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25" yWindow="405" windowWidth="24150" windowHeight="12675"/>
  </bookViews>
  <sheets>
    <sheet name="23년(세부_실적)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0" hidden="1">'23년(세부_실적)'!$A$7:$BG$1105</definedName>
    <definedName name="_xlnm._FilterDatabase" localSheetId="1" hidden="1">Sheet1!$B$5:$DA$824</definedName>
  </definedNames>
  <calcPr calcId="145621"/>
</workbook>
</file>

<file path=xl/calcChain.xml><?xml version="1.0" encoding="utf-8"?>
<calcChain xmlns="http://schemas.openxmlformats.org/spreadsheetml/2006/main">
  <c r="AW260" i="1" l="1"/>
  <c r="AW259" i="1"/>
  <c r="AW258" i="1"/>
  <c r="AW266" i="1"/>
  <c r="AW265" i="1"/>
  <c r="AW264" i="1"/>
  <c r="AW139" i="1"/>
  <c r="AW176" i="1"/>
  <c r="AW128" i="1"/>
  <c r="T6" i="1" l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U6" i="1"/>
  <c r="S6" i="1"/>
  <c r="S24" i="1"/>
  <c r="S29" i="1" s="1"/>
  <c r="S28" i="1"/>
  <c r="S59" i="1"/>
  <c r="S93" i="1"/>
  <c r="S98" i="1"/>
  <c r="S127" i="1" s="1"/>
  <c r="S126" i="1"/>
  <c r="S132" i="1"/>
  <c r="S182" i="1"/>
  <c r="S214" i="1" s="1"/>
  <c r="S199" i="1"/>
  <c r="S213" i="1"/>
  <c r="S216" i="1"/>
  <c r="S221" i="1"/>
  <c r="S319" i="1"/>
  <c r="S346" i="1"/>
  <c r="S420" i="1" s="1"/>
  <c r="S363" i="1"/>
  <c r="S413" i="1"/>
  <c r="S419" i="1"/>
  <c r="S423" i="1"/>
  <c r="S448" i="1"/>
  <c r="S468" i="1"/>
  <c r="S476" i="1" s="1"/>
  <c r="S471" i="1"/>
  <c r="S475" i="1"/>
  <c r="S480" i="1"/>
  <c r="S486" i="1"/>
  <c r="S501" i="1" s="1"/>
  <c r="S498" i="1"/>
  <c r="S500" i="1"/>
  <c r="S596" i="1"/>
  <c r="S731" i="1" s="1"/>
  <c r="S621" i="1"/>
  <c r="S726" i="1"/>
  <c r="S730" i="1"/>
  <c r="V751" i="1"/>
  <c r="V750" i="1"/>
  <c r="U750" i="1"/>
  <c r="U751" i="1"/>
  <c r="T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AU751" i="1"/>
  <c r="AV751" i="1"/>
  <c r="AW751" i="1"/>
  <c r="S751" i="1"/>
  <c r="AW750" i="1"/>
  <c r="AU750" i="1"/>
  <c r="AS750" i="1"/>
  <c r="AO750" i="1"/>
  <c r="AM750" i="1"/>
  <c r="AK750" i="1"/>
  <c r="AE750" i="1"/>
  <c r="AC750" i="1"/>
  <c r="AA750" i="1"/>
  <c r="W750" i="1"/>
  <c r="S750" i="1"/>
  <c r="AY749" i="1"/>
  <c r="AX749" i="1"/>
  <c r="AV749" i="1"/>
  <c r="AT749" i="1"/>
  <c r="AQ749" i="1"/>
  <c r="AP749" i="1"/>
  <c r="AN749" i="1"/>
  <c r="AL749" i="1"/>
  <c r="AG749" i="1"/>
  <c r="AF749" i="1"/>
  <c r="AD749" i="1"/>
  <c r="AB749" i="1"/>
  <c r="Y749" i="1"/>
  <c r="X749" i="1"/>
  <c r="V749" i="1"/>
  <c r="T749" i="1"/>
  <c r="AY748" i="1"/>
  <c r="AX748" i="1"/>
  <c r="AV748" i="1"/>
  <c r="AV750" i="1" s="1"/>
  <c r="AT748" i="1"/>
  <c r="AQ748" i="1"/>
  <c r="AP748" i="1"/>
  <c r="AN748" i="1"/>
  <c r="AN750" i="1" s="1"/>
  <c r="AL748" i="1"/>
  <c r="AG748" i="1"/>
  <c r="AF748" i="1"/>
  <c r="AF750" i="1" s="1"/>
  <c r="AD748" i="1"/>
  <c r="AD750" i="1" s="1"/>
  <c r="AB748" i="1"/>
  <c r="Y748" i="1"/>
  <c r="X748" i="1"/>
  <c r="X750" i="1" s="1"/>
  <c r="V748" i="1"/>
  <c r="T748" i="1"/>
  <c r="AY610" i="1"/>
  <c r="AX610" i="1"/>
  <c r="AV610" i="1"/>
  <c r="AT610" i="1"/>
  <c r="AQ610" i="1"/>
  <c r="BA610" i="1" s="1"/>
  <c r="AP610" i="1"/>
  <c r="AN610" i="1"/>
  <c r="AL610" i="1"/>
  <c r="AG610" i="1"/>
  <c r="AF610" i="1"/>
  <c r="AD610" i="1"/>
  <c r="AB610" i="1"/>
  <c r="Y610" i="1"/>
  <c r="AI610" i="1" s="1"/>
  <c r="Q610" i="1" s="1"/>
  <c r="X610" i="1"/>
  <c r="V610" i="1"/>
  <c r="T610" i="1"/>
  <c r="AY349" i="1"/>
  <c r="AX349" i="1"/>
  <c r="AV349" i="1"/>
  <c r="AT349" i="1"/>
  <c r="AQ349" i="1"/>
  <c r="BA349" i="1" s="1"/>
  <c r="AP349" i="1"/>
  <c r="AN349" i="1"/>
  <c r="AL349" i="1"/>
  <c r="AG349" i="1"/>
  <c r="AF349" i="1"/>
  <c r="AD349" i="1"/>
  <c r="AB349" i="1"/>
  <c r="X349" i="1"/>
  <c r="V349" i="1"/>
  <c r="AY350" i="1"/>
  <c r="AX350" i="1"/>
  <c r="AV350" i="1"/>
  <c r="AT350" i="1"/>
  <c r="AQ350" i="1"/>
  <c r="AP350" i="1"/>
  <c r="AN350" i="1"/>
  <c r="AL350" i="1"/>
  <c r="AG350" i="1"/>
  <c r="AF350" i="1"/>
  <c r="AD350" i="1"/>
  <c r="AB350" i="1"/>
  <c r="X350" i="1"/>
  <c r="V350" i="1"/>
  <c r="U346" i="1"/>
  <c r="W346" i="1"/>
  <c r="AA346" i="1"/>
  <c r="AC346" i="1"/>
  <c r="AE346" i="1"/>
  <c r="AK346" i="1"/>
  <c r="AM346" i="1"/>
  <c r="AO346" i="1"/>
  <c r="AS346" i="1"/>
  <c r="AU346" i="1"/>
  <c r="AW346" i="1"/>
  <c r="AY345" i="1"/>
  <c r="AX345" i="1"/>
  <c r="AV345" i="1"/>
  <c r="AT345" i="1"/>
  <c r="AQ345" i="1"/>
  <c r="AP345" i="1"/>
  <c r="AN345" i="1"/>
  <c r="AL345" i="1"/>
  <c r="AG345" i="1"/>
  <c r="AF345" i="1"/>
  <c r="AD345" i="1"/>
  <c r="AB345" i="1"/>
  <c r="X345" i="1"/>
  <c r="V345" i="1"/>
  <c r="U363" i="1"/>
  <c r="W363" i="1"/>
  <c r="AA363" i="1"/>
  <c r="AC363" i="1"/>
  <c r="AE363" i="1"/>
  <c r="AK363" i="1"/>
  <c r="AM363" i="1"/>
  <c r="AO363" i="1"/>
  <c r="AS363" i="1"/>
  <c r="AU363" i="1"/>
  <c r="AW363" i="1"/>
  <c r="AY362" i="1"/>
  <c r="AX362" i="1"/>
  <c r="AV362" i="1"/>
  <c r="AT362" i="1"/>
  <c r="AQ362" i="1"/>
  <c r="BA362" i="1" s="1"/>
  <c r="AP362" i="1"/>
  <c r="AN362" i="1"/>
  <c r="AL362" i="1"/>
  <c r="AG362" i="1"/>
  <c r="AF362" i="1"/>
  <c r="AD362" i="1"/>
  <c r="AB362" i="1"/>
  <c r="X362" i="1"/>
  <c r="V362" i="1"/>
  <c r="AY1059" i="1"/>
  <c r="AX1059" i="1"/>
  <c r="AV1059" i="1"/>
  <c r="AT1059" i="1"/>
  <c r="AQ1059" i="1"/>
  <c r="AP1059" i="1"/>
  <c r="AN1059" i="1"/>
  <c r="AL1059" i="1"/>
  <c r="AR1059" i="1" s="1"/>
  <c r="AG1059" i="1"/>
  <c r="AF1059" i="1"/>
  <c r="AD1059" i="1"/>
  <c r="AB1059" i="1"/>
  <c r="Y1059" i="1"/>
  <c r="AI1059" i="1" s="1"/>
  <c r="X1059" i="1"/>
  <c r="V1059" i="1"/>
  <c r="T1059" i="1"/>
  <c r="AY1051" i="1"/>
  <c r="AX1051" i="1"/>
  <c r="AV1051" i="1"/>
  <c r="AT1051" i="1"/>
  <c r="AQ1051" i="1"/>
  <c r="AP1051" i="1"/>
  <c r="AN1051" i="1"/>
  <c r="AL1051" i="1"/>
  <c r="AG1051" i="1"/>
  <c r="AF1051" i="1"/>
  <c r="AD1051" i="1"/>
  <c r="AB1051" i="1"/>
  <c r="Y1051" i="1"/>
  <c r="AI1051" i="1" s="1"/>
  <c r="X1051" i="1"/>
  <c r="V1051" i="1"/>
  <c r="T1051" i="1"/>
  <c r="AY882" i="1"/>
  <c r="AX882" i="1"/>
  <c r="AV882" i="1"/>
  <c r="AT882" i="1"/>
  <c r="AQ882" i="1"/>
  <c r="AP882" i="1"/>
  <c r="AN882" i="1"/>
  <c r="AL882" i="1"/>
  <c r="AG882" i="1"/>
  <c r="AF882" i="1"/>
  <c r="AD882" i="1"/>
  <c r="AB882" i="1"/>
  <c r="Y882" i="1"/>
  <c r="AI882" i="1" s="1"/>
  <c r="X882" i="1"/>
  <c r="V882" i="1"/>
  <c r="T882" i="1"/>
  <c r="AY872" i="1"/>
  <c r="AX872" i="1"/>
  <c r="AV872" i="1"/>
  <c r="AT872" i="1"/>
  <c r="AQ872" i="1"/>
  <c r="AP872" i="1"/>
  <c r="AN872" i="1"/>
  <c r="AL872" i="1"/>
  <c r="AG872" i="1"/>
  <c r="AF872" i="1"/>
  <c r="AD872" i="1"/>
  <c r="AB872" i="1"/>
  <c r="Y872" i="1"/>
  <c r="X872" i="1"/>
  <c r="V872" i="1"/>
  <c r="T872" i="1"/>
  <c r="AY997" i="1"/>
  <c r="AX997" i="1"/>
  <c r="AV997" i="1"/>
  <c r="AT997" i="1"/>
  <c r="AQ997" i="1"/>
  <c r="BA997" i="1" s="1"/>
  <c r="AP997" i="1"/>
  <c r="AN997" i="1"/>
  <c r="AL997" i="1"/>
  <c r="AR997" i="1" s="1"/>
  <c r="AI997" i="1"/>
  <c r="Q997" i="1" s="1"/>
  <c r="AG997" i="1"/>
  <c r="AF997" i="1"/>
  <c r="AD997" i="1"/>
  <c r="AB997" i="1"/>
  <c r="Y997" i="1"/>
  <c r="X997" i="1"/>
  <c r="V997" i="1"/>
  <c r="T997" i="1"/>
  <c r="AW58" i="1"/>
  <c r="AW57" i="1"/>
  <c r="AY55" i="1"/>
  <c r="AX55" i="1"/>
  <c r="AV55" i="1"/>
  <c r="AT55" i="1"/>
  <c r="AQ55" i="1"/>
  <c r="AP55" i="1"/>
  <c r="AN55" i="1"/>
  <c r="AL55" i="1"/>
  <c r="AG55" i="1"/>
  <c r="AF55" i="1"/>
  <c r="AD55" i="1"/>
  <c r="AB55" i="1"/>
  <c r="X55" i="1"/>
  <c r="V55" i="1"/>
  <c r="AW385" i="1"/>
  <c r="AW387" i="1"/>
  <c r="AW366" i="1"/>
  <c r="AZ997" i="1" l="1"/>
  <c r="BB997" i="1" s="1"/>
  <c r="AZ1059" i="1"/>
  <c r="S222" i="1"/>
  <c r="AP750" i="1"/>
  <c r="BA749" i="1"/>
  <c r="AH749" i="1"/>
  <c r="AI749" i="1"/>
  <c r="Z749" i="1"/>
  <c r="Z1051" i="1"/>
  <c r="AJ1051" i="1" s="1"/>
  <c r="AH1051" i="1"/>
  <c r="BA1051" i="1"/>
  <c r="Q1051" i="1" s="1"/>
  <c r="AX750" i="1"/>
  <c r="AX751" i="1" s="1"/>
  <c r="AR749" i="1"/>
  <c r="AZ749" i="1"/>
  <c r="AR1051" i="1"/>
  <c r="Z1059" i="1"/>
  <c r="AH1059" i="1"/>
  <c r="BA1059" i="1"/>
  <c r="Q1059" i="1" s="1"/>
  <c r="Y750" i="1"/>
  <c r="AG750" i="1"/>
  <c r="AQ750" i="1"/>
  <c r="AY750" i="1"/>
  <c r="AY751" i="1" s="1"/>
  <c r="AH349" i="1"/>
  <c r="AR349" i="1"/>
  <c r="AZ349" i="1"/>
  <c r="T750" i="1"/>
  <c r="AB750" i="1"/>
  <c r="AR748" i="1"/>
  <c r="AR750" i="1" s="1"/>
  <c r="AZ748" i="1"/>
  <c r="AI748" i="1"/>
  <c r="BA748" i="1"/>
  <c r="AL750" i="1"/>
  <c r="AT750" i="1"/>
  <c r="Z748" i="1"/>
  <c r="AH748" i="1"/>
  <c r="AH750" i="1" s="1"/>
  <c r="AZ610" i="1"/>
  <c r="AR610" i="1"/>
  <c r="AH610" i="1"/>
  <c r="Z610" i="1"/>
  <c r="BA350" i="1"/>
  <c r="AH362" i="1"/>
  <c r="AR362" i="1"/>
  <c r="AH350" i="1"/>
  <c r="AR350" i="1"/>
  <c r="AZ345" i="1"/>
  <c r="AZ350" i="1"/>
  <c r="BA345" i="1"/>
  <c r="AH345" i="1"/>
  <c r="AR345" i="1"/>
  <c r="BB345" i="1" s="1"/>
  <c r="AZ362" i="1"/>
  <c r="BB362" i="1" s="1"/>
  <c r="BB1059" i="1"/>
  <c r="Z882" i="1"/>
  <c r="AH882" i="1"/>
  <c r="AZ882" i="1"/>
  <c r="AZ1051" i="1"/>
  <c r="BB1051" i="1" s="1"/>
  <c r="R1051" i="1" s="1"/>
  <c r="Z997" i="1"/>
  <c r="AH997" i="1"/>
  <c r="BA882" i="1"/>
  <c r="Q882" i="1" s="1"/>
  <c r="AR882" i="1"/>
  <c r="BB882" i="1" s="1"/>
  <c r="BA872" i="1"/>
  <c r="AI872" i="1"/>
  <c r="AZ872" i="1"/>
  <c r="AR872" i="1"/>
  <c r="AH872" i="1"/>
  <c r="Z872" i="1"/>
  <c r="BA55" i="1"/>
  <c r="AH55" i="1"/>
  <c r="AR55" i="1"/>
  <c r="AZ55" i="1"/>
  <c r="AV1105" i="1"/>
  <c r="AZ750" i="1" l="1"/>
  <c r="AZ751" i="1" s="1"/>
  <c r="BA750" i="1"/>
  <c r="BA751" i="1" s="1"/>
  <c r="Q749" i="1"/>
  <c r="BB749" i="1"/>
  <c r="AJ749" i="1"/>
  <c r="AJ1059" i="1"/>
  <c r="R1059" i="1" s="1"/>
  <c r="AJ872" i="1"/>
  <c r="Q872" i="1"/>
  <c r="AJ610" i="1"/>
  <c r="BB748" i="1"/>
  <c r="BB349" i="1"/>
  <c r="Z750" i="1"/>
  <c r="AJ748" i="1"/>
  <c r="AI750" i="1"/>
  <c r="Q748" i="1"/>
  <c r="BB610" i="1"/>
  <c r="BB350" i="1"/>
  <c r="AJ882" i="1"/>
  <c r="R882" i="1" s="1"/>
  <c r="AJ997" i="1"/>
  <c r="R997" i="1" s="1"/>
  <c r="BB872" i="1"/>
  <c r="BB55" i="1"/>
  <c r="AY312" i="1"/>
  <c r="BA312" i="1" s="1"/>
  <c r="AQ312" i="1"/>
  <c r="AP312" i="1"/>
  <c r="AN312" i="1"/>
  <c r="AL312" i="1"/>
  <c r="AG312" i="1"/>
  <c r="AF312" i="1"/>
  <c r="AD312" i="1"/>
  <c r="AB312" i="1"/>
  <c r="AH312" i="1" s="1"/>
  <c r="X312" i="1"/>
  <c r="V312" i="1"/>
  <c r="AY314" i="1"/>
  <c r="AQ314" i="1"/>
  <c r="AP314" i="1"/>
  <c r="AN314" i="1"/>
  <c r="AL314" i="1"/>
  <c r="AG314" i="1"/>
  <c r="AF314" i="1"/>
  <c r="AD314" i="1"/>
  <c r="AB314" i="1"/>
  <c r="X314" i="1"/>
  <c r="V314" i="1"/>
  <c r="AY313" i="1"/>
  <c r="AQ313" i="1"/>
  <c r="AP313" i="1"/>
  <c r="AN313" i="1"/>
  <c r="AL313" i="1"/>
  <c r="AG313" i="1"/>
  <c r="AF313" i="1"/>
  <c r="AD313" i="1"/>
  <c r="AB313" i="1"/>
  <c r="X313" i="1"/>
  <c r="V313" i="1"/>
  <c r="AY591" i="1"/>
  <c r="AX591" i="1"/>
  <c r="AV591" i="1"/>
  <c r="AT591" i="1"/>
  <c r="AQ591" i="1"/>
  <c r="AP591" i="1"/>
  <c r="AN591" i="1"/>
  <c r="AL591" i="1"/>
  <c r="AG591" i="1"/>
  <c r="AF591" i="1"/>
  <c r="AD591" i="1"/>
  <c r="AB591" i="1"/>
  <c r="Y591" i="1"/>
  <c r="AI591" i="1" s="1"/>
  <c r="X591" i="1"/>
  <c r="V591" i="1"/>
  <c r="T591" i="1"/>
  <c r="AY673" i="1"/>
  <c r="AY1056" i="1"/>
  <c r="AX1056" i="1"/>
  <c r="AV1056" i="1"/>
  <c r="AT1056" i="1"/>
  <c r="AQ1056" i="1"/>
  <c r="AP1056" i="1"/>
  <c r="AN1056" i="1"/>
  <c r="AL1056" i="1"/>
  <c r="AG1056" i="1"/>
  <c r="AF1056" i="1"/>
  <c r="AD1056" i="1"/>
  <c r="AB1056" i="1"/>
  <c r="Y1056" i="1"/>
  <c r="AI1056" i="1" s="1"/>
  <c r="X1056" i="1"/>
  <c r="V1056" i="1"/>
  <c r="T1056" i="1"/>
  <c r="AY1057" i="1"/>
  <c r="AX1057" i="1"/>
  <c r="AV1057" i="1"/>
  <c r="AT1057" i="1"/>
  <c r="AQ1057" i="1"/>
  <c r="AP1057" i="1"/>
  <c r="AN1057" i="1"/>
  <c r="AL1057" i="1"/>
  <c r="AG1057" i="1"/>
  <c r="AF1057" i="1"/>
  <c r="AD1057" i="1"/>
  <c r="AB1057" i="1"/>
  <c r="AH1057" i="1" s="1"/>
  <c r="Y1057" i="1"/>
  <c r="AI1057" i="1" s="1"/>
  <c r="X1057" i="1"/>
  <c r="V1057" i="1"/>
  <c r="T1057" i="1"/>
  <c r="Z1057" i="1" s="1"/>
  <c r="AJ1057" i="1" s="1"/>
  <c r="AY874" i="1"/>
  <c r="AX874" i="1"/>
  <c r="AV874" i="1"/>
  <c r="AT874" i="1"/>
  <c r="AQ874" i="1"/>
  <c r="BA874" i="1" s="1"/>
  <c r="AP874" i="1"/>
  <c r="AN874" i="1"/>
  <c r="AL874" i="1"/>
  <c r="AG874" i="1"/>
  <c r="AF874" i="1"/>
  <c r="AD874" i="1"/>
  <c r="AB874" i="1"/>
  <c r="Y874" i="1"/>
  <c r="AI874" i="1" s="1"/>
  <c r="X874" i="1"/>
  <c r="V874" i="1"/>
  <c r="T874" i="1"/>
  <c r="AY868" i="1"/>
  <c r="AX868" i="1"/>
  <c r="AV868" i="1"/>
  <c r="AT868" i="1"/>
  <c r="AQ868" i="1"/>
  <c r="AP868" i="1"/>
  <c r="AN868" i="1"/>
  <c r="AL868" i="1"/>
  <c r="AI868" i="1"/>
  <c r="AG868" i="1"/>
  <c r="AF868" i="1"/>
  <c r="AD868" i="1"/>
  <c r="AB868" i="1"/>
  <c r="AH868" i="1" s="1"/>
  <c r="Y868" i="1"/>
  <c r="X868" i="1"/>
  <c r="V868" i="1"/>
  <c r="T868" i="1"/>
  <c r="Z868" i="1" s="1"/>
  <c r="AJ868" i="1" s="1"/>
  <c r="AY1029" i="1"/>
  <c r="AY52" i="1"/>
  <c r="BA52" i="1" s="1"/>
  <c r="AX52" i="1"/>
  <c r="AV52" i="1"/>
  <c r="AT52" i="1"/>
  <c r="AQ52" i="1"/>
  <c r="AP52" i="1"/>
  <c r="AN52" i="1"/>
  <c r="AL52" i="1"/>
  <c r="AG52" i="1"/>
  <c r="AF52" i="1"/>
  <c r="AD52" i="1"/>
  <c r="AB52" i="1"/>
  <c r="X52" i="1"/>
  <c r="V52" i="1"/>
  <c r="AY53" i="1"/>
  <c r="AX53" i="1"/>
  <c r="AV53" i="1"/>
  <c r="AT53" i="1"/>
  <c r="AQ53" i="1"/>
  <c r="BA53" i="1" s="1"/>
  <c r="AP53" i="1"/>
  <c r="AN53" i="1"/>
  <c r="AL53" i="1"/>
  <c r="AG53" i="1"/>
  <c r="AF53" i="1"/>
  <c r="AD53" i="1"/>
  <c r="AB53" i="1"/>
  <c r="X53" i="1"/>
  <c r="V53" i="1"/>
  <c r="AU56" i="1"/>
  <c r="AU54" i="1"/>
  <c r="AY171" i="1"/>
  <c r="AX171" i="1"/>
  <c r="AV171" i="1"/>
  <c r="AT171" i="1"/>
  <c r="AQ171" i="1"/>
  <c r="AP171" i="1"/>
  <c r="AN171" i="1"/>
  <c r="AL171" i="1"/>
  <c r="AG171" i="1"/>
  <c r="AF171" i="1"/>
  <c r="AD171" i="1"/>
  <c r="AB171" i="1"/>
  <c r="X171" i="1"/>
  <c r="V171" i="1"/>
  <c r="AY277" i="1"/>
  <c r="AQ277" i="1"/>
  <c r="AP277" i="1"/>
  <c r="AN277" i="1"/>
  <c r="AL277" i="1"/>
  <c r="AG277" i="1"/>
  <c r="AF277" i="1"/>
  <c r="AD277" i="1"/>
  <c r="AB277" i="1"/>
  <c r="X277" i="1"/>
  <c r="V277" i="1"/>
  <c r="AY276" i="1"/>
  <c r="AQ276" i="1"/>
  <c r="AP276" i="1"/>
  <c r="AN276" i="1"/>
  <c r="AL276" i="1"/>
  <c r="AG276" i="1"/>
  <c r="AF276" i="1"/>
  <c r="AD276" i="1"/>
  <c r="AB276" i="1"/>
  <c r="X276" i="1"/>
  <c r="V276" i="1"/>
  <c r="AY275" i="1"/>
  <c r="AQ275" i="1"/>
  <c r="AP275" i="1"/>
  <c r="AN275" i="1"/>
  <c r="AL275" i="1"/>
  <c r="AG275" i="1"/>
  <c r="AF275" i="1"/>
  <c r="AD275" i="1"/>
  <c r="AB275" i="1"/>
  <c r="X275" i="1"/>
  <c r="V275" i="1"/>
  <c r="AY274" i="1"/>
  <c r="AQ274" i="1"/>
  <c r="AP274" i="1"/>
  <c r="AN274" i="1"/>
  <c r="AL274" i="1"/>
  <c r="AG274" i="1"/>
  <c r="AF274" i="1"/>
  <c r="AD274" i="1"/>
  <c r="AB274" i="1"/>
  <c r="X274" i="1"/>
  <c r="V274" i="1"/>
  <c r="AY273" i="1"/>
  <c r="AQ273" i="1"/>
  <c r="AP273" i="1"/>
  <c r="AN273" i="1"/>
  <c r="AL273" i="1"/>
  <c r="AG273" i="1"/>
  <c r="AF273" i="1"/>
  <c r="AD273" i="1"/>
  <c r="AB273" i="1"/>
  <c r="X273" i="1"/>
  <c r="V273" i="1"/>
  <c r="AY272" i="1"/>
  <c r="AQ272" i="1"/>
  <c r="AP272" i="1"/>
  <c r="AN272" i="1"/>
  <c r="AL272" i="1"/>
  <c r="AG272" i="1"/>
  <c r="AF272" i="1"/>
  <c r="AD272" i="1"/>
  <c r="AB272" i="1"/>
  <c r="X272" i="1"/>
  <c r="V272" i="1"/>
  <c r="AY271" i="1"/>
  <c r="AQ271" i="1"/>
  <c r="AP271" i="1"/>
  <c r="AN271" i="1"/>
  <c r="AL271" i="1"/>
  <c r="AG271" i="1"/>
  <c r="AF271" i="1"/>
  <c r="AD271" i="1"/>
  <c r="AB271" i="1"/>
  <c r="X271" i="1"/>
  <c r="V271" i="1"/>
  <c r="AY270" i="1"/>
  <c r="AQ270" i="1"/>
  <c r="AP270" i="1"/>
  <c r="AN270" i="1"/>
  <c r="AL270" i="1"/>
  <c r="AG270" i="1"/>
  <c r="AF270" i="1"/>
  <c r="AD270" i="1"/>
  <c r="AB270" i="1"/>
  <c r="X270" i="1"/>
  <c r="V270" i="1"/>
  <c r="AU305" i="1"/>
  <c r="AZ868" i="1" l="1"/>
  <c r="R610" i="1"/>
  <c r="R749" i="1"/>
  <c r="BB750" i="1"/>
  <c r="BB751" i="1" s="1"/>
  <c r="Q750" i="1"/>
  <c r="Q751" i="1" s="1"/>
  <c r="BA1057" i="1"/>
  <c r="Q1057" i="1" s="1"/>
  <c r="AH52" i="1"/>
  <c r="BA591" i="1"/>
  <c r="Q591" i="1" s="1"/>
  <c r="R872" i="1"/>
  <c r="BA868" i="1"/>
  <c r="Q868" i="1" s="1"/>
  <c r="AR312" i="1"/>
  <c r="AR1057" i="1"/>
  <c r="AJ750" i="1"/>
  <c r="R748" i="1"/>
  <c r="AH314" i="1"/>
  <c r="AR271" i="1"/>
  <c r="AR314" i="1"/>
  <c r="AR272" i="1"/>
  <c r="AR276" i="1"/>
  <c r="AR273" i="1"/>
  <c r="AR277" i="1"/>
  <c r="AR270" i="1"/>
  <c r="AR274" i="1"/>
  <c r="AH313" i="1"/>
  <c r="AR313" i="1"/>
  <c r="BA313" i="1"/>
  <c r="AT312" i="1"/>
  <c r="AX312" i="1"/>
  <c r="AV312" i="1"/>
  <c r="AH273" i="1"/>
  <c r="AH277" i="1"/>
  <c r="BA314" i="1"/>
  <c r="AZ591" i="1"/>
  <c r="Z591" i="1"/>
  <c r="AH591" i="1"/>
  <c r="AR591" i="1"/>
  <c r="AZ1057" i="1"/>
  <c r="BB1057" i="1" s="1"/>
  <c r="R1057" i="1" s="1"/>
  <c r="AZ1056" i="1"/>
  <c r="BA1056" i="1"/>
  <c r="Q1056" i="1" s="1"/>
  <c r="Z1056" i="1"/>
  <c r="AH1056" i="1"/>
  <c r="AR1056" i="1"/>
  <c r="AZ874" i="1"/>
  <c r="BA273" i="1"/>
  <c r="AH276" i="1"/>
  <c r="BA277" i="1"/>
  <c r="Z874" i="1"/>
  <c r="AH874" i="1"/>
  <c r="Q874" i="1"/>
  <c r="AR874" i="1"/>
  <c r="BA275" i="1"/>
  <c r="AZ171" i="1"/>
  <c r="AR868" i="1"/>
  <c r="BB868" i="1" s="1"/>
  <c r="R868" i="1" s="1"/>
  <c r="AR53" i="1"/>
  <c r="AH274" i="1"/>
  <c r="BA276" i="1"/>
  <c r="AH53" i="1"/>
  <c r="AZ53" i="1"/>
  <c r="AZ52" i="1"/>
  <c r="AR52" i="1"/>
  <c r="BA171" i="1"/>
  <c r="AH171" i="1"/>
  <c r="AR171" i="1"/>
  <c r="BA274" i="1"/>
  <c r="BA272" i="1"/>
  <c r="BA270" i="1"/>
  <c r="AX272" i="1"/>
  <c r="AT272" i="1"/>
  <c r="AV272" i="1"/>
  <c r="AT271" i="1"/>
  <c r="AH275" i="1"/>
  <c r="AR275" i="1"/>
  <c r="AH272" i="1"/>
  <c r="BA271" i="1"/>
  <c r="AH270" i="1"/>
  <c r="AH271" i="1"/>
  <c r="AT1105" i="1"/>
  <c r="R750" i="1" l="1"/>
  <c r="R751" i="1" s="1"/>
  <c r="AJ591" i="1"/>
  <c r="AJ874" i="1"/>
  <c r="BB874" i="1"/>
  <c r="BB52" i="1"/>
  <c r="AV313" i="1"/>
  <c r="AT313" i="1"/>
  <c r="AX313" i="1"/>
  <c r="AV314" i="1"/>
  <c r="AX314" i="1"/>
  <c r="AT314" i="1"/>
  <c r="AZ312" i="1"/>
  <c r="BB312" i="1" s="1"/>
  <c r="BB171" i="1"/>
  <c r="BB591" i="1"/>
  <c r="BB1056" i="1"/>
  <c r="AJ1056" i="1"/>
  <c r="BB53" i="1"/>
  <c r="AZ272" i="1"/>
  <c r="BB272" i="1" s="1"/>
  <c r="AT275" i="1"/>
  <c r="AX275" i="1"/>
  <c r="AV275" i="1"/>
  <c r="AX271" i="1"/>
  <c r="AV271" i="1"/>
  <c r="AX274" i="1"/>
  <c r="AV274" i="1"/>
  <c r="AT274" i="1"/>
  <c r="AV273" i="1"/>
  <c r="AX273" i="1"/>
  <c r="AT273" i="1"/>
  <c r="AT270" i="1"/>
  <c r="AV270" i="1"/>
  <c r="AX270" i="1"/>
  <c r="AT277" i="1"/>
  <c r="AX277" i="1"/>
  <c r="AV277" i="1"/>
  <c r="AT276" i="1"/>
  <c r="AX276" i="1"/>
  <c r="AV276" i="1"/>
  <c r="AY590" i="1"/>
  <c r="AX590" i="1"/>
  <c r="AV590" i="1"/>
  <c r="AT590" i="1"/>
  <c r="AZ590" i="1" s="1"/>
  <c r="AQ590" i="1"/>
  <c r="BA590" i="1" s="1"/>
  <c r="AP590" i="1"/>
  <c r="AN590" i="1"/>
  <c r="AL590" i="1"/>
  <c r="AR590" i="1" s="1"/>
  <c r="BB590" i="1" s="1"/>
  <c r="AG590" i="1"/>
  <c r="AF590" i="1"/>
  <c r="AD590" i="1"/>
  <c r="AB590" i="1"/>
  <c r="AH590" i="1" s="1"/>
  <c r="Y590" i="1"/>
  <c r="AI590" i="1" s="1"/>
  <c r="X590" i="1"/>
  <c r="V590" i="1"/>
  <c r="T590" i="1"/>
  <c r="Z590" i="1" s="1"/>
  <c r="AJ590" i="1" s="1"/>
  <c r="AS380" i="1"/>
  <c r="AS378" i="1"/>
  <c r="U59" i="1"/>
  <c r="W59" i="1"/>
  <c r="AA59" i="1"/>
  <c r="AC59" i="1"/>
  <c r="AE59" i="1"/>
  <c r="AK59" i="1"/>
  <c r="AM59" i="1"/>
  <c r="AO59" i="1"/>
  <c r="AS59" i="1"/>
  <c r="AU59" i="1"/>
  <c r="AW59" i="1"/>
  <c r="AY54" i="1"/>
  <c r="AX54" i="1"/>
  <c r="AV54" i="1"/>
  <c r="AT54" i="1"/>
  <c r="AQ54" i="1"/>
  <c r="AP54" i="1"/>
  <c r="AN54" i="1"/>
  <c r="AL54" i="1"/>
  <c r="AG54" i="1"/>
  <c r="AF54" i="1"/>
  <c r="AD54" i="1"/>
  <c r="AB54" i="1"/>
  <c r="X54" i="1"/>
  <c r="V54" i="1"/>
  <c r="AY56" i="1"/>
  <c r="AX56" i="1"/>
  <c r="AV56" i="1"/>
  <c r="AT56" i="1"/>
  <c r="AQ56" i="1"/>
  <c r="AP56" i="1"/>
  <c r="AN56" i="1"/>
  <c r="AL56" i="1"/>
  <c r="AG56" i="1"/>
  <c r="AF56" i="1"/>
  <c r="AD56" i="1"/>
  <c r="AB56" i="1"/>
  <c r="X56" i="1"/>
  <c r="V56" i="1"/>
  <c r="AY57" i="1"/>
  <c r="AX57" i="1"/>
  <c r="AV57" i="1"/>
  <c r="AT57" i="1"/>
  <c r="AQ57" i="1"/>
  <c r="AP57" i="1"/>
  <c r="AN57" i="1"/>
  <c r="AL57" i="1"/>
  <c r="AG57" i="1"/>
  <c r="AF57" i="1"/>
  <c r="AD57" i="1"/>
  <c r="AB57" i="1"/>
  <c r="X57" i="1"/>
  <c r="V57" i="1"/>
  <c r="AY58" i="1"/>
  <c r="AX58" i="1"/>
  <c r="AV58" i="1"/>
  <c r="AT58" i="1"/>
  <c r="AQ58" i="1"/>
  <c r="BA58" i="1" s="1"/>
  <c r="AP58" i="1"/>
  <c r="AN58" i="1"/>
  <c r="AL58" i="1"/>
  <c r="AG58" i="1"/>
  <c r="AF58" i="1"/>
  <c r="AD58" i="1"/>
  <c r="AB58" i="1"/>
  <c r="X58" i="1"/>
  <c r="V58" i="1"/>
  <c r="AT165" i="1"/>
  <c r="AY169" i="1"/>
  <c r="AX169" i="1"/>
  <c r="AV169" i="1"/>
  <c r="AT169" i="1"/>
  <c r="AQ169" i="1"/>
  <c r="BA169" i="1" s="1"/>
  <c r="AP169" i="1"/>
  <c r="AN169" i="1"/>
  <c r="AL169" i="1"/>
  <c r="AG169" i="1"/>
  <c r="AF169" i="1"/>
  <c r="AD169" i="1"/>
  <c r="AB169" i="1"/>
  <c r="X169" i="1"/>
  <c r="V169" i="1"/>
  <c r="AY170" i="1"/>
  <c r="AX170" i="1"/>
  <c r="AV170" i="1"/>
  <c r="AT170" i="1"/>
  <c r="AQ170" i="1"/>
  <c r="AP170" i="1"/>
  <c r="AN170" i="1"/>
  <c r="AL170" i="1"/>
  <c r="AG170" i="1"/>
  <c r="AF170" i="1"/>
  <c r="AD170" i="1"/>
  <c r="AB170" i="1"/>
  <c r="X170" i="1"/>
  <c r="V170" i="1"/>
  <c r="AY167" i="1"/>
  <c r="AX167" i="1"/>
  <c r="AV167" i="1"/>
  <c r="AT167" i="1"/>
  <c r="AQ167" i="1"/>
  <c r="AP167" i="1"/>
  <c r="AN167" i="1"/>
  <c r="AL167" i="1"/>
  <c r="AG167" i="1"/>
  <c r="AF167" i="1"/>
  <c r="AD167" i="1"/>
  <c r="AB167" i="1"/>
  <c r="X167" i="1"/>
  <c r="V167" i="1"/>
  <c r="AY1060" i="1"/>
  <c r="AX1060" i="1"/>
  <c r="AV1060" i="1"/>
  <c r="AT1060" i="1"/>
  <c r="AQ1060" i="1"/>
  <c r="BA1060" i="1" s="1"/>
  <c r="AP1060" i="1"/>
  <c r="AN1060" i="1"/>
  <c r="AL1060" i="1"/>
  <c r="AR1060" i="1" s="1"/>
  <c r="AG1060" i="1"/>
  <c r="AF1060" i="1"/>
  <c r="AD1060" i="1"/>
  <c r="AB1060" i="1"/>
  <c r="Y1060" i="1"/>
  <c r="AI1060" i="1" s="1"/>
  <c r="X1060" i="1"/>
  <c r="V1060" i="1"/>
  <c r="T1060" i="1"/>
  <c r="AY49" i="1"/>
  <c r="AX49" i="1"/>
  <c r="AV49" i="1"/>
  <c r="AT49" i="1"/>
  <c r="AQ49" i="1"/>
  <c r="AP49" i="1"/>
  <c r="AN49" i="1"/>
  <c r="AL49" i="1"/>
  <c r="AR49" i="1" s="1"/>
  <c r="AG49" i="1"/>
  <c r="AF49" i="1"/>
  <c r="AD49" i="1"/>
  <c r="AB49" i="1"/>
  <c r="AH49" i="1" s="1"/>
  <c r="X49" i="1"/>
  <c r="V49" i="1"/>
  <c r="R591" i="1" l="1"/>
  <c r="BA57" i="1"/>
  <c r="AR57" i="1"/>
  <c r="Z1060" i="1"/>
  <c r="AH1060" i="1"/>
  <c r="AJ1060" i="1" s="1"/>
  <c r="Q1060" i="1"/>
  <c r="R874" i="1"/>
  <c r="AH54" i="1"/>
  <c r="AR54" i="1"/>
  <c r="AZ271" i="1"/>
  <c r="BB271" i="1" s="1"/>
  <c r="AZ1060" i="1"/>
  <c r="BB1060" i="1" s="1"/>
  <c r="AZ169" i="1"/>
  <c r="AZ277" i="1"/>
  <c r="BB277" i="1" s="1"/>
  <c r="AZ273" i="1"/>
  <c r="BB273" i="1" s="1"/>
  <c r="AZ58" i="1"/>
  <c r="AZ314" i="1"/>
  <c r="BB314" i="1" s="1"/>
  <c r="AZ313" i="1"/>
  <c r="BB313" i="1" s="1"/>
  <c r="R1056" i="1"/>
  <c r="AH57" i="1"/>
  <c r="AZ56" i="1"/>
  <c r="BA54" i="1"/>
  <c r="AH169" i="1"/>
  <c r="AZ274" i="1"/>
  <c r="BB274" i="1" s="1"/>
  <c r="AZ275" i="1"/>
  <c r="BB275" i="1" s="1"/>
  <c r="AZ270" i="1"/>
  <c r="BB270" i="1" s="1"/>
  <c r="AZ276" i="1"/>
  <c r="BB276" i="1" s="1"/>
  <c r="AH56" i="1"/>
  <c r="R590" i="1"/>
  <c r="Q590" i="1"/>
  <c r="AR58" i="1"/>
  <c r="BA170" i="1"/>
  <c r="AR169" i="1"/>
  <c r="BB169" i="1" s="1"/>
  <c r="BA56" i="1"/>
  <c r="AZ57" i="1"/>
  <c r="BB57" i="1" s="1"/>
  <c r="AZ54" i="1"/>
  <c r="AR56" i="1"/>
  <c r="AH58" i="1"/>
  <c r="BA167" i="1"/>
  <c r="AH170" i="1"/>
  <c r="AR170" i="1"/>
  <c r="AZ170" i="1"/>
  <c r="AH167" i="1"/>
  <c r="AR167" i="1"/>
  <c r="AZ167" i="1"/>
  <c r="BA49" i="1"/>
  <c r="AZ49" i="1"/>
  <c r="BB49" i="1" s="1"/>
  <c r="AY1027" i="1"/>
  <c r="AY1024" i="1"/>
  <c r="AY1018" i="1"/>
  <c r="AY1022" i="1"/>
  <c r="AY1016" i="1"/>
  <c r="AY1010" i="1"/>
  <c r="AY176" i="1"/>
  <c r="AX176" i="1"/>
  <c r="AV176" i="1"/>
  <c r="AT176" i="1"/>
  <c r="AQ176" i="1"/>
  <c r="AP176" i="1"/>
  <c r="AN176" i="1"/>
  <c r="AL176" i="1"/>
  <c r="AG176" i="1"/>
  <c r="AF176" i="1"/>
  <c r="AD176" i="1"/>
  <c r="AB176" i="1"/>
  <c r="X176" i="1"/>
  <c r="V176" i="1"/>
  <c r="AY145" i="1"/>
  <c r="AX145" i="1"/>
  <c r="AV145" i="1"/>
  <c r="AT145" i="1"/>
  <c r="AQ145" i="1"/>
  <c r="AP145" i="1"/>
  <c r="AN145" i="1"/>
  <c r="AL145" i="1"/>
  <c r="AG145" i="1"/>
  <c r="AF145" i="1"/>
  <c r="AD145" i="1"/>
  <c r="AB145" i="1"/>
  <c r="X145" i="1"/>
  <c r="V145" i="1"/>
  <c r="AY266" i="1"/>
  <c r="AX266" i="1"/>
  <c r="AV266" i="1"/>
  <c r="AT266" i="1"/>
  <c r="AQ266" i="1"/>
  <c r="AP266" i="1"/>
  <c r="AN266" i="1"/>
  <c r="AL266" i="1"/>
  <c r="AG266" i="1"/>
  <c r="AF266" i="1"/>
  <c r="AD266" i="1"/>
  <c r="AB266" i="1"/>
  <c r="X266" i="1"/>
  <c r="V266" i="1"/>
  <c r="AY258" i="1"/>
  <c r="AX258" i="1"/>
  <c r="AV258" i="1"/>
  <c r="AT258" i="1"/>
  <c r="AQ258" i="1"/>
  <c r="BA258" i="1" s="1"/>
  <c r="AP258" i="1"/>
  <c r="AN258" i="1"/>
  <c r="AL258" i="1"/>
  <c r="AG258" i="1"/>
  <c r="AF258" i="1"/>
  <c r="AD258" i="1"/>
  <c r="AB258" i="1"/>
  <c r="X258" i="1"/>
  <c r="V258" i="1"/>
  <c r="AY672" i="1"/>
  <c r="AX672" i="1"/>
  <c r="AV672" i="1"/>
  <c r="AT672" i="1"/>
  <c r="AQ672" i="1"/>
  <c r="BA672" i="1" s="1"/>
  <c r="AP672" i="1"/>
  <c r="AN672" i="1"/>
  <c r="AL672" i="1"/>
  <c r="AG672" i="1"/>
  <c r="AF672" i="1"/>
  <c r="AD672" i="1"/>
  <c r="AB672" i="1"/>
  <c r="Y672" i="1"/>
  <c r="AI672" i="1" s="1"/>
  <c r="Q672" i="1" s="1"/>
  <c r="X672" i="1"/>
  <c r="V672" i="1"/>
  <c r="T672" i="1"/>
  <c r="AX673" i="1"/>
  <c r="AV673" i="1"/>
  <c r="AT673" i="1"/>
  <c r="AQ673" i="1"/>
  <c r="BA673" i="1" s="1"/>
  <c r="AP673" i="1"/>
  <c r="AN673" i="1"/>
  <c r="AL673" i="1"/>
  <c r="AG673" i="1"/>
  <c r="AF673" i="1"/>
  <c r="AD673" i="1"/>
  <c r="AB673" i="1"/>
  <c r="X673" i="1"/>
  <c r="V673" i="1"/>
  <c r="AY1052" i="1"/>
  <c r="AX1052" i="1"/>
  <c r="AV1052" i="1"/>
  <c r="AT1052" i="1"/>
  <c r="AQ1052" i="1"/>
  <c r="BA1052" i="1" s="1"/>
  <c r="AP1052" i="1"/>
  <c r="AN1052" i="1"/>
  <c r="AL1052" i="1"/>
  <c r="AG1052" i="1"/>
  <c r="AF1052" i="1"/>
  <c r="AD1052" i="1"/>
  <c r="AB1052" i="1"/>
  <c r="Y1052" i="1"/>
  <c r="AI1052" i="1" s="1"/>
  <c r="X1052" i="1"/>
  <c r="V1052" i="1"/>
  <c r="T1052" i="1"/>
  <c r="AY883" i="1"/>
  <c r="AX883" i="1"/>
  <c r="AV883" i="1"/>
  <c r="AT883" i="1"/>
  <c r="AQ883" i="1"/>
  <c r="BA883" i="1" s="1"/>
  <c r="AP883" i="1"/>
  <c r="AN883" i="1"/>
  <c r="AL883" i="1"/>
  <c r="AG883" i="1"/>
  <c r="AF883" i="1"/>
  <c r="AD883" i="1"/>
  <c r="AB883" i="1"/>
  <c r="Y883" i="1"/>
  <c r="AI883" i="1" s="1"/>
  <c r="X883" i="1"/>
  <c r="V883" i="1"/>
  <c r="T883" i="1"/>
  <c r="AY878" i="1"/>
  <c r="AX878" i="1"/>
  <c r="AV878" i="1"/>
  <c r="AT878" i="1"/>
  <c r="AQ878" i="1"/>
  <c r="BA878" i="1" s="1"/>
  <c r="AP878" i="1"/>
  <c r="AN878" i="1"/>
  <c r="AL878" i="1"/>
  <c r="AG878" i="1"/>
  <c r="AF878" i="1"/>
  <c r="AD878" i="1"/>
  <c r="AB878" i="1"/>
  <c r="Y878" i="1"/>
  <c r="AI878" i="1" s="1"/>
  <c r="Q878" i="1" s="1"/>
  <c r="X878" i="1"/>
  <c r="V878" i="1"/>
  <c r="T878" i="1"/>
  <c r="AY870" i="1"/>
  <c r="AX870" i="1"/>
  <c r="AV870" i="1"/>
  <c r="AT870" i="1"/>
  <c r="AQ870" i="1"/>
  <c r="BA870" i="1" s="1"/>
  <c r="AP870" i="1"/>
  <c r="AN870" i="1"/>
  <c r="AL870" i="1"/>
  <c r="AG870" i="1"/>
  <c r="AF870" i="1"/>
  <c r="AD870" i="1"/>
  <c r="AB870" i="1"/>
  <c r="Y870" i="1"/>
  <c r="AI870" i="1" s="1"/>
  <c r="Q870" i="1" s="1"/>
  <c r="X870" i="1"/>
  <c r="V870" i="1"/>
  <c r="T870" i="1"/>
  <c r="AY867" i="1"/>
  <c r="AX867" i="1"/>
  <c r="AV867" i="1"/>
  <c r="AT867" i="1"/>
  <c r="AQ867" i="1"/>
  <c r="AP867" i="1"/>
  <c r="AN867" i="1"/>
  <c r="AL867" i="1"/>
  <c r="AG867" i="1"/>
  <c r="AF867" i="1"/>
  <c r="AD867" i="1"/>
  <c r="AB867" i="1"/>
  <c r="Y867" i="1"/>
  <c r="AI867" i="1" s="1"/>
  <c r="X867" i="1"/>
  <c r="V867" i="1"/>
  <c r="T867" i="1"/>
  <c r="AY1032" i="1"/>
  <c r="AX1032" i="1"/>
  <c r="AV1032" i="1"/>
  <c r="AT1032" i="1"/>
  <c r="AQ1032" i="1"/>
  <c r="BA1032" i="1" s="1"/>
  <c r="AP1032" i="1"/>
  <c r="AN1032" i="1"/>
  <c r="AL1032" i="1"/>
  <c r="AG1032" i="1"/>
  <c r="AF1032" i="1"/>
  <c r="AD1032" i="1"/>
  <c r="AB1032" i="1"/>
  <c r="Y1032" i="1"/>
  <c r="AI1032" i="1" s="1"/>
  <c r="Q1032" i="1" s="1"/>
  <c r="X1032" i="1"/>
  <c r="V1032" i="1"/>
  <c r="T1032" i="1"/>
  <c r="AX1029" i="1"/>
  <c r="AV1029" i="1"/>
  <c r="AT1029" i="1"/>
  <c r="AQ1029" i="1"/>
  <c r="BA1029" i="1" s="1"/>
  <c r="AP1029" i="1"/>
  <c r="AN1029" i="1"/>
  <c r="AL1029" i="1"/>
  <c r="AG1029" i="1"/>
  <c r="AF1029" i="1"/>
  <c r="AD1029" i="1"/>
  <c r="AB1029" i="1"/>
  <c r="Y1029" i="1"/>
  <c r="AI1029" i="1" s="1"/>
  <c r="Q1029" i="1" s="1"/>
  <c r="X1029" i="1"/>
  <c r="V1029" i="1"/>
  <c r="T1029" i="1"/>
  <c r="AQ1027" i="1"/>
  <c r="AX1027" i="1"/>
  <c r="AV1027" i="1"/>
  <c r="AT1027" i="1"/>
  <c r="AP1027" i="1"/>
  <c r="AN1027" i="1"/>
  <c r="AL1027" i="1"/>
  <c r="AG1027" i="1"/>
  <c r="AF1027" i="1"/>
  <c r="AD1027" i="1"/>
  <c r="AB1027" i="1"/>
  <c r="Y1027" i="1"/>
  <c r="X1027" i="1"/>
  <c r="V1027" i="1"/>
  <c r="T1027" i="1"/>
  <c r="AQ1024" i="1"/>
  <c r="AX1024" i="1"/>
  <c r="AV1024" i="1"/>
  <c r="AT1024" i="1"/>
  <c r="AP1024" i="1"/>
  <c r="AN1024" i="1"/>
  <c r="AL1024" i="1"/>
  <c r="AG1024" i="1"/>
  <c r="AF1024" i="1"/>
  <c r="AD1024" i="1"/>
  <c r="AB1024" i="1"/>
  <c r="Y1024" i="1"/>
  <c r="X1024" i="1"/>
  <c r="V1024" i="1"/>
  <c r="T1024" i="1"/>
  <c r="AQ1022" i="1"/>
  <c r="AX1022" i="1"/>
  <c r="AV1022" i="1"/>
  <c r="AT1022" i="1"/>
  <c r="AP1022" i="1"/>
  <c r="AN1022" i="1"/>
  <c r="AL1022" i="1"/>
  <c r="AG1022" i="1"/>
  <c r="AF1022" i="1"/>
  <c r="AD1022" i="1"/>
  <c r="AB1022" i="1"/>
  <c r="Y1022" i="1"/>
  <c r="AI1022" i="1" s="1"/>
  <c r="X1022" i="1"/>
  <c r="V1022" i="1"/>
  <c r="T1022" i="1"/>
  <c r="AQ1018" i="1"/>
  <c r="AY1019" i="1"/>
  <c r="AX1019" i="1"/>
  <c r="AV1019" i="1"/>
  <c r="AT1019" i="1"/>
  <c r="AQ1019" i="1"/>
  <c r="BA1019" i="1" s="1"/>
  <c r="AP1019" i="1"/>
  <c r="AN1019" i="1"/>
  <c r="AL1019" i="1"/>
  <c r="AG1019" i="1"/>
  <c r="AF1019" i="1"/>
  <c r="AD1019" i="1"/>
  <c r="AB1019" i="1"/>
  <c r="Y1019" i="1"/>
  <c r="AI1019" i="1" s="1"/>
  <c r="X1019" i="1"/>
  <c r="V1019" i="1"/>
  <c r="T1019" i="1"/>
  <c r="AQ1016" i="1"/>
  <c r="AY1017" i="1"/>
  <c r="AX1017" i="1"/>
  <c r="AV1017" i="1"/>
  <c r="AT1017" i="1"/>
  <c r="AQ1017" i="1"/>
  <c r="BA1017" i="1" s="1"/>
  <c r="AP1017" i="1"/>
  <c r="AN1017" i="1"/>
  <c r="AL1017" i="1"/>
  <c r="AG1017" i="1"/>
  <c r="AF1017" i="1"/>
  <c r="AD1017" i="1"/>
  <c r="AB1017" i="1"/>
  <c r="Y1017" i="1"/>
  <c r="AI1017" i="1" s="1"/>
  <c r="Q1017" i="1" s="1"/>
  <c r="X1017" i="1"/>
  <c r="V1017" i="1"/>
  <c r="T1017" i="1"/>
  <c r="AY1014" i="1"/>
  <c r="AX1014" i="1"/>
  <c r="AV1014" i="1"/>
  <c r="AT1014" i="1"/>
  <c r="AQ1014" i="1"/>
  <c r="BA1014" i="1" s="1"/>
  <c r="AP1014" i="1"/>
  <c r="AN1014" i="1"/>
  <c r="AL1014" i="1"/>
  <c r="AG1014" i="1"/>
  <c r="AF1014" i="1"/>
  <c r="AD1014" i="1"/>
  <c r="AB1014" i="1"/>
  <c r="Y1014" i="1"/>
  <c r="AI1014" i="1" s="1"/>
  <c r="Q1014" i="1" s="1"/>
  <c r="X1014" i="1"/>
  <c r="V1014" i="1"/>
  <c r="T1014" i="1"/>
  <c r="AY781" i="1"/>
  <c r="AX781" i="1"/>
  <c r="AV781" i="1"/>
  <c r="AT781" i="1"/>
  <c r="AQ781" i="1"/>
  <c r="BA781" i="1" s="1"/>
  <c r="AP781" i="1"/>
  <c r="AN781" i="1"/>
  <c r="AL781" i="1"/>
  <c r="AG781" i="1"/>
  <c r="AF781" i="1"/>
  <c r="AD781" i="1"/>
  <c r="AB781" i="1"/>
  <c r="Y781" i="1"/>
  <c r="X781" i="1"/>
  <c r="V781" i="1"/>
  <c r="T781" i="1"/>
  <c r="AG835" i="1"/>
  <c r="AG827" i="1"/>
  <c r="U837" i="1"/>
  <c r="W837" i="1"/>
  <c r="AA837" i="1"/>
  <c r="AC837" i="1"/>
  <c r="AE837" i="1"/>
  <c r="AK837" i="1"/>
  <c r="AM837" i="1"/>
  <c r="AO837" i="1"/>
  <c r="AS837" i="1"/>
  <c r="AU837" i="1"/>
  <c r="AW837" i="1"/>
  <c r="S837" i="1"/>
  <c r="AQ835" i="1"/>
  <c r="AY836" i="1"/>
  <c r="AX836" i="1"/>
  <c r="AV836" i="1"/>
  <c r="AT836" i="1"/>
  <c r="AQ836" i="1"/>
  <c r="AP836" i="1"/>
  <c r="AN836" i="1"/>
  <c r="AL836" i="1"/>
  <c r="AG836" i="1"/>
  <c r="AF836" i="1"/>
  <c r="AD836" i="1"/>
  <c r="AB836" i="1"/>
  <c r="Y836" i="1"/>
  <c r="AI836" i="1" s="1"/>
  <c r="X836" i="1"/>
  <c r="V836" i="1"/>
  <c r="T836" i="1"/>
  <c r="AY834" i="1"/>
  <c r="AX834" i="1"/>
  <c r="AV834" i="1"/>
  <c r="AT834" i="1"/>
  <c r="AQ834" i="1"/>
  <c r="AP834" i="1"/>
  <c r="AN834" i="1"/>
  <c r="AL834" i="1"/>
  <c r="AG834" i="1"/>
  <c r="AF834" i="1"/>
  <c r="AD834" i="1"/>
  <c r="AB834" i="1"/>
  <c r="Y834" i="1"/>
  <c r="AI834" i="1" s="1"/>
  <c r="X834" i="1"/>
  <c r="V834" i="1"/>
  <c r="T834" i="1"/>
  <c r="AY832" i="1"/>
  <c r="AX832" i="1"/>
  <c r="AV832" i="1"/>
  <c r="AT832" i="1"/>
  <c r="AQ832" i="1"/>
  <c r="BA832" i="1" s="1"/>
  <c r="AP832" i="1"/>
  <c r="AN832" i="1"/>
  <c r="AL832" i="1"/>
  <c r="AG832" i="1"/>
  <c r="AF832" i="1"/>
  <c r="AD832" i="1"/>
  <c r="AB832" i="1"/>
  <c r="Y832" i="1"/>
  <c r="AI832" i="1" s="1"/>
  <c r="Q832" i="1" s="1"/>
  <c r="X832" i="1"/>
  <c r="V832" i="1"/>
  <c r="T832" i="1"/>
  <c r="AQ827" i="1"/>
  <c r="AY828" i="1"/>
  <c r="AX828" i="1"/>
  <c r="AV828" i="1"/>
  <c r="AT828" i="1"/>
  <c r="AQ828" i="1"/>
  <c r="AP828" i="1"/>
  <c r="AN828" i="1"/>
  <c r="AL828" i="1"/>
  <c r="AG828" i="1"/>
  <c r="AF828" i="1"/>
  <c r="AD828" i="1"/>
  <c r="AB828" i="1"/>
  <c r="Y828" i="1"/>
  <c r="AI828" i="1" s="1"/>
  <c r="X828" i="1"/>
  <c r="V828" i="1"/>
  <c r="T828" i="1"/>
  <c r="AY51" i="1"/>
  <c r="AX51" i="1"/>
  <c r="AV51" i="1"/>
  <c r="AT51" i="1"/>
  <c r="AQ51" i="1"/>
  <c r="AP51" i="1"/>
  <c r="AN51" i="1"/>
  <c r="AL51" i="1"/>
  <c r="AG51" i="1"/>
  <c r="AF51" i="1"/>
  <c r="AD51" i="1"/>
  <c r="AB51" i="1"/>
  <c r="X51" i="1"/>
  <c r="V51" i="1"/>
  <c r="AY50" i="1"/>
  <c r="AX50" i="1"/>
  <c r="AV50" i="1"/>
  <c r="AT50" i="1"/>
  <c r="AQ50" i="1"/>
  <c r="BA50" i="1" s="1"/>
  <c r="AP50" i="1"/>
  <c r="AN50" i="1"/>
  <c r="AL50" i="1"/>
  <c r="AG50" i="1"/>
  <c r="AF50" i="1"/>
  <c r="AD50" i="1"/>
  <c r="AB50" i="1"/>
  <c r="X50" i="1"/>
  <c r="V50" i="1"/>
  <c r="AO387" i="1"/>
  <c r="U1097" i="1"/>
  <c r="W1097" i="1"/>
  <c r="AA1097" i="1"/>
  <c r="AC1097" i="1"/>
  <c r="AE1097" i="1"/>
  <c r="AK1097" i="1"/>
  <c r="AM1097" i="1"/>
  <c r="AO1097" i="1"/>
  <c r="AS1097" i="1"/>
  <c r="AU1097" i="1"/>
  <c r="AW1097" i="1"/>
  <c r="S1097" i="1"/>
  <c r="AY1096" i="1"/>
  <c r="AX1096" i="1"/>
  <c r="AV1096" i="1"/>
  <c r="AT1096" i="1"/>
  <c r="AQ1096" i="1"/>
  <c r="AP1096" i="1"/>
  <c r="AN1096" i="1"/>
  <c r="AL1096" i="1"/>
  <c r="AG1096" i="1"/>
  <c r="AF1096" i="1"/>
  <c r="AD1096" i="1"/>
  <c r="AB1096" i="1"/>
  <c r="Y1096" i="1"/>
  <c r="X1096" i="1"/>
  <c r="V1096" i="1"/>
  <c r="T1096" i="1"/>
  <c r="Z1014" i="1" l="1"/>
  <c r="AZ1052" i="1"/>
  <c r="R1060" i="1"/>
  <c r="BA834" i="1"/>
  <c r="Q834" i="1" s="1"/>
  <c r="BB58" i="1"/>
  <c r="BA266" i="1"/>
  <c r="BA836" i="1"/>
  <c r="Q836" i="1" s="1"/>
  <c r="BA176" i="1"/>
  <c r="BA1096" i="1"/>
  <c r="AI1024" i="1"/>
  <c r="BB56" i="1"/>
  <c r="BA51" i="1"/>
  <c r="AZ50" i="1"/>
  <c r="AZ51" i="1"/>
  <c r="BB54" i="1"/>
  <c r="BB170" i="1"/>
  <c r="BB167" i="1"/>
  <c r="BA145" i="1"/>
  <c r="AZ176" i="1"/>
  <c r="AI781" i="1"/>
  <c r="Q781" i="1" s="1"/>
  <c r="BA1027" i="1"/>
  <c r="AH1052" i="1"/>
  <c r="AH673" i="1"/>
  <c r="AR673" i="1"/>
  <c r="AZ673" i="1"/>
  <c r="AH672" i="1"/>
  <c r="AZ672" i="1"/>
  <c r="AZ258" i="1"/>
  <c r="AH266" i="1"/>
  <c r="AZ266" i="1"/>
  <c r="AZ145" i="1"/>
  <c r="AH176" i="1"/>
  <c r="AR176" i="1"/>
  <c r="AH145" i="1"/>
  <c r="AR145" i="1"/>
  <c r="AR266" i="1"/>
  <c r="AR258" i="1"/>
  <c r="AH258" i="1"/>
  <c r="AR672" i="1"/>
  <c r="Z672" i="1"/>
  <c r="Q1052" i="1"/>
  <c r="AR1052" i="1"/>
  <c r="BB1052" i="1" s="1"/>
  <c r="Z1052" i="1"/>
  <c r="BA1022" i="1"/>
  <c r="AZ1024" i="1"/>
  <c r="BA1024" i="1"/>
  <c r="AR1022" i="1"/>
  <c r="Z1024" i="1"/>
  <c r="AH1024" i="1"/>
  <c r="AH1027" i="1"/>
  <c r="AZ1027" i="1"/>
  <c r="Z1096" i="1"/>
  <c r="Z1029" i="1"/>
  <c r="AZ1029" i="1"/>
  <c r="Z1032" i="1"/>
  <c r="AZ1032" i="1"/>
  <c r="Z867" i="1"/>
  <c r="AR867" i="1"/>
  <c r="AZ867" i="1"/>
  <c r="AZ878" i="1"/>
  <c r="Q883" i="1"/>
  <c r="AZ883" i="1"/>
  <c r="AR883" i="1"/>
  <c r="AH883" i="1"/>
  <c r="Z883" i="1"/>
  <c r="BA867" i="1"/>
  <c r="Q867" i="1" s="1"/>
  <c r="BA828" i="1"/>
  <c r="Q828" i="1" s="1"/>
  <c r="AR878" i="1"/>
  <c r="BB878" i="1" s="1"/>
  <c r="AH878" i="1"/>
  <c r="Z878" i="1"/>
  <c r="AH870" i="1"/>
  <c r="AZ870" i="1"/>
  <c r="AR870" i="1"/>
  <c r="Z870" i="1"/>
  <c r="AH867" i="1"/>
  <c r="AR1032" i="1"/>
  <c r="BB1032" i="1" s="1"/>
  <c r="AH1032" i="1"/>
  <c r="AR1029" i="1"/>
  <c r="BB1029" i="1" s="1"/>
  <c r="AH1029" i="1"/>
  <c r="AI1027" i="1"/>
  <c r="AR1027" i="1"/>
  <c r="Z1027" i="1"/>
  <c r="AZ1014" i="1"/>
  <c r="Q1022" i="1"/>
  <c r="Z1019" i="1"/>
  <c r="AZ1019" i="1"/>
  <c r="AH1022" i="1"/>
  <c r="AR1024" i="1"/>
  <c r="AZ1022" i="1"/>
  <c r="Z1022" i="1"/>
  <c r="Z1017" i="1"/>
  <c r="AH1017" i="1"/>
  <c r="AR1017" i="1"/>
  <c r="Q1019" i="1"/>
  <c r="AR1019" i="1"/>
  <c r="AH1019" i="1"/>
  <c r="AZ1017" i="1"/>
  <c r="BB1017" i="1" s="1"/>
  <c r="AR1014" i="1"/>
  <c r="AH1014" i="1"/>
  <c r="AJ1014" i="1" s="1"/>
  <c r="AH781" i="1"/>
  <c r="AR781" i="1"/>
  <c r="AZ781" i="1"/>
  <c r="Z836" i="1"/>
  <c r="AH836" i="1"/>
  <c r="AZ836" i="1"/>
  <c r="AI1096" i="1"/>
  <c r="Q1096" i="1" s="1"/>
  <c r="AZ1096" i="1"/>
  <c r="Z781" i="1"/>
  <c r="AR836" i="1"/>
  <c r="AH50" i="1"/>
  <c r="Z832" i="1"/>
  <c r="Z834" i="1"/>
  <c r="AH834" i="1"/>
  <c r="AR834" i="1"/>
  <c r="AZ834" i="1"/>
  <c r="AR828" i="1"/>
  <c r="AZ828" i="1"/>
  <c r="AH832" i="1"/>
  <c r="AR832" i="1"/>
  <c r="AZ832" i="1"/>
  <c r="Z828" i="1"/>
  <c r="AH828" i="1"/>
  <c r="AR51" i="1"/>
  <c r="AR50" i="1"/>
  <c r="AH51" i="1"/>
  <c r="AR1096" i="1"/>
  <c r="AH1096" i="1"/>
  <c r="AJ1096" i="1" s="1"/>
  <c r="AY155" i="1"/>
  <c r="AX155" i="1"/>
  <c r="AV155" i="1"/>
  <c r="AT155" i="1"/>
  <c r="AQ155" i="1"/>
  <c r="AP155" i="1"/>
  <c r="AN155" i="1"/>
  <c r="AL155" i="1"/>
  <c r="AG155" i="1"/>
  <c r="AF155" i="1"/>
  <c r="AD155" i="1"/>
  <c r="AB155" i="1"/>
  <c r="X155" i="1"/>
  <c r="V155" i="1"/>
  <c r="AY45" i="1"/>
  <c r="AX45" i="1"/>
  <c r="AV45" i="1"/>
  <c r="AT45" i="1"/>
  <c r="AQ45" i="1"/>
  <c r="AP45" i="1"/>
  <c r="AN45" i="1"/>
  <c r="AL45" i="1"/>
  <c r="AG45" i="1"/>
  <c r="AF45" i="1"/>
  <c r="AD45" i="1"/>
  <c r="AB45" i="1"/>
  <c r="X45" i="1"/>
  <c r="V45" i="1"/>
  <c r="AY43" i="1"/>
  <c r="AX43" i="1"/>
  <c r="AV43" i="1"/>
  <c r="AT43" i="1"/>
  <c r="AQ43" i="1"/>
  <c r="AP43" i="1"/>
  <c r="AN43" i="1"/>
  <c r="AL43" i="1"/>
  <c r="AG43" i="1"/>
  <c r="AF43" i="1"/>
  <c r="AD43" i="1"/>
  <c r="AB43" i="1"/>
  <c r="X43" i="1"/>
  <c r="V43" i="1"/>
  <c r="AY558" i="1"/>
  <c r="AX558" i="1"/>
  <c r="AV558" i="1"/>
  <c r="AT558" i="1"/>
  <c r="AQ558" i="1"/>
  <c r="AP558" i="1"/>
  <c r="AN558" i="1"/>
  <c r="AL558" i="1"/>
  <c r="AG558" i="1"/>
  <c r="AF558" i="1"/>
  <c r="AD558" i="1"/>
  <c r="AB558" i="1"/>
  <c r="Y558" i="1"/>
  <c r="AI558" i="1" s="1"/>
  <c r="X558" i="1"/>
  <c r="V558" i="1"/>
  <c r="T558" i="1"/>
  <c r="AY543" i="1"/>
  <c r="AX543" i="1"/>
  <c r="AV543" i="1"/>
  <c r="AT543" i="1"/>
  <c r="AQ543" i="1"/>
  <c r="BA543" i="1" s="1"/>
  <c r="AP543" i="1"/>
  <c r="AN543" i="1"/>
  <c r="AL543" i="1"/>
  <c r="AG543" i="1"/>
  <c r="AF543" i="1"/>
  <c r="AD543" i="1"/>
  <c r="AB543" i="1"/>
  <c r="Y543" i="1"/>
  <c r="X543" i="1"/>
  <c r="V543" i="1"/>
  <c r="T543" i="1"/>
  <c r="AY507" i="1"/>
  <c r="AX507" i="1"/>
  <c r="AV507" i="1"/>
  <c r="AT507" i="1"/>
  <c r="AQ507" i="1"/>
  <c r="BA507" i="1" s="1"/>
  <c r="AP507" i="1"/>
  <c r="AN507" i="1"/>
  <c r="AL507" i="1"/>
  <c r="AG507" i="1"/>
  <c r="AF507" i="1"/>
  <c r="AD507" i="1"/>
  <c r="AB507" i="1"/>
  <c r="AH507" i="1" s="1"/>
  <c r="X507" i="1"/>
  <c r="V507" i="1"/>
  <c r="BB176" i="1" l="1"/>
  <c r="Q1024" i="1"/>
  <c r="BB1014" i="1"/>
  <c r="BA558" i="1"/>
  <c r="AJ1052" i="1"/>
  <c r="AI543" i="1"/>
  <c r="Q543" i="1" s="1"/>
  <c r="AJ867" i="1"/>
  <c r="BB50" i="1"/>
  <c r="BB51" i="1"/>
  <c r="BB673" i="1"/>
  <c r="BA43" i="1"/>
  <c r="Q1027" i="1"/>
  <c r="BB883" i="1"/>
  <c r="AJ1029" i="1"/>
  <c r="AJ1024" i="1"/>
  <c r="BB258" i="1"/>
  <c r="BB672" i="1"/>
  <c r="BB266" i="1"/>
  <c r="BB1024" i="1"/>
  <c r="R1024" i="1" s="1"/>
  <c r="BB145" i="1"/>
  <c r="AJ781" i="1"/>
  <c r="AJ672" i="1"/>
  <c r="R1052" i="1"/>
  <c r="AJ1027" i="1"/>
  <c r="BB1096" i="1"/>
  <c r="R1096" i="1" s="1"/>
  <c r="AJ1032" i="1"/>
  <c r="BB867" i="1"/>
  <c r="BB1022" i="1"/>
  <c r="BB1027" i="1"/>
  <c r="AJ870" i="1"/>
  <c r="AJ878" i="1"/>
  <c r="R878" i="1" s="1"/>
  <c r="BB870" i="1"/>
  <c r="AJ883" i="1"/>
  <c r="R1032" i="1"/>
  <c r="R1029" i="1"/>
  <c r="BA45" i="1"/>
  <c r="BB1019" i="1"/>
  <c r="BB781" i="1"/>
  <c r="AR507" i="1"/>
  <c r="AZ507" i="1"/>
  <c r="AR43" i="1"/>
  <c r="AZ43" i="1"/>
  <c r="AJ1022" i="1"/>
  <c r="AJ1019" i="1"/>
  <c r="AJ1017" i="1"/>
  <c r="R1017" i="1" s="1"/>
  <c r="AJ836" i="1"/>
  <c r="R1014" i="1"/>
  <c r="BB832" i="1"/>
  <c r="AJ834" i="1"/>
  <c r="BB836" i="1"/>
  <c r="AJ832" i="1"/>
  <c r="BB834" i="1"/>
  <c r="AZ558" i="1"/>
  <c r="AH43" i="1"/>
  <c r="AZ155" i="1"/>
  <c r="BB828" i="1"/>
  <c r="BA155" i="1"/>
  <c r="AJ828" i="1"/>
  <c r="AZ543" i="1"/>
  <c r="Z558" i="1"/>
  <c r="AH558" i="1"/>
  <c r="Q558" i="1"/>
  <c r="AH45" i="1"/>
  <c r="AZ45" i="1"/>
  <c r="AH155" i="1"/>
  <c r="AR155" i="1"/>
  <c r="AR45" i="1"/>
  <c r="AR558" i="1"/>
  <c r="AR543" i="1"/>
  <c r="AH543" i="1"/>
  <c r="Z543" i="1"/>
  <c r="AY885" i="1"/>
  <c r="AX885" i="1"/>
  <c r="AV885" i="1"/>
  <c r="AT885" i="1"/>
  <c r="AQ885" i="1"/>
  <c r="AP885" i="1"/>
  <c r="AN885" i="1"/>
  <c r="AL885" i="1"/>
  <c r="AG885" i="1"/>
  <c r="AF885" i="1"/>
  <c r="AD885" i="1"/>
  <c r="AB885" i="1"/>
  <c r="Y885" i="1"/>
  <c r="X885" i="1"/>
  <c r="V885" i="1"/>
  <c r="T885" i="1"/>
  <c r="AY886" i="1"/>
  <c r="AX886" i="1"/>
  <c r="AV886" i="1"/>
  <c r="AT886" i="1"/>
  <c r="AQ886" i="1"/>
  <c r="BA886" i="1" s="1"/>
  <c r="AP886" i="1"/>
  <c r="AN886" i="1"/>
  <c r="AL886" i="1"/>
  <c r="AG886" i="1"/>
  <c r="AF886" i="1"/>
  <c r="AD886" i="1"/>
  <c r="AB886" i="1"/>
  <c r="Y886" i="1"/>
  <c r="AI886" i="1" s="1"/>
  <c r="X886" i="1"/>
  <c r="V886" i="1"/>
  <c r="T886" i="1"/>
  <c r="AY879" i="1"/>
  <c r="AX879" i="1"/>
  <c r="AV879" i="1"/>
  <c r="AT879" i="1"/>
  <c r="AQ879" i="1"/>
  <c r="BA879" i="1" s="1"/>
  <c r="AP879" i="1"/>
  <c r="AN879" i="1"/>
  <c r="AL879" i="1"/>
  <c r="AG879" i="1"/>
  <c r="AF879" i="1"/>
  <c r="AD879" i="1"/>
  <c r="AB879" i="1"/>
  <c r="Y879" i="1"/>
  <c r="AI879" i="1" s="1"/>
  <c r="X879" i="1"/>
  <c r="V879" i="1"/>
  <c r="T879" i="1"/>
  <c r="AY880" i="1"/>
  <c r="AX880" i="1"/>
  <c r="AV880" i="1"/>
  <c r="AT880" i="1"/>
  <c r="AQ880" i="1"/>
  <c r="BA880" i="1" s="1"/>
  <c r="AP880" i="1"/>
  <c r="AN880" i="1"/>
  <c r="AL880" i="1"/>
  <c r="AG880" i="1"/>
  <c r="AF880" i="1"/>
  <c r="AD880" i="1"/>
  <c r="AB880" i="1"/>
  <c r="Y880" i="1"/>
  <c r="X880" i="1"/>
  <c r="V880" i="1"/>
  <c r="T880" i="1"/>
  <c r="AY875" i="1"/>
  <c r="AX875" i="1"/>
  <c r="AV875" i="1"/>
  <c r="AT875" i="1"/>
  <c r="AQ875" i="1"/>
  <c r="AP875" i="1"/>
  <c r="AN875" i="1"/>
  <c r="AL875" i="1"/>
  <c r="AG875" i="1"/>
  <c r="AF875" i="1"/>
  <c r="AD875" i="1"/>
  <c r="AB875" i="1"/>
  <c r="Y875" i="1"/>
  <c r="AI875" i="1" s="1"/>
  <c r="X875" i="1"/>
  <c r="V875" i="1"/>
  <c r="T875" i="1"/>
  <c r="AY876" i="1"/>
  <c r="AX876" i="1"/>
  <c r="AV876" i="1"/>
  <c r="AT876" i="1"/>
  <c r="AQ876" i="1"/>
  <c r="BA876" i="1" s="1"/>
  <c r="AP876" i="1"/>
  <c r="AN876" i="1"/>
  <c r="AL876" i="1"/>
  <c r="AG876" i="1"/>
  <c r="AF876" i="1"/>
  <c r="AD876" i="1"/>
  <c r="AB876" i="1"/>
  <c r="Y876" i="1"/>
  <c r="X876" i="1"/>
  <c r="V876" i="1"/>
  <c r="T876" i="1"/>
  <c r="AY873" i="1"/>
  <c r="AX873" i="1"/>
  <c r="AV873" i="1"/>
  <c r="AT873" i="1"/>
  <c r="AQ873" i="1"/>
  <c r="BA873" i="1" s="1"/>
  <c r="AP873" i="1"/>
  <c r="AN873" i="1"/>
  <c r="AL873" i="1"/>
  <c r="AG873" i="1"/>
  <c r="AF873" i="1"/>
  <c r="AD873" i="1"/>
  <c r="AB873" i="1"/>
  <c r="Y873" i="1"/>
  <c r="X873" i="1"/>
  <c r="V873" i="1"/>
  <c r="T873" i="1"/>
  <c r="AY770" i="1"/>
  <c r="AX770" i="1"/>
  <c r="AV770" i="1"/>
  <c r="AT770" i="1"/>
  <c r="AQ770" i="1"/>
  <c r="BA770" i="1" s="1"/>
  <c r="AP770" i="1"/>
  <c r="AN770" i="1"/>
  <c r="AL770" i="1"/>
  <c r="AG770" i="1"/>
  <c r="AF770" i="1"/>
  <c r="AD770" i="1"/>
  <c r="AB770" i="1"/>
  <c r="Y770" i="1"/>
  <c r="AI770" i="1" s="1"/>
  <c r="X770" i="1"/>
  <c r="V770" i="1"/>
  <c r="T770" i="1"/>
  <c r="AY165" i="1"/>
  <c r="AX165" i="1"/>
  <c r="AV165" i="1"/>
  <c r="AQ165" i="1"/>
  <c r="AP165" i="1"/>
  <c r="AN165" i="1"/>
  <c r="AL165" i="1"/>
  <c r="AG165" i="1"/>
  <c r="AF165" i="1"/>
  <c r="AD165" i="1"/>
  <c r="AB165" i="1"/>
  <c r="X165" i="1"/>
  <c r="V165" i="1"/>
  <c r="AY166" i="1"/>
  <c r="AX166" i="1"/>
  <c r="AV166" i="1"/>
  <c r="AT166" i="1"/>
  <c r="AQ166" i="1"/>
  <c r="AP166" i="1"/>
  <c r="AN166" i="1"/>
  <c r="AL166" i="1"/>
  <c r="AG166" i="1"/>
  <c r="AF166" i="1"/>
  <c r="AD166" i="1"/>
  <c r="AB166" i="1"/>
  <c r="X166" i="1"/>
  <c r="V166" i="1"/>
  <c r="AY168" i="1"/>
  <c r="AX168" i="1"/>
  <c r="AV168" i="1"/>
  <c r="AT168" i="1"/>
  <c r="AQ168" i="1"/>
  <c r="AP168" i="1"/>
  <c r="AN168" i="1"/>
  <c r="AL168" i="1"/>
  <c r="AG168" i="1"/>
  <c r="AF168" i="1"/>
  <c r="AD168" i="1"/>
  <c r="AB168" i="1"/>
  <c r="X168" i="1"/>
  <c r="V168" i="1"/>
  <c r="W319" i="1"/>
  <c r="AA319" i="1"/>
  <c r="AC319" i="1"/>
  <c r="AE319" i="1"/>
  <c r="AK319" i="1"/>
  <c r="AM319" i="1"/>
  <c r="AO319" i="1"/>
  <c r="AS319" i="1"/>
  <c r="AU319" i="1"/>
  <c r="AW319" i="1"/>
  <c r="AY316" i="1"/>
  <c r="AX316" i="1"/>
  <c r="AV316" i="1"/>
  <c r="AT316" i="1"/>
  <c r="AQ316" i="1"/>
  <c r="AP316" i="1"/>
  <c r="AN316" i="1"/>
  <c r="AL316" i="1"/>
  <c r="AG316" i="1"/>
  <c r="AF316" i="1"/>
  <c r="AD316" i="1"/>
  <c r="AB316" i="1"/>
  <c r="X316" i="1"/>
  <c r="V316" i="1"/>
  <c r="AY315" i="1"/>
  <c r="AX315" i="1"/>
  <c r="AV315" i="1"/>
  <c r="AT315" i="1"/>
  <c r="AQ315" i="1"/>
  <c r="AP315" i="1"/>
  <c r="AN315" i="1"/>
  <c r="AL315" i="1"/>
  <c r="AG315" i="1"/>
  <c r="AF315" i="1"/>
  <c r="AD315" i="1"/>
  <c r="AB315" i="1"/>
  <c r="X315" i="1"/>
  <c r="V315" i="1"/>
  <c r="AY318" i="1"/>
  <c r="AX318" i="1"/>
  <c r="AV318" i="1"/>
  <c r="AT318" i="1"/>
  <c r="AQ318" i="1"/>
  <c r="BA318" i="1" s="1"/>
  <c r="AP318" i="1"/>
  <c r="AN318" i="1"/>
  <c r="AL318" i="1"/>
  <c r="AG318" i="1"/>
  <c r="AF318" i="1"/>
  <c r="AD318" i="1"/>
  <c r="AB318" i="1"/>
  <c r="X318" i="1"/>
  <c r="V318" i="1"/>
  <c r="AY317" i="1"/>
  <c r="AX317" i="1"/>
  <c r="AV317" i="1"/>
  <c r="AT317" i="1"/>
  <c r="AQ317" i="1"/>
  <c r="AP317" i="1"/>
  <c r="AN317" i="1"/>
  <c r="AL317" i="1"/>
  <c r="AG317" i="1"/>
  <c r="AF317" i="1"/>
  <c r="AD317" i="1"/>
  <c r="AB317" i="1"/>
  <c r="X317" i="1"/>
  <c r="V317" i="1"/>
  <c r="R781" i="1" l="1"/>
  <c r="R1022" i="1"/>
  <c r="R867" i="1"/>
  <c r="BA875" i="1"/>
  <c r="Q875" i="1" s="1"/>
  <c r="AI873" i="1"/>
  <c r="Q873" i="1" s="1"/>
  <c r="AI876" i="1"/>
  <c r="Q876" i="1" s="1"/>
  <c r="R1027" i="1"/>
  <c r="R672" i="1"/>
  <c r="BA168" i="1"/>
  <c r="BA165" i="1"/>
  <c r="R883" i="1"/>
  <c r="AZ165" i="1"/>
  <c r="BB43" i="1"/>
  <c r="AZ876" i="1"/>
  <c r="Z879" i="1"/>
  <c r="AH879" i="1"/>
  <c r="AZ886" i="1"/>
  <c r="R870" i="1"/>
  <c r="BA315" i="1"/>
  <c r="AI880" i="1"/>
  <c r="Q880" i="1" s="1"/>
  <c r="R1019" i="1"/>
  <c r="BA166" i="1"/>
  <c r="BB155" i="1"/>
  <c r="BB507" i="1"/>
  <c r="Z770" i="1"/>
  <c r="AH770" i="1"/>
  <c r="AZ770" i="1"/>
  <c r="Z876" i="1"/>
  <c r="AH876" i="1"/>
  <c r="R836" i="1"/>
  <c r="R832" i="1"/>
  <c r="R834" i="1"/>
  <c r="Z885" i="1"/>
  <c r="AH885" i="1"/>
  <c r="AZ885" i="1"/>
  <c r="AH168" i="1"/>
  <c r="AZ168" i="1"/>
  <c r="AH165" i="1"/>
  <c r="AZ879" i="1"/>
  <c r="Z886" i="1"/>
  <c r="AH886" i="1"/>
  <c r="BB558" i="1"/>
  <c r="R828" i="1"/>
  <c r="AR165" i="1"/>
  <c r="BB165" i="1" s="1"/>
  <c r="BA317" i="1"/>
  <c r="BB543" i="1"/>
  <c r="Q886" i="1"/>
  <c r="AI885" i="1"/>
  <c r="AJ558" i="1"/>
  <c r="BB45" i="1"/>
  <c r="AJ543" i="1"/>
  <c r="AR885" i="1"/>
  <c r="BA885" i="1"/>
  <c r="Z875" i="1"/>
  <c r="AH875" i="1"/>
  <c r="AZ880" i="1"/>
  <c r="AR886" i="1"/>
  <c r="Q879" i="1"/>
  <c r="AR880" i="1"/>
  <c r="AR879" i="1"/>
  <c r="AZ875" i="1"/>
  <c r="Z880" i="1"/>
  <c r="AH880" i="1"/>
  <c r="AR876" i="1"/>
  <c r="AR875" i="1"/>
  <c r="AR873" i="1"/>
  <c r="AZ873" i="1"/>
  <c r="AH317" i="1"/>
  <c r="AH318" i="1"/>
  <c r="AH315" i="1"/>
  <c r="AH316" i="1"/>
  <c r="AH873" i="1"/>
  <c r="Z873" i="1"/>
  <c r="AZ317" i="1"/>
  <c r="BA316" i="1"/>
  <c r="AZ315" i="1"/>
  <c r="Q770" i="1"/>
  <c r="AR770" i="1"/>
  <c r="AZ316" i="1"/>
  <c r="AR316" i="1"/>
  <c r="AR168" i="1"/>
  <c r="AH166" i="1"/>
  <c r="AR166" i="1"/>
  <c r="AZ166" i="1"/>
  <c r="AR317" i="1"/>
  <c r="AR315" i="1"/>
  <c r="AR318" i="1"/>
  <c r="AZ318" i="1"/>
  <c r="AL1105" i="1"/>
  <c r="BB876" i="1" l="1"/>
  <c r="BB886" i="1"/>
  <c r="BB879" i="1"/>
  <c r="AJ879" i="1"/>
  <c r="AJ770" i="1"/>
  <c r="BB168" i="1"/>
  <c r="BB770" i="1"/>
  <c r="AJ876" i="1"/>
  <c r="AJ885" i="1"/>
  <c r="Q885" i="1"/>
  <c r="BB885" i="1"/>
  <c r="AJ886" i="1"/>
  <c r="R558" i="1"/>
  <c r="R543" i="1"/>
  <c r="BB880" i="1"/>
  <c r="BB875" i="1"/>
  <c r="AJ880" i="1"/>
  <c r="AJ875" i="1"/>
  <c r="BB873" i="1"/>
  <c r="AJ873" i="1"/>
  <c r="BB317" i="1"/>
  <c r="BB166" i="1"/>
  <c r="BB316" i="1"/>
  <c r="BB315" i="1"/>
  <c r="BB318" i="1"/>
  <c r="AY616" i="1"/>
  <c r="AX616" i="1"/>
  <c r="AV616" i="1"/>
  <c r="AT616" i="1"/>
  <c r="AQ616" i="1"/>
  <c r="AP616" i="1"/>
  <c r="AN616" i="1"/>
  <c r="AL616" i="1"/>
  <c r="AG616" i="1"/>
  <c r="AF616" i="1"/>
  <c r="AD616" i="1"/>
  <c r="AB616" i="1"/>
  <c r="Y616" i="1"/>
  <c r="AI616" i="1" s="1"/>
  <c r="X616" i="1"/>
  <c r="V616" i="1"/>
  <c r="T616" i="1"/>
  <c r="AQ1011" i="1"/>
  <c r="R876" i="1" l="1"/>
  <c r="R886" i="1"/>
  <c r="R879" i="1"/>
  <c r="R885" i="1"/>
  <c r="R770" i="1"/>
  <c r="AZ616" i="1"/>
  <c r="R875" i="1"/>
  <c r="R880" i="1"/>
  <c r="BA616" i="1"/>
  <c r="Q616" i="1" s="1"/>
  <c r="R873" i="1"/>
  <c r="AH616" i="1"/>
  <c r="Z616" i="1"/>
  <c r="AR616" i="1"/>
  <c r="AG1039" i="1"/>
  <c r="AY833" i="1"/>
  <c r="AX833" i="1"/>
  <c r="AV833" i="1"/>
  <c r="AT833" i="1"/>
  <c r="AQ833" i="1"/>
  <c r="AP833" i="1"/>
  <c r="AN833" i="1"/>
  <c r="AL833" i="1"/>
  <c r="AG833" i="1"/>
  <c r="AF833" i="1"/>
  <c r="AD833" i="1"/>
  <c r="AB833" i="1"/>
  <c r="Y833" i="1"/>
  <c r="X833" i="1"/>
  <c r="V833" i="1"/>
  <c r="T833" i="1"/>
  <c r="AY835" i="1"/>
  <c r="BA835" i="1" s="1"/>
  <c r="AX835" i="1"/>
  <c r="AV835" i="1"/>
  <c r="AT835" i="1"/>
  <c r="AP835" i="1"/>
  <c r="AN835" i="1"/>
  <c r="AL835" i="1"/>
  <c r="AF835" i="1"/>
  <c r="AD835" i="1"/>
  <c r="AB835" i="1"/>
  <c r="Y835" i="1"/>
  <c r="AI835" i="1" s="1"/>
  <c r="X835" i="1"/>
  <c r="V835" i="1"/>
  <c r="T835" i="1"/>
  <c r="AY831" i="1"/>
  <c r="AX831" i="1"/>
  <c r="AV831" i="1"/>
  <c r="AT831" i="1"/>
  <c r="AQ831" i="1"/>
  <c r="AP831" i="1"/>
  <c r="AN831" i="1"/>
  <c r="AL831" i="1"/>
  <c r="AG831" i="1"/>
  <c r="AF831" i="1"/>
  <c r="AD831" i="1"/>
  <c r="AB831" i="1"/>
  <c r="Y831" i="1"/>
  <c r="X831" i="1"/>
  <c r="V831" i="1"/>
  <c r="T831" i="1"/>
  <c r="AY826" i="1"/>
  <c r="AX826" i="1"/>
  <c r="AV826" i="1"/>
  <c r="AT826" i="1"/>
  <c r="AQ826" i="1"/>
  <c r="BA826" i="1" s="1"/>
  <c r="AP826" i="1"/>
  <c r="AN826" i="1"/>
  <c r="AL826" i="1"/>
  <c r="AG826" i="1"/>
  <c r="AF826" i="1"/>
  <c r="AD826" i="1"/>
  <c r="AB826" i="1"/>
  <c r="Y826" i="1"/>
  <c r="AI826" i="1" s="1"/>
  <c r="Q826" i="1" s="1"/>
  <c r="X826" i="1"/>
  <c r="V826" i="1"/>
  <c r="T826" i="1"/>
  <c r="AQ269" i="1"/>
  <c r="AK383" i="1"/>
  <c r="AK385" i="1"/>
  <c r="AK387" i="1"/>
  <c r="AI833" i="1" l="1"/>
  <c r="BA833" i="1"/>
  <c r="Z826" i="1"/>
  <c r="AH826" i="1"/>
  <c r="AZ826" i="1"/>
  <c r="BB616" i="1"/>
  <c r="AI831" i="1"/>
  <c r="Z833" i="1"/>
  <c r="AH833" i="1"/>
  <c r="AZ833" i="1"/>
  <c r="AJ616" i="1"/>
  <c r="AZ831" i="1"/>
  <c r="Q835" i="1"/>
  <c r="AR826" i="1"/>
  <c r="AR831" i="1"/>
  <c r="BA831" i="1"/>
  <c r="AR833" i="1"/>
  <c r="Z835" i="1"/>
  <c r="AH835" i="1"/>
  <c r="AR835" i="1"/>
  <c r="AZ835" i="1"/>
  <c r="Z831" i="1"/>
  <c r="AH831" i="1"/>
  <c r="AD1105" i="1"/>
  <c r="AF1105" i="1"/>
  <c r="U621" i="1"/>
  <c r="W621" i="1"/>
  <c r="AA621" i="1"/>
  <c r="AC621" i="1"/>
  <c r="AE621" i="1"/>
  <c r="AK621" i="1"/>
  <c r="AM621" i="1"/>
  <c r="AO621" i="1"/>
  <c r="AS621" i="1"/>
  <c r="AU621" i="1"/>
  <c r="AW621" i="1"/>
  <c r="AY620" i="1"/>
  <c r="AX620" i="1"/>
  <c r="AV620" i="1"/>
  <c r="AT620" i="1"/>
  <c r="AQ620" i="1"/>
  <c r="AP620" i="1"/>
  <c r="AN620" i="1"/>
  <c r="AL620" i="1"/>
  <c r="AG620" i="1"/>
  <c r="AF620" i="1"/>
  <c r="AD620" i="1"/>
  <c r="AB620" i="1"/>
  <c r="X620" i="1"/>
  <c r="V620" i="1"/>
  <c r="AY541" i="1"/>
  <c r="AX541" i="1"/>
  <c r="AV541" i="1"/>
  <c r="AT541" i="1"/>
  <c r="AQ541" i="1"/>
  <c r="BA541" i="1" s="1"/>
  <c r="AP541" i="1"/>
  <c r="AN541" i="1"/>
  <c r="AL541" i="1"/>
  <c r="AG541" i="1"/>
  <c r="AF541" i="1"/>
  <c r="AD541" i="1"/>
  <c r="AB541" i="1"/>
  <c r="Y541" i="1"/>
  <c r="AI541" i="1" s="1"/>
  <c r="X541" i="1"/>
  <c r="V541" i="1"/>
  <c r="T541" i="1"/>
  <c r="AG1061" i="1"/>
  <c r="AY1054" i="1"/>
  <c r="AX1054" i="1"/>
  <c r="AV1054" i="1"/>
  <c r="AT1054" i="1"/>
  <c r="AQ1054" i="1"/>
  <c r="BA1054" i="1" s="1"/>
  <c r="AP1054" i="1"/>
  <c r="AN1054" i="1"/>
  <c r="AL1054" i="1"/>
  <c r="AG1054" i="1"/>
  <c r="AF1054" i="1"/>
  <c r="AD1054" i="1"/>
  <c r="AB1054" i="1"/>
  <c r="Y1054" i="1"/>
  <c r="X1054" i="1"/>
  <c r="V1054" i="1"/>
  <c r="T1054" i="1"/>
  <c r="AY1053" i="1"/>
  <c r="AX1053" i="1"/>
  <c r="AV1053" i="1"/>
  <c r="AT1053" i="1"/>
  <c r="AQ1053" i="1"/>
  <c r="BA1053" i="1" s="1"/>
  <c r="AP1053" i="1"/>
  <c r="AN1053" i="1"/>
  <c r="AL1053" i="1"/>
  <c r="AG1053" i="1"/>
  <c r="AF1053" i="1"/>
  <c r="AD1053" i="1"/>
  <c r="AB1053" i="1"/>
  <c r="Y1053" i="1"/>
  <c r="AI1053" i="1" s="1"/>
  <c r="Q1053" i="1" s="1"/>
  <c r="X1053" i="1"/>
  <c r="V1053" i="1"/>
  <c r="T1053" i="1"/>
  <c r="AY1058" i="1"/>
  <c r="AX1058" i="1"/>
  <c r="AV1058" i="1"/>
  <c r="AT1058" i="1"/>
  <c r="AQ1058" i="1"/>
  <c r="AP1058" i="1"/>
  <c r="AN1058" i="1"/>
  <c r="AL1058" i="1"/>
  <c r="AG1058" i="1"/>
  <c r="AF1058" i="1"/>
  <c r="AD1058" i="1"/>
  <c r="AB1058" i="1"/>
  <c r="Y1058" i="1"/>
  <c r="AI1058" i="1" s="1"/>
  <c r="X1058" i="1"/>
  <c r="V1058" i="1"/>
  <c r="T1058" i="1"/>
  <c r="AY1055" i="1"/>
  <c r="AX1055" i="1"/>
  <c r="AV1055" i="1"/>
  <c r="AT1055" i="1"/>
  <c r="AQ1055" i="1"/>
  <c r="BA1055" i="1" s="1"/>
  <c r="AP1055" i="1"/>
  <c r="AN1055" i="1"/>
  <c r="AL1055" i="1"/>
  <c r="AG1055" i="1"/>
  <c r="AF1055" i="1"/>
  <c r="AD1055" i="1"/>
  <c r="AB1055" i="1"/>
  <c r="Y1055" i="1"/>
  <c r="X1055" i="1"/>
  <c r="V1055" i="1"/>
  <c r="T1055" i="1"/>
  <c r="AX1010" i="1"/>
  <c r="AV1010" i="1"/>
  <c r="AT1010" i="1"/>
  <c r="AQ1010" i="1"/>
  <c r="AP1010" i="1"/>
  <c r="AN1010" i="1"/>
  <c r="AL1010" i="1"/>
  <c r="AG1010" i="1"/>
  <c r="AF1010" i="1"/>
  <c r="AD1010" i="1"/>
  <c r="AB1010" i="1"/>
  <c r="Y1010" i="1"/>
  <c r="X1010" i="1"/>
  <c r="V1010" i="1"/>
  <c r="T1010" i="1"/>
  <c r="AY1012" i="1"/>
  <c r="AX1012" i="1"/>
  <c r="AV1012" i="1"/>
  <c r="AT1012" i="1"/>
  <c r="AQ1012" i="1"/>
  <c r="BA1012" i="1" s="1"/>
  <c r="AP1012" i="1"/>
  <c r="AN1012" i="1"/>
  <c r="AL1012" i="1"/>
  <c r="AG1012" i="1"/>
  <c r="AF1012" i="1"/>
  <c r="AD1012" i="1"/>
  <c r="AB1012" i="1"/>
  <c r="Y1012" i="1"/>
  <c r="X1012" i="1"/>
  <c r="V1012" i="1"/>
  <c r="T1012" i="1"/>
  <c r="AY1011" i="1"/>
  <c r="AX1011" i="1"/>
  <c r="AV1011" i="1"/>
  <c r="AT1011" i="1"/>
  <c r="AP1011" i="1"/>
  <c r="AN1011" i="1"/>
  <c r="AL1011" i="1"/>
  <c r="AG1011" i="1"/>
  <c r="AF1011" i="1"/>
  <c r="AD1011" i="1"/>
  <c r="AB1011" i="1"/>
  <c r="Y1011" i="1"/>
  <c r="X1011" i="1"/>
  <c r="V1011" i="1"/>
  <c r="T1011" i="1"/>
  <c r="AY1009" i="1"/>
  <c r="AX1009" i="1"/>
  <c r="AV1009" i="1"/>
  <c r="AT1009" i="1"/>
  <c r="AQ1009" i="1"/>
  <c r="AP1009" i="1"/>
  <c r="AN1009" i="1"/>
  <c r="AL1009" i="1"/>
  <c r="AG1009" i="1"/>
  <c r="AF1009" i="1"/>
  <c r="AD1009" i="1"/>
  <c r="AB1009" i="1"/>
  <c r="Y1009" i="1"/>
  <c r="X1009" i="1"/>
  <c r="V1009" i="1"/>
  <c r="T1009" i="1"/>
  <c r="AY1008" i="1"/>
  <c r="AX1008" i="1"/>
  <c r="AV1008" i="1"/>
  <c r="AT1008" i="1"/>
  <c r="AQ1008" i="1"/>
  <c r="BA1008" i="1" s="1"/>
  <c r="AP1008" i="1"/>
  <c r="AN1008" i="1"/>
  <c r="AL1008" i="1"/>
  <c r="AG1008" i="1"/>
  <c r="AF1008" i="1"/>
  <c r="AD1008" i="1"/>
  <c r="AB1008" i="1"/>
  <c r="Y1008" i="1"/>
  <c r="AI1008" i="1" s="1"/>
  <c r="X1008" i="1"/>
  <c r="V1008" i="1"/>
  <c r="T1008" i="1"/>
  <c r="AY1007" i="1"/>
  <c r="AX1007" i="1"/>
  <c r="AV1007" i="1"/>
  <c r="AT1007" i="1"/>
  <c r="AQ1007" i="1"/>
  <c r="AP1007" i="1"/>
  <c r="AN1007" i="1"/>
  <c r="AL1007" i="1"/>
  <c r="AG1007" i="1"/>
  <c r="AF1007" i="1"/>
  <c r="AD1007" i="1"/>
  <c r="AB1007" i="1"/>
  <c r="Y1007" i="1"/>
  <c r="X1007" i="1"/>
  <c r="V1007" i="1"/>
  <c r="T1007" i="1"/>
  <c r="AF884" i="1"/>
  <c r="AY884" i="1"/>
  <c r="AX884" i="1"/>
  <c r="AV884" i="1"/>
  <c r="AT884" i="1"/>
  <c r="AQ884" i="1"/>
  <c r="AP884" i="1"/>
  <c r="AN884" i="1"/>
  <c r="AL884" i="1"/>
  <c r="AG884" i="1"/>
  <c r="AD884" i="1"/>
  <c r="AB884" i="1"/>
  <c r="Y884" i="1"/>
  <c r="X884" i="1"/>
  <c r="V884" i="1"/>
  <c r="T884" i="1"/>
  <c r="AG1035" i="1"/>
  <c r="AG1036" i="1"/>
  <c r="AY1035" i="1"/>
  <c r="AX1035" i="1"/>
  <c r="AV1035" i="1"/>
  <c r="AT1035" i="1"/>
  <c r="AQ1035" i="1"/>
  <c r="BA1035" i="1" s="1"/>
  <c r="AP1035" i="1"/>
  <c r="AN1035" i="1"/>
  <c r="AL1035" i="1"/>
  <c r="AF1035" i="1"/>
  <c r="AD1035" i="1"/>
  <c r="AB1035" i="1"/>
  <c r="Y1035" i="1"/>
  <c r="X1035" i="1"/>
  <c r="V1035" i="1"/>
  <c r="T1035" i="1"/>
  <c r="AY343" i="1"/>
  <c r="AX343" i="1"/>
  <c r="AV343" i="1"/>
  <c r="AT343" i="1"/>
  <c r="AQ343" i="1"/>
  <c r="AP343" i="1"/>
  <c r="AN343" i="1"/>
  <c r="AL343" i="1"/>
  <c r="AG343" i="1"/>
  <c r="AF343" i="1"/>
  <c r="AD343" i="1"/>
  <c r="AB343" i="1"/>
  <c r="X343" i="1"/>
  <c r="V343" i="1"/>
  <c r="AY344" i="1"/>
  <c r="AX344" i="1"/>
  <c r="AV344" i="1"/>
  <c r="AT344" i="1"/>
  <c r="AQ344" i="1"/>
  <c r="AP344" i="1"/>
  <c r="AN344" i="1"/>
  <c r="AL344" i="1"/>
  <c r="AG344" i="1"/>
  <c r="AF344" i="1"/>
  <c r="AD344" i="1"/>
  <c r="AB344" i="1"/>
  <c r="X344" i="1"/>
  <c r="V344" i="1"/>
  <c r="Q833" i="1" l="1"/>
  <c r="BA343" i="1"/>
  <c r="BB826" i="1"/>
  <c r="Z1012" i="1"/>
  <c r="AZ1058" i="1"/>
  <c r="AH1053" i="1"/>
  <c r="AJ826" i="1"/>
  <c r="R826" i="1" s="1"/>
  <c r="R616" i="1"/>
  <c r="AZ620" i="1"/>
  <c r="BA1058" i="1"/>
  <c r="Q1058" i="1" s="1"/>
  <c r="BA620" i="1"/>
  <c r="AZ1053" i="1"/>
  <c r="AJ833" i="1"/>
  <c r="AH1035" i="1"/>
  <c r="Z1007" i="1"/>
  <c r="Z1008" i="1"/>
  <c r="Z1009" i="1"/>
  <c r="Z1011" i="1"/>
  <c r="AR1053" i="1"/>
  <c r="AR1054" i="1"/>
  <c r="AR620" i="1"/>
  <c r="BB620" i="1" s="1"/>
  <c r="BA884" i="1"/>
  <c r="BB831" i="1"/>
  <c r="BB835" i="1"/>
  <c r="AR1010" i="1"/>
  <c r="Q831" i="1"/>
  <c r="BB833" i="1"/>
  <c r="AJ835" i="1"/>
  <c r="AJ831" i="1"/>
  <c r="AH620" i="1"/>
  <c r="Z1035" i="1"/>
  <c r="AJ1035" i="1" s="1"/>
  <c r="AZ1010" i="1"/>
  <c r="Z1055" i="1"/>
  <c r="AZ1055" i="1"/>
  <c r="AI1054" i="1"/>
  <c r="Q1054" i="1" s="1"/>
  <c r="AR541" i="1"/>
  <c r="AZ541" i="1"/>
  <c r="BA1007" i="1"/>
  <c r="BA1009" i="1"/>
  <c r="AZ1054" i="1"/>
  <c r="AI1010" i="1"/>
  <c r="AR343" i="1"/>
  <c r="AZ343" i="1"/>
  <c r="AZ1035" i="1"/>
  <c r="BA1010" i="1"/>
  <c r="AI1055" i="1"/>
  <c r="Q1055" i="1" s="1"/>
  <c r="Q541" i="1"/>
  <c r="AH541" i="1"/>
  <c r="Z541" i="1"/>
  <c r="AH1055" i="1"/>
  <c r="AH1054" i="1"/>
  <c r="Z1058" i="1"/>
  <c r="Z1053" i="1"/>
  <c r="Z1054" i="1"/>
  <c r="BA344" i="1"/>
  <c r="AR1055" i="1"/>
  <c r="BB1055" i="1" s="1"/>
  <c r="AH1058" i="1"/>
  <c r="AR1058" i="1"/>
  <c r="Q1008" i="1"/>
  <c r="AI1012" i="1"/>
  <c r="Q1012" i="1" s="1"/>
  <c r="AR1008" i="1"/>
  <c r="AZ1008" i="1"/>
  <c r="AR1012" i="1"/>
  <c r="AZ1012" i="1"/>
  <c r="AR344" i="1"/>
  <c r="AH1012" i="1"/>
  <c r="AH1009" i="1"/>
  <c r="AI1011" i="1"/>
  <c r="AH1010" i="1"/>
  <c r="AI1009" i="1"/>
  <c r="AH1008" i="1"/>
  <c r="AI1007" i="1"/>
  <c r="Z1010" i="1"/>
  <c r="AJ1010" i="1" s="1"/>
  <c r="AH1007" i="1"/>
  <c r="AR1035" i="1"/>
  <c r="AR1009" i="1"/>
  <c r="AZ1009" i="1"/>
  <c r="BA1011" i="1"/>
  <c r="AI884" i="1"/>
  <c r="AR1007" i="1"/>
  <c r="AZ1007" i="1"/>
  <c r="AH1011" i="1"/>
  <c r="AR1011" i="1"/>
  <c r="AZ1011" i="1"/>
  <c r="Z884" i="1"/>
  <c r="AH884" i="1"/>
  <c r="AR884" i="1"/>
  <c r="AZ884" i="1"/>
  <c r="AI1035" i="1"/>
  <c r="Q1035" i="1" s="1"/>
  <c r="AZ344" i="1"/>
  <c r="AH343" i="1"/>
  <c r="AH344" i="1"/>
  <c r="AY552" i="1"/>
  <c r="AX552" i="1"/>
  <c r="AV552" i="1"/>
  <c r="AT552" i="1"/>
  <c r="AQ552" i="1"/>
  <c r="AP552" i="1"/>
  <c r="AN552" i="1"/>
  <c r="AL552" i="1"/>
  <c r="AG552" i="1"/>
  <c r="AF552" i="1"/>
  <c r="AD552" i="1"/>
  <c r="AB552" i="1"/>
  <c r="Y552" i="1"/>
  <c r="X552" i="1"/>
  <c r="V552" i="1"/>
  <c r="T552" i="1"/>
  <c r="AG1033" i="1"/>
  <c r="U786" i="1"/>
  <c r="W786" i="1"/>
  <c r="AA786" i="1"/>
  <c r="AC786" i="1"/>
  <c r="AE786" i="1"/>
  <c r="AK786" i="1"/>
  <c r="AM786" i="1"/>
  <c r="AO786" i="1"/>
  <c r="AS786" i="1"/>
  <c r="AU786" i="1"/>
  <c r="AW786" i="1"/>
  <c r="S786" i="1"/>
  <c r="AY784" i="1"/>
  <c r="AX784" i="1"/>
  <c r="AV784" i="1"/>
  <c r="AT784" i="1"/>
  <c r="AQ784" i="1"/>
  <c r="AP784" i="1"/>
  <c r="AN784" i="1"/>
  <c r="AL784" i="1"/>
  <c r="AG784" i="1"/>
  <c r="AF784" i="1"/>
  <c r="AD784" i="1"/>
  <c r="AB784" i="1"/>
  <c r="Y784" i="1"/>
  <c r="AI784" i="1" s="1"/>
  <c r="X784" i="1"/>
  <c r="V784" i="1"/>
  <c r="T784" i="1"/>
  <c r="AY785" i="1"/>
  <c r="AX785" i="1"/>
  <c r="AV785" i="1"/>
  <c r="AT785" i="1"/>
  <c r="AQ785" i="1"/>
  <c r="AP785" i="1"/>
  <c r="AN785" i="1"/>
  <c r="AL785" i="1"/>
  <c r="AG785" i="1"/>
  <c r="AF785" i="1"/>
  <c r="AD785" i="1"/>
  <c r="AB785" i="1"/>
  <c r="Y785" i="1"/>
  <c r="X785" i="1"/>
  <c r="V785" i="1"/>
  <c r="T785" i="1"/>
  <c r="AY763" i="1"/>
  <c r="AX763" i="1"/>
  <c r="AV763" i="1"/>
  <c r="AT763" i="1"/>
  <c r="AQ763" i="1"/>
  <c r="AP763" i="1"/>
  <c r="AN763" i="1"/>
  <c r="AL763" i="1"/>
  <c r="AG763" i="1"/>
  <c r="AF763" i="1"/>
  <c r="AD763" i="1"/>
  <c r="AB763" i="1"/>
  <c r="Y763" i="1"/>
  <c r="X763" i="1"/>
  <c r="V763" i="1"/>
  <c r="T763" i="1"/>
  <c r="AC387" i="1"/>
  <c r="AD1095" i="1"/>
  <c r="AD1097" i="1" s="1"/>
  <c r="AY1095" i="1"/>
  <c r="AY1097" i="1" s="1"/>
  <c r="AX1095" i="1"/>
  <c r="AX1097" i="1" s="1"/>
  <c r="AV1095" i="1"/>
  <c r="AV1097" i="1" s="1"/>
  <c r="AT1095" i="1"/>
  <c r="AT1097" i="1" s="1"/>
  <c r="AQ1095" i="1"/>
  <c r="AP1095" i="1"/>
  <c r="AP1097" i="1" s="1"/>
  <c r="AN1095" i="1"/>
  <c r="AN1097" i="1" s="1"/>
  <c r="AL1095" i="1"/>
  <c r="AL1097" i="1" s="1"/>
  <c r="AG1095" i="1"/>
  <c r="AG1097" i="1" s="1"/>
  <c r="AF1095" i="1"/>
  <c r="AF1097" i="1" s="1"/>
  <c r="AB1095" i="1"/>
  <c r="AB1097" i="1" s="1"/>
  <c r="Y1095" i="1"/>
  <c r="X1095" i="1"/>
  <c r="X1097" i="1" s="1"/>
  <c r="V1095" i="1"/>
  <c r="V1097" i="1" s="1"/>
  <c r="T1095" i="1"/>
  <c r="T1097" i="1" s="1"/>
  <c r="AJ1053" i="1" l="1"/>
  <c r="BA763" i="1"/>
  <c r="BA785" i="1"/>
  <c r="AJ1055" i="1"/>
  <c r="R1055" i="1" s="1"/>
  <c r="AJ1012" i="1"/>
  <c r="BB1058" i="1"/>
  <c r="BB1054" i="1"/>
  <c r="AJ1008" i="1"/>
  <c r="BB1053" i="1"/>
  <c r="R1053" i="1" s="1"/>
  <c r="AJ1009" i="1"/>
  <c r="AJ1054" i="1"/>
  <c r="BB343" i="1"/>
  <c r="Q884" i="1"/>
  <c r="BB1035" i="1"/>
  <c r="R1035" i="1" s="1"/>
  <c r="AJ1011" i="1"/>
  <c r="AJ1007" i="1"/>
  <c r="Q1011" i="1"/>
  <c r="AI1095" i="1"/>
  <c r="AI1097" i="1" s="1"/>
  <c r="Y1097" i="1"/>
  <c r="BB1010" i="1"/>
  <c r="R1010" i="1" s="1"/>
  <c r="BA1095" i="1"/>
  <c r="BA1097" i="1" s="1"/>
  <c r="AQ1097" i="1"/>
  <c r="R831" i="1"/>
  <c r="BB344" i="1"/>
  <c r="R835" i="1"/>
  <c r="Q1009" i="1"/>
  <c r="Q1007" i="1"/>
  <c r="R833" i="1"/>
  <c r="AJ541" i="1"/>
  <c r="BB541" i="1"/>
  <c r="AZ784" i="1"/>
  <c r="Q1010" i="1"/>
  <c r="Z1095" i="1"/>
  <c r="Z1097" i="1" s="1"/>
  <c r="BB1007" i="1"/>
  <c r="BA784" i="1"/>
  <c r="Q784" i="1" s="1"/>
  <c r="AR784" i="1"/>
  <c r="AJ1058" i="1"/>
  <c r="AI763" i="1"/>
  <c r="BB1008" i="1"/>
  <c r="BB1012" i="1"/>
  <c r="R1012" i="1" s="1"/>
  <c r="BB1011" i="1"/>
  <c r="BB1009" i="1"/>
  <c r="AH784" i="1"/>
  <c r="AJ884" i="1"/>
  <c r="BB884" i="1"/>
  <c r="AI552" i="1"/>
  <c r="BA552" i="1"/>
  <c r="AR552" i="1"/>
  <c r="AZ552" i="1"/>
  <c r="AI785" i="1"/>
  <c r="AH552" i="1"/>
  <c r="Z552" i="1"/>
  <c r="Z784" i="1"/>
  <c r="Z785" i="1"/>
  <c r="AH785" i="1"/>
  <c r="AR785" i="1"/>
  <c r="AZ785" i="1"/>
  <c r="AR763" i="1"/>
  <c r="AZ763" i="1"/>
  <c r="Z763" i="1"/>
  <c r="AH763" i="1"/>
  <c r="AH1095" i="1"/>
  <c r="AH1097" i="1" s="1"/>
  <c r="AR1095" i="1"/>
  <c r="AR1097" i="1" s="1"/>
  <c r="AZ1095" i="1"/>
  <c r="AZ1097" i="1" s="1"/>
  <c r="AB1105" i="1"/>
  <c r="AA1105" i="1"/>
  <c r="AY717" i="1"/>
  <c r="AX717" i="1"/>
  <c r="AV717" i="1"/>
  <c r="AT717" i="1"/>
  <c r="AQ717" i="1"/>
  <c r="AP717" i="1"/>
  <c r="AN717" i="1"/>
  <c r="AL717" i="1"/>
  <c r="AG717" i="1"/>
  <c r="AF717" i="1"/>
  <c r="AD717" i="1"/>
  <c r="AB717" i="1"/>
  <c r="X717" i="1"/>
  <c r="V717" i="1"/>
  <c r="AY559" i="1"/>
  <c r="AX559" i="1"/>
  <c r="AV559" i="1"/>
  <c r="AT559" i="1"/>
  <c r="AQ559" i="1"/>
  <c r="BA559" i="1" s="1"/>
  <c r="AP559" i="1"/>
  <c r="AN559" i="1"/>
  <c r="AL559" i="1"/>
  <c r="AG559" i="1"/>
  <c r="AF559" i="1"/>
  <c r="AD559" i="1"/>
  <c r="AB559" i="1"/>
  <c r="Y559" i="1"/>
  <c r="X559" i="1"/>
  <c r="V559" i="1"/>
  <c r="T559" i="1"/>
  <c r="AY538" i="1"/>
  <c r="AX538" i="1"/>
  <c r="AV538" i="1"/>
  <c r="AT538" i="1"/>
  <c r="AQ538" i="1"/>
  <c r="AP538" i="1"/>
  <c r="AN538" i="1"/>
  <c r="AL538" i="1"/>
  <c r="AG538" i="1"/>
  <c r="AF538" i="1"/>
  <c r="AD538" i="1"/>
  <c r="AB538" i="1"/>
  <c r="Y538" i="1"/>
  <c r="X538" i="1"/>
  <c r="V538" i="1"/>
  <c r="T538" i="1"/>
  <c r="AY537" i="1"/>
  <c r="AX537" i="1"/>
  <c r="AV537" i="1"/>
  <c r="AT537" i="1"/>
  <c r="AQ537" i="1"/>
  <c r="AP537" i="1"/>
  <c r="AN537" i="1"/>
  <c r="AL537" i="1"/>
  <c r="AG537" i="1"/>
  <c r="AF537" i="1"/>
  <c r="AD537" i="1"/>
  <c r="AB537" i="1"/>
  <c r="Y537" i="1"/>
  <c r="X537" i="1"/>
  <c r="V537" i="1"/>
  <c r="T537" i="1"/>
  <c r="AY540" i="1"/>
  <c r="AX540" i="1"/>
  <c r="AV540" i="1"/>
  <c r="AT540" i="1"/>
  <c r="AQ540" i="1"/>
  <c r="AP540" i="1"/>
  <c r="AN540" i="1"/>
  <c r="AL540" i="1"/>
  <c r="AG540" i="1"/>
  <c r="AF540" i="1"/>
  <c r="AD540" i="1"/>
  <c r="AB540" i="1"/>
  <c r="Y540" i="1"/>
  <c r="X540" i="1"/>
  <c r="V540" i="1"/>
  <c r="T540" i="1"/>
  <c r="AY539" i="1"/>
  <c r="AX539" i="1"/>
  <c r="AV539" i="1"/>
  <c r="AT539" i="1"/>
  <c r="AQ539" i="1"/>
  <c r="AP539" i="1"/>
  <c r="AN539" i="1"/>
  <c r="AL539" i="1"/>
  <c r="AG539" i="1"/>
  <c r="AF539" i="1"/>
  <c r="AD539" i="1"/>
  <c r="AB539" i="1"/>
  <c r="Y539" i="1"/>
  <c r="X539" i="1"/>
  <c r="V539" i="1"/>
  <c r="T539" i="1"/>
  <c r="AY881" i="1"/>
  <c r="AX881" i="1"/>
  <c r="AV881" i="1"/>
  <c r="AT881" i="1"/>
  <c r="AQ881" i="1"/>
  <c r="AP881" i="1"/>
  <c r="AN881" i="1"/>
  <c r="AL881" i="1"/>
  <c r="AG881" i="1"/>
  <c r="AF881" i="1"/>
  <c r="AD881" i="1"/>
  <c r="AB881" i="1"/>
  <c r="Y881" i="1"/>
  <c r="X881" i="1"/>
  <c r="V881" i="1"/>
  <c r="T881" i="1"/>
  <c r="AY877" i="1"/>
  <c r="AX877" i="1"/>
  <c r="AV877" i="1"/>
  <c r="AT877" i="1"/>
  <c r="AQ877" i="1"/>
  <c r="AP877" i="1"/>
  <c r="AN877" i="1"/>
  <c r="AL877" i="1"/>
  <c r="AG877" i="1"/>
  <c r="AF877" i="1"/>
  <c r="AD877" i="1"/>
  <c r="AB877" i="1"/>
  <c r="Y877" i="1"/>
  <c r="X877" i="1"/>
  <c r="V877" i="1"/>
  <c r="T877" i="1"/>
  <c r="AY871" i="1"/>
  <c r="AX871" i="1"/>
  <c r="AV871" i="1"/>
  <c r="AT871" i="1"/>
  <c r="AQ871" i="1"/>
  <c r="AP871" i="1"/>
  <c r="AN871" i="1"/>
  <c r="AL871" i="1"/>
  <c r="AG871" i="1"/>
  <c r="AF871" i="1"/>
  <c r="AD871" i="1"/>
  <c r="AB871" i="1"/>
  <c r="Y871" i="1"/>
  <c r="X871" i="1"/>
  <c r="V871" i="1"/>
  <c r="T871" i="1"/>
  <c r="Q763" i="1" l="1"/>
  <c r="BA538" i="1"/>
  <c r="R1054" i="1"/>
  <c r="Q785" i="1"/>
  <c r="R1008" i="1"/>
  <c r="BB784" i="1"/>
  <c r="R1009" i="1"/>
  <c r="R1058" i="1"/>
  <c r="Q1095" i="1"/>
  <c r="Q1097" i="1" s="1"/>
  <c r="R1007" i="1"/>
  <c r="R1011" i="1"/>
  <c r="R541" i="1"/>
  <c r="AI537" i="1"/>
  <c r="BA881" i="1"/>
  <c r="BA717" i="1"/>
  <c r="BA539" i="1"/>
  <c r="BA537" i="1"/>
  <c r="R884" i="1"/>
  <c r="BB785" i="1"/>
  <c r="BA871" i="1"/>
  <c r="BA877" i="1"/>
  <c r="BB552" i="1"/>
  <c r="Q552" i="1"/>
  <c r="AJ552" i="1"/>
  <c r="AI881" i="1"/>
  <c r="AI877" i="1"/>
  <c r="AJ784" i="1"/>
  <c r="AJ785" i="1"/>
  <c r="BB763" i="1"/>
  <c r="AJ763" i="1"/>
  <c r="AJ1095" i="1"/>
  <c r="AJ1097" i="1" s="1"/>
  <c r="BA540" i="1"/>
  <c r="AH871" i="1"/>
  <c r="AZ871" i="1"/>
  <c r="AH877" i="1"/>
  <c r="AZ877" i="1"/>
  <c r="AZ881" i="1"/>
  <c r="Z871" i="1"/>
  <c r="AR871" i="1"/>
  <c r="Z877" i="1"/>
  <c r="AR877" i="1"/>
  <c r="Z881" i="1"/>
  <c r="AR881" i="1"/>
  <c r="AR559" i="1"/>
  <c r="AZ559" i="1"/>
  <c r="BB1095" i="1"/>
  <c r="BB1097" i="1" s="1"/>
  <c r="AH717" i="1"/>
  <c r="AR717" i="1"/>
  <c r="AZ717" i="1"/>
  <c r="AH881" i="1"/>
  <c r="AJ881" i="1" s="1"/>
  <c r="AI559" i="1"/>
  <c r="Q559" i="1" s="1"/>
  <c r="AH559" i="1"/>
  <c r="Z559" i="1"/>
  <c r="AI538" i="1"/>
  <c r="Z539" i="1"/>
  <c r="AH539" i="1"/>
  <c r="AR539" i="1"/>
  <c r="AZ539" i="1"/>
  <c r="Z540" i="1"/>
  <c r="Z537" i="1"/>
  <c r="AR537" i="1"/>
  <c r="AZ537" i="1"/>
  <c r="Z538" i="1"/>
  <c r="AR538" i="1"/>
  <c r="AZ538" i="1"/>
  <c r="AI540" i="1"/>
  <c r="AI539" i="1"/>
  <c r="AH540" i="1"/>
  <c r="AH538" i="1"/>
  <c r="AH537" i="1"/>
  <c r="AR540" i="1"/>
  <c r="AZ540" i="1"/>
  <c r="AI871" i="1"/>
  <c r="Q871" i="1" s="1"/>
  <c r="X1105" i="1"/>
  <c r="Q538" i="1" l="1"/>
  <c r="Q537" i="1"/>
  <c r="Q881" i="1"/>
  <c r="Q539" i="1"/>
  <c r="R785" i="1"/>
  <c r="R763" i="1"/>
  <c r="Q877" i="1"/>
  <c r="R552" i="1"/>
  <c r="BB877" i="1"/>
  <c r="R784" i="1"/>
  <c r="AJ877" i="1"/>
  <c r="R1095" i="1"/>
  <c r="R1097" i="1" s="1"/>
  <c r="Q540" i="1"/>
  <c r="BB871" i="1"/>
  <c r="BB881" i="1"/>
  <c r="R881" i="1" s="1"/>
  <c r="AJ871" i="1"/>
  <c r="BB539" i="1"/>
  <c r="BB559" i="1"/>
  <c r="BB717" i="1"/>
  <c r="AJ540" i="1"/>
  <c r="AJ539" i="1"/>
  <c r="AJ537" i="1"/>
  <c r="AJ559" i="1"/>
  <c r="BB540" i="1"/>
  <c r="R540" i="1" s="1"/>
  <c r="BB537" i="1"/>
  <c r="AJ538" i="1"/>
  <c r="BB538" i="1"/>
  <c r="AY690" i="1"/>
  <c r="AX690" i="1"/>
  <c r="AV690" i="1"/>
  <c r="AT690" i="1"/>
  <c r="AQ690" i="1"/>
  <c r="AP690" i="1"/>
  <c r="AN690" i="1"/>
  <c r="AL690" i="1"/>
  <c r="AG690" i="1"/>
  <c r="AF690" i="1"/>
  <c r="AD690" i="1"/>
  <c r="AB690" i="1"/>
  <c r="Y690" i="1"/>
  <c r="X690" i="1"/>
  <c r="V690" i="1"/>
  <c r="T690" i="1"/>
  <c r="AY1031" i="1"/>
  <c r="AX1031" i="1"/>
  <c r="AV1031" i="1"/>
  <c r="AT1031" i="1"/>
  <c r="AQ1031" i="1"/>
  <c r="BA1031" i="1" s="1"/>
  <c r="AP1031" i="1"/>
  <c r="AN1031" i="1"/>
  <c r="AL1031" i="1"/>
  <c r="AG1031" i="1"/>
  <c r="AF1031" i="1"/>
  <c r="AD1031" i="1"/>
  <c r="AB1031" i="1"/>
  <c r="Y1031" i="1"/>
  <c r="AI1031" i="1" s="1"/>
  <c r="X1031" i="1"/>
  <c r="V1031" i="1"/>
  <c r="T1031" i="1"/>
  <c r="AY1006" i="1"/>
  <c r="AX1006" i="1"/>
  <c r="AV1006" i="1"/>
  <c r="AT1006" i="1"/>
  <c r="AQ1006" i="1"/>
  <c r="BA1006" i="1" s="1"/>
  <c r="AP1006" i="1"/>
  <c r="AN1006" i="1"/>
  <c r="AL1006" i="1"/>
  <c r="AG1006" i="1"/>
  <c r="AF1006" i="1"/>
  <c r="AD1006" i="1"/>
  <c r="AB1006" i="1"/>
  <c r="Y1006" i="1"/>
  <c r="X1006" i="1"/>
  <c r="V1006" i="1"/>
  <c r="T1006" i="1"/>
  <c r="AY156" i="1"/>
  <c r="AX156" i="1"/>
  <c r="AV156" i="1"/>
  <c r="AT156" i="1"/>
  <c r="AQ156" i="1"/>
  <c r="AP156" i="1"/>
  <c r="AN156" i="1"/>
  <c r="AL156" i="1"/>
  <c r="AG156" i="1"/>
  <c r="AF156" i="1"/>
  <c r="AD156" i="1"/>
  <c r="AB156" i="1"/>
  <c r="X156" i="1"/>
  <c r="V156" i="1"/>
  <c r="AY411" i="1"/>
  <c r="AX411" i="1"/>
  <c r="AV411" i="1"/>
  <c r="AT411" i="1"/>
  <c r="AQ411" i="1"/>
  <c r="AP411" i="1"/>
  <c r="AN411" i="1"/>
  <c r="AL411" i="1"/>
  <c r="AG411" i="1"/>
  <c r="AF411" i="1"/>
  <c r="AD411" i="1"/>
  <c r="AB411" i="1"/>
  <c r="X411" i="1"/>
  <c r="V411" i="1"/>
  <c r="BA690" i="1" l="1"/>
  <c r="Q1031" i="1"/>
  <c r="AI690" i="1"/>
  <c r="R877" i="1"/>
  <c r="R871" i="1"/>
  <c r="R539" i="1"/>
  <c r="R559" i="1"/>
  <c r="BA411" i="1"/>
  <c r="AI1006" i="1"/>
  <c r="Q1006" i="1" s="1"/>
  <c r="R537" i="1"/>
  <c r="Z1031" i="1"/>
  <c r="AR1031" i="1"/>
  <c r="AZ1031" i="1"/>
  <c r="AH690" i="1"/>
  <c r="AR690" i="1"/>
  <c r="AZ690" i="1"/>
  <c r="R538" i="1"/>
  <c r="BA156" i="1"/>
  <c r="AH1006" i="1"/>
  <c r="AH1031" i="1"/>
  <c r="Z690" i="1"/>
  <c r="AR1006" i="1"/>
  <c r="AZ1006" i="1"/>
  <c r="Z1006" i="1"/>
  <c r="AR411" i="1"/>
  <c r="AZ411" i="1"/>
  <c r="AH411" i="1"/>
  <c r="AH156" i="1"/>
  <c r="AR156" i="1"/>
  <c r="AZ156" i="1"/>
  <c r="V1105" i="1"/>
  <c r="U498" i="1"/>
  <c r="W498" i="1"/>
  <c r="AA498" i="1"/>
  <c r="AC498" i="1"/>
  <c r="AE498" i="1"/>
  <c r="AK498" i="1"/>
  <c r="AM498" i="1"/>
  <c r="AO498" i="1"/>
  <c r="AS498" i="1"/>
  <c r="AU498" i="1"/>
  <c r="AW498" i="1"/>
  <c r="AY497" i="1"/>
  <c r="AX497" i="1"/>
  <c r="AV497" i="1"/>
  <c r="AT497" i="1"/>
  <c r="AQ497" i="1"/>
  <c r="BA497" i="1" s="1"/>
  <c r="AP497" i="1"/>
  <c r="AN497" i="1"/>
  <c r="AL497" i="1"/>
  <c r="AG497" i="1"/>
  <c r="AF497" i="1"/>
  <c r="AD497" i="1"/>
  <c r="AB497" i="1"/>
  <c r="X497" i="1"/>
  <c r="V497" i="1"/>
  <c r="AY613" i="1"/>
  <c r="AX613" i="1"/>
  <c r="AV613" i="1"/>
  <c r="AT613" i="1"/>
  <c r="AQ613" i="1"/>
  <c r="AP613" i="1"/>
  <c r="AN613" i="1"/>
  <c r="AL613" i="1"/>
  <c r="AG613" i="1"/>
  <c r="AF613" i="1"/>
  <c r="AD613" i="1"/>
  <c r="AB613" i="1"/>
  <c r="Y613" i="1"/>
  <c r="X613" i="1"/>
  <c r="V613" i="1"/>
  <c r="T613" i="1"/>
  <c r="AY693" i="1"/>
  <c r="AX693" i="1"/>
  <c r="AV693" i="1"/>
  <c r="AT693" i="1"/>
  <c r="AQ693" i="1"/>
  <c r="BA693" i="1" s="1"/>
  <c r="AP693" i="1"/>
  <c r="AN693" i="1"/>
  <c r="AL693" i="1"/>
  <c r="AG693" i="1"/>
  <c r="AF693" i="1"/>
  <c r="AD693" i="1"/>
  <c r="AB693" i="1"/>
  <c r="Y693" i="1"/>
  <c r="AI693" i="1" s="1"/>
  <c r="X693" i="1"/>
  <c r="V693" i="1"/>
  <c r="T693" i="1"/>
  <c r="AY974" i="1"/>
  <c r="AX974" i="1"/>
  <c r="AV974" i="1"/>
  <c r="AT974" i="1"/>
  <c r="AQ974" i="1"/>
  <c r="BA974" i="1" s="1"/>
  <c r="AP974" i="1"/>
  <c r="AN974" i="1"/>
  <c r="AL974" i="1"/>
  <c r="AG974" i="1"/>
  <c r="AF974" i="1"/>
  <c r="AD974" i="1"/>
  <c r="AB974" i="1"/>
  <c r="Y974" i="1"/>
  <c r="AI974" i="1" s="1"/>
  <c r="X974" i="1"/>
  <c r="V974" i="1"/>
  <c r="T974" i="1"/>
  <c r="AY1046" i="1"/>
  <c r="AX1046" i="1"/>
  <c r="AV1046" i="1"/>
  <c r="AT1046" i="1"/>
  <c r="AQ1046" i="1"/>
  <c r="BA1046" i="1" s="1"/>
  <c r="AP1046" i="1"/>
  <c r="AN1046" i="1"/>
  <c r="AL1046" i="1"/>
  <c r="AG1046" i="1"/>
  <c r="AF1046" i="1"/>
  <c r="AD1046" i="1"/>
  <c r="AB1046" i="1"/>
  <c r="Y1046" i="1"/>
  <c r="X1046" i="1"/>
  <c r="V1046" i="1"/>
  <c r="T1046" i="1"/>
  <c r="AY756" i="1"/>
  <c r="AX756" i="1"/>
  <c r="AV756" i="1"/>
  <c r="AT756" i="1"/>
  <c r="AQ756" i="1"/>
  <c r="AP756" i="1"/>
  <c r="AN756" i="1"/>
  <c r="AL756" i="1"/>
  <c r="AG756" i="1"/>
  <c r="AF756" i="1"/>
  <c r="AD756" i="1"/>
  <c r="AB756" i="1"/>
  <c r="Y756" i="1"/>
  <c r="X756" i="1"/>
  <c r="V756" i="1"/>
  <c r="T756" i="1"/>
  <c r="U284" i="1"/>
  <c r="U305" i="1"/>
  <c r="AY311" i="1"/>
  <c r="AX311" i="1"/>
  <c r="AV311" i="1"/>
  <c r="AT311" i="1"/>
  <c r="AQ311" i="1"/>
  <c r="AP311" i="1"/>
  <c r="AN311" i="1"/>
  <c r="AL311" i="1"/>
  <c r="AG311" i="1"/>
  <c r="AF311" i="1"/>
  <c r="AD311" i="1"/>
  <c r="AB311" i="1"/>
  <c r="X311" i="1"/>
  <c r="V311" i="1"/>
  <c r="AY310" i="1"/>
  <c r="AX310" i="1"/>
  <c r="AV310" i="1"/>
  <c r="AT310" i="1"/>
  <c r="AQ310" i="1"/>
  <c r="AP310" i="1"/>
  <c r="AN310" i="1"/>
  <c r="AL310" i="1"/>
  <c r="AG310" i="1"/>
  <c r="AF310" i="1"/>
  <c r="AD310" i="1"/>
  <c r="AB310" i="1"/>
  <c r="X310" i="1"/>
  <c r="V310" i="1"/>
  <c r="U319" i="1" l="1"/>
  <c r="AJ690" i="1"/>
  <c r="BA613" i="1"/>
  <c r="Q690" i="1"/>
  <c r="BA310" i="1"/>
  <c r="BA756" i="1"/>
  <c r="AI1046" i="1"/>
  <c r="Q1046" i="1" s="1"/>
  <c r="BB690" i="1"/>
  <c r="AR756" i="1"/>
  <c r="BA311" i="1"/>
  <c r="Z1046" i="1"/>
  <c r="AR1046" i="1"/>
  <c r="AZ1046" i="1"/>
  <c r="AR974" i="1"/>
  <c r="AZ974" i="1"/>
  <c r="AR613" i="1"/>
  <c r="AZ613" i="1"/>
  <c r="AJ1031" i="1"/>
  <c r="AH497" i="1"/>
  <c r="AR497" i="1"/>
  <c r="AZ497" i="1"/>
  <c r="BB1031" i="1"/>
  <c r="BB1006" i="1"/>
  <c r="AH756" i="1"/>
  <c r="AI613" i="1"/>
  <c r="AI756" i="1"/>
  <c r="AJ1006" i="1"/>
  <c r="AH1046" i="1"/>
  <c r="AH974" i="1"/>
  <c r="AH613" i="1"/>
  <c r="BB156" i="1"/>
  <c r="BB411" i="1"/>
  <c r="Q693" i="1"/>
  <c r="AH311" i="1"/>
  <c r="Z693" i="1"/>
  <c r="AH693" i="1"/>
  <c r="Q974" i="1"/>
  <c r="AR693" i="1"/>
  <c r="AZ693" i="1"/>
  <c r="AR311" i="1"/>
  <c r="Z613" i="1"/>
  <c r="Z974" i="1"/>
  <c r="AZ311" i="1"/>
  <c r="AZ756" i="1"/>
  <c r="Z756" i="1"/>
  <c r="AH310" i="1"/>
  <c r="AR310" i="1"/>
  <c r="AZ310" i="1"/>
  <c r="V373" i="1"/>
  <c r="AY373" i="1"/>
  <c r="AX373" i="1"/>
  <c r="AV373" i="1"/>
  <c r="AT373" i="1"/>
  <c r="AQ373" i="1"/>
  <c r="AP373" i="1"/>
  <c r="AN373" i="1"/>
  <c r="AL373" i="1"/>
  <c r="AG373" i="1"/>
  <c r="AF373" i="1"/>
  <c r="AD373" i="1"/>
  <c r="AB373" i="1"/>
  <c r="X373" i="1"/>
  <c r="R690" i="1" l="1"/>
  <c r="Q613" i="1"/>
  <c r="BA373" i="1"/>
  <c r="Q756" i="1"/>
  <c r="R1006" i="1"/>
  <c r="BB756" i="1"/>
  <c r="BB497" i="1"/>
  <c r="R1031" i="1"/>
  <c r="BB1046" i="1"/>
  <c r="AJ974" i="1"/>
  <c r="AJ1046" i="1"/>
  <c r="BB974" i="1"/>
  <c r="BB613" i="1"/>
  <c r="AJ756" i="1"/>
  <c r="AJ613" i="1"/>
  <c r="AH373" i="1"/>
  <c r="BB311" i="1"/>
  <c r="AJ693" i="1"/>
  <c r="AR373" i="1"/>
  <c r="AZ373" i="1"/>
  <c r="BB693" i="1"/>
  <c r="BB310" i="1"/>
  <c r="T1105" i="1"/>
  <c r="R756" i="1" l="1"/>
  <c r="R613" i="1"/>
  <c r="R1046" i="1"/>
  <c r="R974" i="1"/>
  <c r="BB373" i="1"/>
  <c r="R693" i="1"/>
  <c r="AY983" i="1"/>
  <c r="AX983" i="1"/>
  <c r="AV983" i="1"/>
  <c r="AT983" i="1"/>
  <c r="AQ983" i="1"/>
  <c r="BA983" i="1" s="1"/>
  <c r="AP983" i="1"/>
  <c r="AN983" i="1"/>
  <c r="AL983" i="1"/>
  <c r="AG983" i="1"/>
  <c r="AF983" i="1"/>
  <c r="AD983" i="1"/>
  <c r="AB983" i="1"/>
  <c r="Y983" i="1"/>
  <c r="AI983" i="1" s="1"/>
  <c r="X983" i="1"/>
  <c r="V983" i="1"/>
  <c r="T983" i="1"/>
  <c r="AY980" i="1"/>
  <c r="AX980" i="1"/>
  <c r="AV980" i="1"/>
  <c r="AT980" i="1"/>
  <c r="AQ980" i="1"/>
  <c r="BA980" i="1" s="1"/>
  <c r="AP980" i="1"/>
  <c r="AN980" i="1"/>
  <c r="AL980" i="1"/>
  <c r="AG980" i="1"/>
  <c r="AF980" i="1"/>
  <c r="AD980" i="1"/>
  <c r="AB980" i="1"/>
  <c r="Y980" i="1"/>
  <c r="AI980" i="1" s="1"/>
  <c r="X980" i="1"/>
  <c r="V980" i="1"/>
  <c r="T980" i="1"/>
  <c r="Q983" i="1" l="1"/>
  <c r="Z980" i="1"/>
  <c r="Z983" i="1"/>
  <c r="AR983" i="1"/>
  <c r="AZ983" i="1"/>
  <c r="AH980" i="1"/>
  <c r="AJ980" i="1" s="1"/>
  <c r="AH983" i="1"/>
  <c r="AR980" i="1"/>
  <c r="AZ980" i="1"/>
  <c r="Q980" i="1"/>
  <c r="AY347" i="1"/>
  <c r="AX347" i="1"/>
  <c r="AV347" i="1"/>
  <c r="AT347" i="1"/>
  <c r="AQ347" i="1"/>
  <c r="AP347" i="1"/>
  <c r="AN347" i="1"/>
  <c r="AL347" i="1"/>
  <c r="AG347" i="1"/>
  <c r="AF347" i="1"/>
  <c r="AD347" i="1"/>
  <c r="AB347" i="1"/>
  <c r="X347" i="1"/>
  <c r="V347" i="1"/>
  <c r="AY348" i="1"/>
  <c r="AX348" i="1"/>
  <c r="AV348" i="1"/>
  <c r="AT348" i="1"/>
  <c r="AQ348" i="1"/>
  <c r="AP348" i="1"/>
  <c r="AN348" i="1"/>
  <c r="AL348" i="1"/>
  <c r="AG348" i="1"/>
  <c r="AF348" i="1"/>
  <c r="AD348" i="1"/>
  <c r="AB348" i="1"/>
  <c r="X348" i="1"/>
  <c r="V348" i="1"/>
  <c r="AY457" i="1"/>
  <c r="AX457" i="1"/>
  <c r="AV457" i="1"/>
  <c r="AT457" i="1"/>
  <c r="AQ457" i="1"/>
  <c r="AP457" i="1"/>
  <c r="AN457" i="1"/>
  <c r="AL457" i="1"/>
  <c r="AG457" i="1"/>
  <c r="AF457" i="1"/>
  <c r="AD457" i="1"/>
  <c r="AB457" i="1"/>
  <c r="X457" i="1"/>
  <c r="V457" i="1"/>
  <c r="AY237" i="1"/>
  <c r="AX237" i="1"/>
  <c r="AV237" i="1"/>
  <c r="AT237" i="1"/>
  <c r="AQ237" i="1"/>
  <c r="AP237" i="1"/>
  <c r="AN237" i="1"/>
  <c r="AL237" i="1"/>
  <c r="AG237" i="1"/>
  <c r="AF237" i="1"/>
  <c r="AD237" i="1"/>
  <c r="AB237" i="1"/>
  <c r="X237" i="1"/>
  <c r="V237" i="1"/>
  <c r="AY236" i="1"/>
  <c r="AX236" i="1"/>
  <c r="AV236" i="1"/>
  <c r="AT236" i="1"/>
  <c r="AQ236" i="1"/>
  <c r="AP236" i="1"/>
  <c r="AN236" i="1"/>
  <c r="AL236" i="1"/>
  <c r="AG236" i="1"/>
  <c r="AF236" i="1"/>
  <c r="AD236" i="1"/>
  <c r="AB236" i="1"/>
  <c r="X236" i="1"/>
  <c r="V236" i="1"/>
  <c r="AY235" i="1"/>
  <c r="AX235" i="1"/>
  <c r="AV235" i="1"/>
  <c r="AT235" i="1"/>
  <c r="AQ235" i="1"/>
  <c r="AP235" i="1"/>
  <c r="AN235" i="1"/>
  <c r="AL235" i="1"/>
  <c r="AG235" i="1"/>
  <c r="AF235" i="1"/>
  <c r="AD235" i="1"/>
  <c r="AB235" i="1"/>
  <c r="X235" i="1"/>
  <c r="V235" i="1"/>
  <c r="AY234" i="1"/>
  <c r="AX234" i="1"/>
  <c r="AV234" i="1"/>
  <c r="AT234" i="1"/>
  <c r="AQ234" i="1"/>
  <c r="AP234" i="1"/>
  <c r="AN234" i="1"/>
  <c r="AL234" i="1"/>
  <c r="AG234" i="1"/>
  <c r="AF234" i="1"/>
  <c r="AD234" i="1"/>
  <c r="AB234" i="1"/>
  <c r="X234" i="1"/>
  <c r="V234" i="1"/>
  <c r="AY231" i="1"/>
  <c r="AX231" i="1"/>
  <c r="AV231" i="1"/>
  <c r="AT231" i="1"/>
  <c r="AQ231" i="1"/>
  <c r="BA231" i="1" s="1"/>
  <c r="AP231" i="1"/>
  <c r="AN231" i="1"/>
  <c r="AL231" i="1"/>
  <c r="AG231" i="1"/>
  <c r="AF231" i="1"/>
  <c r="AD231" i="1"/>
  <c r="AB231" i="1"/>
  <c r="X231" i="1"/>
  <c r="V231" i="1"/>
  <c r="AY232" i="1"/>
  <c r="AX232" i="1"/>
  <c r="AV232" i="1"/>
  <c r="AT232" i="1"/>
  <c r="AQ232" i="1"/>
  <c r="BA232" i="1" s="1"/>
  <c r="AP232" i="1"/>
  <c r="AN232" i="1"/>
  <c r="AL232" i="1"/>
  <c r="AG232" i="1"/>
  <c r="AF232" i="1"/>
  <c r="AD232" i="1"/>
  <c r="AB232" i="1"/>
  <c r="X232" i="1"/>
  <c r="V232" i="1"/>
  <c r="AY149" i="1"/>
  <c r="AX149" i="1"/>
  <c r="AV149" i="1"/>
  <c r="AT149" i="1"/>
  <c r="AQ149" i="1"/>
  <c r="AP149" i="1"/>
  <c r="AN149" i="1"/>
  <c r="AL149" i="1"/>
  <c r="AG149" i="1"/>
  <c r="AF149" i="1"/>
  <c r="AD149" i="1"/>
  <c r="AB149" i="1"/>
  <c r="X149" i="1"/>
  <c r="V149" i="1"/>
  <c r="AY144" i="1"/>
  <c r="AX144" i="1"/>
  <c r="AV144" i="1"/>
  <c r="AT144" i="1"/>
  <c r="AQ144" i="1"/>
  <c r="AP144" i="1"/>
  <c r="AN144" i="1"/>
  <c r="AL144" i="1"/>
  <c r="AG144" i="1"/>
  <c r="AF144" i="1"/>
  <c r="AD144" i="1"/>
  <c r="AB144" i="1"/>
  <c r="X144" i="1"/>
  <c r="V144" i="1"/>
  <c r="T1100" i="1"/>
  <c r="AQ1036" i="1"/>
  <c r="AQ1033" i="1"/>
  <c r="AQ773" i="1"/>
  <c r="AQ388" i="1"/>
  <c r="AQ90" i="1"/>
  <c r="AG1034" i="1"/>
  <c r="AG1002" i="1"/>
  <c r="Y1034" i="1"/>
  <c r="AG773" i="1"/>
  <c r="Y759" i="1"/>
  <c r="AY1105" i="1"/>
  <c r="AQ1105" i="1"/>
  <c r="AR1105" i="1"/>
  <c r="BA348" i="1" l="1"/>
  <c r="BA457" i="1"/>
  <c r="BA347" i="1"/>
  <c r="BA235" i="1"/>
  <c r="AJ983" i="1"/>
  <c r="BA237" i="1"/>
  <c r="BA234" i="1"/>
  <c r="BA149" i="1"/>
  <c r="AR232" i="1"/>
  <c r="AZ232" i="1"/>
  <c r="AH232" i="1"/>
  <c r="BB983" i="1"/>
  <c r="BB980" i="1"/>
  <c r="R980" i="1" s="1"/>
  <c r="BA236" i="1"/>
  <c r="AH347" i="1"/>
  <c r="AR347" i="1"/>
  <c r="AZ347" i="1"/>
  <c r="AH348" i="1"/>
  <c r="AR348" i="1"/>
  <c r="AZ348" i="1"/>
  <c r="AR457" i="1"/>
  <c r="AZ457" i="1"/>
  <c r="AH234" i="1"/>
  <c r="AZ234" i="1"/>
  <c r="AH236" i="1"/>
  <c r="AR236" i="1"/>
  <c r="AZ236" i="1"/>
  <c r="AH457" i="1"/>
  <c r="AR234" i="1"/>
  <c r="AH237" i="1"/>
  <c r="AR231" i="1"/>
  <c r="AZ231" i="1"/>
  <c r="AH235" i="1"/>
  <c r="AR237" i="1"/>
  <c r="AZ237" i="1"/>
  <c r="AR235" i="1"/>
  <c r="AZ235" i="1"/>
  <c r="AH231" i="1"/>
  <c r="AH144" i="1"/>
  <c r="AR144" i="1"/>
  <c r="AZ144" i="1"/>
  <c r="AH149" i="1"/>
  <c r="AR149" i="1"/>
  <c r="AZ149" i="1"/>
  <c r="BA144" i="1"/>
  <c r="BA1105" i="1"/>
  <c r="AY417" i="1"/>
  <c r="AX417" i="1"/>
  <c r="AV417" i="1"/>
  <c r="AT417" i="1"/>
  <c r="AQ417" i="1"/>
  <c r="AP417" i="1"/>
  <c r="AN417" i="1"/>
  <c r="AL417" i="1"/>
  <c r="AG417" i="1"/>
  <c r="AF417" i="1"/>
  <c r="AD417" i="1"/>
  <c r="AB417" i="1"/>
  <c r="X417" i="1"/>
  <c r="V417" i="1"/>
  <c r="AY584" i="1"/>
  <c r="AX584" i="1"/>
  <c r="AV584" i="1"/>
  <c r="AT584" i="1"/>
  <c r="AQ584" i="1"/>
  <c r="AP584" i="1"/>
  <c r="AN584" i="1"/>
  <c r="AL584" i="1"/>
  <c r="AG584" i="1"/>
  <c r="AF584" i="1"/>
  <c r="AD584" i="1"/>
  <c r="AB584" i="1"/>
  <c r="Y584" i="1"/>
  <c r="X584" i="1"/>
  <c r="V584" i="1"/>
  <c r="T584" i="1"/>
  <c r="AY593" i="1"/>
  <c r="AX593" i="1"/>
  <c r="AV593" i="1"/>
  <c r="AT593" i="1"/>
  <c r="AQ593" i="1"/>
  <c r="AP593" i="1"/>
  <c r="AN593" i="1"/>
  <c r="AL593" i="1"/>
  <c r="AG593" i="1"/>
  <c r="AF593" i="1"/>
  <c r="AD593" i="1"/>
  <c r="AB593" i="1"/>
  <c r="Y593" i="1"/>
  <c r="X593" i="1"/>
  <c r="V593" i="1"/>
  <c r="T593" i="1"/>
  <c r="AY631" i="1"/>
  <c r="AX631" i="1"/>
  <c r="AV631" i="1"/>
  <c r="AT631" i="1"/>
  <c r="AQ631" i="1"/>
  <c r="AP631" i="1"/>
  <c r="AN631" i="1"/>
  <c r="AL631" i="1"/>
  <c r="AG631" i="1"/>
  <c r="AF631" i="1"/>
  <c r="AD631" i="1"/>
  <c r="AB631" i="1"/>
  <c r="X631" i="1"/>
  <c r="V631" i="1"/>
  <c r="AY675" i="1"/>
  <c r="AX675" i="1"/>
  <c r="AV675" i="1"/>
  <c r="AT675" i="1"/>
  <c r="AQ675" i="1"/>
  <c r="BA675" i="1" s="1"/>
  <c r="AP675" i="1"/>
  <c r="AN675" i="1"/>
  <c r="AL675" i="1"/>
  <c r="AG675" i="1"/>
  <c r="AF675" i="1"/>
  <c r="AD675" i="1"/>
  <c r="AB675" i="1"/>
  <c r="X675" i="1"/>
  <c r="V675" i="1"/>
  <c r="AY1036" i="1"/>
  <c r="AY861" i="1"/>
  <c r="AX861" i="1"/>
  <c r="AV861" i="1"/>
  <c r="AT861" i="1"/>
  <c r="AQ861" i="1"/>
  <c r="AP861" i="1"/>
  <c r="AN861" i="1"/>
  <c r="AL861" i="1"/>
  <c r="AG861" i="1"/>
  <c r="AF861" i="1"/>
  <c r="AD861" i="1"/>
  <c r="AB861" i="1"/>
  <c r="Y861" i="1"/>
  <c r="AI861" i="1" s="1"/>
  <c r="X861" i="1"/>
  <c r="V861" i="1"/>
  <c r="T861" i="1"/>
  <c r="AY851" i="1"/>
  <c r="AX851" i="1"/>
  <c r="AV851" i="1"/>
  <c r="AT851" i="1"/>
  <c r="AQ851" i="1"/>
  <c r="AP851" i="1"/>
  <c r="AN851" i="1"/>
  <c r="AL851" i="1"/>
  <c r="AG851" i="1"/>
  <c r="AF851" i="1"/>
  <c r="AD851" i="1"/>
  <c r="AB851" i="1"/>
  <c r="Y851" i="1"/>
  <c r="AI851" i="1" s="1"/>
  <c r="X851" i="1"/>
  <c r="V851" i="1"/>
  <c r="T851" i="1"/>
  <c r="AX388" i="1"/>
  <c r="AY388" i="1"/>
  <c r="BA388" i="1" s="1"/>
  <c r="AV388" i="1"/>
  <c r="AT388" i="1"/>
  <c r="AP388" i="1"/>
  <c r="AN388" i="1"/>
  <c r="AL388" i="1"/>
  <c r="AG388" i="1"/>
  <c r="AF388" i="1"/>
  <c r="AD388" i="1"/>
  <c r="AB388" i="1"/>
  <c r="X388" i="1"/>
  <c r="V388" i="1"/>
  <c r="AX377" i="1"/>
  <c r="AY377" i="1"/>
  <c r="AV377" i="1"/>
  <c r="AT377" i="1"/>
  <c r="AQ377" i="1"/>
  <c r="AP377" i="1"/>
  <c r="AN377" i="1"/>
  <c r="AL377" i="1"/>
  <c r="AG377" i="1"/>
  <c r="AF377" i="1"/>
  <c r="AD377" i="1"/>
  <c r="AB377" i="1"/>
  <c r="X377" i="1"/>
  <c r="V377" i="1"/>
  <c r="R983" i="1" l="1"/>
  <c r="BB232" i="1"/>
  <c r="AI593" i="1"/>
  <c r="BB347" i="1"/>
  <c r="BB234" i="1"/>
  <c r="BB457" i="1"/>
  <c r="BB348" i="1"/>
  <c r="BB236" i="1"/>
  <c r="BB235" i="1"/>
  <c r="BB237" i="1"/>
  <c r="BB231" i="1"/>
  <c r="BB149" i="1"/>
  <c r="BB144" i="1"/>
  <c r="AZ593" i="1"/>
  <c r="AH584" i="1"/>
  <c r="AR584" i="1"/>
  <c r="AH417" i="1"/>
  <c r="BA584" i="1"/>
  <c r="BA593" i="1"/>
  <c r="Q593" i="1" s="1"/>
  <c r="BA417" i="1"/>
  <c r="AR417" i="1"/>
  <c r="AI584" i="1"/>
  <c r="Z584" i="1"/>
  <c r="Z861" i="1"/>
  <c r="AZ417" i="1"/>
  <c r="AZ584" i="1"/>
  <c r="AR593" i="1"/>
  <c r="AH593" i="1"/>
  <c r="Z593" i="1"/>
  <c r="Z851" i="1"/>
  <c r="BA861" i="1"/>
  <c r="Q861" i="1" s="1"/>
  <c r="AR377" i="1"/>
  <c r="AZ675" i="1"/>
  <c r="AH631" i="1"/>
  <c r="BA631" i="1"/>
  <c r="AZ631" i="1"/>
  <c r="AR631" i="1"/>
  <c r="AH675" i="1"/>
  <c r="AR675" i="1"/>
  <c r="BB675" i="1" s="1"/>
  <c r="AZ861" i="1"/>
  <c r="AR861" i="1"/>
  <c r="AH861" i="1"/>
  <c r="AZ388" i="1"/>
  <c r="BA851" i="1"/>
  <c r="Q851" i="1" s="1"/>
  <c r="AR851" i="1"/>
  <c r="AZ851" i="1"/>
  <c r="AH851" i="1"/>
  <c r="AR388" i="1"/>
  <c r="AH388" i="1"/>
  <c r="BA377" i="1"/>
  <c r="AZ377" i="1"/>
  <c r="AH377" i="1"/>
  <c r="AY583" i="1"/>
  <c r="AX583" i="1"/>
  <c r="AV583" i="1"/>
  <c r="AT583" i="1"/>
  <c r="AQ583" i="1"/>
  <c r="AP583" i="1"/>
  <c r="AN583" i="1"/>
  <c r="AL583" i="1"/>
  <c r="AG583" i="1"/>
  <c r="AF583" i="1"/>
  <c r="AD583" i="1"/>
  <c r="AB583" i="1"/>
  <c r="Y583" i="1"/>
  <c r="X583" i="1"/>
  <c r="V583" i="1"/>
  <c r="T583" i="1"/>
  <c r="AY546" i="1"/>
  <c r="AX546" i="1"/>
  <c r="AV546" i="1"/>
  <c r="AT546" i="1"/>
  <c r="AQ546" i="1"/>
  <c r="AP546" i="1"/>
  <c r="AN546" i="1"/>
  <c r="AL546" i="1"/>
  <c r="AG546" i="1"/>
  <c r="AF546" i="1"/>
  <c r="AD546" i="1"/>
  <c r="AB546" i="1"/>
  <c r="Y546" i="1"/>
  <c r="X546" i="1"/>
  <c r="V546" i="1"/>
  <c r="T546" i="1"/>
  <c r="AX1036" i="1"/>
  <c r="AV1036" i="1"/>
  <c r="AT1036" i="1"/>
  <c r="AP1036" i="1"/>
  <c r="AN1036" i="1"/>
  <c r="AL1036" i="1"/>
  <c r="AF1036" i="1"/>
  <c r="AD1036" i="1"/>
  <c r="AB1036" i="1"/>
  <c r="Y1036" i="1"/>
  <c r="AI1036" i="1" s="1"/>
  <c r="X1036" i="1"/>
  <c r="V1036" i="1"/>
  <c r="T1036" i="1"/>
  <c r="AY1033" i="1"/>
  <c r="AY771" i="1"/>
  <c r="AX771" i="1"/>
  <c r="AV771" i="1"/>
  <c r="AT771" i="1"/>
  <c r="AQ771" i="1"/>
  <c r="AP771" i="1"/>
  <c r="AN771" i="1"/>
  <c r="AL771" i="1"/>
  <c r="AG771" i="1"/>
  <c r="AF771" i="1"/>
  <c r="AD771" i="1"/>
  <c r="AB771" i="1"/>
  <c r="Y771" i="1"/>
  <c r="X771" i="1"/>
  <c r="V771" i="1"/>
  <c r="T771" i="1"/>
  <c r="AY769" i="1"/>
  <c r="AX769" i="1"/>
  <c r="AV769" i="1"/>
  <c r="AT769" i="1"/>
  <c r="AQ769" i="1"/>
  <c r="AP769" i="1"/>
  <c r="AN769" i="1"/>
  <c r="AL769" i="1"/>
  <c r="AG769" i="1"/>
  <c r="AF769" i="1"/>
  <c r="AD769" i="1"/>
  <c r="AB769" i="1"/>
  <c r="Y769" i="1"/>
  <c r="AI769" i="1" s="1"/>
  <c r="X769" i="1"/>
  <c r="V769" i="1"/>
  <c r="T769" i="1"/>
  <c r="AJ851" i="1" l="1"/>
  <c r="BA583" i="1"/>
  <c r="AI771" i="1"/>
  <c r="BB584" i="1"/>
  <c r="AJ584" i="1"/>
  <c r="BB593" i="1"/>
  <c r="BB417" i="1"/>
  <c r="AJ593" i="1"/>
  <c r="BA769" i="1"/>
  <c r="Q769" i="1" s="1"/>
  <c r="Q584" i="1"/>
  <c r="AI546" i="1"/>
  <c r="AI583" i="1"/>
  <c r="BB631" i="1"/>
  <c r="AR1036" i="1"/>
  <c r="AJ861" i="1"/>
  <c r="BB377" i="1"/>
  <c r="BB861" i="1"/>
  <c r="BA771" i="1"/>
  <c r="Z583" i="1"/>
  <c r="BB388" i="1"/>
  <c r="BA1036" i="1"/>
  <c r="Q1036" i="1" s="1"/>
  <c r="BB851" i="1"/>
  <c r="R851" i="1" s="1"/>
  <c r="AH769" i="1"/>
  <c r="Z771" i="1"/>
  <c r="AH771" i="1"/>
  <c r="Z769" i="1"/>
  <c r="AR769" i="1"/>
  <c r="AZ769" i="1"/>
  <c r="AZ583" i="1"/>
  <c r="AR583" i="1"/>
  <c r="AH583" i="1"/>
  <c r="AZ546" i="1"/>
  <c r="BA546" i="1"/>
  <c r="Z546" i="1"/>
  <c r="AH546" i="1"/>
  <c r="AR546" i="1"/>
  <c r="AZ1036" i="1"/>
  <c r="AH1036" i="1"/>
  <c r="Z1036" i="1"/>
  <c r="AZ771" i="1"/>
  <c r="AR771" i="1"/>
  <c r="Q583" i="1" l="1"/>
  <c r="Q771" i="1"/>
  <c r="R584" i="1"/>
  <c r="R593" i="1"/>
  <c r="AJ1036" i="1"/>
  <c r="BB1036" i="1"/>
  <c r="Q546" i="1"/>
  <c r="AJ769" i="1"/>
  <c r="R861" i="1"/>
  <c r="AJ583" i="1"/>
  <c r="BB771" i="1"/>
  <c r="BB769" i="1"/>
  <c r="AJ771" i="1"/>
  <c r="BB583" i="1"/>
  <c r="BB546" i="1"/>
  <c r="AJ546" i="1"/>
  <c r="AX1033" i="1"/>
  <c r="AV1033" i="1"/>
  <c r="AT1033" i="1"/>
  <c r="BA1033" i="1"/>
  <c r="AP1033" i="1"/>
  <c r="AN1033" i="1"/>
  <c r="AL1033" i="1"/>
  <c r="AF1033" i="1"/>
  <c r="AD1033" i="1"/>
  <c r="AB1033" i="1"/>
  <c r="Y1033" i="1"/>
  <c r="X1033" i="1"/>
  <c r="V1033" i="1"/>
  <c r="T1033" i="1"/>
  <c r="AY1025" i="1"/>
  <c r="AY1005" i="1"/>
  <c r="AY915" i="1"/>
  <c r="AY928" i="1"/>
  <c r="AY913" i="1"/>
  <c r="AY906" i="1"/>
  <c r="AY830" i="1"/>
  <c r="AX830" i="1"/>
  <c r="AV830" i="1"/>
  <c r="AT830" i="1"/>
  <c r="AQ830" i="1"/>
  <c r="AP830" i="1"/>
  <c r="AN830" i="1"/>
  <c r="AL830" i="1"/>
  <c r="AG830" i="1"/>
  <c r="AF830" i="1"/>
  <c r="AD830" i="1"/>
  <c r="AB830" i="1"/>
  <c r="Y830" i="1"/>
  <c r="X830" i="1"/>
  <c r="V830" i="1"/>
  <c r="T830" i="1"/>
  <c r="AY829" i="1"/>
  <c r="AX829" i="1"/>
  <c r="AV829" i="1"/>
  <c r="AT829" i="1"/>
  <c r="AQ829" i="1"/>
  <c r="AP829" i="1"/>
  <c r="AN829" i="1"/>
  <c r="AL829" i="1"/>
  <c r="AG829" i="1"/>
  <c r="AF829" i="1"/>
  <c r="AD829" i="1"/>
  <c r="AB829" i="1"/>
  <c r="Y829" i="1"/>
  <c r="X829" i="1"/>
  <c r="V829" i="1"/>
  <c r="T829" i="1"/>
  <c r="AY755" i="1"/>
  <c r="AX755" i="1"/>
  <c r="AV755" i="1"/>
  <c r="AT755" i="1"/>
  <c r="AQ755" i="1"/>
  <c r="AP755" i="1"/>
  <c r="AN755" i="1"/>
  <c r="AL755" i="1"/>
  <c r="AG755" i="1"/>
  <c r="AF755" i="1"/>
  <c r="AD755" i="1"/>
  <c r="AB755" i="1"/>
  <c r="Y755" i="1"/>
  <c r="X755" i="1"/>
  <c r="V755" i="1"/>
  <c r="T755" i="1"/>
  <c r="AY253" i="1"/>
  <c r="AX253" i="1"/>
  <c r="AV253" i="1"/>
  <c r="AT253" i="1"/>
  <c r="AQ253" i="1"/>
  <c r="AP253" i="1"/>
  <c r="AN253" i="1"/>
  <c r="AL253" i="1"/>
  <c r="AG253" i="1"/>
  <c r="AF253" i="1"/>
  <c r="AD253" i="1"/>
  <c r="AB253" i="1"/>
  <c r="X253" i="1"/>
  <c r="V253" i="1"/>
  <c r="AY252" i="1"/>
  <c r="AX252" i="1"/>
  <c r="AV252" i="1"/>
  <c r="AT252" i="1"/>
  <c r="AQ252" i="1"/>
  <c r="AP252" i="1"/>
  <c r="AN252" i="1"/>
  <c r="AL252" i="1"/>
  <c r="AG252" i="1"/>
  <c r="AF252" i="1"/>
  <c r="AD252" i="1"/>
  <c r="AB252" i="1"/>
  <c r="X252" i="1"/>
  <c r="V252" i="1"/>
  <c r="AY251" i="1"/>
  <c r="AX251" i="1"/>
  <c r="AV251" i="1"/>
  <c r="AT251" i="1"/>
  <c r="AQ251" i="1"/>
  <c r="AP251" i="1"/>
  <c r="AN251" i="1"/>
  <c r="AL251" i="1"/>
  <c r="AG251" i="1"/>
  <c r="AF251" i="1"/>
  <c r="AD251" i="1"/>
  <c r="AB251" i="1"/>
  <c r="X251" i="1"/>
  <c r="V251" i="1"/>
  <c r="AY250" i="1"/>
  <c r="AX250" i="1"/>
  <c r="AV250" i="1"/>
  <c r="AT250" i="1"/>
  <c r="AQ250" i="1"/>
  <c r="AP250" i="1"/>
  <c r="AN250" i="1"/>
  <c r="AL250" i="1"/>
  <c r="AG250" i="1"/>
  <c r="AF250" i="1"/>
  <c r="AD250" i="1"/>
  <c r="AB250" i="1"/>
  <c r="X250" i="1"/>
  <c r="V250" i="1"/>
  <c r="AY89" i="1"/>
  <c r="AX89" i="1"/>
  <c r="AV89" i="1"/>
  <c r="AT89" i="1"/>
  <c r="AQ89" i="1"/>
  <c r="AP89" i="1"/>
  <c r="AN89" i="1"/>
  <c r="AL89" i="1"/>
  <c r="AG89" i="1"/>
  <c r="AF89" i="1"/>
  <c r="AD89" i="1"/>
  <c r="AB89" i="1"/>
  <c r="X89" i="1"/>
  <c r="V89" i="1"/>
  <c r="AY90" i="1"/>
  <c r="AX90" i="1"/>
  <c r="AV90" i="1"/>
  <c r="AT90" i="1"/>
  <c r="AP90" i="1"/>
  <c r="AN90" i="1"/>
  <c r="AL90" i="1"/>
  <c r="AG90" i="1"/>
  <c r="AF90" i="1"/>
  <c r="AD90" i="1"/>
  <c r="AB90" i="1"/>
  <c r="X90" i="1"/>
  <c r="V90" i="1"/>
  <c r="AY84" i="1"/>
  <c r="AX84" i="1"/>
  <c r="AV84" i="1"/>
  <c r="AT84" i="1"/>
  <c r="AQ84" i="1"/>
  <c r="AP84" i="1"/>
  <c r="AN84" i="1"/>
  <c r="AL84" i="1"/>
  <c r="AG84" i="1"/>
  <c r="AF84" i="1"/>
  <c r="AD84" i="1"/>
  <c r="AB84" i="1"/>
  <c r="X84" i="1"/>
  <c r="V84" i="1"/>
  <c r="AY76" i="1"/>
  <c r="AX76" i="1"/>
  <c r="AV76" i="1"/>
  <c r="AT76" i="1"/>
  <c r="AQ76" i="1"/>
  <c r="AP76" i="1"/>
  <c r="AN76" i="1"/>
  <c r="AL76" i="1"/>
  <c r="AG76" i="1"/>
  <c r="AF76" i="1"/>
  <c r="AD76" i="1"/>
  <c r="AB76" i="1"/>
  <c r="X76" i="1"/>
  <c r="V76" i="1"/>
  <c r="AY68" i="1"/>
  <c r="AX68" i="1"/>
  <c r="AV68" i="1"/>
  <c r="AT68" i="1"/>
  <c r="AQ68" i="1"/>
  <c r="AP68" i="1"/>
  <c r="AN68" i="1"/>
  <c r="AL68" i="1"/>
  <c r="AG68" i="1"/>
  <c r="AF68" i="1"/>
  <c r="AD68" i="1"/>
  <c r="AB68" i="1"/>
  <c r="X68" i="1"/>
  <c r="V68" i="1"/>
  <c r="AY65" i="1"/>
  <c r="AX65" i="1"/>
  <c r="AV65" i="1"/>
  <c r="AT65" i="1"/>
  <c r="AQ65" i="1"/>
  <c r="AP65" i="1"/>
  <c r="AN65" i="1"/>
  <c r="AL65" i="1"/>
  <c r="AG65" i="1"/>
  <c r="AF65" i="1"/>
  <c r="AD65" i="1"/>
  <c r="AB65" i="1"/>
  <c r="X65" i="1"/>
  <c r="V65" i="1"/>
  <c r="BA755" i="1" l="1"/>
  <c r="AI830" i="1"/>
  <c r="AH755" i="1"/>
  <c r="AI755" i="1"/>
  <c r="Z755" i="1"/>
  <c r="R1036" i="1"/>
  <c r="AH89" i="1"/>
  <c r="BA76" i="1"/>
  <c r="AH84" i="1"/>
  <c r="Z1033" i="1"/>
  <c r="BA829" i="1"/>
  <c r="R546" i="1"/>
  <c r="BA252" i="1"/>
  <c r="BA253" i="1"/>
  <c r="AI1033" i="1"/>
  <c r="Q1033" i="1" s="1"/>
  <c r="R583" i="1"/>
  <c r="AR76" i="1"/>
  <c r="AR1033" i="1"/>
  <c r="R771" i="1"/>
  <c r="AH76" i="1"/>
  <c r="AH1033" i="1"/>
  <c r="R769" i="1"/>
  <c r="AI829" i="1"/>
  <c r="BA68" i="1"/>
  <c r="BA830" i="1"/>
  <c r="BA250" i="1"/>
  <c r="AZ76" i="1"/>
  <c r="AZ1033" i="1"/>
  <c r="BA89" i="1"/>
  <c r="AR89" i="1"/>
  <c r="AZ89" i="1"/>
  <c r="AH250" i="1"/>
  <c r="AH251" i="1"/>
  <c r="AH252" i="1"/>
  <c r="AR252" i="1"/>
  <c r="AZ755" i="1"/>
  <c r="BA84" i="1"/>
  <c r="AZ65" i="1"/>
  <c r="AH253" i="1"/>
  <c r="Z829" i="1"/>
  <c r="AH829" i="1"/>
  <c r="Z830" i="1"/>
  <c r="AH830" i="1"/>
  <c r="AR830" i="1"/>
  <c r="AZ830" i="1"/>
  <c r="BA90" i="1"/>
  <c r="BA251" i="1"/>
  <c r="AZ829" i="1"/>
  <c r="AR829" i="1"/>
  <c r="AR253" i="1"/>
  <c r="AR755" i="1"/>
  <c r="BA65" i="1"/>
  <c r="AZ252" i="1"/>
  <c r="AZ253" i="1"/>
  <c r="AZ250" i="1"/>
  <c r="AR250" i="1"/>
  <c r="AH90" i="1"/>
  <c r="AR90" i="1"/>
  <c r="AZ251" i="1"/>
  <c r="AR251" i="1"/>
  <c r="AZ68" i="1"/>
  <c r="AZ90" i="1"/>
  <c r="BB90" i="1" s="1"/>
  <c r="AR84" i="1"/>
  <c r="AZ84" i="1"/>
  <c r="AR68" i="1"/>
  <c r="AH68" i="1"/>
  <c r="AR65" i="1"/>
  <c r="AH65" i="1"/>
  <c r="U419" i="1"/>
  <c r="W419" i="1"/>
  <c r="AA419" i="1"/>
  <c r="AC419" i="1"/>
  <c r="AE419" i="1"/>
  <c r="AK419" i="1"/>
  <c r="AM419" i="1"/>
  <c r="AO419" i="1"/>
  <c r="AS419" i="1"/>
  <c r="AU419" i="1"/>
  <c r="AW419" i="1"/>
  <c r="AY418" i="1"/>
  <c r="AX418" i="1"/>
  <c r="AV418" i="1"/>
  <c r="AT418" i="1"/>
  <c r="AQ418" i="1"/>
  <c r="AP418" i="1"/>
  <c r="AN418" i="1"/>
  <c r="AL418" i="1"/>
  <c r="AG418" i="1"/>
  <c r="AF418" i="1"/>
  <c r="AD418" i="1"/>
  <c r="AB418" i="1"/>
  <c r="X418" i="1"/>
  <c r="V418" i="1"/>
  <c r="AY416" i="1"/>
  <c r="AX416" i="1"/>
  <c r="AV416" i="1"/>
  <c r="AT416" i="1"/>
  <c r="AQ416" i="1"/>
  <c r="AP416" i="1"/>
  <c r="AN416" i="1"/>
  <c r="AL416" i="1"/>
  <c r="AG416" i="1"/>
  <c r="AF416" i="1"/>
  <c r="AD416" i="1"/>
  <c r="AB416" i="1"/>
  <c r="X416" i="1"/>
  <c r="V416" i="1"/>
  <c r="AY574" i="1"/>
  <c r="AX574" i="1"/>
  <c r="AV574" i="1"/>
  <c r="AT574" i="1"/>
  <c r="AQ574" i="1"/>
  <c r="AP574" i="1"/>
  <c r="AN574" i="1"/>
  <c r="AL574" i="1"/>
  <c r="AG574" i="1"/>
  <c r="AF574" i="1"/>
  <c r="AD574" i="1"/>
  <c r="AB574" i="1"/>
  <c r="Y574" i="1"/>
  <c r="X574" i="1"/>
  <c r="V574" i="1"/>
  <c r="T574" i="1"/>
  <c r="AY550" i="1"/>
  <c r="AX550" i="1"/>
  <c r="AV550" i="1"/>
  <c r="AT550" i="1"/>
  <c r="AQ550" i="1"/>
  <c r="BA550" i="1" s="1"/>
  <c r="AP550" i="1"/>
  <c r="AN550" i="1"/>
  <c r="AL550" i="1"/>
  <c r="AG550" i="1"/>
  <c r="AF550" i="1"/>
  <c r="AD550" i="1"/>
  <c r="AB550" i="1"/>
  <c r="Y550" i="1"/>
  <c r="X550" i="1"/>
  <c r="V550" i="1"/>
  <c r="T550" i="1"/>
  <c r="AY512" i="1"/>
  <c r="AX512" i="1"/>
  <c r="AV512" i="1"/>
  <c r="AT512" i="1"/>
  <c r="AQ512" i="1"/>
  <c r="AP512" i="1"/>
  <c r="AN512" i="1"/>
  <c r="AL512" i="1"/>
  <c r="AG512" i="1"/>
  <c r="AF512" i="1"/>
  <c r="AD512" i="1"/>
  <c r="AB512" i="1"/>
  <c r="X512" i="1"/>
  <c r="V512" i="1"/>
  <c r="AY674" i="1"/>
  <c r="AX674" i="1"/>
  <c r="AV674" i="1"/>
  <c r="AT674" i="1"/>
  <c r="AQ674" i="1"/>
  <c r="AP674" i="1"/>
  <c r="AN674" i="1"/>
  <c r="AL674" i="1"/>
  <c r="AG674" i="1"/>
  <c r="AF674" i="1"/>
  <c r="AD674" i="1"/>
  <c r="AB674" i="1"/>
  <c r="Y674" i="1"/>
  <c r="X674" i="1"/>
  <c r="V674" i="1"/>
  <c r="T674" i="1"/>
  <c r="AQ1025" i="1"/>
  <c r="AQ1005" i="1"/>
  <c r="AY966" i="1"/>
  <c r="AX966" i="1"/>
  <c r="AV966" i="1"/>
  <c r="AT966" i="1"/>
  <c r="AQ966" i="1"/>
  <c r="AP966" i="1"/>
  <c r="AN966" i="1"/>
  <c r="AL966" i="1"/>
  <c r="AG966" i="1"/>
  <c r="AF966" i="1"/>
  <c r="AD966" i="1"/>
  <c r="AB966" i="1"/>
  <c r="Y966" i="1"/>
  <c r="X966" i="1"/>
  <c r="V966" i="1"/>
  <c r="T966" i="1"/>
  <c r="AY309" i="1"/>
  <c r="AX309" i="1"/>
  <c r="AV309" i="1"/>
  <c r="AT309" i="1"/>
  <c r="AQ309" i="1"/>
  <c r="AP309" i="1"/>
  <c r="AN309" i="1"/>
  <c r="AL309" i="1"/>
  <c r="AG309" i="1"/>
  <c r="AF309" i="1"/>
  <c r="AD309" i="1"/>
  <c r="AB309" i="1"/>
  <c r="X309" i="1"/>
  <c r="V309" i="1"/>
  <c r="AY308" i="1"/>
  <c r="AX308" i="1"/>
  <c r="AV308" i="1"/>
  <c r="AT308" i="1"/>
  <c r="AQ308" i="1"/>
  <c r="AP308" i="1"/>
  <c r="AN308" i="1"/>
  <c r="AL308" i="1"/>
  <c r="AG308" i="1"/>
  <c r="AF308" i="1"/>
  <c r="AD308" i="1"/>
  <c r="AB308" i="1"/>
  <c r="X308" i="1"/>
  <c r="V308" i="1"/>
  <c r="Q755" i="1" l="1"/>
  <c r="Q830" i="1"/>
  <c r="AI574" i="1"/>
  <c r="BB1033" i="1"/>
  <c r="AJ1033" i="1"/>
  <c r="BA966" i="1"/>
  <c r="Q829" i="1"/>
  <c r="AI966" i="1"/>
  <c r="BB89" i="1"/>
  <c r="BB76" i="1"/>
  <c r="BA309" i="1"/>
  <c r="AJ755" i="1"/>
  <c r="BA674" i="1"/>
  <c r="AI674" i="1"/>
  <c r="AI550" i="1"/>
  <c r="Q550" i="1" s="1"/>
  <c r="BA574" i="1"/>
  <c r="Q574" i="1" s="1"/>
  <c r="BA416" i="1"/>
  <c r="BA512" i="1"/>
  <c r="BB252" i="1"/>
  <c r="BA418" i="1"/>
  <c r="BB68" i="1"/>
  <c r="AH966" i="1"/>
  <c r="AZ512" i="1"/>
  <c r="AH574" i="1"/>
  <c r="AR574" i="1"/>
  <c r="AH416" i="1"/>
  <c r="AH418" i="1"/>
  <c r="Z966" i="1"/>
  <c r="AR512" i="1"/>
  <c r="AH550" i="1"/>
  <c r="Z574" i="1"/>
  <c r="AJ574" i="1" s="1"/>
  <c r="BB755" i="1"/>
  <c r="BB830" i="1"/>
  <c r="AZ418" i="1"/>
  <c r="AJ829" i="1"/>
  <c r="AJ830" i="1"/>
  <c r="BB829" i="1"/>
  <c r="BB253" i="1"/>
  <c r="AH674" i="1"/>
  <c r="AH309" i="1"/>
  <c r="AZ966" i="1"/>
  <c r="BB250" i="1"/>
  <c r="AZ674" i="1"/>
  <c r="AZ574" i="1"/>
  <c r="AZ416" i="1"/>
  <c r="BB251" i="1"/>
  <c r="BB84" i="1"/>
  <c r="BB65" i="1"/>
  <c r="AR418" i="1"/>
  <c r="AR416" i="1"/>
  <c r="Z550" i="1"/>
  <c r="AZ550" i="1"/>
  <c r="AR550" i="1"/>
  <c r="AH512" i="1"/>
  <c r="AZ309" i="1"/>
  <c r="BA308" i="1"/>
  <c r="AR674" i="1"/>
  <c r="Z674" i="1"/>
  <c r="AR966" i="1"/>
  <c r="AH308" i="1"/>
  <c r="AR308" i="1"/>
  <c r="AZ308" i="1"/>
  <c r="AR309" i="1"/>
  <c r="BB512" i="1" l="1"/>
  <c r="R1033" i="1"/>
  <c r="Q966" i="1"/>
  <c r="BB574" i="1"/>
  <c r="R574" i="1" s="1"/>
  <c r="R755" i="1"/>
  <c r="Q674" i="1"/>
  <c r="AJ550" i="1"/>
  <c r="AJ674" i="1"/>
  <c r="R830" i="1"/>
  <c r="BB966" i="1"/>
  <c r="BB418" i="1"/>
  <c r="AJ966" i="1"/>
  <c r="R829" i="1"/>
  <c r="BB674" i="1"/>
  <c r="BB550" i="1"/>
  <c r="BB309" i="1"/>
  <c r="BB416" i="1"/>
  <c r="BB308" i="1"/>
  <c r="AY536" i="1"/>
  <c r="AX536" i="1"/>
  <c r="AV536" i="1"/>
  <c r="AT536" i="1"/>
  <c r="AQ536" i="1"/>
  <c r="AP536" i="1"/>
  <c r="AN536" i="1"/>
  <c r="AL536" i="1"/>
  <c r="AG536" i="1"/>
  <c r="AF536" i="1"/>
  <c r="AD536" i="1"/>
  <c r="AB536" i="1"/>
  <c r="Y536" i="1"/>
  <c r="X536" i="1"/>
  <c r="V536" i="1"/>
  <c r="T536" i="1"/>
  <c r="AY1004" i="1"/>
  <c r="AX1004" i="1"/>
  <c r="AV1004" i="1"/>
  <c r="AT1004" i="1"/>
  <c r="AQ1004" i="1"/>
  <c r="AP1004" i="1"/>
  <c r="AN1004" i="1"/>
  <c r="AL1004" i="1"/>
  <c r="AG1004" i="1"/>
  <c r="AF1004" i="1"/>
  <c r="AD1004" i="1"/>
  <c r="AB1004" i="1"/>
  <c r="Y1004" i="1"/>
  <c r="X1004" i="1"/>
  <c r="V1004" i="1"/>
  <c r="T1004" i="1"/>
  <c r="AX915" i="1"/>
  <c r="AV915" i="1"/>
  <c r="AT915" i="1"/>
  <c r="AQ915" i="1"/>
  <c r="BA915" i="1" s="1"/>
  <c r="AP915" i="1"/>
  <c r="AN915" i="1"/>
  <c r="AL915" i="1"/>
  <c r="AG915" i="1"/>
  <c r="AF915" i="1"/>
  <c r="AD915" i="1"/>
  <c r="AB915" i="1"/>
  <c r="Y915" i="1"/>
  <c r="X915" i="1"/>
  <c r="V915" i="1"/>
  <c r="T915" i="1"/>
  <c r="AI915" i="1" l="1"/>
  <c r="Q915" i="1" s="1"/>
  <c r="AI536" i="1"/>
  <c r="AI1004" i="1"/>
  <c r="R550" i="1"/>
  <c r="R674" i="1"/>
  <c r="BA1004" i="1"/>
  <c r="BA536" i="1"/>
  <c r="R966" i="1"/>
  <c r="AR536" i="1"/>
  <c r="AZ536" i="1"/>
  <c r="AH536" i="1"/>
  <c r="Z536" i="1"/>
  <c r="Z1004" i="1"/>
  <c r="AH1004" i="1"/>
  <c r="AR1004" i="1"/>
  <c r="AZ1004" i="1"/>
  <c r="AZ915" i="1"/>
  <c r="AR915" i="1"/>
  <c r="Z915" i="1"/>
  <c r="AH915" i="1"/>
  <c r="AY774" i="1"/>
  <c r="AY761" i="1"/>
  <c r="AY757" i="1"/>
  <c r="AQ985" i="1"/>
  <c r="AG984" i="1"/>
  <c r="AG986" i="1"/>
  <c r="AY985" i="1"/>
  <c r="AX985" i="1"/>
  <c r="AV985" i="1"/>
  <c r="AT985" i="1"/>
  <c r="AP985" i="1"/>
  <c r="AN985" i="1"/>
  <c r="AL985" i="1"/>
  <c r="AG985" i="1"/>
  <c r="AF985" i="1"/>
  <c r="AD985" i="1"/>
  <c r="AB985" i="1"/>
  <c r="Y985" i="1"/>
  <c r="X985" i="1"/>
  <c r="V985" i="1"/>
  <c r="T985" i="1"/>
  <c r="AY976" i="1"/>
  <c r="AX976" i="1"/>
  <c r="AV976" i="1"/>
  <c r="AT976" i="1"/>
  <c r="AQ976" i="1"/>
  <c r="AP976" i="1"/>
  <c r="AN976" i="1"/>
  <c r="AL976" i="1"/>
  <c r="AG976" i="1"/>
  <c r="AF976" i="1"/>
  <c r="AD976" i="1"/>
  <c r="AB976" i="1"/>
  <c r="Y976" i="1"/>
  <c r="X976" i="1"/>
  <c r="V976" i="1"/>
  <c r="T976" i="1"/>
  <c r="AY969" i="1"/>
  <c r="AX969" i="1"/>
  <c r="AV969" i="1"/>
  <c r="AT969" i="1"/>
  <c r="AQ969" i="1"/>
  <c r="AP969" i="1"/>
  <c r="AN969" i="1"/>
  <c r="AL969" i="1"/>
  <c r="AG969" i="1"/>
  <c r="AF969" i="1"/>
  <c r="AD969" i="1"/>
  <c r="AB969" i="1"/>
  <c r="Y969" i="1"/>
  <c r="X969" i="1"/>
  <c r="V969" i="1"/>
  <c r="T969" i="1"/>
  <c r="AY67" i="1"/>
  <c r="AX67" i="1"/>
  <c r="AV67" i="1"/>
  <c r="AT67" i="1"/>
  <c r="AQ67" i="1"/>
  <c r="AP67" i="1"/>
  <c r="AN67" i="1"/>
  <c r="AL67" i="1"/>
  <c r="AG67" i="1"/>
  <c r="AF67" i="1"/>
  <c r="AD67" i="1"/>
  <c r="AB67" i="1"/>
  <c r="X67" i="1"/>
  <c r="V67" i="1"/>
  <c r="AI985" i="1" l="1"/>
  <c r="Q536" i="1"/>
  <c r="BA969" i="1"/>
  <c r="Z976" i="1"/>
  <c r="BA976" i="1"/>
  <c r="Q1004" i="1"/>
  <c r="AI969" i="1"/>
  <c r="AI976" i="1"/>
  <c r="BA67" i="1"/>
  <c r="BB915" i="1"/>
  <c r="BA985" i="1"/>
  <c r="AJ1004" i="1"/>
  <c r="AJ536" i="1"/>
  <c r="BB1004" i="1"/>
  <c r="BB536" i="1"/>
  <c r="AJ915" i="1"/>
  <c r="AH67" i="1"/>
  <c r="AZ67" i="1"/>
  <c r="Z969" i="1"/>
  <c r="AH969" i="1"/>
  <c r="AR969" i="1"/>
  <c r="AZ969" i="1"/>
  <c r="AR985" i="1"/>
  <c r="AZ985" i="1"/>
  <c r="Z985" i="1"/>
  <c r="AH985" i="1"/>
  <c r="AH976" i="1"/>
  <c r="AZ976" i="1"/>
  <c r="AR976" i="1"/>
  <c r="AR67" i="1"/>
  <c r="AF754" i="1"/>
  <c r="AY702" i="1"/>
  <c r="AX702" i="1"/>
  <c r="AV702" i="1"/>
  <c r="AT702" i="1"/>
  <c r="AQ702" i="1"/>
  <c r="AP702" i="1"/>
  <c r="AN702" i="1"/>
  <c r="AL702" i="1"/>
  <c r="AG702" i="1"/>
  <c r="AF702" i="1"/>
  <c r="AD702" i="1"/>
  <c r="AB702" i="1"/>
  <c r="X702" i="1"/>
  <c r="V702" i="1"/>
  <c r="AX761" i="1"/>
  <c r="AV761" i="1"/>
  <c r="AT761" i="1"/>
  <c r="AQ761" i="1"/>
  <c r="BA761" i="1" s="1"/>
  <c r="AP761" i="1"/>
  <c r="AN761" i="1"/>
  <c r="AL761" i="1"/>
  <c r="AG761" i="1"/>
  <c r="AF761" i="1"/>
  <c r="AD761" i="1"/>
  <c r="AB761" i="1"/>
  <c r="Y761" i="1"/>
  <c r="X761" i="1"/>
  <c r="V761" i="1"/>
  <c r="T761" i="1"/>
  <c r="AX757" i="1"/>
  <c r="AV757" i="1"/>
  <c r="AT757" i="1"/>
  <c r="AQ757" i="1"/>
  <c r="BA757" i="1" s="1"/>
  <c r="AP757" i="1"/>
  <c r="AN757" i="1"/>
  <c r="AL757" i="1"/>
  <c r="AG757" i="1"/>
  <c r="AF757" i="1"/>
  <c r="AD757" i="1"/>
  <c r="AB757" i="1"/>
  <c r="Y757" i="1"/>
  <c r="X757" i="1"/>
  <c r="V757" i="1"/>
  <c r="T757" i="1"/>
  <c r="AG381" i="1"/>
  <c r="AY381" i="1"/>
  <c r="AX381" i="1"/>
  <c r="AV381" i="1"/>
  <c r="AT381" i="1"/>
  <c r="AQ381" i="1"/>
  <c r="AP381" i="1"/>
  <c r="AN381" i="1"/>
  <c r="AL381" i="1"/>
  <c r="AF381" i="1"/>
  <c r="AD381" i="1"/>
  <c r="AB381" i="1"/>
  <c r="X381" i="1"/>
  <c r="V381" i="1"/>
  <c r="AY384" i="1"/>
  <c r="AX384" i="1"/>
  <c r="AV384" i="1"/>
  <c r="AT384" i="1"/>
  <c r="AQ384" i="1"/>
  <c r="AP384" i="1"/>
  <c r="AN384" i="1"/>
  <c r="AL384" i="1"/>
  <c r="AG384" i="1"/>
  <c r="AF384" i="1"/>
  <c r="AD384" i="1"/>
  <c r="AB384" i="1"/>
  <c r="X384" i="1"/>
  <c r="V384" i="1"/>
  <c r="AY154" i="1"/>
  <c r="AX154" i="1"/>
  <c r="AV154" i="1"/>
  <c r="AT154" i="1"/>
  <c r="AQ154" i="1"/>
  <c r="AP154" i="1"/>
  <c r="AN154" i="1"/>
  <c r="AL154" i="1"/>
  <c r="AG154" i="1"/>
  <c r="AF154" i="1"/>
  <c r="AD154" i="1"/>
  <c r="AB154" i="1"/>
  <c r="X154" i="1"/>
  <c r="V154" i="1"/>
  <c r="Q985" i="1" l="1"/>
  <c r="Q969" i="1"/>
  <c r="Q976" i="1"/>
  <c r="BA702" i="1"/>
  <c r="AI757" i="1"/>
  <c r="Q757" i="1" s="1"/>
  <c r="BA384" i="1"/>
  <c r="R915" i="1"/>
  <c r="R536" i="1"/>
  <c r="AJ976" i="1"/>
  <c r="R1004" i="1"/>
  <c r="BA154" i="1"/>
  <c r="Z761" i="1"/>
  <c r="AZ761" i="1"/>
  <c r="BB976" i="1"/>
  <c r="BB985" i="1"/>
  <c r="AJ985" i="1"/>
  <c r="AJ969" i="1"/>
  <c r="AZ384" i="1"/>
  <c r="Z757" i="1"/>
  <c r="AH757" i="1"/>
  <c r="AR757" i="1"/>
  <c r="AZ757" i="1"/>
  <c r="BB67" i="1"/>
  <c r="BB969" i="1"/>
  <c r="AR761" i="1"/>
  <c r="AZ702" i="1"/>
  <c r="BA381" i="1"/>
  <c r="AR384" i="1"/>
  <c r="AR702" i="1"/>
  <c r="AH702" i="1"/>
  <c r="AI761" i="1"/>
  <c r="Q761" i="1" s="1"/>
  <c r="AH761" i="1"/>
  <c r="AR381" i="1"/>
  <c r="AZ381" i="1"/>
  <c r="AH381" i="1"/>
  <c r="AH384" i="1"/>
  <c r="AR154" i="1"/>
  <c r="AZ154" i="1"/>
  <c r="AH154" i="1"/>
  <c r="AY269" i="1"/>
  <c r="AX269" i="1"/>
  <c r="AV269" i="1"/>
  <c r="AT269" i="1"/>
  <c r="AP269" i="1"/>
  <c r="AN269" i="1"/>
  <c r="AL269" i="1"/>
  <c r="AG269" i="1"/>
  <c r="AF269" i="1"/>
  <c r="AD269" i="1"/>
  <c r="AB269" i="1"/>
  <c r="X269" i="1"/>
  <c r="V269" i="1"/>
  <c r="AJ761" i="1" l="1"/>
  <c r="R976" i="1"/>
  <c r="BB761" i="1"/>
  <c r="R985" i="1"/>
  <c r="BB384" i="1"/>
  <c r="AJ757" i="1"/>
  <c r="BB757" i="1"/>
  <c r="R969" i="1"/>
  <c r="BB702" i="1"/>
  <c r="BB381" i="1"/>
  <c r="BA269" i="1"/>
  <c r="AR269" i="1"/>
  <c r="AZ269" i="1"/>
  <c r="BB154" i="1"/>
  <c r="AH269" i="1"/>
  <c r="AY589" i="1"/>
  <c r="AX589" i="1"/>
  <c r="AV589" i="1"/>
  <c r="AT589" i="1"/>
  <c r="AQ589" i="1"/>
  <c r="AP589" i="1"/>
  <c r="AN589" i="1"/>
  <c r="AL589" i="1"/>
  <c r="AG589" i="1"/>
  <c r="AF589" i="1"/>
  <c r="AD589" i="1"/>
  <c r="AB589" i="1"/>
  <c r="Y589" i="1"/>
  <c r="X589" i="1"/>
  <c r="V589" i="1"/>
  <c r="T589" i="1"/>
  <c r="AY991" i="1"/>
  <c r="AX991" i="1"/>
  <c r="AV991" i="1"/>
  <c r="AT991" i="1"/>
  <c r="AQ991" i="1"/>
  <c r="AP991" i="1"/>
  <c r="AN991" i="1"/>
  <c r="AL991" i="1"/>
  <c r="AG991" i="1"/>
  <c r="AF991" i="1"/>
  <c r="AD991" i="1"/>
  <c r="AB991" i="1"/>
  <c r="Y991" i="1"/>
  <c r="X991" i="1"/>
  <c r="V991" i="1"/>
  <c r="T991" i="1"/>
  <c r="AY760" i="1"/>
  <c r="AX760" i="1"/>
  <c r="AV760" i="1"/>
  <c r="AT760" i="1"/>
  <c r="AQ760" i="1"/>
  <c r="AP760" i="1"/>
  <c r="AN760" i="1"/>
  <c r="AL760" i="1"/>
  <c r="AG760" i="1"/>
  <c r="AF760" i="1"/>
  <c r="AD760" i="1"/>
  <c r="AB760" i="1"/>
  <c r="Y760" i="1"/>
  <c r="X760" i="1"/>
  <c r="V760" i="1"/>
  <c r="T760" i="1"/>
  <c r="R761" i="1" l="1"/>
  <c r="BA589" i="1"/>
  <c r="R757" i="1"/>
  <c r="AI760" i="1"/>
  <c r="BA991" i="1"/>
  <c r="Z760" i="1"/>
  <c r="AZ760" i="1"/>
  <c r="AR991" i="1"/>
  <c r="AZ991" i="1"/>
  <c r="AR760" i="1"/>
  <c r="AI589" i="1"/>
  <c r="AR589" i="1"/>
  <c r="AZ589" i="1"/>
  <c r="BA760" i="1"/>
  <c r="BB269" i="1"/>
  <c r="AH589" i="1"/>
  <c r="Z589" i="1"/>
  <c r="AI991" i="1"/>
  <c r="AH991" i="1"/>
  <c r="Z991" i="1"/>
  <c r="AH760" i="1"/>
  <c r="AQ382" i="1"/>
  <c r="AY700" i="1"/>
  <c r="AX700" i="1"/>
  <c r="AV700" i="1"/>
  <c r="AT700" i="1"/>
  <c r="AQ700" i="1"/>
  <c r="AP700" i="1"/>
  <c r="AN700" i="1"/>
  <c r="AL700" i="1"/>
  <c r="AG700" i="1"/>
  <c r="AF700" i="1"/>
  <c r="AD700" i="1"/>
  <c r="AB700" i="1"/>
  <c r="X700" i="1"/>
  <c r="V700" i="1"/>
  <c r="AY580" i="1"/>
  <c r="AX580" i="1"/>
  <c r="AV580" i="1"/>
  <c r="AT580" i="1"/>
  <c r="AQ580" i="1"/>
  <c r="AP580" i="1"/>
  <c r="AN580" i="1"/>
  <c r="AL580" i="1"/>
  <c r="AG580" i="1"/>
  <c r="AF580" i="1"/>
  <c r="AD580" i="1"/>
  <c r="AB580" i="1"/>
  <c r="Y580" i="1"/>
  <c r="X580" i="1"/>
  <c r="V580" i="1"/>
  <c r="T580" i="1"/>
  <c r="AY542" i="1"/>
  <c r="AX542" i="1"/>
  <c r="AV542" i="1"/>
  <c r="AT542" i="1"/>
  <c r="AQ542" i="1"/>
  <c r="AP542" i="1"/>
  <c r="AN542" i="1"/>
  <c r="AL542" i="1"/>
  <c r="AG542" i="1"/>
  <c r="AF542" i="1"/>
  <c r="AD542" i="1"/>
  <c r="AB542" i="1"/>
  <c r="Y542" i="1"/>
  <c r="X542" i="1"/>
  <c r="V542" i="1"/>
  <c r="T542" i="1"/>
  <c r="AY678" i="1"/>
  <c r="AX678" i="1"/>
  <c r="AV678" i="1"/>
  <c r="AT678" i="1"/>
  <c r="AQ678" i="1"/>
  <c r="AP678" i="1"/>
  <c r="AN678" i="1"/>
  <c r="AL678" i="1"/>
  <c r="AG678" i="1"/>
  <c r="AF678" i="1"/>
  <c r="AD678" i="1"/>
  <c r="AB678" i="1"/>
  <c r="Y678" i="1"/>
  <c r="X678" i="1"/>
  <c r="V678" i="1"/>
  <c r="T678" i="1"/>
  <c r="AQ774" i="1"/>
  <c r="AG774" i="1"/>
  <c r="AQ759" i="1"/>
  <c r="AG759" i="1"/>
  <c r="AY151" i="1"/>
  <c r="AX151" i="1"/>
  <c r="AV151" i="1"/>
  <c r="AT151" i="1"/>
  <c r="AQ151" i="1"/>
  <c r="AP151" i="1"/>
  <c r="AN151" i="1"/>
  <c r="AL151" i="1"/>
  <c r="AG151" i="1"/>
  <c r="AF151" i="1"/>
  <c r="AD151" i="1"/>
  <c r="AB151" i="1"/>
  <c r="X151" i="1"/>
  <c r="V151" i="1"/>
  <c r="AG382" i="1"/>
  <c r="AY382" i="1"/>
  <c r="AX382" i="1"/>
  <c r="AV382" i="1"/>
  <c r="AT382" i="1"/>
  <c r="AP382" i="1"/>
  <c r="AN382" i="1"/>
  <c r="AL382" i="1"/>
  <c r="AF382" i="1"/>
  <c r="AD382" i="1"/>
  <c r="AB382" i="1"/>
  <c r="X382" i="1"/>
  <c r="V382" i="1"/>
  <c r="Q589" i="1" l="1"/>
  <c r="BA700" i="1"/>
  <c r="BB760" i="1"/>
  <c r="Q991" i="1"/>
  <c r="BA382" i="1"/>
  <c r="AI678" i="1"/>
  <c r="BA678" i="1"/>
  <c r="BA542" i="1"/>
  <c r="BB991" i="1"/>
  <c r="Q760" i="1"/>
  <c r="Z678" i="1"/>
  <c r="AJ760" i="1"/>
  <c r="AZ678" i="1"/>
  <c r="AH700" i="1"/>
  <c r="AZ700" i="1"/>
  <c r="BA580" i="1"/>
  <c r="AR700" i="1"/>
  <c r="AR678" i="1"/>
  <c r="BB589" i="1"/>
  <c r="AJ991" i="1"/>
  <c r="AJ589" i="1"/>
  <c r="Z580" i="1"/>
  <c r="AR580" i="1"/>
  <c r="AZ580" i="1"/>
  <c r="AH678" i="1"/>
  <c r="AR382" i="1"/>
  <c r="AZ382" i="1"/>
  <c r="AI580" i="1"/>
  <c r="AH580" i="1"/>
  <c r="Z542" i="1"/>
  <c r="AH542" i="1"/>
  <c r="AR542" i="1"/>
  <c r="AZ542" i="1"/>
  <c r="AI542" i="1"/>
  <c r="BA151" i="1"/>
  <c r="AH382" i="1"/>
  <c r="AR151" i="1"/>
  <c r="AZ151" i="1"/>
  <c r="AH151" i="1"/>
  <c r="AY150" i="1"/>
  <c r="AX150" i="1"/>
  <c r="AV150" i="1"/>
  <c r="AT150" i="1"/>
  <c r="AQ150" i="1"/>
  <c r="AP150" i="1"/>
  <c r="AN150" i="1"/>
  <c r="AL150" i="1"/>
  <c r="AG150" i="1"/>
  <c r="AF150" i="1"/>
  <c r="AD150" i="1"/>
  <c r="AB150" i="1"/>
  <c r="X150" i="1"/>
  <c r="V150" i="1"/>
  <c r="AY146" i="1"/>
  <c r="AX146" i="1"/>
  <c r="AV146" i="1"/>
  <c r="AT146" i="1"/>
  <c r="AQ146" i="1"/>
  <c r="AP146" i="1"/>
  <c r="AN146" i="1"/>
  <c r="AL146" i="1"/>
  <c r="AG146" i="1"/>
  <c r="AF146" i="1"/>
  <c r="AD146" i="1"/>
  <c r="AB146" i="1"/>
  <c r="X146" i="1"/>
  <c r="V146" i="1"/>
  <c r="V147" i="1"/>
  <c r="X147" i="1"/>
  <c r="AB147" i="1"/>
  <c r="AD147" i="1"/>
  <c r="AF147" i="1"/>
  <c r="AG147" i="1"/>
  <c r="AL147" i="1"/>
  <c r="AN147" i="1"/>
  <c r="AP147" i="1"/>
  <c r="AQ147" i="1"/>
  <c r="AT147" i="1"/>
  <c r="AV147" i="1"/>
  <c r="AX147" i="1"/>
  <c r="AY147" i="1"/>
  <c r="Q678" i="1" l="1"/>
  <c r="R760" i="1"/>
  <c r="AJ580" i="1"/>
  <c r="BA150" i="1"/>
  <c r="Q542" i="1"/>
  <c r="BA146" i="1"/>
  <c r="R991" i="1"/>
  <c r="BB700" i="1"/>
  <c r="AJ678" i="1"/>
  <c r="BB678" i="1"/>
  <c r="Q580" i="1"/>
  <c r="R589" i="1"/>
  <c r="BB382" i="1"/>
  <c r="BB580" i="1"/>
  <c r="BB542" i="1"/>
  <c r="AJ542" i="1"/>
  <c r="BB151" i="1"/>
  <c r="AH150" i="1"/>
  <c r="AR150" i="1"/>
  <c r="AZ150" i="1"/>
  <c r="AH147" i="1"/>
  <c r="AR147" i="1"/>
  <c r="AZ147" i="1"/>
  <c r="BA147" i="1"/>
  <c r="AH146" i="1"/>
  <c r="AR146" i="1"/>
  <c r="AZ146" i="1"/>
  <c r="AY778" i="1"/>
  <c r="AX778" i="1"/>
  <c r="AV778" i="1"/>
  <c r="AT778" i="1"/>
  <c r="AQ778" i="1"/>
  <c r="AP778" i="1"/>
  <c r="AN778" i="1"/>
  <c r="AL778" i="1"/>
  <c r="AG778" i="1"/>
  <c r="AF778" i="1"/>
  <c r="AD778" i="1"/>
  <c r="AB778" i="1"/>
  <c r="Y778" i="1"/>
  <c r="X778" i="1"/>
  <c r="V778" i="1"/>
  <c r="T778" i="1"/>
  <c r="AY777" i="1"/>
  <c r="AX777" i="1"/>
  <c r="AV777" i="1"/>
  <c r="AT777" i="1"/>
  <c r="AQ777" i="1"/>
  <c r="AP777" i="1"/>
  <c r="AN777" i="1"/>
  <c r="AL777" i="1"/>
  <c r="AG777" i="1"/>
  <c r="AF777" i="1"/>
  <c r="AD777" i="1"/>
  <c r="AB777" i="1"/>
  <c r="Y777" i="1"/>
  <c r="X777" i="1"/>
  <c r="V777" i="1"/>
  <c r="T777" i="1"/>
  <c r="AY265" i="1"/>
  <c r="AX265" i="1"/>
  <c r="AV265" i="1"/>
  <c r="AT265" i="1"/>
  <c r="AQ265" i="1"/>
  <c r="AP265" i="1"/>
  <c r="AN265" i="1"/>
  <c r="AL265" i="1"/>
  <c r="AG265" i="1"/>
  <c r="AF265" i="1"/>
  <c r="AD265" i="1"/>
  <c r="AB265" i="1"/>
  <c r="Y265" i="1"/>
  <c r="X265" i="1"/>
  <c r="V265" i="1"/>
  <c r="T265" i="1"/>
  <c r="AY264" i="1"/>
  <c r="AX264" i="1"/>
  <c r="AV264" i="1"/>
  <c r="AT264" i="1"/>
  <c r="AQ264" i="1"/>
  <c r="AP264" i="1"/>
  <c r="AN264" i="1"/>
  <c r="AL264" i="1"/>
  <c r="AG264" i="1"/>
  <c r="AF264" i="1"/>
  <c r="AD264" i="1"/>
  <c r="AB264" i="1"/>
  <c r="Y264" i="1"/>
  <c r="X264" i="1"/>
  <c r="V264" i="1"/>
  <c r="T264" i="1"/>
  <c r="AY629" i="1"/>
  <c r="AX629" i="1"/>
  <c r="AV629" i="1"/>
  <c r="AT629" i="1"/>
  <c r="AQ629" i="1"/>
  <c r="AP629" i="1"/>
  <c r="AN629" i="1"/>
  <c r="AL629" i="1"/>
  <c r="AG629" i="1"/>
  <c r="AF629" i="1"/>
  <c r="AD629" i="1"/>
  <c r="AB629" i="1"/>
  <c r="X629" i="1"/>
  <c r="V629" i="1"/>
  <c r="AY901" i="1"/>
  <c r="AX901" i="1"/>
  <c r="AV901" i="1"/>
  <c r="AT901" i="1"/>
  <c r="AQ901" i="1"/>
  <c r="AP901" i="1"/>
  <c r="AN901" i="1"/>
  <c r="AL901" i="1"/>
  <c r="AG901" i="1"/>
  <c r="AF901" i="1"/>
  <c r="AD901" i="1"/>
  <c r="AB901" i="1"/>
  <c r="Y901" i="1"/>
  <c r="X901" i="1"/>
  <c r="V901" i="1"/>
  <c r="T901" i="1"/>
  <c r="Y774" i="1"/>
  <c r="BA901" i="1" l="1"/>
  <c r="BA778" i="1"/>
  <c r="BA265" i="1"/>
  <c r="AI778" i="1"/>
  <c r="R580" i="1"/>
  <c r="BA629" i="1"/>
  <c r="BA264" i="1"/>
  <c r="BB147" i="1"/>
  <c r="R678" i="1"/>
  <c r="AI901" i="1"/>
  <c r="AH778" i="1"/>
  <c r="AR778" i="1"/>
  <c r="AZ777" i="1"/>
  <c r="AZ778" i="1"/>
  <c r="AI777" i="1"/>
  <c r="R542" i="1"/>
  <c r="AI264" i="1"/>
  <c r="AI265" i="1"/>
  <c r="BB150" i="1"/>
  <c r="BA777" i="1"/>
  <c r="AH777" i="1"/>
  <c r="AR777" i="1"/>
  <c r="AH901" i="1"/>
  <c r="AR901" i="1"/>
  <c r="AZ901" i="1"/>
  <c r="AR264" i="1"/>
  <c r="AZ264" i="1"/>
  <c r="Z265" i="1"/>
  <c r="AH265" i="1"/>
  <c r="AR265" i="1"/>
  <c r="AZ265" i="1"/>
  <c r="BB146" i="1"/>
  <c r="AH264" i="1"/>
  <c r="Z778" i="1"/>
  <c r="Z777" i="1"/>
  <c r="Z264" i="1"/>
  <c r="AH629" i="1"/>
  <c r="AR629" i="1"/>
  <c r="AZ629" i="1"/>
  <c r="Z901" i="1"/>
  <c r="AY361" i="1"/>
  <c r="AX361" i="1"/>
  <c r="AV361" i="1"/>
  <c r="AT361" i="1"/>
  <c r="AQ361" i="1"/>
  <c r="AP361" i="1"/>
  <c r="AN361" i="1"/>
  <c r="AL361" i="1"/>
  <c r="AG361" i="1"/>
  <c r="AF361" i="1"/>
  <c r="AD361" i="1"/>
  <c r="AB361" i="1"/>
  <c r="X361" i="1"/>
  <c r="V361" i="1"/>
  <c r="Q901" i="1" l="1"/>
  <c r="Q778" i="1"/>
  <c r="Q265" i="1"/>
  <c r="Q264" i="1"/>
  <c r="BA361" i="1"/>
  <c r="BB777" i="1"/>
  <c r="AJ778" i="1"/>
  <c r="AJ901" i="1"/>
  <c r="BB778" i="1"/>
  <c r="Q777" i="1"/>
  <c r="AJ777" i="1"/>
  <c r="BB264" i="1"/>
  <c r="AJ265" i="1"/>
  <c r="BB901" i="1"/>
  <c r="BB265" i="1"/>
  <c r="AJ264" i="1"/>
  <c r="AH361" i="1"/>
  <c r="AR361" i="1"/>
  <c r="AZ361" i="1"/>
  <c r="BB629" i="1"/>
  <c r="R777" i="1" l="1"/>
  <c r="R901" i="1"/>
  <c r="R778" i="1"/>
  <c r="R264" i="1"/>
  <c r="R265" i="1"/>
  <c r="BB361" i="1"/>
  <c r="AY900" i="1" l="1"/>
  <c r="AX900" i="1"/>
  <c r="AV900" i="1"/>
  <c r="AT900" i="1"/>
  <c r="AQ900" i="1"/>
  <c r="AP900" i="1"/>
  <c r="AN900" i="1"/>
  <c r="AL900" i="1"/>
  <c r="AG900" i="1"/>
  <c r="AF900" i="1"/>
  <c r="AD900" i="1"/>
  <c r="AB900" i="1"/>
  <c r="Y900" i="1"/>
  <c r="X900" i="1"/>
  <c r="V900" i="1"/>
  <c r="T900" i="1"/>
  <c r="BA900" i="1" l="1"/>
  <c r="AI900" i="1"/>
  <c r="AH900" i="1"/>
  <c r="AR900" i="1"/>
  <c r="AZ900" i="1"/>
  <c r="Z900" i="1"/>
  <c r="Q900" i="1" l="1"/>
  <c r="AJ900" i="1"/>
  <c r="BB900" i="1"/>
  <c r="AY85" i="1"/>
  <c r="AX85" i="1"/>
  <c r="AV85" i="1"/>
  <c r="AT85" i="1"/>
  <c r="AQ85" i="1"/>
  <c r="AP85" i="1"/>
  <c r="AN85" i="1"/>
  <c r="AL85" i="1"/>
  <c r="AG85" i="1"/>
  <c r="AF85" i="1"/>
  <c r="AD85" i="1"/>
  <c r="AB85" i="1"/>
  <c r="X85" i="1"/>
  <c r="V85" i="1"/>
  <c r="R900" i="1" l="1"/>
  <c r="BA85" i="1"/>
  <c r="AZ85" i="1"/>
  <c r="AH85" i="1"/>
  <c r="AR85" i="1"/>
  <c r="AY706" i="1"/>
  <c r="AX706" i="1"/>
  <c r="AV706" i="1"/>
  <c r="AT706" i="1"/>
  <c r="AQ706" i="1"/>
  <c r="AP706" i="1"/>
  <c r="AN706" i="1"/>
  <c r="AL706" i="1"/>
  <c r="AG706" i="1"/>
  <c r="AF706" i="1"/>
  <c r="AD706" i="1"/>
  <c r="AB706" i="1"/>
  <c r="X706" i="1"/>
  <c r="V706" i="1"/>
  <c r="AY975" i="1"/>
  <c r="AX975" i="1"/>
  <c r="AV975" i="1"/>
  <c r="AT975" i="1"/>
  <c r="AQ975" i="1"/>
  <c r="AP975" i="1"/>
  <c r="AN975" i="1"/>
  <c r="AL975" i="1"/>
  <c r="AG975" i="1"/>
  <c r="AF975" i="1"/>
  <c r="AD975" i="1"/>
  <c r="AB975" i="1"/>
  <c r="Y975" i="1"/>
  <c r="X975" i="1"/>
  <c r="V975" i="1"/>
  <c r="T975" i="1"/>
  <c r="AY973" i="1"/>
  <c r="AX973" i="1"/>
  <c r="AV973" i="1"/>
  <c r="AT973" i="1"/>
  <c r="AQ973" i="1"/>
  <c r="AP973" i="1"/>
  <c r="AN973" i="1"/>
  <c r="AL973" i="1"/>
  <c r="AG973" i="1"/>
  <c r="AF973" i="1"/>
  <c r="AD973" i="1"/>
  <c r="AB973" i="1"/>
  <c r="Y973" i="1"/>
  <c r="X973" i="1"/>
  <c r="V973" i="1"/>
  <c r="T973" i="1"/>
  <c r="AY970" i="1"/>
  <c r="AX970" i="1"/>
  <c r="AV970" i="1"/>
  <c r="AT970" i="1"/>
  <c r="AQ970" i="1"/>
  <c r="AP970" i="1"/>
  <c r="AN970" i="1"/>
  <c r="AL970" i="1"/>
  <c r="AG970" i="1"/>
  <c r="AF970" i="1"/>
  <c r="AD970" i="1"/>
  <c r="AB970" i="1"/>
  <c r="Y970" i="1"/>
  <c r="X970" i="1"/>
  <c r="V970" i="1"/>
  <c r="T970" i="1"/>
  <c r="BA970" i="1" l="1"/>
  <c r="BA973" i="1"/>
  <c r="BA975" i="1"/>
  <c r="AI973" i="1"/>
  <c r="BA706" i="1"/>
  <c r="AI975" i="1"/>
  <c r="AI970" i="1"/>
  <c r="BB85" i="1"/>
  <c r="AH970" i="1"/>
  <c r="AR970" i="1"/>
  <c r="AZ970" i="1"/>
  <c r="AH973" i="1"/>
  <c r="AR973" i="1"/>
  <c r="AZ973" i="1"/>
  <c r="AH975" i="1"/>
  <c r="AR975" i="1"/>
  <c r="AZ975" i="1"/>
  <c r="AH706" i="1"/>
  <c r="AR706" i="1"/>
  <c r="AZ706" i="1"/>
  <c r="Z975" i="1"/>
  <c r="Z973" i="1"/>
  <c r="Z970" i="1"/>
  <c r="Q975" i="1" l="1"/>
  <c r="Q973" i="1"/>
  <c r="Q970" i="1"/>
  <c r="AJ973" i="1"/>
  <c r="BB706" i="1"/>
  <c r="BB970" i="1"/>
  <c r="AJ975" i="1"/>
  <c r="BB973" i="1"/>
  <c r="AJ970" i="1"/>
  <c r="BB975" i="1"/>
  <c r="AY586" i="1"/>
  <c r="AX586" i="1"/>
  <c r="AV586" i="1"/>
  <c r="AT586" i="1"/>
  <c r="AQ586" i="1"/>
  <c r="AP586" i="1"/>
  <c r="AN586" i="1"/>
  <c r="AL586" i="1"/>
  <c r="AG586" i="1"/>
  <c r="AF586" i="1"/>
  <c r="AD586" i="1"/>
  <c r="AB586" i="1"/>
  <c r="Y586" i="1"/>
  <c r="X586" i="1"/>
  <c r="V586" i="1"/>
  <c r="T586" i="1"/>
  <c r="AY587" i="1"/>
  <c r="AX587" i="1"/>
  <c r="AV587" i="1"/>
  <c r="AT587" i="1"/>
  <c r="AQ587" i="1"/>
  <c r="AP587" i="1"/>
  <c r="AN587" i="1"/>
  <c r="AL587" i="1"/>
  <c r="AG587" i="1"/>
  <c r="AF587" i="1"/>
  <c r="AD587" i="1"/>
  <c r="AB587" i="1"/>
  <c r="Y587" i="1"/>
  <c r="X587" i="1"/>
  <c r="V587" i="1"/>
  <c r="T587" i="1"/>
  <c r="AY533" i="1"/>
  <c r="AX533" i="1"/>
  <c r="AV533" i="1"/>
  <c r="AT533" i="1"/>
  <c r="AQ533" i="1"/>
  <c r="BA533" i="1" s="1"/>
  <c r="AP533" i="1"/>
  <c r="AN533" i="1"/>
  <c r="AL533" i="1"/>
  <c r="AG533" i="1"/>
  <c r="AF533" i="1"/>
  <c r="AD533" i="1"/>
  <c r="AB533" i="1"/>
  <c r="Y533" i="1"/>
  <c r="AI533" i="1" s="1"/>
  <c r="X533" i="1"/>
  <c r="V533" i="1"/>
  <c r="T533" i="1"/>
  <c r="AY408" i="1"/>
  <c r="AX408" i="1"/>
  <c r="AV408" i="1"/>
  <c r="AT408" i="1"/>
  <c r="AQ408" i="1"/>
  <c r="BA408" i="1" s="1"/>
  <c r="AP408" i="1"/>
  <c r="AN408" i="1"/>
  <c r="AL408" i="1"/>
  <c r="AG408" i="1"/>
  <c r="AF408" i="1"/>
  <c r="AD408" i="1"/>
  <c r="AB408" i="1"/>
  <c r="X408" i="1"/>
  <c r="V408" i="1"/>
  <c r="AY409" i="1"/>
  <c r="AX409" i="1"/>
  <c r="AV409" i="1"/>
  <c r="AT409" i="1"/>
  <c r="AQ409" i="1"/>
  <c r="BA409" i="1" s="1"/>
  <c r="AP409" i="1"/>
  <c r="AN409" i="1"/>
  <c r="AL409" i="1"/>
  <c r="AG409" i="1"/>
  <c r="AF409" i="1"/>
  <c r="AD409" i="1"/>
  <c r="AB409" i="1"/>
  <c r="X409" i="1"/>
  <c r="V409" i="1"/>
  <c r="AY406" i="1"/>
  <c r="AX406" i="1"/>
  <c r="AV406" i="1"/>
  <c r="AT406" i="1"/>
  <c r="AQ406" i="1"/>
  <c r="AP406" i="1"/>
  <c r="AN406" i="1"/>
  <c r="AL406" i="1"/>
  <c r="AG406" i="1"/>
  <c r="AF406" i="1"/>
  <c r="AD406" i="1"/>
  <c r="AB406" i="1"/>
  <c r="X406" i="1"/>
  <c r="V406" i="1"/>
  <c r="AY290" i="1"/>
  <c r="AX290" i="1"/>
  <c r="AV290" i="1"/>
  <c r="AT290" i="1"/>
  <c r="AQ290" i="1"/>
  <c r="AP290" i="1"/>
  <c r="AN290" i="1"/>
  <c r="AL290" i="1"/>
  <c r="AG290" i="1"/>
  <c r="AF290" i="1"/>
  <c r="AD290" i="1"/>
  <c r="AB290" i="1"/>
  <c r="X290" i="1"/>
  <c r="V290" i="1"/>
  <c r="AY291" i="1"/>
  <c r="AX291" i="1"/>
  <c r="AV291" i="1"/>
  <c r="AT291" i="1"/>
  <c r="AQ291" i="1"/>
  <c r="AP291" i="1"/>
  <c r="AN291" i="1"/>
  <c r="AL291" i="1"/>
  <c r="AG291" i="1"/>
  <c r="AF291" i="1"/>
  <c r="AD291" i="1"/>
  <c r="AB291" i="1"/>
  <c r="X291" i="1"/>
  <c r="V291" i="1"/>
  <c r="AY292" i="1"/>
  <c r="AX292" i="1"/>
  <c r="AV292" i="1"/>
  <c r="AT292" i="1"/>
  <c r="AQ292" i="1"/>
  <c r="AP292" i="1"/>
  <c r="AN292" i="1"/>
  <c r="AL292" i="1"/>
  <c r="AG292" i="1"/>
  <c r="AF292" i="1"/>
  <c r="AD292" i="1"/>
  <c r="AB292" i="1"/>
  <c r="X292" i="1"/>
  <c r="V292" i="1"/>
  <c r="AY288" i="1"/>
  <c r="AX288" i="1"/>
  <c r="AV288" i="1"/>
  <c r="AT288" i="1"/>
  <c r="AQ288" i="1"/>
  <c r="AP288" i="1"/>
  <c r="AN288" i="1"/>
  <c r="AL288" i="1"/>
  <c r="AG288" i="1"/>
  <c r="AF288" i="1"/>
  <c r="AD288" i="1"/>
  <c r="AB288" i="1"/>
  <c r="X288" i="1"/>
  <c r="V288" i="1"/>
  <c r="AY289" i="1"/>
  <c r="AX289" i="1"/>
  <c r="AV289" i="1"/>
  <c r="AT289" i="1"/>
  <c r="AQ289" i="1"/>
  <c r="AP289" i="1"/>
  <c r="AN289" i="1"/>
  <c r="AL289" i="1"/>
  <c r="AG289" i="1"/>
  <c r="AF289" i="1"/>
  <c r="AD289" i="1"/>
  <c r="AB289" i="1"/>
  <c r="X289" i="1"/>
  <c r="V289" i="1"/>
  <c r="Q533" i="1" l="1"/>
  <c r="BA290" i="1"/>
  <c r="AI587" i="1"/>
  <c r="BA587" i="1"/>
  <c r="BA406" i="1"/>
  <c r="AI586" i="1"/>
  <c r="BA586" i="1"/>
  <c r="BA292" i="1"/>
  <c r="R973" i="1"/>
  <c r="R975" i="1"/>
  <c r="R970" i="1"/>
  <c r="BA288" i="1"/>
  <c r="Z587" i="1"/>
  <c r="AH587" i="1"/>
  <c r="BA289" i="1"/>
  <c r="Z533" i="1"/>
  <c r="AR533" i="1"/>
  <c r="AZ533" i="1"/>
  <c r="AH586" i="1"/>
  <c r="AR586" i="1"/>
  <c r="AZ586" i="1"/>
  <c r="AH533" i="1"/>
  <c r="AR587" i="1"/>
  <c r="Z586" i="1"/>
  <c r="AZ587" i="1"/>
  <c r="BA291" i="1"/>
  <c r="AH409" i="1"/>
  <c r="AR409" i="1"/>
  <c r="AZ409" i="1"/>
  <c r="AH408" i="1"/>
  <c r="AR408" i="1"/>
  <c r="AZ408" i="1"/>
  <c r="AH288" i="1"/>
  <c r="AH291" i="1"/>
  <c r="AH406" i="1"/>
  <c r="AR406" i="1"/>
  <c r="AZ406" i="1"/>
  <c r="AR288" i="1"/>
  <c r="AZ288" i="1"/>
  <c r="AR291" i="1"/>
  <c r="AZ291" i="1"/>
  <c r="AH289" i="1"/>
  <c r="AZ289" i="1"/>
  <c r="AZ292" i="1"/>
  <c r="AZ290" i="1"/>
  <c r="AR290" i="1"/>
  <c r="AR292" i="1"/>
  <c r="AH290" i="1"/>
  <c r="AH292" i="1"/>
  <c r="AR289" i="1"/>
  <c r="BB292" i="1" l="1"/>
  <c r="Q587" i="1"/>
  <c r="Q586" i="1"/>
  <c r="AJ586" i="1"/>
  <c r="AJ533" i="1"/>
  <c r="BB587" i="1"/>
  <c r="AJ587" i="1"/>
  <c r="BB586" i="1"/>
  <c r="BB288" i="1"/>
  <c r="BB533" i="1"/>
  <c r="BB290" i="1"/>
  <c r="BB289" i="1"/>
  <c r="BB408" i="1"/>
  <c r="BB409" i="1"/>
  <c r="BB291" i="1"/>
  <c r="BB406" i="1"/>
  <c r="R533" i="1" l="1"/>
  <c r="R586" i="1"/>
  <c r="R587" i="1"/>
  <c r="AY262" i="1" l="1"/>
  <c r="AX262" i="1"/>
  <c r="AV262" i="1"/>
  <c r="AT262" i="1"/>
  <c r="AQ262" i="1"/>
  <c r="AP262" i="1"/>
  <c r="AN262" i="1"/>
  <c r="AL262" i="1"/>
  <c r="AG262" i="1"/>
  <c r="AF262" i="1"/>
  <c r="AD262" i="1"/>
  <c r="AB262" i="1"/>
  <c r="Y262" i="1"/>
  <c r="X262" i="1"/>
  <c r="V262" i="1"/>
  <c r="T262" i="1"/>
  <c r="V25" i="1"/>
  <c r="X25" i="1"/>
  <c r="AB25" i="1"/>
  <c r="AD25" i="1"/>
  <c r="AF25" i="1"/>
  <c r="AG25" i="1"/>
  <c r="AL25" i="1"/>
  <c r="AN25" i="1"/>
  <c r="AP25" i="1"/>
  <c r="AQ25" i="1"/>
  <c r="AT25" i="1"/>
  <c r="AV25" i="1"/>
  <c r="AX25" i="1"/>
  <c r="AY25" i="1"/>
  <c r="V26" i="1"/>
  <c r="X26" i="1"/>
  <c r="AB26" i="1"/>
  <c r="AD26" i="1"/>
  <c r="AF26" i="1"/>
  <c r="AG26" i="1"/>
  <c r="AL26" i="1"/>
  <c r="AN26" i="1"/>
  <c r="AP26" i="1"/>
  <c r="AQ26" i="1"/>
  <c r="AT26" i="1"/>
  <c r="AV26" i="1"/>
  <c r="AX26" i="1"/>
  <c r="AY26" i="1"/>
  <c r="AI262" i="1" l="1"/>
  <c r="BA262" i="1"/>
  <c r="BA26" i="1"/>
  <c r="Z262" i="1"/>
  <c r="AH262" i="1"/>
  <c r="AR25" i="1"/>
  <c r="AR262" i="1"/>
  <c r="AZ262" i="1"/>
  <c r="AZ26" i="1"/>
  <c r="AR26" i="1"/>
  <c r="BA25" i="1"/>
  <c r="AH26" i="1"/>
  <c r="AZ25" i="1"/>
  <c r="AH25" i="1"/>
  <c r="Q262" i="1" l="1"/>
  <c r="BB26" i="1"/>
  <c r="AJ262" i="1"/>
  <c r="BB25" i="1"/>
  <c r="BB262" i="1"/>
  <c r="R262" i="1" l="1"/>
  <c r="Y1047" i="1" l="1"/>
  <c r="Y1044" i="1"/>
  <c r="Y996" i="1"/>
  <c r="Y992" i="1"/>
  <c r="Y984" i="1"/>
  <c r="AG992" i="1"/>
  <c r="Y893" i="1"/>
  <c r="AG779" i="1"/>
  <c r="AQ663" i="1" l="1"/>
  <c r="AQ677" i="1"/>
  <c r="AQ707" i="1"/>
  <c r="AQ699" i="1"/>
  <c r="AQ1001" i="1"/>
  <c r="AQ998" i="1"/>
  <c r="Y1062" i="1"/>
  <c r="AY686" i="1"/>
  <c r="AX686" i="1"/>
  <c r="AV686" i="1"/>
  <c r="AT686" i="1"/>
  <c r="AQ686" i="1"/>
  <c r="AP686" i="1"/>
  <c r="AN686" i="1"/>
  <c r="AL686" i="1"/>
  <c r="AG686" i="1"/>
  <c r="AF686" i="1"/>
  <c r="AD686" i="1"/>
  <c r="AB686" i="1"/>
  <c r="Y686" i="1"/>
  <c r="X686" i="1"/>
  <c r="V686" i="1"/>
  <c r="T686" i="1"/>
  <c r="AY687" i="1"/>
  <c r="AX687" i="1"/>
  <c r="AV687" i="1"/>
  <c r="AT687" i="1"/>
  <c r="AQ687" i="1"/>
  <c r="AP687" i="1"/>
  <c r="AN687" i="1"/>
  <c r="AL687" i="1"/>
  <c r="AG687" i="1"/>
  <c r="AF687" i="1"/>
  <c r="AD687" i="1"/>
  <c r="AB687" i="1"/>
  <c r="Y687" i="1"/>
  <c r="X687" i="1"/>
  <c r="V687" i="1"/>
  <c r="T687" i="1"/>
  <c r="AY688" i="1"/>
  <c r="AX688" i="1"/>
  <c r="AV688" i="1"/>
  <c r="AT688" i="1"/>
  <c r="AQ688" i="1"/>
  <c r="AP688" i="1"/>
  <c r="AN688" i="1"/>
  <c r="AL688" i="1"/>
  <c r="AG688" i="1"/>
  <c r="AF688" i="1"/>
  <c r="AD688" i="1"/>
  <c r="AB688" i="1"/>
  <c r="Y688" i="1"/>
  <c r="X688" i="1"/>
  <c r="V688" i="1"/>
  <c r="T688" i="1"/>
  <c r="AY707" i="1"/>
  <c r="AY699" i="1"/>
  <c r="AX707" i="1"/>
  <c r="AV707" i="1"/>
  <c r="AT707" i="1"/>
  <c r="AP707" i="1"/>
  <c r="AN707" i="1"/>
  <c r="AL707" i="1"/>
  <c r="AG707" i="1"/>
  <c r="AF707" i="1"/>
  <c r="AD707" i="1"/>
  <c r="AB707" i="1"/>
  <c r="X707" i="1"/>
  <c r="V707" i="1"/>
  <c r="AX699" i="1"/>
  <c r="AV699" i="1"/>
  <c r="AT699" i="1"/>
  <c r="AP699" i="1"/>
  <c r="AN699" i="1"/>
  <c r="AL699" i="1"/>
  <c r="AG699" i="1"/>
  <c r="AF699" i="1"/>
  <c r="AD699" i="1"/>
  <c r="AB699" i="1"/>
  <c r="X699" i="1"/>
  <c r="V699" i="1"/>
  <c r="AY588" i="1"/>
  <c r="AX588" i="1"/>
  <c r="AV588" i="1"/>
  <c r="AT588" i="1"/>
  <c r="AQ588" i="1"/>
  <c r="AP588" i="1"/>
  <c r="AN588" i="1"/>
  <c r="AL588" i="1"/>
  <c r="AG588" i="1"/>
  <c r="AF588" i="1"/>
  <c r="AD588" i="1"/>
  <c r="AB588" i="1"/>
  <c r="Y588" i="1"/>
  <c r="X588" i="1"/>
  <c r="V588" i="1"/>
  <c r="T588" i="1"/>
  <c r="AY585" i="1"/>
  <c r="AX585" i="1"/>
  <c r="AV585" i="1"/>
  <c r="AT585" i="1"/>
  <c r="AQ585" i="1"/>
  <c r="AP585" i="1"/>
  <c r="AN585" i="1"/>
  <c r="AL585" i="1"/>
  <c r="AG585" i="1"/>
  <c r="AF585" i="1"/>
  <c r="AD585" i="1"/>
  <c r="AB585" i="1"/>
  <c r="Y585" i="1"/>
  <c r="X585" i="1"/>
  <c r="V585" i="1"/>
  <c r="T585" i="1"/>
  <c r="AY592" i="1"/>
  <c r="AX592" i="1"/>
  <c r="AV592" i="1"/>
  <c r="AT592" i="1"/>
  <c r="AQ592" i="1"/>
  <c r="AP592" i="1"/>
  <c r="AN592" i="1"/>
  <c r="AL592" i="1"/>
  <c r="AG592" i="1"/>
  <c r="AF592" i="1"/>
  <c r="AD592" i="1"/>
  <c r="AB592" i="1"/>
  <c r="Y592" i="1"/>
  <c r="X592" i="1"/>
  <c r="V592" i="1"/>
  <c r="T592" i="1"/>
  <c r="AY594" i="1"/>
  <c r="AX594" i="1"/>
  <c r="AV594" i="1"/>
  <c r="AT594" i="1"/>
  <c r="AQ594" i="1"/>
  <c r="AP594" i="1"/>
  <c r="AN594" i="1"/>
  <c r="AL594" i="1"/>
  <c r="AG594" i="1"/>
  <c r="AF594" i="1"/>
  <c r="AD594" i="1"/>
  <c r="AB594" i="1"/>
  <c r="Y594" i="1"/>
  <c r="X594" i="1"/>
  <c r="V594" i="1"/>
  <c r="T594" i="1"/>
  <c r="AY1001" i="1"/>
  <c r="AX1001" i="1"/>
  <c r="AV1001" i="1"/>
  <c r="AT1001" i="1"/>
  <c r="AP1001" i="1"/>
  <c r="AN1001" i="1"/>
  <c r="AL1001" i="1"/>
  <c r="AG1001" i="1"/>
  <c r="AF1001" i="1"/>
  <c r="AD1001" i="1"/>
  <c r="AB1001" i="1"/>
  <c r="Y1001" i="1"/>
  <c r="X1001" i="1"/>
  <c r="V1001" i="1"/>
  <c r="T1001" i="1"/>
  <c r="AY758" i="1"/>
  <c r="AX758" i="1"/>
  <c r="AV758" i="1"/>
  <c r="AT758" i="1"/>
  <c r="AQ758" i="1"/>
  <c r="AP758" i="1"/>
  <c r="AN758" i="1"/>
  <c r="AL758" i="1"/>
  <c r="AG758" i="1"/>
  <c r="AF758" i="1"/>
  <c r="AD758" i="1"/>
  <c r="AB758" i="1"/>
  <c r="Y758" i="1"/>
  <c r="X758" i="1"/>
  <c r="V758" i="1"/>
  <c r="T758" i="1"/>
  <c r="AY64" i="1"/>
  <c r="AX64" i="1"/>
  <c r="AV64" i="1"/>
  <c r="AT64" i="1"/>
  <c r="AQ64" i="1"/>
  <c r="AP64" i="1"/>
  <c r="AN64" i="1"/>
  <c r="AL64" i="1"/>
  <c r="AG64" i="1"/>
  <c r="AF64" i="1"/>
  <c r="AD64" i="1"/>
  <c r="AB64" i="1"/>
  <c r="X64" i="1"/>
  <c r="V64" i="1"/>
  <c r="AY383" i="1"/>
  <c r="AX383" i="1"/>
  <c r="AV383" i="1"/>
  <c r="AT383" i="1"/>
  <c r="AQ383" i="1"/>
  <c r="AP383" i="1"/>
  <c r="AN383" i="1"/>
  <c r="AL383" i="1"/>
  <c r="AG383" i="1"/>
  <c r="AF383" i="1"/>
  <c r="AD383" i="1"/>
  <c r="AB383" i="1"/>
  <c r="X383" i="1"/>
  <c r="V383" i="1"/>
  <c r="AI758" i="1" l="1"/>
  <c r="AI588" i="1"/>
  <c r="AI594" i="1"/>
  <c r="BA588" i="1"/>
  <c r="AI592" i="1"/>
  <c r="AI687" i="1"/>
  <c r="BA699" i="1"/>
  <c r="AR707" i="1"/>
  <c r="BA1001" i="1"/>
  <c r="AR699" i="1"/>
  <c r="BA688" i="1"/>
  <c r="BA686" i="1"/>
  <c r="BA687" i="1"/>
  <c r="AI688" i="1"/>
  <c r="AI686" i="1"/>
  <c r="AH686" i="1"/>
  <c r="Z686" i="1"/>
  <c r="AZ686" i="1"/>
  <c r="AZ687" i="1"/>
  <c r="Z687" i="1"/>
  <c r="AH687" i="1"/>
  <c r="AR686" i="1"/>
  <c r="AR687" i="1"/>
  <c r="BB687" i="1" s="1"/>
  <c r="Z688" i="1"/>
  <c r="AR688" i="1"/>
  <c r="AH688" i="1"/>
  <c r="AZ688" i="1"/>
  <c r="BA707" i="1"/>
  <c r="AZ707" i="1"/>
  <c r="AZ699" i="1"/>
  <c r="AH707" i="1"/>
  <c r="AI1001" i="1"/>
  <c r="BA594" i="1"/>
  <c r="AH699" i="1"/>
  <c r="BA383" i="1"/>
  <c r="Z592" i="1"/>
  <c r="AH592" i="1"/>
  <c r="AR592" i="1"/>
  <c r="Z588" i="1"/>
  <c r="AH588" i="1"/>
  <c r="AR588" i="1"/>
  <c r="AR1001" i="1"/>
  <c r="AZ1001" i="1"/>
  <c r="Z1001" i="1"/>
  <c r="AH1001" i="1"/>
  <c r="Z585" i="1"/>
  <c r="AH585" i="1"/>
  <c r="AR585" i="1"/>
  <c r="AR594" i="1"/>
  <c r="AI585" i="1"/>
  <c r="BA585" i="1"/>
  <c r="BA592" i="1"/>
  <c r="AZ594" i="1"/>
  <c r="AZ592" i="1"/>
  <c r="AZ588" i="1"/>
  <c r="AZ585" i="1"/>
  <c r="Z594" i="1"/>
  <c r="AH594" i="1"/>
  <c r="AZ383" i="1"/>
  <c r="AH383" i="1"/>
  <c r="Z758" i="1"/>
  <c r="AH758" i="1"/>
  <c r="AR758" i="1"/>
  <c r="AZ64" i="1"/>
  <c r="BA758" i="1"/>
  <c r="AZ758" i="1"/>
  <c r="AR383" i="1"/>
  <c r="BA64" i="1"/>
  <c r="AR64" i="1"/>
  <c r="AH64" i="1"/>
  <c r="Q588" i="1" l="1"/>
  <c r="BB686" i="1"/>
  <c r="Q594" i="1"/>
  <c r="Q686" i="1"/>
  <c r="Q592" i="1"/>
  <c r="AJ686" i="1"/>
  <c r="BB594" i="1"/>
  <c r="BB707" i="1"/>
  <c r="Q687" i="1"/>
  <c r="Q1001" i="1"/>
  <c r="Q688" i="1"/>
  <c r="AJ687" i="1"/>
  <c r="R687" i="1" s="1"/>
  <c r="BB688" i="1"/>
  <c r="AJ688" i="1"/>
  <c r="BB699" i="1"/>
  <c r="BB588" i="1"/>
  <c r="AJ1001" i="1"/>
  <c r="AJ592" i="1"/>
  <c r="BB592" i="1"/>
  <c r="BB64" i="1"/>
  <c r="BB758" i="1"/>
  <c r="AJ588" i="1"/>
  <c r="Q758" i="1"/>
  <c r="BB1001" i="1"/>
  <c r="Q585" i="1"/>
  <c r="BB585" i="1"/>
  <c r="AJ585" i="1"/>
  <c r="AJ594" i="1"/>
  <c r="BB383" i="1"/>
  <c r="AJ758" i="1"/>
  <c r="R686" i="1" l="1"/>
  <c r="R594" i="1"/>
  <c r="R592" i="1"/>
  <c r="R758" i="1"/>
  <c r="R1001" i="1"/>
  <c r="R688" i="1"/>
  <c r="R588" i="1"/>
  <c r="R585" i="1"/>
  <c r="AY385" i="1" l="1"/>
  <c r="AX385" i="1"/>
  <c r="AV385" i="1"/>
  <c r="AT385" i="1"/>
  <c r="AQ385" i="1"/>
  <c r="AP385" i="1"/>
  <c r="AN385" i="1"/>
  <c r="AL385" i="1"/>
  <c r="AG385" i="1"/>
  <c r="AF385" i="1"/>
  <c r="AD385" i="1"/>
  <c r="AB385" i="1"/>
  <c r="X385" i="1"/>
  <c r="V385" i="1"/>
  <c r="BA385" i="1" l="1"/>
  <c r="AZ385" i="1"/>
  <c r="AH385" i="1"/>
  <c r="AR385" i="1"/>
  <c r="AY143" i="1"/>
  <c r="AX143" i="1"/>
  <c r="AV143" i="1"/>
  <c r="AT143" i="1"/>
  <c r="AQ143" i="1"/>
  <c r="AP143" i="1"/>
  <c r="AN143" i="1"/>
  <c r="AL143" i="1"/>
  <c r="AG143" i="1"/>
  <c r="AF143" i="1"/>
  <c r="AD143" i="1"/>
  <c r="AB143" i="1"/>
  <c r="X143" i="1"/>
  <c r="V143" i="1"/>
  <c r="BA143" i="1" l="1"/>
  <c r="BB385" i="1"/>
  <c r="AR143" i="1"/>
  <c r="AZ143" i="1"/>
  <c r="AH143" i="1"/>
  <c r="P901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P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P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P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P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P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P893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P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P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P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P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P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P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P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P860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P859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P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P852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P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P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P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P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7" i="3"/>
  <c r="H3" i="3"/>
  <c r="G3" i="3"/>
  <c r="F3" i="3"/>
  <c r="E3" i="3"/>
  <c r="D3" i="3"/>
  <c r="C3" i="3"/>
  <c r="B3" i="3"/>
  <c r="R7" i="3"/>
  <c r="Q7" i="3"/>
  <c r="P929" i="3"/>
  <c r="O929" i="3"/>
  <c r="N929" i="3"/>
  <c r="P928" i="3"/>
  <c r="O928" i="3"/>
  <c r="N928" i="3"/>
  <c r="P927" i="3"/>
  <c r="O927" i="3"/>
  <c r="N927" i="3"/>
  <c r="P926" i="3"/>
  <c r="O926" i="3"/>
  <c r="N926" i="3"/>
  <c r="P925" i="3"/>
  <c r="O925" i="3"/>
  <c r="N925" i="3"/>
  <c r="P924" i="3"/>
  <c r="O924" i="3"/>
  <c r="N924" i="3"/>
  <c r="P923" i="3"/>
  <c r="O923" i="3"/>
  <c r="N923" i="3"/>
  <c r="P922" i="3"/>
  <c r="O922" i="3"/>
  <c r="N922" i="3"/>
  <c r="P921" i="3"/>
  <c r="O921" i="3"/>
  <c r="N921" i="3"/>
  <c r="P920" i="3"/>
  <c r="O920" i="3"/>
  <c r="N920" i="3"/>
  <c r="P919" i="3"/>
  <c r="O919" i="3"/>
  <c r="N919" i="3"/>
  <c r="P918" i="3"/>
  <c r="O918" i="3"/>
  <c r="N918" i="3"/>
  <c r="P917" i="3"/>
  <c r="O917" i="3"/>
  <c r="N917" i="3"/>
  <c r="P916" i="3"/>
  <c r="O916" i="3"/>
  <c r="N916" i="3"/>
  <c r="P915" i="3"/>
  <c r="O915" i="3"/>
  <c r="N915" i="3"/>
  <c r="P914" i="3"/>
  <c r="O914" i="3"/>
  <c r="N914" i="3"/>
  <c r="P913" i="3"/>
  <c r="O913" i="3"/>
  <c r="N913" i="3"/>
  <c r="P912" i="3"/>
  <c r="O912" i="3"/>
  <c r="N912" i="3"/>
  <c r="R911" i="3"/>
  <c r="P911" i="3"/>
  <c r="O911" i="3"/>
  <c r="N911" i="3"/>
  <c r="R910" i="3"/>
  <c r="P910" i="3"/>
  <c r="O910" i="3"/>
  <c r="N910" i="3"/>
  <c r="Q909" i="3"/>
  <c r="P909" i="3"/>
  <c r="O909" i="3"/>
  <c r="N909" i="3"/>
  <c r="R908" i="3"/>
  <c r="Q908" i="3"/>
  <c r="P908" i="3"/>
  <c r="O908" i="3"/>
  <c r="N908" i="3"/>
  <c r="R907" i="3"/>
  <c r="Q907" i="3"/>
  <c r="P907" i="3"/>
  <c r="O907" i="3"/>
  <c r="N907" i="3"/>
  <c r="P906" i="3"/>
  <c r="O906" i="3"/>
  <c r="N906" i="3"/>
  <c r="R905" i="3"/>
  <c r="Q905" i="3"/>
  <c r="P905" i="3"/>
  <c r="O905" i="3"/>
  <c r="N905" i="3"/>
  <c r="P904" i="3"/>
  <c r="O904" i="3"/>
  <c r="N904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BB143" i="1" l="1"/>
  <c r="AY461" i="1"/>
  <c r="AX461" i="1"/>
  <c r="AV461" i="1"/>
  <c r="AT461" i="1"/>
  <c r="AQ461" i="1"/>
  <c r="AP461" i="1"/>
  <c r="AN461" i="1"/>
  <c r="AL461" i="1"/>
  <c r="AG461" i="1"/>
  <c r="AF461" i="1"/>
  <c r="AD461" i="1"/>
  <c r="AB461" i="1"/>
  <c r="Y461" i="1"/>
  <c r="X461" i="1"/>
  <c r="V461" i="1"/>
  <c r="T461" i="1"/>
  <c r="AY462" i="1"/>
  <c r="AX462" i="1"/>
  <c r="AV462" i="1"/>
  <c r="AT462" i="1"/>
  <c r="AQ462" i="1"/>
  <c r="AP462" i="1"/>
  <c r="AN462" i="1"/>
  <c r="AL462" i="1"/>
  <c r="AG462" i="1"/>
  <c r="AF462" i="1"/>
  <c r="AD462" i="1"/>
  <c r="AB462" i="1"/>
  <c r="Y462" i="1"/>
  <c r="X462" i="1"/>
  <c r="V462" i="1"/>
  <c r="T462" i="1"/>
  <c r="AY463" i="1"/>
  <c r="AX463" i="1"/>
  <c r="AV463" i="1"/>
  <c r="AT463" i="1"/>
  <c r="AQ463" i="1"/>
  <c r="AP463" i="1"/>
  <c r="AN463" i="1"/>
  <c r="AL463" i="1"/>
  <c r="AG463" i="1"/>
  <c r="AF463" i="1"/>
  <c r="AD463" i="1"/>
  <c r="AB463" i="1"/>
  <c r="Y463" i="1"/>
  <c r="X463" i="1"/>
  <c r="V463" i="1"/>
  <c r="T463" i="1"/>
  <c r="AY703" i="1"/>
  <c r="AX703" i="1"/>
  <c r="AV703" i="1"/>
  <c r="AT703" i="1"/>
  <c r="AQ703" i="1"/>
  <c r="AP703" i="1"/>
  <c r="AN703" i="1"/>
  <c r="AL703" i="1"/>
  <c r="AG703" i="1"/>
  <c r="AF703" i="1"/>
  <c r="AD703" i="1"/>
  <c r="AB703" i="1"/>
  <c r="X703" i="1"/>
  <c r="V703" i="1"/>
  <c r="AY630" i="1"/>
  <c r="AX630" i="1"/>
  <c r="AV630" i="1"/>
  <c r="AT630" i="1"/>
  <c r="AQ630" i="1"/>
  <c r="AP630" i="1"/>
  <c r="AN630" i="1"/>
  <c r="AL630" i="1"/>
  <c r="AG630" i="1"/>
  <c r="AF630" i="1"/>
  <c r="AD630" i="1"/>
  <c r="AB630" i="1"/>
  <c r="X630" i="1"/>
  <c r="V630" i="1"/>
  <c r="AY998" i="1"/>
  <c r="BA998" i="1" s="1"/>
  <c r="AX998" i="1"/>
  <c r="AV998" i="1"/>
  <c r="AT998" i="1"/>
  <c r="AP998" i="1"/>
  <c r="AN998" i="1"/>
  <c r="AL998" i="1"/>
  <c r="AG998" i="1"/>
  <c r="AF998" i="1"/>
  <c r="AD998" i="1"/>
  <c r="AB998" i="1"/>
  <c r="Y998" i="1"/>
  <c r="X998" i="1"/>
  <c r="V998" i="1"/>
  <c r="T998" i="1"/>
  <c r="AY1040" i="1"/>
  <c r="AX1040" i="1"/>
  <c r="AV1040" i="1"/>
  <c r="AT1040" i="1"/>
  <c r="AQ1040" i="1"/>
  <c r="AP1040" i="1"/>
  <c r="AN1040" i="1"/>
  <c r="AL1040" i="1"/>
  <c r="AG1040" i="1"/>
  <c r="AF1040" i="1"/>
  <c r="AD1040" i="1"/>
  <c r="AB1040" i="1"/>
  <c r="Y1040" i="1"/>
  <c r="X1040" i="1"/>
  <c r="V1040" i="1"/>
  <c r="T1040" i="1"/>
  <c r="AY759" i="1"/>
  <c r="AY148" i="1"/>
  <c r="AX148" i="1"/>
  <c r="AV148" i="1"/>
  <c r="AT148" i="1"/>
  <c r="AQ148" i="1"/>
  <c r="AP148" i="1"/>
  <c r="AN148" i="1"/>
  <c r="AL148" i="1"/>
  <c r="AG148" i="1"/>
  <c r="AF148" i="1"/>
  <c r="AD148" i="1"/>
  <c r="AB148" i="1"/>
  <c r="X148" i="1"/>
  <c r="V148" i="1"/>
  <c r="AY229" i="1"/>
  <c r="BA148" i="1" l="1"/>
  <c r="AI1040" i="1"/>
  <c r="AI998" i="1"/>
  <c r="Q998" i="1" s="1"/>
  <c r="Q826" i="3" s="1"/>
  <c r="BA461" i="1"/>
  <c r="AI463" i="1"/>
  <c r="AI462" i="1"/>
  <c r="AI461" i="1"/>
  <c r="BA703" i="1"/>
  <c r="AH630" i="1"/>
  <c r="AZ703" i="1"/>
  <c r="BA1040" i="1"/>
  <c r="AZ998" i="1"/>
  <c r="BA463" i="1"/>
  <c r="BA462" i="1"/>
  <c r="Z1040" i="1"/>
  <c r="AH1040" i="1"/>
  <c r="Z461" i="1"/>
  <c r="AH461" i="1"/>
  <c r="AR461" i="1"/>
  <c r="AZ461" i="1"/>
  <c r="AZ462" i="1"/>
  <c r="Z463" i="1"/>
  <c r="AH463" i="1"/>
  <c r="Z462" i="1"/>
  <c r="AH462" i="1"/>
  <c r="AR462" i="1"/>
  <c r="AR463" i="1"/>
  <c r="AZ463" i="1"/>
  <c r="AH703" i="1"/>
  <c r="AR703" i="1"/>
  <c r="BA630" i="1"/>
  <c r="AR1040" i="1"/>
  <c r="AZ1040" i="1"/>
  <c r="AH998" i="1"/>
  <c r="AR998" i="1"/>
  <c r="AZ630" i="1"/>
  <c r="AR630" i="1"/>
  <c r="Z998" i="1"/>
  <c r="AH148" i="1"/>
  <c r="AR148" i="1"/>
  <c r="AZ148" i="1"/>
  <c r="Q632" i="3" l="1"/>
  <c r="Q462" i="1"/>
  <c r="Q386" i="3" s="1"/>
  <c r="Q1040" i="1"/>
  <c r="Q848" i="3" s="1"/>
  <c r="Q461" i="1"/>
  <c r="Q385" i="3" s="1"/>
  <c r="Q463" i="1"/>
  <c r="Q387" i="3" s="1"/>
  <c r="BB462" i="1"/>
  <c r="BB703" i="1"/>
  <c r="AJ1040" i="1"/>
  <c r="AJ998" i="1"/>
  <c r="BB998" i="1"/>
  <c r="BB461" i="1"/>
  <c r="AJ461" i="1"/>
  <c r="AJ462" i="1"/>
  <c r="BB630" i="1"/>
  <c r="BB463" i="1"/>
  <c r="AJ463" i="1"/>
  <c r="BB1040" i="1"/>
  <c r="BB148" i="1"/>
  <c r="R632" i="3" l="1"/>
  <c r="R1040" i="1"/>
  <c r="R848" i="3" s="1"/>
  <c r="R462" i="1"/>
  <c r="R386" i="3" s="1"/>
  <c r="R998" i="1"/>
  <c r="R826" i="3" s="1"/>
  <c r="R461" i="1"/>
  <c r="R385" i="3" s="1"/>
  <c r="R463" i="1"/>
  <c r="R387" i="3" s="1"/>
  <c r="AY701" i="1" l="1"/>
  <c r="AX701" i="1"/>
  <c r="AV701" i="1"/>
  <c r="AT701" i="1"/>
  <c r="AQ701" i="1"/>
  <c r="AP701" i="1"/>
  <c r="AN701" i="1"/>
  <c r="AL701" i="1"/>
  <c r="AG701" i="1"/>
  <c r="AF701" i="1"/>
  <c r="AD701" i="1"/>
  <c r="AB701" i="1"/>
  <c r="X701" i="1"/>
  <c r="V701" i="1"/>
  <c r="AY705" i="1"/>
  <c r="AX705" i="1"/>
  <c r="AV705" i="1"/>
  <c r="AT705" i="1"/>
  <c r="AQ705" i="1"/>
  <c r="AP705" i="1"/>
  <c r="AN705" i="1"/>
  <c r="AL705" i="1"/>
  <c r="AG705" i="1"/>
  <c r="AF705" i="1"/>
  <c r="AD705" i="1"/>
  <c r="AB705" i="1"/>
  <c r="X705" i="1"/>
  <c r="V705" i="1"/>
  <c r="AQ579" i="1"/>
  <c r="AY663" i="1"/>
  <c r="BA663" i="1" s="1"/>
  <c r="AX663" i="1"/>
  <c r="AV663" i="1"/>
  <c r="AT663" i="1"/>
  <c r="AP663" i="1"/>
  <c r="AN663" i="1"/>
  <c r="AL663" i="1"/>
  <c r="AG663" i="1"/>
  <c r="AF663" i="1"/>
  <c r="AD663" i="1"/>
  <c r="AB663" i="1"/>
  <c r="X663" i="1"/>
  <c r="V663" i="1"/>
  <c r="AY617" i="1"/>
  <c r="AX617" i="1"/>
  <c r="AV617" i="1"/>
  <c r="AT617" i="1"/>
  <c r="AQ617" i="1"/>
  <c r="AP617" i="1"/>
  <c r="AN617" i="1"/>
  <c r="AL617" i="1"/>
  <c r="AG617" i="1"/>
  <c r="AF617" i="1"/>
  <c r="AD617" i="1"/>
  <c r="AB617" i="1"/>
  <c r="Y617" i="1"/>
  <c r="X617" i="1"/>
  <c r="V617" i="1"/>
  <c r="T617" i="1"/>
  <c r="AY618" i="1"/>
  <c r="AX618" i="1"/>
  <c r="AV618" i="1"/>
  <c r="AT618" i="1"/>
  <c r="AQ618" i="1"/>
  <c r="AP618" i="1"/>
  <c r="AN618" i="1"/>
  <c r="AL618" i="1"/>
  <c r="AG618" i="1"/>
  <c r="AF618" i="1"/>
  <c r="AD618" i="1"/>
  <c r="AB618" i="1"/>
  <c r="Y618" i="1"/>
  <c r="X618" i="1"/>
  <c r="V618" i="1"/>
  <c r="T618" i="1"/>
  <c r="AY722" i="1"/>
  <c r="AX722" i="1"/>
  <c r="AV722" i="1"/>
  <c r="AT722" i="1"/>
  <c r="AQ722" i="1"/>
  <c r="AP722" i="1"/>
  <c r="AN722" i="1"/>
  <c r="AL722" i="1"/>
  <c r="AG722" i="1"/>
  <c r="AF722" i="1"/>
  <c r="AD722" i="1"/>
  <c r="AB722" i="1"/>
  <c r="X722" i="1"/>
  <c r="V722" i="1"/>
  <c r="AY579" i="1"/>
  <c r="AX579" i="1"/>
  <c r="AV579" i="1"/>
  <c r="AT579" i="1"/>
  <c r="AP579" i="1"/>
  <c r="AN579" i="1"/>
  <c r="AL579" i="1"/>
  <c r="AG579" i="1"/>
  <c r="AF579" i="1"/>
  <c r="AD579" i="1"/>
  <c r="AB579" i="1"/>
  <c r="Y579" i="1"/>
  <c r="X579" i="1"/>
  <c r="V579" i="1"/>
  <c r="T579" i="1"/>
  <c r="AY677" i="1"/>
  <c r="AX677" i="1"/>
  <c r="AV677" i="1"/>
  <c r="AT677" i="1"/>
  <c r="AP677" i="1"/>
  <c r="AN677" i="1"/>
  <c r="AL677" i="1"/>
  <c r="AG677" i="1"/>
  <c r="AF677" i="1"/>
  <c r="AD677" i="1"/>
  <c r="AB677" i="1"/>
  <c r="Y677" i="1"/>
  <c r="X677" i="1"/>
  <c r="V677" i="1"/>
  <c r="T677" i="1"/>
  <c r="AQ229" i="1"/>
  <c r="AY410" i="1"/>
  <c r="AX410" i="1"/>
  <c r="AV410" i="1"/>
  <c r="AT410" i="1"/>
  <c r="AQ410" i="1"/>
  <c r="AP410" i="1"/>
  <c r="AN410" i="1"/>
  <c r="AL410" i="1"/>
  <c r="AG410" i="1"/>
  <c r="AF410" i="1"/>
  <c r="AD410" i="1"/>
  <c r="AB410" i="1"/>
  <c r="X410" i="1"/>
  <c r="V410" i="1"/>
  <c r="AI618" i="1" l="1"/>
  <c r="AI617" i="1"/>
  <c r="AH618" i="1"/>
  <c r="AR618" i="1"/>
  <c r="Z617" i="1"/>
  <c r="AH617" i="1"/>
  <c r="BA722" i="1"/>
  <c r="AI579" i="1"/>
  <c r="BA579" i="1"/>
  <c r="AI677" i="1"/>
  <c r="BA410" i="1"/>
  <c r="AR663" i="1"/>
  <c r="AR701" i="1"/>
  <c r="AZ701" i="1"/>
  <c r="AH722" i="1"/>
  <c r="AR722" i="1"/>
  <c r="BA617" i="1"/>
  <c r="BA705" i="1"/>
  <c r="AR617" i="1"/>
  <c r="AR705" i="1"/>
  <c r="AH701" i="1"/>
  <c r="BA701" i="1"/>
  <c r="AZ663" i="1"/>
  <c r="AR579" i="1"/>
  <c r="AH663" i="1"/>
  <c r="AH705" i="1"/>
  <c r="AZ705" i="1"/>
  <c r="BA618" i="1"/>
  <c r="AZ617" i="1"/>
  <c r="AZ618" i="1"/>
  <c r="Z618" i="1"/>
  <c r="AH579" i="1"/>
  <c r="AZ722" i="1"/>
  <c r="AR677" i="1"/>
  <c r="AZ677" i="1"/>
  <c r="AZ579" i="1"/>
  <c r="Z579" i="1"/>
  <c r="AR410" i="1"/>
  <c r="AZ410" i="1"/>
  <c r="AH677" i="1"/>
  <c r="BA677" i="1"/>
  <c r="Z677" i="1"/>
  <c r="AH410" i="1"/>
  <c r="Q618" i="1" l="1"/>
  <c r="Q514" i="3" s="1"/>
  <c r="BB618" i="1"/>
  <c r="Q617" i="1"/>
  <c r="Q513" i="3" s="1"/>
  <c r="AJ618" i="1"/>
  <c r="AJ617" i="1"/>
  <c r="Q579" i="1"/>
  <c r="Q490" i="3" s="1"/>
  <c r="BB701" i="1"/>
  <c r="BB617" i="1"/>
  <c r="BB663" i="1"/>
  <c r="Q677" i="1"/>
  <c r="Q567" i="3" s="1"/>
  <c r="BB705" i="1"/>
  <c r="BB722" i="1"/>
  <c r="AJ677" i="1"/>
  <c r="BB579" i="1"/>
  <c r="BB677" i="1"/>
  <c r="AJ579" i="1"/>
  <c r="BB410" i="1"/>
  <c r="R618" i="1" l="1"/>
  <c r="R514" i="3" s="1"/>
  <c r="R617" i="1"/>
  <c r="R513" i="3" s="1"/>
  <c r="R677" i="1"/>
  <c r="R567" i="3" s="1"/>
  <c r="R579" i="1"/>
  <c r="R490" i="3" s="1"/>
  <c r="AY296" i="1" l="1"/>
  <c r="AY391" i="1"/>
  <c r="AY387" i="1"/>
  <c r="AY762" i="1" l="1"/>
  <c r="AX762" i="1"/>
  <c r="AV762" i="1"/>
  <c r="AT762" i="1"/>
  <c r="AQ762" i="1"/>
  <c r="AP762" i="1"/>
  <c r="AN762" i="1"/>
  <c r="AL762" i="1"/>
  <c r="AG762" i="1"/>
  <c r="AF762" i="1"/>
  <c r="AD762" i="1"/>
  <c r="AB762" i="1"/>
  <c r="Y762" i="1"/>
  <c r="X762" i="1"/>
  <c r="V762" i="1"/>
  <c r="T762" i="1"/>
  <c r="AI762" i="1" l="1"/>
  <c r="AR762" i="1"/>
  <c r="AZ762" i="1"/>
  <c r="Z762" i="1"/>
  <c r="AH762" i="1"/>
  <c r="BA762" i="1"/>
  <c r="Q762" i="1" l="1"/>
  <c r="Q633" i="3" s="1"/>
  <c r="BB762" i="1"/>
  <c r="AJ762" i="1"/>
  <c r="AY306" i="1"/>
  <c r="AX306" i="1"/>
  <c r="AV306" i="1"/>
  <c r="AT306" i="1"/>
  <c r="AQ306" i="1"/>
  <c r="AP306" i="1"/>
  <c r="AN306" i="1"/>
  <c r="AL306" i="1"/>
  <c r="AG306" i="1"/>
  <c r="AF306" i="1"/>
  <c r="AD306" i="1"/>
  <c r="AB306" i="1"/>
  <c r="X306" i="1"/>
  <c r="V306" i="1"/>
  <c r="AY305" i="1"/>
  <c r="AX305" i="1"/>
  <c r="AV305" i="1"/>
  <c r="AT305" i="1"/>
  <c r="AQ305" i="1"/>
  <c r="AP305" i="1"/>
  <c r="AN305" i="1"/>
  <c r="AL305" i="1"/>
  <c r="AG305" i="1"/>
  <c r="AF305" i="1"/>
  <c r="AD305" i="1"/>
  <c r="AB305" i="1"/>
  <c r="X305" i="1"/>
  <c r="V305" i="1"/>
  <c r="AX296" i="1"/>
  <c r="AV296" i="1"/>
  <c r="AT296" i="1"/>
  <c r="AQ296" i="1"/>
  <c r="AP296" i="1"/>
  <c r="AN296" i="1"/>
  <c r="AL296" i="1"/>
  <c r="AG296" i="1"/>
  <c r="AF296" i="1"/>
  <c r="AD296" i="1"/>
  <c r="AB296" i="1"/>
  <c r="X296" i="1"/>
  <c r="V296" i="1"/>
  <c r="BA296" i="1" l="1"/>
  <c r="R762" i="1"/>
  <c r="R633" i="3" s="1"/>
  <c r="BA306" i="1"/>
  <c r="AH296" i="1"/>
  <c r="AH305" i="1"/>
  <c r="AR305" i="1"/>
  <c r="BA305" i="1"/>
  <c r="AH306" i="1"/>
  <c r="AZ306" i="1"/>
  <c r="AZ305" i="1"/>
  <c r="AR306" i="1"/>
  <c r="AR296" i="1"/>
  <c r="AZ296" i="1"/>
  <c r="Q252" i="3" l="1"/>
  <c r="BB306" i="1"/>
  <c r="BB305" i="1"/>
  <c r="BB296" i="1"/>
  <c r="R252" i="3" l="1"/>
  <c r="AQ44" i="1"/>
  <c r="AQ529" i="1"/>
  <c r="AY529" i="1"/>
  <c r="AX529" i="1"/>
  <c r="AV529" i="1"/>
  <c r="AT529" i="1"/>
  <c r="AP529" i="1"/>
  <c r="AN529" i="1"/>
  <c r="AL529" i="1"/>
  <c r="AG529" i="1"/>
  <c r="AF529" i="1"/>
  <c r="AD529" i="1"/>
  <c r="AB529" i="1"/>
  <c r="Y529" i="1"/>
  <c r="X529" i="1"/>
  <c r="V529" i="1"/>
  <c r="T529" i="1"/>
  <c r="AQ511" i="1"/>
  <c r="AY511" i="1"/>
  <c r="AX511" i="1"/>
  <c r="AV511" i="1"/>
  <c r="AT511" i="1"/>
  <c r="AP511" i="1"/>
  <c r="AN511" i="1"/>
  <c r="AL511" i="1"/>
  <c r="AG511" i="1"/>
  <c r="AF511" i="1"/>
  <c r="AD511" i="1"/>
  <c r="AB511" i="1"/>
  <c r="Y511" i="1"/>
  <c r="X511" i="1"/>
  <c r="V511" i="1"/>
  <c r="T511" i="1"/>
  <c r="AI529" i="1" l="1"/>
  <c r="AH511" i="1"/>
  <c r="BA529" i="1"/>
  <c r="AR529" i="1"/>
  <c r="BA511" i="1"/>
  <c r="AI511" i="1"/>
  <c r="Z511" i="1"/>
  <c r="AH529" i="1"/>
  <c r="AZ529" i="1"/>
  <c r="AZ511" i="1"/>
  <c r="Z529" i="1"/>
  <c r="AR511" i="1"/>
  <c r="Q529" i="1" l="1"/>
  <c r="Q455" i="3" s="1"/>
  <c r="AJ511" i="1"/>
  <c r="Q511" i="1"/>
  <c r="Q436" i="3" s="1"/>
  <c r="BB529" i="1"/>
  <c r="BB511" i="1"/>
  <c r="AJ529" i="1"/>
  <c r="R511" i="1" l="1"/>
  <c r="R436" i="3" s="1"/>
  <c r="R529" i="1"/>
  <c r="R455" i="3" s="1"/>
  <c r="AY360" i="1"/>
  <c r="AX360" i="1"/>
  <c r="AV360" i="1"/>
  <c r="AT360" i="1"/>
  <c r="AQ360" i="1"/>
  <c r="AP360" i="1"/>
  <c r="AN360" i="1"/>
  <c r="AL360" i="1"/>
  <c r="AG360" i="1"/>
  <c r="AF360" i="1"/>
  <c r="AD360" i="1"/>
  <c r="AB360" i="1"/>
  <c r="X360" i="1"/>
  <c r="V360" i="1"/>
  <c r="AY359" i="1"/>
  <c r="AX359" i="1"/>
  <c r="AV359" i="1"/>
  <c r="AT359" i="1"/>
  <c r="AQ359" i="1"/>
  <c r="AP359" i="1"/>
  <c r="AN359" i="1"/>
  <c r="AL359" i="1"/>
  <c r="AG359" i="1"/>
  <c r="AF359" i="1"/>
  <c r="AD359" i="1"/>
  <c r="AB359" i="1"/>
  <c r="X359" i="1"/>
  <c r="V359" i="1"/>
  <c r="AY358" i="1"/>
  <c r="AX358" i="1"/>
  <c r="AV358" i="1"/>
  <c r="AT358" i="1"/>
  <c r="AQ358" i="1"/>
  <c r="AP358" i="1"/>
  <c r="AN358" i="1"/>
  <c r="AL358" i="1"/>
  <c r="AG358" i="1"/>
  <c r="AF358" i="1"/>
  <c r="AD358" i="1"/>
  <c r="AB358" i="1"/>
  <c r="X358" i="1"/>
  <c r="V358" i="1"/>
  <c r="AY357" i="1"/>
  <c r="AX357" i="1"/>
  <c r="AV357" i="1"/>
  <c r="AT357" i="1"/>
  <c r="AQ357" i="1"/>
  <c r="AP357" i="1"/>
  <c r="AN357" i="1"/>
  <c r="AL357" i="1"/>
  <c r="AG357" i="1"/>
  <c r="AF357" i="1"/>
  <c r="AD357" i="1"/>
  <c r="AB357" i="1"/>
  <c r="X357" i="1"/>
  <c r="V357" i="1"/>
  <c r="AY356" i="1"/>
  <c r="AX356" i="1"/>
  <c r="AV356" i="1"/>
  <c r="AT356" i="1"/>
  <c r="AQ356" i="1"/>
  <c r="AP356" i="1"/>
  <c r="AN356" i="1"/>
  <c r="AL356" i="1"/>
  <c r="AG356" i="1"/>
  <c r="AF356" i="1"/>
  <c r="AD356" i="1"/>
  <c r="AB356" i="1"/>
  <c r="X356" i="1"/>
  <c r="V356" i="1"/>
  <c r="AY355" i="1"/>
  <c r="AX355" i="1"/>
  <c r="AV355" i="1"/>
  <c r="AT355" i="1"/>
  <c r="AQ355" i="1"/>
  <c r="AP355" i="1"/>
  <c r="AN355" i="1"/>
  <c r="AL355" i="1"/>
  <c r="AG355" i="1"/>
  <c r="AF355" i="1"/>
  <c r="AD355" i="1"/>
  <c r="AB355" i="1"/>
  <c r="X355" i="1"/>
  <c r="V355" i="1"/>
  <c r="AY354" i="1"/>
  <c r="AX354" i="1"/>
  <c r="AV354" i="1"/>
  <c r="AT354" i="1"/>
  <c r="AQ354" i="1"/>
  <c r="AP354" i="1"/>
  <c r="AN354" i="1"/>
  <c r="AL354" i="1"/>
  <c r="AG354" i="1"/>
  <c r="AF354" i="1"/>
  <c r="AD354" i="1"/>
  <c r="AB354" i="1"/>
  <c r="X354" i="1"/>
  <c r="V354" i="1"/>
  <c r="AY353" i="1"/>
  <c r="AX353" i="1"/>
  <c r="AV353" i="1"/>
  <c r="AT353" i="1"/>
  <c r="AQ353" i="1"/>
  <c r="AP353" i="1"/>
  <c r="AN353" i="1"/>
  <c r="AL353" i="1"/>
  <c r="AG353" i="1"/>
  <c r="AF353" i="1"/>
  <c r="AD353" i="1"/>
  <c r="AB353" i="1"/>
  <c r="X353" i="1"/>
  <c r="V353" i="1"/>
  <c r="AY352" i="1"/>
  <c r="AX352" i="1"/>
  <c r="AV352" i="1"/>
  <c r="AT352" i="1"/>
  <c r="AQ352" i="1"/>
  <c r="AP352" i="1"/>
  <c r="AN352" i="1"/>
  <c r="AL352" i="1"/>
  <c r="AG352" i="1"/>
  <c r="AF352" i="1"/>
  <c r="AD352" i="1"/>
  <c r="AB352" i="1"/>
  <c r="X352" i="1"/>
  <c r="V352" i="1"/>
  <c r="AY351" i="1"/>
  <c r="AX351" i="1"/>
  <c r="AV351" i="1"/>
  <c r="AV363" i="1" s="1"/>
  <c r="AT351" i="1"/>
  <c r="AT363" i="1" s="1"/>
  <c r="AQ351" i="1"/>
  <c r="AQ363" i="1" s="1"/>
  <c r="AP351" i="1"/>
  <c r="AP363" i="1" s="1"/>
  <c r="AN351" i="1"/>
  <c r="AN363" i="1" s="1"/>
  <c r="AL351" i="1"/>
  <c r="AL363" i="1" s="1"/>
  <c r="AG351" i="1"/>
  <c r="AG363" i="1" s="1"/>
  <c r="AF351" i="1"/>
  <c r="AF363" i="1" s="1"/>
  <c r="AD351" i="1"/>
  <c r="AB351" i="1"/>
  <c r="AB363" i="1" s="1"/>
  <c r="X351" i="1"/>
  <c r="X363" i="1" s="1"/>
  <c r="V351" i="1"/>
  <c r="V363" i="1" s="1"/>
  <c r="AX759" i="1"/>
  <c r="AV759" i="1"/>
  <c r="AT759" i="1"/>
  <c r="BA759" i="1"/>
  <c r="AP759" i="1"/>
  <c r="AN759" i="1"/>
  <c r="AL759" i="1"/>
  <c r="AF759" i="1"/>
  <c r="AD759" i="1"/>
  <c r="AB759" i="1"/>
  <c r="X759" i="1"/>
  <c r="V759" i="1"/>
  <c r="T759" i="1"/>
  <c r="AD363" i="1" l="1"/>
  <c r="AX363" i="1"/>
  <c r="AY363" i="1"/>
  <c r="AH759" i="1"/>
  <c r="AR759" i="1"/>
  <c r="BA358" i="1"/>
  <c r="BA356" i="1"/>
  <c r="BA352" i="1"/>
  <c r="BA354" i="1"/>
  <c r="Z759" i="1"/>
  <c r="AZ759" i="1"/>
  <c r="BA360" i="1"/>
  <c r="AH351" i="1"/>
  <c r="AR351" i="1"/>
  <c r="AZ351" i="1"/>
  <c r="AH354" i="1"/>
  <c r="AH359" i="1"/>
  <c r="AR359" i="1"/>
  <c r="AZ359" i="1"/>
  <c r="AR356" i="1"/>
  <c r="AZ356" i="1"/>
  <c r="AR352" i="1"/>
  <c r="AZ352" i="1"/>
  <c r="BA353" i="1"/>
  <c r="AH355" i="1"/>
  <c r="AR355" i="1"/>
  <c r="AZ355" i="1"/>
  <c r="AH358" i="1"/>
  <c r="AR360" i="1"/>
  <c r="AZ360" i="1"/>
  <c r="AI759" i="1"/>
  <c r="Q759" i="1" s="1"/>
  <c r="Q631" i="3" s="1"/>
  <c r="BA351" i="1"/>
  <c r="AH353" i="1"/>
  <c r="AR353" i="1"/>
  <c r="AZ353" i="1"/>
  <c r="AH356" i="1"/>
  <c r="AR358" i="1"/>
  <c r="AZ358" i="1"/>
  <c r="BA359" i="1"/>
  <c r="BA357" i="1"/>
  <c r="AH352" i="1"/>
  <c r="AR354" i="1"/>
  <c r="AZ354" i="1"/>
  <c r="BA355" i="1"/>
  <c r="AH357" i="1"/>
  <c r="AR357" i="1"/>
  <c r="AZ357" i="1"/>
  <c r="AH360" i="1"/>
  <c r="AY228" i="1"/>
  <c r="AX228" i="1"/>
  <c r="AV228" i="1"/>
  <c r="AT228" i="1"/>
  <c r="AQ228" i="1"/>
  <c r="AP228" i="1"/>
  <c r="AN228" i="1"/>
  <c r="AL228" i="1"/>
  <c r="AG228" i="1"/>
  <c r="AF228" i="1"/>
  <c r="AD228" i="1"/>
  <c r="AB228" i="1"/>
  <c r="X228" i="1"/>
  <c r="V228" i="1"/>
  <c r="AX229" i="1"/>
  <c r="AV229" i="1"/>
  <c r="AT229" i="1"/>
  <c r="BA229" i="1"/>
  <c r="AP229" i="1"/>
  <c r="AN229" i="1"/>
  <c r="AL229" i="1"/>
  <c r="AG229" i="1"/>
  <c r="AF229" i="1"/>
  <c r="AD229" i="1"/>
  <c r="AB229" i="1"/>
  <c r="X229" i="1"/>
  <c r="V229" i="1"/>
  <c r="AR363" i="1" l="1"/>
  <c r="AZ363" i="1"/>
  <c r="AH363" i="1"/>
  <c r="BA363" i="1"/>
  <c r="BA228" i="1"/>
  <c r="BB759" i="1"/>
  <c r="AJ759" i="1"/>
  <c r="BB359" i="1"/>
  <c r="BB351" i="1"/>
  <c r="BB357" i="1"/>
  <c r="BB360" i="1"/>
  <c r="BB355" i="1"/>
  <c r="BB356" i="1"/>
  <c r="BB352" i="1"/>
  <c r="BB358" i="1"/>
  <c r="BB353" i="1"/>
  <c r="BB354" i="1"/>
  <c r="AR228" i="1"/>
  <c r="AZ228" i="1"/>
  <c r="AH228" i="1"/>
  <c r="AH229" i="1"/>
  <c r="AR229" i="1"/>
  <c r="AZ229" i="1"/>
  <c r="AY268" i="1"/>
  <c r="AX268" i="1"/>
  <c r="AV268" i="1"/>
  <c r="AT268" i="1"/>
  <c r="AQ268" i="1"/>
  <c r="AP268" i="1"/>
  <c r="AN268" i="1"/>
  <c r="AL268" i="1"/>
  <c r="AG268" i="1"/>
  <c r="AF268" i="1"/>
  <c r="AD268" i="1"/>
  <c r="AB268" i="1"/>
  <c r="X268" i="1"/>
  <c r="V268" i="1"/>
  <c r="AY267" i="1"/>
  <c r="AX267" i="1"/>
  <c r="AV267" i="1"/>
  <c r="AT267" i="1"/>
  <c r="AQ267" i="1"/>
  <c r="AP267" i="1"/>
  <c r="AN267" i="1"/>
  <c r="AL267" i="1"/>
  <c r="AG267" i="1"/>
  <c r="AF267" i="1"/>
  <c r="AD267" i="1"/>
  <c r="AB267" i="1"/>
  <c r="X267" i="1"/>
  <c r="V267" i="1"/>
  <c r="AQ389" i="1"/>
  <c r="AY386" i="1"/>
  <c r="AX386" i="1"/>
  <c r="AV386" i="1"/>
  <c r="AT386" i="1"/>
  <c r="AQ386" i="1"/>
  <c r="AP386" i="1"/>
  <c r="AN386" i="1"/>
  <c r="AL386" i="1"/>
  <c r="AG386" i="1"/>
  <c r="AF386" i="1"/>
  <c r="AD386" i="1"/>
  <c r="AB386" i="1"/>
  <c r="X386" i="1"/>
  <c r="V386" i="1"/>
  <c r="AX387" i="1"/>
  <c r="AV387" i="1"/>
  <c r="AT387" i="1"/>
  <c r="AQ387" i="1"/>
  <c r="BA387" i="1" s="1"/>
  <c r="AP387" i="1"/>
  <c r="AN387" i="1"/>
  <c r="AL387" i="1"/>
  <c r="AG387" i="1"/>
  <c r="AF387" i="1"/>
  <c r="AD387" i="1"/>
  <c r="AB387" i="1"/>
  <c r="X387" i="1"/>
  <c r="V387" i="1"/>
  <c r="AQ390" i="1"/>
  <c r="BB363" i="1" l="1"/>
  <c r="BA386" i="1"/>
  <c r="R759" i="1"/>
  <c r="R631" i="3" s="1"/>
  <c r="BA268" i="1"/>
  <c r="BA267" i="1"/>
  <c r="AZ268" i="1"/>
  <c r="AZ386" i="1"/>
  <c r="AH267" i="1"/>
  <c r="AH268" i="1"/>
  <c r="BB228" i="1"/>
  <c r="BB229" i="1"/>
  <c r="AR268" i="1"/>
  <c r="AR267" i="1"/>
  <c r="AZ267" i="1"/>
  <c r="AR386" i="1"/>
  <c r="AH386" i="1"/>
  <c r="AH387" i="1"/>
  <c r="AR387" i="1"/>
  <c r="AZ387" i="1"/>
  <c r="Q228" i="3" l="1"/>
  <c r="Q233" i="3"/>
  <c r="BB386" i="1"/>
  <c r="Q232" i="3"/>
  <c r="BB268" i="1"/>
  <c r="BB387" i="1"/>
  <c r="BB267" i="1"/>
  <c r="R233" i="3" l="1"/>
  <c r="R228" i="3"/>
  <c r="R232" i="3"/>
  <c r="AY390" i="1" l="1"/>
  <c r="BA390" i="1" s="1"/>
  <c r="AX390" i="1"/>
  <c r="AV390" i="1"/>
  <c r="AT390" i="1"/>
  <c r="AP390" i="1"/>
  <c r="AN390" i="1"/>
  <c r="AL390" i="1"/>
  <c r="AG390" i="1"/>
  <c r="AF390" i="1"/>
  <c r="AD390" i="1"/>
  <c r="AB390" i="1"/>
  <c r="X390" i="1"/>
  <c r="V390" i="1"/>
  <c r="AZ390" i="1" l="1"/>
  <c r="AH390" i="1"/>
  <c r="AR390" i="1"/>
  <c r="AY1062" i="1"/>
  <c r="AY1044" i="1"/>
  <c r="AY1003" i="1"/>
  <c r="AY1002" i="1"/>
  <c r="AY995" i="1"/>
  <c r="AY993" i="1"/>
  <c r="AY989" i="1"/>
  <c r="AY972" i="1"/>
  <c r="AY910" i="1"/>
  <c r="AY779" i="1"/>
  <c r="AY683" i="1"/>
  <c r="AY671" i="1"/>
  <c r="AY643" i="1"/>
  <c r="AY396" i="1"/>
  <c r="AY389" i="1"/>
  <c r="AY379" i="1"/>
  <c r="AY261" i="1"/>
  <c r="AY86" i="1"/>
  <c r="AY77" i="1"/>
  <c r="AQ1044" i="1"/>
  <c r="AQ989" i="1"/>
  <c r="AQ972" i="1"/>
  <c r="AQ779" i="1"/>
  <c r="AQ695" i="1"/>
  <c r="AQ683" i="1"/>
  <c r="AQ671" i="1"/>
  <c r="AQ372" i="1"/>
  <c r="AQ261" i="1"/>
  <c r="AQ88" i="1"/>
  <c r="AQ40" i="1"/>
  <c r="BB390" i="1" l="1"/>
  <c r="AY741" i="1"/>
  <c r="AX741" i="1"/>
  <c r="AV741" i="1"/>
  <c r="AT741" i="1"/>
  <c r="AQ741" i="1"/>
  <c r="AP741" i="1"/>
  <c r="AN741" i="1"/>
  <c r="AL741" i="1"/>
  <c r="AG741" i="1"/>
  <c r="AF741" i="1"/>
  <c r="AD741" i="1"/>
  <c r="AB741" i="1"/>
  <c r="Y741" i="1"/>
  <c r="X741" i="1"/>
  <c r="V741" i="1"/>
  <c r="T741" i="1"/>
  <c r="AY736" i="1"/>
  <c r="AX736" i="1"/>
  <c r="AV736" i="1"/>
  <c r="AT736" i="1"/>
  <c r="AQ736" i="1"/>
  <c r="BA736" i="1" s="1"/>
  <c r="AP736" i="1"/>
  <c r="AN736" i="1"/>
  <c r="AL736" i="1"/>
  <c r="AG736" i="1"/>
  <c r="AF736" i="1"/>
  <c r="AD736" i="1"/>
  <c r="AB736" i="1"/>
  <c r="Y736" i="1"/>
  <c r="X736" i="1"/>
  <c r="V736" i="1"/>
  <c r="T736" i="1"/>
  <c r="AY528" i="1"/>
  <c r="AX528" i="1"/>
  <c r="AV528" i="1"/>
  <c r="AT528" i="1"/>
  <c r="AQ528" i="1"/>
  <c r="AP528" i="1"/>
  <c r="AN528" i="1"/>
  <c r="AL528" i="1"/>
  <c r="AG528" i="1"/>
  <c r="AF528" i="1"/>
  <c r="AD528" i="1"/>
  <c r="AB528" i="1"/>
  <c r="Y528" i="1"/>
  <c r="X528" i="1"/>
  <c r="V528" i="1"/>
  <c r="T528" i="1"/>
  <c r="AY527" i="1"/>
  <c r="AX527" i="1"/>
  <c r="AV527" i="1"/>
  <c r="AT527" i="1"/>
  <c r="AQ527" i="1"/>
  <c r="AP527" i="1"/>
  <c r="AN527" i="1"/>
  <c r="AL527" i="1"/>
  <c r="AG527" i="1"/>
  <c r="AF527" i="1"/>
  <c r="AD527" i="1"/>
  <c r="AB527" i="1"/>
  <c r="Y527" i="1"/>
  <c r="X527" i="1"/>
  <c r="V527" i="1"/>
  <c r="T527" i="1"/>
  <c r="AY581" i="1"/>
  <c r="AX581" i="1"/>
  <c r="AV581" i="1"/>
  <c r="AT581" i="1"/>
  <c r="AQ581" i="1"/>
  <c r="AP581" i="1"/>
  <c r="AN581" i="1"/>
  <c r="AL581" i="1"/>
  <c r="AG581" i="1"/>
  <c r="AF581" i="1"/>
  <c r="AD581" i="1"/>
  <c r="AB581" i="1"/>
  <c r="Y581" i="1"/>
  <c r="X581" i="1"/>
  <c r="V581" i="1"/>
  <c r="T581" i="1"/>
  <c r="AY582" i="1"/>
  <c r="AX582" i="1"/>
  <c r="AV582" i="1"/>
  <c r="AT582" i="1"/>
  <c r="AQ582" i="1"/>
  <c r="AP582" i="1"/>
  <c r="AN582" i="1"/>
  <c r="AL582" i="1"/>
  <c r="AG582" i="1"/>
  <c r="AF582" i="1"/>
  <c r="AD582" i="1"/>
  <c r="AB582" i="1"/>
  <c r="Y582" i="1"/>
  <c r="X582" i="1"/>
  <c r="V582" i="1"/>
  <c r="T582" i="1"/>
  <c r="AY695" i="1"/>
  <c r="BA695" i="1" s="1"/>
  <c r="AX695" i="1"/>
  <c r="AV695" i="1"/>
  <c r="AT695" i="1"/>
  <c r="AP695" i="1"/>
  <c r="AN695" i="1"/>
  <c r="AL695" i="1"/>
  <c r="AG695" i="1"/>
  <c r="AF695" i="1"/>
  <c r="AD695" i="1"/>
  <c r="AB695" i="1"/>
  <c r="Y695" i="1"/>
  <c r="X695" i="1"/>
  <c r="V695" i="1"/>
  <c r="T695" i="1"/>
  <c r="AY42" i="1"/>
  <c r="AX42" i="1"/>
  <c r="AV42" i="1"/>
  <c r="AT42" i="1"/>
  <c r="AQ42" i="1"/>
  <c r="AP42" i="1"/>
  <c r="AN42" i="1"/>
  <c r="AL42" i="1"/>
  <c r="AG42" i="1"/>
  <c r="AF42" i="1"/>
  <c r="AD42" i="1"/>
  <c r="AB42" i="1"/>
  <c r="X42" i="1"/>
  <c r="V42" i="1"/>
  <c r="BA741" i="1" l="1"/>
  <c r="AI581" i="1"/>
  <c r="AI582" i="1"/>
  <c r="BA581" i="1"/>
  <c r="AI528" i="1"/>
  <c r="BA582" i="1"/>
  <c r="AI736" i="1"/>
  <c r="Q736" i="1" s="1"/>
  <c r="Q614" i="3" s="1"/>
  <c r="BA527" i="1"/>
  <c r="Z581" i="1"/>
  <c r="AZ581" i="1"/>
  <c r="AZ527" i="1"/>
  <c r="Z528" i="1"/>
  <c r="AZ741" i="1"/>
  <c r="AI741" i="1"/>
  <c r="AR695" i="1"/>
  <c r="Z527" i="1"/>
  <c r="Z741" i="1"/>
  <c r="BA42" i="1"/>
  <c r="AR741" i="1"/>
  <c r="AH741" i="1"/>
  <c r="AI527" i="1"/>
  <c r="Z736" i="1"/>
  <c r="AZ736" i="1"/>
  <c r="AZ528" i="1"/>
  <c r="AR736" i="1"/>
  <c r="AH736" i="1"/>
  <c r="BA528" i="1"/>
  <c r="AZ582" i="1"/>
  <c r="AR528" i="1"/>
  <c r="AH528" i="1"/>
  <c r="AR527" i="1"/>
  <c r="AH527" i="1"/>
  <c r="AR581" i="1"/>
  <c r="AH581" i="1"/>
  <c r="AR582" i="1"/>
  <c r="AI695" i="1"/>
  <c r="Q695" i="1" s="1"/>
  <c r="Q579" i="3" s="1"/>
  <c r="Z582" i="1"/>
  <c r="AH582" i="1"/>
  <c r="AH695" i="1"/>
  <c r="AZ695" i="1"/>
  <c r="AR42" i="1"/>
  <c r="AZ42" i="1"/>
  <c r="Z695" i="1"/>
  <c r="AH42" i="1"/>
  <c r="Q741" i="1" l="1"/>
  <c r="Q619" i="3" s="1"/>
  <c r="Q264" i="3"/>
  <c r="Q581" i="1"/>
  <c r="Q491" i="3" s="1"/>
  <c r="Q582" i="1"/>
  <c r="Q492" i="3" s="1"/>
  <c r="Q528" i="1"/>
  <c r="Q454" i="3" s="1"/>
  <c r="BB582" i="1"/>
  <c r="BB741" i="1"/>
  <c r="Q527" i="1"/>
  <c r="Q453" i="3" s="1"/>
  <c r="AJ581" i="1"/>
  <c r="BB527" i="1"/>
  <c r="BB581" i="1"/>
  <c r="AJ528" i="1"/>
  <c r="AJ741" i="1"/>
  <c r="BB736" i="1"/>
  <c r="AJ527" i="1"/>
  <c r="AJ736" i="1"/>
  <c r="BB695" i="1"/>
  <c r="AJ695" i="1"/>
  <c r="BB528" i="1"/>
  <c r="AJ582" i="1"/>
  <c r="BB42" i="1"/>
  <c r="R582" i="1" l="1"/>
  <c r="R492" i="3" s="1"/>
  <c r="R741" i="1"/>
  <c r="R619" i="3" s="1"/>
  <c r="R581" i="1"/>
  <c r="R491" i="3" s="1"/>
  <c r="R736" i="1"/>
  <c r="R614" i="3" s="1"/>
  <c r="R527" i="1"/>
  <c r="R453" i="3" s="1"/>
  <c r="R528" i="1"/>
  <c r="R454" i="3" s="1"/>
  <c r="R695" i="1"/>
  <c r="R579" i="3" s="1"/>
  <c r="R264" i="3"/>
  <c r="AY372" i="1" l="1"/>
  <c r="BA372" i="1" s="1"/>
  <c r="AX372" i="1"/>
  <c r="AV372" i="1"/>
  <c r="AT372" i="1"/>
  <c r="AP372" i="1"/>
  <c r="AN372" i="1"/>
  <c r="AL372" i="1"/>
  <c r="AG372" i="1"/>
  <c r="AF372" i="1"/>
  <c r="AD372" i="1"/>
  <c r="AB372" i="1"/>
  <c r="X372" i="1"/>
  <c r="V372" i="1"/>
  <c r="AZ372" i="1" l="1"/>
  <c r="AR372" i="1"/>
  <c r="AH372" i="1"/>
  <c r="BB372" i="1" l="1"/>
  <c r="AX671" i="1"/>
  <c r="AV671" i="1"/>
  <c r="AT671" i="1"/>
  <c r="BA671" i="1"/>
  <c r="AP671" i="1"/>
  <c r="AN671" i="1"/>
  <c r="AL671" i="1"/>
  <c r="AG671" i="1"/>
  <c r="AF671" i="1"/>
  <c r="AD671" i="1"/>
  <c r="AB671" i="1"/>
  <c r="X671" i="1"/>
  <c r="V671" i="1"/>
  <c r="AX683" i="1"/>
  <c r="AV683" i="1"/>
  <c r="AT683" i="1"/>
  <c r="BA683" i="1"/>
  <c r="AP683" i="1"/>
  <c r="AN683" i="1"/>
  <c r="AL683" i="1"/>
  <c r="AG683" i="1"/>
  <c r="AF683" i="1"/>
  <c r="AD683" i="1"/>
  <c r="AB683" i="1"/>
  <c r="Y683" i="1"/>
  <c r="X683" i="1"/>
  <c r="V683" i="1"/>
  <c r="T683" i="1"/>
  <c r="AY999" i="1"/>
  <c r="AX999" i="1"/>
  <c r="AV999" i="1"/>
  <c r="AT999" i="1"/>
  <c r="AQ999" i="1"/>
  <c r="AP999" i="1"/>
  <c r="AN999" i="1"/>
  <c r="AL999" i="1"/>
  <c r="AG999" i="1"/>
  <c r="AF999" i="1"/>
  <c r="AD999" i="1"/>
  <c r="AB999" i="1"/>
  <c r="Y999" i="1"/>
  <c r="AI999" i="1" s="1"/>
  <c r="X999" i="1"/>
  <c r="V999" i="1"/>
  <c r="T999" i="1"/>
  <c r="AY988" i="1"/>
  <c r="AX988" i="1"/>
  <c r="AV988" i="1"/>
  <c r="AT988" i="1"/>
  <c r="AQ988" i="1"/>
  <c r="BA988" i="1" s="1"/>
  <c r="AP988" i="1"/>
  <c r="AN988" i="1"/>
  <c r="AL988" i="1"/>
  <c r="AG988" i="1"/>
  <c r="AF988" i="1"/>
  <c r="AD988" i="1"/>
  <c r="AB988" i="1"/>
  <c r="Y988" i="1"/>
  <c r="X988" i="1"/>
  <c r="V988" i="1"/>
  <c r="T988" i="1"/>
  <c r="AY982" i="1"/>
  <c r="AX982" i="1"/>
  <c r="AV982" i="1"/>
  <c r="AT982" i="1"/>
  <c r="AQ982" i="1"/>
  <c r="AP982" i="1"/>
  <c r="AN982" i="1"/>
  <c r="AL982" i="1"/>
  <c r="AG982" i="1"/>
  <c r="AF982" i="1"/>
  <c r="AD982" i="1"/>
  <c r="AB982" i="1"/>
  <c r="Y982" i="1"/>
  <c r="AI982" i="1" s="1"/>
  <c r="X982" i="1"/>
  <c r="V982" i="1"/>
  <c r="T982" i="1"/>
  <c r="AY981" i="1"/>
  <c r="AX981" i="1"/>
  <c r="AV981" i="1"/>
  <c r="AT981" i="1"/>
  <c r="AQ981" i="1"/>
  <c r="AP981" i="1"/>
  <c r="AN981" i="1"/>
  <c r="AL981" i="1"/>
  <c r="AG981" i="1"/>
  <c r="AF981" i="1"/>
  <c r="AD981" i="1"/>
  <c r="AB981" i="1"/>
  <c r="Y981" i="1"/>
  <c r="X981" i="1"/>
  <c r="V981" i="1"/>
  <c r="T981" i="1"/>
  <c r="AX972" i="1"/>
  <c r="AV972" i="1"/>
  <c r="AT972" i="1"/>
  <c r="BA972" i="1"/>
  <c r="AP972" i="1"/>
  <c r="AN972" i="1"/>
  <c r="AL972" i="1"/>
  <c r="AG972" i="1"/>
  <c r="AF972" i="1"/>
  <c r="AD972" i="1"/>
  <c r="AB972" i="1"/>
  <c r="Y972" i="1"/>
  <c r="X972" i="1"/>
  <c r="V972" i="1"/>
  <c r="T972" i="1"/>
  <c r="AX1044" i="1"/>
  <c r="AV1044" i="1"/>
  <c r="AT1044" i="1"/>
  <c r="BA1044" i="1"/>
  <c r="AP1044" i="1"/>
  <c r="AN1044" i="1"/>
  <c r="AL1044" i="1"/>
  <c r="AG1044" i="1"/>
  <c r="AF1044" i="1"/>
  <c r="AD1044" i="1"/>
  <c r="AB1044" i="1"/>
  <c r="X1044" i="1"/>
  <c r="V1044" i="1"/>
  <c r="T1044" i="1"/>
  <c r="BA981" i="1" l="1"/>
  <c r="BA999" i="1"/>
  <c r="Q999" i="1" s="1"/>
  <c r="Q827" i="3" s="1"/>
  <c r="BA982" i="1"/>
  <c r="Q982" i="1" s="1"/>
  <c r="Q814" i="3" s="1"/>
  <c r="AI683" i="1"/>
  <c r="Q683" i="1" s="1"/>
  <c r="Q572" i="3" s="1"/>
  <c r="AI972" i="1"/>
  <c r="Q972" i="1" s="1"/>
  <c r="Q809" i="3" s="1"/>
  <c r="AI981" i="1"/>
  <c r="AI988" i="1"/>
  <c r="Q988" i="1" s="1"/>
  <c r="Q818" i="3" s="1"/>
  <c r="AI1044" i="1"/>
  <c r="Q1044" i="1" s="1"/>
  <c r="Q852" i="3" s="1"/>
  <c r="AZ1044" i="1"/>
  <c r="AZ988" i="1"/>
  <c r="AH683" i="1"/>
  <c r="AZ683" i="1"/>
  <c r="AZ671" i="1"/>
  <c r="AR988" i="1"/>
  <c r="AR683" i="1"/>
  <c r="AH671" i="1"/>
  <c r="Z972" i="1"/>
  <c r="Z981" i="1"/>
  <c r="AH981" i="1"/>
  <c r="AR981" i="1"/>
  <c r="AZ981" i="1"/>
  <c r="Z982" i="1"/>
  <c r="AH982" i="1"/>
  <c r="AR982" i="1"/>
  <c r="AZ982" i="1"/>
  <c r="Z988" i="1"/>
  <c r="AH988" i="1"/>
  <c r="Z999" i="1"/>
  <c r="AH999" i="1"/>
  <c r="AH1044" i="1"/>
  <c r="AZ999" i="1"/>
  <c r="AR1044" i="1"/>
  <c r="AR999" i="1"/>
  <c r="AR671" i="1"/>
  <c r="Z683" i="1"/>
  <c r="AH972" i="1"/>
  <c r="AZ972" i="1"/>
  <c r="AR972" i="1"/>
  <c r="Z1044" i="1"/>
  <c r="AL779" i="1"/>
  <c r="AX779" i="1"/>
  <c r="AV779" i="1"/>
  <c r="AT779" i="1"/>
  <c r="BA779" i="1"/>
  <c r="AP779" i="1"/>
  <c r="AN779" i="1"/>
  <c r="AF779" i="1"/>
  <c r="AD779" i="1"/>
  <c r="AB779" i="1"/>
  <c r="Y779" i="1"/>
  <c r="AI779" i="1" s="1"/>
  <c r="X779" i="1"/>
  <c r="V779" i="1"/>
  <c r="T779" i="1"/>
  <c r="AL13" i="1"/>
  <c r="Q981" i="1" l="1"/>
  <c r="Q813" i="3" s="1"/>
  <c r="BB988" i="1"/>
  <c r="BB1044" i="1"/>
  <c r="BB671" i="1"/>
  <c r="AJ972" i="1"/>
  <c r="BB683" i="1"/>
  <c r="AJ683" i="1"/>
  <c r="AJ988" i="1"/>
  <c r="AJ1044" i="1"/>
  <c r="Z779" i="1"/>
  <c r="AH779" i="1"/>
  <c r="AJ999" i="1"/>
  <c r="BB982" i="1"/>
  <c r="BB981" i="1"/>
  <c r="BB999" i="1"/>
  <c r="AJ982" i="1"/>
  <c r="AJ981" i="1"/>
  <c r="BB972" i="1"/>
  <c r="AZ779" i="1"/>
  <c r="AR779" i="1"/>
  <c r="Q779" i="1"/>
  <c r="Q652" i="3" s="1"/>
  <c r="AY718" i="1"/>
  <c r="AX718" i="1"/>
  <c r="AV718" i="1"/>
  <c r="AT718" i="1"/>
  <c r="AQ718" i="1"/>
  <c r="BA718" i="1" s="1"/>
  <c r="AP718" i="1"/>
  <c r="AN718" i="1"/>
  <c r="AL718" i="1"/>
  <c r="AG718" i="1"/>
  <c r="AF718" i="1"/>
  <c r="AD718" i="1"/>
  <c r="AB718" i="1"/>
  <c r="X718" i="1"/>
  <c r="V718" i="1"/>
  <c r="AY719" i="1"/>
  <c r="AX719" i="1"/>
  <c r="AV719" i="1"/>
  <c r="AT719" i="1"/>
  <c r="AQ719" i="1"/>
  <c r="AP719" i="1"/>
  <c r="AN719" i="1"/>
  <c r="AL719" i="1"/>
  <c r="AG719" i="1"/>
  <c r="AF719" i="1"/>
  <c r="AD719" i="1"/>
  <c r="AB719" i="1"/>
  <c r="X719" i="1"/>
  <c r="V719" i="1"/>
  <c r="AY720" i="1"/>
  <c r="AX720" i="1"/>
  <c r="AV720" i="1"/>
  <c r="AT720" i="1"/>
  <c r="AQ720" i="1"/>
  <c r="AP720" i="1"/>
  <c r="AN720" i="1"/>
  <c r="AL720" i="1"/>
  <c r="AG720" i="1"/>
  <c r="AF720" i="1"/>
  <c r="AD720" i="1"/>
  <c r="AB720" i="1"/>
  <c r="X720" i="1"/>
  <c r="V720" i="1"/>
  <c r="AG407" i="1"/>
  <c r="AQ407" i="1"/>
  <c r="AY407" i="1"/>
  <c r="AX407" i="1"/>
  <c r="AV407" i="1"/>
  <c r="AT407" i="1"/>
  <c r="AP407" i="1"/>
  <c r="AN407" i="1"/>
  <c r="AL407" i="1"/>
  <c r="AF407" i="1"/>
  <c r="AD407" i="1"/>
  <c r="AB407" i="1"/>
  <c r="X407" i="1"/>
  <c r="V407" i="1"/>
  <c r="AY249" i="1"/>
  <c r="AX249" i="1"/>
  <c r="AV249" i="1"/>
  <c r="AT249" i="1"/>
  <c r="AQ249" i="1"/>
  <c r="AP249" i="1"/>
  <c r="AN249" i="1"/>
  <c r="AL249" i="1"/>
  <c r="AG249" i="1"/>
  <c r="AF249" i="1"/>
  <c r="AD249" i="1"/>
  <c r="AB249" i="1"/>
  <c r="X249" i="1"/>
  <c r="V249" i="1"/>
  <c r="AY248" i="1"/>
  <c r="AX248" i="1"/>
  <c r="AV248" i="1"/>
  <c r="AT248" i="1"/>
  <c r="AQ248" i="1"/>
  <c r="AP248" i="1"/>
  <c r="AN248" i="1"/>
  <c r="AL248" i="1"/>
  <c r="AG248" i="1"/>
  <c r="AF248" i="1"/>
  <c r="AD248" i="1"/>
  <c r="AB248" i="1"/>
  <c r="X248" i="1"/>
  <c r="V248" i="1"/>
  <c r="AY246" i="1"/>
  <c r="AX246" i="1"/>
  <c r="AV246" i="1"/>
  <c r="AT246" i="1"/>
  <c r="AQ246" i="1"/>
  <c r="AP246" i="1"/>
  <c r="AN246" i="1"/>
  <c r="AL246" i="1"/>
  <c r="AG246" i="1"/>
  <c r="AF246" i="1"/>
  <c r="AD246" i="1"/>
  <c r="AB246" i="1"/>
  <c r="X246" i="1"/>
  <c r="V246" i="1"/>
  <c r="AY247" i="1"/>
  <c r="AX247" i="1"/>
  <c r="AV247" i="1"/>
  <c r="AT247" i="1"/>
  <c r="AQ247" i="1"/>
  <c r="AP247" i="1"/>
  <c r="AN247" i="1"/>
  <c r="AL247" i="1"/>
  <c r="AG247" i="1"/>
  <c r="AF247" i="1"/>
  <c r="AD247" i="1"/>
  <c r="AB247" i="1"/>
  <c r="X247" i="1"/>
  <c r="V247" i="1"/>
  <c r="AX86" i="1"/>
  <c r="AV86" i="1"/>
  <c r="AT86" i="1"/>
  <c r="AQ86" i="1"/>
  <c r="BA86" i="1" s="1"/>
  <c r="AP86" i="1"/>
  <c r="AN86" i="1"/>
  <c r="AL86" i="1"/>
  <c r="AG86" i="1"/>
  <c r="AF86" i="1"/>
  <c r="AD86" i="1"/>
  <c r="AB86" i="1"/>
  <c r="X86" i="1"/>
  <c r="V86" i="1"/>
  <c r="AX77" i="1"/>
  <c r="AV77" i="1"/>
  <c r="AT77" i="1"/>
  <c r="AQ77" i="1"/>
  <c r="BA77" i="1" s="1"/>
  <c r="AP77" i="1"/>
  <c r="AN77" i="1"/>
  <c r="AL77" i="1"/>
  <c r="AG77" i="1"/>
  <c r="AF77" i="1"/>
  <c r="AD77" i="1"/>
  <c r="AB77" i="1"/>
  <c r="X77" i="1"/>
  <c r="V77" i="1"/>
  <c r="AY40" i="1"/>
  <c r="BA40" i="1" s="1"/>
  <c r="AX40" i="1"/>
  <c r="AV40" i="1"/>
  <c r="AT40" i="1"/>
  <c r="AP40" i="1"/>
  <c r="AN40" i="1"/>
  <c r="AL40" i="1"/>
  <c r="AG40" i="1"/>
  <c r="AF40" i="1"/>
  <c r="AD40" i="1"/>
  <c r="AB40" i="1"/>
  <c r="X40" i="1"/>
  <c r="V40" i="1"/>
  <c r="AY41" i="1"/>
  <c r="AX41" i="1"/>
  <c r="AV41" i="1"/>
  <c r="AT41" i="1"/>
  <c r="AQ41" i="1"/>
  <c r="AP41" i="1"/>
  <c r="AN41" i="1"/>
  <c r="AL41" i="1"/>
  <c r="AG41" i="1"/>
  <c r="AF41" i="1"/>
  <c r="AD41" i="1"/>
  <c r="AB41" i="1"/>
  <c r="X41" i="1"/>
  <c r="V41" i="1"/>
  <c r="AY44" i="1"/>
  <c r="BA44" i="1" s="1"/>
  <c r="AX44" i="1"/>
  <c r="AV44" i="1"/>
  <c r="AT44" i="1"/>
  <c r="AP44" i="1"/>
  <c r="AN44" i="1"/>
  <c r="AL44" i="1"/>
  <c r="AG44" i="1"/>
  <c r="AF44" i="1"/>
  <c r="AD44" i="1"/>
  <c r="AB44" i="1"/>
  <c r="X44" i="1"/>
  <c r="V44" i="1"/>
  <c r="BA720" i="1" l="1"/>
  <c r="R988" i="1"/>
  <c r="R818" i="3" s="1"/>
  <c r="AH77" i="1"/>
  <c r="R1044" i="1"/>
  <c r="R852" i="3" s="1"/>
  <c r="R972" i="1"/>
  <c r="R809" i="3" s="1"/>
  <c r="BA249" i="1"/>
  <c r="BA248" i="1"/>
  <c r="BA247" i="1"/>
  <c r="AH249" i="1"/>
  <c r="BA246" i="1"/>
  <c r="BA719" i="1"/>
  <c r="R683" i="1"/>
  <c r="R572" i="3" s="1"/>
  <c r="R999" i="1"/>
  <c r="R827" i="3" s="1"/>
  <c r="AH41" i="1"/>
  <c r="R981" i="1"/>
  <c r="R813" i="3" s="1"/>
  <c r="BB779" i="1"/>
  <c r="R982" i="1"/>
  <c r="R814" i="3" s="1"/>
  <c r="AJ779" i="1"/>
  <c r="BA407" i="1"/>
  <c r="AZ41" i="1"/>
  <c r="AH719" i="1"/>
  <c r="AH246" i="1"/>
  <c r="AZ246" i="1"/>
  <c r="AR249" i="1"/>
  <c r="AZ249" i="1"/>
  <c r="AZ719" i="1"/>
  <c r="BA41" i="1"/>
  <c r="AR41" i="1"/>
  <c r="AH720" i="1"/>
  <c r="AH718" i="1"/>
  <c r="AZ718" i="1"/>
  <c r="AR719" i="1"/>
  <c r="AR718" i="1"/>
  <c r="AH407" i="1"/>
  <c r="AH248" i="1"/>
  <c r="AZ248" i="1"/>
  <c r="AZ407" i="1"/>
  <c r="AR720" i="1"/>
  <c r="AZ720" i="1"/>
  <c r="AR407" i="1"/>
  <c r="AR246" i="1"/>
  <c r="AR248" i="1"/>
  <c r="AH86" i="1"/>
  <c r="AR86" i="1"/>
  <c r="AH247" i="1"/>
  <c r="AR247" i="1"/>
  <c r="AZ247" i="1"/>
  <c r="AZ86" i="1"/>
  <c r="AR77" i="1"/>
  <c r="AZ77" i="1"/>
  <c r="AH40" i="1"/>
  <c r="AR40" i="1"/>
  <c r="AZ40" i="1"/>
  <c r="AH44" i="1"/>
  <c r="AR44" i="1"/>
  <c r="AZ44" i="1"/>
  <c r="BB246" i="1" l="1"/>
  <c r="R779" i="1"/>
  <c r="R652" i="3" s="1"/>
  <c r="BB41" i="1"/>
  <c r="BB719" i="1"/>
  <c r="BB249" i="1"/>
  <c r="BB407" i="1"/>
  <c r="BB718" i="1"/>
  <c r="BB720" i="1"/>
  <c r="BB248" i="1"/>
  <c r="BB86" i="1"/>
  <c r="BB247" i="1"/>
  <c r="BB40" i="1"/>
  <c r="BB77" i="1"/>
  <c r="BB44" i="1"/>
  <c r="X2" i="2" l="1"/>
  <c r="W3" i="2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W23" i="2"/>
  <c r="X23" i="2" s="1"/>
  <c r="W25" i="2"/>
  <c r="X25" i="2" s="1"/>
  <c r="W26" i="2"/>
  <c r="X26" i="2" s="1"/>
  <c r="W27" i="2"/>
  <c r="X27" i="2" s="1"/>
  <c r="W30" i="2"/>
  <c r="X30" i="2" s="1"/>
  <c r="W31" i="2"/>
  <c r="X31" i="2" s="1"/>
  <c r="W32" i="2"/>
  <c r="X32" i="2" s="1"/>
  <c r="W33" i="2"/>
  <c r="X33" i="2" s="1"/>
  <c r="W34" i="2"/>
  <c r="X34" i="2" s="1"/>
  <c r="W35" i="2"/>
  <c r="X35" i="2" s="1"/>
  <c r="W36" i="2"/>
  <c r="X36" i="2" s="1"/>
  <c r="W37" i="2"/>
  <c r="X37" i="2" s="1"/>
  <c r="W38" i="2"/>
  <c r="X38" i="2" s="1"/>
  <c r="W39" i="2"/>
  <c r="X39" i="2" s="1"/>
  <c r="W40" i="2"/>
  <c r="X40" i="2" s="1"/>
  <c r="W41" i="2"/>
  <c r="X41" i="2" s="1"/>
  <c r="W42" i="2"/>
  <c r="X42" i="2" s="1"/>
  <c r="W43" i="2"/>
  <c r="X43" i="2" s="1"/>
  <c r="W44" i="2"/>
  <c r="X44" i="2" s="1"/>
  <c r="W46" i="2"/>
  <c r="X46" i="2" s="1"/>
  <c r="W47" i="2"/>
  <c r="X47" i="2" s="1"/>
  <c r="W48" i="2"/>
  <c r="X48" i="2" s="1"/>
  <c r="W49" i="2"/>
  <c r="X49" i="2" s="1"/>
  <c r="W50" i="2"/>
  <c r="X50" i="2" s="1"/>
  <c r="W51" i="2"/>
  <c r="X51" i="2" s="1"/>
  <c r="W52" i="2"/>
  <c r="X52" i="2" s="1"/>
  <c r="W53" i="2"/>
  <c r="X53" i="2" s="1"/>
  <c r="W54" i="2"/>
  <c r="X54" i="2" s="1"/>
  <c r="W55" i="2"/>
  <c r="X55" i="2" s="1"/>
  <c r="W56" i="2"/>
  <c r="X56" i="2" s="1"/>
  <c r="W57" i="2"/>
  <c r="X57" i="2" s="1"/>
  <c r="W58" i="2"/>
  <c r="X58" i="2" s="1"/>
  <c r="W59" i="2"/>
  <c r="X59" i="2" s="1"/>
  <c r="W60" i="2"/>
  <c r="X60" i="2" s="1"/>
  <c r="W61" i="2"/>
  <c r="X61" i="2" s="1"/>
  <c r="W62" i="2"/>
  <c r="X62" i="2" s="1"/>
  <c r="W63" i="2"/>
  <c r="X63" i="2" s="1"/>
  <c r="W64" i="2"/>
  <c r="X64" i="2" s="1"/>
  <c r="W65" i="2"/>
  <c r="X65" i="2" s="1"/>
  <c r="W66" i="2"/>
  <c r="X66" i="2" s="1"/>
  <c r="W67" i="2"/>
  <c r="X67" i="2" s="1"/>
  <c r="W68" i="2"/>
  <c r="X68" i="2" s="1"/>
  <c r="W69" i="2"/>
  <c r="X69" i="2" s="1"/>
  <c r="W70" i="2"/>
  <c r="X70" i="2" s="1"/>
  <c r="W71" i="2"/>
  <c r="X71" i="2" s="1"/>
  <c r="W73" i="2"/>
  <c r="X73" i="2" s="1"/>
  <c r="W74" i="2"/>
  <c r="X74" i="2" s="1"/>
  <c r="W75" i="2"/>
  <c r="X75" i="2" s="1"/>
  <c r="W76" i="2"/>
  <c r="X76" i="2" s="1"/>
  <c r="W78" i="2"/>
  <c r="X78" i="2" s="1"/>
  <c r="W79" i="2"/>
  <c r="X79" i="2" s="1"/>
  <c r="W80" i="2"/>
  <c r="X80" i="2" s="1"/>
  <c r="W81" i="2"/>
  <c r="X81" i="2" s="1"/>
  <c r="W82" i="2"/>
  <c r="X82" i="2" s="1"/>
  <c r="W83" i="2"/>
  <c r="X83" i="2" s="1"/>
  <c r="W84" i="2"/>
  <c r="X84" i="2" s="1"/>
  <c r="W85" i="2"/>
  <c r="X85" i="2" s="1"/>
  <c r="W86" i="2"/>
  <c r="X86" i="2" s="1"/>
  <c r="W87" i="2"/>
  <c r="X87" i="2" s="1"/>
  <c r="W88" i="2"/>
  <c r="X88" i="2" s="1"/>
  <c r="W89" i="2"/>
  <c r="X89" i="2" s="1"/>
  <c r="W90" i="2"/>
  <c r="X90" i="2" s="1"/>
  <c r="W91" i="2"/>
  <c r="X91" i="2" s="1"/>
  <c r="W92" i="2"/>
  <c r="X92" i="2" s="1"/>
  <c r="W93" i="2"/>
  <c r="X93" i="2" s="1"/>
  <c r="W94" i="2"/>
  <c r="X94" i="2" s="1"/>
  <c r="W95" i="2"/>
  <c r="X95" i="2" s="1"/>
  <c r="W96" i="2"/>
  <c r="X96" i="2" s="1"/>
  <c r="W97" i="2"/>
  <c r="X97" i="2" s="1"/>
  <c r="W98" i="2"/>
  <c r="X98" i="2" s="1"/>
  <c r="W99" i="2"/>
  <c r="X99" i="2" s="1"/>
  <c r="W100" i="2"/>
  <c r="X100" i="2" s="1"/>
  <c r="W101" i="2"/>
  <c r="X101" i="2" s="1"/>
  <c r="W102" i="2"/>
  <c r="X102" i="2" s="1"/>
  <c r="W103" i="2"/>
  <c r="X103" i="2" s="1"/>
  <c r="W104" i="2"/>
  <c r="X104" i="2" s="1"/>
  <c r="W107" i="2"/>
  <c r="X107" i="2" s="1"/>
  <c r="W108" i="2"/>
  <c r="X108" i="2" s="1"/>
  <c r="W109" i="2"/>
  <c r="X109" i="2" s="1"/>
  <c r="W110" i="2"/>
  <c r="X110" i="2" s="1"/>
  <c r="W112" i="2"/>
  <c r="X112" i="2" s="1"/>
  <c r="W113" i="2"/>
  <c r="X113" i="2" s="1"/>
  <c r="W114" i="2"/>
  <c r="X114" i="2" s="1"/>
  <c r="W115" i="2"/>
  <c r="X115" i="2" s="1"/>
  <c r="W116" i="2"/>
  <c r="X116" i="2" s="1"/>
  <c r="W117" i="2"/>
  <c r="X117" i="2" s="1"/>
  <c r="W118" i="2"/>
  <c r="X118" i="2" s="1"/>
  <c r="W119" i="2"/>
  <c r="X119" i="2" s="1"/>
  <c r="W120" i="2"/>
  <c r="X120" i="2" s="1"/>
  <c r="W121" i="2"/>
  <c r="X121" i="2" s="1"/>
  <c r="W122" i="2"/>
  <c r="X122" i="2" s="1"/>
  <c r="W123" i="2"/>
  <c r="X123" i="2" s="1"/>
  <c r="W124" i="2"/>
  <c r="X124" i="2" s="1"/>
  <c r="W125" i="2"/>
  <c r="X125" i="2" s="1"/>
  <c r="W126" i="2"/>
  <c r="X126" i="2" s="1"/>
  <c r="W127" i="2"/>
  <c r="X127" i="2" s="1"/>
  <c r="W128" i="2"/>
  <c r="X128" i="2" s="1"/>
  <c r="W129" i="2"/>
  <c r="X129" i="2" s="1"/>
  <c r="W130" i="2"/>
  <c r="X130" i="2" s="1"/>
  <c r="W131" i="2"/>
  <c r="X131" i="2" s="1"/>
  <c r="W132" i="2"/>
  <c r="X132" i="2" s="1"/>
  <c r="W133" i="2"/>
  <c r="X133" i="2" s="1"/>
  <c r="W134" i="2"/>
  <c r="X134" i="2" s="1"/>
  <c r="W135" i="2"/>
  <c r="X135" i="2" s="1"/>
  <c r="W136" i="2"/>
  <c r="X136" i="2" s="1"/>
  <c r="W137" i="2"/>
  <c r="X137" i="2" s="1"/>
  <c r="W138" i="2"/>
  <c r="X138" i="2" s="1"/>
  <c r="W139" i="2"/>
  <c r="X139" i="2" s="1"/>
  <c r="W140" i="2"/>
  <c r="X140" i="2" s="1"/>
  <c r="W141" i="2"/>
  <c r="X141" i="2" s="1"/>
  <c r="W142" i="2"/>
  <c r="X142" i="2" s="1"/>
  <c r="W143" i="2"/>
  <c r="X143" i="2" s="1"/>
  <c r="W145" i="2"/>
  <c r="X145" i="2" s="1"/>
  <c r="W146" i="2"/>
  <c r="X146" i="2" s="1"/>
  <c r="W147" i="2"/>
  <c r="X147" i="2" s="1"/>
  <c r="W148" i="2"/>
  <c r="X148" i="2" s="1"/>
  <c r="W149" i="2"/>
  <c r="X149" i="2" s="1"/>
  <c r="W150" i="2"/>
  <c r="X150" i="2" s="1"/>
  <c r="W151" i="2"/>
  <c r="X151" i="2" s="1"/>
  <c r="W152" i="2"/>
  <c r="X152" i="2" s="1"/>
  <c r="W153" i="2"/>
  <c r="X153" i="2" s="1"/>
  <c r="W154" i="2"/>
  <c r="X154" i="2" s="1"/>
  <c r="W155" i="2"/>
  <c r="X155" i="2" s="1"/>
  <c r="W156" i="2"/>
  <c r="X156" i="2" s="1"/>
  <c r="W157" i="2"/>
  <c r="X157" i="2" s="1"/>
  <c r="W158" i="2"/>
  <c r="X158" i="2" s="1"/>
  <c r="W159" i="2"/>
  <c r="X159" i="2" s="1"/>
  <c r="W160" i="2"/>
  <c r="X160" i="2" s="1"/>
  <c r="W162" i="2"/>
  <c r="X162" i="2" s="1"/>
  <c r="W163" i="2"/>
  <c r="X163" i="2" s="1"/>
  <c r="W164" i="2"/>
  <c r="X164" i="2" s="1"/>
  <c r="W165" i="2"/>
  <c r="X165" i="2" s="1"/>
  <c r="W166" i="2"/>
  <c r="X166" i="2" s="1"/>
  <c r="W167" i="2"/>
  <c r="X167" i="2" s="1"/>
  <c r="W168" i="2"/>
  <c r="X168" i="2" s="1"/>
  <c r="W169" i="2"/>
  <c r="X169" i="2" s="1"/>
  <c r="W170" i="2"/>
  <c r="X170" i="2" s="1"/>
  <c r="W171" i="2"/>
  <c r="X171" i="2" s="1"/>
  <c r="W172" i="2"/>
  <c r="X172" i="2" s="1"/>
  <c r="W173" i="2"/>
  <c r="X173" i="2" s="1"/>
  <c r="W174" i="2"/>
  <c r="X174" i="2" s="1"/>
  <c r="W177" i="2"/>
  <c r="X177" i="2" s="1"/>
  <c r="W179" i="2"/>
  <c r="X179" i="2" s="1"/>
  <c r="W180" i="2"/>
  <c r="X180" i="2" s="1"/>
  <c r="W181" i="2"/>
  <c r="X181" i="2" s="1"/>
  <c r="W182" i="2"/>
  <c r="X182" i="2" s="1"/>
  <c r="W185" i="2"/>
  <c r="X185" i="2" s="1"/>
  <c r="W186" i="2"/>
  <c r="X186" i="2" s="1"/>
  <c r="W187" i="2"/>
  <c r="X187" i="2" s="1"/>
  <c r="W188" i="2"/>
  <c r="X188" i="2" s="1"/>
  <c r="W189" i="2"/>
  <c r="X189" i="2" s="1"/>
  <c r="W190" i="2"/>
  <c r="X190" i="2" s="1"/>
  <c r="W191" i="2"/>
  <c r="X191" i="2" s="1"/>
  <c r="W192" i="2"/>
  <c r="X192" i="2" s="1"/>
  <c r="W193" i="2"/>
  <c r="X193" i="2" s="1"/>
  <c r="W194" i="2"/>
  <c r="X194" i="2" s="1"/>
  <c r="W195" i="2"/>
  <c r="X195" i="2" s="1"/>
  <c r="W196" i="2"/>
  <c r="X196" i="2" s="1"/>
  <c r="W197" i="2"/>
  <c r="X197" i="2" s="1"/>
  <c r="W198" i="2"/>
  <c r="X198" i="2" s="1"/>
  <c r="W199" i="2"/>
  <c r="X199" i="2" s="1"/>
  <c r="W200" i="2"/>
  <c r="X200" i="2" s="1"/>
  <c r="W201" i="2"/>
  <c r="X201" i="2" s="1"/>
  <c r="W202" i="2"/>
  <c r="X202" i="2" s="1"/>
  <c r="W203" i="2"/>
  <c r="X203" i="2" s="1"/>
  <c r="W204" i="2"/>
  <c r="X204" i="2" s="1"/>
  <c r="W205" i="2"/>
  <c r="X205" i="2" s="1"/>
  <c r="W206" i="2"/>
  <c r="X206" i="2" s="1"/>
  <c r="W207" i="2"/>
  <c r="X207" i="2" s="1"/>
  <c r="W208" i="2"/>
  <c r="X208" i="2" s="1"/>
  <c r="W209" i="2"/>
  <c r="X209" i="2" s="1"/>
  <c r="W210" i="2"/>
  <c r="X210" i="2" s="1"/>
  <c r="W211" i="2"/>
  <c r="X211" i="2" s="1"/>
  <c r="W212" i="2"/>
  <c r="X212" i="2" s="1"/>
  <c r="W213" i="2"/>
  <c r="X213" i="2" s="1"/>
  <c r="W214" i="2"/>
  <c r="X214" i="2" s="1"/>
  <c r="W215" i="2"/>
  <c r="X215" i="2" s="1"/>
  <c r="W216" i="2"/>
  <c r="X216" i="2" s="1"/>
  <c r="W217" i="2"/>
  <c r="X217" i="2" s="1"/>
  <c r="W218" i="2"/>
  <c r="X218" i="2" s="1"/>
  <c r="W219" i="2"/>
  <c r="X219" i="2" s="1"/>
  <c r="W220" i="2"/>
  <c r="X220" i="2" s="1"/>
  <c r="W221" i="2"/>
  <c r="X221" i="2" s="1"/>
  <c r="W222" i="2"/>
  <c r="X222" i="2" s="1"/>
  <c r="W223" i="2"/>
  <c r="X223" i="2" s="1"/>
  <c r="W224" i="2"/>
  <c r="X224" i="2" s="1"/>
  <c r="W225" i="2"/>
  <c r="X225" i="2" s="1"/>
  <c r="W226" i="2"/>
  <c r="X226" i="2" s="1"/>
  <c r="W227" i="2"/>
  <c r="X227" i="2" s="1"/>
  <c r="W228" i="2"/>
  <c r="X228" i="2" s="1"/>
  <c r="W229" i="2"/>
  <c r="X229" i="2" s="1"/>
  <c r="W230" i="2"/>
  <c r="X230" i="2" s="1"/>
  <c r="W231" i="2"/>
  <c r="X231" i="2" s="1"/>
  <c r="W232" i="2"/>
  <c r="X232" i="2" s="1"/>
  <c r="W233" i="2"/>
  <c r="X233" i="2" s="1"/>
  <c r="W234" i="2"/>
  <c r="X234" i="2" s="1"/>
  <c r="W235" i="2"/>
  <c r="X235" i="2" s="1"/>
  <c r="W236" i="2"/>
  <c r="X236" i="2" s="1"/>
  <c r="W237" i="2"/>
  <c r="X237" i="2" s="1"/>
  <c r="W238" i="2"/>
  <c r="X238" i="2" s="1"/>
  <c r="W239" i="2"/>
  <c r="X239" i="2" s="1"/>
  <c r="W240" i="2"/>
  <c r="X240" i="2" s="1"/>
  <c r="W241" i="2"/>
  <c r="X241" i="2" s="1"/>
  <c r="W242" i="2"/>
  <c r="X242" i="2" s="1"/>
  <c r="W243" i="2"/>
  <c r="X243" i="2" s="1"/>
  <c r="W244" i="2"/>
  <c r="X244" i="2" s="1"/>
  <c r="W245" i="2"/>
  <c r="X245" i="2" s="1"/>
  <c r="W247" i="2"/>
  <c r="X247" i="2" s="1"/>
  <c r="W248" i="2"/>
  <c r="X248" i="2" s="1"/>
  <c r="W249" i="2"/>
  <c r="X249" i="2" s="1"/>
  <c r="W250" i="2"/>
  <c r="X250" i="2" s="1"/>
  <c r="W251" i="2"/>
  <c r="X251" i="2" s="1"/>
  <c r="W252" i="2"/>
  <c r="X252" i="2" s="1"/>
  <c r="W253" i="2"/>
  <c r="X253" i="2" s="1"/>
  <c r="W254" i="2"/>
  <c r="X254" i="2" s="1"/>
  <c r="W255" i="2"/>
  <c r="X255" i="2" s="1"/>
  <c r="W256" i="2"/>
  <c r="X256" i="2" s="1"/>
  <c r="W257" i="2"/>
  <c r="X257" i="2" s="1"/>
  <c r="W258" i="2"/>
  <c r="X258" i="2" s="1"/>
  <c r="W259" i="2"/>
  <c r="X259" i="2" s="1"/>
  <c r="W260" i="2"/>
  <c r="X260" i="2" s="1"/>
  <c r="W261" i="2"/>
  <c r="X261" i="2" s="1"/>
  <c r="W262" i="2"/>
  <c r="X262" i="2" s="1"/>
  <c r="W263" i="2"/>
  <c r="X263" i="2" s="1"/>
  <c r="W264" i="2"/>
  <c r="X264" i="2" s="1"/>
  <c r="W265" i="2"/>
  <c r="X265" i="2" s="1"/>
  <c r="W266" i="2"/>
  <c r="X266" i="2" s="1"/>
  <c r="W267" i="2"/>
  <c r="X267" i="2" s="1"/>
  <c r="W268" i="2"/>
  <c r="X268" i="2" s="1"/>
  <c r="W269" i="2"/>
  <c r="X269" i="2" s="1"/>
  <c r="W271" i="2"/>
  <c r="X271" i="2" s="1"/>
  <c r="W272" i="2"/>
  <c r="X272" i="2" s="1"/>
  <c r="W273" i="2"/>
  <c r="X273" i="2" s="1"/>
  <c r="W274" i="2"/>
  <c r="X274" i="2" s="1"/>
  <c r="W275" i="2"/>
  <c r="X275" i="2" s="1"/>
  <c r="W276" i="2"/>
  <c r="X276" i="2" s="1"/>
  <c r="W277" i="2"/>
  <c r="X277" i="2" s="1"/>
  <c r="W278" i="2"/>
  <c r="X278" i="2" s="1"/>
  <c r="W279" i="2"/>
  <c r="X279" i="2" s="1"/>
  <c r="W280" i="2"/>
  <c r="X280" i="2" s="1"/>
  <c r="W281" i="2"/>
  <c r="X281" i="2" s="1"/>
  <c r="W282" i="2"/>
  <c r="X282" i="2" s="1"/>
  <c r="W283" i="2"/>
  <c r="X283" i="2" s="1"/>
  <c r="W284" i="2"/>
  <c r="X284" i="2" s="1"/>
  <c r="W285" i="2"/>
  <c r="X285" i="2" s="1"/>
  <c r="W286" i="2"/>
  <c r="X286" i="2" s="1"/>
  <c r="W287" i="2"/>
  <c r="X287" i="2" s="1"/>
  <c r="W288" i="2"/>
  <c r="X288" i="2" s="1"/>
  <c r="W289" i="2"/>
  <c r="X289" i="2" s="1"/>
  <c r="W290" i="2"/>
  <c r="X290" i="2" s="1"/>
  <c r="W291" i="2"/>
  <c r="X291" i="2" s="1"/>
  <c r="W292" i="2"/>
  <c r="X292" i="2" s="1"/>
  <c r="W293" i="2"/>
  <c r="X293" i="2" s="1"/>
  <c r="W294" i="2"/>
  <c r="X294" i="2" s="1"/>
  <c r="W295" i="2"/>
  <c r="X295" i="2" s="1"/>
  <c r="W296" i="2"/>
  <c r="X296" i="2" s="1"/>
  <c r="W297" i="2"/>
  <c r="X297" i="2" s="1"/>
  <c r="W298" i="2"/>
  <c r="X298" i="2" s="1"/>
  <c r="W299" i="2"/>
  <c r="X299" i="2" s="1"/>
  <c r="W300" i="2"/>
  <c r="X300" i="2" s="1"/>
  <c r="W301" i="2"/>
  <c r="X301" i="2" s="1"/>
  <c r="W303" i="2"/>
  <c r="X303" i="2" s="1"/>
  <c r="W304" i="2"/>
  <c r="X304" i="2" s="1"/>
  <c r="W307" i="2"/>
  <c r="X307" i="2" s="1"/>
  <c r="W308" i="2"/>
  <c r="X308" i="2" s="1"/>
  <c r="W310" i="2"/>
  <c r="X310" i="2" s="1"/>
  <c r="W311" i="2"/>
  <c r="X311" i="2" s="1"/>
  <c r="W312" i="2"/>
  <c r="X312" i="2" s="1"/>
  <c r="W313" i="2"/>
  <c r="X313" i="2" s="1"/>
  <c r="W314" i="2"/>
  <c r="X314" i="2" s="1"/>
  <c r="W315" i="2"/>
  <c r="X315" i="2" s="1"/>
  <c r="W316" i="2"/>
  <c r="X316" i="2" s="1"/>
  <c r="W317" i="2"/>
  <c r="X317" i="2" s="1"/>
  <c r="W318" i="2"/>
  <c r="X318" i="2" s="1"/>
  <c r="W319" i="2"/>
  <c r="X319" i="2" s="1"/>
  <c r="W320" i="2"/>
  <c r="X320" i="2" s="1"/>
  <c r="W321" i="2"/>
  <c r="X321" i="2" s="1"/>
  <c r="W322" i="2"/>
  <c r="X322" i="2" s="1"/>
  <c r="W323" i="2"/>
  <c r="X323" i="2" s="1"/>
  <c r="W324" i="2"/>
  <c r="X324" i="2" s="1"/>
  <c r="W325" i="2"/>
  <c r="X325" i="2" s="1"/>
  <c r="W326" i="2"/>
  <c r="X326" i="2" s="1"/>
  <c r="W327" i="2"/>
  <c r="X327" i="2" s="1"/>
  <c r="W328" i="2"/>
  <c r="X328" i="2" s="1"/>
  <c r="W329" i="2"/>
  <c r="X329" i="2" s="1"/>
  <c r="W330" i="2"/>
  <c r="X330" i="2" s="1"/>
  <c r="W331" i="2"/>
  <c r="X331" i="2" s="1"/>
  <c r="W332" i="2"/>
  <c r="X332" i="2" s="1"/>
  <c r="W333" i="2"/>
  <c r="X333" i="2" s="1"/>
  <c r="W335" i="2"/>
  <c r="X335" i="2" s="1"/>
  <c r="W336" i="2"/>
  <c r="X336" i="2" s="1"/>
  <c r="W337" i="2"/>
  <c r="X337" i="2" s="1"/>
  <c r="W338" i="2"/>
  <c r="X338" i="2" s="1"/>
  <c r="W339" i="2"/>
  <c r="X339" i="2" s="1"/>
  <c r="W340" i="2"/>
  <c r="X340" i="2" s="1"/>
  <c r="W341" i="2"/>
  <c r="X341" i="2" s="1"/>
  <c r="W342" i="2"/>
  <c r="X342" i="2" s="1"/>
  <c r="W343" i="2"/>
  <c r="X343" i="2" s="1"/>
  <c r="W344" i="2"/>
  <c r="X344" i="2" s="1"/>
  <c r="W345" i="2"/>
  <c r="X345" i="2" s="1"/>
  <c r="W346" i="2"/>
  <c r="X346" i="2" s="1"/>
  <c r="W347" i="2"/>
  <c r="X347" i="2" s="1"/>
  <c r="W348" i="2"/>
  <c r="X348" i="2" s="1"/>
  <c r="W349" i="2"/>
  <c r="X349" i="2" s="1"/>
  <c r="W351" i="2"/>
  <c r="X351" i="2" s="1"/>
  <c r="W352" i="2"/>
  <c r="X352" i="2" s="1"/>
  <c r="W354" i="2"/>
  <c r="X354" i="2" s="1"/>
  <c r="W355" i="2"/>
  <c r="X355" i="2" s="1"/>
  <c r="W356" i="2"/>
  <c r="X356" i="2" s="1"/>
  <c r="W357" i="2"/>
  <c r="X357" i="2" s="1"/>
  <c r="W358" i="2"/>
  <c r="X358" i="2" s="1"/>
  <c r="W359" i="2"/>
  <c r="X359" i="2" s="1"/>
  <c r="W362" i="2"/>
  <c r="X362" i="2" s="1"/>
  <c r="W363" i="2"/>
  <c r="X363" i="2" s="1"/>
  <c r="W364" i="2"/>
  <c r="X364" i="2" s="1"/>
  <c r="W366" i="2"/>
  <c r="X366" i="2" s="1"/>
  <c r="W367" i="2"/>
  <c r="X367" i="2" s="1"/>
  <c r="W368" i="2"/>
  <c r="X368" i="2" s="1"/>
  <c r="W369" i="2"/>
  <c r="X369" i="2" s="1"/>
  <c r="W370" i="2"/>
  <c r="X370" i="2" s="1"/>
  <c r="W372" i="2"/>
  <c r="X372" i="2" s="1"/>
  <c r="W373" i="2"/>
  <c r="X373" i="2" s="1"/>
  <c r="W374" i="2"/>
  <c r="X374" i="2" s="1"/>
  <c r="W375" i="2"/>
  <c r="X375" i="2" s="1"/>
  <c r="W376" i="2"/>
  <c r="X376" i="2" s="1"/>
  <c r="W377" i="2"/>
  <c r="X377" i="2" s="1"/>
  <c r="W378" i="2"/>
  <c r="X378" i="2" s="1"/>
  <c r="W379" i="2"/>
  <c r="X379" i="2" s="1"/>
  <c r="W380" i="2"/>
  <c r="X380" i="2" s="1"/>
  <c r="W381" i="2"/>
  <c r="X381" i="2" s="1"/>
  <c r="W383" i="2"/>
  <c r="X383" i="2" s="1"/>
  <c r="W386" i="2"/>
  <c r="X386" i="2" s="1"/>
  <c r="W387" i="2"/>
  <c r="X387" i="2" s="1"/>
  <c r="W388" i="2"/>
  <c r="X388" i="2" s="1"/>
  <c r="W389" i="2"/>
  <c r="X389" i="2" s="1"/>
  <c r="W390" i="2"/>
  <c r="X390" i="2" s="1"/>
  <c r="W391" i="2"/>
  <c r="X391" i="2" s="1"/>
  <c r="W392" i="2"/>
  <c r="X392" i="2" s="1"/>
  <c r="W393" i="2"/>
  <c r="X393" i="2" s="1"/>
  <c r="W394" i="2"/>
  <c r="X394" i="2" s="1"/>
  <c r="W395" i="2"/>
  <c r="X395" i="2" s="1"/>
  <c r="W396" i="2"/>
  <c r="X396" i="2" s="1"/>
  <c r="W397" i="2"/>
  <c r="X397" i="2" s="1"/>
  <c r="W398" i="2"/>
  <c r="X398" i="2" s="1"/>
  <c r="W399" i="2"/>
  <c r="X399" i="2" s="1"/>
  <c r="W400" i="2"/>
  <c r="X400" i="2" s="1"/>
  <c r="W401" i="2"/>
  <c r="X401" i="2" s="1"/>
  <c r="W402" i="2"/>
  <c r="X402" i="2" s="1"/>
  <c r="W403" i="2"/>
  <c r="X403" i="2" s="1"/>
  <c r="W404" i="2"/>
  <c r="X404" i="2" s="1"/>
  <c r="W405" i="2"/>
  <c r="X405" i="2" s="1"/>
  <c r="W406" i="2"/>
  <c r="X406" i="2" s="1"/>
  <c r="W407" i="2"/>
  <c r="X407" i="2" s="1"/>
  <c r="W408" i="2"/>
  <c r="X408" i="2" s="1"/>
  <c r="W409" i="2"/>
  <c r="X409" i="2" s="1"/>
  <c r="W410" i="2"/>
  <c r="X410" i="2" s="1"/>
  <c r="W411" i="2"/>
  <c r="X411" i="2" s="1"/>
  <c r="W412" i="2"/>
  <c r="X412" i="2" s="1"/>
  <c r="W413" i="2"/>
  <c r="X413" i="2" s="1"/>
  <c r="W414" i="2"/>
  <c r="X414" i="2" s="1"/>
  <c r="W415" i="2"/>
  <c r="X415" i="2" s="1"/>
  <c r="W416" i="2"/>
  <c r="X416" i="2" s="1"/>
  <c r="W417" i="2"/>
  <c r="X417" i="2" s="1"/>
  <c r="W418" i="2"/>
  <c r="X418" i="2" s="1"/>
  <c r="W419" i="2"/>
  <c r="X419" i="2" s="1"/>
  <c r="W420" i="2"/>
  <c r="X420" i="2" s="1"/>
  <c r="W421" i="2"/>
  <c r="X421" i="2" s="1"/>
  <c r="W422" i="2"/>
  <c r="X422" i="2" s="1"/>
  <c r="W423" i="2"/>
  <c r="X423" i="2" s="1"/>
  <c r="W424" i="2"/>
  <c r="X424" i="2" s="1"/>
  <c r="W425" i="2"/>
  <c r="X425" i="2" s="1"/>
  <c r="W426" i="2"/>
  <c r="X426" i="2" s="1"/>
  <c r="W427" i="2"/>
  <c r="X427" i="2" s="1"/>
  <c r="W428" i="2"/>
  <c r="X428" i="2" s="1"/>
  <c r="W429" i="2"/>
  <c r="X429" i="2" s="1"/>
  <c r="W430" i="2"/>
  <c r="X430" i="2" s="1"/>
  <c r="W431" i="2"/>
  <c r="X431" i="2" s="1"/>
  <c r="W432" i="2"/>
  <c r="X432" i="2" s="1"/>
  <c r="W433" i="2"/>
  <c r="X433" i="2" s="1"/>
  <c r="W434" i="2"/>
  <c r="X434" i="2" s="1"/>
  <c r="W435" i="2"/>
  <c r="X435" i="2" s="1"/>
  <c r="W436" i="2"/>
  <c r="X436" i="2" s="1"/>
  <c r="W437" i="2"/>
  <c r="X437" i="2" s="1"/>
  <c r="W438" i="2"/>
  <c r="X438" i="2" s="1"/>
  <c r="W439" i="2"/>
  <c r="X439" i="2" s="1"/>
  <c r="W440" i="2"/>
  <c r="X440" i="2" s="1"/>
  <c r="W441" i="2"/>
  <c r="X441" i="2" s="1"/>
  <c r="W442" i="2"/>
  <c r="X442" i="2" s="1"/>
  <c r="W443" i="2"/>
  <c r="X443" i="2" s="1"/>
  <c r="W444" i="2"/>
  <c r="X444" i="2" s="1"/>
  <c r="W446" i="2"/>
  <c r="X446" i="2" s="1"/>
  <c r="W447" i="2"/>
  <c r="X447" i="2" s="1"/>
  <c r="W448" i="2"/>
  <c r="X448" i="2" s="1"/>
  <c r="W449" i="2"/>
  <c r="X449" i="2" s="1"/>
  <c r="W450" i="2"/>
  <c r="X450" i="2" s="1"/>
  <c r="W451" i="2"/>
  <c r="X451" i="2" s="1"/>
  <c r="W452" i="2"/>
  <c r="X452" i="2" s="1"/>
  <c r="W453" i="2"/>
  <c r="X453" i="2" s="1"/>
  <c r="W454" i="2"/>
  <c r="X454" i="2" s="1"/>
  <c r="W455" i="2"/>
  <c r="X455" i="2" s="1"/>
  <c r="W456" i="2"/>
  <c r="X456" i="2" s="1"/>
  <c r="W457" i="2"/>
  <c r="X457" i="2" s="1"/>
  <c r="W458" i="2"/>
  <c r="X458" i="2" s="1"/>
  <c r="W459" i="2"/>
  <c r="X459" i="2" s="1"/>
  <c r="W460" i="2"/>
  <c r="X460" i="2" s="1"/>
  <c r="W461" i="2"/>
  <c r="X461" i="2" s="1"/>
  <c r="W462" i="2"/>
  <c r="X462" i="2" s="1"/>
  <c r="W463" i="2"/>
  <c r="X463" i="2" s="1"/>
  <c r="W464" i="2"/>
  <c r="X464" i="2" s="1"/>
  <c r="W465" i="2"/>
  <c r="X465" i="2" s="1"/>
  <c r="W467" i="2"/>
  <c r="X467" i="2" s="1"/>
  <c r="W468" i="2"/>
  <c r="X468" i="2" s="1"/>
  <c r="W469" i="2"/>
  <c r="X469" i="2" s="1"/>
  <c r="W470" i="2"/>
  <c r="X470" i="2" s="1"/>
  <c r="W471" i="2"/>
  <c r="X471" i="2" s="1"/>
  <c r="W472" i="2"/>
  <c r="X472" i="2" s="1"/>
  <c r="W473" i="2"/>
  <c r="X473" i="2" s="1"/>
  <c r="W474" i="2"/>
  <c r="X474" i="2" s="1"/>
  <c r="W475" i="2"/>
  <c r="X475" i="2" s="1"/>
  <c r="W476" i="2"/>
  <c r="X476" i="2" s="1"/>
  <c r="W477" i="2"/>
  <c r="X477" i="2" s="1"/>
  <c r="W478" i="2"/>
  <c r="X478" i="2" s="1"/>
  <c r="W479" i="2"/>
  <c r="X479" i="2" s="1"/>
  <c r="W480" i="2"/>
  <c r="X480" i="2" s="1"/>
  <c r="W481" i="2"/>
  <c r="X481" i="2" s="1"/>
  <c r="W482" i="2"/>
  <c r="X482" i="2" s="1"/>
  <c r="W483" i="2"/>
  <c r="X483" i="2" s="1"/>
  <c r="W484" i="2"/>
  <c r="X484" i="2" s="1"/>
  <c r="W485" i="2"/>
  <c r="X485" i="2" s="1"/>
  <c r="W486" i="2"/>
  <c r="X486" i="2" s="1"/>
  <c r="W487" i="2"/>
  <c r="X487" i="2" s="1"/>
  <c r="W488" i="2"/>
  <c r="X488" i="2" s="1"/>
  <c r="W489" i="2"/>
  <c r="X489" i="2" s="1"/>
  <c r="W490" i="2"/>
  <c r="X490" i="2" s="1"/>
  <c r="W491" i="2"/>
  <c r="X491" i="2" s="1"/>
  <c r="W492" i="2"/>
  <c r="X492" i="2" s="1"/>
  <c r="W493" i="2"/>
  <c r="X493" i="2" s="1"/>
  <c r="W494" i="2"/>
  <c r="X494" i="2" s="1"/>
  <c r="W495" i="2"/>
  <c r="X495" i="2" s="1"/>
  <c r="W496" i="2"/>
  <c r="X496" i="2" s="1"/>
  <c r="W497" i="2"/>
  <c r="X497" i="2" s="1"/>
  <c r="W498" i="2"/>
  <c r="X498" i="2" s="1"/>
  <c r="W499" i="2"/>
  <c r="X499" i="2" s="1"/>
  <c r="W500" i="2"/>
  <c r="X500" i="2" s="1"/>
  <c r="W501" i="2"/>
  <c r="X501" i="2" s="1"/>
  <c r="W502" i="2"/>
  <c r="X502" i="2" s="1"/>
  <c r="W503" i="2"/>
  <c r="X503" i="2" s="1"/>
  <c r="W504" i="2"/>
  <c r="X504" i="2" s="1"/>
  <c r="W505" i="2"/>
  <c r="X505" i="2" s="1"/>
  <c r="W506" i="2"/>
  <c r="X506" i="2" s="1"/>
  <c r="W507" i="2"/>
  <c r="X507" i="2" s="1"/>
  <c r="W508" i="2"/>
  <c r="X508" i="2" s="1"/>
  <c r="W509" i="2"/>
  <c r="X509" i="2" s="1"/>
  <c r="W510" i="2"/>
  <c r="X510" i="2" s="1"/>
  <c r="W511" i="2"/>
  <c r="X511" i="2" s="1"/>
  <c r="W512" i="2"/>
  <c r="X512" i="2" s="1"/>
  <c r="W513" i="2"/>
  <c r="X513" i="2" s="1"/>
  <c r="W514" i="2"/>
  <c r="X514" i="2" s="1"/>
  <c r="W515" i="2"/>
  <c r="X515" i="2" s="1"/>
  <c r="W516" i="2"/>
  <c r="X516" i="2" s="1"/>
  <c r="W517" i="2"/>
  <c r="X517" i="2" s="1"/>
  <c r="W518" i="2"/>
  <c r="X518" i="2" s="1"/>
  <c r="W519" i="2"/>
  <c r="X519" i="2" s="1"/>
  <c r="W520" i="2"/>
  <c r="X520" i="2" s="1"/>
  <c r="W521" i="2"/>
  <c r="X521" i="2" s="1"/>
  <c r="W522" i="2"/>
  <c r="X522" i="2" s="1"/>
  <c r="W523" i="2"/>
  <c r="X523" i="2" s="1"/>
  <c r="W524" i="2"/>
  <c r="X524" i="2" s="1"/>
  <c r="W525" i="2"/>
  <c r="X525" i="2" s="1"/>
  <c r="W526" i="2"/>
  <c r="X526" i="2" s="1"/>
  <c r="W527" i="2"/>
  <c r="X527" i="2" s="1"/>
  <c r="W528" i="2"/>
  <c r="X528" i="2" s="1"/>
  <c r="W529" i="2"/>
  <c r="X529" i="2" s="1"/>
  <c r="W530" i="2"/>
  <c r="X530" i="2" s="1"/>
  <c r="W531" i="2"/>
  <c r="X531" i="2" s="1"/>
  <c r="W532" i="2"/>
  <c r="X532" i="2" s="1"/>
  <c r="W533" i="2"/>
  <c r="X533" i="2" s="1"/>
  <c r="W534" i="2"/>
  <c r="X534" i="2" s="1"/>
  <c r="W535" i="2"/>
  <c r="X535" i="2" s="1"/>
  <c r="W536" i="2"/>
  <c r="X536" i="2" s="1"/>
  <c r="W537" i="2"/>
  <c r="X537" i="2" s="1"/>
  <c r="W538" i="2"/>
  <c r="X538" i="2" s="1"/>
  <c r="W539" i="2"/>
  <c r="X539" i="2" s="1"/>
  <c r="W541" i="2"/>
  <c r="X541" i="2" s="1"/>
  <c r="W542" i="2"/>
  <c r="X542" i="2" s="1"/>
  <c r="W543" i="2"/>
  <c r="X543" i="2" s="1"/>
  <c r="W546" i="2"/>
  <c r="X546" i="2" s="1"/>
  <c r="W547" i="2"/>
  <c r="X547" i="2" s="1"/>
  <c r="W548" i="2"/>
  <c r="X548" i="2" s="1"/>
  <c r="W549" i="2"/>
  <c r="X549" i="2" s="1"/>
  <c r="W550" i="2"/>
  <c r="X550" i="2" s="1"/>
  <c r="W551" i="2"/>
  <c r="X551" i="2" s="1"/>
  <c r="W552" i="2"/>
  <c r="X552" i="2" s="1"/>
  <c r="W553" i="2"/>
  <c r="X553" i="2" s="1"/>
  <c r="W554" i="2"/>
  <c r="X554" i="2" s="1"/>
  <c r="W555" i="2"/>
  <c r="X555" i="2" s="1"/>
  <c r="W556" i="2"/>
  <c r="X556" i="2" s="1"/>
  <c r="W557" i="2"/>
  <c r="X557" i="2" s="1"/>
  <c r="W560" i="2"/>
  <c r="X560" i="2" s="1"/>
  <c r="W561" i="2"/>
  <c r="X561" i="2" s="1"/>
  <c r="W562" i="2"/>
  <c r="X562" i="2" s="1"/>
  <c r="W563" i="2"/>
  <c r="X563" i="2" s="1"/>
  <c r="W564" i="2"/>
  <c r="X564" i="2" s="1"/>
  <c r="W565" i="2"/>
  <c r="X565" i="2" s="1"/>
  <c r="W567" i="2"/>
  <c r="X567" i="2" s="1"/>
  <c r="W568" i="2"/>
  <c r="X568" i="2" s="1"/>
  <c r="W569" i="2"/>
  <c r="X569" i="2" s="1"/>
  <c r="W570" i="2"/>
  <c r="X570" i="2" s="1"/>
  <c r="W571" i="2"/>
  <c r="X571" i="2" s="1"/>
  <c r="W572" i="2"/>
  <c r="X572" i="2" s="1"/>
  <c r="W573" i="2"/>
  <c r="X573" i="2" s="1"/>
  <c r="W574" i="2"/>
  <c r="X574" i="2" s="1"/>
  <c r="W575" i="2"/>
  <c r="X575" i="2" s="1"/>
  <c r="W576" i="2"/>
  <c r="X576" i="2" s="1"/>
  <c r="W577" i="2"/>
  <c r="X577" i="2" s="1"/>
  <c r="W578" i="2"/>
  <c r="X578" i="2" s="1"/>
  <c r="W579" i="2"/>
  <c r="X579" i="2" s="1"/>
  <c r="W580" i="2"/>
  <c r="X580" i="2" s="1"/>
  <c r="W581" i="2"/>
  <c r="X581" i="2" s="1"/>
  <c r="W582" i="2"/>
  <c r="X582" i="2" s="1"/>
  <c r="W583" i="2"/>
  <c r="X583" i="2" s="1"/>
  <c r="W584" i="2"/>
  <c r="X584" i="2" s="1"/>
  <c r="W585" i="2"/>
  <c r="X585" i="2" s="1"/>
  <c r="W586" i="2"/>
  <c r="X586" i="2" s="1"/>
  <c r="W588" i="2"/>
  <c r="X588" i="2" s="1"/>
  <c r="W589" i="2"/>
  <c r="X589" i="2" s="1"/>
  <c r="W590" i="2"/>
  <c r="X590" i="2" s="1"/>
  <c r="W591" i="2"/>
  <c r="X591" i="2" s="1"/>
  <c r="W592" i="2"/>
  <c r="X592" i="2" s="1"/>
  <c r="W593" i="2"/>
  <c r="X593" i="2" s="1"/>
  <c r="W594" i="2"/>
  <c r="X594" i="2" s="1"/>
  <c r="W595" i="2"/>
  <c r="X595" i="2" s="1"/>
  <c r="W596" i="2"/>
  <c r="X596" i="2" s="1"/>
  <c r="W597" i="2"/>
  <c r="X597" i="2" s="1"/>
  <c r="W598" i="2"/>
  <c r="X598" i="2" s="1"/>
  <c r="W599" i="2"/>
  <c r="X599" i="2" s="1"/>
  <c r="W600" i="2"/>
  <c r="X600" i="2" s="1"/>
  <c r="W601" i="2"/>
  <c r="X601" i="2" s="1"/>
  <c r="W602" i="2"/>
  <c r="X602" i="2" s="1"/>
  <c r="W603" i="2"/>
  <c r="X603" i="2" s="1"/>
  <c r="W604" i="2"/>
  <c r="X604" i="2" s="1"/>
  <c r="W605" i="2"/>
  <c r="X605" i="2" s="1"/>
  <c r="W606" i="2"/>
  <c r="X606" i="2" s="1"/>
  <c r="W608" i="2"/>
  <c r="X608" i="2" s="1"/>
  <c r="W609" i="2"/>
  <c r="X609" i="2" s="1"/>
  <c r="W610" i="2"/>
  <c r="X610" i="2" s="1"/>
  <c r="W611" i="2"/>
  <c r="X611" i="2" s="1"/>
  <c r="W612" i="2"/>
  <c r="X612" i="2" s="1"/>
  <c r="W613" i="2"/>
  <c r="X613" i="2" s="1"/>
  <c r="W614" i="2"/>
  <c r="X614" i="2" s="1"/>
  <c r="W615" i="2"/>
  <c r="X615" i="2" s="1"/>
  <c r="W616" i="2"/>
  <c r="X616" i="2" s="1"/>
  <c r="W618" i="2"/>
  <c r="X618" i="2" s="1"/>
  <c r="W619" i="2"/>
  <c r="X619" i="2" s="1"/>
  <c r="W620" i="2"/>
  <c r="X620" i="2" s="1"/>
  <c r="W621" i="2"/>
  <c r="X621" i="2" s="1"/>
  <c r="W622" i="2"/>
  <c r="X622" i="2" s="1"/>
  <c r="W623" i="2"/>
  <c r="X623" i="2" s="1"/>
  <c r="W624" i="2"/>
  <c r="X624" i="2" s="1"/>
  <c r="W625" i="2"/>
  <c r="X625" i="2" s="1"/>
  <c r="W626" i="2"/>
  <c r="X626" i="2" s="1"/>
  <c r="W627" i="2"/>
  <c r="X627" i="2" s="1"/>
  <c r="W630" i="2"/>
  <c r="X630" i="2" s="1"/>
  <c r="W631" i="2"/>
  <c r="X631" i="2" s="1"/>
  <c r="W632" i="2"/>
  <c r="X632" i="2" s="1"/>
  <c r="W633" i="2"/>
  <c r="X633" i="2" s="1"/>
  <c r="W634" i="2"/>
  <c r="X634" i="2" s="1"/>
  <c r="W635" i="2"/>
  <c r="X635" i="2" s="1"/>
  <c r="W636" i="2"/>
  <c r="X636" i="2" s="1"/>
  <c r="W637" i="2"/>
  <c r="X637" i="2" s="1"/>
  <c r="W638" i="2"/>
  <c r="X638" i="2" s="1"/>
  <c r="W639" i="2"/>
  <c r="X639" i="2" s="1"/>
  <c r="W640" i="2"/>
  <c r="X640" i="2" s="1"/>
  <c r="W641" i="2"/>
  <c r="X641" i="2" s="1"/>
  <c r="W642" i="2"/>
  <c r="X642" i="2" s="1"/>
  <c r="W643" i="2"/>
  <c r="X643" i="2" s="1"/>
  <c r="W644" i="2"/>
  <c r="X644" i="2" s="1"/>
  <c r="W645" i="2"/>
  <c r="X645" i="2" s="1"/>
  <c r="W646" i="2"/>
  <c r="X646" i="2" s="1"/>
  <c r="W647" i="2"/>
  <c r="X647" i="2" s="1"/>
  <c r="W648" i="2"/>
  <c r="X648" i="2" s="1"/>
  <c r="W649" i="2"/>
  <c r="X649" i="2" s="1"/>
  <c r="W650" i="2"/>
  <c r="X650" i="2" s="1"/>
  <c r="W651" i="2"/>
  <c r="X651" i="2" s="1"/>
  <c r="W652" i="2"/>
  <c r="X652" i="2" s="1"/>
  <c r="W653" i="2"/>
  <c r="X653" i="2" s="1"/>
  <c r="W654" i="2"/>
  <c r="X654" i="2" s="1"/>
  <c r="W655" i="2"/>
  <c r="X655" i="2" s="1"/>
  <c r="W656" i="2"/>
  <c r="X656" i="2" s="1"/>
  <c r="W657" i="2"/>
  <c r="X657" i="2" s="1"/>
  <c r="W658" i="2"/>
  <c r="X658" i="2" s="1"/>
  <c r="W659" i="2"/>
  <c r="X659" i="2" s="1"/>
  <c r="W660" i="2"/>
  <c r="X660" i="2" s="1"/>
  <c r="W661" i="2"/>
  <c r="X661" i="2" s="1"/>
  <c r="W662" i="2"/>
  <c r="X662" i="2" s="1"/>
  <c r="W663" i="2"/>
  <c r="X663" i="2" s="1"/>
  <c r="W664" i="2"/>
  <c r="X664" i="2" s="1"/>
  <c r="W665" i="2"/>
  <c r="X665" i="2" s="1"/>
  <c r="W666" i="2"/>
  <c r="X666" i="2" s="1"/>
  <c r="W667" i="2"/>
  <c r="X667" i="2" s="1"/>
  <c r="W668" i="2"/>
  <c r="X668" i="2" s="1"/>
  <c r="W669" i="2"/>
  <c r="X669" i="2" s="1"/>
  <c r="W670" i="2"/>
  <c r="X670" i="2" s="1"/>
  <c r="W671" i="2"/>
  <c r="X671" i="2" s="1"/>
  <c r="W672" i="2"/>
  <c r="X672" i="2" s="1"/>
  <c r="W673" i="2"/>
  <c r="X673" i="2" s="1"/>
  <c r="W674" i="2"/>
  <c r="X674" i="2" s="1"/>
  <c r="W675" i="2"/>
  <c r="X675" i="2" s="1"/>
  <c r="W676" i="2"/>
  <c r="X676" i="2" s="1"/>
  <c r="W677" i="2"/>
  <c r="X677" i="2" s="1"/>
  <c r="W678" i="2"/>
  <c r="X678" i="2" s="1"/>
  <c r="W679" i="2"/>
  <c r="X679" i="2" s="1"/>
  <c r="W680" i="2"/>
  <c r="X680" i="2" s="1"/>
  <c r="W681" i="2"/>
  <c r="X681" i="2" s="1"/>
  <c r="W682" i="2"/>
  <c r="X682" i="2" s="1"/>
  <c r="W683" i="2"/>
  <c r="X683" i="2" s="1"/>
  <c r="W684" i="2"/>
  <c r="X684" i="2" s="1"/>
  <c r="W685" i="2"/>
  <c r="X685" i="2" s="1"/>
  <c r="W686" i="2"/>
  <c r="X686" i="2" s="1"/>
  <c r="W687" i="2"/>
  <c r="X687" i="2" s="1"/>
  <c r="W688" i="2"/>
  <c r="X688" i="2" s="1"/>
  <c r="W689" i="2"/>
  <c r="X689" i="2" s="1"/>
  <c r="W690" i="2"/>
  <c r="X690" i="2" s="1"/>
  <c r="W691" i="2"/>
  <c r="X691" i="2" s="1"/>
  <c r="W692" i="2"/>
  <c r="X692" i="2" s="1"/>
  <c r="W693" i="2"/>
  <c r="X693" i="2" s="1"/>
  <c r="W694" i="2"/>
  <c r="X694" i="2" s="1"/>
  <c r="W695" i="2"/>
  <c r="X695" i="2" s="1"/>
  <c r="W696" i="2"/>
  <c r="X696" i="2" s="1"/>
  <c r="W697" i="2"/>
  <c r="X697" i="2" s="1"/>
  <c r="W698" i="2"/>
  <c r="X698" i="2" s="1"/>
  <c r="W699" i="2"/>
  <c r="X699" i="2" s="1"/>
  <c r="W700" i="2"/>
  <c r="X700" i="2" s="1"/>
  <c r="W701" i="2"/>
  <c r="X701" i="2" s="1"/>
  <c r="W702" i="2"/>
  <c r="X702" i="2" s="1"/>
  <c r="W703" i="2"/>
  <c r="X703" i="2" s="1"/>
  <c r="W704" i="2"/>
  <c r="X704" i="2" s="1"/>
  <c r="W705" i="2"/>
  <c r="X705" i="2" s="1"/>
  <c r="W706" i="2"/>
  <c r="X706" i="2" s="1"/>
  <c r="W707" i="2"/>
  <c r="X707" i="2" s="1"/>
  <c r="W708" i="2"/>
  <c r="X708" i="2" s="1"/>
  <c r="W709" i="2"/>
  <c r="X709" i="2" s="1"/>
  <c r="W710" i="2"/>
  <c r="X710" i="2" s="1"/>
  <c r="W711" i="2"/>
  <c r="X711" i="2" s="1"/>
  <c r="W712" i="2"/>
  <c r="X712" i="2" s="1"/>
  <c r="W713" i="2"/>
  <c r="X713" i="2" s="1"/>
  <c r="W714" i="2"/>
  <c r="X714" i="2" s="1"/>
  <c r="W715" i="2"/>
  <c r="X715" i="2" s="1"/>
  <c r="W716" i="2"/>
  <c r="X716" i="2" s="1"/>
  <c r="W717" i="2"/>
  <c r="X717" i="2" s="1"/>
  <c r="W718" i="2"/>
  <c r="X718" i="2" s="1"/>
  <c r="W719" i="2"/>
  <c r="X719" i="2" s="1"/>
  <c r="W720" i="2"/>
  <c r="X720" i="2" s="1"/>
  <c r="W721" i="2"/>
  <c r="X721" i="2" s="1"/>
  <c r="W722" i="2"/>
  <c r="X722" i="2" s="1"/>
  <c r="W723" i="2"/>
  <c r="X723" i="2" s="1"/>
  <c r="W724" i="2"/>
  <c r="X724" i="2" s="1"/>
  <c r="W725" i="2"/>
  <c r="X725" i="2" s="1"/>
  <c r="W726" i="2"/>
  <c r="X726" i="2" s="1"/>
  <c r="W727" i="2"/>
  <c r="X727" i="2" s="1"/>
  <c r="W728" i="2"/>
  <c r="X728" i="2" s="1"/>
  <c r="W729" i="2"/>
  <c r="X729" i="2" s="1"/>
  <c r="W730" i="2"/>
  <c r="X730" i="2" s="1"/>
  <c r="W731" i="2"/>
  <c r="X731" i="2" s="1"/>
  <c r="W732" i="2"/>
  <c r="X732" i="2" s="1"/>
  <c r="W733" i="2"/>
  <c r="X733" i="2" s="1"/>
  <c r="W734" i="2"/>
  <c r="X734" i="2" s="1"/>
  <c r="W735" i="2"/>
  <c r="X735" i="2" s="1"/>
  <c r="W736" i="2"/>
  <c r="X736" i="2" s="1"/>
  <c r="W737" i="2"/>
  <c r="X737" i="2" s="1"/>
  <c r="W738" i="2"/>
  <c r="X738" i="2" s="1"/>
  <c r="W739" i="2"/>
  <c r="X739" i="2" s="1"/>
  <c r="W740" i="2"/>
  <c r="X740" i="2" s="1"/>
  <c r="W741" i="2"/>
  <c r="X741" i="2" s="1"/>
  <c r="W742" i="2"/>
  <c r="X742" i="2" s="1"/>
  <c r="W743" i="2"/>
  <c r="X743" i="2" s="1"/>
  <c r="W744" i="2"/>
  <c r="X744" i="2" s="1"/>
  <c r="W745" i="2"/>
  <c r="X745" i="2" s="1"/>
  <c r="W746" i="2"/>
  <c r="X746" i="2" s="1"/>
  <c r="W747" i="2"/>
  <c r="X747" i="2" s="1"/>
  <c r="W748" i="2"/>
  <c r="X748" i="2" s="1"/>
  <c r="W749" i="2"/>
  <c r="X749" i="2" s="1"/>
  <c r="W750" i="2"/>
  <c r="X750" i="2" s="1"/>
  <c r="W751" i="2"/>
  <c r="X751" i="2" s="1"/>
  <c r="W752" i="2"/>
  <c r="X752" i="2" s="1"/>
  <c r="W753" i="2"/>
  <c r="X753" i="2" s="1"/>
  <c r="W754" i="2"/>
  <c r="X754" i="2" s="1"/>
  <c r="W755" i="2"/>
  <c r="X755" i="2" s="1"/>
  <c r="W756" i="2"/>
  <c r="X756" i="2" s="1"/>
  <c r="W757" i="2"/>
  <c r="X757" i="2" s="1"/>
  <c r="W758" i="2"/>
  <c r="X758" i="2" s="1"/>
  <c r="W759" i="2"/>
  <c r="X759" i="2" s="1"/>
  <c r="W760" i="2"/>
  <c r="X760" i="2" s="1"/>
  <c r="W761" i="2"/>
  <c r="X761" i="2" s="1"/>
  <c r="W762" i="2"/>
  <c r="X762" i="2" s="1"/>
  <c r="W763" i="2"/>
  <c r="X763" i="2" s="1"/>
  <c r="W764" i="2"/>
  <c r="X764" i="2" s="1"/>
  <c r="W765" i="2"/>
  <c r="X765" i="2" s="1"/>
  <c r="W766" i="2"/>
  <c r="X766" i="2" s="1"/>
  <c r="W767" i="2"/>
  <c r="X767" i="2" s="1"/>
  <c r="W768" i="2"/>
  <c r="X768" i="2" s="1"/>
  <c r="W769" i="2"/>
  <c r="X769" i="2" s="1"/>
  <c r="W770" i="2"/>
  <c r="X770" i="2" s="1"/>
  <c r="W771" i="2"/>
  <c r="X771" i="2" s="1"/>
  <c r="W772" i="2"/>
  <c r="X772" i="2" s="1"/>
  <c r="W773" i="2"/>
  <c r="X773" i="2" s="1"/>
  <c r="W774" i="2"/>
  <c r="X774" i="2" s="1"/>
  <c r="W775" i="2"/>
  <c r="X775" i="2" s="1"/>
  <c r="W776" i="2"/>
  <c r="X776" i="2" s="1"/>
  <c r="W777" i="2"/>
  <c r="X777" i="2" s="1"/>
  <c r="W778" i="2"/>
  <c r="X778" i="2" s="1"/>
  <c r="W779" i="2"/>
  <c r="X779" i="2" s="1"/>
  <c r="W780" i="2"/>
  <c r="X780" i="2" s="1"/>
  <c r="W781" i="2"/>
  <c r="X781" i="2" s="1"/>
  <c r="W782" i="2"/>
  <c r="X782" i="2" s="1"/>
  <c r="W783" i="2"/>
  <c r="X783" i="2" s="1"/>
  <c r="W784" i="2"/>
  <c r="X784" i="2" s="1"/>
  <c r="W785" i="2"/>
  <c r="X785" i="2" s="1"/>
  <c r="W786" i="2"/>
  <c r="X786" i="2" s="1"/>
  <c r="W787" i="2"/>
  <c r="X787" i="2" s="1"/>
  <c r="W788" i="2"/>
  <c r="X788" i="2" s="1"/>
  <c r="W789" i="2"/>
  <c r="X789" i="2" s="1"/>
  <c r="W791" i="2"/>
  <c r="X791" i="2" s="1"/>
  <c r="W792" i="2"/>
  <c r="X792" i="2" s="1"/>
  <c r="W793" i="2"/>
  <c r="X793" i="2" s="1"/>
  <c r="W794" i="2"/>
  <c r="X794" i="2" s="1"/>
  <c r="W795" i="2"/>
  <c r="X795" i="2" s="1"/>
  <c r="W796" i="2"/>
  <c r="X796" i="2" s="1"/>
  <c r="W797" i="2"/>
  <c r="X797" i="2" s="1"/>
  <c r="W798" i="2"/>
  <c r="X798" i="2" s="1"/>
  <c r="W799" i="2"/>
  <c r="X799" i="2" s="1"/>
  <c r="W801" i="2"/>
  <c r="X801" i="2" s="1"/>
  <c r="W802" i="2"/>
  <c r="X802" i="2" s="1"/>
  <c r="W803" i="2"/>
  <c r="X803" i="2" s="1"/>
  <c r="W804" i="2"/>
  <c r="X804" i="2" s="1"/>
  <c r="W805" i="2"/>
  <c r="X805" i="2" s="1"/>
  <c r="W808" i="2"/>
  <c r="X808" i="2" s="1"/>
  <c r="W810" i="2"/>
  <c r="X810" i="2" s="1"/>
  <c r="W811" i="2"/>
  <c r="X811" i="2" s="1"/>
  <c r="W812" i="2"/>
  <c r="X812" i="2" s="1"/>
  <c r="W813" i="2"/>
  <c r="X813" i="2" s="1"/>
  <c r="W815" i="2"/>
  <c r="X815" i="2" s="1"/>
  <c r="W817" i="2"/>
  <c r="X817" i="2" s="1"/>
  <c r="W818" i="2"/>
  <c r="X818" i="2" s="1"/>
  <c r="W819" i="2"/>
  <c r="X819" i="2" s="1"/>
  <c r="W820" i="2"/>
  <c r="X820" i="2" s="1"/>
  <c r="W821" i="2"/>
  <c r="X821" i="2" s="1"/>
  <c r="W822" i="2"/>
  <c r="X822" i="2" s="1"/>
  <c r="W824" i="2"/>
  <c r="X824" i="2" s="1"/>
  <c r="Z2" i="2"/>
  <c r="AD2" i="2"/>
  <c r="AF2" i="2"/>
  <c r="AH2" i="2"/>
  <c r="AN2" i="2"/>
  <c r="AP2" i="2"/>
  <c r="AR2" i="2"/>
  <c r="Y3" i="2"/>
  <c r="AA3" i="2"/>
  <c r="AC3" i="2"/>
  <c r="AE3" i="2"/>
  <c r="AG3" i="2"/>
  <c r="AI3" i="2"/>
  <c r="AK3" i="2"/>
  <c r="AM3" i="2"/>
  <c r="AO3" i="2"/>
  <c r="AQ3" i="2"/>
  <c r="AS3" i="2"/>
  <c r="Y7" i="2"/>
  <c r="Z7" i="2" s="1"/>
  <c r="AC7" i="2"/>
  <c r="AD7" i="2" s="1"/>
  <c r="AE7" i="2"/>
  <c r="AF7" i="2" s="1"/>
  <c r="AG7" i="2"/>
  <c r="AH7" i="2" s="1"/>
  <c r="AM7" i="2"/>
  <c r="AN7" i="2" s="1"/>
  <c r="AO7" i="2"/>
  <c r="AP7" i="2" s="1"/>
  <c r="AQ7" i="2"/>
  <c r="AR7" i="2" s="1"/>
  <c r="Y8" i="2"/>
  <c r="Z8" i="2" s="1"/>
  <c r="AC8" i="2"/>
  <c r="AD8" i="2" s="1"/>
  <c r="AE8" i="2"/>
  <c r="AF8" i="2" s="1"/>
  <c r="AG8" i="2"/>
  <c r="AH8" i="2" s="1"/>
  <c r="AM8" i="2"/>
  <c r="AN8" i="2" s="1"/>
  <c r="AO8" i="2"/>
  <c r="AP8" i="2" s="1"/>
  <c r="AQ8" i="2"/>
  <c r="AR8" i="2" s="1"/>
  <c r="Y9" i="2"/>
  <c r="Z9" i="2" s="1"/>
  <c r="AC9" i="2"/>
  <c r="AD9" i="2" s="1"/>
  <c r="AE9" i="2"/>
  <c r="AF9" i="2" s="1"/>
  <c r="AG9" i="2"/>
  <c r="AH9" i="2" s="1"/>
  <c r="AM9" i="2"/>
  <c r="AN9" i="2" s="1"/>
  <c r="AO9" i="2"/>
  <c r="AP9" i="2" s="1"/>
  <c r="AQ9" i="2"/>
  <c r="AR9" i="2" s="1"/>
  <c r="Y10" i="2"/>
  <c r="Z10" i="2" s="1"/>
  <c r="AC10" i="2"/>
  <c r="AD10" i="2" s="1"/>
  <c r="AE10" i="2"/>
  <c r="AF10" i="2" s="1"/>
  <c r="AG10" i="2"/>
  <c r="AH10" i="2" s="1"/>
  <c r="AM10" i="2"/>
  <c r="AN10" i="2" s="1"/>
  <c r="AO10" i="2"/>
  <c r="AP10" i="2" s="1"/>
  <c r="AQ10" i="2"/>
  <c r="AR10" i="2" s="1"/>
  <c r="Y11" i="2"/>
  <c r="Z11" i="2" s="1"/>
  <c r="AC11" i="2"/>
  <c r="AD11" i="2" s="1"/>
  <c r="AE11" i="2"/>
  <c r="AF11" i="2" s="1"/>
  <c r="AG11" i="2"/>
  <c r="AH11" i="2" s="1"/>
  <c r="AM11" i="2"/>
  <c r="AN11" i="2" s="1"/>
  <c r="AO11" i="2"/>
  <c r="AP11" i="2" s="1"/>
  <c r="AQ11" i="2"/>
  <c r="AR11" i="2" s="1"/>
  <c r="Y12" i="2"/>
  <c r="Z12" i="2" s="1"/>
  <c r="AC12" i="2"/>
  <c r="AD12" i="2" s="1"/>
  <c r="AE12" i="2"/>
  <c r="AF12" i="2" s="1"/>
  <c r="AG12" i="2"/>
  <c r="AH12" i="2" s="1"/>
  <c r="AM12" i="2"/>
  <c r="AN12" i="2" s="1"/>
  <c r="AO12" i="2"/>
  <c r="AP12" i="2" s="1"/>
  <c r="AQ12" i="2"/>
  <c r="AR12" i="2" s="1"/>
  <c r="Y13" i="2"/>
  <c r="Z13" i="2" s="1"/>
  <c r="AC13" i="2"/>
  <c r="AD13" i="2" s="1"/>
  <c r="AE13" i="2"/>
  <c r="AF13" i="2" s="1"/>
  <c r="AG13" i="2"/>
  <c r="AH13" i="2" s="1"/>
  <c r="AM13" i="2"/>
  <c r="AN13" i="2" s="1"/>
  <c r="AO13" i="2"/>
  <c r="AP13" i="2" s="1"/>
  <c r="AQ13" i="2"/>
  <c r="AR13" i="2" s="1"/>
  <c r="Y14" i="2"/>
  <c r="Z14" i="2" s="1"/>
  <c r="AC14" i="2"/>
  <c r="AD14" i="2" s="1"/>
  <c r="AE14" i="2"/>
  <c r="AF14" i="2" s="1"/>
  <c r="AG14" i="2"/>
  <c r="AH14" i="2" s="1"/>
  <c r="AM14" i="2"/>
  <c r="AN14" i="2" s="1"/>
  <c r="AO14" i="2"/>
  <c r="AP14" i="2" s="1"/>
  <c r="AQ14" i="2"/>
  <c r="AR14" i="2" s="1"/>
  <c r="Y15" i="2"/>
  <c r="Z15" i="2" s="1"/>
  <c r="AC15" i="2"/>
  <c r="AD15" i="2" s="1"/>
  <c r="AE15" i="2"/>
  <c r="AF15" i="2" s="1"/>
  <c r="AG15" i="2"/>
  <c r="AH15" i="2" s="1"/>
  <c r="AM15" i="2"/>
  <c r="AN15" i="2" s="1"/>
  <c r="AO15" i="2"/>
  <c r="AP15" i="2" s="1"/>
  <c r="AQ15" i="2"/>
  <c r="AR15" i="2" s="1"/>
  <c r="Y16" i="2"/>
  <c r="Z16" i="2" s="1"/>
  <c r="AC16" i="2"/>
  <c r="AD16" i="2" s="1"/>
  <c r="AE16" i="2"/>
  <c r="AF16" i="2" s="1"/>
  <c r="AG16" i="2"/>
  <c r="AH16" i="2" s="1"/>
  <c r="AM16" i="2"/>
  <c r="AN16" i="2" s="1"/>
  <c r="AO16" i="2"/>
  <c r="AP16" i="2" s="1"/>
  <c r="AQ16" i="2"/>
  <c r="AR16" i="2" s="1"/>
  <c r="Y17" i="2"/>
  <c r="Z17" i="2" s="1"/>
  <c r="AC17" i="2"/>
  <c r="AD17" i="2" s="1"/>
  <c r="AE17" i="2"/>
  <c r="AF17" i="2" s="1"/>
  <c r="AG17" i="2"/>
  <c r="AH17" i="2" s="1"/>
  <c r="AM17" i="2"/>
  <c r="AN17" i="2" s="1"/>
  <c r="AO17" i="2"/>
  <c r="AP17" i="2" s="1"/>
  <c r="AQ17" i="2"/>
  <c r="AR17" i="2" s="1"/>
  <c r="Y18" i="2"/>
  <c r="Z18" i="2" s="1"/>
  <c r="AC18" i="2"/>
  <c r="AD18" i="2" s="1"/>
  <c r="AE18" i="2"/>
  <c r="AF18" i="2" s="1"/>
  <c r="AG18" i="2"/>
  <c r="AH18" i="2" s="1"/>
  <c r="AM18" i="2"/>
  <c r="AN18" i="2" s="1"/>
  <c r="AO18" i="2"/>
  <c r="AP18" i="2" s="1"/>
  <c r="AQ18" i="2"/>
  <c r="AR18" i="2" s="1"/>
  <c r="Y19" i="2"/>
  <c r="Z19" i="2" s="1"/>
  <c r="AC19" i="2"/>
  <c r="AD19" i="2" s="1"/>
  <c r="AE19" i="2"/>
  <c r="AF19" i="2" s="1"/>
  <c r="AG19" i="2"/>
  <c r="AH19" i="2" s="1"/>
  <c r="AM19" i="2"/>
  <c r="AN19" i="2" s="1"/>
  <c r="AO19" i="2"/>
  <c r="AP19" i="2" s="1"/>
  <c r="AQ19" i="2"/>
  <c r="AR19" i="2" s="1"/>
  <c r="Y20" i="2"/>
  <c r="Z20" i="2" s="1"/>
  <c r="AC20" i="2"/>
  <c r="AD20" i="2" s="1"/>
  <c r="AE20" i="2"/>
  <c r="AF20" i="2" s="1"/>
  <c r="AG20" i="2"/>
  <c r="AH20" i="2" s="1"/>
  <c r="AM20" i="2"/>
  <c r="AN20" i="2" s="1"/>
  <c r="AO20" i="2"/>
  <c r="AP20" i="2" s="1"/>
  <c r="AQ20" i="2"/>
  <c r="AR20" i="2" s="1"/>
  <c r="Y21" i="2"/>
  <c r="Z21" i="2" s="1"/>
  <c r="AC21" i="2"/>
  <c r="AD21" i="2" s="1"/>
  <c r="AE21" i="2"/>
  <c r="AF21" i="2" s="1"/>
  <c r="AG21" i="2"/>
  <c r="AH21" i="2" s="1"/>
  <c r="AM21" i="2"/>
  <c r="AN21" i="2" s="1"/>
  <c r="AO21" i="2"/>
  <c r="AP21" i="2" s="1"/>
  <c r="AQ21" i="2"/>
  <c r="AR21" i="2" s="1"/>
  <c r="Y22" i="2"/>
  <c r="Z22" i="2" s="1"/>
  <c r="AC22" i="2"/>
  <c r="AD22" i="2" s="1"/>
  <c r="AE22" i="2"/>
  <c r="AF22" i="2" s="1"/>
  <c r="AG22" i="2"/>
  <c r="AH22" i="2" s="1"/>
  <c r="AM22" i="2"/>
  <c r="AN22" i="2" s="1"/>
  <c r="AO22" i="2"/>
  <c r="AP22" i="2" s="1"/>
  <c r="AQ22" i="2"/>
  <c r="AR22" i="2" s="1"/>
  <c r="Y23" i="2"/>
  <c r="Z23" i="2" s="1"/>
  <c r="AC23" i="2"/>
  <c r="AD23" i="2" s="1"/>
  <c r="AE23" i="2"/>
  <c r="AF23" i="2" s="1"/>
  <c r="AG23" i="2"/>
  <c r="AH23" i="2" s="1"/>
  <c r="AM23" i="2"/>
  <c r="AN23" i="2" s="1"/>
  <c r="AO23" i="2"/>
  <c r="AP23" i="2" s="1"/>
  <c r="AQ23" i="2"/>
  <c r="AR23" i="2" s="1"/>
  <c r="Y25" i="2"/>
  <c r="Z25" i="2" s="1"/>
  <c r="AC25" i="2"/>
  <c r="AD25" i="2" s="1"/>
  <c r="AE25" i="2"/>
  <c r="AF25" i="2" s="1"/>
  <c r="AG25" i="2"/>
  <c r="AH25" i="2" s="1"/>
  <c r="AM25" i="2"/>
  <c r="AN25" i="2" s="1"/>
  <c r="AO25" i="2"/>
  <c r="AP25" i="2" s="1"/>
  <c r="AQ25" i="2"/>
  <c r="AR25" i="2" s="1"/>
  <c r="Y26" i="2"/>
  <c r="Z26" i="2" s="1"/>
  <c r="AC26" i="2"/>
  <c r="AD26" i="2" s="1"/>
  <c r="AE26" i="2"/>
  <c r="AF26" i="2" s="1"/>
  <c r="AG26" i="2"/>
  <c r="AH26" i="2" s="1"/>
  <c r="AM26" i="2"/>
  <c r="AN26" i="2" s="1"/>
  <c r="AO26" i="2"/>
  <c r="AP26" i="2" s="1"/>
  <c r="AQ26" i="2"/>
  <c r="AR26" i="2" s="1"/>
  <c r="Y27" i="2"/>
  <c r="Z27" i="2" s="1"/>
  <c r="AC27" i="2"/>
  <c r="AD27" i="2" s="1"/>
  <c r="AE27" i="2"/>
  <c r="AF27" i="2" s="1"/>
  <c r="AG27" i="2"/>
  <c r="AH27" i="2" s="1"/>
  <c r="AM27" i="2"/>
  <c r="AN27" i="2" s="1"/>
  <c r="AO27" i="2"/>
  <c r="AP27" i="2" s="1"/>
  <c r="AQ27" i="2"/>
  <c r="AR27" i="2" s="1"/>
  <c r="Y30" i="2"/>
  <c r="Z30" i="2" s="1"/>
  <c r="AC30" i="2"/>
  <c r="AD30" i="2" s="1"/>
  <c r="AE30" i="2"/>
  <c r="AF30" i="2" s="1"/>
  <c r="AG30" i="2"/>
  <c r="AH30" i="2" s="1"/>
  <c r="AM30" i="2"/>
  <c r="AN30" i="2" s="1"/>
  <c r="AO30" i="2"/>
  <c r="AP30" i="2" s="1"/>
  <c r="AQ30" i="2"/>
  <c r="AR30" i="2" s="1"/>
  <c r="Y31" i="2"/>
  <c r="Z31" i="2" s="1"/>
  <c r="AC31" i="2"/>
  <c r="AD31" i="2" s="1"/>
  <c r="AE31" i="2"/>
  <c r="AF31" i="2" s="1"/>
  <c r="AG31" i="2"/>
  <c r="AH31" i="2" s="1"/>
  <c r="AM31" i="2"/>
  <c r="AN31" i="2" s="1"/>
  <c r="AO31" i="2"/>
  <c r="AP31" i="2" s="1"/>
  <c r="AQ31" i="2"/>
  <c r="AR31" i="2" s="1"/>
  <c r="Y32" i="2"/>
  <c r="Z32" i="2" s="1"/>
  <c r="AC32" i="2"/>
  <c r="AD32" i="2" s="1"/>
  <c r="AE32" i="2"/>
  <c r="AF32" i="2" s="1"/>
  <c r="AG32" i="2"/>
  <c r="AH32" i="2" s="1"/>
  <c r="AM32" i="2"/>
  <c r="AN32" i="2" s="1"/>
  <c r="AO32" i="2"/>
  <c r="AP32" i="2" s="1"/>
  <c r="AQ32" i="2"/>
  <c r="AR32" i="2" s="1"/>
  <c r="Y33" i="2"/>
  <c r="Z33" i="2" s="1"/>
  <c r="AC33" i="2"/>
  <c r="AD33" i="2" s="1"/>
  <c r="AE33" i="2"/>
  <c r="AF33" i="2" s="1"/>
  <c r="AG33" i="2"/>
  <c r="AH33" i="2" s="1"/>
  <c r="AM33" i="2"/>
  <c r="AN33" i="2" s="1"/>
  <c r="AO33" i="2"/>
  <c r="AP33" i="2" s="1"/>
  <c r="AQ33" i="2"/>
  <c r="AR33" i="2" s="1"/>
  <c r="Y34" i="2"/>
  <c r="Z34" i="2" s="1"/>
  <c r="AC34" i="2"/>
  <c r="AD34" i="2" s="1"/>
  <c r="AE34" i="2"/>
  <c r="AF34" i="2" s="1"/>
  <c r="AG34" i="2"/>
  <c r="AH34" i="2" s="1"/>
  <c r="AM34" i="2"/>
  <c r="AN34" i="2" s="1"/>
  <c r="AO34" i="2"/>
  <c r="AP34" i="2" s="1"/>
  <c r="AQ34" i="2"/>
  <c r="AR34" i="2" s="1"/>
  <c r="Y35" i="2"/>
  <c r="Z35" i="2" s="1"/>
  <c r="AC35" i="2"/>
  <c r="AD35" i="2" s="1"/>
  <c r="AE35" i="2"/>
  <c r="AF35" i="2" s="1"/>
  <c r="AG35" i="2"/>
  <c r="AH35" i="2" s="1"/>
  <c r="AM35" i="2"/>
  <c r="AN35" i="2" s="1"/>
  <c r="AO35" i="2"/>
  <c r="AP35" i="2" s="1"/>
  <c r="AQ35" i="2"/>
  <c r="AR35" i="2" s="1"/>
  <c r="Y36" i="2"/>
  <c r="Z36" i="2" s="1"/>
  <c r="AC36" i="2"/>
  <c r="AD36" i="2" s="1"/>
  <c r="AE36" i="2"/>
  <c r="AF36" i="2" s="1"/>
  <c r="AG36" i="2"/>
  <c r="AH36" i="2" s="1"/>
  <c r="AM36" i="2"/>
  <c r="AN36" i="2" s="1"/>
  <c r="AO36" i="2"/>
  <c r="AP36" i="2" s="1"/>
  <c r="AQ36" i="2"/>
  <c r="AR36" i="2" s="1"/>
  <c r="Y37" i="2"/>
  <c r="Z37" i="2" s="1"/>
  <c r="AC37" i="2"/>
  <c r="AD37" i="2" s="1"/>
  <c r="AE37" i="2"/>
  <c r="AF37" i="2" s="1"/>
  <c r="AG37" i="2"/>
  <c r="AH37" i="2" s="1"/>
  <c r="AM37" i="2"/>
  <c r="AN37" i="2" s="1"/>
  <c r="AO37" i="2"/>
  <c r="AP37" i="2" s="1"/>
  <c r="AQ37" i="2"/>
  <c r="AR37" i="2" s="1"/>
  <c r="Y38" i="2"/>
  <c r="Z38" i="2" s="1"/>
  <c r="AC38" i="2"/>
  <c r="AD38" i="2" s="1"/>
  <c r="AE38" i="2"/>
  <c r="AF38" i="2" s="1"/>
  <c r="AG38" i="2"/>
  <c r="AH38" i="2" s="1"/>
  <c r="AM38" i="2"/>
  <c r="AN38" i="2" s="1"/>
  <c r="AO38" i="2"/>
  <c r="AP38" i="2" s="1"/>
  <c r="AQ38" i="2"/>
  <c r="AR38" i="2" s="1"/>
  <c r="Y39" i="2"/>
  <c r="Z39" i="2" s="1"/>
  <c r="AC39" i="2"/>
  <c r="AD39" i="2" s="1"/>
  <c r="AE39" i="2"/>
  <c r="AF39" i="2" s="1"/>
  <c r="AG39" i="2"/>
  <c r="AH39" i="2" s="1"/>
  <c r="AM39" i="2"/>
  <c r="AN39" i="2" s="1"/>
  <c r="AO39" i="2"/>
  <c r="AP39" i="2" s="1"/>
  <c r="AQ39" i="2"/>
  <c r="AR39" i="2" s="1"/>
  <c r="Y40" i="2"/>
  <c r="Z40" i="2" s="1"/>
  <c r="AC40" i="2"/>
  <c r="AD40" i="2" s="1"/>
  <c r="AE40" i="2"/>
  <c r="AF40" i="2" s="1"/>
  <c r="AG40" i="2"/>
  <c r="AH40" i="2" s="1"/>
  <c r="AM40" i="2"/>
  <c r="AN40" i="2" s="1"/>
  <c r="AO40" i="2"/>
  <c r="AP40" i="2" s="1"/>
  <c r="AQ40" i="2"/>
  <c r="AR40" i="2" s="1"/>
  <c r="Y41" i="2"/>
  <c r="Z41" i="2" s="1"/>
  <c r="AC41" i="2"/>
  <c r="AD41" i="2" s="1"/>
  <c r="AE41" i="2"/>
  <c r="AF41" i="2" s="1"/>
  <c r="AG41" i="2"/>
  <c r="AH41" i="2" s="1"/>
  <c r="AM41" i="2"/>
  <c r="AN41" i="2" s="1"/>
  <c r="AO41" i="2"/>
  <c r="AP41" i="2" s="1"/>
  <c r="AQ41" i="2"/>
  <c r="AR41" i="2" s="1"/>
  <c r="Y42" i="2"/>
  <c r="Z42" i="2" s="1"/>
  <c r="AC42" i="2"/>
  <c r="AD42" i="2" s="1"/>
  <c r="AE42" i="2"/>
  <c r="AF42" i="2" s="1"/>
  <c r="AG42" i="2"/>
  <c r="AH42" i="2" s="1"/>
  <c r="AM42" i="2"/>
  <c r="AN42" i="2" s="1"/>
  <c r="AO42" i="2"/>
  <c r="AP42" i="2" s="1"/>
  <c r="AQ42" i="2"/>
  <c r="AR42" i="2" s="1"/>
  <c r="Y43" i="2"/>
  <c r="Z43" i="2" s="1"/>
  <c r="AC43" i="2"/>
  <c r="AD43" i="2" s="1"/>
  <c r="AE43" i="2"/>
  <c r="AF43" i="2" s="1"/>
  <c r="AG43" i="2"/>
  <c r="AH43" i="2" s="1"/>
  <c r="AM43" i="2"/>
  <c r="AN43" i="2" s="1"/>
  <c r="AO43" i="2"/>
  <c r="AP43" i="2" s="1"/>
  <c r="AQ43" i="2"/>
  <c r="AR43" i="2" s="1"/>
  <c r="Y44" i="2"/>
  <c r="Z44" i="2" s="1"/>
  <c r="AC44" i="2"/>
  <c r="AD44" i="2" s="1"/>
  <c r="AE44" i="2"/>
  <c r="AF44" i="2" s="1"/>
  <c r="AG44" i="2"/>
  <c r="AH44" i="2" s="1"/>
  <c r="AM44" i="2"/>
  <c r="AN44" i="2" s="1"/>
  <c r="AO44" i="2"/>
  <c r="AP44" i="2" s="1"/>
  <c r="AQ44" i="2"/>
  <c r="AR44" i="2" s="1"/>
  <c r="Y46" i="2"/>
  <c r="Z46" i="2" s="1"/>
  <c r="AC46" i="2"/>
  <c r="AD46" i="2" s="1"/>
  <c r="AE46" i="2"/>
  <c r="AF46" i="2" s="1"/>
  <c r="AG46" i="2"/>
  <c r="AH46" i="2" s="1"/>
  <c r="AM46" i="2"/>
  <c r="AN46" i="2" s="1"/>
  <c r="AO46" i="2"/>
  <c r="AP46" i="2" s="1"/>
  <c r="AQ46" i="2"/>
  <c r="AR46" i="2" s="1"/>
  <c r="Y47" i="2"/>
  <c r="Z47" i="2" s="1"/>
  <c r="AC47" i="2"/>
  <c r="AD47" i="2" s="1"/>
  <c r="AE47" i="2"/>
  <c r="AF47" i="2" s="1"/>
  <c r="AG47" i="2"/>
  <c r="AH47" i="2" s="1"/>
  <c r="AM47" i="2"/>
  <c r="AN47" i="2" s="1"/>
  <c r="AO47" i="2"/>
  <c r="AP47" i="2" s="1"/>
  <c r="AQ47" i="2"/>
  <c r="AR47" i="2" s="1"/>
  <c r="Y48" i="2"/>
  <c r="Z48" i="2" s="1"/>
  <c r="AC48" i="2"/>
  <c r="AD48" i="2" s="1"/>
  <c r="AE48" i="2"/>
  <c r="AF48" i="2" s="1"/>
  <c r="AG48" i="2"/>
  <c r="AH48" i="2" s="1"/>
  <c r="AM48" i="2"/>
  <c r="AN48" i="2" s="1"/>
  <c r="AO48" i="2"/>
  <c r="AP48" i="2" s="1"/>
  <c r="AQ48" i="2"/>
  <c r="AR48" i="2" s="1"/>
  <c r="Y49" i="2"/>
  <c r="Z49" i="2" s="1"/>
  <c r="AC49" i="2"/>
  <c r="AD49" i="2" s="1"/>
  <c r="AE49" i="2"/>
  <c r="AF49" i="2" s="1"/>
  <c r="AG49" i="2"/>
  <c r="AH49" i="2" s="1"/>
  <c r="AM49" i="2"/>
  <c r="AN49" i="2" s="1"/>
  <c r="AO49" i="2"/>
  <c r="AP49" i="2" s="1"/>
  <c r="AQ49" i="2"/>
  <c r="AR49" i="2" s="1"/>
  <c r="Y50" i="2"/>
  <c r="Z50" i="2" s="1"/>
  <c r="AC50" i="2"/>
  <c r="AD50" i="2" s="1"/>
  <c r="AE50" i="2"/>
  <c r="AF50" i="2" s="1"/>
  <c r="AG50" i="2"/>
  <c r="AH50" i="2" s="1"/>
  <c r="AM50" i="2"/>
  <c r="AN50" i="2" s="1"/>
  <c r="AO50" i="2"/>
  <c r="AP50" i="2" s="1"/>
  <c r="AQ50" i="2"/>
  <c r="AR50" i="2" s="1"/>
  <c r="Y51" i="2"/>
  <c r="Z51" i="2" s="1"/>
  <c r="AC51" i="2"/>
  <c r="AD51" i="2" s="1"/>
  <c r="AE51" i="2"/>
  <c r="AF51" i="2" s="1"/>
  <c r="AG51" i="2"/>
  <c r="AH51" i="2" s="1"/>
  <c r="AM51" i="2"/>
  <c r="AN51" i="2" s="1"/>
  <c r="AO51" i="2"/>
  <c r="AP51" i="2" s="1"/>
  <c r="AQ51" i="2"/>
  <c r="AR51" i="2" s="1"/>
  <c r="Y52" i="2"/>
  <c r="Z52" i="2" s="1"/>
  <c r="AC52" i="2"/>
  <c r="AD52" i="2" s="1"/>
  <c r="AE52" i="2"/>
  <c r="AF52" i="2" s="1"/>
  <c r="AG52" i="2"/>
  <c r="AH52" i="2" s="1"/>
  <c r="AM52" i="2"/>
  <c r="AN52" i="2" s="1"/>
  <c r="AO52" i="2"/>
  <c r="AP52" i="2" s="1"/>
  <c r="AQ52" i="2"/>
  <c r="AR52" i="2" s="1"/>
  <c r="Y53" i="2"/>
  <c r="Z53" i="2" s="1"/>
  <c r="AC53" i="2"/>
  <c r="AD53" i="2" s="1"/>
  <c r="AE53" i="2"/>
  <c r="AF53" i="2" s="1"/>
  <c r="AG53" i="2"/>
  <c r="AH53" i="2" s="1"/>
  <c r="AM53" i="2"/>
  <c r="AN53" i="2" s="1"/>
  <c r="AO53" i="2"/>
  <c r="AP53" i="2" s="1"/>
  <c r="AQ53" i="2"/>
  <c r="AR53" i="2" s="1"/>
  <c r="Y54" i="2"/>
  <c r="Z54" i="2" s="1"/>
  <c r="AC54" i="2"/>
  <c r="AD54" i="2" s="1"/>
  <c r="AE54" i="2"/>
  <c r="AF54" i="2" s="1"/>
  <c r="AG54" i="2"/>
  <c r="AH54" i="2" s="1"/>
  <c r="AM54" i="2"/>
  <c r="AN54" i="2" s="1"/>
  <c r="AO54" i="2"/>
  <c r="AP54" i="2" s="1"/>
  <c r="AQ54" i="2"/>
  <c r="AR54" i="2" s="1"/>
  <c r="Y55" i="2"/>
  <c r="Z55" i="2" s="1"/>
  <c r="AC55" i="2"/>
  <c r="AD55" i="2" s="1"/>
  <c r="AE55" i="2"/>
  <c r="AF55" i="2" s="1"/>
  <c r="AG55" i="2"/>
  <c r="AH55" i="2" s="1"/>
  <c r="AM55" i="2"/>
  <c r="AN55" i="2" s="1"/>
  <c r="AO55" i="2"/>
  <c r="AP55" i="2" s="1"/>
  <c r="AQ55" i="2"/>
  <c r="AR55" i="2" s="1"/>
  <c r="Y56" i="2"/>
  <c r="Z56" i="2" s="1"/>
  <c r="AC56" i="2"/>
  <c r="AD56" i="2" s="1"/>
  <c r="AE56" i="2"/>
  <c r="AF56" i="2" s="1"/>
  <c r="AG56" i="2"/>
  <c r="AH56" i="2" s="1"/>
  <c r="AM56" i="2"/>
  <c r="AN56" i="2" s="1"/>
  <c r="AO56" i="2"/>
  <c r="AP56" i="2" s="1"/>
  <c r="AQ56" i="2"/>
  <c r="AR56" i="2" s="1"/>
  <c r="Y57" i="2"/>
  <c r="Z57" i="2" s="1"/>
  <c r="AC57" i="2"/>
  <c r="AD57" i="2" s="1"/>
  <c r="AE57" i="2"/>
  <c r="AF57" i="2" s="1"/>
  <c r="AG57" i="2"/>
  <c r="AH57" i="2" s="1"/>
  <c r="AM57" i="2"/>
  <c r="AN57" i="2" s="1"/>
  <c r="AO57" i="2"/>
  <c r="AP57" i="2" s="1"/>
  <c r="AQ57" i="2"/>
  <c r="AR57" i="2" s="1"/>
  <c r="Y58" i="2"/>
  <c r="Z58" i="2" s="1"/>
  <c r="AC58" i="2"/>
  <c r="AD58" i="2" s="1"/>
  <c r="AE58" i="2"/>
  <c r="AF58" i="2" s="1"/>
  <c r="AG58" i="2"/>
  <c r="AH58" i="2" s="1"/>
  <c r="AM58" i="2"/>
  <c r="AN58" i="2" s="1"/>
  <c r="AO58" i="2"/>
  <c r="AP58" i="2" s="1"/>
  <c r="AQ58" i="2"/>
  <c r="AR58" i="2" s="1"/>
  <c r="Y59" i="2"/>
  <c r="Z59" i="2" s="1"/>
  <c r="AC59" i="2"/>
  <c r="AD59" i="2" s="1"/>
  <c r="AE59" i="2"/>
  <c r="AF59" i="2" s="1"/>
  <c r="AG59" i="2"/>
  <c r="AH59" i="2" s="1"/>
  <c r="AM59" i="2"/>
  <c r="AN59" i="2" s="1"/>
  <c r="AO59" i="2"/>
  <c r="AP59" i="2" s="1"/>
  <c r="AQ59" i="2"/>
  <c r="AR59" i="2" s="1"/>
  <c r="Y60" i="2"/>
  <c r="Z60" i="2" s="1"/>
  <c r="AC60" i="2"/>
  <c r="AD60" i="2" s="1"/>
  <c r="AE60" i="2"/>
  <c r="AF60" i="2" s="1"/>
  <c r="AG60" i="2"/>
  <c r="AH60" i="2" s="1"/>
  <c r="AM60" i="2"/>
  <c r="AN60" i="2" s="1"/>
  <c r="AO60" i="2"/>
  <c r="AP60" i="2" s="1"/>
  <c r="AQ60" i="2"/>
  <c r="AR60" i="2" s="1"/>
  <c r="Y61" i="2"/>
  <c r="Z61" i="2" s="1"/>
  <c r="AC61" i="2"/>
  <c r="AD61" i="2" s="1"/>
  <c r="AE61" i="2"/>
  <c r="AF61" i="2" s="1"/>
  <c r="AG61" i="2"/>
  <c r="AH61" i="2" s="1"/>
  <c r="AM61" i="2"/>
  <c r="AN61" i="2" s="1"/>
  <c r="AO61" i="2"/>
  <c r="AP61" i="2" s="1"/>
  <c r="AQ61" i="2"/>
  <c r="AR61" i="2" s="1"/>
  <c r="Y62" i="2"/>
  <c r="Z62" i="2" s="1"/>
  <c r="AC62" i="2"/>
  <c r="AD62" i="2" s="1"/>
  <c r="AE62" i="2"/>
  <c r="AF62" i="2" s="1"/>
  <c r="AG62" i="2"/>
  <c r="AH62" i="2" s="1"/>
  <c r="AM62" i="2"/>
  <c r="AN62" i="2" s="1"/>
  <c r="AO62" i="2"/>
  <c r="AP62" i="2" s="1"/>
  <c r="AQ62" i="2"/>
  <c r="AR62" i="2" s="1"/>
  <c r="Y63" i="2"/>
  <c r="Z63" i="2" s="1"/>
  <c r="AC63" i="2"/>
  <c r="AD63" i="2" s="1"/>
  <c r="AE63" i="2"/>
  <c r="AF63" i="2" s="1"/>
  <c r="AG63" i="2"/>
  <c r="AH63" i="2" s="1"/>
  <c r="AM63" i="2"/>
  <c r="AN63" i="2" s="1"/>
  <c r="AO63" i="2"/>
  <c r="AP63" i="2" s="1"/>
  <c r="AQ63" i="2"/>
  <c r="AR63" i="2" s="1"/>
  <c r="Y64" i="2"/>
  <c r="Z64" i="2" s="1"/>
  <c r="AC64" i="2"/>
  <c r="AD64" i="2" s="1"/>
  <c r="AE64" i="2"/>
  <c r="AF64" i="2" s="1"/>
  <c r="AG64" i="2"/>
  <c r="AH64" i="2" s="1"/>
  <c r="AM64" i="2"/>
  <c r="AN64" i="2" s="1"/>
  <c r="AO64" i="2"/>
  <c r="AP64" i="2" s="1"/>
  <c r="AQ64" i="2"/>
  <c r="AR64" i="2" s="1"/>
  <c r="Y65" i="2"/>
  <c r="Z65" i="2" s="1"/>
  <c r="AC65" i="2"/>
  <c r="AD65" i="2" s="1"/>
  <c r="AE65" i="2"/>
  <c r="AF65" i="2" s="1"/>
  <c r="AG65" i="2"/>
  <c r="AH65" i="2" s="1"/>
  <c r="AM65" i="2"/>
  <c r="AN65" i="2" s="1"/>
  <c r="AO65" i="2"/>
  <c r="AP65" i="2" s="1"/>
  <c r="AQ65" i="2"/>
  <c r="AR65" i="2" s="1"/>
  <c r="Y66" i="2"/>
  <c r="Z66" i="2" s="1"/>
  <c r="AC66" i="2"/>
  <c r="AD66" i="2" s="1"/>
  <c r="AE66" i="2"/>
  <c r="AF66" i="2" s="1"/>
  <c r="AG66" i="2"/>
  <c r="AH66" i="2" s="1"/>
  <c r="AM66" i="2"/>
  <c r="AN66" i="2" s="1"/>
  <c r="AO66" i="2"/>
  <c r="AP66" i="2" s="1"/>
  <c r="AQ66" i="2"/>
  <c r="AR66" i="2" s="1"/>
  <c r="Y67" i="2"/>
  <c r="Z67" i="2" s="1"/>
  <c r="AC67" i="2"/>
  <c r="AD67" i="2" s="1"/>
  <c r="AE67" i="2"/>
  <c r="AF67" i="2" s="1"/>
  <c r="AG67" i="2"/>
  <c r="AH67" i="2" s="1"/>
  <c r="AM67" i="2"/>
  <c r="AN67" i="2" s="1"/>
  <c r="AO67" i="2"/>
  <c r="AP67" i="2" s="1"/>
  <c r="AQ67" i="2"/>
  <c r="AR67" i="2" s="1"/>
  <c r="Y68" i="2"/>
  <c r="Z68" i="2" s="1"/>
  <c r="AC68" i="2"/>
  <c r="AD68" i="2" s="1"/>
  <c r="AE68" i="2"/>
  <c r="AF68" i="2" s="1"/>
  <c r="AG68" i="2"/>
  <c r="AH68" i="2" s="1"/>
  <c r="AM68" i="2"/>
  <c r="AN68" i="2" s="1"/>
  <c r="AO68" i="2"/>
  <c r="AP68" i="2" s="1"/>
  <c r="AQ68" i="2"/>
  <c r="AR68" i="2" s="1"/>
  <c r="Y69" i="2"/>
  <c r="Z69" i="2" s="1"/>
  <c r="AC69" i="2"/>
  <c r="AD69" i="2" s="1"/>
  <c r="AE69" i="2"/>
  <c r="AF69" i="2" s="1"/>
  <c r="AG69" i="2"/>
  <c r="AH69" i="2" s="1"/>
  <c r="AM69" i="2"/>
  <c r="AN69" i="2" s="1"/>
  <c r="AO69" i="2"/>
  <c r="AP69" i="2" s="1"/>
  <c r="AQ69" i="2"/>
  <c r="AR69" i="2" s="1"/>
  <c r="Y70" i="2"/>
  <c r="Z70" i="2" s="1"/>
  <c r="AC70" i="2"/>
  <c r="AD70" i="2" s="1"/>
  <c r="AE70" i="2"/>
  <c r="AF70" i="2" s="1"/>
  <c r="AG70" i="2"/>
  <c r="AH70" i="2" s="1"/>
  <c r="AM70" i="2"/>
  <c r="AN70" i="2" s="1"/>
  <c r="AO70" i="2"/>
  <c r="AP70" i="2" s="1"/>
  <c r="AQ70" i="2"/>
  <c r="AR70" i="2" s="1"/>
  <c r="Y71" i="2"/>
  <c r="Z71" i="2" s="1"/>
  <c r="AC71" i="2"/>
  <c r="AD71" i="2" s="1"/>
  <c r="AE71" i="2"/>
  <c r="AF71" i="2" s="1"/>
  <c r="AG71" i="2"/>
  <c r="AH71" i="2" s="1"/>
  <c r="AM71" i="2"/>
  <c r="AN71" i="2" s="1"/>
  <c r="AO71" i="2"/>
  <c r="AP71" i="2" s="1"/>
  <c r="AQ71" i="2"/>
  <c r="AR71" i="2" s="1"/>
  <c r="Y73" i="2"/>
  <c r="Z73" i="2" s="1"/>
  <c r="AC73" i="2"/>
  <c r="AD73" i="2" s="1"/>
  <c r="AE73" i="2"/>
  <c r="AF73" i="2" s="1"/>
  <c r="AG73" i="2"/>
  <c r="AH73" i="2" s="1"/>
  <c r="AM73" i="2"/>
  <c r="AN73" i="2" s="1"/>
  <c r="AO73" i="2"/>
  <c r="AP73" i="2" s="1"/>
  <c r="AQ73" i="2"/>
  <c r="AR73" i="2" s="1"/>
  <c r="Y74" i="2"/>
  <c r="Z74" i="2" s="1"/>
  <c r="AC74" i="2"/>
  <c r="AD74" i="2" s="1"/>
  <c r="AE74" i="2"/>
  <c r="AF74" i="2" s="1"/>
  <c r="AG74" i="2"/>
  <c r="AH74" i="2" s="1"/>
  <c r="AM74" i="2"/>
  <c r="AN74" i="2" s="1"/>
  <c r="AO74" i="2"/>
  <c r="AP74" i="2" s="1"/>
  <c r="AQ74" i="2"/>
  <c r="AR74" i="2" s="1"/>
  <c r="Y75" i="2"/>
  <c r="Z75" i="2" s="1"/>
  <c r="AC75" i="2"/>
  <c r="AD75" i="2" s="1"/>
  <c r="AE75" i="2"/>
  <c r="AF75" i="2" s="1"/>
  <c r="AG75" i="2"/>
  <c r="AH75" i="2" s="1"/>
  <c r="AM75" i="2"/>
  <c r="AN75" i="2" s="1"/>
  <c r="AO75" i="2"/>
  <c r="AP75" i="2" s="1"/>
  <c r="AQ75" i="2"/>
  <c r="AR75" i="2" s="1"/>
  <c r="Y76" i="2"/>
  <c r="Z76" i="2" s="1"/>
  <c r="AC76" i="2"/>
  <c r="AD76" i="2" s="1"/>
  <c r="AE76" i="2"/>
  <c r="AF76" i="2" s="1"/>
  <c r="AG76" i="2"/>
  <c r="AH76" i="2" s="1"/>
  <c r="AM76" i="2"/>
  <c r="AN76" i="2" s="1"/>
  <c r="AO76" i="2"/>
  <c r="AP76" i="2" s="1"/>
  <c r="AQ76" i="2"/>
  <c r="AR76" i="2" s="1"/>
  <c r="Y78" i="2"/>
  <c r="Z78" i="2" s="1"/>
  <c r="AC78" i="2"/>
  <c r="AD78" i="2" s="1"/>
  <c r="AE78" i="2"/>
  <c r="AF78" i="2" s="1"/>
  <c r="AG78" i="2"/>
  <c r="AH78" i="2" s="1"/>
  <c r="AM78" i="2"/>
  <c r="AN78" i="2" s="1"/>
  <c r="AO78" i="2"/>
  <c r="AP78" i="2" s="1"/>
  <c r="AQ78" i="2"/>
  <c r="AR78" i="2" s="1"/>
  <c r="Y79" i="2"/>
  <c r="Z79" i="2" s="1"/>
  <c r="AC79" i="2"/>
  <c r="AD79" i="2" s="1"/>
  <c r="AE79" i="2"/>
  <c r="AF79" i="2" s="1"/>
  <c r="AG79" i="2"/>
  <c r="AH79" i="2" s="1"/>
  <c r="AM79" i="2"/>
  <c r="AN79" i="2" s="1"/>
  <c r="AO79" i="2"/>
  <c r="AP79" i="2" s="1"/>
  <c r="AQ79" i="2"/>
  <c r="AR79" i="2" s="1"/>
  <c r="Y80" i="2"/>
  <c r="Z80" i="2" s="1"/>
  <c r="AC80" i="2"/>
  <c r="AD80" i="2" s="1"/>
  <c r="AE80" i="2"/>
  <c r="AF80" i="2" s="1"/>
  <c r="AG80" i="2"/>
  <c r="AH80" i="2" s="1"/>
  <c r="AM80" i="2"/>
  <c r="AN80" i="2" s="1"/>
  <c r="AO80" i="2"/>
  <c r="AP80" i="2" s="1"/>
  <c r="AQ80" i="2"/>
  <c r="AR80" i="2" s="1"/>
  <c r="Y81" i="2"/>
  <c r="Z81" i="2" s="1"/>
  <c r="AC81" i="2"/>
  <c r="AD81" i="2" s="1"/>
  <c r="AE81" i="2"/>
  <c r="AF81" i="2" s="1"/>
  <c r="AG81" i="2"/>
  <c r="AH81" i="2" s="1"/>
  <c r="AM81" i="2"/>
  <c r="AN81" i="2" s="1"/>
  <c r="AO81" i="2"/>
  <c r="AP81" i="2" s="1"/>
  <c r="AQ81" i="2"/>
  <c r="AR81" i="2" s="1"/>
  <c r="Y82" i="2"/>
  <c r="Z82" i="2" s="1"/>
  <c r="AC82" i="2"/>
  <c r="AD82" i="2" s="1"/>
  <c r="AE82" i="2"/>
  <c r="AF82" i="2" s="1"/>
  <c r="AG82" i="2"/>
  <c r="AH82" i="2" s="1"/>
  <c r="AM82" i="2"/>
  <c r="AN82" i="2" s="1"/>
  <c r="AO82" i="2"/>
  <c r="AP82" i="2" s="1"/>
  <c r="AQ82" i="2"/>
  <c r="AR82" i="2" s="1"/>
  <c r="Y83" i="2"/>
  <c r="Z83" i="2" s="1"/>
  <c r="AC83" i="2"/>
  <c r="AD83" i="2" s="1"/>
  <c r="AE83" i="2"/>
  <c r="AF83" i="2" s="1"/>
  <c r="AG83" i="2"/>
  <c r="AH83" i="2" s="1"/>
  <c r="AM83" i="2"/>
  <c r="AN83" i="2" s="1"/>
  <c r="AO83" i="2"/>
  <c r="AP83" i="2" s="1"/>
  <c r="AQ83" i="2"/>
  <c r="AR83" i="2" s="1"/>
  <c r="Y84" i="2"/>
  <c r="Z84" i="2" s="1"/>
  <c r="AC84" i="2"/>
  <c r="AD84" i="2" s="1"/>
  <c r="AE84" i="2"/>
  <c r="AF84" i="2" s="1"/>
  <c r="AG84" i="2"/>
  <c r="AH84" i="2" s="1"/>
  <c r="AM84" i="2"/>
  <c r="AN84" i="2" s="1"/>
  <c r="AO84" i="2"/>
  <c r="AP84" i="2" s="1"/>
  <c r="AQ84" i="2"/>
  <c r="AR84" i="2" s="1"/>
  <c r="Y85" i="2"/>
  <c r="Z85" i="2" s="1"/>
  <c r="AC85" i="2"/>
  <c r="AD85" i="2" s="1"/>
  <c r="AE85" i="2"/>
  <c r="AF85" i="2" s="1"/>
  <c r="AG85" i="2"/>
  <c r="AH85" i="2" s="1"/>
  <c r="AM85" i="2"/>
  <c r="AN85" i="2" s="1"/>
  <c r="AO85" i="2"/>
  <c r="AP85" i="2" s="1"/>
  <c r="AQ85" i="2"/>
  <c r="AR85" i="2" s="1"/>
  <c r="Y86" i="2"/>
  <c r="Z86" i="2" s="1"/>
  <c r="AC86" i="2"/>
  <c r="AD86" i="2" s="1"/>
  <c r="AE86" i="2"/>
  <c r="AF86" i="2" s="1"/>
  <c r="AG86" i="2"/>
  <c r="AH86" i="2" s="1"/>
  <c r="AM86" i="2"/>
  <c r="AN86" i="2" s="1"/>
  <c r="AO86" i="2"/>
  <c r="AP86" i="2" s="1"/>
  <c r="AQ86" i="2"/>
  <c r="AR86" i="2" s="1"/>
  <c r="Y87" i="2"/>
  <c r="Z87" i="2" s="1"/>
  <c r="AC87" i="2"/>
  <c r="AD87" i="2" s="1"/>
  <c r="AE87" i="2"/>
  <c r="AF87" i="2" s="1"/>
  <c r="AG87" i="2"/>
  <c r="AH87" i="2" s="1"/>
  <c r="AM87" i="2"/>
  <c r="AN87" i="2" s="1"/>
  <c r="AO87" i="2"/>
  <c r="AP87" i="2" s="1"/>
  <c r="AQ87" i="2"/>
  <c r="AR87" i="2" s="1"/>
  <c r="Y88" i="2"/>
  <c r="Z88" i="2" s="1"/>
  <c r="AC88" i="2"/>
  <c r="AD88" i="2" s="1"/>
  <c r="AE88" i="2"/>
  <c r="AF88" i="2" s="1"/>
  <c r="AG88" i="2"/>
  <c r="AH88" i="2" s="1"/>
  <c r="AM88" i="2"/>
  <c r="AN88" i="2" s="1"/>
  <c r="AO88" i="2"/>
  <c r="AP88" i="2" s="1"/>
  <c r="AQ88" i="2"/>
  <c r="AR88" i="2" s="1"/>
  <c r="Y89" i="2"/>
  <c r="Z89" i="2" s="1"/>
  <c r="AC89" i="2"/>
  <c r="AD89" i="2" s="1"/>
  <c r="AE89" i="2"/>
  <c r="AF89" i="2" s="1"/>
  <c r="AG89" i="2"/>
  <c r="AH89" i="2" s="1"/>
  <c r="AM89" i="2"/>
  <c r="AN89" i="2" s="1"/>
  <c r="AO89" i="2"/>
  <c r="AP89" i="2" s="1"/>
  <c r="AQ89" i="2"/>
  <c r="AR89" i="2" s="1"/>
  <c r="Y90" i="2"/>
  <c r="Z90" i="2" s="1"/>
  <c r="AC90" i="2"/>
  <c r="AD90" i="2" s="1"/>
  <c r="AE90" i="2"/>
  <c r="AF90" i="2" s="1"/>
  <c r="AG90" i="2"/>
  <c r="AH90" i="2" s="1"/>
  <c r="AM90" i="2"/>
  <c r="AN90" i="2" s="1"/>
  <c r="AO90" i="2"/>
  <c r="AP90" i="2" s="1"/>
  <c r="AQ90" i="2"/>
  <c r="AR90" i="2" s="1"/>
  <c r="Y91" i="2"/>
  <c r="Z91" i="2" s="1"/>
  <c r="AC91" i="2"/>
  <c r="AD91" i="2" s="1"/>
  <c r="AE91" i="2"/>
  <c r="AF91" i="2" s="1"/>
  <c r="AG91" i="2"/>
  <c r="AH91" i="2" s="1"/>
  <c r="AM91" i="2"/>
  <c r="AN91" i="2" s="1"/>
  <c r="AO91" i="2"/>
  <c r="AP91" i="2" s="1"/>
  <c r="AQ91" i="2"/>
  <c r="AR91" i="2" s="1"/>
  <c r="Y92" i="2"/>
  <c r="Z92" i="2" s="1"/>
  <c r="AC92" i="2"/>
  <c r="AD92" i="2" s="1"/>
  <c r="AE92" i="2"/>
  <c r="AF92" i="2" s="1"/>
  <c r="AG92" i="2"/>
  <c r="AH92" i="2" s="1"/>
  <c r="AM92" i="2"/>
  <c r="AN92" i="2" s="1"/>
  <c r="AO92" i="2"/>
  <c r="AP92" i="2" s="1"/>
  <c r="AQ92" i="2"/>
  <c r="AR92" i="2" s="1"/>
  <c r="Y93" i="2"/>
  <c r="Z93" i="2" s="1"/>
  <c r="AC93" i="2"/>
  <c r="AD93" i="2" s="1"/>
  <c r="AE93" i="2"/>
  <c r="AF93" i="2" s="1"/>
  <c r="AG93" i="2"/>
  <c r="AH93" i="2" s="1"/>
  <c r="AM93" i="2"/>
  <c r="AN93" i="2" s="1"/>
  <c r="AO93" i="2"/>
  <c r="AP93" i="2" s="1"/>
  <c r="AQ93" i="2"/>
  <c r="AR93" i="2" s="1"/>
  <c r="Y94" i="2"/>
  <c r="Z94" i="2" s="1"/>
  <c r="AC94" i="2"/>
  <c r="AD94" i="2" s="1"/>
  <c r="AE94" i="2"/>
  <c r="AF94" i="2" s="1"/>
  <c r="AG94" i="2"/>
  <c r="AH94" i="2" s="1"/>
  <c r="AM94" i="2"/>
  <c r="AN94" i="2" s="1"/>
  <c r="AO94" i="2"/>
  <c r="AP94" i="2" s="1"/>
  <c r="AQ94" i="2"/>
  <c r="AR94" i="2" s="1"/>
  <c r="Y95" i="2"/>
  <c r="Z95" i="2" s="1"/>
  <c r="AC95" i="2"/>
  <c r="AD95" i="2" s="1"/>
  <c r="AE95" i="2"/>
  <c r="AF95" i="2" s="1"/>
  <c r="AG95" i="2"/>
  <c r="AH95" i="2" s="1"/>
  <c r="AM95" i="2"/>
  <c r="AN95" i="2" s="1"/>
  <c r="AO95" i="2"/>
  <c r="AP95" i="2" s="1"/>
  <c r="AQ95" i="2"/>
  <c r="AR95" i="2" s="1"/>
  <c r="Y96" i="2"/>
  <c r="Z96" i="2" s="1"/>
  <c r="AC96" i="2"/>
  <c r="AD96" i="2" s="1"/>
  <c r="AE96" i="2"/>
  <c r="AF96" i="2" s="1"/>
  <c r="AG96" i="2"/>
  <c r="AH96" i="2" s="1"/>
  <c r="AM96" i="2"/>
  <c r="AN96" i="2" s="1"/>
  <c r="AO96" i="2"/>
  <c r="AP96" i="2" s="1"/>
  <c r="AQ96" i="2"/>
  <c r="AR96" i="2" s="1"/>
  <c r="Y97" i="2"/>
  <c r="Z97" i="2" s="1"/>
  <c r="AC97" i="2"/>
  <c r="AD97" i="2" s="1"/>
  <c r="AE97" i="2"/>
  <c r="AF97" i="2" s="1"/>
  <c r="AG97" i="2"/>
  <c r="AH97" i="2" s="1"/>
  <c r="AM97" i="2"/>
  <c r="AN97" i="2" s="1"/>
  <c r="AO97" i="2"/>
  <c r="AP97" i="2" s="1"/>
  <c r="AQ97" i="2"/>
  <c r="AR97" i="2" s="1"/>
  <c r="Y98" i="2"/>
  <c r="Z98" i="2" s="1"/>
  <c r="AC98" i="2"/>
  <c r="AD98" i="2" s="1"/>
  <c r="AE98" i="2"/>
  <c r="AF98" i="2" s="1"/>
  <c r="AG98" i="2"/>
  <c r="AH98" i="2" s="1"/>
  <c r="AM98" i="2"/>
  <c r="AN98" i="2" s="1"/>
  <c r="AO98" i="2"/>
  <c r="AP98" i="2" s="1"/>
  <c r="AQ98" i="2"/>
  <c r="AR98" i="2" s="1"/>
  <c r="Y99" i="2"/>
  <c r="Z99" i="2" s="1"/>
  <c r="AC99" i="2"/>
  <c r="AD99" i="2" s="1"/>
  <c r="AE99" i="2"/>
  <c r="AF99" i="2" s="1"/>
  <c r="AG99" i="2"/>
  <c r="AH99" i="2" s="1"/>
  <c r="AM99" i="2"/>
  <c r="AN99" i="2" s="1"/>
  <c r="AO99" i="2"/>
  <c r="AP99" i="2" s="1"/>
  <c r="AQ99" i="2"/>
  <c r="AR99" i="2" s="1"/>
  <c r="Y100" i="2"/>
  <c r="Z100" i="2" s="1"/>
  <c r="AC100" i="2"/>
  <c r="AD100" i="2" s="1"/>
  <c r="AE100" i="2"/>
  <c r="AF100" i="2" s="1"/>
  <c r="AG100" i="2"/>
  <c r="AH100" i="2" s="1"/>
  <c r="AM100" i="2"/>
  <c r="AN100" i="2" s="1"/>
  <c r="AO100" i="2"/>
  <c r="AP100" i="2" s="1"/>
  <c r="AQ100" i="2"/>
  <c r="AR100" i="2" s="1"/>
  <c r="Y101" i="2"/>
  <c r="Z101" i="2" s="1"/>
  <c r="AC101" i="2"/>
  <c r="AD101" i="2" s="1"/>
  <c r="AE101" i="2"/>
  <c r="AF101" i="2" s="1"/>
  <c r="AG101" i="2"/>
  <c r="AH101" i="2" s="1"/>
  <c r="AM101" i="2"/>
  <c r="AN101" i="2" s="1"/>
  <c r="AO101" i="2"/>
  <c r="AP101" i="2" s="1"/>
  <c r="AQ101" i="2"/>
  <c r="AR101" i="2" s="1"/>
  <c r="Y102" i="2"/>
  <c r="Z102" i="2" s="1"/>
  <c r="AC102" i="2"/>
  <c r="AD102" i="2" s="1"/>
  <c r="AE102" i="2"/>
  <c r="AF102" i="2" s="1"/>
  <c r="AG102" i="2"/>
  <c r="AH102" i="2" s="1"/>
  <c r="AM102" i="2"/>
  <c r="AN102" i="2" s="1"/>
  <c r="AO102" i="2"/>
  <c r="AP102" i="2" s="1"/>
  <c r="AQ102" i="2"/>
  <c r="AR102" i="2" s="1"/>
  <c r="Y103" i="2"/>
  <c r="Z103" i="2" s="1"/>
  <c r="AC103" i="2"/>
  <c r="AD103" i="2" s="1"/>
  <c r="AE103" i="2"/>
  <c r="AF103" i="2" s="1"/>
  <c r="AG103" i="2"/>
  <c r="AH103" i="2" s="1"/>
  <c r="AM103" i="2"/>
  <c r="AN103" i="2" s="1"/>
  <c r="AO103" i="2"/>
  <c r="AP103" i="2" s="1"/>
  <c r="AQ103" i="2"/>
  <c r="AR103" i="2" s="1"/>
  <c r="Y104" i="2"/>
  <c r="Z104" i="2" s="1"/>
  <c r="AC104" i="2"/>
  <c r="AD104" i="2" s="1"/>
  <c r="AE104" i="2"/>
  <c r="AF104" i="2" s="1"/>
  <c r="AG104" i="2"/>
  <c r="AH104" i="2" s="1"/>
  <c r="AM104" i="2"/>
  <c r="AN104" i="2" s="1"/>
  <c r="AO104" i="2"/>
  <c r="AP104" i="2" s="1"/>
  <c r="AQ104" i="2"/>
  <c r="AR104" i="2" s="1"/>
  <c r="Y107" i="2"/>
  <c r="Z107" i="2" s="1"/>
  <c r="AC107" i="2"/>
  <c r="AD107" i="2" s="1"/>
  <c r="AE107" i="2"/>
  <c r="AF107" i="2" s="1"/>
  <c r="AG107" i="2"/>
  <c r="AH107" i="2" s="1"/>
  <c r="AM107" i="2"/>
  <c r="AN107" i="2" s="1"/>
  <c r="AO107" i="2"/>
  <c r="AP107" i="2" s="1"/>
  <c r="AQ107" i="2"/>
  <c r="AR107" i="2" s="1"/>
  <c r="Y108" i="2"/>
  <c r="Z108" i="2" s="1"/>
  <c r="AC108" i="2"/>
  <c r="AD108" i="2" s="1"/>
  <c r="AE108" i="2"/>
  <c r="AF108" i="2" s="1"/>
  <c r="AG108" i="2"/>
  <c r="AH108" i="2" s="1"/>
  <c r="AM108" i="2"/>
  <c r="AN108" i="2" s="1"/>
  <c r="AO108" i="2"/>
  <c r="AP108" i="2" s="1"/>
  <c r="AQ108" i="2"/>
  <c r="AR108" i="2" s="1"/>
  <c r="Y109" i="2"/>
  <c r="Z109" i="2" s="1"/>
  <c r="AC109" i="2"/>
  <c r="AD109" i="2" s="1"/>
  <c r="AE109" i="2"/>
  <c r="AF109" i="2" s="1"/>
  <c r="AG109" i="2"/>
  <c r="AH109" i="2" s="1"/>
  <c r="AM109" i="2"/>
  <c r="AN109" i="2" s="1"/>
  <c r="AO109" i="2"/>
  <c r="AP109" i="2" s="1"/>
  <c r="AQ109" i="2"/>
  <c r="AR109" i="2" s="1"/>
  <c r="Y110" i="2"/>
  <c r="Z110" i="2" s="1"/>
  <c r="AC110" i="2"/>
  <c r="AD110" i="2" s="1"/>
  <c r="AE110" i="2"/>
  <c r="AF110" i="2" s="1"/>
  <c r="AG110" i="2"/>
  <c r="AH110" i="2" s="1"/>
  <c r="AM110" i="2"/>
  <c r="AN110" i="2" s="1"/>
  <c r="AO110" i="2"/>
  <c r="AP110" i="2" s="1"/>
  <c r="AQ110" i="2"/>
  <c r="AR110" i="2" s="1"/>
  <c r="Y112" i="2"/>
  <c r="Z112" i="2" s="1"/>
  <c r="AC112" i="2"/>
  <c r="AD112" i="2" s="1"/>
  <c r="AE112" i="2"/>
  <c r="AF112" i="2" s="1"/>
  <c r="AG112" i="2"/>
  <c r="AH112" i="2" s="1"/>
  <c r="AM112" i="2"/>
  <c r="AN112" i="2" s="1"/>
  <c r="AO112" i="2"/>
  <c r="AP112" i="2" s="1"/>
  <c r="AQ112" i="2"/>
  <c r="AR112" i="2" s="1"/>
  <c r="Y113" i="2"/>
  <c r="Z113" i="2" s="1"/>
  <c r="AC113" i="2"/>
  <c r="AD113" i="2" s="1"/>
  <c r="AE113" i="2"/>
  <c r="AF113" i="2" s="1"/>
  <c r="AG113" i="2"/>
  <c r="AH113" i="2" s="1"/>
  <c r="AM113" i="2"/>
  <c r="AN113" i="2" s="1"/>
  <c r="AO113" i="2"/>
  <c r="AP113" i="2" s="1"/>
  <c r="AQ113" i="2"/>
  <c r="AR113" i="2" s="1"/>
  <c r="Y114" i="2"/>
  <c r="Z114" i="2" s="1"/>
  <c r="AC114" i="2"/>
  <c r="AD114" i="2" s="1"/>
  <c r="AE114" i="2"/>
  <c r="AF114" i="2" s="1"/>
  <c r="AG114" i="2"/>
  <c r="AH114" i="2" s="1"/>
  <c r="AM114" i="2"/>
  <c r="AN114" i="2" s="1"/>
  <c r="AO114" i="2"/>
  <c r="AP114" i="2" s="1"/>
  <c r="AQ114" i="2"/>
  <c r="AR114" i="2" s="1"/>
  <c r="Y115" i="2"/>
  <c r="Z115" i="2" s="1"/>
  <c r="AC115" i="2"/>
  <c r="AD115" i="2" s="1"/>
  <c r="AE115" i="2"/>
  <c r="AF115" i="2" s="1"/>
  <c r="AG115" i="2"/>
  <c r="AH115" i="2" s="1"/>
  <c r="AM115" i="2"/>
  <c r="AN115" i="2" s="1"/>
  <c r="AO115" i="2"/>
  <c r="AP115" i="2" s="1"/>
  <c r="AQ115" i="2"/>
  <c r="AR115" i="2" s="1"/>
  <c r="Y116" i="2"/>
  <c r="Z116" i="2" s="1"/>
  <c r="AC116" i="2"/>
  <c r="AD116" i="2" s="1"/>
  <c r="AE116" i="2"/>
  <c r="AF116" i="2" s="1"/>
  <c r="AG116" i="2"/>
  <c r="AH116" i="2" s="1"/>
  <c r="AM116" i="2"/>
  <c r="AN116" i="2" s="1"/>
  <c r="AO116" i="2"/>
  <c r="AP116" i="2" s="1"/>
  <c r="AQ116" i="2"/>
  <c r="AR116" i="2" s="1"/>
  <c r="Y117" i="2"/>
  <c r="Z117" i="2" s="1"/>
  <c r="AC117" i="2"/>
  <c r="AD117" i="2" s="1"/>
  <c r="AE117" i="2"/>
  <c r="AF117" i="2" s="1"/>
  <c r="AG117" i="2"/>
  <c r="AH117" i="2" s="1"/>
  <c r="AM117" i="2"/>
  <c r="AN117" i="2" s="1"/>
  <c r="AO117" i="2"/>
  <c r="AP117" i="2" s="1"/>
  <c r="AQ117" i="2"/>
  <c r="AR117" i="2" s="1"/>
  <c r="Y118" i="2"/>
  <c r="Z118" i="2" s="1"/>
  <c r="AC118" i="2"/>
  <c r="AD118" i="2" s="1"/>
  <c r="AE118" i="2"/>
  <c r="AF118" i="2" s="1"/>
  <c r="AG118" i="2"/>
  <c r="AH118" i="2" s="1"/>
  <c r="AM118" i="2"/>
  <c r="AN118" i="2" s="1"/>
  <c r="AO118" i="2"/>
  <c r="AP118" i="2" s="1"/>
  <c r="AQ118" i="2"/>
  <c r="AR118" i="2" s="1"/>
  <c r="Y119" i="2"/>
  <c r="Z119" i="2" s="1"/>
  <c r="AC119" i="2"/>
  <c r="AD119" i="2" s="1"/>
  <c r="AE119" i="2"/>
  <c r="AF119" i="2" s="1"/>
  <c r="AG119" i="2"/>
  <c r="AH119" i="2" s="1"/>
  <c r="AM119" i="2"/>
  <c r="AN119" i="2" s="1"/>
  <c r="AO119" i="2"/>
  <c r="AP119" i="2" s="1"/>
  <c r="AQ119" i="2"/>
  <c r="AR119" i="2" s="1"/>
  <c r="Y120" i="2"/>
  <c r="Z120" i="2" s="1"/>
  <c r="AC120" i="2"/>
  <c r="AD120" i="2" s="1"/>
  <c r="AE120" i="2"/>
  <c r="AF120" i="2" s="1"/>
  <c r="AG120" i="2"/>
  <c r="AH120" i="2" s="1"/>
  <c r="AM120" i="2"/>
  <c r="AN120" i="2" s="1"/>
  <c r="AO120" i="2"/>
  <c r="AP120" i="2" s="1"/>
  <c r="AQ120" i="2"/>
  <c r="AR120" i="2" s="1"/>
  <c r="Y121" i="2"/>
  <c r="Z121" i="2" s="1"/>
  <c r="AC121" i="2"/>
  <c r="AD121" i="2" s="1"/>
  <c r="AE121" i="2"/>
  <c r="AF121" i="2" s="1"/>
  <c r="AG121" i="2"/>
  <c r="AH121" i="2" s="1"/>
  <c r="AM121" i="2"/>
  <c r="AN121" i="2" s="1"/>
  <c r="AO121" i="2"/>
  <c r="AP121" i="2" s="1"/>
  <c r="AQ121" i="2"/>
  <c r="AR121" i="2" s="1"/>
  <c r="Y122" i="2"/>
  <c r="Z122" i="2" s="1"/>
  <c r="AC122" i="2"/>
  <c r="AD122" i="2" s="1"/>
  <c r="AE122" i="2"/>
  <c r="AF122" i="2" s="1"/>
  <c r="AG122" i="2"/>
  <c r="AH122" i="2" s="1"/>
  <c r="AM122" i="2"/>
  <c r="AN122" i="2" s="1"/>
  <c r="AO122" i="2"/>
  <c r="AP122" i="2" s="1"/>
  <c r="AQ122" i="2"/>
  <c r="AR122" i="2" s="1"/>
  <c r="Y123" i="2"/>
  <c r="Z123" i="2" s="1"/>
  <c r="AC123" i="2"/>
  <c r="AD123" i="2" s="1"/>
  <c r="AE123" i="2"/>
  <c r="AF123" i="2" s="1"/>
  <c r="AG123" i="2"/>
  <c r="AH123" i="2" s="1"/>
  <c r="AM123" i="2"/>
  <c r="AN123" i="2" s="1"/>
  <c r="AO123" i="2"/>
  <c r="AP123" i="2" s="1"/>
  <c r="AQ123" i="2"/>
  <c r="AR123" i="2" s="1"/>
  <c r="Y124" i="2"/>
  <c r="Z124" i="2" s="1"/>
  <c r="AC124" i="2"/>
  <c r="AD124" i="2" s="1"/>
  <c r="AE124" i="2"/>
  <c r="AF124" i="2" s="1"/>
  <c r="AG124" i="2"/>
  <c r="AH124" i="2" s="1"/>
  <c r="AM124" i="2"/>
  <c r="AN124" i="2" s="1"/>
  <c r="AO124" i="2"/>
  <c r="AP124" i="2" s="1"/>
  <c r="AQ124" i="2"/>
  <c r="AR124" i="2" s="1"/>
  <c r="Y125" i="2"/>
  <c r="Z125" i="2" s="1"/>
  <c r="AC125" i="2"/>
  <c r="AD125" i="2" s="1"/>
  <c r="AE125" i="2"/>
  <c r="AF125" i="2" s="1"/>
  <c r="AG125" i="2"/>
  <c r="AH125" i="2" s="1"/>
  <c r="AM125" i="2"/>
  <c r="AN125" i="2" s="1"/>
  <c r="AO125" i="2"/>
  <c r="AP125" i="2" s="1"/>
  <c r="AQ125" i="2"/>
  <c r="AR125" i="2" s="1"/>
  <c r="Y126" i="2"/>
  <c r="Z126" i="2" s="1"/>
  <c r="AC126" i="2"/>
  <c r="AD126" i="2" s="1"/>
  <c r="AE126" i="2"/>
  <c r="AF126" i="2" s="1"/>
  <c r="AG126" i="2"/>
  <c r="AH126" i="2" s="1"/>
  <c r="AM126" i="2"/>
  <c r="AN126" i="2" s="1"/>
  <c r="AO126" i="2"/>
  <c r="AP126" i="2" s="1"/>
  <c r="AQ126" i="2"/>
  <c r="AR126" i="2" s="1"/>
  <c r="Y127" i="2"/>
  <c r="Z127" i="2" s="1"/>
  <c r="AC127" i="2"/>
  <c r="AD127" i="2" s="1"/>
  <c r="AE127" i="2"/>
  <c r="AF127" i="2" s="1"/>
  <c r="AG127" i="2"/>
  <c r="AH127" i="2" s="1"/>
  <c r="AM127" i="2"/>
  <c r="AN127" i="2" s="1"/>
  <c r="AO127" i="2"/>
  <c r="AP127" i="2" s="1"/>
  <c r="AQ127" i="2"/>
  <c r="AR127" i="2" s="1"/>
  <c r="Y128" i="2"/>
  <c r="Z128" i="2" s="1"/>
  <c r="AC128" i="2"/>
  <c r="AD128" i="2" s="1"/>
  <c r="AE128" i="2"/>
  <c r="AF128" i="2" s="1"/>
  <c r="AG128" i="2"/>
  <c r="AH128" i="2" s="1"/>
  <c r="AM128" i="2"/>
  <c r="AN128" i="2" s="1"/>
  <c r="AO128" i="2"/>
  <c r="AP128" i="2" s="1"/>
  <c r="AQ128" i="2"/>
  <c r="AR128" i="2" s="1"/>
  <c r="Y129" i="2"/>
  <c r="Z129" i="2" s="1"/>
  <c r="AC129" i="2"/>
  <c r="AD129" i="2" s="1"/>
  <c r="AE129" i="2"/>
  <c r="AF129" i="2" s="1"/>
  <c r="AG129" i="2"/>
  <c r="AH129" i="2" s="1"/>
  <c r="AM129" i="2"/>
  <c r="AN129" i="2" s="1"/>
  <c r="AO129" i="2"/>
  <c r="AP129" i="2" s="1"/>
  <c r="AQ129" i="2"/>
  <c r="AR129" i="2" s="1"/>
  <c r="Y130" i="2"/>
  <c r="Z130" i="2" s="1"/>
  <c r="AC130" i="2"/>
  <c r="AD130" i="2" s="1"/>
  <c r="AE130" i="2"/>
  <c r="AF130" i="2" s="1"/>
  <c r="AG130" i="2"/>
  <c r="AH130" i="2" s="1"/>
  <c r="AM130" i="2"/>
  <c r="AN130" i="2" s="1"/>
  <c r="AO130" i="2"/>
  <c r="AP130" i="2" s="1"/>
  <c r="AQ130" i="2"/>
  <c r="AR130" i="2" s="1"/>
  <c r="Y131" i="2"/>
  <c r="Z131" i="2" s="1"/>
  <c r="AC131" i="2"/>
  <c r="AD131" i="2" s="1"/>
  <c r="AE131" i="2"/>
  <c r="AF131" i="2" s="1"/>
  <c r="AG131" i="2"/>
  <c r="AH131" i="2" s="1"/>
  <c r="AM131" i="2"/>
  <c r="AN131" i="2" s="1"/>
  <c r="AO131" i="2"/>
  <c r="AP131" i="2" s="1"/>
  <c r="AQ131" i="2"/>
  <c r="AR131" i="2" s="1"/>
  <c r="Y132" i="2"/>
  <c r="Z132" i="2" s="1"/>
  <c r="AC132" i="2"/>
  <c r="AD132" i="2" s="1"/>
  <c r="AE132" i="2"/>
  <c r="AF132" i="2" s="1"/>
  <c r="AG132" i="2"/>
  <c r="AH132" i="2" s="1"/>
  <c r="AM132" i="2"/>
  <c r="AN132" i="2" s="1"/>
  <c r="AO132" i="2"/>
  <c r="AP132" i="2" s="1"/>
  <c r="AQ132" i="2"/>
  <c r="AR132" i="2" s="1"/>
  <c r="Y133" i="2"/>
  <c r="Z133" i="2" s="1"/>
  <c r="AC133" i="2"/>
  <c r="AD133" i="2" s="1"/>
  <c r="AE133" i="2"/>
  <c r="AF133" i="2" s="1"/>
  <c r="AG133" i="2"/>
  <c r="AH133" i="2" s="1"/>
  <c r="AM133" i="2"/>
  <c r="AN133" i="2" s="1"/>
  <c r="AO133" i="2"/>
  <c r="AP133" i="2" s="1"/>
  <c r="AQ133" i="2"/>
  <c r="AR133" i="2" s="1"/>
  <c r="Y134" i="2"/>
  <c r="Z134" i="2" s="1"/>
  <c r="AC134" i="2"/>
  <c r="AD134" i="2" s="1"/>
  <c r="AE134" i="2"/>
  <c r="AF134" i="2" s="1"/>
  <c r="AG134" i="2"/>
  <c r="AH134" i="2" s="1"/>
  <c r="AM134" i="2"/>
  <c r="AN134" i="2" s="1"/>
  <c r="AO134" i="2"/>
  <c r="AP134" i="2" s="1"/>
  <c r="AQ134" i="2"/>
  <c r="AR134" i="2" s="1"/>
  <c r="Y135" i="2"/>
  <c r="Z135" i="2" s="1"/>
  <c r="AC135" i="2"/>
  <c r="AD135" i="2" s="1"/>
  <c r="AE135" i="2"/>
  <c r="AF135" i="2" s="1"/>
  <c r="AG135" i="2"/>
  <c r="AH135" i="2" s="1"/>
  <c r="AM135" i="2"/>
  <c r="AN135" i="2" s="1"/>
  <c r="AO135" i="2"/>
  <c r="AP135" i="2" s="1"/>
  <c r="AQ135" i="2"/>
  <c r="AR135" i="2" s="1"/>
  <c r="Y136" i="2"/>
  <c r="Z136" i="2" s="1"/>
  <c r="AC136" i="2"/>
  <c r="AD136" i="2" s="1"/>
  <c r="AE136" i="2"/>
  <c r="AF136" i="2" s="1"/>
  <c r="AG136" i="2"/>
  <c r="AH136" i="2" s="1"/>
  <c r="AM136" i="2"/>
  <c r="AN136" i="2" s="1"/>
  <c r="AO136" i="2"/>
  <c r="AP136" i="2" s="1"/>
  <c r="AQ136" i="2"/>
  <c r="AR136" i="2" s="1"/>
  <c r="Y137" i="2"/>
  <c r="Z137" i="2" s="1"/>
  <c r="AC137" i="2"/>
  <c r="AD137" i="2" s="1"/>
  <c r="AE137" i="2"/>
  <c r="AF137" i="2" s="1"/>
  <c r="AG137" i="2"/>
  <c r="AH137" i="2" s="1"/>
  <c r="AM137" i="2"/>
  <c r="AN137" i="2" s="1"/>
  <c r="AO137" i="2"/>
  <c r="AP137" i="2" s="1"/>
  <c r="AQ137" i="2"/>
  <c r="AR137" i="2" s="1"/>
  <c r="Y138" i="2"/>
  <c r="Z138" i="2" s="1"/>
  <c r="AC138" i="2"/>
  <c r="AD138" i="2" s="1"/>
  <c r="AE138" i="2"/>
  <c r="AF138" i="2" s="1"/>
  <c r="AG138" i="2"/>
  <c r="AH138" i="2" s="1"/>
  <c r="AM138" i="2"/>
  <c r="AN138" i="2" s="1"/>
  <c r="AO138" i="2"/>
  <c r="AP138" i="2" s="1"/>
  <c r="AQ138" i="2"/>
  <c r="AR138" i="2" s="1"/>
  <c r="Y139" i="2"/>
  <c r="Z139" i="2" s="1"/>
  <c r="AC139" i="2"/>
  <c r="AD139" i="2" s="1"/>
  <c r="AE139" i="2"/>
  <c r="AF139" i="2" s="1"/>
  <c r="AG139" i="2"/>
  <c r="AH139" i="2" s="1"/>
  <c r="AM139" i="2"/>
  <c r="AN139" i="2" s="1"/>
  <c r="AO139" i="2"/>
  <c r="AP139" i="2" s="1"/>
  <c r="AQ139" i="2"/>
  <c r="AR139" i="2" s="1"/>
  <c r="Y140" i="2"/>
  <c r="Z140" i="2" s="1"/>
  <c r="AC140" i="2"/>
  <c r="AD140" i="2" s="1"/>
  <c r="AE140" i="2"/>
  <c r="AF140" i="2" s="1"/>
  <c r="AG140" i="2"/>
  <c r="AH140" i="2" s="1"/>
  <c r="AM140" i="2"/>
  <c r="AN140" i="2" s="1"/>
  <c r="AO140" i="2"/>
  <c r="AP140" i="2" s="1"/>
  <c r="AQ140" i="2"/>
  <c r="AR140" i="2" s="1"/>
  <c r="Y141" i="2"/>
  <c r="Z141" i="2" s="1"/>
  <c r="AC141" i="2"/>
  <c r="AD141" i="2" s="1"/>
  <c r="AE141" i="2"/>
  <c r="AF141" i="2" s="1"/>
  <c r="AG141" i="2"/>
  <c r="AH141" i="2" s="1"/>
  <c r="AM141" i="2"/>
  <c r="AN141" i="2" s="1"/>
  <c r="AO141" i="2"/>
  <c r="AP141" i="2" s="1"/>
  <c r="AQ141" i="2"/>
  <c r="AR141" i="2" s="1"/>
  <c r="Y142" i="2"/>
  <c r="Z142" i="2" s="1"/>
  <c r="AC142" i="2"/>
  <c r="AD142" i="2" s="1"/>
  <c r="AE142" i="2"/>
  <c r="AF142" i="2" s="1"/>
  <c r="AG142" i="2"/>
  <c r="AH142" i="2" s="1"/>
  <c r="AM142" i="2"/>
  <c r="AN142" i="2" s="1"/>
  <c r="AO142" i="2"/>
  <c r="AP142" i="2" s="1"/>
  <c r="AQ142" i="2"/>
  <c r="AR142" i="2" s="1"/>
  <c r="Y143" i="2"/>
  <c r="Z143" i="2" s="1"/>
  <c r="AC143" i="2"/>
  <c r="AD143" i="2" s="1"/>
  <c r="AE143" i="2"/>
  <c r="AF143" i="2" s="1"/>
  <c r="AG143" i="2"/>
  <c r="AH143" i="2" s="1"/>
  <c r="AM143" i="2"/>
  <c r="AN143" i="2" s="1"/>
  <c r="AO143" i="2"/>
  <c r="AP143" i="2" s="1"/>
  <c r="AQ143" i="2"/>
  <c r="AR143" i="2" s="1"/>
  <c r="Y145" i="2"/>
  <c r="Z145" i="2" s="1"/>
  <c r="AC145" i="2"/>
  <c r="AD145" i="2" s="1"/>
  <c r="AE145" i="2"/>
  <c r="AF145" i="2" s="1"/>
  <c r="AG145" i="2"/>
  <c r="AH145" i="2" s="1"/>
  <c r="AM145" i="2"/>
  <c r="AN145" i="2" s="1"/>
  <c r="AO145" i="2"/>
  <c r="AP145" i="2" s="1"/>
  <c r="AQ145" i="2"/>
  <c r="AR145" i="2" s="1"/>
  <c r="Y146" i="2"/>
  <c r="Z146" i="2" s="1"/>
  <c r="AC146" i="2"/>
  <c r="AD146" i="2" s="1"/>
  <c r="AE146" i="2"/>
  <c r="AF146" i="2" s="1"/>
  <c r="AG146" i="2"/>
  <c r="AH146" i="2" s="1"/>
  <c r="AM146" i="2"/>
  <c r="AN146" i="2" s="1"/>
  <c r="AO146" i="2"/>
  <c r="AP146" i="2" s="1"/>
  <c r="AQ146" i="2"/>
  <c r="AR146" i="2" s="1"/>
  <c r="Y147" i="2"/>
  <c r="Z147" i="2" s="1"/>
  <c r="AC147" i="2"/>
  <c r="AD147" i="2" s="1"/>
  <c r="AE147" i="2"/>
  <c r="AF147" i="2" s="1"/>
  <c r="AG147" i="2"/>
  <c r="AH147" i="2" s="1"/>
  <c r="AM147" i="2"/>
  <c r="AN147" i="2" s="1"/>
  <c r="AO147" i="2"/>
  <c r="AP147" i="2" s="1"/>
  <c r="AQ147" i="2"/>
  <c r="AR147" i="2" s="1"/>
  <c r="Y148" i="2"/>
  <c r="Z148" i="2" s="1"/>
  <c r="AC148" i="2"/>
  <c r="AD148" i="2" s="1"/>
  <c r="AE148" i="2"/>
  <c r="AF148" i="2" s="1"/>
  <c r="AG148" i="2"/>
  <c r="AH148" i="2" s="1"/>
  <c r="AM148" i="2"/>
  <c r="AN148" i="2" s="1"/>
  <c r="AO148" i="2"/>
  <c r="AP148" i="2" s="1"/>
  <c r="AQ148" i="2"/>
  <c r="AR148" i="2" s="1"/>
  <c r="Y149" i="2"/>
  <c r="Z149" i="2" s="1"/>
  <c r="AC149" i="2"/>
  <c r="AD149" i="2" s="1"/>
  <c r="AE149" i="2"/>
  <c r="AF149" i="2" s="1"/>
  <c r="AG149" i="2"/>
  <c r="AH149" i="2" s="1"/>
  <c r="AM149" i="2"/>
  <c r="AN149" i="2" s="1"/>
  <c r="AO149" i="2"/>
  <c r="AP149" i="2" s="1"/>
  <c r="AQ149" i="2"/>
  <c r="AR149" i="2" s="1"/>
  <c r="Y150" i="2"/>
  <c r="Z150" i="2" s="1"/>
  <c r="AC150" i="2"/>
  <c r="AD150" i="2" s="1"/>
  <c r="AE150" i="2"/>
  <c r="AF150" i="2" s="1"/>
  <c r="AG150" i="2"/>
  <c r="AH150" i="2" s="1"/>
  <c r="AM150" i="2"/>
  <c r="AN150" i="2" s="1"/>
  <c r="AO150" i="2"/>
  <c r="AP150" i="2" s="1"/>
  <c r="AQ150" i="2"/>
  <c r="AR150" i="2" s="1"/>
  <c r="Y151" i="2"/>
  <c r="Z151" i="2" s="1"/>
  <c r="AC151" i="2"/>
  <c r="AD151" i="2" s="1"/>
  <c r="AE151" i="2"/>
  <c r="AF151" i="2" s="1"/>
  <c r="AG151" i="2"/>
  <c r="AH151" i="2" s="1"/>
  <c r="AM151" i="2"/>
  <c r="AN151" i="2" s="1"/>
  <c r="AO151" i="2"/>
  <c r="AP151" i="2" s="1"/>
  <c r="AQ151" i="2"/>
  <c r="AR151" i="2" s="1"/>
  <c r="Y152" i="2"/>
  <c r="Z152" i="2" s="1"/>
  <c r="AC152" i="2"/>
  <c r="AD152" i="2" s="1"/>
  <c r="AE152" i="2"/>
  <c r="AF152" i="2" s="1"/>
  <c r="AG152" i="2"/>
  <c r="AH152" i="2" s="1"/>
  <c r="AM152" i="2"/>
  <c r="AN152" i="2" s="1"/>
  <c r="AO152" i="2"/>
  <c r="AP152" i="2" s="1"/>
  <c r="AQ152" i="2"/>
  <c r="AR152" i="2" s="1"/>
  <c r="Y153" i="2"/>
  <c r="Z153" i="2" s="1"/>
  <c r="AC153" i="2"/>
  <c r="AD153" i="2" s="1"/>
  <c r="AE153" i="2"/>
  <c r="AF153" i="2" s="1"/>
  <c r="AG153" i="2"/>
  <c r="AH153" i="2" s="1"/>
  <c r="AM153" i="2"/>
  <c r="AN153" i="2" s="1"/>
  <c r="AO153" i="2"/>
  <c r="AP153" i="2" s="1"/>
  <c r="AQ153" i="2"/>
  <c r="AR153" i="2" s="1"/>
  <c r="Y154" i="2"/>
  <c r="Z154" i="2" s="1"/>
  <c r="AC154" i="2"/>
  <c r="AD154" i="2" s="1"/>
  <c r="AE154" i="2"/>
  <c r="AF154" i="2" s="1"/>
  <c r="AG154" i="2"/>
  <c r="AH154" i="2" s="1"/>
  <c r="AM154" i="2"/>
  <c r="AN154" i="2" s="1"/>
  <c r="AO154" i="2"/>
  <c r="AP154" i="2" s="1"/>
  <c r="AQ154" i="2"/>
  <c r="AR154" i="2" s="1"/>
  <c r="Y155" i="2"/>
  <c r="Z155" i="2" s="1"/>
  <c r="AC155" i="2"/>
  <c r="AD155" i="2" s="1"/>
  <c r="AE155" i="2"/>
  <c r="AF155" i="2" s="1"/>
  <c r="AG155" i="2"/>
  <c r="AH155" i="2" s="1"/>
  <c r="AM155" i="2"/>
  <c r="AN155" i="2" s="1"/>
  <c r="AO155" i="2"/>
  <c r="AP155" i="2" s="1"/>
  <c r="AQ155" i="2"/>
  <c r="AR155" i="2" s="1"/>
  <c r="Y156" i="2"/>
  <c r="Z156" i="2" s="1"/>
  <c r="AC156" i="2"/>
  <c r="AD156" i="2" s="1"/>
  <c r="AE156" i="2"/>
  <c r="AF156" i="2" s="1"/>
  <c r="AG156" i="2"/>
  <c r="AH156" i="2" s="1"/>
  <c r="AM156" i="2"/>
  <c r="AN156" i="2" s="1"/>
  <c r="AO156" i="2"/>
  <c r="AP156" i="2" s="1"/>
  <c r="AQ156" i="2"/>
  <c r="AR156" i="2" s="1"/>
  <c r="Y157" i="2"/>
  <c r="Z157" i="2" s="1"/>
  <c r="AC157" i="2"/>
  <c r="AD157" i="2" s="1"/>
  <c r="AE157" i="2"/>
  <c r="AF157" i="2" s="1"/>
  <c r="AG157" i="2"/>
  <c r="AH157" i="2" s="1"/>
  <c r="AM157" i="2"/>
  <c r="AN157" i="2" s="1"/>
  <c r="AO157" i="2"/>
  <c r="AP157" i="2" s="1"/>
  <c r="AQ157" i="2"/>
  <c r="AR157" i="2" s="1"/>
  <c r="Y158" i="2"/>
  <c r="Z158" i="2" s="1"/>
  <c r="AC158" i="2"/>
  <c r="AD158" i="2" s="1"/>
  <c r="AE158" i="2"/>
  <c r="AF158" i="2" s="1"/>
  <c r="AG158" i="2"/>
  <c r="AH158" i="2" s="1"/>
  <c r="AM158" i="2"/>
  <c r="AN158" i="2" s="1"/>
  <c r="AO158" i="2"/>
  <c r="AP158" i="2" s="1"/>
  <c r="AQ158" i="2"/>
  <c r="AR158" i="2" s="1"/>
  <c r="Y159" i="2"/>
  <c r="Z159" i="2" s="1"/>
  <c r="AC159" i="2"/>
  <c r="AD159" i="2" s="1"/>
  <c r="AE159" i="2"/>
  <c r="AF159" i="2" s="1"/>
  <c r="AG159" i="2"/>
  <c r="AH159" i="2" s="1"/>
  <c r="AM159" i="2"/>
  <c r="AN159" i="2" s="1"/>
  <c r="AO159" i="2"/>
  <c r="AP159" i="2" s="1"/>
  <c r="AQ159" i="2"/>
  <c r="AR159" i="2" s="1"/>
  <c r="Y160" i="2"/>
  <c r="Z160" i="2" s="1"/>
  <c r="AC160" i="2"/>
  <c r="AD160" i="2" s="1"/>
  <c r="AE160" i="2"/>
  <c r="AF160" i="2" s="1"/>
  <c r="AG160" i="2"/>
  <c r="AH160" i="2" s="1"/>
  <c r="AM160" i="2"/>
  <c r="AN160" i="2" s="1"/>
  <c r="AO160" i="2"/>
  <c r="AP160" i="2" s="1"/>
  <c r="AQ160" i="2"/>
  <c r="AR160" i="2" s="1"/>
  <c r="Y162" i="2"/>
  <c r="Z162" i="2" s="1"/>
  <c r="AC162" i="2"/>
  <c r="AD162" i="2" s="1"/>
  <c r="AE162" i="2"/>
  <c r="AF162" i="2" s="1"/>
  <c r="AG162" i="2"/>
  <c r="AH162" i="2" s="1"/>
  <c r="AM162" i="2"/>
  <c r="AN162" i="2" s="1"/>
  <c r="AO162" i="2"/>
  <c r="AP162" i="2" s="1"/>
  <c r="AQ162" i="2"/>
  <c r="AR162" i="2" s="1"/>
  <c r="Y163" i="2"/>
  <c r="Z163" i="2" s="1"/>
  <c r="AC163" i="2"/>
  <c r="AD163" i="2" s="1"/>
  <c r="AE163" i="2"/>
  <c r="AF163" i="2" s="1"/>
  <c r="AG163" i="2"/>
  <c r="AH163" i="2" s="1"/>
  <c r="AM163" i="2"/>
  <c r="AN163" i="2" s="1"/>
  <c r="AO163" i="2"/>
  <c r="AP163" i="2" s="1"/>
  <c r="AQ163" i="2"/>
  <c r="AR163" i="2" s="1"/>
  <c r="Y164" i="2"/>
  <c r="Z164" i="2" s="1"/>
  <c r="AC164" i="2"/>
  <c r="AD164" i="2" s="1"/>
  <c r="AE164" i="2"/>
  <c r="AF164" i="2" s="1"/>
  <c r="AG164" i="2"/>
  <c r="AH164" i="2" s="1"/>
  <c r="AM164" i="2"/>
  <c r="AN164" i="2" s="1"/>
  <c r="AO164" i="2"/>
  <c r="AP164" i="2" s="1"/>
  <c r="AQ164" i="2"/>
  <c r="AR164" i="2" s="1"/>
  <c r="Y165" i="2"/>
  <c r="Z165" i="2" s="1"/>
  <c r="AC165" i="2"/>
  <c r="AD165" i="2" s="1"/>
  <c r="AE165" i="2"/>
  <c r="AF165" i="2" s="1"/>
  <c r="AG165" i="2"/>
  <c r="AH165" i="2" s="1"/>
  <c r="AM165" i="2"/>
  <c r="AN165" i="2" s="1"/>
  <c r="AO165" i="2"/>
  <c r="AP165" i="2" s="1"/>
  <c r="AQ165" i="2"/>
  <c r="AR165" i="2" s="1"/>
  <c r="Y166" i="2"/>
  <c r="Z166" i="2" s="1"/>
  <c r="AC166" i="2"/>
  <c r="AD166" i="2" s="1"/>
  <c r="AE166" i="2"/>
  <c r="AF166" i="2" s="1"/>
  <c r="AG166" i="2"/>
  <c r="AH166" i="2" s="1"/>
  <c r="AM166" i="2"/>
  <c r="AN166" i="2" s="1"/>
  <c r="AO166" i="2"/>
  <c r="AP166" i="2" s="1"/>
  <c r="AQ166" i="2"/>
  <c r="AR166" i="2" s="1"/>
  <c r="Y167" i="2"/>
  <c r="Z167" i="2" s="1"/>
  <c r="AC167" i="2"/>
  <c r="AD167" i="2" s="1"/>
  <c r="AE167" i="2"/>
  <c r="AF167" i="2" s="1"/>
  <c r="AG167" i="2"/>
  <c r="AH167" i="2" s="1"/>
  <c r="AM167" i="2"/>
  <c r="AN167" i="2" s="1"/>
  <c r="AO167" i="2"/>
  <c r="AP167" i="2" s="1"/>
  <c r="AQ167" i="2"/>
  <c r="AR167" i="2" s="1"/>
  <c r="Y168" i="2"/>
  <c r="Z168" i="2" s="1"/>
  <c r="AC168" i="2"/>
  <c r="AD168" i="2" s="1"/>
  <c r="AE168" i="2"/>
  <c r="AF168" i="2" s="1"/>
  <c r="AG168" i="2"/>
  <c r="AH168" i="2" s="1"/>
  <c r="AM168" i="2"/>
  <c r="AN168" i="2" s="1"/>
  <c r="AO168" i="2"/>
  <c r="AP168" i="2" s="1"/>
  <c r="AQ168" i="2"/>
  <c r="AR168" i="2" s="1"/>
  <c r="Y169" i="2"/>
  <c r="Z169" i="2" s="1"/>
  <c r="AC169" i="2"/>
  <c r="AD169" i="2" s="1"/>
  <c r="AE169" i="2"/>
  <c r="AF169" i="2" s="1"/>
  <c r="AG169" i="2"/>
  <c r="AH169" i="2" s="1"/>
  <c r="AM169" i="2"/>
  <c r="AN169" i="2" s="1"/>
  <c r="AO169" i="2"/>
  <c r="AP169" i="2" s="1"/>
  <c r="AQ169" i="2"/>
  <c r="AR169" i="2" s="1"/>
  <c r="Y170" i="2"/>
  <c r="Z170" i="2" s="1"/>
  <c r="AC170" i="2"/>
  <c r="AD170" i="2" s="1"/>
  <c r="AE170" i="2"/>
  <c r="AF170" i="2" s="1"/>
  <c r="AG170" i="2"/>
  <c r="AH170" i="2" s="1"/>
  <c r="AM170" i="2"/>
  <c r="AN170" i="2" s="1"/>
  <c r="AO170" i="2"/>
  <c r="AP170" i="2" s="1"/>
  <c r="AQ170" i="2"/>
  <c r="AR170" i="2" s="1"/>
  <c r="Y171" i="2"/>
  <c r="Z171" i="2" s="1"/>
  <c r="AC171" i="2"/>
  <c r="AD171" i="2" s="1"/>
  <c r="AE171" i="2"/>
  <c r="AF171" i="2" s="1"/>
  <c r="AG171" i="2"/>
  <c r="AH171" i="2" s="1"/>
  <c r="AM171" i="2"/>
  <c r="AN171" i="2" s="1"/>
  <c r="AO171" i="2"/>
  <c r="AP171" i="2" s="1"/>
  <c r="AQ171" i="2"/>
  <c r="AR171" i="2" s="1"/>
  <c r="Y172" i="2"/>
  <c r="Z172" i="2" s="1"/>
  <c r="AC172" i="2"/>
  <c r="AD172" i="2" s="1"/>
  <c r="AE172" i="2"/>
  <c r="AF172" i="2" s="1"/>
  <c r="AG172" i="2"/>
  <c r="AH172" i="2" s="1"/>
  <c r="AM172" i="2"/>
  <c r="AN172" i="2" s="1"/>
  <c r="AO172" i="2"/>
  <c r="AP172" i="2" s="1"/>
  <c r="AQ172" i="2"/>
  <c r="AR172" i="2" s="1"/>
  <c r="Y173" i="2"/>
  <c r="Z173" i="2" s="1"/>
  <c r="AC173" i="2"/>
  <c r="AD173" i="2" s="1"/>
  <c r="AE173" i="2"/>
  <c r="AF173" i="2" s="1"/>
  <c r="AG173" i="2"/>
  <c r="AH173" i="2" s="1"/>
  <c r="AM173" i="2"/>
  <c r="AN173" i="2" s="1"/>
  <c r="AO173" i="2"/>
  <c r="AP173" i="2" s="1"/>
  <c r="AQ173" i="2"/>
  <c r="AR173" i="2" s="1"/>
  <c r="Y174" i="2"/>
  <c r="Z174" i="2" s="1"/>
  <c r="AC174" i="2"/>
  <c r="AD174" i="2" s="1"/>
  <c r="AE174" i="2"/>
  <c r="AF174" i="2" s="1"/>
  <c r="AG174" i="2"/>
  <c r="AH174" i="2" s="1"/>
  <c r="AM174" i="2"/>
  <c r="AN174" i="2" s="1"/>
  <c r="AO174" i="2"/>
  <c r="AP174" i="2" s="1"/>
  <c r="AQ174" i="2"/>
  <c r="AR174" i="2" s="1"/>
  <c r="Y177" i="2"/>
  <c r="Z177" i="2" s="1"/>
  <c r="AC177" i="2"/>
  <c r="AD177" i="2" s="1"/>
  <c r="AE177" i="2"/>
  <c r="AF177" i="2" s="1"/>
  <c r="AG177" i="2"/>
  <c r="AH177" i="2" s="1"/>
  <c r="AM177" i="2"/>
  <c r="AN177" i="2" s="1"/>
  <c r="AO177" i="2"/>
  <c r="AP177" i="2" s="1"/>
  <c r="AQ177" i="2"/>
  <c r="AR177" i="2" s="1"/>
  <c r="Y179" i="2"/>
  <c r="Z179" i="2" s="1"/>
  <c r="AC179" i="2"/>
  <c r="AD179" i="2" s="1"/>
  <c r="AE179" i="2"/>
  <c r="AF179" i="2" s="1"/>
  <c r="AG179" i="2"/>
  <c r="AH179" i="2" s="1"/>
  <c r="AM179" i="2"/>
  <c r="AN179" i="2" s="1"/>
  <c r="AO179" i="2"/>
  <c r="AP179" i="2" s="1"/>
  <c r="AQ179" i="2"/>
  <c r="AR179" i="2" s="1"/>
  <c r="Y180" i="2"/>
  <c r="Z180" i="2" s="1"/>
  <c r="AC180" i="2"/>
  <c r="AD180" i="2" s="1"/>
  <c r="AE180" i="2"/>
  <c r="AF180" i="2" s="1"/>
  <c r="AG180" i="2"/>
  <c r="AH180" i="2" s="1"/>
  <c r="AM180" i="2"/>
  <c r="AN180" i="2" s="1"/>
  <c r="AO180" i="2"/>
  <c r="AP180" i="2" s="1"/>
  <c r="AQ180" i="2"/>
  <c r="AR180" i="2" s="1"/>
  <c r="Y181" i="2"/>
  <c r="Z181" i="2" s="1"/>
  <c r="AA181" i="2"/>
  <c r="AB181" i="2" s="1"/>
  <c r="AC181" i="2"/>
  <c r="AD181" i="2" s="1"/>
  <c r="AE181" i="2"/>
  <c r="AF181" i="2" s="1"/>
  <c r="AG181" i="2"/>
  <c r="AH181" i="2" s="1"/>
  <c r="AM181" i="2"/>
  <c r="AN181" i="2" s="1"/>
  <c r="AO181" i="2"/>
  <c r="AP181" i="2" s="1"/>
  <c r="AQ181" i="2"/>
  <c r="AR181" i="2" s="1"/>
  <c r="Y182" i="2"/>
  <c r="Z182" i="2" s="1"/>
  <c r="AA182" i="2"/>
  <c r="AB182" i="2" s="1"/>
  <c r="AC182" i="2"/>
  <c r="AD182" i="2" s="1"/>
  <c r="AE182" i="2"/>
  <c r="AF182" i="2" s="1"/>
  <c r="AG182" i="2"/>
  <c r="AH182" i="2" s="1"/>
  <c r="AM182" i="2"/>
  <c r="AN182" i="2" s="1"/>
  <c r="AO182" i="2"/>
  <c r="AP182" i="2" s="1"/>
  <c r="AQ182" i="2"/>
  <c r="AR182" i="2" s="1"/>
  <c r="Y185" i="2"/>
  <c r="Z185" i="2" s="1"/>
  <c r="AC185" i="2"/>
  <c r="AD185" i="2" s="1"/>
  <c r="AE185" i="2"/>
  <c r="AF185" i="2" s="1"/>
  <c r="AG185" i="2"/>
  <c r="AH185" i="2" s="1"/>
  <c r="AM185" i="2"/>
  <c r="AN185" i="2" s="1"/>
  <c r="AO185" i="2"/>
  <c r="AP185" i="2" s="1"/>
  <c r="AQ185" i="2"/>
  <c r="AR185" i="2" s="1"/>
  <c r="Y186" i="2"/>
  <c r="Z186" i="2" s="1"/>
  <c r="AC186" i="2"/>
  <c r="AD186" i="2" s="1"/>
  <c r="AE186" i="2"/>
  <c r="AF186" i="2" s="1"/>
  <c r="AG186" i="2"/>
  <c r="AH186" i="2" s="1"/>
  <c r="AM186" i="2"/>
  <c r="AN186" i="2" s="1"/>
  <c r="AO186" i="2"/>
  <c r="AP186" i="2" s="1"/>
  <c r="AQ186" i="2"/>
  <c r="AR186" i="2" s="1"/>
  <c r="Y187" i="2"/>
  <c r="Z187" i="2" s="1"/>
  <c r="AC187" i="2"/>
  <c r="AD187" i="2" s="1"/>
  <c r="AE187" i="2"/>
  <c r="AF187" i="2" s="1"/>
  <c r="AG187" i="2"/>
  <c r="AH187" i="2" s="1"/>
  <c r="AM187" i="2"/>
  <c r="AN187" i="2" s="1"/>
  <c r="AO187" i="2"/>
  <c r="AP187" i="2" s="1"/>
  <c r="AQ187" i="2"/>
  <c r="AR187" i="2" s="1"/>
  <c r="Y188" i="2"/>
  <c r="Z188" i="2" s="1"/>
  <c r="AC188" i="2"/>
  <c r="AD188" i="2" s="1"/>
  <c r="AE188" i="2"/>
  <c r="AF188" i="2" s="1"/>
  <c r="AG188" i="2"/>
  <c r="AH188" i="2" s="1"/>
  <c r="AM188" i="2"/>
  <c r="AN188" i="2" s="1"/>
  <c r="AO188" i="2"/>
  <c r="AP188" i="2" s="1"/>
  <c r="AQ188" i="2"/>
  <c r="AR188" i="2" s="1"/>
  <c r="Y189" i="2"/>
  <c r="Z189" i="2" s="1"/>
  <c r="AC189" i="2"/>
  <c r="AD189" i="2" s="1"/>
  <c r="AE189" i="2"/>
  <c r="AF189" i="2" s="1"/>
  <c r="AG189" i="2"/>
  <c r="AH189" i="2" s="1"/>
  <c r="AM189" i="2"/>
  <c r="AN189" i="2" s="1"/>
  <c r="AO189" i="2"/>
  <c r="AP189" i="2" s="1"/>
  <c r="AQ189" i="2"/>
  <c r="AR189" i="2" s="1"/>
  <c r="Y190" i="2"/>
  <c r="Z190" i="2" s="1"/>
  <c r="AC190" i="2"/>
  <c r="AD190" i="2" s="1"/>
  <c r="AE190" i="2"/>
  <c r="AF190" i="2" s="1"/>
  <c r="AG190" i="2"/>
  <c r="AH190" i="2" s="1"/>
  <c r="AM190" i="2"/>
  <c r="AN190" i="2" s="1"/>
  <c r="AO190" i="2"/>
  <c r="AP190" i="2" s="1"/>
  <c r="AQ190" i="2"/>
  <c r="AR190" i="2" s="1"/>
  <c r="Y191" i="2"/>
  <c r="Z191" i="2" s="1"/>
  <c r="AC191" i="2"/>
  <c r="AD191" i="2" s="1"/>
  <c r="AE191" i="2"/>
  <c r="AF191" i="2" s="1"/>
  <c r="AG191" i="2"/>
  <c r="AH191" i="2" s="1"/>
  <c r="AM191" i="2"/>
  <c r="AN191" i="2" s="1"/>
  <c r="AO191" i="2"/>
  <c r="AP191" i="2" s="1"/>
  <c r="AQ191" i="2"/>
  <c r="AR191" i="2" s="1"/>
  <c r="Y192" i="2"/>
  <c r="Z192" i="2" s="1"/>
  <c r="AC192" i="2"/>
  <c r="AD192" i="2" s="1"/>
  <c r="AE192" i="2"/>
  <c r="AF192" i="2" s="1"/>
  <c r="AG192" i="2"/>
  <c r="AH192" i="2" s="1"/>
  <c r="AM192" i="2"/>
  <c r="AN192" i="2" s="1"/>
  <c r="AO192" i="2"/>
  <c r="AP192" i="2" s="1"/>
  <c r="AQ192" i="2"/>
  <c r="AR192" i="2" s="1"/>
  <c r="Y193" i="2"/>
  <c r="Z193" i="2" s="1"/>
  <c r="AC193" i="2"/>
  <c r="AD193" i="2" s="1"/>
  <c r="AE193" i="2"/>
  <c r="AF193" i="2" s="1"/>
  <c r="AG193" i="2"/>
  <c r="AH193" i="2" s="1"/>
  <c r="AM193" i="2"/>
  <c r="AN193" i="2" s="1"/>
  <c r="AO193" i="2"/>
  <c r="AP193" i="2" s="1"/>
  <c r="AQ193" i="2"/>
  <c r="AR193" i="2" s="1"/>
  <c r="Y194" i="2"/>
  <c r="Z194" i="2" s="1"/>
  <c r="AC194" i="2"/>
  <c r="AD194" i="2" s="1"/>
  <c r="AE194" i="2"/>
  <c r="AF194" i="2" s="1"/>
  <c r="AG194" i="2"/>
  <c r="AH194" i="2" s="1"/>
  <c r="AM194" i="2"/>
  <c r="AN194" i="2" s="1"/>
  <c r="AO194" i="2"/>
  <c r="AP194" i="2" s="1"/>
  <c r="AQ194" i="2"/>
  <c r="AR194" i="2" s="1"/>
  <c r="Y195" i="2"/>
  <c r="Z195" i="2" s="1"/>
  <c r="AC195" i="2"/>
  <c r="AD195" i="2" s="1"/>
  <c r="AE195" i="2"/>
  <c r="AF195" i="2" s="1"/>
  <c r="AG195" i="2"/>
  <c r="AH195" i="2" s="1"/>
  <c r="AM195" i="2"/>
  <c r="AN195" i="2" s="1"/>
  <c r="AO195" i="2"/>
  <c r="AP195" i="2" s="1"/>
  <c r="AQ195" i="2"/>
  <c r="AR195" i="2" s="1"/>
  <c r="Y196" i="2"/>
  <c r="Z196" i="2" s="1"/>
  <c r="AC196" i="2"/>
  <c r="AD196" i="2" s="1"/>
  <c r="AE196" i="2"/>
  <c r="AF196" i="2" s="1"/>
  <c r="AG196" i="2"/>
  <c r="AH196" i="2" s="1"/>
  <c r="AM196" i="2"/>
  <c r="AN196" i="2" s="1"/>
  <c r="AO196" i="2"/>
  <c r="AP196" i="2" s="1"/>
  <c r="AQ196" i="2"/>
  <c r="AR196" i="2" s="1"/>
  <c r="Y197" i="2"/>
  <c r="Z197" i="2" s="1"/>
  <c r="AC197" i="2"/>
  <c r="AD197" i="2" s="1"/>
  <c r="AE197" i="2"/>
  <c r="AF197" i="2" s="1"/>
  <c r="AG197" i="2"/>
  <c r="AH197" i="2" s="1"/>
  <c r="AM197" i="2"/>
  <c r="AN197" i="2" s="1"/>
  <c r="AO197" i="2"/>
  <c r="AP197" i="2" s="1"/>
  <c r="AQ197" i="2"/>
  <c r="AR197" i="2" s="1"/>
  <c r="Y198" i="2"/>
  <c r="Z198" i="2" s="1"/>
  <c r="AC198" i="2"/>
  <c r="AD198" i="2" s="1"/>
  <c r="AE198" i="2"/>
  <c r="AF198" i="2" s="1"/>
  <c r="AG198" i="2"/>
  <c r="AH198" i="2" s="1"/>
  <c r="AM198" i="2"/>
  <c r="AN198" i="2" s="1"/>
  <c r="AO198" i="2"/>
  <c r="AP198" i="2" s="1"/>
  <c r="AQ198" i="2"/>
  <c r="AR198" i="2" s="1"/>
  <c r="Y199" i="2"/>
  <c r="Z199" i="2" s="1"/>
  <c r="AC199" i="2"/>
  <c r="AD199" i="2" s="1"/>
  <c r="AE199" i="2"/>
  <c r="AF199" i="2" s="1"/>
  <c r="AG199" i="2"/>
  <c r="AH199" i="2" s="1"/>
  <c r="AM199" i="2"/>
  <c r="AN199" i="2" s="1"/>
  <c r="AO199" i="2"/>
  <c r="AP199" i="2" s="1"/>
  <c r="AQ199" i="2"/>
  <c r="AR199" i="2" s="1"/>
  <c r="Y200" i="2"/>
  <c r="Z200" i="2" s="1"/>
  <c r="AC200" i="2"/>
  <c r="AD200" i="2" s="1"/>
  <c r="AE200" i="2"/>
  <c r="AF200" i="2" s="1"/>
  <c r="AG200" i="2"/>
  <c r="AH200" i="2" s="1"/>
  <c r="AM200" i="2"/>
  <c r="AN200" i="2" s="1"/>
  <c r="AO200" i="2"/>
  <c r="AP200" i="2" s="1"/>
  <c r="AQ200" i="2"/>
  <c r="AR200" i="2" s="1"/>
  <c r="Y201" i="2"/>
  <c r="Z201" i="2" s="1"/>
  <c r="AC201" i="2"/>
  <c r="AD201" i="2" s="1"/>
  <c r="AE201" i="2"/>
  <c r="AF201" i="2" s="1"/>
  <c r="AG201" i="2"/>
  <c r="AH201" i="2" s="1"/>
  <c r="AM201" i="2"/>
  <c r="AN201" i="2" s="1"/>
  <c r="AO201" i="2"/>
  <c r="AP201" i="2" s="1"/>
  <c r="AQ201" i="2"/>
  <c r="AR201" i="2" s="1"/>
  <c r="Y202" i="2"/>
  <c r="Z202" i="2" s="1"/>
  <c r="AC202" i="2"/>
  <c r="AD202" i="2" s="1"/>
  <c r="AE202" i="2"/>
  <c r="AF202" i="2" s="1"/>
  <c r="AG202" i="2"/>
  <c r="AH202" i="2" s="1"/>
  <c r="AM202" i="2"/>
  <c r="AN202" i="2" s="1"/>
  <c r="AO202" i="2"/>
  <c r="AP202" i="2" s="1"/>
  <c r="AQ202" i="2"/>
  <c r="AR202" i="2" s="1"/>
  <c r="Y203" i="2"/>
  <c r="Z203" i="2" s="1"/>
  <c r="AC203" i="2"/>
  <c r="AD203" i="2" s="1"/>
  <c r="AE203" i="2"/>
  <c r="AF203" i="2" s="1"/>
  <c r="AG203" i="2"/>
  <c r="AH203" i="2" s="1"/>
  <c r="AM203" i="2"/>
  <c r="AN203" i="2" s="1"/>
  <c r="AO203" i="2"/>
  <c r="AP203" i="2" s="1"/>
  <c r="AQ203" i="2"/>
  <c r="AR203" i="2" s="1"/>
  <c r="Y204" i="2"/>
  <c r="Z204" i="2" s="1"/>
  <c r="AC204" i="2"/>
  <c r="AD204" i="2" s="1"/>
  <c r="AE204" i="2"/>
  <c r="AF204" i="2" s="1"/>
  <c r="AG204" i="2"/>
  <c r="AH204" i="2" s="1"/>
  <c r="AM204" i="2"/>
  <c r="AN204" i="2" s="1"/>
  <c r="AO204" i="2"/>
  <c r="AP204" i="2" s="1"/>
  <c r="AQ204" i="2"/>
  <c r="AR204" i="2" s="1"/>
  <c r="Y205" i="2"/>
  <c r="Z205" i="2" s="1"/>
  <c r="AC205" i="2"/>
  <c r="AD205" i="2" s="1"/>
  <c r="AE205" i="2"/>
  <c r="AF205" i="2" s="1"/>
  <c r="AG205" i="2"/>
  <c r="AH205" i="2" s="1"/>
  <c r="AM205" i="2"/>
  <c r="AN205" i="2" s="1"/>
  <c r="AO205" i="2"/>
  <c r="AP205" i="2" s="1"/>
  <c r="AQ205" i="2"/>
  <c r="AR205" i="2" s="1"/>
  <c r="Y206" i="2"/>
  <c r="Z206" i="2" s="1"/>
  <c r="AC206" i="2"/>
  <c r="AD206" i="2" s="1"/>
  <c r="AE206" i="2"/>
  <c r="AF206" i="2" s="1"/>
  <c r="AG206" i="2"/>
  <c r="AH206" i="2" s="1"/>
  <c r="AM206" i="2"/>
  <c r="AN206" i="2" s="1"/>
  <c r="AO206" i="2"/>
  <c r="AP206" i="2" s="1"/>
  <c r="AQ206" i="2"/>
  <c r="AR206" i="2" s="1"/>
  <c r="Y207" i="2"/>
  <c r="Z207" i="2" s="1"/>
  <c r="AC207" i="2"/>
  <c r="AD207" i="2" s="1"/>
  <c r="AE207" i="2"/>
  <c r="AF207" i="2" s="1"/>
  <c r="AG207" i="2"/>
  <c r="AH207" i="2" s="1"/>
  <c r="AM207" i="2"/>
  <c r="AN207" i="2" s="1"/>
  <c r="AO207" i="2"/>
  <c r="AP207" i="2" s="1"/>
  <c r="AQ207" i="2"/>
  <c r="AR207" i="2" s="1"/>
  <c r="Y208" i="2"/>
  <c r="Z208" i="2" s="1"/>
  <c r="AC208" i="2"/>
  <c r="AD208" i="2" s="1"/>
  <c r="AE208" i="2"/>
  <c r="AF208" i="2" s="1"/>
  <c r="AG208" i="2"/>
  <c r="AH208" i="2" s="1"/>
  <c r="AM208" i="2"/>
  <c r="AN208" i="2" s="1"/>
  <c r="AO208" i="2"/>
  <c r="AP208" i="2" s="1"/>
  <c r="AQ208" i="2"/>
  <c r="AR208" i="2" s="1"/>
  <c r="Y209" i="2"/>
  <c r="Z209" i="2" s="1"/>
  <c r="AC209" i="2"/>
  <c r="AD209" i="2" s="1"/>
  <c r="AE209" i="2"/>
  <c r="AF209" i="2" s="1"/>
  <c r="AG209" i="2"/>
  <c r="AH209" i="2" s="1"/>
  <c r="AM209" i="2"/>
  <c r="AN209" i="2" s="1"/>
  <c r="AO209" i="2"/>
  <c r="AP209" i="2" s="1"/>
  <c r="AQ209" i="2"/>
  <c r="AR209" i="2" s="1"/>
  <c r="Y210" i="2"/>
  <c r="Z210" i="2" s="1"/>
  <c r="AC210" i="2"/>
  <c r="AD210" i="2" s="1"/>
  <c r="AE210" i="2"/>
  <c r="AF210" i="2" s="1"/>
  <c r="AG210" i="2"/>
  <c r="AH210" i="2" s="1"/>
  <c r="AM210" i="2"/>
  <c r="AN210" i="2" s="1"/>
  <c r="AO210" i="2"/>
  <c r="AP210" i="2" s="1"/>
  <c r="AQ210" i="2"/>
  <c r="AR210" i="2" s="1"/>
  <c r="Y211" i="2"/>
  <c r="Z211" i="2" s="1"/>
  <c r="AC211" i="2"/>
  <c r="AD211" i="2" s="1"/>
  <c r="AE211" i="2"/>
  <c r="AF211" i="2" s="1"/>
  <c r="AG211" i="2"/>
  <c r="AH211" i="2" s="1"/>
  <c r="AM211" i="2"/>
  <c r="AN211" i="2" s="1"/>
  <c r="AO211" i="2"/>
  <c r="AP211" i="2" s="1"/>
  <c r="AQ211" i="2"/>
  <c r="AR211" i="2" s="1"/>
  <c r="Y212" i="2"/>
  <c r="Z212" i="2" s="1"/>
  <c r="AC212" i="2"/>
  <c r="AD212" i="2" s="1"/>
  <c r="AE212" i="2"/>
  <c r="AF212" i="2" s="1"/>
  <c r="AG212" i="2"/>
  <c r="AH212" i="2" s="1"/>
  <c r="AM212" i="2"/>
  <c r="AN212" i="2" s="1"/>
  <c r="AO212" i="2"/>
  <c r="AP212" i="2" s="1"/>
  <c r="AQ212" i="2"/>
  <c r="AR212" i="2" s="1"/>
  <c r="Y213" i="2"/>
  <c r="Z213" i="2" s="1"/>
  <c r="AC213" i="2"/>
  <c r="AD213" i="2" s="1"/>
  <c r="AE213" i="2"/>
  <c r="AF213" i="2" s="1"/>
  <c r="AG213" i="2"/>
  <c r="AH213" i="2" s="1"/>
  <c r="AM213" i="2"/>
  <c r="AN213" i="2" s="1"/>
  <c r="AO213" i="2"/>
  <c r="AP213" i="2" s="1"/>
  <c r="AQ213" i="2"/>
  <c r="AR213" i="2" s="1"/>
  <c r="Y214" i="2"/>
  <c r="Z214" i="2" s="1"/>
  <c r="AC214" i="2"/>
  <c r="AD214" i="2" s="1"/>
  <c r="AE214" i="2"/>
  <c r="AF214" i="2" s="1"/>
  <c r="AG214" i="2"/>
  <c r="AH214" i="2" s="1"/>
  <c r="AM214" i="2"/>
  <c r="AN214" i="2" s="1"/>
  <c r="AO214" i="2"/>
  <c r="AP214" i="2" s="1"/>
  <c r="AQ214" i="2"/>
  <c r="AR214" i="2" s="1"/>
  <c r="Y215" i="2"/>
  <c r="Z215" i="2" s="1"/>
  <c r="AC215" i="2"/>
  <c r="AD215" i="2" s="1"/>
  <c r="AE215" i="2"/>
  <c r="AF215" i="2" s="1"/>
  <c r="AG215" i="2"/>
  <c r="AH215" i="2" s="1"/>
  <c r="AM215" i="2"/>
  <c r="AN215" i="2" s="1"/>
  <c r="AO215" i="2"/>
  <c r="AP215" i="2" s="1"/>
  <c r="AQ215" i="2"/>
  <c r="AR215" i="2" s="1"/>
  <c r="Y216" i="2"/>
  <c r="Z216" i="2" s="1"/>
  <c r="AC216" i="2"/>
  <c r="AD216" i="2" s="1"/>
  <c r="AE216" i="2"/>
  <c r="AF216" i="2" s="1"/>
  <c r="AG216" i="2"/>
  <c r="AH216" i="2" s="1"/>
  <c r="AM216" i="2"/>
  <c r="AN216" i="2" s="1"/>
  <c r="AO216" i="2"/>
  <c r="AP216" i="2" s="1"/>
  <c r="AQ216" i="2"/>
  <c r="AR216" i="2" s="1"/>
  <c r="Y217" i="2"/>
  <c r="Z217" i="2" s="1"/>
  <c r="AC217" i="2"/>
  <c r="AD217" i="2" s="1"/>
  <c r="AE217" i="2"/>
  <c r="AF217" i="2" s="1"/>
  <c r="AG217" i="2"/>
  <c r="AH217" i="2" s="1"/>
  <c r="AM217" i="2"/>
  <c r="AN217" i="2" s="1"/>
  <c r="AO217" i="2"/>
  <c r="AP217" i="2" s="1"/>
  <c r="AQ217" i="2"/>
  <c r="AR217" i="2" s="1"/>
  <c r="Y218" i="2"/>
  <c r="Z218" i="2" s="1"/>
  <c r="AC218" i="2"/>
  <c r="AD218" i="2" s="1"/>
  <c r="AE218" i="2"/>
  <c r="AF218" i="2" s="1"/>
  <c r="AG218" i="2"/>
  <c r="AH218" i="2" s="1"/>
  <c r="AM218" i="2"/>
  <c r="AN218" i="2" s="1"/>
  <c r="AO218" i="2"/>
  <c r="AP218" i="2" s="1"/>
  <c r="AQ218" i="2"/>
  <c r="AR218" i="2" s="1"/>
  <c r="Y219" i="2"/>
  <c r="Z219" i="2" s="1"/>
  <c r="AC219" i="2"/>
  <c r="AD219" i="2" s="1"/>
  <c r="AE219" i="2"/>
  <c r="AF219" i="2" s="1"/>
  <c r="AG219" i="2"/>
  <c r="AH219" i="2" s="1"/>
  <c r="AM219" i="2"/>
  <c r="AN219" i="2" s="1"/>
  <c r="AO219" i="2"/>
  <c r="AP219" i="2" s="1"/>
  <c r="AQ219" i="2"/>
  <c r="AR219" i="2" s="1"/>
  <c r="Y220" i="2"/>
  <c r="Z220" i="2" s="1"/>
  <c r="AC220" i="2"/>
  <c r="AD220" i="2" s="1"/>
  <c r="AE220" i="2"/>
  <c r="AF220" i="2" s="1"/>
  <c r="AG220" i="2"/>
  <c r="AH220" i="2" s="1"/>
  <c r="AM220" i="2"/>
  <c r="AN220" i="2" s="1"/>
  <c r="AO220" i="2"/>
  <c r="AP220" i="2" s="1"/>
  <c r="AQ220" i="2"/>
  <c r="AR220" i="2" s="1"/>
  <c r="Y221" i="2"/>
  <c r="Z221" i="2" s="1"/>
  <c r="AC221" i="2"/>
  <c r="AD221" i="2" s="1"/>
  <c r="AE221" i="2"/>
  <c r="AF221" i="2" s="1"/>
  <c r="AG221" i="2"/>
  <c r="AH221" i="2" s="1"/>
  <c r="AM221" i="2"/>
  <c r="AN221" i="2" s="1"/>
  <c r="AO221" i="2"/>
  <c r="AP221" i="2" s="1"/>
  <c r="AQ221" i="2"/>
  <c r="AR221" i="2" s="1"/>
  <c r="Y222" i="2"/>
  <c r="Z222" i="2" s="1"/>
  <c r="AC222" i="2"/>
  <c r="AD222" i="2" s="1"/>
  <c r="AE222" i="2"/>
  <c r="AF222" i="2" s="1"/>
  <c r="AG222" i="2"/>
  <c r="AH222" i="2" s="1"/>
  <c r="AM222" i="2"/>
  <c r="AN222" i="2" s="1"/>
  <c r="AO222" i="2"/>
  <c r="AP222" i="2" s="1"/>
  <c r="AQ222" i="2"/>
  <c r="AR222" i="2" s="1"/>
  <c r="Y223" i="2"/>
  <c r="Z223" i="2" s="1"/>
  <c r="AC223" i="2"/>
  <c r="AD223" i="2" s="1"/>
  <c r="AE223" i="2"/>
  <c r="AF223" i="2" s="1"/>
  <c r="AG223" i="2"/>
  <c r="AH223" i="2" s="1"/>
  <c r="AM223" i="2"/>
  <c r="AN223" i="2" s="1"/>
  <c r="AO223" i="2"/>
  <c r="AP223" i="2" s="1"/>
  <c r="AQ223" i="2"/>
  <c r="AR223" i="2" s="1"/>
  <c r="Y224" i="2"/>
  <c r="Z224" i="2" s="1"/>
  <c r="AC224" i="2"/>
  <c r="AD224" i="2" s="1"/>
  <c r="AE224" i="2"/>
  <c r="AF224" i="2" s="1"/>
  <c r="AG224" i="2"/>
  <c r="AH224" i="2" s="1"/>
  <c r="AM224" i="2"/>
  <c r="AN224" i="2" s="1"/>
  <c r="AO224" i="2"/>
  <c r="AP224" i="2" s="1"/>
  <c r="AQ224" i="2"/>
  <c r="AR224" i="2" s="1"/>
  <c r="Y225" i="2"/>
  <c r="Z225" i="2" s="1"/>
  <c r="AC225" i="2"/>
  <c r="AD225" i="2" s="1"/>
  <c r="AE225" i="2"/>
  <c r="AF225" i="2" s="1"/>
  <c r="AG225" i="2"/>
  <c r="AH225" i="2" s="1"/>
  <c r="AM225" i="2"/>
  <c r="AN225" i="2" s="1"/>
  <c r="AO225" i="2"/>
  <c r="AP225" i="2" s="1"/>
  <c r="AQ225" i="2"/>
  <c r="AR225" i="2" s="1"/>
  <c r="Y226" i="2"/>
  <c r="Z226" i="2" s="1"/>
  <c r="AC226" i="2"/>
  <c r="AD226" i="2" s="1"/>
  <c r="AE226" i="2"/>
  <c r="AF226" i="2" s="1"/>
  <c r="AG226" i="2"/>
  <c r="AH226" i="2" s="1"/>
  <c r="AM226" i="2"/>
  <c r="AN226" i="2" s="1"/>
  <c r="AO226" i="2"/>
  <c r="AP226" i="2" s="1"/>
  <c r="AQ226" i="2"/>
  <c r="AR226" i="2" s="1"/>
  <c r="Y227" i="2"/>
  <c r="Z227" i="2" s="1"/>
  <c r="AC227" i="2"/>
  <c r="AD227" i="2" s="1"/>
  <c r="AE227" i="2"/>
  <c r="AF227" i="2" s="1"/>
  <c r="AG227" i="2"/>
  <c r="AH227" i="2" s="1"/>
  <c r="AM227" i="2"/>
  <c r="AN227" i="2" s="1"/>
  <c r="AO227" i="2"/>
  <c r="AP227" i="2" s="1"/>
  <c r="AQ227" i="2"/>
  <c r="AR227" i="2" s="1"/>
  <c r="Y228" i="2"/>
  <c r="Z228" i="2" s="1"/>
  <c r="AC228" i="2"/>
  <c r="AD228" i="2" s="1"/>
  <c r="AE228" i="2"/>
  <c r="AF228" i="2" s="1"/>
  <c r="AG228" i="2"/>
  <c r="AH228" i="2" s="1"/>
  <c r="AM228" i="2"/>
  <c r="AN228" i="2" s="1"/>
  <c r="AO228" i="2"/>
  <c r="AP228" i="2" s="1"/>
  <c r="AQ228" i="2"/>
  <c r="AR228" i="2" s="1"/>
  <c r="Y229" i="2"/>
  <c r="Z229" i="2" s="1"/>
  <c r="AC229" i="2"/>
  <c r="AD229" i="2" s="1"/>
  <c r="AE229" i="2"/>
  <c r="AF229" i="2" s="1"/>
  <c r="AG229" i="2"/>
  <c r="AH229" i="2" s="1"/>
  <c r="AM229" i="2"/>
  <c r="AN229" i="2" s="1"/>
  <c r="AO229" i="2"/>
  <c r="AP229" i="2" s="1"/>
  <c r="AQ229" i="2"/>
  <c r="AR229" i="2" s="1"/>
  <c r="Y230" i="2"/>
  <c r="Z230" i="2" s="1"/>
  <c r="AC230" i="2"/>
  <c r="AD230" i="2" s="1"/>
  <c r="AE230" i="2"/>
  <c r="AF230" i="2" s="1"/>
  <c r="AG230" i="2"/>
  <c r="AH230" i="2" s="1"/>
  <c r="AM230" i="2"/>
  <c r="AN230" i="2" s="1"/>
  <c r="AO230" i="2"/>
  <c r="AP230" i="2" s="1"/>
  <c r="AQ230" i="2"/>
  <c r="AR230" i="2" s="1"/>
  <c r="Y231" i="2"/>
  <c r="Z231" i="2" s="1"/>
  <c r="AC231" i="2"/>
  <c r="AD231" i="2" s="1"/>
  <c r="AE231" i="2"/>
  <c r="AF231" i="2" s="1"/>
  <c r="AG231" i="2"/>
  <c r="AH231" i="2" s="1"/>
  <c r="AM231" i="2"/>
  <c r="AN231" i="2" s="1"/>
  <c r="AO231" i="2"/>
  <c r="AP231" i="2" s="1"/>
  <c r="AQ231" i="2"/>
  <c r="AR231" i="2" s="1"/>
  <c r="Y232" i="2"/>
  <c r="Z232" i="2" s="1"/>
  <c r="AC232" i="2"/>
  <c r="AD232" i="2" s="1"/>
  <c r="AE232" i="2"/>
  <c r="AF232" i="2" s="1"/>
  <c r="AG232" i="2"/>
  <c r="AH232" i="2" s="1"/>
  <c r="AM232" i="2"/>
  <c r="AN232" i="2" s="1"/>
  <c r="AO232" i="2"/>
  <c r="AP232" i="2" s="1"/>
  <c r="AQ232" i="2"/>
  <c r="AR232" i="2" s="1"/>
  <c r="Y233" i="2"/>
  <c r="Z233" i="2" s="1"/>
  <c r="AC233" i="2"/>
  <c r="AD233" i="2" s="1"/>
  <c r="AE233" i="2"/>
  <c r="AF233" i="2" s="1"/>
  <c r="AG233" i="2"/>
  <c r="AH233" i="2" s="1"/>
  <c r="AM233" i="2"/>
  <c r="AN233" i="2" s="1"/>
  <c r="AO233" i="2"/>
  <c r="AP233" i="2" s="1"/>
  <c r="AQ233" i="2"/>
  <c r="AR233" i="2" s="1"/>
  <c r="Y234" i="2"/>
  <c r="Z234" i="2" s="1"/>
  <c r="AC234" i="2"/>
  <c r="AD234" i="2" s="1"/>
  <c r="AE234" i="2"/>
  <c r="AF234" i="2" s="1"/>
  <c r="AG234" i="2"/>
  <c r="AH234" i="2" s="1"/>
  <c r="AM234" i="2"/>
  <c r="AN234" i="2" s="1"/>
  <c r="AO234" i="2"/>
  <c r="AP234" i="2" s="1"/>
  <c r="AQ234" i="2"/>
  <c r="AR234" i="2" s="1"/>
  <c r="Y235" i="2"/>
  <c r="Z235" i="2" s="1"/>
  <c r="AC235" i="2"/>
  <c r="AD235" i="2" s="1"/>
  <c r="AE235" i="2"/>
  <c r="AF235" i="2" s="1"/>
  <c r="AG235" i="2"/>
  <c r="AH235" i="2" s="1"/>
  <c r="AM235" i="2"/>
  <c r="AN235" i="2" s="1"/>
  <c r="AO235" i="2"/>
  <c r="AP235" i="2" s="1"/>
  <c r="AQ235" i="2"/>
  <c r="AR235" i="2" s="1"/>
  <c r="Y236" i="2"/>
  <c r="Z236" i="2" s="1"/>
  <c r="AC236" i="2"/>
  <c r="AD236" i="2" s="1"/>
  <c r="AE236" i="2"/>
  <c r="AF236" i="2" s="1"/>
  <c r="AG236" i="2"/>
  <c r="AH236" i="2" s="1"/>
  <c r="AM236" i="2"/>
  <c r="AN236" i="2" s="1"/>
  <c r="AO236" i="2"/>
  <c r="AP236" i="2" s="1"/>
  <c r="AQ236" i="2"/>
  <c r="AR236" i="2" s="1"/>
  <c r="Y237" i="2"/>
  <c r="Z237" i="2" s="1"/>
  <c r="AC237" i="2"/>
  <c r="AD237" i="2" s="1"/>
  <c r="AE237" i="2"/>
  <c r="AF237" i="2" s="1"/>
  <c r="AG237" i="2"/>
  <c r="AH237" i="2" s="1"/>
  <c r="AM237" i="2"/>
  <c r="AN237" i="2" s="1"/>
  <c r="AO237" i="2"/>
  <c r="AP237" i="2" s="1"/>
  <c r="AQ237" i="2"/>
  <c r="AR237" i="2" s="1"/>
  <c r="Y238" i="2"/>
  <c r="Z238" i="2" s="1"/>
  <c r="AC238" i="2"/>
  <c r="AD238" i="2" s="1"/>
  <c r="AE238" i="2"/>
  <c r="AF238" i="2" s="1"/>
  <c r="AG238" i="2"/>
  <c r="AH238" i="2" s="1"/>
  <c r="AM238" i="2"/>
  <c r="AN238" i="2" s="1"/>
  <c r="AO238" i="2"/>
  <c r="AP238" i="2" s="1"/>
  <c r="AQ238" i="2"/>
  <c r="AR238" i="2" s="1"/>
  <c r="Y239" i="2"/>
  <c r="Z239" i="2" s="1"/>
  <c r="AC239" i="2"/>
  <c r="AD239" i="2" s="1"/>
  <c r="AE239" i="2"/>
  <c r="AF239" i="2" s="1"/>
  <c r="AG239" i="2"/>
  <c r="AH239" i="2" s="1"/>
  <c r="AM239" i="2"/>
  <c r="AN239" i="2" s="1"/>
  <c r="AO239" i="2"/>
  <c r="AP239" i="2" s="1"/>
  <c r="AQ239" i="2"/>
  <c r="AR239" i="2" s="1"/>
  <c r="Y240" i="2"/>
  <c r="Z240" i="2" s="1"/>
  <c r="AC240" i="2"/>
  <c r="AD240" i="2" s="1"/>
  <c r="AE240" i="2"/>
  <c r="AF240" i="2" s="1"/>
  <c r="AG240" i="2"/>
  <c r="AH240" i="2" s="1"/>
  <c r="AM240" i="2"/>
  <c r="AN240" i="2" s="1"/>
  <c r="AO240" i="2"/>
  <c r="AP240" i="2" s="1"/>
  <c r="AQ240" i="2"/>
  <c r="AR240" i="2" s="1"/>
  <c r="Y241" i="2"/>
  <c r="Z241" i="2" s="1"/>
  <c r="AC241" i="2"/>
  <c r="AD241" i="2" s="1"/>
  <c r="AE241" i="2"/>
  <c r="AF241" i="2" s="1"/>
  <c r="AG241" i="2"/>
  <c r="AH241" i="2" s="1"/>
  <c r="AM241" i="2"/>
  <c r="AN241" i="2" s="1"/>
  <c r="AO241" i="2"/>
  <c r="AP241" i="2" s="1"/>
  <c r="AQ241" i="2"/>
  <c r="AR241" i="2" s="1"/>
  <c r="Y242" i="2"/>
  <c r="Z242" i="2" s="1"/>
  <c r="AC242" i="2"/>
  <c r="AD242" i="2" s="1"/>
  <c r="AE242" i="2"/>
  <c r="AF242" i="2" s="1"/>
  <c r="AG242" i="2"/>
  <c r="AH242" i="2" s="1"/>
  <c r="AM242" i="2"/>
  <c r="AN242" i="2" s="1"/>
  <c r="AO242" i="2"/>
  <c r="AP242" i="2" s="1"/>
  <c r="AQ242" i="2"/>
  <c r="AR242" i="2" s="1"/>
  <c r="Y243" i="2"/>
  <c r="Z243" i="2" s="1"/>
  <c r="AC243" i="2"/>
  <c r="AD243" i="2" s="1"/>
  <c r="AE243" i="2"/>
  <c r="AF243" i="2" s="1"/>
  <c r="AG243" i="2"/>
  <c r="AH243" i="2" s="1"/>
  <c r="AM243" i="2"/>
  <c r="AN243" i="2" s="1"/>
  <c r="AO243" i="2"/>
  <c r="AP243" i="2" s="1"/>
  <c r="AQ243" i="2"/>
  <c r="AR243" i="2" s="1"/>
  <c r="Y244" i="2"/>
  <c r="Z244" i="2" s="1"/>
  <c r="AC244" i="2"/>
  <c r="AD244" i="2" s="1"/>
  <c r="AE244" i="2"/>
  <c r="AF244" i="2" s="1"/>
  <c r="AG244" i="2"/>
  <c r="AH244" i="2" s="1"/>
  <c r="AM244" i="2"/>
  <c r="AN244" i="2" s="1"/>
  <c r="AO244" i="2"/>
  <c r="AP244" i="2" s="1"/>
  <c r="AQ244" i="2"/>
  <c r="AR244" i="2" s="1"/>
  <c r="Y245" i="2"/>
  <c r="Z245" i="2" s="1"/>
  <c r="AC245" i="2"/>
  <c r="AD245" i="2" s="1"/>
  <c r="AE245" i="2"/>
  <c r="AF245" i="2" s="1"/>
  <c r="AG245" i="2"/>
  <c r="AH245" i="2" s="1"/>
  <c r="AM245" i="2"/>
  <c r="AN245" i="2" s="1"/>
  <c r="AO245" i="2"/>
  <c r="AP245" i="2" s="1"/>
  <c r="AQ245" i="2"/>
  <c r="AR245" i="2" s="1"/>
  <c r="Y247" i="2"/>
  <c r="Z247" i="2" s="1"/>
  <c r="AC247" i="2"/>
  <c r="AD247" i="2" s="1"/>
  <c r="AE247" i="2"/>
  <c r="AF247" i="2" s="1"/>
  <c r="AG247" i="2"/>
  <c r="AH247" i="2" s="1"/>
  <c r="AM247" i="2"/>
  <c r="AN247" i="2" s="1"/>
  <c r="AO247" i="2"/>
  <c r="AP247" i="2" s="1"/>
  <c r="AQ247" i="2"/>
  <c r="AR247" i="2" s="1"/>
  <c r="Y248" i="2"/>
  <c r="Z248" i="2" s="1"/>
  <c r="AC248" i="2"/>
  <c r="AD248" i="2" s="1"/>
  <c r="AE248" i="2"/>
  <c r="AF248" i="2" s="1"/>
  <c r="AG248" i="2"/>
  <c r="AH248" i="2" s="1"/>
  <c r="AM248" i="2"/>
  <c r="AN248" i="2" s="1"/>
  <c r="AO248" i="2"/>
  <c r="AP248" i="2" s="1"/>
  <c r="AQ248" i="2"/>
  <c r="AR248" i="2" s="1"/>
  <c r="Y249" i="2"/>
  <c r="Z249" i="2" s="1"/>
  <c r="AC249" i="2"/>
  <c r="AD249" i="2" s="1"/>
  <c r="AE249" i="2"/>
  <c r="AF249" i="2" s="1"/>
  <c r="AG249" i="2"/>
  <c r="AH249" i="2" s="1"/>
  <c r="AM249" i="2"/>
  <c r="AN249" i="2" s="1"/>
  <c r="AO249" i="2"/>
  <c r="AP249" i="2" s="1"/>
  <c r="AQ249" i="2"/>
  <c r="AR249" i="2" s="1"/>
  <c r="Y250" i="2"/>
  <c r="Z250" i="2" s="1"/>
  <c r="AC250" i="2"/>
  <c r="AD250" i="2" s="1"/>
  <c r="AE250" i="2"/>
  <c r="AF250" i="2" s="1"/>
  <c r="AG250" i="2"/>
  <c r="AH250" i="2" s="1"/>
  <c r="AM250" i="2"/>
  <c r="AN250" i="2" s="1"/>
  <c r="AO250" i="2"/>
  <c r="AP250" i="2" s="1"/>
  <c r="AQ250" i="2"/>
  <c r="AR250" i="2" s="1"/>
  <c r="Y251" i="2"/>
  <c r="Z251" i="2" s="1"/>
  <c r="AC251" i="2"/>
  <c r="AD251" i="2" s="1"/>
  <c r="AE251" i="2"/>
  <c r="AF251" i="2" s="1"/>
  <c r="AG251" i="2"/>
  <c r="AH251" i="2" s="1"/>
  <c r="AM251" i="2"/>
  <c r="AN251" i="2" s="1"/>
  <c r="AO251" i="2"/>
  <c r="AP251" i="2" s="1"/>
  <c r="AQ251" i="2"/>
  <c r="AR251" i="2" s="1"/>
  <c r="Y252" i="2"/>
  <c r="Z252" i="2" s="1"/>
  <c r="AC252" i="2"/>
  <c r="AD252" i="2" s="1"/>
  <c r="AE252" i="2"/>
  <c r="AF252" i="2" s="1"/>
  <c r="AG252" i="2"/>
  <c r="AH252" i="2" s="1"/>
  <c r="AM252" i="2"/>
  <c r="AN252" i="2" s="1"/>
  <c r="AO252" i="2"/>
  <c r="AP252" i="2" s="1"/>
  <c r="AQ252" i="2"/>
  <c r="AR252" i="2" s="1"/>
  <c r="Y253" i="2"/>
  <c r="Z253" i="2" s="1"/>
  <c r="AC253" i="2"/>
  <c r="AD253" i="2" s="1"/>
  <c r="AE253" i="2"/>
  <c r="AF253" i="2" s="1"/>
  <c r="AG253" i="2"/>
  <c r="AH253" i="2" s="1"/>
  <c r="AM253" i="2"/>
  <c r="AN253" i="2" s="1"/>
  <c r="AO253" i="2"/>
  <c r="AP253" i="2" s="1"/>
  <c r="AQ253" i="2"/>
  <c r="AR253" i="2" s="1"/>
  <c r="Y254" i="2"/>
  <c r="Z254" i="2" s="1"/>
  <c r="AC254" i="2"/>
  <c r="AD254" i="2" s="1"/>
  <c r="AE254" i="2"/>
  <c r="AF254" i="2" s="1"/>
  <c r="AG254" i="2"/>
  <c r="AH254" i="2" s="1"/>
  <c r="AM254" i="2"/>
  <c r="AN254" i="2" s="1"/>
  <c r="AO254" i="2"/>
  <c r="AP254" i="2" s="1"/>
  <c r="AQ254" i="2"/>
  <c r="AR254" i="2" s="1"/>
  <c r="Y255" i="2"/>
  <c r="Z255" i="2" s="1"/>
  <c r="AC255" i="2"/>
  <c r="AD255" i="2" s="1"/>
  <c r="AE255" i="2"/>
  <c r="AF255" i="2" s="1"/>
  <c r="AG255" i="2"/>
  <c r="AH255" i="2" s="1"/>
  <c r="AM255" i="2"/>
  <c r="AN255" i="2" s="1"/>
  <c r="AO255" i="2"/>
  <c r="AP255" i="2" s="1"/>
  <c r="AQ255" i="2"/>
  <c r="AR255" i="2" s="1"/>
  <c r="Y256" i="2"/>
  <c r="Z256" i="2" s="1"/>
  <c r="AC256" i="2"/>
  <c r="AD256" i="2" s="1"/>
  <c r="AE256" i="2"/>
  <c r="AF256" i="2" s="1"/>
  <c r="AG256" i="2"/>
  <c r="AH256" i="2" s="1"/>
  <c r="AM256" i="2"/>
  <c r="AN256" i="2" s="1"/>
  <c r="AO256" i="2"/>
  <c r="AP256" i="2" s="1"/>
  <c r="AQ256" i="2"/>
  <c r="AR256" i="2" s="1"/>
  <c r="Y257" i="2"/>
  <c r="Z257" i="2" s="1"/>
  <c r="AC257" i="2"/>
  <c r="AD257" i="2" s="1"/>
  <c r="AE257" i="2"/>
  <c r="AF257" i="2" s="1"/>
  <c r="AG257" i="2"/>
  <c r="AH257" i="2" s="1"/>
  <c r="AM257" i="2"/>
  <c r="AN257" i="2" s="1"/>
  <c r="AO257" i="2"/>
  <c r="AP257" i="2" s="1"/>
  <c r="AQ257" i="2"/>
  <c r="AR257" i="2" s="1"/>
  <c r="Y258" i="2"/>
  <c r="Z258" i="2" s="1"/>
  <c r="AC258" i="2"/>
  <c r="AD258" i="2" s="1"/>
  <c r="AE258" i="2"/>
  <c r="AF258" i="2" s="1"/>
  <c r="AG258" i="2"/>
  <c r="AH258" i="2" s="1"/>
  <c r="AM258" i="2"/>
  <c r="AN258" i="2" s="1"/>
  <c r="AO258" i="2"/>
  <c r="AP258" i="2" s="1"/>
  <c r="AQ258" i="2"/>
  <c r="AR258" i="2" s="1"/>
  <c r="Y259" i="2"/>
  <c r="Z259" i="2" s="1"/>
  <c r="AC259" i="2"/>
  <c r="AD259" i="2" s="1"/>
  <c r="AE259" i="2"/>
  <c r="AF259" i="2" s="1"/>
  <c r="AG259" i="2"/>
  <c r="AH259" i="2" s="1"/>
  <c r="AM259" i="2"/>
  <c r="AN259" i="2" s="1"/>
  <c r="AO259" i="2"/>
  <c r="AP259" i="2" s="1"/>
  <c r="AQ259" i="2"/>
  <c r="AR259" i="2" s="1"/>
  <c r="Y260" i="2"/>
  <c r="Z260" i="2" s="1"/>
  <c r="AC260" i="2"/>
  <c r="AD260" i="2" s="1"/>
  <c r="AE260" i="2"/>
  <c r="AF260" i="2" s="1"/>
  <c r="AG260" i="2"/>
  <c r="AH260" i="2" s="1"/>
  <c r="AM260" i="2"/>
  <c r="AN260" i="2" s="1"/>
  <c r="AO260" i="2"/>
  <c r="AP260" i="2" s="1"/>
  <c r="AQ260" i="2"/>
  <c r="AR260" i="2" s="1"/>
  <c r="Y261" i="2"/>
  <c r="Z261" i="2" s="1"/>
  <c r="AC261" i="2"/>
  <c r="AD261" i="2" s="1"/>
  <c r="AE261" i="2"/>
  <c r="AF261" i="2" s="1"/>
  <c r="AG261" i="2"/>
  <c r="AH261" i="2" s="1"/>
  <c r="AM261" i="2"/>
  <c r="AN261" i="2" s="1"/>
  <c r="AO261" i="2"/>
  <c r="AP261" i="2" s="1"/>
  <c r="AQ261" i="2"/>
  <c r="AR261" i="2" s="1"/>
  <c r="Y262" i="2"/>
  <c r="Z262" i="2" s="1"/>
  <c r="AC262" i="2"/>
  <c r="AD262" i="2" s="1"/>
  <c r="AE262" i="2"/>
  <c r="AF262" i="2" s="1"/>
  <c r="AG262" i="2"/>
  <c r="AH262" i="2" s="1"/>
  <c r="AM262" i="2"/>
  <c r="AN262" i="2" s="1"/>
  <c r="AO262" i="2"/>
  <c r="AP262" i="2" s="1"/>
  <c r="AQ262" i="2"/>
  <c r="AR262" i="2" s="1"/>
  <c r="Y263" i="2"/>
  <c r="Z263" i="2" s="1"/>
  <c r="AC263" i="2"/>
  <c r="AD263" i="2" s="1"/>
  <c r="AE263" i="2"/>
  <c r="AF263" i="2" s="1"/>
  <c r="AG263" i="2"/>
  <c r="AH263" i="2" s="1"/>
  <c r="AM263" i="2"/>
  <c r="AN263" i="2" s="1"/>
  <c r="AO263" i="2"/>
  <c r="AP263" i="2" s="1"/>
  <c r="AQ263" i="2"/>
  <c r="AR263" i="2" s="1"/>
  <c r="Y264" i="2"/>
  <c r="Z264" i="2" s="1"/>
  <c r="AC264" i="2"/>
  <c r="AD264" i="2" s="1"/>
  <c r="AE264" i="2"/>
  <c r="AF264" i="2" s="1"/>
  <c r="AG264" i="2"/>
  <c r="AH264" i="2" s="1"/>
  <c r="AM264" i="2"/>
  <c r="AN264" i="2" s="1"/>
  <c r="AO264" i="2"/>
  <c r="AP264" i="2" s="1"/>
  <c r="AQ264" i="2"/>
  <c r="AR264" i="2" s="1"/>
  <c r="Y265" i="2"/>
  <c r="Z265" i="2" s="1"/>
  <c r="AC265" i="2"/>
  <c r="AD265" i="2" s="1"/>
  <c r="AE265" i="2"/>
  <c r="AF265" i="2" s="1"/>
  <c r="AG265" i="2"/>
  <c r="AH265" i="2" s="1"/>
  <c r="AM265" i="2"/>
  <c r="AN265" i="2" s="1"/>
  <c r="AO265" i="2"/>
  <c r="AP265" i="2" s="1"/>
  <c r="AQ265" i="2"/>
  <c r="AR265" i="2" s="1"/>
  <c r="Y266" i="2"/>
  <c r="Z266" i="2" s="1"/>
  <c r="AC266" i="2"/>
  <c r="AD266" i="2" s="1"/>
  <c r="AE266" i="2"/>
  <c r="AF266" i="2" s="1"/>
  <c r="AG266" i="2"/>
  <c r="AH266" i="2" s="1"/>
  <c r="AM266" i="2"/>
  <c r="AN266" i="2" s="1"/>
  <c r="AO266" i="2"/>
  <c r="AP266" i="2" s="1"/>
  <c r="AQ266" i="2"/>
  <c r="AR266" i="2" s="1"/>
  <c r="Y267" i="2"/>
  <c r="Z267" i="2" s="1"/>
  <c r="AC267" i="2"/>
  <c r="AD267" i="2" s="1"/>
  <c r="AE267" i="2"/>
  <c r="AF267" i="2" s="1"/>
  <c r="AG267" i="2"/>
  <c r="AH267" i="2" s="1"/>
  <c r="AM267" i="2"/>
  <c r="AN267" i="2" s="1"/>
  <c r="AO267" i="2"/>
  <c r="AP267" i="2" s="1"/>
  <c r="AQ267" i="2"/>
  <c r="AR267" i="2" s="1"/>
  <c r="Y268" i="2"/>
  <c r="Z268" i="2" s="1"/>
  <c r="AC268" i="2"/>
  <c r="AD268" i="2" s="1"/>
  <c r="AE268" i="2"/>
  <c r="AF268" i="2" s="1"/>
  <c r="AG268" i="2"/>
  <c r="AH268" i="2" s="1"/>
  <c r="AM268" i="2"/>
  <c r="AN268" i="2" s="1"/>
  <c r="AO268" i="2"/>
  <c r="AP268" i="2" s="1"/>
  <c r="AQ268" i="2"/>
  <c r="AR268" i="2" s="1"/>
  <c r="Y269" i="2"/>
  <c r="Z269" i="2" s="1"/>
  <c r="AC269" i="2"/>
  <c r="AD269" i="2" s="1"/>
  <c r="AE269" i="2"/>
  <c r="AF269" i="2" s="1"/>
  <c r="AG269" i="2"/>
  <c r="AH269" i="2" s="1"/>
  <c r="AM269" i="2"/>
  <c r="AN269" i="2" s="1"/>
  <c r="AO269" i="2"/>
  <c r="AP269" i="2" s="1"/>
  <c r="AQ269" i="2"/>
  <c r="AR269" i="2" s="1"/>
  <c r="Y271" i="2"/>
  <c r="Z271" i="2" s="1"/>
  <c r="AC271" i="2"/>
  <c r="AD271" i="2" s="1"/>
  <c r="AE271" i="2"/>
  <c r="AF271" i="2" s="1"/>
  <c r="AG271" i="2"/>
  <c r="AH271" i="2" s="1"/>
  <c r="AM271" i="2"/>
  <c r="AN271" i="2" s="1"/>
  <c r="AO271" i="2"/>
  <c r="AP271" i="2" s="1"/>
  <c r="AQ271" i="2"/>
  <c r="AR271" i="2" s="1"/>
  <c r="Y272" i="2"/>
  <c r="Z272" i="2" s="1"/>
  <c r="AC272" i="2"/>
  <c r="AD272" i="2" s="1"/>
  <c r="AE272" i="2"/>
  <c r="AF272" i="2" s="1"/>
  <c r="AG272" i="2"/>
  <c r="AH272" i="2" s="1"/>
  <c r="AM272" i="2"/>
  <c r="AN272" i="2" s="1"/>
  <c r="AO272" i="2"/>
  <c r="AP272" i="2" s="1"/>
  <c r="AQ272" i="2"/>
  <c r="AR272" i="2" s="1"/>
  <c r="Y273" i="2"/>
  <c r="Z273" i="2" s="1"/>
  <c r="AC273" i="2"/>
  <c r="AD273" i="2" s="1"/>
  <c r="AE273" i="2"/>
  <c r="AF273" i="2" s="1"/>
  <c r="AG273" i="2"/>
  <c r="AH273" i="2" s="1"/>
  <c r="AM273" i="2"/>
  <c r="AN273" i="2" s="1"/>
  <c r="AO273" i="2"/>
  <c r="AP273" i="2" s="1"/>
  <c r="AQ273" i="2"/>
  <c r="AR273" i="2" s="1"/>
  <c r="Y274" i="2"/>
  <c r="Z274" i="2" s="1"/>
  <c r="AC274" i="2"/>
  <c r="AD274" i="2" s="1"/>
  <c r="AE274" i="2"/>
  <c r="AF274" i="2" s="1"/>
  <c r="AG274" i="2"/>
  <c r="AH274" i="2" s="1"/>
  <c r="AM274" i="2"/>
  <c r="AN274" i="2" s="1"/>
  <c r="AO274" i="2"/>
  <c r="AP274" i="2" s="1"/>
  <c r="AQ274" i="2"/>
  <c r="AR274" i="2" s="1"/>
  <c r="Y275" i="2"/>
  <c r="Z275" i="2" s="1"/>
  <c r="AC275" i="2"/>
  <c r="AD275" i="2" s="1"/>
  <c r="AE275" i="2"/>
  <c r="AF275" i="2" s="1"/>
  <c r="AG275" i="2"/>
  <c r="AH275" i="2" s="1"/>
  <c r="AM275" i="2"/>
  <c r="AN275" i="2" s="1"/>
  <c r="AO275" i="2"/>
  <c r="AP275" i="2" s="1"/>
  <c r="AQ275" i="2"/>
  <c r="AR275" i="2" s="1"/>
  <c r="Y276" i="2"/>
  <c r="Z276" i="2" s="1"/>
  <c r="AC276" i="2"/>
  <c r="AD276" i="2" s="1"/>
  <c r="AE276" i="2"/>
  <c r="AF276" i="2" s="1"/>
  <c r="AG276" i="2"/>
  <c r="AH276" i="2" s="1"/>
  <c r="AM276" i="2"/>
  <c r="AN276" i="2" s="1"/>
  <c r="AO276" i="2"/>
  <c r="AP276" i="2" s="1"/>
  <c r="AQ276" i="2"/>
  <c r="AR276" i="2" s="1"/>
  <c r="Y277" i="2"/>
  <c r="Z277" i="2" s="1"/>
  <c r="AC277" i="2"/>
  <c r="AD277" i="2" s="1"/>
  <c r="AE277" i="2"/>
  <c r="AF277" i="2" s="1"/>
  <c r="AG277" i="2"/>
  <c r="AH277" i="2" s="1"/>
  <c r="AM277" i="2"/>
  <c r="AN277" i="2" s="1"/>
  <c r="AO277" i="2"/>
  <c r="AP277" i="2" s="1"/>
  <c r="AQ277" i="2"/>
  <c r="AR277" i="2" s="1"/>
  <c r="Y278" i="2"/>
  <c r="Z278" i="2" s="1"/>
  <c r="AC278" i="2"/>
  <c r="AD278" i="2" s="1"/>
  <c r="AE278" i="2"/>
  <c r="AF278" i="2" s="1"/>
  <c r="AG278" i="2"/>
  <c r="AH278" i="2" s="1"/>
  <c r="AM278" i="2"/>
  <c r="AN278" i="2" s="1"/>
  <c r="AO278" i="2"/>
  <c r="AP278" i="2" s="1"/>
  <c r="AQ278" i="2"/>
  <c r="AR278" i="2" s="1"/>
  <c r="Y279" i="2"/>
  <c r="Z279" i="2" s="1"/>
  <c r="AC279" i="2"/>
  <c r="AD279" i="2" s="1"/>
  <c r="AE279" i="2"/>
  <c r="AF279" i="2" s="1"/>
  <c r="AG279" i="2"/>
  <c r="AH279" i="2" s="1"/>
  <c r="AM279" i="2"/>
  <c r="AN279" i="2" s="1"/>
  <c r="AO279" i="2"/>
  <c r="AP279" i="2" s="1"/>
  <c r="AQ279" i="2"/>
  <c r="AR279" i="2" s="1"/>
  <c r="Y280" i="2"/>
  <c r="Z280" i="2" s="1"/>
  <c r="AC280" i="2"/>
  <c r="AD280" i="2" s="1"/>
  <c r="AE280" i="2"/>
  <c r="AF280" i="2" s="1"/>
  <c r="AG280" i="2"/>
  <c r="AH280" i="2" s="1"/>
  <c r="AM280" i="2"/>
  <c r="AN280" i="2" s="1"/>
  <c r="AO280" i="2"/>
  <c r="AP280" i="2" s="1"/>
  <c r="AQ280" i="2"/>
  <c r="AR280" i="2" s="1"/>
  <c r="Y281" i="2"/>
  <c r="Z281" i="2" s="1"/>
  <c r="AC281" i="2"/>
  <c r="AD281" i="2" s="1"/>
  <c r="AE281" i="2"/>
  <c r="AF281" i="2" s="1"/>
  <c r="AG281" i="2"/>
  <c r="AH281" i="2" s="1"/>
  <c r="AM281" i="2"/>
  <c r="AN281" i="2" s="1"/>
  <c r="AO281" i="2"/>
  <c r="AP281" i="2" s="1"/>
  <c r="AQ281" i="2"/>
  <c r="AR281" i="2" s="1"/>
  <c r="Y282" i="2"/>
  <c r="Z282" i="2" s="1"/>
  <c r="AC282" i="2"/>
  <c r="AD282" i="2" s="1"/>
  <c r="AE282" i="2"/>
  <c r="AF282" i="2" s="1"/>
  <c r="AG282" i="2"/>
  <c r="AH282" i="2" s="1"/>
  <c r="AM282" i="2"/>
  <c r="AN282" i="2" s="1"/>
  <c r="AO282" i="2"/>
  <c r="AP282" i="2" s="1"/>
  <c r="AQ282" i="2"/>
  <c r="AR282" i="2" s="1"/>
  <c r="Y283" i="2"/>
  <c r="Z283" i="2" s="1"/>
  <c r="AC283" i="2"/>
  <c r="AD283" i="2" s="1"/>
  <c r="AE283" i="2"/>
  <c r="AF283" i="2" s="1"/>
  <c r="AG283" i="2"/>
  <c r="AH283" i="2" s="1"/>
  <c r="AM283" i="2"/>
  <c r="AN283" i="2" s="1"/>
  <c r="AO283" i="2"/>
  <c r="AP283" i="2" s="1"/>
  <c r="AQ283" i="2"/>
  <c r="AR283" i="2" s="1"/>
  <c r="Y284" i="2"/>
  <c r="Z284" i="2" s="1"/>
  <c r="AC284" i="2"/>
  <c r="AD284" i="2" s="1"/>
  <c r="AE284" i="2"/>
  <c r="AF284" i="2" s="1"/>
  <c r="AG284" i="2"/>
  <c r="AH284" i="2" s="1"/>
  <c r="AM284" i="2"/>
  <c r="AN284" i="2" s="1"/>
  <c r="AO284" i="2"/>
  <c r="AP284" i="2" s="1"/>
  <c r="AQ284" i="2"/>
  <c r="AR284" i="2" s="1"/>
  <c r="Y285" i="2"/>
  <c r="Z285" i="2" s="1"/>
  <c r="AC285" i="2"/>
  <c r="AD285" i="2" s="1"/>
  <c r="AE285" i="2"/>
  <c r="AF285" i="2" s="1"/>
  <c r="AG285" i="2"/>
  <c r="AH285" i="2" s="1"/>
  <c r="AM285" i="2"/>
  <c r="AN285" i="2" s="1"/>
  <c r="AO285" i="2"/>
  <c r="AP285" i="2" s="1"/>
  <c r="AQ285" i="2"/>
  <c r="AR285" i="2" s="1"/>
  <c r="Y286" i="2"/>
  <c r="Z286" i="2" s="1"/>
  <c r="AC286" i="2"/>
  <c r="AD286" i="2" s="1"/>
  <c r="AE286" i="2"/>
  <c r="AF286" i="2" s="1"/>
  <c r="AG286" i="2"/>
  <c r="AH286" i="2" s="1"/>
  <c r="AM286" i="2"/>
  <c r="AN286" i="2" s="1"/>
  <c r="AO286" i="2"/>
  <c r="AP286" i="2" s="1"/>
  <c r="AQ286" i="2"/>
  <c r="AR286" i="2" s="1"/>
  <c r="Y287" i="2"/>
  <c r="Z287" i="2" s="1"/>
  <c r="AC287" i="2"/>
  <c r="AD287" i="2" s="1"/>
  <c r="AE287" i="2"/>
  <c r="AF287" i="2" s="1"/>
  <c r="AG287" i="2"/>
  <c r="AH287" i="2" s="1"/>
  <c r="AM287" i="2"/>
  <c r="AN287" i="2" s="1"/>
  <c r="AO287" i="2"/>
  <c r="AP287" i="2" s="1"/>
  <c r="AQ287" i="2"/>
  <c r="AR287" i="2" s="1"/>
  <c r="Y288" i="2"/>
  <c r="Z288" i="2" s="1"/>
  <c r="AC288" i="2"/>
  <c r="AD288" i="2" s="1"/>
  <c r="AE288" i="2"/>
  <c r="AF288" i="2" s="1"/>
  <c r="AG288" i="2"/>
  <c r="AH288" i="2" s="1"/>
  <c r="AM288" i="2"/>
  <c r="AN288" i="2" s="1"/>
  <c r="AO288" i="2"/>
  <c r="AP288" i="2" s="1"/>
  <c r="AQ288" i="2"/>
  <c r="AR288" i="2" s="1"/>
  <c r="Y289" i="2"/>
  <c r="Z289" i="2" s="1"/>
  <c r="AE289" i="2"/>
  <c r="AF289" i="2" s="1"/>
  <c r="AG289" i="2"/>
  <c r="AH289" i="2" s="1"/>
  <c r="AM289" i="2"/>
  <c r="AN289" i="2" s="1"/>
  <c r="AO289" i="2"/>
  <c r="AP289" i="2" s="1"/>
  <c r="AQ289" i="2"/>
  <c r="AR289" i="2" s="1"/>
  <c r="Y290" i="2"/>
  <c r="Z290" i="2" s="1"/>
  <c r="AC290" i="2"/>
  <c r="AD290" i="2" s="1"/>
  <c r="AE290" i="2"/>
  <c r="AF290" i="2" s="1"/>
  <c r="AG290" i="2"/>
  <c r="AH290" i="2" s="1"/>
  <c r="AM290" i="2"/>
  <c r="AN290" i="2" s="1"/>
  <c r="AO290" i="2"/>
  <c r="AP290" i="2" s="1"/>
  <c r="AQ290" i="2"/>
  <c r="AR290" i="2" s="1"/>
  <c r="Y291" i="2"/>
  <c r="Z291" i="2" s="1"/>
  <c r="AC291" i="2"/>
  <c r="AD291" i="2" s="1"/>
  <c r="AE291" i="2"/>
  <c r="AF291" i="2" s="1"/>
  <c r="AG291" i="2"/>
  <c r="AH291" i="2" s="1"/>
  <c r="AM291" i="2"/>
  <c r="AN291" i="2" s="1"/>
  <c r="AO291" i="2"/>
  <c r="AP291" i="2" s="1"/>
  <c r="AQ291" i="2"/>
  <c r="AR291" i="2" s="1"/>
  <c r="Y292" i="2"/>
  <c r="Z292" i="2" s="1"/>
  <c r="AC292" i="2"/>
  <c r="AD292" i="2" s="1"/>
  <c r="AE292" i="2"/>
  <c r="AF292" i="2" s="1"/>
  <c r="AG292" i="2"/>
  <c r="AH292" i="2" s="1"/>
  <c r="AM292" i="2"/>
  <c r="AN292" i="2" s="1"/>
  <c r="AO292" i="2"/>
  <c r="AP292" i="2" s="1"/>
  <c r="AQ292" i="2"/>
  <c r="AR292" i="2" s="1"/>
  <c r="Y293" i="2"/>
  <c r="Z293" i="2" s="1"/>
  <c r="AC293" i="2"/>
  <c r="AD293" i="2" s="1"/>
  <c r="AE293" i="2"/>
  <c r="AF293" i="2" s="1"/>
  <c r="AG293" i="2"/>
  <c r="AH293" i="2" s="1"/>
  <c r="AM293" i="2"/>
  <c r="AN293" i="2" s="1"/>
  <c r="AO293" i="2"/>
  <c r="AP293" i="2" s="1"/>
  <c r="AQ293" i="2"/>
  <c r="AR293" i="2" s="1"/>
  <c r="Y294" i="2"/>
  <c r="Z294" i="2" s="1"/>
  <c r="AC294" i="2"/>
  <c r="AD294" i="2" s="1"/>
  <c r="AE294" i="2"/>
  <c r="AF294" i="2" s="1"/>
  <c r="AG294" i="2"/>
  <c r="AH294" i="2" s="1"/>
  <c r="AM294" i="2"/>
  <c r="AN294" i="2" s="1"/>
  <c r="AO294" i="2"/>
  <c r="AP294" i="2" s="1"/>
  <c r="AQ294" i="2"/>
  <c r="AR294" i="2" s="1"/>
  <c r="Y295" i="2"/>
  <c r="Z295" i="2" s="1"/>
  <c r="AC295" i="2"/>
  <c r="AD295" i="2" s="1"/>
  <c r="AE295" i="2"/>
  <c r="AF295" i="2" s="1"/>
  <c r="AG295" i="2"/>
  <c r="AH295" i="2" s="1"/>
  <c r="AM295" i="2"/>
  <c r="AN295" i="2" s="1"/>
  <c r="AO295" i="2"/>
  <c r="AP295" i="2" s="1"/>
  <c r="AQ295" i="2"/>
  <c r="AR295" i="2" s="1"/>
  <c r="Y296" i="2"/>
  <c r="Z296" i="2" s="1"/>
  <c r="AC296" i="2"/>
  <c r="AD296" i="2" s="1"/>
  <c r="AE296" i="2"/>
  <c r="AF296" i="2" s="1"/>
  <c r="AG296" i="2"/>
  <c r="AH296" i="2" s="1"/>
  <c r="AM296" i="2"/>
  <c r="AN296" i="2" s="1"/>
  <c r="AO296" i="2"/>
  <c r="AP296" i="2" s="1"/>
  <c r="AQ296" i="2"/>
  <c r="AR296" i="2" s="1"/>
  <c r="Y297" i="2"/>
  <c r="Z297" i="2" s="1"/>
  <c r="AC297" i="2"/>
  <c r="AD297" i="2" s="1"/>
  <c r="AE297" i="2"/>
  <c r="AF297" i="2" s="1"/>
  <c r="AG297" i="2"/>
  <c r="AH297" i="2" s="1"/>
  <c r="AM297" i="2"/>
  <c r="AN297" i="2" s="1"/>
  <c r="AO297" i="2"/>
  <c r="AP297" i="2" s="1"/>
  <c r="AQ297" i="2"/>
  <c r="AR297" i="2" s="1"/>
  <c r="Y298" i="2"/>
  <c r="Z298" i="2" s="1"/>
  <c r="AC298" i="2"/>
  <c r="AD298" i="2" s="1"/>
  <c r="AE298" i="2"/>
  <c r="AF298" i="2" s="1"/>
  <c r="AG298" i="2"/>
  <c r="AH298" i="2" s="1"/>
  <c r="AM298" i="2"/>
  <c r="AN298" i="2" s="1"/>
  <c r="AO298" i="2"/>
  <c r="AP298" i="2" s="1"/>
  <c r="AQ298" i="2"/>
  <c r="AR298" i="2" s="1"/>
  <c r="Y299" i="2"/>
  <c r="Z299" i="2" s="1"/>
  <c r="AC299" i="2"/>
  <c r="AD299" i="2" s="1"/>
  <c r="AE299" i="2"/>
  <c r="AF299" i="2" s="1"/>
  <c r="AG299" i="2"/>
  <c r="AH299" i="2" s="1"/>
  <c r="AM299" i="2"/>
  <c r="AN299" i="2" s="1"/>
  <c r="AO299" i="2"/>
  <c r="AP299" i="2" s="1"/>
  <c r="AQ299" i="2"/>
  <c r="AR299" i="2" s="1"/>
  <c r="Y300" i="2"/>
  <c r="Z300" i="2" s="1"/>
  <c r="AC300" i="2"/>
  <c r="AD300" i="2" s="1"/>
  <c r="AE300" i="2"/>
  <c r="AF300" i="2" s="1"/>
  <c r="AG300" i="2"/>
  <c r="AH300" i="2" s="1"/>
  <c r="AM300" i="2"/>
  <c r="AN300" i="2" s="1"/>
  <c r="AO300" i="2"/>
  <c r="AP300" i="2" s="1"/>
  <c r="AQ300" i="2"/>
  <c r="AR300" i="2" s="1"/>
  <c r="Y301" i="2"/>
  <c r="Z301" i="2" s="1"/>
  <c r="AC301" i="2"/>
  <c r="AD301" i="2" s="1"/>
  <c r="AE301" i="2"/>
  <c r="AF301" i="2" s="1"/>
  <c r="AG301" i="2"/>
  <c r="AH301" i="2" s="1"/>
  <c r="AM301" i="2"/>
  <c r="AN301" i="2" s="1"/>
  <c r="AO301" i="2"/>
  <c r="AP301" i="2" s="1"/>
  <c r="AQ301" i="2"/>
  <c r="AR301" i="2" s="1"/>
  <c r="Y303" i="2"/>
  <c r="Z303" i="2" s="1"/>
  <c r="AC303" i="2"/>
  <c r="AD303" i="2" s="1"/>
  <c r="AE303" i="2"/>
  <c r="AF303" i="2" s="1"/>
  <c r="AG303" i="2"/>
  <c r="AH303" i="2" s="1"/>
  <c r="AM303" i="2"/>
  <c r="AN303" i="2" s="1"/>
  <c r="AO303" i="2"/>
  <c r="AP303" i="2" s="1"/>
  <c r="AQ303" i="2"/>
  <c r="AR303" i="2" s="1"/>
  <c r="Y304" i="2"/>
  <c r="Z304" i="2" s="1"/>
  <c r="AC304" i="2"/>
  <c r="AD304" i="2" s="1"/>
  <c r="AE304" i="2"/>
  <c r="AF304" i="2" s="1"/>
  <c r="AG304" i="2"/>
  <c r="AH304" i="2" s="1"/>
  <c r="AM304" i="2"/>
  <c r="AN304" i="2" s="1"/>
  <c r="AO304" i="2"/>
  <c r="AP304" i="2" s="1"/>
  <c r="AQ304" i="2"/>
  <c r="AR304" i="2" s="1"/>
  <c r="Y307" i="2"/>
  <c r="Z307" i="2" s="1"/>
  <c r="AC307" i="2"/>
  <c r="AD307" i="2" s="1"/>
  <c r="AE307" i="2"/>
  <c r="AF307" i="2" s="1"/>
  <c r="AG307" i="2"/>
  <c r="AH307" i="2" s="1"/>
  <c r="AM307" i="2"/>
  <c r="AN307" i="2" s="1"/>
  <c r="AO307" i="2"/>
  <c r="AP307" i="2" s="1"/>
  <c r="AQ307" i="2"/>
  <c r="AR307" i="2" s="1"/>
  <c r="Y308" i="2"/>
  <c r="Z308" i="2" s="1"/>
  <c r="AC308" i="2"/>
  <c r="AD308" i="2" s="1"/>
  <c r="AE308" i="2"/>
  <c r="AF308" i="2" s="1"/>
  <c r="AG308" i="2"/>
  <c r="AH308" i="2" s="1"/>
  <c r="AM308" i="2"/>
  <c r="AN308" i="2" s="1"/>
  <c r="AO308" i="2"/>
  <c r="AP308" i="2" s="1"/>
  <c r="AQ308" i="2"/>
  <c r="AR308" i="2" s="1"/>
  <c r="Y310" i="2"/>
  <c r="Z310" i="2" s="1"/>
  <c r="AC310" i="2"/>
  <c r="AD310" i="2" s="1"/>
  <c r="AE310" i="2"/>
  <c r="AF310" i="2" s="1"/>
  <c r="AG310" i="2"/>
  <c r="AH310" i="2" s="1"/>
  <c r="AM310" i="2"/>
  <c r="AN310" i="2" s="1"/>
  <c r="AO310" i="2"/>
  <c r="AP310" i="2" s="1"/>
  <c r="AQ310" i="2"/>
  <c r="AR310" i="2" s="1"/>
  <c r="Y311" i="2"/>
  <c r="Z311" i="2" s="1"/>
  <c r="AC311" i="2"/>
  <c r="AD311" i="2" s="1"/>
  <c r="AE311" i="2"/>
  <c r="AF311" i="2" s="1"/>
  <c r="AG311" i="2"/>
  <c r="AH311" i="2" s="1"/>
  <c r="AM311" i="2"/>
  <c r="AN311" i="2" s="1"/>
  <c r="AO311" i="2"/>
  <c r="AP311" i="2" s="1"/>
  <c r="AQ311" i="2"/>
  <c r="AR311" i="2" s="1"/>
  <c r="Y312" i="2"/>
  <c r="Z312" i="2" s="1"/>
  <c r="AC312" i="2"/>
  <c r="AD312" i="2" s="1"/>
  <c r="AE312" i="2"/>
  <c r="AF312" i="2" s="1"/>
  <c r="AG312" i="2"/>
  <c r="AH312" i="2" s="1"/>
  <c r="AM312" i="2"/>
  <c r="AN312" i="2" s="1"/>
  <c r="AO312" i="2"/>
  <c r="AP312" i="2" s="1"/>
  <c r="AQ312" i="2"/>
  <c r="AR312" i="2" s="1"/>
  <c r="Y313" i="2"/>
  <c r="Z313" i="2" s="1"/>
  <c r="AC313" i="2"/>
  <c r="AD313" i="2" s="1"/>
  <c r="AE313" i="2"/>
  <c r="AF313" i="2" s="1"/>
  <c r="AG313" i="2"/>
  <c r="AH313" i="2" s="1"/>
  <c r="AM313" i="2"/>
  <c r="AN313" i="2" s="1"/>
  <c r="AO313" i="2"/>
  <c r="AP313" i="2" s="1"/>
  <c r="AQ313" i="2"/>
  <c r="AR313" i="2" s="1"/>
  <c r="Y314" i="2"/>
  <c r="Z314" i="2" s="1"/>
  <c r="AC314" i="2"/>
  <c r="AD314" i="2" s="1"/>
  <c r="AE314" i="2"/>
  <c r="AF314" i="2" s="1"/>
  <c r="AG314" i="2"/>
  <c r="AH314" i="2" s="1"/>
  <c r="AM314" i="2"/>
  <c r="AN314" i="2" s="1"/>
  <c r="AO314" i="2"/>
  <c r="AP314" i="2" s="1"/>
  <c r="AQ314" i="2"/>
  <c r="AR314" i="2" s="1"/>
  <c r="Y315" i="2"/>
  <c r="Z315" i="2" s="1"/>
  <c r="AC315" i="2"/>
  <c r="AD315" i="2" s="1"/>
  <c r="AE315" i="2"/>
  <c r="AF315" i="2" s="1"/>
  <c r="AG315" i="2"/>
  <c r="AH315" i="2" s="1"/>
  <c r="AM315" i="2"/>
  <c r="AN315" i="2" s="1"/>
  <c r="AO315" i="2"/>
  <c r="AP315" i="2" s="1"/>
  <c r="AQ315" i="2"/>
  <c r="AR315" i="2" s="1"/>
  <c r="Y316" i="2"/>
  <c r="Z316" i="2" s="1"/>
  <c r="AC316" i="2"/>
  <c r="AD316" i="2" s="1"/>
  <c r="AE316" i="2"/>
  <c r="AF316" i="2" s="1"/>
  <c r="AG316" i="2"/>
  <c r="AH316" i="2" s="1"/>
  <c r="AM316" i="2"/>
  <c r="AN316" i="2" s="1"/>
  <c r="AO316" i="2"/>
  <c r="AP316" i="2" s="1"/>
  <c r="AQ316" i="2"/>
  <c r="AR316" i="2" s="1"/>
  <c r="Y317" i="2"/>
  <c r="Z317" i="2" s="1"/>
  <c r="AC317" i="2"/>
  <c r="AD317" i="2" s="1"/>
  <c r="AE317" i="2"/>
  <c r="AF317" i="2" s="1"/>
  <c r="AG317" i="2"/>
  <c r="AH317" i="2" s="1"/>
  <c r="AM317" i="2"/>
  <c r="AN317" i="2" s="1"/>
  <c r="AO317" i="2"/>
  <c r="AP317" i="2" s="1"/>
  <c r="AQ317" i="2"/>
  <c r="AR317" i="2" s="1"/>
  <c r="Y318" i="2"/>
  <c r="Z318" i="2" s="1"/>
  <c r="AC318" i="2"/>
  <c r="AD318" i="2" s="1"/>
  <c r="AE318" i="2"/>
  <c r="AF318" i="2" s="1"/>
  <c r="AG318" i="2"/>
  <c r="AH318" i="2" s="1"/>
  <c r="AM318" i="2"/>
  <c r="AN318" i="2" s="1"/>
  <c r="AO318" i="2"/>
  <c r="AP318" i="2" s="1"/>
  <c r="AQ318" i="2"/>
  <c r="AR318" i="2" s="1"/>
  <c r="Y319" i="2"/>
  <c r="Z319" i="2" s="1"/>
  <c r="AC319" i="2"/>
  <c r="AD319" i="2" s="1"/>
  <c r="AE319" i="2"/>
  <c r="AF319" i="2" s="1"/>
  <c r="AG319" i="2"/>
  <c r="AH319" i="2" s="1"/>
  <c r="AM319" i="2"/>
  <c r="AN319" i="2" s="1"/>
  <c r="AO319" i="2"/>
  <c r="AP319" i="2" s="1"/>
  <c r="AQ319" i="2"/>
  <c r="AR319" i="2" s="1"/>
  <c r="Y320" i="2"/>
  <c r="Z320" i="2" s="1"/>
  <c r="AC320" i="2"/>
  <c r="AD320" i="2" s="1"/>
  <c r="AE320" i="2"/>
  <c r="AF320" i="2" s="1"/>
  <c r="AG320" i="2"/>
  <c r="AH320" i="2" s="1"/>
  <c r="AM320" i="2"/>
  <c r="AN320" i="2" s="1"/>
  <c r="AO320" i="2"/>
  <c r="AP320" i="2" s="1"/>
  <c r="AQ320" i="2"/>
  <c r="AR320" i="2" s="1"/>
  <c r="Y321" i="2"/>
  <c r="Z321" i="2" s="1"/>
  <c r="AC321" i="2"/>
  <c r="AD321" i="2" s="1"/>
  <c r="AE321" i="2"/>
  <c r="AF321" i="2" s="1"/>
  <c r="AG321" i="2"/>
  <c r="AH321" i="2" s="1"/>
  <c r="AM321" i="2"/>
  <c r="AN321" i="2" s="1"/>
  <c r="AO321" i="2"/>
  <c r="AP321" i="2" s="1"/>
  <c r="AQ321" i="2"/>
  <c r="AR321" i="2" s="1"/>
  <c r="Y322" i="2"/>
  <c r="Z322" i="2" s="1"/>
  <c r="AC322" i="2"/>
  <c r="AD322" i="2" s="1"/>
  <c r="AE322" i="2"/>
  <c r="AF322" i="2" s="1"/>
  <c r="AG322" i="2"/>
  <c r="AH322" i="2" s="1"/>
  <c r="AM322" i="2"/>
  <c r="AN322" i="2" s="1"/>
  <c r="AO322" i="2"/>
  <c r="AP322" i="2" s="1"/>
  <c r="AQ322" i="2"/>
  <c r="AR322" i="2" s="1"/>
  <c r="Y323" i="2"/>
  <c r="Z323" i="2" s="1"/>
  <c r="AC323" i="2"/>
  <c r="AD323" i="2" s="1"/>
  <c r="AE323" i="2"/>
  <c r="AF323" i="2" s="1"/>
  <c r="AG323" i="2"/>
  <c r="AH323" i="2" s="1"/>
  <c r="AM323" i="2"/>
  <c r="AN323" i="2" s="1"/>
  <c r="AO323" i="2"/>
  <c r="AP323" i="2" s="1"/>
  <c r="AQ323" i="2"/>
  <c r="AR323" i="2" s="1"/>
  <c r="Y324" i="2"/>
  <c r="Z324" i="2" s="1"/>
  <c r="AC324" i="2"/>
  <c r="AD324" i="2" s="1"/>
  <c r="AE324" i="2"/>
  <c r="AF324" i="2" s="1"/>
  <c r="AG324" i="2"/>
  <c r="AH324" i="2" s="1"/>
  <c r="AM324" i="2"/>
  <c r="AN324" i="2" s="1"/>
  <c r="AO324" i="2"/>
  <c r="AP324" i="2" s="1"/>
  <c r="AQ324" i="2"/>
  <c r="AR324" i="2" s="1"/>
  <c r="Y325" i="2"/>
  <c r="Z325" i="2" s="1"/>
  <c r="AC325" i="2"/>
  <c r="AD325" i="2" s="1"/>
  <c r="AE325" i="2"/>
  <c r="AF325" i="2" s="1"/>
  <c r="AG325" i="2"/>
  <c r="AH325" i="2" s="1"/>
  <c r="AM325" i="2"/>
  <c r="AN325" i="2" s="1"/>
  <c r="AO325" i="2"/>
  <c r="AP325" i="2" s="1"/>
  <c r="AQ325" i="2"/>
  <c r="AR325" i="2" s="1"/>
  <c r="Y326" i="2"/>
  <c r="Z326" i="2" s="1"/>
  <c r="AC326" i="2"/>
  <c r="AD326" i="2" s="1"/>
  <c r="AE326" i="2"/>
  <c r="AF326" i="2" s="1"/>
  <c r="AG326" i="2"/>
  <c r="AH326" i="2" s="1"/>
  <c r="AM326" i="2"/>
  <c r="AN326" i="2" s="1"/>
  <c r="AO326" i="2"/>
  <c r="AP326" i="2" s="1"/>
  <c r="AQ326" i="2"/>
  <c r="AR326" i="2" s="1"/>
  <c r="Y327" i="2"/>
  <c r="Z327" i="2" s="1"/>
  <c r="AC327" i="2"/>
  <c r="AD327" i="2" s="1"/>
  <c r="AE327" i="2"/>
  <c r="AF327" i="2" s="1"/>
  <c r="AG327" i="2"/>
  <c r="AH327" i="2" s="1"/>
  <c r="AM327" i="2"/>
  <c r="AN327" i="2" s="1"/>
  <c r="AO327" i="2"/>
  <c r="AP327" i="2" s="1"/>
  <c r="AQ327" i="2"/>
  <c r="AR327" i="2" s="1"/>
  <c r="Y328" i="2"/>
  <c r="Z328" i="2" s="1"/>
  <c r="AC328" i="2"/>
  <c r="AD328" i="2" s="1"/>
  <c r="AE328" i="2"/>
  <c r="AF328" i="2" s="1"/>
  <c r="AG328" i="2"/>
  <c r="AH328" i="2" s="1"/>
  <c r="AM328" i="2"/>
  <c r="AN328" i="2" s="1"/>
  <c r="AO328" i="2"/>
  <c r="AP328" i="2" s="1"/>
  <c r="AQ328" i="2"/>
  <c r="AR328" i="2" s="1"/>
  <c r="Y329" i="2"/>
  <c r="Z329" i="2" s="1"/>
  <c r="AC329" i="2"/>
  <c r="AD329" i="2" s="1"/>
  <c r="AE329" i="2"/>
  <c r="AF329" i="2" s="1"/>
  <c r="AG329" i="2"/>
  <c r="AH329" i="2" s="1"/>
  <c r="AM329" i="2"/>
  <c r="AN329" i="2" s="1"/>
  <c r="AO329" i="2"/>
  <c r="AP329" i="2" s="1"/>
  <c r="AQ329" i="2"/>
  <c r="AR329" i="2" s="1"/>
  <c r="Y330" i="2"/>
  <c r="Z330" i="2" s="1"/>
  <c r="AC330" i="2"/>
  <c r="AD330" i="2" s="1"/>
  <c r="AE330" i="2"/>
  <c r="AF330" i="2" s="1"/>
  <c r="AG330" i="2"/>
  <c r="AH330" i="2" s="1"/>
  <c r="AM330" i="2"/>
  <c r="AN330" i="2" s="1"/>
  <c r="AO330" i="2"/>
  <c r="AP330" i="2" s="1"/>
  <c r="AQ330" i="2"/>
  <c r="AR330" i="2" s="1"/>
  <c r="Y331" i="2"/>
  <c r="Z331" i="2" s="1"/>
  <c r="AC331" i="2"/>
  <c r="AD331" i="2" s="1"/>
  <c r="AE331" i="2"/>
  <c r="AF331" i="2" s="1"/>
  <c r="AG331" i="2"/>
  <c r="AH331" i="2" s="1"/>
  <c r="AM331" i="2"/>
  <c r="AN331" i="2" s="1"/>
  <c r="AO331" i="2"/>
  <c r="AP331" i="2" s="1"/>
  <c r="AQ331" i="2"/>
  <c r="AR331" i="2" s="1"/>
  <c r="Y332" i="2"/>
  <c r="Z332" i="2" s="1"/>
  <c r="AC332" i="2"/>
  <c r="AD332" i="2" s="1"/>
  <c r="AE332" i="2"/>
  <c r="AF332" i="2" s="1"/>
  <c r="AG332" i="2"/>
  <c r="AH332" i="2" s="1"/>
  <c r="AM332" i="2"/>
  <c r="AN332" i="2" s="1"/>
  <c r="AO332" i="2"/>
  <c r="AP332" i="2" s="1"/>
  <c r="AQ332" i="2"/>
  <c r="AR332" i="2" s="1"/>
  <c r="Y333" i="2"/>
  <c r="Z333" i="2" s="1"/>
  <c r="AC333" i="2"/>
  <c r="AD333" i="2" s="1"/>
  <c r="AE333" i="2"/>
  <c r="AF333" i="2" s="1"/>
  <c r="AG333" i="2"/>
  <c r="AH333" i="2" s="1"/>
  <c r="AM333" i="2"/>
  <c r="AN333" i="2" s="1"/>
  <c r="AO333" i="2"/>
  <c r="AP333" i="2" s="1"/>
  <c r="AQ333" i="2"/>
  <c r="AR333" i="2" s="1"/>
  <c r="Y335" i="2"/>
  <c r="Z335" i="2" s="1"/>
  <c r="AC335" i="2"/>
  <c r="AD335" i="2" s="1"/>
  <c r="AE335" i="2"/>
  <c r="AF335" i="2" s="1"/>
  <c r="AG335" i="2"/>
  <c r="AH335" i="2" s="1"/>
  <c r="AM335" i="2"/>
  <c r="AN335" i="2" s="1"/>
  <c r="AO335" i="2"/>
  <c r="AP335" i="2" s="1"/>
  <c r="AQ335" i="2"/>
  <c r="AR335" i="2" s="1"/>
  <c r="Y336" i="2"/>
  <c r="Z336" i="2" s="1"/>
  <c r="AC336" i="2"/>
  <c r="AD336" i="2" s="1"/>
  <c r="AE336" i="2"/>
  <c r="AF336" i="2" s="1"/>
  <c r="AG336" i="2"/>
  <c r="AH336" i="2" s="1"/>
  <c r="AM336" i="2"/>
  <c r="AN336" i="2" s="1"/>
  <c r="AO336" i="2"/>
  <c r="AP336" i="2" s="1"/>
  <c r="AQ336" i="2"/>
  <c r="AR336" i="2" s="1"/>
  <c r="Y337" i="2"/>
  <c r="Z337" i="2" s="1"/>
  <c r="AC337" i="2"/>
  <c r="AD337" i="2" s="1"/>
  <c r="AE337" i="2"/>
  <c r="AF337" i="2" s="1"/>
  <c r="AG337" i="2"/>
  <c r="AH337" i="2" s="1"/>
  <c r="AM337" i="2"/>
  <c r="AN337" i="2" s="1"/>
  <c r="AO337" i="2"/>
  <c r="AP337" i="2" s="1"/>
  <c r="AQ337" i="2"/>
  <c r="AR337" i="2" s="1"/>
  <c r="Y338" i="2"/>
  <c r="Z338" i="2" s="1"/>
  <c r="AC338" i="2"/>
  <c r="AD338" i="2" s="1"/>
  <c r="AE338" i="2"/>
  <c r="AF338" i="2" s="1"/>
  <c r="AG338" i="2"/>
  <c r="AH338" i="2" s="1"/>
  <c r="AM338" i="2"/>
  <c r="AN338" i="2" s="1"/>
  <c r="AO338" i="2"/>
  <c r="AP338" i="2" s="1"/>
  <c r="AQ338" i="2"/>
  <c r="AR338" i="2" s="1"/>
  <c r="Y339" i="2"/>
  <c r="Z339" i="2" s="1"/>
  <c r="AC339" i="2"/>
  <c r="AD339" i="2" s="1"/>
  <c r="AE339" i="2"/>
  <c r="AF339" i="2" s="1"/>
  <c r="AG339" i="2"/>
  <c r="AH339" i="2" s="1"/>
  <c r="AM339" i="2"/>
  <c r="AN339" i="2" s="1"/>
  <c r="AO339" i="2"/>
  <c r="AP339" i="2" s="1"/>
  <c r="AQ339" i="2"/>
  <c r="AR339" i="2" s="1"/>
  <c r="Y340" i="2"/>
  <c r="Z340" i="2" s="1"/>
  <c r="AC340" i="2"/>
  <c r="AD340" i="2" s="1"/>
  <c r="AE340" i="2"/>
  <c r="AF340" i="2" s="1"/>
  <c r="AG340" i="2"/>
  <c r="AH340" i="2" s="1"/>
  <c r="AM340" i="2"/>
  <c r="AN340" i="2" s="1"/>
  <c r="AO340" i="2"/>
  <c r="AP340" i="2" s="1"/>
  <c r="AQ340" i="2"/>
  <c r="AR340" i="2" s="1"/>
  <c r="Y341" i="2"/>
  <c r="Z341" i="2" s="1"/>
  <c r="AC341" i="2"/>
  <c r="AD341" i="2" s="1"/>
  <c r="AE341" i="2"/>
  <c r="AF341" i="2" s="1"/>
  <c r="AG341" i="2"/>
  <c r="AH341" i="2" s="1"/>
  <c r="AM341" i="2"/>
  <c r="AN341" i="2" s="1"/>
  <c r="AO341" i="2"/>
  <c r="AP341" i="2" s="1"/>
  <c r="AQ341" i="2"/>
  <c r="AR341" i="2" s="1"/>
  <c r="Y342" i="2"/>
  <c r="Z342" i="2" s="1"/>
  <c r="AC342" i="2"/>
  <c r="AD342" i="2" s="1"/>
  <c r="AE342" i="2"/>
  <c r="AF342" i="2" s="1"/>
  <c r="AG342" i="2"/>
  <c r="AH342" i="2" s="1"/>
  <c r="AM342" i="2"/>
  <c r="AN342" i="2" s="1"/>
  <c r="AO342" i="2"/>
  <c r="AP342" i="2" s="1"/>
  <c r="AQ342" i="2"/>
  <c r="AR342" i="2" s="1"/>
  <c r="Y343" i="2"/>
  <c r="Z343" i="2" s="1"/>
  <c r="AC343" i="2"/>
  <c r="AD343" i="2" s="1"/>
  <c r="AE343" i="2"/>
  <c r="AF343" i="2" s="1"/>
  <c r="AG343" i="2"/>
  <c r="AH343" i="2" s="1"/>
  <c r="AM343" i="2"/>
  <c r="AN343" i="2" s="1"/>
  <c r="AO343" i="2"/>
  <c r="AP343" i="2" s="1"/>
  <c r="AQ343" i="2"/>
  <c r="AR343" i="2" s="1"/>
  <c r="Y344" i="2"/>
  <c r="Z344" i="2" s="1"/>
  <c r="AC344" i="2"/>
  <c r="AD344" i="2" s="1"/>
  <c r="AE344" i="2"/>
  <c r="AF344" i="2" s="1"/>
  <c r="AG344" i="2"/>
  <c r="AH344" i="2" s="1"/>
  <c r="AM344" i="2"/>
  <c r="AN344" i="2" s="1"/>
  <c r="AO344" i="2"/>
  <c r="AP344" i="2" s="1"/>
  <c r="AQ344" i="2"/>
  <c r="AR344" i="2" s="1"/>
  <c r="Y345" i="2"/>
  <c r="Z345" i="2" s="1"/>
  <c r="AC345" i="2"/>
  <c r="AD345" i="2" s="1"/>
  <c r="AE345" i="2"/>
  <c r="AF345" i="2" s="1"/>
  <c r="AG345" i="2"/>
  <c r="AH345" i="2" s="1"/>
  <c r="AM345" i="2"/>
  <c r="AN345" i="2" s="1"/>
  <c r="AO345" i="2"/>
  <c r="AP345" i="2" s="1"/>
  <c r="AQ345" i="2"/>
  <c r="AR345" i="2" s="1"/>
  <c r="Y346" i="2"/>
  <c r="Z346" i="2" s="1"/>
  <c r="AC346" i="2"/>
  <c r="AD346" i="2" s="1"/>
  <c r="AE346" i="2"/>
  <c r="AF346" i="2" s="1"/>
  <c r="AG346" i="2"/>
  <c r="AH346" i="2" s="1"/>
  <c r="AM346" i="2"/>
  <c r="AN346" i="2" s="1"/>
  <c r="AO346" i="2"/>
  <c r="AP346" i="2" s="1"/>
  <c r="AQ346" i="2"/>
  <c r="AR346" i="2" s="1"/>
  <c r="Y347" i="2"/>
  <c r="Z347" i="2" s="1"/>
  <c r="AC347" i="2"/>
  <c r="AD347" i="2" s="1"/>
  <c r="AE347" i="2"/>
  <c r="AF347" i="2" s="1"/>
  <c r="AG347" i="2"/>
  <c r="AH347" i="2" s="1"/>
  <c r="AM347" i="2"/>
  <c r="AN347" i="2" s="1"/>
  <c r="AO347" i="2"/>
  <c r="AP347" i="2" s="1"/>
  <c r="AQ347" i="2"/>
  <c r="AR347" i="2" s="1"/>
  <c r="Y348" i="2"/>
  <c r="Z348" i="2" s="1"/>
  <c r="AC348" i="2"/>
  <c r="AD348" i="2" s="1"/>
  <c r="AE348" i="2"/>
  <c r="AF348" i="2" s="1"/>
  <c r="AG348" i="2"/>
  <c r="AH348" i="2" s="1"/>
  <c r="AM348" i="2"/>
  <c r="AN348" i="2" s="1"/>
  <c r="AO348" i="2"/>
  <c r="AP348" i="2" s="1"/>
  <c r="AQ348" i="2"/>
  <c r="AR348" i="2" s="1"/>
  <c r="Y349" i="2"/>
  <c r="Z349" i="2" s="1"/>
  <c r="AC349" i="2"/>
  <c r="AD349" i="2" s="1"/>
  <c r="AE349" i="2"/>
  <c r="AF349" i="2" s="1"/>
  <c r="AG349" i="2"/>
  <c r="AH349" i="2" s="1"/>
  <c r="AM349" i="2"/>
  <c r="AN349" i="2" s="1"/>
  <c r="AO349" i="2"/>
  <c r="AP349" i="2" s="1"/>
  <c r="AQ349" i="2"/>
  <c r="AR349" i="2" s="1"/>
  <c r="Y351" i="2"/>
  <c r="Z351" i="2" s="1"/>
  <c r="AC351" i="2"/>
  <c r="AD351" i="2" s="1"/>
  <c r="AE351" i="2"/>
  <c r="AF351" i="2" s="1"/>
  <c r="AG351" i="2"/>
  <c r="AH351" i="2" s="1"/>
  <c r="AM351" i="2"/>
  <c r="AN351" i="2" s="1"/>
  <c r="AO351" i="2"/>
  <c r="AP351" i="2" s="1"/>
  <c r="AQ351" i="2"/>
  <c r="AR351" i="2" s="1"/>
  <c r="Y352" i="2"/>
  <c r="Z352" i="2" s="1"/>
  <c r="AC352" i="2"/>
  <c r="AD352" i="2" s="1"/>
  <c r="AE352" i="2"/>
  <c r="AF352" i="2" s="1"/>
  <c r="AG352" i="2"/>
  <c r="AH352" i="2" s="1"/>
  <c r="AM352" i="2"/>
  <c r="AN352" i="2" s="1"/>
  <c r="AO352" i="2"/>
  <c r="AP352" i="2" s="1"/>
  <c r="AQ352" i="2"/>
  <c r="AR352" i="2" s="1"/>
  <c r="Y354" i="2"/>
  <c r="Z354" i="2" s="1"/>
  <c r="AC354" i="2"/>
  <c r="AD354" i="2" s="1"/>
  <c r="AE354" i="2"/>
  <c r="AF354" i="2" s="1"/>
  <c r="AG354" i="2"/>
  <c r="AH354" i="2" s="1"/>
  <c r="AM354" i="2"/>
  <c r="AN354" i="2" s="1"/>
  <c r="AO354" i="2"/>
  <c r="AP354" i="2" s="1"/>
  <c r="AQ354" i="2"/>
  <c r="AR354" i="2" s="1"/>
  <c r="Y355" i="2"/>
  <c r="Z355" i="2" s="1"/>
  <c r="AC355" i="2"/>
  <c r="AD355" i="2" s="1"/>
  <c r="AE355" i="2"/>
  <c r="AF355" i="2" s="1"/>
  <c r="AG355" i="2"/>
  <c r="AH355" i="2" s="1"/>
  <c r="AM355" i="2"/>
  <c r="AN355" i="2" s="1"/>
  <c r="AO355" i="2"/>
  <c r="AP355" i="2" s="1"/>
  <c r="AQ355" i="2"/>
  <c r="AR355" i="2" s="1"/>
  <c r="Y356" i="2"/>
  <c r="Z356" i="2" s="1"/>
  <c r="AC356" i="2"/>
  <c r="AD356" i="2" s="1"/>
  <c r="AE356" i="2"/>
  <c r="AF356" i="2" s="1"/>
  <c r="AG356" i="2"/>
  <c r="AH356" i="2" s="1"/>
  <c r="AM356" i="2"/>
  <c r="AN356" i="2" s="1"/>
  <c r="AO356" i="2"/>
  <c r="AP356" i="2" s="1"/>
  <c r="AQ356" i="2"/>
  <c r="AR356" i="2" s="1"/>
  <c r="Y357" i="2"/>
  <c r="Z357" i="2" s="1"/>
  <c r="AC357" i="2"/>
  <c r="AD357" i="2" s="1"/>
  <c r="AE357" i="2"/>
  <c r="AF357" i="2" s="1"/>
  <c r="AG357" i="2"/>
  <c r="AH357" i="2" s="1"/>
  <c r="AM357" i="2"/>
  <c r="AN357" i="2" s="1"/>
  <c r="AO357" i="2"/>
  <c r="AP357" i="2" s="1"/>
  <c r="AQ357" i="2"/>
  <c r="AR357" i="2" s="1"/>
  <c r="Y358" i="2"/>
  <c r="Z358" i="2" s="1"/>
  <c r="AC358" i="2"/>
  <c r="AD358" i="2" s="1"/>
  <c r="AE358" i="2"/>
  <c r="AF358" i="2" s="1"/>
  <c r="AG358" i="2"/>
  <c r="AH358" i="2" s="1"/>
  <c r="AM358" i="2"/>
  <c r="AN358" i="2" s="1"/>
  <c r="AO358" i="2"/>
  <c r="AP358" i="2" s="1"/>
  <c r="AQ358" i="2"/>
  <c r="AR358" i="2" s="1"/>
  <c r="Y359" i="2"/>
  <c r="Z359" i="2" s="1"/>
  <c r="AC359" i="2"/>
  <c r="AD359" i="2" s="1"/>
  <c r="AE359" i="2"/>
  <c r="AF359" i="2" s="1"/>
  <c r="AG359" i="2"/>
  <c r="AH359" i="2" s="1"/>
  <c r="AM359" i="2"/>
  <c r="AN359" i="2" s="1"/>
  <c r="AO359" i="2"/>
  <c r="AP359" i="2" s="1"/>
  <c r="AQ359" i="2"/>
  <c r="AR359" i="2" s="1"/>
  <c r="Y362" i="2"/>
  <c r="Z362" i="2" s="1"/>
  <c r="AC362" i="2"/>
  <c r="AD362" i="2" s="1"/>
  <c r="AE362" i="2"/>
  <c r="AF362" i="2" s="1"/>
  <c r="AG362" i="2"/>
  <c r="AH362" i="2" s="1"/>
  <c r="AM362" i="2"/>
  <c r="AN362" i="2" s="1"/>
  <c r="AO362" i="2"/>
  <c r="AP362" i="2" s="1"/>
  <c r="AQ362" i="2"/>
  <c r="AR362" i="2" s="1"/>
  <c r="Y363" i="2"/>
  <c r="Z363" i="2" s="1"/>
  <c r="AC363" i="2"/>
  <c r="AD363" i="2" s="1"/>
  <c r="AE363" i="2"/>
  <c r="AF363" i="2" s="1"/>
  <c r="AG363" i="2"/>
  <c r="AH363" i="2" s="1"/>
  <c r="AM363" i="2"/>
  <c r="AN363" i="2" s="1"/>
  <c r="AO363" i="2"/>
  <c r="AP363" i="2" s="1"/>
  <c r="AQ363" i="2"/>
  <c r="AR363" i="2" s="1"/>
  <c r="Y364" i="2"/>
  <c r="Z364" i="2" s="1"/>
  <c r="AC364" i="2"/>
  <c r="AD364" i="2" s="1"/>
  <c r="AE364" i="2"/>
  <c r="AF364" i="2" s="1"/>
  <c r="AG364" i="2"/>
  <c r="AH364" i="2" s="1"/>
  <c r="AM364" i="2"/>
  <c r="AN364" i="2" s="1"/>
  <c r="AO364" i="2"/>
  <c r="AP364" i="2" s="1"/>
  <c r="AQ364" i="2"/>
  <c r="AR364" i="2" s="1"/>
  <c r="Y366" i="2"/>
  <c r="Z366" i="2" s="1"/>
  <c r="AC366" i="2"/>
  <c r="AD366" i="2" s="1"/>
  <c r="AE366" i="2"/>
  <c r="AF366" i="2" s="1"/>
  <c r="AG366" i="2"/>
  <c r="AH366" i="2" s="1"/>
  <c r="AM366" i="2"/>
  <c r="AN366" i="2" s="1"/>
  <c r="AO366" i="2"/>
  <c r="AP366" i="2" s="1"/>
  <c r="AQ366" i="2"/>
  <c r="AR366" i="2" s="1"/>
  <c r="Y367" i="2"/>
  <c r="Z367" i="2" s="1"/>
  <c r="AC367" i="2"/>
  <c r="AD367" i="2" s="1"/>
  <c r="AE367" i="2"/>
  <c r="AF367" i="2" s="1"/>
  <c r="AG367" i="2"/>
  <c r="AH367" i="2" s="1"/>
  <c r="AM367" i="2"/>
  <c r="AN367" i="2" s="1"/>
  <c r="AO367" i="2"/>
  <c r="AP367" i="2" s="1"/>
  <c r="AQ367" i="2"/>
  <c r="AR367" i="2" s="1"/>
  <c r="Y368" i="2"/>
  <c r="Z368" i="2" s="1"/>
  <c r="AC368" i="2"/>
  <c r="AD368" i="2" s="1"/>
  <c r="AE368" i="2"/>
  <c r="AF368" i="2" s="1"/>
  <c r="AG368" i="2"/>
  <c r="AH368" i="2" s="1"/>
  <c r="AM368" i="2"/>
  <c r="AN368" i="2" s="1"/>
  <c r="AO368" i="2"/>
  <c r="AP368" i="2" s="1"/>
  <c r="AQ368" i="2"/>
  <c r="AR368" i="2" s="1"/>
  <c r="Y369" i="2"/>
  <c r="Z369" i="2" s="1"/>
  <c r="AC369" i="2"/>
  <c r="AD369" i="2" s="1"/>
  <c r="AE369" i="2"/>
  <c r="AF369" i="2" s="1"/>
  <c r="AG369" i="2"/>
  <c r="AH369" i="2" s="1"/>
  <c r="AM369" i="2"/>
  <c r="AN369" i="2" s="1"/>
  <c r="AO369" i="2"/>
  <c r="AP369" i="2" s="1"/>
  <c r="AQ369" i="2"/>
  <c r="AR369" i="2" s="1"/>
  <c r="Y370" i="2"/>
  <c r="Z370" i="2" s="1"/>
  <c r="AC370" i="2"/>
  <c r="AD370" i="2" s="1"/>
  <c r="AE370" i="2"/>
  <c r="AF370" i="2" s="1"/>
  <c r="AG370" i="2"/>
  <c r="AH370" i="2" s="1"/>
  <c r="AM370" i="2"/>
  <c r="AN370" i="2" s="1"/>
  <c r="AO370" i="2"/>
  <c r="AP370" i="2" s="1"/>
  <c r="AQ370" i="2"/>
  <c r="AR370" i="2" s="1"/>
  <c r="Y372" i="2"/>
  <c r="Z372" i="2" s="1"/>
  <c r="AC372" i="2"/>
  <c r="AD372" i="2" s="1"/>
  <c r="AE372" i="2"/>
  <c r="AF372" i="2" s="1"/>
  <c r="AG372" i="2"/>
  <c r="AH372" i="2" s="1"/>
  <c r="AM372" i="2"/>
  <c r="AN372" i="2" s="1"/>
  <c r="AO372" i="2"/>
  <c r="AP372" i="2" s="1"/>
  <c r="AQ372" i="2"/>
  <c r="AR372" i="2" s="1"/>
  <c r="Y373" i="2"/>
  <c r="Z373" i="2" s="1"/>
  <c r="AC373" i="2"/>
  <c r="AD373" i="2" s="1"/>
  <c r="AE373" i="2"/>
  <c r="AF373" i="2" s="1"/>
  <c r="AG373" i="2"/>
  <c r="AH373" i="2" s="1"/>
  <c r="AM373" i="2"/>
  <c r="AN373" i="2" s="1"/>
  <c r="AO373" i="2"/>
  <c r="AP373" i="2" s="1"/>
  <c r="AQ373" i="2"/>
  <c r="AR373" i="2" s="1"/>
  <c r="Y374" i="2"/>
  <c r="Z374" i="2" s="1"/>
  <c r="AC374" i="2"/>
  <c r="AD374" i="2" s="1"/>
  <c r="AE374" i="2"/>
  <c r="AF374" i="2" s="1"/>
  <c r="AG374" i="2"/>
  <c r="AH374" i="2" s="1"/>
  <c r="AM374" i="2"/>
  <c r="AN374" i="2" s="1"/>
  <c r="AO374" i="2"/>
  <c r="AP374" i="2" s="1"/>
  <c r="AQ374" i="2"/>
  <c r="AR374" i="2" s="1"/>
  <c r="Y375" i="2"/>
  <c r="Z375" i="2" s="1"/>
  <c r="AC375" i="2"/>
  <c r="AD375" i="2" s="1"/>
  <c r="AE375" i="2"/>
  <c r="AF375" i="2" s="1"/>
  <c r="AG375" i="2"/>
  <c r="AH375" i="2" s="1"/>
  <c r="AM375" i="2"/>
  <c r="AN375" i="2" s="1"/>
  <c r="AO375" i="2"/>
  <c r="AP375" i="2" s="1"/>
  <c r="AQ375" i="2"/>
  <c r="AR375" i="2" s="1"/>
  <c r="Y376" i="2"/>
  <c r="Z376" i="2" s="1"/>
  <c r="AC376" i="2"/>
  <c r="AD376" i="2" s="1"/>
  <c r="AE376" i="2"/>
  <c r="AF376" i="2" s="1"/>
  <c r="AG376" i="2"/>
  <c r="AH376" i="2" s="1"/>
  <c r="AM376" i="2"/>
  <c r="AN376" i="2" s="1"/>
  <c r="AO376" i="2"/>
  <c r="AP376" i="2" s="1"/>
  <c r="AQ376" i="2"/>
  <c r="AR376" i="2" s="1"/>
  <c r="Y377" i="2"/>
  <c r="Z377" i="2" s="1"/>
  <c r="AC377" i="2"/>
  <c r="AD377" i="2" s="1"/>
  <c r="AE377" i="2"/>
  <c r="AF377" i="2" s="1"/>
  <c r="AG377" i="2"/>
  <c r="AH377" i="2" s="1"/>
  <c r="AM377" i="2"/>
  <c r="AN377" i="2" s="1"/>
  <c r="AO377" i="2"/>
  <c r="AP377" i="2" s="1"/>
  <c r="AQ377" i="2"/>
  <c r="AR377" i="2" s="1"/>
  <c r="Y378" i="2"/>
  <c r="Z378" i="2" s="1"/>
  <c r="AC378" i="2"/>
  <c r="AD378" i="2" s="1"/>
  <c r="AE378" i="2"/>
  <c r="AF378" i="2" s="1"/>
  <c r="AG378" i="2"/>
  <c r="AH378" i="2" s="1"/>
  <c r="AM378" i="2"/>
  <c r="AN378" i="2" s="1"/>
  <c r="AO378" i="2"/>
  <c r="AP378" i="2" s="1"/>
  <c r="AQ378" i="2"/>
  <c r="AR378" i="2" s="1"/>
  <c r="Y379" i="2"/>
  <c r="Z379" i="2" s="1"/>
  <c r="AC379" i="2"/>
  <c r="AD379" i="2" s="1"/>
  <c r="AE379" i="2"/>
  <c r="AF379" i="2" s="1"/>
  <c r="AG379" i="2"/>
  <c r="AH379" i="2" s="1"/>
  <c r="AM379" i="2"/>
  <c r="AN379" i="2" s="1"/>
  <c r="AO379" i="2"/>
  <c r="AP379" i="2" s="1"/>
  <c r="AQ379" i="2"/>
  <c r="AR379" i="2" s="1"/>
  <c r="Y380" i="2"/>
  <c r="Z380" i="2" s="1"/>
  <c r="AC380" i="2"/>
  <c r="AD380" i="2" s="1"/>
  <c r="AE380" i="2"/>
  <c r="AF380" i="2" s="1"/>
  <c r="AG380" i="2"/>
  <c r="AH380" i="2" s="1"/>
  <c r="AM380" i="2"/>
  <c r="AN380" i="2" s="1"/>
  <c r="AO380" i="2"/>
  <c r="AP380" i="2" s="1"/>
  <c r="AQ380" i="2"/>
  <c r="AR380" i="2" s="1"/>
  <c r="Y381" i="2"/>
  <c r="Z381" i="2" s="1"/>
  <c r="AC381" i="2"/>
  <c r="AD381" i="2" s="1"/>
  <c r="AE381" i="2"/>
  <c r="AF381" i="2" s="1"/>
  <c r="AG381" i="2"/>
  <c r="AH381" i="2" s="1"/>
  <c r="AM381" i="2"/>
  <c r="AN381" i="2" s="1"/>
  <c r="AO381" i="2"/>
  <c r="AP381" i="2" s="1"/>
  <c r="AQ381" i="2"/>
  <c r="AR381" i="2" s="1"/>
  <c r="Y383" i="2"/>
  <c r="Z383" i="2" s="1"/>
  <c r="AC383" i="2"/>
  <c r="AD383" i="2" s="1"/>
  <c r="AE383" i="2"/>
  <c r="AF383" i="2" s="1"/>
  <c r="AG383" i="2"/>
  <c r="AH383" i="2" s="1"/>
  <c r="AM383" i="2"/>
  <c r="AN383" i="2" s="1"/>
  <c r="AO383" i="2"/>
  <c r="AP383" i="2" s="1"/>
  <c r="AQ383" i="2"/>
  <c r="AR383" i="2" s="1"/>
  <c r="Y386" i="2"/>
  <c r="Z386" i="2" s="1"/>
  <c r="AC386" i="2"/>
  <c r="AD386" i="2" s="1"/>
  <c r="AE386" i="2"/>
  <c r="AF386" i="2" s="1"/>
  <c r="AG386" i="2"/>
  <c r="AH386" i="2" s="1"/>
  <c r="AM386" i="2"/>
  <c r="AN386" i="2" s="1"/>
  <c r="AO386" i="2"/>
  <c r="AP386" i="2" s="1"/>
  <c r="AQ386" i="2"/>
  <c r="AR386" i="2" s="1"/>
  <c r="Y387" i="2"/>
  <c r="Z387" i="2" s="1"/>
  <c r="AC387" i="2"/>
  <c r="AD387" i="2" s="1"/>
  <c r="AE387" i="2"/>
  <c r="AF387" i="2" s="1"/>
  <c r="AG387" i="2"/>
  <c r="AH387" i="2" s="1"/>
  <c r="AM387" i="2"/>
  <c r="AN387" i="2" s="1"/>
  <c r="AO387" i="2"/>
  <c r="AP387" i="2" s="1"/>
  <c r="AQ387" i="2"/>
  <c r="AR387" i="2" s="1"/>
  <c r="Y388" i="2"/>
  <c r="Z388" i="2" s="1"/>
  <c r="AC388" i="2"/>
  <c r="AD388" i="2" s="1"/>
  <c r="AE388" i="2"/>
  <c r="AF388" i="2" s="1"/>
  <c r="AG388" i="2"/>
  <c r="AH388" i="2" s="1"/>
  <c r="AM388" i="2"/>
  <c r="AN388" i="2" s="1"/>
  <c r="AO388" i="2"/>
  <c r="AP388" i="2" s="1"/>
  <c r="AQ388" i="2"/>
  <c r="AR388" i="2" s="1"/>
  <c r="Y389" i="2"/>
  <c r="Z389" i="2" s="1"/>
  <c r="AC389" i="2"/>
  <c r="AD389" i="2" s="1"/>
  <c r="AE389" i="2"/>
  <c r="AF389" i="2" s="1"/>
  <c r="AG389" i="2"/>
  <c r="AH389" i="2" s="1"/>
  <c r="AM389" i="2"/>
  <c r="AN389" i="2" s="1"/>
  <c r="AO389" i="2"/>
  <c r="AP389" i="2" s="1"/>
  <c r="AQ389" i="2"/>
  <c r="AR389" i="2" s="1"/>
  <c r="Y390" i="2"/>
  <c r="Z390" i="2" s="1"/>
  <c r="AC390" i="2"/>
  <c r="AD390" i="2" s="1"/>
  <c r="AE390" i="2"/>
  <c r="AF390" i="2" s="1"/>
  <c r="AG390" i="2"/>
  <c r="AH390" i="2" s="1"/>
  <c r="AM390" i="2"/>
  <c r="AN390" i="2" s="1"/>
  <c r="AO390" i="2"/>
  <c r="AP390" i="2" s="1"/>
  <c r="AQ390" i="2"/>
  <c r="AR390" i="2" s="1"/>
  <c r="Y391" i="2"/>
  <c r="Z391" i="2" s="1"/>
  <c r="AC391" i="2"/>
  <c r="AD391" i="2" s="1"/>
  <c r="AE391" i="2"/>
  <c r="AF391" i="2" s="1"/>
  <c r="AG391" i="2"/>
  <c r="AH391" i="2" s="1"/>
  <c r="AM391" i="2"/>
  <c r="AN391" i="2" s="1"/>
  <c r="AO391" i="2"/>
  <c r="AP391" i="2" s="1"/>
  <c r="AQ391" i="2"/>
  <c r="AR391" i="2" s="1"/>
  <c r="Y392" i="2"/>
  <c r="Z392" i="2" s="1"/>
  <c r="AC392" i="2"/>
  <c r="AD392" i="2" s="1"/>
  <c r="AE392" i="2"/>
  <c r="AF392" i="2" s="1"/>
  <c r="AG392" i="2"/>
  <c r="AH392" i="2" s="1"/>
  <c r="AM392" i="2"/>
  <c r="AN392" i="2" s="1"/>
  <c r="AO392" i="2"/>
  <c r="AP392" i="2" s="1"/>
  <c r="AQ392" i="2"/>
  <c r="AR392" i="2" s="1"/>
  <c r="Y393" i="2"/>
  <c r="Z393" i="2" s="1"/>
  <c r="AC393" i="2"/>
  <c r="AD393" i="2" s="1"/>
  <c r="AE393" i="2"/>
  <c r="AF393" i="2" s="1"/>
  <c r="AG393" i="2"/>
  <c r="AH393" i="2" s="1"/>
  <c r="AM393" i="2"/>
  <c r="AN393" i="2" s="1"/>
  <c r="AO393" i="2"/>
  <c r="AP393" i="2" s="1"/>
  <c r="AQ393" i="2"/>
  <c r="AR393" i="2" s="1"/>
  <c r="Y394" i="2"/>
  <c r="Z394" i="2" s="1"/>
  <c r="AC394" i="2"/>
  <c r="AD394" i="2" s="1"/>
  <c r="AE394" i="2"/>
  <c r="AF394" i="2" s="1"/>
  <c r="AG394" i="2"/>
  <c r="AH394" i="2" s="1"/>
  <c r="AM394" i="2"/>
  <c r="AN394" i="2" s="1"/>
  <c r="AO394" i="2"/>
  <c r="AP394" i="2" s="1"/>
  <c r="AQ394" i="2"/>
  <c r="AR394" i="2" s="1"/>
  <c r="Y395" i="2"/>
  <c r="Z395" i="2" s="1"/>
  <c r="AC395" i="2"/>
  <c r="AD395" i="2" s="1"/>
  <c r="AE395" i="2"/>
  <c r="AF395" i="2" s="1"/>
  <c r="AG395" i="2"/>
  <c r="AH395" i="2" s="1"/>
  <c r="AM395" i="2"/>
  <c r="AN395" i="2" s="1"/>
  <c r="AO395" i="2"/>
  <c r="AP395" i="2" s="1"/>
  <c r="AQ395" i="2"/>
  <c r="AR395" i="2" s="1"/>
  <c r="Y396" i="2"/>
  <c r="Z396" i="2" s="1"/>
  <c r="AC396" i="2"/>
  <c r="AD396" i="2" s="1"/>
  <c r="AE396" i="2"/>
  <c r="AF396" i="2" s="1"/>
  <c r="AG396" i="2"/>
  <c r="AH396" i="2" s="1"/>
  <c r="AM396" i="2"/>
  <c r="AN396" i="2" s="1"/>
  <c r="AO396" i="2"/>
  <c r="AP396" i="2" s="1"/>
  <c r="AQ396" i="2"/>
  <c r="AR396" i="2" s="1"/>
  <c r="Y397" i="2"/>
  <c r="Z397" i="2" s="1"/>
  <c r="AC397" i="2"/>
  <c r="AD397" i="2" s="1"/>
  <c r="AE397" i="2"/>
  <c r="AF397" i="2" s="1"/>
  <c r="AG397" i="2"/>
  <c r="AH397" i="2" s="1"/>
  <c r="AM397" i="2"/>
  <c r="AN397" i="2" s="1"/>
  <c r="AO397" i="2"/>
  <c r="AP397" i="2" s="1"/>
  <c r="AQ397" i="2"/>
  <c r="AR397" i="2" s="1"/>
  <c r="Y398" i="2"/>
  <c r="Z398" i="2" s="1"/>
  <c r="AC398" i="2"/>
  <c r="AD398" i="2" s="1"/>
  <c r="AE398" i="2"/>
  <c r="AF398" i="2" s="1"/>
  <c r="AG398" i="2"/>
  <c r="AH398" i="2" s="1"/>
  <c r="AM398" i="2"/>
  <c r="AN398" i="2" s="1"/>
  <c r="AO398" i="2"/>
  <c r="AP398" i="2" s="1"/>
  <c r="AQ398" i="2"/>
  <c r="AR398" i="2" s="1"/>
  <c r="Y399" i="2"/>
  <c r="Z399" i="2" s="1"/>
  <c r="AC399" i="2"/>
  <c r="AD399" i="2" s="1"/>
  <c r="AE399" i="2"/>
  <c r="AF399" i="2" s="1"/>
  <c r="AG399" i="2"/>
  <c r="AH399" i="2" s="1"/>
  <c r="AM399" i="2"/>
  <c r="AN399" i="2" s="1"/>
  <c r="AO399" i="2"/>
  <c r="AP399" i="2" s="1"/>
  <c r="AQ399" i="2"/>
  <c r="AR399" i="2" s="1"/>
  <c r="Y400" i="2"/>
  <c r="Z400" i="2" s="1"/>
  <c r="AC400" i="2"/>
  <c r="AD400" i="2" s="1"/>
  <c r="AE400" i="2"/>
  <c r="AF400" i="2" s="1"/>
  <c r="AG400" i="2"/>
  <c r="AH400" i="2" s="1"/>
  <c r="AM400" i="2"/>
  <c r="AN400" i="2" s="1"/>
  <c r="AO400" i="2"/>
  <c r="AP400" i="2" s="1"/>
  <c r="AQ400" i="2"/>
  <c r="AR400" i="2" s="1"/>
  <c r="Y401" i="2"/>
  <c r="Z401" i="2" s="1"/>
  <c r="AC401" i="2"/>
  <c r="AD401" i="2" s="1"/>
  <c r="AE401" i="2"/>
  <c r="AF401" i="2" s="1"/>
  <c r="AG401" i="2"/>
  <c r="AH401" i="2" s="1"/>
  <c r="AM401" i="2"/>
  <c r="AN401" i="2" s="1"/>
  <c r="AO401" i="2"/>
  <c r="AP401" i="2" s="1"/>
  <c r="AQ401" i="2"/>
  <c r="AR401" i="2" s="1"/>
  <c r="Y402" i="2"/>
  <c r="Z402" i="2" s="1"/>
  <c r="AC402" i="2"/>
  <c r="AD402" i="2" s="1"/>
  <c r="AE402" i="2"/>
  <c r="AF402" i="2" s="1"/>
  <c r="AG402" i="2"/>
  <c r="AH402" i="2" s="1"/>
  <c r="AM402" i="2"/>
  <c r="AN402" i="2" s="1"/>
  <c r="AO402" i="2"/>
  <c r="AP402" i="2" s="1"/>
  <c r="AQ402" i="2"/>
  <c r="AR402" i="2" s="1"/>
  <c r="Y403" i="2"/>
  <c r="Z403" i="2" s="1"/>
  <c r="AC403" i="2"/>
  <c r="AD403" i="2" s="1"/>
  <c r="AE403" i="2"/>
  <c r="AF403" i="2" s="1"/>
  <c r="AG403" i="2"/>
  <c r="AH403" i="2" s="1"/>
  <c r="AM403" i="2"/>
  <c r="AN403" i="2" s="1"/>
  <c r="AO403" i="2"/>
  <c r="AP403" i="2" s="1"/>
  <c r="AQ403" i="2"/>
  <c r="AR403" i="2" s="1"/>
  <c r="Y404" i="2"/>
  <c r="Z404" i="2" s="1"/>
  <c r="AC404" i="2"/>
  <c r="AD404" i="2" s="1"/>
  <c r="AE404" i="2"/>
  <c r="AF404" i="2" s="1"/>
  <c r="AG404" i="2"/>
  <c r="AH404" i="2" s="1"/>
  <c r="AM404" i="2"/>
  <c r="AN404" i="2" s="1"/>
  <c r="AO404" i="2"/>
  <c r="AP404" i="2" s="1"/>
  <c r="AQ404" i="2"/>
  <c r="AR404" i="2" s="1"/>
  <c r="Y405" i="2"/>
  <c r="Z405" i="2" s="1"/>
  <c r="AC405" i="2"/>
  <c r="AD405" i="2" s="1"/>
  <c r="AE405" i="2"/>
  <c r="AF405" i="2" s="1"/>
  <c r="AG405" i="2"/>
  <c r="AH405" i="2" s="1"/>
  <c r="AM405" i="2"/>
  <c r="AN405" i="2" s="1"/>
  <c r="AO405" i="2"/>
  <c r="AP405" i="2" s="1"/>
  <c r="AQ405" i="2"/>
  <c r="AR405" i="2" s="1"/>
  <c r="Y406" i="2"/>
  <c r="Z406" i="2" s="1"/>
  <c r="AC406" i="2"/>
  <c r="AD406" i="2" s="1"/>
  <c r="AE406" i="2"/>
  <c r="AF406" i="2" s="1"/>
  <c r="AG406" i="2"/>
  <c r="AH406" i="2" s="1"/>
  <c r="AM406" i="2"/>
  <c r="AN406" i="2" s="1"/>
  <c r="AO406" i="2"/>
  <c r="AP406" i="2" s="1"/>
  <c r="AQ406" i="2"/>
  <c r="AR406" i="2" s="1"/>
  <c r="Y407" i="2"/>
  <c r="Z407" i="2" s="1"/>
  <c r="AC407" i="2"/>
  <c r="AD407" i="2" s="1"/>
  <c r="AE407" i="2"/>
  <c r="AF407" i="2" s="1"/>
  <c r="AG407" i="2"/>
  <c r="AH407" i="2" s="1"/>
  <c r="AM407" i="2"/>
  <c r="AN407" i="2" s="1"/>
  <c r="AO407" i="2"/>
  <c r="AP407" i="2" s="1"/>
  <c r="AQ407" i="2"/>
  <c r="AR407" i="2" s="1"/>
  <c r="Y408" i="2"/>
  <c r="Z408" i="2" s="1"/>
  <c r="AC408" i="2"/>
  <c r="AD408" i="2" s="1"/>
  <c r="AE408" i="2"/>
  <c r="AF408" i="2" s="1"/>
  <c r="AG408" i="2"/>
  <c r="AH408" i="2" s="1"/>
  <c r="AM408" i="2"/>
  <c r="AN408" i="2" s="1"/>
  <c r="AO408" i="2"/>
  <c r="AP408" i="2" s="1"/>
  <c r="AQ408" i="2"/>
  <c r="AR408" i="2" s="1"/>
  <c r="Y409" i="2"/>
  <c r="Z409" i="2" s="1"/>
  <c r="AC409" i="2"/>
  <c r="AD409" i="2" s="1"/>
  <c r="AE409" i="2"/>
  <c r="AF409" i="2" s="1"/>
  <c r="AG409" i="2"/>
  <c r="AH409" i="2" s="1"/>
  <c r="AM409" i="2"/>
  <c r="AN409" i="2" s="1"/>
  <c r="AO409" i="2"/>
  <c r="AP409" i="2" s="1"/>
  <c r="AQ409" i="2"/>
  <c r="AR409" i="2" s="1"/>
  <c r="Y410" i="2"/>
  <c r="Z410" i="2" s="1"/>
  <c r="AC410" i="2"/>
  <c r="AD410" i="2" s="1"/>
  <c r="AE410" i="2"/>
  <c r="AF410" i="2" s="1"/>
  <c r="AG410" i="2"/>
  <c r="AH410" i="2" s="1"/>
  <c r="AM410" i="2"/>
  <c r="AN410" i="2" s="1"/>
  <c r="AO410" i="2"/>
  <c r="AP410" i="2" s="1"/>
  <c r="AQ410" i="2"/>
  <c r="AR410" i="2" s="1"/>
  <c r="Y411" i="2"/>
  <c r="Z411" i="2" s="1"/>
  <c r="AC411" i="2"/>
  <c r="AD411" i="2" s="1"/>
  <c r="AE411" i="2"/>
  <c r="AF411" i="2" s="1"/>
  <c r="AG411" i="2"/>
  <c r="AH411" i="2" s="1"/>
  <c r="AM411" i="2"/>
  <c r="AN411" i="2" s="1"/>
  <c r="AO411" i="2"/>
  <c r="AP411" i="2" s="1"/>
  <c r="AQ411" i="2"/>
  <c r="AR411" i="2" s="1"/>
  <c r="Y412" i="2"/>
  <c r="Z412" i="2" s="1"/>
  <c r="AC412" i="2"/>
  <c r="AD412" i="2" s="1"/>
  <c r="AE412" i="2"/>
  <c r="AF412" i="2" s="1"/>
  <c r="AG412" i="2"/>
  <c r="AH412" i="2" s="1"/>
  <c r="AM412" i="2"/>
  <c r="AN412" i="2" s="1"/>
  <c r="AO412" i="2"/>
  <c r="AP412" i="2" s="1"/>
  <c r="AQ412" i="2"/>
  <c r="AR412" i="2" s="1"/>
  <c r="Y413" i="2"/>
  <c r="Z413" i="2" s="1"/>
  <c r="AC413" i="2"/>
  <c r="AD413" i="2" s="1"/>
  <c r="AE413" i="2"/>
  <c r="AF413" i="2" s="1"/>
  <c r="AG413" i="2"/>
  <c r="AH413" i="2" s="1"/>
  <c r="AM413" i="2"/>
  <c r="AN413" i="2" s="1"/>
  <c r="AO413" i="2"/>
  <c r="AP413" i="2" s="1"/>
  <c r="AQ413" i="2"/>
  <c r="AR413" i="2" s="1"/>
  <c r="Y414" i="2"/>
  <c r="Z414" i="2" s="1"/>
  <c r="AC414" i="2"/>
  <c r="AD414" i="2" s="1"/>
  <c r="AE414" i="2"/>
  <c r="AF414" i="2" s="1"/>
  <c r="AG414" i="2"/>
  <c r="AH414" i="2" s="1"/>
  <c r="AM414" i="2"/>
  <c r="AN414" i="2" s="1"/>
  <c r="AO414" i="2"/>
  <c r="AP414" i="2" s="1"/>
  <c r="AQ414" i="2"/>
  <c r="AR414" i="2" s="1"/>
  <c r="Y415" i="2"/>
  <c r="Z415" i="2" s="1"/>
  <c r="AC415" i="2"/>
  <c r="AD415" i="2" s="1"/>
  <c r="AE415" i="2"/>
  <c r="AF415" i="2" s="1"/>
  <c r="AG415" i="2"/>
  <c r="AH415" i="2" s="1"/>
  <c r="AM415" i="2"/>
  <c r="AN415" i="2" s="1"/>
  <c r="AO415" i="2"/>
  <c r="AP415" i="2" s="1"/>
  <c r="AQ415" i="2"/>
  <c r="AR415" i="2" s="1"/>
  <c r="Y416" i="2"/>
  <c r="Z416" i="2" s="1"/>
  <c r="AC416" i="2"/>
  <c r="AD416" i="2" s="1"/>
  <c r="AE416" i="2"/>
  <c r="AF416" i="2" s="1"/>
  <c r="AG416" i="2"/>
  <c r="AH416" i="2" s="1"/>
  <c r="AM416" i="2"/>
  <c r="AN416" i="2" s="1"/>
  <c r="AO416" i="2"/>
  <c r="AP416" i="2" s="1"/>
  <c r="AQ416" i="2"/>
  <c r="AR416" i="2" s="1"/>
  <c r="Y417" i="2"/>
  <c r="Z417" i="2" s="1"/>
  <c r="AC417" i="2"/>
  <c r="AD417" i="2" s="1"/>
  <c r="AE417" i="2"/>
  <c r="AF417" i="2" s="1"/>
  <c r="AG417" i="2"/>
  <c r="AH417" i="2" s="1"/>
  <c r="AM417" i="2"/>
  <c r="AN417" i="2" s="1"/>
  <c r="AO417" i="2"/>
  <c r="AP417" i="2" s="1"/>
  <c r="AQ417" i="2"/>
  <c r="AR417" i="2" s="1"/>
  <c r="Y418" i="2"/>
  <c r="Z418" i="2" s="1"/>
  <c r="AC418" i="2"/>
  <c r="AD418" i="2" s="1"/>
  <c r="AE418" i="2"/>
  <c r="AF418" i="2" s="1"/>
  <c r="AG418" i="2"/>
  <c r="AH418" i="2" s="1"/>
  <c r="AM418" i="2"/>
  <c r="AN418" i="2" s="1"/>
  <c r="AO418" i="2"/>
  <c r="AP418" i="2" s="1"/>
  <c r="AQ418" i="2"/>
  <c r="AR418" i="2" s="1"/>
  <c r="Y419" i="2"/>
  <c r="Z419" i="2" s="1"/>
  <c r="AC419" i="2"/>
  <c r="AD419" i="2" s="1"/>
  <c r="AE419" i="2"/>
  <c r="AF419" i="2" s="1"/>
  <c r="AG419" i="2"/>
  <c r="AH419" i="2" s="1"/>
  <c r="AM419" i="2"/>
  <c r="AN419" i="2" s="1"/>
  <c r="AO419" i="2"/>
  <c r="AP419" i="2" s="1"/>
  <c r="AQ419" i="2"/>
  <c r="AR419" i="2" s="1"/>
  <c r="Y420" i="2"/>
  <c r="Z420" i="2" s="1"/>
  <c r="AC420" i="2"/>
  <c r="AD420" i="2" s="1"/>
  <c r="AE420" i="2"/>
  <c r="AF420" i="2" s="1"/>
  <c r="AG420" i="2"/>
  <c r="AH420" i="2" s="1"/>
  <c r="AM420" i="2"/>
  <c r="AN420" i="2" s="1"/>
  <c r="AO420" i="2"/>
  <c r="AP420" i="2" s="1"/>
  <c r="AQ420" i="2"/>
  <c r="AR420" i="2" s="1"/>
  <c r="Y421" i="2"/>
  <c r="Z421" i="2" s="1"/>
  <c r="AC421" i="2"/>
  <c r="AD421" i="2" s="1"/>
  <c r="AE421" i="2"/>
  <c r="AF421" i="2" s="1"/>
  <c r="AG421" i="2"/>
  <c r="AH421" i="2" s="1"/>
  <c r="AM421" i="2"/>
  <c r="AN421" i="2" s="1"/>
  <c r="AO421" i="2"/>
  <c r="AP421" i="2" s="1"/>
  <c r="AQ421" i="2"/>
  <c r="AR421" i="2" s="1"/>
  <c r="Y422" i="2"/>
  <c r="Z422" i="2" s="1"/>
  <c r="AC422" i="2"/>
  <c r="AD422" i="2" s="1"/>
  <c r="AE422" i="2"/>
  <c r="AF422" i="2" s="1"/>
  <c r="AG422" i="2"/>
  <c r="AH422" i="2" s="1"/>
  <c r="AM422" i="2"/>
  <c r="AN422" i="2" s="1"/>
  <c r="AO422" i="2"/>
  <c r="AP422" i="2" s="1"/>
  <c r="AQ422" i="2"/>
  <c r="AR422" i="2" s="1"/>
  <c r="Y423" i="2"/>
  <c r="Z423" i="2" s="1"/>
  <c r="AC423" i="2"/>
  <c r="AD423" i="2" s="1"/>
  <c r="AE423" i="2"/>
  <c r="AF423" i="2" s="1"/>
  <c r="AG423" i="2"/>
  <c r="AH423" i="2" s="1"/>
  <c r="AM423" i="2"/>
  <c r="AN423" i="2" s="1"/>
  <c r="AO423" i="2"/>
  <c r="AP423" i="2" s="1"/>
  <c r="AQ423" i="2"/>
  <c r="AR423" i="2" s="1"/>
  <c r="Y424" i="2"/>
  <c r="Z424" i="2" s="1"/>
  <c r="AC424" i="2"/>
  <c r="AD424" i="2" s="1"/>
  <c r="AE424" i="2"/>
  <c r="AF424" i="2" s="1"/>
  <c r="AG424" i="2"/>
  <c r="AH424" i="2" s="1"/>
  <c r="AM424" i="2"/>
  <c r="AN424" i="2" s="1"/>
  <c r="AO424" i="2"/>
  <c r="AP424" i="2" s="1"/>
  <c r="AQ424" i="2"/>
  <c r="AR424" i="2" s="1"/>
  <c r="Y425" i="2"/>
  <c r="Z425" i="2" s="1"/>
  <c r="AC425" i="2"/>
  <c r="AD425" i="2" s="1"/>
  <c r="AE425" i="2"/>
  <c r="AF425" i="2" s="1"/>
  <c r="AG425" i="2"/>
  <c r="AH425" i="2" s="1"/>
  <c r="AM425" i="2"/>
  <c r="AN425" i="2" s="1"/>
  <c r="AO425" i="2"/>
  <c r="AP425" i="2" s="1"/>
  <c r="AQ425" i="2"/>
  <c r="AR425" i="2" s="1"/>
  <c r="Y426" i="2"/>
  <c r="Z426" i="2" s="1"/>
  <c r="AC426" i="2"/>
  <c r="AD426" i="2" s="1"/>
  <c r="AE426" i="2"/>
  <c r="AF426" i="2" s="1"/>
  <c r="AG426" i="2"/>
  <c r="AH426" i="2" s="1"/>
  <c r="AM426" i="2"/>
  <c r="AN426" i="2" s="1"/>
  <c r="AO426" i="2"/>
  <c r="AP426" i="2" s="1"/>
  <c r="AQ426" i="2"/>
  <c r="AR426" i="2" s="1"/>
  <c r="Y427" i="2"/>
  <c r="Z427" i="2" s="1"/>
  <c r="AC427" i="2"/>
  <c r="AD427" i="2" s="1"/>
  <c r="AE427" i="2"/>
  <c r="AF427" i="2" s="1"/>
  <c r="AG427" i="2"/>
  <c r="AH427" i="2" s="1"/>
  <c r="AM427" i="2"/>
  <c r="AN427" i="2" s="1"/>
  <c r="AO427" i="2"/>
  <c r="AP427" i="2" s="1"/>
  <c r="AQ427" i="2"/>
  <c r="AR427" i="2" s="1"/>
  <c r="Y428" i="2"/>
  <c r="Z428" i="2" s="1"/>
  <c r="AC428" i="2"/>
  <c r="AD428" i="2" s="1"/>
  <c r="AE428" i="2"/>
  <c r="AF428" i="2" s="1"/>
  <c r="AG428" i="2"/>
  <c r="AH428" i="2" s="1"/>
  <c r="AM428" i="2"/>
  <c r="AN428" i="2" s="1"/>
  <c r="AO428" i="2"/>
  <c r="AP428" i="2" s="1"/>
  <c r="AQ428" i="2"/>
  <c r="AR428" i="2" s="1"/>
  <c r="Y429" i="2"/>
  <c r="Z429" i="2" s="1"/>
  <c r="AC429" i="2"/>
  <c r="AD429" i="2" s="1"/>
  <c r="AE429" i="2"/>
  <c r="AF429" i="2" s="1"/>
  <c r="AG429" i="2"/>
  <c r="AH429" i="2" s="1"/>
  <c r="AM429" i="2"/>
  <c r="AN429" i="2" s="1"/>
  <c r="AO429" i="2"/>
  <c r="AP429" i="2" s="1"/>
  <c r="AQ429" i="2"/>
  <c r="AR429" i="2" s="1"/>
  <c r="Y430" i="2"/>
  <c r="Z430" i="2" s="1"/>
  <c r="AC430" i="2"/>
  <c r="AD430" i="2" s="1"/>
  <c r="AE430" i="2"/>
  <c r="AF430" i="2" s="1"/>
  <c r="AG430" i="2"/>
  <c r="AH430" i="2" s="1"/>
  <c r="AM430" i="2"/>
  <c r="AN430" i="2" s="1"/>
  <c r="AO430" i="2"/>
  <c r="AP430" i="2" s="1"/>
  <c r="AQ430" i="2"/>
  <c r="AR430" i="2" s="1"/>
  <c r="Y431" i="2"/>
  <c r="Z431" i="2" s="1"/>
  <c r="AC431" i="2"/>
  <c r="AD431" i="2" s="1"/>
  <c r="AE431" i="2"/>
  <c r="AF431" i="2" s="1"/>
  <c r="AG431" i="2"/>
  <c r="AH431" i="2" s="1"/>
  <c r="AM431" i="2"/>
  <c r="AN431" i="2" s="1"/>
  <c r="AO431" i="2"/>
  <c r="AP431" i="2" s="1"/>
  <c r="AQ431" i="2"/>
  <c r="AR431" i="2" s="1"/>
  <c r="Y432" i="2"/>
  <c r="Z432" i="2" s="1"/>
  <c r="AC432" i="2"/>
  <c r="AD432" i="2" s="1"/>
  <c r="AE432" i="2"/>
  <c r="AF432" i="2" s="1"/>
  <c r="AG432" i="2"/>
  <c r="AH432" i="2" s="1"/>
  <c r="AM432" i="2"/>
  <c r="AN432" i="2" s="1"/>
  <c r="AO432" i="2"/>
  <c r="AP432" i="2" s="1"/>
  <c r="AQ432" i="2"/>
  <c r="AR432" i="2" s="1"/>
  <c r="Y433" i="2"/>
  <c r="Z433" i="2" s="1"/>
  <c r="AC433" i="2"/>
  <c r="AD433" i="2" s="1"/>
  <c r="AE433" i="2"/>
  <c r="AF433" i="2" s="1"/>
  <c r="AG433" i="2"/>
  <c r="AH433" i="2" s="1"/>
  <c r="AM433" i="2"/>
  <c r="AN433" i="2" s="1"/>
  <c r="AO433" i="2"/>
  <c r="AP433" i="2" s="1"/>
  <c r="AQ433" i="2"/>
  <c r="AR433" i="2" s="1"/>
  <c r="Y434" i="2"/>
  <c r="Z434" i="2" s="1"/>
  <c r="AC434" i="2"/>
  <c r="AD434" i="2" s="1"/>
  <c r="AE434" i="2"/>
  <c r="AF434" i="2" s="1"/>
  <c r="AG434" i="2"/>
  <c r="AH434" i="2" s="1"/>
  <c r="AM434" i="2"/>
  <c r="AN434" i="2" s="1"/>
  <c r="AO434" i="2"/>
  <c r="AP434" i="2" s="1"/>
  <c r="AQ434" i="2"/>
  <c r="AR434" i="2" s="1"/>
  <c r="Y435" i="2"/>
  <c r="Z435" i="2" s="1"/>
  <c r="AC435" i="2"/>
  <c r="AD435" i="2" s="1"/>
  <c r="AE435" i="2"/>
  <c r="AF435" i="2" s="1"/>
  <c r="AG435" i="2"/>
  <c r="AH435" i="2" s="1"/>
  <c r="AM435" i="2"/>
  <c r="AN435" i="2" s="1"/>
  <c r="AO435" i="2"/>
  <c r="AP435" i="2" s="1"/>
  <c r="AQ435" i="2"/>
  <c r="AR435" i="2" s="1"/>
  <c r="Y436" i="2"/>
  <c r="Z436" i="2" s="1"/>
  <c r="AC436" i="2"/>
  <c r="AD436" i="2" s="1"/>
  <c r="AE436" i="2"/>
  <c r="AF436" i="2" s="1"/>
  <c r="AG436" i="2"/>
  <c r="AH436" i="2" s="1"/>
  <c r="AM436" i="2"/>
  <c r="AN436" i="2" s="1"/>
  <c r="AO436" i="2"/>
  <c r="AP436" i="2" s="1"/>
  <c r="AQ436" i="2"/>
  <c r="AR436" i="2" s="1"/>
  <c r="Y437" i="2"/>
  <c r="Z437" i="2" s="1"/>
  <c r="AC437" i="2"/>
  <c r="AD437" i="2" s="1"/>
  <c r="AE437" i="2"/>
  <c r="AF437" i="2" s="1"/>
  <c r="AG437" i="2"/>
  <c r="AH437" i="2" s="1"/>
  <c r="AM437" i="2"/>
  <c r="AN437" i="2" s="1"/>
  <c r="AO437" i="2"/>
  <c r="AP437" i="2" s="1"/>
  <c r="AQ437" i="2"/>
  <c r="AR437" i="2" s="1"/>
  <c r="Y438" i="2"/>
  <c r="Z438" i="2" s="1"/>
  <c r="AC438" i="2"/>
  <c r="AD438" i="2" s="1"/>
  <c r="AE438" i="2"/>
  <c r="AF438" i="2" s="1"/>
  <c r="AG438" i="2"/>
  <c r="AH438" i="2" s="1"/>
  <c r="AM438" i="2"/>
  <c r="AN438" i="2" s="1"/>
  <c r="AO438" i="2"/>
  <c r="AP438" i="2" s="1"/>
  <c r="AQ438" i="2"/>
  <c r="AR438" i="2" s="1"/>
  <c r="Y439" i="2"/>
  <c r="Z439" i="2" s="1"/>
  <c r="AC439" i="2"/>
  <c r="AD439" i="2" s="1"/>
  <c r="AE439" i="2"/>
  <c r="AF439" i="2" s="1"/>
  <c r="AG439" i="2"/>
  <c r="AH439" i="2" s="1"/>
  <c r="AM439" i="2"/>
  <c r="AN439" i="2" s="1"/>
  <c r="AO439" i="2"/>
  <c r="AP439" i="2" s="1"/>
  <c r="AQ439" i="2"/>
  <c r="AR439" i="2" s="1"/>
  <c r="Y440" i="2"/>
  <c r="Z440" i="2" s="1"/>
  <c r="AC440" i="2"/>
  <c r="AD440" i="2" s="1"/>
  <c r="AE440" i="2"/>
  <c r="AF440" i="2" s="1"/>
  <c r="AG440" i="2"/>
  <c r="AH440" i="2" s="1"/>
  <c r="AM440" i="2"/>
  <c r="AN440" i="2" s="1"/>
  <c r="AO440" i="2"/>
  <c r="AP440" i="2" s="1"/>
  <c r="AQ440" i="2"/>
  <c r="AR440" i="2" s="1"/>
  <c r="Y441" i="2"/>
  <c r="Z441" i="2" s="1"/>
  <c r="AC441" i="2"/>
  <c r="AD441" i="2" s="1"/>
  <c r="AE441" i="2"/>
  <c r="AF441" i="2" s="1"/>
  <c r="AG441" i="2"/>
  <c r="AH441" i="2" s="1"/>
  <c r="AM441" i="2"/>
  <c r="AN441" i="2" s="1"/>
  <c r="AO441" i="2"/>
  <c r="AP441" i="2" s="1"/>
  <c r="AQ441" i="2"/>
  <c r="AR441" i="2" s="1"/>
  <c r="Y442" i="2"/>
  <c r="Z442" i="2" s="1"/>
  <c r="AC442" i="2"/>
  <c r="AD442" i="2" s="1"/>
  <c r="AE442" i="2"/>
  <c r="AF442" i="2" s="1"/>
  <c r="AG442" i="2"/>
  <c r="AH442" i="2" s="1"/>
  <c r="AM442" i="2"/>
  <c r="AN442" i="2" s="1"/>
  <c r="AO442" i="2"/>
  <c r="AP442" i="2" s="1"/>
  <c r="AQ442" i="2"/>
  <c r="AR442" i="2" s="1"/>
  <c r="Y443" i="2"/>
  <c r="Z443" i="2" s="1"/>
  <c r="AC443" i="2"/>
  <c r="AD443" i="2" s="1"/>
  <c r="AE443" i="2"/>
  <c r="AF443" i="2" s="1"/>
  <c r="AG443" i="2"/>
  <c r="AH443" i="2" s="1"/>
  <c r="AM443" i="2"/>
  <c r="AN443" i="2" s="1"/>
  <c r="AO443" i="2"/>
  <c r="AP443" i="2" s="1"/>
  <c r="AQ443" i="2"/>
  <c r="AR443" i="2" s="1"/>
  <c r="Y444" i="2"/>
  <c r="Z444" i="2" s="1"/>
  <c r="AC444" i="2"/>
  <c r="AD444" i="2" s="1"/>
  <c r="AE444" i="2"/>
  <c r="AF444" i="2" s="1"/>
  <c r="AG444" i="2"/>
  <c r="AH444" i="2" s="1"/>
  <c r="AM444" i="2"/>
  <c r="AN444" i="2" s="1"/>
  <c r="AO444" i="2"/>
  <c r="AP444" i="2" s="1"/>
  <c r="AQ444" i="2"/>
  <c r="AR444" i="2" s="1"/>
  <c r="Y446" i="2"/>
  <c r="Z446" i="2" s="1"/>
  <c r="AC446" i="2"/>
  <c r="AD446" i="2" s="1"/>
  <c r="AE446" i="2"/>
  <c r="AF446" i="2" s="1"/>
  <c r="AG446" i="2"/>
  <c r="AH446" i="2" s="1"/>
  <c r="AM446" i="2"/>
  <c r="AN446" i="2" s="1"/>
  <c r="AO446" i="2"/>
  <c r="AP446" i="2" s="1"/>
  <c r="AQ446" i="2"/>
  <c r="AR446" i="2" s="1"/>
  <c r="Y447" i="2"/>
  <c r="Z447" i="2" s="1"/>
  <c r="AC447" i="2"/>
  <c r="AD447" i="2" s="1"/>
  <c r="AE447" i="2"/>
  <c r="AF447" i="2" s="1"/>
  <c r="AG447" i="2"/>
  <c r="AH447" i="2" s="1"/>
  <c r="AM447" i="2"/>
  <c r="AN447" i="2" s="1"/>
  <c r="AO447" i="2"/>
  <c r="AP447" i="2" s="1"/>
  <c r="AQ447" i="2"/>
  <c r="AR447" i="2" s="1"/>
  <c r="Y448" i="2"/>
  <c r="Z448" i="2" s="1"/>
  <c r="AC448" i="2"/>
  <c r="AD448" i="2" s="1"/>
  <c r="AE448" i="2"/>
  <c r="AF448" i="2" s="1"/>
  <c r="AG448" i="2"/>
  <c r="AH448" i="2" s="1"/>
  <c r="AM448" i="2"/>
  <c r="AN448" i="2" s="1"/>
  <c r="AO448" i="2"/>
  <c r="AP448" i="2" s="1"/>
  <c r="AQ448" i="2"/>
  <c r="AR448" i="2" s="1"/>
  <c r="Y449" i="2"/>
  <c r="Z449" i="2" s="1"/>
  <c r="AC449" i="2"/>
  <c r="AD449" i="2" s="1"/>
  <c r="AE449" i="2"/>
  <c r="AF449" i="2" s="1"/>
  <c r="AG449" i="2"/>
  <c r="AH449" i="2" s="1"/>
  <c r="AM449" i="2"/>
  <c r="AN449" i="2" s="1"/>
  <c r="AO449" i="2"/>
  <c r="AP449" i="2" s="1"/>
  <c r="AQ449" i="2"/>
  <c r="AR449" i="2" s="1"/>
  <c r="Y450" i="2"/>
  <c r="Z450" i="2" s="1"/>
  <c r="AC450" i="2"/>
  <c r="AD450" i="2" s="1"/>
  <c r="AE450" i="2"/>
  <c r="AF450" i="2" s="1"/>
  <c r="AG450" i="2"/>
  <c r="AH450" i="2" s="1"/>
  <c r="AM450" i="2"/>
  <c r="AN450" i="2" s="1"/>
  <c r="AO450" i="2"/>
  <c r="AP450" i="2" s="1"/>
  <c r="AQ450" i="2"/>
  <c r="AR450" i="2" s="1"/>
  <c r="Y451" i="2"/>
  <c r="Z451" i="2" s="1"/>
  <c r="AC451" i="2"/>
  <c r="AD451" i="2" s="1"/>
  <c r="AE451" i="2"/>
  <c r="AF451" i="2" s="1"/>
  <c r="AG451" i="2"/>
  <c r="AH451" i="2" s="1"/>
  <c r="AM451" i="2"/>
  <c r="AN451" i="2" s="1"/>
  <c r="AO451" i="2"/>
  <c r="AP451" i="2" s="1"/>
  <c r="AQ451" i="2"/>
  <c r="AR451" i="2" s="1"/>
  <c r="Y452" i="2"/>
  <c r="Z452" i="2" s="1"/>
  <c r="AC452" i="2"/>
  <c r="AD452" i="2" s="1"/>
  <c r="AE452" i="2"/>
  <c r="AF452" i="2" s="1"/>
  <c r="AG452" i="2"/>
  <c r="AH452" i="2" s="1"/>
  <c r="AM452" i="2"/>
  <c r="AN452" i="2" s="1"/>
  <c r="AO452" i="2"/>
  <c r="AP452" i="2" s="1"/>
  <c r="AQ452" i="2"/>
  <c r="AR452" i="2" s="1"/>
  <c r="Y453" i="2"/>
  <c r="Z453" i="2" s="1"/>
  <c r="AC453" i="2"/>
  <c r="AD453" i="2" s="1"/>
  <c r="AE453" i="2"/>
  <c r="AF453" i="2" s="1"/>
  <c r="AG453" i="2"/>
  <c r="AH453" i="2" s="1"/>
  <c r="AM453" i="2"/>
  <c r="AN453" i="2" s="1"/>
  <c r="AO453" i="2"/>
  <c r="AP453" i="2" s="1"/>
  <c r="AQ453" i="2"/>
  <c r="AR453" i="2" s="1"/>
  <c r="Y454" i="2"/>
  <c r="Z454" i="2" s="1"/>
  <c r="AC454" i="2"/>
  <c r="AD454" i="2" s="1"/>
  <c r="AE454" i="2"/>
  <c r="AF454" i="2" s="1"/>
  <c r="AG454" i="2"/>
  <c r="AH454" i="2" s="1"/>
  <c r="AM454" i="2"/>
  <c r="AN454" i="2" s="1"/>
  <c r="AO454" i="2"/>
  <c r="AP454" i="2" s="1"/>
  <c r="AQ454" i="2"/>
  <c r="AR454" i="2" s="1"/>
  <c r="Y455" i="2"/>
  <c r="Z455" i="2" s="1"/>
  <c r="AC455" i="2"/>
  <c r="AD455" i="2" s="1"/>
  <c r="AE455" i="2"/>
  <c r="AF455" i="2" s="1"/>
  <c r="AG455" i="2"/>
  <c r="AH455" i="2" s="1"/>
  <c r="AM455" i="2"/>
  <c r="AN455" i="2" s="1"/>
  <c r="AO455" i="2"/>
  <c r="AP455" i="2" s="1"/>
  <c r="AQ455" i="2"/>
  <c r="AR455" i="2" s="1"/>
  <c r="Y456" i="2"/>
  <c r="Z456" i="2" s="1"/>
  <c r="AC456" i="2"/>
  <c r="AD456" i="2" s="1"/>
  <c r="AE456" i="2"/>
  <c r="AF456" i="2" s="1"/>
  <c r="AG456" i="2"/>
  <c r="AH456" i="2" s="1"/>
  <c r="AM456" i="2"/>
  <c r="AN456" i="2" s="1"/>
  <c r="AO456" i="2"/>
  <c r="AP456" i="2" s="1"/>
  <c r="AQ456" i="2"/>
  <c r="AR456" i="2" s="1"/>
  <c r="Y457" i="2"/>
  <c r="Z457" i="2" s="1"/>
  <c r="AC457" i="2"/>
  <c r="AD457" i="2" s="1"/>
  <c r="AE457" i="2"/>
  <c r="AF457" i="2" s="1"/>
  <c r="AG457" i="2"/>
  <c r="AH457" i="2" s="1"/>
  <c r="AM457" i="2"/>
  <c r="AN457" i="2" s="1"/>
  <c r="AO457" i="2"/>
  <c r="AP457" i="2" s="1"/>
  <c r="AQ457" i="2"/>
  <c r="AR457" i="2" s="1"/>
  <c r="Y458" i="2"/>
  <c r="Z458" i="2" s="1"/>
  <c r="AC458" i="2"/>
  <c r="AD458" i="2" s="1"/>
  <c r="AE458" i="2"/>
  <c r="AF458" i="2" s="1"/>
  <c r="AG458" i="2"/>
  <c r="AH458" i="2" s="1"/>
  <c r="AM458" i="2"/>
  <c r="AN458" i="2" s="1"/>
  <c r="AO458" i="2"/>
  <c r="AP458" i="2" s="1"/>
  <c r="AQ458" i="2"/>
  <c r="AR458" i="2" s="1"/>
  <c r="Y459" i="2"/>
  <c r="Z459" i="2" s="1"/>
  <c r="AC459" i="2"/>
  <c r="AD459" i="2" s="1"/>
  <c r="AE459" i="2"/>
  <c r="AF459" i="2" s="1"/>
  <c r="AG459" i="2"/>
  <c r="AH459" i="2" s="1"/>
  <c r="AM459" i="2"/>
  <c r="AN459" i="2" s="1"/>
  <c r="AO459" i="2"/>
  <c r="AP459" i="2" s="1"/>
  <c r="AQ459" i="2"/>
  <c r="AR459" i="2" s="1"/>
  <c r="Y460" i="2"/>
  <c r="Z460" i="2" s="1"/>
  <c r="AC460" i="2"/>
  <c r="AD460" i="2" s="1"/>
  <c r="AE460" i="2"/>
  <c r="AF460" i="2" s="1"/>
  <c r="AG460" i="2"/>
  <c r="AH460" i="2" s="1"/>
  <c r="AM460" i="2"/>
  <c r="AN460" i="2" s="1"/>
  <c r="AO460" i="2"/>
  <c r="AP460" i="2" s="1"/>
  <c r="AQ460" i="2"/>
  <c r="AR460" i="2" s="1"/>
  <c r="Y461" i="2"/>
  <c r="Z461" i="2" s="1"/>
  <c r="AC461" i="2"/>
  <c r="AD461" i="2" s="1"/>
  <c r="AE461" i="2"/>
  <c r="AF461" i="2" s="1"/>
  <c r="AG461" i="2"/>
  <c r="AH461" i="2" s="1"/>
  <c r="AM461" i="2"/>
  <c r="AN461" i="2" s="1"/>
  <c r="AO461" i="2"/>
  <c r="AP461" i="2" s="1"/>
  <c r="AQ461" i="2"/>
  <c r="AR461" i="2" s="1"/>
  <c r="Y462" i="2"/>
  <c r="Z462" i="2" s="1"/>
  <c r="AC462" i="2"/>
  <c r="AD462" i="2" s="1"/>
  <c r="AE462" i="2"/>
  <c r="AF462" i="2" s="1"/>
  <c r="AG462" i="2"/>
  <c r="AH462" i="2" s="1"/>
  <c r="AM462" i="2"/>
  <c r="AN462" i="2" s="1"/>
  <c r="AO462" i="2"/>
  <c r="AP462" i="2" s="1"/>
  <c r="AQ462" i="2"/>
  <c r="AR462" i="2" s="1"/>
  <c r="Y463" i="2"/>
  <c r="Z463" i="2" s="1"/>
  <c r="AC463" i="2"/>
  <c r="AD463" i="2" s="1"/>
  <c r="AE463" i="2"/>
  <c r="AF463" i="2" s="1"/>
  <c r="AG463" i="2"/>
  <c r="AH463" i="2" s="1"/>
  <c r="AM463" i="2"/>
  <c r="AN463" i="2" s="1"/>
  <c r="AO463" i="2"/>
  <c r="AP463" i="2" s="1"/>
  <c r="AQ463" i="2"/>
  <c r="AR463" i="2" s="1"/>
  <c r="Y464" i="2"/>
  <c r="Z464" i="2" s="1"/>
  <c r="AC464" i="2"/>
  <c r="AD464" i="2" s="1"/>
  <c r="AE464" i="2"/>
  <c r="AF464" i="2" s="1"/>
  <c r="AG464" i="2"/>
  <c r="AH464" i="2" s="1"/>
  <c r="AM464" i="2"/>
  <c r="AN464" i="2" s="1"/>
  <c r="AO464" i="2"/>
  <c r="AP464" i="2" s="1"/>
  <c r="AQ464" i="2"/>
  <c r="AR464" i="2" s="1"/>
  <c r="Y465" i="2"/>
  <c r="Z465" i="2" s="1"/>
  <c r="AC465" i="2"/>
  <c r="AD465" i="2" s="1"/>
  <c r="AE465" i="2"/>
  <c r="AF465" i="2" s="1"/>
  <c r="AG465" i="2"/>
  <c r="AH465" i="2" s="1"/>
  <c r="AM465" i="2"/>
  <c r="AN465" i="2" s="1"/>
  <c r="AO465" i="2"/>
  <c r="AP465" i="2" s="1"/>
  <c r="AQ465" i="2"/>
  <c r="AR465" i="2" s="1"/>
  <c r="Y467" i="2"/>
  <c r="Z467" i="2" s="1"/>
  <c r="AC467" i="2"/>
  <c r="AD467" i="2" s="1"/>
  <c r="AE467" i="2"/>
  <c r="AF467" i="2" s="1"/>
  <c r="AG467" i="2"/>
  <c r="AH467" i="2" s="1"/>
  <c r="AM467" i="2"/>
  <c r="AN467" i="2" s="1"/>
  <c r="AO467" i="2"/>
  <c r="AP467" i="2" s="1"/>
  <c r="AQ467" i="2"/>
  <c r="AR467" i="2" s="1"/>
  <c r="Y468" i="2"/>
  <c r="Z468" i="2" s="1"/>
  <c r="AC468" i="2"/>
  <c r="AD468" i="2" s="1"/>
  <c r="AE468" i="2"/>
  <c r="AF468" i="2" s="1"/>
  <c r="AG468" i="2"/>
  <c r="AH468" i="2" s="1"/>
  <c r="AM468" i="2"/>
  <c r="AN468" i="2" s="1"/>
  <c r="AO468" i="2"/>
  <c r="AP468" i="2" s="1"/>
  <c r="AQ468" i="2"/>
  <c r="AR468" i="2" s="1"/>
  <c r="Y469" i="2"/>
  <c r="Z469" i="2" s="1"/>
  <c r="AC469" i="2"/>
  <c r="AD469" i="2" s="1"/>
  <c r="AE469" i="2"/>
  <c r="AF469" i="2" s="1"/>
  <c r="AG469" i="2"/>
  <c r="AH469" i="2" s="1"/>
  <c r="AM469" i="2"/>
  <c r="AN469" i="2" s="1"/>
  <c r="AO469" i="2"/>
  <c r="AP469" i="2" s="1"/>
  <c r="AQ469" i="2"/>
  <c r="AR469" i="2" s="1"/>
  <c r="Y470" i="2"/>
  <c r="Z470" i="2" s="1"/>
  <c r="AC470" i="2"/>
  <c r="AD470" i="2" s="1"/>
  <c r="AE470" i="2"/>
  <c r="AF470" i="2" s="1"/>
  <c r="AG470" i="2"/>
  <c r="AH470" i="2" s="1"/>
  <c r="AM470" i="2"/>
  <c r="AN470" i="2" s="1"/>
  <c r="AO470" i="2"/>
  <c r="AP470" i="2" s="1"/>
  <c r="AQ470" i="2"/>
  <c r="AR470" i="2" s="1"/>
  <c r="Y471" i="2"/>
  <c r="Z471" i="2" s="1"/>
  <c r="AC471" i="2"/>
  <c r="AD471" i="2" s="1"/>
  <c r="AE471" i="2"/>
  <c r="AF471" i="2" s="1"/>
  <c r="AG471" i="2"/>
  <c r="AH471" i="2" s="1"/>
  <c r="AM471" i="2"/>
  <c r="AN471" i="2" s="1"/>
  <c r="AO471" i="2"/>
  <c r="AP471" i="2" s="1"/>
  <c r="AQ471" i="2"/>
  <c r="AR471" i="2" s="1"/>
  <c r="Y472" i="2"/>
  <c r="Z472" i="2" s="1"/>
  <c r="AC472" i="2"/>
  <c r="AD472" i="2" s="1"/>
  <c r="AE472" i="2"/>
  <c r="AF472" i="2" s="1"/>
  <c r="AG472" i="2"/>
  <c r="AH472" i="2" s="1"/>
  <c r="AM472" i="2"/>
  <c r="AN472" i="2" s="1"/>
  <c r="AO472" i="2"/>
  <c r="AP472" i="2" s="1"/>
  <c r="AQ472" i="2"/>
  <c r="AR472" i="2" s="1"/>
  <c r="Y473" i="2"/>
  <c r="Z473" i="2" s="1"/>
  <c r="AC473" i="2"/>
  <c r="AD473" i="2" s="1"/>
  <c r="AE473" i="2"/>
  <c r="AF473" i="2" s="1"/>
  <c r="AG473" i="2"/>
  <c r="AH473" i="2" s="1"/>
  <c r="AM473" i="2"/>
  <c r="AN473" i="2" s="1"/>
  <c r="AO473" i="2"/>
  <c r="AP473" i="2" s="1"/>
  <c r="AQ473" i="2"/>
  <c r="AR473" i="2" s="1"/>
  <c r="Y474" i="2"/>
  <c r="Z474" i="2" s="1"/>
  <c r="AC474" i="2"/>
  <c r="AD474" i="2" s="1"/>
  <c r="AE474" i="2"/>
  <c r="AF474" i="2" s="1"/>
  <c r="AG474" i="2"/>
  <c r="AH474" i="2" s="1"/>
  <c r="AM474" i="2"/>
  <c r="AN474" i="2" s="1"/>
  <c r="AO474" i="2"/>
  <c r="AP474" i="2" s="1"/>
  <c r="AQ474" i="2"/>
  <c r="AR474" i="2" s="1"/>
  <c r="Y475" i="2"/>
  <c r="Z475" i="2" s="1"/>
  <c r="AC475" i="2"/>
  <c r="AD475" i="2" s="1"/>
  <c r="AE475" i="2"/>
  <c r="AF475" i="2" s="1"/>
  <c r="AG475" i="2"/>
  <c r="AH475" i="2" s="1"/>
  <c r="AM475" i="2"/>
  <c r="AN475" i="2" s="1"/>
  <c r="AO475" i="2"/>
  <c r="AP475" i="2" s="1"/>
  <c r="AQ475" i="2"/>
  <c r="AR475" i="2" s="1"/>
  <c r="Y476" i="2"/>
  <c r="Z476" i="2" s="1"/>
  <c r="AC476" i="2"/>
  <c r="AD476" i="2" s="1"/>
  <c r="AE476" i="2"/>
  <c r="AF476" i="2" s="1"/>
  <c r="AG476" i="2"/>
  <c r="AH476" i="2" s="1"/>
  <c r="AM476" i="2"/>
  <c r="AN476" i="2" s="1"/>
  <c r="AO476" i="2"/>
  <c r="AP476" i="2" s="1"/>
  <c r="AQ476" i="2"/>
  <c r="AR476" i="2" s="1"/>
  <c r="Y477" i="2"/>
  <c r="Z477" i="2" s="1"/>
  <c r="AC477" i="2"/>
  <c r="AD477" i="2" s="1"/>
  <c r="AE477" i="2"/>
  <c r="AF477" i="2" s="1"/>
  <c r="AG477" i="2"/>
  <c r="AH477" i="2" s="1"/>
  <c r="AM477" i="2"/>
  <c r="AN477" i="2" s="1"/>
  <c r="AO477" i="2"/>
  <c r="AP477" i="2" s="1"/>
  <c r="AQ477" i="2"/>
  <c r="AR477" i="2" s="1"/>
  <c r="Y478" i="2"/>
  <c r="Z478" i="2" s="1"/>
  <c r="AC478" i="2"/>
  <c r="AD478" i="2" s="1"/>
  <c r="AE478" i="2"/>
  <c r="AF478" i="2" s="1"/>
  <c r="AG478" i="2"/>
  <c r="AH478" i="2" s="1"/>
  <c r="AM478" i="2"/>
  <c r="AN478" i="2" s="1"/>
  <c r="AO478" i="2"/>
  <c r="AP478" i="2" s="1"/>
  <c r="AQ478" i="2"/>
  <c r="AR478" i="2" s="1"/>
  <c r="Y479" i="2"/>
  <c r="Z479" i="2" s="1"/>
  <c r="AC479" i="2"/>
  <c r="AD479" i="2" s="1"/>
  <c r="AE479" i="2"/>
  <c r="AF479" i="2" s="1"/>
  <c r="AG479" i="2"/>
  <c r="AH479" i="2" s="1"/>
  <c r="AM479" i="2"/>
  <c r="AN479" i="2" s="1"/>
  <c r="AO479" i="2"/>
  <c r="AP479" i="2" s="1"/>
  <c r="AQ479" i="2"/>
  <c r="AR479" i="2" s="1"/>
  <c r="Y480" i="2"/>
  <c r="Z480" i="2" s="1"/>
  <c r="AC480" i="2"/>
  <c r="AD480" i="2" s="1"/>
  <c r="AE480" i="2"/>
  <c r="AF480" i="2" s="1"/>
  <c r="AG480" i="2"/>
  <c r="AH480" i="2" s="1"/>
  <c r="AM480" i="2"/>
  <c r="AN480" i="2" s="1"/>
  <c r="AO480" i="2"/>
  <c r="AP480" i="2" s="1"/>
  <c r="AQ480" i="2"/>
  <c r="AR480" i="2" s="1"/>
  <c r="Y481" i="2"/>
  <c r="Z481" i="2" s="1"/>
  <c r="AC481" i="2"/>
  <c r="AD481" i="2" s="1"/>
  <c r="AE481" i="2"/>
  <c r="AF481" i="2" s="1"/>
  <c r="AG481" i="2"/>
  <c r="AH481" i="2" s="1"/>
  <c r="AM481" i="2"/>
  <c r="AN481" i="2" s="1"/>
  <c r="AO481" i="2"/>
  <c r="AP481" i="2" s="1"/>
  <c r="AQ481" i="2"/>
  <c r="AR481" i="2" s="1"/>
  <c r="Y482" i="2"/>
  <c r="Z482" i="2" s="1"/>
  <c r="AC482" i="2"/>
  <c r="AD482" i="2" s="1"/>
  <c r="AE482" i="2"/>
  <c r="AF482" i="2" s="1"/>
  <c r="AG482" i="2"/>
  <c r="AH482" i="2" s="1"/>
  <c r="AM482" i="2"/>
  <c r="AN482" i="2" s="1"/>
  <c r="AO482" i="2"/>
  <c r="AP482" i="2" s="1"/>
  <c r="AQ482" i="2"/>
  <c r="AR482" i="2" s="1"/>
  <c r="Y483" i="2"/>
  <c r="Z483" i="2" s="1"/>
  <c r="AC483" i="2"/>
  <c r="AD483" i="2" s="1"/>
  <c r="AE483" i="2"/>
  <c r="AF483" i="2" s="1"/>
  <c r="AG483" i="2"/>
  <c r="AH483" i="2" s="1"/>
  <c r="AM483" i="2"/>
  <c r="AN483" i="2" s="1"/>
  <c r="AO483" i="2"/>
  <c r="AP483" i="2" s="1"/>
  <c r="AQ483" i="2"/>
  <c r="AR483" i="2" s="1"/>
  <c r="Y484" i="2"/>
  <c r="Z484" i="2" s="1"/>
  <c r="AC484" i="2"/>
  <c r="AD484" i="2" s="1"/>
  <c r="AE484" i="2"/>
  <c r="AF484" i="2" s="1"/>
  <c r="AG484" i="2"/>
  <c r="AH484" i="2" s="1"/>
  <c r="AM484" i="2"/>
  <c r="AN484" i="2" s="1"/>
  <c r="AO484" i="2"/>
  <c r="AP484" i="2" s="1"/>
  <c r="AQ484" i="2"/>
  <c r="AR484" i="2" s="1"/>
  <c r="Y485" i="2"/>
  <c r="Z485" i="2" s="1"/>
  <c r="AC485" i="2"/>
  <c r="AD485" i="2" s="1"/>
  <c r="AE485" i="2"/>
  <c r="AF485" i="2" s="1"/>
  <c r="AG485" i="2"/>
  <c r="AH485" i="2" s="1"/>
  <c r="AM485" i="2"/>
  <c r="AN485" i="2" s="1"/>
  <c r="AO485" i="2"/>
  <c r="AP485" i="2" s="1"/>
  <c r="AQ485" i="2"/>
  <c r="AR485" i="2" s="1"/>
  <c r="Y486" i="2"/>
  <c r="Z486" i="2" s="1"/>
  <c r="AC486" i="2"/>
  <c r="AD486" i="2" s="1"/>
  <c r="AE486" i="2"/>
  <c r="AF486" i="2" s="1"/>
  <c r="AG486" i="2"/>
  <c r="AH486" i="2" s="1"/>
  <c r="AM486" i="2"/>
  <c r="AN486" i="2" s="1"/>
  <c r="AO486" i="2"/>
  <c r="AP486" i="2" s="1"/>
  <c r="AQ486" i="2"/>
  <c r="AR486" i="2" s="1"/>
  <c r="Y487" i="2"/>
  <c r="Z487" i="2" s="1"/>
  <c r="AC487" i="2"/>
  <c r="AD487" i="2" s="1"/>
  <c r="AE487" i="2"/>
  <c r="AF487" i="2" s="1"/>
  <c r="AG487" i="2"/>
  <c r="AH487" i="2" s="1"/>
  <c r="AM487" i="2"/>
  <c r="AN487" i="2" s="1"/>
  <c r="AO487" i="2"/>
  <c r="AP487" i="2" s="1"/>
  <c r="AQ487" i="2"/>
  <c r="AR487" i="2" s="1"/>
  <c r="Y488" i="2"/>
  <c r="Z488" i="2" s="1"/>
  <c r="AC488" i="2"/>
  <c r="AD488" i="2" s="1"/>
  <c r="AE488" i="2"/>
  <c r="AF488" i="2" s="1"/>
  <c r="AG488" i="2"/>
  <c r="AH488" i="2" s="1"/>
  <c r="AM488" i="2"/>
  <c r="AN488" i="2" s="1"/>
  <c r="AO488" i="2"/>
  <c r="AP488" i="2" s="1"/>
  <c r="AQ488" i="2"/>
  <c r="AR488" i="2" s="1"/>
  <c r="Y489" i="2"/>
  <c r="Z489" i="2" s="1"/>
  <c r="AC489" i="2"/>
  <c r="AD489" i="2" s="1"/>
  <c r="AE489" i="2"/>
  <c r="AF489" i="2" s="1"/>
  <c r="AG489" i="2"/>
  <c r="AH489" i="2" s="1"/>
  <c r="AM489" i="2"/>
  <c r="AN489" i="2" s="1"/>
  <c r="AO489" i="2"/>
  <c r="AP489" i="2" s="1"/>
  <c r="AQ489" i="2"/>
  <c r="AR489" i="2" s="1"/>
  <c r="Y490" i="2"/>
  <c r="Z490" i="2" s="1"/>
  <c r="AC490" i="2"/>
  <c r="AD490" i="2" s="1"/>
  <c r="AE490" i="2"/>
  <c r="AF490" i="2" s="1"/>
  <c r="AG490" i="2"/>
  <c r="AH490" i="2" s="1"/>
  <c r="AM490" i="2"/>
  <c r="AN490" i="2" s="1"/>
  <c r="AO490" i="2"/>
  <c r="AP490" i="2" s="1"/>
  <c r="AQ490" i="2"/>
  <c r="AR490" i="2" s="1"/>
  <c r="Y491" i="2"/>
  <c r="Z491" i="2" s="1"/>
  <c r="AC491" i="2"/>
  <c r="AD491" i="2" s="1"/>
  <c r="AE491" i="2"/>
  <c r="AF491" i="2" s="1"/>
  <c r="AG491" i="2"/>
  <c r="AH491" i="2" s="1"/>
  <c r="AM491" i="2"/>
  <c r="AN491" i="2" s="1"/>
  <c r="AO491" i="2"/>
  <c r="AP491" i="2" s="1"/>
  <c r="AQ491" i="2"/>
  <c r="AR491" i="2" s="1"/>
  <c r="Y492" i="2"/>
  <c r="Z492" i="2" s="1"/>
  <c r="AC492" i="2"/>
  <c r="AD492" i="2" s="1"/>
  <c r="AE492" i="2"/>
  <c r="AF492" i="2" s="1"/>
  <c r="AG492" i="2"/>
  <c r="AH492" i="2" s="1"/>
  <c r="AM492" i="2"/>
  <c r="AN492" i="2" s="1"/>
  <c r="AO492" i="2"/>
  <c r="AP492" i="2" s="1"/>
  <c r="AQ492" i="2"/>
  <c r="AR492" i="2" s="1"/>
  <c r="Y493" i="2"/>
  <c r="Z493" i="2" s="1"/>
  <c r="AC493" i="2"/>
  <c r="AD493" i="2" s="1"/>
  <c r="AE493" i="2"/>
  <c r="AF493" i="2" s="1"/>
  <c r="AG493" i="2"/>
  <c r="AH493" i="2" s="1"/>
  <c r="AM493" i="2"/>
  <c r="AN493" i="2" s="1"/>
  <c r="AO493" i="2"/>
  <c r="AP493" i="2" s="1"/>
  <c r="AQ493" i="2"/>
  <c r="AR493" i="2" s="1"/>
  <c r="Y494" i="2"/>
  <c r="Z494" i="2" s="1"/>
  <c r="AC494" i="2"/>
  <c r="AD494" i="2" s="1"/>
  <c r="AE494" i="2"/>
  <c r="AF494" i="2" s="1"/>
  <c r="AG494" i="2"/>
  <c r="AH494" i="2" s="1"/>
  <c r="AM494" i="2"/>
  <c r="AN494" i="2" s="1"/>
  <c r="AO494" i="2"/>
  <c r="AP494" i="2" s="1"/>
  <c r="AQ494" i="2"/>
  <c r="AR494" i="2" s="1"/>
  <c r="Y495" i="2"/>
  <c r="Z495" i="2" s="1"/>
  <c r="AC495" i="2"/>
  <c r="AD495" i="2" s="1"/>
  <c r="AE495" i="2"/>
  <c r="AF495" i="2" s="1"/>
  <c r="AG495" i="2"/>
  <c r="AH495" i="2" s="1"/>
  <c r="AM495" i="2"/>
  <c r="AN495" i="2" s="1"/>
  <c r="AO495" i="2"/>
  <c r="AP495" i="2" s="1"/>
  <c r="AQ495" i="2"/>
  <c r="AR495" i="2" s="1"/>
  <c r="Y496" i="2"/>
  <c r="Z496" i="2" s="1"/>
  <c r="AC496" i="2"/>
  <c r="AD496" i="2" s="1"/>
  <c r="AE496" i="2"/>
  <c r="AF496" i="2" s="1"/>
  <c r="AG496" i="2"/>
  <c r="AH496" i="2" s="1"/>
  <c r="AM496" i="2"/>
  <c r="AN496" i="2" s="1"/>
  <c r="AO496" i="2"/>
  <c r="AP496" i="2" s="1"/>
  <c r="AQ496" i="2"/>
  <c r="AR496" i="2" s="1"/>
  <c r="Y497" i="2"/>
  <c r="Z497" i="2" s="1"/>
  <c r="AC497" i="2"/>
  <c r="AD497" i="2" s="1"/>
  <c r="AE497" i="2"/>
  <c r="AF497" i="2" s="1"/>
  <c r="AG497" i="2"/>
  <c r="AH497" i="2" s="1"/>
  <c r="AM497" i="2"/>
  <c r="AN497" i="2" s="1"/>
  <c r="AO497" i="2"/>
  <c r="AP497" i="2" s="1"/>
  <c r="AQ497" i="2"/>
  <c r="AR497" i="2" s="1"/>
  <c r="Y498" i="2"/>
  <c r="Z498" i="2" s="1"/>
  <c r="AC498" i="2"/>
  <c r="AD498" i="2" s="1"/>
  <c r="AE498" i="2"/>
  <c r="AF498" i="2" s="1"/>
  <c r="AG498" i="2"/>
  <c r="AH498" i="2" s="1"/>
  <c r="AM498" i="2"/>
  <c r="AN498" i="2" s="1"/>
  <c r="AO498" i="2"/>
  <c r="AP498" i="2" s="1"/>
  <c r="AQ498" i="2"/>
  <c r="AR498" i="2" s="1"/>
  <c r="Y499" i="2"/>
  <c r="Z499" i="2" s="1"/>
  <c r="AC499" i="2"/>
  <c r="AD499" i="2" s="1"/>
  <c r="AE499" i="2"/>
  <c r="AF499" i="2" s="1"/>
  <c r="AG499" i="2"/>
  <c r="AH499" i="2" s="1"/>
  <c r="AM499" i="2"/>
  <c r="AN499" i="2" s="1"/>
  <c r="AO499" i="2"/>
  <c r="AP499" i="2" s="1"/>
  <c r="AQ499" i="2"/>
  <c r="AR499" i="2" s="1"/>
  <c r="Y500" i="2"/>
  <c r="Z500" i="2" s="1"/>
  <c r="AC500" i="2"/>
  <c r="AD500" i="2" s="1"/>
  <c r="AE500" i="2"/>
  <c r="AF500" i="2" s="1"/>
  <c r="AG500" i="2"/>
  <c r="AH500" i="2" s="1"/>
  <c r="AM500" i="2"/>
  <c r="AN500" i="2" s="1"/>
  <c r="AO500" i="2"/>
  <c r="AP500" i="2" s="1"/>
  <c r="AQ500" i="2"/>
  <c r="AR500" i="2" s="1"/>
  <c r="Y501" i="2"/>
  <c r="Z501" i="2" s="1"/>
  <c r="AC501" i="2"/>
  <c r="AD501" i="2" s="1"/>
  <c r="AE501" i="2"/>
  <c r="AF501" i="2" s="1"/>
  <c r="AG501" i="2"/>
  <c r="AH501" i="2" s="1"/>
  <c r="AM501" i="2"/>
  <c r="AN501" i="2" s="1"/>
  <c r="AO501" i="2"/>
  <c r="AP501" i="2" s="1"/>
  <c r="AQ501" i="2"/>
  <c r="AR501" i="2" s="1"/>
  <c r="Y502" i="2"/>
  <c r="Z502" i="2" s="1"/>
  <c r="AC502" i="2"/>
  <c r="AD502" i="2" s="1"/>
  <c r="AE502" i="2"/>
  <c r="AF502" i="2" s="1"/>
  <c r="AG502" i="2"/>
  <c r="AH502" i="2" s="1"/>
  <c r="AM502" i="2"/>
  <c r="AN502" i="2" s="1"/>
  <c r="AO502" i="2"/>
  <c r="AP502" i="2" s="1"/>
  <c r="AQ502" i="2"/>
  <c r="AR502" i="2" s="1"/>
  <c r="Y503" i="2"/>
  <c r="Z503" i="2" s="1"/>
  <c r="AC503" i="2"/>
  <c r="AD503" i="2" s="1"/>
  <c r="AE503" i="2"/>
  <c r="AF503" i="2" s="1"/>
  <c r="AG503" i="2"/>
  <c r="AH503" i="2" s="1"/>
  <c r="AM503" i="2"/>
  <c r="AN503" i="2" s="1"/>
  <c r="AO503" i="2"/>
  <c r="AP503" i="2" s="1"/>
  <c r="AQ503" i="2"/>
  <c r="AR503" i="2" s="1"/>
  <c r="Y504" i="2"/>
  <c r="Z504" i="2" s="1"/>
  <c r="AC504" i="2"/>
  <c r="AD504" i="2" s="1"/>
  <c r="AE504" i="2"/>
  <c r="AF504" i="2" s="1"/>
  <c r="AG504" i="2"/>
  <c r="AH504" i="2" s="1"/>
  <c r="AM504" i="2"/>
  <c r="AN504" i="2" s="1"/>
  <c r="AO504" i="2"/>
  <c r="AP504" i="2" s="1"/>
  <c r="AQ504" i="2"/>
  <c r="AR504" i="2" s="1"/>
  <c r="Y505" i="2"/>
  <c r="Z505" i="2" s="1"/>
  <c r="AC505" i="2"/>
  <c r="AD505" i="2" s="1"/>
  <c r="AE505" i="2"/>
  <c r="AF505" i="2" s="1"/>
  <c r="AG505" i="2"/>
  <c r="AH505" i="2" s="1"/>
  <c r="AM505" i="2"/>
  <c r="AN505" i="2" s="1"/>
  <c r="AO505" i="2"/>
  <c r="AP505" i="2" s="1"/>
  <c r="AQ505" i="2"/>
  <c r="AR505" i="2" s="1"/>
  <c r="Y506" i="2"/>
  <c r="Z506" i="2" s="1"/>
  <c r="AC506" i="2"/>
  <c r="AD506" i="2" s="1"/>
  <c r="AE506" i="2"/>
  <c r="AF506" i="2" s="1"/>
  <c r="AG506" i="2"/>
  <c r="AH506" i="2" s="1"/>
  <c r="AM506" i="2"/>
  <c r="AN506" i="2" s="1"/>
  <c r="AO506" i="2"/>
  <c r="AP506" i="2" s="1"/>
  <c r="AQ506" i="2"/>
  <c r="AR506" i="2" s="1"/>
  <c r="Y507" i="2"/>
  <c r="Z507" i="2" s="1"/>
  <c r="AC507" i="2"/>
  <c r="AD507" i="2" s="1"/>
  <c r="AE507" i="2"/>
  <c r="AF507" i="2" s="1"/>
  <c r="AG507" i="2"/>
  <c r="AH507" i="2" s="1"/>
  <c r="AM507" i="2"/>
  <c r="AN507" i="2" s="1"/>
  <c r="AO507" i="2"/>
  <c r="AP507" i="2" s="1"/>
  <c r="AQ507" i="2"/>
  <c r="AR507" i="2" s="1"/>
  <c r="Y508" i="2"/>
  <c r="Z508" i="2" s="1"/>
  <c r="AC508" i="2"/>
  <c r="AD508" i="2" s="1"/>
  <c r="AE508" i="2"/>
  <c r="AF508" i="2" s="1"/>
  <c r="AG508" i="2"/>
  <c r="AH508" i="2" s="1"/>
  <c r="AM508" i="2"/>
  <c r="AN508" i="2" s="1"/>
  <c r="AO508" i="2"/>
  <c r="AP508" i="2" s="1"/>
  <c r="AQ508" i="2"/>
  <c r="AR508" i="2" s="1"/>
  <c r="Y509" i="2"/>
  <c r="Z509" i="2" s="1"/>
  <c r="AC509" i="2"/>
  <c r="AD509" i="2" s="1"/>
  <c r="AE509" i="2"/>
  <c r="AF509" i="2" s="1"/>
  <c r="AG509" i="2"/>
  <c r="AH509" i="2" s="1"/>
  <c r="AM509" i="2"/>
  <c r="AN509" i="2" s="1"/>
  <c r="AO509" i="2"/>
  <c r="AP509" i="2" s="1"/>
  <c r="AQ509" i="2"/>
  <c r="AR509" i="2" s="1"/>
  <c r="Y510" i="2"/>
  <c r="Z510" i="2" s="1"/>
  <c r="AC510" i="2"/>
  <c r="AD510" i="2" s="1"/>
  <c r="AE510" i="2"/>
  <c r="AF510" i="2" s="1"/>
  <c r="AG510" i="2"/>
  <c r="AH510" i="2" s="1"/>
  <c r="AM510" i="2"/>
  <c r="AN510" i="2" s="1"/>
  <c r="AO510" i="2"/>
  <c r="AP510" i="2" s="1"/>
  <c r="AQ510" i="2"/>
  <c r="AR510" i="2" s="1"/>
  <c r="Y511" i="2"/>
  <c r="Z511" i="2" s="1"/>
  <c r="AC511" i="2"/>
  <c r="AD511" i="2" s="1"/>
  <c r="AE511" i="2"/>
  <c r="AF511" i="2" s="1"/>
  <c r="AG511" i="2"/>
  <c r="AH511" i="2" s="1"/>
  <c r="AM511" i="2"/>
  <c r="AN511" i="2" s="1"/>
  <c r="AO511" i="2"/>
  <c r="AP511" i="2" s="1"/>
  <c r="AQ511" i="2"/>
  <c r="AR511" i="2" s="1"/>
  <c r="Y512" i="2"/>
  <c r="Z512" i="2" s="1"/>
  <c r="AC512" i="2"/>
  <c r="AD512" i="2" s="1"/>
  <c r="AE512" i="2"/>
  <c r="AF512" i="2" s="1"/>
  <c r="AG512" i="2"/>
  <c r="AH512" i="2" s="1"/>
  <c r="AM512" i="2"/>
  <c r="AN512" i="2" s="1"/>
  <c r="AO512" i="2"/>
  <c r="AP512" i="2" s="1"/>
  <c r="AQ512" i="2"/>
  <c r="AR512" i="2" s="1"/>
  <c r="Y513" i="2"/>
  <c r="Z513" i="2" s="1"/>
  <c r="AC513" i="2"/>
  <c r="AD513" i="2" s="1"/>
  <c r="AE513" i="2"/>
  <c r="AF513" i="2" s="1"/>
  <c r="AG513" i="2"/>
  <c r="AH513" i="2" s="1"/>
  <c r="AM513" i="2"/>
  <c r="AN513" i="2" s="1"/>
  <c r="AO513" i="2"/>
  <c r="AP513" i="2" s="1"/>
  <c r="AQ513" i="2"/>
  <c r="AR513" i="2" s="1"/>
  <c r="Y514" i="2"/>
  <c r="Z514" i="2" s="1"/>
  <c r="AC514" i="2"/>
  <c r="AD514" i="2" s="1"/>
  <c r="AE514" i="2"/>
  <c r="AF514" i="2" s="1"/>
  <c r="AG514" i="2"/>
  <c r="AH514" i="2" s="1"/>
  <c r="AM514" i="2"/>
  <c r="AN514" i="2" s="1"/>
  <c r="AO514" i="2"/>
  <c r="AP514" i="2" s="1"/>
  <c r="AQ514" i="2"/>
  <c r="AR514" i="2" s="1"/>
  <c r="Y515" i="2"/>
  <c r="Z515" i="2" s="1"/>
  <c r="AC515" i="2"/>
  <c r="AD515" i="2" s="1"/>
  <c r="AE515" i="2"/>
  <c r="AF515" i="2" s="1"/>
  <c r="AG515" i="2"/>
  <c r="AH515" i="2" s="1"/>
  <c r="AM515" i="2"/>
  <c r="AN515" i="2" s="1"/>
  <c r="AO515" i="2"/>
  <c r="AP515" i="2" s="1"/>
  <c r="AQ515" i="2"/>
  <c r="AR515" i="2" s="1"/>
  <c r="Y516" i="2"/>
  <c r="Z516" i="2" s="1"/>
  <c r="AC516" i="2"/>
  <c r="AD516" i="2" s="1"/>
  <c r="AE516" i="2"/>
  <c r="AF516" i="2" s="1"/>
  <c r="AG516" i="2"/>
  <c r="AH516" i="2" s="1"/>
  <c r="AM516" i="2"/>
  <c r="AN516" i="2" s="1"/>
  <c r="AO516" i="2"/>
  <c r="AP516" i="2" s="1"/>
  <c r="AQ516" i="2"/>
  <c r="AR516" i="2" s="1"/>
  <c r="Y517" i="2"/>
  <c r="Z517" i="2" s="1"/>
  <c r="AC517" i="2"/>
  <c r="AD517" i="2" s="1"/>
  <c r="AE517" i="2"/>
  <c r="AF517" i="2" s="1"/>
  <c r="AG517" i="2"/>
  <c r="AH517" i="2" s="1"/>
  <c r="AM517" i="2"/>
  <c r="AN517" i="2" s="1"/>
  <c r="AO517" i="2"/>
  <c r="AP517" i="2" s="1"/>
  <c r="AQ517" i="2"/>
  <c r="AR517" i="2" s="1"/>
  <c r="Y518" i="2"/>
  <c r="Z518" i="2" s="1"/>
  <c r="AC518" i="2"/>
  <c r="AD518" i="2" s="1"/>
  <c r="AE518" i="2"/>
  <c r="AF518" i="2" s="1"/>
  <c r="AG518" i="2"/>
  <c r="AH518" i="2" s="1"/>
  <c r="AM518" i="2"/>
  <c r="AN518" i="2" s="1"/>
  <c r="AO518" i="2"/>
  <c r="AP518" i="2" s="1"/>
  <c r="AQ518" i="2"/>
  <c r="AR518" i="2" s="1"/>
  <c r="Y519" i="2"/>
  <c r="Z519" i="2" s="1"/>
  <c r="AC519" i="2"/>
  <c r="AD519" i="2" s="1"/>
  <c r="AE519" i="2"/>
  <c r="AF519" i="2" s="1"/>
  <c r="AG519" i="2"/>
  <c r="AH519" i="2" s="1"/>
  <c r="AM519" i="2"/>
  <c r="AN519" i="2" s="1"/>
  <c r="AO519" i="2"/>
  <c r="AP519" i="2" s="1"/>
  <c r="AQ519" i="2"/>
  <c r="AR519" i="2" s="1"/>
  <c r="Y520" i="2"/>
  <c r="Z520" i="2" s="1"/>
  <c r="AC520" i="2"/>
  <c r="AD520" i="2" s="1"/>
  <c r="AE520" i="2"/>
  <c r="AF520" i="2" s="1"/>
  <c r="AG520" i="2"/>
  <c r="AH520" i="2" s="1"/>
  <c r="AM520" i="2"/>
  <c r="AN520" i="2" s="1"/>
  <c r="AO520" i="2"/>
  <c r="AP520" i="2" s="1"/>
  <c r="AQ520" i="2"/>
  <c r="AR520" i="2" s="1"/>
  <c r="Y521" i="2"/>
  <c r="Z521" i="2" s="1"/>
  <c r="AC521" i="2"/>
  <c r="AD521" i="2" s="1"/>
  <c r="AE521" i="2"/>
  <c r="AF521" i="2" s="1"/>
  <c r="AG521" i="2"/>
  <c r="AH521" i="2" s="1"/>
  <c r="AM521" i="2"/>
  <c r="AN521" i="2" s="1"/>
  <c r="AO521" i="2"/>
  <c r="AP521" i="2" s="1"/>
  <c r="AQ521" i="2"/>
  <c r="AR521" i="2" s="1"/>
  <c r="Y522" i="2"/>
  <c r="Z522" i="2" s="1"/>
  <c r="AC522" i="2"/>
  <c r="AD522" i="2" s="1"/>
  <c r="AE522" i="2"/>
  <c r="AF522" i="2" s="1"/>
  <c r="AG522" i="2"/>
  <c r="AH522" i="2" s="1"/>
  <c r="AM522" i="2"/>
  <c r="AN522" i="2" s="1"/>
  <c r="AO522" i="2"/>
  <c r="AP522" i="2" s="1"/>
  <c r="AQ522" i="2"/>
  <c r="AR522" i="2" s="1"/>
  <c r="Y523" i="2"/>
  <c r="Z523" i="2" s="1"/>
  <c r="AC523" i="2"/>
  <c r="AD523" i="2" s="1"/>
  <c r="AE523" i="2"/>
  <c r="AF523" i="2" s="1"/>
  <c r="AG523" i="2"/>
  <c r="AH523" i="2" s="1"/>
  <c r="AM523" i="2"/>
  <c r="AN523" i="2" s="1"/>
  <c r="AO523" i="2"/>
  <c r="AP523" i="2" s="1"/>
  <c r="AQ523" i="2"/>
  <c r="AR523" i="2" s="1"/>
  <c r="Y524" i="2"/>
  <c r="Z524" i="2" s="1"/>
  <c r="AC524" i="2"/>
  <c r="AD524" i="2" s="1"/>
  <c r="AE524" i="2"/>
  <c r="AF524" i="2" s="1"/>
  <c r="AG524" i="2"/>
  <c r="AH524" i="2" s="1"/>
  <c r="AM524" i="2"/>
  <c r="AN524" i="2" s="1"/>
  <c r="AO524" i="2"/>
  <c r="AP524" i="2" s="1"/>
  <c r="AQ524" i="2"/>
  <c r="AR524" i="2" s="1"/>
  <c r="Y525" i="2"/>
  <c r="Z525" i="2" s="1"/>
  <c r="AC525" i="2"/>
  <c r="AD525" i="2" s="1"/>
  <c r="AE525" i="2"/>
  <c r="AF525" i="2" s="1"/>
  <c r="AG525" i="2"/>
  <c r="AH525" i="2" s="1"/>
  <c r="AM525" i="2"/>
  <c r="AN525" i="2" s="1"/>
  <c r="AO525" i="2"/>
  <c r="AP525" i="2" s="1"/>
  <c r="AQ525" i="2"/>
  <c r="AR525" i="2" s="1"/>
  <c r="Y526" i="2"/>
  <c r="Z526" i="2" s="1"/>
  <c r="AC526" i="2"/>
  <c r="AD526" i="2" s="1"/>
  <c r="AE526" i="2"/>
  <c r="AF526" i="2" s="1"/>
  <c r="AG526" i="2"/>
  <c r="AH526" i="2" s="1"/>
  <c r="AM526" i="2"/>
  <c r="AN526" i="2" s="1"/>
  <c r="AO526" i="2"/>
  <c r="AP526" i="2" s="1"/>
  <c r="AQ526" i="2"/>
  <c r="AR526" i="2" s="1"/>
  <c r="Y527" i="2"/>
  <c r="Z527" i="2" s="1"/>
  <c r="AC527" i="2"/>
  <c r="AD527" i="2" s="1"/>
  <c r="AE527" i="2"/>
  <c r="AF527" i="2" s="1"/>
  <c r="AG527" i="2"/>
  <c r="AH527" i="2" s="1"/>
  <c r="AM527" i="2"/>
  <c r="AN527" i="2" s="1"/>
  <c r="AO527" i="2"/>
  <c r="AP527" i="2" s="1"/>
  <c r="AQ527" i="2"/>
  <c r="AR527" i="2" s="1"/>
  <c r="Y528" i="2"/>
  <c r="Z528" i="2" s="1"/>
  <c r="AC528" i="2"/>
  <c r="AD528" i="2" s="1"/>
  <c r="AE528" i="2"/>
  <c r="AF528" i="2" s="1"/>
  <c r="AG528" i="2"/>
  <c r="AH528" i="2" s="1"/>
  <c r="AM528" i="2"/>
  <c r="AN528" i="2" s="1"/>
  <c r="AO528" i="2"/>
  <c r="AP528" i="2" s="1"/>
  <c r="AQ528" i="2"/>
  <c r="AR528" i="2" s="1"/>
  <c r="Y529" i="2"/>
  <c r="Z529" i="2" s="1"/>
  <c r="AC529" i="2"/>
  <c r="AD529" i="2" s="1"/>
  <c r="AE529" i="2"/>
  <c r="AF529" i="2" s="1"/>
  <c r="AG529" i="2"/>
  <c r="AH529" i="2" s="1"/>
  <c r="AM529" i="2"/>
  <c r="AN529" i="2" s="1"/>
  <c r="AO529" i="2"/>
  <c r="AP529" i="2" s="1"/>
  <c r="AQ529" i="2"/>
  <c r="AR529" i="2" s="1"/>
  <c r="Y530" i="2"/>
  <c r="Z530" i="2" s="1"/>
  <c r="AC530" i="2"/>
  <c r="AD530" i="2" s="1"/>
  <c r="AE530" i="2"/>
  <c r="AF530" i="2" s="1"/>
  <c r="AG530" i="2"/>
  <c r="AH530" i="2" s="1"/>
  <c r="AM530" i="2"/>
  <c r="AN530" i="2" s="1"/>
  <c r="AO530" i="2"/>
  <c r="AP530" i="2" s="1"/>
  <c r="AQ530" i="2"/>
  <c r="AR530" i="2" s="1"/>
  <c r="Y531" i="2"/>
  <c r="Z531" i="2" s="1"/>
  <c r="AC531" i="2"/>
  <c r="AD531" i="2" s="1"/>
  <c r="AE531" i="2"/>
  <c r="AF531" i="2" s="1"/>
  <c r="AG531" i="2"/>
  <c r="AH531" i="2" s="1"/>
  <c r="AM531" i="2"/>
  <c r="AN531" i="2" s="1"/>
  <c r="AO531" i="2"/>
  <c r="AP531" i="2" s="1"/>
  <c r="AQ531" i="2"/>
  <c r="AR531" i="2" s="1"/>
  <c r="Y532" i="2"/>
  <c r="Z532" i="2" s="1"/>
  <c r="AC532" i="2"/>
  <c r="AD532" i="2" s="1"/>
  <c r="AE532" i="2"/>
  <c r="AF532" i="2" s="1"/>
  <c r="AG532" i="2"/>
  <c r="AH532" i="2" s="1"/>
  <c r="AM532" i="2"/>
  <c r="AN532" i="2" s="1"/>
  <c r="AO532" i="2"/>
  <c r="AP532" i="2" s="1"/>
  <c r="AQ532" i="2"/>
  <c r="AR532" i="2" s="1"/>
  <c r="Y533" i="2"/>
  <c r="Z533" i="2" s="1"/>
  <c r="AC533" i="2"/>
  <c r="AD533" i="2" s="1"/>
  <c r="AE533" i="2"/>
  <c r="AF533" i="2" s="1"/>
  <c r="AG533" i="2"/>
  <c r="AH533" i="2" s="1"/>
  <c r="AM533" i="2"/>
  <c r="AN533" i="2" s="1"/>
  <c r="AO533" i="2"/>
  <c r="AP533" i="2" s="1"/>
  <c r="AQ533" i="2"/>
  <c r="AR533" i="2" s="1"/>
  <c r="Y534" i="2"/>
  <c r="Z534" i="2" s="1"/>
  <c r="AC534" i="2"/>
  <c r="AD534" i="2" s="1"/>
  <c r="AE534" i="2"/>
  <c r="AF534" i="2" s="1"/>
  <c r="AG534" i="2"/>
  <c r="AH534" i="2" s="1"/>
  <c r="AM534" i="2"/>
  <c r="AN534" i="2" s="1"/>
  <c r="AO534" i="2"/>
  <c r="AP534" i="2" s="1"/>
  <c r="AQ534" i="2"/>
  <c r="AR534" i="2" s="1"/>
  <c r="Y535" i="2"/>
  <c r="Z535" i="2" s="1"/>
  <c r="AC535" i="2"/>
  <c r="AD535" i="2" s="1"/>
  <c r="AE535" i="2"/>
  <c r="AF535" i="2" s="1"/>
  <c r="AG535" i="2"/>
  <c r="AH535" i="2" s="1"/>
  <c r="AM535" i="2"/>
  <c r="AN535" i="2" s="1"/>
  <c r="AO535" i="2"/>
  <c r="AP535" i="2" s="1"/>
  <c r="AQ535" i="2"/>
  <c r="AR535" i="2" s="1"/>
  <c r="Y536" i="2"/>
  <c r="Z536" i="2" s="1"/>
  <c r="AC536" i="2"/>
  <c r="AD536" i="2" s="1"/>
  <c r="AE536" i="2"/>
  <c r="AF536" i="2" s="1"/>
  <c r="AG536" i="2"/>
  <c r="AH536" i="2" s="1"/>
  <c r="AM536" i="2"/>
  <c r="AN536" i="2" s="1"/>
  <c r="AO536" i="2"/>
  <c r="AP536" i="2" s="1"/>
  <c r="AQ536" i="2"/>
  <c r="AR536" i="2" s="1"/>
  <c r="Y537" i="2"/>
  <c r="Z537" i="2" s="1"/>
  <c r="AC537" i="2"/>
  <c r="AD537" i="2" s="1"/>
  <c r="AE537" i="2"/>
  <c r="AF537" i="2" s="1"/>
  <c r="AG537" i="2"/>
  <c r="AH537" i="2" s="1"/>
  <c r="AM537" i="2"/>
  <c r="AN537" i="2" s="1"/>
  <c r="AO537" i="2"/>
  <c r="AP537" i="2" s="1"/>
  <c r="AQ537" i="2"/>
  <c r="AR537" i="2" s="1"/>
  <c r="Y538" i="2"/>
  <c r="Z538" i="2" s="1"/>
  <c r="AC538" i="2"/>
  <c r="AD538" i="2" s="1"/>
  <c r="AE538" i="2"/>
  <c r="AF538" i="2" s="1"/>
  <c r="AG538" i="2"/>
  <c r="AH538" i="2" s="1"/>
  <c r="AM538" i="2"/>
  <c r="AN538" i="2" s="1"/>
  <c r="AO538" i="2"/>
  <c r="AP538" i="2" s="1"/>
  <c r="AQ538" i="2"/>
  <c r="AR538" i="2" s="1"/>
  <c r="Y539" i="2"/>
  <c r="Z539" i="2" s="1"/>
  <c r="AC539" i="2"/>
  <c r="AD539" i="2" s="1"/>
  <c r="AE539" i="2"/>
  <c r="AF539" i="2" s="1"/>
  <c r="AG539" i="2"/>
  <c r="AH539" i="2" s="1"/>
  <c r="AM539" i="2"/>
  <c r="AN539" i="2" s="1"/>
  <c r="AO539" i="2"/>
  <c r="AP539" i="2" s="1"/>
  <c r="AQ539" i="2"/>
  <c r="AR539" i="2" s="1"/>
  <c r="Y541" i="2"/>
  <c r="Z541" i="2" s="1"/>
  <c r="AC541" i="2"/>
  <c r="AD541" i="2" s="1"/>
  <c r="AE541" i="2"/>
  <c r="AF541" i="2" s="1"/>
  <c r="AG541" i="2"/>
  <c r="AH541" i="2" s="1"/>
  <c r="AM541" i="2"/>
  <c r="AN541" i="2" s="1"/>
  <c r="AO541" i="2"/>
  <c r="AP541" i="2" s="1"/>
  <c r="AQ541" i="2"/>
  <c r="AR541" i="2" s="1"/>
  <c r="Y542" i="2"/>
  <c r="Z542" i="2" s="1"/>
  <c r="AC542" i="2"/>
  <c r="AD542" i="2" s="1"/>
  <c r="AE542" i="2"/>
  <c r="AF542" i="2" s="1"/>
  <c r="AG542" i="2"/>
  <c r="AH542" i="2" s="1"/>
  <c r="AM542" i="2"/>
  <c r="AN542" i="2" s="1"/>
  <c r="AO542" i="2"/>
  <c r="AP542" i="2" s="1"/>
  <c r="AQ542" i="2"/>
  <c r="AR542" i="2" s="1"/>
  <c r="Y543" i="2"/>
  <c r="Z543" i="2" s="1"/>
  <c r="AC543" i="2"/>
  <c r="AD543" i="2" s="1"/>
  <c r="AE543" i="2"/>
  <c r="AF543" i="2" s="1"/>
  <c r="AG543" i="2"/>
  <c r="AH543" i="2" s="1"/>
  <c r="AM543" i="2"/>
  <c r="AN543" i="2" s="1"/>
  <c r="AO543" i="2"/>
  <c r="AP543" i="2" s="1"/>
  <c r="AQ543" i="2"/>
  <c r="AR543" i="2" s="1"/>
  <c r="Y546" i="2"/>
  <c r="Z546" i="2" s="1"/>
  <c r="AC546" i="2"/>
  <c r="AD546" i="2" s="1"/>
  <c r="AE546" i="2"/>
  <c r="AF546" i="2" s="1"/>
  <c r="AG546" i="2"/>
  <c r="AH546" i="2" s="1"/>
  <c r="AM546" i="2"/>
  <c r="AN546" i="2" s="1"/>
  <c r="AO546" i="2"/>
  <c r="AP546" i="2" s="1"/>
  <c r="AQ546" i="2"/>
  <c r="AR546" i="2" s="1"/>
  <c r="Y547" i="2"/>
  <c r="Z547" i="2" s="1"/>
  <c r="AC547" i="2"/>
  <c r="AD547" i="2" s="1"/>
  <c r="AE547" i="2"/>
  <c r="AF547" i="2" s="1"/>
  <c r="AG547" i="2"/>
  <c r="AH547" i="2" s="1"/>
  <c r="AM547" i="2"/>
  <c r="AN547" i="2" s="1"/>
  <c r="AO547" i="2"/>
  <c r="AP547" i="2" s="1"/>
  <c r="AQ547" i="2"/>
  <c r="AR547" i="2" s="1"/>
  <c r="Y548" i="2"/>
  <c r="Z548" i="2" s="1"/>
  <c r="AC548" i="2"/>
  <c r="AD548" i="2" s="1"/>
  <c r="AE548" i="2"/>
  <c r="AF548" i="2" s="1"/>
  <c r="AG548" i="2"/>
  <c r="AH548" i="2" s="1"/>
  <c r="AM548" i="2"/>
  <c r="AN548" i="2" s="1"/>
  <c r="AO548" i="2"/>
  <c r="AP548" i="2" s="1"/>
  <c r="AQ548" i="2"/>
  <c r="AR548" i="2" s="1"/>
  <c r="Y549" i="2"/>
  <c r="Z549" i="2" s="1"/>
  <c r="AC549" i="2"/>
  <c r="AD549" i="2" s="1"/>
  <c r="AE549" i="2"/>
  <c r="AF549" i="2" s="1"/>
  <c r="AG549" i="2"/>
  <c r="AH549" i="2" s="1"/>
  <c r="AM549" i="2"/>
  <c r="AN549" i="2" s="1"/>
  <c r="AO549" i="2"/>
  <c r="AP549" i="2" s="1"/>
  <c r="AQ549" i="2"/>
  <c r="AR549" i="2" s="1"/>
  <c r="Y550" i="2"/>
  <c r="Z550" i="2" s="1"/>
  <c r="AC550" i="2"/>
  <c r="AD550" i="2" s="1"/>
  <c r="AE550" i="2"/>
  <c r="AF550" i="2" s="1"/>
  <c r="AG550" i="2"/>
  <c r="AH550" i="2" s="1"/>
  <c r="AM550" i="2"/>
  <c r="AN550" i="2" s="1"/>
  <c r="AO550" i="2"/>
  <c r="AP550" i="2" s="1"/>
  <c r="AQ550" i="2"/>
  <c r="AR550" i="2" s="1"/>
  <c r="Y551" i="2"/>
  <c r="Z551" i="2" s="1"/>
  <c r="AC551" i="2"/>
  <c r="AD551" i="2" s="1"/>
  <c r="AE551" i="2"/>
  <c r="AF551" i="2" s="1"/>
  <c r="AG551" i="2"/>
  <c r="AH551" i="2" s="1"/>
  <c r="AM551" i="2"/>
  <c r="AN551" i="2" s="1"/>
  <c r="AO551" i="2"/>
  <c r="AP551" i="2" s="1"/>
  <c r="AQ551" i="2"/>
  <c r="AR551" i="2" s="1"/>
  <c r="Y552" i="2"/>
  <c r="Z552" i="2" s="1"/>
  <c r="AC552" i="2"/>
  <c r="AD552" i="2" s="1"/>
  <c r="AE552" i="2"/>
  <c r="AF552" i="2" s="1"/>
  <c r="AG552" i="2"/>
  <c r="AH552" i="2" s="1"/>
  <c r="AM552" i="2"/>
  <c r="AN552" i="2" s="1"/>
  <c r="AO552" i="2"/>
  <c r="AP552" i="2" s="1"/>
  <c r="AQ552" i="2"/>
  <c r="AR552" i="2" s="1"/>
  <c r="Y553" i="2"/>
  <c r="Z553" i="2" s="1"/>
  <c r="AC553" i="2"/>
  <c r="AD553" i="2" s="1"/>
  <c r="AE553" i="2"/>
  <c r="AF553" i="2" s="1"/>
  <c r="AG553" i="2"/>
  <c r="AH553" i="2" s="1"/>
  <c r="AM553" i="2"/>
  <c r="AN553" i="2" s="1"/>
  <c r="AO553" i="2"/>
  <c r="AP553" i="2" s="1"/>
  <c r="AQ553" i="2"/>
  <c r="AR553" i="2" s="1"/>
  <c r="Y554" i="2"/>
  <c r="Z554" i="2" s="1"/>
  <c r="AC554" i="2"/>
  <c r="AD554" i="2" s="1"/>
  <c r="AE554" i="2"/>
  <c r="AF554" i="2" s="1"/>
  <c r="AG554" i="2"/>
  <c r="AH554" i="2" s="1"/>
  <c r="AM554" i="2"/>
  <c r="AN554" i="2" s="1"/>
  <c r="AO554" i="2"/>
  <c r="AP554" i="2" s="1"/>
  <c r="AQ554" i="2"/>
  <c r="AR554" i="2" s="1"/>
  <c r="Y555" i="2"/>
  <c r="Z555" i="2" s="1"/>
  <c r="AC555" i="2"/>
  <c r="AD555" i="2" s="1"/>
  <c r="AE555" i="2"/>
  <c r="AF555" i="2" s="1"/>
  <c r="AG555" i="2"/>
  <c r="AH555" i="2" s="1"/>
  <c r="AM555" i="2"/>
  <c r="AN555" i="2" s="1"/>
  <c r="AO555" i="2"/>
  <c r="AP555" i="2" s="1"/>
  <c r="AQ555" i="2"/>
  <c r="AR555" i="2" s="1"/>
  <c r="Y556" i="2"/>
  <c r="Z556" i="2" s="1"/>
  <c r="AC556" i="2"/>
  <c r="AD556" i="2" s="1"/>
  <c r="AE556" i="2"/>
  <c r="AF556" i="2" s="1"/>
  <c r="AG556" i="2"/>
  <c r="AH556" i="2" s="1"/>
  <c r="AM556" i="2"/>
  <c r="AN556" i="2" s="1"/>
  <c r="AO556" i="2"/>
  <c r="AP556" i="2" s="1"/>
  <c r="AQ556" i="2"/>
  <c r="AR556" i="2" s="1"/>
  <c r="Y557" i="2"/>
  <c r="Z557" i="2" s="1"/>
  <c r="AC557" i="2"/>
  <c r="AD557" i="2" s="1"/>
  <c r="AE557" i="2"/>
  <c r="AF557" i="2" s="1"/>
  <c r="AG557" i="2"/>
  <c r="AH557" i="2" s="1"/>
  <c r="AM557" i="2"/>
  <c r="AN557" i="2" s="1"/>
  <c r="AO557" i="2"/>
  <c r="AP557" i="2" s="1"/>
  <c r="AQ557" i="2"/>
  <c r="AR557" i="2" s="1"/>
  <c r="Y560" i="2"/>
  <c r="Z560" i="2" s="1"/>
  <c r="AC560" i="2"/>
  <c r="AD560" i="2" s="1"/>
  <c r="AE560" i="2"/>
  <c r="AF560" i="2" s="1"/>
  <c r="AG560" i="2"/>
  <c r="AH560" i="2" s="1"/>
  <c r="AM560" i="2"/>
  <c r="AN560" i="2" s="1"/>
  <c r="AO560" i="2"/>
  <c r="AP560" i="2" s="1"/>
  <c r="AQ560" i="2"/>
  <c r="AR560" i="2" s="1"/>
  <c r="Y561" i="2"/>
  <c r="Z561" i="2" s="1"/>
  <c r="AC561" i="2"/>
  <c r="AD561" i="2" s="1"/>
  <c r="AE561" i="2"/>
  <c r="AF561" i="2" s="1"/>
  <c r="AG561" i="2"/>
  <c r="AH561" i="2" s="1"/>
  <c r="AM561" i="2"/>
  <c r="AN561" i="2" s="1"/>
  <c r="AO561" i="2"/>
  <c r="AP561" i="2" s="1"/>
  <c r="AQ561" i="2"/>
  <c r="AR561" i="2" s="1"/>
  <c r="Y562" i="2"/>
  <c r="Z562" i="2" s="1"/>
  <c r="AC562" i="2"/>
  <c r="AD562" i="2" s="1"/>
  <c r="AE562" i="2"/>
  <c r="AF562" i="2" s="1"/>
  <c r="AG562" i="2"/>
  <c r="AH562" i="2" s="1"/>
  <c r="AM562" i="2"/>
  <c r="AN562" i="2" s="1"/>
  <c r="AO562" i="2"/>
  <c r="AP562" i="2" s="1"/>
  <c r="AQ562" i="2"/>
  <c r="AR562" i="2" s="1"/>
  <c r="Y563" i="2"/>
  <c r="Z563" i="2" s="1"/>
  <c r="AC563" i="2"/>
  <c r="AD563" i="2" s="1"/>
  <c r="AE563" i="2"/>
  <c r="AF563" i="2" s="1"/>
  <c r="AG563" i="2"/>
  <c r="AH563" i="2" s="1"/>
  <c r="AM563" i="2"/>
  <c r="AN563" i="2" s="1"/>
  <c r="AO563" i="2"/>
  <c r="AP563" i="2" s="1"/>
  <c r="AQ563" i="2"/>
  <c r="AR563" i="2" s="1"/>
  <c r="Y564" i="2"/>
  <c r="Z564" i="2" s="1"/>
  <c r="AC564" i="2"/>
  <c r="AD564" i="2" s="1"/>
  <c r="AE564" i="2"/>
  <c r="AF564" i="2" s="1"/>
  <c r="AG564" i="2"/>
  <c r="AH564" i="2" s="1"/>
  <c r="AM564" i="2"/>
  <c r="AN564" i="2" s="1"/>
  <c r="AO564" i="2"/>
  <c r="AP564" i="2" s="1"/>
  <c r="AQ564" i="2"/>
  <c r="AR564" i="2" s="1"/>
  <c r="Y565" i="2"/>
  <c r="Z565" i="2" s="1"/>
  <c r="AC565" i="2"/>
  <c r="AD565" i="2" s="1"/>
  <c r="AE565" i="2"/>
  <c r="AF565" i="2" s="1"/>
  <c r="AG565" i="2"/>
  <c r="AH565" i="2" s="1"/>
  <c r="AM565" i="2"/>
  <c r="AN565" i="2" s="1"/>
  <c r="AO565" i="2"/>
  <c r="AP565" i="2" s="1"/>
  <c r="AQ565" i="2"/>
  <c r="AR565" i="2" s="1"/>
  <c r="Y567" i="2"/>
  <c r="Z567" i="2" s="1"/>
  <c r="AC567" i="2"/>
  <c r="AD567" i="2" s="1"/>
  <c r="AE567" i="2"/>
  <c r="AF567" i="2" s="1"/>
  <c r="AG567" i="2"/>
  <c r="AH567" i="2" s="1"/>
  <c r="AM567" i="2"/>
  <c r="AN567" i="2" s="1"/>
  <c r="AO567" i="2"/>
  <c r="AP567" i="2" s="1"/>
  <c r="AQ567" i="2"/>
  <c r="AR567" i="2" s="1"/>
  <c r="Y568" i="2"/>
  <c r="Z568" i="2" s="1"/>
  <c r="AC568" i="2"/>
  <c r="AD568" i="2" s="1"/>
  <c r="AE568" i="2"/>
  <c r="AF568" i="2" s="1"/>
  <c r="AG568" i="2"/>
  <c r="AH568" i="2" s="1"/>
  <c r="AM568" i="2"/>
  <c r="AN568" i="2" s="1"/>
  <c r="AO568" i="2"/>
  <c r="AP568" i="2" s="1"/>
  <c r="AQ568" i="2"/>
  <c r="AR568" i="2" s="1"/>
  <c r="Y569" i="2"/>
  <c r="Z569" i="2" s="1"/>
  <c r="AC569" i="2"/>
  <c r="AD569" i="2" s="1"/>
  <c r="AE569" i="2"/>
  <c r="AF569" i="2" s="1"/>
  <c r="AG569" i="2"/>
  <c r="AH569" i="2" s="1"/>
  <c r="AM569" i="2"/>
  <c r="AN569" i="2" s="1"/>
  <c r="AO569" i="2"/>
  <c r="AP569" i="2" s="1"/>
  <c r="AQ569" i="2"/>
  <c r="AR569" i="2" s="1"/>
  <c r="Y570" i="2"/>
  <c r="Z570" i="2" s="1"/>
  <c r="AC570" i="2"/>
  <c r="AD570" i="2" s="1"/>
  <c r="AE570" i="2"/>
  <c r="AF570" i="2" s="1"/>
  <c r="AG570" i="2"/>
  <c r="AH570" i="2" s="1"/>
  <c r="AM570" i="2"/>
  <c r="AN570" i="2" s="1"/>
  <c r="AO570" i="2"/>
  <c r="AP570" i="2" s="1"/>
  <c r="AQ570" i="2"/>
  <c r="AR570" i="2" s="1"/>
  <c r="Y571" i="2"/>
  <c r="Z571" i="2" s="1"/>
  <c r="AC571" i="2"/>
  <c r="AD571" i="2" s="1"/>
  <c r="AE571" i="2"/>
  <c r="AF571" i="2" s="1"/>
  <c r="AG571" i="2"/>
  <c r="AH571" i="2" s="1"/>
  <c r="AM571" i="2"/>
  <c r="AN571" i="2" s="1"/>
  <c r="AO571" i="2"/>
  <c r="AP571" i="2" s="1"/>
  <c r="AQ571" i="2"/>
  <c r="AR571" i="2" s="1"/>
  <c r="Y572" i="2"/>
  <c r="Z572" i="2" s="1"/>
  <c r="AC572" i="2"/>
  <c r="AD572" i="2" s="1"/>
  <c r="AE572" i="2"/>
  <c r="AF572" i="2" s="1"/>
  <c r="AG572" i="2"/>
  <c r="AH572" i="2" s="1"/>
  <c r="AM572" i="2"/>
  <c r="AN572" i="2" s="1"/>
  <c r="AO572" i="2"/>
  <c r="AP572" i="2" s="1"/>
  <c r="AQ572" i="2"/>
  <c r="AR572" i="2" s="1"/>
  <c r="Y573" i="2"/>
  <c r="Z573" i="2" s="1"/>
  <c r="AC573" i="2"/>
  <c r="AD573" i="2" s="1"/>
  <c r="AE573" i="2"/>
  <c r="AF573" i="2" s="1"/>
  <c r="AG573" i="2"/>
  <c r="AH573" i="2" s="1"/>
  <c r="AM573" i="2"/>
  <c r="AN573" i="2" s="1"/>
  <c r="AO573" i="2"/>
  <c r="AP573" i="2" s="1"/>
  <c r="AQ573" i="2"/>
  <c r="AR573" i="2" s="1"/>
  <c r="Y574" i="2"/>
  <c r="Z574" i="2" s="1"/>
  <c r="AC574" i="2"/>
  <c r="AD574" i="2" s="1"/>
  <c r="AE574" i="2"/>
  <c r="AF574" i="2" s="1"/>
  <c r="AG574" i="2"/>
  <c r="AH574" i="2" s="1"/>
  <c r="AM574" i="2"/>
  <c r="AN574" i="2" s="1"/>
  <c r="AO574" i="2"/>
  <c r="AP574" i="2" s="1"/>
  <c r="AQ574" i="2"/>
  <c r="AR574" i="2" s="1"/>
  <c r="Y575" i="2"/>
  <c r="Z575" i="2" s="1"/>
  <c r="AC575" i="2"/>
  <c r="AD575" i="2" s="1"/>
  <c r="AE575" i="2"/>
  <c r="AF575" i="2" s="1"/>
  <c r="AG575" i="2"/>
  <c r="AH575" i="2" s="1"/>
  <c r="AM575" i="2"/>
  <c r="AN575" i="2" s="1"/>
  <c r="AO575" i="2"/>
  <c r="AP575" i="2" s="1"/>
  <c r="AQ575" i="2"/>
  <c r="AR575" i="2" s="1"/>
  <c r="Y576" i="2"/>
  <c r="Z576" i="2" s="1"/>
  <c r="AC576" i="2"/>
  <c r="AD576" i="2" s="1"/>
  <c r="AE576" i="2"/>
  <c r="AF576" i="2" s="1"/>
  <c r="AG576" i="2"/>
  <c r="AH576" i="2" s="1"/>
  <c r="AM576" i="2"/>
  <c r="AN576" i="2" s="1"/>
  <c r="AO576" i="2"/>
  <c r="AP576" i="2" s="1"/>
  <c r="AQ576" i="2"/>
  <c r="AR576" i="2" s="1"/>
  <c r="Y577" i="2"/>
  <c r="Z577" i="2" s="1"/>
  <c r="AC577" i="2"/>
  <c r="AD577" i="2" s="1"/>
  <c r="AE577" i="2"/>
  <c r="AF577" i="2" s="1"/>
  <c r="AG577" i="2"/>
  <c r="AH577" i="2" s="1"/>
  <c r="AM577" i="2"/>
  <c r="AN577" i="2" s="1"/>
  <c r="AO577" i="2"/>
  <c r="AP577" i="2" s="1"/>
  <c r="AQ577" i="2"/>
  <c r="AR577" i="2" s="1"/>
  <c r="Y578" i="2"/>
  <c r="Z578" i="2" s="1"/>
  <c r="AC578" i="2"/>
  <c r="AD578" i="2" s="1"/>
  <c r="AE578" i="2"/>
  <c r="AF578" i="2" s="1"/>
  <c r="AG578" i="2"/>
  <c r="AH578" i="2" s="1"/>
  <c r="AM578" i="2"/>
  <c r="AN578" i="2" s="1"/>
  <c r="AO578" i="2"/>
  <c r="AP578" i="2" s="1"/>
  <c r="AQ578" i="2"/>
  <c r="AR578" i="2" s="1"/>
  <c r="Y579" i="2"/>
  <c r="Z579" i="2" s="1"/>
  <c r="AC579" i="2"/>
  <c r="AD579" i="2" s="1"/>
  <c r="AE579" i="2"/>
  <c r="AF579" i="2" s="1"/>
  <c r="AG579" i="2"/>
  <c r="AH579" i="2" s="1"/>
  <c r="AM579" i="2"/>
  <c r="AN579" i="2" s="1"/>
  <c r="AO579" i="2"/>
  <c r="AP579" i="2" s="1"/>
  <c r="AQ579" i="2"/>
  <c r="AR579" i="2" s="1"/>
  <c r="Y580" i="2"/>
  <c r="Z580" i="2" s="1"/>
  <c r="AC580" i="2"/>
  <c r="AD580" i="2" s="1"/>
  <c r="AE580" i="2"/>
  <c r="AF580" i="2" s="1"/>
  <c r="AG580" i="2"/>
  <c r="AH580" i="2" s="1"/>
  <c r="AM580" i="2"/>
  <c r="AN580" i="2" s="1"/>
  <c r="AO580" i="2"/>
  <c r="AP580" i="2" s="1"/>
  <c r="AQ580" i="2"/>
  <c r="AR580" i="2" s="1"/>
  <c r="Y581" i="2"/>
  <c r="Z581" i="2" s="1"/>
  <c r="AC581" i="2"/>
  <c r="AD581" i="2" s="1"/>
  <c r="AE581" i="2"/>
  <c r="AF581" i="2" s="1"/>
  <c r="AG581" i="2"/>
  <c r="AH581" i="2" s="1"/>
  <c r="AM581" i="2"/>
  <c r="AN581" i="2" s="1"/>
  <c r="AO581" i="2"/>
  <c r="AP581" i="2" s="1"/>
  <c r="AQ581" i="2"/>
  <c r="AR581" i="2" s="1"/>
  <c r="Y582" i="2"/>
  <c r="Z582" i="2" s="1"/>
  <c r="AC582" i="2"/>
  <c r="AD582" i="2" s="1"/>
  <c r="AE582" i="2"/>
  <c r="AF582" i="2" s="1"/>
  <c r="AG582" i="2"/>
  <c r="AH582" i="2" s="1"/>
  <c r="AM582" i="2"/>
  <c r="AN582" i="2" s="1"/>
  <c r="AO582" i="2"/>
  <c r="AP582" i="2" s="1"/>
  <c r="AQ582" i="2"/>
  <c r="AR582" i="2" s="1"/>
  <c r="Y583" i="2"/>
  <c r="Z583" i="2" s="1"/>
  <c r="AC583" i="2"/>
  <c r="AD583" i="2" s="1"/>
  <c r="AE583" i="2"/>
  <c r="AF583" i="2" s="1"/>
  <c r="AG583" i="2"/>
  <c r="AH583" i="2" s="1"/>
  <c r="AM583" i="2"/>
  <c r="AN583" i="2" s="1"/>
  <c r="AO583" i="2"/>
  <c r="AP583" i="2" s="1"/>
  <c r="AQ583" i="2"/>
  <c r="AR583" i="2" s="1"/>
  <c r="Y584" i="2"/>
  <c r="Z584" i="2" s="1"/>
  <c r="AC584" i="2"/>
  <c r="AD584" i="2" s="1"/>
  <c r="AE584" i="2"/>
  <c r="AF584" i="2" s="1"/>
  <c r="AG584" i="2"/>
  <c r="AH584" i="2" s="1"/>
  <c r="AM584" i="2"/>
  <c r="AN584" i="2" s="1"/>
  <c r="AO584" i="2"/>
  <c r="AP584" i="2" s="1"/>
  <c r="AQ584" i="2"/>
  <c r="AR584" i="2" s="1"/>
  <c r="Y585" i="2"/>
  <c r="Z585" i="2" s="1"/>
  <c r="AC585" i="2"/>
  <c r="AD585" i="2" s="1"/>
  <c r="AE585" i="2"/>
  <c r="AF585" i="2" s="1"/>
  <c r="AG585" i="2"/>
  <c r="AH585" i="2" s="1"/>
  <c r="AM585" i="2"/>
  <c r="AN585" i="2" s="1"/>
  <c r="AO585" i="2"/>
  <c r="AP585" i="2" s="1"/>
  <c r="AQ585" i="2"/>
  <c r="AR585" i="2" s="1"/>
  <c r="Y586" i="2"/>
  <c r="Z586" i="2" s="1"/>
  <c r="AC586" i="2"/>
  <c r="AD586" i="2" s="1"/>
  <c r="AE586" i="2"/>
  <c r="AF586" i="2" s="1"/>
  <c r="AG586" i="2"/>
  <c r="AH586" i="2" s="1"/>
  <c r="AM586" i="2"/>
  <c r="AN586" i="2" s="1"/>
  <c r="AO586" i="2"/>
  <c r="AP586" i="2" s="1"/>
  <c r="AQ586" i="2"/>
  <c r="AR586" i="2" s="1"/>
  <c r="Y588" i="2"/>
  <c r="Z588" i="2" s="1"/>
  <c r="AC588" i="2"/>
  <c r="AD588" i="2" s="1"/>
  <c r="AE588" i="2"/>
  <c r="AF588" i="2" s="1"/>
  <c r="AG588" i="2"/>
  <c r="AH588" i="2" s="1"/>
  <c r="AM588" i="2"/>
  <c r="AN588" i="2" s="1"/>
  <c r="AO588" i="2"/>
  <c r="AP588" i="2" s="1"/>
  <c r="AQ588" i="2"/>
  <c r="AR588" i="2" s="1"/>
  <c r="Y589" i="2"/>
  <c r="Z589" i="2" s="1"/>
  <c r="AC589" i="2"/>
  <c r="AD589" i="2" s="1"/>
  <c r="AE589" i="2"/>
  <c r="AF589" i="2" s="1"/>
  <c r="AG589" i="2"/>
  <c r="AH589" i="2" s="1"/>
  <c r="AM589" i="2"/>
  <c r="AN589" i="2" s="1"/>
  <c r="AO589" i="2"/>
  <c r="AP589" i="2" s="1"/>
  <c r="AQ589" i="2"/>
  <c r="AR589" i="2" s="1"/>
  <c r="Y590" i="2"/>
  <c r="Z590" i="2" s="1"/>
  <c r="AC590" i="2"/>
  <c r="AD590" i="2" s="1"/>
  <c r="AE590" i="2"/>
  <c r="AF590" i="2" s="1"/>
  <c r="AG590" i="2"/>
  <c r="AH590" i="2" s="1"/>
  <c r="AM590" i="2"/>
  <c r="AN590" i="2" s="1"/>
  <c r="AO590" i="2"/>
  <c r="AP590" i="2" s="1"/>
  <c r="AQ590" i="2"/>
  <c r="AR590" i="2" s="1"/>
  <c r="Y591" i="2"/>
  <c r="Z591" i="2" s="1"/>
  <c r="AC591" i="2"/>
  <c r="AD591" i="2" s="1"/>
  <c r="AE591" i="2"/>
  <c r="AF591" i="2" s="1"/>
  <c r="AG591" i="2"/>
  <c r="AH591" i="2" s="1"/>
  <c r="AM591" i="2"/>
  <c r="AN591" i="2" s="1"/>
  <c r="AO591" i="2"/>
  <c r="AP591" i="2" s="1"/>
  <c r="AQ591" i="2"/>
  <c r="AR591" i="2" s="1"/>
  <c r="Y592" i="2"/>
  <c r="Z592" i="2" s="1"/>
  <c r="AC592" i="2"/>
  <c r="AD592" i="2" s="1"/>
  <c r="AE592" i="2"/>
  <c r="AF592" i="2" s="1"/>
  <c r="AG592" i="2"/>
  <c r="AH592" i="2" s="1"/>
  <c r="AM592" i="2"/>
  <c r="AN592" i="2" s="1"/>
  <c r="AO592" i="2"/>
  <c r="AP592" i="2" s="1"/>
  <c r="AQ592" i="2"/>
  <c r="AR592" i="2" s="1"/>
  <c r="Y593" i="2"/>
  <c r="Z593" i="2" s="1"/>
  <c r="AC593" i="2"/>
  <c r="AD593" i="2" s="1"/>
  <c r="AE593" i="2"/>
  <c r="AF593" i="2" s="1"/>
  <c r="AG593" i="2"/>
  <c r="AH593" i="2" s="1"/>
  <c r="AM593" i="2"/>
  <c r="AN593" i="2" s="1"/>
  <c r="AO593" i="2"/>
  <c r="AP593" i="2" s="1"/>
  <c r="AQ593" i="2"/>
  <c r="AR593" i="2" s="1"/>
  <c r="Y594" i="2"/>
  <c r="Z594" i="2" s="1"/>
  <c r="AC594" i="2"/>
  <c r="AD594" i="2" s="1"/>
  <c r="AE594" i="2"/>
  <c r="AF594" i="2" s="1"/>
  <c r="AG594" i="2"/>
  <c r="AH594" i="2" s="1"/>
  <c r="AM594" i="2"/>
  <c r="AN594" i="2" s="1"/>
  <c r="AO594" i="2"/>
  <c r="AP594" i="2" s="1"/>
  <c r="AQ594" i="2"/>
  <c r="AR594" i="2" s="1"/>
  <c r="Y595" i="2"/>
  <c r="Z595" i="2" s="1"/>
  <c r="AC595" i="2"/>
  <c r="AD595" i="2" s="1"/>
  <c r="AE595" i="2"/>
  <c r="AF595" i="2" s="1"/>
  <c r="AG595" i="2"/>
  <c r="AH595" i="2" s="1"/>
  <c r="AM595" i="2"/>
  <c r="AN595" i="2" s="1"/>
  <c r="AO595" i="2"/>
  <c r="AP595" i="2" s="1"/>
  <c r="AQ595" i="2"/>
  <c r="AR595" i="2" s="1"/>
  <c r="Y596" i="2"/>
  <c r="Z596" i="2" s="1"/>
  <c r="AC596" i="2"/>
  <c r="AD596" i="2" s="1"/>
  <c r="AE596" i="2"/>
  <c r="AF596" i="2" s="1"/>
  <c r="AG596" i="2"/>
  <c r="AH596" i="2" s="1"/>
  <c r="AM596" i="2"/>
  <c r="AN596" i="2" s="1"/>
  <c r="AO596" i="2"/>
  <c r="AP596" i="2" s="1"/>
  <c r="AQ596" i="2"/>
  <c r="AR596" i="2" s="1"/>
  <c r="Y597" i="2"/>
  <c r="Z597" i="2" s="1"/>
  <c r="AC597" i="2"/>
  <c r="AD597" i="2" s="1"/>
  <c r="AE597" i="2"/>
  <c r="AF597" i="2" s="1"/>
  <c r="AG597" i="2"/>
  <c r="AH597" i="2" s="1"/>
  <c r="AM597" i="2"/>
  <c r="AN597" i="2" s="1"/>
  <c r="AO597" i="2"/>
  <c r="AP597" i="2" s="1"/>
  <c r="AQ597" i="2"/>
  <c r="AR597" i="2" s="1"/>
  <c r="Y598" i="2"/>
  <c r="Z598" i="2" s="1"/>
  <c r="AC598" i="2"/>
  <c r="AD598" i="2" s="1"/>
  <c r="AE598" i="2"/>
  <c r="AF598" i="2" s="1"/>
  <c r="AG598" i="2"/>
  <c r="AH598" i="2" s="1"/>
  <c r="AM598" i="2"/>
  <c r="AN598" i="2" s="1"/>
  <c r="AO598" i="2"/>
  <c r="AP598" i="2" s="1"/>
  <c r="AQ598" i="2"/>
  <c r="AR598" i="2" s="1"/>
  <c r="Y599" i="2"/>
  <c r="Z599" i="2" s="1"/>
  <c r="AC599" i="2"/>
  <c r="AD599" i="2" s="1"/>
  <c r="AE599" i="2"/>
  <c r="AF599" i="2" s="1"/>
  <c r="AG599" i="2"/>
  <c r="AH599" i="2" s="1"/>
  <c r="AM599" i="2"/>
  <c r="AN599" i="2" s="1"/>
  <c r="AO599" i="2"/>
  <c r="AP599" i="2" s="1"/>
  <c r="AQ599" i="2"/>
  <c r="AR599" i="2" s="1"/>
  <c r="Y600" i="2"/>
  <c r="Z600" i="2" s="1"/>
  <c r="AC600" i="2"/>
  <c r="AD600" i="2" s="1"/>
  <c r="AE600" i="2"/>
  <c r="AF600" i="2" s="1"/>
  <c r="AG600" i="2"/>
  <c r="AH600" i="2" s="1"/>
  <c r="AM600" i="2"/>
  <c r="AN600" i="2" s="1"/>
  <c r="AO600" i="2"/>
  <c r="AP600" i="2" s="1"/>
  <c r="AQ600" i="2"/>
  <c r="AR600" i="2" s="1"/>
  <c r="Y601" i="2"/>
  <c r="Z601" i="2" s="1"/>
  <c r="AC601" i="2"/>
  <c r="AD601" i="2" s="1"/>
  <c r="AE601" i="2"/>
  <c r="AF601" i="2" s="1"/>
  <c r="AG601" i="2"/>
  <c r="AH601" i="2" s="1"/>
  <c r="AM601" i="2"/>
  <c r="AN601" i="2" s="1"/>
  <c r="AO601" i="2"/>
  <c r="AP601" i="2" s="1"/>
  <c r="AQ601" i="2"/>
  <c r="AR601" i="2" s="1"/>
  <c r="Y602" i="2"/>
  <c r="Z602" i="2" s="1"/>
  <c r="AC602" i="2"/>
  <c r="AD602" i="2" s="1"/>
  <c r="AE602" i="2"/>
  <c r="AF602" i="2" s="1"/>
  <c r="AG602" i="2"/>
  <c r="AH602" i="2" s="1"/>
  <c r="AM602" i="2"/>
  <c r="AN602" i="2" s="1"/>
  <c r="AO602" i="2"/>
  <c r="AP602" i="2" s="1"/>
  <c r="AQ602" i="2"/>
  <c r="AR602" i="2" s="1"/>
  <c r="Y603" i="2"/>
  <c r="Z603" i="2" s="1"/>
  <c r="AC603" i="2"/>
  <c r="AD603" i="2" s="1"/>
  <c r="AE603" i="2"/>
  <c r="AF603" i="2" s="1"/>
  <c r="AG603" i="2"/>
  <c r="AH603" i="2" s="1"/>
  <c r="AM603" i="2"/>
  <c r="AN603" i="2" s="1"/>
  <c r="AO603" i="2"/>
  <c r="AP603" i="2" s="1"/>
  <c r="AQ603" i="2"/>
  <c r="AR603" i="2" s="1"/>
  <c r="Y604" i="2"/>
  <c r="Z604" i="2" s="1"/>
  <c r="AC604" i="2"/>
  <c r="AD604" i="2" s="1"/>
  <c r="AE604" i="2"/>
  <c r="AF604" i="2" s="1"/>
  <c r="AG604" i="2"/>
  <c r="AH604" i="2" s="1"/>
  <c r="AM604" i="2"/>
  <c r="AN604" i="2" s="1"/>
  <c r="AO604" i="2"/>
  <c r="AP604" i="2" s="1"/>
  <c r="AQ604" i="2"/>
  <c r="AR604" i="2" s="1"/>
  <c r="Y605" i="2"/>
  <c r="Z605" i="2" s="1"/>
  <c r="AC605" i="2"/>
  <c r="AD605" i="2" s="1"/>
  <c r="AE605" i="2"/>
  <c r="AF605" i="2" s="1"/>
  <c r="AG605" i="2"/>
  <c r="AH605" i="2" s="1"/>
  <c r="AM605" i="2"/>
  <c r="AN605" i="2" s="1"/>
  <c r="AO605" i="2"/>
  <c r="AP605" i="2" s="1"/>
  <c r="AQ605" i="2"/>
  <c r="AR605" i="2" s="1"/>
  <c r="Y606" i="2"/>
  <c r="Z606" i="2" s="1"/>
  <c r="AC606" i="2"/>
  <c r="AD606" i="2" s="1"/>
  <c r="AE606" i="2"/>
  <c r="AF606" i="2" s="1"/>
  <c r="AG606" i="2"/>
  <c r="AH606" i="2" s="1"/>
  <c r="AM606" i="2"/>
  <c r="AN606" i="2" s="1"/>
  <c r="AO606" i="2"/>
  <c r="AP606" i="2" s="1"/>
  <c r="AQ606" i="2"/>
  <c r="AR606" i="2" s="1"/>
  <c r="Y608" i="2"/>
  <c r="Z608" i="2" s="1"/>
  <c r="AC608" i="2"/>
  <c r="AD608" i="2" s="1"/>
  <c r="AE608" i="2"/>
  <c r="AF608" i="2" s="1"/>
  <c r="AG608" i="2"/>
  <c r="AH608" i="2" s="1"/>
  <c r="AM608" i="2"/>
  <c r="AN608" i="2" s="1"/>
  <c r="AO608" i="2"/>
  <c r="AP608" i="2" s="1"/>
  <c r="AQ608" i="2"/>
  <c r="AR608" i="2" s="1"/>
  <c r="Y609" i="2"/>
  <c r="Z609" i="2" s="1"/>
  <c r="AC609" i="2"/>
  <c r="AD609" i="2" s="1"/>
  <c r="AE609" i="2"/>
  <c r="AF609" i="2" s="1"/>
  <c r="AG609" i="2"/>
  <c r="AH609" i="2" s="1"/>
  <c r="AM609" i="2"/>
  <c r="AN609" i="2" s="1"/>
  <c r="AO609" i="2"/>
  <c r="AP609" i="2" s="1"/>
  <c r="AQ609" i="2"/>
  <c r="AR609" i="2" s="1"/>
  <c r="Y610" i="2"/>
  <c r="Z610" i="2" s="1"/>
  <c r="AC610" i="2"/>
  <c r="AD610" i="2" s="1"/>
  <c r="AE610" i="2"/>
  <c r="AF610" i="2" s="1"/>
  <c r="AG610" i="2"/>
  <c r="AH610" i="2" s="1"/>
  <c r="AM610" i="2"/>
  <c r="AN610" i="2" s="1"/>
  <c r="AO610" i="2"/>
  <c r="AP610" i="2" s="1"/>
  <c r="AQ610" i="2"/>
  <c r="AR610" i="2" s="1"/>
  <c r="Y611" i="2"/>
  <c r="Z611" i="2" s="1"/>
  <c r="AC611" i="2"/>
  <c r="AD611" i="2" s="1"/>
  <c r="AE611" i="2"/>
  <c r="AF611" i="2" s="1"/>
  <c r="AG611" i="2"/>
  <c r="AH611" i="2" s="1"/>
  <c r="AM611" i="2"/>
  <c r="AN611" i="2" s="1"/>
  <c r="AO611" i="2"/>
  <c r="AP611" i="2" s="1"/>
  <c r="AQ611" i="2"/>
  <c r="AR611" i="2" s="1"/>
  <c r="Y612" i="2"/>
  <c r="Z612" i="2" s="1"/>
  <c r="AC612" i="2"/>
  <c r="AD612" i="2" s="1"/>
  <c r="AE612" i="2"/>
  <c r="AF612" i="2" s="1"/>
  <c r="AG612" i="2"/>
  <c r="AH612" i="2" s="1"/>
  <c r="AM612" i="2"/>
  <c r="AN612" i="2" s="1"/>
  <c r="AO612" i="2"/>
  <c r="AP612" i="2" s="1"/>
  <c r="AQ612" i="2"/>
  <c r="AR612" i="2" s="1"/>
  <c r="Y613" i="2"/>
  <c r="Z613" i="2" s="1"/>
  <c r="AC613" i="2"/>
  <c r="AD613" i="2" s="1"/>
  <c r="AE613" i="2"/>
  <c r="AF613" i="2" s="1"/>
  <c r="AG613" i="2"/>
  <c r="AH613" i="2" s="1"/>
  <c r="AM613" i="2"/>
  <c r="AN613" i="2" s="1"/>
  <c r="AO613" i="2"/>
  <c r="AP613" i="2" s="1"/>
  <c r="AQ613" i="2"/>
  <c r="AR613" i="2" s="1"/>
  <c r="Y614" i="2"/>
  <c r="Z614" i="2" s="1"/>
  <c r="AC614" i="2"/>
  <c r="AD614" i="2" s="1"/>
  <c r="AE614" i="2"/>
  <c r="AF614" i="2" s="1"/>
  <c r="AG614" i="2"/>
  <c r="AH614" i="2" s="1"/>
  <c r="AM614" i="2"/>
  <c r="AN614" i="2" s="1"/>
  <c r="AO614" i="2"/>
  <c r="AP614" i="2" s="1"/>
  <c r="AQ614" i="2"/>
  <c r="AR614" i="2" s="1"/>
  <c r="Y615" i="2"/>
  <c r="Z615" i="2" s="1"/>
  <c r="AC615" i="2"/>
  <c r="AD615" i="2" s="1"/>
  <c r="AE615" i="2"/>
  <c r="AF615" i="2" s="1"/>
  <c r="AG615" i="2"/>
  <c r="AH615" i="2" s="1"/>
  <c r="AM615" i="2"/>
  <c r="AN615" i="2" s="1"/>
  <c r="AO615" i="2"/>
  <c r="AP615" i="2" s="1"/>
  <c r="AQ615" i="2"/>
  <c r="AR615" i="2" s="1"/>
  <c r="Y616" i="2"/>
  <c r="Z616" i="2" s="1"/>
  <c r="AC616" i="2"/>
  <c r="AD616" i="2" s="1"/>
  <c r="AE616" i="2"/>
  <c r="AF616" i="2" s="1"/>
  <c r="AG616" i="2"/>
  <c r="AH616" i="2" s="1"/>
  <c r="AM616" i="2"/>
  <c r="AN616" i="2" s="1"/>
  <c r="AO616" i="2"/>
  <c r="AP616" i="2" s="1"/>
  <c r="AQ616" i="2"/>
  <c r="AR616" i="2" s="1"/>
  <c r="Y618" i="2"/>
  <c r="Z618" i="2" s="1"/>
  <c r="AC618" i="2"/>
  <c r="AD618" i="2" s="1"/>
  <c r="AE618" i="2"/>
  <c r="AF618" i="2" s="1"/>
  <c r="AG618" i="2"/>
  <c r="AH618" i="2" s="1"/>
  <c r="AM618" i="2"/>
  <c r="AN618" i="2" s="1"/>
  <c r="AO618" i="2"/>
  <c r="AP618" i="2" s="1"/>
  <c r="AQ618" i="2"/>
  <c r="AR618" i="2" s="1"/>
  <c r="Y619" i="2"/>
  <c r="Z619" i="2" s="1"/>
  <c r="AC619" i="2"/>
  <c r="AD619" i="2" s="1"/>
  <c r="AE619" i="2"/>
  <c r="AF619" i="2" s="1"/>
  <c r="AG619" i="2"/>
  <c r="AH619" i="2" s="1"/>
  <c r="AM619" i="2"/>
  <c r="AN619" i="2" s="1"/>
  <c r="AO619" i="2"/>
  <c r="AP619" i="2" s="1"/>
  <c r="AQ619" i="2"/>
  <c r="AR619" i="2" s="1"/>
  <c r="Y620" i="2"/>
  <c r="Z620" i="2" s="1"/>
  <c r="AC620" i="2"/>
  <c r="AD620" i="2" s="1"/>
  <c r="AE620" i="2"/>
  <c r="AF620" i="2" s="1"/>
  <c r="AG620" i="2"/>
  <c r="AH620" i="2" s="1"/>
  <c r="AM620" i="2"/>
  <c r="AN620" i="2" s="1"/>
  <c r="AO620" i="2"/>
  <c r="AP620" i="2" s="1"/>
  <c r="AQ620" i="2"/>
  <c r="AR620" i="2" s="1"/>
  <c r="Y621" i="2"/>
  <c r="Z621" i="2" s="1"/>
  <c r="AC621" i="2"/>
  <c r="AD621" i="2" s="1"/>
  <c r="AE621" i="2"/>
  <c r="AF621" i="2" s="1"/>
  <c r="AG621" i="2"/>
  <c r="AH621" i="2" s="1"/>
  <c r="AM621" i="2"/>
  <c r="AN621" i="2" s="1"/>
  <c r="AO621" i="2"/>
  <c r="AP621" i="2" s="1"/>
  <c r="AQ621" i="2"/>
  <c r="AR621" i="2" s="1"/>
  <c r="Y622" i="2"/>
  <c r="Z622" i="2" s="1"/>
  <c r="AC622" i="2"/>
  <c r="AD622" i="2" s="1"/>
  <c r="AE622" i="2"/>
  <c r="AF622" i="2" s="1"/>
  <c r="AG622" i="2"/>
  <c r="AH622" i="2" s="1"/>
  <c r="AM622" i="2"/>
  <c r="AN622" i="2" s="1"/>
  <c r="AO622" i="2"/>
  <c r="AP622" i="2" s="1"/>
  <c r="AQ622" i="2"/>
  <c r="AR622" i="2" s="1"/>
  <c r="Y623" i="2"/>
  <c r="Z623" i="2" s="1"/>
  <c r="AC623" i="2"/>
  <c r="AD623" i="2" s="1"/>
  <c r="AE623" i="2"/>
  <c r="AF623" i="2" s="1"/>
  <c r="AG623" i="2"/>
  <c r="AH623" i="2" s="1"/>
  <c r="AM623" i="2"/>
  <c r="AN623" i="2" s="1"/>
  <c r="AO623" i="2"/>
  <c r="AP623" i="2" s="1"/>
  <c r="AQ623" i="2"/>
  <c r="AR623" i="2" s="1"/>
  <c r="Y624" i="2"/>
  <c r="Z624" i="2" s="1"/>
  <c r="AC624" i="2"/>
  <c r="AD624" i="2" s="1"/>
  <c r="AE624" i="2"/>
  <c r="AF624" i="2" s="1"/>
  <c r="AG624" i="2"/>
  <c r="AH624" i="2" s="1"/>
  <c r="AM624" i="2"/>
  <c r="AN624" i="2" s="1"/>
  <c r="AO624" i="2"/>
  <c r="AP624" i="2" s="1"/>
  <c r="AQ624" i="2"/>
  <c r="AR624" i="2" s="1"/>
  <c r="Y625" i="2"/>
  <c r="Z625" i="2" s="1"/>
  <c r="AC625" i="2"/>
  <c r="AD625" i="2" s="1"/>
  <c r="AE625" i="2"/>
  <c r="AF625" i="2" s="1"/>
  <c r="AG625" i="2"/>
  <c r="AH625" i="2" s="1"/>
  <c r="AM625" i="2"/>
  <c r="AN625" i="2" s="1"/>
  <c r="AO625" i="2"/>
  <c r="AP625" i="2" s="1"/>
  <c r="AQ625" i="2"/>
  <c r="AR625" i="2" s="1"/>
  <c r="Y626" i="2"/>
  <c r="Z626" i="2" s="1"/>
  <c r="AC626" i="2"/>
  <c r="AD626" i="2" s="1"/>
  <c r="AE626" i="2"/>
  <c r="AF626" i="2" s="1"/>
  <c r="AG626" i="2"/>
  <c r="AH626" i="2" s="1"/>
  <c r="AM626" i="2"/>
  <c r="AN626" i="2" s="1"/>
  <c r="AO626" i="2"/>
  <c r="AP626" i="2" s="1"/>
  <c r="AQ626" i="2"/>
  <c r="AR626" i="2" s="1"/>
  <c r="Y627" i="2"/>
  <c r="Z627" i="2" s="1"/>
  <c r="AC627" i="2"/>
  <c r="AD627" i="2" s="1"/>
  <c r="AE627" i="2"/>
  <c r="AF627" i="2" s="1"/>
  <c r="AG627" i="2"/>
  <c r="AH627" i="2" s="1"/>
  <c r="AM627" i="2"/>
  <c r="AN627" i="2" s="1"/>
  <c r="AO627" i="2"/>
  <c r="AP627" i="2" s="1"/>
  <c r="AQ627" i="2"/>
  <c r="AR627" i="2" s="1"/>
  <c r="Y630" i="2"/>
  <c r="Z630" i="2" s="1"/>
  <c r="AC630" i="2"/>
  <c r="AD630" i="2" s="1"/>
  <c r="AE630" i="2"/>
  <c r="AF630" i="2" s="1"/>
  <c r="AG630" i="2"/>
  <c r="AH630" i="2" s="1"/>
  <c r="AM630" i="2"/>
  <c r="AN630" i="2" s="1"/>
  <c r="AO630" i="2"/>
  <c r="AP630" i="2" s="1"/>
  <c r="AQ630" i="2"/>
  <c r="AR630" i="2" s="1"/>
  <c r="Y631" i="2"/>
  <c r="Z631" i="2" s="1"/>
  <c r="AC631" i="2"/>
  <c r="AD631" i="2" s="1"/>
  <c r="AE631" i="2"/>
  <c r="AF631" i="2" s="1"/>
  <c r="AG631" i="2"/>
  <c r="AH631" i="2" s="1"/>
  <c r="AM631" i="2"/>
  <c r="AN631" i="2" s="1"/>
  <c r="AO631" i="2"/>
  <c r="AP631" i="2" s="1"/>
  <c r="AQ631" i="2"/>
  <c r="AR631" i="2" s="1"/>
  <c r="Y632" i="2"/>
  <c r="Z632" i="2" s="1"/>
  <c r="AC632" i="2"/>
  <c r="AD632" i="2" s="1"/>
  <c r="AE632" i="2"/>
  <c r="AF632" i="2" s="1"/>
  <c r="AG632" i="2"/>
  <c r="AH632" i="2" s="1"/>
  <c r="AM632" i="2"/>
  <c r="AN632" i="2" s="1"/>
  <c r="AO632" i="2"/>
  <c r="AP632" i="2" s="1"/>
  <c r="AQ632" i="2"/>
  <c r="AR632" i="2" s="1"/>
  <c r="Y633" i="2"/>
  <c r="Z633" i="2" s="1"/>
  <c r="AC633" i="2"/>
  <c r="AD633" i="2" s="1"/>
  <c r="AE633" i="2"/>
  <c r="AF633" i="2" s="1"/>
  <c r="AG633" i="2"/>
  <c r="AH633" i="2" s="1"/>
  <c r="AM633" i="2"/>
  <c r="AN633" i="2" s="1"/>
  <c r="AO633" i="2"/>
  <c r="AP633" i="2" s="1"/>
  <c r="AQ633" i="2"/>
  <c r="AR633" i="2" s="1"/>
  <c r="Y634" i="2"/>
  <c r="Z634" i="2" s="1"/>
  <c r="AC634" i="2"/>
  <c r="AD634" i="2" s="1"/>
  <c r="AE634" i="2"/>
  <c r="AF634" i="2" s="1"/>
  <c r="AG634" i="2"/>
  <c r="AH634" i="2" s="1"/>
  <c r="AM634" i="2"/>
  <c r="AN634" i="2" s="1"/>
  <c r="AO634" i="2"/>
  <c r="AP634" i="2" s="1"/>
  <c r="AQ634" i="2"/>
  <c r="AR634" i="2" s="1"/>
  <c r="Y635" i="2"/>
  <c r="Z635" i="2" s="1"/>
  <c r="AC635" i="2"/>
  <c r="AD635" i="2" s="1"/>
  <c r="AE635" i="2"/>
  <c r="AF635" i="2" s="1"/>
  <c r="AG635" i="2"/>
  <c r="AH635" i="2" s="1"/>
  <c r="AM635" i="2"/>
  <c r="AN635" i="2" s="1"/>
  <c r="AO635" i="2"/>
  <c r="AP635" i="2" s="1"/>
  <c r="AQ635" i="2"/>
  <c r="AR635" i="2" s="1"/>
  <c r="Y636" i="2"/>
  <c r="Z636" i="2" s="1"/>
  <c r="AC636" i="2"/>
  <c r="AD636" i="2" s="1"/>
  <c r="AE636" i="2"/>
  <c r="AF636" i="2" s="1"/>
  <c r="AG636" i="2"/>
  <c r="AH636" i="2" s="1"/>
  <c r="AM636" i="2"/>
  <c r="AN636" i="2" s="1"/>
  <c r="AO636" i="2"/>
  <c r="AP636" i="2" s="1"/>
  <c r="AQ636" i="2"/>
  <c r="AR636" i="2" s="1"/>
  <c r="Y637" i="2"/>
  <c r="Z637" i="2" s="1"/>
  <c r="AC637" i="2"/>
  <c r="AD637" i="2" s="1"/>
  <c r="AE637" i="2"/>
  <c r="AF637" i="2" s="1"/>
  <c r="AG637" i="2"/>
  <c r="AH637" i="2" s="1"/>
  <c r="AM637" i="2"/>
  <c r="AN637" i="2" s="1"/>
  <c r="AO637" i="2"/>
  <c r="AP637" i="2" s="1"/>
  <c r="AQ637" i="2"/>
  <c r="AR637" i="2" s="1"/>
  <c r="Y638" i="2"/>
  <c r="Z638" i="2" s="1"/>
  <c r="AC638" i="2"/>
  <c r="AD638" i="2" s="1"/>
  <c r="AE638" i="2"/>
  <c r="AF638" i="2" s="1"/>
  <c r="AG638" i="2"/>
  <c r="AH638" i="2" s="1"/>
  <c r="AM638" i="2"/>
  <c r="AN638" i="2" s="1"/>
  <c r="AO638" i="2"/>
  <c r="AP638" i="2" s="1"/>
  <c r="AQ638" i="2"/>
  <c r="AR638" i="2" s="1"/>
  <c r="Y639" i="2"/>
  <c r="Z639" i="2" s="1"/>
  <c r="AC639" i="2"/>
  <c r="AD639" i="2" s="1"/>
  <c r="AE639" i="2"/>
  <c r="AF639" i="2" s="1"/>
  <c r="AG639" i="2"/>
  <c r="AH639" i="2" s="1"/>
  <c r="AM639" i="2"/>
  <c r="AN639" i="2" s="1"/>
  <c r="AO639" i="2"/>
  <c r="AP639" i="2" s="1"/>
  <c r="AQ639" i="2"/>
  <c r="AR639" i="2" s="1"/>
  <c r="Y640" i="2"/>
  <c r="Z640" i="2" s="1"/>
  <c r="AC640" i="2"/>
  <c r="AD640" i="2" s="1"/>
  <c r="AE640" i="2"/>
  <c r="AF640" i="2" s="1"/>
  <c r="AG640" i="2"/>
  <c r="AH640" i="2" s="1"/>
  <c r="AM640" i="2"/>
  <c r="AN640" i="2" s="1"/>
  <c r="AO640" i="2"/>
  <c r="AP640" i="2" s="1"/>
  <c r="AQ640" i="2"/>
  <c r="AR640" i="2" s="1"/>
  <c r="Y641" i="2"/>
  <c r="Z641" i="2" s="1"/>
  <c r="AC641" i="2"/>
  <c r="AD641" i="2" s="1"/>
  <c r="AE641" i="2"/>
  <c r="AF641" i="2" s="1"/>
  <c r="AG641" i="2"/>
  <c r="AH641" i="2" s="1"/>
  <c r="AM641" i="2"/>
  <c r="AN641" i="2" s="1"/>
  <c r="AO641" i="2"/>
  <c r="AP641" i="2" s="1"/>
  <c r="AQ641" i="2"/>
  <c r="AR641" i="2" s="1"/>
  <c r="Y642" i="2"/>
  <c r="Z642" i="2" s="1"/>
  <c r="AC642" i="2"/>
  <c r="AD642" i="2" s="1"/>
  <c r="AE642" i="2"/>
  <c r="AF642" i="2" s="1"/>
  <c r="AG642" i="2"/>
  <c r="AH642" i="2" s="1"/>
  <c r="AM642" i="2"/>
  <c r="AN642" i="2" s="1"/>
  <c r="AO642" i="2"/>
  <c r="AP642" i="2" s="1"/>
  <c r="AQ642" i="2"/>
  <c r="AR642" i="2" s="1"/>
  <c r="Y643" i="2"/>
  <c r="Z643" i="2" s="1"/>
  <c r="AC643" i="2"/>
  <c r="AD643" i="2" s="1"/>
  <c r="AE643" i="2"/>
  <c r="AF643" i="2" s="1"/>
  <c r="AG643" i="2"/>
  <c r="AH643" i="2" s="1"/>
  <c r="AM643" i="2"/>
  <c r="AN643" i="2" s="1"/>
  <c r="AO643" i="2"/>
  <c r="AP643" i="2" s="1"/>
  <c r="AQ643" i="2"/>
  <c r="AR643" i="2" s="1"/>
  <c r="Y644" i="2"/>
  <c r="Z644" i="2" s="1"/>
  <c r="AC644" i="2"/>
  <c r="AD644" i="2" s="1"/>
  <c r="AE644" i="2"/>
  <c r="AF644" i="2" s="1"/>
  <c r="AG644" i="2"/>
  <c r="AH644" i="2" s="1"/>
  <c r="AM644" i="2"/>
  <c r="AN644" i="2" s="1"/>
  <c r="AO644" i="2"/>
  <c r="AP644" i="2" s="1"/>
  <c r="AQ644" i="2"/>
  <c r="AR644" i="2" s="1"/>
  <c r="Y645" i="2"/>
  <c r="Z645" i="2" s="1"/>
  <c r="AC645" i="2"/>
  <c r="AD645" i="2" s="1"/>
  <c r="AE645" i="2"/>
  <c r="AF645" i="2" s="1"/>
  <c r="AG645" i="2"/>
  <c r="AH645" i="2" s="1"/>
  <c r="AM645" i="2"/>
  <c r="AN645" i="2" s="1"/>
  <c r="AO645" i="2"/>
  <c r="AP645" i="2" s="1"/>
  <c r="AQ645" i="2"/>
  <c r="AR645" i="2" s="1"/>
  <c r="Y646" i="2"/>
  <c r="Z646" i="2" s="1"/>
  <c r="AC646" i="2"/>
  <c r="AD646" i="2" s="1"/>
  <c r="AE646" i="2"/>
  <c r="AF646" i="2" s="1"/>
  <c r="AG646" i="2"/>
  <c r="AH646" i="2" s="1"/>
  <c r="AM646" i="2"/>
  <c r="AN646" i="2" s="1"/>
  <c r="AO646" i="2"/>
  <c r="AP646" i="2" s="1"/>
  <c r="AQ646" i="2"/>
  <c r="AR646" i="2" s="1"/>
  <c r="Y647" i="2"/>
  <c r="Z647" i="2" s="1"/>
  <c r="AC647" i="2"/>
  <c r="AD647" i="2" s="1"/>
  <c r="AE647" i="2"/>
  <c r="AF647" i="2" s="1"/>
  <c r="AG647" i="2"/>
  <c r="AH647" i="2" s="1"/>
  <c r="AM647" i="2"/>
  <c r="AN647" i="2" s="1"/>
  <c r="AO647" i="2"/>
  <c r="AP647" i="2" s="1"/>
  <c r="AQ647" i="2"/>
  <c r="AR647" i="2" s="1"/>
  <c r="Y648" i="2"/>
  <c r="Z648" i="2" s="1"/>
  <c r="AC648" i="2"/>
  <c r="AD648" i="2" s="1"/>
  <c r="AE648" i="2"/>
  <c r="AF648" i="2" s="1"/>
  <c r="AG648" i="2"/>
  <c r="AH648" i="2" s="1"/>
  <c r="AM648" i="2"/>
  <c r="AN648" i="2" s="1"/>
  <c r="AO648" i="2"/>
  <c r="AP648" i="2" s="1"/>
  <c r="AQ648" i="2"/>
  <c r="AR648" i="2" s="1"/>
  <c r="Y649" i="2"/>
  <c r="Z649" i="2" s="1"/>
  <c r="AC649" i="2"/>
  <c r="AD649" i="2" s="1"/>
  <c r="AE649" i="2"/>
  <c r="AF649" i="2" s="1"/>
  <c r="AG649" i="2"/>
  <c r="AH649" i="2" s="1"/>
  <c r="AM649" i="2"/>
  <c r="AN649" i="2" s="1"/>
  <c r="AO649" i="2"/>
  <c r="AP649" i="2" s="1"/>
  <c r="AQ649" i="2"/>
  <c r="AR649" i="2" s="1"/>
  <c r="Y650" i="2"/>
  <c r="Z650" i="2" s="1"/>
  <c r="AC650" i="2"/>
  <c r="AD650" i="2" s="1"/>
  <c r="AE650" i="2"/>
  <c r="AF650" i="2" s="1"/>
  <c r="AG650" i="2"/>
  <c r="AH650" i="2" s="1"/>
  <c r="AM650" i="2"/>
  <c r="AN650" i="2" s="1"/>
  <c r="AO650" i="2"/>
  <c r="AP650" i="2" s="1"/>
  <c r="AQ650" i="2"/>
  <c r="AR650" i="2" s="1"/>
  <c r="Y651" i="2"/>
  <c r="Z651" i="2" s="1"/>
  <c r="AC651" i="2"/>
  <c r="AD651" i="2" s="1"/>
  <c r="AE651" i="2"/>
  <c r="AF651" i="2" s="1"/>
  <c r="AG651" i="2"/>
  <c r="AH651" i="2" s="1"/>
  <c r="AM651" i="2"/>
  <c r="AN651" i="2" s="1"/>
  <c r="AO651" i="2"/>
  <c r="AP651" i="2" s="1"/>
  <c r="AQ651" i="2"/>
  <c r="AR651" i="2" s="1"/>
  <c r="Y652" i="2"/>
  <c r="Z652" i="2" s="1"/>
  <c r="AC652" i="2"/>
  <c r="AD652" i="2" s="1"/>
  <c r="AE652" i="2"/>
  <c r="AF652" i="2" s="1"/>
  <c r="AG652" i="2"/>
  <c r="AH652" i="2" s="1"/>
  <c r="AM652" i="2"/>
  <c r="AN652" i="2" s="1"/>
  <c r="AO652" i="2"/>
  <c r="AP652" i="2" s="1"/>
  <c r="AQ652" i="2"/>
  <c r="AR652" i="2" s="1"/>
  <c r="Y653" i="2"/>
  <c r="Z653" i="2" s="1"/>
  <c r="AC653" i="2"/>
  <c r="AD653" i="2" s="1"/>
  <c r="AE653" i="2"/>
  <c r="AF653" i="2" s="1"/>
  <c r="AG653" i="2"/>
  <c r="AH653" i="2" s="1"/>
  <c r="AM653" i="2"/>
  <c r="AN653" i="2" s="1"/>
  <c r="AO653" i="2"/>
  <c r="AP653" i="2" s="1"/>
  <c r="AQ653" i="2"/>
  <c r="AR653" i="2" s="1"/>
  <c r="Y654" i="2"/>
  <c r="Z654" i="2" s="1"/>
  <c r="AC654" i="2"/>
  <c r="AD654" i="2" s="1"/>
  <c r="AE654" i="2"/>
  <c r="AF654" i="2" s="1"/>
  <c r="AG654" i="2"/>
  <c r="AH654" i="2" s="1"/>
  <c r="AM654" i="2"/>
  <c r="AN654" i="2" s="1"/>
  <c r="AO654" i="2"/>
  <c r="AP654" i="2" s="1"/>
  <c r="AQ654" i="2"/>
  <c r="AR654" i="2" s="1"/>
  <c r="Y655" i="2"/>
  <c r="Z655" i="2" s="1"/>
  <c r="AC655" i="2"/>
  <c r="AD655" i="2" s="1"/>
  <c r="AE655" i="2"/>
  <c r="AF655" i="2" s="1"/>
  <c r="AG655" i="2"/>
  <c r="AH655" i="2" s="1"/>
  <c r="AM655" i="2"/>
  <c r="AN655" i="2" s="1"/>
  <c r="AO655" i="2"/>
  <c r="AP655" i="2" s="1"/>
  <c r="AQ655" i="2"/>
  <c r="AR655" i="2" s="1"/>
  <c r="Y656" i="2"/>
  <c r="Z656" i="2" s="1"/>
  <c r="AC656" i="2"/>
  <c r="AD656" i="2" s="1"/>
  <c r="AE656" i="2"/>
  <c r="AF656" i="2" s="1"/>
  <c r="AG656" i="2"/>
  <c r="AH656" i="2" s="1"/>
  <c r="AM656" i="2"/>
  <c r="AN656" i="2" s="1"/>
  <c r="AO656" i="2"/>
  <c r="AP656" i="2" s="1"/>
  <c r="AQ656" i="2"/>
  <c r="AR656" i="2" s="1"/>
  <c r="Y657" i="2"/>
  <c r="Z657" i="2" s="1"/>
  <c r="AC657" i="2"/>
  <c r="AD657" i="2" s="1"/>
  <c r="AE657" i="2"/>
  <c r="AF657" i="2" s="1"/>
  <c r="AG657" i="2"/>
  <c r="AH657" i="2" s="1"/>
  <c r="AM657" i="2"/>
  <c r="AN657" i="2" s="1"/>
  <c r="AO657" i="2"/>
  <c r="AP657" i="2" s="1"/>
  <c r="AQ657" i="2"/>
  <c r="AR657" i="2" s="1"/>
  <c r="Y658" i="2"/>
  <c r="Z658" i="2" s="1"/>
  <c r="AC658" i="2"/>
  <c r="AD658" i="2" s="1"/>
  <c r="AE658" i="2"/>
  <c r="AF658" i="2" s="1"/>
  <c r="AG658" i="2"/>
  <c r="AH658" i="2" s="1"/>
  <c r="AM658" i="2"/>
  <c r="AN658" i="2" s="1"/>
  <c r="AO658" i="2"/>
  <c r="AP658" i="2" s="1"/>
  <c r="AQ658" i="2"/>
  <c r="AR658" i="2" s="1"/>
  <c r="Y659" i="2"/>
  <c r="Z659" i="2" s="1"/>
  <c r="AC659" i="2"/>
  <c r="AD659" i="2" s="1"/>
  <c r="AE659" i="2"/>
  <c r="AF659" i="2" s="1"/>
  <c r="AG659" i="2"/>
  <c r="AH659" i="2" s="1"/>
  <c r="AM659" i="2"/>
  <c r="AN659" i="2" s="1"/>
  <c r="AO659" i="2"/>
  <c r="AP659" i="2" s="1"/>
  <c r="AQ659" i="2"/>
  <c r="AR659" i="2" s="1"/>
  <c r="Y660" i="2"/>
  <c r="Z660" i="2" s="1"/>
  <c r="AC660" i="2"/>
  <c r="AD660" i="2" s="1"/>
  <c r="AE660" i="2"/>
  <c r="AF660" i="2" s="1"/>
  <c r="AG660" i="2"/>
  <c r="AH660" i="2" s="1"/>
  <c r="AM660" i="2"/>
  <c r="AN660" i="2" s="1"/>
  <c r="AO660" i="2"/>
  <c r="AP660" i="2" s="1"/>
  <c r="AQ660" i="2"/>
  <c r="AR660" i="2" s="1"/>
  <c r="Y661" i="2"/>
  <c r="Z661" i="2" s="1"/>
  <c r="AC661" i="2"/>
  <c r="AD661" i="2" s="1"/>
  <c r="AE661" i="2"/>
  <c r="AF661" i="2" s="1"/>
  <c r="AG661" i="2"/>
  <c r="AH661" i="2" s="1"/>
  <c r="AM661" i="2"/>
  <c r="AN661" i="2" s="1"/>
  <c r="AO661" i="2"/>
  <c r="AP661" i="2" s="1"/>
  <c r="AQ661" i="2"/>
  <c r="AR661" i="2" s="1"/>
  <c r="Y662" i="2"/>
  <c r="Z662" i="2" s="1"/>
  <c r="AC662" i="2"/>
  <c r="AD662" i="2" s="1"/>
  <c r="AE662" i="2"/>
  <c r="AF662" i="2" s="1"/>
  <c r="AG662" i="2"/>
  <c r="AH662" i="2" s="1"/>
  <c r="AM662" i="2"/>
  <c r="AN662" i="2" s="1"/>
  <c r="AO662" i="2"/>
  <c r="AP662" i="2" s="1"/>
  <c r="AQ662" i="2"/>
  <c r="AR662" i="2" s="1"/>
  <c r="Y663" i="2"/>
  <c r="Z663" i="2" s="1"/>
  <c r="AC663" i="2"/>
  <c r="AD663" i="2" s="1"/>
  <c r="AE663" i="2"/>
  <c r="AF663" i="2" s="1"/>
  <c r="AG663" i="2"/>
  <c r="AH663" i="2" s="1"/>
  <c r="AM663" i="2"/>
  <c r="AN663" i="2" s="1"/>
  <c r="AO663" i="2"/>
  <c r="AP663" i="2" s="1"/>
  <c r="AQ663" i="2"/>
  <c r="AR663" i="2" s="1"/>
  <c r="Y664" i="2"/>
  <c r="Z664" i="2" s="1"/>
  <c r="AC664" i="2"/>
  <c r="AD664" i="2" s="1"/>
  <c r="AE664" i="2"/>
  <c r="AF664" i="2" s="1"/>
  <c r="AG664" i="2"/>
  <c r="AH664" i="2" s="1"/>
  <c r="AM664" i="2"/>
  <c r="AN664" i="2" s="1"/>
  <c r="AO664" i="2"/>
  <c r="AP664" i="2" s="1"/>
  <c r="AQ664" i="2"/>
  <c r="AR664" i="2" s="1"/>
  <c r="Y665" i="2"/>
  <c r="Z665" i="2" s="1"/>
  <c r="AC665" i="2"/>
  <c r="AD665" i="2" s="1"/>
  <c r="AE665" i="2"/>
  <c r="AF665" i="2" s="1"/>
  <c r="AG665" i="2"/>
  <c r="AH665" i="2" s="1"/>
  <c r="AM665" i="2"/>
  <c r="AN665" i="2" s="1"/>
  <c r="AO665" i="2"/>
  <c r="AP665" i="2" s="1"/>
  <c r="AQ665" i="2"/>
  <c r="AR665" i="2" s="1"/>
  <c r="Y666" i="2"/>
  <c r="Z666" i="2" s="1"/>
  <c r="AC666" i="2"/>
  <c r="AD666" i="2" s="1"/>
  <c r="AE666" i="2"/>
  <c r="AF666" i="2" s="1"/>
  <c r="AG666" i="2"/>
  <c r="AH666" i="2" s="1"/>
  <c r="AM666" i="2"/>
  <c r="AN666" i="2" s="1"/>
  <c r="AO666" i="2"/>
  <c r="AP666" i="2" s="1"/>
  <c r="AQ666" i="2"/>
  <c r="AR666" i="2" s="1"/>
  <c r="Y667" i="2"/>
  <c r="Z667" i="2" s="1"/>
  <c r="AC667" i="2"/>
  <c r="AD667" i="2" s="1"/>
  <c r="AE667" i="2"/>
  <c r="AF667" i="2" s="1"/>
  <c r="AG667" i="2"/>
  <c r="AH667" i="2" s="1"/>
  <c r="AM667" i="2"/>
  <c r="AN667" i="2" s="1"/>
  <c r="AO667" i="2"/>
  <c r="AP667" i="2" s="1"/>
  <c r="AQ667" i="2"/>
  <c r="AR667" i="2" s="1"/>
  <c r="Y668" i="2"/>
  <c r="Z668" i="2" s="1"/>
  <c r="AC668" i="2"/>
  <c r="AD668" i="2" s="1"/>
  <c r="AE668" i="2"/>
  <c r="AF668" i="2" s="1"/>
  <c r="AG668" i="2"/>
  <c r="AH668" i="2" s="1"/>
  <c r="AM668" i="2"/>
  <c r="AN668" i="2" s="1"/>
  <c r="AO668" i="2"/>
  <c r="AP668" i="2" s="1"/>
  <c r="AQ668" i="2"/>
  <c r="AR668" i="2" s="1"/>
  <c r="Y669" i="2"/>
  <c r="Z669" i="2" s="1"/>
  <c r="AC669" i="2"/>
  <c r="AD669" i="2" s="1"/>
  <c r="AE669" i="2"/>
  <c r="AF669" i="2" s="1"/>
  <c r="AG669" i="2"/>
  <c r="AH669" i="2" s="1"/>
  <c r="AM669" i="2"/>
  <c r="AN669" i="2" s="1"/>
  <c r="AO669" i="2"/>
  <c r="AP669" i="2" s="1"/>
  <c r="AQ669" i="2"/>
  <c r="AR669" i="2" s="1"/>
  <c r="Y670" i="2"/>
  <c r="Z670" i="2" s="1"/>
  <c r="AC670" i="2"/>
  <c r="AD670" i="2" s="1"/>
  <c r="AE670" i="2"/>
  <c r="AF670" i="2" s="1"/>
  <c r="AG670" i="2"/>
  <c r="AH670" i="2" s="1"/>
  <c r="AM670" i="2"/>
  <c r="AN670" i="2" s="1"/>
  <c r="AO670" i="2"/>
  <c r="AP670" i="2" s="1"/>
  <c r="AQ670" i="2"/>
  <c r="AR670" i="2" s="1"/>
  <c r="Y671" i="2"/>
  <c r="Z671" i="2" s="1"/>
  <c r="AC671" i="2"/>
  <c r="AD671" i="2" s="1"/>
  <c r="AE671" i="2"/>
  <c r="AF671" i="2" s="1"/>
  <c r="AG671" i="2"/>
  <c r="AH671" i="2" s="1"/>
  <c r="AM671" i="2"/>
  <c r="AN671" i="2" s="1"/>
  <c r="AO671" i="2"/>
  <c r="AP671" i="2" s="1"/>
  <c r="AQ671" i="2"/>
  <c r="AR671" i="2" s="1"/>
  <c r="Y672" i="2"/>
  <c r="Z672" i="2" s="1"/>
  <c r="AC672" i="2"/>
  <c r="AD672" i="2" s="1"/>
  <c r="AE672" i="2"/>
  <c r="AF672" i="2" s="1"/>
  <c r="AG672" i="2"/>
  <c r="AH672" i="2" s="1"/>
  <c r="AM672" i="2"/>
  <c r="AN672" i="2" s="1"/>
  <c r="AO672" i="2"/>
  <c r="AP672" i="2" s="1"/>
  <c r="AQ672" i="2"/>
  <c r="AR672" i="2" s="1"/>
  <c r="Y673" i="2"/>
  <c r="Z673" i="2" s="1"/>
  <c r="AC673" i="2"/>
  <c r="AD673" i="2" s="1"/>
  <c r="AE673" i="2"/>
  <c r="AF673" i="2" s="1"/>
  <c r="AG673" i="2"/>
  <c r="AH673" i="2" s="1"/>
  <c r="AM673" i="2"/>
  <c r="AN673" i="2" s="1"/>
  <c r="AO673" i="2"/>
  <c r="AP673" i="2" s="1"/>
  <c r="AQ673" i="2"/>
  <c r="AR673" i="2" s="1"/>
  <c r="Y674" i="2"/>
  <c r="Z674" i="2" s="1"/>
  <c r="AC674" i="2"/>
  <c r="AD674" i="2" s="1"/>
  <c r="AE674" i="2"/>
  <c r="AF674" i="2" s="1"/>
  <c r="AG674" i="2"/>
  <c r="AH674" i="2" s="1"/>
  <c r="AM674" i="2"/>
  <c r="AN674" i="2" s="1"/>
  <c r="AO674" i="2"/>
  <c r="AP674" i="2" s="1"/>
  <c r="AQ674" i="2"/>
  <c r="AR674" i="2" s="1"/>
  <c r="Y675" i="2"/>
  <c r="Z675" i="2" s="1"/>
  <c r="AC675" i="2"/>
  <c r="AD675" i="2" s="1"/>
  <c r="AE675" i="2"/>
  <c r="AF675" i="2" s="1"/>
  <c r="AG675" i="2"/>
  <c r="AH675" i="2" s="1"/>
  <c r="AM675" i="2"/>
  <c r="AN675" i="2" s="1"/>
  <c r="AO675" i="2"/>
  <c r="AP675" i="2" s="1"/>
  <c r="AQ675" i="2"/>
  <c r="AR675" i="2" s="1"/>
  <c r="Y676" i="2"/>
  <c r="Z676" i="2" s="1"/>
  <c r="AC676" i="2"/>
  <c r="AD676" i="2" s="1"/>
  <c r="AE676" i="2"/>
  <c r="AF676" i="2" s="1"/>
  <c r="AG676" i="2"/>
  <c r="AH676" i="2" s="1"/>
  <c r="AM676" i="2"/>
  <c r="AN676" i="2" s="1"/>
  <c r="AO676" i="2"/>
  <c r="AP676" i="2" s="1"/>
  <c r="AQ676" i="2"/>
  <c r="AR676" i="2" s="1"/>
  <c r="Y677" i="2"/>
  <c r="Z677" i="2" s="1"/>
  <c r="AC677" i="2"/>
  <c r="AD677" i="2" s="1"/>
  <c r="AE677" i="2"/>
  <c r="AF677" i="2" s="1"/>
  <c r="AG677" i="2"/>
  <c r="AH677" i="2" s="1"/>
  <c r="AM677" i="2"/>
  <c r="AN677" i="2" s="1"/>
  <c r="AO677" i="2"/>
  <c r="AP677" i="2" s="1"/>
  <c r="AQ677" i="2"/>
  <c r="AR677" i="2" s="1"/>
  <c r="Y678" i="2"/>
  <c r="Z678" i="2" s="1"/>
  <c r="AC678" i="2"/>
  <c r="AD678" i="2" s="1"/>
  <c r="AE678" i="2"/>
  <c r="AF678" i="2" s="1"/>
  <c r="AG678" i="2"/>
  <c r="AH678" i="2" s="1"/>
  <c r="AM678" i="2"/>
  <c r="AN678" i="2" s="1"/>
  <c r="AO678" i="2"/>
  <c r="AP678" i="2" s="1"/>
  <c r="AQ678" i="2"/>
  <c r="AR678" i="2" s="1"/>
  <c r="Y679" i="2"/>
  <c r="Z679" i="2" s="1"/>
  <c r="AC679" i="2"/>
  <c r="AD679" i="2" s="1"/>
  <c r="AE679" i="2"/>
  <c r="AF679" i="2" s="1"/>
  <c r="AG679" i="2"/>
  <c r="AH679" i="2" s="1"/>
  <c r="AM679" i="2"/>
  <c r="AN679" i="2" s="1"/>
  <c r="AO679" i="2"/>
  <c r="AP679" i="2" s="1"/>
  <c r="AQ679" i="2"/>
  <c r="AR679" i="2" s="1"/>
  <c r="Y680" i="2"/>
  <c r="Z680" i="2" s="1"/>
  <c r="AC680" i="2"/>
  <c r="AD680" i="2" s="1"/>
  <c r="AE680" i="2"/>
  <c r="AF680" i="2" s="1"/>
  <c r="AG680" i="2"/>
  <c r="AH680" i="2" s="1"/>
  <c r="AM680" i="2"/>
  <c r="AN680" i="2" s="1"/>
  <c r="AO680" i="2"/>
  <c r="AP680" i="2" s="1"/>
  <c r="AQ680" i="2"/>
  <c r="AR680" i="2" s="1"/>
  <c r="Y681" i="2"/>
  <c r="Z681" i="2" s="1"/>
  <c r="AC681" i="2"/>
  <c r="AD681" i="2" s="1"/>
  <c r="AE681" i="2"/>
  <c r="AF681" i="2" s="1"/>
  <c r="AG681" i="2"/>
  <c r="AH681" i="2" s="1"/>
  <c r="AM681" i="2"/>
  <c r="AN681" i="2" s="1"/>
  <c r="AO681" i="2"/>
  <c r="AP681" i="2" s="1"/>
  <c r="AQ681" i="2"/>
  <c r="AR681" i="2" s="1"/>
  <c r="Y682" i="2"/>
  <c r="Z682" i="2" s="1"/>
  <c r="AC682" i="2"/>
  <c r="AD682" i="2" s="1"/>
  <c r="AE682" i="2"/>
  <c r="AF682" i="2" s="1"/>
  <c r="AG682" i="2"/>
  <c r="AH682" i="2" s="1"/>
  <c r="AM682" i="2"/>
  <c r="AN682" i="2" s="1"/>
  <c r="AO682" i="2"/>
  <c r="AP682" i="2" s="1"/>
  <c r="AQ682" i="2"/>
  <c r="AR682" i="2" s="1"/>
  <c r="Y683" i="2"/>
  <c r="Z683" i="2" s="1"/>
  <c r="AC683" i="2"/>
  <c r="AD683" i="2" s="1"/>
  <c r="AE683" i="2"/>
  <c r="AF683" i="2" s="1"/>
  <c r="AG683" i="2"/>
  <c r="AH683" i="2" s="1"/>
  <c r="AM683" i="2"/>
  <c r="AN683" i="2" s="1"/>
  <c r="AO683" i="2"/>
  <c r="AP683" i="2" s="1"/>
  <c r="AQ683" i="2"/>
  <c r="AR683" i="2" s="1"/>
  <c r="Y684" i="2"/>
  <c r="Z684" i="2" s="1"/>
  <c r="AC684" i="2"/>
  <c r="AD684" i="2" s="1"/>
  <c r="AE684" i="2"/>
  <c r="AF684" i="2" s="1"/>
  <c r="AG684" i="2"/>
  <c r="AH684" i="2" s="1"/>
  <c r="AM684" i="2"/>
  <c r="AN684" i="2" s="1"/>
  <c r="AO684" i="2"/>
  <c r="AP684" i="2" s="1"/>
  <c r="AQ684" i="2"/>
  <c r="AR684" i="2" s="1"/>
  <c r="Y685" i="2"/>
  <c r="Z685" i="2" s="1"/>
  <c r="AC685" i="2"/>
  <c r="AD685" i="2" s="1"/>
  <c r="AE685" i="2"/>
  <c r="AF685" i="2" s="1"/>
  <c r="AG685" i="2"/>
  <c r="AH685" i="2" s="1"/>
  <c r="AM685" i="2"/>
  <c r="AN685" i="2" s="1"/>
  <c r="AO685" i="2"/>
  <c r="AP685" i="2" s="1"/>
  <c r="AQ685" i="2"/>
  <c r="AR685" i="2" s="1"/>
  <c r="Y686" i="2"/>
  <c r="Z686" i="2" s="1"/>
  <c r="AC686" i="2"/>
  <c r="AD686" i="2" s="1"/>
  <c r="AE686" i="2"/>
  <c r="AF686" i="2" s="1"/>
  <c r="AG686" i="2"/>
  <c r="AH686" i="2" s="1"/>
  <c r="AM686" i="2"/>
  <c r="AN686" i="2" s="1"/>
  <c r="AO686" i="2"/>
  <c r="AP686" i="2" s="1"/>
  <c r="AQ686" i="2"/>
  <c r="AR686" i="2" s="1"/>
  <c r="Y687" i="2"/>
  <c r="Z687" i="2" s="1"/>
  <c r="AC687" i="2"/>
  <c r="AD687" i="2" s="1"/>
  <c r="AE687" i="2"/>
  <c r="AF687" i="2" s="1"/>
  <c r="AG687" i="2"/>
  <c r="AH687" i="2" s="1"/>
  <c r="AM687" i="2"/>
  <c r="AN687" i="2" s="1"/>
  <c r="AO687" i="2"/>
  <c r="AP687" i="2" s="1"/>
  <c r="AQ687" i="2"/>
  <c r="AR687" i="2" s="1"/>
  <c r="Y688" i="2"/>
  <c r="Z688" i="2" s="1"/>
  <c r="AC688" i="2"/>
  <c r="AD688" i="2" s="1"/>
  <c r="AE688" i="2"/>
  <c r="AF688" i="2" s="1"/>
  <c r="AG688" i="2"/>
  <c r="AH688" i="2" s="1"/>
  <c r="AM688" i="2"/>
  <c r="AN688" i="2" s="1"/>
  <c r="AO688" i="2"/>
  <c r="AP688" i="2" s="1"/>
  <c r="AQ688" i="2"/>
  <c r="AR688" i="2" s="1"/>
  <c r="Y689" i="2"/>
  <c r="Z689" i="2" s="1"/>
  <c r="AC689" i="2"/>
  <c r="AD689" i="2" s="1"/>
  <c r="AE689" i="2"/>
  <c r="AF689" i="2" s="1"/>
  <c r="AG689" i="2"/>
  <c r="AH689" i="2" s="1"/>
  <c r="AM689" i="2"/>
  <c r="AN689" i="2" s="1"/>
  <c r="AO689" i="2"/>
  <c r="AP689" i="2" s="1"/>
  <c r="AQ689" i="2"/>
  <c r="AR689" i="2" s="1"/>
  <c r="Y690" i="2"/>
  <c r="Z690" i="2" s="1"/>
  <c r="AC690" i="2"/>
  <c r="AD690" i="2" s="1"/>
  <c r="AE690" i="2"/>
  <c r="AF690" i="2" s="1"/>
  <c r="AG690" i="2"/>
  <c r="AH690" i="2" s="1"/>
  <c r="AM690" i="2"/>
  <c r="AN690" i="2" s="1"/>
  <c r="AO690" i="2"/>
  <c r="AP690" i="2" s="1"/>
  <c r="AQ690" i="2"/>
  <c r="AR690" i="2" s="1"/>
  <c r="Y691" i="2"/>
  <c r="Z691" i="2" s="1"/>
  <c r="AC691" i="2"/>
  <c r="AD691" i="2" s="1"/>
  <c r="AE691" i="2"/>
  <c r="AF691" i="2" s="1"/>
  <c r="AG691" i="2"/>
  <c r="AH691" i="2" s="1"/>
  <c r="AM691" i="2"/>
  <c r="AN691" i="2" s="1"/>
  <c r="AO691" i="2"/>
  <c r="AP691" i="2" s="1"/>
  <c r="AQ691" i="2"/>
  <c r="AR691" i="2" s="1"/>
  <c r="Y692" i="2"/>
  <c r="Z692" i="2" s="1"/>
  <c r="AC692" i="2"/>
  <c r="AD692" i="2" s="1"/>
  <c r="AE692" i="2"/>
  <c r="AF692" i="2" s="1"/>
  <c r="AG692" i="2"/>
  <c r="AH692" i="2" s="1"/>
  <c r="AM692" i="2"/>
  <c r="AN692" i="2" s="1"/>
  <c r="AO692" i="2"/>
  <c r="AP692" i="2" s="1"/>
  <c r="AQ692" i="2"/>
  <c r="AR692" i="2" s="1"/>
  <c r="Y693" i="2"/>
  <c r="Z693" i="2" s="1"/>
  <c r="AC693" i="2"/>
  <c r="AD693" i="2" s="1"/>
  <c r="AE693" i="2"/>
  <c r="AF693" i="2" s="1"/>
  <c r="AG693" i="2"/>
  <c r="AH693" i="2" s="1"/>
  <c r="AM693" i="2"/>
  <c r="AN693" i="2" s="1"/>
  <c r="AO693" i="2"/>
  <c r="AP693" i="2" s="1"/>
  <c r="AQ693" i="2"/>
  <c r="AR693" i="2" s="1"/>
  <c r="Y694" i="2"/>
  <c r="Z694" i="2" s="1"/>
  <c r="AC694" i="2"/>
  <c r="AD694" i="2" s="1"/>
  <c r="AE694" i="2"/>
  <c r="AF694" i="2" s="1"/>
  <c r="AG694" i="2"/>
  <c r="AH694" i="2" s="1"/>
  <c r="AM694" i="2"/>
  <c r="AN694" i="2" s="1"/>
  <c r="AO694" i="2"/>
  <c r="AP694" i="2" s="1"/>
  <c r="AQ694" i="2"/>
  <c r="AR694" i="2" s="1"/>
  <c r="Y695" i="2"/>
  <c r="Z695" i="2" s="1"/>
  <c r="AC695" i="2"/>
  <c r="AD695" i="2" s="1"/>
  <c r="AE695" i="2"/>
  <c r="AF695" i="2" s="1"/>
  <c r="AG695" i="2"/>
  <c r="AH695" i="2" s="1"/>
  <c r="AM695" i="2"/>
  <c r="AN695" i="2" s="1"/>
  <c r="AO695" i="2"/>
  <c r="AP695" i="2" s="1"/>
  <c r="AQ695" i="2"/>
  <c r="AR695" i="2" s="1"/>
  <c r="Y696" i="2"/>
  <c r="Z696" i="2" s="1"/>
  <c r="AC696" i="2"/>
  <c r="AD696" i="2" s="1"/>
  <c r="AE696" i="2"/>
  <c r="AF696" i="2" s="1"/>
  <c r="AG696" i="2"/>
  <c r="AH696" i="2" s="1"/>
  <c r="AM696" i="2"/>
  <c r="AN696" i="2" s="1"/>
  <c r="AO696" i="2"/>
  <c r="AP696" i="2" s="1"/>
  <c r="AQ696" i="2"/>
  <c r="AR696" i="2" s="1"/>
  <c r="Y697" i="2"/>
  <c r="Z697" i="2" s="1"/>
  <c r="AC697" i="2"/>
  <c r="AD697" i="2" s="1"/>
  <c r="AE697" i="2"/>
  <c r="AF697" i="2" s="1"/>
  <c r="AG697" i="2"/>
  <c r="AH697" i="2" s="1"/>
  <c r="AM697" i="2"/>
  <c r="AN697" i="2" s="1"/>
  <c r="AO697" i="2"/>
  <c r="AP697" i="2" s="1"/>
  <c r="AQ697" i="2"/>
  <c r="AR697" i="2" s="1"/>
  <c r="Y698" i="2"/>
  <c r="Z698" i="2" s="1"/>
  <c r="AC698" i="2"/>
  <c r="AD698" i="2" s="1"/>
  <c r="AE698" i="2"/>
  <c r="AF698" i="2" s="1"/>
  <c r="AG698" i="2"/>
  <c r="AH698" i="2" s="1"/>
  <c r="AM698" i="2"/>
  <c r="AN698" i="2" s="1"/>
  <c r="AO698" i="2"/>
  <c r="AP698" i="2" s="1"/>
  <c r="AQ698" i="2"/>
  <c r="AR698" i="2" s="1"/>
  <c r="Y699" i="2"/>
  <c r="Z699" i="2" s="1"/>
  <c r="AC699" i="2"/>
  <c r="AD699" i="2" s="1"/>
  <c r="AE699" i="2"/>
  <c r="AF699" i="2" s="1"/>
  <c r="AG699" i="2"/>
  <c r="AH699" i="2" s="1"/>
  <c r="AM699" i="2"/>
  <c r="AN699" i="2" s="1"/>
  <c r="AO699" i="2"/>
  <c r="AP699" i="2" s="1"/>
  <c r="AQ699" i="2"/>
  <c r="AR699" i="2" s="1"/>
  <c r="Y700" i="2"/>
  <c r="Z700" i="2" s="1"/>
  <c r="AC700" i="2"/>
  <c r="AD700" i="2" s="1"/>
  <c r="AE700" i="2"/>
  <c r="AF700" i="2" s="1"/>
  <c r="AG700" i="2"/>
  <c r="AH700" i="2" s="1"/>
  <c r="AM700" i="2"/>
  <c r="AN700" i="2" s="1"/>
  <c r="AO700" i="2"/>
  <c r="AP700" i="2" s="1"/>
  <c r="AQ700" i="2"/>
  <c r="AR700" i="2" s="1"/>
  <c r="Y701" i="2"/>
  <c r="Z701" i="2" s="1"/>
  <c r="AC701" i="2"/>
  <c r="AD701" i="2" s="1"/>
  <c r="AE701" i="2"/>
  <c r="AF701" i="2" s="1"/>
  <c r="AG701" i="2"/>
  <c r="AH701" i="2" s="1"/>
  <c r="AM701" i="2"/>
  <c r="AN701" i="2" s="1"/>
  <c r="AO701" i="2"/>
  <c r="AP701" i="2" s="1"/>
  <c r="AQ701" i="2"/>
  <c r="AR701" i="2" s="1"/>
  <c r="Y702" i="2"/>
  <c r="Z702" i="2" s="1"/>
  <c r="AC702" i="2"/>
  <c r="AD702" i="2" s="1"/>
  <c r="AE702" i="2"/>
  <c r="AF702" i="2" s="1"/>
  <c r="AG702" i="2"/>
  <c r="AH702" i="2" s="1"/>
  <c r="AM702" i="2"/>
  <c r="AN702" i="2" s="1"/>
  <c r="AO702" i="2"/>
  <c r="AP702" i="2" s="1"/>
  <c r="AQ702" i="2"/>
  <c r="AR702" i="2" s="1"/>
  <c r="Y703" i="2"/>
  <c r="Z703" i="2" s="1"/>
  <c r="AC703" i="2"/>
  <c r="AD703" i="2" s="1"/>
  <c r="AE703" i="2"/>
  <c r="AF703" i="2" s="1"/>
  <c r="AG703" i="2"/>
  <c r="AH703" i="2" s="1"/>
  <c r="AM703" i="2"/>
  <c r="AN703" i="2" s="1"/>
  <c r="AO703" i="2"/>
  <c r="AP703" i="2" s="1"/>
  <c r="AQ703" i="2"/>
  <c r="AR703" i="2" s="1"/>
  <c r="Y704" i="2"/>
  <c r="Z704" i="2" s="1"/>
  <c r="AC704" i="2"/>
  <c r="AD704" i="2" s="1"/>
  <c r="AE704" i="2"/>
  <c r="AF704" i="2" s="1"/>
  <c r="AG704" i="2"/>
  <c r="AH704" i="2" s="1"/>
  <c r="AM704" i="2"/>
  <c r="AN704" i="2" s="1"/>
  <c r="AO704" i="2"/>
  <c r="AP704" i="2" s="1"/>
  <c r="AQ704" i="2"/>
  <c r="AR704" i="2" s="1"/>
  <c r="Y705" i="2"/>
  <c r="Z705" i="2" s="1"/>
  <c r="AC705" i="2"/>
  <c r="AD705" i="2" s="1"/>
  <c r="AE705" i="2"/>
  <c r="AF705" i="2" s="1"/>
  <c r="AG705" i="2"/>
  <c r="AH705" i="2" s="1"/>
  <c r="AM705" i="2"/>
  <c r="AN705" i="2" s="1"/>
  <c r="AO705" i="2"/>
  <c r="AP705" i="2" s="1"/>
  <c r="AQ705" i="2"/>
  <c r="AR705" i="2" s="1"/>
  <c r="Y706" i="2"/>
  <c r="Z706" i="2" s="1"/>
  <c r="AC706" i="2"/>
  <c r="AD706" i="2" s="1"/>
  <c r="AE706" i="2"/>
  <c r="AF706" i="2" s="1"/>
  <c r="AG706" i="2"/>
  <c r="AH706" i="2" s="1"/>
  <c r="AM706" i="2"/>
  <c r="AN706" i="2" s="1"/>
  <c r="AO706" i="2"/>
  <c r="AP706" i="2" s="1"/>
  <c r="AQ706" i="2"/>
  <c r="AR706" i="2" s="1"/>
  <c r="Y707" i="2"/>
  <c r="Z707" i="2" s="1"/>
  <c r="AC707" i="2"/>
  <c r="AD707" i="2" s="1"/>
  <c r="AE707" i="2"/>
  <c r="AF707" i="2" s="1"/>
  <c r="AG707" i="2"/>
  <c r="AH707" i="2" s="1"/>
  <c r="AM707" i="2"/>
  <c r="AN707" i="2" s="1"/>
  <c r="AO707" i="2"/>
  <c r="AP707" i="2" s="1"/>
  <c r="AQ707" i="2"/>
  <c r="AR707" i="2" s="1"/>
  <c r="Y708" i="2"/>
  <c r="Z708" i="2" s="1"/>
  <c r="AC708" i="2"/>
  <c r="AD708" i="2" s="1"/>
  <c r="AE708" i="2"/>
  <c r="AF708" i="2" s="1"/>
  <c r="AG708" i="2"/>
  <c r="AH708" i="2" s="1"/>
  <c r="AM708" i="2"/>
  <c r="AN708" i="2" s="1"/>
  <c r="AO708" i="2"/>
  <c r="AP708" i="2" s="1"/>
  <c r="AQ708" i="2"/>
  <c r="AR708" i="2" s="1"/>
  <c r="Y709" i="2"/>
  <c r="Z709" i="2" s="1"/>
  <c r="AC709" i="2"/>
  <c r="AD709" i="2" s="1"/>
  <c r="AE709" i="2"/>
  <c r="AF709" i="2" s="1"/>
  <c r="AG709" i="2"/>
  <c r="AH709" i="2" s="1"/>
  <c r="AM709" i="2"/>
  <c r="AN709" i="2" s="1"/>
  <c r="AO709" i="2"/>
  <c r="AP709" i="2" s="1"/>
  <c r="AQ709" i="2"/>
  <c r="AR709" i="2" s="1"/>
  <c r="Y710" i="2"/>
  <c r="Z710" i="2" s="1"/>
  <c r="AC710" i="2"/>
  <c r="AD710" i="2" s="1"/>
  <c r="AE710" i="2"/>
  <c r="AF710" i="2" s="1"/>
  <c r="AG710" i="2"/>
  <c r="AH710" i="2" s="1"/>
  <c r="AM710" i="2"/>
  <c r="AN710" i="2" s="1"/>
  <c r="AO710" i="2"/>
  <c r="AP710" i="2" s="1"/>
  <c r="AQ710" i="2"/>
  <c r="AR710" i="2" s="1"/>
  <c r="Y711" i="2"/>
  <c r="Z711" i="2" s="1"/>
  <c r="AC711" i="2"/>
  <c r="AD711" i="2" s="1"/>
  <c r="AE711" i="2"/>
  <c r="AF711" i="2" s="1"/>
  <c r="AG711" i="2"/>
  <c r="AH711" i="2" s="1"/>
  <c r="AM711" i="2"/>
  <c r="AN711" i="2" s="1"/>
  <c r="AO711" i="2"/>
  <c r="AP711" i="2" s="1"/>
  <c r="AQ711" i="2"/>
  <c r="AR711" i="2" s="1"/>
  <c r="Y712" i="2"/>
  <c r="Z712" i="2" s="1"/>
  <c r="AC712" i="2"/>
  <c r="AD712" i="2" s="1"/>
  <c r="AE712" i="2"/>
  <c r="AF712" i="2" s="1"/>
  <c r="AG712" i="2"/>
  <c r="AH712" i="2" s="1"/>
  <c r="AM712" i="2"/>
  <c r="AN712" i="2" s="1"/>
  <c r="AO712" i="2"/>
  <c r="AP712" i="2" s="1"/>
  <c r="AQ712" i="2"/>
  <c r="AR712" i="2" s="1"/>
  <c r="Y713" i="2"/>
  <c r="Z713" i="2" s="1"/>
  <c r="AC713" i="2"/>
  <c r="AD713" i="2" s="1"/>
  <c r="AE713" i="2"/>
  <c r="AF713" i="2" s="1"/>
  <c r="AG713" i="2"/>
  <c r="AH713" i="2" s="1"/>
  <c r="AM713" i="2"/>
  <c r="AN713" i="2" s="1"/>
  <c r="AO713" i="2"/>
  <c r="AP713" i="2" s="1"/>
  <c r="AQ713" i="2"/>
  <c r="AR713" i="2" s="1"/>
  <c r="Y714" i="2"/>
  <c r="Z714" i="2" s="1"/>
  <c r="AC714" i="2"/>
  <c r="AD714" i="2" s="1"/>
  <c r="AE714" i="2"/>
  <c r="AF714" i="2" s="1"/>
  <c r="AG714" i="2"/>
  <c r="AH714" i="2" s="1"/>
  <c r="AM714" i="2"/>
  <c r="AN714" i="2" s="1"/>
  <c r="AO714" i="2"/>
  <c r="AP714" i="2" s="1"/>
  <c r="AQ714" i="2"/>
  <c r="AR714" i="2" s="1"/>
  <c r="Y715" i="2"/>
  <c r="Z715" i="2" s="1"/>
  <c r="AC715" i="2"/>
  <c r="AD715" i="2" s="1"/>
  <c r="AE715" i="2"/>
  <c r="AF715" i="2" s="1"/>
  <c r="AG715" i="2"/>
  <c r="AH715" i="2" s="1"/>
  <c r="AM715" i="2"/>
  <c r="AN715" i="2" s="1"/>
  <c r="AO715" i="2"/>
  <c r="AP715" i="2" s="1"/>
  <c r="AQ715" i="2"/>
  <c r="AR715" i="2" s="1"/>
  <c r="Y716" i="2"/>
  <c r="Z716" i="2" s="1"/>
  <c r="AC716" i="2"/>
  <c r="AD716" i="2" s="1"/>
  <c r="AE716" i="2"/>
  <c r="AF716" i="2" s="1"/>
  <c r="AG716" i="2"/>
  <c r="AH716" i="2" s="1"/>
  <c r="AM716" i="2"/>
  <c r="AN716" i="2" s="1"/>
  <c r="AO716" i="2"/>
  <c r="AP716" i="2" s="1"/>
  <c r="AQ716" i="2"/>
  <c r="AR716" i="2" s="1"/>
  <c r="Y717" i="2"/>
  <c r="Z717" i="2" s="1"/>
  <c r="AC717" i="2"/>
  <c r="AD717" i="2" s="1"/>
  <c r="AE717" i="2"/>
  <c r="AF717" i="2" s="1"/>
  <c r="AG717" i="2"/>
  <c r="AH717" i="2" s="1"/>
  <c r="AM717" i="2"/>
  <c r="AN717" i="2" s="1"/>
  <c r="AO717" i="2"/>
  <c r="AP717" i="2" s="1"/>
  <c r="AQ717" i="2"/>
  <c r="AR717" i="2" s="1"/>
  <c r="Y718" i="2"/>
  <c r="Z718" i="2" s="1"/>
  <c r="AC718" i="2"/>
  <c r="AD718" i="2" s="1"/>
  <c r="AE718" i="2"/>
  <c r="AF718" i="2" s="1"/>
  <c r="AG718" i="2"/>
  <c r="AH718" i="2" s="1"/>
  <c r="AM718" i="2"/>
  <c r="AN718" i="2" s="1"/>
  <c r="AO718" i="2"/>
  <c r="AP718" i="2" s="1"/>
  <c r="AQ718" i="2"/>
  <c r="AR718" i="2" s="1"/>
  <c r="Y719" i="2"/>
  <c r="Z719" i="2" s="1"/>
  <c r="AC719" i="2"/>
  <c r="AD719" i="2" s="1"/>
  <c r="AE719" i="2"/>
  <c r="AF719" i="2" s="1"/>
  <c r="AG719" i="2"/>
  <c r="AH719" i="2" s="1"/>
  <c r="AM719" i="2"/>
  <c r="AN719" i="2" s="1"/>
  <c r="AO719" i="2"/>
  <c r="AP719" i="2" s="1"/>
  <c r="AQ719" i="2"/>
  <c r="AR719" i="2" s="1"/>
  <c r="Y720" i="2"/>
  <c r="Z720" i="2" s="1"/>
  <c r="AC720" i="2"/>
  <c r="AD720" i="2" s="1"/>
  <c r="AE720" i="2"/>
  <c r="AF720" i="2" s="1"/>
  <c r="AG720" i="2"/>
  <c r="AH720" i="2" s="1"/>
  <c r="AM720" i="2"/>
  <c r="AN720" i="2" s="1"/>
  <c r="AO720" i="2"/>
  <c r="AP720" i="2" s="1"/>
  <c r="AQ720" i="2"/>
  <c r="AR720" i="2" s="1"/>
  <c r="Y721" i="2"/>
  <c r="Z721" i="2" s="1"/>
  <c r="AC721" i="2"/>
  <c r="AD721" i="2" s="1"/>
  <c r="AE721" i="2"/>
  <c r="AF721" i="2" s="1"/>
  <c r="AG721" i="2"/>
  <c r="AH721" i="2" s="1"/>
  <c r="AM721" i="2"/>
  <c r="AN721" i="2" s="1"/>
  <c r="AO721" i="2"/>
  <c r="AP721" i="2" s="1"/>
  <c r="AQ721" i="2"/>
  <c r="AR721" i="2" s="1"/>
  <c r="Y722" i="2"/>
  <c r="Z722" i="2" s="1"/>
  <c r="AC722" i="2"/>
  <c r="AD722" i="2" s="1"/>
  <c r="AE722" i="2"/>
  <c r="AF722" i="2" s="1"/>
  <c r="AG722" i="2"/>
  <c r="AH722" i="2" s="1"/>
  <c r="AM722" i="2"/>
  <c r="AN722" i="2" s="1"/>
  <c r="AO722" i="2"/>
  <c r="AP722" i="2" s="1"/>
  <c r="AQ722" i="2"/>
  <c r="AR722" i="2" s="1"/>
  <c r="Y723" i="2"/>
  <c r="Z723" i="2" s="1"/>
  <c r="AC723" i="2"/>
  <c r="AD723" i="2" s="1"/>
  <c r="AE723" i="2"/>
  <c r="AF723" i="2" s="1"/>
  <c r="AG723" i="2"/>
  <c r="AH723" i="2" s="1"/>
  <c r="AM723" i="2"/>
  <c r="AN723" i="2" s="1"/>
  <c r="AO723" i="2"/>
  <c r="AP723" i="2" s="1"/>
  <c r="AQ723" i="2"/>
  <c r="AR723" i="2" s="1"/>
  <c r="Y724" i="2"/>
  <c r="Z724" i="2" s="1"/>
  <c r="AC724" i="2"/>
  <c r="AD724" i="2" s="1"/>
  <c r="AE724" i="2"/>
  <c r="AF724" i="2" s="1"/>
  <c r="AG724" i="2"/>
  <c r="AH724" i="2" s="1"/>
  <c r="AM724" i="2"/>
  <c r="AN724" i="2" s="1"/>
  <c r="AO724" i="2"/>
  <c r="AP724" i="2" s="1"/>
  <c r="AQ724" i="2"/>
  <c r="AR724" i="2" s="1"/>
  <c r="Y725" i="2"/>
  <c r="Z725" i="2" s="1"/>
  <c r="AC725" i="2"/>
  <c r="AD725" i="2" s="1"/>
  <c r="AE725" i="2"/>
  <c r="AF725" i="2" s="1"/>
  <c r="AG725" i="2"/>
  <c r="AH725" i="2" s="1"/>
  <c r="AM725" i="2"/>
  <c r="AN725" i="2" s="1"/>
  <c r="AO725" i="2"/>
  <c r="AP725" i="2" s="1"/>
  <c r="AQ725" i="2"/>
  <c r="AR725" i="2" s="1"/>
  <c r="Y726" i="2"/>
  <c r="Z726" i="2" s="1"/>
  <c r="AC726" i="2"/>
  <c r="AD726" i="2" s="1"/>
  <c r="AE726" i="2"/>
  <c r="AF726" i="2" s="1"/>
  <c r="AG726" i="2"/>
  <c r="AH726" i="2" s="1"/>
  <c r="AM726" i="2"/>
  <c r="AN726" i="2" s="1"/>
  <c r="AO726" i="2"/>
  <c r="AP726" i="2" s="1"/>
  <c r="AQ726" i="2"/>
  <c r="AR726" i="2" s="1"/>
  <c r="Y727" i="2"/>
  <c r="Z727" i="2" s="1"/>
  <c r="AC727" i="2"/>
  <c r="AD727" i="2" s="1"/>
  <c r="AE727" i="2"/>
  <c r="AF727" i="2" s="1"/>
  <c r="AG727" i="2"/>
  <c r="AH727" i="2" s="1"/>
  <c r="AM727" i="2"/>
  <c r="AN727" i="2" s="1"/>
  <c r="AO727" i="2"/>
  <c r="AP727" i="2" s="1"/>
  <c r="AQ727" i="2"/>
  <c r="AR727" i="2" s="1"/>
  <c r="Y728" i="2"/>
  <c r="Z728" i="2" s="1"/>
  <c r="AC728" i="2"/>
  <c r="AD728" i="2" s="1"/>
  <c r="AE728" i="2"/>
  <c r="AF728" i="2" s="1"/>
  <c r="AG728" i="2"/>
  <c r="AH728" i="2" s="1"/>
  <c r="AM728" i="2"/>
  <c r="AN728" i="2" s="1"/>
  <c r="AO728" i="2"/>
  <c r="AP728" i="2" s="1"/>
  <c r="AQ728" i="2"/>
  <c r="AR728" i="2" s="1"/>
  <c r="Y729" i="2"/>
  <c r="Z729" i="2" s="1"/>
  <c r="AC729" i="2"/>
  <c r="AD729" i="2" s="1"/>
  <c r="AE729" i="2"/>
  <c r="AF729" i="2" s="1"/>
  <c r="AG729" i="2"/>
  <c r="AH729" i="2" s="1"/>
  <c r="AM729" i="2"/>
  <c r="AN729" i="2" s="1"/>
  <c r="AO729" i="2"/>
  <c r="AP729" i="2" s="1"/>
  <c r="AQ729" i="2"/>
  <c r="AR729" i="2" s="1"/>
  <c r="Y730" i="2"/>
  <c r="Z730" i="2" s="1"/>
  <c r="AC730" i="2"/>
  <c r="AD730" i="2" s="1"/>
  <c r="AE730" i="2"/>
  <c r="AF730" i="2" s="1"/>
  <c r="AG730" i="2"/>
  <c r="AH730" i="2" s="1"/>
  <c r="AM730" i="2"/>
  <c r="AN730" i="2" s="1"/>
  <c r="AO730" i="2"/>
  <c r="AP730" i="2" s="1"/>
  <c r="AQ730" i="2"/>
  <c r="AR730" i="2" s="1"/>
  <c r="Y731" i="2"/>
  <c r="Z731" i="2" s="1"/>
  <c r="AC731" i="2"/>
  <c r="AD731" i="2" s="1"/>
  <c r="AE731" i="2"/>
  <c r="AF731" i="2" s="1"/>
  <c r="AG731" i="2"/>
  <c r="AH731" i="2" s="1"/>
  <c r="AM731" i="2"/>
  <c r="AN731" i="2" s="1"/>
  <c r="AO731" i="2"/>
  <c r="AP731" i="2" s="1"/>
  <c r="AQ731" i="2"/>
  <c r="AR731" i="2" s="1"/>
  <c r="Y732" i="2"/>
  <c r="Z732" i="2" s="1"/>
  <c r="AC732" i="2"/>
  <c r="AD732" i="2" s="1"/>
  <c r="AE732" i="2"/>
  <c r="AF732" i="2" s="1"/>
  <c r="AG732" i="2"/>
  <c r="AH732" i="2" s="1"/>
  <c r="AM732" i="2"/>
  <c r="AN732" i="2" s="1"/>
  <c r="AO732" i="2"/>
  <c r="AP732" i="2" s="1"/>
  <c r="AQ732" i="2"/>
  <c r="AR732" i="2" s="1"/>
  <c r="Y733" i="2"/>
  <c r="Z733" i="2" s="1"/>
  <c r="AC733" i="2"/>
  <c r="AD733" i="2" s="1"/>
  <c r="AE733" i="2"/>
  <c r="AF733" i="2" s="1"/>
  <c r="AG733" i="2"/>
  <c r="AH733" i="2" s="1"/>
  <c r="AM733" i="2"/>
  <c r="AN733" i="2" s="1"/>
  <c r="AO733" i="2"/>
  <c r="AP733" i="2" s="1"/>
  <c r="AQ733" i="2"/>
  <c r="AR733" i="2" s="1"/>
  <c r="Y734" i="2"/>
  <c r="Z734" i="2" s="1"/>
  <c r="AC734" i="2"/>
  <c r="AD734" i="2" s="1"/>
  <c r="AE734" i="2"/>
  <c r="AF734" i="2" s="1"/>
  <c r="AG734" i="2"/>
  <c r="AH734" i="2" s="1"/>
  <c r="AM734" i="2"/>
  <c r="AN734" i="2" s="1"/>
  <c r="AO734" i="2"/>
  <c r="AP734" i="2" s="1"/>
  <c r="AQ734" i="2"/>
  <c r="AR734" i="2" s="1"/>
  <c r="Y735" i="2"/>
  <c r="Z735" i="2" s="1"/>
  <c r="AC735" i="2"/>
  <c r="AD735" i="2" s="1"/>
  <c r="AE735" i="2"/>
  <c r="AF735" i="2" s="1"/>
  <c r="AG735" i="2"/>
  <c r="AH735" i="2" s="1"/>
  <c r="AM735" i="2"/>
  <c r="AN735" i="2" s="1"/>
  <c r="AO735" i="2"/>
  <c r="AP735" i="2" s="1"/>
  <c r="AQ735" i="2"/>
  <c r="AR735" i="2" s="1"/>
  <c r="Y736" i="2"/>
  <c r="Z736" i="2" s="1"/>
  <c r="AC736" i="2"/>
  <c r="AD736" i="2" s="1"/>
  <c r="AE736" i="2"/>
  <c r="AF736" i="2" s="1"/>
  <c r="AG736" i="2"/>
  <c r="AH736" i="2" s="1"/>
  <c r="AM736" i="2"/>
  <c r="AN736" i="2" s="1"/>
  <c r="AO736" i="2"/>
  <c r="AP736" i="2" s="1"/>
  <c r="AQ736" i="2"/>
  <c r="AR736" i="2" s="1"/>
  <c r="Y737" i="2"/>
  <c r="Z737" i="2" s="1"/>
  <c r="AC737" i="2"/>
  <c r="AD737" i="2" s="1"/>
  <c r="AE737" i="2"/>
  <c r="AF737" i="2" s="1"/>
  <c r="AG737" i="2"/>
  <c r="AH737" i="2" s="1"/>
  <c r="AM737" i="2"/>
  <c r="AN737" i="2" s="1"/>
  <c r="AO737" i="2"/>
  <c r="AP737" i="2" s="1"/>
  <c r="AQ737" i="2"/>
  <c r="AR737" i="2" s="1"/>
  <c r="Y738" i="2"/>
  <c r="Z738" i="2" s="1"/>
  <c r="AC738" i="2"/>
  <c r="AD738" i="2" s="1"/>
  <c r="AE738" i="2"/>
  <c r="AF738" i="2" s="1"/>
  <c r="AG738" i="2"/>
  <c r="AH738" i="2" s="1"/>
  <c r="AM738" i="2"/>
  <c r="AN738" i="2" s="1"/>
  <c r="AO738" i="2"/>
  <c r="AP738" i="2" s="1"/>
  <c r="AQ738" i="2"/>
  <c r="AR738" i="2" s="1"/>
  <c r="Y739" i="2"/>
  <c r="Z739" i="2" s="1"/>
  <c r="AC739" i="2"/>
  <c r="AD739" i="2" s="1"/>
  <c r="AE739" i="2"/>
  <c r="AF739" i="2" s="1"/>
  <c r="AG739" i="2"/>
  <c r="AH739" i="2" s="1"/>
  <c r="AM739" i="2"/>
  <c r="AN739" i="2" s="1"/>
  <c r="AO739" i="2"/>
  <c r="AP739" i="2" s="1"/>
  <c r="AQ739" i="2"/>
  <c r="AR739" i="2" s="1"/>
  <c r="Y740" i="2"/>
  <c r="Z740" i="2" s="1"/>
  <c r="AC740" i="2"/>
  <c r="AD740" i="2" s="1"/>
  <c r="AE740" i="2"/>
  <c r="AF740" i="2" s="1"/>
  <c r="AG740" i="2"/>
  <c r="AH740" i="2" s="1"/>
  <c r="AM740" i="2"/>
  <c r="AN740" i="2" s="1"/>
  <c r="AO740" i="2"/>
  <c r="AP740" i="2" s="1"/>
  <c r="AQ740" i="2"/>
  <c r="AR740" i="2" s="1"/>
  <c r="Y741" i="2"/>
  <c r="Z741" i="2" s="1"/>
  <c r="AC741" i="2"/>
  <c r="AD741" i="2" s="1"/>
  <c r="AE741" i="2"/>
  <c r="AF741" i="2" s="1"/>
  <c r="AG741" i="2"/>
  <c r="AH741" i="2" s="1"/>
  <c r="AM741" i="2"/>
  <c r="AN741" i="2" s="1"/>
  <c r="AO741" i="2"/>
  <c r="AP741" i="2" s="1"/>
  <c r="AQ741" i="2"/>
  <c r="AR741" i="2" s="1"/>
  <c r="Y742" i="2"/>
  <c r="Z742" i="2" s="1"/>
  <c r="AC742" i="2"/>
  <c r="AD742" i="2" s="1"/>
  <c r="AE742" i="2"/>
  <c r="AF742" i="2" s="1"/>
  <c r="AG742" i="2"/>
  <c r="AH742" i="2" s="1"/>
  <c r="AM742" i="2"/>
  <c r="AN742" i="2" s="1"/>
  <c r="AO742" i="2"/>
  <c r="AP742" i="2" s="1"/>
  <c r="AQ742" i="2"/>
  <c r="AR742" i="2" s="1"/>
  <c r="Y743" i="2"/>
  <c r="Z743" i="2" s="1"/>
  <c r="AC743" i="2"/>
  <c r="AD743" i="2" s="1"/>
  <c r="AE743" i="2"/>
  <c r="AF743" i="2" s="1"/>
  <c r="AG743" i="2"/>
  <c r="AH743" i="2" s="1"/>
  <c r="AM743" i="2"/>
  <c r="AN743" i="2" s="1"/>
  <c r="AO743" i="2"/>
  <c r="AP743" i="2" s="1"/>
  <c r="AQ743" i="2"/>
  <c r="AR743" i="2" s="1"/>
  <c r="Y744" i="2"/>
  <c r="Z744" i="2" s="1"/>
  <c r="AC744" i="2"/>
  <c r="AD744" i="2" s="1"/>
  <c r="AE744" i="2"/>
  <c r="AF744" i="2" s="1"/>
  <c r="AG744" i="2"/>
  <c r="AH744" i="2" s="1"/>
  <c r="AM744" i="2"/>
  <c r="AN744" i="2" s="1"/>
  <c r="AO744" i="2"/>
  <c r="AP744" i="2" s="1"/>
  <c r="AQ744" i="2"/>
  <c r="AR744" i="2" s="1"/>
  <c r="Y745" i="2"/>
  <c r="Z745" i="2" s="1"/>
  <c r="AC745" i="2"/>
  <c r="AD745" i="2" s="1"/>
  <c r="AE745" i="2"/>
  <c r="AF745" i="2" s="1"/>
  <c r="AG745" i="2"/>
  <c r="AH745" i="2" s="1"/>
  <c r="AM745" i="2"/>
  <c r="AN745" i="2" s="1"/>
  <c r="AO745" i="2"/>
  <c r="AP745" i="2" s="1"/>
  <c r="AQ745" i="2"/>
  <c r="AR745" i="2" s="1"/>
  <c r="Y746" i="2"/>
  <c r="Z746" i="2" s="1"/>
  <c r="AC746" i="2"/>
  <c r="AD746" i="2" s="1"/>
  <c r="AE746" i="2"/>
  <c r="AF746" i="2" s="1"/>
  <c r="AG746" i="2"/>
  <c r="AH746" i="2" s="1"/>
  <c r="AM746" i="2"/>
  <c r="AN746" i="2" s="1"/>
  <c r="AO746" i="2"/>
  <c r="AP746" i="2" s="1"/>
  <c r="AQ746" i="2"/>
  <c r="AR746" i="2" s="1"/>
  <c r="Y747" i="2"/>
  <c r="Z747" i="2" s="1"/>
  <c r="AC747" i="2"/>
  <c r="AD747" i="2" s="1"/>
  <c r="AE747" i="2"/>
  <c r="AF747" i="2" s="1"/>
  <c r="AG747" i="2"/>
  <c r="AH747" i="2" s="1"/>
  <c r="AM747" i="2"/>
  <c r="AN747" i="2" s="1"/>
  <c r="AO747" i="2"/>
  <c r="AP747" i="2" s="1"/>
  <c r="AQ747" i="2"/>
  <c r="AR747" i="2" s="1"/>
  <c r="Y748" i="2"/>
  <c r="Z748" i="2" s="1"/>
  <c r="AC748" i="2"/>
  <c r="AD748" i="2" s="1"/>
  <c r="AE748" i="2"/>
  <c r="AF748" i="2" s="1"/>
  <c r="AG748" i="2"/>
  <c r="AH748" i="2" s="1"/>
  <c r="AM748" i="2"/>
  <c r="AN748" i="2" s="1"/>
  <c r="AO748" i="2"/>
  <c r="AP748" i="2" s="1"/>
  <c r="AQ748" i="2"/>
  <c r="AR748" i="2" s="1"/>
  <c r="Y749" i="2"/>
  <c r="Z749" i="2" s="1"/>
  <c r="AC749" i="2"/>
  <c r="AD749" i="2" s="1"/>
  <c r="AE749" i="2"/>
  <c r="AF749" i="2" s="1"/>
  <c r="AG749" i="2"/>
  <c r="AH749" i="2" s="1"/>
  <c r="AM749" i="2"/>
  <c r="AN749" i="2" s="1"/>
  <c r="AO749" i="2"/>
  <c r="AP749" i="2" s="1"/>
  <c r="AQ749" i="2"/>
  <c r="AR749" i="2" s="1"/>
  <c r="Y750" i="2"/>
  <c r="Z750" i="2" s="1"/>
  <c r="AC750" i="2"/>
  <c r="AD750" i="2" s="1"/>
  <c r="AE750" i="2"/>
  <c r="AF750" i="2" s="1"/>
  <c r="AG750" i="2"/>
  <c r="AH750" i="2" s="1"/>
  <c r="AM750" i="2"/>
  <c r="AN750" i="2" s="1"/>
  <c r="AO750" i="2"/>
  <c r="AP750" i="2" s="1"/>
  <c r="AQ750" i="2"/>
  <c r="AR750" i="2" s="1"/>
  <c r="Y751" i="2"/>
  <c r="Z751" i="2" s="1"/>
  <c r="AC751" i="2"/>
  <c r="AD751" i="2" s="1"/>
  <c r="AE751" i="2"/>
  <c r="AF751" i="2" s="1"/>
  <c r="AG751" i="2"/>
  <c r="AH751" i="2" s="1"/>
  <c r="AM751" i="2"/>
  <c r="AN751" i="2" s="1"/>
  <c r="AO751" i="2"/>
  <c r="AP751" i="2" s="1"/>
  <c r="AQ751" i="2"/>
  <c r="AR751" i="2" s="1"/>
  <c r="Y752" i="2"/>
  <c r="Z752" i="2" s="1"/>
  <c r="AC752" i="2"/>
  <c r="AD752" i="2" s="1"/>
  <c r="AE752" i="2"/>
  <c r="AF752" i="2" s="1"/>
  <c r="AG752" i="2"/>
  <c r="AH752" i="2" s="1"/>
  <c r="AM752" i="2"/>
  <c r="AN752" i="2" s="1"/>
  <c r="AO752" i="2"/>
  <c r="AP752" i="2" s="1"/>
  <c r="AQ752" i="2"/>
  <c r="AR752" i="2" s="1"/>
  <c r="Y753" i="2"/>
  <c r="Z753" i="2" s="1"/>
  <c r="AC753" i="2"/>
  <c r="AD753" i="2" s="1"/>
  <c r="AE753" i="2"/>
  <c r="AF753" i="2" s="1"/>
  <c r="AG753" i="2"/>
  <c r="AH753" i="2" s="1"/>
  <c r="AM753" i="2"/>
  <c r="AN753" i="2" s="1"/>
  <c r="AO753" i="2"/>
  <c r="AP753" i="2" s="1"/>
  <c r="AQ753" i="2"/>
  <c r="AR753" i="2" s="1"/>
  <c r="Y754" i="2"/>
  <c r="Z754" i="2" s="1"/>
  <c r="AC754" i="2"/>
  <c r="AD754" i="2" s="1"/>
  <c r="AE754" i="2"/>
  <c r="AF754" i="2" s="1"/>
  <c r="AG754" i="2"/>
  <c r="AH754" i="2" s="1"/>
  <c r="AM754" i="2"/>
  <c r="AN754" i="2" s="1"/>
  <c r="AO754" i="2"/>
  <c r="AP754" i="2" s="1"/>
  <c r="AQ754" i="2"/>
  <c r="AR754" i="2" s="1"/>
  <c r="Y755" i="2"/>
  <c r="Z755" i="2" s="1"/>
  <c r="AC755" i="2"/>
  <c r="AD755" i="2" s="1"/>
  <c r="AE755" i="2"/>
  <c r="AF755" i="2" s="1"/>
  <c r="AG755" i="2"/>
  <c r="AH755" i="2" s="1"/>
  <c r="AM755" i="2"/>
  <c r="AN755" i="2" s="1"/>
  <c r="AO755" i="2"/>
  <c r="AP755" i="2" s="1"/>
  <c r="AQ755" i="2"/>
  <c r="AR755" i="2" s="1"/>
  <c r="Y756" i="2"/>
  <c r="Z756" i="2" s="1"/>
  <c r="AC756" i="2"/>
  <c r="AD756" i="2" s="1"/>
  <c r="AE756" i="2"/>
  <c r="AF756" i="2" s="1"/>
  <c r="AG756" i="2"/>
  <c r="AH756" i="2" s="1"/>
  <c r="AM756" i="2"/>
  <c r="AN756" i="2" s="1"/>
  <c r="AO756" i="2"/>
  <c r="AP756" i="2" s="1"/>
  <c r="AQ756" i="2"/>
  <c r="AR756" i="2" s="1"/>
  <c r="Y757" i="2"/>
  <c r="Z757" i="2" s="1"/>
  <c r="AC757" i="2"/>
  <c r="AD757" i="2" s="1"/>
  <c r="AE757" i="2"/>
  <c r="AF757" i="2" s="1"/>
  <c r="AG757" i="2"/>
  <c r="AH757" i="2" s="1"/>
  <c r="AM757" i="2"/>
  <c r="AN757" i="2" s="1"/>
  <c r="AO757" i="2"/>
  <c r="AP757" i="2" s="1"/>
  <c r="AQ757" i="2"/>
  <c r="AR757" i="2" s="1"/>
  <c r="Y758" i="2"/>
  <c r="Z758" i="2" s="1"/>
  <c r="AC758" i="2"/>
  <c r="AD758" i="2" s="1"/>
  <c r="AE758" i="2"/>
  <c r="AF758" i="2" s="1"/>
  <c r="AG758" i="2"/>
  <c r="AH758" i="2" s="1"/>
  <c r="AM758" i="2"/>
  <c r="AN758" i="2" s="1"/>
  <c r="AO758" i="2"/>
  <c r="AP758" i="2" s="1"/>
  <c r="AQ758" i="2"/>
  <c r="AR758" i="2" s="1"/>
  <c r="Y759" i="2"/>
  <c r="Z759" i="2" s="1"/>
  <c r="AC759" i="2"/>
  <c r="AD759" i="2" s="1"/>
  <c r="AE759" i="2"/>
  <c r="AF759" i="2" s="1"/>
  <c r="AG759" i="2"/>
  <c r="AH759" i="2" s="1"/>
  <c r="AM759" i="2"/>
  <c r="AN759" i="2" s="1"/>
  <c r="AO759" i="2"/>
  <c r="AP759" i="2" s="1"/>
  <c r="AQ759" i="2"/>
  <c r="AR759" i="2" s="1"/>
  <c r="Y760" i="2"/>
  <c r="Z760" i="2" s="1"/>
  <c r="AC760" i="2"/>
  <c r="AD760" i="2" s="1"/>
  <c r="AE760" i="2"/>
  <c r="AF760" i="2" s="1"/>
  <c r="AG760" i="2"/>
  <c r="AH760" i="2" s="1"/>
  <c r="AM760" i="2"/>
  <c r="AN760" i="2" s="1"/>
  <c r="AO760" i="2"/>
  <c r="AP760" i="2" s="1"/>
  <c r="AQ760" i="2"/>
  <c r="AR760" i="2" s="1"/>
  <c r="Y761" i="2"/>
  <c r="Z761" i="2" s="1"/>
  <c r="AC761" i="2"/>
  <c r="AD761" i="2" s="1"/>
  <c r="AE761" i="2"/>
  <c r="AF761" i="2" s="1"/>
  <c r="AG761" i="2"/>
  <c r="AH761" i="2" s="1"/>
  <c r="AM761" i="2"/>
  <c r="AN761" i="2" s="1"/>
  <c r="AO761" i="2"/>
  <c r="AP761" i="2" s="1"/>
  <c r="AQ761" i="2"/>
  <c r="AR761" i="2" s="1"/>
  <c r="Y762" i="2"/>
  <c r="Z762" i="2" s="1"/>
  <c r="AC762" i="2"/>
  <c r="AD762" i="2" s="1"/>
  <c r="AE762" i="2"/>
  <c r="AF762" i="2" s="1"/>
  <c r="AG762" i="2"/>
  <c r="AH762" i="2" s="1"/>
  <c r="AM762" i="2"/>
  <c r="AN762" i="2" s="1"/>
  <c r="AO762" i="2"/>
  <c r="AP762" i="2" s="1"/>
  <c r="AQ762" i="2"/>
  <c r="AR762" i="2" s="1"/>
  <c r="Y763" i="2"/>
  <c r="Z763" i="2" s="1"/>
  <c r="AC763" i="2"/>
  <c r="AD763" i="2" s="1"/>
  <c r="AE763" i="2"/>
  <c r="AF763" i="2" s="1"/>
  <c r="AG763" i="2"/>
  <c r="AH763" i="2" s="1"/>
  <c r="AM763" i="2"/>
  <c r="AN763" i="2" s="1"/>
  <c r="AO763" i="2"/>
  <c r="AP763" i="2" s="1"/>
  <c r="AQ763" i="2"/>
  <c r="AR763" i="2" s="1"/>
  <c r="Y764" i="2"/>
  <c r="Z764" i="2" s="1"/>
  <c r="AC764" i="2"/>
  <c r="AD764" i="2" s="1"/>
  <c r="AE764" i="2"/>
  <c r="AF764" i="2" s="1"/>
  <c r="AG764" i="2"/>
  <c r="AH764" i="2" s="1"/>
  <c r="AM764" i="2"/>
  <c r="AN764" i="2" s="1"/>
  <c r="AO764" i="2"/>
  <c r="AP764" i="2" s="1"/>
  <c r="AQ764" i="2"/>
  <c r="AR764" i="2" s="1"/>
  <c r="Y765" i="2"/>
  <c r="Z765" i="2" s="1"/>
  <c r="AC765" i="2"/>
  <c r="AD765" i="2" s="1"/>
  <c r="AE765" i="2"/>
  <c r="AF765" i="2" s="1"/>
  <c r="AG765" i="2"/>
  <c r="AH765" i="2" s="1"/>
  <c r="AM765" i="2"/>
  <c r="AN765" i="2" s="1"/>
  <c r="AO765" i="2"/>
  <c r="AP765" i="2" s="1"/>
  <c r="AQ765" i="2"/>
  <c r="AR765" i="2" s="1"/>
  <c r="Y766" i="2"/>
  <c r="Z766" i="2" s="1"/>
  <c r="AC766" i="2"/>
  <c r="AD766" i="2" s="1"/>
  <c r="AE766" i="2"/>
  <c r="AF766" i="2" s="1"/>
  <c r="AG766" i="2"/>
  <c r="AH766" i="2" s="1"/>
  <c r="AM766" i="2"/>
  <c r="AN766" i="2" s="1"/>
  <c r="AO766" i="2"/>
  <c r="AP766" i="2" s="1"/>
  <c r="AQ766" i="2"/>
  <c r="AR766" i="2" s="1"/>
  <c r="Y767" i="2"/>
  <c r="Z767" i="2" s="1"/>
  <c r="AC767" i="2"/>
  <c r="AD767" i="2" s="1"/>
  <c r="AE767" i="2"/>
  <c r="AF767" i="2" s="1"/>
  <c r="AG767" i="2"/>
  <c r="AH767" i="2" s="1"/>
  <c r="AM767" i="2"/>
  <c r="AN767" i="2" s="1"/>
  <c r="AO767" i="2"/>
  <c r="AP767" i="2" s="1"/>
  <c r="AQ767" i="2"/>
  <c r="AR767" i="2" s="1"/>
  <c r="Y768" i="2"/>
  <c r="Z768" i="2" s="1"/>
  <c r="AC768" i="2"/>
  <c r="AD768" i="2" s="1"/>
  <c r="AE768" i="2"/>
  <c r="AF768" i="2" s="1"/>
  <c r="AG768" i="2"/>
  <c r="AH768" i="2" s="1"/>
  <c r="AM768" i="2"/>
  <c r="AN768" i="2" s="1"/>
  <c r="AO768" i="2"/>
  <c r="AP768" i="2" s="1"/>
  <c r="AQ768" i="2"/>
  <c r="AR768" i="2" s="1"/>
  <c r="Y769" i="2"/>
  <c r="Z769" i="2" s="1"/>
  <c r="AC769" i="2"/>
  <c r="AD769" i="2" s="1"/>
  <c r="AE769" i="2"/>
  <c r="AF769" i="2" s="1"/>
  <c r="AG769" i="2"/>
  <c r="AH769" i="2" s="1"/>
  <c r="AM769" i="2"/>
  <c r="AN769" i="2" s="1"/>
  <c r="AO769" i="2"/>
  <c r="AP769" i="2" s="1"/>
  <c r="AQ769" i="2"/>
  <c r="AR769" i="2" s="1"/>
  <c r="Y770" i="2"/>
  <c r="Z770" i="2" s="1"/>
  <c r="AC770" i="2"/>
  <c r="AD770" i="2" s="1"/>
  <c r="AE770" i="2"/>
  <c r="AF770" i="2" s="1"/>
  <c r="AG770" i="2"/>
  <c r="AH770" i="2" s="1"/>
  <c r="AM770" i="2"/>
  <c r="AN770" i="2" s="1"/>
  <c r="AO770" i="2"/>
  <c r="AP770" i="2" s="1"/>
  <c r="AQ770" i="2"/>
  <c r="AR770" i="2" s="1"/>
  <c r="Y771" i="2"/>
  <c r="Z771" i="2" s="1"/>
  <c r="AC771" i="2"/>
  <c r="AD771" i="2" s="1"/>
  <c r="AE771" i="2"/>
  <c r="AF771" i="2" s="1"/>
  <c r="AG771" i="2"/>
  <c r="AH771" i="2" s="1"/>
  <c r="AM771" i="2"/>
  <c r="AN771" i="2" s="1"/>
  <c r="AO771" i="2"/>
  <c r="AP771" i="2" s="1"/>
  <c r="AQ771" i="2"/>
  <c r="AR771" i="2" s="1"/>
  <c r="Y772" i="2"/>
  <c r="Z772" i="2" s="1"/>
  <c r="AC772" i="2"/>
  <c r="AD772" i="2" s="1"/>
  <c r="AE772" i="2"/>
  <c r="AF772" i="2" s="1"/>
  <c r="AG772" i="2"/>
  <c r="AH772" i="2" s="1"/>
  <c r="AM772" i="2"/>
  <c r="AN772" i="2" s="1"/>
  <c r="AO772" i="2"/>
  <c r="AP772" i="2" s="1"/>
  <c r="AQ772" i="2"/>
  <c r="AR772" i="2" s="1"/>
  <c r="Y773" i="2"/>
  <c r="Z773" i="2" s="1"/>
  <c r="AC773" i="2"/>
  <c r="AD773" i="2" s="1"/>
  <c r="AE773" i="2"/>
  <c r="AF773" i="2" s="1"/>
  <c r="AG773" i="2"/>
  <c r="AH773" i="2" s="1"/>
  <c r="AM773" i="2"/>
  <c r="AN773" i="2" s="1"/>
  <c r="AO773" i="2"/>
  <c r="AP773" i="2" s="1"/>
  <c r="AQ773" i="2"/>
  <c r="AR773" i="2" s="1"/>
  <c r="Y774" i="2"/>
  <c r="Z774" i="2" s="1"/>
  <c r="AC774" i="2"/>
  <c r="AD774" i="2" s="1"/>
  <c r="AE774" i="2"/>
  <c r="AF774" i="2" s="1"/>
  <c r="AG774" i="2"/>
  <c r="AH774" i="2" s="1"/>
  <c r="AM774" i="2"/>
  <c r="AN774" i="2" s="1"/>
  <c r="AO774" i="2"/>
  <c r="AP774" i="2" s="1"/>
  <c r="AQ774" i="2"/>
  <c r="AR774" i="2" s="1"/>
  <c r="Y775" i="2"/>
  <c r="Z775" i="2" s="1"/>
  <c r="AC775" i="2"/>
  <c r="AD775" i="2" s="1"/>
  <c r="AE775" i="2"/>
  <c r="AF775" i="2" s="1"/>
  <c r="AG775" i="2"/>
  <c r="AH775" i="2" s="1"/>
  <c r="AM775" i="2"/>
  <c r="AN775" i="2" s="1"/>
  <c r="AO775" i="2"/>
  <c r="AP775" i="2" s="1"/>
  <c r="AQ775" i="2"/>
  <c r="AR775" i="2" s="1"/>
  <c r="Y776" i="2"/>
  <c r="Z776" i="2" s="1"/>
  <c r="AC776" i="2"/>
  <c r="AD776" i="2" s="1"/>
  <c r="AE776" i="2"/>
  <c r="AF776" i="2" s="1"/>
  <c r="AG776" i="2"/>
  <c r="AH776" i="2" s="1"/>
  <c r="AM776" i="2"/>
  <c r="AN776" i="2" s="1"/>
  <c r="AO776" i="2"/>
  <c r="AP776" i="2" s="1"/>
  <c r="AQ776" i="2"/>
  <c r="AR776" i="2" s="1"/>
  <c r="Y777" i="2"/>
  <c r="Z777" i="2" s="1"/>
  <c r="AC777" i="2"/>
  <c r="AD777" i="2" s="1"/>
  <c r="AE777" i="2"/>
  <c r="AF777" i="2" s="1"/>
  <c r="AG777" i="2"/>
  <c r="AH777" i="2" s="1"/>
  <c r="AM777" i="2"/>
  <c r="AN777" i="2" s="1"/>
  <c r="AO777" i="2"/>
  <c r="AP777" i="2" s="1"/>
  <c r="AQ777" i="2"/>
  <c r="AR777" i="2" s="1"/>
  <c r="Y778" i="2"/>
  <c r="Z778" i="2" s="1"/>
  <c r="AC778" i="2"/>
  <c r="AD778" i="2" s="1"/>
  <c r="AE778" i="2"/>
  <c r="AF778" i="2" s="1"/>
  <c r="AG778" i="2"/>
  <c r="AH778" i="2" s="1"/>
  <c r="AM778" i="2"/>
  <c r="AN778" i="2" s="1"/>
  <c r="AO778" i="2"/>
  <c r="AP778" i="2" s="1"/>
  <c r="AQ778" i="2"/>
  <c r="AR778" i="2" s="1"/>
  <c r="Y779" i="2"/>
  <c r="Z779" i="2" s="1"/>
  <c r="AC779" i="2"/>
  <c r="AD779" i="2" s="1"/>
  <c r="AE779" i="2"/>
  <c r="AF779" i="2" s="1"/>
  <c r="AG779" i="2"/>
  <c r="AH779" i="2" s="1"/>
  <c r="AM779" i="2"/>
  <c r="AN779" i="2" s="1"/>
  <c r="AO779" i="2"/>
  <c r="AP779" i="2" s="1"/>
  <c r="AQ779" i="2"/>
  <c r="AR779" i="2" s="1"/>
  <c r="Y780" i="2"/>
  <c r="Z780" i="2" s="1"/>
  <c r="AC780" i="2"/>
  <c r="AD780" i="2" s="1"/>
  <c r="AE780" i="2"/>
  <c r="AF780" i="2" s="1"/>
  <c r="AG780" i="2"/>
  <c r="AH780" i="2" s="1"/>
  <c r="AM780" i="2"/>
  <c r="AN780" i="2" s="1"/>
  <c r="AO780" i="2"/>
  <c r="AP780" i="2" s="1"/>
  <c r="AQ780" i="2"/>
  <c r="AR780" i="2" s="1"/>
  <c r="Y781" i="2"/>
  <c r="Z781" i="2" s="1"/>
  <c r="AC781" i="2"/>
  <c r="AD781" i="2" s="1"/>
  <c r="AE781" i="2"/>
  <c r="AF781" i="2" s="1"/>
  <c r="AG781" i="2"/>
  <c r="AH781" i="2" s="1"/>
  <c r="AM781" i="2"/>
  <c r="AN781" i="2" s="1"/>
  <c r="AO781" i="2"/>
  <c r="AP781" i="2" s="1"/>
  <c r="AQ781" i="2"/>
  <c r="AR781" i="2" s="1"/>
  <c r="Y782" i="2"/>
  <c r="Z782" i="2" s="1"/>
  <c r="AC782" i="2"/>
  <c r="AD782" i="2" s="1"/>
  <c r="AE782" i="2"/>
  <c r="AF782" i="2" s="1"/>
  <c r="AG782" i="2"/>
  <c r="AH782" i="2" s="1"/>
  <c r="AM782" i="2"/>
  <c r="AN782" i="2" s="1"/>
  <c r="AO782" i="2"/>
  <c r="AP782" i="2" s="1"/>
  <c r="AQ782" i="2"/>
  <c r="AR782" i="2" s="1"/>
  <c r="Y783" i="2"/>
  <c r="Z783" i="2" s="1"/>
  <c r="AC783" i="2"/>
  <c r="AD783" i="2" s="1"/>
  <c r="AE783" i="2"/>
  <c r="AF783" i="2" s="1"/>
  <c r="AG783" i="2"/>
  <c r="AH783" i="2" s="1"/>
  <c r="AM783" i="2"/>
  <c r="AN783" i="2" s="1"/>
  <c r="AO783" i="2"/>
  <c r="AP783" i="2" s="1"/>
  <c r="AQ783" i="2"/>
  <c r="AR783" i="2" s="1"/>
  <c r="Y784" i="2"/>
  <c r="Z784" i="2" s="1"/>
  <c r="AC784" i="2"/>
  <c r="AD784" i="2" s="1"/>
  <c r="AE784" i="2"/>
  <c r="AF784" i="2" s="1"/>
  <c r="AG784" i="2"/>
  <c r="AH784" i="2" s="1"/>
  <c r="AM784" i="2"/>
  <c r="AN784" i="2" s="1"/>
  <c r="AO784" i="2"/>
  <c r="AP784" i="2" s="1"/>
  <c r="AQ784" i="2"/>
  <c r="AR784" i="2" s="1"/>
  <c r="Y785" i="2"/>
  <c r="Z785" i="2" s="1"/>
  <c r="AC785" i="2"/>
  <c r="AD785" i="2" s="1"/>
  <c r="AE785" i="2"/>
  <c r="AF785" i="2" s="1"/>
  <c r="AG785" i="2"/>
  <c r="AH785" i="2" s="1"/>
  <c r="AM785" i="2"/>
  <c r="AN785" i="2" s="1"/>
  <c r="AO785" i="2"/>
  <c r="AP785" i="2" s="1"/>
  <c r="AQ785" i="2"/>
  <c r="AR785" i="2" s="1"/>
  <c r="Y786" i="2"/>
  <c r="Z786" i="2" s="1"/>
  <c r="AC786" i="2"/>
  <c r="AD786" i="2" s="1"/>
  <c r="AE786" i="2"/>
  <c r="AF786" i="2" s="1"/>
  <c r="AG786" i="2"/>
  <c r="AH786" i="2" s="1"/>
  <c r="AM786" i="2"/>
  <c r="AN786" i="2" s="1"/>
  <c r="AO786" i="2"/>
  <c r="AP786" i="2" s="1"/>
  <c r="AQ786" i="2"/>
  <c r="AR786" i="2" s="1"/>
  <c r="Y787" i="2"/>
  <c r="Z787" i="2" s="1"/>
  <c r="AC787" i="2"/>
  <c r="AD787" i="2" s="1"/>
  <c r="AE787" i="2"/>
  <c r="AF787" i="2" s="1"/>
  <c r="AG787" i="2"/>
  <c r="AH787" i="2" s="1"/>
  <c r="AM787" i="2"/>
  <c r="AN787" i="2" s="1"/>
  <c r="AO787" i="2"/>
  <c r="AP787" i="2" s="1"/>
  <c r="AQ787" i="2"/>
  <c r="AR787" i="2" s="1"/>
  <c r="Y788" i="2"/>
  <c r="Z788" i="2" s="1"/>
  <c r="AC788" i="2"/>
  <c r="AD788" i="2" s="1"/>
  <c r="AE788" i="2"/>
  <c r="AF788" i="2" s="1"/>
  <c r="AG788" i="2"/>
  <c r="AH788" i="2" s="1"/>
  <c r="AM788" i="2"/>
  <c r="AN788" i="2" s="1"/>
  <c r="AO788" i="2"/>
  <c r="AP788" i="2" s="1"/>
  <c r="AQ788" i="2"/>
  <c r="AR788" i="2" s="1"/>
  <c r="Y789" i="2"/>
  <c r="Z789" i="2" s="1"/>
  <c r="AC789" i="2"/>
  <c r="AD789" i="2" s="1"/>
  <c r="AE789" i="2"/>
  <c r="AF789" i="2" s="1"/>
  <c r="AG789" i="2"/>
  <c r="AH789" i="2" s="1"/>
  <c r="AM789" i="2"/>
  <c r="AN789" i="2" s="1"/>
  <c r="AO789" i="2"/>
  <c r="AP789" i="2" s="1"/>
  <c r="AQ789" i="2"/>
  <c r="AR789" i="2" s="1"/>
  <c r="Y791" i="2"/>
  <c r="Z791" i="2" s="1"/>
  <c r="AC791" i="2"/>
  <c r="AD791" i="2" s="1"/>
  <c r="AE791" i="2"/>
  <c r="AF791" i="2" s="1"/>
  <c r="AG791" i="2"/>
  <c r="AH791" i="2" s="1"/>
  <c r="AM791" i="2"/>
  <c r="AN791" i="2" s="1"/>
  <c r="AO791" i="2"/>
  <c r="AP791" i="2" s="1"/>
  <c r="AQ791" i="2"/>
  <c r="AR791" i="2" s="1"/>
  <c r="Y792" i="2"/>
  <c r="Z792" i="2" s="1"/>
  <c r="AC792" i="2"/>
  <c r="AD792" i="2" s="1"/>
  <c r="AE792" i="2"/>
  <c r="AF792" i="2" s="1"/>
  <c r="AG792" i="2"/>
  <c r="AH792" i="2" s="1"/>
  <c r="AM792" i="2"/>
  <c r="AN792" i="2" s="1"/>
  <c r="AO792" i="2"/>
  <c r="AP792" i="2" s="1"/>
  <c r="AQ792" i="2"/>
  <c r="AR792" i="2" s="1"/>
  <c r="Y793" i="2"/>
  <c r="Z793" i="2" s="1"/>
  <c r="AC793" i="2"/>
  <c r="AD793" i="2" s="1"/>
  <c r="AE793" i="2"/>
  <c r="AF793" i="2" s="1"/>
  <c r="AG793" i="2"/>
  <c r="AH793" i="2" s="1"/>
  <c r="AM793" i="2"/>
  <c r="AN793" i="2" s="1"/>
  <c r="AO793" i="2"/>
  <c r="AP793" i="2" s="1"/>
  <c r="AQ793" i="2"/>
  <c r="AR793" i="2" s="1"/>
  <c r="Y794" i="2"/>
  <c r="Z794" i="2" s="1"/>
  <c r="AC794" i="2"/>
  <c r="AD794" i="2" s="1"/>
  <c r="AE794" i="2"/>
  <c r="AF794" i="2" s="1"/>
  <c r="AG794" i="2"/>
  <c r="AH794" i="2" s="1"/>
  <c r="AM794" i="2"/>
  <c r="AN794" i="2" s="1"/>
  <c r="AO794" i="2"/>
  <c r="AP794" i="2" s="1"/>
  <c r="AQ794" i="2"/>
  <c r="AR794" i="2" s="1"/>
  <c r="Y795" i="2"/>
  <c r="Z795" i="2" s="1"/>
  <c r="AC795" i="2"/>
  <c r="AD795" i="2" s="1"/>
  <c r="AE795" i="2"/>
  <c r="AF795" i="2" s="1"/>
  <c r="AG795" i="2"/>
  <c r="AH795" i="2" s="1"/>
  <c r="AM795" i="2"/>
  <c r="AN795" i="2" s="1"/>
  <c r="AO795" i="2"/>
  <c r="AP795" i="2" s="1"/>
  <c r="AQ795" i="2"/>
  <c r="AR795" i="2" s="1"/>
  <c r="Y796" i="2"/>
  <c r="Z796" i="2" s="1"/>
  <c r="AC796" i="2"/>
  <c r="AD796" i="2" s="1"/>
  <c r="AE796" i="2"/>
  <c r="AF796" i="2" s="1"/>
  <c r="AG796" i="2"/>
  <c r="AH796" i="2" s="1"/>
  <c r="AM796" i="2"/>
  <c r="AN796" i="2" s="1"/>
  <c r="AO796" i="2"/>
  <c r="AP796" i="2" s="1"/>
  <c r="AQ796" i="2"/>
  <c r="AR796" i="2" s="1"/>
  <c r="Y797" i="2"/>
  <c r="Z797" i="2" s="1"/>
  <c r="AC797" i="2"/>
  <c r="AD797" i="2" s="1"/>
  <c r="AE797" i="2"/>
  <c r="AF797" i="2" s="1"/>
  <c r="AG797" i="2"/>
  <c r="AH797" i="2" s="1"/>
  <c r="AM797" i="2"/>
  <c r="AN797" i="2" s="1"/>
  <c r="AO797" i="2"/>
  <c r="AP797" i="2" s="1"/>
  <c r="AQ797" i="2"/>
  <c r="AR797" i="2" s="1"/>
  <c r="Y798" i="2"/>
  <c r="Z798" i="2" s="1"/>
  <c r="AC798" i="2"/>
  <c r="AD798" i="2" s="1"/>
  <c r="AE798" i="2"/>
  <c r="AF798" i="2" s="1"/>
  <c r="AG798" i="2"/>
  <c r="AH798" i="2" s="1"/>
  <c r="AM798" i="2"/>
  <c r="AN798" i="2" s="1"/>
  <c r="AO798" i="2"/>
  <c r="AP798" i="2" s="1"/>
  <c r="AQ798" i="2"/>
  <c r="AR798" i="2" s="1"/>
  <c r="Y799" i="2"/>
  <c r="Z799" i="2" s="1"/>
  <c r="AC799" i="2"/>
  <c r="AD799" i="2" s="1"/>
  <c r="AE799" i="2"/>
  <c r="AF799" i="2" s="1"/>
  <c r="AG799" i="2"/>
  <c r="AH799" i="2" s="1"/>
  <c r="AM799" i="2"/>
  <c r="AN799" i="2" s="1"/>
  <c r="AO799" i="2"/>
  <c r="AP799" i="2" s="1"/>
  <c r="AQ799" i="2"/>
  <c r="AR799" i="2" s="1"/>
  <c r="Y801" i="2"/>
  <c r="Z801" i="2" s="1"/>
  <c r="AC801" i="2"/>
  <c r="AD801" i="2" s="1"/>
  <c r="AE801" i="2"/>
  <c r="AF801" i="2" s="1"/>
  <c r="AG801" i="2"/>
  <c r="AH801" i="2" s="1"/>
  <c r="AK801" i="2"/>
  <c r="AL801" i="2" s="1"/>
  <c r="AM801" i="2"/>
  <c r="AN801" i="2" s="1"/>
  <c r="AO801" i="2"/>
  <c r="AP801" i="2" s="1"/>
  <c r="AQ801" i="2"/>
  <c r="AR801" i="2" s="1"/>
  <c r="Y802" i="2"/>
  <c r="Z802" i="2" s="1"/>
  <c r="AC802" i="2"/>
  <c r="AD802" i="2" s="1"/>
  <c r="AE802" i="2"/>
  <c r="AF802" i="2" s="1"/>
  <c r="AG802" i="2"/>
  <c r="AH802" i="2" s="1"/>
  <c r="AK802" i="2"/>
  <c r="AL802" i="2" s="1"/>
  <c r="AM802" i="2"/>
  <c r="AN802" i="2" s="1"/>
  <c r="AO802" i="2"/>
  <c r="AP802" i="2" s="1"/>
  <c r="AQ802" i="2"/>
  <c r="AR802" i="2" s="1"/>
  <c r="Y803" i="2"/>
  <c r="Z803" i="2" s="1"/>
  <c r="AC803" i="2"/>
  <c r="AD803" i="2" s="1"/>
  <c r="AE803" i="2"/>
  <c r="AF803" i="2" s="1"/>
  <c r="AG803" i="2"/>
  <c r="AH803" i="2" s="1"/>
  <c r="AK803" i="2"/>
  <c r="AL803" i="2" s="1"/>
  <c r="AM803" i="2"/>
  <c r="AN803" i="2" s="1"/>
  <c r="AO803" i="2"/>
  <c r="AP803" i="2" s="1"/>
  <c r="AQ803" i="2"/>
  <c r="AR803" i="2" s="1"/>
  <c r="Y804" i="2"/>
  <c r="Z804" i="2" s="1"/>
  <c r="AC804" i="2"/>
  <c r="AD804" i="2" s="1"/>
  <c r="AE804" i="2"/>
  <c r="AF804" i="2" s="1"/>
  <c r="AG804" i="2"/>
  <c r="AH804" i="2" s="1"/>
  <c r="AK804" i="2"/>
  <c r="AL804" i="2" s="1"/>
  <c r="AM804" i="2"/>
  <c r="AN804" i="2" s="1"/>
  <c r="AO804" i="2"/>
  <c r="AP804" i="2" s="1"/>
  <c r="AQ804" i="2"/>
  <c r="AR804" i="2" s="1"/>
  <c r="Y805" i="2"/>
  <c r="Z805" i="2" s="1"/>
  <c r="AC805" i="2"/>
  <c r="AD805" i="2" s="1"/>
  <c r="AE805" i="2"/>
  <c r="AF805" i="2" s="1"/>
  <c r="AG805" i="2"/>
  <c r="AH805" i="2" s="1"/>
  <c r="AK805" i="2"/>
  <c r="AL805" i="2" s="1"/>
  <c r="AM805" i="2"/>
  <c r="AN805" i="2" s="1"/>
  <c r="AO805" i="2"/>
  <c r="AP805" i="2" s="1"/>
  <c r="AQ805" i="2"/>
  <c r="AR805" i="2" s="1"/>
  <c r="Y808" i="2"/>
  <c r="Z808" i="2" s="1"/>
  <c r="AC808" i="2"/>
  <c r="AD808" i="2" s="1"/>
  <c r="AE808" i="2"/>
  <c r="AF808" i="2" s="1"/>
  <c r="AG808" i="2"/>
  <c r="AH808" i="2" s="1"/>
  <c r="AM808" i="2"/>
  <c r="AN808" i="2" s="1"/>
  <c r="AO808" i="2"/>
  <c r="AP808" i="2" s="1"/>
  <c r="AQ808" i="2"/>
  <c r="AR808" i="2" s="1"/>
  <c r="Y810" i="2"/>
  <c r="Z810" i="2" s="1"/>
  <c r="AC810" i="2"/>
  <c r="AD810" i="2" s="1"/>
  <c r="AE810" i="2"/>
  <c r="AF810" i="2" s="1"/>
  <c r="AG810" i="2"/>
  <c r="AH810" i="2" s="1"/>
  <c r="AM810" i="2"/>
  <c r="AN810" i="2" s="1"/>
  <c r="AO810" i="2"/>
  <c r="AP810" i="2" s="1"/>
  <c r="AQ810" i="2"/>
  <c r="AR810" i="2" s="1"/>
  <c r="Y811" i="2"/>
  <c r="Z811" i="2" s="1"/>
  <c r="AC811" i="2"/>
  <c r="AD811" i="2" s="1"/>
  <c r="AE811" i="2"/>
  <c r="AF811" i="2" s="1"/>
  <c r="AG811" i="2"/>
  <c r="AH811" i="2" s="1"/>
  <c r="AM811" i="2"/>
  <c r="AN811" i="2" s="1"/>
  <c r="AO811" i="2"/>
  <c r="AP811" i="2" s="1"/>
  <c r="AQ811" i="2"/>
  <c r="AR811" i="2" s="1"/>
  <c r="Y812" i="2"/>
  <c r="Z812" i="2" s="1"/>
  <c r="AC812" i="2"/>
  <c r="AD812" i="2" s="1"/>
  <c r="AE812" i="2"/>
  <c r="AF812" i="2" s="1"/>
  <c r="AG812" i="2"/>
  <c r="AH812" i="2" s="1"/>
  <c r="AM812" i="2"/>
  <c r="AN812" i="2" s="1"/>
  <c r="AO812" i="2"/>
  <c r="AP812" i="2" s="1"/>
  <c r="AQ812" i="2"/>
  <c r="AR812" i="2" s="1"/>
  <c r="Y813" i="2"/>
  <c r="Z813" i="2" s="1"/>
  <c r="AC813" i="2"/>
  <c r="AD813" i="2" s="1"/>
  <c r="AE813" i="2"/>
  <c r="AF813" i="2" s="1"/>
  <c r="AG813" i="2"/>
  <c r="AH813" i="2" s="1"/>
  <c r="AM813" i="2"/>
  <c r="AN813" i="2" s="1"/>
  <c r="AO813" i="2"/>
  <c r="AP813" i="2" s="1"/>
  <c r="AQ813" i="2"/>
  <c r="AR813" i="2" s="1"/>
  <c r="Y815" i="2"/>
  <c r="Z815" i="2" s="1"/>
  <c r="AC815" i="2"/>
  <c r="AD815" i="2" s="1"/>
  <c r="AE815" i="2"/>
  <c r="AF815" i="2" s="1"/>
  <c r="AG815" i="2"/>
  <c r="AH815" i="2" s="1"/>
  <c r="AM815" i="2"/>
  <c r="AN815" i="2" s="1"/>
  <c r="AO815" i="2"/>
  <c r="AP815" i="2" s="1"/>
  <c r="AQ815" i="2"/>
  <c r="AR815" i="2" s="1"/>
  <c r="Y817" i="2"/>
  <c r="Z817" i="2" s="1"/>
  <c r="AC817" i="2"/>
  <c r="AD817" i="2" s="1"/>
  <c r="AE817" i="2"/>
  <c r="AF817" i="2" s="1"/>
  <c r="AG817" i="2"/>
  <c r="AH817" i="2" s="1"/>
  <c r="AM817" i="2"/>
  <c r="AN817" i="2" s="1"/>
  <c r="AO817" i="2"/>
  <c r="AP817" i="2" s="1"/>
  <c r="AQ817" i="2"/>
  <c r="AR817" i="2" s="1"/>
  <c r="Y818" i="2"/>
  <c r="Z818" i="2" s="1"/>
  <c r="AC818" i="2"/>
  <c r="AD818" i="2" s="1"/>
  <c r="AE818" i="2"/>
  <c r="AF818" i="2" s="1"/>
  <c r="AG818" i="2"/>
  <c r="AH818" i="2" s="1"/>
  <c r="AM818" i="2"/>
  <c r="AN818" i="2" s="1"/>
  <c r="AO818" i="2"/>
  <c r="AP818" i="2" s="1"/>
  <c r="AQ818" i="2"/>
  <c r="AR818" i="2" s="1"/>
  <c r="Y819" i="2"/>
  <c r="Z819" i="2" s="1"/>
  <c r="AC819" i="2"/>
  <c r="AD819" i="2" s="1"/>
  <c r="AE819" i="2"/>
  <c r="AF819" i="2" s="1"/>
  <c r="AG819" i="2"/>
  <c r="AH819" i="2" s="1"/>
  <c r="AM819" i="2"/>
  <c r="AN819" i="2" s="1"/>
  <c r="AO819" i="2"/>
  <c r="AP819" i="2" s="1"/>
  <c r="AQ819" i="2"/>
  <c r="AR819" i="2" s="1"/>
  <c r="Y820" i="2"/>
  <c r="Z820" i="2" s="1"/>
  <c r="AC820" i="2"/>
  <c r="AD820" i="2" s="1"/>
  <c r="AE820" i="2"/>
  <c r="AF820" i="2" s="1"/>
  <c r="AG820" i="2"/>
  <c r="AH820" i="2" s="1"/>
  <c r="AM820" i="2"/>
  <c r="AN820" i="2" s="1"/>
  <c r="AO820" i="2"/>
  <c r="AP820" i="2" s="1"/>
  <c r="AQ820" i="2"/>
  <c r="AR820" i="2" s="1"/>
  <c r="Y821" i="2"/>
  <c r="Z821" i="2" s="1"/>
  <c r="AC821" i="2"/>
  <c r="AD821" i="2" s="1"/>
  <c r="AE821" i="2"/>
  <c r="AF821" i="2" s="1"/>
  <c r="AG821" i="2"/>
  <c r="AH821" i="2" s="1"/>
  <c r="AM821" i="2"/>
  <c r="AN821" i="2" s="1"/>
  <c r="AO821" i="2"/>
  <c r="AP821" i="2" s="1"/>
  <c r="AQ821" i="2"/>
  <c r="AR821" i="2" s="1"/>
  <c r="Y822" i="2"/>
  <c r="Z822" i="2" s="1"/>
  <c r="AC822" i="2"/>
  <c r="AD822" i="2" s="1"/>
  <c r="AE822" i="2"/>
  <c r="AF822" i="2" s="1"/>
  <c r="AG822" i="2"/>
  <c r="AH822" i="2" s="1"/>
  <c r="AM822" i="2"/>
  <c r="AN822" i="2" s="1"/>
  <c r="AO822" i="2"/>
  <c r="AP822" i="2" s="1"/>
  <c r="AQ822" i="2"/>
  <c r="AR822" i="2" s="1"/>
  <c r="AE824" i="2"/>
  <c r="AF824" i="2" s="1"/>
  <c r="AG824" i="2"/>
  <c r="AH824" i="2" s="1"/>
  <c r="AM824" i="2"/>
  <c r="AN824" i="2" s="1"/>
  <c r="AO824" i="2"/>
  <c r="AP824" i="2" s="1"/>
  <c r="AQ824" i="2"/>
  <c r="AR824" i="2" s="1"/>
  <c r="AS824" i="2"/>
  <c r="AT824" i="2" s="1"/>
  <c r="DT168" i="2" l="1"/>
  <c r="DT8" i="2" l="1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5" i="2"/>
  <c r="DT26" i="2"/>
  <c r="DT27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3" i="2"/>
  <c r="DT74" i="2"/>
  <c r="DT75" i="2"/>
  <c r="DT76" i="2"/>
  <c r="DT78" i="2"/>
  <c r="DT79" i="2"/>
  <c r="DT80" i="2"/>
  <c r="DT81" i="2"/>
  <c r="DT82" i="2"/>
  <c r="DT83" i="2"/>
  <c r="DT84" i="2"/>
  <c r="DT85" i="2"/>
  <c r="DT86" i="2"/>
  <c r="DT87" i="2"/>
  <c r="DT88" i="2"/>
  <c r="DT89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107" i="2"/>
  <c r="DT108" i="2"/>
  <c r="DT109" i="2"/>
  <c r="DT110" i="2"/>
  <c r="DT112" i="2"/>
  <c r="DT113" i="2"/>
  <c r="DT114" i="2"/>
  <c r="DT115" i="2"/>
  <c r="DT116" i="2"/>
  <c r="DT117" i="2"/>
  <c r="DT118" i="2"/>
  <c r="DT119" i="2"/>
  <c r="DT120" i="2"/>
  <c r="DT121" i="2"/>
  <c r="DT122" i="2"/>
  <c r="DT123" i="2"/>
  <c r="DT124" i="2"/>
  <c r="DT125" i="2"/>
  <c r="DT126" i="2"/>
  <c r="DT127" i="2"/>
  <c r="DT128" i="2"/>
  <c r="DT129" i="2"/>
  <c r="DT130" i="2"/>
  <c r="DT131" i="2"/>
  <c r="DT132" i="2"/>
  <c r="DT133" i="2"/>
  <c r="DT134" i="2"/>
  <c r="DT135" i="2"/>
  <c r="DT136" i="2"/>
  <c r="DT137" i="2"/>
  <c r="DT138" i="2"/>
  <c r="DT139" i="2"/>
  <c r="DT140" i="2"/>
  <c r="DT141" i="2"/>
  <c r="DT142" i="2"/>
  <c r="DT143" i="2"/>
  <c r="DT145" i="2"/>
  <c r="DT146" i="2"/>
  <c r="DT147" i="2"/>
  <c r="DT148" i="2"/>
  <c r="DT149" i="2"/>
  <c r="DT150" i="2"/>
  <c r="DT151" i="2"/>
  <c r="DT152" i="2"/>
  <c r="DT153" i="2"/>
  <c r="DT154" i="2"/>
  <c r="DT155" i="2"/>
  <c r="DT156" i="2"/>
  <c r="DT157" i="2"/>
  <c r="DT158" i="2"/>
  <c r="DT159" i="2"/>
  <c r="DT160" i="2"/>
  <c r="DT162" i="2"/>
  <c r="DT163" i="2"/>
  <c r="DT164" i="2"/>
  <c r="DT165" i="2"/>
  <c r="DT166" i="2"/>
  <c r="DT167" i="2"/>
  <c r="DT169" i="2"/>
  <c r="DT170" i="2"/>
  <c r="DT171" i="2"/>
  <c r="DT172" i="2"/>
  <c r="DT173" i="2"/>
  <c r="DT174" i="2"/>
  <c r="DT177" i="2"/>
  <c r="DT179" i="2"/>
  <c r="DT180" i="2"/>
  <c r="DT181" i="2"/>
  <c r="DT182" i="2"/>
  <c r="DT185" i="2"/>
  <c r="DT186" i="2"/>
  <c r="DT187" i="2"/>
  <c r="DT188" i="2"/>
  <c r="DT189" i="2"/>
  <c r="DT190" i="2"/>
  <c r="DT191" i="2"/>
  <c r="DT192" i="2"/>
  <c r="DT193" i="2"/>
  <c r="DT194" i="2"/>
  <c r="DT195" i="2"/>
  <c r="DT196" i="2"/>
  <c r="DT197" i="2"/>
  <c r="DT198" i="2"/>
  <c r="DT199" i="2"/>
  <c r="DT200" i="2"/>
  <c r="DT201" i="2"/>
  <c r="DT202" i="2"/>
  <c r="DT203" i="2"/>
  <c r="DT204" i="2"/>
  <c r="DT205" i="2"/>
  <c r="DT206" i="2"/>
  <c r="DT207" i="2"/>
  <c r="DT208" i="2"/>
  <c r="DT209" i="2"/>
  <c r="DT210" i="2"/>
  <c r="DT211" i="2"/>
  <c r="DT212" i="2"/>
  <c r="DT213" i="2"/>
  <c r="DT214" i="2"/>
  <c r="DT215" i="2"/>
  <c r="DT216" i="2"/>
  <c r="DT217" i="2"/>
  <c r="DT218" i="2"/>
  <c r="DT219" i="2"/>
  <c r="DT220" i="2"/>
  <c r="DT221" i="2"/>
  <c r="DT222" i="2"/>
  <c r="DT223" i="2"/>
  <c r="DT224" i="2"/>
  <c r="DT225" i="2"/>
  <c r="DT226" i="2"/>
  <c r="DT227" i="2"/>
  <c r="DT228" i="2"/>
  <c r="DT229" i="2"/>
  <c r="DT230" i="2"/>
  <c r="DT231" i="2"/>
  <c r="DT232" i="2"/>
  <c r="DT233" i="2"/>
  <c r="DT234" i="2"/>
  <c r="DT235" i="2"/>
  <c r="DT236" i="2"/>
  <c r="DT237" i="2"/>
  <c r="DT238" i="2"/>
  <c r="DT239" i="2"/>
  <c r="DT240" i="2"/>
  <c r="DT241" i="2"/>
  <c r="DT242" i="2"/>
  <c r="DT243" i="2"/>
  <c r="DT244" i="2"/>
  <c r="DT245" i="2"/>
  <c r="DT247" i="2"/>
  <c r="DT248" i="2"/>
  <c r="DT249" i="2"/>
  <c r="DT250" i="2"/>
  <c r="DT251" i="2"/>
  <c r="DT252" i="2"/>
  <c r="DT253" i="2"/>
  <c r="DT254" i="2"/>
  <c r="DT255" i="2"/>
  <c r="DT256" i="2"/>
  <c r="DT257" i="2"/>
  <c r="DT258" i="2"/>
  <c r="DT259" i="2"/>
  <c r="DT260" i="2"/>
  <c r="DT261" i="2"/>
  <c r="DT262" i="2"/>
  <c r="DT263" i="2"/>
  <c r="DT264" i="2"/>
  <c r="DT265" i="2"/>
  <c r="DT266" i="2"/>
  <c r="DT267" i="2"/>
  <c r="DT268" i="2"/>
  <c r="DT269" i="2"/>
  <c r="DT271" i="2"/>
  <c r="DT272" i="2"/>
  <c r="DT273" i="2"/>
  <c r="DT274" i="2"/>
  <c r="DT275" i="2"/>
  <c r="DT276" i="2"/>
  <c r="DT277" i="2"/>
  <c r="DT278" i="2"/>
  <c r="DT279" i="2"/>
  <c r="DT280" i="2"/>
  <c r="DT281" i="2"/>
  <c r="DT282" i="2"/>
  <c r="DT283" i="2"/>
  <c r="DT284" i="2"/>
  <c r="DT285" i="2"/>
  <c r="DT286" i="2"/>
  <c r="DT287" i="2"/>
  <c r="DT288" i="2"/>
  <c r="DT289" i="2"/>
  <c r="DT290" i="2"/>
  <c r="DT291" i="2"/>
  <c r="DT292" i="2"/>
  <c r="DT293" i="2"/>
  <c r="DT294" i="2"/>
  <c r="DT295" i="2"/>
  <c r="DT296" i="2"/>
  <c r="DT297" i="2"/>
  <c r="DT298" i="2"/>
  <c r="DT299" i="2"/>
  <c r="DT300" i="2"/>
  <c r="DT301" i="2"/>
  <c r="DT303" i="2"/>
  <c r="DT304" i="2"/>
  <c r="DT307" i="2"/>
  <c r="DT308" i="2"/>
  <c r="DT310" i="2"/>
  <c r="DT311" i="2"/>
  <c r="DT312" i="2"/>
  <c r="DT313" i="2"/>
  <c r="DT314" i="2"/>
  <c r="DT315" i="2"/>
  <c r="DT316" i="2"/>
  <c r="DT317" i="2"/>
  <c r="DT318" i="2"/>
  <c r="DT319" i="2"/>
  <c r="DT320" i="2"/>
  <c r="DT321" i="2"/>
  <c r="DT322" i="2"/>
  <c r="DT323" i="2"/>
  <c r="DT324" i="2"/>
  <c r="DT325" i="2"/>
  <c r="DT326" i="2"/>
  <c r="DT327" i="2"/>
  <c r="DT328" i="2"/>
  <c r="DT329" i="2"/>
  <c r="DT330" i="2"/>
  <c r="DT331" i="2"/>
  <c r="DT332" i="2"/>
  <c r="DT333" i="2"/>
  <c r="DT335" i="2"/>
  <c r="DT336" i="2"/>
  <c r="DT337" i="2"/>
  <c r="DT338" i="2"/>
  <c r="DT339" i="2"/>
  <c r="DT340" i="2"/>
  <c r="DT341" i="2"/>
  <c r="DT342" i="2"/>
  <c r="DT343" i="2"/>
  <c r="DT344" i="2"/>
  <c r="DT345" i="2"/>
  <c r="DT346" i="2"/>
  <c r="DT347" i="2"/>
  <c r="DT348" i="2"/>
  <c r="DT349" i="2"/>
  <c r="DT351" i="2"/>
  <c r="DT352" i="2"/>
  <c r="DT354" i="2"/>
  <c r="DT355" i="2"/>
  <c r="DT356" i="2"/>
  <c r="DT357" i="2"/>
  <c r="DT358" i="2"/>
  <c r="DT359" i="2"/>
  <c r="DT362" i="2"/>
  <c r="DT363" i="2"/>
  <c r="DT364" i="2"/>
  <c r="DT366" i="2"/>
  <c r="DT367" i="2"/>
  <c r="DT368" i="2"/>
  <c r="DT369" i="2"/>
  <c r="DT370" i="2"/>
  <c r="DT372" i="2"/>
  <c r="DT373" i="2"/>
  <c r="DT374" i="2"/>
  <c r="DT375" i="2"/>
  <c r="DT376" i="2"/>
  <c r="DT377" i="2"/>
  <c r="DT378" i="2"/>
  <c r="DT379" i="2"/>
  <c r="DT380" i="2"/>
  <c r="DT381" i="2"/>
  <c r="DT383" i="2"/>
  <c r="DT386" i="2"/>
  <c r="DT387" i="2"/>
  <c r="DT388" i="2"/>
  <c r="DT389" i="2"/>
  <c r="DT390" i="2"/>
  <c r="DT391" i="2"/>
  <c r="DT392" i="2"/>
  <c r="DT393" i="2"/>
  <c r="DT394" i="2"/>
  <c r="DT395" i="2"/>
  <c r="DT396" i="2"/>
  <c r="DT397" i="2"/>
  <c r="DT398" i="2"/>
  <c r="DT399" i="2"/>
  <c r="DT400" i="2"/>
  <c r="DT401" i="2"/>
  <c r="DT402" i="2"/>
  <c r="DT403" i="2"/>
  <c r="DT404" i="2"/>
  <c r="DT405" i="2"/>
  <c r="DT406" i="2"/>
  <c r="DT407" i="2"/>
  <c r="DT408" i="2"/>
  <c r="DT409" i="2"/>
  <c r="DT410" i="2"/>
  <c r="DT411" i="2"/>
  <c r="DT412" i="2"/>
  <c r="DT413" i="2"/>
  <c r="DT414" i="2"/>
  <c r="DT415" i="2"/>
  <c r="DT416" i="2"/>
  <c r="DT417" i="2"/>
  <c r="DT418" i="2"/>
  <c r="DT419" i="2"/>
  <c r="DT420" i="2"/>
  <c r="DT421" i="2"/>
  <c r="DT422" i="2"/>
  <c r="DT423" i="2"/>
  <c r="DT424" i="2"/>
  <c r="DT425" i="2"/>
  <c r="DT426" i="2"/>
  <c r="DT427" i="2"/>
  <c r="DT428" i="2"/>
  <c r="DT429" i="2"/>
  <c r="DT430" i="2"/>
  <c r="DT431" i="2"/>
  <c r="DT432" i="2"/>
  <c r="DT433" i="2"/>
  <c r="DT434" i="2"/>
  <c r="DT435" i="2"/>
  <c r="DT436" i="2"/>
  <c r="DT437" i="2"/>
  <c r="DT438" i="2"/>
  <c r="DT439" i="2"/>
  <c r="DT440" i="2"/>
  <c r="DT441" i="2"/>
  <c r="DT442" i="2"/>
  <c r="DT443" i="2"/>
  <c r="DT444" i="2"/>
  <c r="DT446" i="2"/>
  <c r="DT447" i="2"/>
  <c r="DT448" i="2"/>
  <c r="DT449" i="2"/>
  <c r="DT450" i="2"/>
  <c r="DT451" i="2"/>
  <c r="DT452" i="2"/>
  <c r="DT453" i="2"/>
  <c r="DT454" i="2"/>
  <c r="DT455" i="2"/>
  <c r="DT456" i="2"/>
  <c r="DT457" i="2"/>
  <c r="DT458" i="2"/>
  <c r="DT459" i="2"/>
  <c r="DT460" i="2"/>
  <c r="DT461" i="2"/>
  <c r="DT462" i="2"/>
  <c r="DT463" i="2"/>
  <c r="DT464" i="2"/>
  <c r="DT465" i="2"/>
  <c r="DT467" i="2"/>
  <c r="DT468" i="2"/>
  <c r="DT469" i="2"/>
  <c r="DT470" i="2"/>
  <c r="DT471" i="2"/>
  <c r="DT472" i="2"/>
  <c r="DT473" i="2"/>
  <c r="DT474" i="2"/>
  <c r="DT475" i="2"/>
  <c r="DT476" i="2"/>
  <c r="DT477" i="2"/>
  <c r="DT478" i="2"/>
  <c r="DT479" i="2"/>
  <c r="DT480" i="2"/>
  <c r="DT481" i="2"/>
  <c r="DT482" i="2"/>
  <c r="DT483" i="2"/>
  <c r="DT484" i="2"/>
  <c r="DT485" i="2"/>
  <c r="DT486" i="2"/>
  <c r="DT487" i="2"/>
  <c r="DT488" i="2"/>
  <c r="DT489" i="2"/>
  <c r="DT490" i="2"/>
  <c r="DT491" i="2"/>
  <c r="DT492" i="2"/>
  <c r="DT493" i="2"/>
  <c r="DT494" i="2"/>
  <c r="DT495" i="2"/>
  <c r="DT496" i="2"/>
  <c r="DT497" i="2"/>
  <c r="DT498" i="2"/>
  <c r="DT499" i="2"/>
  <c r="DT500" i="2"/>
  <c r="DT501" i="2"/>
  <c r="DT502" i="2"/>
  <c r="DT503" i="2"/>
  <c r="DT504" i="2"/>
  <c r="DT505" i="2"/>
  <c r="DT506" i="2"/>
  <c r="DT507" i="2"/>
  <c r="DT508" i="2"/>
  <c r="DT509" i="2"/>
  <c r="DT510" i="2"/>
  <c r="DT511" i="2"/>
  <c r="DT512" i="2"/>
  <c r="DT513" i="2"/>
  <c r="DT514" i="2"/>
  <c r="DT515" i="2"/>
  <c r="DT516" i="2"/>
  <c r="DT517" i="2"/>
  <c r="DT518" i="2"/>
  <c r="DT519" i="2"/>
  <c r="DT520" i="2"/>
  <c r="DT521" i="2"/>
  <c r="DT522" i="2"/>
  <c r="DT523" i="2"/>
  <c r="DT524" i="2"/>
  <c r="DT525" i="2"/>
  <c r="DT526" i="2"/>
  <c r="DT527" i="2"/>
  <c r="DT528" i="2"/>
  <c r="DT529" i="2"/>
  <c r="DT530" i="2"/>
  <c r="DT531" i="2"/>
  <c r="DT532" i="2"/>
  <c r="DT533" i="2"/>
  <c r="DT534" i="2"/>
  <c r="DT535" i="2"/>
  <c r="DT536" i="2"/>
  <c r="DT537" i="2"/>
  <c r="DT538" i="2"/>
  <c r="DT539" i="2"/>
  <c r="DT541" i="2"/>
  <c r="DT542" i="2"/>
  <c r="DT543" i="2"/>
  <c r="DT546" i="2"/>
  <c r="DT547" i="2"/>
  <c r="DT548" i="2"/>
  <c r="DT549" i="2"/>
  <c r="DT550" i="2"/>
  <c r="DT551" i="2"/>
  <c r="DT552" i="2"/>
  <c r="DT553" i="2"/>
  <c r="DT554" i="2"/>
  <c r="DT555" i="2"/>
  <c r="DT556" i="2"/>
  <c r="DT557" i="2"/>
  <c r="DT560" i="2"/>
  <c r="DT561" i="2"/>
  <c r="DT562" i="2"/>
  <c r="DT563" i="2"/>
  <c r="DT564" i="2"/>
  <c r="DT565" i="2"/>
  <c r="DT567" i="2"/>
  <c r="DT568" i="2"/>
  <c r="DT569" i="2"/>
  <c r="DT570" i="2"/>
  <c r="DT571" i="2"/>
  <c r="DT572" i="2"/>
  <c r="DT573" i="2"/>
  <c r="DT574" i="2"/>
  <c r="DT575" i="2"/>
  <c r="DT576" i="2"/>
  <c r="DT577" i="2"/>
  <c r="DT578" i="2"/>
  <c r="DT579" i="2"/>
  <c r="DT580" i="2"/>
  <c r="DT581" i="2"/>
  <c r="DT582" i="2"/>
  <c r="DT583" i="2"/>
  <c r="DT584" i="2"/>
  <c r="DT585" i="2"/>
  <c r="DT586" i="2"/>
  <c r="DT588" i="2"/>
  <c r="DT589" i="2"/>
  <c r="DT590" i="2"/>
  <c r="DT591" i="2"/>
  <c r="DT592" i="2"/>
  <c r="DT593" i="2"/>
  <c r="DT594" i="2"/>
  <c r="DT595" i="2"/>
  <c r="DT596" i="2"/>
  <c r="DT597" i="2"/>
  <c r="DT598" i="2"/>
  <c r="DT599" i="2"/>
  <c r="DT600" i="2"/>
  <c r="DT601" i="2"/>
  <c r="DT602" i="2"/>
  <c r="DT603" i="2"/>
  <c r="DT604" i="2"/>
  <c r="DT605" i="2"/>
  <c r="DT606" i="2"/>
  <c r="DT608" i="2"/>
  <c r="DT609" i="2"/>
  <c r="DT610" i="2"/>
  <c r="DT611" i="2"/>
  <c r="DT612" i="2"/>
  <c r="DT613" i="2"/>
  <c r="DT614" i="2"/>
  <c r="DT615" i="2"/>
  <c r="DT616" i="2"/>
  <c r="DT618" i="2"/>
  <c r="DT619" i="2"/>
  <c r="DT620" i="2"/>
  <c r="DT621" i="2"/>
  <c r="DT622" i="2"/>
  <c r="DT623" i="2"/>
  <c r="DT624" i="2"/>
  <c r="DT625" i="2"/>
  <c r="DT626" i="2"/>
  <c r="DT627" i="2"/>
  <c r="DT630" i="2"/>
  <c r="DT631" i="2"/>
  <c r="DT632" i="2"/>
  <c r="DT633" i="2"/>
  <c r="DT634" i="2"/>
  <c r="DT635" i="2"/>
  <c r="DT636" i="2"/>
  <c r="DT637" i="2"/>
  <c r="DT638" i="2"/>
  <c r="DT639" i="2"/>
  <c r="DT640" i="2"/>
  <c r="DT641" i="2"/>
  <c r="DT642" i="2"/>
  <c r="DT643" i="2"/>
  <c r="DT644" i="2"/>
  <c r="DT645" i="2"/>
  <c r="DT646" i="2"/>
  <c r="DT647" i="2"/>
  <c r="DT648" i="2"/>
  <c r="DT649" i="2"/>
  <c r="DT650" i="2"/>
  <c r="DT651" i="2"/>
  <c r="DT652" i="2"/>
  <c r="DT653" i="2"/>
  <c r="DT654" i="2"/>
  <c r="DT655" i="2"/>
  <c r="DT656" i="2"/>
  <c r="DT657" i="2"/>
  <c r="DT658" i="2"/>
  <c r="DT659" i="2"/>
  <c r="DT660" i="2"/>
  <c r="DT661" i="2"/>
  <c r="DT662" i="2"/>
  <c r="DT663" i="2"/>
  <c r="DT664" i="2"/>
  <c r="DT665" i="2"/>
  <c r="DT666" i="2"/>
  <c r="DT667" i="2"/>
  <c r="DT668" i="2"/>
  <c r="DT669" i="2"/>
  <c r="DT670" i="2"/>
  <c r="DT671" i="2"/>
  <c r="DT672" i="2"/>
  <c r="DT673" i="2"/>
  <c r="DT674" i="2"/>
  <c r="DT675" i="2"/>
  <c r="DT676" i="2"/>
  <c r="DT677" i="2"/>
  <c r="DT678" i="2"/>
  <c r="DT679" i="2"/>
  <c r="DT680" i="2"/>
  <c r="DT681" i="2"/>
  <c r="DT682" i="2"/>
  <c r="DT683" i="2"/>
  <c r="DT684" i="2"/>
  <c r="DT685" i="2"/>
  <c r="DT686" i="2"/>
  <c r="DT687" i="2"/>
  <c r="DT688" i="2"/>
  <c r="DT689" i="2"/>
  <c r="DT690" i="2"/>
  <c r="DT691" i="2"/>
  <c r="DT692" i="2"/>
  <c r="DT693" i="2"/>
  <c r="DT694" i="2"/>
  <c r="DT695" i="2"/>
  <c r="DT696" i="2"/>
  <c r="DT697" i="2"/>
  <c r="DT698" i="2"/>
  <c r="DT699" i="2"/>
  <c r="DT700" i="2"/>
  <c r="DT701" i="2"/>
  <c r="DT702" i="2"/>
  <c r="DT703" i="2"/>
  <c r="DT704" i="2"/>
  <c r="DT705" i="2"/>
  <c r="DT706" i="2"/>
  <c r="DT707" i="2"/>
  <c r="DT708" i="2"/>
  <c r="DT709" i="2"/>
  <c r="DT710" i="2"/>
  <c r="DT711" i="2"/>
  <c r="DT712" i="2"/>
  <c r="DT713" i="2"/>
  <c r="DT714" i="2"/>
  <c r="DT715" i="2"/>
  <c r="DT716" i="2"/>
  <c r="DT717" i="2"/>
  <c r="DT718" i="2"/>
  <c r="DT719" i="2"/>
  <c r="DT720" i="2"/>
  <c r="DT721" i="2"/>
  <c r="DT722" i="2"/>
  <c r="DT723" i="2"/>
  <c r="DT724" i="2"/>
  <c r="DT725" i="2"/>
  <c r="DT726" i="2"/>
  <c r="DT727" i="2"/>
  <c r="DT728" i="2"/>
  <c r="DT729" i="2"/>
  <c r="DT730" i="2"/>
  <c r="DT731" i="2"/>
  <c r="DT732" i="2"/>
  <c r="DT733" i="2"/>
  <c r="DT734" i="2"/>
  <c r="DT735" i="2"/>
  <c r="DT736" i="2"/>
  <c r="DT737" i="2"/>
  <c r="DT738" i="2"/>
  <c r="DT739" i="2"/>
  <c r="DT740" i="2"/>
  <c r="DT741" i="2"/>
  <c r="DT742" i="2"/>
  <c r="DT743" i="2"/>
  <c r="DT744" i="2"/>
  <c r="DT745" i="2"/>
  <c r="DT746" i="2"/>
  <c r="DT747" i="2"/>
  <c r="DT748" i="2"/>
  <c r="DT749" i="2"/>
  <c r="DT750" i="2"/>
  <c r="DT751" i="2"/>
  <c r="DT752" i="2"/>
  <c r="DT753" i="2"/>
  <c r="DT754" i="2"/>
  <c r="DT755" i="2"/>
  <c r="DT756" i="2"/>
  <c r="DT757" i="2"/>
  <c r="DT758" i="2"/>
  <c r="DT759" i="2"/>
  <c r="DT760" i="2"/>
  <c r="DT761" i="2"/>
  <c r="DT762" i="2"/>
  <c r="DT763" i="2"/>
  <c r="DT764" i="2"/>
  <c r="DT765" i="2"/>
  <c r="DT766" i="2"/>
  <c r="DT767" i="2"/>
  <c r="DT768" i="2"/>
  <c r="DT769" i="2"/>
  <c r="DT770" i="2"/>
  <c r="DT771" i="2"/>
  <c r="DT772" i="2"/>
  <c r="DT773" i="2"/>
  <c r="DT774" i="2"/>
  <c r="DT775" i="2"/>
  <c r="DT776" i="2"/>
  <c r="DT777" i="2"/>
  <c r="DT778" i="2"/>
  <c r="DT779" i="2"/>
  <c r="DT780" i="2"/>
  <c r="DT781" i="2"/>
  <c r="DT782" i="2"/>
  <c r="DT783" i="2"/>
  <c r="DT784" i="2"/>
  <c r="DT785" i="2"/>
  <c r="DT786" i="2"/>
  <c r="DT787" i="2"/>
  <c r="DT788" i="2"/>
  <c r="DT789" i="2"/>
  <c r="DT791" i="2"/>
  <c r="DT792" i="2"/>
  <c r="DT793" i="2"/>
  <c r="DT794" i="2"/>
  <c r="DT795" i="2"/>
  <c r="DT796" i="2"/>
  <c r="DT797" i="2"/>
  <c r="DT798" i="2"/>
  <c r="DT799" i="2"/>
  <c r="DT801" i="2"/>
  <c r="DT802" i="2"/>
  <c r="DT803" i="2"/>
  <c r="DT804" i="2"/>
  <c r="DT805" i="2"/>
  <c r="DT808" i="2"/>
  <c r="DT810" i="2"/>
  <c r="DT811" i="2"/>
  <c r="DT812" i="2"/>
  <c r="DT813" i="2"/>
  <c r="DT815" i="2"/>
  <c r="DT817" i="2"/>
  <c r="DT818" i="2"/>
  <c r="DT819" i="2"/>
  <c r="DT820" i="2"/>
  <c r="DT821" i="2"/>
  <c r="DT822" i="2"/>
  <c r="DT7" i="2"/>
  <c r="DH5" i="2" l="1"/>
  <c r="DH824" i="2" s="1"/>
  <c r="BC824" i="2" l="1"/>
  <c r="BD824" i="2" s="1"/>
  <c r="AY824" i="2"/>
  <c r="AZ824" i="2" s="1"/>
  <c r="AW824" i="2"/>
  <c r="AX824" i="2" s="1"/>
  <c r="AU824" i="2"/>
  <c r="AV824" i="2" s="1"/>
  <c r="R824" i="2"/>
  <c r="Q824" i="2"/>
  <c r="P824" i="2"/>
  <c r="O824" i="2"/>
  <c r="N824" i="2"/>
  <c r="M824" i="2"/>
  <c r="L824" i="2"/>
  <c r="K824" i="2"/>
  <c r="C824" i="2"/>
  <c r="B824" i="2"/>
  <c r="R823" i="2"/>
  <c r="Q823" i="2"/>
  <c r="P823" i="2"/>
  <c r="O823" i="2"/>
  <c r="N823" i="2"/>
  <c r="M823" i="2"/>
  <c r="L823" i="2"/>
  <c r="K823" i="2"/>
  <c r="C823" i="2"/>
  <c r="B823" i="2"/>
  <c r="AY822" i="2"/>
  <c r="AZ822" i="2" s="1"/>
  <c r="AW822" i="2"/>
  <c r="AX822" i="2" s="1"/>
  <c r="AU822" i="2"/>
  <c r="AV822" i="2" s="1"/>
  <c r="DV822" i="2"/>
  <c r="DU822" i="2"/>
  <c r="DS822" i="2"/>
  <c r="DR822" i="2"/>
  <c r="DQ822" i="2"/>
  <c r="DP822" i="2"/>
  <c r="U822" i="2"/>
  <c r="V822" i="2" s="1"/>
  <c r="R822" i="2"/>
  <c r="Q822" i="2"/>
  <c r="P822" i="2"/>
  <c r="O822" i="2"/>
  <c r="N822" i="2"/>
  <c r="M822" i="2"/>
  <c r="L822" i="2"/>
  <c r="K822" i="2"/>
  <c r="I822" i="2"/>
  <c r="F822" i="2"/>
  <c r="E822" i="2"/>
  <c r="B822" i="2"/>
  <c r="AY821" i="2"/>
  <c r="AZ821" i="2" s="1"/>
  <c r="AW821" i="2"/>
  <c r="AX821" i="2" s="1"/>
  <c r="AU821" i="2"/>
  <c r="AV821" i="2" s="1"/>
  <c r="DV821" i="2"/>
  <c r="DU821" i="2"/>
  <c r="DS821" i="2"/>
  <c r="DR821" i="2"/>
  <c r="DQ821" i="2"/>
  <c r="DP821" i="2"/>
  <c r="U821" i="2"/>
  <c r="V821" i="2" s="1"/>
  <c r="R821" i="2"/>
  <c r="Q821" i="2"/>
  <c r="P821" i="2"/>
  <c r="O821" i="2"/>
  <c r="N821" i="2"/>
  <c r="M821" i="2"/>
  <c r="L821" i="2"/>
  <c r="K821" i="2"/>
  <c r="J821" i="2"/>
  <c r="I821" i="2"/>
  <c r="F821" i="2"/>
  <c r="E821" i="2"/>
  <c r="B821" i="2"/>
  <c r="AY820" i="2"/>
  <c r="AZ820" i="2" s="1"/>
  <c r="AW820" i="2"/>
  <c r="AX820" i="2" s="1"/>
  <c r="AU820" i="2"/>
  <c r="AV820" i="2" s="1"/>
  <c r="DU820" i="2"/>
  <c r="DS820" i="2"/>
  <c r="DR820" i="2"/>
  <c r="DQ820" i="2"/>
  <c r="DP820" i="2"/>
  <c r="U820" i="2"/>
  <c r="V820" i="2" s="1"/>
  <c r="R820" i="2"/>
  <c r="Q820" i="2"/>
  <c r="P820" i="2"/>
  <c r="O820" i="2"/>
  <c r="N820" i="2"/>
  <c r="M820" i="2"/>
  <c r="L820" i="2"/>
  <c r="K820" i="2"/>
  <c r="J820" i="2"/>
  <c r="I820" i="2"/>
  <c r="F820" i="2"/>
  <c r="E820" i="2"/>
  <c r="B820" i="2"/>
  <c r="AY819" i="2"/>
  <c r="AZ819" i="2" s="1"/>
  <c r="AW819" i="2"/>
  <c r="AX819" i="2" s="1"/>
  <c r="AU819" i="2"/>
  <c r="AV819" i="2" s="1"/>
  <c r="DV819" i="2"/>
  <c r="DU819" i="2"/>
  <c r="DS819" i="2"/>
  <c r="DR819" i="2"/>
  <c r="DQ819" i="2"/>
  <c r="DP819" i="2"/>
  <c r="U819" i="2"/>
  <c r="V819" i="2" s="1"/>
  <c r="R819" i="2"/>
  <c r="Q819" i="2"/>
  <c r="P819" i="2"/>
  <c r="O819" i="2"/>
  <c r="N819" i="2"/>
  <c r="M819" i="2"/>
  <c r="L819" i="2"/>
  <c r="K819" i="2"/>
  <c r="J819" i="2"/>
  <c r="I819" i="2"/>
  <c r="F819" i="2"/>
  <c r="E819" i="2"/>
  <c r="B819" i="2"/>
  <c r="AY818" i="2"/>
  <c r="AZ818" i="2" s="1"/>
  <c r="AW818" i="2"/>
  <c r="AX818" i="2" s="1"/>
  <c r="AU818" i="2"/>
  <c r="AV818" i="2" s="1"/>
  <c r="DV818" i="2"/>
  <c r="DU818" i="2"/>
  <c r="DS818" i="2"/>
  <c r="DR818" i="2"/>
  <c r="DQ818" i="2"/>
  <c r="DP818" i="2"/>
  <c r="U818" i="2"/>
  <c r="V818" i="2" s="1"/>
  <c r="R818" i="2"/>
  <c r="Q818" i="2"/>
  <c r="P818" i="2"/>
  <c r="O818" i="2"/>
  <c r="N818" i="2"/>
  <c r="M818" i="2"/>
  <c r="L818" i="2"/>
  <c r="K818" i="2"/>
  <c r="J818" i="2"/>
  <c r="I818" i="2"/>
  <c r="F818" i="2"/>
  <c r="E818" i="2"/>
  <c r="B818" i="2"/>
  <c r="AY817" i="2"/>
  <c r="AZ817" i="2" s="1"/>
  <c r="AW817" i="2"/>
  <c r="AX817" i="2" s="1"/>
  <c r="AU817" i="2"/>
  <c r="AV817" i="2" s="1"/>
  <c r="DV817" i="2"/>
  <c r="DU817" i="2"/>
  <c r="DS817" i="2"/>
  <c r="DR817" i="2"/>
  <c r="DQ817" i="2"/>
  <c r="DP817" i="2"/>
  <c r="U817" i="2"/>
  <c r="V817" i="2" s="1"/>
  <c r="R817" i="2"/>
  <c r="Q817" i="2"/>
  <c r="P817" i="2"/>
  <c r="O817" i="2"/>
  <c r="N817" i="2"/>
  <c r="M817" i="2"/>
  <c r="L817" i="2"/>
  <c r="K817" i="2"/>
  <c r="J817" i="2"/>
  <c r="I817" i="2"/>
  <c r="F817" i="2"/>
  <c r="E817" i="2"/>
  <c r="D817" i="2"/>
  <c r="C817" i="2"/>
  <c r="B817" i="2"/>
  <c r="R816" i="2"/>
  <c r="Q816" i="2"/>
  <c r="P816" i="2"/>
  <c r="O816" i="2"/>
  <c r="N816" i="2"/>
  <c r="M816" i="2"/>
  <c r="L816" i="2"/>
  <c r="K816" i="2"/>
  <c r="C816" i="2"/>
  <c r="B816" i="2"/>
  <c r="AY815" i="2"/>
  <c r="AZ815" i="2" s="1"/>
  <c r="AW815" i="2"/>
  <c r="AX815" i="2" s="1"/>
  <c r="AU815" i="2"/>
  <c r="AV815" i="2" s="1"/>
  <c r="DU815" i="2"/>
  <c r="DS815" i="2"/>
  <c r="DR815" i="2"/>
  <c r="DQ815" i="2"/>
  <c r="DP815" i="2"/>
  <c r="U815" i="2"/>
  <c r="V815" i="2" s="1"/>
  <c r="R815" i="2"/>
  <c r="Q815" i="2"/>
  <c r="P815" i="2"/>
  <c r="O815" i="2"/>
  <c r="N815" i="2"/>
  <c r="M815" i="2"/>
  <c r="L815" i="2"/>
  <c r="K815" i="2"/>
  <c r="J815" i="2"/>
  <c r="I815" i="2"/>
  <c r="F815" i="2"/>
  <c r="E815" i="2"/>
  <c r="D815" i="2"/>
  <c r="C815" i="2"/>
  <c r="B815" i="2"/>
  <c r="R814" i="2"/>
  <c r="Q814" i="2"/>
  <c r="P814" i="2"/>
  <c r="O814" i="2"/>
  <c r="N814" i="2"/>
  <c r="M814" i="2"/>
  <c r="L814" i="2"/>
  <c r="K814" i="2"/>
  <c r="C814" i="2"/>
  <c r="B814" i="2"/>
  <c r="AY813" i="2"/>
  <c r="AZ813" i="2" s="1"/>
  <c r="AW813" i="2"/>
  <c r="AX813" i="2" s="1"/>
  <c r="AU813" i="2"/>
  <c r="AV813" i="2" s="1"/>
  <c r="DU813" i="2"/>
  <c r="DS813" i="2"/>
  <c r="DR813" i="2"/>
  <c r="DQ813" i="2"/>
  <c r="DP813" i="2"/>
  <c r="U813" i="2"/>
  <c r="V813" i="2" s="1"/>
  <c r="R813" i="2"/>
  <c r="Q813" i="2"/>
  <c r="P813" i="2"/>
  <c r="O813" i="2"/>
  <c r="N813" i="2"/>
  <c r="M813" i="2"/>
  <c r="L813" i="2"/>
  <c r="K813" i="2"/>
  <c r="J813" i="2"/>
  <c r="I813" i="2"/>
  <c r="F813" i="2"/>
  <c r="B813" i="2"/>
  <c r="AY812" i="2"/>
  <c r="AZ812" i="2" s="1"/>
  <c r="AW812" i="2"/>
  <c r="AX812" i="2" s="1"/>
  <c r="AU812" i="2"/>
  <c r="AV812" i="2" s="1"/>
  <c r="DU812" i="2"/>
  <c r="DS812" i="2"/>
  <c r="DR812" i="2"/>
  <c r="DQ812" i="2"/>
  <c r="DP812" i="2"/>
  <c r="U812" i="2"/>
  <c r="V812" i="2" s="1"/>
  <c r="R812" i="2"/>
  <c r="Q812" i="2"/>
  <c r="P812" i="2"/>
  <c r="O812" i="2"/>
  <c r="N812" i="2"/>
  <c r="M812" i="2"/>
  <c r="L812" i="2"/>
  <c r="K812" i="2"/>
  <c r="J812" i="2"/>
  <c r="I812" i="2"/>
  <c r="F812" i="2"/>
  <c r="B812" i="2"/>
  <c r="AY811" i="2"/>
  <c r="AZ811" i="2" s="1"/>
  <c r="AW811" i="2"/>
  <c r="AX811" i="2" s="1"/>
  <c r="AU811" i="2"/>
  <c r="AV811" i="2" s="1"/>
  <c r="DU811" i="2"/>
  <c r="DS811" i="2"/>
  <c r="DQ811" i="2"/>
  <c r="DP811" i="2"/>
  <c r="U811" i="2"/>
  <c r="V811" i="2" s="1"/>
  <c r="R811" i="2"/>
  <c r="Q811" i="2"/>
  <c r="P811" i="2"/>
  <c r="O811" i="2"/>
  <c r="N811" i="2"/>
  <c r="M811" i="2"/>
  <c r="L811" i="2"/>
  <c r="K811" i="2"/>
  <c r="J811" i="2"/>
  <c r="I811" i="2"/>
  <c r="F811" i="2"/>
  <c r="B811" i="2"/>
  <c r="AY810" i="2"/>
  <c r="AZ810" i="2" s="1"/>
  <c r="AW810" i="2"/>
  <c r="AX810" i="2" s="1"/>
  <c r="AU810" i="2"/>
  <c r="AV810" i="2" s="1"/>
  <c r="DU810" i="2"/>
  <c r="DS810" i="2"/>
  <c r="DR810" i="2"/>
  <c r="DQ810" i="2"/>
  <c r="DP810" i="2"/>
  <c r="U810" i="2"/>
  <c r="V810" i="2" s="1"/>
  <c r="R810" i="2"/>
  <c r="Q810" i="2"/>
  <c r="P810" i="2"/>
  <c r="O810" i="2"/>
  <c r="N810" i="2"/>
  <c r="M810" i="2"/>
  <c r="L810" i="2"/>
  <c r="K810" i="2"/>
  <c r="J810" i="2"/>
  <c r="I810" i="2"/>
  <c r="F810" i="2"/>
  <c r="E810" i="2"/>
  <c r="D810" i="2"/>
  <c r="C810" i="2"/>
  <c r="B810" i="2"/>
  <c r="R809" i="2"/>
  <c r="Q809" i="2"/>
  <c r="P809" i="2"/>
  <c r="O809" i="2"/>
  <c r="N809" i="2"/>
  <c r="M809" i="2"/>
  <c r="L809" i="2"/>
  <c r="K809" i="2"/>
  <c r="C809" i="2"/>
  <c r="B809" i="2"/>
  <c r="AY808" i="2"/>
  <c r="AZ808" i="2" s="1"/>
  <c r="AW808" i="2"/>
  <c r="AX808" i="2" s="1"/>
  <c r="AU808" i="2"/>
  <c r="AV808" i="2" s="1"/>
  <c r="DU808" i="2"/>
  <c r="DS808" i="2"/>
  <c r="DR808" i="2"/>
  <c r="DQ808" i="2"/>
  <c r="DP808" i="2"/>
  <c r="U808" i="2"/>
  <c r="V808" i="2" s="1"/>
  <c r="R808" i="2"/>
  <c r="Q808" i="2"/>
  <c r="P808" i="2"/>
  <c r="O808" i="2"/>
  <c r="N808" i="2"/>
  <c r="M808" i="2"/>
  <c r="L808" i="2"/>
  <c r="K808" i="2"/>
  <c r="J808" i="2"/>
  <c r="I808" i="2"/>
  <c r="F808" i="2"/>
  <c r="E808" i="2"/>
  <c r="D808" i="2"/>
  <c r="C808" i="2"/>
  <c r="B808" i="2"/>
  <c r="R807" i="2"/>
  <c r="Q807" i="2"/>
  <c r="P807" i="2"/>
  <c r="O807" i="2"/>
  <c r="N807" i="2"/>
  <c r="M807" i="2"/>
  <c r="L807" i="2"/>
  <c r="K807" i="2"/>
  <c r="C807" i="2"/>
  <c r="B807" i="2"/>
  <c r="R806" i="2"/>
  <c r="Q806" i="2"/>
  <c r="P806" i="2"/>
  <c r="O806" i="2"/>
  <c r="N806" i="2"/>
  <c r="M806" i="2"/>
  <c r="L806" i="2"/>
  <c r="K806" i="2"/>
  <c r="D806" i="2"/>
  <c r="B806" i="2"/>
  <c r="AY805" i="2"/>
  <c r="AZ805" i="2" s="1"/>
  <c r="AW805" i="2"/>
  <c r="AX805" i="2" s="1"/>
  <c r="AU805" i="2"/>
  <c r="AV805" i="2" s="1"/>
  <c r="DU805" i="2"/>
  <c r="DS805" i="2"/>
  <c r="DR805" i="2"/>
  <c r="DQ805" i="2"/>
  <c r="DP805" i="2"/>
  <c r="U805" i="2"/>
  <c r="V805" i="2" s="1"/>
  <c r="R805" i="2"/>
  <c r="Q805" i="2"/>
  <c r="P805" i="2"/>
  <c r="O805" i="2"/>
  <c r="N805" i="2"/>
  <c r="M805" i="2"/>
  <c r="L805" i="2"/>
  <c r="K805" i="2"/>
  <c r="J805" i="2"/>
  <c r="I805" i="2"/>
  <c r="F805" i="2"/>
  <c r="E805" i="2"/>
  <c r="B805" i="2"/>
  <c r="AY804" i="2"/>
  <c r="AZ804" i="2" s="1"/>
  <c r="AW804" i="2"/>
  <c r="AX804" i="2" s="1"/>
  <c r="AU804" i="2"/>
  <c r="AV804" i="2" s="1"/>
  <c r="DU804" i="2"/>
  <c r="DS804" i="2"/>
  <c r="DR804" i="2"/>
  <c r="DQ804" i="2"/>
  <c r="DP804" i="2"/>
  <c r="U804" i="2"/>
  <c r="V804" i="2" s="1"/>
  <c r="R804" i="2"/>
  <c r="Q804" i="2"/>
  <c r="P804" i="2"/>
  <c r="O804" i="2"/>
  <c r="N804" i="2"/>
  <c r="M804" i="2"/>
  <c r="L804" i="2"/>
  <c r="K804" i="2"/>
  <c r="J804" i="2"/>
  <c r="I804" i="2"/>
  <c r="F804" i="2"/>
  <c r="E804" i="2"/>
  <c r="B804" i="2"/>
  <c r="AY803" i="2"/>
  <c r="AZ803" i="2" s="1"/>
  <c r="AW803" i="2"/>
  <c r="AX803" i="2" s="1"/>
  <c r="AU803" i="2"/>
  <c r="AV803" i="2" s="1"/>
  <c r="DU803" i="2"/>
  <c r="DS803" i="2"/>
  <c r="DR803" i="2"/>
  <c r="DQ803" i="2"/>
  <c r="DP803" i="2"/>
  <c r="U803" i="2"/>
  <c r="V803" i="2" s="1"/>
  <c r="R803" i="2"/>
  <c r="Q803" i="2"/>
  <c r="P803" i="2"/>
  <c r="O803" i="2"/>
  <c r="N803" i="2"/>
  <c r="M803" i="2"/>
  <c r="L803" i="2"/>
  <c r="K803" i="2"/>
  <c r="J803" i="2"/>
  <c r="I803" i="2"/>
  <c r="F803" i="2"/>
  <c r="E803" i="2"/>
  <c r="B803" i="2"/>
  <c r="AY802" i="2"/>
  <c r="AZ802" i="2" s="1"/>
  <c r="AW802" i="2"/>
  <c r="AX802" i="2" s="1"/>
  <c r="AU802" i="2"/>
  <c r="AV802" i="2" s="1"/>
  <c r="DU802" i="2"/>
  <c r="DS802" i="2"/>
  <c r="DR802" i="2"/>
  <c r="DQ802" i="2"/>
  <c r="DP802" i="2"/>
  <c r="U802" i="2"/>
  <c r="V802" i="2" s="1"/>
  <c r="R802" i="2"/>
  <c r="Q802" i="2"/>
  <c r="P802" i="2"/>
  <c r="O802" i="2"/>
  <c r="N802" i="2"/>
  <c r="M802" i="2"/>
  <c r="L802" i="2"/>
  <c r="K802" i="2"/>
  <c r="J802" i="2"/>
  <c r="I802" i="2"/>
  <c r="F802" i="2"/>
  <c r="E802" i="2"/>
  <c r="B802" i="2"/>
  <c r="AY801" i="2"/>
  <c r="AZ801" i="2" s="1"/>
  <c r="AW801" i="2"/>
  <c r="AX801" i="2" s="1"/>
  <c r="AU801" i="2"/>
  <c r="AV801" i="2" s="1"/>
  <c r="DU801" i="2"/>
  <c r="DS801" i="2"/>
  <c r="DR801" i="2"/>
  <c r="DQ801" i="2"/>
  <c r="DP801" i="2"/>
  <c r="U801" i="2"/>
  <c r="V801" i="2" s="1"/>
  <c r="R801" i="2"/>
  <c r="Q801" i="2"/>
  <c r="P801" i="2"/>
  <c r="O801" i="2"/>
  <c r="N801" i="2"/>
  <c r="M801" i="2"/>
  <c r="L801" i="2"/>
  <c r="K801" i="2"/>
  <c r="J801" i="2"/>
  <c r="I801" i="2"/>
  <c r="F801" i="2"/>
  <c r="E801" i="2"/>
  <c r="D801" i="2"/>
  <c r="B801" i="2"/>
  <c r="R800" i="2"/>
  <c r="Q800" i="2"/>
  <c r="P800" i="2"/>
  <c r="O800" i="2"/>
  <c r="N800" i="2"/>
  <c r="M800" i="2"/>
  <c r="L800" i="2"/>
  <c r="K800" i="2"/>
  <c r="D800" i="2"/>
  <c r="B800" i="2"/>
  <c r="AY799" i="2"/>
  <c r="AZ799" i="2" s="1"/>
  <c r="AW799" i="2"/>
  <c r="AX799" i="2" s="1"/>
  <c r="AU799" i="2"/>
  <c r="AV799" i="2" s="1"/>
  <c r="DU799" i="2"/>
  <c r="DS799" i="2"/>
  <c r="DR799" i="2"/>
  <c r="DQ799" i="2"/>
  <c r="DP799" i="2"/>
  <c r="U799" i="2"/>
  <c r="V799" i="2" s="1"/>
  <c r="R799" i="2"/>
  <c r="Q799" i="2"/>
  <c r="P799" i="2"/>
  <c r="O799" i="2"/>
  <c r="N799" i="2"/>
  <c r="M799" i="2"/>
  <c r="L799" i="2"/>
  <c r="K799" i="2"/>
  <c r="J799" i="2"/>
  <c r="I799" i="2"/>
  <c r="H799" i="2"/>
  <c r="F799" i="2"/>
  <c r="E799" i="2"/>
  <c r="B799" i="2"/>
  <c r="AY798" i="2"/>
  <c r="AZ798" i="2" s="1"/>
  <c r="AW798" i="2"/>
  <c r="AX798" i="2" s="1"/>
  <c r="AU798" i="2"/>
  <c r="AV798" i="2" s="1"/>
  <c r="DU798" i="2"/>
  <c r="DS798" i="2"/>
  <c r="DR798" i="2"/>
  <c r="DQ798" i="2"/>
  <c r="DP798" i="2"/>
  <c r="U798" i="2"/>
  <c r="V798" i="2" s="1"/>
  <c r="R798" i="2"/>
  <c r="Q798" i="2"/>
  <c r="P798" i="2"/>
  <c r="O798" i="2"/>
  <c r="N798" i="2"/>
  <c r="M798" i="2"/>
  <c r="L798" i="2"/>
  <c r="K798" i="2"/>
  <c r="J798" i="2"/>
  <c r="I798" i="2"/>
  <c r="H798" i="2"/>
  <c r="F798" i="2"/>
  <c r="E798" i="2"/>
  <c r="B798" i="2"/>
  <c r="AY797" i="2"/>
  <c r="AZ797" i="2" s="1"/>
  <c r="AW797" i="2"/>
  <c r="AX797" i="2" s="1"/>
  <c r="AU797" i="2"/>
  <c r="AV797" i="2" s="1"/>
  <c r="DU797" i="2"/>
  <c r="DS797" i="2"/>
  <c r="DR797" i="2"/>
  <c r="DQ797" i="2"/>
  <c r="DP797" i="2"/>
  <c r="U797" i="2"/>
  <c r="V797" i="2" s="1"/>
  <c r="R797" i="2"/>
  <c r="Q797" i="2"/>
  <c r="P797" i="2"/>
  <c r="O797" i="2"/>
  <c r="N797" i="2"/>
  <c r="M797" i="2"/>
  <c r="L797" i="2"/>
  <c r="K797" i="2"/>
  <c r="J797" i="2"/>
  <c r="I797" i="2"/>
  <c r="H797" i="2"/>
  <c r="F797" i="2"/>
  <c r="E797" i="2"/>
  <c r="B797" i="2"/>
  <c r="AY796" i="2"/>
  <c r="AZ796" i="2" s="1"/>
  <c r="AW796" i="2"/>
  <c r="AX796" i="2" s="1"/>
  <c r="AU796" i="2"/>
  <c r="AV796" i="2" s="1"/>
  <c r="DU796" i="2"/>
  <c r="DS796" i="2"/>
  <c r="DR796" i="2"/>
  <c r="DQ796" i="2"/>
  <c r="DP796" i="2"/>
  <c r="U796" i="2"/>
  <c r="V796" i="2" s="1"/>
  <c r="R796" i="2"/>
  <c r="Q796" i="2"/>
  <c r="P796" i="2"/>
  <c r="O796" i="2"/>
  <c r="N796" i="2"/>
  <c r="M796" i="2"/>
  <c r="L796" i="2"/>
  <c r="K796" i="2"/>
  <c r="J796" i="2"/>
  <c r="I796" i="2"/>
  <c r="H796" i="2"/>
  <c r="F796" i="2"/>
  <c r="E796" i="2"/>
  <c r="B796" i="2"/>
  <c r="AY795" i="2"/>
  <c r="AZ795" i="2" s="1"/>
  <c r="AW795" i="2"/>
  <c r="AX795" i="2" s="1"/>
  <c r="AU795" i="2"/>
  <c r="AV795" i="2" s="1"/>
  <c r="DU795" i="2"/>
  <c r="DS795" i="2"/>
  <c r="DR795" i="2"/>
  <c r="DQ795" i="2"/>
  <c r="DP795" i="2"/>
  <c r="U795" i="2"/>
  <c r="V795" i="2" s="1"/>
  <c r="R795" i="2"/>
  <c r="Q795" i="2"/>
  <c r="P795" i="2"/>
  <c r="O795" i="2"/>
  <c r="N795" i="2"/>
  <c r="M795" i="2"/>
  <c r="L795" i="2"/>
  <c r="K795" i="2"/>
  <c r="J795" i="2"/>
  <c r="I795" i="2"/>
  <c r="H795" i="2"/>
  <c r="F795" i="2"/>
  <c r="E795" i="2"/>
  <c r="B795" i="2"/>
  <c r="AY794" i="2"/>
  <c r="AZ794" i="2" s="1"/>
  <c r="AW794" i="2"/>
  <c r="AX794" i="2" s="1"/>
  <c r="AU794" i="2"/>
  <c r="AV794" i="2" s="1"/>
  <c r="DU794" i="2"/>
  <c r="DS794" i="2"/>
  <c r="DR794" i="2"/>
  <c r="DQ794" i="2"/>
  <c r="DP794" i="2"/>
  <c r="U794" i="2"/>
  <c r="V794" i="2" s="1"/>
  <c r="R794" i="2"/>
  <c r="Q794" i="2"/>
  <c r="P794" i="2"/>
  <c r="O794" i="2"/>
  <c r="N794" i="2"/>
  <c r="M794" i="2"/>
  <c r="L794" i="2"/>
  <c r="K794" i="2"/>
  <c r="J794" i="2"/>
  <c r="I794" i="2"/>
  <c r="H794" i="2"/>
  <c r="F794" i="2"/>
  <c r="E794" i="2"/>
  <c r="B794" i="2"/>
  <c r="AY793" i="2"/>
  <c r="AZ793" i="2" s="1"/>
  <c r="AW793" i="2"/>
  <c r="AX793" i="2" s="1"/>
  <c r="AU793" i="2"/>
  <c r="AV793" i="2" s="1"/>
  <c r="DU793" i="2"/>
  <c r="DS793" i="2"/>
  <c r="DR793" i="2"/>
  <c r="DQ793" i="2"/>
  <c r="DP793" i="2"/>
  <c r="U793" i="2"/>
  <c r="V793" i="2" s="1"/>
  <c r="R793" i="2"/>
  <c r="Q793" i="2"/>
  <c r="P793" i="2"/>
  <c r="O793" i="2"/>
  <c r="N793" i="2"/>
  <c r="M793" i="2"/>
  <c r="L793" i="2"/>
  <c r="K793" i="2"/>
  <c r="J793" i="2"/>
  <c r="I793" i="2"/>
  <c r="H793" i="2"/>
  <c r="F793" i="2"/>
  <c r="E793" i="2"/>
  <c r="B793" i="2"/>
  <c r="AY792" i="2"/>
  <c r="AZ792" i="2" s="1"/>
  <c r="AW792" i="2"/>
  <c r="AX792" i="2" s="1"/>
  <c r="AU792" i="2"/>
  <c r="AV792" i="2" s="1"/>
  <c r="DU792" i="2"/>
  <c r="DS792" i="2"/>
  <c r="DR792" i="2"/>
  <c r="DQ792" i="2"/>
  <c r="DP792" i="2"/>
  <c r="U792" i="2"/>
  <c r="V792" i="2" s="1"/>
  <c r="R792" i="2"/>
  <c r="Q792" i="2"/>
  <c r="P792" i="2"/>
  <c r="O792" i="2"/>
  <c r="N792" i="2"/>
  <c r="M792" i="2"/>
  <c r="L792" i="2"/>
  <c r="K792" i="2"/>
  <c r="J792" i="2"/>
  <c r="I792" i="2"/>
  <c r="H792" i="2"/>
  <c r="F792" i="2"/>
  <c r="E792" i="2"/>
  <c r="B792" i="2"/>
  <c r="AY791" i="2"/>
  <c r="AZ791" i="2" s="1"/>
  <c r="AW791" i="2"/>
  <c r="AX791" i="2" s="1"/>
  <c r="AU791" i="2"/>
  <c r="AV791" i="2" s="1"/>
  <c r="DU791" i="2"/>
  <c r="DS791" i="2"/>
  <c r="DR791" i="2"/>
  <c r="DQ791" i="2"/>
  <c r="DP791" i="2"/>
  <c r="U791" i="2"/>
  <c r="V791" i="2" s="1"/>
  <c r="R791" i="2"/>
  <c r="Q791" i="2"/>
  <c r="P791" i="2"/>
  <c r="O791" i="2"/>
  <c r="N791" i="2"/>
  <c r="M791" i="2"/>
  <c r="L791" i="2"/>
  <c r="K791" i="2"/>
  <c r="J791" i="2"/>
  <c r="I791" i="2"/>
  <c r="H791" i="2"/>
  <c r="F791" i="2"/>
  <c r="E791" i="2"/>
  <c r="D791" i="2"/>
  <c r="B791" i="2"/>
  <c r="R790" i="2"/>
  <c r="Q790" i="2"/>
  <c r="P790" i="2"/>
  <c r="O790" i="2"/>
  <c r="N790" i="2"/>
  <c r="M790" i="2"/>
  <c r="L790" i="2"/>
  <c r="K790" i="2"/>
  <c r="D790" i="2"/>
  <c r="B790" i="2"/>
  <c r="AY789" i="2"/>
  <c r="AZ789" i="2" s="1"/>
  <c r="AW789" i="2"/>
  <c r="AX789" i="2" s="1"/>
  <c r="AU789" i="2"/>
  <c r="AV789" i="2" s="1"/>
  <c r="DU789" i="2"/>
  <c r="DS789" i="2"/>
  <c r="DR789" i="2"/>
  <c r="DQ789" i="2"/>
  <c r="DP789" i="2"/>
  <c r="U789" i="2"/>
  <c r="V789" i="2" s="1"/>
  <c r="R789" i="2"/>
  <c r="Q789" i="2"/>
  <c r="P789" i="2"/>
  <c r="O789" i="2"/>
  <c r="N789" i="2"/>
  <c r="M789" i="2"/>
  <c r="L789" i="2"/>
  <c r="K789" i="2"/>
  <c r="J789" i="2"/>
  <c r="I789" i="2"/>
  <c r="H789" i="2"/>
  <c r="F789" i="2"/>
  <c r="E789" i="2"/>
  <c r="B789" i="2"/>
  <c r="AY788" i="2"/>
  <c r="AZ788" i="2" s="1"/>
  <c r="AW788" i="2"/>
  <c r="AX788" i="2" s="1"/>
  <c r="AU788" i="2"/>
  <c r="AV788" i="2" s="1"/>
  <c r="DU788" i="2"/>
  <c r="DS788" i="2"/>
  <c r="DR788" i="2"/>
  <c r="DQ788" i="2"/>
  <c r="DP788" i="2"/>
  <c r="U788" i="2"/>
  <c r="V788" i="2" s="1"/>
  <c r="R788" i="2"/>
  <c r="Q788" i="2"/>
  <c r="P788" i="2"/>
  <c r="O788" i="2"/>
  <c r="N788" i="2"/>
  <c r="M788" i="2"/>
  <c r="L788" i="2"/>
  <c r="K788" i="2"/>
  <c r="J788" i="2"/>
  <c r="I788" i="2"/>
  <c r="H788" i="2"/>
  <c r="F788" i="2"/>
  <c r="E788" i="2"/>
  <c r="B788" i="2"/>
  <c r="AY787" i="2"/>
  <c r="AZ787" i="2" s="1"/>
  <c r="AW787" i="2"/>
  <c r="AX787" i="2" s="1"/>
  <c r="AU787" i="2"/>
  <c r="AV787" i="2" s="1"/>
  <c r="DU787" i="2"/>
  <c r="DS787" i="2"/>
  <c r="DR787" i="2"/>
  <c r="DQ787" i="2"/>
  <c r="DP787" i="2"/>
  <c r="U787" i="2"/>
  <c r="V787" i="2" s="1"/>
  <c r="R787" i="2"/>
  <c r="Q787" i="2"/>
  <c r="P787" i="2"/>
  <c r="O787" i="2"/>
  <c r="N787" i="2"/>
  <c r="M787" i="2"/>
  <c r="L787" i="2"/>
  <c r="K787" i="2"/>
  <c r="J787" i="2"/>
  <c r="I787" i="2"/>
  <c r="H787" i="2"/>
  <c r="F787" i="2"/>
  <c r="E787" i="2"/>
  <c r="B787" i="2"/>
  <c r="AY786" i="2"/>
  <c r="AZ786" i="2" s="1"/>
  <c r="AW786" i="2"/>
  <c r="AX786" i="2" s="1"/>
  <c r="AU786" i="2"/>
  <c r="AV786" i="2" s="1"/>
  <c r="DU786" i="2"/>
  <c r="DS786" i="2"/>
  <c r="DR786" i="2"/>
  <c r="DQ786" i="2"/>
  <c r="DP786" i="2"/>
  <c r="U786" i="2"/>
  <c r="V786" i="2" s="1"/>
  <c r="R786" i="2"/>
  <c r="Q786" i="2"/>
  <c r="P786" i="2"/>
  <c r="O786" i="2"/>
  <c r="N786" i="2"/>
  <c r="M786" i="2"/>
  <c r="L786" i="2"/>
  <c r="K786" i="2"/>
  <c r="J786" i="2"/>
  <c r="I786" i="2"/>
  <c r="H786" i="2"/>
  <c r="F786" i="2"/>
  <c r="E786" i="2"/>
  <c r="B786" i="2"/>
  <c r="AY785" i="2"/>
  <c r="AZ785" i="2" s="1"/>
  <c r="AW785" i="2"/>
  <c r="AX785" i="2" s="1"/>
  <c r="AU785" i="2"/>
  <c r="AV785" i="2" s="1"/>
  <c r="DU785" i="2"/>
  <c r="DS785" i="2"/>
  <c r="DR785" i="2"/>
  <c r="DQ785" i="2"/>
  <c r="DP785" i="2"/>
  <c r="U785" i="2"/>
  <c r="V785" i="2" s="1"/>
  <c r="R785" i="2"/>
  <c r="Q785" i="2"/>
  <c r="P785" i="2"/>
  <c r="O785" i="2"/>
  <c r="N785" i="2"/>
  <c r="M785" i="2"/>
  <c r="L785" i="2"/>
  <c r="K785" i="2"/>
  <c r="J785" i="2"/>
  <c r="I785" i="2"/>
  <c r="H785" i="2"/>
  <c r="F785" i="2"/>
  <c r="E785" i="2"/>
  <c r="B785" i="2"/>
  <c r="AY784" i="2"/>
  <c r="AZ784" i="2" s="1"/>
  <c r="AW784" i="2"/>
  <c r="AX784" i="2" s="1"/>
  <c r="AU784" i="2"/>
  <c r="AV784" i="2" s="1"/>
  <c r="DU784" i="2"/>
  <c r="DS784" i="2"/>
  <c r="DR784" i="2"/>
  <c r="DQ784" i="2"/>
  <c r="DP784" i="2"/>
  <c r="U784" i="2"/>
  <c r="V784" i="2" s="1"/>
  <c r="R784" i="2"/>
  <c r="Q784" i="2"/>
  <c r="P784" i="2"/>
  <c r="O784" i="2"/>
  <c r="N784" i="2"/>
  <c r="M784" i="2"/>
  <c r="L784" i="2"/>
  <c r="K784" i="2"/>
  <c r="J784" i="2"/>
  <c r="I784" i="2"/>
  <c r="H784" i="2"/>
  <c r="F784" i="2"/>
  <c r="E784" i="2"/>
  <c r="B784" i="2"/>
  <c r="AY783" i="2"/>
  <c r="AZ783" i="2" s="1"/>
  <c r="AW783" i="2"/>
  <c r="AX783" i="2" s="1"/>
  <c r="AU783" i="2"/>
  <c r="AV783" i="2" s="1"/>
  <c r="DU783" i="2"/>
  <c r="DS783" i="2"/>
  <c r="DR783" i="2"/>
  <c r="DQ783" i="2"/>
  <c r="DP783" i="2"/>
  <c r="U783" i="2"/>
  <c r="V783" i="2" s="1"/>
  <c r="R783" i="2"/>
  <c r="Q783" i="2"/>
  <c r="P783" i="2"/>
  <c r="O783" i="2"/>
  <c r="N783" i="2"/>
  <c r="M783" i="2"/>
  <c r="L783" i="2"/>
  <c r="K783" i="2"/>
  <c r="J783" i="2"/>
  <c r="I783" i="2"/>
  <c r="H783" i="2"/>
  <c r="F783" i="2"/>
  <c r="E783" i="2"/>
  <c r="B783" i="2"/>
  <c r="AY782" i="2"/>
  <c r="AZ782" i="2" s="1"/>
  <c r="AW782" i="2"/>
  <c r="AX782" i="2" s="1"/>
  <c r="AU782" i="2"/>
  <c r="AV782" i="2" s="1"/>
  <c r="DU782" i="2"/>
  <c r="DS782" i="2"/>
  <c r="DR782" i="2"/>
  <c r="DQ782" i="2"/>
  <c r="DP782" i="2"/>
  <c r="U782" i="2"/>
  <c r="V782" i="2" s="1"/>
  <c r="R782" i="2"/>
  <c r="Q782" i="2"/>
  <c r="P782" i="2"/>
  <c r="O782" i="2"/>
  <c r="N782" i="2"/>
  <c r="M782" i="2"/>
  <c r="L782" i="2"/>
  <c r="K782" i="2"/>
  <c r="J782" i="2"/>
  <c r="I782" i="2"/>
  <c r="H782" i="2"/>
  <c r="F782" i="2"/>
  <c r="E782" i="2"/>
  <c r="B782" i="2"/>
  <c r="AY781" i="2"/>
  <c r="AZ781" i="2" s="1"/>
  <c r="AW781" i="2"/>
  <c r="AX781" i="2" s="1"/>
  <c r="AU781" i="2"/>
  <c r="AV781" i="2" s="1"/>
  <c r="DU781" i="2"/>
  <c r="DS781" i="2"/>
  <c r="DR781" i="2"/>
  <c r="DQ781" i="2"/>
  <c r="DP781" i="2"/>
  <c r="U781" i="2"/>
  <c r="V781" i="2" s="1"/>
  <c r="R781" i="2"/>
  <c r="Q781" i="2"/>
  <c r="P781" i="2"/>
  <c r="O781" i="2"/>
  <c r="N781" i="2"/>
  <c r="M781" i="2"/>
  <c r="L781" i="2"/>
  <c r="K781" i="2"/>
  <c r="J781" i="2"/>
  <c r="I781" i="2"/>
  <c r="H781" i="2"/>
  <c r="F781" i="2"/>
  <c r="E781" i="2"/>
  <c r="D781" i="2"/>
  <c r="B781" i="2"/>
  <c r="AY780" i="2"/>
  <c r="AZ780" i="2" s="1"/>
  <c r="AW780" i="2"/>
  <c r="AX780" i="2" s="1"/>
  <c r="AU780" i="2"/>
  <c r="AV780" i="2" s="1"/>
  <c r="DU780" i="2"/>
  <c r="DS780" i="2"/>
  <c r="DR780" i="2"/>
  <c r="DQ780" i="2"/>
  <c r="DP780" i="2"/>
  <c r="U780" i="2"/>
  <c r="V780" i="2" s="1"/>
  <c r="R780" i="2"/>
  <c r="Q780" i="2"/>
  <c r="P780" i="2"/>
  <c r="O780" i="2"/>
  <c r="N780" i="2"/>
  <c r="M780" i="2"/>
  <c r="L780" i="2"/>
  <c r="K780" i="2"/>
  <c r="J780" i="2"/>
  <c r="I780" i="2"/>
  <c r="F780" i="2"/>
  <c r="B780" i="2"/>
  <c r="AY779" i="2"/>
  <c r="AZ779" i="2" s="1"/>
  <c r="AW779" i="2"/>
  <c r="AX779" i="2" s="1"/>
  <c r="AU779" i="2"/>
  <c r="AV779" i="2" s="1"/>
  <c r="DU779" i="2"/>
  <c r="DS779" i="2"/>
  <c r="DR779" i="2"/>
  <c r="DQ779" i="2"/>
  <c r="DP779" i="2"/>
  <c r="U779" i="2"/>
  <c r="V779" i="2" s="1"/>
  <c r="R779" i="2"/>
  <c r="Q779" i="2"/>
  <c r="P779" i="2"/>
  <c r="O779" i="2"/>
  <c r="N779" i="2"/>
  <c r="M779" i="2"/>
  <c r="L779" i="2"/>
  <c r="K779" i="2"/>
  <c r="J779" i="2"/>
  <c r="I779" i="2"/>
  <c r="F779" i="2"/>
  <c r="E779" i="2"/>
  <c r="B779" i="2"/>
  <c r="AY778" i="2"/>
  <c r="AZ778" i="2" s="1"/>
  <c r="AW778" i="2"/>
  <c r="AX778" i="2" s="1"/>
  <c r="AU778" i="2"/>
  <c r="AV778" i="2" s="1"/>
  <c r="DU778" i="2"/>
  <c r="DS778" i="2"/>
  <c r="DR778" i="2"/>
  <c r="DQ778" i="2"/>
  <c r="DP778" i="2"/>
  <c r="U778" i="2"/>
  <c r="V778" i="2" s="1"/>
  <c r="R778" i="2"/>
  <c r="Q778" i="2"/>
  <c r="P778" i="2"/>
  <c r="O778" i="2"/>
  <c r="N778" i="2"/>
  <c r="M778" i="2"/>
  <c r="L778" i="2"/>
  <c r="K778" i="2"/>
  <c r="J778" i="2"/>
  <c r="I778" i="2"/>
  <c r="F778" i="2"/>
  <c r="B778" i="2"/>
  <c r="AY777" i="2"/>
  <c r="AZ777" i="2" s="1"/>
  <c r="AW777" i="2"/>
  <c r="AX777" i="2" s="1"/>
  <c r="AU777" i="2"/>
  <c r="AV777" i="2" s="1"/>
  <c r="DU777" i="2"/>
  <c r="DS777" i="2"/>
  <c r="DR777" i="2"/>
  <c r="DQ777" i="2"/>
  <c r="DP777" i="2"/>
  <c r="U777" i="2"/>
  <c r="V777" i="2" s="1"/>
  <c r="R777" i="2"/>
  <c r="Q777" i="2"/>
  <c r="P777" i="2"/>
  <c r="O777" i="2"/>
  <c r="N777" i="2"/>
  <c r="M777" i="2"/>
  <c r="L777" i="2"/>
  <c r="K777" i="2"/>
  <c r="J777" i="2"/>
  <c r="I777" i="2"/>
  <c r="F777" i="2"/>
  <c r="B777" i="2"/>
  <c r="AY776" i="2"/>
  <c r="AZ776" i="2" s="1"/>
  <c r="AW776" i="2"/>
  <c r="AX776" i="2" s="1"/>
  <c r="AU776" i="2"/>
  <c r="AV776" i="2" s="1"/>
  <c r="DU776" i="2"/>
  <c r="DS776" i="2"/>
  <c r="DR776" i="2"/>
  <c r="DQ776" i="2"/>
  <c r="DP776" i="2"/>
  <c r="U776" i="2"/>
  <c r="V776" i="2" s="1"/>
  <c r="R776" i="2"/>
  <c r="Q776" i="2"/>
  <c r="P776" i="2"/>
  <c r="O776" i="2"/>
  <c r="N776" i="2"/>
  <c r="M776" i="2"/>
  <c r="L776" i="2"/>
  <c r="K776" i="2"/>
  <c r="J776" i="2"/>
  <c r="I776" i="2"/>
  <c r="F776" i="2"/>
  <c r="E776" i="2"/>
  <c r="B776" i="2"/>
  <c r="AY775" i="2"/>
  <c r="AZ775" i="2" s="1"/>
  <c r="AW775" i="2"/>
  <c r="AX775" i="2" s="1"/>
  <c r="AU775" i="2"/>
  <c r="AV775" i="2" s="1"/>
  <c r="DU775" i="2"/>
  <c r="DS775" i="2"/>
  <c r="DR775" i="2"/>
  <c r="DQ775" i="2"/>
  <c r="DP775" i="2"/>
  <c r="U775" i="2"/>
  <c r="V775" i="2" s="1"/>
  <c r="R775" i="2"/>
  <c r="Q775" i="2"/>
  <c r="P775" i="2"/>
  <c r="O775" i="2"/>
  <c r="N775" i="2"/>
  <c r="M775" i="2"/>
  <c r="L775" i="2"/>
  <c r="K775" i="2"/>
  <c r="J775" i="2"/>
  <c r="I775" i="2"/>
  <c r="F775" i="2"/>
  <c r="B775" i="2"/>
  <c r="AY774" i="2"/>
  <c r="AZ774" i="2" s="1"/>
  <c r="AW774" i="2"/>
  <c r="AX774" i="2" s="1"/>
  <c r="AU774" i="2"/>
  <c r="AV774" i="2" s="1"/>
  <c r="DU774" i="2"/>
  <c r="DS774" i="2"/>
  <c r="DR774" i="2"/>
  <c r="DQ774" i="2"/>
  <c r="DP774" i="2"/>
  <c r="U774" i="2"/>
  <c r="V774" i="2" s="1"/>
  <c r="R774" i="2"/>
  <c r="Q774" i="2"/>
  <c r="P774" i="2"/>
  <c r="O774" i="2"/>
  <c r="N774" i="2"/>
  <c r="M774" i="2"/>
  <c r="L774" i="2"/>
  <c r="K774" i="2"/>
  <c r="J774" i="2"/>
  <c r="I774" i="2"/>
  <c r="F774" i="2"/>
  <c r="B774" i="2"/>
  <c r="AY773" i="2"/>
  <c r="AZ773" i="2" s="1"/>
  <c r="AW773" i="2"/>
  <c r="AX773" i="2" s="1"/>
  <c r="AU773" i="2"/>
  <c r="AV773" i="2" s="1"/>
  <c r="DU773" i="2"/>
  <c r="DS773" i="2"/>
  <c r="DR773" i="2"/>
  <c r="DQ773" i="2"/>
  <c r="DP773" i="2"/>
  <c r="U773" i="2"/>
  <c r="V773" i="2" s="1"/>
  <c r="R773" i="2"/>
  <c r="Q773" i="2"/>
  <c r="P773" i="2"/>
  <c r="O773" i="2"/>
  <c r="N773" i="2"/>
  <c r="M773" i="2"/>
  <c r="L773" i="2"/>
  <c r="K773" i="2"/>
  <c r="J773" i="2"/>
  <c r="I773" i="2"/>
  <c r="F773" i="2"/>
  <c r="E773" i="2"/>
  <c r="B773" i="2"/>
  <c r="AY772" i="2"/>
  <c r="AZ772" i="2" s="1"/>
  <c r="AW772" i="2"/>
  <c r="AX772" i="2" s="1"/>
  <c r="AU772" i="2"/>
  <c r="AV772" i="2" s="1"/>
  <c r="DU772" i="2"/>
  <c r="DS772" i="2"/>
  <c r="DR772" i="2"/>
  <c r="DQ772" i="2"/>
  <c r="DP772" i="2"/>
  <c r="U772" i="2"/>
  <c r="V772" i="2" s="1"/>
  <c r="R772" i="2"/>
  <c r="Q772" i="2"/>
  <c r="P772" i="2"/>
  <c r="O772" i="2"/>
  <c r="N772" i="2"/>
  <c r="M772" i="2"/>
  <c r="L772" i="2"/>
  <c r="K772" i="2"/>
  <c r="J772" i="2"/>
  <c r="I772" i="2"/>
  <c r="F772" i="2"/>
  <c r="B772" i="2"/>
  <c r="AY771" i="2"/>
  <c r="AZ771" i="2" s="1"/>
  <c r="AW771" i="2"/>
  <c r="AX771" i="2" s="1"/>
  <c r="AU771" i="2"/>
  <c r="AV771" i="2" s="1"/>
  <c r="DU771" i="2"/>
  <c r="DS771" i="2"/>
  <c r="DR771" i="2"/>
  <c r="DQ771" i="2"/>
  <c r="DP771" i="2"/>
  <c r="U771" i="2"/>
  <c r="V771" i="2" s="1"/>
  <c r="R771" i="2"/>
  <c r="Q771" i="2"/>
  <c r="P771" i="2"/>
  <c r="O771" i="2"/>
  <c r="N771" i="2"/>
  <c r="M771" i="2"/>
  <c r="L771" i="2"/>
  <c r="K771" i="2"/>
  <c r="J771" i="2"/>
  <c r="I771" i="2"/>
  <c r="F771" i="2"/>
  <c r="B771" i="2"/>
  <c r="AY770" i="2"/>
  <c r="AZ770" i="2" s="1"/>
  <c r="AW770" i="2"/>
  <c r="AX770" i="2" s="1"/>
  <c r="AU770" i="2"/>
  <c r="AV770" i="2" s="1"/>
  <c r="DU770" i="2"/>
  <c r="DS770" i="2"/>
  <c r="DR770" i="2"/>
  <c r="DQ770" i="2"/>
  <c r="DP770" i="2"/>
  <c r="U770" i="2"/>
  <c r="V770" i="2" s="1"/>
  <c r="R770" i="2"/>
  <c r="Q770" i="2"/>
  <c r="P770" i="2"/>
  <c r="O770" i="2"/>
  <c r="N770" i="2"/>
  <c r="M770" i="2"/>
  <c r="L770" i="2"/>
  <c r="K770" i="2"/>
  <c r="J770" i="2"/>
  <c r="I770" i="2"/>
  <c r="F770" i="2"/>
  <c r="E770" i="2"/>
  <c r="D770" i="2"/>
  <c r="B770" i="2"/>
  <c r="AY769" i="2"/>
  <c r="AZ769" i="2" s="1"/>
  <c r="AW769" i="2"/>
  <c r="AX769" i="2" s="1"/>
  <c r="AU769" i="2"/>
  <c r="AV769" i="2" s="1"/>
  <c r="DU769" i="2"/>
  <c r="DS769" i="2"/>
  <c r="DR769" i="2"/>
  <c r="DQ769" i="2"/>
  <c r="DP769" i="2"/>
  <c r="U769" i="2"/>
  <c r="V769" i="2" s="1"/>
  <c r="R769" i="2"/>
  <c r="Q769" i="2"/>
  <c r="P769" i="2"/>
  <c r="O769" i="2"/>
  <c r="N769" i="2"/>
  <c r="M769" i="2"/>
  <c r="L769" i="2"/>
  <c r="K769" i="2"/>
  <c r="J769" i="2"/>
  <c r="I769" i="2"/>
  <c r="F769" i="2"/>
  <c r="BH769" i="2" s="1"/>
  <c r="B769" i="2"/>
  <c r="AY768" i="2"/>
  <c r="AZ768" i="2" s="1"/>
  <c r="AW768" i="2"/>
  <c r="AX768" i="2" s="1"/>
  <c r="AU768" i="2"/>
  <c r="AV768" i="2" s="1"/>
  <c r="DU768" i="2"/>
  <c r="DS768" i="2"/>
  <c r="DR768" i="2"/>
  <c r="DQ768" i="2"/>
  <c r="DP768" i="2"/>
  <c r="U768" i="2"/>
  <c r="V768" i="2" s="1"/>
  <c r="R768" i="2"/>
  <c r="Q768" i="2"/>
  <c r="P768" i="2"/>
  <c r="O768" i="2"/>
  <c r="N768" i="2"/>
  <c r="M768" i="2"/>
  <c r="L768" i="2"/>
  <c r="K768" i="2"/>
  <c r="J768" i="2"/>
  <c r="I768" i="2"/>
  <c r="F768" i="2"/>
  <c r="B768" i="2"/>
  <c r="AY767" i="2"/>
  <c r="AZ767" i="2" s="1"/>
  <c r="AW767" i="2"/>
  <c r="AX767" i="2" s="1"/>
  <c r="AU767" i="2"/>
  <c r="AV767" i="2" s="1"/>
  <c r="DU767" i="2"/>
  <c r="DS767" i="2"/>
  <c r="DR767" i="2"/>
  <c r="DQ767" i="2"/>
  <c r="DP767" i="2"/>
  <c r="U767" i="2"/>
  <c r="V767" i="2" s="1"/>
  <c r="R767" i="2"/>
  <c r="Q767" i="2"/>
  <c r="P767" i="2"/>
  <c r="O767" i="2"/>
  <c r="N767" i="2"/>
  <c r="M767" i="2"/>
  <c r="L767" i="2"/>
  <c r="K767" i="2"/>
  <c r="J767" i="2"/>
  <c r="I767" i="2"/>
  <c r="F767" i="2"/>
  <c r="BH767" i="2" s="1"/>
  <c r="E767" i="2"/>
  <c r="B767" i="2"/>
  <c r="AY766" i="2"/>
  <c r="AZ766" i="2" s="1"/>
  <c r="AW766" i="2"/>
  <c r="AX766" i="2" s="1"/>
  <c r="AU766" i="2"/>
  <c r="AV766" i="2" s="1"/>
  <c r="DU766" i="2"/>
  <c r="DS766" i="2"/>
  <c r="DR766" i="2"/>
  <c r="DQ766" i="2"/>
  <c r="DP766" i="2"/>
  <c r="U766" i="2"/>
  <c r="V766" i="2" s="1"/>
  <c r="R766" i="2"/>
  <c r="Q766" i="2"/>
  <c r="P766" i="2"/>
  <c r="O766" i="2"/>
  <c r="N766" i="2"/>
  <c r="M766" i="2"/>
  <c r="L766" i="2"/>
  <c r="K766" i="2"/>
  <c r="J766" i="2"/>
  <c r="I766" i="2"/>
  <c r="F766" i="2"/>
  <c r="BH766" i="2" s="1"/>
  <c r="B766" i="2"/>
  <c r="AY765" i="2"/>
  <c r="AZ765" i="2" s="1"/>
  <c r="AW765" i="2"/>
  <c r="AX765" i="2" s="1"/>
  <c r="AU765" i="2"/>
  <c r="AV765" i="2" s="1"/>
  <c r="DU765" i="2"/>
  <c r="DS765" i="2"/>
  <c r="DR765" i="2"/>
  <c r="DQ765" i="2"/>
  <c r="DP765" i="2"/>
  <c r="U765" i="2"/>
  <c r="V765" i="2" s="1"/>
  <c r="R765" i="2"/>
  <c r="Q765" i="2"/>
  <c r="P765" i="2"/>
  <c r="O765" i="2"/>
  <c r="N765" i="2"/>
  <c r="M765" i="2"/>
  <c r="L765" i="2"/>
  <c r="K765" i="2"/>
  <c r="J765" i="2"/>
  <c r="I765" i="2"/>
  <c r="F765" i="2"/>
  <c r="B765" i="2"/>
  <c r="AY764" i="2"/>
  <c r="AZ764" i="2" s="1"/>
  <c r="AW764" i="2"/>
  <c r="AX764" i="2" s="1"/>
  <c r="AU764" i="2"/>
  <c r="AV764" i="2" s="1"/>
  <c r="DU764" i="2"/>
  <c r="DS764" i="2"/>
  <c r="DR764" i="2"/>
  <c r="DQ764" i="2"/>
  <c r="DP764" i="2"/>
  <c r="U764" i="2"/>
  <c r="V764" i="2" s="1"/>
  <c r="R764" i="2"/>
  <c r="Q764" i="2"/>
  <c r="P764" i="2"/>
  <c r="O764" i="2"/>
  <c r="N764" i="2"/>
  <c r="M764" i="2"/>
  <c r="L764" i="2"/>
  <c r="K764" i="2"/>
  <c r="J764" i="2"/>
  <c r="I764" i="2"/>
  <c r="F764" i="2"/>
  <c r="BH764" i="2" s="1"/>
  <c r="E764" i="2"/>
  <c r="B764" i="2"/>
  <c r="AY763" i="2"/>
  <c r="AZ763" i="2" s="1"/>
  <c r="AW763" i="2"/>
  <c r="AX763" i="2" s="1"/>
  <c r="AU763" i="2"/>
  <c r="AV763" i="2" s="1"/>
  <c r="DU763" i="2"/>
  <c r="DS763" i="2"/>
  <c r="DR763" i="2"/>
  <c r="DQ763" i="2"/>
  <c r="DP763" i="2"/>
  <c r="U763" i="2"/>
  <c r="V763" i="2" s="1"/>
  <c r="R763" i="2"/>
  <c r="Q763" i="2"/>
  <c r="P763" i="2"/>
  <c r="O763" i="2"/>
  <c r="N763" i="2"/>
  <c r="M763" i="2"/>
  <c r="L763" i="2"/>
  <c r="K763" i="2"/>
  <c r="J763" i="2"/>
  <c r="I763" i="2"/>
  <c r="F763" i="2"/>
  <c r="BH763" i="2" s="1"/>
  <c r="B763" i="2"/>
  <c r="AY762" i="2"/>
  <c r="AZ762" i="2" s="1"/>
  <c r="AW762" i="2"/>
  <c r="AX762" i="2" s="1"/>
  <c r="AU762" i="2"/>
  <c r="AV762" i="2" s="1"/>
  <c r="DU762" i="2"/>
  <c r="DS762" i="2"/>
  <c r="DR762" i="2"/>
  <c r="DQ762" i="2"/>
  <c r="DP762" i="2"/>
  <c r="U762" i="2"/>
  <c r="V762" i="2" s="1"/>
  <c r="R762" i="2"/>
  <c r="Q762" i="2"/>
  <c r="P762" i="2"/>
  <c r="O762" i="2"/>
  <c r="N762" i="2"/>
  <c r="M762" i="2"/>
  <c r="L762" i="2"/>
  <c r="K762" i="2"/>
  <c r="J762" i="2"/>
  <c r="I762" i="2"/>
  <c r="F762" i="2"/>
  <c r="B762" i="2"/>
  <c r="AY761" i="2"/>
  <c r="AZ761" i="2" s="1"/>
  <c r="AW761" i="2"/>
  <c r="AX761" i="2" s="1"/>
  <c r="AU761" i="2"/>
  <c r="AV761" i="2" s="1"/>
  <c r="DU761" i="2"/>
  <c r="DS761" i="2"/>
  <c r="DR761" i="2"/>
  <c r="DQ761" i="2"/>
  <c r="DP761" i="2"/>
  <c r="U761" i="2"/>
  <c r="V761" i="2" s="1"/>
  <c r="R761" i="2"/>
  <c r="Q761" i="2"/>
  <c r="P761" i="2"/>
  <c r="O761" i="2"/>
  <c r="N761" i="2"/>
  <c r="M761" i="2"/>
  <c r="L761" i="2"/>
  <c r="K761" i="2"/>
  <c r="J761" i="2"/>
  <c r="I761" i="2"/>
  <c r="F761" i="2"/>
  <c r="BH761" i="2" s="1"/>
  <c r="E761" i="2"/>
  <c r="B761" i="2"/>
  <c r="AY760" i="2"/>
  <c r="AZ760" i="2" s="1"/>
  <c r="AW760" i="2"/>
  <c r="AX760" i="2" s="1"/>
  <c r="AU760" i="2"/>
  <c r="AV760" i="2" s="1"/>
  <c r="DU760" i="2"/>
  <c r="DS760" i="2"/>
  <c r="DR760" i="2"/>
  <c r="DQ760" i="2"/>
  <c r="DP760" i="2"/>
  <c r="U760" i="2"/>
  <c r="V760" i="2" s="1"/>
  <c r="R760" i="2"/>
  <c r="Q760" i="2"/>
  <c r="P760" i="2"/>
  <c r="O760" i="2"/>
  <c r="N760" i="2"/>
  <c r="M760" i="2"/>
  <c r="L760" i="2"/>
  <c r="K760" i="2"/>
  <c r="J760" i="2"/>
  <c r="I760" i="2"/>
  <c r="F760" i="2"/>
  <c r="BH760" i="2" s="1"/>
  <c r="B760" i="2"/>
  <c r="AY759" i="2"/>
  <c r="AZ759" i="2" s="1"/>
  <c r="AW759" i="2"/>
  <c r="AX759" i="2" s="1"/>
  <c r="AU759" i="2"/>
  <c r="AV759" i="2" s="1"/>
  <c r="DU759" i="2"/>
  <c r="DS759" i="2"/>
  <c r="DR759" i="2"/>
  <c r="DQ759" i="2"/>
  <c r="DP759" i="2"/>
  <c r="U759" i="2"/>
  <c r="V759" i="2" s="1"/>
  <c r="R759" i="2"/>
  <c r="Q759" i="2"/>
  <c r="P759" i="2"/>
  <c r="O759" i="2"/>
  <c r="N759" i="2"/>
  <c r="M759" i="2"/>
  <c r="L759" i="2"/>
  <c r="K759" i="2"/>
  <c r="J759" i="2"/>
  <c r="I759" i="2"/>
  <c r="F759" i="2"/>
  <c r="B759" i="2"/>
  <c r="AY758" i="2"/>
  <c r="AZ758" i="2" s="1"/>
  <c r="AW758" i="2"/>
  <c r="AX758" i="2" s="1"/>
  <c r="AU758" i="2"/>
  <c r="AV758" i="2" s="1"/>
  <c r="DU758" i="2"/>
  <c r="DS758" i="2"/>
  <c r="DR758" i="2"/>
  <c r="DQ758" i="2"/>
  <c r="DP758" i="2"/>
  <c r="U758" i="2"/>
  <c r="V758" i="2" s="1"/>
  <c r="R758" i="2"/>
  <c r="Q758" i="2"/>
  <c r="P758" i="2"/>
  <c r="O758" i="2"/>
  <c r="N758" i="2"/>
  <c r="M758" i="2"/>
  <c r="L758" i="2"/>
  <c r="K758" i="2"/>
  <c r="J758" i="2"/>
  <c r="I758" i="2"/>
  <c r="F758" i="2"/>
  <c r="BH758" i="2" s="1"/>
  <c r="E758" i="2"/>
  <c r="D758" i="2"/>
  <c r="B758" i="2"/>
  <c r="AY757" i="2"/>
  <c r="AZ757" i="2" s="1"/>
  <c r="AW757" i="2"/>
  <c r="AX757" i="2" s="1"/>
  <c r="AU757" i="2"/>
  <c r="AV757" i="2" s="1"/>
  <c r="DU757" i="2"/>
  <c r="DS757" i="2"/>
  <c r="DR757" i="2"/>
  <c r="DQ757" i="2"/>
  <c r="DP757" i="2"/>
  <c r="U757" i="2"/>
  <c r="V757" i="2" s="1"/>
  <c r="R757" i="2"/>
  <c r="Q757" i="2"/>
  <c r="P757" i="2"/>
  <c r="O757" i="2"/>
  <c r="N757" i="2"/>
  <c r="M757" i="2"/>
  <c r="L757" i="2"/>
  <c r="K757" i="2"/>
  <c r="J757" i="2"/>
  <c r="I757" i="2"/>
  <c r="H757" i="2"/>
  <c r="F757" i="2"/>
  <c r="BH757" i="2" s="1"/>
  <c r="B757" i="2"/>
  <c r="AY756" i="2"/>
  <c r="AZ756" i="2" s="1"/>
  <c r="AW756" i="2"/>
  <c r="AX756" i="2" s="1"/>
  <c r="AU756" i="2"/>
  <c r="AV756" i="2" s="1"/>
  <c r="DU756" i="2"/>
  <c r="DS756" i="2"/>
  <c r="DR756" i="2"/>
  <c r="DQ756" i="2"/>
  <c r="DP756" i="2"/>
  <c r="U756" i="2"/>
  <c r="V756" i="2" s="1"/>
  <c r="R756" i="2"/>
  <c r="Q756" i="2"/>
  <c r="P756" i="2"/>
  <c r="O756" i="2"/>
  <c r="N756" i="2"/>
  <c r="M756" i="2"/>
  <c r="L756" i="2"/>
  <c r="K756" i="2"/>
  <c r="J756" i="2"/>
  <c r="I756" i="2"/>
  <c r="H756" i="2"/>
  <c r="F756" i="2"/>
  <c r="B756" i="2"/>
  <c r="AY755" i="2"/>
  <c r="AZ755" i="2" s="1"/>
  <c r="AW755" i="2"/>
  <c r="AX755" i="2" s="1"/>
  <c r="AU755" i="2"/>
  <c r="AV755" i="2" s="1"/>
  <c r="DU755" i="2"/>
  <c r="DS755" i="2"/>
  <c r="DR755" i="2"/>
  <c r="DQ755" i="2"/>
  <c r="DP755" i="2"/>
  <c r="U755" i="2"/>
  <c r="V755" i="2" s="1"/>
  <c r="R755" i="2"/>
  <c r="Q755" i="2"/>
  <c r="P755" i="2"/>
  <c r="O755" i="2"/>
  <c r="N755" i="2"/>
  <c r="M755" i="2"/>
  <c r="L755" i="2"/>
  <c r="K755" i="2"/>
  <c r="J755" i="2"/>
  <c r="I755" i="2"/>
  <c r="H755" i="2"/>
  <c r="F755" i="2"/>
  <c r="B755" i="2"/>
  <c r="AY754" i="2"/>
  <c r="AZ754" i="2" s="1"/>
  <c r="AW754" i="2"/>
  <c r="AX754" i="2" s="1"/>
  <c r="AU754" i="2"/>
  <c r="AV754" i="2" s="1"/>
  <c r="DU754" i="2"/>
  <c r="DS754" i="2"/>
  <c r="DR754" i="2"/>
  <c r="DQ754" i="2"/>
  <c r="DP754" i="2"/>
  <c r="U754" i="2"/>
  <c r="V754" i="2" s="1"/>
  <c r="R754" i="2"/>
  <c r="Q754" i="2"/>
  <c r="P754" i="2"/>
  <c r="O754" i="2"/>
  <c r="N754" i="2"/>
  <c r="M754" i="2"/>
  <c r="L754" i="2"/>
  <c r="K754" i="2"/>
  <c r="J754" i="2"/>
  <c r="I754" i="2"/>
  <c r="H754" i="2"/>
  <c r="F754" i="2"/>
  <c r="B754" i="2"/>
  <c r="AY753" i="2"/>
  <c r="AZ753" i="2" s="1"/>
  <c r="AW753" i="2"/>
  <c r="AX753" i="2" s="1"/>
  <c r="AU753" i="2"/>
  <c r="AV753" i="2" s="1"/>
  <c r="DU753" i="2"/>
  <c r="DS753" i="2"/>
  <c r="DR753" i="2"/>
  <c r="DQ753" i="2"/>
  <c r="DP753" i="2"/>
  <c r="U753" i="2"/>
  <c r="V753" i="2" s="1"/>
  <c r="R753" i="2"/>
  <c r="Q753" i="2"/>
  <c r="P753" i="2"/>
  <c r="O753" i="2"/>
  <c r="N753" i="2"/>
  <c r="M753" i="2"/>
  <c r="L753" i="2"/>
  <c r="K753" i="2"/>
  <c r="J753" i="2"/>
  <c r="I753" i="2"/>
  <c r="H753" i="2"/>
  <c r="F753" i="2"/>
  <c r="B753" i="2"/>
  <c r="AY752" i="2"/>
  <c r="AZ752" i="2" s="1"/>
  <c r="AW752" i="2"/>
  <c r="AX752" i="2" s="1"/>
  <c r="AU752" i="2"/>
  <c r="AV752" i="2" s="1"/>
  <c r="DU752" i="2"/>
  <c r="DS752" i="2"/>
  <c r="DR752" i="2"/>
  <c r="DQ752" i="2"/>
  <c r="DP752" i="2"/>
  <c r="U752" i="2"/>
  <c r="V752" i="2" s="1"/>
  <c r="R752" i="2"/>
  <c r="Q752" i="2"/>
  <c r="P752" i="2"/>
  <c r="O752" i="2"/>
  <c r="N752" i="2"/>
  <c r="M752" i="2"/>
  <c r="L752" i="2"/>
  <c r="K752" i="2"/>
  <c r="J752" i="2"/>
  <c r="I752" i="2"/>
  <c r="H752" i="2"/>
  <c r="F752" i="2"/>
  <c r="B752" i="2"/>
  <c r="AY751" i="2"/>
  <c r="AZ751" i="2" s="1"/>
  <c r="AW751" i="2"/>
  <c r="AX751" i="2" s="1"/>
  <c r="AU751" i="2"/>
  <c r="AV751" i="2" s="1"/>
  <c r="DU751" i="2"/>
  <c r="DS751" i="2"/>
  <c r="DR751" i="2"/>
  <c r="DQ751" i="2"/>
  <c r="DP751" i="2"/>
  <c r="U751" i="2"/>
  <c r="V751" i="2" s="1"/>
  <c r="R751" i="2"/>
  <c r="Q751" i="2"/>
  <c r="P751" i="2"/>
  <c r="O751" i="2"/>
  <c r="N751" i="2"/>
  <c r="M751" i="2"/>
  <c r="L751" i="2"/>
  <c r="K751" i="2"/>
  <c r="J751" i="2"/>
  <c r="I751" i="2"/>
  <c r="H751" i="2"/>
  <c r="F751" i="2"/>
  <c r="B751" i="2"/>
  <c r="AY750" i="2"/>
  <c r="AZ750" i="2" s="1"/>
  <c r="AW750" i="2"/>
  <c r="AX750" i="2" s="1"/>
  <c r="AU750" i="2"/>
  <c r="AV750" i="2" s="1"/>
  <c r="DU750" i="2"/>
  <c r="DS750" i="2"/>
  <c r="DR750" i="2"/>
  <c r="DQ750" i="2"/>
  <c r="DP750" i="2"/>
  <c r="U750" i="2"/>
  <c r="V750" i="2" s="1"/>
  <c r="R750" i="2"/>
  <c r="Q750" i="2"/>
  <c r="P750" i="2"/>
  <c r="O750" i="2"/>
  <c r="N750" i="2"/>
  <c r="M750" i="2"/>
  <c r="L750" i="2"/>
  <c r="K750" i="2"/>
  <c r="J750" i="2"/>
  <c r="I750" i="2"/>
  <c r="H750" i="2"/>
  <c r="F750" i="2"/>
  <c r="B750" i="2"/>
  <c r="AY749" i="2"/>
  <c r="AZ749" i="2" s="1"/>
  <c r="AW749" i="2"/>
  <c r="AX749" i="2" s="1"/>
  <c r="AU749" i="2"/>
  <c r="AV749" i="2" s="1"/>
  <c r="DU749" i="2"/>
  <c r="DS749" i="2"/>
  <c r="DR749" i="2"/>
  <c r="DQ749" i="2"/>
  <c r="DP749" i="2"/>
  <c r="U749" i="2"/>
  <c r="V749" i="2" s="1"/>
  <c r="R749" i="2"/>
  <c r="Q749" i="2"/>
  <c r="P749" i="2"/>
  <c r="O749" i="2"/>
  <c r="N749" i="2"/>
  <c r="M749" i="2"/>
  <c r="L749" i="2"/>
  <c r="K749" i="2"/>
  <c r="J749" i="2"/>
  <c r="I749" i="2"/>
  <c r="H749" i="2"/>
  <c r="F749" i="2"/>
  <c r="B749" i="2"/>
  <c r="AY748" i="2"/>
  <c r="AZ748" i="2" s="1"/>
  <c r="AW748" i="2"/>
  <c r="AX748" i="2" s="1"/>
  <c r="AU748" i="2"/>
  <c r="AV748" i="2" s="1"/>
  <c r="DU748" i="2"/>
  <c r="DS748" i="2"/>
  <c r="DR748" i="2"/>
  <c r="DQ748" i="2"/>
  <c r="DP748" i="2"/>
  <c r="U748" i="2"/>
  <c r="V748" i="2" s="1"/>
  <c r="R748" i="2"/>
  <c r="Q748" i="2"/>
  <c r="P748" i="2"/>
  <c r="O748" i="2"/>
  <c r="N748" i="2"/>
  <c r="M748" i="2"/>
  <c r="L748" i="2"/>
  <c r="K748" i="2"/>
  <c r="J748" i="2"/>
  <c r="I748" i="2"/>
  <c r="H748" i="2"/>
  <c r="F748" i="2"/>
  <c r="B748" i="2"/>
  <c r="AY747" i="2"/>
  <c r="AZ747" i="2" s="1"/>
  <c r="AW747" i="2"/>
  <c r="AX747" i="2" s="1"/>
  <c r="AU747" i="2"/>
  <c r="AV747" i="2" s="1"/>
  <c r="DU747" i="2"/>
  <c r="DS747" i="2"/>
  <c r="DR747" i="2"/>
  <c r="DQ747" i="2"/>
  <c r="DP747" i="2"/>
  <c r="U747" i="2"/>
  <c r="V747" i="2" s="1"/>
  <c r="R747" i="2"/>
  <c r="Q747" i="2"/>
  <c r="P747" i="2"/>
  <c r="O747" i="2"/>
  <c r="N747" i="2"/>
  <c r="M747" i="2"/>
  <c r="L747" i="2"/>
  <c r="K747" i="2"/>
  <c r="J747" i="2"/>
  <c r="I747" i="2"/>
  <c r="H747" i="2"/>
  <c r="F747" i="2"/>
  <c r="B747" i="2"/>
  <c r="AY746" i="2"/>
  <c r="AZ746" i="2" s="1"/>
  <c r="AW746" i="2"/>
  <c r="AX746" i="2" s="1"/>
  <c r="AU746" i="2"/>
  <c r="AV746" i="2" s="1"/>
  <c r="DU746" i="2"/>
  <c r="DS746" i="2"/>
  <c r="DR746" i="2"/>
  <c r="DQ746" i="2"/>
  <c r="DP746" i="2"/>
  <c r="U746" i="2"/>
  <c r="V746" i="2" s="1"/>
  <c r="R746" i="2"/>
  <c r="Q746" i="2"/>
  <c r="P746" i="2"/>
  <c r="O746" i="2"/>
  <c r="N746" i="2"/>
  <c r="M746" i="2"/>
  <c r="L746" i="2"/>
  <c r="K746" i="2"/>
  <c r="J746" i="2"/>
  <c r="I746" i="2"/>
  <c r="H746" i="2"/>
  <c r="F746" i="2"/>
  <c r="B746" i="2"/>
  <c r="AY745" i="2"/>
  <c r="AZ745" i="2" s="1"/>
  <c r="AW745" i="2"/>
  <c r="AX745" i="2" s="1"/>
  <c r="AU745" i="2"/>
  <c r="AV745" i="2" s="1"/>
  <c r="DU745" i="2"/>
  <c r="DS745" i="2"/>
  <c r="DR745" i="2"/>
  <c r="DQ745" i="2"/>
  <c r="DP745" i="2"/>
  <c r="U745" i="2"/>
  <c r="V745" i="2" s="1"/>
  <c r="R745" i="2"/>
  <c r="Q745" i="2"/>
  <c r="P745" i="2"/>
  <c r="O745" i="2"/>
  <c r="N745" i="2"/>
  <c r="M745" i="2"/>
  <c r="L745" i="2"/>
  <c r="K745" i="2"/>
  <c r="J745" i="2"/>
  <c r="I745" i="2"/>
  <c r="H745" i="2"/>
  <c r="F745" i="2"/>
  <c r="B745" i="2"/>
  <c r="AY744" i="2"/>
  <c r="AZ744" i="2" s="1"/>
  <c r="AW744" i="2"/>
  <c r="AX744" i="2" s="1"/>
  <c r="AU744" i="2"/>
  <c r="AV744" i="2" s="1"/>
  <c r="DU744" i="2"/>
  <c r="DS744" i="2"/>
  <c r="DR744" i="2"/>
  <c r="DQ744" i="2"/>
  <c r="DP744" i="2"/>
  <c r="U744" i="2"/>
  <c r="V744" i="2" s="1"/>
  <c r="R744" i="2"/>
  <c r="Q744" i="2"/>
  <c r="P744" i="2"/>
  <c r="O744" i="2"/>
  <c r="N744" i="2"/>
  <c r="M744" i="2"/>
  <c r="L744" i="2"/>
  <c r="K744" i="2"/>
  <c r="J744" i="2"/>
  <c r="I744" i="2"/>
  <c r="H744" i="2"/>
  <c r="F744" i="2"/>
  <c r="B744" i="2"/>
  <c r="AY743" i="2"/>
  <c r="AZ743" i="2" s="1"/>
  <c r="AW743" i="2"/>
  <c r="AX743" i="2" s="1"/>
  <c r="AU743" i="2"/>
  <c r="AV743" i="2" s="1"/>
  <c r="DU743" i="2"/>
  <c r="DS743" i="2"/>
  <c r="DR743" i="2"/>
  <c r="DQ743" i="2"/>
  <c r="DP743" i="2"/>
  <c r="U743" i="2"/>
  <c r="V743" i="2" s="1"/>
  <c r="R743" i="2"/>
  <c r="Q743" i="2"/>
  <c r="P743" i="2"/>
  <c r="O743" i="2"/>
  <c r="N743" i="2"/>
  <c r="M743" i="2"/>
  <c r="L743" i="2"/>
  <c r="K743" i="2"/>
  <c r="J743" i="2"/>
  <c r="I743" i="2"/>
  <c r="H743" i="2"/>
  <c r="F743" i="2"/>
  <c r="B743" i="2"/>
  <c r="AY742" i="2"/>
  <c r="AZ742" i="2" s="1"/>
  <c r="AW742" i="2"/>
  <c r="AX742" i="2" s="1"/>
  <c r="AU742" i="2"/>
  <c r="AV742" i="2" s="1"/>
  <c r="DU742" i="2"/>
  <c r="DS742" i="2"/>
  <c r="DR742" i="2"/>
  <c r="DQ742" i="2"/>
  <c r="DP742" i="2"/>
  <c r="U742" i="2"/>
  <c r="V742" i="2" s="1"/>
  <c r="R742" i="2"/>
  <c r="Q742" i="2"/>
  <c r="P742" i="2"/>
  <c r="O742" i="2"/>
  <c r="N742" i="2"/>
  <c r="M742" i="2"/>
  <c r="L742" i="2"/>
  <c r="K742" i="2"/>
  <c r="J742" i="2"/>
  <c r="I742" i="2"/>
  <c r="H742" i="2"/>
  <c r="F742" i="2"/>
  <c r="E742" i="2"/>
  <c r="B742" i="2"/>
  <c r="AY741" i="2"/>
  <c r="AZ741" i="2" s="1"/>
  <c r="AW741" i="2"/>
  <c r="AX741" i="2" s="1"/>
  <c r="AU741" i="2"/>
  <c r="AV741" i="2" s="1"/>
  <c r="DU741" i="2"/>
  <c r="DS741" i="2"/>
  <c r="DR741" i="2"/>
  <c r="DQ741" i="2"/>
  <c r="DP741" i="2"/>
  <c r="U741" i="2"/>
  <c r="V741" i="2" s="1"/>
  <c r="R741" i="2"/>
  <c r="Q741" i="2"/>
  <c r="P741" i="2"/>
  <c r="O741" i="2"/>
  <c r="N741" i="2"/>
  <c r="M741" i="2"/>
  <c r="L741" i="2"/>
  <c r="K741" i="2"/>
  <c r="J741" i="2"/>
  <c r="I741" i="2"/>
  <c r="H741" i="2"/>
  <c r="F741" i="2"/>
  <c r="B741" i="2"/>
  <c r="AY740" i="2"/>
  <c r="AZ740" i="2" s="1"/>
  <c r="AW740" i="2"/>
  <c r="AX740" i="2" s="1"/>
  <c r="AU740" i="2"/>
  <c r="AV740" i="2" s="1"/>
  <c r="DU740" i="2"/>
  <c r="DS740" i="2"/>
  <c r="DR740" i="2"/>
  <c r="DQ740" i="2"/>
  <c r="DP740" i="2"/>
  <c r="U740" i="2"/>
  <c r="V740" i="2" s="1"/>
  <c r="R740" i="2"/>
  <c r="Q740" i="2"/>
  <c r="P740" i="2"/>
  <c r="O740" i="2"/>
  <c r="N740" i="2"/>
  <c r="M740" i="2"/>
  <c r="L740" i="2"/>
  <c r="K740" i="2"/>
  <c r="J740" i="2"/>
  <c r="I740" i="2"/>
  <c r="H740" i="2"/>
  <c r="F740" i="2"/>
  <c r="B740" i="2"/>
  <c r="AY739" i="2"/>
  <c r="AZ739" i="2" s="1"/>
  <c r="AW739" i="2"/>
  <c r="AX739" i="2" s="1"/>
  <c r="AU739" i="2"/>
  <c r="AV739" i="2" s="1"/>
  <c r="DU739" i="2"/>
  <c r="DS739" i="2"/>
  <c r="DR739" i="2"/>
  <c r="DQ739" i="2"/>
  <c r="DP739" i="2"/>
  <c r="U739" i="2"/>
  <c r="V739" i="2" s="1"/>
  <c r="R739" i="2"/>
  <c r="Q739" i="2"/>
  <c r="P739" i="2"/>
  <c r="O739" i="2"/>
  <c r="N739" i="2"/>
  <c r="M739" i="2"/>
  <c r="L739" i="2"/>
  <c r="K739" i="2"/>
  <c r="J739" i="2"/>
  <c r="I739" i="2"/>
  <c r="H739" i="2"/>
  <c r="F739" i="2"/>
  <c r="B739" i="2"/>
  <c r="AY738" i="2"/>
  <c r="AZ738" i="2" s="1"/>
  <c r="AW738" i="2"/>
  <c r="AX738" i="2" s="1"/>
  <c r="AU738" i="2"/>
  <c r="AV738" i="2" s="1"/>
  <c r="DU738" i="2"/>
  <c r="DS738" i="2"/>
  <c r="DR738" i="2"/>
  <c r="DQ738" i="2"/>
  <c r="DP738" i="2"/>
  <c r="U738" i="2"/>
  <c r="V738" i="2" s="1"/>
  <c r="R738" i="2"/>
  <c r="Q738" i="2"/>
  <c r="P738" i="2"/>
  <c r="O738" i="2"/>
  <c r="N738" i="2"/>
  <c r="M738" i="2"/>
  <c r="L738" i="2"/>
  <c r="K738" i="2"/>
  <c r="J738" i="2"/>
  <c r="I738" i="2"/>
  <c r="H738" i="2"/>
  <c r="F738" i="2"/>
  <c r="E738" i="2"/>
  <c r="D738" i="2"/>
  <c r="B738" i="2"/>
  <c r="AY737" i="2"/>
  <c r="AZ737" i="2" s="1"/>
  <c r="AW737" i="2"/>
  <c r="AX737" i="2" s="1"/>
  <c r="AU737" i="2"/>
  <c r="AV737" i="2" s="1"/>
  <c r="DU737" i="2"/>
  <c r="DS737" i="2"/>
  <c r="DR737" i="2"/>
  <c r="DQ737" i="2"/>
  <c r="DP737" i="2"/>
  <c r="U737" i="2"/>
  <c r="V737" i="2" s="1"/>
  <c r="R737" i="2"/>
  <c r="Q737" i="2"/>
  <c r="P737" i="2"/>
  <c r="O737" i="2"/>
  <c r="N737" i="2"/>
  <c r="M737" i="2"/>
  <c r="L737" i="2"/>
  <c r="K737" i="2"/>
  <c r="J737" i="2"/>
  <c r="I737" i="2"/>
  <c r="H737" i="2"/>
  <c r="F737" i="2"/>
  <c r="E737" i="2"/>
  <c r="B737" i="2"/>
  <c r="AY736" i="2"/>
  <c r="AZ736" i="2" s="1"/>
  <c r="AW736" i="2"/>
  <c r="AX736" i="2" s="1"/>
  <c r="AU736" i="2"/>
  <c r="AV736" i="2" s="1"/>
  <c r="DU736" i="2"/>
  <c r="DS736" i="2"/>
  <c r="DR736" i="2"/>
  <c r="DQ736" i="2"/>
  <c r="DP736" i="2"/>
  <c r="U736" i="2"/>
  <c r="V736" i="2" s="1"/>
  <c r="R736" i="2"/>
  <c r="Q736" i="2"/>
  <c r="P736" i="2"/>
  <c r="O736" i="2"/>
  <c r="N736" i="2"/>
  <c r="M736" i="2"/>
  <c r="L736" i="2"/>
  <c r="K736" i="2"/>
  <c r="J736" i="2"/>
  <c r="I736" i="2"/>
  <c r="H736" i="2"/>
  <c r="F736" i="2"/>
  <c r="E736" i="2"/>
  <c r="B736" i="2"/>
  <c r="AY735" i="2"/>
  <c r="AZ735" i="2" s="1"/>
  <c r="AW735" i="2"/>
  <c r="AX735" i="2" s="1"/>
  <c r="AU735" i="2"/>
  <c r="AV735" i="2" s="1"/>
  <c r="DU735" i="2"/>
  <c r="DS735" i="2"/>
  <c r="DR735" i="2"/>
  <c r="DQ735" i="2"/>
  <c r="DP735" i="2"/>
  <c r="U735" i="2"/>
  <c r="V735" i="2" s="1"/>
  <c r="R735" i="2"/>
  <c r="Q735" i="2"/>
  <c r="P735" i="2"/>
  <c r="O735" i="2"/>
  <c r="N735" i="2"/>
  <c r="M735" i="2"/>
  <c r="L735" i="2"/>
  <c r="K735" i="2"/>
  <c r="J735" i="2"/>
  <c r="I735" i="2"/>
  <c r="H735" i="2"/>
  <c r="F735" i="2"/>
  <c r="E735" i="2"/>
  <c r="B735" i="2"/>
  <c r="AY734" i="2"/>
  <c r="AZ734" i="2" s="1"/>
  <c r="AW734" i="2"/>
  <c r="AX734" i="2" s="1"/>
  <c r="AU734" i="2"/>
  <c r="AV734" i="2" s="1"/>
  <c r="DU734" i="2"/>
  <c r="DS734" i="2"/>
  <c r="DR734" i="2"/>
  <c r="DQ734" i="2"/>
  <c r="DP734" i="2"/>
  <c r="U734" i="2"/>
  <c r="V734" i="2" s="1"/>
  <c r="R734" i="2"/>
  <c r="Q734" i="2"/>
  <c r="P734" i="2"/>
  <c r="O734" i="2"/>
  <c r="N734" i="2"/>
  <c r="M734" i="2"/>
  <c r="L734" i="2"/>
  <c r="K734" i="2"/>
  <c r="J734" i="2"/>
  <c r="I734" i="2"/>
  <c r="H734" i="2"/>
  <c r="F734" i="2"/>
  <c r="E734" i="2"/>
  <c r="B734" i="2"/>
  <c r="AY733" i="2"/>
  <c r="AZ733" i="2" s="1"/>
  <c r="AW733" i="2"/>
  <c r="AX733" i="2" s="1"/>
  <c r="AU733" i="2"/>
  <c r="AV733" i="2" s="1"/>
  <c r="DU733" i="2"/>
  <c r="DS733" i="2"/>
  <c r="DR733" i="2"/>
  <c r="DQ733" i="2"/>
  <c r="DP733" i="2"/>
  <c r="U733" i="2"/>
  <c r="V733" i="2" s="1"/>
  <c r="R733" i="2"/>
  <c r="Q733" i="2"/>
  <c r="P733" i="2"/>
  <c r="O733" i="2"/>
  <c r="N733" i="2"/>
  <c r="M733" i="2"/>
  <c r="L733" i="2"/>
  <c r="K733" i="2"/>
  <c r="J733" i="2"/>
  <c r="I733" i="2"/>
  <c r="H733" i="2"/>
  <c r="F733" i="2"/>
  <c r="E733" i="2"/>
  <c r="B733" i="2"/>
  <c r="AY732" i="2"/>
  <c r="AZ732" i="2" s="1"/>
  <c r="AW732" i="2"/>
  <c r="AX732" i="2" s="1"/>
  <c r="AU732" i="2"/>
  <c r="AV732" i="2" s="1"/>
  <c r="DU732" i="2"/>
  <c r="DS732" i="2"/>
  <c r="DR732" i="2"/>
  <c r="DQ732" i="2"/>
  <c r="DP732" i="2"/>
  <c r="U732" i="2"/>
  <c r="V732" i="2" s="1"/>
  <c r="R732" i="2"/>
  <c r="Q732" i="2"/>
  <c r="P732" i="2"/>
  <c r="O732" i="2"/>
  <c r="N732" i="2"/>
  <c r="M732" i="2"/>
  <c r="L732" i="2"/>
  <c r="K732" i="2"/>
  <c r="J732" i="2"/>
  <c r="I732" i="2"/>
  <c r="H732" i="2"/>
  <c r="F732" i="2"/>
  <c r="E732" i="2"/>
  <c r="B732" i="2"/>
  <c r="AY731" i="2"/>
  <c r="AZ731" i="2" s="1"/>
  <c r="AW731" i="2"/>
  <c r="AX731" i="2" s="1"/>
  <c r="AU731" i="2"/>
  <c r="AV731" i="2" s="1"/>
  <c r="DU731" i="2"/>
  <c r="DS731" i="2"/>
  <c r="DR731" i="2"/>
  <c r="DQ731" i="2"/>
  <c r="DP731" i="2"/>
  <c r="U731" i="2"/>
  <c r="V731" i="2" s="1"/>
  <c r="R731" i="2"/>
  <c r="Q731" i="2"/>
  <c r="P731" i="2"/>
  <c r="O731" i="2"/>
  <c r="N731" i="2"/>
  <c r="M731" i="2"/>
  <c r="L731" i="2"/>
  <c r="K731" i="2"/>
  <c r="J731" i="2"/>
  <c r="I731" i="2"/>
  <c r="H731" i="2"/>
  <c r="F731" i="2"/>
  <c r="E731" i="2"/>
  <c r="B731" i="2"/>
  <c r="AY730" i="2"/>
  <c r="AZ730" i="2" s="1"/>
  <c r="AW730" i="2"/>
  <c r="AX730" i="2" s="1"/>
  <c r="AU730" i="2"/>
  <c r="AV730" i="2" s="1"/>
  <c r="DU730" i="2"/>
  <c r="DS730" i="2"/>
  <c r="DR730" i="2"/>
  <c r="DQ730" i="2"/>
  <c r="DP730" i="2"/>
  <c r="U730" i="2"/>
  <c r="V730" i="2" s="1"/>
  <c r="R730" i="2"/>
  <c r="Q730" i="2"/>
  <c r="P730" i="2"/>
  <c r="O730" i="2"/>
  <c r="N730" i="2"/>
  <c r="M730" i="2"/>
  <c r="L730" i="2"/>
  <c r="K730" i="2"/>
  <c r="J730" i="2"/>
  <c r="I730" i="2"/>
  <c r="H730" i="2"/>
  <c r="F730" i="2"/>
  <c r="E730" i="2"/>
  <c r="B730" i="2"/>
  <c r="AY729" i="2"/>
  <c r="AZ729" i="2" s="1"/>
  <c r="AW729" i="2"/>
  <c r="AX729" i="2" s="1"/>
  <c r="AU729" i="2"/>
  <c r="AV729" i="2" s="1"/>
  <c r="DU729" i="2"/>
  <c r="DS729" i="2"/>
  <c r="DR729" i="2"/>
  <c r="DQ729" i="2"/>
  <c r="DP729" i="2"/>
  <c r="U729" i="2"/>
  <c r="V729" i="2" s="1"/>
  <c r="R729" i="2"/>
  <c r="Q729" i="2"/>
  <c r="P729" i="2"/>
  <c r="O729" i="2"/>
  <c r="N729" i="2"/>
  <c r="M729" i="2"/>
  <c r="L729" i="2"/>
  <c r="K729" i="2"/>
  <c r="J729" i="2"/>
  <c r="I729" i="2"/>
  <c r="H729" i="2"/>
  <c r="F729" i="2"/>
  <c r="E729" i="2"/>
  <c r="B729" i="2"/>
  <c r="AY728" i="2"/>
  <c r="AZ728" i="2" s="1"/>
  <c r="AW728" i="2"/>
  <c r="AX728" i="2" s="1"/>
  <c r="AU728" i="2"/>
  <c r="AV728" i="2" s="1"/>
  <c r="DU728" i="2"/>
  <c r="DS728" i="2"/>
  <c r="DR728" i="2"/>
  <c r="DQ728" i="2"/>
  <c r="DP728" i="2"/>
  <c r="U728" i="2"/>
  <c r="V728" i="2" s="1"/>
  <c r="R728" i="2"/>
  <c r="Q728" i="2"/>
  <c r="P728" i="2"/>
  <c r="O728" i="2"/>
  <c r="N728" i="2"/>
  <c r="M728" i="2"/>
  <c r="L728" i="2"/>
  <c r="K728" i="2"/>
  <c r="J728" i="2"/>
  <c r="I728" i="2"/>
  <c r="H728" i="2"/>
  <c r="F728" i="2"/>
  <c r="BH728" i="2" s="1"/>
  <c r="E728" i="2"/>
  <c r="B728" i="2"/>
  <c r="AY727" i="2"/>
  <c r="AZ727" i="2" s="1"/>
  <c r="AW727" i="2"/>
  <c r="AX727" i="2" s="1"/>
  <c r="AU727" i="2"/>
  <c r="AV727" i="2" s="1"/>
  <c r="DU727" i="2"/>
  <c r="DS727" i="2"/>
  <c r="DR727" i="2"/>
  <c r="DQ727" i="2"/>
  <c r="DP727" i="2"/>
  <c r="U727" i="2"/>
  <c r="V727" i="2" s="1"/>
  <c r="R727" i="2"/>
  <c r="Q727" i="2"/>
  <c r="P727" i="2"/>
  <c r="O727" i="2"/>
  <c r="N727" i="2"/>
  <c r="M727" i="2"/>
  <c r="L727" i="2"/>
  <c r="K727" i="2"/>
  <c r="J727" i="2"/>
  <c r="I727" i="2"/>
  <c r="H727" i="2"/>
  <c r="F727" i="2"/>
  <c r="E727" i="2"/>
  <c r="B727" i="2"/>
  <c r="AY726" i="2"/>
  <c r="AZ726" i="2" s="1"/>
  <c r="AW726" i="2"/>
  <c r="AX726" i="2" s="1"/>
  <c r="AU726" i="2"/>
  <c r="AV726" i="2" s="1"/>
  <c r="DU726" i="2"/>
  <c r="DS726" i="2"/>
  <c r="DR726" i="2"/>
  <c r="DQ726" i="2"/>
  <c r="DP726" i="2"/>
  <c r="U726" i="2"/>
  <c r="V726" i="2" s="1"/>
  <c r="R726" i="2"/>
  <c r="Q726" i="2"/>
  <c r="P726" i="2"/>
  <c r="O726" i="2"/>
  <c r="N726" i="2"/>
  <c r="M726" i="2"/>
  <c r="L726" i="2"/>
  <c r="K726" i="2"/>
  <c r="J726" i="2"/>
  <c r="I726" i="2"/>
  <c r="H726" i="2"/>
  <c r="F726" i="2"/>
  <c r="E726" i="2"/>
  <c r="B726" i="2"/>
  <c r="AY725" i="2"/>
  <c r="AZ725" i="2" s="1"/>
  <c r="AW725" i="2"/>
  <c r="AX725" i="2" s="1"/>
  <c r="AU725" i="2"/>
  <c r="AV725" i="2" s="1"/>
  <c r="DU725" i="2"/>
  <c r="DS725" i="2"/>
  <c r="DR725" i="2"/>
  <c r="DQ725" i="2"/>
  <c r="DP725" i="2"/>
  <c r="U725" i="2"/>
  <c r="V725" i="2" s="1"/>
  <c r="R725" i="2"/>
  <c r="Q725" i="2"/>
  <c r="P725" i="2"/>
  <c r="O725" i="2"/>
  <c r="N725" i="2"/>
  <c r="M725" i="2"/>
  <c r="L725" i="2"/>
  <c r="K725" i="2"/>
  <c r="J725" i="2"/>
  <c r="I725" i="2"/>
  <c r="H725" i="2"/>
  <c r="F725" i="2"/>
  <c r="E725" i="2"/>
  <c r="B725" i="2"/>
  <c r="AY724" i="2"/>
  <c r="AZ724" i="2" s="1"/>
  <c r="AW724" i="2"/>
  <c r="AX724" i="2" s="1"/>
  <c r="AU724" i="2"/>
  <c r="AV724" i="2" s="1"/>
  <c r="DU724" i="2"/>
  <c r="DS724" i="2"/>
  <c r="DR724" i="2"/>
  <c r="DQ724" i="2"/>
  <c r="DP724" i="2"/>
  <c r="U724" i="2"/>
  <c r="V724" i="2" s="1"/>
  <c r="R724" i="2"/>
  <c r="Q724" i="2"/>
  <c r="P724" i="2"/>
  <c r="O724" i="2"/>
  <c r="N724" i="2"/>
  <c r="M724" i="2"/>
  <c r="L724" i="2"/>
  <c r="K724" i="2"/>
  <c r="J724" i="2"/>
  <c r="I724" i="2"/>
  <c r="H724" i="2"/>
  <c r="F724" i="2"/>
  <c r="E724" i="2"/>
  <c r="B724" i="2"/>
  <c r="AY723" i="2"/>
  <c r="AZ723" i="2" s="1"/>
  <c r="AW723" i="2"/>
  <c r="AX723" i="2" s="1"/>
  <c r="AU723" i="2"/>
  <c r="AV723" i="2" s="1"/>
  <c r="DU723" i="2"/>
  <c r="DS723" i="2"/>
  <c r="DR723" i="2"/>
  <c r="DQ723" i="2"/>
  <c r="DP723" i="2"/>
  <c r="U723" i="2"/>
  <c r="V723" i="2" s="1"/>
  <c r="R723" i="2"/>
  <c r="Q723" i="2"/>
  <c r="P723" i="2"/>
  <c r="O723" i="2"/>
  <c r="N723" i="2"/>
  <c r="M723" i="2"/>
  <c r="L723" i="2"/>
  <c r="K723" i="2"/>
  <c r="J723" i="2"/>
  <c r="I723" i="2"/>
  <c r="H723" i="2"/>
  <c r="F723" i="2"/>
  <c r="BH723" i="2" s="1"/>
  <c r="E723" i="2"/>
  <c r="B723" i="2"/>
  <c r="AY722" i="2"/>
  <c r="AZ722" i="2" s="1"/>
  <c r="AW722" i="2"/>
  <c r="AX722" i="2" s="1"/>
  <c r="AU722" i="2"/>
  <c r="AV722" i="2" s="1"/>
  <c r="DU722" i="2"/>
  <c r="DS722" i="2"/>
  <c r="DR722" i="2"/>
  <c r="DQ722" i="2"/>
  <c r="DP722" i="2"/>
  <c r="U722" i="2"/>
  <c r="V722" i="2" s="1"/>
  <c r="R722" i="2"/>
  <c r="Q722" i="2"/>
  <c r="P722" i="2"/>
  <c r="O722" i="2"/>
  <c r="N722" i="2"/>
  <c r="M722" i="2"/>
  <c r="L722" i="2"/>
  <c r="K722" i="2"/>
  <c r="J722" i="2"/>
  <c r="I722" i="2"/>
  <c r="H722" i="2"/>
  <c r="F722" i="2"/>
  <c r="E722" i="2"/>
  <c r="B722" i="2"/>
  <c r="AY721" i="2"/>
  <c r="AZ721" i="2" s="1"/>
  <c r="AW721" i="2"/>
  <c r="AX721" i="2" s="1"/>
  <c r="AU721" i="2"/>
  <c r="AV721" i="2" s="1"/>
  <c r="DU721" i="2"/>
  <c r="DS721" i="2"/>
  <c r="DR721" i="2"/>
  <c r="DQ721" i="2"/>
  <c r="DP721" i="2"/>
  <c r="U721" i="2"/>
  <c r="V721" i="2" s="1"/>
  <c r="R721" i="2"/>
  <c r="Q721" i="2"/>
  <c r="P721" i="2"/>
  <c r="O721" i="2"/>
  <c r="N721" i="2"/>
  <c r="M721" i="2"/>
  <c r="L721" i="2"/>
  <c r="K721" i="2"/>
  <c r="J721" i="2"/>
  <c r="I721" i="2"/>
  <c r="H721" i="2"/>
  <c r="F721" i="2"/>
  <c r="E721" i="2"/>
  <c r="B721" i="2"/>
  <c r="AY720" i="2"/>
  <c r="AZ720" i="2" s="1"/>
  <c r="AW720" i="2"/>
  <c r="AX720" i="2" s="1"/>
  <c r="AU720" i="2"/>
  <c r="AV720" i="2" s="1"/>
  <c r="DU720" i="2"/>
  <c r="DS720" i="2"/>
  <c r="DR720" i="2"/>
  <c r="DQ720" i="2"/>
  <c r="DP720" i="2"/>
  <c r="U720" i="2"/>
  <c r="V720" i="2" s="1"/>
  <c r="R720" i="2"/>
  <c r="Q720" i="2"/>
  <c r="P720" i="2"/>
  <c r="O720" i="2"/>
  <c r="N720" i="2"/>
  <c r="M720" i="2"/>
  <c r="L720" i="2"/>
  <c r="K720" i="2"/>
  <c r="J720" i="2"/>
  <c r="I720" i="2"/>
  <c r="H720" i="2"/>
  <c r="F720" i="2"/>
  <c r="E720" i="2"/>
  <c r="B720" i="2"/>
  <c r="AY719" i="2"/>
  <c r="AZ719" i="2" s="1"/>
  <c r="AW719" i="2"/>
  <c r="AX719" i="2" s="1"/>
  <c r="AU719" i="2"/>
  <c r="AV719" i="2" s="1"/>
  <c r="DU719" i="2"/>
  <c r="DS719" i="2"/>
  <c r="DR719" i="2"/>
  <c r="DQ719" i="2"/>
  <c r="DP719" i="2"/>
  <c r="U719" i="2"/>
  <c r="V719" i="2" s="1"/>
  <c r="R719" i="2"/>
  <c r="Q719" i="2"/>
  <c r="P719" i="2"/>
  <c r="O719" i="2"/>
  <c r="N719" i="2"/>
  <c r="M719" i="2"/>
  <c r="L719" i="2"/>
  <c r="K719" i="2"/>
  <c r="J719" i="2"/>
  <c r="I719" i="2"/>
  <c r="H719" i="2"/>
  <c r="F719" i="2"/>
  <c r="E719" i="2"/>
  <c r="B719" i="2"/>
  <c r="AY718" i="2"/>
  <c r="AZ718" i="2" s="1"/>
  <c r="AW718" i="2"/>
  <c r="AX718" i="2" s="1"/>
  <c r="AU718" i="2"/>
  <c r="AV718" i="2" s="1"/>
  <c r="DU718" i="2"/>
  <c r="DS718" i="2"/>
  <c r="DR718" i="2"/>
  <c r="DQ718" i="2"/>
  <c r="DP718" i="2"/>
  <c r="U718" i="2"/>
  <c r="V718" i="2" s="1"/>
  <c r="R718" i="2"/>
  <c r="Q718" i="2"/>
  <c r="P718" i="2"/>
  <c r="O718" i="2"/>
  <c r="N718" i="2"/>
  <c r="M718" i="2"/>
  <c r="L718" i="2"/>
  <c r="K718" i="2"/>
  <c r="J718" i="2"/>
  <c r="I718" i="2"/>
  <c r="H718" i="2"/>
  <c r="F718" i="2"/>
  <c r="E718" i="2"/>
  <c r="B718" i="2"/>
  <c r="AY717" i="2"/>
  <c r="AZ717" i="2" s="1"/>
  <c r="AW717" i="2"/>
  <c r="AX717" i="2" s="1"/>
  <c r="AU717" i="2"/>
  <c r="AV717" i="2" s="1"/>
  <c r="DU717" i="2"/>
  <c r="DS717" i="2"/>
  <c r="DR717" i="2"/>
  <c r="DQ717" i="2"/>
  <c r="DP717" i="2"/>
  <c r="U717" i="2"/>
  <c r="V717" i="2" s="1"/>
  <c r="R717" i="2"/>
  <c r="Q717" i="2"/>
  <c r="P717" i="2"/>
  <c r="O717" i="2"/>
  <c r="N717" i="2"/>
  <c r="M717" i="2"/>
  <c r="L717" i="2"/>
  <c r="K717" i="2"/>
  <c r="J717" i="2"/>
  <c r="I717" i="2"/>
  <c r="H717" i="2"/>
  <c r="F717" i="2"/>
  <c r="E717" i="2"/>
  <c r="B717" i="2"/>
  <c r="AY716" i="2"/>
  <c r="AZ716" i="2" s="1"/>
  <c r="AW716" i="2"/>
  <c r="AX716" i="2" s="1"/>
  <c r="AU716" i="2"/>
  <c r="AV716" i="2" s="1"/>
  <c r="DU716" i="2"/>
  <c r="DS716" i="2"/>
  <c r="DR716" i="2"/>
  <c r="DQ716" i="2"/>
  <c r="DP716" i="2"/>
  <c r="U716" i="2"/>
  <c r="V716" i="2" s="1"/>
  <c r="R716" i="2"/>
  <c r="Q716" i="2"/>
  <c r="P716" i="2"/>
  <c r="O716" i="2"/>
  <c r="N716" i="2"/>
  <c r="M716" i="2"/>
  <c r="L716" i="2"/>
  <c r="K716" i="2"/>
  <c r="J716" i="2"/>
  <c r="I716" i="2"/>
  <c r="H716" i="2"/>
  <c r="F716" i="2"/>
  <c r="E716" i="2"/>
  <c r="B716" i="2"/>
  <c r="AY715" i="2"/>
  <c r="AZ715" i="2" s="1"/>
  <c r="AW715" i="2"/>
  <c r="AX715" i="2" s="1"/>
  <c r="AU715" i="2"/>
  <c r="AV715" i="2" s="1"/>
  <c r="DU715" i="2"/>
  <c r="DS715" i="2"/>
  <c r="DR715" i="2"/>
  <c r="DQ715" i="2"/>
  <c r="DP715" i="2"/>
  <c r="U715" i="2"/>
  <c r="V715" i="2" s="1"/>
  <c r="R715" i="2"/>
  <c r="Q715" i="2"/>
  <c r="P715" i="2"/>
  <c r="O715" i="2"/>
  <c r="N715" i="2"/>
  <c r="M715" i="2"/>
  <c r="L715" i="2"/>
  <c r="K715" i="2"/>
  <c r="J715" i="2"/>
  <c r="I715" i="2"/>
  <c r="H715" i="2"/>
  <c r="F715" i="2"/>
  <c r="E715" i="2"/>
  <c r="B715" i="2"/>
  <c r="AY714" i="2"/>
  <c r="AZ714" i="2" s="1"/>
  <c r="AW714" i="2"/>
  <c r="AX714" i="2" s="1"/>
  <c r="AU714" i="2"/>
  <c r="AV714" i="2" s="1"/>
  <c r="DU714" i="2"/>
  <c r="DS714" i="2"/>
  <c r="DR714" i="2"/>
  <c r="DQ714" i="2"/>
  <c r="DP714" i="2"/>
  <c r="U714" i="2"/>
  <c r="V714" i="2" s="1"/>
  <c r="R714" i="2"/>
  <c r="Q714" i="2"/>
  <c r="P714" i="2"/>
  <c r="O714" i="2"/>
  <c r="N714" i="2"/>
  <c r="M714" i="2"/>
  <c r="L714" i="2"/>
  <c r="K714" i="2"/>
  <c r="J714" i="2"/>
  <c r="I714" i="2"/>
  <c r="H714" i="2"/>
  <c r="F714" i="2"/>
  <c r="E714" i="2"/>
  <c r="B714" i="2"/>
  <c r="AY713" i="2"/>
  <c r="AZ713" i="2" s="1"/>
  <c r="AW713" i="2"/>
  <c r="AX713" i="2" s="1"/>
  <c r="AU713" i="2"/>
  <c r="AV713" i="2" s="1"/>
  <c r="DU713" i="2"/>
  <c r="DS713" i="2"/>
  <c r="DR713" i="2"/>
  <c r="DQ713" i="2"/>
  <c r="DP713" i="2"/>
  <c r="U713" i="2"/>
  <c r="V713" i="2" s="1"/>
  <c r="R713" i="2"/>
  <c r="Q713" i="2"/>
  <c r="P713" i="2"/>
  <c r="O713" i="2"/>
  <c r="N713" i="2"/>
  <c r="M713" i="2"/>
  <c r="L713" i="2"/>
  <c r="K713" i="2"/>
  <c r="J713" i="2"/>
  <c r="I713" i="2"/>
  <c r="H713" i="2"/>
  <c r="F713" i="2"/>
  <c r="E713" i="2"/>
  <c r="B713" i="2"/>
  <c r="AY712" i="2"/>
  <c r="AZ712" i="2" s="1"/>
  <c r="AW712" i="2"/>
  <c r="AX712" i="2" s="1"/>
  <c r="AU712" i="2"/>
  <c r="AV712" i="2" s="1"/>
  <c r="DU712" i="2"/>
  <c r="DS712" i="2"/>
  <c r="DR712" i="2"/>
  <c r="DQ712" i="2"/>
  <c r="DP712" i="2"/>
  <c r="U712" i="2"/>
  <c r="V712" i="2" s="1"/>
  <c r="R712" i="2"/>
  <c r="Q712" i="2"/>
  <c r="P712" i="2"/>
  <c r="O712" i="2"/>
  <c r="N712" i="2"/>
  <c r="M712" i="2"/>
  <c r="L712" i="2"/>
  <c r="K712" i="2"/>
  <c r="J712" i="2"/>
  <c r="I712" i="2"/>
  <c r="H712" i="2"/>
  <c r="F712" i="2"/>
  <c r="E712" i="2"/>
  <c r="B712" i="2"/>
  <c r="AY711" i="2"/>
  <c r="AZ711" i="2" s="1"/>
  <c r="AW711" i="2"/>
  <c r="AX711" i="2" s="1"/>
  <c r="AU711" i="2"/>
  <c r="AV711" i="2" s="1"/>
  <c r="DU711" i="2"/>
  <c r="DS711" i="2"/>
  <c r="DR711" i="2"/>
  <c r="DQ711" i="2"/>
  <c r="DP711" i="2"/>
  <c r="U711" i="2"/>
  <c r="V711" i="2" s="1"/>
  <c r="R711" i="2"/>
  <c r="Q711" i="2"/>
  <c r="P711" i="2"/>
  <c r="O711" i="2"/>
  <c r="N711" i="2"/>
  <c r="M711" i="2"/>
  <c r="L711" i="2"/>
  <c r="K711" i="2"/>
  <c r="J711" i="2"/>
  <c r="I711" i="2"/>
  <c r="H711" i="2"/>
  <c r="F711" i="2"/>
  <c r="E711" i="2"/>
  <c r="B711" i="2"/>
  <c r="AY710" i="2"/>
  <c r="AZ710" i="2" s="1"/>
  <c r="AW710" i="2"/>
  <c r="AX710" i="2" s="1"/>
  <c r="AU710" i="2"/>
  <c r="AV710" i="2" s="1"/>
  <c r="DU710" i="2"/>
  <c r="DS710" i="2"/>
  <c r="DR710" i="2"/>
  <c r="DQ710" i="2"/>
  <c r="DP710" i="2"/>
  <c r="U710" i="2"/>
  <c r="V710" i="2" s="1"/>
  <c r="R710" i="2"/>
  <c r="Q710" i="2"/>
  <c r="P710" i="2"/>
  <c r="O710" i="2"/>
  <c r="N710" i="2"/>
  <c r="M710" i="2"/>
  <c r="L710" i="2"/>
  <c r="K710" i="2"/>
  <c r="J710" i="2"/>
  <c r="I710" i="2"/>
  <c r="H710" i="2"/>
  <c r="F710" i="2"/>
  <c r="E710" i="2"/>
  <c r="B710" i="2"/>
  <c r="AY709" i="2"/>
  <c r="AZ709" i="2" s="1"/>
  <c r="AW709" i="2"/>
  <c r="AX709" i="2" s="1"/>
  <c r="AU709" i="2"/>
  <c r="AV709" i="2" s="1"/>
  <c r="DU709" i="2"/>
  <c r="DS709" i="2"/>
  <c r="DR709" i="2"/>
  <c r="DQ709" i="2"/>
  <c r="DP709" i="2"/>
  <c r="U709" i="2"/>
  <c r="V709" i="2" s="1"/>
  <c r="R709" i="2"/>
  <c r="Q709" i="2"/>
  <c r="P709" i="2"/>
  <c r="O709" i="2"/>
  <c r="N709" i="2"/>
  <c r="M709" i="2"/>
  <c r="L709" i="2"/>
  <c r="K709" i="2"/>
  <c r="J709" i="2"/>
  <c r="I709" i="2"/>
  <c r="H709" i="2"/>
  <c r="F709" i="2"/>
  <c r="E709" i="2"/>
  <c r="B709" i="2"/>
  <c r="AY708" i="2"/>
  <c r="AZ708" i="2" s="1"/>
  <c r="AW708" i="2"/>
  <c r="AX708" i="2" s="1"/>
  <c r="AU708" i="2"/>
  <c r="AV708" i="2" s="1"/>
  <c r="DU708" i="2"/>
  <c r="DS708" i="2"/>
  <c r="DR708" i="2"/>
  <c r="DQ708" i="2"/>
  <c r="DP708" i="2"/>
  <c r="U708" i="2"/>
  <c r="V708" i="2" s="1"/>
  <c r="R708" i="2"/>
  <c r="Q708" i="2"/>
  <c r="P708" i="2"/>
  <c r="O708" i="2"/>
  <c r="N708" i="2"/>
  <c r="M708" i="2"/>
  <c r="L708" i="2"/>
  <c r="K708" i="2"/>
  <c r="J708" i="2"/>
  <c r="I708" i="2"/>
  <c r="H708" i="2"/>
  <c r="F708" i="2"/>
  <c r="E708" i="2"/>
  <c r="B708" i="2"/>
  <c r="AY707" i="2"/>
  <c r="AZ707" i="2" s="1"/>
  <c r="AW707" i="2"/>
  <c r="AX707" i="2" s="1"/>
  <c r="AU707" i="2"/>
  <c r="AV707" i="2" s="1"/>
  <c r="DU707" i="2"/>
  <c r="DS707" i="2"/>
  <c r="DR707" i="2"/>
  <c r="DQ707" i="2"/>
  <c r="DP707" i="2"/>
  <c r="U707" i="2"/>
  <c r="V707" i="2" s="1"/>
  <c r="R707" i="2"/>
  <c r="Q707" i="2"/>
  <c r="P707" i="2"/>
  <c r="O707" i="2"/>
  <c r="N707" i="2"/>
  <c r="M707" i="2"/>
  <c r="L707" i="2"/>
  <c r="K707" i="2"/>
  <c r="J707" i="2"/>
  <c r="I707" i="2"/>
  <c r="H707" i="2"/>
  <c r="F707" i="2"/>
  <c r="E707" i="2"/>
  <c r="B707" i="2"/>
  <c r="AY706" i="2"/>
  <c r="AZ706" i="2" s="1"/>
  <c r="AW706" i="2"/>
  <c r="AX706" i="2" s="1"/>
  <c r="AU706" i="2"/>
  <c r="AV706" i="2" s="1"/>
  <c r="DU706" i="2"/>
  <c r="DS706" i="2"/>
  <c r="DR706" i="2"/>
  <c r="DQ706" i="2"/>
  <c r="DP706" i="2"/>
  <c r="U706" i="2"/>
  <c r="V706" i="2" s="1"/>
  <c r="R706" i="2"/>
  <c r="Q706" i="2"/>
  <c r="P706" i="2"/>
  <c r="O706" i="2"/>
  <c r="N706" i="2"/>
  <c r="M706" i="2"/>
  <c r="L706" i="2"/>
  <c r="K706" i="2"/>
  <c r="J706" i="2"/>
  <c r="I706" i="2"/>
  <c r="H706" i="2"/>
  <c r="F706" i="2"/>
  <c r="BH706" i="2" s="1"/>
  <c r="E706" i="2"/>
  <c r="B706" i="2"/>
  <c r="AY705" i="2"/>
  <c r="AZ705" i="2" s="1"/>
  <c r="AW705" i="2"/>
  <c r="AX705" i="2" s="1"/>
  <c r="AU705" i="2"/>
  <c r="AV705" i="2" s="1"/>
  <c r="DU705" i="2"/>
  <c r="DS705" i="2"/>
  <c r="DR705" i="2"/>
  <c r="DQ705" i="2"/>
  <c r="DP705" i="2"/>
  <c r="U705" i="2"/>
  <c r="V705" i="2" s="1"/>
  <c r="R705" i="2"/>
  <c r="Q705" i="2"/>
  <c r="P705" i="2"/>
  <c r="O705" i="2"/>
  <c r="N705" i="2"/>
  <c r="M705" i="2"/>
  <c r="L705" i="2"/>
  <c r="K705" i="2"/>
  <c r="J705" i="2"/>
  <c r="I705" i="2"/>
  <c r="H705" i="2"/>
  <c r="F705" i="2"/>
  <c r="E705" i="2"/>
  <c r="B705" i="2"/>
  <c r="AY704" i="2"/>
  <c r="AZ704" i="2" s="1"/>
  <c r="AW704" i="2"/>
  <c r="AX704" i="2" s="1"/>
  <c r="AU704" i="2"/>
  <c r="AV704" i="2" s="1"/>
  <c r="DU704" i="2"/>
  <c r="DS704" i="2"/>
  <c r="DR704" i="2"/>
  <c r="DQ704" i="2"/>
  <c r="DP704" i="2"/>
  <c r="U704" i="2"/>
  <c r="V704" i="2" s="1"/>
  <c r="R704" i="2"/>
  <c r="Q704" i="2"/>
  <c r="P704" i="2"/>
  <c r="O704" i="2"/>
  <c r="N704" i="2"/>
  <c r="M704" i="2"/>
  <c r="L704" i="2"/>
  <c r="K704" i="2"/>
  <c r="J704" i="2"/>
  <c r="I704" i="2"/>
  <c r="H704" i="2"/>
  <c r="F704" i="2"/>
  <c r="E704" i="2"/>
  <c r="B704" i="2"/>
  <c r="AY703" i="2"/>
  <c r="AZ703" i="2" s="1"/>
  <c r="AW703" i="2"/>
  <c r="AX703" i="2" s="1"/>
  <c r="AU703" i="2"/>
  <c r="AV703" i="2" s="1"/>
  <c r="DU703" i="2"/>
  <c r="DS703" i="2"/>
  <c r="DR703" i="2"/>
  <c r="DQ703" i="2"/>
  <c r="DP703" i="2"/>
  <c r="U703" i="2"/>
  <c r="V703" i="2" s="1"/>
  <c r="R703" i="2"/>
  <c r="Q703" i="2"/>
  <c r="P703" i="2"/>
  <c r="O703" i="2"/>
  <c r="N703" i="2"/>
  <c r="M703" i="2"/>
  <c r="L703" i="2"/>
  <c r="K703" i="2"/>
  <c r="J703" i="2"/>
  <c r="I703" i="2"/>
  <c r="H703" i="2"/>
  <c r="F703" i="2"/>
  <c r="E703" i="2"/>
  <c r="B703" i="2"/>
  <c r="AY702" i="2"/>
  <c r="AZ702" i="2" s="1"/>
  <c r="AW702" i="2"/>
  <c r="AX702" i="2" s="1"/>
  <c r="AU702" i="2"/>
  <c r="AV702" i="2" s="1"/>
  <c r="DU702" i="2"/>
  <c r="DS702" i="2"/>
  <c r="DR702" i="2"/>
  <c r="DQ702" i="2"/>
  <c r="DP702" i="2"/>
  <c r="U702" i="2"/>
  <c r="V702" i="2" s="1"/>
  <c r="R702" i="2"/>
  <c r="Q702" i="2"/>
  <c r="P702" i="2"/>
  <c r="O702" i="2"/>
  <c r="N702" i="2"/>
  <c r="M702" i="2"/>
  <c r="L702" i="2"/>
  <c r="K702" i="2"/>
  <c r="J702" i="2"/>
  <c r="I702" i="2"/>
  <c r="H702" i="2"/>
  <c r="F702" i="2"/>
  <c r="E702" i="2"/>
  <c r="B702" i="2"/>
  <c r="AY701" i="2"/>
  <c r="AZ701" i="2" s="1"/>
  <c r="AW701" i="2"/>
  <c r="AX701" i="2" s="1"/>
  <c r="AU701" i="2"/>
  <c r="AV701" i="2" s="1"/>
  <c r="DU701" i="2"/>
  <c r="DS701" i="2"/>
  <c r="DR701" i="2"/>
  <c r="DQ701" i="2"/>
  <c r="DP701" i="2"/>
  <c r="U701" i="2"/>
  <c r="V701" i="2" s="1"/>
  <c r="R701" i="2"/>
  <c r="Q701" i="2"/>
  <c r="P701" i="2"/>
  <c r="O701" i="2"/>
  <c r="N701" i="2"/>
  <c r="M701" i="2"/>
  <c r="L701" i="2"/>
  <c r="K701" i="2"/>
  <c r="J701" i="2"/>
  <c r="I701" i="2"/>
  <c r="H701" i="2"/>
  <c r="F701" i="2"/>
  <c r="E701" i="2"/>
  <c r="B701" i="2"/>
  <c r="AY700" i="2"/>
  <c r="AZ700" i="2" s="1"/>
  <c r="AW700" i="2"/>
  <c r="AX700" i="2" s="1"/>
  <c r="AU700" i="2"/>
  <c r="AV700" i="2" s="1"/>
  <c r="DU700" i="2"/>
  <c r="DS700" i="2"/>
  <c r="DR700" i="2"/>
  <c r="DQ700" i="2"/>
  <c r="DP700" i="2"/>
  <c r="U700" i="2"/>
  <c r="V700" i="2" s="1"/>
  <c r="R700" i="2"/>
  <c r="Q700" i="2"/>
  <c r="P700" i="2"/>
  <c r="O700" i="2"/>
  <c r="N700" i="2"/>
  <c r="M700" i="2"/>
  <c r="L700" i="2"/>
  <c r="K700" i="2"/>
  <c r="J700" i="2"/>
  <c r="I700" i="2"/>
  <c r="H700" i="2"/>
  <c r="F700" i="2"/>
  <c r="E700" i="2"/>
  <c r="B700" i="2"/>
  <c r="AY699" i="2"/>
  <c r="AZ699" i="2" s="1"/>
  <c r="AW699" i="2"/>
  <c r="AX699" i="2" s="1"/>
  <c r="AU699" i="2"/>
  <c r="AV699" i="2" s="1"/>
  <c r="DU699" i="2"/>
  <c r="DS699" i="2"/>
  <c r="DR699" i="2"/>
  <c r="DQ699" i="2"/>
  <c r="DP699" i="2"/>
  <c r="U699" i="2"/>
  <c r="V699" i="2" s="1"/>
  <c r="R699" i="2"/>
  <c r="Q699" i="2"/>
  <c r="P699" i="2"/>
  <c r="O699" i="2"/>
  <c r="N699" i="2"/>
  <c r="M699" i="2"/>
  <c r="L699" i="2"/>
  <c r="K699" i="2"/>
  <c r="J699" i="2"/>
  <c r="I699" i="2"/>
  <c r="H699" i="2"/>
  <c r="F699" i="2"/>
  <c r="E699" i="2"/>
  <c r="B699" i="2"/>
  <c r="AY698" i="2"/>
  <c r="AZ698" i="2" s="1"/>
  <c r="AW698" i="2"/>
  <c r="AX698" i="2" s="1"/>
  <c r="AU698" i="2"/>
  <c r="AV698" i="2" s="1"/>
  <c r="DU698" i="2"/>
  <c r="DS698" i="2"/>
  <c r="DR698" i="2"/>
  <c r="DQ698" i="2"/>
  <c r="DP698" i="2"/>
  <c r="U698" i="2"/>
  <c r="V698" i="2" s="1"/>
  <c r="R698" i="2"/>
  <c r="Q698" i="2"/>
  <c r="P698" i="2"/>
  <c r="O698" i="2"/>
  <c r="N698" i="2"/>
  <c r="M698" i="2"/>
  <c r="L698" i="2"/>
  <c r="K698" i="2"/>
  <c r="J698" i="2"/>
  <c r="I698" i="2"/>
  <c r="H698" i="2"/>
  <c r="F698" i="2"/>
  <c r="E698" i="2"/>
  <c r="B698" i="2"/>
  <c r="AY697" i="2"/>
  <c r="AZ697" i="2" s="1"/>
  <c r="AW697" i="2"/>
  <c r="AX697" i="2" s="1"/>
  <c r="AU697" i="2"/>
  <c r="AV697" i="2" s="1"/>
  <c r="DU697" i="2"/>
  <c r="DS697" i="2"/>
  <c r="DR697" i="2"/>
  <c r="DQ697" i="2"/>
  <c r="DP697" i="2"/>
  <c r="U697" i="2"/>
  <c r="V697" i="2" s="1"/>
  <c r="R697" i="2"/>
  <c r="Q697" i="2"/>
  <c r="P697" i="2"/>
  <c r="O697" i="2"/>
  <c r="N697" i="2"/>
  <c r="M697" i="2"/>
  <c r="L697" i="2"/>
  <c r="K697" i="2"/>
  <c r="J697" i="2"/>
  <c r="I697" i="2"/>
  <c r="H697" i="2"/>
  <c r="F697" i="2"/>
  <c r="E697" i="2"/>
  <c r="B697" i="2"/>
  <c r="AY696" i="2"/>
  <c r="AZ696" i="2" s="1"/>
  <c r="AW696" i="2"/>
  <c r="AX696" i="2" s="1"/>
  <c r="AU696" i="2"/>
  <c r="AV696" i="2" s="1"/>
  <c r="DU696" i="2"/>
  <c r="DS696" i="2"/>
  <c r="DR696" i="2"/>
  <c r="DQ696" i="2"/>
  <c r="DP696" i="2"/>
  <c r="U696" i="2"/>
  <c r="V696" i="2" s="1"/>
  <c r="R696" i="2"/>
  <c r="Q696" i="2"/>
  <c r="P696" i="2"/>
  <c r="O696" i="2"/>
  <c r="N696" i="2"/>
  <c r="M696" i="2"/>
  <c r="L696" i="2"/>
  <c r="K696" i="2"/>
  <c r="J696" i="2"/>
  <c r="I696" i="2"/>
  <c r="H696" i="2"/>
  <c r="F696" i="2"/>
  <c r="E696" i="2"/>
  <c r="B696" i="2"/>
  <c r="AY695" i="2"/>
  <c r="AZ695" i="2" s="1"/>
  <c r="AW695" i="2"/>
  <c r="AX695" i="2" s="1"/>
  <c r="AU695" i="2"/>
  <c r="AV695" i="2" s="1"/>
  <c r="DU695" i="2"/>
  <c r="DS695" i="2"/>
  <c r="DR695" i="2"/>
  <c r="DQ695" i="2"/>
  <c r="DP695" i="2"/>
  <c r="U695" i="2"/>
  <c r="V695" i="2" s="1"/>
  <c r="R695" i="2"/>
  <c r="Q695" i="2"/>
  <c r="P695" i="2"/>
  <c r="O695" i="2"/>
  <c r="N695" i="2"/>
  <c r="M695" i="2"/>
  <c r="L695" i="2"/>
  <c r="K695" i="2"/>
  <c r="J695" i="2"/>
  <c r="I695" i="2"/>
  <c r="H695" i="2"/>
  <c r="F695" i="2"/>
  <c r="E695" i="2"/>
  <c r="B695" i="2"/>
  <c r="AY694" i="2"/>
  <c r="AZ694" i="2" s="1"/>
  <c r="AW694" i="2"/>
  <c r="AX694" i="2" s="1"/>
  <c r="AU694" i="2"/>
  <c r="AV694" i="2" s="1"/>
  <c r="DU694" i="2"/>
  <c r="DS694" i="2"/>
  <c r="DR694" i="2"/>
  <c r="DQ694" i="2"/>
  <c r="DP694" i="2"/>
  <c r="U694" i="2"/>
  <c r="V694" i="2" s="1"/>
  <c r="R694" i="2"/>
  <c r="Q694" i="2"/>
  <c r="P694" i="2"/>
  <c r="O694" i="2"/>
  <c r="N694" i="2"/>
  <c r="M694" i="2"/>
  <c r="L694" i="2"/>
  <c r="K694" i="2"/>
  <c r="J694" i="2"/>
  <c r="I694" i="2"/>
  <c r="H694" i="2"/>
  <c r="F694" i="2"/>
  <c r="BH694" i="2" s="1"/>
  <c r="E694" i="2"/>
  <c r="B694" i="2"/>
  <c r="AY693" i="2"/>
  <c r="AZ693" i="2" s="1"/>
  <c r="AW693" i="2"/>
  <c r="AX693" i="2" s="1"/>
  <c r="AU693" i="2"/>
  <c r="AV693" i="2" s="1"/>
  <c r="DU693" i="2"/>
  <c r="DS693" i="2"/>
  <c r="DR693" i="2"/>
  <c r="DQ693" i="2"/>
  <c r="DP693" i="2"/>
  <c r="U693" i="2"/>
  <c r="V693" i="2" s="1"/>
  <c r="R693" i="2"/>
  <c r="Q693" i="2"/>
  <c r="P693" i="2"/>
  <c r="O693" i="2"/>
  <c r="N693" i="2"/>
  <c r="M693" i="2"/>
  <c r="L693" i="2"/>
  <c r="K693" i="2"/>
  <c r="J693" i="2"/>
  <c r="I693" i="2"/>
  <c r="H693" i="2"/>
  <c r="F693" i="2"/>
  <c r="E693" i="2"/>
  <c r="B693" i="2"/>
  <c r="AY692" i="2"/>
  <c r="AZ692" i="2" s="1"/>
  <c r="AW692" i="2"/>
  <c r="AX692" i="2" s="1"/>
  <c r="AU692" i="2"/>
  <c r="AV692" i="2" s="1"/>
  <c r="DU692" i="2"/>
  <c r="DS692" i="2"/>
  <c r="DR692" i="2"/>
  <c r="DQ692" i="2"/>
  <c r="DP692" i="2"/>
  <c r="U692" i="2"/>
  <c r="V692" i="2" s="1"/>
  <c r="R692" i="2"/>
  <c r="Q692" i="2"/>
  <c r="P692" i="2"/>
  <c r="O692" i="2"/>
  <c r="N692" i="2"/>
  <c r="M692" i="2"/>
  <c r="L692" i="2"/>
  <c r="K692" i="2"/>
  <c r="J692" i="2"/>
  <c r="I692" i="2"/>
  <c r="H692" i="2"/>
  <c r="F692" i="2"/>
  <c r="E692" i="2"/>
  <c r="B692" i="2"/>
  <c r="AY691" i="2"/>
  <c r="AZ691" i="2" s="1"/>
  <c r="AW691" i="2"/>
  <c r="AX691" i="2" s="1"/>
  <c r="AU691" i="2"/>
  <c r="AV691" i="2" s="1"/>
  <c r="DU691" i="2"/>
  <c r="DS691" i="2"/>
  <c r="DR691" i="2"/>
  <c r="DQ691" i="2"/>
  <c r="DP691" i="2"/>
  <c r="U691" i="2"/>
  <c r="V691" i="2" s="1"/>
  <c r="R691" i="2"/>
  <c r="Q691" i="2"/>
  <c r="P691" i="2"/>
  <c r="O691" i="2"/>
  <c r="N691" i="2"/>
  <c r="M691" i="2"/>
  <c r="L691" i="2"/>
  <c r="K691" i="2"/>
  <c r="J691" i="2"/>
  <c r="I691" i="2"/>
  <c r="H691" i="2"/>
  <c r="F691" i="2"/>
  <c r="E691" i="2"/>
  <c r="B691" i="2"/>
  <c r="AY690" i="2"/>
  <c r="AZ690" i="2" s="1"/>
  <c r="AW690" i="2"/>
  <c r="AX690" i="2" s="1"/>
  <c r="AU690" i="2"/>
  <c r="AV690" i="2" s="1"/>
  <c r="DU690" i="2"/>
  <c r="DS690" i="2"/>
  <c r="DR690" i="2"/>
  <c r="DQ690" i="2"/>
  <c r="DP690" i="2"/>
  <c r="U690" i="2"/>
  <c r="V690" i="2" s="1"/>
  <c r="R690" i="2"/>
  <c r="Q690" i="2"/>
  <c r="P690" i="2"/>
  <c r="O690" i="2"/>
  <c r="N690" i="2"/>
  <c r="M690" i="2"/>
  <c r="L690" i="2"/>
  <c r="K690" i="2"/>
  <c r="J690" i="2"/>
  <c r="I690" i="2"/>
  <c r="H690" i="2"/>
  <c r="F690" i="2"/>
  <c r="E690" i="2"/>
  <c r="B690" i="2"/>
  <c r="AY689" i="2"/>
  <c r="AZ689" i="2" s="1"/>
  <c r="AW689" i="2"/>
  <c r="AX689" i="2" s="1"/>
  <c r="AU689" i="2"/>
  <c r="AV689" i="2" s="1"/>
  <c r="DU689" i="2"/>
  <c r="DS689" i="2"/>
  <c r="DR689" i="2"/>
  <c r="DQ689" i="2"/>
  <c r="DP689" i="2"/>
  <c r="U689" i="2"/>
  <c r="V689" i="2" s="1"/>
  <c r="R689" i="2"/>
  <c r="Q689" i="2"/>
  <c r="P689" i="2"/>
  <c r="O689" i="2"/>
  <c r="N689" i="2"/>
  <c r="M689" i="2"/>
  <c r="L689" i="2"/>
  <c r="K689" i="2"/>
  <c r="J689" i="2"/>
  <c r="I689" i="2"/>
  <c r="H689" i="2"/>
  <c r="F689" i="2"/>
  <c r="E689" i="2"/>
  <c r="B689" i="2"/>
  <c r="AY688" i="2"/>
  <c r="AZ688" i="2" s="1"/>
  <c r="AW688" i="2"/>
  <c r="AX688" i="2" s="1"/>
  <c r="AU688" i="2"/>
  <c r="AV688" i="2" s="1"/>
  <c r="DU688" i="2"/>
  <c r="DS688" i="2"/>
  <c r="DR688" i="2"/>
  <c r="DQ688" i="2"/>
  <c r="DP688" i="2"/>
  <c r="U688" i="2"/>
  <c r="V688" i="2" s="1"/>
  <c r="R688" i="2"/>
  <c r="Q688" i="2"/>
  <c r="P688" i="2"/>
  <c r="O688" i="2"/>
  <c r="N688" i="2"/>
  <c r="M688" i="2"/>
  <c r="L688" i="2"/>
  <c r="K688" i="2"/>
  <c r="J688" i="2"/>
  <c r="I688" i="2"/>
  <c r="H688" i="2"/>
  <c r="F688" i="2"/>
  <c r="E688" i="2"/>
  <c r="B688" i="2"/>
  <c r="AY687" i="2"/>
  <c r="AZ687" i="2" s="1"/>
  <c r="AW687" i="2"/>
  <c r="AX687" i="2" s="1"/>
  <c r="AU687" i="2"/>
  <c r="AV687" i="2" s="1"/>
  <c r="DU687" i="2"/>
  <c r="DS687" i="2"/>
  <c r="DR687" i="2"/>
  <c r="DQ687" i="2"/>
  <c r="DP687" i="2"/>
  <c r="U687" i="2"/>
  <c r="V687" i="2" s="1"/>
  <c r="R687" i="2"/>
  <c r="Q687" i="2"/>
  <c r="P687" i="2"/>
  <c r="O687" i="2"/>
  <c r="N687" i="2"/>
  <c r="M687" i="2"/>
  <c r="L687" i="2"/>
  <c r="K687" i="2"/>
  <c r="J687" i="2"/>
  <c r="I687" i="2"/>
  <c r="H687" i="2"/>
  <c r="F687" i="2"/>
  <c r="E687" i="2"/>
  <c r="B687" i="2"/>
  <c r="AY686" i="2"/>
  <c r="AZ686" i="2" s="1"/>
  <c r="AW686" i="2"/>
  <c r="AX686" i="2" s="1"/>
  <c r="AU686" i="2"/>
  <c r="AV686" i="2" s="1"/>
  <c r="DU686" i="2"/>
  <c r="DS686" i="2"/>
  <c r="DR686" i="2"/>
  <c r="DQ686" i="2"/>
  <c r="DP686" i="2"/>
  <c r="U686" i="2"/>
  <c r="V686" i="2" s="1"/>
  <c r="R686" i="2"/>
  <c r="Q686" i="2"/>
  <c r="P686" i="2"/>
  <c r="O686" i="2"/>
  <c r="N686" i="2"/>
  <c r="M686" i="2"/>
  <c r="L686" i="2"/>
  <c r="K686" i="2"/>
  <c r="J686" i="2"/>
  <c r="I686" i="2"/>
  <c r="H686" i="2"/>
  <c r="F686" i="2"/>
  <c r="E686" i="2"/>
  <c r="B686" i="2"/>
  <c r="AY685" i="2"/>
  <c r="AZ685" i="2" s="1"/>
  <c r="AW685" i="2"/>
  <c r="AX685" i="2" s="1"/>
  <c r="AU685" i="2"/>
  <c r="AV685" i="2" s="1"/>
  <c r="DU685" i="2"/>
  <c r="DS685" i="2"/>
  <c r="DR685" i="2"/>
  <c r="DQ685" i="2"/>
  <c r="DP685" i="2"/>
  <c r="U685" i="2"/>
  <c r="V685" i="2" s="1"/>
  <c r="R685" i="2"/>
  <c r="Q685" i="2"/>
  <c r="P685" i="2"/>
  <c r="O685" i="2"/>
  <c r="N685" i="2"/>
  <c r="M685" i="2"/>
  <c r="L685" i="2"/>
  <c r="K685" i="2"/>
  <c r="J685" i="2"/>
  <c r="I685" i="2"/>
  <c r="H685" i="2"/>
  <c r="F685" i="2"/>
  <c r="E685" i="2"/>
  <c r="B685" i="2"/>
  <c r="AY684" i="2"/>
  <c r="AZ684" i="2" s="1"/>
  <c r="AW684" i="2"/>
  <c r="AX684" i="2" s="1"/>
  <c r="AU684" i="2"/>
  <c r="AV684" i="2" s="1"/>
  <c r="DU684" i="2"/>
  <c r="DS684" i="2"/>
  <c r="DR684" i="2"/>
  <c r="DQ684" i="2"/>
  <c r="DP684" i="2"/>
  <c r="U684" i="2"/>
  <c r="V684" i="2" s="1"/>
  <c r="R684" i="2"/>
  <c r="Q684" i="2"/>
  <c r="P684" i="2"/>
  <c r="O684" i="2"/>
  <c r="N684" i="2"/>
  <c r="M684" i="2"/>
  <c r="L684" i="2"/>
  <c r="K684" i="2"/>
  <c r="J684" i="2"/>
  <c r="I684" i="2"/>
  <c r="H684" i="2"/>
  <c r="F684" i="2"/>
  <c r="E684" i="2"/>
  <c r="B684" i="2"/>
  <c r="AY683" i="2"/>
  <c r="AZ683" i="2" s="1"/>
  <c r="AW683" i="2"/>
  <c r="AX683" i="2" s="1"/>
  <c r="AU683" i="2"/>
  <c r="AV683" i="2" s="1"/>
  <c r="DU683" i="2"/>
  <c r="DS683" i="2"/>
  <c r="DR683" i="2"/>
  <c r="DQ683" i="2"/>
  <c r="DP683" i="2"/>
  <c r="U683" i="2"/>
  <c r="V683" i="2" s="1"/>
  <c r="R683" i="2"/>
  <c r="Q683" i="2"/>
  <c r="P683" i="2"/>
  <c r="O683" i="2"/>
  <c r="N683" i="2"/>
  <c r="M683" i="2"/>
  <c r="L683" i="2"/>
  <c r="K683" i="2"/>
  <c r="J683" i="2"/>
  <c r="I683" i="2"/>
  <c r="H683" i="2"/>
  <c r="F683" i="2"/>
  <c r="BH683" i="2" s="1"/>
  <c r="E683" i="2"/>
  <c r="B683" i="2"/>
  <c r="AY682" i="2"/>
  <c r="AZ682" i="2" s="1"/>
  <c r="AW682" i="2"/>
  <c r="AX682" i="2" s="1"/>
  <c r="AU682" i="2"/>
  <c r="AV682" i="2" s="1"/>
  <c r="DU682" i="2"/>
  <c r="DS682" i="2"/>
  <c r="DR682" i="2"/>
  <c r="DQ682" i="2"/>
  <c r="DP682" i="2"/>
  <c r="U682" i="2"/>
  <c r="V682" i="2" s="1"/>
  <c r="R682" i="2"/>
  <c r="Q682" i="2"/>
  <c r="P682" i="2"/>
  <c r="O682" i="2"/>
  <c r="N682" i="2"/>
  <c r="M682" i="2"/>
  <c r="L682" i="2"/>
  <c r="K682" i="2"/>
  <c r="J682" i="2"/>
  <c r="I682" i="2"/>
  <c r="H682" i="2"/>
  <c r="F682" i="2"/>
  <c r="E682" i="2"/>
  <c r="B682" i="2"/>
  <c r="AY681" i="2"/>
  <c r="AZ681" i="2" s="1"/>
  <c r="AW681" i="2"/>
  <c r="AX681" i="2" s="1"/>
  <c r="AU681" i="2"/>
  <c r="AV681" i="2" s="1"/>
  <c r="DU681" i="2"/>
  <c r="DS681" i="2"/>
  <c r="DR681" i="2"/>
  <c r="DQ681" i="2"/>
  <c r="DP681" i="2"/>
  <c r="U681" i="2"/>
  <c r="V681" i="2" s="1"/>
  <c r="R681" i="2"/>
  <c r="Q681" i="2"/>
  <c r="P681" i="2"/>
  <c r="O681" i="2"/>
  <c r="N681" i="2"/>
  <c r="M681" i="2"/>
  <c r="L681" i="2"/>
  <c r="K681" i="2"/>
  <c r="J681" i="2"/>
  <c r="I681" i="2"/>
  <c r="H681" i="2"/>
  <c r="F681" i="2"/>
  <c r="E681" i="2"/>
  <c r="B681" i="2"/>
  <c r="AY680" i="2"/>
  <c r="AZ680" i="2" s="1"/>
  <c r="AW680" i="2"/>
  <c r="AX680" i="2" s="1"/>
  <c r="AU680" i="2"/>
  <c r="AV680" i="2" s="1"/>
  <c r="DU680" i="2"/>
  <c r="DS680" i="2"/>
  <c r="DR680" i="2"/>
  <c r="DQ680" i="2"/>
  <c r="DP680" i="2"/>
  <c r="U680" i="2"/>
  <c r="V680" i="2" s="1"/>
  <c r="R680" i="2"/>
  <c r="Q680" i="2"/>
  <c r="P680" i="2"/>
  <c r="O680" i="2"/>
  <c r="N680" i="2"/>
  <c r="M680" i="2"/>
  <c r="L680" i="2"/>
  <c r="K680" i="2"/>
  <c r="J680" i="2"/>
  <c r="I680" i="2"/>
  <c r="H680" i="2"/>
  <c r="F680" i="2"/>
  <c r="E680" i="2"/>
  <c r="B680" i="2"/>
  <c r="AY679" i="2"/>
  <c r="AZ679" i="2" s="1"/>
  <c r="AW679" i="2"/>
  <c r="AX679" i="2" s="1"/>
  <c r="AU679" i="2"/>
  <c r="AV679" i="2" s="1"/>
  <c r="DU679" i="2"/>
  <c r="DS679" i="2"/>
  <c r="DR679" i="2"/>
  <c r="DQ679" i="2"/>
  <c r="DP679" i="2"/>
  <c r="U679" i="2"/>
  <c r="V679" i="2" s="1"/>
  <c r="R679" i="2"/>
  <c r="Q679" i="2"/>
  <c r="P679" i="2"/>
  <c r="O679" i="2"/>
  <c r="N679" i="2"/>
  <c r="M679" i="2"/>
  <c r="L679" i="2"/>
  <c r="K679" i="2"/>
  <c r="J679" i="2"/>
  <c r="I679" i="2"/>
  <c r="H679" i="2"/>
  <c r="F679" i="2"/>
  <c r="E679" i="2"/>
  <c r="B679" i="2"/>
  <c r="AY678" i="2"/>
  <c r="AZ678" i="2" s="1"/>
  <c r="AW678" i="2"/>
  <c r="AX678" i="2" s="1"/>
  <c r="AU678" i="2"/>
  <c r="AV678" i="2" s="1"/>
  <c r="DU678" i="2"/>
  <c r="DS678" i="2"/>
  <c r="DR678" i="2"/>
  <c r="DQ678" i="2"/>
  <c r="DP678" i="2"/>
  <c r="U678" i="2"/>
  <c r="V678" i="2" s="1"/>
  <c r="R678" i="2"/>
  <c r="Q678" i="2"/>
  <c r="P678" i="2"/>
  <c r="O678" i="2"/>
  <c r="N678" i="2"/>
  <c r="M678" i="2"/>
  <c r="L678" i="2"/>
  <c r="K678" i="2"/>
  <c r="J678" i="2"/>
  <c r="I678" i="2"/>
  <c r="H678" i="2"/>
  <c r="F678" i="2"/>
  <c r="E678" i="2"/>
  <c r="B678" i="2"/>
  <c r="AY677" i="2"/>
  <c r="AZ677" i="2" s="1"/>
  <c r="AW677" i="2"/>
  <c r="AX677" i="2" s="1"/>
  <c r="AU677" i="2"/>
  <c r="AV677" i="2" s="1"/>
  <c r="DU677" i="2"/>
  <c r="DS677" i="2"/>
  <c r="DR677" i="2"/>
  <c r="DQ677" i="2"/>
  <c r="DP677" i="2"/>
  <c r="U677" i="2"/>
  <c r="V677" i="2" s="1"/>
  <c r="R677" i="2"/>
  <c r="Q677" i="2"/>
  <c r="P677" i="2"/>
  <c r="O677" i="2"/>
  <c r="N677" i="2"/>
  <c r="M677" i="2"/>
  <c r="L677" i="2"/>
  <c r="K677" i="2"/>
  <c r="J677" i="2"/>
  <c r="I677" i="2"/>
  <c r="H677" i="2"/>
  <c r="F677" i="2"/>
  <c r="E677" i="2"/>
  <c r="B677" i="2"/>
  <c r="AY676" i="2"/>
  <c r="AZ676" i="2" s="1"/>
  <c r="AW676" i="2"/>
  <c r="AX676" i="2" s="1"/>
  <c r="AU676" i="2"/>
  <c r="AV676" i="2" s="1"/>
  <c r="DU676" i="2"/>
  <c r="DS676" i="2"/>
  <c r="DR676" i="2"/>
  <c r="DQ676" i="2"/>
  <c r="DP676" i="2"/>
  <c r="U676" i="2"/>
  <c r="V676" i="2" s="1"/>
  <c r="R676" i="2"/>
  <c r="Q676" i="2"/>
  <c r="P676" i="2"/>
  <c r="O676" i="2"/>
  <c r="N676" i="2"/>
  <c r="M676" i="2"/>
  <c r="L676" i="2"/>
  <c r="K676" i="2"/>
  <c r="J676" i="2"/>
  <c r="I676" i="2"/>
  <c r="H676" i="2"/>
  <c r="F676" i="2"/>
  <c r="E676" i="2"/>
  <c r="B676" i="2"/>
  <c r="AY675" i="2"/>
  <c r="AZ675" i="2" s="1"/>
  <c r="AW675" i="2"/>
  <c r="AX675" i="2" s="1"/>
  <c r="AU675" i="2"/>
  <c r="AV675" i="2" s="1"/>
  <c r="DU675" i="2"/>
  <c r="DS675" i="2"/>
  <c r="DR675" i="2"/>
  <c r="DQ675" i="2"/>
  <c r="DP675" i="2"/>
  <c r="U675" i="2"/>
  <c r="V675" i="2" s="1"/>
  <c r="R675" i="2"/>
  <c r="Q675" i="2"/>
  <c r="P675" i="2"/>
  <c r="O675" i="2"/>
  <c r="N675" i="2"/>
  <c r="M675" i="2"/>
  <c r="L675" i="2"/>
  <c r="K675" i="2"/>
  <c r="J675" i="2"/>
  <c r="I675" i="2"/>
  <c r="H675" i="2"/>
  <c r="F675" i="2"/>
  <c r="E675" i="2"/>
  <c r="B675" i="2"/>
  <c r="AY674" i="2"/>
  <c r="AZ674" i="2" s="1"/>
  <c r="AW674" i="2"/>
  <c r="AX674" i="2" s="1"/>
  <c r="AU674" i="2"/>
  <c r="AV674" i="2" s="1"/>
  <c r="DU674" i="2"/>
  <c r="DS674" i="2"/>
  <c r="DR674" i="2"/>
  <c r="DQ674" i="2"/>
  <c r="DP674" i="2"/>
  <c r="U674" i="2"/>
  <c r="V674" i="2" s="1"/>
  <c r="R674" i="2"/>
  <c r="Q674" i="2"/>
  <c r="P674" i="2"/>
  <c r="O674" i="2"/>
  <c r="N674" i="2"/>
  <c r="M674" i="2"/>
  <c r="L674" i="2"/>
  <c r="K674" i="2"/>
  <c r="J674" i="2"/>
  <c r="I674" i="2"/>
  <c r="H674" i="2"/>
  <c r="F674" i="2"/>
  <c r="E674" i="2"/>
  <c r="B674" i="2"/>
  <c r="AY673" i="2"/>
  <c r="AZ673" i="2" s="1"/>
  <c r="AW673" i="2"/>
  <c r="AX673" i="2" s="1"/>
  <c r="AU673" i="2"/>
  <c r="AV673" i="2" s="1"/>
  <c r="DU673" i="2"/>
  <c r="DS673" i="2"/>
  <c r="DR673" i="2"/>
  <c r="DQ673" i="2"/>
  <c r="DP673" i="2"/>
  <c r="U673" i="2"/>
  <c r="V673" i="2" s="1"/>
  <c r="R673" i="2"/>
  <c r="Q673" i="2"/>
  <c r="P673" i="2"/>
  <c r="O673" i="2"/>
  <c r="N673" i="2"/>
  <c r="M673" i="2"/>
  <c r="L673" i="2"/>
  <c r="K673" i="2"/>
  <c r="J673" i="2"/>
  <c r="I673" i="2"/>
  <c r="H673" i="2"/>
  <c r="F673" i="2"/>
  <c r="E673" i="2"/>
  <c r="B673" i="2"/>
  <c r="AY672" i="2"/>
  <c r="AZ672" i="2" s="1"/>
  <c r="AW672" i="2"/>
  <c r="AX672" i="2" s="1"/>
  <c r="AU672" i="2"/>
  <c r="AV672" i="2" s="1"/>
  <c r="DU672" i="2"/>
  <c r="DS672" i="2"/>
  <c r="DR672" i="2"/>
  <c r="DQ672" i="2"/>
  <c r="DP672" i="2"/>
  <c r="U672" i="2"/>
  <c r="V672" i="2" s="1"/>
  <c r="R672" i="2"/>
  <c r="Q672" i="2"/>
  <c r="P672" i="2"/>
  <c r="O672" i="2"/>
  <c r="N672" i="2"/>
  <c r="M672" i="2"/>
  <c r="L672" i="2"/>
  <c r="K672" i="2"/>
  <c r="J672" i="2"/>
  <c r="I672" i="2"/>
  <c r="H672" i="2"/>
  <c r="F672" i="2"/>
  <c r="E672" i="2"/>
  <c r="B672" i="2"/>
  <c r="AY671" i="2"/>
  <c r="AZ671" i="2" s="1"/>
  <c r="AW671" i="2"/>
  <c r="AX671" i="2" s="1"/>
  <c r="AU671" i="2"/>
  <c r="AV671" i="2" s="1"/>
  <c r="DU671" i="2"/>
  <c r="DS671" i="2"/>
  <c r="DR671" i="2"/>
  <c r="DQ671" i="2"/>
  <c r="DP671" i="2"/>
  <c r="U671" i="2"/>
  <c r="V671" i="2" s="1"/>
  <c r="R671" i="2"/>
  <c r="Q671" i="2"/>
  <c r="P671" i="2"/>
  <c r="O671" i="2"/>
  <c r="N671" i="2"/>
  <c r="M671" i="2"/>
  <c r="L671" i="2"/>
  <c r="K671" i="2"/>
  <c r="J671" i="2"/>
  <c r="I671" i="2"/>
  <c r="H671" i="2"/>
  <c r="F671" i="2"/>
  <c r="E671" i="2"/>
  <c r="B671" i="2"/>
  <c r="AY670" i="2"/>
  <c r="AZ670" i="2" s="1"/>
  <c r="AW670" i="2"/>
  <c r="AX670" i="2" s="1"/>
  <c r="AU670" i="2"/>
  <c r="AV670" i="2" s="1"/>
  <c r="DU670" i="2"/>
  <c r="DS670" i="2"/>
  <c r="DR670" i="2"/>
  <c r="DQ670" i="2"/>
  <c r="DP670" i="2"/>
  <c r="U670" i="2"/>
  <c r="V670" i="2" s="1"/>
  <c r="R670" i="2"/>
  <c r="Q670" i="2"/>
  <c r="P670" i="2"/>
  <c r="O670" i="2"/>
  <c r="N670" i="2"/>
  <c r="M670" i="2"/>
  <c r="L670" i="2"/>
  <c r="K670" i="2"/>
  <c r="J670" i="2"/>
  <c r="I670" i="2"/>
  <c r="H670" i="2"/>
  <c r="F670" i="2"/>
  <c r="E670" i="2"/>
  <c r="B670" i="2"/>
  <c r="AY669" i="2"/>
  <c r="AZ669" i="2" s="1"/>
  <c r="AW669" i="2"/>
  <c r="AX669" i="2" s="1"/>
  <c r="AU669" i="2"/>
  <c r="AV669" i="2" s="1"/>
  <c r="DU669" i="2"/>
  <c r="DS669" i="2"/>
  <c r="DR669" i="2"/>
  <c r="DQ669" i="2"/>
  <c r="DP669" i="2"/>
  <c r="U669" i="2"/>
  <c r="V669" i="2" s="1"/>
  <c r="R669" i="2"/>
  <c r="Q669" i="2"/>
  <c r="P669" i="2"/>
  <c r="O669" i="2"/>
  <c r="N669" i="2"/>
  <c r="M669" i="2"/>
  <c r="L669" i="2"/>
  <c r="K669" i="2"/>
  <c r="J669" i="2"/>
  <c r="I669" i="2"/>
  <c r="H669" i="2"/>
  <c r="F669" i="2"/>
  <c r="E669" i="2"/>
  <c r="B669" i="2"/>
  <c r="AY668" i="2"/>
  <c r="AZ668" i="2" s="1"/>
  <c r="AW668" i="2"/>
  <c r="AX668" i="2" s="1"/>
  <c r="AU668" i="2"/>
  <c r="AV668" i="2" s="1"/>
  <c r="DU668" i="2"/>
  <c r="DS668" i="2"/>
  <c r="DR668" i="2"/>
  <c r="DQ668" i="2"/>
  <c r="DP668" i="2"/>
  <c r="U668" i="2"/>
  <c r="V668" i="2" s="1"/>
  <c r="R668" i="2"/>
  <c r="Q668" i="2"/>
  <c r="P668" i="2"/>
  <c r="O668" i="2"/>
  <c r="N668" i="2"/>
  <c r="M668" i="2"/>
  <c r="L668" i="2"/>
  <c r="K668" i="2"/>
  <c r="J668" i="2"/>
  <c r="I668" i="2"/>
  <c r="H668" i="2"/>
  <c r="F668" i="2"/>
  <c r="E668" i="2"/>
  <c r="B668" i="2"/>
  <c r="AY667" i="2"/>
  <c r="AZ667" i="2" s="1"/>
  <c r="AW667" i="2"/>
  <c r="AX667" i="2" s="1"/>
  <c r="AU667" i="2"/>
  <c r="AV667" i="2" s="1"/>
  <c r="DU667" i="2"/>
  <c r="DS667" i="2"/>
  <c r="DR667" i="2"/>
  <c r="DQ667" i="2"/>
  <c r="DP667" i="2"/>
  <c r="U667" i="2"/>
  <c r="V667" i="2" s="1"/>
  <c r="R667" i="2"/>
  <c r="Q667" i="2"/>
  <c r="P667" i="2"/>
  <c r="O667" i="2"/>
  <c r="N667" i="2"/>
  <c r="M667" i="2"/>
  <c r="L667" i="2"/>
  <c r="K667" i="2"/>
  <c r="J667" i="2"/>
  <c r="I667" i="2"/>
  <c r="H667" i="2"/>
  <c r="F667" i="2"/>
  <c r="E667" i="2"/>
  <c r="B667" i="2"/>
  <c r="AY666" i="2"/>
  <c r="AZ666" i="2" s="1"/>
  <c r="AW666" i="2"/>
  <c r="AX666" i="2" s="1"/>
  <c r="AU666" i="2"/>
  <c r="AV666" i="2" s="1"/>
  <c r="DU666" i="2"/>
  <c r="DS666" i="2"/>
  <c r="DR666" i="2"/>
  <c r="DQ666" i="2"/>
  <c r="DP666" i="2"/>
  <c r="U666" i="2"/>
  <c r="V666" i="2" s="1"/>
  <c r="R666" i="2"/>
  <c r="Q666" i="2"/>
  <c r="P666" i="2"/>
  <c r="O666" i="2"/>
  <c r="N666" i="2"/>
  <c r="M666" i="2"/>
  <c r="L666" i="2"/>
  <c r="K666" i="2"/>
  <c r="J666" i="2"/>
  <c r="I666" i="2"/>
  <c r="H666" i="2"/>
  <c r="F666" i="2"/>
  <c r="E666" i="2"/>
  <c r="B666" i="2"/>
  <c r="AY665" i="2"/>
  <c r="AZ665" i="2" s="1"/>
  <c r="AW665" i="2"/>
  <c r="AX665" i="2" s="1"/>
  <c r="AU665" i="2"/>
  <c r="AV665" i="2" s="1"/>
  <c r="DU665" i="2"/>
  <c r="DS665" i="2"/>
  <c r="DR665" i="2"/>
  <c r="DQ665" i="2"/>
  <c r="DP665" i="2"/>
  <c r="U665" i="2"/>
  <c r="V665" i="2" s="1"/>
  <c r="R665" i="2"/>
  <c r="Q665" i="2"/>
  <c r="P665" i="2"/>
  <c r="O665" i="2"/>
  <c r="N665" i="2"/>
  <c r="M665" i="2"/>
  <c r="L665" i="2"/>
  <c r="K665" i="2"/>
  <c r="J665" i="2"/>
  <c r="I665" i="2"/>
  <c r="H665" i="2"/>
  <c r="F665" i="2"/>
  <c r="E665" i="2"/>
  <c r="D665" i="2"/>
  <c r="B665" i="2"/>
  <c r="AY664" i="2"/>
  <c r="AZ664" i="2" s="1"/>
  <c r="AW664" i="2"/>
  <c r="AX664" i="2" s="1"/>
  <c r="AU664" i="2"/>
  <c r="AV664" i="2" s="1"/>
  <c r="DU664" i="2"/>
  <c r="DS664" i="2"/>
  <c r="DR664" i="2"/>
  <c r="DQ664" i="2"/>
  <c r="DP664" i="2"/>
  <c r="U664" i="2"/>
  <c r="V664" i="2" s="1"/>
  <c r="R664" i="2"/>
  <c r="Q664" i="2"/>
  <c r="P664" i="2"/>
  <c r="O664" i="2"/>
  <c r="N664" i="2"/>
  <c r="M664" i="2"/>
  <c r="L664" i="2"/>
  <c r="K664" i="2"/>
  <c r="J664" i="2"/>
  <c r="I664" i="2"/>
  <c r="H664" i="2"/>
  <c r="F664" i="2"/>
  <c r="E664" i="2"/>
  <c r="B664" i="2"/>
  <c r="AY663" i="2"/>
  <c r="AZ663" i="2" s="1"/>
  <c r="AW663" i="2"/>
  <c r="AX663" i="2" s="1"/>
  <c r="AU663" i="2"/>
  <c r="AV663" i="2" s="1"/>
  <c r="DU663" i="2"/>
  <c r="DS663" i="2"/>
  <c r="DR663" i="2"/>
  <c r="DQ663" i="2"/>
  <c r="DP663" i="2"/>
  <c r="U663" i="2"/>
  <c r="V663" i="2" s="1"/>
  <c r="R663" i="2"/>
  <c r="Q663" i="2"/>
  <c r="P663" i="2"/>
  <c r="O663" i="2"/>
  <c r="N663" i="2"/>
  <c r="M663" i="2"/>
  <c r="L663" i="2"/>
  <c r="K663" i="2"/>
  <c r="J663" i="2"/>
  <c r="I663" i="2"/>
  <c r="H663" i="2"/>
  <c r="F663" i="2"/>
  <c r="E663" i="2"/>
  <c r="B663" i="2"/>
  <c r="AY662" i="2"/>
  <c r="AZ662" i="2" s="1"/>
  <c r="AW662" i="2"/>
  <c r="AX662" i="2" s="1"/>
  <c r="AU662" i="2"/>
  <c r="AV662" i="2" s="1"/>
  <c r="DU662" i="2"/>
  <c r="DS662" i="2"/>
  <c r="DR662" i="2"/>
  <c r="DQ662" i="2"/>
  <c r="DP662" i="2"/>
  <c r="U662" i="2"/>
  <c r="V662" i="2" s="1"/>
  <c r="R662" i="2"/>
  <c r="Q662" i="2"/>
  <c r="P662" i="2"/>
  <c r="O662" i="2"/>
  <c r="N662" i="2"/>
  <c r="M662" i="2"/>
  <c r="L662" i="2"/>
  <c r="K662" i="2"/>
  <c r="J662" i="2"/>
  <c r="I662" i="2"/>
  <c r="H662" i="2"/>
  <c r="F662" i="2"/>
  <c r="BH662" i="2" s="1"/>
  <c r="E662" i="2"/>
  <c r="B662" i="2"/>
  <c r="AY661" i="2"/>
  <c r="AZ661" i="2" s="1"/>
  <c r="AW661" i="2"/>
  <c r="AX661" i="2" s="1"/>
  <c r="AU661" i="2"/>
  <c r="AV661" i="2" s="1"/>
  <c r="DU661" i="2"/>
  <c r="DS661" i="2"/>
  <c r="DR661" i="2"/>
  <c r="DQ661" i="2"/>
  <c r="DP661" i="2"/>
  <c r="U661" i="2"/>
  <c r="V661" i="2" s="1"/>
  <c r="R661" i="2"/>
  <c r="Q661" i="2"/>
  <c r="P661" i="2"/>
  <c r="O661" i="2"/>
  <c r="N661" i="2"/>
  <c r="M661" i="2"/>
  <c r="L661" i="2"/>
  <c r="K661" i="2"/>
  <c r="J661" i="2"/>
  <c r="I661" i="2"/>
  <c r="H661" i="2"/>
  <c r="F661" i="2"/>
  <c r="E661" i="2"/>
  <c r="B661" i="2"/>
  <c r="AY660" i="2"/>
  <c r="AZ660" i="2" s="1"/>
  <c r="AW660" i="2"/>
  <c r="AX660" i="2" s="1"/>
  <c r="AU660" i="2"/>
  <c r="AV660" i="2" s="1"/>
  <c r="DU660" i="2"/>
  <c r="DS660" i="2"/>
  <c r="DR660" i="2"/>
  <c r="DQ660" i="2"/>
  <c r="DP660" i="2"/>
  <c r="U660" i="2"/>
  <c r="V660" i="2" s="1"/>
  <c r="R660" i="2"/>
  <c r="Q660" i="2"/>
  <c r="P660" i="2"/>
  <c r="O660" i="2"/>
  <c r="N660" i="2"/>
  <c r="M660" i="2"/>
  <c r="L660" i="2"/>
  <c r="K660" i="2"/>
  <c r="J660" i="2"/>
  <c r="I660" i="2"/>
  <c r="H660" i="2"/>
  <c r="F660" i="2"/>
  <c r="E660" i="2"/>
  <c r="B660" i="2"/>
  <c r="AY659" i="2"/>
  <c r="AZ659" i="2" s="1"/>
  <c r="AW659" i="2"/>
  <c r="AX659" i="2" s="1"/>
  <c r="AU659" i="2"/>
  <c r="AV659" i="2" s="1"/>
  <c r="DU659" i="2"/>
  <c r="DS659" i="2"/>
  <c r="DR659" i="2"/>
  <c r="DQ659" i="2"/>
  <c r="DP659" i="2"/>
  <c r="U659" i="2"/>
  <c r="V659" i="2" s="1"/>
  <c r="R659" i="2"/>
  <c r="Q659" i="2"/>
  <c r="P659" i="2"/>
  <c r="O659" i="2"/>
  <c r="N659" i="2"/>
  <c r="M659" i="2"/>
  <c r="L659" i="2"/>
  <c r="K659" i="2"/>
  <c r="J659" i="2"/>
  <c r="I659" i="2"/>
  <c r="H659" i="2"/>
  <c r="F659" i="2"/>
  <c r="E659" i="2"/>
  <c r="B659" i="2"/>
  <c r="AY658" i="2"/>
  <c r="AZ658" i="2" s="1"/>
  <c r="AW658" i="2"/>
  <c r="AX658" i="2" s="1"/>
  <c r="AU658" i="2"/>
  <c r="AV658" i="2" s="1"/>
  <c r="DU658" i="2"/>
  <c r="DS658" i="2"/>
  <c r="DR658" i="2"/>
  <c r="DQ658" i="2"/>
  <c r="DP658" i="2"/>
  <c r="U658" i="2"/>
  <c r="V658" i="2" s="1"/>
  <c r="R658" i="2"/>
  <c r="Q658" i="2"/>
  <c r="P658" i="2"/>
  <c r="O658" i="2"/>
  <c r="N658" i="2"/>
  <c r="M658" i="2"/>
  <c r="L658" i="2"/>
  <c r="K658" i="2"/>
  <c r="J658" i="2"/>
  <c r="I658" i="2"/>
  <c r="H658" i="2"/>
  <c r="F658" i="2"/>
  <c r="E658" i="2"/>
  <c r="B658" i="2"/>
  <c r="AY657" i="2"/>
  <c r="AZ657" i="2" s="1"/>
  <c r="AW657" i="2"/>
  <c r="AX657" i="2" s="1"/>
  <c r="AU657" i="2"/>
  <c r="AV657" i="2" s="1"/>
  <c r="DU657" i="2"/>
  <c r="DS657" i="2"/>
  <c r="DR657" i="2"/>
  <c r="DQ657" i="2"/>
  <c r="DP657" i="2"/>
  <c r="U657" i="2"/>
  <c r="V657" i="2" s="1"/>
  <c r="R657" i="2"/>
  <c r="Q657" i="2"/>
  <c r="P657" i="2"/>
  <c r="O657" i="2"/>
  <c r="N657" i="2"/>
  <c r="M657" i="2"/>
  <c r="L657" i="2"/>
  <c r="K657" i="2"/>
  <c r="J657" i="2"/>
  <c r="I657" i="2"/>
  <c r="H657" i="2"/>
  <c r="F657" i="2"/>
  <c r="E657" i="2"/>
  <c r="D657" i="2"/>
  <c r="B657" i="2"/>
  <c r="AY656" i="2"/>
  <c r="AZ656" i="2" s="1"/>
  <c r="AW656" i="2"/>
  <c r="AX656" i="2" s="1"/>
  <c r="AU656" i="2"/>
  <c r="AV656" i="2" s="1"/>
  <c r="DU656" i="2"/>
  <c r="DS656" i="2"/>
  <c r="DR656" i="2"/>
  <c r="DQ656" i="2"/>
  <c r="DP656" i="2"/>
  <c r="U656" i="2"/>
  <c r="V656" i="2" s="1"/>
  <c r="R656" i="2"/>
  <c r="Q656" i="2"/>
  <c r="P656" i="2"/>
  <c r="O656" i="2"/>
  <c r="N656" i="2"/>
  <c r="M656" i="2"/>
  <c r="L656" i="2"/>
  <c r="K656" i="2"/>
  <c r="J656" i="2"/>
  <c r="I656" i="2"/>
  <c r="H656" i="2"/>
  <c r="F656" i="2"/>
  <c r="E656" i="2"/>
  <c r="B656" i="2"/>
  <c r="AY655" i="2"/>
  <c r="AZ655" i="2" s="1"/>
  <c r="AW655" i="2"/>
  <c r="AX655" i="2" s="1"/>
  <c r="AU655" i="2"/>
  <c r="AV655" i="2" s="1"/>
  <c r="DU655" i="2"/>
  <c r="DS655" i="2"/>
  <c r="DR655" i="2"/>
  <c r="DQ655" i="2"/>
  <c r="DP655" i="2"/>
  <c r="U655" i="2"/>
  <c r="V655" i="2" s="1"/>
  <c r="R655" i="2"/>
  <c r="Q655" i="2"/>
  <c r="P655" i="2"/>
  <c r="O655" i="2"/>
  <c r="N655" i="2"/>
  <c r="M655" i="2"/>
  <c r="L655" i="2"/>
  <c r="K655" i="2"/>
  <c r="J655" i="2"/>
  <c r="I655" i="2"/>
  <c r="H655" i="2"/>
  <c r="F655" i="2"/>
  <c r="BH655" i="2" s="1"/>
  <c r="E655" i="2"/>
  <c r="B655" i="2"/>
  <c r="AY654" i="2"/>
  <c r="AZ654" i="2" s="1"/>
  <c r="AW654" i="2"/>
  <c r="AX654" i="2" s="1"/>
  <c r="AU654" i="2"/>
  <c r="AV654" i="2" s="1"/>
  <c r="DU654" i="2"/>
  <c r="DS654" i="2"/>
  <c r="DR654" i="2"/>
  <c r="DQ654" i="2"/>
  <c r="DP654" i="2"/>
  <c r="U654" i="2"/>
  <c r="V654" i="2" s="1"/>
  <c r="R654" i="2"/>
  <c r="Q654" i="2"/>
  <c r="P654" i="2"/>
  <c r="O654" i="2"/>
  <c r="N654" i="2"/>
  <c r="M654" i="2"/>
  <c r="L654" i="2"/>
  <c r="K654" i="2"/>
  <c r="J654" i="2"/>
  <c r="I654" i="2"/>
  <c r="H654" i="2"/>
  <c r="F654" i="2"/>
  <c r="E654" i="2"/>
  <c r="B654" i="2"/>
  <c r="AY653" i="2"/>
  <c r="AZ653" i="2" s="1"/>
  <c r="AW653" i="2"/>
  <c r="AX653" i="2" s="1"/>
  <c r="AU653" i="2"/>
  <c r="AV653" i="2" s="1"/>
  <c r="DU653" i="2"/>
  <c r="DS653" i="2"/>
  <c r="DR653" i="2"/>
  <c r="DQ653" i="2"/>
  <c r="DP653" i="2"/>
  <c r="U653" i="2"/>
  <c r="V653" i="2" s="1"/>
  <c r="R653" i="2"/>
  <c r="Q653" i="2"/>
  <c r="P653" i="2"/>
  <c r="O653" i="2"/>
  <c r="N653" i="2"/>
  <c r="M653" i="2"/>
  <c r="L653" i="2"/>
  <c r="K653" i="2"/>
  <c r="J653" i="2"/>
  <c r="I653" i="2"/>
  <c r="H653" i="2"/>
  <c r="F653" i="2"/>
  <c r="E653" i="2"/>
  <c r="B653" i="2"/>
  <c r="AY652" i="2"/>
  <c r="AZ652" i="2" s="1"/>
  <c r="AW652" i="2"/>
  <c r="AX652" i="2" s="1"/>
  <c r="AU652" i="2"/>
  <c r="AV652" i="2" s="1"/>
  <c r="DU652" i="2"/>
  <c r="DS652" i="2"/>
  <c r="DR652" i="2"/>
  <c r="DQ652" i="2"/>
  <c r="DP652" i="2"/>
  <c r="U652" i="2"/>
  <c r="V652" i="2" s="1"/>
  <c r="R652" i="2"/>
  <c r="Q652" i="2"/>
  <c r="P652" i="2"/>
  <c r="O652" i="2"/>
  <c r="N652" i="2"/>
  <c r="M652" i="2"/>
  <c r="L652" i="2"/>
  <c r="K652" i="2"/>
  <c r="J652" i="2"/>
  <c r="I652" i="2"/>
  <c r="H652" i="2"/>
  <c r="F652" i="2"/>
  <c r="E652" i="2"/>
  <c r="B652" i="2"/>
  <c r="AY651" i="2"/>
  <c r="AZ651" i="2" s="1"/>
  <c r="AW651" i="2"/>
  <c r="AX651" i="2" s="1"/>
  <c r="AU651" i="2"/>
  <c r="AV651" i="2" s="1"/>
  <c r="DU651" i="2"/>
  <c r="DS651" i="2"/>
  <c r="DR651" i="2"/>
  <c r="DQ651" i="2"/>
  <c r="DP651" i="2"/>
  <c r="U651" i="2"/>
  <c r="V651" i="2" s="1"/>
  <c r="R651" i="2"/>
  <c r="Q651" i="2"/>
  <c r="P651" i="2"/>
  <c r="O651" i="2"/>
  <c r="N651" i="2"/>
  <c r="M651" i="2"/>
  <c r="L651" i="2"/>
  <c r="K651" i="2"/>
  <c r="J651" i="2"/>
  <c r="I651" i="2"/>
  <c r="H651" i="2"/>
  <c r="F651" i="2"/>
  <c r="E651" i="2"/>
  <c r="B651" i="2"/>
  <c r="AY650" i="2"/>
  <c r="AZ650" i="2" s="1"/>
  <c r="AW650" i="2"/>
  <c r="AX650" i="2" s="1"/>
  <c r="AU650" i="2"/>
  <c r="AV650" i="2" s="1"/>
  <c r="DU650" i="2"/>
  <c r="DS650" i="2"/>
  <c r="DR650" i="2"/>
  <c r="DQ650" i="2"/>
  <c r="DP650" i="2"/>
  <c r="U650" i="2"/>
  <c r="V650" i="2" s="1"/>
  <c r="R650" i="2"/>
  <c r="Q650" i="2"/>
  <c r="P650" i="2"/>
  <c r="O650" i="2"/>
  <c r="N650" i="2"/>
  <c r="M650" i="2"/>
  <c r="L650" i="2"/>
  <c r="K650" i="2"/>
  <c r="J650" i="2"/>
  <c r="I650" i="2"/>
  <c r="H650" i="2"/>
  <c r="F650" i="2"/>
  <c r="E650" i="2"/>
  <c r="B650" i="2"/>
  <c r="AY649" i="2"/>
  <c r="AZ649" i="2" s="1"/>
  <c r="AW649" i="2"/>
  <c r="AX649" i="2" s="1"/>
  <c r="AU649" i="2"/>
  <c r="AV649" i="2" s="1"/>
  <c r="DU649" i="2"/>
  <c r="DS649" i="2"/>
  <c r="DR649" i="2"/>
  <c r="DQ649" i="2"/>
  <c r="DP649" i="2"/>
  <c r="U649" i="2"/>
  <c r="V649" i="2" s="1"/>
  <c r="R649" i="2"/>
  <c r="Q649" i="2"/>
  <c r="P649" i="2"/>
  <c r="O649" i="2"/>
  <c r="N649" i="2"/>
  <c r="M649" i="2"/>
  <c r="L649" i="2"/>
  <c r="K649" i="2"/>
  <c r="J649" i="2"/>
  <c r="I649" i="2"/>
  <c r="H649" i="2"/>
  <c r="F649" i="2"/>
  <c r="BH649" i="2" s="1"/>
  <c r="E649" i="2"/>
  <c r="B649" i="2"/>
  <c r="AY648" i="2"/>
  <c r="AZ648" i="2" s="1"/>
  <c r="AW648" i="2"/>
  <c r="AX648" i="2" s="1"/>
  <c r="AU648" i="2"/>
  <c r="AV648" i="2" s="1"/>
  <c r="DU648" i="2"/>
  <c r="DS648" i="2"/>
  <c r="DR648" i="2"/>
  <c r="DQ648" i="2"/>
  <c r="DP648" i="2"/>
  <c r="U648" i="2"/>
  <c r="V648" i="2" s="1"/>
  <c r="R648" i="2"/>
  <c r="Q648" i="2"/>
  <c r="P648" i="2"/>
  <c r="O648" i="2"/>
  <c r="N648" i="2"/>
  <c r="M648" i="2"/>
  <c r="L648" i="2"/>
  <c r="K648" i="2"/>
  <c r="J648" i="2"/>
  <c r="I648" i="2"/>
  <c r="H648" i="2"/>
  <c r="F648" i="2"/>
  <c r="E648" i="2"/>
  <c r="B648" i="2"/>
  <c r="AY647" i="2"/>
  <c r="AZ647" i="2" s="1"/>
  <c r="AW647" i="2"/>
  <c r="AX647" i="2" s="1"/>
  <c r="AU647" i="2"/>
  <c r="AV647" i="2" s="1"/>
  <c r="DU647" i="2"/>
  <c r="DS647" i="2"/>
  <c r="DR647" i="2"/>
  <c r="DQ647" i="2"/>
  <c r="DP647" i="2"/>
  <c r="U647" i="2"/>
  <c r="V647" i="2" s="1"/>
  <c r="R647" i="2"/>
  <c r="Q647" i="2"/>
  <c r="P647" i="2"/>
  <c r="O647" i="2"/>
  <c r="N647" i="2"/>
  <c r="M647" i="2"/>
  <c r="L647" i="2"/>
  <c r="K647" i="2"/>
  <c r="J647" i="2"/>
  <c r="I647" i="2"/>
  <c r="H647" i="2"/>
  <c r="F647" i="2"/>
  <c r="E647" i="2"/>
  <c r="B647" i="2"/>
  <c r="AY646" i="2"/>
  <c r="AZ646" i="2" s="1"/>
  <c r="AW646" i="2"/>
  <c r="AX646" i="2" s="1"/>
  <c r="AU646" i="2"/>
  <c r="AV646" i="2" s="1"/>
  <c r="DU646" i="2"/>
  <c r="DS646" i="2"/>
  <c r="DR646" i="2"/>
  <c r="DQ646" i="2"/>
  <c r="DP646" i="2"/>
  <c r="U646" i="2"/>
  <c r="V646" i="2" s="1"/>
  <c r="R646" i="2"/>
  <c r="Q646" i="2"/>
  <c r="P646" i="2"/>
  <c r="O646" i="2"/>
  <c r="N646" i="2"/>
  <c r="M646" i="2"/>
  <c r="L646" i="2"/>
  <c r="K646" i="2"/>
  <c r="J646" i="2"/>
  <c r="I646" i="2"/>
  <c r="H646" i="2"/>
  <c r="F646" i="2"/>
  <c r="E646" i="2"/>
  <c r="B646" i="2"/>
  <c r="AY645" i="2"/>
  <c r="AZ645" i="2" s="1"/>
  <c r="AW645" i="2"/>
  <c r="AX645" i="2" s="1"/>
  <c r="AU645" i="2"/>
  <c r="AV645" i="2" s="1"/>
  <c r="DU645" i="2"/>
  <c r="DS645" i="2"/>
  <c r="DR645" i="2"/>
  <c r="DQ645" i="2"/>
  <c r="DP645" i="2"/>
  <c r="U645" i="2"/>
  <c r="V645" i="2" s="1"/>
  <c r="R645" i="2"/>
  <c r="Q645" i="2"/>
  <c r="P645" i="2"/>
  <c r="O645" i="2"/>
  <c r="N645" i="2"/>
  <c r="M645" i="2"/>
  <c r="L645" i="2"/>
  <c r="K645" i="2"/>
  <c r="J645" i="2"/>
  <c r="I645" i="2"/>
  <c r="H645" i="2"/>
  <c r="F645" i="2"/>
  <c r="E645" i="2"/>
  <c r="B645" i="2"/>
  <c r="AY644" i="2"/>
  <c r="AZ644" i="2" s="1"/>
  <c r="AW644" i="2"/>
  <c r="AX644" i="2" s="1"/>
  <c r="AU644" i="2"/>
  <c r="AV644" i="2" s="1"/>
  <c r="DU644" i="2"/>
  <c r="DS644" i="2"/>
  <c r="DR644" i="2"/>
  <c r="DQ644" i="2"/>
  <c r="DP644" i="2"/>
  <c r="U644" i="2"/>
  <c r="V644" i="2" s="1"/>
  <c r="R644" i="2"/>
  <c r="Q644" i="2"/>
  <c r="P644" i="2"/>
  <c r="O644" i="2"/>
  <c r="N644" i="2"/>
  <c r="M644" i="2"/>
  <c r="L644" i="2"/>
  <c r="K644" i="2"/>
  <c r="J644" i="2"/>
  <c r="I644" i="2"/>
  <c r="H644" i="2"/>
  <c r="F644" i="2"/>
  <c r="E644" i="2"/>
  <c r="B644" i="2"/>
  <c r="AY643" i="2"/>
  <c r="AZ643" i="2" s="1"/>
  <c r="AW643" i="2"/>
  <c r="AX643" i="2" s="1"/>
  <c r="AU643" i="2"/>
  <c r="AV643" i="2" s="1"/>
  <c r="DU643" i="2"/>
  <c r="DS643" i="2"/>
  <c r="DR643" i="2"/>
  <c r="DQ643" i="2"/>
  <c r="DP643" i="2"/>
  <c r="U643" i="2"/>
  <c r="V643" i="2" s="1"/>
  <c r="R643" i="2"/>
  <c r="Q643" i="2"/>
  <c r="P643" i="2"/>
  <c r="O643" i="2"/>
  <c r="N643" i="2"/>
  <c r="M643" i="2"/>
  <c r="L643" i="2"/>
  <c r="K643" i="2"/>
  <c r="J643" i="2"/>
  <c r="I643" i="2"/>
  <c r="H643" i="2"/>
  <c r="F643" i="2"/>
  <c r="E643" i="2"/>
  <c r="B643" i="2"/>
  <c r="AY642" i="2"/>
  <c r="AZ642" i="2" s="1"/>
  <c r="AW642" i="2"/>
  <c r="AX642" i="2" s="1"/>
  <c r="AU642" i="2"/>
  <c r="AV642" i="2" s="1"/>
  <c r="DU642" i="2"/>
  <c r="DS642" i="2"/>
  <c r="DR642" i="2"/>
  <c r="DQ642" i="2"/>
  <c r="DP642" i="2"/>
  <c r="U642" i="2"/>
  <c r="V642" i="2" s="1"/>
  <c r="R642" i="2"/>
  <c r="Q642" i="2"/>
  <c r="P642" i="2"/>
  <c r="O642" i="2"/>
  <c r="N642" i="2"/>
  <c r="M642" i="2"/>
  <c r="L642" i="2"/>
  <c r="K642" i="2"/>
  <c r="J642" i="2"/>
  <c r="I642" i="2"/>
  <c r="H642" i="2"/>
  <c r="F642" i="2"/>
  <c r="E642" i="2"/>
  <c r="B642" i="2"/>
  <c r="AY641" i="2"/>
  <c r="AZ641" i="2" s="1"/>
  <c r="AW641" i="2"/>
  <c r="AX641" i="2" s="1"/>
  <c r="AU641" i="2"/>
  <c r="AV641" i="2" s="1"/>
  <c r="DU641" i="2"/>
  <c r="DS641" i="2"/>
  <c r="DR641" i="2"/>
  <c r="DQ641" i="2"/>
  <c r="DP641" i="2"/>
  <c r="U641" i="2"/>
  <c r="V641" i="2" s="1"/>
  <c r="R641" i="2"/>
  <c r="Q641" i="2"/>
  <c r="P641" i="2"/>
  <c r="O641" i="2"/>
  <c r="N641" i="2"/>
  <c r="M641" i="2"/>
  <c r="L641" i="2"/>
  <c r="K641" i="2"/>
  <c r="J641" i="2"/>
  <c r="I641" i="2"/>
  <c r="H641" i="2"/>
  <c r="F641" i="2"/>
  <c r="E641" i="2"/>
  <c r="B641" i="2"/>
  <c r="AY640" i="2"/>
  <c r="AZ640" i="2" s="1"/>
  <c r="AW640" i="2"/>
  <c r="AX640" i="2" s="1"/>
  <c r="AU640" i="2"/>
  <c r="AV640" i="2" s="1"/>
  <c r="DU640" i="2"/>
  <c r="DS640" i="2"/>
  <c r="DR640" i="2"/>
  <c r="DQ640" i="2"/>
  <c r="DP640" i="2"/>
  <c r="U640" i="2"/>
  <c r="V640" i="2" s="1"/>
  <c r="R640" i="2"/>
  <c r="Q640" i="2"/>
  <c r="P640" i="2"/>
  <c r="O640" i="2"/>
  <c r="N640" i="2"/>
  <c r="M640" i="2"/>
  <c r="L640" i="2"/>
  <c r="K640" i="2"/>
  <c r="J640" i="2"/>
  <c r="I640" i="2"/>
  <c r="H640" i="2"/>
  <c r="F640" i="2"/>
  <c r="E640" i="2"/>
  <c r="B640" i="2"/>
  <c r="AY639" i="2"/>
  <c r="AZ639" i="2" s="1"/>
  <c r="AW639" i="2"/>
  <c r="AX639" i="2" s="1"/>
  <c r="AU639" i="2"/>
  <c r="AV639" i="2" s="1"/>
  <c r="DU639" i="2"/>
  <c r="DS639" i="2"/>
  <c r="DR639" i="2"/>
  <c r="DQ639" i="2"/>
  <c r="DP639" i="2"/>
  <c r="U639" i="2"/>
  <c r="V639" i="2" s="1"/>
  <c r="R639" i="2"/>
  <c r="Q639" i="2"/>
  <c r="P639" i="2"/>
  <c r="O639" i="2"/>
  <c r="N639" i="2"/>
  <c r="M639" i="2"/>
  <c r="L639" i="2"/>
  <c r="K639" i="2"/>
  <c r="J639" i="2"/>
  <c r="I639" i="2"/>
  <c r="H639" i="2"/>
  <c r="F639" i="2"/>
  <c r="E639" i="2"/>
  <c r="B639" i="2"/>
  <c r="AY638" i="2"/>
  <c r="AZ638" i="2" s="1"/>
  <c r="AW638" i="2"/>
  <c r="AX638" i="2" s="1"/>
  <c r="AU638" i="2"/>
  <c r="AV638" i="2" s="1"/>
  <c r="DU638" i="2"/>
  <c r="DS638" i="2"/>
  <c r="DR638" i="2"/>
  <c r="DQ638" i="2"/>
  <c r="DP638" i="2"/>
  <c r="U638" i="2"/>
  <c r="V638" i="2" s="1"/>
  <c r="R638" i="2"/>
  <c r="Q638" i="2"/>
  <c r="P638" i="2"/>
  <c r="O638" i="2"/>
  <c r="N638" i="2"/>
  <c r="M638" i="2"/>
  <c r="L638" i="2"/>
  <c r="K638" i="2"/>
  <c r="J638" i="2"/>
  <c r="I638" i="2"/>
  <c r="H638" i="2"/>
  <c r="F638" i="2"/>
  <c r="E638" i="2"/>
  <c r="B638" i="2"/>
  <c r="AY637" i="2"/>
  <c r="AZ637" i="2" s="1"/>
  <c r="AW637" i="2"/>
  <c r="AX637" i="2" s="1"/>
  <c r="AU637" i="2"/>
  <c r="AV637" i="2" s="1"/>
  <c r="DU637" i="2"/>
  <c r="DS637" i="2"/>
  <c r="DR637" i="2"/>
  <c r="DQ637" i="2"/>
  <c r="DP637" i="2"/>
  <c r="U637" i="2"/>
  <c r="V637" i="2" s="1"/>
  <c r="R637" i="2"/>
  <c r="Q637" i="2"/>
  <c r="P637" i="2"/>
  <c r="O637" i="2"/>
  <c r="N637" i="2"/>
  <c r="M637" i="2"/>
  <c r="L637" i="2"/>
  <c r="K637" i="2"/>
  <c r="J637" i="2"/>
  <c r="I637" i="2"/>
  <c r="H637" i="2"/>
  <c r="F637" i="2"/>
  <c r="E637" i="2"/>
  <c r="B637" i="2"/>
  <c r="AY636" i="2"/>
  <c r="AZ636" i="2" s="1"/>
  <c r="AW636" i="2"/>
  <c r="AX636" i="2" s="1"/>
  <c r="AU636" i="2"/>
  <c r="AV636" i="2" s="1"/>
  <c r="DU636" i="2"/>
  <c r="DS636" i="2"/>
  <c r="DR636" i="2"/>
  <c r="DQ636" i="2"/>
  <c r="DP636" i="2"/>
  <c r="U636" i="2"/>
  <c r="V636" i="2" s="1"/>
  <c r="R636" i="2"/>
  <c r="Q636" i="2"/>
  <c r="P636" i="2"/>
  <c r="O636" i="2"/>
  <c r="N636" i="2"/>
  <c r="M636" i="2"/>
  <c r="L636" i="2"/>
  <c r="K636" i="2"/>
  <c r="J636" i="2"/>
  <c r="I636" i="2"/>
  <c r="H636" i="2"/>
  <c r="F636" i="2"/>
  <c r="E636" i="2"/>
  <c r="B636" i="2"/>
  <c r="AY635" i="2"/>
  <c r="AZ635" i="2" s="1"/>
  <c r="AW635" i="2"/>
  <c r="AX635" i="2" s="1"/>
  <c r="AU635" i="2"/>
  <c r="AV635" i="2" s="1"/>
  <c r="DU635" i="2"/>
  <c r="DS635" i="2"/>
  <c r="DR635" i="2"/>
  <c r="DQ635" i="2"/>
  <c r="DP635" i="2"/>
  <c r="U635" i="2"/>
  <c r="V635" i="2" s="1"/>
  <c r="R635" i="2"/>
  <c r="Q635" i="2"/>
  <c r="P635" i="2"/>
  <c r="O635" i="2"/>
  <c r="N635" i="2"/>
  <c r="M635" i="2"/>
  <c r="L635" i="2"/>
  <c r="K635" i="2"/>
  <c r="J635" i="2"/>
  <c r="I635" i="2"/>
  <c r="H635" i="2"/>
  <c r="F635" i="2"/>
  <c r="E635" i="2"/>
  <c r="B635" i="2"/>
  <c r="AY634" i="2"/>
  <c r="AZ634" i="2" s="1"/>
  <c r="AW634" i="2"/>
  <c r="AX634" i="2" s="1"/>
  <c r="AU634" i="2"/>
  <c r="AV634" i="2" s="1"/>
  <c r="DU634" i="2"/>
  <c r="DS634" i="2"/>
  <c r="DR634" i="2"/>
  <c r="DQ634" i="2"/>
  <c r="DP634" i="2"/>
  <c r="U634" i="2"/>
  <c r="V634" i="2" s="1"/>
  <c r="R634" i="2"/>
  <c r="Q634" i="2"/>
  <c r="P634" i="2"/>
  <c r="O634" i="2"/>
  <c r="N634" i="2"/>
  <c r="M634" i="2"/>
  <c r="L634" i="2"/>
  <c r="K634" i="2"/>
  <c r="J634" i="2"/>
  <c r="I634" i="2"/>
  <c r="H634" i="2"/>
  <c r="F634" i="2"/>
  <c r="E634" i="2"/>
  <c r="D634" i="2"/>
  <c r="B634" i="2"/>
  <c r="AY633" i="2"/>
  <c r="AZ633" i="2" s="1"/>
  <c r="AW633" i="2"/>
  <c r="AX633" i="2" s="1"/>
  <c r="AU633" i="2"/>
  <c r="AV633" i="2" s="1"/>
  <c r="DU633" i="2"/>
  <c r="DS633" i="2"/>
  <c r="DR633" i="2"/>
  <c r="DQ633" i="2"/>
  <c r="DP633" i="2"/>
  <c r="U633" i="2"/>
  <c r="V633" i="2" s="1"/>
  <c r="R633" i="2"/>
  <c r="Q633" i="2"/>
  <c r="P633" i="2"/>
  <c r="O633" i="2"/>
  <c r="N633" i="2"/>
  <c r="M633" i="2"/>
  <c r="L633" i="2"/>
  <c r="K633" i="2"/>
  <c r="J633" i="2"/>
  <c r="I633" i="2"/>
  <c r="H633" i="2"/>
  <c r="F633" i="2"/>
  <c r="E633" i="2"/>
  <c r="B633" i="2"/>
  <c r="AY632" i="2"/>
  <c r="AZ632" i="2" s="1"/>
  <c r="AW632" i="2"/>
  <c r="AX632" i="2" s="1"/>
  <c r="AU632" i="2"/>
  <c r="AV632" i="2" s="1"/>
  <c r="DU632" i="2"/>
  <c r="DS632" i="2"/>
  <c r="DR632" i="2"/>
  <c r="DQ632" i="2"/>
  <c r="DP632" i="2"/>
  <c r="U632" i="2"/>
  <c r="V632" i="2" s="1"/>
  <c r="R632" i="2"/>
  <c r="Q632" i="2"/>
  <c r="P632" i="2"/>
  <c r="O632" i="2"/>
  <c r="N632" i="2"/>
  <c r="M632" i="2"/>
  <c r="L632" i="2"/>
  <c r="K632" i="2"/>
  <c r="J632" i="2"/>
  <c r="I632" i="2"/>
  <c r="H632" i="2"/>
  <c r="F632" i="2"/>
  <c r="E632" i="2"/>
  <c r="B632" i="2"/>
  <c r="AY631" i="2"/>
  <c r="AZ631" i="2" s="1"/>
  <c r="AW631" i="2"/>
  <c r="AX631" i="2" s="1"/>
  <c r="AU631" i="2"/>
  <c r="AV631" i="2" s="1"/>
  <c r="DU631" i="2"/>
  <c r="DS631" i="2"/>
  <c r="DR631" i="2"/>
  <c r="DQ631" i="2"/>
  <c r="DP631" i="2"/>
  <c r="U631" i="2"/>
  <c r="V631" i="2" s="1"/>
  <c r="R631" i="2"/>
  <c r="Q631" i="2"/>
  <c r="P631" i="2"/>
  <c r="O631" i="2"/>
  <c r="N631" i="2"/>
  <c r="M631" i="2"/>
  <c r="L631" i="2"/>
  <c r="K631" i="2"/>
  <c r="J631" i="2"/>
  <c r="I631" i="2"/>
  <c r="H631" i="2"/>
  <c r="F631" i="2"/>
  <c r="E631" i="2"/>
  <c r="B631" i="2"/>
  <c r="AY630" i="2"/>
  <c r="AZ630" i="2" s="1"/>
  <c r="AW630" i="2"/>
  <c r="AX630" i="2" s="1"/>
  <c r="AU630" i="2"/>
  <c r="AV630" i="2" s="1"/>
  <c r="DU630" i="2"/>
  <c r="DS630" i="2"/>
  <c r="DR630" i="2"/>
  <c r="DQ630" i="2"/>
  <c r="DP630" i="2"/>
  <c r="U630" i="2"/>
  <c r="V630" i="2" s="1"/>
  <c r="R630" i="2"/>
  <c r="Q630" i="2"/>
  <c r="P630" i="2"/>
  <c r="O630" i="2"/>
  <c r="N630" i="2"/>
  <c r="M630" i="2"/>
  <c r="L630" i="2"/>
  <c r="K630" i="2"/>
  <c r="J630" i="2"/>
  <c r="I630" i="2"/>
  <c r="H630" i="2"/>
  <c r="F630" i="2"/>
  <c r="E630" i="2"/>
  <c r="D630" i="2"/>
  <c r="B630" i="2"/>
  <c r="R629" i="2"/>
  <c r="Q629" i="2"/>
  <c r="P629" i="2"/>
  <c r="O629" i="2"/>
  <c r="N629" i="2"/>
  <c r="M629" i="2"/>
  <c r="L629" i="2"/>
  <c r="K629" i="2"/>
  <c r="D629" i="2"/>
  <c r="B629" i="2"/>
  <c r="R628" i="2"/>
  <c r="Q628" i="2"/>
  <c r="P628" i="2"/>
  <c r="O628" i="2"/>
  <c r="N628" i="2"/>
  <c r="M628" i="2"/>
  <c r="L628" i="2"/>
  <c r="K628" i="2"/>
  <c r="F628" i="2"/>
  <c r="B628" i="2"/>
  <c r="AY627" i="2"/>
  <c r="AZ627" i="2" s="1"/>
  <c r="AW627" i="2"/>
  <c r="AX627" i="2" s="1"/>
  <c r="AU627" i="2"/>
  <c r="AV627" i="2" s="1"/>
  <c r="DU627" i="2"/>
  <c r="DS627" i="2"/>
  <c r="DR627" i="2"/>
  <c r="DQ627" i="2"/>
  <c r="DP627" i="2"/>
  <c r="U627" i="2"/>
  <c r="V627" i="2" s="1"/>
  <c r="R627" i="2"/>
  <c r="Q627" i="2"/>
  <c r="P627" i="2"/>
  <c r="O627" i="2"/>
  <c r="N627" i="2"/>
  <c r="M627" i="2"/>
  <c r="L627" i="2"/>
  <c r="K627" i="2"/>
  <c r="J627" i="2"/>
  <c r="I627" i="2"/>
  <c r="F627" i="2"/>
  <c r="BH627" i="2" s="1"/>
  <c r="B627" i="2"/>
  <c r="AY626" i="2"/>
  <c r="AZ626" i="2" s="1"/>
  <c r="AW626" i="2"/>
  <c r="AX626" i="2" s="1"/>
  <c r="AU626" i="2"/>
  <c r="AV626" i="2" s="1"/>
  <c r="DU626" i="2"/>
  <c r="DS626" i="2"/>
  <c r="DR626" i="2"/>
  <c r="DQ626" i="2"/>
  <c r="DP626" i="2"/>
  <c r="U626" i="2"/>
  <c r="V626" i="2" s="1"/>
  <c r="R626" i="2"/>
  <c r="Q626" i="2"/>
  <c r="P626" i="2"/>
  <c r="O626" i="2"/>
  <c r="N626" i="2"/>
  <c r="M626" i="2"/>
  <c r="L626" i="2"/>
  <c r="K626" i="2"/>
  <c r="J626" i="2"/>
  <c r="I626" i="2"/>
  <c r="F626" i="2"/>
  <c r="BH626" i="2" s="1"/>
  <c r="B626" i="2"/>
  <c r="AY625" i="2"/>
  <c r="AZ625" i="2" s="1"/>
  <c r="AW625" i="2"/>
  <c r="AX625" i="2" s="1"/>
  <c r="AU625" i="2"/>
  <c r="AV625" i="2" s="1"/>
  <c r="DU625" i="2"/>
  <c r="DS625" i="2"/>
  <c r="DR625" i="2"/>
  <c r="DQ625" i="2"/>
  <c r="DP625" i="2"/>
  <c r="U625" i="2"/>
  <c r="V625" i="2" s="1"/>
  <c r="R625" i="2"/>
  <c r="Q625" i="2"/>
  <c r="P625" i="2"/>
  <c r="O625" i="2"/>
  <c r="N625" i="2"/>
  <c r="M625" i="2"/>
  <c r="L625" i="2"/>
  <c r="K625" i="2"/>
  <c r="J625" i="2"/>
  <c r="I625" i="2"/>
  <c r="F625" i="2"/>
  <c r="BH625" i="2" s="1"/>
  <c r="B625" i="2"/>
  <c r="AY624" i="2"/>
  <c r="AZ624" i="2" s="1"/>
  <c r="AW624" i="2"/>
  <c r="AX624" i="2" s="1"/>
  <c r="AU624" i="2"/>
  <c r="AV624" i="2" s="1"/>
  <c r="DU624" i="2"/>
  <c r="DS624" i="2"/>
  <c r="DR624" i="2"/>
  <c r="DQ624" i="2"/>
  <c r="DP624" i="2"/>
  <c r="U624" i="2"/>
  <c r="V624" i="2" s="1"/>
  <c r="R624" i="2"/>
  <c r="Q624" i="2"/>
  <c r="P624" i="2"/>
  <c r="O624" i="2"/>
  <c r="N624" i="2"/>
  <c r="M624" i="2"/>
  <c r="L624" i="2"/>
  <c r="K624" i="2"/>
  <c r="J624" i="2"/>
  <c r="I624" i="2"/>
  <c r="F624" i="2"/>
  <c r="B624" i="2"/>
  <c r="AY623" i="2"/>
  <c r="AZ623" i="2" s="1"/>
  <c r="AW623" i="2"/>
  <c r="AX623" i="2" s="1"/>
  <c r="AU623" i="2"/>
  <c r="AV623" i="2" s="1"/>
  <c r="DU623" i="2"/>
  <c r="DS623" i="2"/>
  <c r="DR623" i="2"/>
  <c r="DQ623" i="2"/>
  <c r="DP623" i="2"/>
  <c r="U623" i="2"/>
  <c r="V623" i="2" s="1"/>
  <c r="R623" i="2"/>
  <c r="Q623" i="2"/>
  <c r="P623" i="2"/>
  <c r="O623" i="2"/>
  <c r="N623" i="2"/>
  <c r="M623" i="2"/>
  <c r="L623" i="2"/>
  <c r="K623" i="2"/>
  <c r="J623" i="2"/>
  <c r="I623" i="2"/>
  <c r="F623" i="2"/>
  <c r="BH623" i="2" s="1"/>
  <c r="E623" i="2"/>
  <c r="B623" i="2"/>
  <c r="AY622" i="2"/>
  <c r="AZ622" i="2" s="1"/>
  <c r="AW622" i="2"/>
  <c r="AX622" i="2" s="1"/>
  <c r="AU622" i="2"/>
  <c r="AV622" i="2" s="1"/>
  <c r="DU622" i="2"/>
  <c r="DS622" i="2"/>
  <c r="DR622" i="2"/>
  <c r="DQ622" i="2"/>
  <c r="DP622" i="2"/>
  <c r="U622" i="2"/>
  <c r="V622" i="2" s="1"/>
  <c r="R622" i="2"/>
  <c r="Q622" i="2"/>
  <c r="P622" i="2"/>
  <c r="O622" i="2"/>
  <c r="N622" i="2"/>
  <c r="M622" i="2"/>
  <c r="L622" i="2"/>
  <c r="K622" i="2"/>
  <c r="J622" i="2"/>
  <c r="I622" i="2"/>
  <c r="F622" i="2"/>
  <c r="B622" i="2"/>
  <c r="AY621" i="2"/>
  <c r="AZ621" i="2" s="1"/>
  <c r="AW621" i="2"/>
  <c r="AX621" i="2" s="1"/>
  <c r="AU621" i="2"/>
  <c r="AV621" i="2" s="1"/>
  <c r="DU621" i="2"/>
  <c r="DS621" i="2"/>
  <c r="DR621" i="2"/>
  <c r="DQ621" i="2"/>
  <c r="DP621" i="2"/>
  <c r="U621" i="2"/>
  <c r="V621" i="2" s="1"/>
  <c r="R621" i="2"/>
  <c r="Q621" i="2"/>
  <c r="P621" i="2"/>
  <c r="O621" i="2"/>
  <c r="N621" i="2"/>
  <c r="M621" i="2"/>
  <c r="L621" i="2"/>
  <c r="K621" i="2"/>
  <c r="J621" i="2"/>
  <c r="I621" i="2"/>
  <c r="F621" i="2"/>
  <c r="B621" i="2"/>
  <c r="AY620" i="2"/>
  <c r="AZ620" i="2" s="1"/>
  <c r="AW620" i="2"/>
  <c r="AX620" i="2" s="1"/>
  <c r="AU620" i="2"/>
  <c r="AV620" i="2" s="1"/>
  <c r="DU620" i="2"/>
  <c r="DS620" i="2"/>
  <c r="DR620" i="2"/>
  <c r="DQ620" i="2"/>
  <c r="DP620" i="2"/>
  <c r="U620" i="2"/>
  <c r="V620" i="2" s="1"/>
  <c r="R620" i="2"/>
  <c r="Q620" i="2"/>
  <c r="P620" i="2"/>
  <c r="O620" i="2"/>
  <c r="N620" i="2"/>
  <c r="M620" i="2"/>
  <c r="L620" i="2"/>
  <c r="K620" i="2"/>
  <c r="J620" i="2"/>
  <c r="I620" i="2"/>
  <c r="F620" i="2"/>
  <c r="B620" i="2"/>
  <c r="AY619" i="2"/>
  <c r="AZ619" i="2" s="1"/>
  <c r="AW619" i="2"/>
  <c r="AX619" i="2" s="1"/>
  <c r="AU619" i="2"/>
  <c r="AV619" i="2" s="1"/>
  <c r="DU619" i="2"/>
  <c r="DS619" i="2"/>
  <c r="DR619" i="2"/>
  <c r="DQ619" i="2"/>
  <c r="DP619" i="2"/>
  <c r="U619" i="2"/>
  <c r="V619" i="2" s="1"/>
  <c r="R619" i="2"/>
  <c r="Q619" i="2"/>
  <c r="P619" i="2"/>
  <c r="O619" i="2"/>
  <c r="N619" i="2"/>
  <c r="M619" i="2"/>
  <c r="L619" i="2"/>
  <c r="K619" i="2"/>
  <c r="J619" i="2"/>
  <c r="I619" i="2"/>
  <c r="F619" i="2"/>
  <c r="B619" i="2"/>
  <c r="AY618" i="2"/>
  <c r="AZ618" i="2" s="1"/>
  <c r="AW618" i="2"/>
  <c r="AX618" i="2" s="1"/>
  <c r="AU618" i="2"/>
  <c r="AV618" i="2" s="1"/>
  <c r="DU618" i="2"/>
  <c r="DS618" i="2"/>
  <c r="DR618" i="2"/>
  <c r="DQ618" i="2"/>
  <c r="DP618" i="2"/>
  <c r="U618" i="2"/>
  <c r="V618" i="2" s="1"/>
  <c r="R618" i="2"/>
  <c r="Q618" i="2"/>
  <c r="P618" i="2"/>
  <c r="O618" i="2"/>
  <c r="N618" i="2"/>
  <c r="M618" i="2"/>
  <c r="L618" i="2"/>
  <c r="K618" i="2"/>
  <c r="J618" i="2"/>
  <c r="I618" i="2"/>
  <c r="F618" i="2"/>
  <c r="E618" i="2"/>
  <c r="B618" i="2"/>
  <c r="R617" i="2"/>
  <c r="Q617" i="2"/>
  <c r="P617" i="2"/>
  <c r="O617" i="2"/>
  <c r="N617" i="2"/>
  <c r="M617" i="2"/>
  <c r="L617" i="2"/>
  <c r="K617" i="2"/>
  <c r="F617" i="2"/>
  <c r="B617" i="2"/>
  <c r="AY616" i="2"/>
  <c r="AZ616" i="2" s="1"/>
  <c r="AW616" i="2"/>
  <c r="AX616" i="2" s="1"/>
  <c r="AU616" i="2"/>
  <c r="AV616" i="2" s="1"/>
  <c r="DU616" i="2"/>
  <c r="DS616" i="2"/>
  <c r="DR616" i="2"/>
  <c r="DQ616" i="2"/>
  <c r="DP616" i="2"/>
  <c r="U616" i="2"/>
  <c r="V616" i="2" s="1"/>
  <c r="R616" i="2"/>
  <c r="Q616" i="2"/>
  <c r="P616" i="2"/>
  <c r="O616" i="2"/>
  <c r="N616" i="2"/>
  <c r="M616" i="2"/>
  <c r="L616" i="2"/>
  <c r="K616" i="2"/>
  <c r="J616" i="2"/>
  <c r="I616" i="2"/>
  <c r="H616" i="2"/>
  <c r="F616" i="2"/>
  <c r="B616" i="2"/>
  <c r="AY615" i="2"/>
  <c r="AZ615" i="2" s="1"/>
  <c r="AW615" i="2"/>
  <c r="AX615" i="2" s="1"/>
  <c r="AU615" i="2"/>
  <c r="AV615" i="2" s="1"/>
  <c r="DU615" i="2"/>
  <c r="DS615" i="2"/>
  <c r="DR615" i="2"/>
  <c r="DQ615" i="2"/>
  <c r="DP615" i="2"/>
  <c r="U615" i="2"/>
  <c r="V615" i="2" s="1"/>
  <c r="R615" i="2"/>
  <c r="Q615" i="2"/>
  <c r="P615" i="2"/>
  <c r="O615" i="2"/>
  <c r="N615" i="2"/>
  <c r="M615" i="2"/>
  <c r="L615" i="2"/>
  <c r="K615" i="2"/>
  <c r="J615" i="2"/>
  <c r="I615" i="2"/>
  <c r="H615" i="2"/>
  <c r="F615" i="2"/>
  <c r="B615" i="2"/>
  <c r="AY614" i="2"/>
  <c r="AZ614" i="2" s="1"/>
  <c r="AW614" i="2"/>
  <c r="AX614" i="2" s="1"/>
  <c r="AU614" i="2"/>
  <c r="AV614" i="2" s="1"/>
  <c r="DU614" i="2"/>
  <c r="DS614" i="2"/>
  <c r="DR614" i="2"/>
  <c r="DQ614" i="2"/>
  <c r="DP614" i="2"/>
  <c r="U614" i="2"/>
  <c r="V614" i="2" s="1"/>
  <c r="R614" i="2"/>
  <c r="Q614" i="2"/>
  <c r="P614" i="2"/>
  <c r="O614" i="2"/>
  <c r="N614" i="2"/>
  <c r="M614" i="2"/>
  <c r="L614" i="2"/>
  <c r="K614" i="2"/>
  <c r="J614" i="2"/>
  <c r="I614" i="2"/>
  <c r="H614" i="2"/>
  <c r="F614" i="2"/>
  <c r="B614" i="2"/>
  <c r="AY613" i="2"/>
  <c r="AZ613" i="2" s="1"/>
  <c r="AW613" i="2"/>
  <c r="AX613" i="2" s="1"/>
  <c r="AU613" i="2"/>
  <c r="AV613" i="2" s="1"/>
  <c r="DU613" i="2"/>
  <c r="DS613" i="2"/>
  <c r="DR613" i="2"/>
  <c r="DQ613" i="2"/>
  <c r="DP613" i="2"/>
  <c r="U613" i="2"/>
  <c r="V613" i="2" s="1"/>
  <c r="R613" i="2"/>
  <c r="Q613" i="2"/>
  <c r="P613" i="2"/>
  <c r="O613" i="2"/>
  <c r="N613" i="2"/>
  <c r="M613" i="2"/>
  <c r="L613" i="2"/>
  <c r="K613" i="2"/>
  <c r="J613" i="2"/>
  <c r="I613" i="2"/>
  <c r="H613" i="2"/>
  <c r="F613" i="2"/>
  <c r="B613" i="2"/>
  <c r="AY612" i="2"/>
  <c r="AZ612" i="2" s="1"/>
  <c r="AW612" i="2"/>
  <c r="AX612" i="2" s="1"/>
  <c r="AU612" i="2"/>
  <c r="AV612" i="2" s="1"/>
  <c r="DU612" i="2"/>
  <c r="DS612" i="2"/>
  <c r="DR612" i="2"/>
  <c r="DQ612" i="2"/>
  <c r="DP612" i="2"/>
  <c r="U612" i="2"/>
  <c r="V612" i="2" s="1"/>
  <c r="R612" i="2"/>
  <c r="Q612" i="2"/>
  <c r="P612" i="2"/>
  <c r="O612" i="2"/>
  <c r="N612" i="2"/>
  <c r="M612" i="2"/>
  <c r="L612" i="2"/>
  <c r="K612" i="2"/>
  <c r="J612" i="2"/>
  <c r="I612" i="2"/>
  <c r="H612" i="2"/>
  <c r="F612" i="2"/>
  <c r="B612" i="2"/>
  <c r="AY611" i="2"/>
  <c r="AZ611" i="2" s="1"/>
  <c r="AW611" i="2"/>
  <c r="AX611" i="2" s="1"/>
  <c r="AU611" i="2"/>
  <c r="AV611" i="2" s="1"/>
  <c r="DU611" i="2"/>
  <c r="DS611" i="2"/>
  <c r="DR611" i="2"/>
  <c r="DQ611" i="2"/>
  <c r="DP611" i="2"/>
  <c r="U611" i="2"/>
  <c r="V611" i="2" s="1"/>
  <c r="R611" i="2"/>
  <c r="Q611" i="2"/>
  <c r="P611" i="2"/>
  <c r="O611" i="2"/>
  <c r="N611" i="2"/>
  <c r="M611" i="2"/>
  <c r="L611" i="2"/>
  <c r="K611" i="2"/>
  <c r="J611" i="2"/>
  <c r="I611" i="2"/>
  <c r="H611" i="2"/>
  <c r="F611" i="2"/>
  <c r="B611" i="2"/>
  <c r="AY610" i="2"/>
  <c r="AZ610" i="2" s="1"/>
  <c r="AW610" i="2"/>
  <c r="AX610" i="2" s="1"/>
  <c r="AU610" i="2"/>
  <c r="AV610" i="2" s="1"/>
  <c r="DU610" i="2"/>
  <c r="DS610" i="2"/>
  <c r="DR610" i="2"/>
  <c r="DQ610" i="2"/>
  <c r="DP610" i="2"/>
  <c r="U610" i="2"/>
  <c r="V610" i="2" s="1"/>
  <c r="R610" i="2"/>
  <c r="Q610" i="2"/>
  <c r="P610" i="2"/>
  <c r="O610" i="2"/>
  <c r="N610" i="2"/>
  <c r="M610" i="2"/>
  <c r="L610" i="2"/>
  <c r="K610" i="2"/>
  <c r="J610" i="2"/>
  <c r="I610" i="2"/>
  <c r="H610" i="2"/>
  <c r="F610" i="2"/>
  <c r="B610" i="2"/>
  <c r="AY609" i="2"/>
  <c r="AZ609" i="2" s="1"/>
  <c r="AW609" i="2"/>
  <c r="AX609" i="2" s="1"/>
  <c r="AU609" i="2"/>
  <c r="AV609" i="2" s="1"/>
  <c r="DU609" i="2"/>
  <c r="DS609" i="2"/>
  <c r="DR609" i="2"/>
  <c r="DQ609" i="2"/>
  <c r="DP609" i="2"/>
  <c r="U609" i="2"/>
  <c r="V609" i="2" s="1"/>
  <c r="R609" i="2"/>
  <c r="Q609" i="2"/>
  <c r="P609" i="2"/>
  <c r="O609" i="2"/>
  <c r="N609" i="2"/>
  <c r="M609" i="2"/>
  <c r="L609" i="2"/>
  <c r="K609" i="2"/>
  <c r="J609" i="2"/>
  <c r="I609" i="2"/>
  <c r="H609" i="2"/>
  <c r="F609" i="2"/>
  <c r="B609" i="2"/>
  <c r="AY608" i="2"/>
  <c r="AZ608" i="2" s="1"/>
  <c r="AW608" i="2"/>
  <c r="AX608" i="2" s="1"/>
  <c r="AU608" i="2"/>
  <c r="AV608" i="2" s="1"/>
  <c r="DU608" i="2"/>
  <c r="DS608" i="2"/>
  <c r="DR608" i="2"/>
  <c r="DQ608" i="2"/>
  <c r="DP608" i="2"/>
  <c r="U608" i="2"/>
  <c r="V608" i="2" s="1"/>
  <c r="R608" i="2"/>
  <c r="Q608" i="2"/>
  <c r="P608" i="2"/>
  <c r="O608" i="2"/>
  <c r="N608" i="2"/>
  <c r="M608" i="2"/>
  <c r="L608" i="2"/>
  <c r="K608" i="2"/>
  <c r="J608" i="2"/>
  <c r="I608" i="2"/>
  <c r="H608" i="2"/>
  <c r="F608" i="2"/>
  <c r="E608" i="2"/>
  <c r="B608" i="2"/>
  <c r="R607" i="2"/>
  <c r="Q607" i="2"/>
  <c r="P607" i="2"/>
  <c r="O607" i="2"/>
  <c r="N607" i="2"/>
  <c r="M607" i="2"/>
  <c r="L607" i="2"/>
  <c r="K607" i="2"/>
  <c r="F607" i="2"/>
  <c r="B607" i="2"/>
  <c r="AY606" i="2"/>
  <c r="AZ606" i="2" s="1"/>
  <c r="AW606" i="2"/>
  <c r="AX606" i="2" s="1"/>
  <c r="AU606" i="2"/>
  <c r="AV606" i="2" s="1"/>
  <c r="DU606" i="2"/>
  <c r="DS606" i="2"/>
  <c r="DR606" i="2"/>
  <c r="DQ606" i="2"/>
  <c r="DP606" i="2"/>
  <c r="U606" i="2"/>
  <c r="V606" i="2" s="1"/>
  <c r="R606" i="2"/>
  <c r="Q606" i="2"/>
  <c r="P606" i="2"/>
  <c r="O606" i="2"/>
  <c r="N606" i="2"/>
  <c r="M606" i="2"/>
  <c r="L606" i="2"/>
  <c r="K606" i="2"/>
  <c r="J606" i="2"/>
  <c r="I606" i="2"/>
  <c r="H606" i="2"/>
  <c r="F606" i="2"/>
  <c r="B606" i="2"/>
  <c r="AY605" i="2"/>
  <c r="AZ605" i="2" s="1"/>
  <c r="AW605" i="2"/>
  <c r="AX605" i="2" s="1"/>
  <c r="AU605" i="2"/>
  <c r="AV605" i="2" s="1"/>
  <c r="DU605" i="2"/>
  <c r="DS605" i="2"/>
  <c r="DR605" i="2"/>
  <c r="DQ605" i="2"/>
  <c r="DP605" i="2"/>
  <c r="U605" i="2"/>
  <c r="V605" i="2" s="1"/>
  <c r="R605" i="2"/>
  <c r="Q605" i="2"/>
  <c r="P605" i="2"/>
  <c r="O605" i="2"/>
  <c r="N605" i="2"/>
  <c r="M605" i="2"/>
  <c r="L605" i="2"/>
  <c r="K605" i="2"/>
  <c r="J605" i="2"/>
  <c r="I605" i="2"/>
  <c r="H605" i="2"/>
  <c r="F605" i="2"/>
  <c r="B605" i="2"/>
  <c r="AY604" i="2"/>
  <c r="AZ604" i="2" s="1"/>
  <c r="AW604" i="2"/>
  <c r="AX604" i="2" s="1"/>
  <c r="AU604" i="2"/>
  <c r="AV604" i="2" s="1"/>
  <c r="DU604" i="2"/>
  <c r="DS604" i="2"/>
  <c r="DR604" i="2"/>
  <c r="DQ604" i="2"/>
  <c r="DP604" i="2"/>
  <c r="U604" i="2"/>
  <c r="V604" i="2" s="1"/>
  <c r="R604" i="2"/>
  <c r="Q604" i="2"/>
  <c r="P604" i="2"/>
  <c r="O604" i="2"/>
  <c r="N604" i="2"/>
  <c r="M604" i="2"/>
  <c r="L604" i="2"/>
  <c r="K604" i="2"/>
  <c r="J604" i="2"/>
  <c r="I604" i="2"/>
  <c r="H604" i="2"/>
  <c r="F604" i="2"/>
  <c r="B604" i="2"/>
  <c r="AY603" i="2"/>
  <c r="AZ603" i="2" s="1"/>
  <c r="AW603" i="2"/>
  <c r="AX603" i="2" s="1"/>
  <c r="AU603" i="2"/>
  <c r="AV603" i="2" s="1"/>
  <c r="DU603" i="2"/>
  <c r="DS603" i="2"/>
  <c r="DR603" i="2"/>
  <c r="DQ603" i="2"/>
  <c r="DP603" i="2"/>
  <c r="U603" i="2"/>
  <c r="V603" i="2" s="1"/>
  <c r="R603" i="2"/>
  <c r="Q603" i="2"/>
  <c r="P603" i="2"/>
  <c r="O603" i="2"/>
  <c r="N603" i="2"/>
  <c r="M603" i="2"/>
  <c r="L603" i="2"/>
  <c r="K603" i="2"/>
  <c r="J603" i="2"/>
  <c r="I603" i="2"/>
  <c r="H603" i="2"/>
  <c r="F603" i="2"/>
  <c r="B603" i="2"/>
  <c r="AY602" i="2"/>
  <c r="AZ602" i="2" s="1"/>
  <c r="AW602" i="2"/>
  <c r="AX602" i="2" s="1"/>
  <c r="AU602" i="2"/>
  <c r="AV602" i="2" s="1"/>
  <c r="DU602" i="2"/>
  <c r="DS602" i="2"/>
  <c r="DR602" i="2"/>
  <c r="DQ602" i="2"/>
  <c r="DP602" i="2"/>
  <c r="U602" i="2"/>
  <c r="V602" i="2" s="1"/>
  <c r="R602" i="2"/>
  <c r="Q602" i="2"/>
  <c r="P602" i="2"/>
  <c r="O602" i="2"/>
  <c r="N602" i="2"/>
  <c r="M602" i="2"/>
  <c r="L602" i="2"/>
  <c r="K602" i="2"/>
  <c r="J602" i="2"/>
  <c r="I602" i="2"/>
  <c r="H602" i="2"/>
  <c r="F602" i="2"/>
  <c r="B602" i="2"/>
  <c r="AY601" i="2"/>
  <c r="AZ601" i="2" s="1"/>
  <c r="AW601" i="2"/>
  <c r="AX601" i="2" s="1"/>
  <c r="AU601" i="2"/>
  <c r="AV601" i="2" s="1"/>
  <c r="DU601" i="2"/>
  <c r="DS601" i="2"/>
  <c r="DR601" i="2"/>
  <c r="DQ601" i="2"/>
  <c r="DP601" i="2"/>
  <c r="U601" i="2"/>
  <c r="V601" i="2" s="1"/>
  <c r="R601" i="2"/>
  <c r="Q601" i="2"/>
  <c r="P601" i="2"/>
  <c r="O601" i="2"/>
  <c r="N601" i="2"/>
  <c r="M601" i="2"/>
  <c r="L601" i="2"/>
  <c r="K601" i="2"/>
  <c r="J601" i="2"/>
  <c r="I601" i="2"/>
  <c r="H601" i="2"/>
  <c r="F601" i="2"/>
  <c r="B601" i="2"/>
  <c r="AY600" i="2"/>
  <c r="AZ600" i="2" s="1"/>
  <c r="AW600" i="2"/>
  <c r="AX600" i="2" s="1"/>
  <c r="AU600" i="2"/>
  <c r="AV600" i="2" s="1"/>
  <c r="DU600" i="2"/>
  <c r="DS600" i="2"/>
  <c r="DR600" i="2"/>
  <c r="DQ600" i="2"/>
  <c r="DP600" i="2"/>
  <c r="U600" i="2"/>
  <c r="V600" i="2" s="1"/>
  <c r="R600" i="2"/>
  <c r="Q600" i="2"/>
  <c r="P600" i="2"/>
  <c r="O600" i="2"/>
  <c r="N600" i="2"/>
  <c r="M600" i="2"/>
  <c r="L600" i="2"/>
  <c r="K600" i="2"/>
  <c r="J600" i="2"/>
  <c r="I600" i="2"/>
  <c r="H600" i="2"/>
  <c r="F600" i="2"/>
  <c r="B600" i="2"/>
  <c r="AY599" i="2"/>
  <c r="AZ599" i="2" s="1"/>
  <c r="AW599" i="2"/>
  <c r="AX599" i="2" s="1"/>
  <c r="AU599" i="2"/>
  <c r="AV599" i="2" s="1"/>
  <c r="DU599" i="2"/>
  <c r="DS599" i="2"/>
  <c r="DR599" i="2"/>
  <c r="DQ599" i="2"/>
  <c r="DP599" i="2"/>
  <c r="U599" i="2"/>
  <c r="V599" i="2" s="1"/>
  <c r="R599" i="2"/>
  <c r="Q599" i="2"/>
  <c r="P599" i="2"/>
  <c r="O599" i="2"/>
  <c r="N599" i="2"/>
  <c r="M599" i="2"/>
  <c r="L599" i="2"/>
  <c r="K599" i="2"/>
  <c r="J599" i="2"/>
  <c r="I599" i="2"/>
  <c r="H599" i="2"/>
  <c r="F599" i="2"/>
  <c r="B599" i="2"/>
  <c r="AY598" i="2"/>
  <c r="AZ598" i="2" s="1"/>
  <c r="AW598" i="2"/>
  <c r="AX598" i="2" s="1"/>
  <c r="AU598" i="2"/>
  <c r="AV598" i="2" s="1"/>
  <c r="DU598" i="2"/>
  <c r="DS598" i="2"/>
  <c r="DR598" i="2"/>
  <c r="DQ598" i="2"/>
  <c r="DP598" i="2"/>
  <c r="U598" i="2"/>
  <c r="V598" i="2" s="1"/>
  <c r="R598" i="2"/>
  <c r="Q598" i="2"/>
  <c r="P598" i="2"/>
  <c r="O598" i="2"/>
  <c r="N598" i="2"/>
  <c r="M598" i="2"/>
  <c r="L598" i="2"/>
  <c r="K598" i="2"/>
  <c r="J598" i="2"/>
  <c r="I598" i="2"/>
  <c r="H598" i="2"/>
  <c r="F598" i="2"/>
  <c r="B598" i="2"/>
  <c r="AY597" i="2"/>
  <c r="AZ597" i="2" s="1"/>
  <c r="AW597" i="2"/>
  <c r="AX597" i="2" s="1"/>
  <c r="AU597" i="2"/>
  <c r="AV597" i="2" s="1"/>
  <c r="DU597" i="2"/>
  <c r="DS597" i="2"/>
  <c r="DR597" i="2"/>
  <c r="DQ597" i="2"/>
  <c r="DP597" i="2"/>
  <c r="U597" i="2"/>
  <c r="V597" i="2" s="1"/>
  <c r="R597" i="2"/>
  <c r="Q597" i="2"/>
  <c r="P597" i="2"/>
  <c r="O597" i="2"/>
  <c r="N597" i="2"/>
  <c r="M597" i="2"/>
  <c r="L597" i="2"/>
  <c r="K597" i="2"/>
  <c r="J597" i="2"/>
  <c r="I597" i="2"/>
  <c r="H597" i="2"/>
  <c r="F597" i="2"/>
  <c r="B597" i="2"/>
  <c r="AY596" i="2"/>
  <c r="AZ596" i="2" s="1"/>
  <c r="AW596" i="2"/>
  <c r="AX596" i="2" s="1"/>
  <c r="AU596" i="2"/>
  <c r="AV596" i="2" s="1"/>
  <c r="DU596" i="2"/>
  <c r="DS596" i="2"/>
  <c r="DR596" i="2"/>
  <c r="DQ596" i="2"/>
  <c r="DP596" i="2"/>
  <c r="U596" i="2"/>
  <c r="V596" i="2" s="1"/>
  <c r="R596" i="2"/>
  <c r="Q596" i="2"/>
  <c r="P596" i="2"/>
  <c r="O596" i="2"/>
  <c r="N596" i="2"/>
  <c r="M596" i="2"/>
  <c r="L596" i="2"/>
  <c r="K596" i="2"/>
  <c r="J596" i="2"/>
  <c r="I596" i="2"/>
  <c r="H596" i="2"/>
  <c r="F596" i="2"/>
  <c r="B596" i="2"/>
  <c r="AY595" i="2"/>
  <c r="AZ595" i="2" s="1"/>
  <c r="AW595" i="2"/>
  <c r="AX595" i="2" s="1"/>
  <c r="AU595" i="2"/>
  <c r="AV595" i="2" s="1"/>
  <c r="DU595" i="2"/>
  <c r="DS595" i="2"/>
  <c r="DR595" i="2"/>
  <c r="DQ595" i="2"/>
  <c r="DP595" i="2"/>
  <c r="U595" i="2"/>
  <c r="V595" i="2" s="1"/>
  <c r="R595" i="2"/>
  <c r="Q595" i="2"/>
  <c r="P595" i="2"/>
  <c r="O595" i="2"/>
  <c r="N595" i="2"/>
  <c r="M595" i="2"/>
  <c r="L595" i="2"/>
  <c r="K595" i="2"/>
  <c r="J595" i="2"/>
  <c r="I595" i="2"/>
  <c r="H595" i="2"/>
  <c r="F595" i="2"/>
  <c r="B595" i="2"/>
  <c r="AY594" i="2"/>
  <c r="AZ594" i="2" s="1"/>
  <c r="AW594" i="2"/>
  <c r="AX594" i="2" s="1"/>
  <c r="AU594" i="2"/>
  <c r="AV594" i="2" s="1"/>
  <c r="DU594" i="2"/>
  <c r="DS594" i="2"/>
  <c r="DR594" i="2"/>
  <c r="DQ594" i="2"/>
  <c r="DP594" i="2"/>
  <c r="U594" i="2"/>
  <c r="V594" i="2" s="1"/>
  <c r="R594" i="2"/>
  <c r="Q594" i="2"/>
  <c r="P594" i="2"/>
  <c r="O594" i="2"/>
  <c r="N594" i="2"/>
  <c r="M594" i="2"/>
  <c r="L594" i="2"/>
  <c r="K594" i="2"/>
  <c r="J594" i="2"/>
  <c r="I594" i="2"/>
  <c r="H594" i="2"/>
  <c r="F594" i="2"/>
  <c r="B594" i="2"/>
  <c r="AY593" i="2"/>
  <c r="AZ593" i="2" s="1"/>
  <c r="AW593" i="2"/>
  <c r="AX593" i="2" s="1"/>
  <c r="AU593" i="2"/>
  <c r="AV593" i="2" s="1"/>
  <c r="DU593" i="2"/>
  <c r="DS593" i="2"/>
  <c r="DR593" i="2"/>
  <c r="DQ593" i="2"/>
  <c r="DP593" i="2"/>
  <c r="U593" i="2"/>
  <c r="V593" i="2" s="1"/>
  <c r="R593" i="2"/>
  <c r="Q593" i="2"/>
  <c r="P593" i="2"/>
  <c r="O593" i="2"/>
  <c r="N593" i="2"/>
  <c r="M593" i="2"/>
  <c r="L593" i="2"/>
  <c r="K593" i="2"/>
  <c r="J593" i="2"/>
  <c r="I593" i="2"/>
  <c r="H593" i="2"/>
  <c r="F593" i="2"/>
  <c r="B593" i="2"/>
  <c r="AY592" i="2"/>
  <c r="AZ592" i="2" s="1"/>
  <c r="AW592" i="2"/>
  <c r="AX592" i="2" s="1"/>
  <c r="AU592" i="2"/>
  <c r="AV592" i="2" s="1"/>
  <c r="DU592" i="2"/>
  <c r="DS592" i="2"/>
  <c r="DR592" i="2"/>
  <c r="DQ592" i="2"/>
  <c r="DP592" i="2"/>
  <c r="U592" i="2"/>
  <c r="V592" i="2" s="1"/>
  <c r="R592" i="2"/>
  <c r="Q592" i="2"/>
  <c r="P592" i="2"/>
  <c r="O592" i="2"/>
  <c r="N592" i="2"/>
  <c r="M592" i="2"/>
  <c r="L592" i="2"/>
  <c r="K592" i="2"/>
  <c r="J592" i="2"/>
  <c r="I592" i="2"/>
  <c r="H592" i="2"/>
  <c r="F592" i="2"/>
  <c r="B592" i="2"/>
  <c r="AY591" i="2"/>
  <c r="AZ591" i="2" s="1"/>
  <c r="AW591" i="2"/>
  <c r="AX591" i="2" s="1"/>
  <c r="AU591" i="2"/>
  <c r="AV591" i="2" s="1"/>
  <c r="DU591" i="2"/>
  <c r="DS591" i="2"/>
  <c r="DR591" i="2"/>
  <c r="DQ591" i="2"/>
  <c r="DP591" i="2"/>
  <c r="U591" i="2"/>
  <c r="V591" i="2" s="1"/>
  <c r="R591" i="2"/>
  <c r="Q591" i="2"/>
  <c r="P591" i="2"/>
  <c r="O591" i="2"/>
  <c r="N591" i="2"/>
  <c r="M591" i="2"/>
  <c r="L591" i="2"/>
  <c r="K591" i="2"/>
  <c r="J591" i="2"/>
  <c r="I591" i="2"/>
  <c r="H591" i="2"/>
  <c r="F591" i="2"/>
  <c r="B591" i="2"/>
  <c r="AY590" i="2"/>
  <c r="AZ590" i="2" s="1"/>
  <c r="AW590" i="2"/>
  <c r="AX590" i="2" s="1"/>
  <c r="AU590" i="2"/>
  <c r="AV590" i="2" s="1"/>
  <c r="DU590" i="2"/>
  <c r="DS590" i="2"/>
  <c r="DR590" i="2"/>
  <c r="DQ590" i="2"/>
  <c r="DP590" i="2"/>
  <c r="U590" i="2"/>
  <c r="V590" i="2" s="1"/>
  <c r="R590" i="2"/>
  <c r="Q590" i="2"/>
  <c r="P590" i="2"/>
  <c r="O590" i="2"/>
  <c r="N590" i="2"/>
  <c r="M590" i="2"/>
  <c r="L590" i="2"/>
  <c r="K590" i="2"/>
  <c r="J590" i="2"/>
  <c r="I590" i="2"/>
  <c r="H590" i="2"/>
  <c r="F590" i="2"/>
  <c r="B590" i="2"/>
  <c r="AY589" i="2"/>
  <c r="AZ589" i="2" s="1"/>
  <c r="AW589" i="2"/>
  <c r="AX589" i="2" s="1"/>
  <c r="AU589" i="2"/>
  <c r="AV589" i="2" s="1"/>
  <c r="DU589" i="2"/>
  <c r="DS589" i="2"/>
  <c r="DR589" i="2"/>
  <c r="DQ589" i="2"/>
  <c r="DP589" i="2"/>
  <c r="U589" i="2"/>
  <c r="V589" i="2" s="1"/>
  <c r="R589" i="2"/>
  <c r="Q589" i="2"/>
  <c r="P589" i="2"/>
  <c r="O589" i="2"/>
  <c r="N589" i="2"/>
  <c r="M589" i="2"/>
  <c r="L589" i="2"/>
  <c r="K589" i="2"/>
  <c r="J589" i="2"/>
  <c r="I589" i="2"/>
  <c r="H589" i="2"/>
  <c r="F589" i="2"/>
  <c r="B589" i="2"/>
  <c r="AY588" i="2"/>
  <c r="AZ588" i="2" s="1"/>
  <c r="AW588" i="2"/>
  <c r="AX588" i="2" s="1"/>
  <c r="AU588" i="2"/>
  <c r="AV588" i="2" s="1"/>
  <c r="DU588" i="2"/>
  <c r="DS588" i="2"/>
  <c r="DR588" i="2"/>
  <c r="DQ588" i="2"/>
  <c r="DP588" i="2"/>
  <c r="U588" i="2"/>
  <c r="V588" i="2" s="1"/>
  <c r="R588" i="2"/>
  <c r="Q588" i="2"/>
  <c r="P588" i="2"/>
  <c r="O588" i="2"/>
  <c r="N588" i="2"/>
  <c r="M588" i="2"/>
  <c r="L588" i="2"/>
  <c r="K588" i="2"/>
  <c r="J588" i="2"/>
  <c r="I588" i="2"/>
  <c r="H588" i="2"/>
  <c r="F588" i="2"/>
  <c r="E588" i="2"/>
  <c r="B588" i="2"/>
  <c r="R587" i="2"/>
  <c r="Q587" i="2"/>
  <c r="P587" i="2"/>
  <c r="O587" i="2"/>
  <c r="N587" i="2"/>
  <c r="M587" i="2"/>
  <c r="L587" i="2"/>
  <c r="K587" i="2"/>
  <c r="F587" i="2"/>
  <c r="B587" i="2"/>
  <c r="AY586" i="2"/>
  <c r="AZ586" i="2" s="1"/>
  <c r="AW586" i="2"/>
  <c r="AX586" i="2" s="1"/>
  <c r="AU586" i="2"/>
  <c r="AV586" i="2" s="1"/>
  <c r="DU586" i="2"/>
  <c r="DS586" i="2"/>
  <c r="DR586" i="2"/>
  <c r="DQ586" i="2"/>
  <c r="DP586" i="2"/>
  <c r="U586" i="2"/>
  <c r="V586" i="2" s="1"/>
  <c r="R586" i="2"/>
  <c r="Q586" i="2"/>
  <c r="P586" i="2"/>
  <c r="O586" i="2"/>
  <c r="N586" i="2"/>
  <c r="M586" i="2"/>
  <c r="L586" i="2"/>
  <c r="K586" i="2"/>
  <c r="J586" i="2"/>
  <c r="I586" i="2"/>
  <c r="F586" i="2"/>
  <c r="BH586" i="2" s="1"/>
  <c r="B586" i="2"/>
  <c r="AY585" i="2"/>
  <c r="AZ585" i="2" s="1"/>
  <c r="AW585" i="2"/>
  <c r="AX585" i="2" s="1"/>
  <c r="AU585" i="2"/>
  <c r="AV585" i="2" s="1"/>
  <c r="DU585" i="2"/>
  <c r="DS585" i="2"/>
  <c r="DR585" i="2"/>
  <c r="DQ585" i="2"/>
  <c r="DP585" i="2"/>
  <c r="U585" i="2"/>
  <c r="V585" i="2" s="1"/>
  <c r="R585" i="2"/>
  <c r="Q585" i="2"/>
  <c r="P585" i="2"/>
  <c r="O585" i="2"/>
  <c r="N585" i="2"/>
  <c r="M585" i="2"/>
  <c r="L585" i="2"/>
  <c r="K585" i="2"/>
  <c r="J585" i="2"/>
  <c r="I585" i="2"/>
  <c r="F585" i="2"/>
  <c r="B585" i="2"/>
  <c r="AY584" i="2"/>
  <c r="AZ584" i="2" s="1"/>
  <c r="AW584" i="2"/>
  <c r="AX584" i="2" s="1"/>
  <c r="AU584" i="2"/>
  <c r="AV584" i="2" s="1"/>
  <c r="DU584" i="2"/>
  <c r="DS584" i="2"/>
  <c r="DR584" i="2"/>
  <c r="DQ584" i="2"/>
  <c r="DP584" i="2"/>
  <c r="U584" i="2"/>
  <c r="V584" i="2" s="1"/>
  <c r="R584" i="2"/>
  <c r="Q584" i="2"/>
  <c r="P584" i="2"/>
  <c r="O584" i="2"/>
  <c r="N584" i="2"/>
  <c r="M584" i="2"/>
  <c r="L584" i="2"/>
  <c r="K584" i="2"/>
  <c r="J584" i="2"/>
  <c r="I584" i="2"/>
  <c r="F584" i="2"/>
  <c r="B584" i="2"/>
  <c r="AY583" i="2"/>
  <c r="AZ583" i="2" s="1"/>
  <c r="AW583" i="2"/>
  <c r="AX583" i="2" s="1"/>
  <c r="AU583" i="2"/>
  <c r="AV583" i="2" s="1"/>
  <c r="DU583" i="2"/>
  <c r="DS583" i="2"/>
  <c r="DR583" i="2"/>
  <c r="DQ583" i="2"/>
  <c r="DP583" i="2"/>
  <c r="U583" i="2"/>
  <c r="V583" i="2" s="1"/>
  <c r="R583" i="2"/>
  <c r="Q583" i="2"/>
  <c r="P583" i="2"/>
  <c r="O583" i="2"/>
  <c r="N583" i="2"/>
  <c r="M583" i="2"/>
  <c r="L583" i="2"/>
  <c r="K583" i="2"/>
  <c r="J583" i="2"/>
  <c r="I583" i="2"/>
  <c r="F583" i="2"/>
  <c r="B583" i="2"/>
  <c r="AY582" i="2"/>
  <c r="AZ582" i="2" s="1"/>
  <c r="AW582" i="2"/>
  <c r="AX582" i="2" s="1"/>
  <c r="AU582" i="2"/>
  <c r="AV582" i="2" s="1"/>
  <c r="DU582" i="2"/>
  <c r="DS582" i="2"/>
  <c r="DR582" i="2"/>
  <c r="DQ582" i="2"/>
  <c r="DP582" i="2"/>
  <c r="U582" i="2"/>
  <c r="V582" i="2" s="1"/>
  <c r="R582" i="2"/>
  <c r="Q582" i="2"/>
  <c r="P582" i="2"/>
  <c r="O582" i="2"/>
  <c r="N582" i="2"/>
  <c r="M582" i="2"/>
  <c r="L582" i="2"/>
  <c r="K582" i="2"/>
  <c r="J582" i="2"/>
  <c r="I582" i="2"/>
  <c r="F582" i="2"/>
  <c r="B582" i="2"/>
  <c r="AY581" i="2"/>
  <c r="AZ581" i="2" s="1"/>
  <c r="AW581" i="2"/>
  <c r="AX581" i="2" s="1"/>
  <c r="AU581" i="2"/>
  <c r="AV581" i="2" s="1"/>
  <c r="DU581" i="2"/>
  <c r="DS581" i="2"/>
  <c r="DR581" i="2"/>
  <c r="DQ581" i="2"/>
  <c r="DP581" i="2"/>
  <c r="U581" i="2"/>
  <c r="V581" i="2" s="1"/>
  <c r="R581" i="2"/>
  <c r="Q581" i="2"/>
  <c r="P581" i="2"/>
  <c r="O581" i="2"/>
  <c r="N581" i="2"/>
  <c r="M581" i="2"/>
  <c r="L581" i="2"/>
  <c r="K581" i="2"/>
  <c r="J581" i="2"/>
  <c r="I581" i="2"/>
  <c r="F581" i="2"/>
  <c r="B581" i="2"/>
  <c r="AY580" i="2"/>
  <c r="AZ580" i="2" s="1"/>
  <c r="AW580" i="2"/>
  <c r="AX580" i="2" s="1"/>
  <c r="AU580" i="2"/>
  <c r="AV580" i="2" s="1"/>
  <c r="DU580" i="2"/>
  <c r="DS580" i="2"/>
  <c r="DR580" i="2"/>
  <c r="DQ580" i="2"/>
  <c r="DP580" i="2"/>
  <c r="U580" i="2"/>
  <c r="V580" i="2" s="1"/>
  <c r="R580" i="2"/>
  <c r="Q580" i="2"/>
  <c r="P580" i="2"/>
  <c r="O580" i="2"/>
  <c r="N580" i="2"/>
  <c r="M580" i="2"/>
  <c r="L580" i="2"/>
  <c r="K580" i="2"/>
  <c r="J580" i="2"/>
  <c r="I580" i="2"/>
  <c r="F580" i="2"/>
  <c r="B580" i="2"/>
  <c r="AY579" i="2"/>
  <c r="AZ579" i="2" s="1"/>
  <c r="AW579" i="2"/>
  <c r="AX579" i="2" s="1"/>
  <c r="AU579" i="2"/>
  <c r="AV579" i="2" s="1"/>
  <c r="DU579" i="2"/>
  <c r="DS579" i="2"/>
  <c r="DR579" i="2"/>
  <c r="DQ579" i="2"/>
  <c r="DP579" i="2"/>
  <c r="U579" i="2"/>
  <c r="V579" i="2" s="1"/>
  <c r="R579" i="2"/>
  <c r="Q579" i="2"/>
  <c r="P579" i="2"/>
  <c r="O579" i="2"/>
  <c r="N579" i="2"/>
  <c r="M579" i="2"/>
  <c r="L579" i="2"/>
  <c r="K579" i="2"/>
  <c r="J579" i="2"/>
  <c r="I579" i="2"/>
  <c r="F579" i="2"/>
  <c r="B579" i="2"/>
  <c r="AY578" i="2"/>
  <c r="AZ578" i="2" s="1"/>
  <c r="AW578" i="2"/>
  <c r="AX578" i="2" s="1"/>
  <c r="AU578" i="2"/>
  <c r="AV578" i="2" s="1"/>
  <c r="DU578" i="2"/>
  <c r="DS578" i="2"/>
  <c r="DR578" i="2"/>
  <c r="DQ578" i="2"/>
  <c r="DP578" i="2"/>
  <c r="U578" i="2"/>
  <c r="V578" i="2" s="1"/>
  <c r="R578" i="2"/>
  <c r="Q578" i="2"/>
  <c r="P578" i="2"/>
  <c r="O578" i="2"/>
  <c r="N578" i="2"/>
  <c r="M578" i="2"/>
  <c r="L578" i="2"/>
  <c r="K578" i="2"/>
  <c r="J578" i="2"/>
  <c r="I578" i="2"/>
  <c r="F578" i="2"/>
  <c r="B578" i="2"/>
  <c r="AY577" i="2"/>
  <c r="AZ577" i="2" s="1"/>
  <c r="AW577" i="2"/>
  <c r="AX577" i="2" s="1"/>
  <c r="AU577" i="2"/>
  <c r="AV577" i="2" s="1"/>
  <c r="DU577" i="2"/>
  <c r="DS577" i="2"/>
  <c r="DR577" i="2"/>
  <c r="DQ577" i="2"/>
  <c r="DP577" i="2"/>
  <c r="U577" i="2"/>
  <c r="V577" i="2" s="1"/>
  <c r="R577" i="2"/>
  <c r="Q577" i="2"/>
  <c r="P577" i="2"/>
  <c r="O577" i="2"/>
  <c r="N577" i="2"/>
  <c r="M577" i="2"/>
  <c r="L577" i="2"/>
  <c r="K577" i="2"/>
  <c r="J577" i="2"/>
  <c r="I577" i="2"/>
  <c r="F577" i="2"/>
  <c r="B577" i="2"/>
  <c r="AY576" i="2"/>
  <c r="AZ576" i="2" s="1"/>
  <c r="AW576" i="2"/>
  <c r="AX576" i="2" s="1"/>
  <c r="AU576" i="2"/>
  <c r="AV576" i="2" s="1"/>
  <c r="DU576" i="2"/>
  <c r="DS576" i="2"/>
  <c r="DR576" i="2"/>
  <c r="DQ576" i="2"/>
  <c r="DP576" i="2"/>
  <c r="U576" i="2"/>
  <c r="V576" i="2" s="1"/>
  <c r="R576" i="2"/>
  <c r="Q576" i="2"/>
  <c r="P576" i="2"/>
  <c r="O576" i="2"/>
  <c r="N576" i="2"/>
  <c r="M576" i="2"/>
  <c r="L576" i="2"/>
  <c r="K576" i="2"/>
  <c r="J576" i="2"/>
  <c r="I576" i="2"/>
  <c r="F576" i="2"/>
  <c r="B576" i="2"/>
  <c r="AY575" i="2"/>
  <c r="AZ575" i="2" s="1"/>
  <c r="AW575" i="2"/>
  <c r="AX575" i="2" s="1"/>
  <c r="AU575" i="2"/>
  <c r="AV575" i="2" s="1"/>
  <c r="DU575" i="2"/>
  <c r="DS575" i="2"/>
  <c r="DR575" i="2"/>
  <c r="DQ575" i="2"/>
  <c r="DP575" i="2"/>
  <c r="U575" i="2"/>
  <c r="V575" i="2" s="1"/>
  <c r="R575" i="2"/>
  <c r="Q575" i="2"/>
  <c r="P575" i="2"/>
  <c r="O575" i="2"/>
  <c r="N575" i="2"/>
  <c r="M575" i="2"/>
  <c r="L575" i="2"/>
  <c r="K575" i="2"/>
  <c r="J575" i="2"/>
  <c r="I575" i="2"/>
  <c r="F575" i="2"/>
  <c r="B575" i="2"/>
  <c r="AY574" i="2"/>
  <c r="AZ574" i="2" s="1"/>
  <c r="AW574" i="2"/>
  <c r="AX574" i="2" s="1"/>
  <c r="AU574" i="2"/>
  <c r="AV574" i="2" s="1"/>
  <c r="DU574" i="2"/>
  <c r="DS574" i="2"/>
  <c r="DR574" i="2"/>
  <c r="DQ574" i="2"/>
  <c r="DP574" i="2"/>
  <c r="U574" i="2"/>
  <c r="V574" i="2" s="1"/>
  <c r="R574" i="2"/>
  <c r="Q574" i="2"/>
  <c r="P574" i="2"/>
  <c r="O574" i="2"/>
  <c r="N574" i="2"/>
  <c r="M574" i="2"/>
  <c r="L574" i="2"/>
  <c r="K574" i="2"/>
  <c r="J574" i="2"/>
  <c r="I574" i="2"/>
  <c r="F574" i="2"/>
  <c r="B574" i="2"/>
  <c r="AY573" i="2"/>
  <c r="AZ573" i="2" s="1"/>
  <c r="AW573" i="2"/>
  <c r="AX573" i="2" s="1"/>
  <c r="AU573" i="2"/>
  <c r="AV573" i="2" s="1"/>
  <c r="DU573" i="2"/>
  <c r="DS573" i="2"/>
  <c r="DR573" i="2"/>
  <c r="DQ573" i="2"/>
  <c r="DP573" i="2"/>
  <c r="U573" i="2"/>
  <c r="V573" i="2" s="1"/>
  <c r="R573" i="2"/>
  <c r="Q573" i="2"/>
  <c r="P573" i="2"/>
  <c r="O573" i="2"/>
  <c r="N573" i="2"/>
  <c r="M573" i="2"/>
  <c r="L573" i="2"/>
  <c r="K573" i="2"/>
  <c r="J573" i="2"/>
  <c r="I573" i="2"/>
  <c r="F573" i="2"/>
  <c r="B573" i="2"/>
  <c r="AY572" i="2"/>
  <c r="AZ572" i="2" s="1"/>
  <c r="AW572" i="2"/>
  <c r="AX572" i="2" s="1"/>
  <c r="AU572" i="2"/>
  <c r="AV572" i="2" s="1"/>
  <c r="DU572" i="2"/>
  <c r="DS572" i="2"/>
  <c r="DR572" i="2"/>
  <c r="DQ572" i="2"/>
  <c r="DP572" i="2"/>
  <c r="U572" i="2"/>
  <c r="V572" i="2" s="1"/>
  <c r="R572" i="2"/>
  <c r="Q572" i="2"/>
  <c r="P572" i="2"/>
  <c r="O572" i="2"/>
  <c r="N572" i="2"/>
  <c r="M572" i="2"/>
  <c r="L572" i="2"/>
  <c r="K572" i="2"/>
  <c r="J572" i="2"/>
  <c r="I572" i="2"/>
  <c r="F572" i="2"/>
  <c r="B572" i="2"/>
  <c r="AY571" i="2"/>
  <c r="AZ571" i="2" s="1"/>
  <c r="AW571" i="2"/>
  <c r="AX571" i="2" s="1"/>
  <c r="AU571" i="2"/>
  <c r="AV571" i="2" s="1"/>
  <c r="DU571" i="2"/>
  <c r="DS571" i="2"/>
  <c r="DR571" i="2"/>
  <c r="DQ571" i="2"/>
  <c r="DP571" i="2"/>
  <c r="U571" i="2"/>
  <c r="V571" i="2" s="1"/>
  <c r="R571" i="2"/>
  <c r="Q571" i="2"/>
  <c r="P571" i="2"/>
  <c r="O571" i="2"/>
  <c r="N571" i="2"/>
  <c r="M571" i="2"/>
  <c r="L571" i="2"/>
  <c r="K571" i="2"/>
  <c r="J571" i="2"/>
  <c r="I571" i="2"/>
  <c r="F571" i="2"/>
  <c r="B571" i="2"/>
  <c r="AY570" i="2"/>
  <c r="AZ570" i="2" s="1"/>
  <c r="AW570" i="2"/>
  <c r="AX570" i="2" s="1"/>
  <c r="AU570" i="2"/>
  <c r="AV570" i="2" s="1"/>
  <c r="DU570" i="2"/>
  <c r="DS570" i="2"/>
  <c r="DR570" i="2"/>
  <c r="DQ570" i="2"/>
  <c r="DP570" i="2"/>
  <c r="U570" i="2"/>
  <c r="V570" i="2" s="1"/>
  <c r="R570" i="2"/>
  <c r="Q570" i="2"/>
  <c r="P570" i="2"/>
  <c r="O570" i="2"/>
  <c r="N570" i="2"/>
  <c r="M570" i="2"/>
  <c r="L570" i="2"/>
  <c r="K570" i="2"/>
  <c r="J570" i="2"/>
  <c r="I570" i="2"/>
  <c r="F570" i="2"/>
  <c r="B570" i="2"/>
  <c r="AY569" i="2"/>
  <c r="AZ569" i="2" s="1"/>
  <c r="AW569" i="2"/>
  <c r="AX569" i="2" s="1"/>
  <c r="AU569" i="2"/>
  <c r="AV569" i="2" s="1"/>
  <c r="DU569" i="2"/>
  <c r="DS569" i="2"/>
  <c r="DR569" i="2"/>
  <c r="DQ569" i="2"/>
  <c r="DP569" i="2"/>
  <c r="U569" i="2"/>
  <c r="V569" i="2" s="1"/>
  <c r="R569" i="2"/>
  <c r="Q569" i="2"/>
  <c r="P569" i="2"/>
  <c r="O569" i="2"/>
  <c r="N569" i="2"/>
  <c r="M569" i="2"/>
  <c r="L569" i="2"/>
  <c r="K569" i="2"/>
  <c r="J569" i="2"/>
  <c r="I569" i="2"/>
  <c r="F569" i="2"/>
  <c r="B569" i="2"/>
  <c r="AY568" i="2"/>
  <c r="AZ568" i="2" s="1"/>
  <c r="AW568" i="2"/>
  <c r="AX568" i="2" s="1"/>
  <c r="AU568" i="2"/>
  <c r="AV568" i="2" s="1"/>
  <c r="DU568" i="2"/>
  <c r="DS568" i="2"/>
  <c r="DR568" i="2"/>
  <c r="DQ568" i="2"/>
  <c r="DP568" i="2"/>
  <c r="U568" i="2"/>
  <c r="V568" i="2" s="1"/>
  <c r="R568" i="2"/>
  <c r="Q568" i="2"/>
  <c r="P568" i="2"/>
  <c r="O568" i="2"/>
  <c r="N568" i="2"/>
  <c r="M568" i="2"/>
  <c r="L568" i="2"/>
  <c r="K568" i="2"/>
  <c r="J568" i="2"/>
  <c r="I568" i="2"/>
  <c r="F568" i="2"/>
  <c r="B568" i="2"/>
  <c r="AY567" i="2"/>
  <c r="AZ567" i="2" s="1"/>
  <c r="AW567" i="2"/>
  <c r="AX567" i="2" s="1"/>
  <c r="AU567" i="2"/>
  <c r="AV567" i="2" s="1"/>
  <c r="DU567" i="2"/>
  <c r="DS567" i="2"/>
  <c r="DR567" i="2"/>
  <c r="DQ567" i="2"/>
  <c r="DP567" i="2"/>
  <c r="U567" i="2"/>
  <c r="V567" i="2" s="1"/>
  <c r="R567" i="2"/>
  <c r="Q567" i="2"/>
  <c r="P567" i="2"/>
  <c r="O567" i="2"/>
  <c r="N567" i="2"/>
  <c r="M567" i="2"/>
  <c r="L567" i="2"/>
  <c r="K567" i="2"/>
  <c r="J567" i="2"/>
  <c r="I567" i="2"/>
  <c r="F567" i="2"/>
  <c r="E567" i="2"/>
  <c r="D567" i="2"/>
  <c r="C567" i="2"/>
  <c r="B567" i="2"/>
  <c r="R566" i="2"/>
  <c r="Q566" i="2"/>
  <c r="P566" i="2"/>
  <c r="O566" i="2"/>
  <c r="N566" i="2"/>
  <c r="M566" i="2"/>
  <c r="L566" i="2"/>
  <c r="K566" i="2"/>
  <c r="C566" i="2"/>
  <c r="B566" i="2"/>
  <c r="AY565" i="2"/>
  <c r="AZ565" i="2" s="1"/>
  <c r="AW565" i="2"/>
  <c r="AX565" i="2" s="1"/>
  <c r="AU565" i="2"/>
  <c r="AV565" i="2" s="1"/>
  <c r="DV565" i="2"/>
  <c r="DU565" i="2"/>
  <c r="DS565" i="2"/>
  <c r="DR565" i="2"/>
  <c r="DQ565" i="2"/>
  <c r="DP565" i="2"/>
  <c r="U565" i="2"/>
  <c r="V565" i="2" s="1"/>
  <c r="R565" i="2"/>
  <c r="Q565" i="2"/>
  <c r="P565" i="2"/>
  <c r="O565" i="2"/>
  <c r="N565" i="2"/>
  <c r="M565" i="2"/>
  <c r="L565" i="2"/>
  <c r="K565" i="2"/>
  <c r="J565" i="2"/>
  <c r="I565" i="2"/>
  <c r="F565" i="2"/>
  <c r="B565" i="2"/>
  <c r="AY564" i="2"/>
  <c r="AZ564" i="2" s="1"/>
  <c r="AW564" i="2"/>
  <c r="AX564" i="2" s="1"/>
  <c r="AU564" i="2"/>
  <c r="AV564" i="2" s="1"/>
  <c r="DU564" i="2"/>
  <c r="DS564" i="2"/>
  <c r="DR564" i="2"/>
  <c r="DQ564" i="2"/>
  <c r="DP564" i="2"/>
  <c r="U564" i="2"/>
  <c r="V564" i="2" s="1"/>
  <c r="R564" i="2"/>
  <c r="Q564" i="2"/>
  <c r="P564" i="2"/>
  <c r="O564" i="2"/>
  <c r="N564" i="2"/>
  <c r="M564" i="2"/>
  <c r="L564" i="2"/>
  <c r="K564" i="2"/>
  <c r="J564" i="2"/>
  <c r="I564" i="2"/>
  <c r="F564" i="2"/>
  <c r="B564" i="2"/>
  <c r="AY563" i="2"/>
  <c r="AZ563" i="2" s="1"/>
  <c r="AW563" i="2"/>
  <c r="AX563" i="2" s="1"/>
  <c r="AU563" i="2"/>
  <c r="AV563" i="2" s="1"/>
  <c r="DU563" i="2"/>
  <c r="DS563" i="2"/>
  <c r="DR563" i="2"/>
  <c r="DQ563" i="2"/>
  <c r="DP563" i="2"/>
  <c r="U563" i="2"/>
  <c r="V563" i="2" s="1"/>
  <c r="R563" i="2"/>
  <c r="Q563" i="2"/>
  <c r="P563" i="2"/>
  <c r="O563" i="2"/>
  <c r="N563" i="2"/>
  <c r="M563" i="2"/>
  <c r="L563" i="2"/>
  <c r="K563" i="2"/>
  <c r="J563" i="2"/>
  <c r="I563" i="2"/>
  <c r="F563" i="2"/>
  <c r="B563" i="2"/>
  <c r="AY562" i="2"/>
  <c r="AZ562" i="2" s="1"/>
  <c r="AW562" i="2"/>
  <c r="AX562" i="2" s="1"/>
  <c r="AU562" i="2"/>
  <c r="AV562" i="2" s="1"/>
  <c r="DU562" i="2"/>
  <c r="DS562" i="2"/>
  <c r="DR562" i="2"/>
  <c r="DQ562" i="2"/>
  <c r="DP562" i="2"/>
  <c r="U562" i="2"/>
  <c r="V562" i="2" s="1"/>
  <c r="R562" i="2"/>
  <c r="Q562" i="2"/>
  <c r="P562" i="2"/>
  <c r="O562" i="2"/>
  <c r="N562" i="2"/>
  <c r="M562" i="2"/>
  <c r="L562" i="2"/>
  <c r="K562" i="2"/>
  <c r="J562" i="2"/>
  <c r="I562" i="2"/>
  <c r="F562" i="2"/>
  <c r="B562" i="2"/>
  <c r="AY561" i="2"/>
  <c r="AZ561" i="2" s="1"/>
  <c r="AW561" i="2"/>
  <c r="AX561" i="2" s="1"/>
  <c r="AU561" i="2"/>
  <c r="AV561" i="2" s="1"/>
  <c r="DU561" i="2"/>
  <c r="DS561" i="2"/>
  <c r="DR561" i="2"/>
  <c r="DQ561" i="2"/>
  <c r="DP561" i="2"/>
  <c r="U561" i="2"/>
  <c r="V561" i="2" s="1"/>
  <c r="R561" i="2"/>
  <c r="Q561" i="2"/>
  <c r="P561" i="2"/>
  <c r="O561" i="2"/>
  <c r="N561" i="2"/>
  <c r="M561" i="2"/>
  <c r="L561" i="2"/>
  <c r="K561" i="2"/>
  <c r="J561" i="2"/>
  <c r="I561" i="2"/>
  <c r="F561" i="2"/>
  <c r="BH561" i="2" s="1"/>
  <c r="B561" i="2"/>
  <c r="AY560" i="2"/>
  <c r="AZ560" i="2" s="1"/>
  <c r="AW560" i="2"/>
  <c r="AX560" i="2" s="1"/>
  <c r="AU560" i="2"/>
  <c r="AV560" i="2" s="1"/>
  <c r="DU560" i="2"/>
  <c r="DS560" i="2"/>
  <c r="DR560" i="2"/>
  <c r="DQ560" i="2"/>
  <c r="DP560" i="2"/>
  <c r="U560" i="2"/>
  <c r="V560" i="2" s="1"/>
  <c r="R560" i="2"/>
  <c r="Q560" i="2"/>
  <c r="P560" i="2"/>
  <c r="O560" i="2"/>
  <c r="N560" i="2"/>
  <c r="M560" i="2"/>
  <c r="L560" i="2"/>
  <c r="K560" i="2"/>
  <c r="J560" i="2"/>
  <c r="I560" i="2"/>
  <c r="F560" i="2"/>
  <c r="BH560" i="2" s="1"/>
  <c r="E560" i="2"/>
  <c r="D560" i="2"/>
  <c r="C560" i="2"/>
  <c r="B560" i="2"/>
  <c r="R559" i="2"/>
  <c r="Q559" i="2"/>
  <c r="P559" i="2"/>
  <c r="O559" i="2"/>
  <c r="N559" i="2"/>
  <c r="M559" i="2"/>
  <c r="L559" i="2"/>
  <c r="K559" i="2"/>
  <c r="C559" i="2"/>
  <c r="B559" i="2"/>
  <c r="R558" i="2"/>
  <c r="Q558" i="2"/>
  <c r="P558" i="2"/>
  <c r="O558" i="2"/>
  <c r="N558" i="2"/>
  <c r="M558" i="2"/>
  <c r="L558" i="2"/>
  <c r="K558" i="2"/>
  <c r="D558" i="2"/>
  <c r="B558" i="2"/>
  <c r="AY557" i="2"/>
  <c r="AZ557" i="2" s="1"/>
  <c r="AW557" i="2"/>
  <c r="AX557" i="2" s="1"/>
  <c r="AU557" i="2"/>
  <c r="AV557" i="2" s="1"/>
  <c r="DV557" i="2"/>
  <c r="DU557" i="2"/>
  <c r="DS557" i="2"/>
  <c r="DR557" i="2"/>
  <c r="DQ557" i="2"/>
  <c r="DP557" i="2"/>
  <c r="U557" i="2"/>
  <c r="V557" i="2" s="1"/>
  <c r="R557" i="2"/>
  <c r="Q557" i="2"/>
  <c r="P557" i="2"/>
  <c r="O557" i="2"/>
  <c r="N557" i="2"/>
  <c r="M557" i="2"/>
  <c r="L557" i="2"/>
  <c r="K557" i="2"/>
  <c r="J557" i="2"/>
  <c r="I557" i="2"/>
  <c r="F557" i="2"/>
  <c r="B557" i="2"/>
  <c r="AY556" i="2"/>
  <c r="AZ556" i="2" s="1"/>
  <c r="AW556" i="2"/>
  <c r="AX556" i="2" s="1"/>
  <c r="AU556" i="2"/>
  <c r="AV556" i="2" s="1"/>
  <c r="DV556" i="2"/>
  <c r="DU556" i="2"/>
  <c r="DS556" i="2"/>
  <c r="DR556" i="2"/>
  <c r="DQ556" i="2"/>
  <c r="DP556" i="2"/>
  <c r="U556" i="2"/>
  <c r="V556" i="2" s="1"/>
  <c r="R556" i="2"/>
  <c r="Q556" i="2"/>
  <c r="P556" i="2"/>
  <c r="O556" i="2"/>
  <c r="N556" i="2"/>
  <c r="M556" i="2"/>
  <c r="L556" i="2"/>
  <c r="K556" i="2"/>
  <c r="J556" i="2"/>
  <c r="I556" i="2"/>
  <c r="F556" i="2"/>
  <c r="B556" i="2"/>
  <c r="AY555" i="2"/>
  <c r="AZ555" i="2" s="1"/>
  <c r="AW555" i="2"/>
  <c r="AX555" i="2" s="1"/>
  <c r="AU555" i="2"/>
  <c r="AV555" i="2" s="1"/>
  <c r="DV555" i="2"/>
  <c r="DU555" i="2"/>
  <c r="DS555" i="2"/>
  <c r="DR555" i="2"/>
  <c r="DQ555" i="2"/>
  <c r="DP555" i="2"/>
  <c r="U555" i="2"/>
  <c r="V555" i="2" s="1"/>
  <c r="R555" i="2"/>
  <c r="Q555" i="2"/>
  <c r="P555" i="2"/>
  <c r="O555" i="2"/>
  <c r="N555" i="2"/>
  <c r="M555" i="2"/>
  <c r="L555" i="2"/>
  <c r="K555" i="2"/>
  <c r="F555" i="2"/>
  <c r="B555" i="2"/>
  <c r="AY554" i="2"/>
  <c r="AZ554" i="2" s="1"/>
  <c r="AW554" i="2"/>
  <c r="AX554" i="2" s="1"/>
  <c r="AU554" i="2"/>
  <c r="AV554" i="2" s="1"/>
  <c r="DU554" i="2"/>
  <c r="DS554" i="2"/>
  <c r="DR554" i="2"/>
  <c r="DQ554" i="2"/>
  <c r="DP554" i="2"/>
  <c r="U554" i="2"/>
  <c r="V554" i="2" s="1"/>
  <c r="R554" i="2"/>
  <c r="Q554" i="2"/>
  <c r="P554" i="2"/>
  <c r="O554" i="2"/>
  <c r="N554" i="2"/>
  <c r="M554" i="2"/>
  <c r="L554" i="2"/>
  <c r="K554" i="2"/>
  <c r="J554" i="2"/>
  <c r="I554" i="2"/>
  <c r="F554" i="2"/>
  <c r="B554" i="2"/>
  <c r="AY553" i="2"/>
  <c r="AZ553" i="2" s="1"/>
  <c r="AW553" i="2"/>
  <c r="AX553" i="2" s="1"/>
  <c r="AU553" i="2"/>
  <c r="AV553" i="2" s="1"/>
  <c r="DV553" i="2"/>
  <c r="DU553" i="2"/>
  <c r="DS553" i="2"/>
  <c r="DR553" i="2"/>
  <c r="DQ553" i="2"/>
  <c r="DP553" i="2"/>
  <c r="U553" i="2"/>
  <c r="V553" i="2" s="1"/>
  <c r="R553" i="2"/>
  <c r="Q553" i="2"/>
  <c r="P553" i="2"/>
  <c r="O553" i="2"/>
  <c r="N553" i="2"/>
  <c r="M553" i="2"/>
  <c r="L553" i="2"/>
  <c r="K553" i="2"/>
  <c r="J553" i="2"/>
  <c r="I553" i="2"/>
  <c r="F553" i="2"/>
  <c r="B553" i="2"/>
  <c r="AY552" i="2"/>
  <c r="AZ552" i="2" s="1"/>
  <c r="AW552" i="2"/>
  <c r="AX552" i="2" s="1"/>
  <c r="AU552" i="2"/>
  <c r="AV552" i="2" s="1"/>
  <c r="DU552" i="2"/>
  <c r="DS552" i="2"/>
  <c r="DR552" i="2"/>
  <c r="DQ552" i="2"/>
  <c r="DP552" i="2"/>
  <c r="U552" i="2"/>
  <c r="V552" i="2" s="1"/>
  <c r="R552" i="2"/>
  <c r="Q552" i="2"/>
  <c r="P552" i="2"/>
  <c r="O552" i="2"/>
  <c r="N552" i="2"/>
  <c r="M552" i="2"/>
  <c r="L552" i="2"/>
  <c r="K552" i="2"/>
  <c r="J552" i="2"/>
  <c r="I552" i="2"/>
  <c r="F552" i="2"/>
  <c r="B552" i="2"/>
  <c r="AY551" i="2"/>
  <c r="AZ551" i="2" s="1"/>
  <c r="AW551" i="2"/>
  <c r="AX551" i="2" s="1"/>
  <c r="AU551" i="2"/>
  <c r="AV551" i="2" s="1"/>
  <c r="DV551" i="2"/>
  <c r="DU551" i="2"/>
  <c r="DS551" i="2"/>
  <c r="DR551" i="2"/>
  <c r="DQ551" i="2"/>
  <c r="DP551" i="2"/>
  <c r="U551" i="2"/>
  <c r="V551" i="2" s="1"/>
  <c r="R551" i="2"/>
  <c r="Q551" i="2"/>
  <c r="P551" i="2"/>
  <c r="O551" i="2"/>
  <c r="N551" i="2"/>
  <c r="M551" i="2"/>
  <c r="L551" i="2"/>
  <c r="K551" i="2"/>
  <c r="F551" i="2"/>
  <c r="B551" i="2"/>
  <c r="AY550" i="2"/>
  <c r="AZ550" i="2" s="1"/>
  <c r="AW550" i="2"/>
  <c r="AX550" i="2" s="1"/>
  <c r="AU550" i="2"/>
  <c r="AV550" i="2" s="1"/>
  <c r="DV550" i="2"/>
  <c r="DU550" i="2"/>
  <c r="DS550" i="2"/>
  <c r="DR550" i="2"/>
  <c r="DQ550" i="2"/>
  <c r="DP550" i="2"/>
  <c r="U550" i="2"/>
  <c r="V550" i="2" s="1"/>
  <c r="R550" i="2"/>
  <c r="Q550" i="2"/>
  <c r="P550" i="2"/>
  <c r="O550" i="2"/>
  <c r="N550" i="2"/>
  <c r="M550" i="2"/>
  <c r="L550" i="2"/>
  <c r="K550" i="2"/>
  <c r="J550" i="2"/>
  <c r="I550" i="2"/>
  <c r="F550" i="2"/>
  <c r="B550" i="2"/>
  <c r="AY549" i="2"/>
  <c r="AZ549" i="2" s="1"/>
  <c r="AW549" i="2"/>
  <c r="AX549" i="2" s="1"/>
  <c r="AU549" i="2"/>
  <c r="AV549" i="2" s="1"/>
  <c r="DV549" i="2"/>
  <c r="DU549" i="2"/>
  <c r="DS549" i="2"/>
  <c r="DR549" i="2"/>
  <c r="DQ549" i="2"/>
  <c r="DP549" i="2"/>
  <c r="U549" i="2"/>
  <c r="V549" i="2" s="1"/>
  <c r="R549" i="2"/>
  <c r="Q549" i="2"/>
  <c r="P549" i="2"/>
  <c r="O549" i="2"/>
  <c r="N549" i="2"/>
  <c r="M549" i="2"/>
  <c r="L549" i="2"/>
  <c r="K549" i="2"/>
  <c r="J549" i="2"/>
  <c r="I549" i="2"/>
  <c r="F549" i="2"/>
  <c r="B549" i="2"/>
  <c r="AY548" i="2"/>
  <c r="AZ548" i="2" s="1"/>
  <c r="AW548" i="2"/>
  <c r="AX548" i="2" s="1"/>
  <c r="AU548" i="2"/>
  <c r="AV548" i="2" s="1"/>
  <c r="DU548" i="2"/>
  <c r="DS548" i="2"/>
  <c r="DR548" i="2"/>
  <c r="DQ548" i="2"/>
  <c r="DP548" i="2"/>
  <c r="U548" i="2"/>
  <c r="V548" i="2" s="1"/>
  <c r="R548" i="2"/>
  <c r="Q548" i="2"/>
  <c r="P548" i="2"/>
  <c r="O548" i="2"/>
  <c r="N548" i="2"/>
  <c r="M548" i="2"/>
  <c r="L548" i="2"/>
  <c r="K548" i="2"/>
  <c r="J548" i="2"/>
  <c r="I548" i="2"/>
  <c r="F548" i="2"/>
  <c r="B548" i="2"/>
  <c r="AY547" i="2"/>
  <c r="AZ547" i="2" s="1"/>
  <c r="AW547" i="2"/>
  <c r="AX547" i="2" s="1"/>
  <c r="AU547" i="2"/>
  <c r="AV547" i="2" s="1"/>
  <c r="DV547" i="2"/>
  <c r="DU547" i="2"/>
  <c r="DS547" i="2"/>
  <c r="DR547" i="2"/>
  <c r="DQ547" i="2"/>
  <c r="DP547" i="2"/>
  <c r="U547" i="2"/>
  <c r="V547" i="2" s="1"/>
  <c r="R547" i="2"/>
  <c r="Q547" i="2"/>
  <c r="P547" i="2"/>
  <c r="O547" i="2"/>
  <c r="N547" i="2"/>
  <c r="M547" i="2"/>
  <c r="L547" i="2"/>
  <c r="K547" i="2"/>
  <c r="J547" i="2"/>
  <c r="I547" i="2"/>
  <c r="F547" i="2"/>
  <c r="B547" i="2"/>
  <c r="AY546" i="2"/>
  <c r="AZ546" i="2" s="1"/>
  <c r="AW546" i="2"/>
  <c r="AX546" i="2" s="1"/>
  <c r="AU546" i="2"/>
  <c r="AV546" i="2" s="1"/>
  <c r="DV546" i="2"/>
  <c r="DU546" i="2"/>
  <c r="DS546" i="2"/>
  <c r="DR546" i="2"/>
  <c r="DQ546" i="2"/>
  <c r="DP546" i="2"/>
  <c r="U546" i="2"/>
  <c r="V546" i="2" s="1"/>
  <c r="R546" i="2"/>
  <c r="Q546" i="2"/>
  <c r="P546" i="2"/>
  <c r="O546" i="2"/>
  <c r="N546" i="2"/>
  <c r="M546" i="2"/>
  <c r="L546" i="2"/>
  <c r="K546" i="2"/>
  <c r="J546" i="2"/>
  <c r="I546" i="2"/>
  <c r="F546" i="2"/>
  <c r="E546" i="2"/>
  <c r="D546" i="2"/>
  <c r="B546" i="2"/>
  <c r="R545" i="2"/>
  <c r="Q545" i="2"/>
  <c r="P545" i="2"/>
  <c r="O545" i="2"/>
  <c r="N545" i="2"/>
  <c r="M545" i="2"/>
  <c r="L545" i="2"/>
  <c r="K545" i="2"/>
  <c r="D545" i="2"/>
  <c r="B545" i="2"/>
  <c r="R544" i="2"/>
  <c r="Q544" i="2"/>
  <c r="P544" i="2"/>
  <c r="O544" i="2"/>
  <c r="N544" i="2"/>
  <c r="M544" i="2"/>
  <c r="L544" i="2"/>
  <c r="K544" i="2"/>
  <c r="F544" i="2"/>
  <c r="B544" i="2"/>
  <c r="AY543" i="2"/>
  <c r="AZ543" i="2" s="1"/>
  <c r="AW543" i="2"/>
  <c r="AX543" i="2" s="1"/>
  <c r="AU543" i="2"/>
  <c r="AV543" i="2" s="1"/>
  <c r="DU543" i="2"/>
  <c r="DS543" i="2"/>
  <c r="DR543" i="2"/>
  <c r="DQ543" i="2"/>
  <c r="DP543" i="2"/>
  <c r="R543" i="2"/>
  <c r="Q543" i="2"/>
  <c r="P543" i="2"/>
  <c r="O543" i="2"/>
  <c r="N543" i="2"/>
  <c r="M543" i="2"/>
  <c r="L543" i="2"/>
  <c r="K543" i="2"/>
  <c r="J543" i="2"/>
  <c r="I543" i="2"/>
  <c r="F543" i="2"/>
  <c r="B543" i="2"/>
  <c r="AY542" i="2"/>
  <c r="AZ542" i="2" s="1"/>
  <c r="AW542" i="2"/>
  <c r="AX542" i="2" s="1"/>
  <c r="AU542" i="2"/>
  <c r="AV542" i="2" s="1"/>
  <c r="DU542" i="2"/>
  <c r="DS542" i="2"/>
  <c r="DR542" i="2"/>
  <c r="DQ542" i="2"/>
  <c r="DP542" i="2"/>
  <c r="R542" i="2"/>
  <c r="Q542" i="2"/>
  <c r="P542" i="2"/>
  <c r="O542" i="2"/>
  <c r="N542" i="2"/>
  <c r="M542" i="2"/>
  <c r="L542" i="2"/>
  <c r="K542" i="2"/>
  <c r="J542" i="2"/>
  <c r="I542" i="2"/>
  <c r="F542" i="2"/>
  <c r="B542" i="2"/>
  <c r="AY541" i="2"/>
  <c r="AZ541" i="2" s="1"/>
  <c r="AW541" i="2"/>
  <c r="AX541" i="2" s="1"/>
  <c r="AU541" i="2"/>
  <c r="AV541" i="2" s="1"/>
  <c r="DU541" i="2"/>
  <c r="DS541" i="2"/>
  <c r="DR541" i="2"/>
  <c r="DQ541" i="2"/>
  <c r="DP541" i="2"/>
  <c r="U541" i="2"/>
  <c r="V541" i="2" s="1"/>
  <c r="R541" i="2"/>
  <c r="Q541" i="2"/>
  <c r="P541" i="2"/>
  <c r="O541" i="2"/>
  <c r="N541" i="2"/>
  <c r="M541" i="2"/>
  <c r="L541" i="2"/>
  <c r="K541" i="2"/>
  <c r="J541" i="2"/>
  <c r="I541" i="2"/>
  <c r="F541" i="2"/>
  <c r="E541" i="2"/>
  <c r="B541" i="2"/>
  <c r="R540" i="2"/>
  <c r="Q540" i="2"/>
  <c r="P540" i="2"/>
  <c r="O540" i="2"/>
  <c r="N540" i="2"/>
  <c r="M540" i="2"/>
  <c r="L540" i="2"/>
  <c r="K540" i="2"/>
  <c r="F540" i="2"/>
  <c r="B540" i="2"/>
  <c r="AY539" i="2"/>
  <c r="AZ539" i="2" s="1"/>
  <c r="AW539" i="2"/>
  <c r="AX539" i="2" s="1"/>
  <c r="AU539" i="2"/>
  <c r="AV539" i="2" s="1"/>
  <c r="DV539" i="2"/>
  <c r="DU539" i="2"/>
  <c r="DS539" i="2"/>
  <c r="DR539" i="2"/>
  <c r="DQ539" i="2"/>
  <c r="DP539" i="2"/>
  <c r="R539" i="2"/>
  <c r="Q539" i="2"/>
  <c r="P539" i="2"/>
  <c r="O539" i="2"/>
  <c r="N539" i="2"/>
  <c r="M539" i="2"/>
  <c r="L539" i="2"/>
  <c r="K539" i="2"/>
  <c r="J539" i="2"/>
  <c r="I539" i="2"/>
  <c r="F539" i="2"/>
  <c r="B539" i="2"/>
  <c r="AY538" i="2"/>
  <c r="AZ538" i="2" s="1"/>
  <c r="AW538" i="2"/>
  <c r="AX538" i="2" s="1"/>
  <c r="AU538" i="2"/>
  <c r="AV538" i="2" s="1"/>
  <c r="DV538" i="2"/>
  <c r="DU538" i="2"/>
  <c r="DS538" i="2"/>
  <c r="DR538" i="2"/>
  <c r="DQ538" i="2"/>
  <c r="DP538" i="2"/>
  <c r="R538" i="2"/>
  <c r="Q538" i="2"/>
  <c r="P538" i="2"/>
  <c r="O538" i="2"/>
  <c r="N538" i="2"/>
  <c r="M538" i="2"/>
  <c r="L538" i="2"/>
  <c r="K538" i="2"/>
  <c r="J538" i="2"/>
  <c r="I538" i="2"/>
  <c r="F538" i="2"/>
  <c r="B538" i="2"/>
  <c r="AY537" i="2"/>
  <c r="AZ537" i="2" s="1"/>
  <c r="AW537" i="2"/>
  <c r="AX537" i="2" s="1"/>
  <c r="AU537" i="2"/>
  <c r="AV537" i="2" s="1"/>
  <c r="DU537" i="2"/>
  <c r="DS537" i="2"/>
  <c r="DR537" i="2"/>
  <c r="DQ537" i="2"/>
  <c r="DP537" i="2"/>
  <c r="R537" i="2"/>
  <c r="Q537" i="2"/>
  <c r="P537" i="2"/>
  <c r="O537" i="2"/>
  <c r="N537" i="2"/>
  <c r="M537" i="2"/>
  <c r="L537" i="2"/>
  <c r="K537" i="2"/>
  <c r="J537" i="2"/>
  <c r="I537" i="2"/>
  <c r="F537" i="2"/>
  <c r="B537" i="2"/>
  <c r="AY536" i="2"/>
  <c r="AZ536" i="2" s="1"/>
  <c r="AW536" i="2"/>
  <c r="AX536" i="2" s="1"/>
  <c r="AU536" i="2"/>
  <c r="AV536" i="2" s="1"/>
  <c r="DV536" i="2"/>
  <c r="DU536" i="2"/>
  <c r="DS536" i="2"/>
  <c r="DR536" i="2"/>
  <c r="DQ536" i="2"/>
  <c r="DP536" i="2"/>
  <c r="R536" i="2"/>
  <c r="Q536" i="2"/>
  <c r="P536" i="2"/>
  <c r="O536" i="2"/>
  <c r="N536" i="2"/>
  <c r="M536" i="2"/>
  <c r="L536" i="2"/>
  <c r="K536" i="2"/>
  <c r="J536" i="2"/>
  <c r="I536" i="2"/>
  <c r="F536" i="2"/>
  <c r="B536" i="2"/>
  <c r="AY535" i="2"/>
  <c r="AZ535" i="2" s="1"/>
  <c r="AW535" i="2"/>
  <c r="AX535" i="2" s="1"/>
  <c r="AU535" i="2"/>
  <c r="AV535" i="2" s="1"/>
  <c r="DV535" i="2"/>
  <c r="DU535" i="2"/>
  <c r="DS535" i="2"/>
  <c r="DR535" i="2"/>
  <c r="DQ535" i="2"/>
  <c r="DP535" i="2"/>
  <c r="R535" i="2"/>
  <c r="Q535" i="2"/>
  <c r="P535" i="2"/>
  <c r="O535" i="2"/>
  <c r="N535" i="2"/>
  <c r="M535" i="2"/>
  <c r="L535" i="2"/>
  <c r="K535" i="2"/>
  <c r="J535" i="2"/>
  <c r="I535" i="2"/>
  <c r="F535" i="2"/>
  <c r="B535" i="2"/>
  <c r="AY534" i="2"/>
  <c r="AZ534" i="2" s="1"/>
  <c r="AW534" i="2"/>
  <c r="AX534" i="2" s="1"/>
  <c r="AU534" i="2"/>
  <c r="AV534" i="2" s="1"/>
  <c r="DV534" i="2"/>
  <c r="DU534" i="2"/>
  <c r="DS534" i="2"/>
  <c r="DR534" i="2"/>
  <c r="DQ534" i="2"/>
  <c r="DP534" i="2"/>
  <c r="R534" i="2"/>
  <c r="Q534" i="2"/>
  <c r="P534" i="2"/>
  <c r="O534" i="2"/>
  <c r="N534" i="2"/>
  <c r="M534" i="2"/>
  <c r="L534" i="2"/>
  <c r="K534" i="2"/>
  <c r="J534" i="2"/>
  <c r="I534" i="2"/>
  <c r="F534" i="2"/>
  <c r="B534" i="2"/>
  <c r="AY533" i="2"/>
  <c r="AZ533" i="2" s="1"/>
  <c r="AW533" i="2"/>
  <c r="AX533" i="2" s="1"/>
  <c r="AU533" i="2"/>
  <c r="AV533" i="2" s="1"/>
  <c r="DV533" i="2"/>
  <c r="DU533" i="2"/>
  <c r="DS533" i="2"/>
  <c r="DR533" i="2"/>
  <c r="DQ533" i="2"/>
  <c r="DP533" i="2"/>
  <c r="R533" i="2"/>
  <c r="Q533" i="2"/>
  <c r="P533" i="2"/>
  <c r="O533" i="2"/>
  <c r="N533" i="2"/>
  <c r="M533" i="2"/>
  <c r="L533" i="2"/>
  <c r="K533" i="2"/>
  <c r="J533" i="2"/>
  <c r="I533" i="2"/>
  <c r="F533" i="2"/>
  <c r="B533" i="2"/>
  <c r="AY532" i="2"/>
  <c r="AZ532" i="2" s="1"/>
  <c r="AW532" i="2"/>
  <c r="AX532" i="2" s="1"/>
  <c r="AU532" i="2"/>
  <c r="AV532" i="2" s="1"/>
  <c r="DV532" i="2"/>
  <c r="DU532" i="2"/>
  <c r="DS532" i="2"/>
  <c r="DR532" i="2"/>
  <c r="DQ532" i="2"/>
  <c r="DP532" i="2"/>
  <c r="R532" i="2"/>
  <c r="Q532" i="2"/>
  <c r="P532" i="2"/>
  <c r="O532" i="2"/>
  <c r="N532" i="2"/>
  <c r="M532" i="2"/>
  <c r="L532" i="2"/>
  <c r="K532" i="2"/>
  <c r="J532" i="2"/>
  <c r="I532" i="2"/>
  <c r="F532" i="2"/>
  <c r="B532" i="2"/>
  <c r="AY531" i="2"/>
  <c r="AZ531" i="2" s="1"/>
  <c r="AW531" i="2"/>
  <c r="AX531" i="2" s="1"/>
  <c r="AU531" i="2"/>
  <c r="AV531" i="2" s="1"/>
  <c r="DV531" i="2"/>
  <c r="DU531" i="2"/>
  <c r="DS531" i="2"/>
  <c r="DR531" i="2"/>
  <c r="DQ531" i="2"/>
  <c r="DP531" i="2"/>
  <c r="R531" i="2"/>
  <c r="Q531" i="2"/>
  <c r="P531" i="2"/>
  <c r="O531" i="2"/>
  <c r="N531" i="2"/>
  <c r="M531" i="2"/>
  <c r="L531" i="2"/>
  <c r="K531" i="2"/>
  <c r="J531" i="2"/>
  <c r="I531" i="2"/>
  <c r="F531" i="2"/>
  <c r="B531" i="2"/>
  <c r="AY530" i="2"/>
  <c r="AZ530" i="2" s="1"/>
  <c r="AW530" i="2"/>
  <c r="AX530" i="2" s="1"/>
  <c r="AU530" i="2"/>
  <c r="AV530" i="2" s="1"/>
  <c r="DV530" i="2"/>
  <c r="DU530" i="2"/>
  <c r="DS530" i="2"/>
  <c r="DR530" i="2"/>
  <c r="DQ530" i="2"/>
  <c r="DP530" i="2"/>
  <c r="R530" i="2"/>
  <c r="Q530" i="2"/>
  <c r="P530" i="2"/>
  <c r="O530" i="2"/>
  <c r="N530" i="2"/>
  <c r="M530" i="2"/>
  <c r="L530" i="2"/>
  <c r="K530" i="2"/>
  <c r="J530" i="2"/>
  <c r="I530" i="2"/>
  <c r="F530" i="2"/>
  <c r="B530" i="2"/>
  <c r="AY529" i="2"/>
  <c r="AZ529" i="2" s="1"/>
  <c r="AW529" i="2"/>
  <c r="AX529" i="2" s="1"/>
  <c r="AU529" i="2"/>
  <c r="AV529" i="2" s="1"/>
  <c r="DV529" i="2"/>
  <c r="DU529" i="2"/>
  <c r="DS529" i="2"/>
  <c r="DR529" i="2"/>
  <c r="DQ529" i="2"/>
  <c r="DP529" i="2"/>
  <c r="R529" i="2"/>
  <c r="Q529" i="2"/>
  <c r="P529" i="2"/>
  <c r="O529" i="2"/>
  <c r="N529" i="2"/>
  <c r="M529" i="2"/>
  <c r="L529" i="2"/>
  <c r="K529" i="2"/>
  <c r="J529" i="2"/>
  <c r="F529" i="2"/>
  <c r="B529" i="2"/>
  <c r="AY528" i="2"/>
  <c r="AZ528" i="2" s="1"/>
  <c r="AW528" i="2"/>
  <c r="AX528" i="2" s="1"/>
  <c r="AU528" i="2"/>
  <c r="AV528" i="2" s="1"/>
  <c r="DV528" i="2"/>
  <c r="DU528" i="2"/>
  <c r="DS528" i="2"/>
  <c r="DR528" i="2"/>
  <c r="DQ528" i="2"/>
  <c r="DP528" i="2"/>
  <c r="R528" i="2"/>
  <c r="Q528" i="2"/>
  <c r="P528" i="2"/>
  <c r="O528" i="2"/>
  <c r="N528" i="2"/>
  <c r="M528" i="2"/>
  <c r="L528" i="2"/>
  <c r="K528" i="2"/>
  <c r="J528" i="2"/>
  <c r="F528" i="2"/>
  <c r="B528" i="2"/>
  <c r="AY527" i="2"/>
  <c r="AZ527" i="2" s="1"/>
  <c r="AW527" i="2"/>
  <c r="AX527" i="2" s="1"/>
  <c r="AU527" i="2"/>
  <c r="AV527" i="2" s="1"/>
  <c r="DV527" i="2"/>
  <c r="DU527" i="2"/>
  <c r="DS527" i="2"/>
  <c r="DR527" i="2"/>
  <c r="DQ527" i="2"/>
  <c r="DP527" i="2"/>
  <c r="R527" i="2"/>
  <c r="Q527" i="2"/>
  <c r="P527" i="2"/>
  <c r="O527" i="2"/>
  <c r="N527" i="2"/>
  <c r="M527" i="2"/>
  <c r="L527" i="2"/>
  <c r="K527" i="2"/>
  <c r="J527" i="2"/>
  <c r="I527" i="2"/>
  <c r="F527" i="2"/>
  <c r="B527" i="2"/>
  <c r="AY526" i="2"/>
  <c r="AZ526" i="2" s="1"/>
  <c r="AW526" i="2"/>
  <c r="AX526" i="2" s="1"/>
  <c r="AU526" i="2"/>
  <c r="AV526" i="2" s="1"/>
  <c r="DU526" i="2"/>
  <c r="DS526" i="2"/>
  <c r="DR526" i="2"/>
  <c r="DQ526" i="2"/>
  <c r="DP526" i="2"/>
  <c r="R526" i="2"/>
  <c r="Q526" i="2"/>
  <c r="P526" i="2"/>
  <c r="O526" i="2"/>
  <c r="N526" i="2"/>
  <c r="M526" i="2"/>
  <c r="L526" i="2"/>
  <c r="K526" i="2"/>
  <c r="J526" i="2"/>
  <c r="I526" i="2"/>
  <c r="F526" i="2"/>
  <c r="B526" i="2"/>
  <c r="AY525" i="2"/>
  <c r="AZ525" i="2" s="1"/>
  <c r="AW525" i="2"/>
  <c r="AX525" i="2" s="1"/>
  <c r="AU525" i="2"/>
  <c r="AV525" i="2" s="1"/>
  <c r="DU525" i="2"/>
  <c r="DS525" i="2"/>
  <c r="DR525" i="2"/>
  <c r="DQ525" i="2"/>
  <c r="DP525" i="2"/>
  <c r="U525" i="2"/>
  <c r="V525" i="2" s="1"/>
  <c r="R525" i="2"/>
  <c r="Q525" i="2"/>
  <c r="P525" i="2"/>
  <c r="O525" i="2"/>
  <c r="N525" i="2"/>
  <c r="M525" i="2"/>
  <c r="L525" i="2"/>
  <c r="K525" i="2"/>
  <c r="J525" i="2"/>
  <c r="I525" i="2"/>
  <c r="F525" i="2"/>
  <c r="B525" i="2"/>
  <c r="AY524" i="2"/>
  <c r="AZ524" i="2" s="1"/>
  <c r="AW524" i="2"/>
  <c r="AX524" i="2" s="1"/>
  <c r="AU524" i="2"/>
  <c r="AV524" i="2" s="1"/>
  <c r="DU524" i="2"/>
  <c r="DS524" i="2"/>
  <c r="DR524" i="2"/>
  <c r="DQ524" i="2"/>
  <c r="DP524" i="2"/>
  <c r="U524" i="2"/>
  <c r="V524" i="2" s="1"/>
  <c r="R524" i="2"/>
  <c r="Q524" i="2"/>
  <c r="P524" i="2"/>
  <c r="O524" i="2"/>
  <c r="N524" i="2"/>
  <c r="M524" i="2"/>
  <c r="L524" i="2"/>
  <c r="K524" i="2"/>
  <c r="J524" i="2"/>
  <c r="I524" i="2"/>
  <c r="F524" i="2"/>
  <c r="B524" i="2"/>
  <c r="AY523" i="2"/>
  <c r="AZ523" i="2" s="1"/>
  <c r="AW523" i="2"/>
  <c r="AX523" i="2" s="1"/>
  <c r="AU523" i="2"/>
  <c r="AV523" i="2" s="1"/>
  <c r="DV523" i="2"/>
  <c r="DU523" i="2"/>
  <c r="DS523" i="2"/>
  <c r="DR523" i="2"/>
  <c r="DQ523" i="2"/>
  <c r="DP523" i="2"/>
  <c r="U523" i="2"/>
  <c r="V523" i="2" s="1"/>
  <c r="R523" i="2"/>
  <c r="Q523" i="2"/>
  <c r="P523" i="2"/>
  <c r="O523" i="2"/>
  <c r="N523" i="2"/>
  <c r="M523" i="2"/>
  <c r="L523" i="2"/>
  <c r="K523" i="2"/>
  <c r="F523" i="2"/>
  <c r="B523" i="2"/>
  <c r="AY522" i="2"/>
  <c r="AZ522" i="2" s="1"/>
  <c r="AW522" i="2"/>
  <c r="AX522" i="2" s="1"/>
  <c r="AU522" i="2"/>
  <c r="AV522" i="2" s="1"/>
  <c r="DV522" i="2"/>
  <c r="DU522" i="2"/>
  <c r="DS522" i="2"/>
  <c r="DR522" i="2"/>
  <c r="DQ522" i="2"/>
  <c r="DP522" i="2"/>
  <c r="U522" i="2"/>
  <c r="V522" i="2" s="1"/>
  <c r="R522" i="2"/>
  <c r="Q522" i="2"/>
  <c r="P522" i="2"/>
  <c r="O522" i="2"/>
  <c r="N522" i="2"/>
  <c r="M522" i="2"/>
  <c r="L522" i="2"/>
  <c r="K522" i="2"/>
  <c r="J522" i="2"/>
  <c r="I522" i="2"/>
  <c r="F522" i="2"/>
  <c r="B522" i="2"/>
  <c r="AY521" i="2"/>
  <c r="AZ521" i="2" s="1"/>
  <c r="AW521" i="2"/>
  <c r="AX521" i="2" s="1"/>
  <c r="AU521" i="2"/>
  <c r="AV521" i="2" s="1"/>
  <c r="DV521" i="2"/>
  <c r="DU521" i="2"/>
  <c r="DS521" i="2"/>
  <c r="DR521" i="2"/>
  <c r="DQ521" i="2"/>
  <c r="DP521" i="2"/>
  <c r="U521" i="2"/>
  <c r="V521" i="2" s="1"/>
  <c r="R521" i="2"/>
  <c r="Q521" i="2"/>
  <c r="P521" i="2"/>
  <c r="O521" i="2"/>
  <c r="N521" i="2"/>
  <c r="M521" i="2"/>
  <c r="L521" i="2"/>
  <c r="K521" i="2"/>
  <c r="J521" i="2"/>
  <c r="I521" i="2"/>
  <c r="F521" i="2"/>
  <c r="B521" i="2"/>
  <c r="AY520" i="2"/>
  <c r="AZ520" i="2" s="1"/>
  <c r="AW520" i="2"/>
  <c r="AX520" i="2" s="1"/>
  <c r="AU520" i="2"/>
  <c r="AV520" i="2" s="1"/>
  <c r="DV520" i="2"/>
  <c r="DU520" i="2"/>
  <c r="DS520" i="2"/>
  <c r="DR520" i="2"/>
  <c r="DQ520" i="2"/>
  <c r="DP520" i="2"/>
  <c r="U520" i="2"/>
  <c r="V520" i="2" s="1"/>
  <c r="R520" i="2"/>
  <c r="Q520" i="2"/>
  <c r="P520" i="2"/>
  <c r="O520" i="2"/>
  <c r="N520" i="2"/>
  <c r="M520" i="2"/>
  <c r="L520" i="2"/>
  <c r="K520" i="2"/>
  <c r="J520" i="2"/>
  <c r="I520" i="2"/>
  <c r="F520" i="2"/>
  <c r="B520" i="2"/>
  <c r="AY519" i="2"/>
  <c r="AZ519" i="2" s="1"/>
  <c r="AW519" i="2"/>
  <c r="AX519" i="2" s="1"/>
  <c r="AU519" i="2"/>
  <c r="AV519" i="2" s="1"/>
  <c r="DU519" i="2"/>
  <c r="DS519" i="2"/>
  <c r="DR519" i="2"/>
  <c r="DQ519" i="2"/>
  <c r="DP519" i="2"/>
  <c r="U519" i="2"/>
  <c r="V519" i="2" s="1"/>
  <c r="R519" i="2"/>
  <c r="Q519" i="2"/>
  <c r="P519" i="2"/>
  <c r="O519" i="2"/>
  <c r="N519" i="2"/>
  <c r="M519" i="2"/>
  <c r="L519" i="2"/>
  <c r="K519" i="2"/>
  <c r="J519" i="2"/>
  <c r="I519" i="2"/>
  <c r="F519" i="2"/>
  <c r="BH519" i="2" s="1"/>
  <c r="B519" i="2"/>
  <c r="AY518" i="2"/>
  <c r="AZ518" i="2" s="1"/>
  <c r="AW518" i="2"/>
  <c r="AX518" i="2" s="1"/>
  <c r="AU518" i="2"/>
  <c r="AV518" i="2" s="1"/>
  <c r="DU518" i="2"/>
  <c r="DS518" i="2"/>
  <c r="DR518" i="2"/>
  <c r="DQ518" i="2"/>
  <c r="DP518" i="2"/>
  <c r="U518" i="2"/>
  <c r="V518" i="2" s="1"/>
  <c r="R518" i="2"/>
  <c r="Q518" i="2"/>
  <c r="P518" i="2"/>
  <c r="O518" i="2"/>
  <c r="N518" i="2"/>
  <c r="M518" i="2"/>
  <c r="L518" i="2"/>
  <c r="K518" i="2"/>
  <c r="J518" i="2"/>
  <c r="I518" i="2"/>
  <c r="F518" i="2"/>
  <c r="BH518" i="2" s="1"/>
  <c r="B518" i="2"/>
  <c r="AY517" i="2"/>
  <c r="AZ517" i="2" s="1"/>
  <c r="AW517" i="2"/>
  <c r="AX517" i="2" s="1"/>
  <c r="AU517" i="2"/>
  <c r="AV517" i="2" s="1"/>
  <c r="DU517" i="2"/>
  <c r="DS517" i="2"/>
  <c r="DR517" i="2"/>
  <c r="DQ517" i="2"/>
  <c r="DP517" i="2"/>
  <c r="U517" i="2"/>
  <c r="V517" i="2" s="1"/>
  <c r="R517" i="2"/>
  <c r="Q517" i="2"/>
  <c r="P517" i="2"/>
  <c r="O517" i="2"/>
  <c r="N517" i="2"/>
  <c r="M517" i="2"/>
  <c r="L517" i="2"/>
  <c r="K517" i="2"/>
  <c r="J517" i="2"/>
  <c r="I517" i="2"/>
  <c r="F517" i="2"/>
  <c r="BH517" i="2" s="1"/>
  <c r="B517" i="2"/>
  <c r="AY516" i="2"/>
  <c r="AZ516" i="2" s="1"/>
  <c r="AW516" i="2"/>
  <c r="AX516" i="2" s="1"/>
  <c r="AU516" i="2"/>
  <c r="AV516" i="2" s="1"/>
  <c r="DU516" i="2"/>
  <c r="DS516" i="2"/>
  <c r="DR516" i="2"/>
  <c r="DQ516" i="2"/>
  <c r="DP516" i="2"/>
  <c r="U516" i="2"/>
  <c r="V516" i="2" s="1"/>
  <c r="R516" i="2"/>
  <c r="Q516" i="2"/>
  <c r="P516" i="2"/>
  <c r="O516" i="2"/>
  <c r="N516" i="2"/>
  <c r="M516" i="2"/>
  <c r="L516" i="2"/>
  <c r="K516" i="2"/>
  <c r="J516" i="2"/>
  <c r="I516" i="2"/>
  <c r="F516" i="2"/>
  <c r="B516" i="2"/>
  <c r="AY515" i="2"/>
  <c r="AZ515" i="2" s="1"/>
  <c r="AW515" i="2"/>
  <c r="AX515" i="2" s="1"/>
  <c r="AU515" i="2"/>
  <c r="AV515" i="2" s="1"/>
  <c r="DU515" i="2"/>
  <c r="DS515" i="2"/>
  <c r="DR515" i="2"/>
  <c r="DQ515" i="2"/>
  <c r="DP515" i="2"/>
  <c r="U515" i="2"/>
  <c r="V515" i="2" s="1"/>
  <c r="R515" i="2"/>
  <c r="Q515" i="2"/>
  <c r="P515" i="2"/>
  <c r="O515" i="2"/>
  <c r="N515" i="2"/>
  <c r="M515" i="2"/>
  <c r="L515" i="2"/>
  <c r="K515" i="2"/>
  <c r="J515" i="2"/>
  <c r="I515" i="2"/>
  <c r="F515" i="2"/>
  <c r="BH515" i="2" s="1"/>
  <c r="B515" i="2"/>
  <c r="AY514" i="2"/>
  <c r="AZ514" i="2" s="1"/>
  <c r="AW514" i="2"/>
  <c r="AX514" i="2" s="1"/>
  <c r="AU514" i="2"/>
  <c r="AV514" i="2" s="1"/>
  <c r="DU514" i="2"/>
  <c r="DS514" i="2"/>
  <c r="DR514" i="2"/>
  <c r="DQ514" i="2"/>
  <c r="DP514" i="2"/>
  <c r="U514" i="2"/>
  <c r="V514" i="2" s="1"/>
  <c r="R514" i="2"/>
  <c r="Q514" i="2"/>
  <c r="P514" i="2"/>
  <c r="O514" i="2"/>
  <c r="N514" i="2"/>
  <c r="M514" i="2"/>
  <c r="L514" i="2"/>
  <c r="K514" i="2"/>
  <c r="J514" i="2"/>
  <c r="I514" i="2"/>
  <c r="F514" i="2"/>
  <c r="B514" i="2"/>
  <c r="AY513" i="2"/>
  <c r="AZ513" i="2" s="1"/>
  <c r="AW513" i="2"/>
  <c r="AX513" i="2" s="1"/>
  <c r="AU513" i="2"/>
  <c r="AV513" i="2" s="1"/>
  <c r="DU513" i="2"/>
  <c r="DS513" i="2"/>
  <c r="DR513" i="2"/>
  <c r="DQ513" i="2"/>
  <c r="DP513" i="2"/>
  <c r="U513" i="2"/>
  <c r="V513" i="2" s="1"/>
  <c r="R513" i="2"/>
  <c r="Q513" i="2"/>
  <c r="P513" i="2"/>
  <c r="O513" i="2"/>
  <c r="N513" i="2"/>
  <c r="M513" i="2"/>
  <c r="L513" i="2"/>
  <c r="K513" i="2"/>
  <c r="J513" i="2"/>
  <c r="I513" i="2"/>
  <c r="F513" i="2"/>
  <c r="BH513" i="2" s="1"/>
  <c r="B513" i="2"/>
  <c r="AY512" i="2"/>
  <c r="AZ512" i="2" s="1"/>
  <c r="AW512" i="2"/>
  <c r="AX512" i="2" s="1"/>
  <c r="AU512" i="2"/>
  <c r="AV512" i="2" s="1"/>
  <c r="DU512" i="2"/>
  <c r="DS512" i="2"/>
  <c r="DR512" i="2"/>
  <c r="DQ512" i="2"/>
  <c r="DP512" i="2"/>
  <c r="U512" i="2"/>
  <c r="V512" i="2" s="1"/>
  <c r="R512" i="2"/>
  <c r="Q512" i="2"/>
  <c r="P512" i="2"/>
  <c r="O512" i="2"/>
  <c r="N512" i="2"/>
  <c r="M512" i="2"/>
  <c r="L512" i="2"/>
  <c r="K512" i="2"/>
  <c r="J512" i="2"/>
  <c r="I512" i="2"/>
  <c r="F512" i="2"/>
  <c r="BH512" i="2" s="1"/>
  <c r="B512" i="2"/>
  <c r="AY511" i="2"/>
  <c r="AZ511" i="2" s="1"/>
  <c r="AW511" i="2"/>
  <c r="AX511" i="2" s="1"/>
  <c r="AU511" i="2"/>
  <c r="AV511" i="2" s="1"/>
  <c r="DU511" i="2"/>
  <c r="DS511" i="2"/>
  <c r="DR511" i="2"/>
  <c r="DQ511" i="2"/>
  <c r="DP511" i="2"/>
  <c r="R511" i="2"/>
  <c r="Q511" i="2"/>
  <c r="P511" i="2"/>
  <c r="O511" i="2"/>
  <c r="N511" i="2"/>
  <c r="M511" i="2"/>
  <c r="L511" i="2"/>
  <c r="K511" i="2"/>
  <c r="J511" i="2"/>
  <c r="I511" i="2"/>
  <c r="F511" i="2"/>
  <c r="B511" i="2"/>
  <c r="AY510" i="2"/>
  <c r="AZ510" i="2" s="1"/>
  <c r="AW510" i="2"/>
  <c r="AX510" i="2" s="1"/>
  <c r="AU510" i="2"/>
  <c r="AV510" i="2" s="1"/>
  <c r="DU510" i="2"/>
  <c r="DS510" i="2"/>
  <c r="DR510" i="2"/>
  <c r="DQ510" i="2"/>
  <c r="DP510" i="2"/>
  <c r="R510" i="2"/>
  <c r="Q510" i="2"/>
  <c r="P510" i="2"/>
  <c r="O510" i="2"/>
  <c r="N510" i="2"/>
  <c r="M510" i="2"/>
  <c r="L510" i="2"/>
  <c r="K510" i="2"/>
  <c r="J510" i="2"/>
  <c r="I510" i="2"/>
  <c r="F510" i="2"/>
  <c r="B510" i="2"/>
  <c r="AY509" i="2"/>
  <c r="AZ509" i="2" s="1"/>
  <c r="AW509" i="2"/>
  <c r="AX509" i="2" s="1"/>
  <c r="AU509" i="2"/>
  <c r="AV509" i="2" s="1"/>
  <c r="DU509" i="2"/>
  <c r="DS509" i="2"/>
  <c r="DR509" i="2"/>
  <c r="DQ509" i="2"/>
  <c r="DP509" i="2"/>
  <c r="R509" i="2"/>
  <c r="Q509" i="2"/>
  <c r="P509" i="2"/>
  <c r="O509" i="2"/>
  <c r="N509" i="2"/>
  <c r="M509" i="2"/>
  <c r="L509" i="2"/>
  <c r="K509" i="2"/>
  <c r="J509" i="2"/>
  <c r="I509" i="2"/>
  <c r="F509" i="2"/>
  <c r="B509" i="2"/>
  <c r="AY508" i="2"/>
  <c r="AZ508" i="2" s="1"/>
  <c r="AW508" i="2"/>
  <c r="AX508" i="2" s="1"/>
  <c r="AU508" i="2"/>
  <c r="AV508" i="2" s="1"/>
  <c r="DU508" i="2"/>
  <c r="DS508" i="2"/>
  <c r="DR508" i="2"/>
  <c r="DQ508" i="2"/>
  <c r="DP508" i="2"/>
  <c r="R508" i="2"/>
  <c r="Q508" i="2"/>
  <c r="P508" i="2"/>
  <c r="O508" i="2"/>
  <c r="N508" i="2"/>
  <c r="M508" i="2"/>
  <c r="L508" i="2"/>
  <c r="K508" i="2"/>
  <c r="J508" i="2"/>
  <c r="I508" i="2"/>
  <c r="F508" i="2"/>
  <c r="B508" i="2"/>
  <c r="AY507" i="2"/>
  <c r="AZ507" i="2" s="1"/>
  <c r="AW507" i="2"/>
  <c r="AX507" i="2" s="1"/>
  <c r="AU507" i="2"/>
  <c r="AV507" i="2" s="1"/>
  <c r="DU507" i="2"/>
  <c r="DS507" i="2"/>
  <c r="DR507" i="2"/>
  <c r="DQ507" i="2"/>
  <c r="DP507" i="2"/>
  <c r="R507" i="2"/>
  <c r="Q507" i="2"/>
  <c r="P507" i="2"/>
  <c r="O507" i="2"/>
  <c r="N507" i="2"/>
  <c r="M507" i="2"/>
  <c r="L507" i="2"/>
  <c r="K507" i="2"/>
  <c r="J507" i="2"/>
  <c r="I507" i="2"/>
  <c r="F507" i="2"/>
  <c r="B507" i="2"/>
  <c r="AY506" i="2"/>
  <c r="AZ506" i="2" s="1"/>
  <c r="AW506" i="2"/>
  <c r="AX506" i="2" s="1"/>
  <c r="AU506" i="2"/>
  <c r="AV506" i="2" s="1"/>
  <c r="DU506" i="2"/>
  <c r="DS506" i="2"/>
  <c r="DR506" i="2"/>
  <c r="DQ506" i="2"/>
  <c r="DP506" i="2"/>
  <c r="R506" i="2"/>
  <c r="Q506" i="2"/>
  <c r="P506" i="2"/>
  <c r="O506" i="2"/>
  <c r="N506" i="2"/>
  <c r="M506" i="2"/>
  <c r="L506" i="2"/>
  <c r="K506" i="2"/>
  <c r="J506" i="2"/>
  <c r="I506" i="2"/>
  <c r="F506" i="2"/>
  <c r="BH506" i="2" s="1"/>
  <c r="B506" i="2"/>
  <c r="AY505" i="2"/>
  <c r="AZ505" i="2" s="1"/>
  <c r="AW505" i="2"/>
  <c r="AX505" i="2" s="1"/>
  <c r="AU505" i="2"/>
  <c r="AV505" i="2" s="1"/>
  <c r="DU505" i="2"/>
  <c r="DS505" i="2"/>
  <c r="DR505" i="2"/>
  <c r="DQ505" i="2"/>
  <c r="DP505" i="2"/>
  <c r="U505" i="2"/>
  <c r="V505" i="2" s="1"/>
  <c r="R505" i="2"/>
  <c r="Q505" i="2"/>
  <c r="P505" i="2"/>
  <c r="O505" i="2"/>
  <c r="N505" i="2"/>
  <c r="M505" i="2"/>
  <c r="L505" i="2"/>
  <c r="K505" i="2"/>
  <c r="J505" i="2"/>
  <c r="I505" i="2"/>
  <c r="F505" i="2"/>
  <c r="B505" i="2"/>
  <c r="AY504" i="2"/>
  <c r="AZ504" i="2" s="1"/>
  <c r="AW504" i="2"/>
  <c r="AX504" i="2" s="1"/>
  <c r="AU504" i="2"/>
  <c r="AV504" i="2" s="1"/>
  <c r="DU504" i="2"/>
  <c r="DS504" i="2"/>
  <c r="DR504" i="2"/>
  <c r="DQ504" i="2"/>
  <c r="DP504" i="2"/>
  <c r="R504" i="2"/>
  <c r="Q504" i="2"/>
  <c r="P504" i="2"/>
  <c r="O504" i="2"/>
  <c r="N504" i="2"/>
  <c r="M504" i="2"/>
  <c r="L504" i="2"/>
  <c r="K504" i="2"/>
  <c r="J504" i="2"/>
  <c r="I504" i="2"/>
  <c r="F504" i="2"/>
  <c r="B504" i="2"/>
  <c r="AY503" i="2"/>
  <c r="AZ503" i="2" s="1"/>
  <c r="AW503" i="2"/>
  <c r="AX503" i="2" s="1"/>
  <c r="AU503" i="2"/>
  <c r="AV503" i="2" s="1"/>
  <c r="DU503" i="2"/>
  <c r="DS503" i="2"/>
  <c r="DR503" i="2"/>
  <c r="DQ503" i="2"/>
  <c r="DP503" i="2"/>
  <c r="R503" i="2"/>
  <c r="Q503" i="2"/>
  <c r="P503" i="2"/>
  <c r="O503" i="2"/>
  <c r="N503" i="2"/>
  <c r="M503" i="2"/>
  <c r="L503" i="2"/>
  <c r="K503" i="2"/>
  <c r="J503" i="2"/>
  <c r="I503" i="2"/>
  <c r="F503" i="2"/>
  <c r="B503" i="2"/>
  <c r="AY502" i="2"/>
  <c r="AZ502" i="2" s="1"/>
  <c r="AW502" i="2"/>
  <c r="AX502" i="2" s="1"/>
  <c r="AU502" i="2"/>
  <c r="AV502" i="2" s="1"/>
  <c r="DU502" i="2"/>
  <c r="DS502" i="2"/>
  <c r="DR502" i="2"/>
  <c r="DQ502" i="2"/>
  <c r="DP502" i="2"/>
  <c r="R502" i="2"/>
  <c r="Q502" i="2"/>
  <c r="P502" i="2"/>
  <c r="O502" i="2"/>
  <c r="N502" i="2"/>
  <c r="M502" i="2"/>
  <c r="L502" i="2"/>
  <c r="K502" i="2"/>
  <c r="J502" i="2"/>
  <c r="I502" i="2"/>
  <c r="F502" i="2"/>
  <c r="B502" i="2"/>
  <c r="AY501" i="2"/>
  <c r="AZ501" i="2" s="1"/>
  <c r="AW501" i="2"/>
  <c r="AX501" i="2" s="1"/>
  <c r="AU501" i="2"/>
  <c r="AV501" i="2" s="1"/>
  <c r="DU501" i="2"/>
  <c r="DS501" i="2"/>
  <c r="DR501" i="2"/>
  <c r="DQ501" i="2"/>
  <c r="DP501" i="2"/>
  <c r="R501" i="2"/>
  <c r="Q501" i="2"/>
  <c r="P501" i="2"/>
  <c r="O501" i="2"/>
  <c r="N501" i="2"/>
  <c r="M501" i="2"/>
  <c r="L501" i="2"/>
  <c r="K501" i="2"/>
  <c r="J501" i="2"/>
  <c r="I501" i="2"/>
  <c r="F501" i="2"/>
  <c r="B501" i="2"/>
  <c r="AY500" i="2"/>
  <c r="AZ500" i="2" s="1"/>
  <c r="AW500" i="2"/>
  <c r="AX500" i="2" s="1"/>
  <c r="AU500" i="2"/>
  <c r="AV500" i="2" s="1"/>
  <c r="DU500" i="2"/>
  <c r="DS500" i="2"/>
  <c r="DR500" i="2"/>
  <c r="DQ500" i="2"/>
  <c r="DP500" i="2"/>
  <c r="R500" i="2"/>
  <c r="Q500" i="2"/>
  <c r="P500" i="2"/>
  <c r="O500" i="2"/>
  <c r="N500" i="2"/>
  <c r="M500" i="2"/>
  <c r="L500" i="2"/>
  <c r="K500" i="2"/>
  <c r="J500" i="2"/>
  <c r="I500" i="2"/>
  <c r="F500" i="2"/>
  <c r="B500" i="2"/>
  <c r="AY499" i="2"/>
  <c r="AZ499" i="2" s="1"/>
  <c r="AW499" i="2"/>
  <c r="AX499" i="2" s="1"/>
  <c r="AU499" i="2"/>
  <c r="AV499" i="2" s="1"/>
  <c r="DU499" i="2"/>
  <c r="DS499" i="2"/>
  <c r="DR499" i="2"/>
  <c r="DQ499" i="2"/>
  <c r="DP499" i="2"/>
  <c r="R499" i="2"/>
  <c r="Q499" i="2"/>
  <c r="P499" i="2"/>
  <c r="O499" i="2"/>
  <c r="N499" i="2"/>
  <c r="M499" i="2"/>
  <c r="L499" i="2"/>
  <c r="K499" i="2"/>
  <c r="J499" i="2"/>
  <c r="I499" i="2"/>
  <c r="F499" i="2"/>
  <c r="B499" i="2"/>
  <c r="AY498" i="2"/>
  <c r="AZ498" i="2" s="1"/>
  <c r="AW498" i="2"/>
  <c r="AX498" i="2" s="1"/>
  <c r="AU498" i="2"/>
  <c r="AV498" i="2" s="1"/>
  <c r="DU498" i="2"/>
  <c r="DS498" i="2"/>
  <c r="DR498" i="2"/>
  <c r="DQ498" i="2"/>
  <c r="DP498" i="2"/>
  <c r="R498" i="2"/>
  <c r="Q498" i="2"/>
  <c r="P498" i="2"/>
  <c r="O498" i="2"/>
  <c r="N498" i="2"/>
  <c r="M498" i="2"/>
  <c r="L498" i="2"/>
  <c r="K498" i="2"/>
  <c r="J498" i="2"/>
  <c r="I498" i="2"/>
  <c r="F498" i="2"/>
  <c r="B498" i="2"/>
  <c r="AY497" i="2"/>
  <c r="AZ497" i="2" s="1"/>
  <c r="AW497" i="2"/>
  <c r="AX497" i="2" s="1"/>
  <c r="AU497" i="2"/>
  <c r="AV497" i="2" s="1"/>
  <c r="DU497" i="2"/>
  <c r="DS497" i="2"/>
  <c r="DR497" i="2"/>
  <c r="DQ497" i="2"/>
  <c r="DP497" i="2"/>
  <c r="R497" i="2"/>
  <c r="Q497" i="2"/>
  <c r="P497" i="2"/>
  <c r="O497" i="2"/>
  <c r="N497" i="2"/>
  <c r="M497" i="2"/>
  <c r="L497" i="2"/>
  <c r="K497" i="2"/>
  <c r="J497" i="2"/>
  <c r="I497" i="2"/>
  <c r="F497" i="2"/>
  <c r="B497" i="2"/>
  <c r="AY496" i="2"/>
  <c r="AZ496" i="2" s="1"/>
  <c r="AW496" i="2"/>
  <c r="AX496" i="2" s="1"/>
  <c r="AU496" i="2"/>
  <c r="AV496" i="2" s="1"/>
  <c r="DU496" i="2"/>
  <c r="DS496" i="2"/>
  <c r="DR496" i="2"/>
  <c r="DQ496" i="2"/>
  <c r="DP496" i="2"/>
  <c r="R496" i="2"/>
  <c r="Q496" i="2"/>
  <c r="P496" i="2"/>
  <c r="O496" i="2"/>
  <c r="N496" i="2"/>
  <c r="M496" i="2"/>
  <c r="L496" i="2"/>
  <c r="K496" i="2"/>
  <c r="J496" i="2"/>
  <c r="I496" i="2"/>
  <c r="F496" i="2"/>
  <c r="B496" i="2"/>
  <c r="AY495" i="2"/>
  <c r="AZ495" i="2" s="1"/>
  <c r="AW495" i="2"/>
  <c r="AX495" i="2" s="1"/>
  <c r="AU495" i="2"/>
  <c r="AV495" i="2" s="1"/>
  <c r="DU495" i="2"/>
  <c r="DS495" i="2"/>
  <c r="DR495" i="2"/>
  <c r="DQ495" i="2"/>
  <c r="DP495" i="2"/>
  <c r="R495" i="2"/>
  <c r="Q495" i="2"/>
  <c r="P495" i="2"/>
  <c r="O495" i="2"/>
  <c r="N495" i="2"/>
  <c r="M495" i="2"/>
  <c r="L495" i="2"/>
  <c r="K495" i="2"/>
  <c r="J495" i="2"/>
  <c r="I495" i="2"/>
  <c r="F495" i="2"/>
  <c r="B495" i="2"/>
  <c r="AY494" i="2"/>
  <c r="AZ494" i="2" s="1"/>
  <c r="AW494" i="2"/>
  <c r="AX494" i="2" s="1"/>
  <c r="AU494" i="2"/>
  <c r="AV494" i="2" s="1"/>
  <c r="DU494" i="2"/>
  <c r="DS494" i="2"/>
  <c r="DR494" i="2"/>
  <c r="DQ494" i="2"/>
  <c r="DP494" i="2"/>
  <c r="R494" i="2"/>
  <c r="Q494" i="2"/>
  <c r="P494" i="2"/>
  <c r="O494" i="2"/>
  <c r="N494" i="2"/>
  <c r="M494" i="2"/>
  <c r="L494" i="2"/>
  <c r="K494" i="2"/>
  <c r="J494" i="2"/>
  <c r="I494" i="2"/>
  <c r="F494" i="2"/>
  <c r="B494" i="2"/>
  <c r="AY493" i="2"/>
  <c r="AZ493" i="2" s="1"/>
  <c r="AW493" i="2"/>
  <c r="AX493" i="2" s="1"/>
  <c r="AU493" i="2"/>
  <c r="AV493" i="2" s="1"/>
  <c r="DU493" i="2"/>
  <c r="DS493" i="2"/>
  <c r="DR493" i="2"/>
  <c r="DQ493" i="2"/>
  <c r="DP493" i="2"/>
  <c r="R493" i="2"/>
  <c r="Q493" i="2"/>
  <c r="P493" i="2"/>
  <c r="O493" i="2"/>
  <c r="N493" i="2"/>
  <c r="M493" i="2"/>
  <c r="L493" i="2"/>
  <c r="K493" i="2"/>
  <c r="J493" i="2"/>
  <c r="I493" i="2"/>
  <c r="F493" i="2"/>
  <c r="B493" i="2"/>
  <c r="AY492" i="2"/>
  <c r="AZ492" i="2" s="1"/>
  <c r="AW492" i="2"/>
  <c r="AX492" i="2" s="1"/>
  <c r="AU492" i="2"/>
  <c r="AV492" i="2" s="1"/>
  <c r="DU492" i="2"/>
  <c r="DS492" i="2"/>
  <c r="DR492" i="2"/>
  <c r="DQ492" i="2"/>
  <c r="DP492" i="2"/>
  <c r="R492" i="2"/>
  <c r="Q492" i="2"/>
  <c r="P492" i="2"/>
  <c r="O492" i="2"/>
  <c r="N492" i="2"/>
  <c r="M492" i="2"/>
  <c r="L492" i="2"/>
  <c r="K492" i="2"/>
  <c r="J492" i="2"/>
  <c r="I492" i="2"/>
  <c r="F492" i="2"/>
  <c r="B492" i="2"/>
  <c r="AY491" i="2"/>
  <c r="AZ491" i="2" s="1"/>
  <c r="AW491" i="2"/>
  <c r="AX491" i="2" s="1"/>
  <c r="AU491" i="2"/>
  <c r="AV491" i="2" s="1"/>
  <c r="DU491" i="2"/>
  <c r="DS491" i="2"/>
  <c r="DR491" i="2"/>
  <c r="DQ491" i="2"/>
  <c r="DP491" i="2"/>
  <c r="R491" i="2"/>
  <c r="Q491" i="2"/>
  <c r="P491" i="2"/>
  <c r="O491" i="2"/>
  <c r="N491" i="2"/>
  <c r="M491" i="2"/>
  <c r="L491" i="2"/>
  <c r="K491" i="2"/>
  <c r="J491" i="2"/>
  <c r="I491" i="2"/>
  <c r="F491" i="2"/>
  <c r="B491" i="2"/>
  <c r="AY490" i="2"/>
  <c r="AZ490" i="2" s="1"/>
  <c r="AW490" i="2"/>
  <c r="AX490" i="2" s="1"/>
  <c r="AU490" i="2"/>
  <c r="AV490" i="2" s="1"/>
  <c r="DU490" i="2"/>
  <c r="DS490" i="2"/>
  <c r="DR490" i="2"/>
  <c r="DQ490" i="2"/>
  <c r="DP490" i="2"/>
  <c r="R490" i="2"/>
  <c r="Q490" i="2"/>
  <c r="P490" i="2"/>
  <c r="O490" i="2"/>
  <c r="N490" i="2"/>
  <c r="M490" i="2"/>
  <c r="L490" i="2"/>
  <c r="K490" i="2"/>
  <c r="J490" i="2"/>
  <c r="I490" i="2"/>
  <c r="F490" i="2"/>
  <c r="BH490" i="2" s="1"/>
  <c r="B490" i="2"/>
  <c r="AY489" i="2"/>
  <c r="AZ489" i="2" s="1"/>
  <c r="AW489" i="2"/>
  <c r="AX489" i="2" s="1"/>
  <c r="AU489" i="2"/>
  <c r="AV489" i="2" s="1"/>
  <c r="DU489" i="2"/>
  <c r="DS489" i="2"/>
  <c r="DR489" i="2"/>
  <c r="DQ489" i="2"/>
  <c r="DP489" i="2"/>
  <c r="R489" i="2"/>
  <c r="Q489" i="2"/>
  <c r="P489" i="2"/>
  <c r="O489" i="2"/>
  <c r="N489" i="2"/>
  <c r="M489" i="2"/>
  <c r="L489" i="2"/>
  <c r="K489" i="2"/>
  <c r="J489" i="2"/>
  <c r="I489" i="2"/>
  <c r="F489" i="2"/>
  <c r="B489" i="2"/>
  <c r="AY488" i="2"/>
  <c r="AZ488" i="2" s="1"/>
  <c r="AW488" i="2"/>
  <c r="AX488" i="2" s="1"/>
  <c r="AU488" i="2"/>
  <c r="AV488" i="2" s="1"/>
  <c r="DU488" i="2"/>
  <c r="DS488" i="2"/>
  <c r="DR488" i="2"/>
  <c r="DQ488" i="2"/>
  <c r="DP488" i="2"/>
  <c r="R488" i="2"/>
  <c r="Q488" i="2"/>
  <c r="P488" i="2"/>
  <c r="O488" i="2"/>
  <c r="N488" i="2"/>
  <c r="M488" i="2"/>
  <c r="L488" i="2"/>
  <c r="K488" i="2"/>
  <c r="J488" i="2"/>
  <c r="I488" i="2"/>
  <c r="F488" i="2"/>
  <c r="B488" i="2"/>
  <c r="AY487" i="2"/>
  <c r="AZ487" i="2" s="1"/>
  <c r="AW487" i="2"/>
  <c r="AX487" i="2" s="1"/>
  <c r="AU487" i="2"/>
  <c r="AV487" i="2" s="1"/>
  <c r="DU487" i="2"/>
  <c r="DS487" i="2"/>
  <c r="DR487" i="2"/>
  <c r="DQ487" i="2"/>
  <c r="DP487" i="2"/>
  <c r="R487" i="2"/>
  <c r="Q487" i="2"/>
  <c r="P487" i="2"/>
  <c r="O487" i="2"/>
  <c r="N487" i="2"/>
  <c r="M487" i="2"/>
  <c r="L487" i="2"/>
  <c r="K487" i="2"/>
  <c r="J487" i="2"/>
  <c r="I487" i="2"/>
  <c r="F487" i="2"/>
  <c r="BH487" i="2" s="1"/>
  <c r="B487" i="2"/>
  <c r="AY486" i="2"/>
  <c r="AZ486" i="2" s="1"/>
  <c r="AW486" i="2"/>
  <c r="AX486" i="2" s="1"/>
  <c r="AU486" i="2"/>
  <c r="AV486" i="2" s="1"/>
  <c r="DU486" i="2"/>
  <c r="DS486" i="2"/>
  <c r="DR486" i="2"/>
  <c r="DQ486" i="2"/>
  <c r="DP486" i="2"/>
  <c r="R486" i="2"/>
  <c r="Q486" i="2"/>
  <c r="P486" i="2"/>
  <c r="O486" i="2"/>
  <c r="N486" i="2"/>
  <c r="M486" i="2"/>
  <c r="L486" i="2"/>
  <c r="K486" i="2"/>
  <c r="J486" i="2"/>
  <c r="F486" i="2"/>
  <c r="B486" i="2"/>
  <c r="AY485" i="2"/>
  <c r="AZ485" i="2" s="1"/>
  <c r="AW485" i="2"/>
  <c r="AX485" i="2" s="1"/>
  <c r="AU485" i="2"/>
  <c r="AV485" i="2" s="1"/>
  <c r="DU485" i="2"/>
  <c r="DS485" i="2"/>
  <c r="DR485" i="2"/>
  <c r="DQ485" i="2"/>
  <c r="DP485" i="2"/>
  <c r="R485" i="2"/>
  <c r="Q485" i="2"/>
  <c r="P485" i="2"/>
  <c r="O485" i="2"/>
  <c r="N485" i="2"/>
  <c r="M485" i="2"/>
  <c r="L485" i="2"/>
  <c r="K485" i="2"/>
  <c r="J485" i="2"/>
  <c r="F485" i="2"/>
  <c r="B485" i="2"/>
  <c r="AY484" i="2"/>
  <c r="AZ484" i="2" s="1"/>
  <c r="AW484" i="2"/>
  <c r="AX484" i="2" s="1"/>
  <c r="AU484" i="2"/>
  <c r="AV484" i="2" s="1"/>
  <c r="DU484" i="2"/>
  <c r="DS484" i="2"/>
  <c r="DR484" i="2"/>
  <c r="DQ484" i="2"/>
  <c r="DP484" i="2"/>
  <c r="R484" i="2"/>
  <c r="Q484" i="2"/>
  <c r="P484" i="2"/>
  <c r="O484" i="2"/>
  <c r="N484" i="2"/>
  <c r="M484" i="2"/>
  <c r="L484" i="2"/>
  <c r="K484" i="2"/>
  <c r="J484" i="2"/>
  <c r="F484" i="2"/>
  <c r="B484" i="2"/>
  <c r="AY483" i="2"/>
  <c r="AZ483" i="2" s="1"/>
  <c r="AW483" i="2"/>
  <c r="AX483" i="2" s="1"/>
  <c r="AU483" i="2"/>
  <c r="AV483" i="2" s="1"/>
  <c r="DU483" i="2"/>
  <c r="DS483" i="2"/>
  <c r="DR483" i="2"/>
  <c r="DQ483" i="2"/>
  <c r="DP483" i="2"/>
  <c r="R483" i="2"/>
  <c r="Q483" i="2"/>
  <c r="P483" i="2"/>
  <c r="O483" i="2"/>
  <c r="N483" i="2"/>
  <c r="M483" i="2"/>
  <c r="L483" i="2"/>
  <c r="K483" i="2"/>
  <c r="J483" i="2"/>
  <c r="I483" i="2"/>
  <c r="F483" i="2"/>
  <c r="BH483" i="2" s="1"/>
  <c r="B483" i="2"/>
  <c r="AY482" i="2"/>
  <c r="AZ482" i="2" s="1"/>
  <c r="AW482" i="2"/>
  <c r="AX482" i="2" s="1"/>
  <c r="AU482" i="2"/>
  <c r="AV482" i="2" s="1"/>
  <c r="DU482" i="2"/>
  <c r="DS482" i="2"/>
  <c r="DR482" i="2"/>
  <c r="DQ482" i="2"/>
  <c r="DP482" i="2"/>
  <c r="R482" i="2"/>
  <c r="Q482" i="2"/>
  <c r="P482" i="2"/>
  <c r="O482" i="2"/>
  <c r="N482" i="2"/>
  <c r="M482" i="2"/>
  <c r="L482" i="2"/>
  <c r="K482" i="2"/>
  <c r="J482" i="2"/>
  <c r="I482" i="2"/>
  <c r="F482" i="2"/>
  <c r="BH482" i="2" s="1"/>
  <c r="B482" i="2"/>
  <c r="AY481" i="2"/>
  <c r="AZ481" i="2" s="1"/>
  <c r="AW481" i="2"/>
  <c r="AX481" i="2" s="1"/>
  <c r="AU481" i="2"/>
  <c r="AV481" i="2" s="1"/>
  <c r="DU481" i="2"/>
  <c r="DS481" i="2"/>
  <c r="DR481" i="2"/>
  <c r="DQ481" i="2"/>
  <c r="DP481" i="2"/>
  <c r="R481" i="2"/>
  <c r="Q481" i="2"/>
  <c r="P481" i="2"/>
  <c r="O481" i="2"/>
  <c r="N481" i="2"/>
  <c r="M481" i="2"/>
  <c r="L481" i="2"/>
  <c r="K481" i="2"/>
  <c r="J481" i="2"/>
  <c r="I481" i="2"/>
  <c r="F481" i="2"/>
  <c r="B481" i="2"/>
  <c r="AY480" i="2"/>
  <c r="AZ480" i="2" s="1"/>
  <c r="AW480" i="2"/>
  <c r="AX480" i="2" s="1"/>
  <c r="AU480" i="2"/>
  <c r="AV480" i="2" s="1"/>
  <c r="DU480" i="2"/>
  <c r="DS480" i="2"/>
  <c r="DR480" i="2"/>
  <c r="DQ480" i="2"/>
  <c r="DP480" i="2"/>
  <c r="R480" i="2"/>
  <c r="Q480" i="2"/>
  <c r="P480" i="2"/>
  <c r="O480" i="2"/>
  <c r="N480" i="2"/>
  <c r="M480" i="2"/>
  <c r="L480" i="2"/>
  <c r="K480" i="2"/>
  <c r="J480" i="2"/>
  <c r="I480" i="2"/>
  <c r="F480" i="2"/>
  <c r="B480" i="2"/>
  <c r="AY479" i="2"/>
  <c r="AZ479" i="2" s="1"/>
  <c r="AW479" i="2"/>
  <c r="AX479" i="2" s="1"/>
  <c r="AU479" i="2"/>
  <c r="AV479" i="2" s="1"/>
  <c r="DU479" i="2"/>
  <c r="DS479" i="2"/>
  <c r="DR479" i="2"/>
  <c r="DQ479" i="2"/>
  <c r="DP479" i="2"/>
  <c r="R479" i="2"/>
  <c r="Q479" i="2"/>
  <c r="P479" i="2"/>
  <c r="O479" i="2"/>
  <c r="N479" i="2"/>
  <c r="M479" i="2"/>
  <c r="L479" i="2"/>
  <c r="K479" i="2"/>
  <c r="J479" i="2"/>
  <c r="I479" i="2"/>
  <c r="F479" i="2"/>
  <c r="BH479" i="2" s="1"/>
  <c r="B479" i="2"/>
  <c r="AY478" i="2"/>
  <c r="AZ478" i="2" s="1"/>
  <c r="AW478" i="2"/>
  <c r="AX478" i="2" s="1"/>
  <c r="AU478" i="2"/>
  <c r="AV478" i="2" s="1"/>
  <c r="DU478" i="2"/>
  <c r="DS478" i="2"/>
  <c r="DR478" i="2"/>
  <c r="DQ478" i="2"/>
  <c r="DP478" i="2"/>
  <c r="R478" i="2"/>
  <c r="Q478" i="2"/>
  <c r="P478" i="2"/>
  <c r="O478" i="2"/>
  <c r="N478" i="2"/>
  <c r="M478" i="2"/>
  <c r="L478" i="2"/>
  <c r="K478" i="2"/>
  <c r="J478" i="2"/>
  <c r="I478" i="2"/>
  <c r="F478" i="2"/>
  <c r="BH478" i="2" s="1"/>
  <c r="B478" i="2"/>
  <c r="AY477" i="2"/>
  <c r="AZ477" i="2" s="1"/>
  <c r="AW477" i="2"/>
  <c r="AX477" i="2" s="1"/>
  <c r="AU477" i="2"/>
  <c r="AV477" i="2" s="1"/>
  <c r="DU477" i="2"/>
  <c r="DS477" i="2"/>
  <c r="DR477" i="2"/>
  <c r="DQ477" i="2"/>
  <c r="DP477" i="2"/>
  <c r="R477" i="2"/>
  <c r="Q477" i="2"/>
  <c r="P477" i="2"/>
  <c r="O477" i="2"/>
  <c r="N477" i="2"/>
  <c r="M477" i="2"/>
  <c r="L477" i="2"/>
  <c r="K477" i="2"/>
  <c r="J477" i="2"/>
  <c r="I477" i="2"/>
  <c r="F477" i="2"/>
  <c r="B477" i="2"/>
  <c r="AY476" i="2"/>
  <c r="AZ476" i="2" s="1"/>
  <c r="AW476" i="2"/>
  <c r="AX476" i="2" s="1"/>
  <c r="AU476" i="2"/>
  <c r="AV476" i="2" s="1"/>
  <c r="DU476" i="2"/>
  <c r="DS476" i="2"/>
  <c r="DR476" i="2"/>
  <c r="DQ476" i="2"/>
  <c r="DP476" i="2"/>
  <c r="R476" i="2"/>
  <c r="Q476" i="2"/>
  <c r="P476" i="2"/>
  <c r="O476" i="2"/>
  <c r="N476" i="2"/>
  <c r="M476" i="2"/>
  <c r="L476" i="2"/>
  <c r="K476" i="2"/>
  <c r="J476" i="2"/>
  <c r="I476" i="2"/>
  <c r="F476" i="2"/>
  <c r="BH476" i="2" s="1"/>
  <c r="B476" i="2"/>
  <c r="AY475" i="2"/>
  <c r="AZ475" i="2" s="1"/>
  <c r="AW475" i="2"/>
  <c r="AX475" i="2" s="1"/>
  <c r="AU475" i="2"/>
  <c r="AV475" i="2" s="1"/>
  <c r="DU475" i="2"/>
  <c r="DS475" i="2"/>
  <c r="DR475" i="2"/>
  <c r="DQ475" i="2"/>
  <c r="DP475" i="2"/>
  <c r="R475" i="2"/>
  <c r="Q475" i="2"/>
  <c r="P475" i="2"/>
  <c r="O475" i="2"/>
  <c r="N475" i="2"/>
  <c r="M475" i="2"/>
  <c r="L475" i="2"/>
  <c r="K475" i="2"/>
  <c r="J475" i="2"/>
  <c r="I475" i="2"/>
  <c r="F475" i="2"/>
  <c r="BH475" i="2" s="1"/>
  <c r="B475" i="2"/>
  <c r="AY474" i="2"/>
  <c r="AZ474" i="2" s="1"/>
  <c r="AW474" i="2"/>
  <c r="AX474" i="2" s="1"/>
  <c r="AU474" i="2"/>
  <c r="AV474" i="2" s="1"/>
  <c r="DU474" i="2"/>
  <c r="DS474" i="2"/>
  <c r="DR474" i="2"/>
  <c r="DQ474" i="2"/>
  <c r="DP474" i="2"/>
  <c r="R474" i="2"/>
  <c r="Q474" i="2"/>
  <c r="P474" i="2"/>
  <c r="O474" i="2"/>
  <c r="N474" i="2"/>
  <c r="M474" i="2"/>
  <c r="L474" i="2"/>
  <c r="K474" i="2"/>
  <c r="J474" i="2"/>
  <c r="I474" i="2"/>
  <c r="F474" i="2"/>
  <c r="BH474" i="2" s="1"/>
  <c r="B474" i="2"/>
  <c r="AY473" i="2"/>
  <c r="AZ473" i="2" s="1"/>
  <c r="AW473" i="2"/>
  <c r="AX473" i="2" s="1"/>
  <c r="AU473" i="2"/>
  <c r="AV473" i="2" s="1"/>
  <c r="DV473" i="2"/>
  <c r="DU473" i="2"/>
  <c r="DS473" i="2"/>
  <c r="DR473" i="2"/>
  <c r="DQ473" i="2"/>
  <c r="DP473" i="2"/>
  <c r="R473" i="2"/>
  <c r="Q473" i="2"/>
  <c r="P473" i="2"/>
  <c r="O473" i="2"/>
  <c r="N473" i="2"/>
  <c r="M473" i="2"/>
  <c r="L473" i="2"/>
  <c r="K473" i="2"/>
  <c r="J473" i="2"/>
  <c r="I473" i="2"/>
  <c r="F473" i="2"/>
  <c r="B473" i="2"/>
  <c r="AY472" i="2"/>
  <c r="AZ472" i="2" s="1"/>
  <c r="AW472" i="2"/>
  <c r="AX472" i="2" s="1"/>
  <c r="AU472" i="2"/>
  <c r="AV472" i="2" s="1"/>
  <c r="DV472" i="2"/>
  <c r="DU472" i="2"/>
  <c r="DS472" i="2"/>
  <c r="DR472" i="2"/>
  <c r="DQ472" i="2"/>
  <c r="DP472" i="2"/>
  <c r="R472" i="2"/>
  <c r="Q472" i="2"/>
  <c r="P472" i="2"/>
  <c r="O472" i="2"/>
  <c r="N472" i="2"/>
  <c r="M472" i="2"/>
  <c r="L472" i="2"/>
  <c r="K472" i="2"/>
  <c r="J472" i="2"/>
  <c r="I472" i="2"/>
  <c r="F472" i="2"/>
  <c r="B472" i="2"/>
  <c r="AY471" i="2"/>
  <c r="AZ471" i="2" s="1"/>
  <c r="AW471" i="2"/>
  <c r="AX471" i="2" s="1"/>
  <c r="AU471" i="2"/>
  <c r="AV471" i="2" s="1"/>
  <c r="DU471" i="2"/>
  <c r="DS471" i="2"/>
  <c r="DR471" i="2"/>
  <c r="DQ471" i="2"/>
  <c r="DP471" i="2"/>
  <c r="R471" i="2"/>
  <c r="Q471" i="2"/>
  <c r="P471" i="2"/>
  <c r="O471" i="2"/>
  <c r="N471" i="2"/>
  <c r="M471" i="2"/>
  <c r="L471" i="2"/>
  <c r="K471" i="2"/>
  <c r="J471" i="2"/>
  <c r="I471" i="2"/>
  <c r="F471" i="2"/>
  <c r="B471" i="2"/>
  <c r="AY470" i="2"/>
  <c r="AZ470" i="2" s="1"/>
  <c r="AW470" i="2"/>
  <c r="AX470" i="2" s="1"/>
  <c r="AU470" i="2"/>
  <c r="AV470" i="2" s="1"/>
  <c r="DU470" i="2"/>
  <c r="DS470" i="2"/>
  <c r="DR470" i="2"/>
  <c r="DQ470" i="2"/>
  <c r="DP470" i="2"/>
  <c r="R470" i="2"/>
  <c r="Q470" i="2"/>
  <c r="P470" i="2"/>
  <c r="O470" i="2"/>
  <c r="N470" i="2"/>
  <c r="M470" i="2"/>
  <c r="L470" i="2"/>
  <c r="K470" i="2"/>
  <c r="J470" i="2"/>
  <c r="I470" i="2"/>
  <c r="F470" i="2"/>
  <c r="B470" i="2"/>
  <c r="AY469" i="2"/>
  <c r="AZ469" i="2" s="1"/>
  <c r="AW469" i="2"/>
  <c r="AX469" i="2" s="1"/>
  <c r="AU469" i="2"/>
  <c r="AV469" i="2" s="1"/>
  <c r="DU469" i="2"/>
  <c r="DS469" i="2"/>
  <c r="DR469" i="2"/>
  <c r="DQ469" i="2"/>
  <c r="DP469" i="2"/>
  <c r="R469" i="2"/>
  <c r="Q469" i="2"/>
  <c r="P469" i="2"/>
  <c r="O469" i="2"/>
  <c r="N469" i="2"/>
  <c r="M469" i="2"/>
  <c r="L469" i="2"/>
  <c r="K469" i="2"/>
  <c r="J469" i="2"/>
  <c r="I469" i="2"/>
  <c r="F469" i="2"/>
  <c r="BH469" i="2" s="1"/>
  <c r="B469" i="2"/>
  <c r="AY468" i="2"/>
  <c r="AZ468" i="2" s="1"/>
  <c r="AW468" i="2"/>
  <c r="AX468" i="2" s="1"/>
  <c r="AU468" i="2"/>
  <c r="AV468" i="2" s="1"/>
  <c r="DU468" i="2"/>
  <c r="DS468" i="2"/>
  <c r="DR468" i="2"/>
  <c r="DQ468" i="2"/>
  <c r="DP468" i="2"/>
  <c r="R468" i="2"/>
  <c r="Q468" i="2"/>
  <c r="P468" i="2"/>
  <c r="O468" i="2"/>
  <c r="N468" i="2"/>
  <c r="M468" i="2"/>
  <c r="L468" i="2"/>
  <c r="K468" i="2"/>
  <c r="J468" i="2"/>
  <c r="I468" i="2"/>
  <c r="F468" i="2"/>
  <c r="B468" i="2"/>
  <c r="AY467" i="2"/>
  <c r="AZ467" i="2" s="1"/>
  <c r="AW467" i="2"/>
  <c r="AX467" i="2" s="1"/>
  <c r="AU467" i="2"/>
  <c r="AV467" i="2" s="1"/>
  <c r="DU467" i="2"/>
  <c r="DS467" i="2"/>
  <c r="DR467" i="2"/>
  <c r="DQ467" i="2"/>
  <c r="DP467" i="2"/>
  <c r="R467" i="2"/>
  <c r="Q467" i="2"/>
  <c r="P467" i="2"/>
  <c r="O467" i="2"/>
  <c r="N467" i="2"/>
  <c r="M467" i="2"/>
  <c r="L467" i="2"/>
  <c r="K467" i="2"/>
  <c r="J467" i="2"/>
  <c r="I467" i="2"/>
  <c r="F467" i="2"/>
  <c r="E467" i="2"/>
  <c r="B467" i="2"/>
  <c r="R466" i="2"/>
  <c r="Q466" i="2"/>
  <c r="P466" i="2"/>
  <c r="O466" i="2"/>
  <c r="N466" i="2"/>
  <c r="M466" i="2"/>
  <c r="L466" i="2"/>
  <c r="K466" i="2"/>
  <c r="F466" i="2"/>
  <c r="B466" i="2"/>
  <c r="AY465" i="2"/>
  <c r="AZ465" i="2" s="1"/>
  <c r="AW465" i="2"/>
  <c r="AX465" i="2" s="1"/>
  <c r="AU465" i="2"/>
  <c r="AV465" i="2" s="1"/>
  <c r="DV465" i="2"/>
  <c r="DU465" i="2"/>
  <c r="DS465" i="2"/>
  <c r="DR465" i="2"/>
  <c r="DQ465" i="2"/>
  <c r="DP465" i="2"/>
  <c r="U465" i="2"/>
  <c r="V465" i="2" s="1"/>
  <c r="R465" i="2"/>
  <c r="Q465" i="2"/>
  <c r="P465" i="2"/>
  <c r="O465" i="2"/>
  <c r="N465" i="2"/>
  <c r="M465" i="2"/>
  <c r="L465" i="2"/>
  <c r="K465" i="2"/>
  <c r="J465" i="2"/>
  <c r="I465" i="2"/>
  <c r="F465" i="2"/>
  <c r="B465" i="2"/>
  <c r="AY464" i="2"/>
  <c r="AZ464" i="2" s="1"/>
  <c r="AW464" i="2"/>
  <c r="AX464" i="2" s="1"/>
  <c r="AU464" i="2"/>
  <c r="AV464" i="2" s="1"/>
  <c r="DV464" i="2"/>
  <c r="DU464" i="2"/>
  <c r="DS464" i="2"/>
  <c r="DR464" i="2"/>
  <c r="DQ464" i="2"/>
  <c r="DP464" i="2"/>
  <c r="U464" i="2"/>
  <c r="V464" i="2" s="1"/>
  <c r="R464" i="2"/>
  <c r="Q464" i="2"/>
  <c r="P464" i="2"/>
  <c r="O464" i="2"/>
  <c r="N464" i="2"/>
  <c r="M464" i="2"/>
  <c r="L464" i="2"/>
  <c r="K464" i="2"/>
  <c r="J464" i="2"/>
  <c r="I464" i="2"/>
  <c r="F464" i="2"/>
  <c r="B464" i="2"/>
  <c r="AY463" i="2"/>
  <c r="AZ463" i="2" s="1"/>
  <c r="AW463" i="2"/>
  <c r="AX463" i="2" s="1"/>
  <c r="AU463" i="2"/>
  <c r="AV463" i="2" s="1"/>
  <c r="DV463" i="2"/>
  <c r="DU463" i="2"/>
  <c r="DS463" i="2"/>
  <c r="DR463" i="2"/>
  <c r="DQ463" i="2"/>
  <c r="DP463" i="2"/>
  <c r="U463" i="2"/>
  <c r="V463" i="2" s="1"/>
  <c r="R463" i="2"/>
  <c r="Q463" i="2"/>
  <c r="P463" i="2"/>
  <c r="O463" i="2"/>
  <c r="N463" i="2"/>
  <c r="M463" i="2"/>
  <c r="L463" i="2"/>
  <c r="K463" i="2"/>
  <c r="J463" i="2"/>
  <c r="I463" i="2"/>
  <c r="F463" i="2"/>
  <c r="B463" i="2"/>
  <c r="AY462" i="2"/>
  <c r="AZ462" i="2" s="1"/>
  <c r="AW462" i="2"/>
  <c r="AX462" i="2" s="1"/>
  <c r="AU462" i="2"/>
  <c r="AV462" i="2" s="1"/>
  <c r="DU462" i="2"/>
  <c r="DS462" i="2"/>
  <c r="DR462" i="2"/>
  <c r="DQ462" i="2"/>
  <c r="DP462" i="2"/>
  <c r="U462" i="2"/>
  <c r="V462" i="2" s="1"/>
  <c r="R462" i="2"/>
  <c r="Q462" i="2"/>
  <c r="P462" i="2"/>
  <c r="O462" i="2"/>
  <c r="N462" i="2"/>
  <c r="M462" i="2"/>
  <c r="L462" i="2"/>
  <c r="K462" i="2"/>
  <c r="J462" i="2"/>
  <c r="I462" i="2"/>
  <c r="F462" i="2"/>
  <c r="B462" i="2"/>
  <c r="AY461" i="2"/>
  <c r="AZ461" i="2" s="1"/>
  <c r="AW461" i="2"/>
  <c r="AX461" i="2" s="1"/>
  <c r="AU461" i="2"/>
  <c r="AV461" i="2" s="1"/>
  <c r="DV461" i="2"/>
  <c r="DU461" i="2"/>
  <c r="DS461" i="2"/>
  <c r="DR461" i="2"/>
  <c r="DQ461" i="2"/>
  <c r="DP461" i="2"/>
  <c r="U461" i="2"/>
  <c r="V461" i="2" s="1"/>
  <c r="R461" i="2"/>
  <c r="Q461" i="2"/>
  <c r="P461" i="2"/>
  <c r="O461" i="2"/>
  <c r="N461" i="2"/>
  <c r="M461" i="2"/>
  <c r="L461" i="2"/>
  <c r="K461" i="2"/>
  <c r="J461" i="2"/>
  <c r="I461" i="2"/>
  <c r="H461" i="2"/>
  <c r="F461" i="2"/>
  <c r="B461" i="2"/>
  <c r="AY460" i="2"/>
  <c r="AZ460" i="2" s="1"/>
  <c r="AW460" i="2"/>
  <c r="AX460" i="2" s="1"/>
  <c r="AU460" i="2"/>
  <c r="AV460" i="2" s="1"/>
  <c r="DV460" i="2"/>
  <c r="DU460" i="2"/>
  <c r="DS460" i="2"/>
  <c r="DR460" i="2"/>
  <c r="DQ460" i="2"/>
  <c r="DP460" i="2"/>
  <c r="U460" i="2"/>
  <c r="V460" i="2" s="1"/>
  <c r="R460" i="2"/>
  <c r="Q460" i="2"/>
  <c r="P460" i="2"/>
  <c r="O460" i="2"/>
  <c r="N460" i="2"/>
  <c r="M460" i="2"/>
  <c r="L460" i="2"/>
  <c r="K460" i="2"/>
  <c r="J460" i="2"/>
  <c r="I460" i="2"/>
  <c r="H460" i="2"/>
  <c r="F460" i="2"/>
  <c r="B460" i="2"/>
  <c r="AY459" i="2"/>
  <c r="AZ459" i="2" s="1"/>
  <c r="AW459" i="2"/>
  <c r="AX459" i="2" s="1"/>
  <c r="AU459" i="2"/>
  <c r="AV459" i="2" s="1"/>
  <c r="DU459" i="2"/>
  <c r="DS459" i="2"/>
  <c r="DR459" i="2"/>
  <c r="DQ459" i="2"/>
  <c r="DP459" i="2"/>
  <c r="U459" i="2"/>
  <c r="V459" i="2" s="1"/>
  <c r="R459" i="2"/>
  <c r="Q459" i="2"/>
  <c r="P459" i="2"/>
  <c r="O459" i="2"/>
  <c r="N459" i="2"/>
  <c r="M459" i="2"/>
  <c r="L459" i="2"/>
  <c r="K459" i="2"/>
  <c r="J459" i="2"/>
  <c r="I459" i="2"/>
  <c r="H459" i="2"/>
  <c r="F459" i="2"/>
  <c r="B459" i="2"/>
  <c r="AY458" i="2"/>
  <c r="AZ458" i="2" s="1"/>
  <c r="AW458" i="2"/>
  <c r="AX458" i="2" s="1"/>
  <c r="AU458" i="2"/>
  <c r="AV458" i="2" s="1"/>
  <c r="DV458" i="2"/>
  <c r="DU458" i="2"/>
  <c r="DS458" i="2"/>
  <c r="DR458" i="2"/>
  <c r="DQ458" i="2"/>
  <c r="DP458" i="2"/>
  <c r="U458" i="2"/>
  <c r="V458" i="2" s="1"/>
  <c r="R458" i="2"/>
  <c r="Q458" i="2"/>
  <c r="P458" i="2"/>
  <c r="O458" i="2"/>
  <c r="N458" i="2"/>
  <c r="M458" i="2"/>
  <c r="L458" i="2"/>
  <c r="K458" i="2"/>
  <c r="J458" i="2"/>
  <c r="I458" i="2"/>
  <c r="H458" i="2"/>
  <c r="F458" i="2"/>
  <c r="B458" i="2"/>
  <c r="AY457" i="2"/>
  <c r="AZ457" i="2" s="1"/>
  <c r="AW457" i="2"/>
  <c r="AX457" i="2" s="1"/>
  <c r="AU457" i="2"/>
  <c r="AV457" i="2" s="1"/>
  <c r="DU457" i="2"/>
  <c r="DS457" i="2"/>
  <c r="DR457" i="2"/>
  <c r="DQ457" i="2"/>
  <c r="DP457" i="2"/>
  <c r="U457" i="2"/>
  <c r="V457" i="2" s="1"/>
  <c r="R457" i="2"/>
  <c r="Q457" i="2"/>
  <c r="P457" i="2"/>
  <c r="O457" i="2"/>
  <c r="N457" i="2"/>
  <c r="M457" i="2"/>
  <c r="L457" i="2"/>
  <c r="K457" i="2"/>
  <c r="J457" i="2"/>
  <c r="I457" i="2"/>
  <c r="H457" i="2"/>
  <c r="F457" i="2"/>
  <c r="B457" i="2"/>
  <c r="AY456" i="2"/>
  <c r="AZ456" i="2" s="1"/>
  <c r="AW456" i="2"/>
  <c r="AX456" i="2" s="1"/>
  <c r="AU456" i="2"/>
  <c r="AV456" i="2" s="1"/>
  <c r="DV456" i="2"/>
  <c r="DU456" i="2"/>
  <c r="DS456" i="2"/>
  <c r="DR456" i="2"/>
  <c r="DQ456" i="2"/>
  <c r="DP456" i="2"/>
  <c r="U456" i="2"/>
  <c r="V456" i="2" s="1"/>
  <c r="R456" i="2"/>
  <c r="Q456" i="2"/>
  <c r="P456" i="2"/>
  <c r="O456" i="2"/>
  <c r="N456" i="2"/>
  <c r="M456" i="2"/>
  <c r="L456" i="2"/>
  <c r="K456" i="2"/>
  <c r="J456" i="2"/>
  <c r="I456" i="2"/>
  <c r="H456" i="2"/>
  <c r="F456" i="2"/>
  <c r="B456" i="2"/>
  <c r="AY455" i="2"/>
  <c r="AZ455" i="2" s="1"/>
  <c r="AW455" i="2"/>
  <c r="AX455" i="2" s="1"/>
  <c r="AU455" i="2"/>
  <c r="AV455" i="2" s="1"/>
  <c r="DU455" i="2"/>
  <c r="DS455" i="2"/>
  <c r="DR455" i="2"/>
  <c r="DQ455" i="2"/>
  <c r="DP455" i="2"/>
  <c r="U455" i="2"/>
  <c r="V455" i="2" s="1"/>
  <c r="R455" i="2"/>
  <c r="Q455" i="2"/>
  <c r="P455" i="2"/>
  <c r="O455" i="2"/>
  <c r="N455" i="2"/>
  <c r="M455" i="2"/>
  <c r="L455" i="2"/>
  <c r="K455" i="2"/>
  <c r="J455" i="2"/>
  <c r="I455" i="2"/>
  <c r="H455" i="2"/>
  <c r="F455" i="2"/>
  <c r="B455" i="2"/>
  <c r="AY454" i="2"/>
  <c r="AZ454" i="2" s="1"/>
  <c r="AW454" i="2"/>
  <c r="AX454" i="2" s="1"/>
  <c r="AU454" i="2"/>
  <c r="AV454" i="2" s="1"/>
  <c r="DV454" i="2"/>
  <c r="DU454" i="2"/>
  <c r="DS454" i="2"/>
  <c r="DR454" i="2"/>
  <c r="DQ454" i="2"/>
  <c r="DP454" i="2"/>
  <c r="U454" i="2"/>
  <c r="V454" i="2" s="1"/>
  <c r="R454" i="2"/>
  <c r="Q454" i="2"/>
  <c r="P454" i="2"/>
  <c r="O454" i="2"/>
  <c r="N454" i="2"/>
  <c r="M454" i="2"/>
  <c r="L454" i="2"/>
  <c r="K454" i="2"/>
  <c r="J454" i="2"/>
  <c r="I454" i="2"/>
  <c r="H454" i="2"/>
  <c r="F454" i="2"/>
  <c r="B454" i="2"/>
  <c r="AY453" i="2"/>
  <c r="AZ453" i="2" s="1"/>
  <c r="AW453" i="2"/>
  <c r="AX453" i="2" s="1"/>
  <c r="AU453" i="2"/>
  <c r="AV453" i="2" s="1"/>
  <c r="DU453" i="2"/>
  <c r="DS453" i="2"/>
  <c r="DR453" i="2"/>
  <c r="DQ453" i="2"/>
  <c r="DP453" i="2"/>
  <c r="R453" i="2"/>
  <c r="Q453" i="2"/>
  <c r="P453" i="2"/>
  <c r="O453" i="2"/>
  <c r="N453" i="2"/>
  <c r="M453" i="2"/>
  <c r="L453" i="2"/>
  <c r="K453" i="2"/>
  <c r="J453" i="2"/>
  <c r="I453" i="2"/>
  <c r="H453" i="2"/>
  <c r="F453" i="2"/>
  <c r="B453" i="2"/>
  <c r="AY452" i="2"/>
  <c r="AZ452" i="2" s="1"/>
  <c r="AW452" i="2"/>
  <c r="AX452" i="2" s="1"/>
  <c r="AU452" i="2"/>
  <c r="AV452" i="2" s="1"/>
  <c r="DU452" i="2"/>
  <c r="DS452" i="2"/>
  <c r="DR452" i="2"/>
  <c r="DQ452" i="2"/>
  <c r="DP452" i="2"/>
  <c r="U452" i="2"/>
  <c r="V452" i="2" s="1"/>
  <c r="R452" i="2"/>
  <c r="Q452" i="2"/>
  <c r="P452" i="2"/>
  <c r="O452" i="2"/>
  <c r="N452" i="2"/>
  <c r="M452" i="2"/>
  <c r="L452" i="2"/>
  <c r="K452" i="2"/>
  <c r="J452" i="2"/>
  <c r="I452" i="2"/>
  <c r="H452" i="2"/>
  <c r="F452" i="2"/>
  <c r="B452" i="2"/>
  <c r="AY451" i="2"/>
  <c r="AZ451" i="2" s="1"/>
  <c r="AW451" i="2"/>
  <c r="AX451" i="2" s="1"/>
  <c r="AU451" i="2"/>
  <c r="AV451" i="2" s="1"/>
  <c r="DV451" i="2"/>
  <c r="DU451" i="2"/>
  <c r="DS451" i="2"/>
  <c r="DR451" i="2"/>
  <c r="DQ451" i="2"/>
  <c r="DP451" i="2"/>
  <c r="U451" i="2"/>
  <c r="V451" i="2" s="1"/>
  <c r="R451" i="2"/>
  <c r="Q451" i="2"/>
  <c r="P451" i="2"/>
  <c r="O451" i="2"/>
  <c r="N451" i="2"/>
  <c r="M451" i="2"/>
  <c r="L451" i="2"/>
  <c r="K451" i="2"/>
  <c r="J451" i="2"/>
  <c r="I451" i="2"/>
  <c r="F451" i="2"/>
  <c r="B451" i="2"/>
  <c r="AY450" i="2"/>
  <c r="AZ450" i="2" s="1"/>
  <c r="AW450" i="2"/>
  <c r="AX450" i="2" s="1"/>
  <c r="AU450" i="2"/>
  <c r="AV450" i="2" s="1"/>
  <c r="DV450" i="2"/>
  <c r="DU450" i="2"/>
  <c r="DS450" i="2"/>
  <c r="DR450" i="2"/>
  <c r="DQ450" i="2"/>
  <c r="DP450" i="2"/>
  <c r="U450" i="2"/>
  <c r="V450" i="2" s="1"/>
  <c r="R450" i="2"/>
  <c r="Q450" i="2"/>
  <c r="P450" i="2"/>
  <c r="O450" i="2"/>
  <c r="N450" i="2"/>
  <c r="M450" i="2"/>
  <c r="L450" i="2"/>
  <c r="K450" i="2"/>
  <c r="J450" i="2"/>
  <c r="I450" i="2"/>
  <c r="H450" i="2"/>
  <c r="F450" i="2"/>
  <c r="B450" i="2"/>
  <c r="AY449" i="2"/>
  <c r="AZ449" i="2" s="1"/>
  <c r="AW449" i="2"/>
  <c r="AX449" i="2" s="1"/>
  <c r="AU449" i="2"/>
  <c r="AV449" i="2" s="1"/>
  <c r="DV449" i="2"/>
  <c r="DU449" i="2"/>
  <c r="DS449" i="2"/>
  <c r="DR449" i="2"/>
  <c r="DQ449" i="2"/>
  <c r="DP449" i="2"/>
  <c r="U449" i="2"/>
  <c r="V449" i="2" s="1"/>
  <c r="R449" i="2"/>
  <c r="Q449" i="2"/>
  <c r="P449" i="2"/>
  <c r="O449" i="2"/>
  <c r="N449" i="2"/>
  <c r="M449" i="2"/>
  <c r="L449" i="2"/>
  <c r="K449" i="2"/>
  <c r="J449" i="2"/>
  <c r="I449" i="2"/>
  <c r="F449" i="2"/>
  <c r="B449" i="2"/>
  <c r="AY448" i="2"/>
  <c r="AZ448" i="2" s="1"/>
  <c r="AW448" i="2"/>
  <c r="AX448" i="2" s="1"/>
  <c r="AU448" i="2"/>
  <c r="AV448" i="2" s="1"/>
  <c r="DU448" i="2"/>
  <c r="DS448" i="2"/>
  <c r="DR448" i="2"/>
  <c r="DQ448" i="2"/>
  <c r="DP448" i="2"/>
  <c r="U448" i="2"/>
  <c r="V448" i="2" s="1"/>
  <c r="R448" i="2"/>
  <c r="Q448" i="2"/>
  <c r="P448" i="2"/>
  <c r="O448" i="2"/>
  <c r="N448" i="2"/>
  <c r="M448" i="2"/>
  <c r="L448" i="2"/>
  <c r="K448" i="2"/>
  <c r="J448" i="2"/>
  <c r="I448" i="2"/>
  <c r="F448" i="2"/>
  <c r="B448" i="2"/>
  <c r="AY447" i="2"/>
  <c r="AZ447" i="2" s="1"/>
  <c r="AW447" i="2"/>
  <c r="AX447" i="2" s="1"/>
  <c r="AU447" i="2"/>
  <c r="AV447" i="2" s="1"/>
  <c r="DU447" i="2"/>
  <c r="DS447" i="2"/>
  <c r="DR447" i="2"/>
  <c r="DQ447" i="2"/>
  <c r="DP447" i="2"/>
  <c r="U447" i="2"/>
  <c r="V447" i="2" s="1"/>
  <c r="R447" i="2"/>
  <c r="Q447" i="2"/>
  <c r="P447" i="2"/>
  <c r="O447" i="2"/>
  <c r="N447" i="2"/>
  <c r="M447" i="2"/>
  <c r="L447" i="2"/>
  <c r="K447" i="2"/>
  <c r="J447" i="2"/>
  <c r="I447" i="2"/>
  <c r="F447" i="2"/>
  <c r="B447" i="2"/>
  <c r="AY446" i="2"/>
  <c r="AZ446" i="2" s="1"/>
  <c r="AW446" i="2"/>
  <c r="AX446" i="2" s="1"/>
  <c r="AU446" i="2"/>
  <c r="AV446" i="2" s="1"/>
  <c r="DU446" i="2"/>
  <c r="DS446" i="2"/>
  <c r="DR446" i="2"/>
  <c r="DQ446" i="2"/>
  <c r="DP446" i="2"/>
  <c r="U446" i="2"/>
  <c r="V446" i="2" s="1"/>
  <c r="R446" i="2"/>
  <c r="Q446" i="2"/>
  <c r="P446" i="2"/>
  <c r="O446" i="2"/>
  <c r="N446" i="2"/>
  <c r="M446" i="2"/>
  <c r="L446" i="2"/>
  <c r="K446" i="2"/>
  <c r="J446" i="2"/>
  <c r="I446" i="2"/>
  <c r="F446" i="2"/>
  <c r="E446" i="2"/>
  <c r="B446" i="2"/>
  <c r="R445" i="2"/>
  <c r="Q445" i="2"/>
  <c r="P445" i="2"/>
  <c r="O445" i="2"/>
  <c r="N445" i="2"/>
  <c r="M445" i="2"/>
  <c r="L445" i="2"/>
  <c r="K445" i="2"/>
  <c r="F445" i="2"/>
  <c r="B445" i="2"/>
  <c r="AY444" i="2"/>
  <c r="AZ444" i="2" s="1"/>
  <c r="AW444" i="2"/>
  <c r="AX444" i="2" s="1"/>
  <c r="AU444" i="2"/>
  <c r="AV444" i="2" s="1"/>
  <c r="DV444" i="2"/>
  <c r="DU444" i="2"/>
  <c r="DS444" i="2"/>
  <c r="DR444" i="2"/>
  <c r="DQ444" i="2"/>
  <c r="DP444" i="2"/>
  <c r="U444" i="2"/>
  <c r="V444" i="2" s="1"/>
  <c r="R444" i="2"/>
  <c r="Q444" i="2"/>
  <c r="P444" i="2"/>
  <c r="O444" i="2"/>
  <c r="N444" i="2"/>
  <c r="M444" i="2"/>
  <c r="L444" i="2"/>
  <c r="K444" i="2"/>
  <c r="J444" i="2"/>
  <c r="I444" i="2"/>
  <c r="F444" i="2"/>
  <c r="B444" i="2"/>
  <c r="AY443" i="2"/>
  <c r="AZ443" i="2" s="1"/>
  <c r="AW443" i="2"/>
  <c r="AX443" i="2" s="1"/>
  <c r="AU443" i="2"/>
  <c r="AV443" i="2" s="1"/>
  <c r="DV443" i="2"/>
  <c r="DU443" i="2"/>
  <c r="DS443" i="2"/>
  <c r="DR443" i="2"/>
  <c r="DQ443" i="2"/>
  <c r="DP443" i="2"/>
  <c r="U443" i="2"/>
  <c r="V443" i="2" s="1"/>
  <c r="R443" i="2"/>
  <c r="Q443" i="2"/>
  <c r="P443" i="2"/>
  <c r="O443" i="2"/>
  <c r="N443" i="2"/>
  <c r="M443" i="2"/>
  <c r="L443" i="2"/>
  <c r="K443" i="2"/>
  <c r="J443" i="2"/>
  <c r="I443" i="2"/>
  <c r="F443" i="2"/>
  <c r="B443" i="2"/>
  <c r="AY442" i="2"/>
  <c r="AZ442" i="2" s="1"/>
  <c r="AW442" i="2"/>
  <c r="AX442" i="2" s="1"/>
  <c r="AU442" i="2"/>
  <c r="AV442" i="2" s="1"/>
  <c r="DV442" i="2"/>
  <c r="DU442" i="2"/>
  <c r="DS442" i="2"/>
  <c r="DR442" i="2"/>
  <c r="DQ442" i="2"/>
  <c r="DP442" i="2"/>
  <c r="U442" i="2"/>
  <c r="V442" i="2" s="1"/>
  <c r="R442" i="2"/>
  <c r="Q442" i="2"/>
  <c r="P442" i="2"/>
  <c r="O442" i="2"/>
  <c r="N442" i="2"/>
  <c r="M442" i="2"/>
  <c r="L442" i="2"/>
  <c r="K442" i="2"/>
  <c r="J442" i="2"/>
  <c r="I442" i="2"/>
  <c r="F442" i="2"/>
  <c r="B442" i="2"/>
  <c r="AY441" i="2"/>
  <c r="AZ441" i="2" s="1"/>
  <c r="AW441" i="2"/>
  <c r="AX441" i="2" s="1"/>
  <c r="AU441" i="2"/>
  <c r="AV441" i="2" s="1"/>
  <c r="DV441" i="2"/>
  <c r="DU441" i="2"/>
  <c r="DS441" i="2"/>
  <c r="DR441" i="2"/>
  <c r="DQ441" i="2"/>
  <c r="DP441" i="2"/>
  <c r="U441" i="2"/>
  <c r="V441" i="2" s="1"/>
  <c r="R441" i="2"/>
  <c r="Q441" i="2"/>
  <c r="P441" i="2"/>
  <c r="O441" i="2"/>
  <c r="N441" i="2"/>
  <c r="M441" i="2"/>
  <c r="L441" i="2"/>
  <c r="K441" i="2"/>
  <c r="J441" i="2"/>
  <c r="I441" i="2"/>
  <c r="F441" i="2"/>
  <c r="B441" i="2"/>
  <c r="AY440" i="2"/>
  <c r="AZ440" i="2" s="1"/>
  <c r="AW440" i="2"/>
  <c r="AX440" i="2" s="1"/>
  <c r="AU440" i="2"/>
  <c r="AV440" i="2" s="1"/>
  <c r="DV440" i="2"/>
  <c r="DU440" i="2"/>
  <c r="DS440" i="2"/>
  <c r="DR440" i="2"/>
  <c r="DQ440" i="2"/>
  <c r="DP440" i="2"/>
  <c r="U440" i="2"/>
  <c r="V440" i="2" s="1"/>
  <c r="R440" i="2"/>
  <c r="Q440" i="2"/>
  <c r="P440" i="2"/>
  <c r="O440" i="2"/>
  <c r="N440" i="2"/>
  <c r="M440" i="2"/>
  <c r="L440" i="2"/>
  <c r="K440" i="2"/>
  <c r="J440" i="2"/>
  <c r="I440" i="2"/>
  <c r="F440" i="2"/>
  <c r="B440" i="2"/>
  <c r="AY439" i="2"/>
  <c r="AZ439" i="2" s="1"/>
  <c r="AW439" i="2"/>
  <c r="AX439" i="2" s="1"/>
  <c r="AU439" i="2"/>
  <c r="AV439" i="2" s="1"/>
  <c r="DV439" i="2"/>
  <c r="DU439" i="2"/>
  <c r="DS439" i="2"/>
  <c r="DR439" i="2"/>
  <c r="DQ439" i="2"/>
  <c r="DP439" i="2"/>
  <c r="U439" i="2"/>
  <c r="V439" i="2" s="1"/>
  <c r="R439" i="2"/>
  <c r="Q439" i="2"/>
  <c r="P439" i="2"/>
  <c r="O439" i="2"/>
  <c r="N439" i="2"/>
  <c r="M439" i="2"/>
  <c r="L439" i="2"/>
  <c r="K439" i="2"/>
  <c r="J439" i="2"/>
  <c r="I439" i="2"/>
  <c r="F439" i="2"/>
  <c r="B439" i="2"/>
  <c r="AY438" i="2"/>
  <c r="AZ438" i="2" s="1"/>
  <c r="AW438" i="2"/>
  <c r="AX438" i="2" s="1"/>
  <c r="AU438" i="2"/>
  <c r="AV438" i="2" s="1"/>
  <c r="DV438" i="2"/>
  <c r="DU438" i="2"/>
  <c r="DS438" i="2"/>
  <c r="DR438" i="2"/>
  <c r="DQ438" i="2"/>
  <c r="DP438" i="2"/>
  <c r="U438" i="2"/>
  <c r="V438" i="2" s="1"/>
  <c r="R438" i="2"/>
  <c r="Q438" i="2"/>
  <c r="P438" i="2"/>
  <c r="O438" i="2"/>
  <c r="N438" i="2"/>
  <c r="M438" i="2"/>
  <c r="L438" i="2"/>
  <c r="K438" i="2"/>
  <c r="J438" i="2"/>
  <c r="I438" i="2"/>
  <c r="F438" i="2"/>
  <c r="B438" i="2"/>
  <c r="AY437" i="2"/>
  <c r="AZ437" i="2" s="1"/>
  <c r="AW437" i="2"/>
  <c r="AX437" i="2" s="1"/>
  <c r="AU437" i="2"/>
  <c r="AV437" i="2" s="1"/>
  <c r="DV437" i="2"/>
  <c r="DU437" i="2"/>
  <c r="DS437" i="2"/>
  <c r="DR437" i="2"/>
  <c r="DQ437" i="2"/>
  <c r="DP437" i="2"/>
  <c r="U437" i="2"/>
  <c r="V437" i="2" s="1"/>
  <c r="R437" i="2"/>
  <c r="Q437" i="2"/>
  <c r="P437" i="2"/>
  <c r="O437" i="2"/>
  <c r="N437" i="2"/>
  <c r="M437" i="2"/>
  <c r="L437" i="2"/>
  <c r="K437" i="2"/>
  <c r="J437" i="2"/>
  <c r="I437" i="2"/>
  <c r="F437" i="2"/>
  <c r="B437" i="2"/>
  <c r="AY436" i="2"/>
  <c r="AZ436" i="2" s="1"/>
  <c r="AW436" i="2"/>
  <c r="AX436" i="2" s="1"/>
  <c r="AU436" i="2"/>
  <c r="AV436" i="2" s="1"/>
  <c r="DU436" i="2"/>
  <c r="DS436" i="2"/>
  <c r="DR436" i="2"/>
  <c r="DQ436" i="2"/>
  <c r="DP436" i="2"/>
  <c r="U436" i="2"/>
  <c r="V436" i="2" s="1"/>
  <c r="R436" i="2"/>
  <c r="Q436" i="2"/>
  <c r="P436" i="2"/>
  <c r="O436" i="2"/>
  <c r="N436" i="2"/>
  <c r="M436" i="2"/>
  <c r="L436" i="2"/>
  <c r="K436" i="2"/>
  <c r="J436" i="2"/>
  <c r="I436" i="2"/>
  <c r="F436" i="2"/>
  <c r="B436" i="2"/>
  <c r="AY435" i="2"/>
  <c r="AZ435" i="2" s="1"/>
  <c r="AW435" i="2"/>
  <c r="AX435" i="2" s="1"/>
  <c r="AU435" i="2"/>
  <c r="AV435" i="2" s="1"/>
  <c r="DV435" i="2"/>
  <c r="DU435" i="2"/>
  <c r="DS435" i="2"/>
  <c r="DR435" i="2"/>
  <c r="DQ435" i="2"/>
  <c r="DP435" i="2"/>
  <c r="U435" i="2"/>
  <c r="V435" i="2" s="1"/>
  <c r="R435" i="2"/>
  <c r="Q435" i="2"/>
  <c r="P435" i="2"/>
  <c r="O435" i="2"/>
  <c r="N435" i="2"/>
  <c r="M435" i="2"/>
  <c r="L435" i="2"/>
  <c r="K435" i="2"/>
  <c r="J435" i="2"/>
  <c r="I435" i="2"/>
  <c r="F435" i="2"/>
  <c r="B435" i="2"/>
  <c r="AY434" i="2"/>
  <c r="AZ434" i="2" s="1"/>
  <c r="AW434" i="2"/>
  <c r="AX434" i="2" s="1"/>
  <c r="AU434" i="2"/>
  <c r="AV434" i="2" s="1"/>
  <c r="DV434" i="2"/>
  <c r="DU434" i="2"/>
  <c r="DS434" i="2"/>
  <c r="DR434" i="2"/>
  <c r="DQ434" i="2"/>
  <c r="DP434" i="2"/>
  <c r="U434" i="2"/>
  <c r="V434" i="2" s="1"/>
  <c r="R434" i="2"/>
  <c r="Q434" i="2"/>
  <c r="P434" i="2"/>
  <c r="O434" i="2"/>
  <c r="N434" i="2"/>
  <c r="M434" i="2"/>
  <c r="L434" i="2"/>
  <c r="K434" i="2"/>
  <c r="J434" i="2"/>
  <c r="I434" i="2"/>
  <c r="F434" i="2"/>
  <c r="B434" i="2"/>
  <c r="AY433" i="2"/>
  <c r="AZ433" i="2" s="1"/>
  <c r="AW433" i="2"/>
  <c r="AX433" i="2" s="1"/>
  <c r="AU433" i="2"/>
  <c r="AV433" i="2" s="1"/>
  <c r="DV433" i="2"/>
  <c r="DU433" i="2"/>
  <c r="DS433" i="2"/>
  <c r="DR433" i="2"/>
  <c r="DQ433" i="2"/>
  <c r="DP433" i="2"/>
  <c r="U433" i="2"/>
  <c r="V433" i="2" s="1"/>
  <c r="R433" i="2"/>
  <c r="Q433" i="2"/>
  <c r="P433" i="2"/>
  <c r="O433" i="2"/>
  <c r="N433" i="2"/>
  <c r="M433" i="2"/>
  <c r="L433" i="2"/>
  <c r="K433" i="2"/>
  <c r="J433" i="2"/>
  <c r="I433" i="2"/>
  <c r="F433" i="2"/>
  <c r="B433" i="2"/>
  <c r="AY432" i="2"/>
  <c r="AZ432" i="2" s="1"/>
  <c r="AW432" i="2"/>
  <c r="AX432" i="2" s="1"/>
  <c r="AU432" i="2"/>
  <c r="AV432" i="2" s="1"/>
  <c r="DU432" i="2"/>
  <c r="DS432" i="2"/>
  <c r="DR432" i="2"/>
  <c r="DQ432" i="2"/>
  <c r="DP432" i="2"/>
  <c r="U432" i="2"/>
  <c r="V432" i="2" s="1"/>
  <c r="R432" i="2"/>
  <c r="Q432" i="2"/>
  <c r="P432" i="2"/>
  <c r="O432" i="2"/>
  <c r="N432" i="2"/>
  <c r="M432" i="2"/>
  <c r="L432" i="2"/>
  <c r="K432" i="2"/>
  <c r="J432" i="2"/>
  <c r="I432" i="2"/>
  <c r="F432" i="2"/>
  <c r="B432" i="2"/>
  <c r="AY431" i="2"/>
  <c r="AZ431" i="2" s="1"/>
  <c r="AW431" i="2"/>
  <c r="AX431" i="2" s="1"/>
  <c r="AU431" i="2"/>
  <c r="AV431" i="2" s="1"/>
  <c r="DV431" i="2"/>
  <c r="DU431" i="2"/>
  <c r="DS431" i="2"/>
  <c r="DR431" i="2"/>
  <c r="DQ431" i="2"/>
  <c r="DP431" i="2"/>
  <c r="U431" i="2"/>
  <c r="V431" i="2" s="1"/>
  <c r="R431" i="2"/>
  <c r="Q431" i="2"/>
  <c r="P431" i="2"/>
  <c r="O431" i="2"/>
  <c r="N431" i="2"/>
  <c r="M431" i="2"/>
  <c r="L431" i="2"/>
  <c r="K431" i="2"/>
  <c r="J431" i="2"/>
  <c r="I431" i="2"/>
  <c r="F431" i="2"/>
  <c r="B431" i="2"/>
  <c r="AY430" i="2"/>
  <c r="AZ430" i="2" s="1"/>
  <c r="AW430" i="2"/>
  <c r="AX430" i="2" s="1"/>
  <c r="AU430" i="2"/>
  <c r="AV430" i="2" s="1"/>
  <c r="DV430" i="2"/>
  <c r="DU430" i="2"/>
  <c r="DS430" i="2"/>
  <c r="DR430" i="2"/>
  <c r="DQ430" i="2"/>
  <c r="DP430" i="2"/>
  <c r="U430" i="2"/>
  <c r="V430" i="2" s="1"/>
  <c r="R430" i="2"/>
  <c r="Q430" i="2"/>
  <c r="P430" i="2"/>
  <c r="O430" i="2"/>
  <c r="N430" i="2"/>
  <c r="M430" i="2"/>
  <c r="L430" i="2"/>
  <c r="K430" i="2"/>
  <c r="J430" i="2"/>
  <c r="I430" i="2"/>
  <c r="F430" i="2"/>
  <c r="B430" i="2"/>
  <c r="AY429" i="2"/>
  <c r="AZ429" i="2" s="1"/>
  <c r="AW429" i="2"/>
  <c r="AX429" i="2" s="1"/>
  <c r="AU429" i="2"/>
  <c r="AV429" i="2" s="1"/>
  <c r="DV429" i="2"/>
  <c r="DU429" i="2"/>
  <c r="DS429" i="2"/>
  <c r="DR429" i="2"/>
  <c r="DQ429" i="2"/>
  <c r="DP429" i="2"/>
  <c r="U429" i="2"/>
  <c r="V429" i="2" s="1"/>
  <c r="R429" i="2"/>
  <c r="Q429" i="2"/>
  <c r="P429" i="2"/>
  <c r="O429" i="2"/>
  <c r="N429" i="2"/>
  <c r="M429" i="2"/>
  <c r="L429" i="2"/>
  <c r="K429" i="2"/>
  <c r="J429" i="2"/>
  <c r="I429" i="2"/>
  <c r="F429" i="2"/>
  <c r="B429" i="2"/>
  <c r="AY428" i="2"/>
  <c r="AZ428" i="2" s="1"/>
  <c r="AW428" i="2"/>
  <c r="AX428" i="2" s="1"/>
  <c r="AU428" i="2"/>
  <c r="AV428" i="2" s="1"/>
  <c r="DV428" i="2"/>
  <c r="DU428" i="2"/>
  <c r="DS428" i="2"/>
  <c r="DR428" i="2"/>
  <c r="DQ428" i="2"/>
  <c r="DP428" i="2"/>
  <c r="U428" i="2"/>
  <c r="V428" i="2" s="1"/>
  <c r="R428" i="2"/>
  <c r="Q428" i="2"/>
  <c r="P428" i="2"/>
  <c r="O428" i="2"/>
  <c r="N428" i="2"/>
  <c r="M428" i="2"/>
  <c r="L428" i="2"/>
  <c r="K428" i="2"/>
  <c r="J428" i="2"/>
  <c r="I428" i="2"/>
  <c r="F428" i="2"/>
  <c r="B428" i="2"/>
  <c r="AY427" i="2"/>
  <c r="AZ427" i="2" s="1"/>
  <c r="AW427" i="2"/>
  <c r="AX427" i="2" s="1"/>
  <c r="AU427" i="2"/>
  <c r="AV427" i="2" s="1"/>
  <c r="DV427" i="2"/>
  <c r="DU427" i="2"/>
  <c r="DS427" i="2"/>
  <c r="DR427" i="2"/>
  <c r="DQ427" i="2"/>
  <c r="DP427" i="2"/>
  <c r="U427" i="2"/>
  <c r="V427" i="2" s="1"/>
  <c r="R427" i="2"/>
  <c r="Q427" i="2"/>
  <c r="P427" i="2"/>
  <c r="O427" i="2"/>
  <c r="N427" i="2"/>
  <c r="M427" i="2"/>
  <c r="L427" i="2"/>
  <c r="K427" i="2"/>
  <c r="J427" i="2"/>
  <c r="I427" i="2"/>
  <c r="F427" i="2"/>
  <c r="B427" i="2"/>
  <c r="AY426" i="2"/>
  <c r="AZ426" i="2" s="1"/>
  <c r="AW426" i="2"/>
  <c r="AX426" i="2" s="1"/>
  <c r="AU426" i="2"/>
  <c r="AV426" i="2" s="1"/>
  <c r="DU426" i="2"/>
  <c r="DS426" i="2"/>
  <c r="DR426" i="2"/>
  <c r="DQ426" i="2"/>
  <c r="DP426" i="2"/>
  <c r="U426" i="2"/>
  <c r="V426" i="2" s="1"/>
  <c r="R426" i="2"/>
  <c r="Q426" i="2"/>
  <c r="P426" i="2"/>
  <c r="O426" i="2"/>
  <c r="N426" i="2"/>
  <c r="M426" i="2"/>
  <c r="L426" i="2"/>
  <c r="K426" i="2"/>
  <c r="J426" i="2"/>
  <c r="I426" i="2"/>
  <c r="F426" i="2"/>
  <c r="B426" i="2"/>
  <c r="AY425" i="2"/>
  <c r="AZ425" i="2" s="1"/>
  <c r="AW425" i="2"/>
  <c r="AX425" i="2" s="1"/>
  <c r="AU425" i="2"/>
  <c r="AV425" i="2" s="1"/>
  <c r="DV425" i="2"/>
  <c r="DU425" i="2"/>
  <c r="DS425" i="2"/>
  <c r="DR425" i="2"/>
  <c r="DQ425" i="2"/>
  <c r="DP425" i="2"/>
  <c r="U425" i="2"/>
  <c r="V425" i="2" s="1"/>
  <c r="R425" i="2"/>
  <c r="Q425" i="2"/>
  <c r="P425" i="2"/>
  <c r="O425" i="2"/>
  <c r="N425" i="2"/>
  <c r="M425" i="2"/>
  <c r="L425" i="2"/>
  <c r="K425" i="2"/>
  <c r="J425" i="2"/>
  <c r="I425" i="2"/>
  <c r="H425" i="2"/>
  <c r="F425" i="2"/>
  <c r="B425" i="2"/>
  <c r="AY424" i="2"/>
  <c r="AZ424" i="2" s="1"/>
  <c r="AW424" i="2"/>
  <c r="AX424" i="2" s="1"/>
  <c r="AU424" i="2"/>
  <c r="AV424" i="2" s="1"/>
  <c r="DV424" i="2"/>
  <c r="DU424" i="2"/>
  <c r="DS424" i="2"/>
  <c r="DR424" i="2"/>
  <c r="DQ424" i="2"/>
  <c r="DP424" i="2"/>
  <c r="U424" i="2"/>
  <c r="V424" i="2" s="1"/>
  <c r="R424" i="2"/>
  <c r="Q424" i="2"/>
  <c r="P424" i="2"/>
  <c r="O424" i="2"/>
  <c r="N424" i="2"/>
  <c r="M424" i="2"/>
  <c r="L424" i="2"/>
  <c r="K424" i="2"/>
  <c r="J424" i="2"/>
  <c r="I424" i="2"/>
  <c r="F424" i="2"/>
  <c r="B424" i="2"/>
  <c r="AY423" i="2"/>
  <c r="AZ423" i="2" s="1"/>
  <c r="AW423" i="2"/>
  <c r="AX423" i="2" s="1"/>
  <c r="AU423" i="2"/>
  <c r="AV423" i="2" s="1"/>
  <c r="DV423" i="2"/>
  <c r="DU423" i="2"/>
  <c r="DS423" i="2"/>
  <c r="DR423" i="2"/>
  <c r="DQ423" i="2"/>
  <c r="DP423" i="2"/>
  <c r="U423" i="2"/>
  <c r="V423" i="2" s="1"/>
  <c r="R423" i="2"/>
  <c r="Q423" i="2"/>
  <c r="P423" i="2"/>
  <c r="O423" i="2"/>
  <c r="N423" i="2"/>
  <c r="M423" i="2"/>
  <c r="L423" i="2"/>
  <c r="K423" i="2"/>
  <c r="J423" i="2"/>
  <c r="I423" i="2"/>
  <c r="F423" i="2"/>
  <c r="B423" i="2"/>
  <c r="AY422" i="2"/>
  <c r="AZ422" i="2" s="1"/>
  <c r="AW422" i="2"/>
  <c r="AX422" i="2" s="1"/>
  <c r="AU422" i="2"/>
  <c r="AV422" i="2" s="1"/>
  <c r="DV422" i="2"/>
  <c r="DU422" i="2"/>
  <c r="DS422" i="2"/>
  <c r="DR422" i="2"/>
  <c r="DQ422" i="2"/>
  <c r="DP422" i="2"/>
  <c r="U422" i="2"/>
  <c r="V422" i="2" s="1"/>
  <c r="R422" i="2"/>
  <c r="Q422" i="2"/>
  <c r="P422" i="2"/>
  <c r="O422" i="2"/>
  <c r="N422" i="2"/>
  <c r="M422" i="2"/>
  <c r="L422" i="2"/>
  <c r="K422" i="2"/>
  <c r="J422" i="2"/>
  <c r="I422" i="2"/>
  <c r="F422" i="2"/>
  <c r="B422" i="2"/>
  <c r="AY421" i="2"/>
  <c r="AZ421" i="2" s="1"/>
  <c r="AW421" i="2"/>
  <c r="AX421" i="2" s="1"/>
  <c r="AU421" i="2"/>
  <c r="AV421" i="2" s="1"/>
  <c r="DV421" i="2"/>
  <c r="DU421" i="2"/>
  <c r="DS421" i="2"/>
  <c r="DR421" i="2"/>
  <c r="DQ421" i="2"/>
  <c r="DP421" i="2"/>
  <c r="U421" i="2"/>
  <c r="V421" i="2" s="1"/>
  <c r="R421" i="2"/>
  <c r="Q421" i="2"/>
  <c r="P421" i="2"/>
  <c r="O421" i="2"/>
  <c r="N421" i="2"/>
  <c r="M421" i="2"/>
  <c r="L421" i="2"/>
  <c r="K421" i="2"/>
  <c r="J421" i="2"/>
  <c r="I421" i="2"/>
  <c r="H421" i="2"/>
  <c r="F421" i="2"/>
  <c r="B421" i="2"/>
  <c r="AY420" i="2"/>
  <c r="AZ420" i="2" s="1"/>
  <c r="AW420" i="2"/>
  <c r="AX420" i="2" s="1"/>
  <c r="AU420" i="2"/>
  <c r="AV420" i="2" s="1"/>
  <c r="DV420" i="2"/>
  <c r="DU420" i="2"/>
  <c r="DS420" i="2"/>
  <c r="DR420" i="2"/>
  <c r="DQ420" i="2"/>
  <c r="DP420" i="2"/>
  <c r="U420" i="2"/>
  <c r="V420" i="2" s="1"/>
  <c r="R420" i="2"/>
  <c r="Q420" i="2"/>
  <c r="P420" i="2"/>
  <c r="O420" i="2"/>
  <c r="N420" i="2"/>
  <c r="M420" i="2"/>
  <c r="L420" i="2"/>
  <c r="K420" i="2"/>
  <c r="J420" i="2"/>
  <c r="I420" i="2"/>
  <c r="F420" i="2"/>
  <c r="B420" i="2"/>
  <c r="AY419" i="2"/>
  <c r="AZ419" i="2" s="1"/>
  <c r="AW419" i="2"/>
  <c r="AX419" i="2" s="1"/>
  <c r="AU419" i="2"/>
  <c r="AV419" i="2" s="1"/>
  <c r="DV419" i="2"/>
  <c r="DU419" i="2"/>
  <c r="DS419" i="2"/>
  <c r="DR419" i="2"/>
  <c r="DQ419" i="2"/>
  <c r="DP419" i="2"/>
  <c r="U419" i="2"/>
  <c r="V419" i="2" s="1"/>
  <c r="R419" i="2"/>
  <c r="Q419" i="2"/>
  <c r="P419" i="2"/>
  <c r="O419" i="2"/>
  <c r="N419" i="2"/>
  <c r="M419" i="2"/>
  <c r="L419" i="2"/>
  <c r="K419" i="2"/>
  <c r="J419" i="2"/>
  <c r="I419" i="2"/>
  <c r="F419" i="2"/>
  <c r="B419" i="2"/>
  <c r="AY418" i="2"/>
  <c r="AZ418" i="2" s="1"/>
  <c r="AW418" i="2"/>
  <c r="AX418" i="2" s="1"/>
  <c r="AU418" i="2"/>
  <c r="AV418" i="2" s="1"/>
  <c r="DV418" i="2"/>
  <c r="DU418" i="2"/>
  <c r="DS418" i="2"/>
  <c r="DR418" i="2"/>
  <c r="DQ418" i="2"/>
  <c r="DP418" i="2"/>
  <c r="U418" i="2"/>
  <c r="V418" i="2" s="1"/>
  <c r="R418" i="2"/>
  <c r="Q418" i="2"/>
  <c r="P418" i="2"/>
  <c r="O418" i="2"/>
  <c r="N418" i="2"/>
  <c r="M418" i="2"/>
  <c r="L418" i="2"/>
  <c r="K418" i="2"/>
  <c r="J418" i="2"/>
  <c r="I418" i="2"/>
  <c r="F418" i="2"/>
  <c r="B418" i="2"/>
  <c r="AY417" i="2"/>
  <c r="AZ417" i="2" s="1"/>
  <c r="AW417" i="2"/>
  <c r="AX417" i="2" s="1"/>
  <c r="AU417" i="2"/>
  <c r="AV417" i="2" s="1"/>
  <c r="DV417" i="2"/>
  <c r="DU417" i="2"/>
  <c r="DS417" i="2"/>
  <c r="DR417" i="2"/>
  <c r="DQ417" i="2"/>
  <c r="DP417" i="2"/>
  <c r="U417" i="2"/>
  <c r="V417" i="2" s="1"/>
  <c r="R417" i="2"/>
  <c r="Q417" i="2"/>
  <c r="P417" i="2"/>
  <c r="O417" i="2"/>
  <c r="N417" i="2"/>
  <c r="M417" i="2"/>
  <c r="L417" i="2"/>
  <c r="K417" i="2"/>
  <c r="J417" i="2"/>
  <c r="I417" i="2"/>
  <c r="F417" i="2"/>
  <c r="B417" i="2"/>
  <c r="AY416" i="2"/>
  <c r="AZ416" i="2" s="1"/>
  <c r="AW416" i="2"/>
  <c r="AX416" i="2" s="1"/>
  <c r="AU416" i="2"/>
  <c r="AV416" i="2" s="1"/>
  <c r="DU416" i="2"/>
  <c r="DS416" i="2"/>
  <c r="DR416" i="2"/>
  <c r="DQ416" i="2"/>
  <c r="DP416" i="2"/>
  <c r="U416" i="2"/>
  <c r="V416" i="2" s="1"/>
  <c r="R416" i="2"/>
  <c r="Q416" i="2"/>
  <c r="P416" i="2"/>
  <c r="O416" i="2"/>
  <c r="N416" i="2"/>
  <c r="M416" i="2"/>
  <c r="L416" i="2"/>
  <c r="K416" i="2"/>
  <c r="J416" i="2"/>
  <c r="I416" i="2"/>
  <c r="F416" i="2"/>
  <c r="B416" i="2"/>
  <c r="AY415" i="2"/>
  <c r="AZ415" i="2" s="1"/>
  <c r="AW415" i="2"/>
  <c r="AX415" i="2" s="1"/>
  <c r="AU415" i="2"/>
  <c r="AV415" i="2" s="1"/>
  <c r="DU415" i="2"/>
  <c r="DS415" i="2"/>
  <c r="DR415" i="2"/>
  <c r="DQ415" i="2"/>
  <c r="DP415" i="2"/>
  <c r="U415" i="2"/>
  <c r="V415" i="2" s="1"/>
  <c r="R415" i="2"/>
  <c r="Q415" i="2"/>
  <c r="P415" i="2"/>
  <c r="O415" i="2"/>
  <c r="N415" i="2"/>
  <c r="M415" i="2"/>
  <c r="L415" i="2"/>
  <c r="K415" i="2"/>
  <c r="J415" i="2"/>
  <c r="I415" i="2"/>
  <c r="F415" i="2"/>
  <c r="B415" i="2"/>
  <c r="AY414" i="2"/>
  <c r="AZ414" i="2" s="1"/>
  <c r="AW414" i="2"/>
  <c r="AX414" i="2" s="1"/>
  <c r="AU414" i="2"/>
  <c r="AV414" i="2" s="1"/>
  <c r="DU414" i="2"/>
  <c r="DS414" i="2"/>
  <c r="DR414" i="2"/>
  <c r="DQ414" i="2"/>
  <c r="DP414" i="2"/>
  <c r="R414" i="2"/>
  <c r="Q414" i="2"/>
  <c r="P414" i="2"/>
  <c r="O414" i="2"/>
  <c r="N414" i="2"/>
  <c r="M414" i="2"/>
  <c r="L414" i="2"/>
  <c r="K414" i="2"/>
  <c r="J414" i="2"/>
  <c r="I414" i="2"/>
  <c r="F414" i="2"/>
  <c r="B414" i="2"/>
  <c r="AY413" i="2"/>
  <c r="AZ413" i="2" s="1"/>
  <c r="AW413" i="2"/>
  <c r="AX413" i="2" s="1"/>
  <c r="AU413" i="2"/>
  <c r="AV413" i="2" s="1"/>
  <c r="DV413" i="2"/>
  <c r="DU413" i="2"/>
  <c r="DS413" i="2"/>
  <c r="DR413" i="2"/>
  <c r="DQ413" i="2"/>
  <c r="DP413" i="2"/>
  <c r="U413" i="2"/>
  <c r="V413" i="2" s="1"/>
  <c r="R413" i="2"/>
  <c r="Q413" i="2"/>
  <c r="P413" i="2"/>
  <c r="O413" i="2"/>
  <c r="N413" i="2"/>
  <c r="M413" i="2"/>
  <c r="L413" i="2"/>
  <c r="K413" i="2"/>
  <c r="J413" i="2"/>
  <c r="I413" i="2"/>
  <c r="F413" i="2"/>
  <c r="B413" i="2"/>
  <c r="AY412" i="2"/>
  <c r="AZ412" i="2" s="1"/>
  <c r="AW412" i="2"/>
  <c r="AX412" i="2" s="1"/>
  <c r="AU412" i="2"/>
  <c r="AV412" i="2" s="1"/>
  <c r="DV412" i="2"/>
  <c r="DU412" i="2"/>
  <c r="DS412" i="2"/>
  <c r="DR412" i="2"/>
  <c r="DQ412" i="2"/>
  <c r="DP412" i="2"/>
  <c r="U412" i="2"/>
  <c r="V412" i="2" s="1"/>
  <c r="R412" i="2"/>
  <c r="Q412" i="2"/>
  <c r="P412" i="2"/>
  <c r="O412" i="2"/>
  <c r="N412" i="2"/>
  <c r="M412" i="2"/>
  <c r="L412" i="2"/>
  <c r="K412" i="2"/>
  <c r="J412" i="2"/>
  <c r="I412" i="2"/>
  <c r="F412" i="2"/>
  <c r="B412" i="2"/>
  <c r="AY411" i="2"/>
  <c r="AZ411" i="2" s="1"/>
  <c r="AW411" i="2"/>
  <c r="AX411" i="2" s="1"/>
  <c r="AU411" i="2"/>
  <c r="AV411" i="2" s="1"/>
  <c r="DV411" i="2"/>
  <c r="DU411" i="2"/>
  <c r="DS411" i="2"/>
  <c r="DR411" i="2"/>
  <c r="DQ411" i="2"/>
  <c r="DP411" i="2"/>
  <c r="U411" i="2"/>
  <c r="V411" i="2" s="1"/>
  <c r="R411" i="2"/>
  <c r="Q411" i="2"/>
  <c r="P411" i="2"/>
  <c r="O411" i="2"/>
  <c r="N411" i="2"/>
  <c r="M411" i="2"/>
  <c r="L411" i="2"/>
  <c r="K411" i="2"/>
  <c r="J411" i="2"/>
  <c r="I411" i="2"/>
  <c r="F411" i="2"/>
  <c r="B411" i="2"/>
  <c r="AY410" i="2"/>
  <c r="AZ410" i="2" s="1"/>
  <c r="AW410" i="2"/>
  <c r="AX410" i="2" s="1"/>
  <c r="AU410" i="2"/>
  <c r="AV410" i="2" s="1"/>
  <c r="DV410" i="2"/>
  <c r="DU410" i="2"/>
  <c r="DS410" i="2"/>
  <c r="DR410" i="2"/>
  <c r="DQ410" i="2"/>
  <c r="DP410" i="2"/>
  <c r="R410" i="2"/>
  <c r="Q410" i="2"/>
  <c r="P410" i="2"/>
  <c r="O410" i="2"/>
  <c r="N410" i="2"/>
  <c r="M410" i="2"/>
  <c r="L410" i="2"/>
  <c r="K410" i="2"/>
  <c r="J410" i="2"/>
  <c r="I410" i="2"/>
  <c r="F410" i="2"/>
  <c r="B410" i="2"/>
  <c r="AY409" i="2"/>
  <c r="AZ409" i="2" s="1"/>
  <c r="AW409" i="2"/>
  <c r="AX409" i="2" s="1"/>
  <c r="AU409" i="2"/>
  <c r="AV409" i="2" s="1"/>
  <c r="DV409" i="2"/>
  <c r="DU409" i="2"/>
  <c r="DS409" i="2"/>
  <c r="DR409" i="2"/>
  <c r="DQ409" i="2"/>
  <c r="DP409" i="2"/>
  <c r="U409" i="2"/>
  <c r="V409" i="2" s="1"/>
  <c r="R409" i="2"/>
  <c r="Q409" i="2"/>
  <c r="P409" i="2"/>
  <c r="O409" i="2"/>
  <c r="N409" i="2"/>
  <c r="M409" i="2"/>
  <c r="L409" i="2"/>
  <c r="K409" i="2"/>
  <c r="J409" i="2"/>
  <c r="I409" i="2"/>
  <c r="F409" i="2"/>
  <c r="B409" i="2"/>
  <c r="AY408" i="2"/>
  <c r="AZ408" i="2" s="1"/>
  <c r="AW408" i="2"/>
  <c r="AX408" i="2" s="1"/>
  <c r="AU408" i="2"/>
  <c r="AV408" i="2" s="1"/>
  <c r="DV408" i="2"/>
  <c r="DU408" i="2"/>
  <c r="DS408" i="2"/>
  <c r="DR408" i="2"/>
  <c r="DQ408" i="2"/>
  <c r="DP408" i="2"/>
  <c r="U408" i="2"/>
  <c r="V408" i="2" s="1"/>
  <c r="R408" i="2"/>
  <c r="Q408" i="2"/>
  <c r="P408" i="2"/>
  <c r="O408" i="2"/>
  <c r="N408" i="2"/>
  <c r="M408" i="2"/>
  <c r="L408" i="2"/>
  <c r="K408" i="2"/>
  <c r="J408" i="2"/>
  <c r="I408" i="2"/>
  <c r="F408" i="2"/>
  <c r="B408" i="2"/>
  <c r="AY407" i="2"/>
  <c r="AZ407" i="2" s="1"/>
  <c r="AW407" i="2"/>
  <c r="AX407" i="2" s="1"/>
  <c r="AU407" i="2"/>
  <c r="AV407" i="2" s="1"/>
  <c r="DV407" i="2"/>
  <c r="DU407" i="2"/>
  <c r="DS407" i="2"/>
  <c r="DR407" i="2"/>
  <c r="DQ407" i="2"/>
  <c r="DP407" i="2"/>
  <c r="U407" i="2"/>
  <c r="V407" i="2" s="1"/>
  <c r="R407" i="2"/>
  <c r="Q407" i="2"/>
  <c r="P407" i="2"/>
  <c r="O407" i="2"/>
  <c r="N407" i="2"/>
  <c r="M407" i="2"/>
  <c r="L407" i="2"/>
  <c r="K407" i="2"/>
  <c r="J407" i="2"/>
  <c r="I407" i="2"/>
  <c r="F407" i="2"/>
  <c r="B407" i="2"/>
  <c r="AY406" i="2"/>
  <c r="AZ406" i="2" s="1"/>
  <c r="AW406" i="2"/>
  <c r="AX406" i="2" s="1"/>
  <c r="AU406" i="2"/>
  <c r="AV406" i="2" s="1"/>
  <c r="DV406" i="2"/>
  <c r="DU406" i="2"/>
  <c r="DS406" i="2"/>
  <c r="DR406" i="2"/>
  <c r="DQ406" i="2"/>
  <c r="DP406" i="2"/>
  <c r="U406" i="2"/>
  <c r="V406" i="2" s="1"/>
  <c r="R406" i="2"/>
  <c r="Q406" i="2"/>
  <c r="P406" i="2"/>
  <c r="O406" i="2"/>
  <c r="N406" i="2"/>
  <c r="M406" i="2"/>
  <c r="L406" i="2"/>
  <c r="K406" i="2"/>
  <c r="J406" i="2"/>
  <c r="I406" i="2"/>
  <c r="F406" i="2"/>
  <c r="B406" i="2"/>
  <c r="AY405" i="2"/>
  <c r="AZ405" i="2" s="1"/>
  <c r="AW405" i="2"/>
  <c r="AX405" i="2" s="1"/>
  <c r="AU405" i="2"/>
  <c r="AV405" i="2" s="1"/>
  <c r="DV405" i="2"/>
  <c r="DU405" i="2"/>
  <c r="DS405" i="2"/>
  <c r="DR405" i="2"/>
  <c r="DQ405" i="2"/>
  <c r="DP405" i="2"/>
  <c r="U405" i="2"/>
  <c r="V405" i="2" s="1"/>
  <c r="R405" i="2"/>
  <c r="Q405" i="2"/>
  <c r="P405" i="2"/>
  <c r="O405" i="2"/>
  <c r="N405" i="2"/>
  <c r="M405" i="2"/>
  <c r="L405" i="2"/>
  <c r="K405" i="2"/>
  <c r="J405" i="2"/>
  <c r="I405" i="2"/>
  <c r="F405" i="2"/>
  <c r="B405" i="2"/>
  <c r="AY404" i="2"/>
  <c r="AZ404" i="2" s="1"/>
  <c r="AW404" i="2"/>
  <c r="AX404" i="2" s="1"/>
  <c r="AU404" i="2"/>
  <c r="AV404" i="2" s="1"/>
  <c r="DV404" i="2"/>
  <c r="DU404" i="2"/>
  <c r="DS404" i="2"/>
  <c r="DR404" i="2"/>
  <c r="DQ404" i="2"/>
  <c r="DP404" i="2"/>
  <c r="U404" i="2"/>
  <c r="V404" i="2" s="1"/>
  <c r="R404" i="2"/>
  <c r="Q404" i="2"/>
  <c r="P404" i="2"/>
  <c r="O404" i="2"/>
  <c r="N404" i="2"/>
  <c r="M404" i="2"/>
  <c r="L404" i="2"/>
  <c r="K404" i="2"/>
  <c r="J404" i="2"/>
  <c r="I404" i="2"/>
  <c r="F404" i="2"/>
  <c r="B404" i="2"/>
  <c r="AY403" i="2"/>
  <c r="AZ403" i="2" s="1"/>
  <c r="AW403" i="2"/>
  <c r="AX403" i="2" s="1"/>
  <c r="AU403" i="2"/>
  <c r="AV403" i="2" s="1"/>
  <c r="DU403" i="2"/>
  <c r="DS403" i="2"/>
  <c r="DR403" i="2"/>
  <c r="DQ403" i="2"/>
  <c r="DP403" i="2"/>
  <c r="U403" i="2"/>
  <c r="V403" i="2" s="1"/>
  <c r="R403" i="2"/>
  <c r="Q403" i="2"/>
  <c r="P403" i="2"/>
  <c r="O403" i="2"/>
  <c r="N403" i="2"/>
  <c r="M403" i="2"/>
  <c r="L403" i="2"/>
  <c r="K403" i="2"/>
  <c r="J403" i="2"/>
  <c r="I403" i="2"/>
  <c r="F403" i="2"/>
  <c r="B403" i="2"/>
  <c r="AY402" i="2"/>
  <c r="AZ402" i="2" s="1"/>
  <c r="AW402" i="2"/>
  <c r="AX402" i="2" s="1"/>
  <c r="AU402" i="2"/>
  <c r="AV402" i="2" s="1"/>
  <c r="DV402" i="2"/>
  <c r="DU402" i="2"/>
  <c r="DS402" i="2"/>
  <c r="DR402" i="2"/>
  <c r="DQ402" i="2"/>
  <c r="DP402" i="2"/>
  <c r="U402" i="2"/>
  <c r="V402" i="2" s="1"/>
  <c r="R402" i="2"/>
  <c r="Q402" i="2"/>
  <c r="P402" i="2"/>
  <c r="O402" i="2"/>
  <c r="N402" i="2"/>
  <c r="M402" i="2"/>
  <c r="L402" i="2"/>
  <c r="K402" i="2"/>
  <c r="J402" i="2"/>
  <c r="I402" i="2"/>
  <c r="F402" i="2"/>
  <c r="B402" i="2"/>
  <c r="AY401" i="2"/>
  <c r="AZ401" i="2" s="1"/>
  <c r="AW401" i="2"/>
  <c r="AX401" i="2" s="1"/>
  <c r="AU401" i="2"/>
  <c r="AV401" i="2" s="1"/>
  <c r="DU401" i="2"/>
  <c r="DS401" i="2"/>
  <c r="DR401" i="2"/>
  <c r="DQ401" i="2"/>
  <c r="DP401" i="2"/>
  <c r="U401" i="2"/>
  <c r="V401" i="2" s="1"/>
  <c r="R401" i="2"/>
  <c r="Q401" i="2"/>
  <c r="P401" i="2"/>
  <c r="O401" i="2"/>
  <c r="N401" i="2"/>
  <c r="M401" i="2"/>
  <c r="L401" i="2"/>
  <c r="K401" i="2"/>
  <c r="J401" i="2"/>
  <c r="I401" i="2"/>
  <c r="F401" i="2"/>
  <c r="B401" i="2"/>
  <c r="AY400" i="2"/>
  <c r="AZ400" i="2" s="1"/>
  <c r="AW400" i="2"/>
  <c r="AX400" i="2" s="1"/>
  <c r="AU400" i="2"/>
  <c r="AV400" i="2" s="1"/>
  <c r="DV400" i="2"/>
  <c r="DU400" i="2"/>
  <c r="DS400" i="2"/>
  <c r="DR400" i="2"/>
  <c r="DQ400" i="2"/>
  <c r="DP400" i="2"/>
  <c r="U400" i="2"/>
  <c r="V400" i="2" s="1"/>
  <c r="R400" i="2"/>
  <c r="Q400" i="2"/>
  <c r="P400" i="2"/>
  <c r="O400" i="2"/>
  <c r="N400" i="2"/>
  <c r="M400" i="2"/>
  <c r="L400" i="2"/>
  <c r="K400" i="2"/>
  <c r="J400" i="2"/>
  <c r="I400" i="2"/>
  <c r="F400" i="2"/>
  <c r="B400" i="2"/>
  <c r="AY399" i="2"/>
  <c r="AZ399" i="2" s="1"/>
  <c r="AW399" i="2"/>
  <c r="AX399" i="2" s="1"/>
  <c r="AU399" i="2"/>
  <c r="AV399" i="2" s="1"/>
  <c r="DU399" i="2"/>
  <c r="DS399" i="2"/>
  <c r="DR399" i="2"/>
  <c r="DQ399" i="2"/>
  <c r="DP399" i="2"/>
  <c r="U399" i="2"/>
  <c r="V399" i="2" s="1"/>
  <c r="R399" i="2"/>
  <c r="Q399" i="2"/>
  <c r="P399" i="2"/>
  <c r="O399" i="2"/>
  <c r="N399" i="2"/>
  <c r="M399" i="2"/>
  <c r="L399" i="2"/>
  <c r="K399" i="2"/>
  <c r="J399" i="2"/>
  <c r="I399" i="2"/>
  <c r="F399" i="2"/>
  <c r="B399" i="2"/>
  <c r="AY398" i="2"/>
  <c r="AZ398" i="2" s="1"/>
  <c r="AW398" i="2"/>
  <c r="AX398" i="2" s="1"/>
  <c r="AU398" i="2"/>
  <c r="AV398" i="2" s="1"/>
  <c r="DV398" i="2"/>
  <c r="DU398" i="2"/>
  <c r="DS398" i="2"/>
  <c r="DR398" i="2"/>
  <c r="DQ398" i="2"/>
  <c r="DP398" i="2"/>
  <c r="U398" i="2"/>
  <c r="V398" i="2" s="1"/>
  <c r="R398" i="2"/>
  <c r="Q398" i="2"/>
  <c r="P398" i="2"/>
  <c r="O398" i="2"/>
  <c r="N398" i="2"/>
  <c r="M398" i="2"/>
  <c r="L398" i="2"/>
  <c r="K398" i="2"/>
  <c r="J398" i="2"/>
  <c r="I398" i="2"/>
  <c r="F398" i="2"/>
  <c r="B398" i="2"/>
  <c r="AY397" i="2"/>
  <c r="AZ397" i="2" s="1"/>
  <c r="AW397" i="2"/>
  <c r="AX397" i="2" s="1"/>
  <c r="AU397" i="2"/>
  <c r="AV397" i="2" s="1"/>
  <c r="DV397" i="2"/>
  <c r="DU397" i="2"/>
  <c r="DS397" i="2"/>
  <c r="DR397" i="2"/>
  <c r="DQ397" i="2"/>
  <c r="DP397" i="2"/>
  <c r="U397" i="2"/>
  <c r="V397" i="2" s="1"/>
  <c r="R397" i="2"/>
  <c r="Q397" i="2"/>
  <c r="P397" i="2"/>
  <c r="O397" i="2"/>
  <c r="N397" i="2"/>
  <c r="M397" i="2"/>
  <c r="L397" i="2"/>
  <c r="K397" i="2"/>
  <c r="J397" i="2"/>
  <c r="I397" i="2"/>
  <c r="F397" i="2"/>
  <c r="B397" i="2"/>
  <c r="AY396" i="2"/>
  <c r="AZ396" i="2" s="1"/>
  <c r="AW396" i="2"/>
  <c r="AX396" i="2" s="1"/>
  <c r="AU396" i="2"/>
  <c r="AV396" i="2" s="1"/>
  <c r="DU396" i="2"/>
  <c r="DS396" i="2"/>
  <c r="DR396" i="2"/>
  <c r="DQ396" i="2"/>
  <c r="DP396" i="2"/>
  <c r="R396" i="2"/>
  <c r="Q396" i="2"/>
  <c r="P396" i="2"/>
  <c r="O396" i="2"/>
  <c r="N396" i="2"/>
  <c r="M396" i="2"/>
  <c r="L396" i="2"/>
  <c r="K396" i="2"/>
  <c r="J396" i="2"/>
  <c r="I396" i="2"/>
  <c r="F396" i="2"/>
  <c r="B396" i="2"/>
  <c r="AY395" i="2"/>
  <c r="AZ395" i="2" s="1"/>
  <c r="AW395" i="2"/>
  <c r="AX395" i="2" s="1"/>
  <c r="AU395" i="2"/>
  <c r="AV395" i="2" s="1"/>
  <c r="DV395" i="2"/>
  <c r="DU395" i="2"/>
  <c r="DS395" i="2"/>
  <c r="DR395" i="2"/>
  <c r="DQ395" i="2"/>
  <c r="DP395" i="2"/>
  <c r="U395" i="2"/>
  <c r="V395" i="2" s="1"/>
  <c r="R395" i="2"/>
  <c r="Q395" i="2"/>
  <c r="P395" i="2"/>
  <c r="O395" i="2"/>
  <c r="N395" i="2"/>
  <c r="M395" i="2"/>
  <c r="L395" i="2"/>
  <c r="K395" i="2"/>
  <c r="J395" i="2"/>
  <c r="I395" i="2"/>
  <c r="F395" i="2"/>
  <c r="B395" i="2"/>
  <c r="AY394" i="2"/>
  <c r="AZ394" i="2" s="1"/>
  <c r="AW394" i="2"/>
  <c r="AX394" i="2" s="1"/>
  <c r="AU394" i="2"/>
  <c r="AV394" i="2" s="1"/>
  <c r="DV394" i="2"/>
  <c r="DU394" i="2"/>
  <c r="DS394" i="2"/>
  <c r="DR394" i="2"/>
  <c r="DQ394" i="2"/>
  <c r="DP394" i="2"/>
  <c r="R394" i="2"/>
  <c r="Q394" i="2"/>
  <c r="P394" i="2"/>
  <c r="O394" i="2"/>
  <c r="N394" i="2"/>
  <c r="M394" i="2"/>
  <c r="L394" i="2"/>
  <c r="K394" i="2"/>
  <c r="J394" i="2"/>
  <c r="I394" i="2"/>
  <c r="F394" i="2"/>
  <c r="B394" i="2"/>
  <c r="AY393" i="2"/>
  <c r="AZ393" i="2" s="1"/>
  <c r="AW393" i="2"/>
  <c r="AX393" i="2" s="1"/>
  <c r="AU393" i="2"/>
  <c r="AV393" i="2" s="1"/>
  <c r="DV393" i="2"/>
  <c r="DU393" i="2"/>
  <c r="DS393" i="2"/>
  <c r="DR393" i="2"/>
  <c r="DQ393" i="2"/>
  <c r="DP393" i="2"/>
  <c r="R393" i="2"/>
  <c r="Q393" i="2"/>
  <c r="P393" i="2"/>
  <c r="O393" i="2"/>
  <c r="N393" i="2"/>
  <c r="M393" i="2"/>
  <c r="L393" i="2"/>
  <c r="K393" i="2"/>
  <c r="J393" i="2"/>
  <c r="I393" i="2"/>
  <c r="F393" i="2"/>
  <c r="B393" i="2"/>
  <c r="AY392" i="2"/>
  <c r="AZ392" i="2" s="1"/>
  <c r="AW392" i="2"/>
  <c r="AX392" i="2" s="1"/>
  <c r="AU392" i="2"/>
  <c r="AV392" i="2" s="1"/>
  <c r="DV392" i="2"/>
  <c r="DU392" i="2"/>
  <c r="DS392" i="2"/>
  <c r="DR392" i="2"/>
  <c r="DQ392" i="2"/>
  <c r="DP392" i="2"/>
  <c r="R392" i="2"/>
  <c r="Q392" i="2"/>
  <c r="P392" i="2"/>
  <c r="O392" i="2"/>
  <c r="N392" i="2"/>
  <c r="M392" i="2"/>
  <c r="L392" i="2"/>
  <c r="K392" i="2"/>
  <c r="J392" i="2"/>
  <c r="I392" i="2"/>
  <c r="F392" i="2"/>
  <c r="B392" i="2"/>
  <c r="AY391" i="2"/>
  <c r="AZ391" i="2" s="1"/>
  <c r="AW391" i="2"/>
  <c r="AX391" i="2" s="1"/>
  <c r="AU391" i="2"/>
  <c r="AV391" i="2" s="1"/>
  <c r="DV391" i="2"/>
  <c r="DU391" i="2"/>
  <c r="DS391" i="2"/>
  <c r="DR391" i="2"/>
  <c r="DQ391" i="2"/>
  <c r="DP391" i="2"/>
  <c r="R391" i="2"/>
  <c r="Q391" i="2"/>
  <c r="P391" i="2"/>
  <c r="O391" i="2"/>
  <c r="N391" i="2"/>
  <c r="M391" i="2"/>
  <c r="L391" i="2"/>
  <c r="K391" i="2"/>
  <c r="J391" i="2"/>
  <c r="I391" i="2"/>
  <c r="F391" i="2"/>
  <c r="B391" i="2"/>
  <c r="AY390" i="2"/>
  <c r="AZ390" i="2" s="1"/>
  <c r="AW390" i="2"/>
  <c r="AX390" i="2" s="1"/>
  <c r="AU390" i="2"/>
  <c r="AV390" i="2" s="1"/>
  <c r="DU390" i="2"/>
  <c r="DS390" i="2"/>
  <c r="DR390" i="2"/>
  <c r="DQ390" i="2"/>
  <c r="DP390" i="2"/>
  <c r="R390" i="2"/>
  <c r="Q390" i="2"/>
  <c r="P390" i="2"/>
  <c r="O390" i="2"/>
  <c r="N390" i="2"/>
  <c r="M390" i="2"/>
  <c r="L390" i="2"/>
  <c r="K390" i="2"/>
  <c r="J390" i="2"/>
  <c r="I390" i="2"/>
  <c r="F390" i="2"/>
  <c r="B390" i="2"/>
  <c r="AY389" i="2"/>
  <c r="AZ389" i="2" s="1"/>
  <c r="AW389" i="2"/>
  <c r="AX389" i="2" s="1"/>
  <c r="AU389" i="2"/>
  <c r="AV389" i="2" s="1"/>
  <c r="DV389" i="2"/>
  <c r="DU389" i="2"/>
  <c r="DS389" i="2"/>
  <c r="DR389" i="2"/>
  <c r="DQ389" i="2"/>
  <c r="DP389" i="2"/>
  <c r="R389" i="2"/>
  <c r="Q389" i="2"/>
  <c r="P389" i="2"/>
  <c r="O389" i="2"/>
  <c r="N389" i="2"/>
  <c r="M389" i="2"/>
  <c r="L389" i="2"/>
  <c r="K389" i="2"/>
  <c r="J389" i="2"/>
  <c r="I389" i="2"/>
  <c r="F389" i="2"/>
  <c r="B389" i="2"/>
  <c r="AY388" i="2"/>
  <c r="AZ388" i="2" s="1"/>
  <c r="AW388" i="2"/>
  <c r="AX388" i="2" s="1"/>
  <c r="AU388" i="2"/>
  <c r="AV388" i="2" s="1"/>
  <c r="DV388" i="2"/>
  <c r="DU388" i="2"/>
  <c r="DS388" i="2"/>
  <c r="DR388" i="2"/>
  <c r="DQ388" i="2"/>
  <c r="DP388" i="2"/>
  <c r="R388" i="2"/>
  <c r="Q388" i="2"/>
  <c r="P388" i="2"/>
  <c r="O388" i="2"/>
  <c r="N388" i="2"/>
  <c r="M388" i="2"/>
  <c r="L388" i="2"/>
  <c r="K388" i="2"/>
  <c r="J388" i="2"/>
  <c r="I388" i="2"/>
  <c r="F388" i="2"/>
  <c r="B388" i="2"/>
  <c r="AY387" i="2"/>
  <c r="AZ387" i="2" s="1"/>
  <c r="AW387" i="2"/>
  <c r="AX387" i="2" s="1"/>
  <c r="AU387" i="2"/>
  <c r="AV387" i="2" s="1"/>
  <c r="DV387" i="2"/>
  <c r="DU387" i="2"/>
  <c r="DS387" i="2"/>
  <c r="DR387" i="2"/>
  <c r="DQ387" i="2"/>
  <c r="DP387" i="2"/>
  <c r="R387" i="2"/>
  <c r="Q387" i="2"/>
  <c r="P387" i="2"/>
  <c r="O387" i="2"/>
  <c r="N387" i="2"/>
  <c r="M387" i="2"/>
  <c r="L387" i="2"/>
  <c r="K387" i="2"/>
  <c r="J387" i="2"/>
  <c r="I387" i="2"/>
  <c r="F387" i="2"/>
  <c r="B387" i="2"/>
  <c r="AY386" i="2"/>
  <c r="AZ386" i="2" s="1"/>
  <c r="AW386" i="2"/>
  <c r="AX386" i="2" s="1"/>
  <c r="AU386" i="2"/>
  <c r="AV386" i="2" s="1"/>
  <c r="DU386" i="2"/>
  <c r="DS386" i="2"/>
  <c r="DR386" i="2"/>
  <c r="DQ386" i="2"/>
  <c r="DP386" i="2"/>
  <c r="R386" i="2"/>
  <c r="Q386" i="2"/>
  <c r="P386" i="2"/>
  <c r="O386" i="2"/>
  <c r="N386" i="2"/>
  <c r="M386" i="2"/>
  <c r="L386" i="2"/>
  <c r="K386" i="2"/>
  <c r="J386" i="2"/>
  <c r="I386" i="2"/>
  <c r="F386" i="2"/>
  <c r="E386" i="2"/>
  <c r="D386" i="2"/>
  <c r="C386" i="2"/>
  <c r="B386" i="2"/>
  <c r="R385" i="2"/>
  <c r="Q385" i="2"/>
  <c r="P385" i="2"/>
  <c r="O385" i="2"/>
  <c r="N385" i="2"/>
  <c r="M385" i="2"/>
  <c r="L385" i="2"/>
  <c r="K385" i="2"/>
  <c r="C385" i="2"/>
  <c r="B385" i="2"/>
  <c r="R384" i="2"/>
  <c r="Q384" i="2"/>
  <c r="P384" i="2"/>
  <c r="O384" i="2"/>
  <c r="N384" i="2"/>
  <c r="M384" i="2"/>
  <c r="L384" i="2"/>
  <c r="K384" i="2"/>
  <c r="D384" i="2"/>
  <c r="B384" i="2"/>
  <c r="AY383" i="2"/>
  <c r="AZ383" i="2" s="1"/>
  <c r="AW383" i="2"/>
  <c r="AX383" i="2" s="1"/>
  <c r="AU383" i="2"/>
  <c r="AV383" i="2" s="1"/>
  <c r="DU383" i="2"/>
  <c r="DS383" i="2"/>
  <c r="DR383" i="2"/>
  <c r="DQ383" i="2"/>
  <c r="DP383" i="2"/>
  <c r="R383" i="2"/>
  <c r="Q383" i="2"/>
  <c r="P383" i="2"/>
  <c r="O383" i="2"/>
  <c r="N383" i="2"/>
  <c r="M383" i="2"/>
  <c r="L383" i="2"/>
  <c r="K383" i="2"/>
  <c r="J383" i="2"/>
  <c r="I383" i="2"/>
  <c r="H383" i="2"/>
  <c r="F383" i="2"/>
  <c r="E383" i="2"/>
  <c r="D383" i="2"/>
  <c r="B383" i="2"/>
  <c r="R382" i="2"/>
  <c r="Q382" i="2"/>
  <c r="P382" i="2"/>
  <c r="O382" i="2"/>
  <c r="N382" i="2"/>
  <c r="M382" i="2"/>
  <c r="L382" i="2"/>
  <c r="K382" i="2"/>
  <c r="D382" i="2"/>
  <c r="B382" i="2"/>
  <c r="AY381" i="2"/>
  <c r="AZ381" i="2" s="1"/>
  <c r="AW381" i="2"/>
  <c r="AX381" i="2" s="1"/>
  <c r="AU381" i="2"/>
  <c r="AV381" i="2" s="1"/>
  <c r="DU381" i="2"/>
  <c r="DS381" i="2"/>
  <c r="DR381" i="2"/>
  <c r="DQ381" i="2"/>
  <c r="DP381" i="2"/>
  <c r="R381" i="2"/>
  <c r="Q381" i="2"/>
  <c r="P381" i="2"/>
  <c r="O381" i="2"/>
  <c r="N381" i="2"/>
  <c r="M381" i="2"/>
  <c r="L381" i="2"/>
  <c r="K381" i="2"/>
  <c r="J381" i="2"/>
  <c r="I381" i="2"/>
  <c r="H381" i="2"/>
  <c r="F381" i="2"/>
  <c r="B381" i="2"/>
  <c r="AY380" i="2"/>
  <c r="AZ380" i="2" s="1"/>
  <c r="AW380" i="2"/>
  <c r="AX380" i="2" s="1"/>
  <c r="AU380" i="2"/>
  <c r="AV380" i="2" s="1"/>
  <c r="DU380" i="2"/>
  <c r="DS380" i="2"/>
  <c r="DR380" i="2"/>
  <c r="DQ380" i="2"/>
  <c r="DP380" i="2"/>
  <c r="R380" i="2"/>
  <c r="Q380" i="2"/>
  <c r="P380" i="2"/>
  <c r="O380" i="2"/>
  <c r="N380" i="2"/>
  <c r="M380" i="2"/>
  <c r="L380" i="2"/>
  <c r="K380" i="2"/>
  <c r="J380" i="2"/>
  <c r="I380" i="2"/>
  <c r="H380" i="2"/>
  <c r="F380" i="2"/>
  <c r="B380" i="2"/>
  <c r="AY379" i="2"/>
  <c r="AZ379" i="2" s="1"/>
  <c r="AW379" i="2"/>
  <c r="AX379" i="2" s="1"/>
  <c r="AU379" i="2"/>
  <c r="AV379" i="2" s="1"/>
  <c r="DU379" i="2"/>
  <c r="DS379" i="2"/>
  <c r="DR379" i="2"/>
  <c r="DQ379" i="2"/>
  <c r="DP379" i="2"/>
  <c r="R379" i="2"/>
  <c r="Q379" i="2"/>
  <c r="P379" i="2"/>
  <c r="O379" i="2"/>
  <c r="N379" i="2"/>
  <c r="M379" i="2"/>
  <c r="L379" i="2"/>
  <c r="K379" i="2"/>
  <c r="J379" i="2"/>
  <c r="I379" i="2"/>
  <c r="H379" i="2"/>
  <c r="F379" i="2"/>
  <c r="B379" i="2"/>
  <c r="AY378" i="2"/>
  <c r="AZ378" i="2" s="1"/>
  <c r="AW378" i="2"/>
  <c r="AX378" i="2" s="1"/>
  <c r="AU378" i="2"/>
  <c r="AV378" i="2" s="1"/>
  <c r="DU378" i="2"/>
  <c r="DS378" i="2"/>
  <c r="DR378" i="2"/>
  <c r="DQ378" i="2"/>
  <c r="DP378" i="2"/>
  <c r="R378" i="2"/>
  <c r="Q378" i="2"/>
  <c r="P378" i="2"/>
  <c r="O378" i="2"/>
  <c r="N378" i="2"/>
  <c r="M378" i="2"/>
  <c r="L378" i="2"/>
  <c r="K378" i="2"/>
  <c r="J378" i="2"/>
  <c r="I378" i="2"/>
  <c r="H378" i="2"/>
  <c r="F378" i="2"/>
  <c r="B378" i="2"/>
  <c r="AY377" i="2"/>
  <c r="AZ377" i="2" s="1"/>
  <c r="AW377" i="2"/>
  <c r="AX377" i="2" s="1"/>
  <c r="AU377" i="2"/>
  <c r="AV377" i="2" s="1"/>
  <c r="DU377" i="2"/>
  <c r="DS377" i="2"/>
  <c r="DR377" i="2"/>
  <c r="DQ377" i="2"/>
  <c r="DP377" i="2"/>
  <c r="R377" i="2"/>
  <c r="Q377" i="2"/>
  <c r="P377" i="2"/>
  <c r="O377" i="2"/>
  <c r="N377" i="2"/>
  <c r="M377" i="2"/>
  <c r="L377" i="2"/>
  <c r="K377" i="2"/>
  <c r="J377" i="2"/>
  <c r="I377" i="2"/>
  <c r="H377" i="2"/>
  <c r="F377" i="2"/>
  <c r="B377" i="2"/>
  <c r="AY376" i="2"/>
  <c r="AZ376" i="2" s="1"/>
  <c r="AW376" i="2"/>
  <c r="AX376" i="2" s="1"/>
  <c r="AU376" i="2"/>
  <c r="AV376" i="2" s="1"/>
  <c r="DU376" i="2"/>
  <c r="DS376" i="2"/>
  <c r="DR376" i="2"/>
  <c r="DQ376" i="2"/>
  <c r="DP376" i="2"/>
  <c r="R376" i="2"/>
  <c r="Q376" i="2"/>
  <c r="P376" i="2"/>
  <c r="O376" i="2"/>
  <c r="N376" i="2"/>
  <c r="M376" i="2"/>
  <c r="L376" i="2"/>
  <c r="K376" i="2"/>
  <c r="J376" i="2"/>
  <c r="I376" i="2"/>
  <c r="H376" i="2"/>
  <c r="F376" i="2"/>
  <c r="B376" i="2"/>
  <c r="AY375" i="2"/>
  <c r="AZ375" i="2" s="1"/>
  <c r="AW375" i="2"/>
  <c r="AX375" i="2" s="1"/>
  <c r="AU375" i="2"/>
  <c r="AV375" i="2" s="1"/>
  <c r="DU375" i="2"/>
  <c r="DS375" i="2"/>
  <c r="DR375" i="2"/>
  <c r="DQ375" i="2"/>
  <c r="DP375" i="2"/>
  <c r="R375" i="2"/>
  <c r="Q375" i="2"/>
  <c r="P375" i="2"/>
  <c r="O375" i="2"/>
  <c r="N375" i="2"/>
  <c r="M375" i="2"/>
  <c r="L375" i="2"/>
  <c r="K375" i="2"/>
  <c r="J375" i="2"/>
  <c r="I375" i="2"/>
  <c r="H375" i="2"/>
  <c r="F375" i="2"/>
  <c r="B375" i="2"/>
  <c r="AY374" i="2"/>
  <c r="AZ374" i="2" s="1"/>
  <c r="AW374" i="2"/>
  <c r="AX374" i="2" s="1"/>
  <c r="AU374" i="2"/>
  <c r="AV374" i="2" s="1"/>
  <c r="DU374" i="2"/>
  <c r="DS374" i="2"/>
  <c r="DR374" i="2"/>
  <c r="DQ374" i="2"/>
  <c r="DP374" i="2"/>
  <c r="R374" i="2"/>
  <c r="Q374" i="2"/>
  <c r="P374" i="2"/>
  <c r="O374" i="2"/>
  <c r="N374" i="2"/>
  <c r="M374" i="2"/>
  <c r="L374" i="2"/>
  <c r="K374" i="2"/>
  <c r="J374" i="2"/>
  <c r="I374" i="2"/>
  <c r="H374" i="2"/>
  <c r="F374" i="2"/>
  <c r="B374" i="2"/>
  <c r="AY373" i="2"/>
  <c r="AZ373" i="2" s="1"/>
  <c r="AW373" i="2"/>
  <c r="AX373" i="2" s="1"/>
  <c r="AU373" i="2"/>
  <c r="AV373" i="2" s="1"/>
  <c r="DU373" i="2"/>
  <c r="DS373" i="2"/>
  <c r="DR373" i="2"/>
  <c r="DQ373" i="2"/>
  <c r="DP373" i="2"/>
  <c r="R373" i="2"/>
  <c r="Q373" i="2"/>
  <c r="P373" i="2"/>
  <c r="O373" i="2"/>
  <c r="N373" i="2"/>
  <c r="M373" i="2"/>
  <c r="L373" i="2"/>
  <c r="K373" i="2"/>
  <c r="J373" i="2"/>
  <c r="I373" i="2"/>
  <c r="H373" i="2"/>
  <c r="F373" i="2"/>
  <c r="B373" i="2"/>
  <c r="AY372" i="2"/>
  <c r="AZ372" i="2" s="1"/>
  <c r="AW372" i="2"/>
  <c r="AX372" i="2" s="1"/>
  <c r="AU372" i="2"/>
  <c r="AV372" i="2" s="1"/>
  <c r="DU372" i="2"/>
  <c r="DS372" i="2"/>
  <c r="DR372" i="2"/>
  <c r="DQ372" i="2"/>
  <c r="DP372" i="2"/>
  <c r="R372" i="2"/>
  <c r="Q372" i="2"/>
  <c r="P372" i="2"/>
  <c r="O372" i="2"/>
  <c r="N372" i="2"/>
  <c r="M372" i="2"/>
  <c r="L372" i="2"/>
  <c r="K372" i="2"/>
  <c r="J372" i="2"/>
  <c r="I372" i="2"/>
  <c r="H372" i="2"/>
  <c r="F372" i="2"/>
  <c r="E372" i="2"/>
  <c r="D372" i="2"/>
  <c r="C372" i="2"/>
  <c r="B372" i="2"/>
  <c r="R371" i="2"/>
  <c r="Q371" i="2"/>
  <c r="P371" i="2"/>
  <c r="O371" i="2"/>
  <c r="N371" i="2"/>
  <c r="M371" i="2"/>
  <c r="L371" i="2"/>
  <c r="K371" i="2"/>
  <c r="D371" i="2"/>
  <c r="B371" i="2"/>
  <c r="AY370" i="2"/>
  <c r="AZ370" i="2" s="1"/>
  <c r="AW370" i="2"/>
  <c r="AX370" i="2" s="1"/>
  <c r="AU370" i="2"/>
  <c r="AV370" i="2" s="1"/>
  <c r="DU370" i="2"/>
  <c r="DS370" i="2"/>
  <c r="DR370" i="2"/>
  <c r="DQ370" i="2"/>
  <c r="DP370" i="2"/>
  <c r="R370" i="2"/>
  <c r="Q370" i="2"/>
  <c r="P370" i="2"/>
  <c r="O370" i="2"/>
  <c r="N370" i="2"/>
  <c r="M370" i="2"/>
  <c r="L370" i="2"/>
  <c r="K370" i="2"/>
  <c r="J370" i="2"/>
  <c r="I370" i="2"/>
  <c r="H370" i="2"/>
  <c r="F370" i="2"/>
  <c r="B370" i="2"/>
  <c r="AY369" i="2"/>
  <c r="AZ369" i="2" s="1"/>
  <c r="AW369" i="2"/>
  <c r="AX369" i="2" s="1"/>
  <c r="AU369" i="2"/>
  <c r="AV369" i="2" s="1"/>
  <c r="DU369" i="2"/>
  <c r="DS369" i="2"/>
  <c r="DR369" i="2"/>
  <c r="DQ369" i="2"/>
  <c r="DP369" i="2"/>
  <c r="R369" i="2"/>
  <c r="Q369" i="2"/>
  <c r="P369" i="2"/>
  <c r="O369" i="2"/>
  <c r="N369" i="2"/>
  <c r="M369" i="2"/>
  <c r="L369" i="2"/>
  <c r="K369" i="2"/>
  <c r="J369" i="2"/>
  <c r="I369" i="2"/>
  <c r="H369" i="2"/>
  <c r="F369" i="2"/>
  <c r="B369" i="2"/>
  <c r="AY368" i="2"/>
  <c r="AZ368" i="2" s="1"/>
  <c r="AW368" i="2"/>
  <c r="AX368" i="2" s="1"/>
  <c r="AU368" i="2"/>
  <c r="AV368" i="2" s="1"/>
  <c r="DU368" i="2"/>
  <c r="DS368" i="2"/>
  <c r="DR368" i="2"/>
  <c r="DQ368" i="2"/>
  <c r="DP368" i="2"/>
  <c r="R368" i="2"/>
  <c r="Q368" i="2"/>
  <c r="P368" i="2"/>
  <c r="O368" i="2"/>
  <c r="N368" i="2"/>
  <c r="M368" i="2"/>
  <c r="L368" i="2"/>
  <c r="K368" i="2"/>
  <c r="J368" i="2"/>
  <c r="I368" i="2"/>
  <c r="H368" i="2"/>
  <c r="F368" i="2"/>
  <c r="B368" i="2"/>
  <c r="AY367" i="2"/>
  <c r="AZ367" i="2" s="1"/>
  <c r="AW367" i="2"/>
  <c r="AX367" i="2" s="1"/>
  <c r="AU367" i="2"/>
  <c r="AV367" i="2" s="1"/>
  <c r="DU367" i="2"/>
  <c r="DS367" i="2"/>
  <c r="DR367" i="2"/>
  <c r="DQ367" i="2"/>
  <c r="DP367" i="2"/>
  <c r="R367" i="2"/>
  <c r="Q367" i="2"/>
  <c r="P367" i="2"/>
  <c r="O367" i="2"/>
  <c r="N367" i="2"/>
  <c r="M367" i="2"/>
  <c r="L367" i="2"/>
  <c r="K367" i="2"/>
  <c r="J367" i="2"/>
  <c r="I367" i="2"/>
  <c r="H367" i="2"/>
  <c r="F367" i="2"/>
  <c r="B367" i="2"/>
  <c r="AY366" i="2"/>
  <c r="AZ366" i="2" s="1"/>
  <c r="AW366" i="2"/>
  <c r="AX366" i="2" s="1"/>
  <c r="AU366" i="2"/>
  <c r="AV366" i="2" s="1"/>
  <c r="DU366" i="2"/>
  <c r="DS366" i="2"/>
  <c r="DR366" i="2"/>
  <c r="DQ366" i="2"/>
  <c r="DP366" i="2"/>
  <c r="U366" i="2"/>
  <c r="V366" i="2" s="1"/>
  <c r="R366" i="2"/>
  <c r="Q366" i="2"/>
  <c r="P366" i="2"/>
  <c r="O366" i="2"/>
  <c r="N366" i="2"/>
  <c r="M366" i="2"/>
  <c r="L366" i="2"/>
  <c r="K366" i="2"/>
  <c r="J366" i="2"/>
  <c r="I366" i="2"/>
  <c r="H366" i="2"/>
  <c r="F366" i="2"/>
  <c r="E366" i="2"/>
  <c r="D366" i="2"/>
  <c r="C366" i="2"/>
  <c r="B366" i="2"/>
  <c r="R365" i="2"/>
  <c r="Q365" i="2"/>
  <c r="P365" i="2"/>
  <c r="O365" i="2"/>
  <c r="N365" i="2"/>
  <c r="M365" i="2"/>
  <c r="L365" i="2"/>
  <c r="K365" i="2"/>
  <c r="C365" i="2"/>
  <c r="B365" i="2"/>
  <c r="AY364" i="2"/>
  <c r="AZ364" i="2" s="1"/>
  <c r="AW364" i="2"/>
  <c r="AX364" i="2" s="1"/>
  <c r="AU364" i="2"/>
  <c r="AV364" i="2" s="1"/>
  <c r="DU364" i="2"/>
  <c r="DS364" i="2"/>
  <c r="DR364" i="2"/>
  <c r="DQ364" i="2"/>
  <c r="DP364" i="2"/>
  <c r="U364" i="2"/>
  <c r="V364" i="2" s="1"/>
  <c r="R364" i="2"/>
  <c r="Q364" i="2"/>
  <c r="P364" i="2"/>
  <c r="O364" i="2"/>
  <c r="N364" i="2"/>
  <c r="M364" i="2"/>
  <c r="L364" i="2"/>
  <c r="K364" i="2"/>
  <c r="J364" i="2"/>
  <c r="I364" i="2"/>
  <c r="H364" i="2"/>
  <c r="F364" i="2"/>
  <c r="B364" i="2"/>
  <c r="AY363" i="2"/>
  <c r="AZ363" i="2" s="1"/>
  <c r="AW363" i="2"/>
  <c r="AX363" i="2" s="1"/>
  <c r="AU363" i="2"/>
  <c r="AV363" i="2" s="1"/>
  <c r="DU363" i="2"/>
  <c r="DS363" i="2"/>
  <c r="DR363" i="2"/>
  <c r="DQ363" i="2"/>
  <c r="DP363" i="2"/>
  <c r="U363" i="2"/>
  <c r="V363" i="2" s="1"/>
  <c r="R363" i="2"/>
  <c r="Q363" i="2"/>
  <c r="P363" i="2"/>
  <c r="O363" i="2"/>
  <c r="N363" i="2"/>
  <c r="M363" i="2"/>
  <c r="L363" i="2"/>
  <c r="K363" i="2"/>
  <c r="J363" i="2"/>
  <c r="I363" i="2"/>
  <c r="H363" i="2"/>
  <c r="F363" i="2"/>
  <c r="B363" i="2"/>
  <c r="AY362" i="2"/>
  <c r="AZ362" i="2" s="1"/>
  <c r="AW362" i="2"/>
  <c r="AX362" i="2" s="1"/>
  <c r="AU362" i="2"/>
  <c r="AV362" i="2" s="1"/>
  <c r="DU362" i="2"/>
  <c r="DS362" i="2"/>
  <c r="DR362" i="2"/>
  <c r="DQ362" i="2"/>
  <c r="DP362" i="2"/>
  <c r="U362" i="2"/>
  <c r="V362" i="2" s="1"/>
  <c r="R362" i="2"/>
  <c r="Q362" i="2"/>
  <c r="P362" i="2"/>
  <c r="O362" i="2"/>
  <c r="N362" i="2"/>
  <c r="M362" i="2"/>
  <c r="L362" i="2"/>
  <c r="K362" i="2"/>
  <c r="J362" i="2"/>
  <c r="I362" i="2"/>
  <c r="H362" i="2"/>
  <c r="F362" i="2"/>
  <c r="E362" i="2"/>
  <c r="D362" i="2"/>
  <c r="C362" i="2"/>
  <c r="B362" i="2"/>
  <c r="R361" i="2"/>
  <c r="Q361" i="2"/>
  <c r="P361" i="2"/>
  <c r="O361" i="2"/>
  <c r="N361" i="2"/>
  <c r="M361" i="2"/>
  <c r="L361" i="2"/>
  <c r="K361" i="2"/>
  <c r="C361" i="2"/>
  <c r="B361" i="2"/>
  <c r="R360" i="2"/>
  <c r="Q360" i="2"/>
  <c r="P360" i="2"/>
  <c r="O360" i="2"/>
  <c r="N360" i="2"/>
  <c r="M360" i="2"/>
  <c r="L360" i="2"/>
  <c r="K360" i="2"/>
  <c r="D360" i="2"/>
  <c r="B360" i="2"/>
  <c r="AY359" i="2"/>
  <c r="AZ359" i="2" s="1"/>
  <c r="AW359" i="2"/>
  <c r="AX359" i="2" s="1"/>
  <c r="AU359" i="2"/>
  <c r="AV359" i="2" s="1"/>
  <c r="DU359" i="2"/>
  <c r="DS359" i="2"/>
  <c r="DR359" i="2"/>
  <c r="DQ359" i="2"/>
  <c r="DP359" i="2"/>
  <c r="U359" i="2"/>
  <c r="V359" i="2" s="1"/>
  <c r="R359" i="2"/>
  <c r="Q359" i="2"/>
  <c r="P359" i="2"/>
  <c r="O359" i="2"/>
  <c r="N359" i="2"/>
  <c r="M359" i="2"/>
  <c r="L359" i="2"/>
  <c r="K359" i="2"/>
  <c r="J359" i="2"/>
  <c r="I359" i="2"/>
  <c r="H359" i="2"/>
  <c r="F359" i="2"/>
  <c r="B359" i="2"/>
  <c r="AY358" i="2"/>
  <c r="AZ358" i="2" s="1"/>
  <c r="AW358" i="2"/>
  <c r="AX358" i="2" s="1"/>
  <c r="AU358" i="2"/>
  <c r="AV358" i="2" s="1"/>
  <c r="DU358" i="2"/>
  <c r="DS358" i="2"/>
  <c r="DR358" i="2"/>
  <c r="DQ358" i="2"/>
  <c r="DP358" i="2"/>
  <c r="U358" i="2"/>
  <c r="V358" i="2" s="1"/>
  <c r="R358" i="2"/>
  <c r="Q358" i="2"/>
  <c r="P358" i="2"/>
  <c r="O358" i="2"/>
  <c r="N358" i="2"/>
  <c r="M358" i="2"/>
  <c r="L358" i="2"/>
  <c r="K358" i="2"/>
  <c r="J358" i="2"/>
  <c r="I358" i="2"/>
  <c r="H358" i="2"/>
  <c r="F358" i="2"/>
  <c r="B358" i="2"/>
  <c r="AY357" i="2"/>
  <c r="AZ357" i="2" s="1"/>
  <c r="AW357" i="2"/>
  <c r="AX357" i="2" s="1"/>
  <c r="AU357" i="2"/>
  <c r="AV357" i="2" s="1"/>
  <c r="DU357" i="2"/>
  <c r="DS357" i="2"/>
  <c r="DR357" i="2"/>
  <c r="DQ357" i="2"/>
  <c r="DP357" i="2"/>
  <c r="U357" i="2"/>
  <c r="V357" i="2" s="1"/>
  <c r="R357" i="2"/>
  <c r="Q357" i="2"/>
  <c r="P357" i="2"/>
  <c r="O357" i="2"/>
  <c r="N357" i="2"/>
  <c r="M357" i="2"/>
  <c r="L357" i="2"/>
  <c r="K357" i="2"/>
  <c r="J357" i="2"/>
  <c r="I357" i="2"/>
  <c r="H357" i="2"/>
  <c r="F357" i="2"/>
  <c r="B357" i="2"/>
  <c r="AY356" i="2"/>
  <c r="AZ356" i="2" s="1"/>
  <c r="AW356" i="2"/>
  <c r="AX356" i="2" s="1"/>
  <c r="AU356" i="2"/>
  <c r="AV356" i="2" s="1"/>
  <c r="DU356" i="2"/>
  <c r="DS356" i="2"/>
  <c r="DR356" i="2"/>
  <c r="DQ356" i="2"/>
  <c r="DP356" i="2"/>
  <c r="U356" i="2"/>
  <c r="V356" i="2" s="1"/>
  <c r="R356" i="2"/>
  <c r="Q356" i="2"/>
  <c r="P356" i="2"/>
  <c r="O356" i="2"/>
  <c r="N356" i="2"/>
  <c r="M356" i="2"/>
  <c r="L356" i="2"/>
  <c r="K356" i="2"/>
  <c r="J356" i="2"/>
  <c r="I356" i="2"/>
  <c r="H356" i="2"/>
  <c r="F356" i="2"/>
  <c r="B356" i="2"/>
  <c r="AY355" i="2"/>
  <c r="AZ355" i="2" s="1"/>
  <c r="AW355" i="2"/>
  <c r="AX355" i="2" s="1"/>
  <c r="AU355" i="2"/>
  <c r="AV355" i="2" s="1"/>
  <c r="DU355" i="2"/>
  <c r="DS355" i="2"/>
  <c r="DR355" i="2"/>
  <c r="DQ355" i="2"/>
  <c r="DP355" i="2"/>
  <c r="U355" i="2"/>
  <c r="V355" i="2" s="1"/>
  <c r="R355" i="2"/>
  <c r="Q355" i="2"/>
  <c r="P355" i="2"/>
  <c r="O355" i="2"/>
  <c r="N355" i="2"/>
  <c r="M355" i="2"/>
  <c r="L355" i="2"/>
  <c r="K355" i="2"/>
  <c r="J355" i="2"/>
  <c r="I355" i="2"/>
  <c r="H355" i="2"/>
  <c r="F355" i="2"/>
  <c r="B355" i="2"/>
  <c r="AY354" i="2"/>
  <c r="AZ354" i="2" s="1"/>
  <c r="AW354" i="2"/>
  <c r="AX354" i="2" s="1"/>
  <c r="AU354" i="2"/>
  <c r="AV354" i="2" s="1"/>
  <c r="DU354" i="2"/>
  <c r="DS354" i="2"/>
  <c r="DR354" i="2"/>
  <c r="DQ354" i="2"/>
  <c r="DP354" i="2"/>
  <c r="U354" i="2"/>
  <c r="V354" i="2" s="1"/>
  <c r="R354" i="2"/>
  <c r="Q354" i="2"/>
  <c r="P354" i="2"/>
  <c r="O354" i="2"/>
  <c r="N354" i="2"/>
  <c r="M354" i="2"/>
  <c r="L354" i="2"/>
  <c r="K354" i="2"/>
  <c r="J354" i="2"/>
  <c r="I354" i="2"/>
  <c r="H354" i="2"/>
  <c r="F354" i="2"/>
  <c r="E354" i="2"/>
  <c r="D354" i="2"/>
  <c r="B354" i="2"/>
  <c r="R353" i="2"/>
  <c r="Q353" i="2"/>
  <c r="P353" i="2"/>
  <c r="O353" i="2"/>
  <c r="N353" i="2"/>
  <c r="M353" i="2"/>
  <c r="L353" i="2"/>
  <c r="K353" i="2"/>
  <c r="D353" i="2"/>
  <c r="B353" i="2"/>
  <c r="AY352" i="2"/>
  <c r="AZ352" i="2" s="1"/>
  <c r="AW352" i="2"/>
  <c r="AX352" i="2" s="1"/>
  <c r="AU352" i="2"/>
  <c r="AV352" i="2" s="1"/>
  <c r="DU352" i="2"/>
  <c r="DS352" i="2"/>
  <c r="DR352" i="2"/>
  <c r="DQ352" i="2"/>
  <c r="DP352" i="2"/>
  <c r="U352" i="2"/>
  <c r="V352" i="2" s="1"/>
  <c r="R352" i="2"/>
  <c r="Q352" i="2"/>
  <c r="P352" i="2"/>
  <c r="O352" i="2"/>
  <c r="N352" i="2"/>
  <c r="M352" i="2"/>
  <c r="L352" i="2"/>
  <c r="K352" i="2"/>
  <c r="J352" i="2"/>
  <c r="I352" i="2"/>
  <c r="H352" i="2"/>
  <c r="F352" i="2"/>
  <c r="B352" i="2"/>
  <c r="AY351" i="2"/>
  <c r="AZ351" i="2" s="1"/>
  <c r="AW351" i="2"/>
  <c r="AX351" i="2" s="1"/>
  <c r="AU351" i="2"/>
  <c r="AV351" i="2" s="1"/>
  <c r="DU351" i="2"/>
  <c r="DS351" i="2"/>
  <c r="DR351" i="2"/>
  <c r="DQ351" i="2"/>
  <c r="DP351" i="2"/>
  <c r="U351" i="2"/>
  <c r="V351" i="2" s="1"/>
  <c r="R351" i="2"/>
  <c r="Q351" i="2"/>
  <c r="P351" i="2"/>
  <c r="O351" i="2"/>
  <c r="N351" i="2"/>
  <c r="M351" i="2"/>
  <c r="L351" i="2"/>
  <c r="K351" i="2"/>
  <c r="J351" i="2"/>
  <c r="I351" i="2"/>
  <c r="H351" i="2"/>
  <c r="F351" i="2"/>
  <c r="E351" i="2"/>
  <c r="D351" i="2"/>
  <c r="B351" i="2"/>
  <c r="R350" i="2"/>
  <c r="Q350" i="2"/>
  <c r="P350" i="2"/>
  <c r="O350" i="2"/>
  <c r="N350" i="2"/>
  <c r="M350" i="2"/>
  <c r="L350" i="2"/>
  <c r="K350" i="2"/>
  <c r="D350" i="2"/>
  <c r="B350" i="2"/>
  <c r="AY349" i="2"/>
  <c r="AZ349" i="2" s="1"/>
  <c r="AW349" i="2"/>
  <c r="AX349" i="2" s="1"/>
  <c r="AU349" i="2"/>
  <c r="AV349" i="2" s="1"/>
  <c r="DU349" i="2"/>
  <c r="DS349" i="2"/>
  <c r="DR349" i="2"/>
  <c r="DQ349" i="2"/>
  <c r="DP349" i="2"/>
  <c r="U349" i="2"/>
  <c r="V349" i="2" s="1"/>
  <c r="R349" i="2"/>
  <c r="Q349" i="2"/>
  <c r="P349" i="2"/>
  <c r="O349" i="2"/>
  <c r="N349" i="2"/>
  <c r="M349" i="2"/>
  <c r="L349" i="2"/>
  <c r="K349" i="2"/>
  <c r="J349" i="2"/>
  <c r="I349" i="2"/>
  <c r="H349" i="2"/>
  <c r="F349" i="2"/>
  <c r="B349" i="2"/>
  <c r="AY348" i="2"/>
  <c r="AZ348" i="2" s="1"/>
  <c r="AW348" i="2"/>
  <c r="AX348" i="2" s="1"/>
  <c r="AU348" i="2"/>
  <c r="AV348" i="2" s="1"/>
  <c r="DU348" i="2"/>
  <c r="DS348" i="2"/>
  <c r="DR348" i="2"/>
  <c r="DQ348" i="2"/>
  <c r="DP348" i="2"/>
  <c r="U348" i="2"/>
  <c r="V348" i="2" s="1"/>
  <c r="R348" i="2"/>
  <c r="Q348" i="2"/>
  <c r="P348" i="2"/>
  <c r="O348" i="2"/>
  <c r="N348" i="2"/>
  <c r="M348" i="2"/>
  <c r="L348" i="2"/>
  <c r="K348" i="2"/>
  <c r="J348" i="2"/>
  <c r="I348" i="2"/>
  <c r="H348" i="2"/>
  <c r="F348" i="2"/>
  <c r="B348" i="2"/>
  <c r="AY347" i="2"/>
  <c r="AZ347" i="2" s="1"/>
  <c r="AW347" i="2"/>
  <c r="AX347" i="2" s="1"/>
  <c r="AU347" i="2"/>
  <c r="AV347" i="2" s="1"/>
  <c r="DU347" i="2"/>
  <c r="DS347" i="2"/>
  <c r="DR347" i="2"/>
  <c r="DQ347" i="2"/>
  <c r="DP347" i="2"/>
  <c r="U347" i="2"/>
  <c r="V347" i="2" s="1"/>
  <c r="R347" i="2"/>
  <c r="Q347" i="2"/>
  <c r="P347" i="2"/>
  <c r="O347" i="2"/>
  <c r="N347" i="2"/>
  <c r="M347" i="2"/>
  <c r="L347" i="2"/>
  <c r="K347" i="2"/>
  <c r="J347" i="2"/>
  <c r="I347" i="2"/>
  <c r="H347" i="2"/>
  <c r="F347" i="2"/>
  <c r="B347" i="2"/>
  <c r="AY346" i="2"/>
  <c r="AZ346" i="2" s="1"/>
  <c r="AW346" i="2"/>
  <c r="AX346" i="2" s="1"/>
  <c r="AU346" i="2"/>
  <c r="AV346" i="2" s="1"/>
  <c r="DU346" i="2"/>
  <c r="DS346" i="2"/>
  <c r="DR346" i="2"/>
  <c r="DQ346" i="2"/>
  <c r="DP346" i="2"/>
  <c r="U346" i="2"/>
  <c r="V346" i="2" s="1"/>
  <c r="R346" i="2"/>
  <c r="Q346" i="2"/>
  <c r="P346" i="2"/>
  <c r="O346" i="2"/>
  <c r="N346" i="2"/>
  <c r="M346" i="2"/>
  <c r="L346" i="2"/>
  <c r="K346" i="2"/>
  <c r="J346" i="2"/>
  <c r="I346" i="2"/>
  <c r="H346" i="2"/>
  <c r="F346" i="2"/>
  <c r="B346" i="2"/>
  <c r="AY345" i="2"/>
  <c r="AZ345" i="2" s="1"/>
  <c r="AW345" i="2"/>
  <c r="AX345" i="2" s="1"/>
  <c r="AU345" i="2"/>
  <c r="AV345" i="2" s="1"/>
  <c r="DU345" i="2"/>
  <c r="DS345" i="2"/>
  <c r="DR345" i="2"/>
  <c r="DQ345" i="2"/>
  <c r="DP345" i="2"/>
  <c r="U345" i="2"/>
  <c r="V345" i="2" s="1"/>
  <c r="R345" i="2"/>
  <c r="Q345" i="2"/>
  <c r="P345" i="2"/>
  <c r="O345" i="2"/>
  <c r="N345" i="2"/>
  <c r="M345" i="2"/>
  <c r="L345" i="2"/>
  <c r="K345" i="2"/>
  <c r="J345" i="2"/>
  <c r="I345" i="2"/>
  <c r="H345" i="2"/>
  <c r="F345" i="2"/>
  <c r="B345" i="2"/>
  <c r="AY344" i="2"/>
  <c r="AZ344" i="2" s="1"/>
  <c r="AW344" i="2"/>
  <c r="AX344" i="2" s="1"/>
  <c r="AU344" i="2"/>
  <c r="AV344" i="2" s="1"/>
  <c r="DU344" i="2"/>
  <c r="DS344" i="2"/>
  <c r="DR344" i="2"/>
  <c r="DQ344" i="2"/>
  <c r="DP344" i="2"/>
  <c r="R344" i="2"/>
  <c r="Q344" i="2"/>
  <c r="P344" i="2"/>
  <c r="O344" i="2"/>
  <c r="N344" i="2"/>
  <c r="M344" i="2"/>
  <c r="L344" i="2"/>
  <c r="K344" i="2"/>
  <c r="J344" i="2"/>
  <c r="I344" i="2"/>
  <c r="H344" i="2"/>
  <c r="F344" i="2"/>
  <c r="B344" i="2"/>
  <c r="AY343" i="2"/>
  <c r="AZ343" i="2" s="1"/>
  <c r="AW343" i="2"/>
  <c r="AX343" i="2" s="1"/>
  <c r="AU343" i="2"/>
  <c r="AV343" i="2" s="1"/>
  <c r="DU343" i="2"/>
  <c r="DS343" i="2"/>
  <c r="DR343" i="2"/>
  <c r="DQ343" i="2"/>
  <c r="DP343" i="2"/>
  <c r="U343" i="2"/>
  <c r="V343" i="2" s="1"/>
  <c r="R343" i="2"/>
  <c r="Q343" i="2"/>
  <c r="P343" i="2"/>
  <c r="O343" i="2"/>
  <c r="N343" i="2"/>
  <c r="M343" i="2"/>
  <c r="L343" i="2"/>
  <c r="K343" i="2"/>
  <c r="J343" i="2"/>
  <c r="H343" i="2"/>
  <c r="F343" i="2"/>
  <c r="B343" i="2"/>
  <c r="AY342" i="2"/>
  <c r="AZ342" i="2" s="1"/>
  <c r="AW342" i="2"/>
  <c r="AX342" i="2" s="1"/>
  <c r="AU342" i="2"/>
  <c r="AV342" i="2" s="1"/>
  <c r="DU342" i="2"/>
  <c r="DS342" i="2"/>
  <c r="DR342" i="2"/>
  <c r="DQ342" i="2"/>
  <c r="DP342" i="2"/>
  <c r="U342" i="2"/>
  <c r="V342" i="2" s="1"/>
  <c r="R342" i="2"/>
  <c r="Q342" i="2"/>
  <c r="P342" i="2"/>
  <c r="O342" i="2"/>
  <c r="N342" i="2"/>
  <c r="M342" i="2"/>
  <c r="L342" i="2"/>
  <c r="K342" i="2"/>
  <c r="J342" i="2"/>
  <c r="I342" i="2"/>
  <c r="H342" i="2"/>
  <c r="F342" i="2"/>
  <c r="B342" i="2"/>
  <c r="AY341" i="2"/>
  <c r="AZ341" i="2" s="1"/>
  <c r="AW341" i="2"/>
  <c r="AX341" i="2" s="1"/>
  <c r="AU341" i="2"/>
  <c r="AV341" i="2" s="1"/>
  <c r="DU341" i="2"/>
  <c r="DS341" i="2"/>
  <c r="DR341" i="2"/>
  <c r="DQ341" i="2"/>
  <c r="DP341" i="2"/>
  <c r="R341" i="2"/>
  <c r="Q341" i="2"/>
  <c r="P341" i="2"/>
  <c r="O341" i="2"/>
  <c r="N341" i="2"/>
  <c r="M341" i="2"/>
  <c r="L341" i="2"/>
  <c r="K341" i="2"/>
  <c r="J341" i="2"/>
  <c r="I341" i="2"/>
  <c r="H341" i="2"/>
  <c r="F341" i="2"/>
  <c r="B341" i="2"/>
  <c r="AY340" i="2"/>
  <c r="AZ340" i="2" s="1"/>
  <c r="AW340" i="2"/>
  <c r="AX340" i="2" s="1"/>
  <c r="AU340" i="2"/>
  <c r="AV340" i="2" s="1"/>
  <c r="DU340" i="2"/>
  <c r="DS340" i="2"/>
  <c r="DR340" i="2"/>
  <c r="DQ340" i="2"/>
  <c r="DP340" i="2"/>
  <c r="U340" i="2"/>
  <c r="V340" i="2" s="1"/>
  <c r="R340" i="2"/>
  <c r="Q340" i="2"/>
  <c r="P340" i="2"/>
  <c r="O340" i="2"/>
  <c r="N340" i="2"/>
  <c r="M340" i="2"/>
  <c r="L340" i="2"/>
  <c r="K340" i="2"/>
  <c r="J340" i="2"/>
  <c r="I340" i="2"/>
  <c r="H340" i="2"/>
  <c r="F340" i="2"/>
  <c r="B340" i="2"/>
  <c r="AY339" i="2"/>
  <c r="AZ339" i="2" s="1"/>
  <c r="AW339" i="2"/>
  <c r="AX339" i="2" s="1"/>
  <c r="AU339" i="2"/>
  <c r="AV339" i="2" s="1"/>
  <c r="DU339" i="2"/>
  <c r="DS339" i="2"/>
  <c r="DR339" i="2"/>
  <c r="DQ339" i="2"/>
  <c r="DP339" i="2"/>
  <c r="R339" i="2"/>
  <c r="Q339" i="2"/>
  <c r="P339" i="2"/>
  <c r="O339" i="2"/>
  <c r="N339" i="2"/>
  <c r="M339" i="2"/>
  <c r="L339" i="2"/>
  <c r="K339" i="2"/>
  <c r="J339" i="2"/>
  <c r="I339" i="2"/>
  <c r="H339" i="2"/>
  <c r="F339" i="2"/>
  <c r="B339" i="2"/>
  <c r="AY338" i="2"/>
  <c r="AZ338" i="2" s="1"/>
  <c r="AW338" i="2"/>
  <c r="AX338" i="2" s="1"/>
  <c r="AU338" i="2"/>
  <c r="AV338" i="2" s="1"/>
  <c r="DU338" i="2"/>
  <c r="DS338" i="2"/>
  <c r="DR338" i="2"/>
  <c r="DQ338" i="2"/>
  <c r="DP338" i="2"/>
  <c r="R338" i="2"/>
  <c r="Q338" i="2"/>
  <c r="P338" i="2"/>
  <c r="O338" i="2"/>
  <c r="N338" i="2"/>
  <c r="M338" i="2"/>
  <c r="L338" i="2"/>
  <c r="K338" i="2"/>
  <c r="J338" i="2"/>
  <c r="I338" i="2"/>
  <c r="H338" i="2"/>
  <c r="F338" i="2"/>
  <c r="B338" i="2"/>
  <c r="AY337" i="2"/>
  <c r="AZ337" i="2" s="1"/>
  <c r="AW337" i="2"/>
  <c r="AX337" i="2" s="1"/>
  <c r="AU337" i="2"/>
  <c r="AV337" i="2" s="1"/>
  <c r="DU337" i="2"/>
  <c r="DS337" i="2"/>
  <c r="DR337" i="2"/>
  <c r="DQ337" i="2"/>
  <c r="DP337" i="2"/>
  <c r="R337" i="2"/>
  <c r="Q337" i="2"/>
  <c r="P337" i="2"/>
  <c r="O337" i="2"/>
  <c r="N337" i="2"/>
  <c r="M337" i="2"/>
  <c r="L337" i="2"/>
  <c r="K337" i="2"/>
  <c r="J337" i="2"/>
  <c r="I337" i="2"/>
  <c r="H337" i="2"/>
  <c r="F337" i="2"/>
  <c r="B337" i="2"/>
  <c r="AY336" i="2"/>
  <c r="AZ336" i="2" s="1"/>
  <c r="AW336" i="2"/>
  <c r="AX336" i="2" s="1"/>
  <c r="AU336" i="2"/>
  <c r="AV336" i="2" s="1"/>
  <c r="DU336" i="2"/>
  <c r="DS336" i="2"/>
  <c r="DR336" i="2"/>
  <c r="DQ336" i="2"/>
  <c r="DP336" i="2"/>
  <c r="R336" i="2"/>
  <c r="Q336" i="2"/>
  <c r="P336" i="2"/>
  <c r="O336" i="2"/>
  <c r="N336" i="2"/>
  <c r="M336" i="2"/>
  <c r="L336" i="2"/>
  <c r="K336" i="2"/>
  <c r="J336" i="2"/>
  <c r="I336" i="2"/>
  <c r="H336" i="2"/>
  <c r="F336" i="2"/>
  <c r="B336" i="2"/>
  <c r="AY335" i="2"/>
  <c r="AZ335" i="2" s="1"/>
  <c r="AW335" i="2"/>
  <c r="AX335" i="2" s="1"/>
  <c r="AU335" i="2"/>
  <c r="AV335" i="2" s="1"/>
  <c r="DU335" i="2"/>
  <c r="DS335" i="2"/>
  <c r="DR335" i="2"/>
  <c r="DQ335" i="2"/>
  <c r="DP335" i="2"/>
  <c r="R335" i="2"/>
  <c r="Q335" i="2"/>
  <c r="P335" i="2"/>
  <c r="O335" i="2"/>
  <c r="N335" i="2"/>
  <c r="M335" i="2"/>
  <c r="L335" i="2"/>
  <c r="K335" i="2"/>
  <c r="J335" i="2"/>
  <c r="I335" i="2"/>
  <c r="H335" i="2"/>
  <c r="F335" i="2"/>
  <c r="E335" i="2"/>
  <c r="D335" i="2"/>
  <c r="B335" i="2"/>
  <c r="R334" i="2"/>
  <c r="Q334" i="2"/>
  <c r="P334" i="2"/>
  <c r="O334" i="2"/>
  <c r="N334" i="2"/>
  <c r="M334" i="2"/>
  <c r="L334" i="2"/>
  <c r="K334" i="2"/>
  <c r="D334" i="2"/>
  <c r="B334" i="2"/>
  <c r="AY333" i="2"/>
  <c r="AZ333" i="2" s="1"/>
  <c r="AW333" i="2"/>
  <c r="AX333" i="2" s="1"/>
  <c r="AU333" i="2"/>
  <c r="AV333" i="2" s="1"/>
  <c r="DU333" i="2"/>
  <c r="DS333" i="2"/>
  <c r="DR333" i="2"/>
  <c r="DQ333" i="2"/>
  <c r="DP333" i="2"/>
  <c r="R333" i="2"/>
  <c r="Q333" i="2"/>
  <c r="P333" i="2"/>
  <c r="O333" i="2"/>
  <c r="N333" i="2"/>
  <c r="M333" i="2"/>
  <c r="L333" i="2"/>
  <c r="K333" i="2"/>
  <c r="J333" i="2"/>
  <c r="I333" i="2"/>
  <c r="H333" i="2"/>
  <c r="F333" i="2"/>
  <c r="B333" i="2"/>
  <c r="AY332" i="2"/>
  <c r="AZ332" i="2" s="1"/>
  <c r="AW332" i="2"/>
  <c r="AX332" i="2" s="1"/>
  <c r="AU332" i="2"/>
  <c r="AV332" i="2" s="1"/>
  <c r="DU332" i="2"/>
  <c r="DS332" i="2"/>
  <c r="DR332" i="2"/>
  <c r="DQ332" i="2"/>
  <c r="DP332" i="2"/>
  <c r="R332" i="2"/>
  <c r="Q332" i="2"/>
  <c r="P332" i="2"/>
  <c r="O332" i="2"/>
  <c r="N332" i="2"/>
  <c r="M332" i="2"/>
  <c r="L332" i="2"/>
  <c r="K332" i="2"/>
  <c r="J332" i="2"/>
  <c r="I332" i="2"/>
  <c r="H332" i="2"/>
  <c r="F332" i="2"/>
  <c r="B332" i="2"/>
  <c r="AY331" i="2"/>
  <c r="AZ331" i="2" s="1"/>
  <c r="AW331" i="2"/>
  <c r="AX331" i="2" s="1"/>
  <c r="AU331" i="2"/>
  <c r="AV331" i="2" s="1"/>
  <c r="DU331" i="2"/>
  <c r="DS331" i="2"/>
  <c r="DR331" i="2"/>
  <c r="DQ331" i="2"/>
  <c r="DP331" i="2"/>
  <c r="R331" i="2"/>
  <c r="Q331" i="2"/>
  <c r="P331" i="2"/>
  <c r="O331" i="2"/>
  <c r="N331" i="2"/>
  <c r="M331" i="2"/>
  <c r="L331" i="2"/>
  <c r="K331" i="2"/>
  <c r="J331" i="2"/>
  <c r="I331" i="2"/>
  <c r="H331" i="2"/>
  <c r="F331" i="2"/>
  <c r="B331" i="2"/>
  <c r="AY330" i="2"/>
  <c r="AZ330" i="2" s="1"/>
  <c r="AW330" i="2"/>
  <c r="AX330" i="2" s="1"/>
  <c r="AU330" i="2"/>
  <c r="AV330" i="2" s="1"/>
  <c r="DU330" i="2"/>
  <c r="DS330" i="2"/>
  <c r="DR330" i="2"/>
  <c r="DQ330" i="2"/>
  <c r="DP330" i="2"/>
  <c r="R330" i="2"/>
  <c r="Q330" i="2"/>
  <c r="P330" i="2"/>
  <c r="O330" i="2"/>
  <c r="N330" i="2"/>
  <c r="M330" i="2"/>
  <c r="L330" i="2"/>
  <c r="K330" i="2"/>
  <c r="J330" i="2"/>
  <c r="I330" i="2"/>
  <c r="H330" i="2"/>
  <c r="F330" i="2"/>
  <c r="B330" i="2"/>
  <c r="AY329" i="2"/>
  <c r="AZ329" i="2" s="1"/>
  <c r="AW329" i="2"/>
  <c r="AX329" i="2" s="1"/>
  <c r="AU329" i="2"/>
  <c r="AV329" i="2" s="1"/>
  <c r="DU329" i="2"/>
  <c r="DS329" i="2"/>
  <c r="DR329" i="2"/>
  <c r="DQ329" i="2"/>
  <c r="DP329" i="2"/>
  <c r="R329" i="2"/>
  <c r="Q329" i="2"/>
  <c r="P329" i="2"/>
  <c r="O329" i="2"/>
  <c r="N329" i="2"/>
  <c r="M329" i="2"/>
  <c r="L329" i="2"/>
  <c r="K329" i="2"/>
  <c r="J329" i="2"/>
  <c r="I329" i="2"/>
  <c r="H329" i="2"/>
  <c r="F329" i="2"/>
  <c r="B329" i="2"/>
  <c r="AY328" i="2"/>
  <c r="AZ328" i="2" s="1"/>
  <c r="AW328" i="2"/>
  <c r="AX328" i="2" s="1"/>
  <c r="AU328" i="2"/>
  <c r="AV328" i="2" s="1"/>
  <c r="DU328" i="2"/>
  <c r="DS328" i="2"/>
  <c r="DR328" i="2"/>
  <c r="DQ328" i="2"/>
  <c r="DP328" i="2"/>
  <c r="R328" i="2"/>
  <c r="Q328" i="2"/>
  <c r="P328" i="2"/>
  <c r="O328" i="2"/>
  <c r="N328" i="2"/>
  <c r="M328" i="2"/>
  <c r="L328" i="2"/>
  <c r="K328" i="2"/>
  <c r="J328" i="2"/>
  <c r="I328" i="2"/>
  <c r="H328" i="2"/>
  <c r="F328" i="2"/>
  <c r="B328" i="2"/>
  <c r="AY327" i="2"/>
  <c r="AZ327" i="2" s="1"/>
  <c r="AW327" i="2"/>
  <c r="AX327" i="2" s="1"/>
  <c r="AU327" i="2"/>
  <c r="AV327" i="2" s="1"/>
  <c r="DU327" i="2"/>
  <c r="DS327" i="2"/>
  <c r="DR327" i="2"/>
  <c r="DQ327" i="2"/>
  <c r="DP327" i="2"/>
  <c r="R327" i="2"/>
  <c r="Q327" i="2"/>
  <c r="P327" i="2"/>
  <c r="O327" i="2"/>
  <c r="N327" i="2"/>
  <c r="M327" i="2"/>
  <c r="L327" i="2"/>
  <c r="K327" i="2"/>
  <c r="J327" i="2"/>
  <c r="I327" i="2"/>
  <c r="H327" i="2"/>
  <c r="F327" i="2"/>
  <c r="B327" i="2"/>
  <c r="AY326" i="2"/>
  <c r="AZ326" i="2" s="1"/>
  <c r="AW326" i="2"/>
  <c r="AX326" i="2" s="1"/>
  <c r="AU326" i="2"/>
  <c r="AV326" i="2" s="1"/>
  <c r="DU326" i="2"/>
  <c r="DS326" i="2"/>
  <c r="DR326" i="2"/>
  <c r="DQ326" i="2"/>
  <c r="DP326" i="2"/>
  <c r="R326" i="2"/>
  <c r="Q326" i="2"/>
  <c r="P326" i="2"/>
  <c r="O326" i="2"/>
  <c r="N326" i="2"/>
  <c r="M326" i="2"/>
  <c r="L326" i="2"/>
  <c r="K326" i="2"/>
  <c r="J326" i="2"/>
  <c r="I326" i="2"/>
  <c r="H326" i="2"/>
  <c r="F326" i="2"/>
  <c r="B326" i="2"/>
  <c r="AY325" i="2"/>
  <c r="AZ325" i="2" s="1"/>
  <c r="AW325" i="2"/>
  <c r="AX325" i="2" s="1"/>
  <c r="AU325" i="2"/>
  <c r="AV325" i="2" s="1"/>
  <c r="DU325" i="2"/>
  <c r="DS325" i="2"/>
  <c r="DR325" i="2"/>
  <c r="DQ325" i="2"/>
  <c r="DP325" i="2"/>
  <c r="R325" i="2"/>
  <c r="Q325" i="2"/>
  <c r="P325" i="2"/>
  <c r="O325" i="2"/>
  <c r="N325" i="2"/>
  <c r="M325" i="2"/>
  <c r="L325" i="2"/>
  <c r="K325" i="2"/>
  <c r="J325" i="2"/>
  <c r="I325" i="2"/>
  <c r="H325" i="2"/>
  <c r="F325" i="2"/>
  <c r="B325" i="2"/>
  <c r="AY324" i="2"/>
  <c r="AZ324" i="2" s="1"/>
  <c r="AW324" i="2"/>
  <c r="AX324" i="2" s="1"/>
  <c r="AU324" i="2"/>
  <c r="AV324" i="2" s="1"/>
  <c r="DU324" i="2"/>
  <c r="DS324" i="2"/>
  <c r="DR324" i="2"/>
  <c r="DQ324" i="2"/>
  <c r="DP324" i="2"/>
  <c r="R324" i="2"/>
  <c r="Q324" i="2"/>
  <c r="P324" i="2"/>
  <c r="O324" i="2"/>
  <c r="N324" i="2"/>
  <c r="M324" i="2"/>
  <c r="L324" i="2"/>
  <c r="K324" i="2"/>
  <c r="J324" i="2"/>
  <c r="I324" i="2"/>
  <c r="H324" i="2"/>
  <c r="F324" i="2"/>
  <c r="B324" i="2"/>
  <c r="AY323" i="2"/>
  <c r="AZ323" i="2" s="1"/>
  <c r="AW323" i="2"/>
  <c r="AX323" i="2" s="1"/>
  <c r="AU323" i="2"/>
  <c r="AV323" i="2" s="1"/>
  <c r="DU323" i="2"/>
  <c r="DS323" i="2"/>
  <c r="DR323" i="2"/>
  <c r="DQ323" i="2"/>
  <c r="DP323" i="2"/>
  <c r="R323" i="2"/>
  <c r="Q323" i="2"/>
  <c r="P323" i="2"/>
  <c r="O323" i="2"/>
  <c r="N323" i="2"/>
  <c r="M323" i="2"/>
  <c r="L323" i="2"/>
  <c r="K323" i="2"/>
  <c r="J323" i="2"/>
  <c r="I323" i="2"/>
  <c r="H323" i="2"/>
  <c r="F323" i="2"/>
  <c r="B323" i="2"/>
  <c r="AY322" i="2"/>
  <c r="AZ322" i="2" s="1"/>
  <c r="AW322" i="2"/>
  <c r="AX322" i="2" s="1"/>
  <c r="AU322" i="2"/>
  <c r="AV322" i="2" s="1"/>
  <c r="DU322" i="2"/>
  <c r="DS322" i="2"/>
  <c r="DR322" i="2"/>
  <c r="DQ322" i="2"/>
  <c r="DP322" i="2"/>
  <c r="R322" i="2"/>
  <c r="Q322" i="2"/>
  <c r="P322" i="2"/>
  <c r="O322" i="2"/>
  <c r="N322" i="2"/>
  <c r="M322" i="2"/>
  <c r="L322" i="2"/>
  <c r="K322" i="2"/>
  <c r="J322" i="2"/>
  <c r="I322" i="2"/>
  <c r="H322" i="2"/>
  <c r="F322" i="2"/>
  <c r="B322" i="2"/>
  <c r="AY321" i="2"/>
  <c r="AZ321" i="2" s="1"/>
  <c r="AW321" i="2"/>
  <c r="AX321" i="2" s="1"/>
  <c r="AU321" i="2"/>
  <c r="AV321" i="2" s="1"/>
  <c r="DU321" i="2"/>
  <c r="DS321" i="2"/>
  <c r="DR321" i="2"/>
  <c r="DQ321" i="2"/>
  <c r="DP321" i="2"/>
  <c r="R321" i="2"/>
  <c r="Q321" i="2"/>
  <c r="P321" i="2"/>
  <c r="O321" i="2"/>
  <c r="N321" i="2"/>
  <c r="M321" i="2"/>
  <c r="L321" i="2"/>
  <c r="K321" i="2"/>
  <c r="J321" i="2"/>
  <c r="I321" i="2"/>
  <c r="H321" i="2"/>
  <c r="F321" i="2"/>
  <c r="B321" i="2"/>
  <c r="AY320" i="2"/>
  <c r="AZ320" i="2" s="1"/>
  <c r="AW320" i="2"/>
  <c r="AX320" i="2" s="1"/>
  <c r="AU320" i="2"/>
  <c r="AV320" i="2" s="1"/>
  <c r="DU320" i="2"/>
  <c r="DS320" i="2"/>
  <c r="DR320" i="2"/>
  <c r="DQ320" i="2"/>
  <c r="DP320" i="2"/>
  <c r="R320" i="2"/>
  <c r="Q320" i="2"/>
  <c r="P320" i="2"/>
  <c r="O320" i="2"/>
  <c r="N320" i="2"/>
  <c r="M320" i="2"/>
  <c r="L320" i="2"/>
  <c r="K320" i="2"/>
  <c r="J320" i="2"/>
  <c r="I320" i="2"/>
  <c r="H320" i="2"/>
  <c r="F320" i="2"/>
  <c r="B320" i="2"/>
  <c r="AY319" i="2"/>
  <c r="AZ319" i="2" s="1"/>
  <c r="AW319" i="2"/>
  <c r="AX319" i="2" s="1"/>
  <c r="AU319" i="2"/>
  <c r="AV319" i="2" s="1"/>
  <c r="DU319" i="2"/>
  <c r="DS319" i="2"/>
  <c r="DR319" i="2"/>
  <c r="DQ319" i="2"/>
  <c r="DP319" i="2"/>
  <c r="R319" i="2"/>
  <c r="Q319" i="2"/>
  <c r="P319" i="2"/>
  <c r="O319" i="2"/>
  <c r="N319" i="2"/>
  <c r="M319" i="2"/>
  <c r="L319" i="2"/>
  <c r="K319" i="2"/>
  <c r="J319" i="2"/>
  <c r="I319" i="2"/>
  <c r="H319" i="2"/>
  <c r="F319" i="2"/>
  <c r="B319" i="2"/>
  <c r="AY318" i="2"/>
  <c r="AZ318" i="2" s="1"/>
  <c r="AW318" i="2"/>
  <c r="AX318" i="2" s="1"/>
  <c r="AU318" i="2"/>
  <c r="AV318" i="2" s="1"/>
  <c r="DU318" i="2"/>
  <c r="DS318" i="2"/>
  <c r="DR318" i="2"/>
  <c r="DQ318" i="2"/>
  <c r="DP318" i="2"/>
  <c r="R318" i="2"/>
  <c r="Q318" i="2"/>
  <c r="P318" i="2"/>
  <c r="O318" i="2"/>
  <c r="N318" i="2"/>
  <c r="M318" i="2"/>
  <c r="L318" i="2"/>
  <c r="K318" i="2"/>
  <c r="J318" i="2"/>
  <c r="I318" i="2"/>
  <c r="H318" i="2"/>
  <c r="F318" i="2"/>
  <c r="B318" i="2"/>
  <c r="AY317" i="2"/>
  <c r="AZ317" i="2" s="1"/>
  <c r="AW317" i="2"/>
  <c r="AX317" i="2" s="1"/>
  <c r="AU317" i="2"/>
  <c r="AV317" i="2" s="1"/>
  <c r="DU317" i="2"/>
  <c r="DS317" i="2"/>
  <c r="DR317" i="2"/>
  <c r="DQ317" i="2"/>
  <c r="DP317" i="2"/>
  <c r="R317" i="2"/>
  <c r="Q317" i="2"/>
  <c r="P317" i="2"/>
  <c r="O317" i="2"/>
  <c r="N317" i="2"/>
  <c r="M317" i="2"/>
  <c r="L317" i="2"/>
  <c r="K317" i="2"/>
  <c r="J317" i="2"/>
  <c r="I317" i="2"/>
  <c r="H317" i="2"/>
  <c r="F317" i="2"/>
  <c r="B317" i="2"/>
  <c r="AY316" i="2"/>
  <c r="AZ316" i="2" s="1"/>
  <c r="AW316" i="2"/>
  <c r="AX316" i="2" s="1"/>
  <c r="AU316" i="2"/>
  <c r="AV316" i="2" s="1"/>
  <c r="DU316" i="2"/>
  <c r="DS316" i="2"/>
  <c r="DR316" i="2"/>
  <c r="DQ316" i="2"/>
  <c r="DP316" i="2"/>
  <c r="R316" i="2"/>
  <c r="Q316" i="2"/>
  <c r="P316" i="2"/>
  <c r="O316" i="2"/>
  <c r="N316" i="2"/>
  <c r="M316" i="2"/>
  <c r="L316" i="2"/>
  <c r="K316" i="2"/>
  <c r="J316" i="2"/>
  <c r="I316" i="2"/>
  <c r="H316" i="2"/>
  <c r="F316" i="2"/>
  <c r="B316" i="2"/>
  <c r="AY315" i="2"/>
  <c r="AZ315" i="2" s="1"/>
  <c r="AW315" i="2"/>
  <c r="AX315" i="2" s="1"/>
  <c r="AU315" i="2"/>
  <c r="AV315" i="2" s="1"/>
  <c r="DU315" i="2"/>
  <c r="DS315" i="2"/>
  <c r="DR315" i="2"/>
  <c r="DQ315" i="2"/>
  <c r="DP315" i="2"/>
  <c r="R315" i="2"/>
  <c r="Q315" i="2"/>
  <c r="P315" i="2"/>
  <c r="O315" i="2"/>
  <c r="N315" i="2"/>
  <c r="M315" i="2"/>
  <c r="L315" i="2"/>
  <c r="K315" i="2"/>
  <c r="J315" i="2"/>
  <c r="I315" i="2"/>
  <c r="H315" i="2"/>
  <c r="F315" i="2"/>
  <c r="B315" i="2"/>
  <c r="AY314" i="2"/>
  <c r="AZ314" i="2" s="1"/>
  <c r="AW314" i="2"/>
  <c r="AX314" i="2" s="1"/>
  <c r="AU314" i="2"/>
  <c r="AV314" i="2" s="1"/>
  <c r="DU314" i="2"/>
  <c r="DS314" i="2"/>
  <c r="DR314" i="2"/>
  <c r="DQ314" i="2"/>
  <c r="DP314" i="2"/>
  <c r="R314" i="2"/>
  <c r="Q314" i="2"/>
  <c r="P314" i="2"/>
  <c r="O314" i="2"/>
  <c r="N314" i="2"/>
  <c r="M314" i="2"/>
  <c r="L314" i="2"/>
  <c r="K314" i="2"/>
  <c r="J314" i="2"/>
  <c r="I314" i="2"/>
  <c r="H314" i="2"/>
  <c r="F314" i="2"/>
  <c r="B314" i="2"/>
  <c r="AY313" i="2"/>
  <c r="AZ313" i="2" s="1"/>
  <c r="AW313" i="2"/>
  <c r="AX313" i="2" s="1"/>
  <c r="AU313" i="2"/>
  <c r="AV313" i="2" s="1"/>
  <c r="DU313" i="2"/>
  <c r="DS313" i="2"/>
  <c r="DR313" i="2"/>
  <c r="DQ313" i="2"/>
  <c r="DP313" i="2"/>
  <c r="R313" i="2"/>
  <c r="Q313" i="2"/>
  <c r="P313" i="2"/>
  <c r="O313" i="2"/>
  <c r="N313" i="2"/>
  <c r="M313" i="2"/>
  <c r="L313" i="2"/>
  <c r="K313" i="2"/>
  <c r="J313" i="2"/>
  <c r="I313" i="2"/>
  <c r="H313" i="2"/>
  <c r="F313" i="2"/>
  <c r="B313" i="2"/>
  <c r="AY312" i="2"/>
  <c r="AZ312" i="2" s="1"/>
  <c r="AW312" i="2"/>
  <c r="AX312" i="2" s="1"/>
  <c r="AU312" i="2"/>
  <c r="AV312" i="2" s="1"/>
  <c r="DU312" i="2"/>
  <c r="DS312" i="2"/>
  <c r="DR312" i="2"/>
  <c r="DQ312" i="2"/>
  <c r="DP312" i="2"/>
  <c r="R312" i="2"/>
  <c r="Q312" i="2"/>
  <c r="P312" i="2"/>
  <c r="O312" i="2"/>
  <c r="N312" i="2"/>
  <c r="M312" i="2"/>
  <c r="L312" i="2"/>
  <c r="K312" i="2"/>
  <c r="J312" i="2"/>
  <c r="I312" i="2"/>
  <c r="H312" i="2"/>
  <c r="F312" i="2"/>
  <c r="B312" i="2"/>
  <c r="AY311" i="2"/>
  <c r="AZ311" i="2" s="1"/>
  <c r="AW311" i="2"/>
  <c r="AX311" i="2" s="1"/>
  <c r="AU311" i="2"/>
  <c r="AV311" i="2" s="1"/>
  <c r="DU311" i="2"/>
  <c r="DS311" i="2"/>
  <c r="DR311" i="2"/>
  <c r="DQ311" i="2"/>
  <c r="DP311" i="2"/>
  <c r="R311" i="2"/>
  <c r="Q311" i="2"/>
  <c r="P311" i="2"/>
  <c r="O311" i="2"/>
  <c r="N311" i="2"/>
  <c r="M311" i="2"/>
  <c r="L311" i="2"/>
  <c r="K311" i="2"/>
  <c r="J311" i="2"/>
  <c r="I311" i="2"/>
  <c r="H311" i="2"/>
  <c r="F311" i="2"/>
  <c r="B311" i="2"/>
  <c r="AY310" i="2"/>
  <c r="AZ310" i="2" s="1"/>
  <c r="AW310" i="2"/>
  <c r="AX310" i="2" s="1"/>
  <c r="AU310" i="2"/>
  <c r="AV310" i="2" s="1"/>
  <c r="DU310" i="2"/>
  <c r="DS310" i="2"/>
  <c r="DR310" i="2"/>
  <c r="DQ310" i="2"/>
  <c r="DP310" i="2"/>
  <c r="R310" i="2"/>
  <c r="Q310" i="2"/>
  <c r="P310" i="2"/>
  <c r="O310" i="2"/>
  <c r="N310" i="2"/>
  <c r="M310" i="2"/>
  <c r="L310" i="2"/>
  <c r="K310" i="2"/>
  <c r="J310" i="2"/>
  <c r="I310" i="2"/>
  <c r="H310" i="2"/>
  <c r="F310" i="2"/>
  <c r="E310" i="2"/>
  <c r="D310" i="2"/>
  <c r="C310" i="2"/>
  <c r="B310" i="2"/>
  <c r="R309" i="2"/>
  <c r="Q309" i="2"/>
  <c r="P309" i="2"/>
  <c r="O309" i="2"/>
  <c r="N309" i="2"/>
  <c r="M309" i="2"/>
  <c r="L309" i="2"/>
  <c r="K309" i="2"/>
  <c r="C309" i="2"/>
  <c r="B309" i="2"/>
  <c r="AY308" i="2"/>
  <c r="AZ308" i="2" s="1"/>
  <c r="AW308" i="2"/>
  <c r="AX308" i="2" s="1"/>
  <c r="AU308" i="2"/>
  <c r="AV308" i="2" s="1"/>
  <c r="DU308" i="2"/>
  <c r="DS308" i="2"/>
  <c r="DR308" i="2"/>
  <c r="DQ308" i="2"/>
  <c r="DP308" i="2"/>
  <c r="R308" i="2"/>
  <c r="Q308" i="2"/>
  <c r="P308" i="2"/>
  <c r="O308" i="2"/>
  <c r="N308" i="2"/>
  <c r="M308" i="2"/>
  <c r="L308" i="2"/>
  <c r="K308" i="2"/>
  <c r="J308" i="2"/>
  <c r="F308" i="2"/>
  <c r="B308" i="2"/>
  <c r="AY307" i="2"/>
  <c r="AZ307" i="2" s="1"/>
  <c r="AW307" i="2"/>
  <c r="AX307" i="2" s="1"/>
  <c r="AU307" i="2"/>
  <c r="AV307" i="2" s="1"/>
  <c r="DU307" i="2"/>
  <c r="DS307" i="2"/>
  <c r="DR307" i="2"/>
  <c r="DQ307" i="2"/>
  <c r="DP307" i="2"/>
  <c r="R307" i="2"/>
  <c r="Q307" i="2"/>
  <c r="P307" i="2"/>
  <c r="O307" i="2"/>
  <c r="N307" i="2"/>
  <c r="M307" i="2"/>
  <c r="L307" i="2"/>
  <c r="K307" i="2"/>
  <c r="J307" i="2"/>
  <c r="H307" i="2"/>
  <c r="F307" i="2"/>
  <c r="E307" i="2"/>
  <c r="D307" i="2"/>
  <c r="C307" i="2"/>
  <c r="B307" i="2"/>
  <c r="R306" i="2"/>
  <c r="Q306" i="2"/>
  <c r="P306" i="2"/>
  <c r="O306" i="2"/>
  <c r="N306" i="2"/>
  <c r="M306" i="2"/>
  <c r="L306" i="2"/>
  <c r="K306" i="2"/>
  <c r="C306" i="2"/>
  <c r="B306" i="2"/>
  <c r="R305" i="2"/>
  <c r="Q305" i="2"/>
  <c r="P305" i="2"/>
  <c r="O305" i="2"/>
  <c r="N305" i="2"/>
  <c r="M305" i="2"/>
  <c r="L305" i="2"/>
  <c r="K305" i="2"/>
  <c r="D305" i="2"/>
  <c r="B305" i="2"/>
  <c r="AY304" i="2"/>
  <c r="AZ304" i="2" s="1"/>
  <c r="AW304" i="2"/>
  <c r="AX304" i="2" s="1"/>
  <c r="AU304" i="2"/>
  <c r="AV304" i="2" s="1"/>
  <c r="DV304" i="2"/>
  <c r="DU304" i="2"/>
  <c r="DS304" i="2"/>
  <c r="DR304" i="2"/>
  <c r="DQ304" i="2"/>
  <c r="DP304" i="2"/>
  <c r="R304" i="2"/>
  <c r="Q304" i="2"/>
  <c r="P304" i="2"/>
  <c r="O304" i="2"/>
  <c r="N304" i="2"/>
  <c r="M304" i="2"/>
  <c r="L304" i="2"/>
  <c r="K304" i="2"/>
  <c r="J304" i="2"/>
  <c r="I304" i="2"/>
  <c r="H304" i="2"/>
  <c r="F304" i="2"/>
  <c r="B304" i="2"/>
  <c r="AY303" i="2"/>
  <c r="AZ303" i="2" s="1"/>
  <c r="AW303" i="2"/>
  <c r="AX303" i="2" s="1"/>
  <c r="AU303" i="2"/>
  <c r="AV303" i="2" s="1"/>
  <c r="DV303" i="2"/>
  <c r="DU303" i="2"/>
  <c r="DS303" i="2"/>
  <c r="DR303" i="2"/>
  <c r="DQ303" i="2"/>
  <c r="DP303" i="2"/>
  <c r="R303" i="2"/>
  <c r="Q303" i="2"/>
  <c r="P303" i="2"/>
  <c r="O303" i="2"/>
  <c r="N303" i="2"/>
  <c r="M303" i="2"/>
  <c r="L303" i="2"/>
  <c r="K303" i="2"/>
  <c r="J303" i="2"/>
  <c r="I303" i="2"/>
  <c r="H303" i="2"/>
  <c r="F303" i="2"/>
  <c r="E303" i="2"/>
  <c r="D303" i="2"/>
  <c r="B303" i="2"/>
  <c r="R302" i="2"/>
  <c r="Q302" i="2"/>
  <c r="P302" i="2"/>
  <c r="O302" i="2"/>
  <c r="N302" i="2"/>
  <c r="M302" i="2"/>
  <c r="L302" i="2"/>
  <c r="K302" i="2"/>
  <c r="D302" i="2"/>
  <c r="B302" i="2"/>
  <c r="AY301" i="2"/>
  <c r="AZ301" i="2" s="1"/>
  <c r="AW301" i="2"/>
  <c r="AX301" i="2" s="1"/>
  <c r="AU301" i="2"/>
  <c r="AV301" i="2" s="1"/>
  <c r="DU301" i="2"/>
  <c r="DS301" i="2"/>
  <c r="DR301" i="2"/>
  <c r="DQ301" i="2"/>
  <c r="DP301" i="2"/>
  <c r="R301" i="2"/>
  <c r="Q301" i="2"/>
  <c r="P301" i="2"/>
  <c r="O301" i="2"/>
  <c r="N301" i="2"/>
  <c r="M301" i="2"/>
  <c r="L301" i="2"/>
  <c r="K301" i="2"/>
  <c r="J301" i="2"/>
  <c r="I301" i="2"/>
  <c r="H301" i="2"/>
  <c r="F301" i="2"/>
  <c r="B301" i="2"/>
  <c r="AY300" i="2"/>
  <c r="AZ300" i="2" s="1"/>
  <c r="AW300" i="2"/>
  <c r="AX300" i="2" s="1"/>
  <c r="AU300" i="2"/>
  <c r="AV300" i="2" s="1"/>
  <c r="DV300" i="2"/>
  <c r="DU300" i="2"/>
  <c r="DS300" i="2"/>
  <c r="DR300" i="2"/>
  <c r="DQ300" i="2"/>
  <c r="DP300" i="2"/>
  <c r="R300" i="2"/>
  <c r="Q300" i="2"/>
  <c r="P300" i="2"/>
  <c r="O300" i="2"/>
  <c r="N300" i="2"/>
  <c r="M300" i="2"/>
  <c r="L300" i="2"/>
  <c r="K300" i="2"/>
  <c r="J300" i="2"/>
  <c r="I300" i="2"/>
  <c r="H300" i="2"/>
  <c r="F300" i="2"/>
  <c r="B300" i="2"/>
  <c r="AY299" i="2"/>
  <c r="AZ299" i="2" s="1"/>
  <c r="AW299" i="2"/>
  <c r="AX299" i="2" s="1"/>
  <c r="AU299" i="2"/>
  <c r="AV299" i="2" s="1"/>
  <c r="DV299" i="2"/>
  <c r="DU299" i="2"/>
  <c r="DS299" i="2"/>
  <c r="DR299" i="2"/>
  <c r="DQ299" i="2"/>
  <c r="DP299" i="2"/>
  <c r="R299" i="2"/>
  <c r="Q299" i="2"/>
  <c r="P299" i="2"/>
  <c r="O299" i="2"/>
  <c r="N299" i="2"/>
  <c r="M299" i="2"/>
  <c r="L299" i="2"/>
  <c r="K299" i="2"/>
  <c r="J299" i="2"/>
  <c r="I299" i="2"/>
  <c r="H299" i="2"/>
  <c r="F299" i="2"/>
  <c r="B299" i="2"/>
  <c r="AY298" i="2"/>
  <c r="AZ298" i="2" s="1"/>
  <c r="AW298" i="2"/>
  <c r="AX298" i="2" s="1"/>
  <c r="AU298" i="2"/>
  <c r="AV298" i="2" s="1"/>
  <c r="DU298" i="2"/>
  <c r="DS298" i="2"/>
  <c r="DR298" i="2"/>
  <c r="DQ298" i="2"/>
  <c r="DP298" i="2"/>
  <c r="R298" i="2"/>
  <c r="Q298" i="2"/>
  <c r="P298" i="2"/>
  <c r="O298" i="2"/>
  <c r="N298" i="2"/>
  <c r="M298" i="2"/>
  <c r="L298" i="2"/>
  <c r="K298" i="2"/>
  <c r="J298" i="2"/>
  <c r="I298" i="2"/>
  <c r="H298" i="2"/>
  <c r="F298" i="2"/>
  <c r="B298" i="2"/>
  <c r="AY297" i="2"/>
  <c r="AZ297" i="2" s="1"/>
  <c r="AW297" i="2"/>
  <c r="AX297" i="2" s="1"/>
  <c r="AU297" i="2"/>
  <c r="AV297" i="2" s="1"/>
  <c r="DU297" i="2"/>
  <c r="DS297" i="2"/>
  <c r="DR297" i="2"/>
  <c r="DQ297" i="2"/>
  <c r="DP297" i="2"/>
  <c r="R297" i="2"/>
  <c r="Q297" i="2"/>
  <c r="P297" i="2"/>
  <c r="O297" i="2"/>
  <c r="N297" i="2"/>
  <c r="M297" i="2"/>
  <c r="L297" i="2"/>
  <c r="K297" i="2"/>
  <c r="J297" i="2"/>
  <c r="I297" i="2"/>
  <c r="H297" i="2"/>
  <c r="F297" i="2"/>
  <c r="B297" i="2"/>
  <c r="AY296" i="2"/>
  <c r="AZ296" i="2" s="1"/>
  <c r="AW296" i="2"/>
  <c r="AX296" i="2" s="1"/>
  <c r="AU296" i="2"/>
  <c r="AV296" i="2" s="1"/>
  <c r="DV296" i="2"/>
  <c r="DU296" i="2"/>
  <c r="DS296" i="2"/>
  <c r="DR296" i="2"/>
  <c r="DQ296" i="2"/>
  <c r="DP296" i="2"/>
  <c r="R296" i="2"/>
  <c r="Q296" i="2"/>
  <c r="P296" i="2"/>
  <c r="O296" i="2"/>
  <c r="N296" i="2"/>
  <c r="M296" i="2"/>
  <c r="L296" i="2"/>
  <c r="K296" i="2"/>
  <c r="J296" i="2"/>
  <c r="I296" i="2"/>
  <c r="H296" i="2"/>
  <c r="F296" i="2"/>
  <c r="B296" i="2"/>
  <c r="AY295" i="2"/>
  <c r="AZ295" i="2" s="1"/>
  <c r="AW295" i="2"/>
  <c r="AX295" i="2" s="1"/>
  <c r="AU295" i="2"/>
  <c r="AV295" i="2" s="1"/>
  <c r="DU295" i="2"/>
  <c r="DS295" i="2"/>
  <c r="DR295" i="2"/>
  <c r="DQ295" i="2"/>
  <c r="DP295" i="2"/>
  <c r="R295" i="2"/>
  <c r="Q295" i="2"/>
  <c r="P295" i="2"/>
  <c r="O295" i="2"/>
  <c r="N295" i="2"/>
  <c r="M295" i="2"/>
  <c r="L295" i="2"/>
  <c r="K295" i="2"/>
  <c r="J295" i="2"/>
  <c r="I295" i="2"/>
  <c r="H295" i="2"/>
  <c r="F295" i="2"/>
  <c r="B295" i="2"/>
  <c r="AY294" i="2"/>
  <c r="AZ294" i="2" s="1"/>
  <c r="AW294" i="2"/>
  <c r="AX294" i="2" s="1"/>
  <c r="AU294" i="2"/>
  <c r="AV294" i="2" s="1"/>
  <c r="DU294" i="2"/>
  <c r="DS294" i="2"/>
  <c r="DR294" i="2"/>
  <c r="DQ294" i="2"/>
  <c r="DP294" i="2"/>
  <c r="R294" i="2"/>
  <c r="Q294" i="2"/>
  <c r="P294" i="2"/>
  <c r="O294" i="2"/>
  <c r="N294" i="2"/>
  <c r="M294" i="2"/>
  <c r="L294" i="2"/>
  <c r="K294" i="2"/>
  <c r="J294" i="2"/>
  <c r="I294" i="2"/>
  <c r="H294" i="2"/>
  <c r="F294" i="2"/>
  <c r="B294" i="2"/>
  <c r="AY293" i="2"/>
  <c r="AZ293" i="2" s="1"/>
  <c r="AW293" i="2"/>
  <c r="AX293" i="2" s="1"/>
  <c r="AU293" i="2"/>
  <c r="AV293" i="2" s="1"/>
  <c r="DU293" i="2"/>
  <c r="DS293" i="2"/>
  <c r="DR293" i="2"/>
  <c r="DQ293" i="2"/>
  <c r="DP293" i="2"/>
  <c r="R293" i="2"/>
  <c r="Q293" i="2"/>
  <c r="P293" i="2"/>
  <c r="O293" i="2"/>
  <c r="N293" i="2"/>
  <c r="M293" i="2"/>
  <c r="L293" i="2"/>
  <c r="K293" i="2"/>
  <c r="J293" i="2"/>
  <c r="I293" i="2"/>
  <c r="H293" i="2"/>
  <c r="F293" i="2"/>
  <c r="B293" i="2"/>
  <c r="AY292" i="2"/>
  <c r="AZ292" i="2" s="1"/>
  <c r="AW292" i="2"/>
  <c r="AX292" i="2" s="1"/>
  <c r="AU292" i="2"/>
  <c r="AV292" i="2" s="1"/>
  <c r="DV292" i="2"/>
  <c r="DU292" i="2"/>
  <c r="DS292" i="2"/>
  <c r="DR292" i="2"/>
  <c r="DQ292" i="2"/>
  <c r="DP292" i="2"/>
  <c r="R292" i="2"/>
  <c r="Q292" i="2"/>
  <c r="P292" i="2"/>
  <c r="O292" i="2"/>
  <c r="N292" i="2"/>
  <c r="M292" i="2"/>
  <c r="L292" i="2"/>
  <c r="K292" i="2"/>
  <c r="J292" i="2"/>
  <c r="I292" i="2"/>
  <c r="H292" i="2"/>
  <c r="F292" i="2"/>
  <c r="B292" i="2"/>
  <c r="AY291" i="2"/>
  <c r="AZ291" i="2" s="1"/>
  <c r="AW291" i="2"/>
  <c r="AX291" i="2" s="1"/>
  <c r="AU291" i="2"/>
  <c r="AV291" i="2" s="1"/>
  <c r="DV291" i="2"/>
  <c r="DU291" i="2"/>
  <c r="DS291" i="2"/>
  <c r="DR291" i="2"/>
  <c r="DQ291" i="2"/>
  <c r="DP291" i="2"/>
  <c r="R291" i="2"/>
  <c r="Q291" i="2"/>
  <c r="P291" i="2"/>
  <c r="O291" i="2"/>
  <c r="N291" i="2"/>
  <c r="M291" i="2"/>
  <c r="L291" i="2"/>
  <c r="K291" i="2"/>
  <c r="J291" i="2"/>
  <c r="I291" i="2"/>
  <c r="H291" i="2"/>
  <c r="F291" i="2"/>
  <c r="B291" i="2"/>
  <c r="AY290" i="2"/>
  <c r="AZ290" i="2" s="1"/>
  <c r="AW290" i="2"/>
  <c r="AX290" i="2" s="1"/>
  <c r="AU290" i="2"/>
  <c r="AV290" i="2" s="1"/>
  <c r="DU290" i="2"/>
  <c r="DS290" i="2"/>
  <c r="DR290" i="2"/>
  <c r="DQ290" i="2"/>
  <c r="DP290" i="2"/>
  <c r="R290" i="2"/>
  <c r="Q290" i="2"/>
  <c r="P290" i="2"/>
  <c r="O290" i="2"/>
  <c r="N290" i="2"/>
  <c r="M290" i="2"/>
  <c r="L290" i="2"/>
  <c r="K290" i="2"/>
  <c r="J290" i="2"/>
  <c r="I290" i="2"/>
  <c r="H290" i="2"/>
  <c r="F290" i="2"/>
  <c r="B290" i="2"/>
  <c r="AY289" i="2"/>
  <c r="AZ289" i="2" s="1"/>
  <c r="AW289" i="2"/>
  <c r="AX289" i="2" s="1"/>
  <c r="AU289" i="2"/>
  <c r="AV289" i="2" s="1"/>
  <c r="DU289" i="2"/>
  <c r="DS289" i="2"/>
  <c r="DQ289" i="2"/>
  <c r="DP289" i="2"/>
  <c r="R289" i="2"/>
  <c r="Q289" i="2"/>
  <c r="P289" i="2"/>
  <c r="O289" i="2"/>
  <c r="N289" i="2"/>
  <c r="M289" i="2"/>
  <c r="L289" i="2"/>
  <c r="K289" i="2"/>
  <c r="J289" i="2"/>
  <c r="I289" i="2"/>
  <c r="H289" i="2"/>
  <c r="F289" i="2"/>
  <c r="B289" i="2"/>
  <c r="AY288" i="2"/>
  <c r="AZ288" i="2" s="1"/>
  <c r="AW288" i="2"/>
  <c r="AX288" i="2" s="1"/>
  <c r="AU288" i="2"/>
  <c r="AV288" i="2" s="1"/>
  <c r="DU288" i="2"/>
  <c r="DS288" i="2"/>
  <c r="DR288" i="2"/>
  <c r="DQ288" i="2"/>
  <c r="DP288" i="2"/>
  <c r="R288" i="2"/>
  <c r="Q288" i="2"/>
  <c r="P288" i="2"/>
  <c r="O288" i="2"/>
  <c r="N288" i="2"/>
  <c r="M288" i="2"/>
  <c r="L288" i="2"/>
  <c r="K288" i="2"/>
  <c r="J288" i="2"/>
  <c r="I288" i="2"/>
  <c r="H288" i="2"/>
  <c r="F288" i="2"/>
  <c r="B288" i="2"/>
  <c r="AY287" i="2"/>
  <c r="AZ287" i="2" s="1"/>
  <c r="AW287" i="2"/>
  <c r="AX287" i="2" s="1"/>
  <c r="AU287" i="2"/>
  <c r="AV287" i="2" s="1"/>
  <c r="DU287" i="2"/>
  <c r="DS287" i="2"/>
  <c r="DR287" i="2"/>
  <c r="DQ287" i="2"/>
  <c r="DP287" i="2"/>
  <c r="R287" i="2"/>
  <c r="Q287" i="2"/>
  <c r="P287" i="2"/>
  <c r="O287" i="2"/>
  <c r="N287" i="2"/>
  <c r="M287" i="2"/>
  <c r="L287" i="2"/>
  <c r="K287" i="2"/>
  <c r="J287" i="2"/>
  <c r="I287" i="2"/>
  <c r="H287" i="2"/>
  <c r="F287" i="2"/>
  <c r="B287" i="2"/>
  <c r="AY286" i="2"/>
  <c r="AZ286" i="2" s="1"/>
  <c r="AW286" i="2"/>
  <c r="AX286" i="2" s="1"/>
  <c r="AU286" i="2"/>
  <c r="AV286" i="2" s="1"/>
  <c r="DU286" i="2"/>
  <c r="DS286" i="2"/>
  <c r="DR286" i="2"/>
  <c r="DQ286" i="2"/>
  <c r="DP286" i="2"/>
  <c r="R286" i="2"/>
  <c r="Q286" i="2"/>
  <c r="P286" i="2"/>
  <c r="O286" i="2"/>
  <c r="N286" i="2"/>
  <c r="M286" i="2"/>
  <c r="L286" i="2"/>
  <c r="K286" i="2"/>
  <c r="J286" i="2"/>
  <c r="I286" i="2"/>
  <c r="H286" i="2"/>
  <c r="F286" i="2"/>
  <c r="B286" i="2"/>
  <c r="AY285" i="2"/>
  <c r="AZ285" i="2" s="1"/>
  <c r="AW285" i="2"/>
  <c r="AX285" i="2" s="1"/>
  <c r="AU285" i="2"/>
  <c r="AV285" i="2" s="1"/>
  <c r="DU285" i="2"/>
  <c r="DS285" i="2"/>
  <c r="DR285" i="2"/>
  <c r="DQ285" i="2"/>
  <c r="DP285" i="2"/>
  <c r="R285" i="2"/>
  <c r="Q285" i="2"/>
  <c r="P285" i="2"/>
  <c r="O285" i="2"/>
  <c r="N285" i="2"/>
  <c r="M285" i="2"/>
  <c r="L285" i="2"/>
  <c r="K285" i="2"/>
  <c r="J285" i="2"/>
  <c r="I285" i="2"/>
  <c r="H285" i="2"/>
  <c r="F285" i="2"/>
  <c r="B285" i="2"/>
  <c r="AY284" i="2"/>
  <c r="AZ284" i="2" s="1"/>
  <c r="AW284" i="2"/>
  <c r="AX284" i="2" s="1"/>
  <c r="AU284" i="2"/>
  <c r="AV284" i="2" s="1"/>
  <c r="DU284" i="2"/>
  <c r="DS284" i="2"/>
  <c r="DR284" i="2"/>
  <c r="DQ284" i="2"/>
  <c r="DP284" i="2"/>
  <c r="R284" i="2"/>
  <c r="Q284" i="2"/>
  <c r="P284" i="2"/>
  <c r="O284" i="2"/>
  <c r="N284" i="2"/>
  <c r="M284" i="2"/>
  <c r="L284" i="2"/>
  <c r="K284" i="2"/>
  <c r="J284" i="2"/>
  <c r="I284" i="2"/>
  <c r="H284" i="2"/>
  <c r="F284" i="2"/>
  <c r="B284" i="2"/>
  <c r="AY283" i="2"/>
  <c r="AZ283" i="2" s="1"/>
  <c r="AW283" i="2"/>
  <c r="AX283" i="2" s="1"/>
  <c r="AU283" i="2"/>
  <c r="AV283" i="2" s="1"/>
  <c r="DU283" i="2"/>
  <c r="DS283" i="2"/>
  <c r="DR283" i="2"/>
  <c r="DQ283" i="2"/>
  <c r="DP283" i="2"/>
  <c r="R283" i="2"/>
  <c r="Q283" i="2"/>
  <c r="P283" i="2"/>
  <c r="O283" i="2"/>
  <c r="N283" i="2"/>
  <c r="M283" i="2"/>
  <c r="L283" i="2"/>
  <c r="K283" i="2"/>
  <c r="J283" i="2"/>
  <c r="I283" i="2"/>
  <c r="H283" i="2"/>
  <c r="F283" i="2"/>
  <c r="B283" i="2"/>
  <c r="AY282" i="2"/>
  <c r="AZ282" i="2" s="1"/>
  <c r="AW282" i="2"/>
  <c r="AX282" i="2" s="1"/>
  <c r="AU282" i="2"/>
  <c r="AV282" i="2" s="1"/>
  <c r="DU282" i="2"/>
  <c r="DS282" i="2"/>
  <c r="DR282" i="2"/>
  <c r="DQ282" i="2"/>
  <c r="DP282" i="2"/>
  <c r="R282" i="2"/>
  <c r="Q282" i="2"/>
  <c r="P282" i="2"/>
  <c r="O282" i="2"/>
  <c r="N282" i="2"/>
  <c r="M282" i="2"/>
  <c r="L282" i="2"/>
  <c r="K282" i="2"/>
  <c r="J282" i="2"/>
  <c r="I282" i="2"/>
  <c r="H282" i="2"/>
  <c r="F282" i="2"/>
  <c r="B282" i="2"/>
  <c r="AY281" i="2"/>
  <c r="AZ281" i="2" s="1"/>
  <c r="AW281" i="2"/>
  <c r="AX281" i="2" s="1"/>
  <c r="AU281" i="2"/>
  <c r="AV281" i="2" s="1"/>
  <c r="DU281" i="2"/>
  <c r="DS281" i="2"/>
  <c r="DR281" i="2"/>
  <c r="DQ281" i="2"/>
  <c r="DP281" i="2"/>
  <c r="R281" i="2"/>
  <c r="Q281" i="2"/>
  <c r="P281" i="2"/>
  <c r="O281" i="2"/>
  <c r="N281" i="2"/>
  <c r="M281" i="2"/>
  <c r="L281" i="2"/>
  <c r="K281" i="2"/>
  <c r="J281" i="2"/>
  <c r="I281" i="2"/>
  <c r="H281" i="2"/>
  <c r="F281" i="2"/>
  <c r="B281" i="2"/>
  <c r="AY280" i="2"/>
  <c r="AZ280" i="2" s="1"/>
  <c r="AW280" i="2"/>
  <c r="AX280" i="2" s="1"/>
  <c r="AU280" i="2"/>
  <c r="AV280" i="2" s="1"/>
  <c r="DU280" i="2"/>
  <c r="DS280" i="2"/>
  <c r="DR280" i="2"/>
  <c r="DQ280" i="2"/>
  <c r="DP280" i="2"/>
  <c r="R280" i="2"/>
  <c r="Q280" i="2"/>
  <c r="P280" i="2"/>
  <c r="O280" i="2"/>
  <c r="N280" i="2"/>
  <c r="M280" i="2"/>
  <c r="L280" i="2"/>
  <c r="K280" i="2"/>
  <c r="J280" i="2"/>
  <c r="I280" i="2"/>
  <c r="H280" i="2"/>
  <c r="F280" i="2"/>
  <c r="B280" i="2"/>
  <c r="AY279" i="2"/>
  <c r="AZ279" i="2" s="1"/>
  <c r="AW279" i="2"/>
  <c r="AX279" i="2" s="1"/>
  <c r="AU279" i="2"/>
  <c r="AV279" i="2" s="1"/>
  <c r="DU279" i="2"/>
  <c r="DS279" i="2"/>
  <c r="DR279" i="2"/>
  <c r="DQ279" i="2"/>
  <c r="DP279" i="2"/>
  <c r="R279" i="2"/>
  <c r="Q279" i="2"/>
  <c r="P279" i="2"/>
  <c r="O279" i="2"/>
  <c r="N279" i="2"/>
  <c r="M279" i="2"/>
  <c r="L279" i="2"/>
  <c r="K279" i="2"/>
  <c r="J279" i="2"/>
  <c r="I279" i="2"/>
  <c r="H279" i="2"/>
  <c r="F279" i="2"/>
  <c r="B279" i="2"/>
  <c r="AY278" i="2"/>
  <c r="AZ278" i="2" s="1"/>
  <c r="AW278" i="2"/>
  <c r="AX278" i="2" s="1"/>
  <c r="AU278" i="2"/>
  <c r="AV278" i="2" s="1"/>
  <c r="DU278" i="2"/>
  <c r="DS278" i="2"/>
  <c r="DR278" i="2"/>
  <c r="DQ278" i="2"/>
  <c r="DP278" i="2"/>
  <c r="R278" i="2"/>
  <c r="Q278" i="2"/>
  <c r="P278" i="2"/>
  <c r="O278" i="2"/>
  <c r="N278" i="2"/>
  <c r="M278" i="2"/>
  <c r="L278" i="2"/>
  <c r="K278" i="2"/>
  <c r="J278" i="2"/>
  <c r="I278" i="2"/>
  <c r="H278" i="2"/>
  <c r="F278" i="2"/>
  <c r="B278" i="2"/>
  <c r="AY277" i="2"/>
  <c r="AZ277" i="2" s="1"/>
  <c r="AW277" i="2"/>
  <c r="AX277" i="2" s="1"/>
  <c r="AU277" i="2"/>
  <c r="AV277" i="2" s="1"/>
  <c r="DU277" i="2"/>
  <c r="DS277" i="2"/>
  <c r="DR277" i="2"/>
  <c r="DQ277" i="2"/>
  <c r="DP277" i="2"/>
  <c r="R277" i="2"/>
  <c r="Q277" i="2"/>
  <c r="P277" i="2"/>
  <c r="O277" i="2"/>
  <c r="N277" i="2"/>
  <c r="M277" i="2"/>
  <c r="L277" i="2"/>
  <c r="K277" i="2"/>
  <c r="J277" i="2"/>
  <c r="I277" i="2"/>
  <c r="H277" i="2"/>
  <c r="F277" i="2"/>
  <c r="B277" i="2"/>
  <c r="AY276" i="2"/>
  <c r="AZ276" i="2" s="1"/>
  <c r="AW276" i="2"/>
  <c r="AX276" i="2" s="1"/>
  <c r="AU276" i="2"/>
  <c r="AV276" i="2" s="1"/>
  <c r="DU276" i="2"/>
  <c r="DS276" i="2"/>
  <c r="DR276" i="2"/>
  <c r="DQ276" i="2"/>
  <c r="DP276" i="2"/>
  <c r="R276" i="2"/>
  <c r="Q276" i="2"/>
  <c r="P276" i="2"/>
  <c r="O276" i="2"/>
  <c r="N276" i="2"/>
  <c r="M276" i="2"/>
  <c r="L276" i="2"/>
  <c r="K276" i="2"/>
  <c r="J276" i="2"/>
  <c r="I276" i="2"/>
  <c r="H276" i="2"/>
  <c r="F276" i="2"/>
  <c r="B276" i="2"/>
  <c r="AY275" i="2"/>
  <c r="AZ275" i="2" s="1"/>
  <c r="AW275" i="2"/>
  <c r="AX275" i="2" s="1"/>
  <c r="AU275" i="2"/>
  <c r="AV275" i="2" s="1"/>
  <c r="DU275" i="2"/>
  <c r="DS275" i="2"/>
  <c r="DR275" i="2"/>
  <c r="DQ275" i="2"/>
  <c r="DP275" i="2"/>
  <c r="R275" i="2"/>
  <c r="Q275" i="2"/>
  <c r="P275" i="2"/>
  <c r="O275" i="2"/>
  <c r="N275" i="2"/>
  <c r="M275" i="2"/>
  <c r="L275" i="2"/>
  <c r="K275" i="2"/>
  <c r="J275" i="2"/>
  <c r="I275" i="2"/>
  <c r="H275" i="2"/>
  <c r="F275" i="2"/>
  <c r="B275" i="2"/>
  <c r="AY274" i="2"/>
  <c r="AZ274" i="2" s="1"/>
  <c r="AW274" i="2"/>
  <c r="AX274" i="2" s="1"/>
  <c r="AU274" i="2"/>
  <c r="AV274" i="2" s="1"/>
  <c r="DU274" i="2"/>
  <c r="DS274" i="2"/>
  <c r="DR274" i="2"/>
  <c r="DQ274" i="2"/>
  <c r="DP274" i="2"/>
  <c r="R274" i="2"/>
  <c r="Q274" i="2"/>
  <c r="P274" i="2"/>
  <c r="O274" i="2"/>
  <c r="N274" i="2"/>
  <c r="M274" i="2"/>
  <c r="L274" i="2"/>
  <c r="K274" i="2"/>
  <c r="J274" i="2"/>
  <c r="I274" i="2"/>
  <c r="H274" i="2"/>
  <c r="F274" i="2"/>
  <c r="B274" i="2"/>
  <c r="AY273" i="2"/>
  <c r="AZ273" i="2" s="1"/>
  <c r="AW273" i="2"/>
  <c r="AX273" i="2" s="1"/>
  <c r="AU273" i="2"/>
  <c r="AV273" i="2" s="1"/>
  <c r="DU273" i="2"/>
  <c r="DS273" i="2"/>
  <c r="DR273" i="2"/>
  <c r="DQ273" i="2"/>
  <c r="DP273" i="2"/>
  <c r="R273" i="2"/>
  <c r="Q273" i="2"/>
  <c r="P273" i="2"/>
  <c r="O273" i="2"/>
  <c r="N273" i="2"/>
  <c r="M273" i="2"/>
  <c r="L273" i="2"/>
  <c r="K273" i="2"/>
  <c r="J273" i="2"/>
  <c r="I273" i="2"/>
  <c r="H273" i="2"/>
  <c r="F273" i="2"/>
  <c r="B273" i="2"/>
  <c r="AY272" i="2"/>
  <c r="AZ272" i="2" s="1"/>
  <c r="AW272" i="2"/>
  <c r="AX272" i="2" s="1"/>
  <c r="AU272" i="2"/>
  <c r="AV272" i="2" s="1"/>
  <c r="DU272" i="2"/>
  <c r="DS272" i="2"/>
  <c r="DR272" i="2"/>
  <c r="DQ272" i="2"/>
  <c r="DP272" i="2"/>
  <c r="R272" i="2"/>
  <c r="Q272" i="2"/>
  <c r="P272" i="2"/>
  <c r="O272" i="2"/>
  <c r="N272" i="2"/>
  <c r="M272" i="2"/>
  <c r="L272" i="2"/>
  <c r="K272" i="2"/>
  <c r="J272" i="2"/>
  <c r="I272" i="2"/>
  <c r="H272" i="2"/>
  <c r="F272" i="2"/>
  <c r="B272" i="2"/>
  <c r="AY271" i="2"/>
  <c r="AZ271" i="2" s="1"/>
  <c r="AW271" i="2"/>
  <c r="AX271" i="2" s="1"/>
  <c r="AU271" i="2"/>
  <c r="AV271" i="2" s="1"/>
  <c r="DU271" i="2"/>
  <c r="DS271" i="2"/>
  <c r="DR271" i="2"/>
  <c r="DQ271" i="2"/>
  <c r="DP271" i="2"/>
  <c r="R271" i="2"/>
  <c r="Q271" i="2"/>
  <c r="P271" i="2"/>
  <c r="O271" i="2"/>
  <c r="N271" i="2"/>
  <c r="M271" i="2"/>
  <c r="L271" i="2"/>
  <c r="K271" i="2"/>
  <c r="J271" i="2"/>
  <c r="I271" i="2"/>
  <c r="H271" i="2"/>
  <c r="F271" i="2"/>
  <c r="E271" i="2"/>
  <c r="D271" i="2"/>
  <c r="B271" i="2"/>
  <c r="R270" i="2"/>
  <c r="Q270" i="2"/>
  <c r="P270" i="2"/>
  <c r="O270" i="2"/>
  <c r="N270" i="2"/>
  <c r="M270" i="2"/>
  <c r="L270" i="2"/>
  <c r="K270" i="2"/>
  <c r="D270" i="2"/>
  <c r="B270" i="2"/>
  <c r="AY269" i="2"/>
  <c r="AZ269" i="2" s="1"/>
  <c r="AW269" i="2"/>
  <c r="AX269" i="2" s="1"/>
  <c r="AU269" i="2"/>
  <c r="AV269" i="2" s="1"/>
  <c r="DU269" i="2"/>
  <c r="DS269" i="2"/>
  <c r="DR269" i="2"/>
  <c r="DQ269" i="2"/>
  <c r="DP269" i="2"/>
  <c r="R269" i="2"/>
  <c r="Q269" i="2"/>
  <c r="P269" i="2"/>
  <c r="O269" i="2"/>
  <c r="N269" i="2"/>
  <c r="M269" i="2"/>
  <c r="L269" i="2"/>
  <c r="K269" i="2"/>
  <c r="J269" i="2"/>
  <c r="I269" i="2"/>
  <c r="H269" i="2"/>
  <c r="F269" i="2"/>
  <c r="B269" i="2"/>
  <c r="AY268" i="2"/>
  <c r="AZ268" i="2" s="1"/>
  <c r="AW268" i="2"/>
  <c r="AX268" i="2" s="1"/>
  <c r="AU268" i="2"/>
  <c r="AV268" i="2" s="1"/>
  <c r="DU268" i="2"/>
  <c r="DS268" i="2"/>
  <c r="DR268" i="2"/>
  <c r="DQ268" i="2"/>
  <c r="DP268" i="2"/>
  <c r="R268" i="2"/>
  <c r="Q268" i="2"/>
  <c r="P268" i="2"/>
  <c r="O268" i="2"/>
  <c r="N268" i="2"/>
  <c r="M268" i="2"/>
  <c r="L268" i="2"/>
  <c r="K268" i="2"/>
  <c r="J268" i="2"/>
  <c r="I268" i="2"/>
  <c r="H268" i="2"/>
  <c r="F268" i="2"/>
  <c r="B268" i="2"/>
  <c r="AY267" i="2"/>
  <c r="AZ267" i="2" s="1"/>
  <c r="AW267" i="2"/>
  <c r="AX267" i="2" s="1"/>
  <c r="AU267" i="2"/>
  <c r="AV267" i="2" s="1"/>
  <c r="DU267" i="2"/>
  <c r="DS267" i="2"/>
  <c r="DR267" i="2"/>
  <c r="DQ267" i="2"/>
  <c r="DP267" i="2"/>
  <c r="R267" i="2"/>
  <c r="Q267" i="2"/>
  <c r="P267" i="2"/>
  <c r="O267" i="2"/>
  <c r="N267" i="2"/>
  <c r="M267" i="2"/>
  <c r="L267" i="2"/>
  <c r="K267" i="2"/>
  <c r="J267" i="2"/>
  <c r="I267" i="2"/>
  <c r="H267" i="2"/>
  <c r="F267" i="2"/>
  <c r="B267" i="2"/>
  <c r="AY266" i="2"/>
  <c r="AZ266" i="2" s="1"/>
  <c r="AW266" i="2"/>
  <c r="AX266" i="2" s="1"/>
  <c r="AU266" i="2"/>
  <c r="AV266" i="2" s="1"/>
  <c r="DV266" i="2"/>
  <c r="DU266" i="2"/>
  <c r="DS266" i="2"/>
  <c r="DR266" i="2"/>
  <c r="DQ266" i="2"/>
  <c r="DP266" i="2"/>
  <c r="R266" i="2"/>
  <c r="Q266" i="2"/>
  <c r="P266" i="2"/>
  <c r="O266" i="2"/>
  <c r="N266" i="2"/>
  <c r="M266" i="2"/>
  <c r="L266" i="2"/>
  <c r="K266" i="2"/>
  <c r="J266" i="2"/>
  <c r="I266" i="2"/>
  <c r="H266" i="2"/>
  <c r="F266" i="2"/>
  <c r="B266" i="2"/>
  <c r="AY265" i="2"/>
  <c r="AZ265" i="2" s="1"/>
  <c r="AW265" i="2"/>
  <c r="AX265" i="2" s="1"/>
  <c r="AU265" i="2"/>
  <c r="AV265" i="2" s="1"/>
  <c r="DV265" i="2"/>
  <c r="DU265" i="2"/>
  <c r="DS265" i="2"/>
  <c r="DR265" i="2"/>
  <c r="DQ265" i="2"/>
  <c r="DP265" i="2"/>
  <c r="R265" i="2"/>
  <c r="Q265" i="2"/>
  <c r="P265" i="2"/>
  <c r="O265" i="2"/>
  <c r="N265" i="2"/>
  <c r="M265" i="2"/>
  <c r="L265" i="2"/>
  <c r="K265" i="2"/>
  <c r="J265" i="2"/>
  <c r="I265" i="2"/>
  <c r="H265" i="2"/>
  <c r="F265" i="2"/>
  <c r="B265" i="2"/>
  <c r="AY264" i="2"/>
  <c r="AZ264" i="2" s="1"/>
  <c r="AW264" i="2"/>
  <c r="AX264" i="2" s="1"/>
  <c r="AU264" i="2"/>
  <c r="AV264" i="2" s="1"/>
  <c r="DV264" i="2"/>
  <c r="DU264" i="2"/>
  <c r="DS264" i="2"/>
  <c r="DR264" i="2"/>
  <c r="DQ264" i="2"/>
  <c r="DP264" i="2"/>
  <c r="R264" i="2"/>
  <c r="Q264" i="2"/>
  <c r="P264" i="2"/>
  <c r="O264" i="2"/>
  <c r="N264" i="2"/>
  <c r="M264" i="2"/>
  <c r="L264" i="2"/>
  <c r="K264" i="2"/>
  <c r="J264" i="2"/>
  <c r="I264" i="2"/>
  <c r="H264" i="2"/>
  <c r="F264" i="2"/>
  <c r="B264" i="2"/>
  <c r="AY263" i="2"/>
  <c r="AZ263" i="2" s="1"/>
  <c r="AW263" i="2"/>
  <c r="AX263" i="2" s="1"/>
  <c r="AU263" i="2"/>
  <c r="AV263" i="2" s="1"/>
  <c r="DU263" i="2"/>
  <c r="DS263" i="2"/>
  <c r="DR263" i="2"/>
  <c r="DQ263" i="2"/>
  <c r="DP263" i="2"/>
  <c r="R263" i="2"/>
  <c r="Q263" i="2"/>
  <c r="P263" i="2"/>
  <c r="O263" i="2"/>
  <c r="N263" i="2"/>
  <c r="M263" i="2"/>
  <c r="L263" i="2"/>
  <c r="K263" i="2"/>
  <c r="J263" i="2"/>
  <c r="I263" i="2"/>
  <c r="H263" i="2"/>
  <c r="F263" i="2"/>
  <c r="B263" i="2"/>
  <c r="AY262" i="2"/>
  <c r="AZ262" i="2" s="1"/>
  <c r="AW262" i="2"/>
  <c r="AX262" i="2" s="1"/>
  <c r="AU262" i="2"/>
  <c r="AV262" i="2" s="1"/>
  <c r="DU262" i="2"/>
  <c r="DS262" i="2"/>
  <c r="DR262" i="2"/>
  <c r="DQ262" i="2"/>
  <c r="DP262" i="2"/>
  <c r="R262" i="2"/>
  <c r="Q262" i="2"/>
  <c r="P262" i="2"/>
  <c r="O262" i="2"/>
  <c r="N262" i="2"/>
  <c r="M262" i="2"/>
  <c r="L262" i="2"/>
  <c r="K262" i="2"/>
  <c r="J262" i="2"/>
  <c r="I262" i="2"/>
  <c r="H262" i="2"/>
  <c r="F262" i="2"/>
  <c r="B262" i="2"/>
  <c r="AY261" i="2"/>
  <c r="AZ261" i="2" s="1"/>
  <c r="AW261" i="2"/>
  <c r="AX261" i="2" s="1"/>
  <c r="AU261" i="2"/>
  <c r="AV261" i="2" s="1"/>
  <c r="DU261" i="2"/>
  <c r="DS261" i="2"/>
  <c r="DR261" i="2"/>
  <c r="DQ261" i="2"/>
  <c r="DP261" i="2"/>
  <c r="R261" i="2"/>
  <c r="Q261" i="2"/>
  <c r="P261" i="2"/>
  <c r="O261" i="2"/>
  <c r="N261" i="2"/>
  <c r="M261" i="2"/>
  <c r="L261" i="2"/>
  <c r="K261" i="2"/>
  <c r="J261" i="2"/>
  <c r="I261" i="2"/>
  <c r="H261" i="2"/>
  <c r="F261" i="2"/>
  <c r="B261" i="2"/>
  <c r="AY260" i="2"/>
  <c r="AZ260" i="2" s="1"/>
  <c r="AW260" i="2"/>
  <c r="AX260" i="2" s="1"/>
  <c r="AU260" i="2"/>
  <c r="AV260" i="2" s="1"/>
  <c r="DU260" i="2"/>
  <c r="DS260" i="2"/>
  <c r="DR260" i="2"/>
  <c r="DQ260" i="2"/>
  <c r="DP260" i="2"/>
  <c r="R260" i="2"/>
  <c r="Q260" i="2"/>
  <c r="P260" i="2"/>
  <c r="O260" i="2"/>
  <c r="N260" i="2"/>
  <c r="M260" i="2"/>
  <c r="L260" i="2"/>
  <c r="K260" i="2"/>
  <c r="J260" i="2"/>
  <c r="I260" i="2"/>
  <c r="H260" i="2"/>
  <c r="F260" i="2"/>
  <c r="B260" i="2"/>
  <c r="AY259" i="2"/>
  <c r="AZ259" i="2" s="1"/>
  <c r="AW259" i="2"/>
  <c r="AX259" i="2" s="1"/>
  <c r="AU259" i="2"/>
  <c r="AV259" i="2" s="1"/>
  <c r="DU259" i="2"/>
  <c r="DS259" i="2"/>
  <c r="DR259" i="2"/>
  <c r="DQ259" i="2"/>
  <c r="DP259" i="2"/>
  <c r="R259" i="2"/>
  <c r="Q259" i="2"/>
  <c r="P259" i="2"/>
  <c r="O259" i="2"/>
  <c r="N259" i="2"/>
  <c r="M259" i="2"/>
  <c r="L259" i="2"/>
  <c r="K259" i="2"/>
  <c r="J259" i="2"/>
  <c r="I259" i="2"/>
  <c r="H259" i="2"/>
  <c r="F259" i="2"/>
  <c r="B259" i="2"/>
  <c r="AY258" i="2"/>
  <c r="AZ258" i="2" s="1"/>
  <c r="AW258" i="2"/>
  <c r="AX258" i="2" s="1"/>
  <c r="AU258" i="2"/>
  <c r="AV258" i="2" s="1"/>
  <c r="DV258" i="2"/>
  <c r="DU258" i="2"/>
  <c r="DS258" i="2"/>
  <c r="DR258" i="2"/>
  <c r="DQ258" i="2"/>
  <c r="DP258" i="2"/>
  <c r="R258" i="2"/>
  <c r="Q258" i="2"/>
  <c r="P258" i="2"/>
  <c r="O258" i="2"/>
  <c r="N258" i="2"/>
  <c r="M258" i="2"/>
  <c r="L258" i="2"/>
  <c r="K258" i="2"/>
  <c r="J258" i="2"/>
  <c r="I258" i="2"/>
  <c r="H258" i="2"/>
  <c r="F258" i="2"/>
  <c r="B258" i="2"/>
  <c r="AY257" i="2"/>
  <c r="AZ257" i="2" s="1"/>
  <c r="AW257" i="2"/>
  <c r="AX257" i="2" s="1"/>
  <c r="AU257" i="2"/>
  <c r="AV257" i="2" s="1"/>
  <c r="DU257" i="2"/>
  <c r="DS257" i="2"/>
  <c r="DR257" i="2"/>
  <c r="DQ257" i="2"/>
  <c r="DP257" i="2"/>
  <c r="R257" i="2"/>
  <c r="Q257" i="2"/>
  <c r="P257" i="2"/>
  <c r="O257" i="2"/>
  <c r="N257" i="2"/>
  <c r="M257" i="2"/>
  <c r="L257" i="2"/>
  <c r="K257" i="2"/>
  <c r="J257" i="2"/>
  <c r="I257" i="2"/>
  <c r="H257" i="2"/>
  <c r="F257" i="2"/>
  <c r="B257" i="2"/>
  <c r="AY256" i="2"/>
  <c r="AZ256" i="2" s="1"/>
  <c r="AW256" i="2"/>
  <c r="AX256" i="2" s="1"/>
  <c r="AU256" i="2"/>
  <c r="AV256" i="2" s="1"/>
  <c r="DU256" i="2"/>
  <c r="DS256" i="2"/>
  <c r="DR256" i="2"/>
  <c r="DQ256" i="2"/>
  <c r="DP256" i="2"/>
  <c r="R256" i="2"/>
  <c r="Q256" i="2"/>
  <c r="P256" i="2"/>
  <c r="O256" i="2"/>
  <c r="N256" i="2"/>
  <c r="M256" i="2"/>
  <c r="L256" i="2"/>
  <c r="K256" i="2"/>
  <c r="J256" i="2"/>
  <c r="I256" i="2"/>
  <c r="H256" i="2"/>
  <c r="F256" i="2"/>
  <c r="B256" i="2"/>
  <c r="AY255" i="2"/>
  <c r="AZ255" i="2" s="1"/>
  <c r="AW255" i="2"/>
  <c r="AX255" i="2" s="1"/>
  <c r="AU255" i="2"/>
  <c r="AV255" i="2" s="1"/>
  <c r="DU255" i="2"/>
  <c r="DS255" i="2"/>
  <c r="DR255" i="2"/>
  <c r="DQ255" i="2"/>
  <c r="DP255" i="2"/>
  <c r="R255" i="2"/>
  <c r="Q255" i="2"/>
  <c r="P255" i="2"/>
  <c r="O255" i="2"/>
  <c r="N255" i="2"/>
  <c r="M255" i="2"/>
  <c r="L255" i="2"/>
  <c r="K255" i="2"/>
  <c r="J255" i="2"/>
  <c r="I255" i="2"/>
  <c r="H255" i="2"/>
  <c r="F255" i="2"/>
  <c r="B255" i="2"/>
  <c r="AY254" i="2"/>
  <c r="AZ254" i="2" s="1"/>
  <c r="AW254" i="2"/>
  <c r="AX254" i="2" s="1"/>
  <c r="AU254" i="2"/>
  <c r="AV254" i="2" s="1"/>
  <c r="DV254" i="2"/>
  <c r="DU254" i="2"/>
  <c r="DS254" i="2"/>
  <c r="DR254" i="2"/>
  <c r="DQ254" i="2"/>
  <c r="DP254" i="2"/>
  <c r="R254" i="2"/>
  <c r="Q254" i="2"/>
  <c r="P254" i="2"/>
  <c r="O254" i="2"/>
  <c r="N254" i="2"/>
  <c r="M254" i="2"/>
  <c r="L254" i="2"/>
  <c r="K254" i="2"/>
  <c r="J254" i="2"/>
  <c r="I254" i="2"/>
  <c r="H254" i="2"/>
  <c r="F254" i="2"/>
  <c r="B254" i="2"/>
  <c r="AY253" i="2"/>
  <c r="AZ253" i="2" s="1"/>
  <c r="AW253" i="2"/>
  <c r="AX253" i="2" s="1"/>
  <c r="AU253" i="2"/>
  <c r="AV253" i="2" s="1"/>
  <c r="DV253" i="2"/>
  <c r="DU253" i="2"/>
  <c r="DS253" i="2"/>
  <c r="DR253" i="2"/>
  <c r="DQ253" i="2"/>
  <c r="DP253" i="2"/>
  <c r="R253" i="2"/>
  <c r="Q253" i="2"/>
  <c r="P253" i="2"/>
  <c r="O253" i="2"/>
  <c r="N253" i="2"/>
  <c r="M253" i="2"/>
  <c r="L253" i="2"/>
  <c r="K253" i="2"/>
  <c r="J253" i="2"/>
  <c r="I253" i="2"/>
  <c r="H253" i="2"/>
  <c r="F253" i="2"/>
  <c r="B253" i="2"/>
  <c r="AY252" i="2"/>
  <c r="AZ252" i="2" s="1"/>
  <c r="AW252" i="2"/>
  <c r="AX252" i="2" s="1"/>
  <c r="AU252" i="2"/>
  <c r="AV252" i="2" s="1"/>
  <c r="DV252" i="2"/>
  <c r="DU252" i="2"/>
  <c r="DS252" i="2"/>
  <c r="DR252" i="2"/>
  <c r="DQ252" i="2"/>
  <c r="DP252" i="2"/>
  <c r="R252" i="2"/>
  <c r="Q252" i="2"/>
  <c r="P252" i="2"/>
  <c r="O252" i="2"/>
  <c r="N252" i="2"/>
  <c r="M252" i="2"/>
  <c r="L252" i="2"/>
  <c r="K252" i="2"/>
  <c r="J252" i="2"/>
  <c r="I252" i="2"/>
  <c r="H252" i="2"/>
  <c r="F252" i="2"/>
  <c r="B252" i="2"/>
  <c r="AY251" i="2"/>
  <c r="AZ251" i="2" s="1"/>
  <c r="AW251" i="2"/>
  <c r="AX251" i="2" s="1"/>
  <c r="AU251" i="2"/>
  <c r="AV251" i="2" s="1"/>
  <c r="DV251" i="2"/>
  <c r="DU251" i="2"/>
  <c r="DS251" i="2"/>
  <c r="DR251" i="2"/>
  <c r="DQ251" i="2"/>
  <c r="DP251" i="2"/>
  <c r="R251" i="2"/>
  <c r="Q251" i="2"/>
  <c r="P251" i="2"/>
  <c r="O251" i="2"/>
  <c r="N251" i="2"/>
  <c r="M251" i="2"/>
  <c r="L251" i="2"/>
  <c r="K251" i="2"/>
  <c r="J251" i="2"/>
  <c r="I251" i="2"/>
  <c r="H251" i="2"/>
  <c r="F251" i="2"/>
  <c r="B251" i="2"/>
  <c r="AY250" i="2"/>
  <c r="AZ250" i="2" s="1"/>
  <c r="AW250" i="2"/>
  <c r="AX250" i="2" s="1"/>
  <c r="AU250" i="2"/>
  <c r="AV250" i="2" s="1"/>
  <c r="DV250" i="2"/>
  <c r="DU250" i="2"/>
  <c r="DS250" i="2"/>
  <c r="DR250" i="2"/>
  <c r="DQ250" i="2"/>
  <c r="DP250" i="2"/>
  <c r="R250" i="2"/>
  <c r="Q250" i="2"/>
  <c r="P250" i="2"/>
  <c r="O250" i="2"/>
  <c r="N250" i="2"/>
  <c r="M250" i="2"/>
  <c r="L250" i="2"/>
  <c r="K250" i="2"/>
  <c r="J250" i="2"/>
  <c r="I250" i="2"/>
  <c r="H250" i="2"/>
  <c r="F250" i="2"/>
  <c r="B250" i="2"/>
  <c r="AY249" i="2"/>
  <c r="AZ249" i="2" s="1"/>
  <c r="AW249" i="2"/>
  <c r="AX249" i="2" s="1"/>
  <c r="AU249" i="2"/>
  <c r="AV249" i="2" s="1"/>
  <c r="DU249" i="2"/>
  <c r="DS249" i="2"/>
  <c r="DR249" i="2"/>
  <c r="DQ249" i="2"/>
  <c r="DP249" i="2"/>
  <c r="R249" i="2"/>
  <c r="Q249" i="2"/>
  <c r="P249" i="2"/>
  <c r="O249" i="2"/>
  <c r="N249" i="2"/>
  <c r="M249" i="2"/>
  <c r="L249" i="2"/>
  <c r="K249" i="2"/>
  <c r="J249" i="2"/>
  <c r="I249" i="2"/>
  <c r="H249" i="2"/>
  <c r="F249" i="2"/>
  <c r="B249" i="2"/>
  <c r="AY248" i="2"/>
  <c r="AZ248" i="2" s="1"/>
  <c r="AW248" i="2"/>
  <c r="AX248" i="2" s="1"/>
  <c r="AU248" i="2"/>
  <c r="AV248" i="2" s="1"/>
  <c r="DU248" i="2"/>
  <c r="DS248" i="2"/>
  <c r="DR248" i="2"/>
  <c r="DQ248" i="2"/>
  <c r="DP248" i="2"/>
  <c r="R248" i="2"/>
  <c r="Q248" i="2"/>
  <c r="P248" i="2"/>
  <c r="O248" i="2"/>
  <c r="N248" i="2"/>
  <c r="M248" i="2"/>
  <c r="L248" i="2"/>
  <c r="K248" i="2"/>
  <c r="J248" i="2"/>
  <c r="I248" i="2"/>
  <c r="H248" i="2"/>
  <c r="F248" i="2"/>
  <c r="B248" i="2"/>
  <c r="AY247" i="2"/>
  <c r="AZ247" i="2" s="1"/>
  <c r="AW247" i="2"/>
  <c r="AX247" i="2" s="1"/>
  <c r="AU247" i="2"/>
  <c r="AV247" i="2" s="1"/>
  <c r="DU247" i="2"/>
  <c r="DS247" i="2"/>
  <c r="DR247" i="2"/>
  <c r="DQ247" i="2"/>
  <c r="DP247" i="2"/>
  <c r="R247" i="2"/>
  <c r="Q247" i="2"/>
  <c r="P247" i="2"/>
  <c r="O247" i="2"/>
  <c r="N247" i="2"/>
  <c r="M247" i="2"/>
  <c r="L247" i="2"/>
  <c r="K247" i="2"/>
  <c r="J247" i="2"/>
  <c r="I247" i="2"/>
  <c r="H247" i="2"/>
  <c r="F247" i="2"/>
  <c r="E247" i="2"/>
  <c r="D247" i="2"/>
  <c r="C247" i="2"/>
  <c r="B247" i="2"/>
  <c r="R246" i="2"/>
  <c r="Q246" i="2"/>
  <c r="P246" i="2"/>
  <c r="O246" i="2"/>
  <c r="N246" i="2"/>
  <c r="M246" i="2"/>
  <c r="L246" i="2"/>
  <c r="K246" i="2"/>
  <c r="C246" i="2"/>
  <c r="B246" i="2"/>
  <c r="AY245" i="2"/>
  <c r="AZ245" i="2" s="1"/>
  <c r="AW245" i="2"/>
  <c r="AX245" i="2" s="1"/>
  <c r="AU245" i="2"/>
  <c r="AV245" i="2" s="1"/>
  <c r="DU245" i="2"/>
  <c r="R245" i="2"/>
  <c r="Q245" i="2"/>
  <c r="P245" i="2"/>
  <c r="O245" i="2"/>
  <c r="N245" i="2"/>
  <c r="M245" i="2"/>
  <c r="L245" i="2"/>
  <c r="K245" i="2"/>
  <c r="J245" i="2"/>
  <c r="I245" i="2"/>
  <c r="H245" i="2"/>
  <c r="F245" i="2"/>
  <c r="B245" i="2"/>
  <c r="AY244" i="2"/>
  <c r="AZ244" i="2" s="1"/>
  <c r="AW244" i="2"/>
  <c r="AX244" i="2" s="1"/>
  <c r="AU244" i="2"/>
  <c r="AV244" i="2" s="1"/>
  <c r="DU244" i="2"/>
  <c r="U244" i="2"/>
  <c r="V244" i="2" s="1"/>
  <c r="R244" i="2"/>
  <c r="Q244" i="2"/>
  <c r="P244" i="2"/>
  <c r="O244" i="2"/>
  <c r="N244" i="2"/>
  <c r="M244" i="2"/>
  <c r="L244" i="2"/>
  <c r="K244" i="2"/>
  <c r="J244" i="2"/>
  <c r="I244" i="2"/>
  <c r="H244" i="2"/>
  <c r="F244" i="2"/>
  <c r="B244" i="2"/>
  <c r="AY243" i="2"/>
  <c r="AZ243" i="2" s="1"/>
  <c r="AW243" i="2"/>
  <c r="AX243" i="2" s="1"/>
  <c r="AU243" i="2"/>
  <c r="AV243" i="2" s="1"/>
  <c r="DU243" i="2"/>
  <c r="U243" i="2"/>
  <c r="V243" i="2" s="1"/>
  <c r="R243" i="2"/>
  <c r="Q243" i="2"/>
  <c r="P243" i="2"/>
  <c r="O243" i="2"/>
  <c r="N243" i="2"/>
  <c r="M243" i="2"/>
  <c r="L243" i="2"/>
  <c r="K243" i="2"/>
  <c r="J243" i="2"/>
  <c r="I243" i="2"/>
  <c r="H243" i="2"/>
  <c r="F243" i="2"/>
  <c r="B243" i="2"/>
  <c r="AY242" i="2"/>
  <c r="AZ242" i="2" s="1"/>
  <c r="AW242" i="2"/>
  <c r="AX242" i="2" s="1"/>
  <c r="AU242" i="2"/>
  <c r="AV242" i="2" s="1"/>
  <c r="DU242" i="2"/>
  <c r="R242" i="2"/>
  <c r="Q242" i="2"/>
  <c r="P242" i="2"/>
  <c r="O242" i="2"/>
  <c r="N242" i="2"/>
  <c r="M242" i="2"/>
  <c r="L242" i="2"/>
  <c r="K242" i="2"/>
  <c r="J242" i="2"/>
  <c r="I242" i="2"/>
  <c r="H242" i="2"/>
  <c r="F242" i="2"/>
  <c r="B242" i="2"/>
  <c r="AY241" i="2"/>
  <c r="AZ241" i="2" s="1"/>
  <c r="AW241" i="2"/>
  <c r="AX241" i="2" s="1"/>
  <c r="AU241" i="2"/>
  <c r="AV241" i="2" s="1"/>
  <c r="DU241" i="2"/>
  <c r="R241" i="2"/>
  <c r="Q241" i="2"/>
  <c r="P241" i="2"/>
  <c r="O241" i="2"/>
  <c r="N241" i="2"/>
  <c r="M241" i="2"/>
  <c r="L241" i="2"/>
  <c r="K241" i="2"/>
  <c r="J241" i="2"/>
  <c r="I241" i="2"/>
  <c r="H241" i="2"/>
  <c r="F241" i="2"/>
  <c r="B241" i="2"/>
  <c r="AY240" i="2"/>
  <c r="AZ240" i="2" s="1"/>
  <c r="AW240" i="2"/>
  <c r="AX240" i="2" s="1"/>
  <c r="AU240" i="2"/>
  <c r="AV240" i="2" s="1"/>
  <c r="DU240" i="2"/>
  <c r="R240" i="2"/>
  <c r="Q240" i="2"/>
  <c r="P240" i="2"/>
  <c r="O240" i="2"/>
  <c r="N240" i="2"/>
  <c r="M240" i="2"/>
  <c r="L240" i="2"/>
  <c r="K240" i="2"/>
  <c r="J240" i="2"/>
  <c r="I240" i="2"/>
  <c r="H240" i="2"/>
  <c r="F240" i="2"/>
  <c r="B240" i="2"/>
  <c r="AY239" i="2"/>
  <c r="AZ239" i="2" s="1"/>
  <c r="AW239" i="2"/>
  <c r="AX239" i="2" s="1"/>
  <c r="AU239" i="2"/>
  <c r="AV239" i="2" s="1"/>
  <c r="DU239" i="2"/>
  <c r="R239" i="2"/>
  <c r="Q239" i="2"/>
  <c r="P239" i="2"/>
  <c r="O239" i="2"/>
  <c r="N239" i="2"/>
  <c r="M239" i="2"/>
  <c r="L239" i="2"/>
  <c r="K239" i="2"/>
  <c r="J239" i="2"/>
  <c r="I239" i="2"/>
  <c r="H239" i="2"/>
  <c r="F239" i="2"/>
  <c r="B239" i="2"/>
  <c r="AY238" i="2"/>
  <c r="AZ238" i="2" s="1"/>
  <c r="AW238" i="2"/>
  <c r="AX238" i="2" s="1"/>
  <c r="AU238" i="2"/>
  <c r="AV238" i="2" s="1"/>
  <c r="DU238" i="2"/>
  <c r="R238" i="2"/>
  <c r="Q238" i="2"/>
  <c r="P238" i="2"/>
  <c r="O238" i="2"/>
  <c r="N238" i="2"/>
  <c r="M238" i="2"/>
  <c r="L238" i="2"/>
  <c r="K238" i="2"/>
  <c r="J238" i="2"/>
  <c r="I238" i="2"/>
  <c r="H238" i="2"/>
  <c r="F238" i="2"/>
  <c r="B238" i="2"/>
  <c r="AY237" i="2"/>
  <c r="AZ237" i="2" s="1"/>
  <c r="AW237" i="2"/>
  <c r="AX237" i="2" s="1"/>
  <c r="AU237" i="2"/>
  <c r="AV237" i="2" s="1"/>
  <c r="DU237" i="2"/>
  <c r="R237" i="2"/>
  <c r="Q237" i="2"/>
  <c r="P237" i="2"/>
  <c r="O237" i="2"/>
  <c r="N237" i="2"/>
  <c r="M237" i="2"/>
  <c r="L237" i="2"/>
  <c r="K237" i="2"/>
  <c r="J237" i="2"/>
  <c r="I237" i="2"/>
  <c r="H237" i="2"/>
  <c r="F237" i="2"/>
  <c r="B237" i="2"/>
  <c r="AY236" i="2"/>
  <c r="AZ236" i="2" s="1"/>
  <c r="AW236" i="2"/>
  <c r="AX236" i="2" s="1"/>
  <c r="AU236" i="2"/>
  <c r="AV236" i="2" s="1"/>
  <c r="DU236" i="2"/>
  <c r="R236" i="2"/>
  <c r="Q236" i="2"/>
  <c r="P236" i="2"/>
  <c r="O236" i="2"/>
  <c r="N236" i="2"/>
  <c r="M236" i="2"/>
  <c r="L236" i="2"/>
  <c r="K236" i="2"/>
  <c r="J236" i="2"/>
  <c r="I236" i="2"/>
  <c r="H236" i="2"/>
  <c r="F236" i="2"/>
  <c r="B236" i="2"/>
  <c r="AY235" i="2"/>
  <c r="AZ235" i="2" s="1"/>
  <c r="AW235" i="2"/>
  <c r="AX235" i="2" s="1"/>
  <c r="AU235" i="2"/>
  <c r="AV235" i="2" s="1"/>
  <c r="DU235" i="2"/>
  <c r="R235" i="2"/>
  <c r="Q235" i="2"/>
  <c r="P235" i="2"/>
  <c r="O235" i="2"/>
  <c r="N235" i="2"/>
  <c r="M235" i="2"/>
  <c r="L235" i="2"/>
  <c r="K235" i="2"/>
  <c r="J235" i="2"/>
  <c r="I235" i="2"/>
  <c r="H235" i="2"/>
  <c r="F235" i="2"/>
  <c r="B235" i="2"/>
  <c r="AY234" i="2"/>
  <c r="AZ234" i="2" s="1"/>
  <c r="AW234" i="2"/>
  <c r="AX234" i="2" s="1"/>
  <c r="AU234" i="2"/>
  <c r="AV234" i="2" s="1"/>
  <c r="DU234" i="2"/>
  <c r="U234" i="2"/>
  <c r="V234" i="2" s="1"/>
  <c r="R234" i="2"/>
  <c r="Q234" i="2"/>
  <c r="P234" i="2"/>
  <c r="O234" i="2"/>
  <c r="N234" i="2"/>
  <c r="M234" i="2"/>
  <c r="L234" i="2"/>
  <c r="K234" i="2"/>
  <c r="J234" i="2"/>
  <c r="I234" i="2"/>
  <c r="H234" i="2"/>
  <c r="F234" i="2"/>
  <c r="B234" i="2"/>
  <c r="AY233" i="2"/>
  <c r="AZ233" i="2" s="1"/>
  <c r="AW233" i="2"/>
  <c r="AX233" i="2" s="1"/>
  <c r="AU233" i="2"/>
  <c r="AV233" i="2" s="1"/>
  <c r="DU233" i="2"/>
  <c r="R233" i="2"/>
  <c r="Q233" i="2"/>
  <c r="P233" i="2"/>
  <c r="O233" i="2"/>
  <c r="N233" i="2"/>
  <c r="M233" i="2"/>
  <c r="L233" i="2"/>
  <c r="K233" i="2"/>
  <c r="J233" i="2"/>
  <c r="I233" i="2"/>
  <c r="H233" i="2"/>
  <c r="F233" i="2"/>
  <c r="B233" i="2"/>
  <c r="AY232" i="2"/>
  <c r="AZ232" i="2" s="1"/>
  <c r="AW232" i="2"/>
  <c r="AX232" i="2" s="1"/>
  <c r="AU232" i="2"/>
  <c r="AV232" i="2" s="1"/>
  <c r="DU232" i="2"/>
  <c r="R232" i="2"/>
  <c r="Q232" i="2"/>
  <c r="P232" i="2"/>
  <c r="O232" i="2"/>
  <c r="N232" i="2"/>
  <c r="M232" i="2"/>
  <c r="L232" i="2"/>
  <c r="K232" i="2"/>
  <c r="J232" i="2"/>
  <c r="I232" i="2"/>
  <c r="H232" i="2"/>
  <c r="F232" i="2"/>
  <c r="B232" i="2"/>
  <c r="AY231" i="2"/>
  <c r="AZ231" i="2" s="1"/>
  <c r="AW231" i="2"/>
  <c r="AX231" i="2" s="1"/>
  <c r="AU231" i="2"/>
  <c r="AV231" i="2" s="1"/>
  <c r="DU231" i="2"/>
  <c r="R231" i="2"/>
  <c r="Q231" i="2"/>
  <c r="P231" i="2"/>
  <c r="O231" i="2"/>
  <c r="N231" i="2"/>
  <c r="M231" i="2"/>
  <c r="L231" i="2"/>
  <c r="K231" i="2"/>
  <c r="J231" i="2"/>
  <c r="I231" i="2"/>
  <c r="H231" i="2"/>
  <c r="F231" i="2"/>
  <c r="B231" i="2"/>
  <c r="AY230" i="2"/>
  <c r="AZ230" i="2" s="1"/>
  <c r="AW230" i="2"/>
  <c r="AX230" i="2" s="1"/>
  <c r="AU230" i="2"/>
  <c r="AV230" i="2" s="1"/>
  <c r="DU230" i="2"/>
  <c r="R230" i="2"/>
  <c r="Q230" i="2"/>
  <c r="P230" i="2"/>
  <c r="O230" i="2"/>
  <c r="N230" i="2"/>
  <c r="M230" i="2"/>
  <c r="L230" i="2"/>
  <c r="K230" i="2"/>
  <c r="J230" i="2"/>
  <c r="I230" i="2"/>
  <c r="H230" i="2"/>
  <c r="F230" i="2"/>
  <c r="B230" i="2"/>
  <c r="AY229" i="2"/>
  <c r="AZ229" i="2" s="1"/>
  <c r="AW229" i="2"/>
  <c r="AX229" i="2" s="1"/>
  <c r="AU229" i="2"/>
  <c r="AV229" i="2" s="1"/>
  <c r="DU229" i="2"/>
  <c r="R229" i="2"/>
  <c r="Q229" i="2"/>
  <c r="P229" i="2"/>
  <c r="O229" i="2"/>
  <c r="N229" i="2"/>
  <c r="M229" i="2"/>
  <c r="L229" i="2"/>
  <c r="K229" i="2"/>
  <c r="J229" i="2"/>
  <c r="I229" i="2"/>
  <c r="H229" i="2"/>
  <c r="F229" i="2"/>
  <c r="B229" i="2"/>
  <c r="AY228" i="2"/>
  <c r="AZ228" i="2" s="1"/>
  <c r="AW228" i="2"/>
  <c r="AX228" i="2" s="1"/>
  <c r="AU228" i="2"/>
  <c r="AV228" i="2" s="1"/>
  <c r="DU228" i="2"/>
  <c r="R228" i="2"/>
  <c r="Q228" i="2"/>
  <c r="P228" i="2"/>
  <c r="O228" i="2"/>
  <c r="N228" i="2"/>
  <c r="M228" i="2"/>
  <c r="L228" i="2"/>
  <c r="K228" i="2"/>
  <c r="J228" i="2"/>
  <c r="I228" i="2"/>
  <c r="H228" i="2"/>
  <c r="F228" i="2"/>
  <c r="B228" i="2"/>
  <c r="AY227" i="2"/>
  <c r="AZ227" i="2" s="1"/>
  <c r="AW227" i="2"/>
  <c r="AX227" i="2" s="1"/>
  <c r="AU227" i="2"/>
  <c r="AV227" i="2" s="1"/>
  <c r="DU227" i="2"/>
  <c r="R227" i="2"/>
  <c r="Q227" i="2"/>
  <c r="P227" i="2"/>
  <c r="O227" i="2"/>
  <c r="N227" i="2"/>
  <c r="M227" i="2"/>
  <c r="L227" i="2"/>
  <c r="K227" i="2"/>
  <c r="J227" i="2"/>
  <c r="I227" i="2"/>
  <c r="H227" i="2"/>
  <c r="F227" i="2"/>
  <c r="B227" i="2"/>
  <c r="AY226" i="2"/>
  <c r="AZ226" i="2" s="1"/>
  <c r="AW226" i="2"/>
  <c r="AX226" i="2" s="1"/>
  <c r="AU226" i="2"/>
  <c r="AV226" i="2" s="1"/>
  <c r="DU226" i="2"/>
  <c r="R226" i="2"/>
  <c r="Q226" i="2"/>
  <c r="P226" i="2"/>
  <c r="O226" i="2"/>
  <c r="N226" i="2"/>
  <c r="M226" i="2"/>
  <c r="L226" i="2"/>
  <c r="K226" i="2"/>
  <c r="J226" i="2"/>
  <c r="I226" i="2"/>
  <c r="H226" i="2"/>
  <c r="F226" i="2"/>
  <c r="B226" i="2"/>
  <c r="AY225" i="2"/>
  <c r="AZ225" i="2" s="1"/>
  <c r="AW225" i="2"/>
  <c r="AX225" i="2" s="1"/>
  <c r="AU225" i="2"/>
  <c r="AV225" i="2" s="1"/>
  <c r="DU225" i="2"/>
  <c r="R225" i="2"/>
  <c r="Q225" i="2"/>
  <c r="P225" i="2"/>
  <c r="O225" i="2"/>
  <c r="N225" i="2"/>
  <c r="M225" i="2"/>
  <c r="L225" i="2"/>
  <c r="K225" i="2"/>
  <c r="J225" i="2"/>
  <c r="I225" i="2"/>
  <c r="H225" i="2"/>
  <c r="F225" i="2"/>
  <c r="B225" i="2"/>
  <c r="AY224" i="2"/>
  <c r="AZ224" i="2" s="1"/>
  <c r="AW224" i="2"/>
  <c r="AX224" i="2" s="1"/>
  <c r="AU224" i="2"/>
  <c r="AV224" i="2" s="1"/>
  <c r="DU224" i="2"/>
  <c r="R224" i="2"/>
  <c r="Q224" i="2"/>
  <c r="P224" i="2"/>
  <c r="O224" i="2"/>
  <c r="N224" i="2"/>
  <c r="M224" i="2"/>
  <c r="L224" i="2"/>
  <c r="K224" i="2"/>
  <c r="J224" i="2"/>
  <c r="I224" i="2"/>
  <c r="H224" i="2"/>
  <c r="F224" i="2"/>
  <c r="B224" i="2"/>
  <c r="AY223" i="2"/>
  <c r="AZ223" i="2" s="1"/>
  <c r="AW223" i="2"/>
  <c r="AX223" i="2" s="1"/>
  <c r="AU223" i="2"/>
  <c r="AV223" i="2" s="1"/>
  <c r="DU223" i="2"/>
  <c r="R223" i="2"/>
  <c r="Q223" i="2"/>
  <c r="P223" i="2"/>
  <c r="O223" i="2"/>
  <c r="N223" i="2"/>
  <c r="M223" i="2"/>
  <c r="L223" i="2"/>
  <c r="K223" i="2"/>
  <c r="J223" i="2"/>
  <c r="I223" i="2"/>
  <c r="H223" i="2"/>
  <c r="F223" i="2"/>
  <c r="B223" i="2"/>
  <c r="AY222" i="2"/>
  <c r="AZ222" i="2" s="1"/>
  <c r="AW222" i="2"/>
  <c r="AX222" i="2" s="1"/>
  <c r="AU222" i="2"/>
  <c r="AV222" i="2" s="1"/>
  <c r="DU222" i="2"/>
  <c r="R222" i="2"/>
  <c r="Q222" i="2"/>
  <c r="P222" i="2"/>
  <c r="O222" i="2"/>
  <c r="N222" i="2"/>
  <c r="M222" i="2"/>
  <c r="L222" i="2"/>
  <c r="K222" i="2"/>
  <c r="J222" i="2"/>
  <c r="I222" i="2"/>
  <c r="H222" i="2"/>
  <c r="F222" i="2"/>
  <c r="B222" i="2"/>
  <c r="AY221" i="2"/>
  <c r="AZ221" i="2" s="1"/>
  <c r="AW221" i="2"/>
  <c r="AX221" i="2" s="1"/>
  <c r="AU221" i="2"/>
  <c r="AV221" i="2" s="1"/>
  <c r="DU221" i="2"/>
  <c r="R221" i="2"/>
  <c r="Q221" i="2"/>
  <c r="P221" i="2"/>
  <c r="O221" i="2"/>
  <c r="N221" i="2"/>
  <c r="M221" i="2"/>
  <c r="L221" i="2"/>
  <c r="K221" i="2"/>
  <c r="J221" i="2"/>
  <c r="I221" i="2"/>
  <c r="H221" i="2"/>
  <c r="F221" i="2"/>
  <c r="B221" i="2"/>
  <c r="AY220" i="2"/>
  <c r="AZ220" i="2" s="1"/>
  <c r="AW220" i="2"/>
  <c r="AX220" i="2" s="1"/>
  <c r="AU220" i="2"/>
  <c r="AV220" i="2" s="1"/>
  <c r="DU220" i="2"/>
  <c r="U220" i="2"/>
  <c r="V220" i="2" s="1"/>
  <c r="R220" i="2"/>
  <c r="Q220" i="2"/>
  <c r="P220" i="2"/>
  <c r="O220" i="2"/>
  <c r="N220" i="2"/>
  <c r="M220" i="2"/>
  <c r="L220" i="2"/>
  <c r="K220" i="2"/>
  <c r="J220" i="2"/>
  <c r="I220" i="2"/>
  <c r="H220" i="2"/>
  <c r="F220" i="2"/>
  <c r="B220" i="2"/>
  <c r="AY219" i="2"/>
  <c r="AZ219" i="2" s="1"/>
  <c r="AW219" i="2"/>
  <c r="AX219" i="2" s="1"/>
  <c r="AU219" i="2"/>
  <c r="AV219" i="2" s="1"/>
  <c r="DU219" i="2"/>
  <c r="U219" i="2"/>
  <c r="V219" i="2" s="1"/>
  <c r="R219" i="2"/>
  <c r="Q219" i="2"/>
  <c r="P219" i="2"/>
  <c r="O219" i="2"/>
  <c r="N219" i="2"/>
  <c r="M219" i="2"/>
  <c r="L219" i="2"/>
  <c r="K219" i="2"/>
  <c r="J219" i="2"/>
  <c r="I219" i="2"/>
  <c r="H219" i="2"/>
  <c r="F219" i="2"/>
  <c r="E219" i="2"/>
  <c r="D219" i="2"/>
  <c r="C219" i="2"/>
  <c r="B219" i="2"/>
  <c r="AY218" i="2"/>
  <c r="AZ218" i="2" s="1"/>
  <c r="AW218" i="2"/>
  <c r="AX218" i="2" s="1"/>
  <c r="AU218" i="2"/>
  <c r="AV218" i="2" s="1"/>
  <c r="DU218" i="2"/>
  <c r="U218" i="2"/>
  <c r="V218" i="2" s="1"/>
  <c r="R218" i="2"/>
  <c r="Q218" i="2"/>
  <c r="P218" i="2"/>
  <c r="O218" i="2"/>
  <c r="N218" i="2"/>
  <c r="M218" i="2"/>
  <c r="L218" i="2"/>
  <c r="K218" i="2"/>
  <c r="J218" i="2"/>
  <c r="I218" i="2"/>
  <c r="H218" i="2"/>
  <c r="F218" i="2"/>
  <c r="B218" i="2"/>
  <c r="AY217" i="2"/>
  <c r="AZ217" i="2" s="1"/>
  <c r="AW217" i="2"/>
  <c r="AX217" i="2" s="1"/>
  <c r="AU217" i="2"/>
  <c r="AV217" i="2" s="1"/>
  <c r="DU217" i="2"/>
  <c r="U217" i="2"/>
  <c r="V217" i="2" s="1"/>
  <c r="R217" i="2"/>
  <c r="Q217" i="2"/>
  <c r="P217" i="2"/>
  <c r="O217" i="2"/>
  <c r="N217" i="2"/>
  <c r="M217" i="2"/>
  <c r="L217" i="2"/>
  <c r="K217" i="2"/>
  <c r="J217" i="2"/>
  <c r="I217" i="2"/>
  <c r="H217" i="2"/>
  <c r="F217" i="2"/>
  <c r="B217" i="2"/>
  <c r="AY216" i="2"/>
  <c r="AZ216" i="2" s="1"/>
  <c r="AW216" i="2"/>
  <c r="AX216" i="2" s="1"/>
  <c r="AU216" i="2"/>
  <c r="AV216" i="2" s="1"/>
  <c r="DU216" i="2"/>
  <c r="U216" i="2"/>
  <c r="V216" i="2" s="1"/>
  <c r="R216" i="2"/>
  <c r="Q216" i="2"/>
  <c r="P216" i="2"/>
  <c r="O216" i="2"/>
  <c r="N216" i="2"/>
  <c r="M216" i="2"/>
  <c r="L216" i="2"/>
  <c r="K216" i="2"/>
  <c r="J216" i="2"/>
  <c r="I216" i="2"/>
  <c r="H216" i="2"/>
  <c r="F216" i="2"/>
  <c r="B216" i="2"/>
  <c r="AY215" i="2"/>
  <c r="AZ215" i="2" s="1"/>
  <c r="AW215" i="2"/>
  <c r="AX215" i="2" s="1"/>
  <c r="AU215" i="2"/>
  <c r="AV215" i="2" s="1"/>
  <c r="DU215" i="2"/>
  <c r="U215" i="2"/>
  <c r="V215" i="2" s="1"/>
  <c r="R215" i="2"/>
  <c r="Q215" i="2"/>
  <c r="P215" i="2"/>
  <c r="O215" i="2"/>
  <c r="N215" i="2"/>
  <c r="M215" i="2"/>
  <c r="L215" i="2"/>
  <c r="K215" i="2"/>
  <c r="J215" i="2"/>
  <c r="I215" i="2"/>
  <c r="H215" i="2"/>
  <c r="F215" i="2"/>
  <c r="B215" i="2"/>
  <c r="AY214" i="2"/>
  <c r="AZ214" i="2" s="1"/>
  <c r="AW214" i="2"/>
  <c r="AX214" i="2" s="1"/>
  <c r="AU214" i="2"/>
  <c r="AV214" i="2" s="1"/>
  <c r="DU214" i="2"/>
  <c r="R214" i="2"/>
  <c r="Q214" i="2"/>
  <c r="P214" i="2"/>
  <c r="O214" i="2"/>
  <c r="N214" i="2"/>
  <c r="M214" i="2"/>
  <c r="L214" i="2"/>
  <c r="K214" i="2"/>
  <c r="J214" i="2"/>
  <c r="H214" i="2"/>
  <c r="F214" i="2"/>
  <c r="B214" i="2"/>
  <c r="AY213" i="2"/>
  <c r="AZ213" i="2" s="1"/>
  <c r="AW213" i="2"/>
  <c r="AX213" i="2" s="1"/>
  <c r="AU213" i="2"/>
  <c r="AV213" i="2" s="1"/>
  <c r="DU213" i="2"/>
  <c r="U213" i="2"/>
  <c r="V213" i="2" s="1"/>
  <c r="R213" i="2"/>
  <c r="Q213" i="2"/>
  <c r="P213" i="2"/>
  <c r="O213" i="2"/>
  <c r="N213" i="2"/>
  <c r="M213" i="2"/>
  <c r="L213" i="2"/>
  <c r="K213" i="2"/>
  <c r="J213" i="2"/>
  <c r="I213" i="2"/>
  <c r="H213" i="2"/>
  <c r="F213" i="2"/>
  <c r="B213" i="2"/>
  <c r="AY212" i="2"/>
  <c r="AZ212" i="2" s="1"/>
  <c r="AW212" i="2"/>
  <c r="AX212" i="2" s="1"/>
  <c r="AU212" i="2"/>
  <c r="AV212" i="2" s="1"/>
  <c r="DU212" i="2"/>
  <c r="R212" i="2"/>
  <c r="Q212" i="2"/>
  <c r="P212" i="2"/>
  <c r="O212" i="2"/>
  <c r="N212" i="2"/>
  <c r="M212" i="2"/>
  <c r="L212" i="2"/>
  <c r="K212" i="2"/>
  <c r="J212" i="2"/>
  <c r="I212" i="2"/>
  <c r="H212" i="2"/>
  <c r="F212" i="2"/>
  <c r="B212" i="2"/>
  <c r="AY211" i="2"/>
  <c r="AZ211" i="2" s="1"/>
  <c r="AW211" i="2"/>
  <c r="AX211" i="2" s="1"/>
  <c r="AU211" i="2"/>
  <c r="AV211" i="2" s="1"/>
  <c r="DU211" i="2"/>
  <c r="U211" i="2"/>
  <c r="V211" i="2" s="1"/>
  <c r="R211" i="2"/>
  <c r="Q211" i="2"/>
  <c r="P211" i="2"/>
  <c r="O211" i="2"/>
  <c r="N211" i="2"/>
  <c r="M211" i="2"/>
  <c r="L211" i="2"/>
  <c r="K211" i="2"/>
  <c r="J211" i="2"/>
  <c r="I211" i="2"/>
  <c r="H211" i="2"/>
  <c r="F211" i="2"/>
  <c r="B211" i="2"/>
  <c r="AY210" i="2"/>
  <c r="AZ210" i="2" s="1"/>
  <c r="AW210" i="2"/>
  <c r="AX210" i="2" s="1"/>
  <c r="AU210" i="2"/>
  <c r="AV210" i="2" s="1"/>
  <c r="DU210" i="2"/>
  <c r="R210" i="2"/>
  <c r="Q210" i="2"/>
  <c r="P210" i="2"/>
  <c r="O210" i="2"/>
  <c r="N210" i="2"/>
  <c r="M210" i="2"/>
  <c r="L210" i="2"/>
  <c r="K210" i="2"/>
  <c r="J210" i="2"/>
  <c r="I210" i="2"/>
  <c r="H210" i="2"/>
  <c r="F210" i="2"/>
  <c r="B210" i="2"/>
  <c r="AY209" i="2"/>
  <c r="AZ209" i="2" s="1"/>
  <c r="AW209" i="2"/>
  <c r="AX209" i="2" s="1"/>
  <c r="AU209" i="2"/>
  <c r="AV209" i="2" s="1"/>
  <c r="DU209" i="2"/>
  <c r="R209" i="2"/>
  <c r="Q209" i="2"/>
  <c r="P209" i="2"/>
  <c r="O209" i="2"/>
  <c r="N209" i="2"/>
  <c r="M209" i="2"/>
  <c r="L209" i="2"/>
  <c r="K209" i="2"/>
  <c r="J209" i="2"/>
  <c r="I209" i="2"/>
  <c r="H209" i="2"/>
  <c r="F209" i="2"/>
  <c r="B209" i="2"/>
  <c r="AY208" i="2"/>
  <c r="AZ208" i="2" s="1"/>
  <c r="AW208" i="2"/>
  <c r="AX208" i="2" s="1"/>
  <c r="AU208" i="2"/>
  <c r="AV208" i="2" s="1"/>
  <c r="DU208" i="2"/>
  <c r="R208" i="2"/>
  <c r="Q208" i="2"/>
  <c r="P208" i="2"/>
  <c r="O208" i="2"/>
  <c r="N208" i="2"/>
  <c r="M208" i="2"/>
  <c r="L208" i="2"/>
  <c r="K208" i="2"/>
  <c r="J208" i="2"/>
  <c r="I208" i="2"/>
  <c r="H208" i="2"/>
  <c r="F208" i="2"/>
  <c r="E208" i="2"/>
  <c r="D208" i="2"/>
  <c r="C208" i="2"/>
  <c r="B208" i="2"/>
  <c r="AY207" i="2"/>
  <c r="AZ207" i="2" s="1"/>
  <c r="AW207" i="2"/>
  <c r="AX207" i="2" s="1"/>
  <c r="AU207" i="2"/>
  <c r="AV207" i="2" s="1"/>
  <c r="DU207" i="2"/>
  <c r="R207" i="2"/>
  <c r="Q207" i="2"/>
  <c r="P207" i="2"/>
  <c r="O207" i="2"/>
  <c r="N207" i="2"/>
  <c r="M207" i="2"/>
  <c r="L207" i="2"/>
  <c r="K207" i="2"/>
  <c r="J207" i="2"/>
  <c r="I207" i="2"/>
  <c r="H207" i="2"/>
  <c r="F207" i="2"/>
  <c r="E207" i="2"/>
  <c r="D207" i="2"/>
  <c r="C207" i="2"/>
  <c r="B207" i="2"/>
  <c r="AY206" i="2"/>
  <c r="AZ206" i="2" s="1"/>
  <c r="AW206" i="2"/>
  <c r="AX206" i="2" s="1"/>
  <c r="AU206" i="2"/>
  <c r="AV206" i="2" s="1"/>
  <c r="DU206" i="2"/>
  <c r="U206" i="2"/>
  <c r="V206" i="2" s="1"/>
  <c r="R206" i="2"/>
  <c r="Q206" i="2"/>
  <c r="P206" i="2"/>
  <c r="O206" i="2"/>
  <c r="N206" i="2"/>
  <c r="M206" i="2"/>
  <c r="L206" i="2"/>
  <c r="K206" i="2"/>
  <c r="J206" i="2"/>
  <c r="I206" i="2"/>
  <c r="H206" i="2"/>
  <c r="F206" i="2"/>
  <c r="C206" i="2"/>
  <c r="B206" i="2"/>
  <c r="AY205" i="2"/>
  <c r="AZ205" i="2" s="1"/>
  <c r="AW205" i="2"/>
  <c r="AX205" i="2" s="1"/>
  <c r="AU205" i="2"/>
  <c r="AV205" i="2" s="1"/>
  <c r="DU205" i="2"/>
  <c r="R205" i="2"/>
  <c r="Q205" i="2"/>
  <c r="P205" i="2"/>
  <c r="O205" i="2"/>
  <c r="N205" i="2"/>
  <c r="M205" i="2"/>
  <c r="L205" i="2"/>
  <c r="K205" i="2"/>
  <c r="J205" i="2"/>
  <c r="I205" i="2"/>
  <c r="H205" i="2"/>
  <c r="F205" i="2"/>
  <c r="B205" i="2"/>
  <c r="AY204" i="2"/>
  <c r="AZ204" i="2" s="1"/>
  <c r="AW204" i="2"/>
  <c r="AX204" i="2" s="1"/>
  <c r="AU204" i="2"/>
  <c r="AV204" i="2" s="1"/>
  <c r="DU204" i="2"/>
  <c r="R204" i="2"/>
  <c r="Q204" i="2"/>
  <c r="P204" i="2"/>
  <c r="O204" i="2"/>
  <c r="N204" i="2"/>
  <c r="M204" i="2"/>
  <c r="L204" i="2"/>
  <c r="K204" i="2"/>
  <c r="J204" i="2"/>
  <c r="I204" i="2"/>
  <c r="H204" i="2"/>
  <c r="F204" i="2"/>
  <c r="E204" i="2"/>
  <c r="D204" i="2"/>
  <c r="C204" i="2"/>
  <c r="B204" i="2"/>
  <c r="AY203" i="2"/>
  <c r="AZ203" i="2" s="1"/>
  <c r="AW203" i="2"/>
  <c r="AX203" i="2" s="1"/>
  <c r="AU203" i="2"/>
  <c r="AV203" i="2" s="1"/>
  <c r="DU203" i="2"/>
  <c r="U203" i="2"/>
  <c r="V203" i="2" s="1"/>
  <c r="R203" i="2"/>
  <c r="Q203" i="2"/>
  <c r="P203" i="2"/>
  <c r="O203" i="2"/>
  <c r="N203" i="2"/>
  <c r="M203" i="2"/>
  <c r="L203" i="2"/>
  <c r="K203" i="2"/>
  <c r="J203" i="2"/>
  <c r="I203" i="2"/>
  <c r="H203" i="2"/>
  <c r="F203" i="2"/>
  <c r="B203" i="2"/>
  <c r="AY202" i="2"/>
  <c r="AZ202" i="2" s="1"/>
  <c r="AW202" i="2"/>
  <c r="AX202" i="2" s="1"/>
  <c r="AU202" i="2"/>
  <c r="AV202" i="2" s="1"/>
  <c r="DU202" i="2"/>
  <c r="R202" i="2"/>
  <c r="Q202" i="2"/>
  <c r="P202" i="2"/>
  <c r="O202" i="2"/>
  <c r="N202" i="2"/>
  <c r="M202" i="2"/>
  <c r="L202" i="2"/>
  <c r="K202" i="2"/>
  <c r="J202" i="2"/>
  <c r="I202" i="2"/>
  <c r="H202" i="2"/>
  <c r="F202" i="2"/>
  <c r="B202" i="2"/>
  <c r="AY201" i="2"/>
  <c r="AZ201" i="2" s="1"/>
  <c r="AW201" i="2"/>
  <c r="AX201" i="2" s="1"/>
  <c r="AU201" i="2"/>
  <c r="AV201" i="2" s="1"/>
  <c r="DU201" i="2"/>
  <c r="U201" i="2"/>
  <c r="V201" i="2" s="1"/>
  <c r="R201" i="2"/>
  <c r="Q201" i="2"/>
  <c r="P201" i="2"/>
  <c r="O201" i="2"/>
  <c r="N201" i="2"/>
  <c r="M201" i="2"/>
  <c r="L201" i="2"/>
  <c r="K201" i="2"/>
  <c r="J201" i="2"/>
  <c r="I201" i="2"/>
  <c r="H201" i="2"/>
  <c r="F201" i="2"/>
  <c r="B201" i="2"/>
  <c r="AY200" i="2"/>
  <c r="AZ200" i="2" s="1"/>
  <c r="AW200" i="2"/>
  <c r="AX200" i="2" s="1"/>
  <c r="AU200" i="2"/>
  <c r="AV200" i="2" s="1"/>
  <c r="DU200" i="2"/>
  <c r="R200" i="2"/>
  <c r="Q200" i="2"/>
  <c r="P200" i="2"/>
  <c r="O200" i="2"/>
  <c r="N200" i="2"/>
  <c r="M200" i="2"/>
  <c r="L200" i="2"/>
  <c r="K200" i="2"/>
  <c r="J200" i="2"/>
  <c r="I200" i="2"/>
  <c r="H200" i="2"/>
  <c r="F200" i="2"/>
  <c r="B200" i="2"/>
  <c r="AY199" i="2"/>
  <c r="AZ199" i="2" s="1"/>
  <c r="AW199" i="2"/>
  <c r="AX199" i="2" s="1"/>
  <c r="AU199" i="2"/>
  <c r="AV199" i="2" s="1"/>
  <c r="DU199" i="2"/>
  <c r="U199" i="2"/>
  <c r="V199" i="2" s="1"/>
  <c r="R199" i="2"/>
  <c r="Q199" i="2"/>
  <c r="P199" i="2"/>
  <c r="O199" i="2"/>
  <c r="N199" i="2"/>
  <c r="M199" i="2"/>
  <c r="L199" i="2"/>
  <c r="K199" i="2"/>
  <c r="J199" i="2"/>
  <c r="I199" i="2"/>
  <c r="H199" i="2"/>
  <c r="F199" i="2"/>
  <c r="B199" i="2"/>
  <c r="AY198" i="2"/>
  <c r="AZ198" i="2" s="1"/>
  <c r="AW198" i="2"/>
  <c r="AX198" i="2" s="1"/>
  <c r="AU198" i="2"/>
  <c r="AV198" i="2" s="1"/>
  <c r="DU198" i="2"/>
  <c r="R198" i="2"/>
  <c r="Q198" i="2"/>
  <c r="P198" i="2"/>
  <c r="O198" i="2"/>
  <c r="N198" i="2"/>
  <c r="M198" i="2"/>
  <c r="L198" i="2"/>
  <c r="K198" i="2"/>
  <c r="J198" i="2"/>
  <c r="I198" i="2"/>
  <c r="H198" i="2"/>
  <c r="F198" i="2"/>
  <c r="B198" i="2"/>
  <c r="AY197" i="2"/>
  <c r="AZ197" i="2" s="1"/>
  <c r="AW197" i="2"/>
  <c r="AX197" i="2" s="1"/>
  <c r="AU197" i="2"/>
  <c r="AV197" i="2" s="1"/>
  <c r="DU197" i="2"/>
  <c r="R197" i="2"/>
  <c r="Q197" i="2"/>
  <c r="P197" i="2"/>
  <c r="O197" i="2"/>
  <c r="N197" i="2"/>
  <c r="M197" i="2"/>
  <c r="L197" i="2"/>
  <c r="K197" i="2"/>
  <c r="J197" i="2"/>
  <c r="I197" i="2"/>
  <c r="H197" i="2"/>
  <c r="F197" i="2"/>
  <c r="B197" i="2"/>
  <c r="AY196" i="2"/>
  <c r="AZ196" i="2" s="1"/>
  <c r="AW196" i="2"/>
  <c r="AX196" i="2" s="1"/>
  <c r="AU196" i="2"/>
  <c r="AV196" i="2" s="1"/>
  <c r="DU196" i="2"/>
  <c r="U196" i="2"/>
  <c r="V196" i="2" s="1"/>
  <c r="R196" i="2"/>
  <c r="Q196" i="2"/>
  <c r="P196" i="2"/>
  <c r="O196" i="2"/>
  <c r="N196" i="2"/>
  <c r="M196" i="2"/>
  <c r="L196" i="2"/>
  <c r="K196" i="2"/>
  <c r="J196" i="2"/>
  <c r="I196" i="2"/>
  <c r="H196" i="2"/>
  <c r="F196" i="2"/>
  <c r="B196" i="2"/>
  <c r="AY195" i="2"/>
  <c r="AZ195" i="2" s="1"/>
  <c r="AW195" i="2"/>
  <c r="AX195" i="2" s="1"/>
  <c r="AU195" i="2"/>
  <c r="AV195" i="2" s="1"/>
  <c r="DU195" i="2"/>
  <c r="R195" i="2"/>
  <c r="Q195" i="2"/>
  <c r="P195" i="2"/>
  <c r="O195" i="2"/>
  <c r="N195" i="2"/>
  <c r="M195" i="2"/>
  <c r="L195" i="2"/>
  <c r="K195" i="2"/>
  <c r="J195" i="2"/>
  <c r="I195" i="2"/>
  <c r="H195" i="2"/>
  <c r="F195" i="2"/>
  <c r="B195" i="2"/>
  <c r="AY194" i="2"/>
  <c r="AZ194" i="2" s="1"/>
  <c r="AW194" i="2"/>
  <c r="AX194" i="2" s="1"/>
  <c r="AU194" i="2"/>
  <c r="AV194" i="2" s="1"/>
  <c r="DU194" i="2"/>
  <c r="R194" i="2"/>
  <c r="Q194" i="2"/>
  <c r="P194" i="2"/>
  <c r="O194" i="2"/>
  <c r="N194" i="2"/>
  <c r="M194" i="2"/>
  <c r="L194" i="2"/>
  <c r="K194" i="2"/>
  <c r="J194" i="2"/>
  <c r="I194" i="2"/>
  <c r="H194" i="2"/>
  <c r="F194" i="2"/>
  <c r="E194" i="2"/>
  <c r="D194" i="2"/>
  <c r="C194" i="2"/>
  <c r="B194" i="2"/>
  <c r="AY193" i="2"/>
  <c r="AZ193" i="2" s="1"/>
  <c r="AW193" i="2"/>
  <c r="AX193" i="2" s="1"/>
  <c r="AU193" i="2"/>
  <c r="AV193" i="2" s="1"/>
  <c r="DU193" i="2"/>
  <c r="R193" i="2"/>
  <c r="Q193" i="2"/>
  <c r="P193" i="2"/>
  <c r="O193" i="2"/>
  <c r="N193" i="2"/>
  <c r="M193" i="2"/>
  <c r="L193" i="2"/>
  <c r="K193" i="2"/>
  <c r="J193" i="2"/>
  <c r="I193" i="2"/>
  <c r="H193" i="2"/>
  <c r="F193" i="2"/>
  <c r="B193" i="2"/>
  <c r="AY192" i="2"/>
  <c r="AZ192" i="2" s="1"/>
  <c r="AW192" i="2"/>
  <c r="AX192" i="2" s="1"/>
  <c r="AU192" i="2"/>
  <c r="AV192" i="2" s="1"/>
  <c r="DU192" i="2"/>
  <c r="R192" i="2"/>
  <c r="Q192" i="2"/>
  <c r="P192" i="2"/>
  <c r="O192" i="2"/>
  <c r="N192" i="2"/>
  <c r="M192" i="2"/>
  <c r="L192" i="2"/>
  <c r="K192" i="2"/>
  <c r="J192" i="2"/>
  <c r="I192" i="2"/>
  <c r="H192" i="2"/>
  <c r="F192" i="2"/>
  <c r="E192" i="2"/>
  <c r="D192" i="2"/>
  <c r="C192" i="2"/>
  <c r="B192" i="2"/>
  <c r="AY191" i="2"/>
  <c r="AZ191" i="2" s="1"/>
  <c r="AW191" i="2"/>
  <c r="AX191" i="2" s="1"/>
  <c r="AU191" i="2"/>
  <c r="AV191" i="2" s="1"/>
  <c r="DU191" i="2"/>
  <c r="U191" i="2"/>
  <c r="V191" i="2" s="1"/>
  <c r="R191" i="2"/>
  <c r="Q191" i="2"/>
  <c r="P191" i="2"/>
  <c r="O191" i="2"/>
  <c r="N191" i="2"/>
  <c r="M191" i="2"/>
  <c r="L191" i="2"/>
  <c r="K191" i="2"/>
  <c r="J191" i="2"/>
  <c r="I191" i="2"/>
  <c r="H191" i="2"/>
  <c r="F191" i="2"/>
  <c r="B191" i="2"/>
  <c r="AY190" i="2"/>
  <c r="AZ190" i="2" s="1"/>
  <c r="AW190" i="2"/>
  <c r="AX190" i="2" s="1"/>
  <c r="AU190" i="2"/>
  <c r="AV190" i="2" s="1"/>
  <c r="DU190" i="2"/>
  <c r="R190" i="2"/>
  <c r="Q190" i="2"/>
  <c r="P190" i="2"/>
  <c r="O190" i="2"/>
  <c r="N190" i="2"/>
  <c r="M190" i="2"/>
  <c r="L190" i="2"/>
  <c r="K190" i="2"/>
  <c r="J190" i="2"/>
  <c r="I190" i="2"/>
  <c r="H190" i="2"/>
  <c r="F190" i="2"/>
  <c r="B190" i="2"/>
  <c r="AY189" i="2"/>
  <c r="AZ189" i="2" s="1"/>
  <c r="AW189" i="2"/>
  <c r="AX189" i="2" s="1"/>
  <c r="AU189" i="2"/>
  <c r="AV189" i="2" s="1"/>
  <c r="DU189" i="2"/>
  <c r="R189" i="2"/>
  <c r="Q189" i="2"/>
  <c r="P189" i="2"/>
  <c r="O189" i="2"/>
  <c r="N189" i="2"/>
  <c r="M189" i="2"/>
  <c r="L189" i="2"/>
  <c r="K189" i="2"/>
  <c r="J189" i="2"/>
  <c r="I189" i="2"/>
  <c r="H189" i="2"/>
  <c r="F189" i="2"/>
  <c r="B189" i="2"/>
  <c r="AY188" i="2"/>
  <c r="AZ188" i="2" s="1"/>
  <c r="AW188" i="2"/>
  <c r="AX188" i="2" s="1"/>
  <c r="AU188" i="2"/>
  <c r="AV188" i="2" s="1"/>
  <c r="DU188" i="2"/>
  <c r="U188" i="2"/>
  <c r="V188" i="2" s="1"/>
  <c r="R188" i="2"/>
  <c r="Q188" i="2"/>
  <c r="P188" i="2"/>
  <c r="O188" i="2"/>
  <c r="N188" i="2"/>
  <c r="M188" i="2"/>
  <c r="L188" i="2"/>
  <c r="K188" i="2"/>
  <c r="J188" i="2"/>
  <c r="I188" i="2"/>
  <c r="H188" i="2"/>
  <c r="F188" i="2"/>
  <c r="B188" i="2"/>
  <c r="AY187" i="2"/>
  <c r="AZ187" i="2" s="1"/>
  <c r="AW187" i="2"/>
  <c r="AX187" i="2" s="1"/>
  <c r="AU187" i="2"/>
  <c r="AV187" i="2" s="1"/>
  <c r="DU187" i="2"/>
  <c r="R187" i="2"/>
  <c r="Q187" i="2"/>
  <c r="P187" i="2"/>
  <c r="O187" i="2"/>
  <c r="N187" i="2"/>
  <c r="M187" i="2"/>
  <c r="L187" i="2"/>
  <c r="K187" i="2"/>
  <c r="J187" i="2"/>
  <c r="I187" i="2"/>
  <c r="H187" i="2"/>
  <c r="F187" i="2"/>
  <c r="B187" i="2"/>
  <c r="AY186" i="2"/>
  <c r="AZ186" i="2" s="1"/>
  <c r="AW186" i="2"/>
  <c r="AX186" i="2" s="1"/>
  <c r="AU186" i="2"/>
  <c r="AV186" i="2" s="1"/>
  <c r="DU186" i="2"/>
  <c r="R186" i="2"/>
  <c r="Q186" i="2"/>
  <c r="P186" i="2"/>
  <c r="O186" i="2"/>
  <c r="N186" i="2"/>
  <c r="M186" i="2"/>
  <c r="L186" i="2"/>
  <c r="K186" i="2"/>
  <c r="J186" i="2"/>
  <c r="I186" i="2"/>
  <c r="H186" i="2"/>
  <c r="F186" i="2"/>
  <c r="B186" i="2"/>
  <c r="AY185" i="2"/>
  <c r="AZ185" i="2" s="1"/>
  <c r="AW185" i="2"/>
  <c r="AX185" i="2" s="1"/>
  <c r="AU185" i="2"/>
  <c r="AV185" i="2" s="1"/>
  <c r="DU185" i="2"/>
  <c r="R185" i="2"/>
  <c r="Q185" i="2"/>
  <c r="P185" i="2"/>
  <c r="O185" i="2"/>
  <c r="N185" i="2"/>
  <c r="M185" i="2"/>
  <c r="L185" i="2"/>
  <c r="K185" i="2"/>
  <c r="J185" i="2"/>
  <c r="I185" i="2"/>
  <c r="H185" i="2"/>
  <c r="F185" i="2"/>
  <c r="E185" i="2"/>
  <c r="D185" i="2"/>
  <c r="C185" i="2"/>
  <c r="B185" i="2"/>
  <c r="R184" i="2"/>
  <c r="Q184" i="2"/>
  <c r="P184" i="2"/>
  <c r="O184" i="2"/>
  <c r="N184" i="2"/>
  <c r="M184" i="2"/>
  <c r="L184" i="2"/>
  <c r="K184" i="2"/>
  <c r="C184" i="2"/>
  <c r="B184" i="2"/>
  <c r="R183" i="2"/>
  <c r="Q183" i="2"/>
  <c r="P183" i="2"/>
  <c r="O183" i="2"/>
  <c r="N183" i="2"/>
  <c r="M183" i="2"/>
  <c r="L183" i="2"/>
  <c r="K183" i="2"/>
  <c r="D183" i="2"/>
  <c r="B183" i="2"/>
  <c r="AY182" i="2"/>
  <c r="AZ182" i="2" s="1"/>
  <c r="AW182" i="2"/>
  <c r="AX182" i="2" s="1"/>
  <c r="AU182" i="2"/>
  <c r="AV182" i="2" s="1"/>
  <c r="DU182" i="2"/>
  <c r="DS182" i="2"/>
  <c r="DR182" i="2"/>
  <c r="DQ182" i="2"/>
  <c r="DP182" i="2"/>
  <c r="R182" i="2"/>
  <c r="Q182" i="2"/>
  <c r="P182" i="2"/>
  <c r="O182" i="2"/>
  <c r="N182" i="2"/>
  <c r="M182" i="2"/>
  <c r="L182" i="2"/>
  <c r="K182" i="2"/>
  <c r="B182" i="2"/>
  <c r="AY181" i="2"/>
  <c r="AZ181" i="2" s="1"/>
  <c r="AW181" i="2"/>
  <c r="AX181" i="2" s="1"/>
  <c r="AU181" i="2"/>
  <c r="AV181" i="2" s="1"/>
  <c r="DU181" i="2"/>
  <c r="DS181" i="2"/>
  <c r="DR181" i="2"/>
  <c r="DQ181" i="2"/>
  <c r="DP181" i="2"/>
  <c r="R181" i="2"/>
  <c r="Q181" i="2"/>
  <c r="P181" i="2"/>
  <c r="O181" i="2"/>
  <c r="N181" i="2"/>
  <c r="M181" i="2"/>
  <c r="L181" i="2"/>
  <c r="K181" i="2"/>
  <c r="J181" i="2"/>
  <c r="I181" i="2"/>
  <c r="H181" i="2"/>
  <c r="F181" i="2"/>
  <c r="B181" i="2"/>
  <c r="AY180" i="2"/>
  <c r="AZ180" i="2" s="1"/>
  <c r="AW180" i="2"/>
  <c r="AX180" i="2" s="1"/>
  <c r="AU180" i="2"/>
  <c r="AV180" i="2" s="1"/>
  <c r="DU180" i="2"/>
  <c r="DS180" i="2"/>
  <c r="DR180" i="2"/>
  <c r="DQ180" i="2"/>
  <c r="DP180" i="2"/>
  <c r="R180" i="2"/>
  <c r="Q180" i="2"/>
  <c r="P180" i="2"/>
  <c r="O180" i="2"/>
  <c r="N180" i="2"/>
  <c r="M180" i="2"/>
  <c r="L180" i="2"/>
  <c r="K180" i="2"/>
  <c r="J180" i="2"/>
  <c r="I180" i="2"/>
  <c r="H180" i="2"/>
  <c r="F180" i="2"/>
  <c r="B180" i="2"/>
  <c r="AY179" i="2"/>
  <c r="AZ179" i="2" s="1"/>
  <c r="AW179" i="2"/>
  <c r="AX179" i="2" s="1"/>
  <c r="AU179" i="2"/>
  <c r="AV179" i="2" s="1"/>
  <c r="DU179" i="2"/>
  <c r="DS179" i="2"/>
  <c r="DR179" i="2"/>
  <c r="DQ179" i="2"/>
  <c r="DP179" i="2"/>
  <c r="R179" i="2"/>
  <c r="Q179" i="2"/>
  <c r="P179" i="2"/>
  <c r="O179" i="2"/>
  <c r="N179" i="2"/>
  <c r="M179" i="2"/>
  <c r="L179" i="2"/>
  <c r="K179" i="2"/>
  <c r="J179" i="2"/>
  <c r="I179" i="2"/>
  <c r="H179" i="2"/>
  <c r="F179" i="2"/>
  <c r="E179" i="2"/>
  <c r="D179" i="2"/>
  <c r="B179" i="2"/>
  <c r="R178" i="2"/>
  <c r="Q178" i="2"/>
  <c r="P178" i="2"/>
  <c r="O178" i="2"/>
  <c r="N178" i="2"/>
  <c r="M178" i="2"/>
  <c r="L178" i="2"/>
  <c r="K178" i="2"/>
  <c r="D178" i="2"/>
  <c r="B178" i="2"/>
  <c r="AY177" i="2"/>
  <c r="AZ177" i="2" s="1"/>
  <c r="AW177" i="2"/>
  <c r="AX177" i="2" s="1"/>
  <c r="AU177" i="2"/>
  <c r="AV177" i="2" s="1"/>
  <c r="DU177" i="2"/>
  <c r="DS177" i="2"/>
  <c r="DR177" i="2"/>
  <c r="DQ177" i="2"/>
  <c r="DP177" i="2"/>
  <c r="R177" i="2"/>
  <c r="Q177" i="2"/>
  <c r="P177" i="2"/>
  <c r="O177" i="2"/>
  <c r="N177" i="2"/>
  <c r="M177" i="2"/>
  <c r="L177" i="2"/>
  <c r="K177" i="2"/>
  <c r="J177" i="2"/>
  <c r="I177" i="2"/>
  <c r="H177" i="2"/>
  <c r="F177" i="2"/>
  <c r="E177" i="2"/>
  <c r="D177" i="2"/>
  <c r="B177" i="2"/>
  <c r="R176" i="2"/>
  <c r="Q176" i="2"/>
  <c r="P176" i="2"/>
  <c r="O176" i="2"/>
  <c r="N176" i="2"/>
  <c r="M176" i="2"/>
  <c r="L176" i="2"/>
  <c r="K176" i="2"/>
  <c r="D176" i="2"/>
  <c r="B176" i="2"/>
  <c r="R175" i="2"/>
  <c r="Q175" i="2"/>
  <c r="P175" i="2"/>
  <c r="O175" i="2"/>
  <c r="N175" i="2"/>
  <c r="M175" i="2"/>
  <c r="L175" i="2"/>
  <c r="K175" i="2"/>
  <c r="F175" i="2"/>
  <c r="B175" i="2"/>
  <c r="AY174" i="2"/>
  <c r="AZ174" i="2" s="1"/>
  <c r="AW174" i="2"/>
  <c r="AX174" i="2" s="1"/>
  <c r="AU174" i="2"/>
  <c r="AV174" i="2" s="1"/>
  <c r="DU174" i="2"/>
  <c r="DS174" i="2"/>
  <c r="DR174" i="2"/>
  <c r="DQ174" i="2"/>
  <c r="DP174" i="2"/>
  <c r="R174" i="2"/>
  <c r="Q174" i="2"/>
  <c r="P174" i="2"/>
  <c r="O174" i="2"/>
  <c r="N174" i="2"/>
  <c r="M174" i="2"/>
  <c r="L174" i="2"/>
  <c r="K174" i="2"/>
  <c r="J174" i="2"/>
  <c r="I174" i="2"/>
  <c r="H174" i="2"/>
  <c r="F174" i="2"/>
  <c r="B174" i="2"/>
  <c r="AY173" i="2"/>
  <c r="AZ173" i="2" s="1"/>
  <c r="AW173" i="2"/>
  <c r="AX173" i="2" s="1"/>
  <c r="AU173" i="2"/>
  <c r="AV173" i="2" s="1"/>
  <c r="DU173" i="2"/>
  <c r="DS173" i="2"/>
  <c r="DR173" i="2"/>
  <c r="DQ173" i="2"/>
  <c r="DP173" i="2"/>
  <c r="R173" i="2"/>
  <c r="Q173" i="2"/>
  <c r="P173" i="2"/>
  <c r="O173" i="2"/>
  <c r="N173" i="2"/>
  <c r="M173" i="2"/>
  <c r="L173" i="2"/>
  <c r="K173" i="2"/>
  <c r="J173" i="2"/>
  <c r="I173" i="2"/>
  <c r="H173" i="2"/>
  <c r="F173" i="2"/>
  <c r="B173" i="2"/>
  <c r="AY172" i="2"/>
  <c r="AZ172" i="2" s="1"/>
  <c r="AW172" i="2"/>
  <c r="AX172" i="2" s="1"/>
  <c r="AU172" i="2"/>
  <c r="AV172" i="2" s="1"/>
  <c r="DU172" i="2"/>
  <c r="DS172" i="2"/>
  <c r="DR172" i="2"/>
  <c r="DQ172" i="2"/>
  <c r="DP172" i="2"/>
  <c r="R172" i="2"/>
  <c r="Q172" i="2"/>
  <c r="P172" i="2"/>
  <c r="O172" i="2"/>
  <c r="N172" i="2"/>
  <c r="M172" i="2"/>
  <c r="L172" i="2"/>
  <c r="K172" i="2"/>
  <c r="J172" i="2"/>
  <c r="I172" i="2"/>
  <c r="H172" i="2"/>
  <c r="F172" i="2"/>
  <c r="B172" i="2"/>
  <c r="AY171" i="2"/>
  <c r="AZ171" i="2" s="1"/>
  <c r="AW171" i="2"/>
  <c r="AX171" i="2" s="1"/>
  <c r="AU171" i="2"/>
  <c r="AV171" i="2" s="1"/>
  <c r="DU171" i="2"/>
  <c r="DS171" i="2"/>
  <c r="DR171" i="2"/>
  <c r="DQ171" i="2"/>
  <c r="DP171" i="2"/>
  <c r="R171" i="2"/>
  <c r="Q171" i="2"/>
  <c r="P171" i="2"/>
  <c r="O171" i="2"/>
  <c r="N171" i="2"/>
  <c r="M171" i="2"/>
  <c r="L171" i="2"/>
  <c r="K171" i="2"/>
  <c r="J171" i="2"/>
  <c r="I171" i="2"/>
  <c r="H171" i="2"/>
  <c r="F171" i="2"/>
  <c r="B171" i="2"/>
  <c r="AY170" i="2"/>
  <c r="AZ170" i="2" s="1"/>
  <c r="AW170" i="2"/>
  <c r="AX170" i="2" s="1"/>
  <c r="AU170" i="2"/>
  <c r="AV170" i="2" s="1"/>
  <c r="DU170" i="2"/>
  <c r="DS170" i="2"/>
  <c r="DR170" i="2"/>
  <c r="DQ170" i="2"/>
  <c r="DP170" i="2"/>
  <c r="R170" i="2"/>
  <c r="Q170" i="2"/>
  <c r="P170" i="2"/>
  <c r="O170" i="2"/>
  <c r="N170" i="2"/>
  <c r="M170" i="2"/>
  <c r="L170" i="2"/>
  <c r="K170" i="2"/>
  <c r="J170" i="2"/>
  <c r="I170" i="2"/>
  <c r="H170" i="2"/>
  <c r="F170" i="2"/>
  <c r="B170" i="2"/>
  <c r="AY169" i="2"/>
  <c r="AZ169" i="2" s="1"/>
  <c r="AW169" i="2"/>
  <c r="AX169" i="2" s="1"/>
  <c r="AU169" i="2"/>
  <c r="AV169" i="2" s="1"/>
  <c r="DU169" i="2"/>
  <c r="DS169" i="2"/>
  <c r="DR169" i="2"/>
  <c r="DQ169" i="2"/>
  <c r="DP169" i="2"/>
  <c r="R169" i="2"/>
  <c r="Q169" i="2"/>
  <c r="P169" i="2"/>
  <c r="O169" i="2"/>
  <c r="N169" i="2"/>
  <c r="M169" i="2"/>
  <c r="L169" i="2"/>
  <c r="K169" i="2"/>
  <c r="J169" i="2"/>
  <c r="I169" i="2"/>
  <c r="H169" i="2"/>
  <c r="F169" i="2"/>
  <c r="B169" i="2"/>
  <c r="AY168" i="2"/>
  <c r="AZ168" i="2" s="1"/>
  <c r="AW168" i="2"/>
  <c r="AX168" i="2" s="1"/>
  <c r="AU168" i="2"/>
  <c r="AV168" i="2" s="1"/>
  <c r="R168" i="2"/>
  <c r="Q168" i="2"/>
  <c r="P168" i="2"/>
  <c r="O168" i="2"/>
  <c r="N168" i="2"/>
  <c r="M168" i="2"/>
  <c r="L168" i="2"/>
  <c r="K168" i="2"/>
  <c r="J168" i="2"/>
  <c r="I168" i="2"/>
  <c r="H168" i="2"/>
  <c r="F168" i="2"/>
  <c r="B168" i="2"/>
  <c r="AY167" i="2"/>
  <c r="AZ167" i="2" s="1"/>
  <c r="AW167" i="2"/>
  <c r="AX167" i="2" s="1"/>
  <c r="AU167" i="2"/>
  <c r="AV167" i="2" s="1"/>
  <c r="DU167" i="2"/>
  <c r="DS167" i="2"/>
  <c r="DR167" i="2"/>
  <c r="DQ167" i="2"/>
  <c r="DP167" i="2"/>
  <c r="R167" i="2"/>
  <c r="Q167" i="2"/>
  <c r="P167" i="2"/>
  <c r="O167" i="2"/>
  <c r="N167" i="2"/>
  <c r="M167" i="2"/>
  <c r="L167" i="2"/>
  <c r="K167" i="2"/>
  <c r="J167" i="2"/>
  <c r="I167" i="2"/>
  <c r="H167" i="2"/>
  <c r="F167" i="2"/>
  <c r="B167" i="2"/>
  <c r="AY166" i="2"/>
  <c r="AZ166" i="2" s="1"/>
  <c r="AW166" i="2"/>
  <c r="AX166" i="2" s="1"/>
  <c r="AU166" i="2"/>
  <c r="AV166" i="2" s="1"/>
  <c r="DU166" i="2"/>
  <c r="DS166" i="2"/>
  <c r="DR166" i="2"/>
  <c r="DQ166" i="2"/>
  <c r="DP166" i="2"/>
  <c r="R166" i="2"/>
  <c r="Q166" i="2"/>
  <c r="P166" i="2"/>
  <c r="O166" i="2"/>
  <c r="N166" i="2"/>
  <c r="M166" i="2"/>
  <c r="L166" i="2"/>
  <c r="K166" i="2"/>
  <c r="J166" i="2"/>
  <c r="I166" i="2"/>
  <c r="H166" i="2"/>
  <c r="F166" i="2"/>
  <c r="B166" i="2"/>
  <c r="AY165" i="2"/>
  <c r="AZ165" i="2" s="1"/>
  <c r="AW165" i="2"/>
  <c r="AX165" i="2" s="1"/>
  <c r="AU165" i="2"/>
  <c r="AV165" i="2" s="1"/>
  <c r="DU165" i="2"/>
  <c r="DS165" i="2"/>
  <c r="DR165" i="2"/>
  <c r="DQ165" i="2"/>
  <c r="DP165" i="2"/>
  <c r="R165" i="2"/>
  <c r="Q165" i="2"/>
  <c r="P165" i="2"/>
  <c r="O165" i="2"/>
  <c r="N165" i="2"/>
  <c r="M165" i="2"/>
  <c r="L165" i="2"/>
  <c r="K165" i="2"/>
  <c r="J165" i="2"/>
  <c r="I165" i="2"/>
  <c r="H165" i="2"/>
  <c r="F165" i="2"/>
  <c r="B165" i="2"/>
  <c r="AY164" i="2"/>
  <c r="AZ164" i="2" s="1"/>
  <c r="AW164" i="2"/>
  <c r="AX164" i="2" s="1"/>
  <c r="AU164" i="2"/>
  <c r="AV164" i="2" s="1"/>
  <c r="DU164" i="2"/>
  <c r="DS164" i="2"/>
  <c r="DR164" i="2"/>
  <c r="DQ164" i="2"/>
  <c r="DP164" i="2"/>
  <c r="R164" i="2"/>
  <c r="Q164" i="2"/>
  <c r="P164" i="2"/>
  <c r="O164" i="2"/>
  <c r="N164" i="2"/>
  <c r="M164" i="2"/>
  <c r="L164" i="2"/>
  <c r="K164" i="2"/>
  <c r="J164" i="2"/>
  <c r="I164" i="2"/>
  <c r="H164" i="2"/>
  <c r="F164" i="2"/>
  <c r="B164" i="2"/>
  <c r="AY163" i="2"/>
  <c r="AZ163" i="2" s="1"/>
  <c r="AW163" i="2"/>
  <c r="AX163" i="2" s="1"/>
  <c r="AU163" i="2"/>
  <c r="AV163" i="2" s="1"/>
  <c r="DU163" i="2"/>
  <c r="DS163" i="2"/>
  <c r="DR163" i="2"/>
  <c r="DQ163" i="2"/>
  <c r="DP163" i="2"/>
  <c r="R163" i="2"/>
  <c r="Q163" i="2"/>
  <c r="P163" i="2"/>
  <c r="O163" i="2"/>
  <c r="N163" i="2"/>
  <c r="M163" i="2"/>
  <c r="L163" i="2"/>
  <c r="K163" i="2"/>
  <c r="J163" i="2"/>
  <c r="I163" i="2"/>
  <c r="H163" i="2"/>
  <c r="F163" i="2"/>
  <c r="B163" i="2"/>
  <c r="AY162" i="2"/>
  <c r="AZ162" i="2" s="1"/>
  <c r="AW162" i="2"/>
  <c r="AX162" i="2" s="1"/>
  <c r="AU162" i="2"/>
  <c r="AV162" i="2" s="1"/>
  <c r="DU162" i="2"/>
  <c r="DS162" i="2"/>
  <c r="DR162" i="2"/>
  <c r="DQ162" i="2"/>
  <c r="DP162" i="2"/>
  <c r="R162" i="2"/>
  <c r="Q162" i="2"/>
  <c r="P162" i="2"/>
  <c r="O162" i="2"/>
  <c r="N162" i="2"/>
  <c r="M162" i="2"/>
  <c r="L162" i="2"/>
  <c r="K162" i="2"/>
  <c r="J162" i="2"/>
  <c r="I162" i="2"/>
  <c r="H162" i="2"/>
  <c r="F162" i="2"/>
  <c r="E162" i="2"/>
  <c r="B162" i="2"/>
  <c r="R161" i="2"/>
  <c r="Q161" i="2"/>
  <c r="P161" i="2"/>
  <c r="O161" i="2"/>
  <c r="N161" i="2"/>
  <c r="M161" i="2"/>
  <c r="L161" i="2"/>
  <c r="K161" i="2"/>
  <c r="F161" i="2"/>
  <c r="B161" i="2"/>
  <c r="AY160" i="2"/>
  <c r="AZ160" i="2" s="1"/>
  <c r="AW160" i="2"/>
  <c r="AX160" i="2" s="1"/>
  <c r="AU160" i="2"/>
  <c r="AV160" i="2" s="1"/>
  <c r="DU160" i="2"/>
  <c r="DS160" i="2"/>
  <c r="DR160" i="2"/>
  <c r="DQ160" i="2"/>
  <c r="DP160" i="2"/>
  <c r="R160" i="2"/>
  <c r="Q160" i="2"/>
  <c r="P160" i="2"/>
  <c r="O160" i="2"/>
  <c r="N160" i="2"/>
  <c r="M160" i="2"/>
  <c r="L160" i="2"/>
  <c r="K160" i="2"/>
  <c r="J160" i="2"/>
  <c r="I160" i="2"/>
  <c r="H160" i="2"/>
  <c r="F160" i="2"/>
  <c r="B160" i="2"/>
  <c r="AY159" i="2"/>
  <c r="AZ159" i="2" s="1"/>
  <c r="AW159" i="2"/>
  <c r="AX159" i="2" s="1"/>
  <c r="AU159" i="2"/>
  <c r="AV159" i="2" s="1"/>
  <c r="DU159" i="2"/>
  <c r="DS159" i="2"/>
  <c r="DR159" i="2"/>
  <c r="DQ159" i="2"/>
  <c r="DP159" i="2"/>
  <c r="R159" i="2"/>
  <c r="Q159" i="2"/>
  <c r="P159" i="2"/>
  <c r="O159" i="2"/>
  <c r="N159" i="2"/>
  <c r="M159" i="2"/>
  <c r="L159" i="2"/>
  <c r="K159" i="2"/>
  <c r="J159" i="2"/>
  <c r="I159" i="2"/>
  <c r="H159" i="2"/>
  <c r="F159" i="2"/>
  <c r="B159" i="2"/>
  <c r="AY158" i="2"/>
  <c r="AZ158" i="2" s="1"/>
  <c r="AW158" i="2"/>
  <c r="AX158" i="2" s="1"/>
  <c r="AU158" i="2"/>
  <c r="AV158" i="2" s="1"/>
  <c r="DU158" i="2"/>
  <c r="DS158" i="2"/>
  <c r="DR158" i="2"/>
  <c r="DQ158" i="2"/>
  <c r="DP158" i="2"/>
  <c r="R158" i="2"/>
  <c r="Q158" i="2"/>
  <c r="P158" i="2"/>
  <c r="O158" i="2"/>
  <c r="N158" i="2"/>
  <c r="M158" i="2"/>
  <c r="L158" i="2"/>
  <c r="K158" i="2"/>
  <c r="J158" i="2"/>
  <c r="I158" i="2"/>
  <c r="H158" i="2"/>
  <c r="F158" i="2"/>
  <c r="B158" i="2"/>
  <c r="AY157" i="2"/>
  <c r="AZ157" i="2" s="1"/>
  <c r="AW157" i="2"/>
  <c r="AX157" i="2" s="1"/>
  <c r="AU157" i="2"/>
  <c r="AV157" i="2" s="1"/>
  <c r="DU157" i="2"/>
  <c r="DS157" i="2"/>
  <c r="DR157" i="2"/>
  <c r="DQ157" i="2"/>
  <c r="DP157" i="2"/>
  <c r="R157" i="2"/>
  <c r="Q157" i="2"/>
  <c r="P157" i="2"/>
  <c r="O157" i="2"/>
  <c r="N157" i="2"/>
  <c r="M157" i="2"/>
  <c r="L157" i="2"/>
  <c r="K157" i="2"/>
  <c r="J157" i="2"/>
  <c r="I157" i="2"/>
  <c r="H157" i="2"/>
  <c r="F157" i="2"/>
  <c r="B157" i="2"/>
  <c r="AY156" i="2"/>
  <c r="AZ156" i="2" s="1"/>
  <c r="AW156" i="2"/>
  <c r="AX156" i="2" s="1"/>
  <c r="AU156" i="2"/>
  <c r="AV156" i="2" s="1"/>
  <c r="DU156" i="2"/>
  <c r="DS156" i="2"/>
  <c r="DR156" i="2"/>
  <c r="DQ156" i="2"/>
  <c r="DP156" i="2"/>
  <c r="R156" i="2"/>
  <c r="Q156" i="2"/>
  <c r="P156" i="2"/>
  <c r="O156" i="2"/>
  <c r="N156" i="2"/>
  <c r="M156" i="2"/>
  <c r="L156" i="2"/>
  <c r="K156" i="2"/>
  <c r="J156" i="2"/>
  <c r="I156" i="2"/>
  <c r="H156" i="2"/>
  <c r="F156" i="2"/>
  <c r="B156" i="2"/>
  <c r="AY155" i="2"/>
  <c r="AZ155" i="2" s="1"/>
  <c r="AW155" i="2"/>
  <c r="AX155" i="2" s="1"/>
  <c r="AU155" i="2"/>
  <c r="AV155" i="2" s="1"/>
  <c r="DU155" i="2"/>
  <c r="DS155" i="2"/>
  <c r="DR155" i="2"/>
  <c r="DQ155" i="2"/>
  <c r="DP155" i="2"/>
  <c r="R155" i="2"/>
  <c r="Q155" i="2"/>
  <c r="P155" i="2"/>
  <c r="O155" i="2"/>
  <c r="N155" i="2"/>
  <c r="M155" i="2"/>
  <c r="L155" i="2"/>
  <c r="K155" i="2"/>
  <c r="J155" i="2"/>
  <c r="I155" i="2"/>
  <c r="H155" i="2"/>
  <c r="F155" i="2"/>
  <c r="B155" i="2"/>
  <c r="AY154" i="2"/>
  <c r="AZ154" i="2" s="1"/>
  <c r="AW154" i="2"/>
  <c r="AX154" i="2" s="1"/>
  <c r="AU154" i="2"/>
  <c r="AV154" i="2" s="1"/>
  <c r="DU154" i="2"/>
  <c r="DS154" i="2"/>
  <c r="DR154" i="2"/>
  <c r="DQ154" i="2"/>
  <c r="DP154" i="2"/>
  <c r="R154" i="2"/>
  <c r="Q154" i="2"/>
  <c r="P154" i="2"/>
  <c r="O154" i="2"/>
  <c r="N154" i="2"/>
  <c r="M154" i="2"/>
  <c r="L154" i="2"/>
  <c r="K154" i="2"/>
  <c r="J154" i="2"/>
  <c r="I154" i="2"/>
  <c r="H154" i="2"/>
  <c r="F154" i="2"/>
  <c r="B154" i="2"/>
  <c r="AY153" i="2"/>
  <c r="AZ153" i="2" s="1"/>
  <c r="AW153" i="2"/>
  <c r="AX153" i="2" s="1"/>
  <c r="AU153" i="2"/>
  <c r="AV153" i="2" s="1"/>
  <c r="DU153" i="2"/>
  <c r="DS153" i="2"/>
  <c r="DR153" i="2"/>
  <c r="DQ153" i="2"/>
  <c r="DP153" i="2"/>
  <c r="R153" i="2"/>
  <c r="Q153" i="2"/>
  <c r="P153" i="2"/>
  <c r="O153" i="2"/>
  <c r="N153" i="2"/>
  <c r="M153" i="2"/>
  <c r="L153" i="2"/>
  <c r="K153" i="2"/>
  <c r="J153" i="2"/>
  <c r="I153" i="2"/>
  <c r="H153" i="2"/>
  <c r="F153" i="2"/>
  <c r="B153" i="2"/>
  <c r="AY152" i="2"/>
  <c r="AZ152" i="2" s="1"/>
  <c r="AW152" i="2"/>
  <c r="AX152" i="2" s="1"/>
  <c r="AU152" i="2"/>
  <c r="AV152" i="2" s="1"/>
  <c r="DU152" i="2"/>
  <c r="DS152" i="2"/>
  <c r="DR152" i="2"/>
  <c r="DQ152" i="2"/>
  <c r="DP152" i="2"/>
  <c r="R152" i="2"/>
  <c r="Q152" i="2"/>
  <c r="P152" i="2"/>
  <c r="O152" i="2"/>
  <c r="N152" i="2"/>
  <c r="M152" i="2"/>
  <c r="L152" i="2"/>
  <c r="K152" i="2"/>
  <c r="J152" i="2"/>
  <c r="I152" i="2"/>
  <c r="H152" i="2"/>
  <c r="F152" i="2"/>
  <c r="B152" i="2"/>
  <c r="AY151" i="2"/>
  <c r="AZ151" i="2" s="1"/>
  <c r="AW151" i="2"/>
  <c r="AX151" i="2" s="1"/>
  <c r="AU151" i="2"/>
  <c r="AV151" i="2" s="1"/>
  <c r="DU151" i="2"/>
  <c r="DS151" i="2"/>
  <c r="DR151" i="2"/>
  <c r="DQ151" i="2"/>
  <c r="DP151" i="2"/>
  <c r="R151" i="2"/>
  <c r="Q151" i="2"/>
  <c r="P151" i="2"/>
  <c r="O151" i="2"/>
  <c r="N151" i="2"/>
  <c r="M151" i="2"/>
  <c r="L151" i="2"/>
  <c r="K151" i="2"/>
  <c r="J151" i="2"/>
  <c r="I151" i="2"/>
  <c r="H151" i="2"/>
  <c r="F151" i="2"/>
  <c r="B151" i="2"/>
  <c r="AY150" i="2"/>
  <c r="AZ150" i="2" s="1"/>
  <c r="AW150" i="2"/>
  <c r="AX150" i="2" s="1"/>
  <c r="AU150" i="2"/>
  <c r="AV150" i="2" s="1"/>
  <c r="DU150" i="2"/>
  <c r="DS150" i="2"/>
  <c r="DR150" i="2"/>
  <c r="DQ150" i="2"/>
  <c r="DP150" i="2"/>
  <c r="R150" i="2"/>
  <c r="Q150" i="2"/>
  <c r="P150" i="2"/>
  <c r="O150" i="2"/>
  <c r="N150" i="2"/>
  <c r="M150" i="2"/>
  <c r="L150" i="2"/>
  <c r="K150" i="2"/>
  <c r="J150" i="2"/>
  <c r="I150" i="2"/>
  <c r="H150" i="2"/>
  <c r="F150" i="2"/>
  <c r="B150" i="2"/>
  <c r="AY149" i="2"/>
  <c r="AZ149" i="2" s="1"/>
  <c r="AW149" i="2"/>
  <c r="AX149" i="2" s="1"/>
  <c r="AU149" i="2"/>
  <c r="AV149" i="2" s="1"/>
  <c r="DU149" i="2"/>
  <c r="DS149" i="2"/>
  <c r="DR149" i="2"/>
  <c r="DQ149" i="2"/>
  <c r="DP149" i="2"/>
  <c r="R149" i="2"/>
  <c r="Q149" i="2"/>
  <c r="P149" i="2"/>
  <c r="O149" i="2"/>
  <c r="N149" i="2"/>
  <c r="M149" i="2"/>
  <c r="L149" i="2"/>
  <c r="K149" i="2"/>
  <c r="J149" i="2"/>
  <c r="I149" i="2"/>
  <c r="H149" i="2"/>
  <c r="F149" i="2"/>
  <c r="B149" i="2"/>
  <c r="AY148" i="2"/>
  <c r="AZ148" i="2" s="1"/>
  <c r="AW148" i="2"/>
  <c r="AX148" i="2" s="1"/>
  <c r="AU148" i="2"/>
  <c r="AV148" i="2" s="1"/>
  <c r="DU148" i="2"/>
  <c r="DS148" i="2"/>
  <c r="DR148" i="2"/>
  <c r="DQ148" i="2"/>
  <c r="DP148" i="2"/>
  <c r="R148" i="2"/>
  <c r="Q148" i="2"/>
  <c r="P148" i="2"/>
  <c r="O148" i="2"/>
  <c r="N148" i="2"/>
  <c r="M148" i="2"/>
  <c r="L148" i="2"/>
  <c r="K148" i="2"/>
  <c r="J148" i="2"/>
  <c r="I148" i="2"/>
  <c r="H148" i="2"/>
  <c r="F148" i="2"/>
  <c r="B148" i="2"/>
  <c r="AY147" i="2"/>
  <c r="AZ147" i="2" s="1"/>
  <c r="AW147" i="2"/>
  <c r="AX147" i="2" s="1"/>
  <c r="AU147" i="2"/>
  <c r="AV147" i="2" s="1"/>
  <c r="DU147" i="2"/>
  <c r="DS147" i="2"/>
  <c r="DR147" i="2"/>
  <c r="DQ147" i="2"/>
  <c r="DP147" i="2"/>
  <c r="R147" i="2"/>
  <c r="Q147" i="2"/>
  <c r="P147" i="2"/>
  <c r="O147" i="2"/>
  <c r="N147" i="2"/>
  <c r="M147" i="2"/>
  <c r="L147" i="2"/>
  <c r="K147" i="2"/>
  <c r="J147" i="2"/>
  <c r="I147" i="2"/>
  <c r="H147" i="2"/>
  <c r="F147" i="2"/>
  <c r="B147" i="2"/>
  <c r="AY146" i="2"/>
  <c r="AZ146" i="2" s="1"/>
  <c r="AW146" i="2"/>
  <c r="AX146" i="2" s="1"/>
  <c r="AU146" i="2"/>
  <c r="AV146" i="2" s="1"/>
  <c r="DU146" i="2"/>
  <c r="DS146" i="2"/>
  <c r="DR146" i="2"/>
  <c r="DQ146" i="2"/>
  <c r="DP146" i="2"/>
  <c r="R146" i="2"/>
  <c r="Q146" i="2"/>
  <c r="P146" i="2"/>
  <c r="O146" i="2"/>
  <c r="N146" i="2"/>
  <c r="M146" i="2"/>
  <c r="L146" i="2"/>
  <c r="K146" i="2"/>
  <c r="J146" i="2"/>
  <c r="I146" i="2"/>
  <c r="H146" i="2"/>
  <c r="F146" i="2"/>
  <c r="B146" i="2"/>
  <c r="AY145" i="2"/>
  <c r="AZ145" i="2" s="1"/>
  <c r="AW145" i="2"/>
  <c r="AX145" i="2" s="1"/>
  <c r="AU145" i="2"/>
  <c r="AV145" i="2" s="1"/>
  <c r="DU145" i="2"/>
  <c r="DS145" i="2"/>
  <c r="DR145" i="2"/>
  <c r="DQ145" i="2"/>
  <c r="DP145" i="2"/>
  <c r="R145" i="2"/>
  <c r="Q145" i="2"/>
  <c r="P145" i="2"/>
  <c r="O145" i="2"/>
  <c r="N145" i="2"/>
  <c r="M145" i="2"/>
  <c r="L145" i="2"/>
  <c r="K145" i="2"/>
  <c r="J145" i="2"/>
  <c r="I145" i="2"/>
  <c r="H145" i="2"/>
  <c r="F145" i="2"/>
  <c r="E145" i="2"/>
  <c r="B145" i="2"/>
  <c r="R144" i="2"/>
  <c r="Q144" i="2"/>
  <c r="P144" i="2"/>
  <c r="O144" i="2"/>
  <c r="N144" i="2"/>
  <c r="M144" i="2"/>
  <c r="L144" i="2"/>
  <c r="K144" i="2"/>
  <c r="F144" i="2"/>
  <c r="B144" i="2"/>
  <c r="AY143" i="2"/>
  <c r="AZ143" i="2" s="1"/>
  <c r="AW143" i="2"/>
  <c r="AX143" i="2" s="1"/>
  <c r="AU143" i="2"/>
  <c r="AV143" i="2" s="1"/>
  <c r="DU143" i="2"/>
  <c r="DS143" i="2"/>
  <c r="DR143" i="2"/>
  <c r="DQ143" i="2"/>
  <c r="DP143" i="2"/>
  <c r="R143" i="2"/>
  <c r="Q143" i="2"/>
  <c r="P143" i="2"/>
  <c r="O143" i="2"/>
  <c r="N143" i="2"/>
  <c r="M143" i="2"/>
  <c r="L143" i="2"/>
  <c r="K143" i="2"/>
  <c r="J143" i="2"/>
  <c r="I143" i="2"/>
  <c r="H143" i="2"/>
  <c r="F143" i="2"/>
  <c r="B143" i="2"/>
  <c r="AY142" i="2"/>
  <c r="AZ142" i="2" s="1"/>
  <c r="AW142" i="2"/>
  <c r="AX142" i="2" s="1"/>
  <c r="AU142" i="2"/>
  <c r="AV142" i="2" s="1"/>
  <c r="DU142" i="2"/>
  <c r="DS142" i="2"/>
  <c r="DR142" i="2"/>
  <c r="DQ142" i="2"/>
  <c r="DP142" i="2"/>
  <c r="R142" i="2"/>
  <c r="Q142" i="2"/>
  <c r="P142" i="2"/>
  <c r="O142" i="2"/>
  <c r="N142" i="2"/>
  <c r="M142" i="2"/>
  <c r="L142" i="2"/>
  <c r="K142" i="2"/>
  <c r="J142" i="2"/>
  <c r="I142" i="2"/>
  <c r="H142" i="2"/>
  <c r="F142" i="2"/>
  <c r="B142" i="2"/>
  <c r="AY141" i="2"/>
  <c r="AZ141" i="2" s="1"/>
  <c r="AW141" i="2"/>
  <c r="AX141" i="2" s="1"/>
  <c r="AU141" i="2"/>
  <c r="AV141" i="2" s="1"/>
  <c r="DU141" i="2"/>
  <c r="DS141" i="2"/>
  <c r="DR141" i="2"/>
  <c r="DQ141" i="2"/>
  <c r="DP141" i="2"/>
  <c r="U141" i="2"/>
  <c r="V141" i="2" s="1"/>
  <c r="R141" i="2"/>
  <c r="Q141" i="2"/>
  <c r="P141" i="2"/>
  <c r="O141" i="2"/>
  <c r="N141" i="2"/>
  <c r="M141" i="2"/>
  <c r="L141" i="2"/>
  <c r="K141" i="2"/>
  <c r="J141" i="2"/>
  <c r="I141" i="2"/>
  <c r="H141" i="2"/>
  <c r="F141" i="2"/>
  <c r="B141" i="2"/>
  <c r="AY140" i="2"/>
  <c r="AZ140" i="2" s="1"/>
  <c r="AW140" i="2"/>
  <c r="AX140" i="2" s="1"/>
  <c r="AU140" i="2"/>
  <c r="AV140" i="2" s="1"/>
  <c r="DU140" i="2"/>
  <c r="DS140" i="2"/>
  <c r="DR140" i="2"/>
  <c r="DQ140" i="2"/>
  <c r="DP140" i="2"/>
  <c r="R140" i="2"/>
  <c r="Q140" i="2"/>
  <c r="P140" i="2"/>
  <c r="O140" i="2"/>
  <c r="N140" i="2"/>
  <c r="M140" i="2"/>
  <c r="L140" i="2"/>
  <c r="K140" i="2"/>
  <c r="J140" i="2"/>
  <c r="I140" i="2"/>
  <c r="H140" i="2"/>
  <c r="F140" i="2"/>
  <c r="B140" i="2"/>
  <c r="AY139" i="2"/>
  <c r="AZ139" i="2" s="1"/>
  <c r="AW139" i="2"/>
  <c r="AX139" i="2" s="1"/>
  <c r="AU139" i="2"/>
  <c r="AV139" i="2" s="1"/>
  <c r="DU139" i="2"/>
  <c r="DS139" i="2"/>
  <c r="DR139" i="2"/>
  <c r="DQ139" i="2"/>
  <c r="DP139" i="2"/>
  <c r="R139" i="2"/>
  <c r="Q139" i="2"/>
  <c r="P139" i="2"/>
  <c r="O139" i="2"/>
  <c r="N139" i="2"/>
  <c r="M139" i="2"/>
  <c r="L139" i="2"/>
  <c r="K139" i="2"/>
  <c r="J139" i="2"/>
  <c r="I139" i="2"/>
  <c r="H139" i="2"/>
  <c r="F139" i="2"/>
  <c r="B139" i="2"/>
  <c r="AY138" i="2"/>
  <c r="AZ138" i="2" s="1"/>
  <c r="AW138" i="2"/>
  <c r="AX138" i="2" s="1"/>
  <c r="AU138" i="2"/>
  <c r="AV138" i="2" s="1"/>
  <c r="DU138" i="2"/>
  <c r="DS138" i="2"/>
  <c r="DR138" i="2"/>
  <c r="DQ138" i="2"/>
  <c r="DP138" i="2"/>
  <c r="R138" i="2"/>
  <c r="Q138" i="2"/>
  <c r="P138" i="2"/>
  <c r="O138" i="2"/>
  <c r="N138" i="2"/>
  <c r="M138" i="2"/>
  <c r="L138" i="2"/>
  <c r="K138" i="2"/>
  <c r="J138" i="2"/>
  <c r="I138" i="2"/>
  <c r="H138" i="2"/>
  <c r="F138" i="2"/>
  <c r="B138" i="2"/>
  <c r="AY137" i="2"/>
  <c r="AZ137" i="2" s="1"/>
  <c r="AW137" i="2"/>
  <c r="AX137" i="2" s="1"/>
  <c r="AU137" i="2"/>
  <c r="AV137" i="2" s="1"/>
  <c r="DU137" i="2"/>
  <c r="DS137" i="2"/>
  <c r="DR137" i="2"/>
  <c r="DQ137" i="2"/>
  <c r="DP137" i="2"/>
  <c r="R137" i="2"/>
  <c r="Q137" i="2"/>
  <c r="P137" i="2"/>
  <c r="O137" i="2"/>
  <c r="N137" i="2"/>
  <c r="M137" i="2"/>
  <c r="L137" i="2"/>
  <c r="K137" i="2"/>
  <c r="J137" i="2"/>
  <c r="I137" i="2"/>
  <c r="H137" i="2"/>
  <c r="F137" i="2"/>
  <c r="B137" i="2"/>
  <c r="AY136" i="2"/>
  <c r="AZ136" i="2" s="1"/>
  <c r="AW136" i="2"/>
  <c r="AX136" i="2" s="1"/>
  <c r="AU136" i="2"/>
  <c r="AV136" i="2" s="1"/>
  <c r="DU136" i="2"/>
  <c r="DS136" i="2"/>
  <c r="DR136" i="2"/>
  <c r="DQ136" i="2"/>
  <c r="DP136" i="2"/>
  <c r="U136" i="2"/>
  <c r="V136" i="2" s="1"/>
  <c r="R136" i="2"/>
  <c r="Q136" i="2"/>
  <c r="P136" i="2"/>
  <c r="O136" i="2"/>
  <c r="N136" i="2"/>
  <c r="M136" i="2"/>
  <c r="L136" i="2"/>
  <c r="K136" i="2"/>
  <c r="J136" i="2"/>
  <c r="I136" i="2"/>
  <c r="H136" i="2"/>
  <c r="F136" i="2"/>
  <c r="B136" i="2"/>
  <c r="AY135" i="2"/>
  <c r="AZ135" i="2" s="1"/>
  <c r="AW135" i="2"/>
  <c r="AX135" i="2" s="1"/>
  <c r="AU135" i="2"/>
  <c r="AV135" i="2" s="1"/>
  <c r="DU135" i="2"/>
  <c r="DS135" i="2"/>
  <c r="DR135" i="2"/>
  <c r="DQ135" i="2"/>
  <c r="DP135" i="2"/>
  <c r="R135" i="2"/>
  <c r="Q135" i="2"/>
  <c r="P135" i="2"/>
  <c r="O135" i="2"/>
  <c r="N135" i="2"/>
  <c r="M135" i="2"/>
  <c r="L135" i="2"/>
  <c r="K135" i="2"/>
  <c r="J135" i="2"/>
  <c r="I135" i="2"/>
  <c r="H135" i="2"/>
  <c r="F135" i="2"/>
  <c r="B135" i="2"/>
  <c r="AY134" i="2"/>
  <c r="AZ134" i="2" s="1"/>
  <c r="AW134" i="2"/>
  <c r="AX134" i="2" s="1"/>
  <c r="AU134" i="2"/>
  <c r="AV134" i="2" s="1"/>
  <c r="DU134" i="2"/>
  <c r="DS134" i="2"/>
  <c r="DR134" i="2"/>
  <c r="DQ134" i="2"/>
  <c r="DP134" i="2"/>
  <c r="R134" i="2"/>
  <c r="Q134" i="2"/>
  <c r="P134" i="2"/>
  <c r="O134" i="2"/>
  <c r="N134" i="2"/>
  <c r="M134" i="2"/>
  <c r="L134" i="2"/>
  <c r="K134" i="2"/>
  <c r="J134" i="2"/>
  <c r="I134" i="2"/>
  <c r="H134" i="2"/>
  <c r="F134" i="2"/>
  <c r="B134" i="2"/>
  <c r="AY133" i="2"/>
  <c r="AZ133" i="2" s="1"/>
  <c r="AW133" i="2"/>
  <c r="AX133" i="2" s="1"/>
  <c r="AU133" i="2"/>
  <c r="AV133" i="2" s="1"/>
  <c r="DU133" i="2"/>
  <c r="DS133" i="2"/>
  <c r="DR133" i="2"/>
  <c r="DQ133" i="2"/>
  <c r="DP133" i="2"/>
  <c r="R133" i="2"/>
  <c r="Q133" i="2"/>
  <c r="P133" i="2"/>
  <c r="O133" i="2"/>
  <c r="N133" i="2"/>
  <c r="M133" i="2"/>
  <c r="L133" i="2"/>
  <c r="K133" i="2"/>
  <c r="J133" i="2"/>
  <c r="I133" i="2"/>
  <c r="H133" i="2"/>
  <c r="F133" i="2"/>
  <c r="B133" i="2"/>
  <c r="AY132" i="2"/>
  <c r="AZ132" i="2" s="1"/>
  <c r="AW132" i="2"/>
  <c r="AX132" i="2" s="1"/>
  <c r="AU132" i="2"/>
  <c r="AV132" i="2" s="1"/>
  <c r="DU132" i="2"/>
  <c r="DS132" i="2"/>
  <c r="DR132" i="2"/>
  <c r="DQ132" i="2"/>
  <c r="DP132" i="2"/>
  <c r="R132" i="2"/>
  <c r="Q132" i="2"/>
  <c r="P132" i="2"/>
  <c r="O132" i="2"/>
  <c r="N132" i="2"/>
  <c r="M132" i="2"/>
  <c r="L132" i="2"/>
  <c r="K132" i="2"/>
  <c r="J132" i="2"/>
  <c r="I132" i="2"/>
  <c r="H132" i="2"/>
  <c r="F132" i="2"/>
  <c r="B132" i="2"/>
  <c r="AY131" i="2"/>
  <c r="AZ131" i="2" s="1"/>
  <c r="AW131" i="2"/>
  <c r="AX131" i="2" s="1"/>
  <c r="AU131" i="2"/>
  <c r="AV131" i="2" s="1"/>
  <c r="DU131" i="2"/>
  <c r="DS131" i="2"/>
  <c r="DR131" i="2"/>
  <c r="DQ131" i="2"/>
  <c r="DP131" i="2"/>
  <c r="R131" i="2"/>
  <c r="Q131" i="2"/>
  <c r="P131" i="2"/>
  <c r="O131" i="2"/>
  <c r="N131" i="2"/>
  <c r="M131" i="2"/>
  <c r="L131" i="2"/>
  <c r="K131" i="2"/>
  <c r="J131" i="2"/>
  <c r="I131" i="2"/>
  <c r="H131" i="2"/>
  <c r="F131" i="2"/>
  <c r="B131" i="2"/>
  <c r="AY130" i="2"/>
  <c r="AZ130" i="2" s="1"/>
  <c r="AW130" i="2"/>
  <c r="AX130" i="2" s="1"/>
  <c r="AU130" i="2"/>
  <c r="AV130" i="2" s="1"/>
  <c r="DU130" i="2"/>
  <c r="DS130" i="2"/>
  <c r="DR130" i="2"/>
  <c r="DQ130" i="2"/>
  <c r="DP130" i="2"/>
  <c r="R130" i="2"/>
  <c r="Q130" i="2"/>
  <c r="P130" i="2"/>
  <c r="O130" i="2"/>
  <c r="N130" i="2"/>
  <c r="M130" i="2"/>
  <c r="L130" i="2"/>
  <c r="K130" i="2"/>
  <c r="J130" i="2"/>
  <c r="I130" i="2"/>
  <c r="H130" i="2"/>
  <c r="F130" i="2"/>
  <c r="B130" i="2"/>
  <c r="AY129" i="2"/>
  <c r="AZ129" i="2" s="1"/>
  <c r="AW129" i="2"/>
  <c r="AX129" i="2" s="1"/>
  <c r="AU129" i="2"/>
  <c r="AV129" i="2" s="1"/>
  <c r="DU129" i="2"/>
  <c r="DS129" i="2"/>
  <c r="DR129" i="2"/>
  <c r="DQ129" i="2"/>
  <c r="DP129" i="2"/>
  <c r="R129" i="2"/>
  <c r="Q129" i="2"/>
  <c r="P129" i="2"/>
  <c r="O129" i="2"/>
  <c r="N129" i="2"/>
  <c r="M129" i="2"/>
  <c r="L129" i="2"/>
  <c r="K129" i="2"/>
  <c r="J129" i="2"/>
  <c r="I129" i="2"/>
  <c r="H129" i="2"/>
  <c r="F129" i="2"/>
  <c r="B129" i="2"/>
  <c r="AY128" i="2"/>
  <c r="AZ128" i="2" s="1"/>
  <c r="AW128" i="2"/>
  <c r="AX128" i="2" s="1"/>
  <c r="AU128" i="2"/>
  <c r="AV128" i="2" s="1"/>
  <c r="DU128" i="2"/>
  <c r="DS128" i="2"/>
  <c r="DR128" i="2"/>
  <c r="DQ128" i="2"/>
  <c r="DP128" i="2"/>
  <c r="R128" i="2"/>
  <c r="Q128" i="2"/>
  <c r="P128" i="2"/>
  <c r="O128" i="2"/>
  <c r="N128" i="2"/>
  <c r="M128" i="2"/>
  <c r="L128" i="2"/>
  <c r="K128" i="2"/>
  <c r="J128" i="2"/>
  <c r="I128" i="2"/>
  <c r="H128" i="2"/>
  <c r="F128" i="2"/>
  <c r="B128" i="2"/>
  <c r="AY127" i="2"/>
  <c r="AZ127" i="2" s="1"/>
  <c r="AW127" i="2"/>
  <c r="AX127" i="2" s="1"/>
  <c r="AU127" i="2"/>
  <c r="AV127" i="2" s="1"/>
  <c r="DU127" i="2"/>
  <c r="DS127" i="2"/>
  <c r="DR127" i="2"/>
  <c r="DQ127" i="2"/>
  <c r="DP127" i="2"/>
  <c r="R127" i="2"/>
  <c r="Q127" i="2"/>
  <c r="P127" i="2"/>
  <c r="O127" i="2"/>
  <c r="N127" i="2"/>
  <c r="M127" i="2"/>
  <c r="L127" i="2"/>
  <c r="K127" i="2"/>
  <c r="J127" i="2"/>
  <c r="I127" i="2"/>
  <c r="H127" i="2"/>
  <c r="F127" i="2"/>
  <c r="B127" i="2"/>
  <c r="AY126" i="2"/>
  <c r="AZ126" i="2" s="1"/>
  <c r="AW126" i="2"/>
  <c r="AX126" i="2" s="1"/>
  <c r="AU126" i="2"/>
  <c r="AV126" i="2" s="1"/>
  <c r="DU126" i="2"/>
  <c r="DS126" i="2"/>
  <c r="DR126" i="2"/>
  <c r="DQ126" i="2"/>
  <c r="DP126" i="2"/>
  <c r="R126" i="2"/>
  <c r="Q126" i="2"/>
  <c r="P126" i="2"/>
  <c r="O126" i="2"/>
  <c r="N126" i="2"/>
  <c r="M126" i="2"/>
  <c r="L126" i="2"/>
  <c r="K126" i="2"/>
  <c r="J126" i="2"/>
  <c r="I126" i="2"/>
  <c r="H126" i="2"/>
  <c r="F126" i="2"/>
  <c r="B126" i="2"/>
  <c r="AY125" i="2"/>
  <c r="AZ125" i="2" s="1"/>
  <c r="AW125" i="2"/>
  <c r="AX125" i="2" s="1"/>
  <c r="AU125" i="2"/>
  <c r="AV125" i="2" s="1"/>
  <c r="DU125" i="2"/>
  <c r="DS125" i="2"/>
  <c r="DR125" i="2"/>
  <c r="DQ125" i="2"/>
  <c r="DP125" i="2"/>
  <c r="R125" i="2"/>
  <c r="Q125" i="2"/>
  <c r="P125" i="2"/>
  <c r="O125" i="2"/>
  <c r="N125" i="2"/>
  <c r="M125" i="2"/>
  <c r="L125" i="2"/>
  <c r="K125" i="2"/>
  <c r="J125" i="2"/>
  <c r="I125" i="2"/>
  <c r="H125" i="2"/>
  <c r="F125" i="2"/>
  <c r="B125" i="2"/>
  <c r="AY124" i="2"/>
  <c r="AZ124" i="2" s="1"/>
  <c r="AW124" i="2"/>
  <c r="AX124" i="2" s="1"/>
  <c r="AU124" i="2"/>
  <c r="AV124" i="2" s="1"/>
  <c r="DU124" i="2"/>
  <c r="DS124" i="2"/>
  <c r="DR124" i="2"/>
  <c r="DQ124" i="2"/>
  <c r="DP124" i="2"/>
  <c r="R124" i="2"/>
  <c r="Q124" i="2"/>
  <c r="P124" i="2"/>
  <c r="O124" i="2"/>
  <c r="N124" i="2"/>
  <c r="M124" i="2"/>
  <c r="L124" i="2"/>
  <c r="K124" i="2"/>
  <c r="J124" i="2"/>
  <c r="I124" i="2"/>
  <c r="H124" i="2"/>
  <c r="F124" i="2"/>
  <c r="B124" i="2"/>
  <c r="AY123" i="2"/>
  <c r="AZ123" i="2" s="1"/>
  <c r="AW123" i="2"/>
  <c r="AX123" i="2" s="1"/>
  <c r="AU123" i="2"/>
  <c r="AV123" i="2" s="1"/>
  <c r="DU123" i="2"/>
  <c r="DS123" i="2"/>
  <c r="DR123" i="2"/>
  <c r="DQ123" i="2"/>
  <c r="DP123" i="2"/>
  <c r="R123" i="2"/>
  <c r="Q123" i="2"/>
  <c r="P123" i="2"/>
  <c r="O123" i="2"/>
  <c r="N123" i="2"/>
  <c r="M123" i="2"/>
  <c r="L123" i="2"/>
  <c r="K123" i="2"/>
  <c r="J123" i="2"/>
  <c r="I123" i="2"/>
  <c r="H123" i="2"/>
  <c r="F123" i="2"/>
  <c r="B123" i="2"/>
  <c r="AY122" i="2"/>
  <c r="AZ122" i="2" s="1"/>
  <c r="AW122" i="2"/>
  <c r="AX122" i="2" s="1"/>
  <c r="AU122" i="2"/>
  <c r="AV122" i="2" s="1"/>
  <c r="DU122" i="2"/>
  <c r="DS122" i="2"/>
  <c r="DR122" i="2"/>
  <c r="DQ122" i="2"/>
  <c r="DP122" i="2"/>
  <c r="U122" i="2"/>
  <c r="V122" i="2" s="1"/>
  <c r="R122" i="2"/>
  <c r="Q122" i="2"/>
  <c r="P122" i="2"/>
  <c r="O122" i="2"/>
  <c r="N122" i="2"/>
  <c r="M122" i="2"/>
  <c r="L122" i="2"/>
  <c r="K122" i="2"/>
  <c r="J122" i="2"/>
  <c r="I122" i="2"/>
  <c r="H122" i="2"/>
  <c r="F122" i="2"/>
  <c r="B122" i="2"/>
  <c r="AY121" i="2"/>
  <c r="AZ121" i="2" s="1"/>
  <c r="AW121" i="2"/>
  <c r="AX121" i="2" s="1"/>
  <c r="AU121" i="2"/>
  <c r="AV121" i="2" s="1"/>
  <c r="DU121" i="2"/>
  <c r="DS121" i="2"/>
  <c r="DR121" i="2"/>
  <c r="DQ121" i="2"/>
  <c r="DP121" i="2"/>
  <c r="R121" i="2"/>
  <c r="Q121" i="2"/>
  <c r="P121" i="2"/>
  <c r="O121" i="2"/>
  <c r="N121" i="2"/>
  <c r="M121" i="2"/>
  <c r="L121" i="2"/>
  <c r="K121" i="2"/>
  <c r="J121" i="2"/>
  <c r="I121" i="2"/>
  <c r="H121" i="2"/>
  <c r="F121" i="2"/>
  <c r="B121" i="2"/>
  <c r="AY120" i="2"/>
  <c r="AZ120" i="2" s="1"/>
  <c r="AW120" i="2"/>
  <c r="AX120" i="2" s="1"/>
  <c r="AU120" i="2"/>
  <c r="AV120" i="2" s="1"/>
  <c r="DU120" i="2"/>
  <c r="DS120" i="2"/>
  <c r="DR120" i="2"/>
  <c r="DQ120" i="2"/>
  <c r="DP120" i="2"/>
  <c r="R120" i="2"/>
  <c r="Q120" i="2"/>
  <c r="P120" i="2"/>
  <c r="O120" i="2"/>
  <c r="N120" i="2"/>
  <c r="M120" i="2"/>
  <c r="L120" i="2"/>
  <c r="K120" i="2"/>
  <c r="J120" i="2"/>
  <c r="I120" i="2"/>
  <c r="H120" i="2"/>
  <c r="F120" i="2"/>
  <c r="B120" i="2"/>
  <c r="AY119" i="2"/>
  <c r="AZ119" i="2" s="1"/>
  <c r="AW119" i="2"/>
  <c r="AX119" i="2" s="1"/>
  <c r="AU119" i="2"/>
  <c r="AV119" i="2" s="1"/>
  <c r="DU119" i="2"/>
  <c r="DS119" i="2"/>
  <c r="DR119" i="2"/>
  <c r="DQ119" i="2"/>
  <c r="DP119" i="2"/>
  <c r="R119" i="2"/>
  <c r="Q119" i="2"/>
  <c r="P119" i="2"/>
  <c r="O119" i="2"/>
  <c r="N119" i="2"/>
  <c r="M119" i="2"/>
  <c r="L119" i="2"/>
  <c r="K119" i="2"/>
  <c r="J119" i="2"/>
  <c r="I119" i="2"/>
  <c r="H119" i="2"/>
  <c r="F119" i="2"/>
  <c r="B119" i="2"/>
  <c r="AY118" i="2"/>
  <c r="AZ118" i="2" s="1"/>
  <c r="AW118" i="2"/>
  <c r="AX118" i="2" s="1"/>
  <c r="AU118" i="2"/>
  <c r="AV118" i="2" s="1"/>
  <c r="DU118" i="2"/>
  <c r="DS118" i="2"/>
  <c r="DR118" i="2"/>
  <c r="DQ118" i="2"/>
  <c r="DP118" i="2"/>
  <c r="R118" i="2"/>
  <c r="Q118" i="2"/>
  <c r="P118" i="2"/>
  <c r="O118" i="2"/>
  <c r="N118" i="2"/>
  <c r="M118" i="2"/>
  <c r="L118" i="2"/>
  <c r="K118" i="2"/>
  <c r="J118" i="2"/>
  <c r="I118" i="2"/>
  <c r="H118" i="2"/>
  <c r="F118" i="2"/>
  <c r="B118" i="2"/>
  <c r="AY117" i="2"/>
  <c r="AZ117" i="2" s="1"/>
  <c r="AW117" i="2"/>
  <c r="AX117" i="2" s="1"/>
  <c r="AU117" i="2"/>
  <c r="AV117" i="2" s="1"/>
  <c r="DU117" i="2"/>
  <c r="DS117" i="2"/>
  <c r="DR117" i="2"/>
  <c r="DQ117" i="2"/>
  <c r="DP117" i="2"/>
  <c r="R117" i="2"/>
  <c r="Q117" i="2"/>
  <c r="P117" i="2"/>
  <c r="O117" i="2"/>
  <c r="N117" i="2"/>
  <c r="M117" i="2"/>
  <c r="L117" i="2"/>
  <c r="K117" i="2"/>
  <c r="J117" i="2"/>
  <c r="I117" i="2"/>
  <c r="H117" i="2"/>
  <c r="F117" i="2"/>
  <c r="B117" i="2"/>
  <c r="AY116" i="2"/>
  <c r="AZ116" i="2" s="1"/>
  <c r="AW116" i="2"/>
  <c r="AX116" i="2" s="1"/>
  <c r="AU116" i="2"/>
  <c r="AV116" i="2" s="1"/>
  <c r="DU116" i="2"/>
  <c r="DS116" i="2"/>
  <c r="DQ116" i="2"/>
  <c r="DP116" i="2"/>
  <c r="R116" i="2"/>
  <c r="Q116" i="2"/>
  <c r="P116" i="2"/>
  <c r="O116" i="2"/>
  <c r="N116" i="2"/>
  <c r="M116" i="2"/>
  <c r="L116" i="2"/>
  <c r="K116" i="2"/>
  <c r="J116" i="2"/>
  <c r="I116" i="2"/>
  <c r="H116" i="2"/>
  <c r="F116" i="2"/>
  <c r="B116" i="2"/>
  <c r="AY115" i="2"/>
  <c r="AZ115" i="2" s="1"/>
  <c r="AW115" i="2"/>
  <c r="AX115" i="2" s="1"/>
  <c r="AU115" i="2"/>
  <c r="AV115" i="2" s="1"/>
  <c r="DU115" i="2"/>
  <c r="DS115" i="2"/>
  <c r="DR115" i="2"/>
  <c r="DQ115" i="2"/>
  <c r="DP115" i="2"/>
  <c r="R115" i="2"/>
  <c r="Q115" i="2"/>
  <c r="P115" i="2"/>
  <c r="O115" i="2"/>
  <c r="N115" i="2"/>
  <c r="M115" i="2"/>
  <c r="L115" i="2"/>
  <c r="K115" i="2"/>
  <c r="J115" i="2"/>
  <c r="I115" i="2"/>
  <c r="H115" i="2"/>
  <c r="F115" i="2"/>
  <c r="B115" i="2"/>
  <c r="AY114" i="2"/>
  <c r="AZ114" i="2" s="1"/>
  <c r="AW114" i="2"/>
  <c r="AX114" i="2" s="1"/>
  <c r="AU114" i="2"/>
  <c r="AV114" i="2" s="1"/>
  <c r="DU114" i="2"/>
  <c r="DS114" i="2"/>
  <c r="DR114" i="2"/>
  <c r="DQ114" i="2"/>
  <c r="DP114" i="2"/>
  <c r="R114" i="2"/>
  <c r="Q114" i="2"/>
  <c r="P114" i="2"/>
  <c r="O114" i="2"/>
  <c r="N114" i="2"/>
  <c r="M114" i="2"/>
  <c r="L114" i="2"/>
  <c r="K114" i="2"/>
  <c r="J114" i="2"/>
  <c r="I114" i="2"/>
  <c r="H114" i="2"/>
  <c r="F114" i="2"/>
  <c r="B114" i="2"/>
  <c r="AY113" i="2"/>
  <c r="AZ113" i="2" s="1"/>
  <c r="AW113" i="2"/>
  <c r="AX113" i="2" s="1"/>
  <c r="AU113" i="2"/>
  <c r="AV113" i="2" s="1"/>
  <c r="DU113" i="2"/>
  <c r="DS113" i="2"/>
  <c r="DR113" i="2"/>
  <c r="DQ113" i="2"/>
  <c r="DP113" i="2"/>
  <c r="R113" i="2"/>
  <c r="Q113" i="2"/>
  <c r="P113" i="2"/>
  <c r="O113" i="2"/>
  <c r="N113" i="2"/>
  <c r="M113" i="2"/>
  <c r="L113" i="2"/>
  <c r="K113" i="2"/>
  <c r="J113" i="2"/>
  <c r="I113" i="2"/>
  <c r="H113" i="2"/>
  <c r="F113" i="2"/>
  <c r="B113" i="2"/>
  <c r="AY112" i="2"/>
  <c r="AZ112" i="2" s="1"/>
  <c r="AW112" i="2"/>
  <c r="AX112" i="2" s="1"/>
  <c r="AU112" i="2"/>
  <c r="AV112" i="2" s="1"/>
  <c r="DU112" i="2"/>
  <c r="DS112" i="2"/>
  <c r="DQ112" i="2"/>
  <c r="DP112" i="2"/>
  <c r="R112" i="2"/>
  <c r="Q112" i="2"/>
  <c r="P112" i="2"/>
  <c r="O112" i="2"/>
  <c r="N112" i="2"/>
  <c r="M112" i="2"/>
  <c r="L112" i="2"/>
  <c r="K112" i="2"/>
  <c r="J112" i="2"/>
  <c r="I112" i="2"/>
  <c r="H112" i="2"/>
  <c r="F112" i="2"/>
  <c r="E112" i="2"/>
  <c r="B112" i="2"/>
  <c r="R111" i="2"/>
  <c r="Q111" i="2"/>
  <c r="P111" i="2"/>
  <c r="O111" i="2"/>
  <c r="N111" i="2"/>
  <c r="M111" i="2"/>
  <c r="L111" i="2"/>
  <c r="K111" i="2"/>
  <c r="F111" i="2"/>
  <c r="B111" i="2"/>
  <c r="AY110" i="2"/>
  <c r="AZ110" i="2" s="1"/>
  <c r="AW110" i="2"/>
  <c r="AX110" i="2" s="1"/>
  <c r="AU110" i="2"/>
  <c r="AV110" i="2" s="1"/>
  <c r="DU110" i="2"/>
  <c r="DS110" i="2"/>
  <c r="DR110" i="2"/>
  <c r="DQ110" i="2"/>
  <c r="DP110" i="2"/>
  <c r="R110" i="2"/>
  <c r="Q110" i="2"/>
  <c r="P110" i="2"/>
  <c r="O110" i="2"/>
  <c r="N110" i="2"/>
  <c r="M110" i="2"/>
  <c r="L110" i="2"/>
  <c r="K110" i="2"/>
  <c r="J110" i="2"/>
  <c r="I110" i="2"/>
  <c r="H110" i="2"/>
  <c r="F110" i="2"/>
  <c r="B110" i="2"/>
  <c r="AY109" i="2"/>
  <c r="AZ109" i="2" s="1"/>
  <c r="AW109" i="2"/>
  <c r="AX109" i="2" s="1"/>
  <c r="AU109" i="2"/>
  <c r="AV109" i="2" s="1"/>
  <c r="DU109" i="2"/>
  <c r="DS109" i="2"/>
  <c r="DR109" i="2"/>
  <c r="DQ109" i="2"/>
  <c r="DP109" i="2"/>
  <c r="R109" i="2"/>
  <c r="Q109" i="2"/>
  <c r="P109" i="2"/>
  <c r="O109" i="2"/>
  <c r="N109" i="2"/>
  <c r="M109" i="2"/>
  <c r="L109" i="2"/>
  <c r="K109" i="2"/>
  <c r="J109" i="2"/>
  <c r="I109" i="2"/>
  <c r="H109" i="2"/>
  <c r="F109" i="2"/>
  <c r="B109" i="2"/>
  <c r="AY108" i="2"/>
  <c r="AZ108" i="2" s="1"/>
  <c r="AW108" i="2"/>
  <c r="AX108" i="2" s="1"/>
  <c r="AU108" i="2"/>
  <c r="AV108" i="2" s="1"/>
  <c r="DU108" i="2"/>
  <c r="DS108" i="2"/>
  <c r="DR108" i="2"/>
  <c r="DQ108" i="2"/>
  <c r="DP108" i="2"/>
  <c r="R108" i="2"/>
  <c r="Q108" i="2"/>
  <c r="P108" i="2"/>
  <c r="O108" i="2"/>
  <c r="N108" i="2"/>
  <c r="M108" i="2"/>
  <c r="L108" i="2"/>
  <c r="K108" i="2"/>
  <c r="J108" i="2"/>
  <c r="I108" i="2"/>
  <c r="H108" i="2"/>
  <c r="F108" i="2"/>
  <c r="B108" i="2"/>
  <c r="AY107" i="2"/>
  <c r="AZ107" i="2" s="1"/>
  <c r="AW107" i="2"/>
  <c r="AX107" i="2" s="1"/>
  <c r="AU107" i="2"/>
  <c r="AV107" i="2" s="1"/>
  <c r="DU107" i="2"/>
  <c r="DS107" i="2"/>
  <c r="DR107" i="2"/>
  <c r="DQ107" i="2"/>
  <c r="DP107" i="2"/>
  <c r="R107" i="2"/>
  <c r="Q107" i="2"/>
  <c r="P107" i="2"/>
  <c r="O107" i="2"/>
  <c r="N107" i="2"/>
  <c r="M107" i="2"/>
  <c r="L107" i="2"/>
  <c r="K107" i="2"/>
  <c r="J107" i="2"/>
  <c r="I107" i="2"/>
  <c r="H107" i="2"/>
  <c r="F107" i="2"/>
  <c r="E107" i="2"/>
  <c r="D107" i="2"/>
  <c r="B107" i="2"/>
  <c r="R106" i="2"/>
  <c r="Q106" i="2"/>
  <c r="P106" i="2"/>
  <c r="O106" i="2"/>
  <c r="N106" i="2"/>
  <c r="M106" i="2"/>
  <c r="L106" i="2"/>
  <c r="K106" i="2"/>
  <c r="D106" i="2"/>
  <c r="B106" i="2"/>
  <c r="R105" i="2"/>
  <c r="Q105" i="2"/>
  <c r="P105" i="2"/>
  <c r="O105" i="2"/>
  <c r="N105" i="2"/>
  <c r="M105" i="2"/>
  <c r="L105" i="2"/>
  <c r="K105" i="2"/>
  <c r="F105" i="2"/>
  <c r="B105" i="2"/>
  <c r="AY104" i="2"/>
  <c r="AZ104" i="2" s="1"/>
  <c r="AW104" i="2"/>
  <c r="AX104" i="2" s="1"/>
  <c r="AU104" i="2"/>
  <c r="AV104" i="2" s="1"/>
  <c r="DU104" i="2"/>
  <c r="DS104" i="2"/>
  <c r="DR104" i="2"/>
  <c r="DQ104" i="2"/>
  <c r="DP104" i="2"/>
  <c r="R104" i="2"/>
  <c r="Q104" i="2"/>
  <c r="P104" i="2"/>
  <c r="O104" i="2"/>
  <c r="N104" i="2"/>
  <c r="M104" i="2"/>
  <c r="L104" i="2"/>
  <c r="K104" i="2"/>
  <c r="J104" i="2"/>
  <c r="H104" i="2"/>
  <c r="F104" i="2"/>
  <c r="B104" i="2"/>
  <c r="AY103" i="2"/>
  <c r="AZ103" i="2" s="1"/>
  <c r="AW103" i="2"/>
  <c r="AX103" i="2" s="1"/>
  <c r="AU103" i="2"/>
  <c r="AV103" i="2" s="1"/>
  <c r="DU103" i="2"/>
  <c r="DS103" i="2"/>
  <c r="DQ103" i="2"/>
  <c r="DP103" i="2"/>
  <c r="R103" i="2"/>
  <c r="Q103" i="2"/>
  <c r="P103" i="2"/>
  <c r="O103" i="2"/>
  <c r="N103" i="2"/>
  <c r="M103" i="2"/>
  <c r="L103" i="2"/>
  <c r="K103" i="2"/>
  <c r="J103" i="2"/>
  <c r="H103" i="2"/>
  <c r="F103" i="2"/>
  <c r="B103" i="2"/>
  <c r="AY102" i="2"/>
  <c r="AZ102" i="2" s="1"/>
  <c r="AW102" i="2"/>
  <c r="AX102" i="2" s="1"/>
  <c r="AU102" i="2"/>
  <c r="AV102" i="2" s="1"/>
  <c r="DU102" i="2"/>
  <c r="DS102" i="2"/>
  <c r="DR102" i="2"/>
  <c r="DQ102" i="2"/>
  <c r="DP102" i="2"/>
  <c r="R102" i="2"/>
  <c r="Q102" i="2"/>
  <c r="P102" i="2"/>
  <c r="O102" i="2"/>
  <c r="N102" i="2"/>
  <c r="M102" i="2"/>
  <c r="L102" i="2"/>
  <c r="K102" i="2"/>
  <c r="J102" i="2"/>
  <c r="H102" i="2"/>
  <c r="F102" i="2"/>
  <c r="B102" i="2"/>
  <c r="AY101" i="2"/>
  <c r="AZ101" i="2" s="1"/>
  <c r="AW101" i="2"/>
  <c r="AX101" i="2" s="1"/>
  <c r="AU101" i="2"/>
  <c r="AV101" i="2" s="1"/>
  <c r="DU101" i="2"/>
  <c r="DS101" i="2"/>
  <c r="DQ101" i="2"/>
  <c r="DP101" i="2"/>
  <c r="R101" i="2"/>
  <c r="Q101" i="2"/>
  <c r="P101" i="2"/>
  <c r="O101" i="2"/>
  <c r="N101" i="2"/>
  <c r="M101" i="2"/>
  <c r="L101" i="2"/>
  <c r="K101" i="2"/>
  <c r="J101" i="2"/>
  <c r="H101" i="2"/>
  <c r="F101" i="2"/>
  <c r="B101" i="2"/>
  <c r="AY100" i="2"/>
  <c r="AZ100" i="2" s="1"/>
  <c r="AW100" i="2"/>
  <c r="AX100" i="2" s="1"/>
  <c r="AU100" i="2"/>
  <c r="AV100" i="2" s="1"/>
  <c r="DU100" i="2"/>
  <c r="DS100" i="2"/>
  <c r="DQ100" i="2"/>
  <c r="DP100" i="2"/>
  <c r="R100" i="2"/>
  <c r="Q100" i="2"/>
  <c r="P100" i="2"/>
  <c r="O100" i="2"/>
  <c r="N100" i="2"/>
  <c r="M100" i="2"/>
  <c r="L100" i="2"/>
  <c r="K100" i="2"/>
  <c r="J100" i="2"/>
  <c r="H100" i="2"/>
  <c r="F100" i="2"/>
  <c r="B100" i="2"/>
  <c r="AY99" i="2"/>
  <c r="AZ99" i="2" s="1"/>
  <c r="AW99" i="2"/>
  <c r="AX99" i="2" s="1"/>
  <c r="AU99" i="2"/>
  <c r="AV99" i="2" s="1"/>
  <c r="DU99" i="2"/>
  <c r="DS99" i="2"/>
  <c r="DR99" i="2"/>
  <c r="DQ99" i="2"/>
  <c r="DP99" i="2"/>
  <c r="R99" i="2"/>
  <c r="Q99" i="2"/>
  <c r="P99" i="2"/>
  <c r="O99" i="2"/>
  <c r="N99" i="2"/>
  <c r="M99" i="2"/>
  <c r="L99" i="2"/>
  <c r="K99" i="2"/>
  <c r="J99" i="2"/>
  <c r="H99" i="2"/>
  <c r="F99" i="2"/>
  <c r="B99" i="2"/>
  <c r="AY98" i="2"/>
  <c r="AZ98" i="2" s="1"/>
  <c r="AW98" i="2"/>
  <c r="AX98" i="2" s="1"/>
  <c r="AU98" i="2"/>
  <c r="AV98" i="2" s="1"/>
  <c r="DU98" i="2"/>
  <c r="DS98" i="2"/>
  <c r="DR98" i="2"/>
  <c r="DQ98" i="2"/>
  <c r="DP98" i="2"/>
  <c r="R98" i="2"/>
  <c r="Q98" i="2"/>
  <c r="P98" i="2"/>
  <c r="O98" i="2"/>
  <c r="N98" i="2"/>
  <c r="M98" i="2"/>
  <c r="L98" i="2"/>
  <c r="K98" i="2"/>
  <c r="J98" i="2"/>
  <c r="H98" i="2"/>
  <c r="F98" i="2"/>
  <c r="B98" i="2"/>
  <c r="AY97" i="2"/>
  <c r="AZ97" i="2" s="1"/>
  <c r="AW97" i="2"/>
  <c r="AX97" i="2" s="1"/>
  <c r="AU97" i="2"/>
  <c r="AV97" i="2" s="1"/>
  <c r="DU97" i="2"/>
  <c r="DS97" i="2"/>
  <c r="DQ97" i="2"/>
  <c r="DP97" i="2"/>
  <c r="R97" i="2"/>
  <c r="Q97" i="2"/>
  <c r="P97" i="2"/>
  <c r="O97" i="2"/>
  <c r="N97" i="2"/>
  <c r="M97" i="2"/>
  <c r="L97" i="2"/>
  <c r="K97" i="2"/>
  <c r="J97" i="2"/>
  <c r="H97" i="2"/>
  <c r="F97" i="2"/>
  <c r="B97" i="2"/>
  <c r="AY96" i="2"/>
  <c r="AZ96" i="2" s="1"/>
  <c r="AW96" i="2"/>
  <c r="AX96" i="2" s="1"/>
  <c r="AU96" i="2"/>
  <c r="AV96" i="2" s="1"/>
  <c r="DU96" i="2"/>
  <c r="DS96" i="2"/>
  <c r="DR96" i="2"/>
  <c r="DQ96" i="2"/>
  <c r="DP96" i="2"/>
  <c r="R96" i="2"/>
  <c r="Q96" i="2"/>
  <c r="P96" i="2"/>
  <c r="O96" i="2"/>
  <c r="N96" i="2"/>
  <c r="M96" i="2"/>
  <c r="L96" i="2"/>
  <c r="K96" i="2"/>
  <c r="J96" i="2"/>
  <c r="H96" i="2"/>
  <c r="F96" i="2"/>
  <c r="B96" i="2"/>
  <c r="AY95" i="2"/>
  <c r="AZ95" i="2" s="1"/>
  <c r="AW95" i="2"/>
  <c r="AX95" i="2" s="1"/>
  <c r="AU95" i="2"/>
  <c r="AV95" i="2" s="1"/>
  <c r="DU95" i="2"/>
  <c r="DS95" i="2"/>
  <c r="DR95" i="2"/>
  <c r="DQ95" i="2"/>
  <c r="DP95" i="2"/>
  <c r="R95" i="2"/>
  <c r="Q95" i="2"/>
  <c r="P95" i="2"/>
  <c r="O95" i="2"/>
  <c r="N95" i="2"/>
  <c r="M95" i="2"/>
  <c r="L95" i="2"/>
  <c r="K95" i="2"/>
  <c r="J95" i="2"/>
  <c r="H95" i="2"/>
  <c r="F95" i="2"/>
  <c r="B95" i="2"/>
  <c r="AY94" i="2"/>
  <c r="AZ94" i="2" s="1"/>
  <c r="AW94" i="2"/>
  <c r="AX94" i="2" s="1"/>
  <c r="AU94" i="2"/>
  <c r="AV94" i="2" s="1"/>
  <c r="DU94" i="2"/>
  <c r="DS94" i="2"/>
  <c r="DQ94" i="2"/>
  <c r="DP94" i="2"/>
  <c r="R94" i="2"/>
  <c r="Q94" i="2"/>
  <c r="P94" i="2"/>
  <c r="O94" i="2"/>
  <c r="N94" i="2"/>
  <c r="M94" i="2"/>
  <c r="L94" i="2"/>
  <c r="K94" i="2"/>
  <c r="J94" i="2"/>
  <c r="H94" i="2"/>
  <c r="F94" i="2"/>
  <c r="B94" i="2"/>
  <c r="AY93" i="2"/>
  <c r="AZ93" i="2" s="1"/>
  <c r="AW93" i="2"/>
  <c r="AX93" i="2" s="1"/>
  <c r="AU93" i="2"/>
  <c r="AV93" i="2" s="1"/>
  <c r="DU93" i="2"/>
  <c r="DS93" i="2"/>
  <c r="DR93" i="2"/>
  <c r="DQ93" i="2"/>
  <c r="DP93" i="2"/>
  <c r="R93" i="2"/>
  <c r="Q93" i="2"/>
  <c r="P93" i="2"/>
  <c r="O93" i="2"/>
  <c r="N93" i="2"/>
  <c r="M93" i="2"/>
  <c r="L93" i="2"/>
  <c r="K93" i="2"/>
  <c r="J93" i="2"/>
  <c r="H93" i="2"/>
  <c r="F93" i="2"/>
  <c r="B93" i="2"/>
  <c r="AY92" i="2"/>
  <c r="AZ92" i="2" s="1"/>
  <c r="AW92" i="2"/>
  <c r="AX92" i="2" s="1"/>
  <c r="AU92" i="2"/>
  <c r="AV92" i="2" s="1"/>
  <c r="DU92" i="2"/>
  <c r="DS92" i="2"/>
  <c r="DR92" i="2"/>
  <c r="DQ92" i="2"/>
  <c r="DP92" i="2"/>
  <c r="R92" i="2"/>
  <c r="Q92" i="2"/>
  <c r="P92" i="2"/>
  <c r="O92" i="2"/>
  <c r="N92" i="2"/>
  <c r="M92" i="2"/>
  <c r="L92" i="2"/>
  <c r="K92" i="2"/>
  <c r="J92" i="2"/>
  <c r="H92" i="2"/>
  <c r="F92" i="2"/>
  <c r="B92" i="2"/>
  <c r="AY91" i="2"/>
  <c r="AZ91" i="2" s="1"/>
  <c r="AW91" i="2"/>
  <c r="AX91" i="2" s="1"/>
  <c r="AU91" i="2"/>
  <c r="AV91" i="2" s="1"/>
  <c r="DU91" i="2"/>
  <c r="DS91" i="2"/>
  <c r="DR91" i="2"/>
  <c r="DQ91" i="2"/>
  <c r="DP91" i="2"/>
  <c r="R91" i="2"/>
  <c r="Q91" i="2"/>
  <c r="P91" i="2"/>
  <c r="O91" i="2"/>
  <c r="N91" i="2"/>
  <c r="M91" i="2"/>
  <c r="L91" i="2"/>
  <c r="K91" i="2"/>
  <c r="J91" i="2"/>
  <c r="H91" i="2"/>
  <c r="F91" i="2"/>
  <c r="B91" i="2"/>
  <c r="AY90" i="2"/>
  <c r="AZ90" i="2" s="1"/>
  <c r="AW90" i="2"/>
  <c r="AX90" i="2" s="1"/>
  <c r="AU90" i="2"/>
  <c r="AV90" i="2" s="1"/>
  <c r="DU90" i="2"/>
  <c r="DS90" i="2"/>
  <c r="DQ90" i="2"/>
  <c r="DP90" i="2"/>
  <c r="R90" i="2"/>
  <c r="Q90" i="2"/>
  <c r="P90" i="2"/>
  <c r="O90" i="2"/>
  <c r="N90" i="2"/>
  <c r="M90" i="2"/>
  <c r="L90" i="2"/>
  <c r="K90" i="2"/>
  <c r="J90" i="2"/>
  <c r="H90" i="2"/>
  <c r="F90" i="2"/>
  <c r="B90" i="2"/>
  <c r="AY89" i="2"/>
  <c r="AZ89" i="2" s="1"/>
  <c r="AW89" i="2"/>
  <c r="AX89" i="2" s="1"/>
  <c r="AU89" i="2"/>
  <c r="AV89" i="2" s="1"/>
  <c r="DU89" i="2"/>
  <c r="DS89" i="2"/>
  <c r="DR89" i="2"/>
  <c r="DQ89" i="2"/>
  <c r="DP89" i="2"/>
  <c r="R89" i="2"/>
  <c r="Q89" i="2"/>
  <c r="P89" i="2"/>
  <c r="O89" i="2"/>
  <c r="N89" i="2"/>
  <c r="M89" i="2"/>
  <c r="L89" i="2"/>
  <c r="K89" i="2"/>
  <c r="J89" i="2"/>
  <c r="H89" i="2"/>
  <c r="F89" i="2"/>
  <c r="B89" i="2"/>
  <c r="AY88" i="2"/>
  <c r="AZ88" i="2" s="1"/>
  <c r="AW88" i="2"/>
  <c r="AX88" i="2" s="1"/>
  <c r="AU88" i="2"/>
  <c r="AV88" i="2" s="1"/>
  <c r="DU88" i="2"/>
  <c r="DS88" i="2"/>
  <c r="DR88" i="2"/>
  <c r="DQ88" i="2"/>
  <c r="DP88" i="2"/>
  <c r="R88" i="2"/>
  <c r="Q88" i="2"/>
  <c r="P88" i="2"/>
  <c r="O88" i="2"/>
  <c r="N88" i="2"/>
  <c r="M88" i="2"/>
  <c r="L88" i="2"/>
  <c r="K88" i="2"/>
  <c r="J88" i="2"/>
  <c r="H88" i="2"/>
  <c r="F88" i="2"/>
  <c r="B88" i="2"/>
  <c r="AY87" i="2"/>
  <c r="AZ87" i="2" s="1"/>
  <c r="AW87" i="2"/>
  <c r="AX87" i="2" s="1"/>
  <c r="AU87" i="2"/>
  <c r="AV87" i="2" s="1"/>
  <c r="DU87" i="2"/>
  <c r="DS87" i="2"/>
  <c r="DR87" i="2"/>
  <c r="DQ87" i="2"/>
  <c r="DP87" i="2"/>
  <c r="R87" i="2"/>
  <c r="Q87" i="2"/>
  <c r="P87" i="2"/>
  <c r="O87" i="2"/>
  <c r="N87" i="2"/>
  <c r="M87" i="2"/>
  <c r="L87" i="2"/>
  <c r="K87" i="2"/>
  <c r="J87" i="2"/>
  <c r="H87" i="2"/>
  <c r="F87" i="2"/>
  <c r="B87" i="2"/>
  <c r="AY86" i="2"/>
  <c r="AZ86" i="2" s="1"/>
  <c r="AW86" i="2"/>
  <c r="AX86" i="2" s="1"/>
  <c r="AU86" i="2"/>
  <c r="AV86" i="2" s="1"/>
  <c r="DU86" i="2"/>
  <c r="DS86" i="2"/>
  <c r="DR86" i="2"/>
  <c r="DQ86" i="2"/>
  <c r="DP86" i="2"/>
  <c r="R86" i="2"/>
  <c r="Q86" i="2"/>
  <c r="P86" i="2"/>
  <c r="O86" i="2"/>
  <c r="N86" i="2"/>
  <c r="M86" i="2"/>
  <c r="L86" i="2"/>
  <c r="K86" i="2"/>
  <c r="J86" i="2"/>
  <c r="H86" i="2"/>
  <c r="F86" i="2"/>
  <c r="B86" i="2"/>
  <c r="AY85" i="2"/>
  <c r="AZ85" i="2" s="1"/>
  <c r="AW85" i="2"/>
  <c r="AX85" i="2" s="1"/>
  <c r="AU85" i="2"/>
  <c r="AV85" i="2" s="1"/>
  <c r="DU85" i="2"/>
  <c r="DS85" i="2"/>
  <c r="DR85" i="2"/>
  <c r="DQ85" i="2"/>
  <c r="DP85" i="2"/>
  <c r="R85" i="2"/>
  <c r="Q85" i="2"/>
  <c r="P85" i="2"/>
  <c r="O85" i="2"/>
  <c r="N85" i="2"/>
  <c r="M85" i="2"/>
  <c r="L85" i="2"/>
  <c r="K85" i="2"/>
  <c r="J85" i="2"/>
  <c r="H85" i="2"/>
  <c r="F85" i="2"/>
  <c r="B85" i="2"/>
  <c r="AY84" i="2"/>
  <c r="AZ84" i="2" s="1"/>
  <c r="AW84" i="2"/>
  <c r="AX84" i="2" s="1"/>
  <c r="AU84" i="2"/>
  <c r="AV84" i="2" s="1"/>
  <c r="DU84" i="2"/>
  <c r="DS84" i="2"/>
  <c r="DR84" i="2"/>
  <c r="DQ84" i="2"/>
  <c r="DP84" i="2"/>
  <c r="R84" i="2"/>
  <c r="Q84" i="2"/>
  <c r="P84" i="2"/>
  <c r="O84" i="2"/>
  <c r="N84" i="2"/>
  <c r="M84" i="2"/>
  <c r="L84" i="2"/>
  <c r="K84" i="2"/>
  <c r="J84" i="2"/>
  <c r="H84" i="2"/>
  <c r="F84" i="2"/>
  <c r="B84" i="2"/>
  <c r="AY83" i="2"/>
  <c r="AZ83" i="2" s="1"/>
  <c r="AW83" i="2"/>
  <c r="AX83" i="2" s="1"/>
  <c r="AU83" i="2"/>
  <c r="AV83" i="2" s="1"/>
  <c r="DU83" i="2"/>
  <c r="DS83" i="2"/>
  <c r="DR83" i="2"/>
  <c r="DQ83" i="2"/>
  <c r="DP83" i="2"/>
  <c r="R83" i="2"/>
  <c r="Q83" i="2"/>
  <c r="P83" i="2"/>
  <c r="O83" i="2"/>
  <c r="N83" i="2"/>
  <c r="M83" i="2"/>
  <c r="L83" i="2"/>
  <c r="K83" i="2"/>
  <c r="J83" i="2"/>
  <c r="H83" i="2"/>
  <c r="F83" i="2"/>
  <c r="B83" i="2"/>
  <c r="AY82" i="2"/>
  <c r="AZ82" i="2" s="1"/>
  <c r="AW82" i="2"/>
  <c r="AX82" i="2" s="1"/>
  <c r="AU82" i="2"/>
  <c r="AV82" i="2" s="1"/>
  <c r="DU82" i="2"/>
  <c r="DS82" i="2"/>
  <c r="DR82" i="2"/>
  <c r="DQ82" i="2"/>
  <c r="DP82" i="2"/>
  <c r="R82" i="2"/>
  <c r="Q82" i="2"/>
  <c r="P82" i="2"/>
  <c r="O82" i="2"/>
  <c r="N82" i="2"/>
  <c r="M82" i="2"/>
  <c r="L82" i="2"/>
  <c r="K82" i="2"/>
  <c r="J82" i="2"/>
  <c r="H82" i="2"/>
  <c r="F82" i="2"/>
  <c r="B82" i="2"/>
  <c r="AY81" i="2"/>
  <c r="AZ81" i="2" s="1"/>
  <c r="AW81" i="2"/>
  <c r="AX81" i="2" s="1"/>
  <c r="AU81" i="2"/>
  <c r="AV81" i="2" s="1"/>
  <c r="DU81" i="2"/>
  <c r="DS81" i="2"/>
  <c r="DR81" i="2"/>
  <c r="DQ81" i="2"/>
  <c r="DP81" i="2"/>
  <c r="R81" i="2"/>
  <c r="Q81" i="2"/>
  <c r="P81" i="2"/>
  <c r="O81" i="2"/>
  <c r="N81" i="2"/>
  <c r="M81" i="2"/>
  <c r="L81" i="2"/>
  <c r="K81" i="2"/>
  <c r="J81" i="2"/>
  <c r="H81" i="2"/>
  <c r="F81" i="2"/>
  <c r="B81" i="2"/>
  <c r="AY80" i="2"/>
  <c r="AZ80" i="2" s="1"/>
  <c r="AW80" i="2"/>
  <c r="AX80" i="2" s="1"/>
  <c r="AU80" i="2"/>
  <c r="AV80" i="2" s="1"/>
  <c r="DU80" i="2"/>
  <c r="DS80" i="2"/>
  <c r="DR80" i="2"/>
  <c r="DQ80" i="2"/>
  <c r="DP80" i="2"/>
  <c r="R80" i="2"/>
  <c r="Q80" i="2"/>
  <c r="P80" i="2"/>
  <c r="O80" i="2"/>
  <c r="N80" i="2"/>
  <c r="M80" i="2"/>
  <c r="L80" i="2"/>
  <c r="K80" i="2"/>
  <c r="J80" i="2"/>
  <c r="H80" i="2"/>
  <c r="F80" i="2"/>
  <c r="B80" i="2"/>
  <c r="AY79" i="2"/>
  <c r="AZ79" i="2" s="1"/>
  <c r="AW79" i="2"/>
  <c r="AX79" i="2" s="1"/>
  <c r="AU79" i="2"/>
  <c r="AV79" i="2" s="1"/>
  <c r="DU79" i="2"/>
  <c r="DS79" i="2"/>
  <c r="DQ79" i="2"/>
  <c r="DP79" i="2"/>
  <c r="R79" i="2"/>
  <c r="Q79" i="2"/>
  <c r="P79" i="2"/>
  <c r="O79" i="2"/>
  <c r="N79" i="2"/>
  <c r="M79" i="2"/>
  <c r="L79" i="2"/>
  <c r="K79" i="2"/>
  <c r="J79" i="2"/>
  <c r="H79" i="2"/>
  <c r="F79" i="2"/>
  <c r="B79" i="2"/>
  <c r="AY78" i="2"/>
  <c r="AZ78" i="2" s="1"/>
  <c r="AW78" i="2"/>
  <c r="AX78" i="2" s="1"/>
  <c r="AU78" i="2"/>
  <c r="AV78" i="2" s="1"/>
  <c r="DU78" i="2"/>
  <c r="DS78" i="2"/>
  <c r="DR78" i="2"/>
  <c r="DQ78" i="2"/>
  <c r="DP78" i="2"/>
  <c r="R78" i="2"/>
  <c r="Q78" i="2"/>
  <c r="P78" i="2"/>
  <c r="O78" i="2"/>
  <c r="N78" i="2"/>
  <c r="M78" i="2"/>
  <c r="L78" i="2"/>
  <c r="K78" i="2"/>
  <c r="J78" i="2"/>
  <c r="H78" i="2"/>
  <c r="F78" i="2"/>
  <c r="E78" i="2"/>
  <c r="B78" i="2"/>
  <c r="R77" i="2"/>
  <c r="Q77" i="2"/>
  <c r="P77" i="2"/>
  <c r="O77" i="2"/>
  <c r="N77" i="2"/>
  <c r="M77" i="2"/>
  <c r="L77" i="2"/>
  <c r="K77" i="2"/>
  <c r="F77" i="2"/>
  <c r="B77" i="2"/>
  <c r="AY76" i="2"/>
  <c r="AZ76" i="2" s="1"/>
  <c r="AW76" i="2"/>
  <c r="AX76" i="2" s="1"/>
  <c r="AU76" i="2"/>
  <c r="AV76" i="2" s="1"/>
  <c r="DU76" i="2"/>
  <c r="DS76" i="2"/>
  <c r="DR76" i="2"/>
  <c r="DQ76" i="2"/>
  <c r="DP76" i="2"/>
  <c r="R76" i="2"/>
  <c r="Q76" i="2"/>
  <c r="P76" i="2"/>
  <c r="O76" i="2"/>
  <c r="N76" i="2"/>
  <c r="M76" i="2"/>
  <c r="L76" i="2"/>
  <c r="K76" i="2"/>
  <c r="J76" i="2"/>
  <c r="H76" i="2"/>
  <c r="F76" i="2"/>
  <c r="B76" i="2"/>
  <c r="AY75" i="2"/>
  <c r="AZ75" i="2" s="1"/>
  <c r="AW75" i="2"/>
  <c r="AX75" i="2" s="1"/>
  <c r="AU75" i="2"/>
  <c r="AV75" i="2" s="1"/>
  <c r="DU75" i="2"/>
  <c r="DS75" i="2"/>
  <c r="DR75" i="2"/>
  <c r="DQ75" i="2"/>
  <c r="DP75" i="2"/>
  <c r="R75" i="2"/>
  <c r="Q75" i="2"/>
  <c r="P75" i="2"/>
  <c r="O75" i="2"/>
  <c r="N75" i="2"/>
  <c r="M75" i="2"/>
  <c r="L75" i="2"/>
  <c r="K75" i="2"/>
  <c r="J75" i="2"/>
  <c r="H75" i="2"/>
  <c r="F75" i="2"/>
  <c r="B75" i="2"/>
  <c r="AY74" i="2"/>
  <c r="AZ74" i="2" s="1"/>
  <c r="AW74" i="2"/>
  <c r="AX74" i="2" s="1"/>
  <c r="AU74" i="2"/>
  <c r="AV74" i="2" s="1"/>
  <c r="DU74" i="2"/>
  <c r="DS74" i="2"/>
  <c r="DR74" i="2"/>
  <c r="DQ74" i="2"/>
  <c r="DP74" i="2"/>
  <c r="R74" i="2"/>
  <c r="Q74" i="2"/>
  <c r="P74" i="2"/>
  <c r="O74" i="2"/>
  <c r="N74" i="2"/>
  <c r="M74" i="2"/>
  <c r="L74" i="2"/>
  <c r="K74" i="2"/>
  <c r="J74" i="2"/>
  <c r="H74" i="2"/>
  <c r="F74" i="2"/>
  <c r="B74" i="2"/>
  <c r="AY73" i="2"/>
  <c r="AZ73" i="2" s="1"/>
  <c r="AW73" i="2"/>
  <c r="AX73" i="2" s="1"/>
  <c r="AU73" i="2"/>
  <c r="AV73" i="2" s="1"/>
  <c r="DU73" i="2"/>
  <c r="DS73" i="2"/>
  <c r="DR73" i="2"/>
  <c r="DQ73" i="2"/>
  <c r="DP73" i="2"/>
  <c r="R73" i="2"/>
  <c r="Q73" i="2"/>
  <c r="P73" i="2"/>
  <c r="O73" i="2"/>
  <c r="N73" i="2"/>
  <c r="M73" i="2"/>
  <c r="L73" i="2"/>
  <c r="K73" i="2"/>
  <c r="J73" i="2"/>
  <c r="H73" i="2"/>
  <c r="F73" i="2"/>
  <c r="E73" i="2"/>
  <c r="B73" i="2"/>
  <c r="R72" i="2"/>
  <c r="Q72" i="2"/>
  <c r="P72" i="2"/>
  <c r="O72" i="2"/>
  <c r="N72" i="2"/>
  <c r="M72" i="2"/>
  <c r="L72" i="2"/>
  <c r="K72" i="2"/>
  <c r="F72" i="2"/>
  <c r="B72" i="2"/>
  <c r="AY71" i="2"/>
  <c r="AZ71" i="2" s="1"/>
  <c r="AW71" i="2"/>
  <c r="AX71" i="2" s="1"/>
  <c r="AU71" i="2"/>
  <c r="AV71" i="2" s="1"/>
  <c r="DU71" i="2"/>
  <c r="DS71" i="2"/>
  <c r="DQ71" i="2"/>
  <c r="DP71" i="2"/>
  <c r="R71" i="2"/>
  <c r="Q71" i="2"/>
  <c r="P71" i="2"/>
  <c r="O71" i="2"/>
  <c r="N71" i="2"/>
  <c r="M71" i="2"/>
  <c r="L71" i="2"/>
  <c r="K71" i="2"/>
  <c r="J71" i="2"/>
  <c r="I71" i="2"/>
  <c r="H71" i="2"/>
  <c r="F71" i="2"/>
  <c r="B71" i="2"/>
  <c r="AY70" i="2"/>
  <c r="AZ70" i="2" s="1"/>
  <c r="AW70" i="2"/>
  <c r="AX70" i="2" s="1"/>
  <c r="AU70" i="2"/>
  <c r="AV70" i="2" s="1"/>
  <c r="DU70" i="2"/>
  <c r="DS70" i="2"/>
  <c r="DR70" i="2"/>
  <c r="DQ70" i="2"/>
  <c r="DP70" i="2"/>
  <c r="R70" i="2"/>
  <c r="Q70" i="2"/>
  <c r="P70" i="2"/>
  <c r="O70" i="2"/>
  <c r="N70" i="2"/>
  <c r="M70" i="2"/>
  <c r="L70" i="2"/>
  <c r="K70" i="2"/>
  <c r="J70" i="2"/>
  <c r="I70" i="2"/>
  <c r="H70" i="2"/>
  <c r="F70" i="2"/>
  <c r="B70" i="2"/>
  <c r="AY69" i="2"/>
  <c r="AZ69" i="2" s="1"/>
  <c r="AW69" i="2"/>
  <c r="AX69" i="2" s="1"/>
  <c r="AU69" i="2"/>
  <c r="AV69" i="2" s="1"/>
  <c r="DU69" i="2"/>
  <c r="DS69" i="2"/>
  <c r="DR69" i="2"/>
  <c r="DQ69" i="2"/>
  <c r="DP69" i="2"/>
  <c r="R69" i="2"/>
  <c r="Q69" i="2"/>
  <c r="P69" i="2"/>
  <c r="O69" i="2"/>
  <c r="N69" i="2"/>
  <c r="M69" i="2"/>
  <c r="L69" i="2"/>
  <c r="K69" i="2"/>
  <c r="J69" i="2"/>
  <c r="I69" i="2"/>
  <c r="H69" i="2"/>
  <c r="F69" i="2"/>
  <c r="B69" i="2"/>
  <c r="AY68" i="2"/>
  <c r="AZ68" i="2" s="1"/>
  <c r="AW68" i="2"/>
  <c r="AX68" i="2" s="1"/>
  <c r="AU68" i="2"/>
  <c r="AV68" i="2" s="1"/>
  <c r="DU68" i="2"/>
  <c r="DS68" i="2"/>
  <c r="DR68" i="2"/>
  <c r="DQ68" i="2"/>
  <c r="DP68" i="2"/>
  <c r="R68" i="2"/>
  <c r="Q68" i="2"/>
  <c r="P68" i="2"/>
  <c r="O68" i="2"/>
  <c r="N68" i="2"/>
  <c r="M68" i="2"/>
  <c r="L68" i="2"/>
  <c r="K68" i="2"/>
  <c r="J68" i="2"/>
  <c r="I68" i="2"/>
  <c r="H68" i="2"/>
  <c r="F68" i="2"/>
  <c r="B68" i="2"/>
  <c r="AY67" i="2"/>
  <c r="AZ67" i="2" s="1"/>
  <c r="AW67" i="2"/>
  <c r="AX67" i="2" s="1"/>
  <c r="AU67" i="2"/>
  <c r="AV67" i="2" s="1"/>
  <c r="DU67" i="2"/>
  <c r="DS67" i="2"/>
  <c r="DR67" i="2"/>
  <c r="DQ67" i="2"/>
  <c r="DP67" i="2"/>
  <c r="R67" i="2"/>
  <c r="Q67" i="2"/>
  <c r="P67" i="2"/>
  <c r="O67" i="2"/>
  <c r="N67" i="2"/>
  <c r="M67" i="2"/>
  <c r="L67" i="2"/>
  <c r="K67" i="2"/>
  <c r="J67" i="2"/>
  <c r="I67" i="2"/>
  <c r="H67" i="2"/>
  <c r="F67" i="2"/>
  <c r="B67" i="2"/>
  <c r="AY66" i="2"/>
  <c r="AZ66" i="2" s="1"/>
  <c r="AW66" i="2"/>
  <c r="AX66" i="2" s="1"/>
  <c r="AU66" i="2"/>
  <c r="AV66" i="2" s="1"/>
  <c r="DU66" i="2"/>
  <c r="DS66" i="2"/>
  <c r="DQ66" i="2"/>
  <c r="DP66" i="2"/>
  <c r="R66" i="2"/>
  <c r="Q66" i="2"/>
  <c r="P66" i="2"/>
  <c r="O66" i="2"/>
  <c r="N66" i="2"/>
  <c r="M66" i="2"/>
  <c r="L66" i="2"/>
  <c r="K66" i="2"/>
  <c r="J66" i="2"/>
  <c r="I66" i="2"/>
  <c r="H66" i="2"/>
  <c r="F66" i="2"/>
  <c r="B66" i="2"/>
  <c r="AY65" i="2"/>
  <c r="AZ65" i="2" s="1"/>
  <c r="AW65" i="2"/>
  <c r="AX65" i="2" s="1"/>
  <c r="AU65" i="2"/>
  <c r="AV65" i="2" s="1"/>
  <c r="DU65" i="2"/>
  <c r="DS65" i="2"/>
  <c r="DR65" i="2"/>
  <c r="DQ65" i="2"/>
  <c r="DP65" i="2"/>
  <c r="R65" i="2"/>
  <c r="Q65" i="2"/>
  <c r="P65" i="2"/>
  <c r="O65" i="2"/>
  <c r="N65" i="2"/>
  <c r="M65" i="2"/>
  <c r="L65" i="2"/>
  <c r="K65" i="2"/>
  <c r="J65" i="2"/>
  <c r="I65" i="2"/>
  <c r="H65" i="2"/>
  <c r="F65" i="2"/>
  <c r="B65" i="2"/>
  <c r="AY64" i="2"/>
  <c r="AZ64" i="2" s="1"/>
  <c r="AW64" i="2"/>
  <c r="AX64" i="2" s="1"/>
  <c r="AU64" i="2"/>
  <c r="AV64" i="2" s="1"/>
  <c r="DU64" i="2"/>
  <c r="DS64" i="2"/>
  <c r="DR64" i="2"/>
  <c r="DQ64" i="2"/>
  <c r="DP64" i="2"/>
  <c r="R64" i="2"/>
  <c r="Q64" i="2"/>
  <c r="P64" i="2"/>
  <c r="O64" i="2"/>
  <c r="N64" i="2"/>
  <c r="M64" i="2"/>
  <c r="L64" i="2"/>
  <c r="K64" i="2"/>
  <c r="J64" i="2"/>
  <c r="I64" i="2"/>
  <c r="H64" i="2"/>
  <c r="F64" i="2"/>
  <c r="B64" i="2"/>
  <c r="AY63" i="2"/>
  <c r="AZ63" i="2" s="1"/>
  <c r="AW63" i="2"/>
  <c r="AX63" i="2" s="1"/>
  <c r="AU63" i="2"/>
  <c r="AV63" i="2" s="1"/>
  <c r="DU63" i="2"/>
  <c r="DS63" i="2"/>
  <c r="DQ63" i="2"/>
  <c r="DP63" i="2"/>
  <c r="R63" i="2"/>
  <c r="Q63" i="2"/>
  <c r="P63" i="2"/>
  <c r="O63" i="2"/>
  <c r="N63" i="2"/>
  <c r="M63" i="2"/>
  <c r="L63" i="2"/>
  <c r="K63" i="2"/>
  <c r="J63" i="2"/>
  <c r="I63" i="2"/>
  <c r="H63" i="2"/>
  <c r="F63" i="2"/>
  <c r="B63" i="2"/>
  <c r="AY62" i="2"/>
  <c r="AZ62" i="2" s="1"/>
  <c r="AW62" i="2"/>
  <c r="AX62" i="2" s="1"/>
  <c r="AU62" i="2"/>
  <c r="AV62" i="2" s="1"/>
  <c r="DU62" i="2"/>
  <c r="DS62" i="2"/>
  <c r="DR62" i="2"/>
  <c r="DQ62" i="2"/>
  <c r="DP62" i="2"/>
  <c r="R62" i="2"/>
  <c r="Q62" i="2"/>
  <c r="P62" i="2"/>
  <c r="O62" i="2"/>
  <c r="N62" i="2"/>
  <c r="M62" i="2"/>
  <c r="L62" i="2"/>
  <c r="K62" i="2"/>
  <c r="J62" i="2"/>
  <c r="I62" i="2"/>
  <c r="H62" i="2"/>
  <c r="F62" i="2"/>
  <c r="B62" i="2"/>
  <c r="AY61" i="2"/>
  <c r="AZ61" i="2" s="1"/>
  <c r="AW61" i="2"/>
  <c r="AX61" i="2" s="1"/>
  <c r="AU61" i="2"/>
  <c r="AV61" i="2" s="1"/>
  <c r="DU61" i="2"/>
  <c r="DS61" i="2"/>
  <c r="DR61" i="2"/>
  <c r="DQ61" i="2"/>
  <c r="DP61" i="2"/>
  <c r="R61" i="2"/>
  <c r="Q61" i="2"/>
  <c r="P61" i="2"/>
  <c r="O61" i="2"/>
  <c r="N61" i="2"/>
  <c r="M61" i="2"/>
  <c r="L61" i="2"/>
  <c r="K61" i="2"/>
  <c r="J61" i="2"/>
  <c r="I61" i="2"/>
  <c r="H61" i="2"/>
  <c r="F61" i="2"/>
  <c r="B61" i="2"/>
  <c r="AY60" i="2"/>
  <c r="AZ60" i="2" s="1"/>
  <c r="AW60" i="2"/>
  <c r="AX60" i="2" s="1"/>
  <c r="AU60" i="2"/>
  <c r="AV60" i="2" s="1"/>
  <c r="DU60" i="2"/>
  <c r="DS60" i="2"/>
  <c r="DR60" i="2"/>
  <c r="DQ60" i="2"/>
  <c r="DP60" i="2"/>
  <c r="U60" i="2"/>
  <c r="V60" i="2" s="1"/>
  <c r="R60" i="2"/>
  <c r="Q60" i="2"/>
  <c r="P60" i="2"/>
  <c r="O60" i="2"/>
  <c r="N60" i="2"/>
  <c r="M60" i="2"/>
  <c r="L60" i="2"/>
  <c r="K60" i="2"/>
  <c r="J60" i="2"/>
  <c r="I60" i="2"/>
  <c r="H60" i="2"/>
  <c r="F60" i="2"/>
  <c r="B60" i="2"/>
  <c r="AY59" i="2"/>
  <c r="AZ59" i="2" s="1"/>
  <c r="AW59" i="2"/>
  <c r="AX59" i="2" s="1"/>
  <c r="AU59" i="2"/>
  <c r="AV59" i="2" s="1"/>
  <c r="DU59" i="2"/>
  <c r="DS59" i="2"/>
  <c r="DR59" i="2"/>
  <c r="DQ59" i="2"/>
  <c r="DP59" i="2"/>
  <c r="R59" i="2"/>
  <c r="Q59" i="2"/>
  <c r="P59" i="2"/>
  <c r="O59" i="2"/>
  <c r="N59" i="2"/>
  <c r="M59" i="2"/>
  <c r="L59" i="2"/>
  <c r="K59" i="2"/>
  <c r="J59" i="2"/>
  <c r="I59" i="2"/>
  <c r="H59" i="2"/>
  <c r="F59" i="2"/>
  <c r="B59" i="2"/>
  <c r="AY58" i="2"/>
  <c r="AZ58" i="2" s="1"/>
  <c r="AW58" i="2"/>
  <c r="AX58" i="2" s="1"/>
  <c r="AU58" i="2"/>
  <c r="AV58" i="2" s="1"/>
  <c r="DU58" i="2"/>
  <c r="DS58" i="2"/>
  <c r="DQ58" i="2"/>
  <c r="DP58" i="2"/>
  <c r="R58" i="2"/>
  <c r="Q58" i="2"/>
  <c r="P58" i="2"/>
  <c r="O58" i="2"/>
  <c r="N58" i="2"/>
  <c r="M58" i="2"/>
  <c r="L58" i="2"/>
  <c r="K58" i="2"/>
  <c r="J58" i="2"/>
  <c r="I58" i="2"/>
  <c r="H58" i="2"/>
  <c r="F58" i="2"/>
  <c r="B58" i="2"/>
  <c r="AY57" i="2"/>
  <c r="AZ57" i="2" s="1"/>
  <c r="AW57" i="2"/>
  <c r="AX57" i="2" s="1"/>
  <c r="AU57" i="2"/>
  <c r="AV57" i="2" s="1"/>
  <c r="DU57" i="2"/>
  <c r="DS57" i="2"/>
  <c r="DR57" i="2"/>
  <c r="DQ57" i="2"/>
  <c r="DP57" i="2"/>
  <c r="R57" i="2"/>
  <c r="Q57" i="2"/>
  <c r="P57" i="2"/>
  <c r="O57" i="2"/>
  <c r="N57" i="2"/>
  <c r="M57" i="2"/>
  <c r="L57" i="2"/>
  <c r="K57" i="2"/>
  <c r="J57" i="2"/>
  <c r="I57" i="2"/>
  <c r="H57" i="2"/>
  <c r="F57" i="2"/>
  <c r="B57" i="2"/>
  <c r="AY56" i="2"/>
  <c r="AZ56" i="2" s="1"/>
  <c r="AW56" i="2"/>
  <c r="AX56" i="2" s="1"/>
  <c r="AU56" i="2"/>
  <c r="AV56" i="2" s="1"/>
  <c r="DU56" i="2"/>
  <c r="DS56" i="2"/>
  <c r="DQ56" i="2"/>
  <c r="DP56" i="2"/>
  <c r="R56" i="2"/>
  <c r="Q56" i="2"/>
  <c r="P56" i="2"/>
  <c r="O56" i="2"/>
  <c r="N56" i="2"/>
  <c r="M56" i="2"/>
  <c r="L56" i="2"/>
  <c r="K56" i="2"/>
  <c r="J56" i="2"/>
  <c r="I56" i="2"/>
  <c r="H56" i="2"/>
  <c r="F56" i="2"/>
  <c r="B56" i="2"/>
  <c r="AY55" i="2"/>
  <c r="AZ55" i="2" s="1"/>
  <c r="AW55" i="2"/>
  <c r="AX55" i="2" s="1"/>
  <c r="AU55" i="2"/>
  <c r="AV55" i="2" s="1"/>
  <c r="DU55" i="2"/>
  <c r="DS55" i="2"/>
  <c r="DQ55" i="2"/>
  <c r="DP55" i="2"/>
  <c r="R55" i="2"/>
  <c r="Q55" i="2"/>
  <c r="P55" i="2"/>
  <c r="O55" i="2"/>
  <c r="N55" i="2"/>
  <c r="M55" i="2"/>
  <c r="L55" i="2"/>
  <c r="K55" i="2"/>
  <c r="J55" i="2"/>
  <c r="I55" i="2"/>
  <c r="H55" i="2"/>
  <c r="F55" i="2"/>
  <c r="B55" i="2"/>
  <c r="AY54" i="2"/>
  <c r="AZ54" i="2" s="1"/>
  <c r="AW54" i="2"/>
  <c r="AX54" i="2" s="1"/>
  <c r="AU54" i="2"/>
  <c r="AV54" i="2" s="1"/>
  <c r="DU54" i="2"/>
  <c r="DS54" i="2"/>
  <c r="DR54" i="2"/>
  <c r="DQ54" i="2"/>
  <c r="DP54" i="2"/>
  <c r="R54" i="2"/>
  <c r="Q54" i="2"/>
  <c r="P54" i="2"/>
  <c r="O54" i="2"/>
  <c r="N54" i="2"/>
  <c r="M54" i="2"/>
  <c r="L54" i="2"/>
  <c r="K54" i="2"/>
  <c r="J54" i="2"/>
  <c r="I54" i="2"/>
  <c r="H54" i="2"/>
  <c r="F54" i="2"/>
  <c r="B54" i="2"/>
  <c r="AY53" i="2"/>
  <c r="AZ53" i="2" s="1"/>
  <c r="AW53" i="2"/>
  <c r="AX53" i="2" s="1"/>
  <c r="AU53" i="2"/>
  <c r="AV53" i="2" s="1"/>
  <c r="DU53" i="2"/>
  <c r="DS53" i="2"/>
  <c r="DR53" i="2"/>
  <c r="DQ53" i="2"/>
  <c r="DP53" i="2"/>
  <c r="U53" i="2"/>
  <c r="V53" i="2" s="1"/>
  <c r="R53" i="2"/>
  <c r="Q53" i="2"/>
  <c r="P53" i="2"/>
  <c r="O53" i="2"/>
  <c r="N53" i="2"/>
  <c r="M53" i="2"/>
  <c r="L53" i="2"/>
  <c r="K53" i="2"/>
  <c r="J53" i="2"/>
  <c r="I53" i="2"/>
  <c r="H53" i="2"/>
  <c r="F53" i="2"/>
  <c r="B53" i="2"/>
  <c r="AY52" i="2"/>
  <c r="AZ52" i="2" s="1"/>
  <c r="AW52" i="2"/>
  <c r="AX52" i="2" s="1"/>
  <c r="AU52" i="2"/>
  <c r="AV52" i="2" s="1"/>
  <c r="DU52" i="2"/>
  <c r="DS52" i="2"/>
  <c r="DR52" i="2"/>
  <c r="DQ52" i="2"/>
  <c r="DP52" i="2"/>
  <c r="U52" i="2"/>
  <c r="V52" i="2" s="1"/>
  <c r="R52" i="2"/>
  <c r="Q52" i="2"/>
  <c r="P52" i="2"/>
  <c r="O52" i="2"/>
  <c r="N52" i="2"/>
  <c r="M52" i="2"/>
  <c r="L52" i="2"/>
  <c r="K52" i="2"/>
  <c r="J52" i="2"/>
  <c r="I52" i="2"/>
  <c r="H52" i="2"/>
  <c r="F52" i="2"/>
  <c r="B52" i="2"/>
  <c r="AY51" i="2"/>
  <c r="AZ51" i="2" s="1"/>
  <c r="AW51" i="2"/>
  <c r="AX51" i="2" s="1"/>
  <c r="AU51" i="2"/>
  <c r="AV51" i="2" s="1"/>
  <c r="DU51" i="2"/>
  <c r="DS51" i="2"/>
  <c r="DR51" i="2"/>
  <c r="DQ51" i="2"/>
  <c r="DP51" i="2"/>
  <c r="R51" i="2"/>
  <c r="Q51" i="2"/>
  <c r="P51" i="2"/>
  <c r="O51" i="2"/>
  <c r="N51" i="2"/>
  <c r="M51" i="2"/>
  <c r="L51" i="2"/>
  <c r="K51" i="2"/>
  <c r="J51" i="2"/>
  <c r="I51" i="2"/>
  <c r="H51" i="2"/>
  <c r="F51" i="2"/>
  <c r="B51" i="2"/>
  <c r="AY50" i="2"/>
  <c r="AZ50" i="2" s="1"/>
  <c r="AW50" i="2"/>
  <c r="AX50" i="2" s="1"/>
  <c r="AU50" i="2"/>
  <c r="AV50" i="2" s="1"/>
  <c r="DU50" i="2"/>
  <c r="DS50" i="2"/>
  <c r="DR50" i="2"/>
  <c r="DQ50" i="2"/>
  <c r="DP50" i="2"/>
  <c r="U50" i="2"/>
  <c r="V50" i="2" s="1"/>
  <c r="R50" i="2"/>
  <c r="Q50" i="2"/>
  <c r="P50" i="2"/>
  <c r="O50" i="2"/>
  <c r="N50" i="2"/>
  <c r="M50" i="2"/>
  <c r="L50" i="2"/>
  <c r="K50" i="2"/>
  <c r="J50" i="2"/>
  <c r="I50" i="2"/>
  <c r="H50" i="2"/>
  <c r="F50" i="2"/>
  <c r="B50" i="2"/>
  <c r="AY49" i="2"/>
  <c r="AZ49" i="2" s="1"/>
  <c r="AW49" i="2"/>
  <c r="AX49" i="2" s="1"/>
  <c r="AU49" i="2"/>
  <c r="AV49" i="2" s="1"/>
  <c r="DU49" i="2"/>
  <c r="DS49" i="2"/>
  <c r="DR49" i="2"/>
  <c r="DQ49" i="2"/>
  <c r="DP49" i="2"/>
  <c r="R49" i="2"/>
  <c r="Q49" i="2"/>
  <c r="P49" i="2"/>
  <c r="O49" i="2"/>
  <c r="N49" i="2"/>
  <c r="M49" i="2"/>
  <c r="L49" i="2"/>
  <c r="K49" i="2"/>
  <c r="J49" i="2"/>
  <c r="I49" i="2"/>
  <c r="H49" i="2"/>
  <c r="F49" i="2"/>
  <c r="B49" i="2"/>
  <c r="AY48" i="2"/>
  <c r="AZ48" i="2" s="1"/>
  <c r="AW48" i="2"/>
  <c r="AX48" i="2" s="1"/>
  <c r="AU48" i="2"/>
  <c r="AV48" i="2" s="1"/>
  <c r="DU48" i="2"/>
  <c r="DS48" i="2"/>
  <c r="DQ48" i="2"/>
  <c r="DP48" i="2"/>
  <c r="R48" i="2"/>
  <c r="Q48" i="2"/>
  <c r="P48" i="2"/>
  <c r="O48" i="2"/>
  <c r="N48" i="2"/>
  <c r="M48" i="2"/>
  <c r="L48" i="2"/>
  <c r="K48" i="2"/>
  <c r="J48" i="2"/>
  <c r="I48" i="2"/>
  <c r="H48" i="2"/>
  <c r="F48" i="2"/>
  <c r="B48" i="2"/>
  <c r="AY47" i="2"/>
  <c r="AZ47" i="2" s="1"/>
  <c r="AW47" i="2"/>
  <c r="AX47" i="2" s="1"/>
  <c r="AU47" i="2"/>
  <c r="AV47" i="2" s="1"/>
  <c r="DU47" i="2"/>
  <c r="DS47" i="2"/>
  <c r="DR47" i="2"/>
  <c r="DQ47" i="2"/>
  <c r="DP47" i="2"/>
  <c r="R47" i="2"/>
  <c r="Q47" i="2"/>
  <c r="P47" i="2"/>
  <c r="O47" i="2"/>
  <c r="N47" i="2"/>
  <c r="M47" i="2"/>
  <c r="L47" i="2"/>
  <c r="K47" i="2"/>
  <c r="J47" i="2"/>
  <c r="I47" i="2"/>
  <c r="H47" i="2"/>
  <c r="F47" i="2"/>
  <c r="B47" i="2"/>
  <c r="AY46" i="2"/>
  <c r="AZ46" i="2" s="1"/>
  <c r="AW46" i="2"/>
  <c r="AX46" i="2" s="1"/>
  <c r="AU46" i="2"/>
  <c r="AV46" i="2" s="1"/>
  <c r="DU46" i="2"/>
  <c r="DS46" i="2"/>
  <c r="DR46" i="2"/>
  <c r="DQ46" i="2"/>
  <c r="DP46" i="2"/>
  <c r="R46" i="2"/>
  <c r="Q46" i="2"/>
  <c r="P46" i="2"/>
  <c r="O46" i="2"/>
  <c r="N46" i="2"/>
  <c r="M46" i="2"/>
  <c r="L46" i="2"/>
  <c r="K46" i="2"/>
  <c r="J46" i="2"/>
  <c r="I46" i="2"/>
  <c r="H46" i="2"/>
  <c r="F46" i="2"/>
  <c r="E46" i="2"/>
  <c r="B46" i="2"/>
  <c r="R45" i="2"/>
  <c r="Q45" i="2"/>
  <c r="P45" i="2"/>
  <c r="O45" i="2"/>
  <c r="N45" i="2"/>
  <c r="M45" i="2"/>
  <c r="L45" i="2"/>
  <c r="K45" i="2"/>
  <c r="F45" i="2"/>
  <c r="B45" i="2"/>
  <c r="AY44" i="2"/>
  <c r="AZ44" i="2" s="1"/>
  <c r="AW44" i="2"/>
  <c r="AX44" i="2" s="1"/>
  <c r="AU44" i="2"/>
  <c r="AV44" i="2" s="1"/>
  <c r="DU44" i="2"/>
  <c r="DS44" i="2"/>
  <c r="DR44" i="2"/>
  <c r="DQ44" i="2"/>
  <c r="DP44" i="2"/>
  <c r="R44" i="2"/>
  <c r="Q44" i="2"/>
  <c r="P44" i="2"/>
  <c r="O44" i="2"/>
  <c r="N44" i="2"/>
  <c r="M44" i="2"/>
  <c r="L44" i="2"/>
  <c r="K44" i="2"/>
  <c r="J44" i="2"/>
  <c r="I44" i="2"/>
  <c r="H44" i="2"/>
  <c r="F44" i="2"/>
  <c r="B44" i="2"/>
  <c r="AY43" i="2"/>
  <c r="AZ43" i="2" s="1"/>
  <c r="AW43" i="2"/>
  <c r="AX43" i="2" s="1"/>
  <c r="AU43" i="2"/>
  <c r="AV43" i="2" s="1"/>
  <c r="DU43" i="2"/>
  <c r="DS43" i="2"/>
  <c r="DQ43" i="2"/>
  <c r="DP43" i="2"/>
  <c r="R43" i="2"/>
  <c r="Q43" i="2"/>
  <c r="P43" i="2"/>
  <c r="O43" i="2"/>
  <c r="N43" i="2"/>
  <c r="M43" i="2"/>
  <c r="L43" i="2"/>
  <c r="K43" i="2"/>
  <c r="J43" i="2"/>
  <c r="I43" i="2"/>
  <c r="H43" i="2"/>
  <c r="F43" i="2"/>
  <c r="B43" i="2"/>
  <c r="AY42" i="2"/>
  <c r="AZ42" i="2" s="1"/>
  <c r="AW42" i="2"/>
  <c r="AX42" i="2" s="1"/>
  <c r="AU42" i="2"/>
  <c r="AV42" i="2" s="1"/>
  <c r="DU42" i="2"/>
  <c r="DS42" i="2"/>
  <c r="DR42" i="2"/>
  <c r="DQ42" i="2"/>
  <c r="DP42" i="2"/>
  <c r="R42" i="2"/>
  <c r="Q42" i="2"/>
  <c r="P42" i="2"/>
  <c r="O42" i="2"/>
  <c r="N42" i="2"/>
  <c r="M42" i="2"/>
  <c r="L42" i="2"/>
  <c r="K42" i="2"/>
  <c r="J42" i="2"/>
  <c r="I42" i="2"/>
  <c r="H42" i="2"/>
  <c r="F42" i="2"/>
  <c r="B42" i="2"/>
  <c r="AY41" i="2"/>
  <c r="AZ41" i="2" s="1"/>
  <c r="AW41" i="2"/>
  <c r="AX41" i="2" s="1"/>
  <c r="AU41" i="2"/>
  <c r="AV41" i="2" s="1"/>
  <c r="DU41" i="2"/>
  <c r="DS41" i="2"/>
  <c r="DR41" i="2"/>
  <c r="DQ41" i="2"/>
  <c r="DP41" i="2"/>
  <c r="R41" i="2"/>
  <c r="Q41" i="2"/>
  <c r="P41" i="2"/>
  <c r="O41" i="2"/>
  <c r="N41" i="2"/>
  <c r="M41" i="2"/>
  <c r="L41" i="2"/>
  <c r="K41" i="2"/>
  <c r="J41" i="2"/>
  <c r="I41" i="2"/>
  <c r="H41" i="2"/>
  <c r="F41" i="2"/>
  <c r="B41" i="2"/>
  <c r="AY40" i="2"/>
  <c r="AZ40" i="2" s="1"/>
  <c r="AW40" i="2"/>
  <c r="AX40" i="2" s="1"/>
  <c r="AU40" i="2"/>
  <c r="AV40" i="2" s="1"/>
  <c r="DU40" i="2"/>
  <c r="DS40" i="2"/>
  <c r="DR40" i="2"/>
  <c r="DQ40" i="2"/>
  <c r="DP40" i="2"/>
  <c r="U40" i="2"/>
  <c r="V40" i="2" s="1"/>
  <c r="R40" i="2"/>
  <c r="Q40" i="2"/>
  <c r="P40" i="2"/>
  <c r="O40" i="2"/>
  <c r="N40" i="2"/>
  <c r="M40" i="2"/>
  <c r="L40" i="2"/>
  <c r="K40" i="2"/>
  <c r="J40" i="2"/>
  <c r="I40" i="2"/>
  <c r="H40" i="2"/>
  <c r="F40" i="2"/>
  <c r="B40" i="2"/>
  <c r="AY39" i="2"/>
  <c r="AZ39" i="2" s="1"/>
  <c r="AW39" i="2"/>
  <c r="AX39" i="2" s="1"/>
  <c r="AU39" i="2"/>
  <c r="AV39" i="2" s="1"/>
  <c r="DU39" i="2"/>
  <c r="DS39" i="2"/>
  <c r="DR39" i="2"/>
  <c r="DQ39" i="2"/>
  <c r="DP39" i="2"/>
  <c r="R39" i="2"/>
  <c r="Q39" i="2"/>
  <c r="P39" i="2"/>
  <c r="O39" i="2"/>
  <c r="N39" i="2"/>
  <c r="M39" i="2"/>
  <c r="L39" i="2"/>
  <c r="K39" i="2"/>
  <c r="J39" i="2"/>
  <c r="I39" i="2"/>
  <c r="H39" i="2"/>
  <c r="F39" i="2"/>
  <c r="B39" i="2"/>
  <c r="AY38" i="2"/>
  <c r="AZ38" i="2" s="1"/>
  <c r="AW38" i="2"/>
  <c r="AX38" i="2" s="1"/>
  <c r="AU38" i="2"/>
  <c r="AV38" i="2" s="1"/>
  <c r="DU38" i="2"/>
  <c r="DS38" i="2"/>
  <c r="DR38" i="2"/>
  <c r="DQ38" i="2"/>
  <c r="DP38" i="2"/>
  <c r="R38" i="2"/>
  <c r="Q38" i="2"/>
  <c r="P38" i="2"/>
  <c r="O38" i="2"/>
  <c r="N38" i="2"/>
  <c r="M38" i="2"/>
  <c r="L38" i="2"/>
  <c r="K38" i="2"/>
  <c r="J38" i="2"/>
  <c r="I38" i="2"/>
  <c r="H38" i="2"/>
  <c r="F38" i="2"/>
  <c r="B38" i="2"/>
  <c r="AY37" i="2"/>
  <c r="AZ37" i="2" s="1"/>
  <c r="AW37" i="2"/>
  <c r="AX37" i="2" s="1"/>
  <c r="AU37" i="2"/>
  <c r="AV37" i="2" s="1"/>
  <c r="DU37" i="2"/>
  <c r="DS37" i="2"/>
  <c r="DR37" i="2"/>
  <c r="DQ37" i="2"/>
  <c r="DP37" i="2"/>
  <c r="R37" i="2"/>
  <c r="Q37" i="2"/>
  <c r="P37" i="2"/>
  <c r="O37" i="2"/>
  <c r="N37" i="2"/>
  <c r="M37" i="2"/>
  <c r="L37" i="2"/>
  <c r="K37" i="2"/>
  <c r="J37" i="2"/>
  <c r="I37" i="2"/>
  <c r="H37" i="2"/>
  <c r="F37" i="2"/>
  <c r="B37" i="2"/>
  <c r="AY36" i="2"/>
  <c r="AZ36" i="2" s="1"/>
  <c r="AW36" i="2"/>
  <c r="AX36" i="2" s="1"/>
  <c r="AU36" i="2"/>
  <c r="AV36" i="2" s="1"/>
  <c r="DU36" i="2"/>
  <c r="DS36" i="2"/>
  <c r="DR36" i="2"/>
  <c r="DP36" i="2"/>
  <c r="U36" i="2"/>
  <c r="V36" i="2" s="1"/>
  <c r="R36" i="2"/>
  <c r="Q36" i="2"/>
  <c r="P36" i="2"/>
  <c r="O36" i="2"/>
  <c r="N36" i="2"/>
  <c r="M36" i="2"/>
  <c r="L36" i="2"/>
  <c r="K36" i="2"/>
  <c r="J36" i="2"/>
  <c r="I36" i="2"/>
  <c r="H36" i="2"/>
  <c r="F36" i="2"/>
  <c r="B36" i="2"/>
  <c r="AY35" i="2"/>
  <c r="AZ35" i="2" s="1"/>
  <c r="AW35" i="2"/>
  <c r="AX35" i="2" s="1"/>
  <c r="AU35" i="2"/>
  <c r="AV35" i="2" s="1"/>
  <c r="DU35" i="2"/>
  <c r="DS35" i="2"/>
  <c r="DR35" i="2"/>
  <c r="DQ35" i="2"/>
  <c r="DP35" i="2"/>
  <c r="R35" i="2"/>
  <c r="Q35" i="2"/>
  <c r="P35" i="2"/>
  <c r="O35" i="2"/>
  <c r="N35" i="2"/>
  <c r="M35" i="2"/>
  <c r="L35" i="2"/>
  <c r="K35" i="2"/>
  <c r="J35" i="2"/>
  <c r="I35" i="2"/>
  <c r="H35" i="2"/>
  <c r="F35" i="2"/>
  <c r="B35" i="2"/>
  <c r="AY34" i="2"/>
  <c r="AZ34" i="2" s="1"/>
  <c r="AW34" i="2"/>
  <c r="AX34" i="2" s="1"/>
  <c r="AU34" i="2"/>
  <c r="AV34" i="2" s="1"/>
  <c r="DU34" i="2"/>
  <c r="DS34" i="2"/>
  <c r="DR34" i="2"/>
  <c r="DQ34" i="2"/>
  <c r="DP34" i="2"/>
  <c r="R34" i="2"/>
  <c r="Q34" i="2"/>
  <c r="P34" i="2"/>
  <c r="O34" i="2"/>
  <c r="N34" i="2"/>
  <c r="M34" i="2"/>
  <c r="L34" i="2"/>
  <c r="K34" i="2"/>
  <c r="J34" i="2"/>
  <c r="I34" i="2"/>
  <c r="H34" i="2"/>
  <c r="F34" i="2"/>
  <c r="B34" i="2"/>
  <c r="AY33" i="2"/>
  <c r="AZ33" i="2" s="1"/>
  <c r="AW33" i="2"/>
  <c r="AX33" i="2" s="1"/>
  <c r="AU33" i="2"/>
  <c r="AV33" i="2" s="1"/>
  <c r="DU33" i="2"/>
  <c r="DS33" i="2"/>
  <c r="DR33" i="2"/>
  <c r="DQ33" i="2"/>
  <c r="DP33" i="2"/>
  <c r="R33" i="2"/>
  <c r="Q33" i="2"/>
  <c r="P33" i="2"/>
  <c r="O33" i="2"/>
  <c r="N33" i="2"/>
  <c r="M33" i="2"/>
  <c r="L33" i="2"/>
  <c r="K33" i="2"/>
  <c r="J33" i="2"/>
  <c r="I33" i="2"/>
  <c r="H33" i="2"/>
  <c r="F33" i="2"/>
  <c r="B33" i="2"/>
  <c r="AY32" i="2"/>
  <c r="AZ32" i="2" s="1"/>
  <c r="AW32" i="2"/>
  <c r="AX32" i="2" s="1"/>
  <c r="AU32" i="2"/>
  <c r="AV32" i="2" s="1"/>
  <c r="DU32" i="2"/>
  <c r="DS32" i="2"/>
  <c r="DQ32" i="2"/>
  <c r="DP32" i="2"/>
  <c r="R32" i="2"/>
  <c r="Q32" i="2"/>
  <c r="P32" i="2"/>
  <c r="O32" i="2"/>
  <c r="N32" i="2"/>
  <c r="M32" i="2"/>
  <c r="L32" i="2"/>
  <c r="K32" i="2"/>
  <c r="J32" i="2"/>
  <c r="I32" i="2"/>
  <c r="H32" i="2"/>
  <c r="F32" i="2"/>
  <c r="B32" i="2"/>
  <c r="AY31" i="2"/>
  <c r="AZ31" i="2" s="1"/>
  <c r="AW31" i="2"/>
  <c r="AX31" i="2" s="1"/>
  <c r="AU31" i="2"/>
  <c r="AV31" i="2" s="1"/>
  <c r="DU31" i="2"/>
  <c r="DS31" i="2"/>
  <c r="DR31" i="2"/>
  <c r="DP31" i="2"/>
  <c r="R31" i="2"/>
  <c r="Q31" i="2"/>
  <c r="P31" i="2"/>
  <c r="O31" i="2"/>
  <c r="N31" i="2"/>
  <c r="M31" i="2"/>
  <c r="L31" i="2"/>
  <c r="K31" i="2"/>
  <c r="J31" i="2"/>
  <c r="I31" i="2"/>
  <c r="H31" i="2"/>
  <c r="F31" i="2"/>
  <c r="B31" i="2"/>
  <c r="AY30" i="2"/>
  <c r="AZ30" i="2" s="1"/>
  <c r="AW30" i="2"/>
  <c r="AX30" i="2" s="1"/>
  <c r="AU30" i="2"/>
  <c r="AV30" i="2" s="1"/>
  <c r="DS30" i="2"/>
  <c r="DR30" i="2"/>
  <c r="DP30" i="2"/>
  <c r="R30" i="2"/>
  <c r="Q30" i="2"/>
  <c r="P30" i="2"/>
  <c r="O30" i="2"/>
  <c r="N30" i="2"/>
  <c r="M30" i="2"/>
  <c r="L30" i="2"/>
  <c r="K30" i="2"/>
  <c r="J30" i="2"/>
  <c r="I30" i="2"/>
  <c r="H30" i="2"/>
  <c r="F30" i="2"/>
  <c r="E30" i="2"/>
  <c r="D30" i="2"/>
  <c r="B30" i="2"/>
  <c r="R29" i="2"/>
  <c r="Q29" i="2"/>
  <c r="P29" i="2"/>
  <c r="O29" i="2"/>
  <c r="N29" i="2"/>
  <c r="M29" i="2"/>
  <c r="L29" i="2"/>
  <c r="K29" i="2"/>
  <c r="D29" i="2"/>
  <c r="B29" i="2"/>
  <c r="R28" i="2"/>
  <c r="Q28" i="2"/>
  <c r="P28" i="2"/>
  <c r="O28" i="2"/>
  <c r="N28" i="2"/>
  <c r="M28" i="2"/>
  <c r="L28" i="2"/>
  <c r="K28" i="2"/>
  <c r="F28" i="2"/>
  <c r="B28" i="2"/>
  <c r="AY27" i="2"/>
  <c r="AZ27" i="2" s="1"/>
  <c r="AW27" i="2"/>
  <c r="AX27" i="2" s="1"/>
  <c r="AU27" i="2"/>
  <c r="AV27" i="2" s="1"/>
  <c r="DS27" i="2"/>
  <c r="DR27" i="2"/>
  <c r="DQ27" i="2"/>
  <c r="DP27" i="2"/>
  <c r="R27" i="2"/>
  <c r="Q27" i="2"/>
  <c r="P27" i="2"/>
  <c r="O27" i="2"/>
  <c r="N27" i="2"/>
  <c r="M27" i="2"/>
  <c r="L27" i="2"/>
  <c r="K27" i="2"/>
  <c r="J27" i="2"/>
  <c r="I27" i="2"/>
  <c r="H27" i="2"/>
  <c r="F27" i="2"/>
  <c r="B27" i="2"/>
  <c r="AY26" i="2"/>
  <c r="AZ26" i="2" s="1"/>
  <c r="AW26" i="2"/>
  <c r="AX26" i="2" s="1"/>
  <c r="AU26" i="2"/>
  <c r="AV26" i="2" s="1"/>
  <c r="DU26" i="2"/>
  <c r="DS26" i="2"/>
  <c r="DR26" i="2"/>
  <c r="DQ26" i="2"/>
  <c r="DP26" i="2"/>
  <c r="R26" i="2"/>
  <c r="Q26" i="2"/>
  <c r="P26" i="2"/>
  <c r="O26" i="2"/>
  <c r="N26" i="2"/>
  <c r="M26" i="2"/>
  <c r="L26" i="2"/>
  <c r="K26" i="2"/>
  <c r="J26" i="2"/>
  <c r="I26" i="2"/>
  <c r="H26" i="2"/>
  <c r="F26" i="2"/>
  <c r="B26" i="2"/>
  <c r="AY25" i="2"/>
  <c r="AZ25" i="2" s="1"/>
  <c r="AW25" i="2"/>
  <c r="AX25" i="2" s="1"/>
  <c r="AU25" i="2"/>
  <c r="AV25" i="2" s="1"/>
  <c r="DU25" i="2"/>
  <c r="DS25" i="2"/>
  <c r="DR25" i="2"/>
  <c r="DQ25" i="2"/>
  <c r="DP25" i="2"/>
  <c r="R25" i="2"/>
  <c r="Q25" i="2"/>
  <c r="P25" i="2"/>
  <c r="O25" i="2"/>
  <c r="N25" i="2"/>
  <c r="M25" i="2"/>
  <c r="L25" i="2"/>
  <c r="K25" i="2"/>
  <c r="J25" i="2"/>
  <c r="I25" i="2"/>
  <c r="H25" i="2"/>
  <c r="F25" i="2"/>
  <c r="E25" i="2"/>
  <c r="B25" i="2"/>
  <c r="R24" i="2"/>
  <c r="Q24" i="2"/>
  <c r="P24" i="2"/>
  <c r="O24" i="2"/>
  <c r="N24" i="2"/>
  <c r="M24" i="2"/>
  <c r="L24" i="2"/>
  <c r="K24" i="2"/>
  <c r="F24" i="2"/>
  <c r="B24" i="2"/>
  <c r="AY23" i="2"/>
  <c r="AZ23" i="2" s="1"/>
  <c r="AW23" i="2"/>
  <c r="AX23" i="2" s="1"/>
  <c r="AU23" i="2"/>
  <c r="AV23" i="2" s="1"/>
  <c r="DS23" i="2"/>
  <c r="DR23" i="2"/>
  <c r="DQ23" i="2"/>
  <c r="DP23" i="2"/>
  <c r="R23" i="2"/>
  <c r="Q23" i="2"/>
  <c r="P23" i="2"/>
  <c r="O23" i="2"/>
  <c r="N23" i="2"/>
  <c r="M23" i="2"/>
  <c r="L23" i="2"/>
  <c r="K23" i="2"/>
  <c r="J23" i="2"/>
  <c r="I23" i="2"/>
  <c r="H23" i="2"/>
  <c r="F23" i="2"/>
  <c r="B23" i="2"/>
  <c r="AY22" i="2"/>
  <c r="AZ22" i="2" s="1"/>
  <c r="AW22" i="2"/>
  <c r="AX22" i="2" s="1"/>
  <c r="AU22" i="2"/>
  <c r="AV22" i="2" s="1"/>
  <c r="DU22" i="2"/>
  <c r="DS22" i="2"/>
  <c r="DQ22" i="2"/>
  <c r="DP22" i="2"/>
  <c r="R22" i="2"/>
  <c r="Q22" i="2"/>
  <c r="P22" i="2"/>
  <c r="O22" i="2"/>
  <c r="N22" i="2"/>
  <c r="M22" i="2"/>
  <c r="L22" i="2"/>
  <c r="K22" i="2"/>
  <c r="J22" i="2"/>
  <c r="I22" i="2"/>
  <c r="H22" i="2"/>
  <c r="F22" i="2"/>
  <c r="B22" i="2"/>
  <c r="AY21" i="2"/>
  <c r="AZ21" i="2" s="1"/>
  <c r="AW21" i="2"/>
  <c r="AX21" i="2" s="1"/>
  <c r="AU21" i="2"/>
  <c r="AV21" i="2" s="1"/>
  <c r="DU21" i="2"/>
  <c r="DS21" i="2"/>
  <c r="DR21" i="2"/>
  <c r="DP21" i="2"/>
  <c r="R21" i="2"/>
  <c r="Q21" i="2"/>
  <c r="P21" i="2"/>
  <c r="O21" i="2"/>
  <c r="N21" i="2"/>
  <c r="M21" i="2"/>
  <c r="L21" i="2"/>
  <c r="K21" i="2"/>
  <c r="J21" i="2"/>
  <c r="I21" i="2"/>
  <c r="H21" i="2"/>
  <c r="F21" i="2"/>
  <c r="B21" i="2"/>
  <c r="AY20" i="2"/>
  <c r="AZ20" i="2" s="1"/>
  <c r="AW20" i="2"/>
  <c r="AX20" i="2" s="1"/>
  <c r="AU20" i="2"/>
  <c r="AV20" i="2" s="1"/>
  <c r="DS20" i="2"/>
  <c r="DR20" i="2"/>
  <c r="DQ20" i="2"/>
  <c r="DP20" i="2"/>
  <c r="R20" i="2"/>
  <c r="Q20" i="2"/>
  <c r="P20" i="2"/>
  <c r="O20" i="2"/>
  <c r="N20" i="2"/>
  <c r="M20" i="2"/>
  <c r="L20" i="2"/>
  <c r="K20" i="2"/>
  <c r="J20" i="2"/>
  <c r="I20" i="2"/>
  <c r="H20" i="2"/>
  <c r="F20" i="2"/>
  <c r="B20" i="2"/>
  <c r="AY19" i="2"/>
  <c r="AZ19" i="2" s="1"/>
  <c r="AW19" i="2"/>
  <c r="AX19" i="2" s="1"/>
  <c r="AU19" i="2"/>
  <c r="AV19" i="2" s="1"/>
  <c r="DS19" i="2"/>
  <c r="DR19" i="2"/>
  <c r="DQ19" i="2"/>
  <c r="DP19" i="2"/>
  <c r="R19" i="2"/>
  <c r="Q19" i="2"/>
  <c r="P19" i="2"/>
  <c r="O19" i="2"/>
  <c r="N19" i="2"/>
  <c r="M19" i="2"/>
  <c r="L19" i="2"/>
  <c r="K19" i="2"/>
  <c r="J19" i="2"/>
  <c r="I19" i="2"/>
  <c r="H19" i="2"/>
  <c r="F19" i="2"/>
  <c r="B19" i="2"/>
  <c r="AY18" i="2"/>
  <c r="AZ18" i="2" s="1"/>
  <c r="AW18" i="2"/>
  <c r="AX18" i="2" s="1"/>
  <c r="AU18" i="2"/>
  <c r="AV18" i="2" s="1"/>
  <c r="DU18" i="2"/>
  <c r="DS18" i="2"/>
  <c r="DQ18" i="2"/>
  <c r="DP18" i="2"/>
  <c r="R18" i="2"/>
  <c r="Q18" i="2"/>
  <c r="P18" i="2"/>
  <c r="O18" i="2"/>
  <c r="N18" i="2"/>
  <c r="M18" i="2"/>
  <c r="L18" i="2"/>
  <c r="K18" i="2"/>
  <c r="J18" i="2"/>
  <c r="I18" i="2"/>
  <c r="H18" i="2"/>
  <c r="F18" i="2"/>
  <c r="B18" i="2"/>
  <c r="AY17" i="2"/>
  <c r="AZ17" i="2" s="1"/>
  <c r="AW17" i="2"/>
  <c r="AX17" i="2" s="1"/>
  <c r="AU17" i="2"/>
  <c r="AV17" i="2" s="1"/>
  <c r="DU17" i="2"/>
  <c r="DS17" i="2"/>
  <c r="DR17" i="2"/>
  <c r="DP17" i="2"/>
  <c r="R17" i="2"/>
  <c r="Q17" i="2"/>
  <c r="P17" i="2"/>
  <c r="O17" i="2"/>
  <c r="N17" i="2"/>
  <c r="M17" i="2"/>
  <c r="L17" i="2"/>
  <c r="K17" i="2"/>
  <c r="J17" i="2"/>
  <c r="I17" i="2"/>
  <c r="H17" i="2"/>
  <c r="F17" i="2"/>
  <c r="B17" i="2"/>
  <c r="AY16" i="2"/>
  <c r="AZ16" i="2" s="1"/>
  <c r="AW16" i="2"/>
  <c r="AX16" i="2" s="1"/>
  <c r="AU16" i="2"/>
  <c r="AV16" i="2" s="1"/>
  <c r="DU16" i="2"/>
  <c r="DS16" i="2"/>
  <c r="DR16" i="2"/>
  <c r="DP16" i="2"/>
  <c r="R16" i="2"/>
  <c r="Q16" i="2"/>
  <c r="P16" i="2"/>
  <c r="O16" i="2"/>
  <c r="N16" i="2"/>
  <c r="M16" i="2"/>
  <c r="L16" i="2"/>
  <c r="K16" i="2"/>
  <c r="J16" i="2"/>
  <c r="I16" i="2"/>
  <c r="H16" i="2"/>
  <c r="F16" i="2"/>
  <c r="B16" i="2"/>
  <c r="AY15" i="2"/>
  <c r="AZ15" i="2" s="1"/>
  <c r="AW15" i="2"/>
  <c r="AX15" i="2" s="1"/>
  <c r="AU15" i="2"/>
  <c r="AV15" i="2" s="1"/>
  <c r="DS15" i="2"/>
  <c r="DR15" i="2"/>
  <c r="DQ15" i="2"/>
  <c r="DP15" i="2"/>
  <c r="R15" i="2"/>
  <c r="Q15" i="2"/>
  <c r="P15" i="2"/>
  <c r="O15" i="2"/>
  <c r="N15" i="2"/>
  <c r="M15" i="2"/>
  <c r="L15" i="2"/>
  <c r="K15" i="2"/>
  <c r="J15" i="2"/>
  <c r="I15" i="2"/>
  <c r="H15" i="2"/>
  <c r="F15" i="2"/>
  <c r="B15" i="2"/>
  <c r="AY14" i="2"/>
  <c r="AZ14" i="2" s="1"/>
  <c r="AW14" i="2"/>
  <c r="AX14" i="2" s="1"/>
  <c r="AU14" i="2"/>
  <c r="AV14" i="2" s="1"/>
  <c r="DU14" i="2"/>
  <c r="DS14" i="2"/>
  <c r="DQ14" i="2"/>
  <c r="DP14" i="2"/>
  <c r="R14" i="2"/>
  <c r="Q14" i="2"/>
  <c r="P14" i="2"/>
  <c r="O14" i="2"/>
  <c r="N14" i="2"/>
  <c r="M14" i="2"/>
  <c r="L14" i="2"/>
  <c r="K14" i="2"/>
  <c r="J14" i="2"/>
  <c r="I14" i="2"/>
  <c r="H14" i="2"/>
  <c r="F14" i="2"/>
  <c r="B14" i="2"/>
  <c r="AY13" i="2"/>
  <c r="AZ13" i="2" s="1"/>
  <c r="AW13" i="2"/>
  <c r="AX13" i="2" s="1"/>
  <c r="AU13" i="2"/>
  <c r="AV13" i="2" s="1"/>
  <c r="DU13" i="2"/>
  <c r="DS13" i="2"/>
  <c r="DR13" i="2"/>
  <c r="DP13" i="2"/>
  <c r="R13" i="2"/>
  <c r="Q13" i="2"/>
  <c r="P13" i="2"/>
  <c r="O13" i="2"/>
  <c r="N13" i="2"/>
  <c r="M13" i="2"/>
  <c r="L13" i="2"/>
  <c r="K13" i="2"/>
  <c r="J13" i="2"/>
  <c r="I13" i="2"/>
  <c r="H13" i="2"/>
  <c r="F13" i="2"/>
  <c r="B13" i="2"/>
  <c r="AY12" i="2"/>
  <c r="AZ12" i="2" s="1"/>
  <c r="AW12" i="2"/>
  <c r="AX12" i="2" s="1"/>
  <c r="AU12" i="2"/>
  <c r="AV12" i="2" s="1"/>
  <c r="DU12" i="2"/>
  <c r="DS12" i="2"/>
  <c r="DR12" i="2"/>
  <c r="DP12" i="2"/>
  <c r="R12" i="2"/>
  <c r="Q12" i="2"/>
  <c r="P12" i="2"/>
  <c r="O12" i="2"/>
  <c r="N12" i="2"/>
  <c r="M12" i="2"/>
  <c r="L12" i="2"/>
  <c r="K12" i="2"/>
  <c r="J12" i="2"/>
  <c r="I12" i="2"/>
  <c r="H12" i="2"/>
  <c r="F12" i="2"/>
  <c r="B12" i="2"/>
  <c r="AY11" i="2"/>
  <c r="AZ11" i="2" s="1"/>
  <c r="AW11" i="2"/>
  <c r="AX11" i="2" s="1"/>
  <c r="AU11" i="2"/>
  <c r="AV11" i="2" s="1"/>
  <c r="DU11" i="2"/>
  <c r="DS11" i="2"/>
  <c r="DR11" i="2"/>
  <c r="DQ11" i="2"/>
  <c r="DP11" i="2"/>
  <c r="R11" i="2"/>
  <c r="Q11" i="2"/>
  <c r="P11" i="2"/>
  <c r="O11" i="2"/>
  <c r="N11" i="2"/>
  <c r="M11" i="2"/>
  <c r="L11" i="2"/>
  <c r="K11" i="2"/>
  <c r="J11" i="2"/>
  <c r="I11" i="2"/>
  <c r="H11" i="2"/>
  <c r="F11" i="2"/>
  <c r="B11" i="2"/>
  <c r="AY10" i="2"/>
  <c r="AZ10" i="2" s="1"/>
  <c r="AW10" i="2"/>
  <c r="AX10" i="2" s="1"/>
  <c r="AU10" i="2"/>
  <c r="AV10" i="2" s="1"/>
  <c r="DU10" i="2"/>
  <c r="DS10" i="2"/>
  <c r="DR10" i="2"/>
  <c r="DQ10" i="2"/>
  <c r="DP10" i="2"/>
  <c r="R10" i="2"/>
  <c r="Q10" i="2"/>
  <c r="P10" i="2"/>
  <c r="O10" i="2"/>
  <c r="N10" i="2"/>
  <c r="M10" i="2"/>
  <c r="L10" i="2"/>
  <c r="K10" i="2"/>
  <c r="J10" i="2"/>
  <c r="I10" i="2"/>
  <c r="H10" i="2"/>
  <c r="F10" i="2"/>
  <c r="B10" i="2"/>
  <c r="AY9" i="2"/>
  <c r="AZ9" i="2" s="1"/>
  <c r="AW9" i="2"/>
  <c r="AX9" i="2" s="1"/>
  <c r="AU9" i="2"/>
  <c r="AV9" i="2" s="1"/>
  <c r="DU9" i="2"/>
  <c r="DS9" i="2"/>
  <c r="DR9" i="2"/>
  <c r="DP9" i="2"/>
  <c r="R9" i="2"/>
  <c r="Q9" i="2"/>
  <c r="P9" i="2"/>
  <c r="O9" i="2"/>
  <c r="N9" i="2"/>
  <c r="M9" i="2"/>
  <c r="L9" i="2"/>
  <c r="K9" i="2"/>
  <c r="J9" i="2"/>
  <c r="I9" i="2"/>
  <c r="H9" i="2"/>
  <c r="F9" i="2"/>
  <c r="B9" i="2"/>
  <c r="AY8" i="2"/>
  <c r="AZ8" i="2" s="1"/>
  <c r="AW8" i="2"/>
  <c r="AX8" i="2" s="1"/>
  <c r="AU8" i="2"/>
  <c r="AV8" i="2" s="1"/>
  <c r="DU8" i="2"/>
  <c r="DS8" i="2"/>
  <c r="DR8" i="2"/>
  <c r="DQ8" i="2"/>
  <c r="DP8" i="2"/>
  <c r="R8" i="2"/>
  <c r="Q8" i="2"/>
  <c r="P8" i="2"/>
  <c r="O8" i="2"/>
  <c r="N8" i="2"/>
  <c r="M8" i="2"/>
  <c r="L8" i="2"/>
  <c r="K8" i="2"/>
  <c r="J8" i="2"/>
  <c r="I8" i="2"/>
  <c r="H8" i="2"/>
  <c r="F8" i="2"/>
  <c r="B8" i="2"/>
  <c r="AY7" i="2"/>
  <c r="AZ7" i="2" s="1"/>
  <c r="AW7" i="2"/>
  <c r="AX7" i="2" s="1"/>
  <c r="AU7" i="2"/>
  <c r="AV7" i="2" s="1"/>
  <c r="DU7" i="2"/>
  <c r="DS7" i="2"/>
  <c r="DQ7" i="2"/>
  <c r="DP7" i="2"/>
  <c r="R7" i="2"/>
  <c r="Q7" i="2"/>
  <c r="P7" i="2"/>
  <c r="O7" i="2"/>
  <c r="N7" i="2"/>
  <c r="M7" i="2"/>
  <c r="L7" i="2"/>
  <c r="K7" i="2"/>
  <c r="J7" i="2"/>
  <c r="I7" i="2"/>
  <c r="H7" i="2"/>
  <c r="F7" i="2"/>
  <c r="E7" i="2"/>
  <c r="D7" i="2"/>
  <c r="C7" i="2"/>
  <c r="B7" i="2"/>
  <c r="R6" i="2"/>
  <c r="Q6" i="2"/>
  <c r="P6" i="2"/>
  <c r="O6" i="2"/>
  <c r="N6" i="2"/>
  <c r="M6" i="2"/>
  <c r="L6" i="2"/>
  <c r="C6" i="2"/>
  <c r="R5" i="2"/>
  <c r="Q5" i="2"/>
  <c r="P5" i="2"/>
  <c r="O5" i="2"/>
  <c r="N5" i="2"/>
  <c r="M5" i="2"/>
  <c r="L5" i="2"/>
  <c r="K5" i="2"/>
  <c r="Q4" i="2"/>
  <c r="O4" i="2"/>
  <c r="M4" i="2"/>
  <c r="K4" i="2"/>
  <c r="BC3" i="2"/>
  <c r="BA3" i="2"/>
  <c r="AY3" i="2"/>
  <c r="AW3" i="2"/>
  <c r="AU3" i="2"/>
  <c r="U3" i="2"/>
  <c r="S3" i="2"/>
  <c r="K3" i="2"/>
  <c r="J3" i="2"/>
  <c r="I3" i="2"/>
  <c r="H3" i="2"/>
  <c r="F3" i="2"/>
  <c r="E3" i="2"/>
  <c r="D3" i="2"/>
  <c r="C3" i="2"/>
  <c r="AZ2" i="2"/>
  <c r="DA2" i="2" s="1"/>
  <c r="DM5" i="2" s="1"/>
  <c r="DM824" i="2" s="1"/>
  <c r="AX2" i="2"/>
  <c r="CW2" i="2" s="1"/>
  <c r="DL5" i="2" s="1"/>
  <c r="DL824" i="2" s="1"/>
  <c r="AV2" i="2"/>
  <c r="CS2" i="2" s="1"/>
  <c r="DK5" i="2" s="1"/>
  <c r="DK824" i="2" s="1"/>
  <c r="CO2" i="2"/>
  <c r="DJ5" i="2" s="1"/>
  <c r="DJ824" i="2" s="1"/>
  <c r="CK2" i="2"/>
  <c r="DI5" i="2" s="1"/>
  <c r="DI824" i="2" s="1"/>
  <c r="CG2" i="2"/>
  <c r="CC2" i="2"/>
  <c r="BY2" i="2"/>
  <c r="BU2" i="2"/>
  <c r="BQ2" i="2"/>
  <c r="BM2" i="2"/>
  <c r="V2" i="2"/>
  <c r="BI2" i="2" s="1"/>
  <c r="C2" i="2"/>
  <c r="C1" i="2"/>
  <c r="DO36" i="2" l="1"/>
  <c r="DO52" i="2"/>
  <c r="DO53" i="2"/>
  <c r="DO136" i="2"/>
  <c r="DO141" i="2"/>
  <c r="DO366" i="2"/>
  <c r="DO455" i="2"/>
  <c r="DO519" i="2"/>
  <c r="DO562" i="2"/>
  <c r="DO578" i="2"/>
  <c r="DO654" i="2"/>
  <c r="DO687" i="2"/>
  <c r="DO694" i="2"/>
  <c r="DO698" i="2"/>
  <c r="DO734" i="2"/>
  <c r="DO451" i="2"/>
  <c r="DO515" i="2"/>
  <c r="DO604" i="2"/>
  <c r="DO663" i="2"/>
  <c r="DO679" i="2"/>
  <c r="DO686" i="2"/>
  <c r="DO122" i="2"/>
  <c r="DO358" i="2"/>
  <c r="DO395" i="2"/>
  <c r="DO459" i="2"/>
  <c r="DO465" i="2"/>
  <c r="DO521" i="2"/>
  <c r="DO659" i="2"/>
  <c r="DO666" i="2"/>
  <c r="DO675" i="2"/>
  <c r="DO678" i="2"/>
  <c r="DO796" i="2"/>
  <c r="DO352" i="2"/>
  <c r="DO399" i="2"/>
  <c r="DO415" i="2"/>
  <c r="DO435" i="2"/>
  <c r="DO437" i="2"/>
  <c r="DO632" i="2"/>
  <c r="DO635" i="2"/>
  <c r="DO695" i="2"/>
  <c r="DO810" i="2"/>
  <c r="DO812" i="2"/>
  <c r="DO819" i="2"/>
  <c r="DO342" i="2"/>
  <c r="DO345" i="2"/>
  <c r="DO347" i="2"/>
  <c r="DO398" i="2"/>
  <c r="DO400" i="2"/>
  <c r="DO405" i="2"/>
  <c r="DO408" i="2"/>
  <c r="DO413" i="2"/>
  <c r="DO420" i="2"/>
  <c r="DO431" i="2"/>
  <c r="DO442" i="2"/>
  <c r="DO447" i="2"/>
  <c r="DO464" i="2"/>
  <c r="DO549" i="2"/>
  <c r="DO554" i="2"/>
  <c r="DO555" i="2"/>
  <c r="DO569" i="2"/>
  <c r="DO576" i="2"/>
  <c r="DO579" i="2"/>
  <c r="DO585" i="2"/>
  <c r="DO592" i="2"/>
  <c r="DO595" i="2"/>
  <c r="DO603" i="2"/>
  <c r="DO606" i="2"/>
  <c r="DO611" i="2"/>
  <c r="DO615" i="2"/>
  <c r="DO620" i="2"/>
  <c r="DO621" i="2"/>
  <c r="DO624" i="2"/>
  <c r="DO631" i="2"/>
  <c r="DO637" i="2"/>
  <c r="DO640" i="2"/>
  <c r="DO646" i="2"/>
  <c r="DO648" i="2"/>
  <c r="DO653" i="2"/>
  <c r="DO657" i="2"/>
  <c r="DO662" i="2"/>
  <c r="DO670" i="2"/>
  <c r="DO673" i="2"/>
  <c r="DO683" i="2"/>
  <c r="DO684" i="2"/>
  <c r="DO685" i="2"/>
  <c r="DO692" i="2"/>
  <c r="DO693" i="2"/>
  <c r="DO702" i="2"/>
  <c r="DO703" i="2"/>
  <c r="DO709" i="2"/>
  <c r="DO716" i="2"/>
  <c r="DO719" i="2"/>
  <c r="DO722" i="2"/>
  <c r="DO728" i="2"/>
  <c r="DO731" i="2"/>
  <c r="DO733" i="2"/>
  <c r="DO736" i="2"/>
  <c r="DO742" i="2"/>
  <c r="DO754" i="2"/>
  <c r="DO762" i="2"/>
  <c r="DO764" i="2"/>
  <c r="DO770" i="2"/>
  <c r="DO771" i="2"/>
  <c r="DO775" i="2"/>
  <c r="DO783" i="2"/>
  <c r="DO786" i="2"/>
  <c r="DO793" i="2"/>
  <c r="DO794" i="2"/>
  <c r="DO798" i="2"/>
  <c r="DO803" i="2"/>
  <c r="DO805" i="2"/>
  <c r="DO813" i="2"/>
  <c r="DO820" i="2"/>
  <c r="DO822" i="2"/>
  <c r="DO340" i="2"/>
  <c r="DO343" i="2"/>
  <c r="DO348" i="2"/>
  <c r="DO351" i="2"/>
  <c r="DO364" i="2"/>
  <c r="DO397" i="2"/>
  <c r="DO401" i="2"/>
  <c r="DO409" i="2"/>
  <c r="DO411" i="2"/>
  <c r="DO416" i="2"/>
  <c r="DO418" i="2"/>
  <c r="DO424" i="2"/>
  <c r="DO425" i="2"/>
  <c r="DO429" i="2"/>
  <c r="DO433" i="2"/>
  <c r="DO436" i="2"/>
  <c r="DO438" i="2"/>
  <c r="DO439" i="2"/>
  <c r="DO443" i="2"/>
  <c r="DO456" i="2"/>
  <c r="DO457" i="2"/>
  <c r="DO460" i="2"/>
  <c r="DO461" i="2"/>
  <c r="DO505" i="2"/>
  <c r="DO520" i="2"/>
  <c r="DO524" i="2"/>
  <c r="DO546" i="2"/>
  <c r="DO548" i="2"/>
  <c r="DO550" i="2"/>
  <c r="DO551" i="2"/>
  <c r="DO561" i="2"/>
  <c r="DO563" i="2"/>
  <c r="DO567" i="2"/>
  <c r="DO570" i="2"/>
  <c r="DO572" i="2"/>
  <c r="DO580" i="2"/>
  <c r="DO586" i="2"/>
  <c r="DO590" i="2"/>
  <c r="DO593" i="2"/>
  <c r="DO598" i="2"/>
  <c r="DO600" i="2"/>
  <c r="DO605" i="2"/>
  <c r="DO610" i="2"/>
  <c r="DO614" i="2"/>
  <c r="DO622" i="2"/>
  <c r="DO638" i="2"/>
  <c r="DO639" i="2"/>
  <c r="DO643" i="2"/>
  <c r="DO647" i="2"/>
  <c r="DO650" i="2"/>
  <c r="DO661" i="2"/>
  <c r="DO668" i="2"/>
  <c r="DO669" i="2"/>
  <c r="DO672" i="2"/>
  <c r="DO680" i="2"/>
  <c r="DO681" i="2"/>
  <c r="DO682" i="2"/>
  <c r="DO688" i="2"/>
  <c r="DO690" i="2"/>
  <c r="DO691" i="2"/>
  <c r="DO699" i="2"/>
  <c r="DO700" i="2"/>
  <c r="DO701" i="2"/>
  <c r="DO706" i="2"/>
  <c r="DO710" i="2"/>
  <c r="DO711" i="2"/>
  <c r="DO713" i="2"/>
  <c r="DO718" i="2"/>
  <c r="DO724" i="2"/>
  <c r="DO725" i="2"/>
  <c r="DO730" i="2"/>
  <c r="DO738" i="2"/>
  <c r="DO741" i="2"/>
  <c r="DO743" i="2"/>
  <c r="DO746" i="2"/>
  <c r="DO750" i="2"/>
  <c r="DO751" i="2"/>
  <c r="DO753" i="2"/>
  <c r="DO756" i="2"/>
  <c r="DO758" i="2"/>
  <c r="DO763" i="2"/>
  <c r="DO765" i="2"/>
  <c r="DO767" i="2"/>
  <c r="DO769" i="2"/>
  <c r="DO772" i="2"/>
  <c r="DO774" i="2"/>
  <c r="DO780" i="2"/>
  <c r="DO781" i="2"/>
  <c r="DO782" i="2"/>
  <c r="DO785" i="2"/>
  <c r="DO789" i="2"/>
  <c r="DO792" i="2"/>
  <c r="DO797" i="2"/>
  <c r="DO799" i="2"/>
  <c r="DO801" i="2"/>
  <c r="DO811" i="2"/>
  <c r="DO815" i="2"/>
  <c r="DO817" i="2"/>
  <c r="DO818" i="2"/>
  <c r="DO346" i="2"/>
  <c r="DO354" i="2"/>
  <c r="DO356" i="2"/>
  <c r="DO359" i="2"/>
  <c r="DO403" i="2"/>
  <c r="DO407" i="2"/>
  <c r="DO419" i="2"/>
  <c r="DO421" i="2"/>
  <c r="DO423" i="2"/>
  <c r="DO428" i="2"/>
  <c r="DO441" i="2"/>
  <c r="DO446" i="2"/>
  <c r="DO448" i="2"/>
  <c r="DO452" i="2"/>
  <c r="DO516" i="2"/>
  <c r="DO518" i="2"/>
  <c r="DO522" i="2"/>
  <c r="DO523" i="2"/>
  <c r="DO525" i="2"/>
  <c r="DO541" i="2"/>
  <c r="DO553" i="2"/>
  <c r="DO556" i="2"/>
  <c r="DO557" i="2"/>
  <c r="DO564" i="2"/>
  <c r="DO565" i="2"/>
  <c r="DO568" i="2"/>
  <c r="DO573" i="2"/>
  <c r="DO574" i="2"/>
  <c r="DO577" i="2"/>
  <c r="DO581" i="2"/>
  <c r="DO588" i="2"/>
  <c r="DO591" i="2"/>
  <c r="DO596" i="2"/>
  <c r="DO599" i="2"/>
  <c r="DO602" i="2"/>
  <c r="DO609" i="2"/>
  <c r="DO613" i="2"/>
  <c r="DO618" i="2"/>
  <c r="DO619" i="2"/>
  <c r="DO625" i="2"/>
  <c r="DO626" i="2"/>
  <c r="DO630" i="2"/>
  <c r="DO633" i="2"/>
  <c r="DO642" i="2"/>
  <c r="DO644" i="2"/>
  <c r="DO649" i="2"/>
  <c r="DO656" i="2"/>
  <c r="DO660" i="2"/>
  <c r="DO667" i="2"/>
  <c r="DO671" i="2"/>
  <c r="DO689" i="2"/>
  <c r="DO696" i="2"/>
  <c r="DO705" i="2"/>
  <c r="DO715" i="2"/>
  <c r="DO721" i="2"/>
  <c r="DO723" i="2"/>
  <c r="DO727" i="2"/>
  <c r="DO729" i="2"/>
  <c r="DO732" i="2"/>
  <c r="DO735" i="2"/>
  <c r="DO737" i="2"/>
  <c r="DO739" i="2"/>
  <c r="DO745" i="2"/>
  <c r="DO749" i="2"/>
  <c r="DO755" i="2"/>
  <c r="DO759" i="2"/>
  <c r="DO761" i="2"/>
  <c r="DO766" i="2"/>
  <c r="DO776" i="2"/>
  <c r="DO777" i="2"/>
  <c r="DO778" i="2"/>
  <c r="DO787" i="2"/>
  <c r="DO788" i="2"/>
  <c r="DO791" i="2"/>
  <c r="DO804" i="2"/>
  <c r="DO808" i="2"/>
  <c r="DO821" i="2"/>
  <c r="DO349" i="2"/>
  <c r="DO355" i="2"/>
  <c r="DO357" i="2"/>
  <c r="DO362" i="2"/>
  <c r="DO363" i="2"/>
  <c r="DO402" i="2"/>
  <c r="DO404" i="2"/>
  <c r="DO406" i="2"/>
  <c r="DO412" i="2"/>
  <c r="DO417" i="2"/>
  <c r="DO422" i="2"/>
  <c r="DO426" i="2"/>
  <c r="DO427" i="2"/>
  <c r="DO430" i="2"/>
  <c r="DO432" i="2"/>
  <c r="DO434" i="2"/>
  <c r="DO440" i="2"/>
  <c r="DO444" i="2"/>
  <c r="DO449" i="2"/>
  <c r="DO450" i="2"/>
  <c r="DO454" i="2"/>
  <c r="DO458" i="2"/>
  <c r="DO462" i="2"/>
  <c r="DO463" i="2"/>
  <c r="DO512" i="2"/>
  <c r="DO513" i="2"/>
  <c r="DO514" i="2"/>
  <c r="DO517" i="2"/>
  <c r="DO547" i="2"/>
  <c r="DO552" i="2"/>
  <c r="DO560" i="2"/>
  <c r="DO571" i="2"/>
  <c r="DO575" i="2"/>
  <c r="DO582" i="2"/>
  <c r="DO583" i="2"/>
  <c r="DO584" i="2"/>
  <c r="DO589" i="2"/>
  <c r="DO594" i="2"/>
  <c r="DO597" i="2"/>
  <c r="DO601" i="2"/>
  <c r="DO608" i="2"/>
  <c r="DO612" i="2"/>
  <c r="DO616" i="2"/>
  <c r="DO623" i="2"/>
  <c r="DO627" i="2"/>
  <c r="DO634" i="2"/>
  <c r="DO636" i="2"/>
  <c r="DO641" i="2"/>
  <c r="DO645" i="2"/>
  <c r="DO651" i="2"/>
  <c r="DO652" i="2"/>
  <c r="DO655" i="2"/>
  <c r="DO658" i="2"/>
  <c r="DO664" i="2"/>
  <c r="DO665" i="2"/>
  <c r="DO674" i="2"/>
  <c r="DO676" i="2"/>
  <c r="DO677" i="2"/>
  <c r="DO697" i="2"/>
  <c r="DO704" i="2"/>
  <c r="DO707" i="2"/>
  <c r="DO708" i="2"/>
  <c r="DO712" i="2"/>
  <c r="DO714" i="2"/>
  <c r="DO717" i="2"/>
  <c r="DO720" i="2"/>
  <c r="DO726" i="2"/>
  <c r="DO740" i="2"/>
  <c r="DO744" i="2"/>
  <c r="DO747" i="2"/>
  <c r="DO748" i="2"/>
  <c r="DO752" i="2"/>
  <c r="DO757" i="2"/>
  <c r="DO760" i="2"/>
  <c r="DO768" i="2"/>
  <c r="DO773" i="2"/>
  <c r="DO779" i="2"/>
  <c r="DO784" i="2"/>
  <c r="DO795" i="2"/>
  <c r="DO802" i="2"/>
  <c r="DG185" i="2"/>
  <c r="DG189" i="2"/>
  <c r="DG193" i="2"/>
  <c r="DG197" i="2"/>
  <c r="DG201" i="2"/>
  <c r="DG205" i="2"/>
  <c r="DG209" i="2"/>
  <c r="DG213" i="2"/>
  <c r="DG217" i="2"/>
  <c r="DG221" i="2"/>
  <c r="DG225" i="2"/>
  <c r="DG229" i="2"/>
  <c r="DG233" i="2"/>
  <c r="DG237" i="2"/>
  <c r="DG241" i="2"/>
  <c r="DG245" i="2"/>
  <c r="DG186" i="2"/>
  <c r="DG190" i="2"/>
  <c r="DG194" i="2"/>
  <c r="DG198" i="2"/>
  <c r="DG202" i="2"/>
  <c r="DG206" i="2"/>
  <c r="DG210" i="2"/>
  <c r="DG214" i="2"/>
  <c r="DG218" i="2"/>
  <c r="DG222" i="2"/>
  <c r="DG226" i="2"/>
  <c r="DG230" i="2"/>
  <c r="DG234" i="2"/>
  <c r="DG238" i="2"/>
  <c r="DG242" i="2"/>
  <c r="DG187" i="2"/>
  <c r="DG191" i="2"/>
  <c r="DG195" i="2"/>
  <c r="DG199" i="2"/>
  <c r="DG203" i="2"/>
  <c r="DG207" i="2"/>
  <c r="DG211" i="2"/>
  <c r="DG215" i="2"/>
  <c r="DG219" i="2"/>
  <c r="DG223" i="2"/>
  <c r="DG227" i="2"/>
  <c r="DG231" i="2"/>
  <c r="DG235" i="2"/>
  <c r="DG239" i="2"/>
  <c r="DG243" i="2"/>
  <c r="DG188" i="2"/>
  <c r="DG192" i="2"/>
  <c r="DG196" i="2"/>
  <c r="DG200" i="2"/>
  <c r="DG204" i="2"/>
  <c r="DG208" i="2"/>
  <c r="DG212" i="2"/>
  <c r="DG216" i="2"/>
  <c r="DG220" i="2"/>
  <c r="DG224" i="2"/>
  <c r="DG228" i="2"/>
  <c r="DG232" i="2"/>
  <c r="DG236" i="2"/>
  <c r="DG240" i="2"/>
  <c r="DG244" i="2"/>
  <c r="DG811" i="2"/>
  <c r="DG168" i="2"/>
  <c r="DI21" i="2"/>
  <c r="DV21" i="2"/>
  <c r="DM22" i="2"/>
  <c r="DZ22" i="2"/>
  <c r="DM25" i="2"/>
  <c r="DZ25" i="2"/>
  <c r="DK30" i="2"/>
  <c r="DX30" i="2"/>
  <c r="DM34" i="2"/>
  <c r="DZ34" i="2"/>
  <c r="DJ37" i="2"/>
  <c r="DW37" i="2"/>
  <c r="DK38" i="2"/>
  <c r="DX38" i="2"/>
  <c r="DJ40" i="2"/>
  <c r="DW40" i="2"/>
  <c r="DJ41" i="2"/>
  <c r="DW41" i="2"/>
  <c r="DJ44" i="2"/>
  <c r="DW44" i="2"/>
  <c r="DL47" i="2"/>
  <c r="DY47" i="2"/>
  <c r="DJ7" i="2"/>
  <c r="DW7" i="2"/>
  <c r="DL7" i="2"/>
  <c r="DY7" i="2"/>
  <c r="DL8" i="2"/>
  <c r="DY8" i="2"/>
  <c r="DK9" i="2"/>
  <c r="DX9" i="2"/>
  <c r="DL11" i="2"/>
  <c r="DY11" i="2"/>
  <c r="DK12" i="2"/>
  <c r="DX12" i="2"/>
  <c r="DM13" i="2"/>
  <c r="DZ13" i="2"/>
  <c r="DJ14" i="2"/>
  <c r="DW14" i="2"/>
  <c r="DM14" i="2"/>
  <c r="DZ14" i="2"/>
  <c r="DI15" i="2"/>
  <c r="DV15" i="2"/>
  <c r="DL15" i="2"/>
  <c r="DY15" i="2"/>
  <c r="DM16" i="2"/>
  <c r="DZ16" i="2"/>
  <c r="DM17" i="2"/>
  <c r="DZ17" i="2"/>
  <c r="DJ18" i="2"/>
  <c r="DW18" i="2"/>
  <c r="DM18" i="2"/>
  <c r="DZ18" i="2"/>
  <c r="DI19" i="2"/>
  <c r="DV19" i="2"/>
  <c r="DL19" i="2"/>
  <c r="DY19" i="2"/>
  <c r="DI20" i="2"/>
  <c r="DV20" i="2"/>
  <c r="DJ22" i="2"/>
  <c r="DW22" i="2"/>
  <c r="DI23" i="2"/>
  <c r="DV23" i="2"/>
  <c r="DK23" i="2"/>
  <c r="DX23" i="2"/>
  <c r="DJ25" i="2"/>
  <c r="DW25" i="2"/>
  <c r="DL25" i="2"/>
  <c r="DY25" i="2"/>
  <c r="DM26" i="2"/>
  <c r="DZ26" i="2"/>
  <c r="DH27" i="2"/>
  <c r="DU27" i="2"/>
  <c r="DK27" i="2"/>
  <c r="DX27" i="2"/>
  <c r="DD30" i="2"/>
  <c r="DQ30" i="2"/>
  <c r="DH30" i="2"/>
  <c r="DU30" i="2"/>
  <c r="DD31" i="2"/>
  <c r="DQ31" i="2"/>
  <c r="DK31" i="2"/>
  <c r="DX31" i="2"/>
  <c r="DE32" i="2"/>
  <c r="DR32" i="2"/>
  <c r="DM32" i="2"/>
  <c r="DZ32" i="2"/>
  <c r="DJ33" i="2"/>
  <c r="DW33" i="2"/>
  <c r="DL33" i="2"/>
  <c r="DY33" i="2"/>
  <c r="DI34" i="2"/>
  <c r="DV34" i="2"/>
  <c r="DL34" i="2"/>
  <c r="DY34" i="2"/>
  <c r="DJ35" i="2"/>
  <c r="DW35" i="2"/>
  <c r="DM35" i="2"/>
  <c r="DZ35" i="2"/>
  <c r="DI36" i="2"/>
  <c r="DV36" i="2"/>
  <c r="DK36" i="2"/>
  <c r="DX36" i="2"/>
  <c r="DI37" i="2"/>
  <c r="DV37" i="2"/>
  <c r="DM39" i="2"/>
  <c r="DZ39" i="2"/>
  <c r="DI40" i="2"/>
  <c r="DV40" i="2"/>
  <c r="DK40" i="2"/>
  <c r="DX40" i="2"/>
  <c r="DI41" i="2"/>
  <c r="DV41" i="2"/>
  <c r="DM43" i="2"/>
  <c r="DZ43" i="2"/>
  <c r="DI44" i="2"/>
  <c r="DV44" i="2"/>
  <c r="DK44" i="2"/>
  <c r="DX44" i="2"/>
  <c r="DK46" i="2"/>
  <c r="DX46" i="2"/>
  <c r="DI47" i="2"/>
  <c r="DV47" i="2"/>
  <c r="DK47" i="2"/>
  <c r="DX47" i="2"/>
  <c r="DM48" i="2"/>
  <c r="DZ48" i="2"/>
  <c r="DI49" i="2"/>
  <c r="DV49" i="2"/>
  <c r="DM49" i="2"/>
  <c r="DZ49" i="2"/>
  <c r="DI50" i="2"/>
  <c r="DV50" i="2"/>
  <c r="DK50" i="2"/>
  <c r="DX50" i="2"/>
  <c r="DL51" i="2"/>
  <c r="DY51" i="2"/>
  <c r="DK53" i="2"/>
  <c r="DX53" i="2"/>
  <c r="DK54" i="2"/>
  <c r="DX54" i="2"/>
  <c r="DM56" i="2"/>
  <c r="DZ56" i="2"/>
  <c r="DK58" i="2"/>
  <c r="DX58" i="2"/>
  <c r="DJ59" i="2"/>
  <c r="DW59" i="2"/>
  <c r="DL59" i="2"/>
  <c r="DY59" i="2"/>
  <c r="DI61" i="2"/>
  <c r="DV61" i="2"/>
  <c r="DL61" i="2"/>
  <c r="DY61" i="2"/>
  <c r="DJ62" i="2"/>
  <c r="DW62" i="2"/>
  <c r="DM62" i="2"/>
  <c r="DZ62" i="2"/>
  <c r="DK63" i="2"/>
  <c r="DX63" i="2"/>
  <c r="DI64" i="2"/>
  <c r="DV64" i="2"/>
  <c r="DL64" i="2"/>
  <c r="DY64" i="2"/>
  <c r="DM65" i="2"/>
  <c r="DZ65" i="2"/>
  <c r="DI66" i="2"/>
  <c r="DV66" i="2"/>
  <c r="DK66" i="2"/>
  <c r="DX66" i="2"/>
  <c r="DJ67" i="2"/>
  <c r="DW67" i="2"/>
  <c r="DM67" i="2"/>
  <c r="DZ67" i="2"/>
  <c r="DM68" i="2"/>
  <c r="DZ68" i="2"/>
  <c r="DI69" i="2"/>
  <c r="DV69" i="2"/>
  <c r="DK69" i="2"/>
  <c r="DX69" i="2"/>
  <c r="DJ70" i="2"/>
  <c r="DW70" i="2"/>
  <c r="DM70" i="2"/>
  <c r="DZ70" i="2"/>
  <c r="DK71" i="2"/>
  <c r="DX71" i="2"/>
  <c r="DK73" i="2"/>
  <c r="DX73" i="2"/>
  <c r="DJ74" i="2"/>
  <c r="DW74" i="2"/>
  <c r="DM74" i="2"/>
  <c r="DZ74" i="2"/>
  <c r="DJ75" i="2"/>
  <c r="DW75" i="2"/>
  <c r="DL75" i="2"/>
  <c r="DY75" i="2"/>
  <c r="DK76" i="2"/>
  <c r="DX76" i="2"/>
  <c r="DM78" i="2"/>
  <c r="DZ78" i="2"/>
  <c r="DJ79" i="2"/>
  <c r="DW79" i="2"/>
  <c r="DL79" i="2"/>
  <c r="DY79" i="2"/>
  <c r="DI80" i="2"/>
  <c r="DV80" i="2"/>
  <c r="DK80" i="2"/>
  <c r="DX80" i="2"/>
  <c r="DJ81" i="2"/>
  <c r="DW81" i="2"/>
  <c r="DL81" i="2"/>
  <c r="DY81" i="2"/>
  <c r="DL82" i="2"/>
  <c r="DY82" i="2"/>
  <c r="DJ83" i="2"/>
  <c r="DW83" i="2"/>
  <c r="DL83" i="2"/>
  <c r="DY83" i="2"/>
  <c r="DJ84" i="2"/>
  <c r="DW84" i="2"/>
  <c r="DL84" i="2"/>
  <c r="DY84" i="2"/>
  <c r="DJ85" i="2"/>
  <c r="DW85" i="2"/>
  <c r="DL85" i="2"/>
  <c r="DY85" i="2"/>
  <c r="DL86" i="2"/>
  <c r="DY86" i="2"/>
  <c r="DJ87" i="2"/>
  <c r="DW87" i="2"/>
  <c r="DL87" i="2"/>
  <c r="DY87" i="2"/>
  <c r="DJ89" i="2"/>
  <c r="DW89" i="2"/>
  <c r="DM89" i="2"/>
  <c r="DZ89" i="2"/>
  <c r="DJ90" i="2"/>
  <c r="DW90" i="2"/>
  <c r="DI91" i="2"/>
  <c r="DV91" i="2"/>
  <c r="DK91" i="2"/>
  <c r="DX91" i="2"/>
  <c r="DI92" i="2"/>
  <c r="DV92" i="2"/>
  <c r="DL92" i="2"/>
  <c r="DY92" i="2"/>
  <c r="DJ93" i="2"/>
  <c r="DW93" i="2"/>
  <c r="DJ94" i="2"/>
  <c r="DW94" i="2"/>
  <c r="DM94" i="2"/>
  <c r="DZ94" i="2"/>
  <c r="DI97" i="2"/>
  <c r="DV97" i="2"/>
  <c r="DK97" i="2"/>
  <c r="DX97" i="2"/>
  <c r="DK98" i="2"/>
  <c r="DX98" i="2"/>
  <c r="DM99" i="2"/>
  <c r="DZ99" i="2"/>
  <c r="DE100" i="2"/>
  <c r="DR100" i="2"/>
  <c r="DE101" i="2"/>
  <c r="DR101" i="2"/>
  <c r="DI101" i="2"/>
  <c r="DV101" i="2"/>
  <c r="DK101" i="2"/>
  <c r="DX101" i="2"/>
  <c r="DK102" i="2"/>
  <c r="DX102" i="2"/>
  <c r="DE103" i="2"/>
  <c r="DR103" i="2"/>
  <c r="DJ103" i="2"/>
  <c r="DW103" i="2"/>
  <c r="DL103" i="2"/>
  <c r="DY103" i="2"/>
  <c r="DI104" i="2"/>
  <c r="DV104" i="2"/>
  <c r="DL104" i="2"/>
  <c r="DY104" i="2"/>
  <c r="DJ107" i="2"/>
  <c r="DW107" i="2"/>
  <c r="DM107" i="2"/>
  <c r="DZ107" i="2"/>
  <c r="DJ108" i="2"/>
  <c r="DW108" i="2"/>
  <c r="DM108" i="2"/>
  <c r="DZ108" i="2"/>
  <c r="DJ109" i="2"/>
  <c r="DW109" i="2"/>
  <c r="DM109" i="2"/>
  <c r="DZ109" i="2"/>
  <c r="DJ110" i="2"/>
  <c r="DW110" i="2"/>
  <c r="DL110" i="2"/>
  <c r="DY110" i="2"/>
  <c r="DJ112" i="2"/>
  <c r="DW112" i="2"/>
  <c r="DI113" i="2"/>
  <c r="DV113" i="2"/>
  <c r="DK113" i="2"/>
  <c r="DX113" i="2"/>
  <c r="DM115" i="2"/>
  <c r="DZ115" i="2"/>
  <c r="DJ116" i="2"/>
  <c r="DW116" i="2"/>
  <c r="DL116" i="2"/>
  <c r="DY116" i="2"/>
  <c r="DI117" i="2"/>
  <c r="DV117" i="2"/>
  <c r="DK117" i="2"/>
  <c r="DX117" i="2"/>
  <c r="DM118" i="2"/>
  <c r="DZ118" i="2"/>
  <c r="DJ119" i="2"/>
  <c r="DW119" i="2"/>
  <c r="DL119" i="2"/>
  <c r="DY119" i="2"/>
  <c r="DI120" i="2"/>
  <c r="DV120" i="2"/>
  <c r="DK120" i="2"/>
  <c r="DX120" i="2"/>
  <c r="DI121" i="2"/>
  <c r="DV121" i="2"/>
  <c r="DK121" i="2"/>
  <c r="DX121" i="2"/>
  <c r="DJ123" i="2"/>
  <c r="DW123" i="2"/>
  <c r="DJ124" i="2"/>
  <c r="DW124" i="2"/>
  <c r="DL124" i="2"/>
  <c r="DY124" i="2"/>
  <c r="DI125" i="2"/>
  <c r="DV125" i="2"/>
  <c r="DK125" i="2"/>
  <c r="DX125" i="2"/>
  <c r="DM126" i="2"/>
  <c r="DZ126" i="2"/>
  <c r="DM127" i="2"/>
  <c r="DZ127" i="2"/>
  <c r="DJ128" i="2"/>
  <c r="DW128" i="2"/>
  <c r="DL129" i="2"/>
  <c r="DY129" i="2"/>
  <c r="DK130" i="2"/>
  <c r="DX130" i="2"/>
  <c r="DJ132" i="2"/>
  <c r="DW132" i="2"/>
  <c r="DI133" i="2"/>
  <c r="DV133" i="2"/>
  <c r="DK133" i="2"/>
  <c r="DX133" i="2"/>
  <c r="DM135" i="2"/>
  <c r="DZ135" i="2"/>
  <c r="DJ136" i="2"/>
  <c r="DW136" i="2"/>
  <c r="DL136" i="2"/>
  <c r="DY136" i="2"/>
  <c r="DI137" i="2"/>
  <c r="DV137" i="2"/>
  <c r="DK137" i="2"/>
  <c r="DX137" i="2"/>
  <c r="DM138" i="2"/>
  <c r="DZ138" i="2"/>
  <c r="DJ139" i="2"/>
  <c r="DW139" i="2"/>
  <c r="DL139" i="2"/>
  <c r="DY139" i="2"/>
  <c r="DI140" i="2"/>
  <c r="DV140" i="2"/>
  <c r="DK140" i="2"/>
  <c r="DX140" i="2"/>
  <c r="DK141" i="2"/>
  <c r="DX141" i="2"/>
  <c r="DJ143" i="2"/>
  <c r="DW143" i="2"/>
  <c r="DL143" i="2"/>
  <c r="DY143" i="2"/>
  <c r="DJ145" i="2"/>
  <c r="DW145" i="2"/>
  <c r="DJ146" i="2"/>
  <c r="DW146" i="2"/>
  <c r="DL146" i="2"/>
  <c r="DY146" i="2"/>
  <c r="DI147" i="2"/>
  <c r="DV147" i="2"/>
  <c r="DI148" i="2"/>
  <c r="DV148" i="2"/>
  <c r="DK148" i="2"/>
  <c r="DX148" i="2"/>
  <c r="DL149" i="2"/>
  <c r="DY149" i="2"/>
  <c r="DI150" i="2"/>
  <c r="DV150" i="2"/>
  <c r="DL150" i="2"/>
  <c r="DY150" i="2"/>
  <c r="DM151" i="2"/>
  <c r="DZ151" i="2"/>
  <c r="DI153" i="2"/>
  <c r="DV153" i="2"/>
  <c r="DM153" i="2"/>
  <c r="DZ153" i="2"/>
  <c r="DJ154" i="2"/>
  <c r="DW154" i="2"/>
  <c r="DL154" i="2"/>
  <c r="DY154" i="2"/>
  <c r="DJ155" i="2"/>
  <c r="DW155" i="2"/>
  <c r="DJ156" i="2"/>
  <c r="DW156" i="2"/>
  <c r="DI157" i="2"/>
  <c r="DV157" i="2"/>
  <c r="DM157" i="2"/>
  <c r="DZ157" i="2"/>
  <c r="DJ158" i="2"/>
  <c r="DW158" i="2"/>
  <c r="DL158" i="2"/>
  <c r="DY158" i="2"/>
  <c r="DJ159" i="2"/>
  <c r="DW159" i="2"/>
  <c r="DJ160" i="2"/>
  <c r="DW160" i="2"/>
  <c r="DL163" i="2"/>
  <c r="DY163" i="2"/>
  <c r="DL164" i="2"/>
  <c r="DY164" i="2"/>
  <c r="DK165" i="2"/>
  <c r="DX165" i="2"/>
  <c r="DL167" i="2"/>
  <c r="DY167" i="2"/>
  <c r="DU168" i="2"/>
  <c r="DH168" i="2"/>
  <c r="DL168" i="2"/>
  <c r="DY168" i="2"/>
  <c r="DL169" i="2"/>
  <c r="DY169" i="2"/>
  <c r="DK170" i="2"/>
  <c r="DX170" i="2"/>
  <c r="DL172" i="2"/>
  <c r="DY172" i="2"/>
  <c r="DL173" i="2"/>
  <c r="DY173" i="2"/>
  <c r="DL174" i="2"/>
  <c r="DY174" i="2"/>
  <c r="DM177" i="2"/>
  <c r="DZ177" i="2"/>
  <c r="DM179" i="2"/>
  <c r="DZ179" i="2"/>
  <c r="DK180" i="2"/>
  <c r="DX180" i="2"/>
  <c r="DJ181" i="2"/>
  <c r="DW181" i="2"/>
  <c r="DM181" i="2"/>
  <c r="DZ181" i="2"/>
  <c r="DJ182" i="2"/>
  <c r="DW182" i="2"/>
  <c r="DL182" i="2"/>
  <c r="DY182" i="2"/>
  <c r="DF185" i="2"/>
  <c r="DS185" i="2"/>
  <c r="DK185" i="2"/>
  <c r="DX185" i="2"/>
  <c r="DC186" i="2"/>
  <c r="DP186" i="2"/>
  <c r="DE186" i="2"/>
  <c r="DR186" i="2"/>
  <c r="DF187" i="2"/>
  <c r="DS187" i="2"/>
  <c r="DK187" i="2"/>
  <c r="DX187" i="2"/>
  <c r="DC188" i="2"/>
  <c r="DP188" i="2"/>
  <c r="DE188" i="2"/>
  <c r="DR188" i="2"/>
  <c r="DF189" i="2"/>
  <c r="DS189" i="2"/>
  <c r="DK189" i="2"/>
  <c r="DX189" i="2"/>
  <c r="DC190" i="2"/>
  <c r="DP190" i="2"/>
  <c r="DE190" i="2"/>
  <c r="DR190" i="2"/>
  <c r="DB191" i="2"/>
  <c r="DO191" i="2"/>
  <c r="DF191" i="2"/>
  <c r="DS191" i="2"/>
  <c r="DK191" i="2"/>
  <c r="DX191" i="2"/>
  <c r="DI192" i="2"/>
  <c r="DV192" i="2"/>
  <c r="DD193" i="2"/>
  <c r="DQ193" i="2"/>
  <c r="DD194" i="2"/>
  <c r="DQ194" i="2"/>
  <c r="DI194" i="2"/>
  <c r="DV194" i="2"/>
  <c r="DM194" i="2"/>
  <c r="DZ194" i="2"/>
  <c r="DC195" i="2"/>
  <c r="DP195" i="2"/>
  <c r="DM195" i="2"/>
  <c r="DZ195" i="2"/>
  <c r="DC196" i="2"/>
  <c r="DP196" i="2"/>
  <c r="DM196" i="2"/>
  <c r="DZ196" i="2"/>
  <c r="DJ197" i="2"/>
  <c r="DW197" i="2"/>
  <c r="DL197" i="2"/>
  <c r="DY197" i="2"/>
  <c r="DD198" i="2"/>
  <c r="DQ198" i="2"/>
  <c r="DI198" i="2"/>
  <c r="DV198" i="2"/>
  <c r="DM198" i="2"/>
  <c r="DZ198" i="2"/>
  <c r="DC199" i="2"/>
  <c r="DP199" i="2"/>
  <c r="DM199" i="2"/>
  <c r="DZ199" i="2"/>
  <c r="DC200" i="2"/>
  <c r="DP200" i="2"/>
  <c r="DM200" i="2"/>
  <c r="DZ200" i="2"/>
  <c r="DJ201" i="2"/>
  <c r="DW201" i="2"/>
  <c r="DL201" i="2"/>
  <c r="DY201" i="2"/>
  <c r="DD202" i="2"/>
  <c r="DQ202" i="2"/>
  <c r="DI202" i="2"/>
  <c r="DV202" i="2"/>
  <c r="DM202" i="2"/>
  <c r="DZ202" i="2"/>
  <c r="DC203" i="2"/>
  <c r="DP203" i="2"/>
  <c r="DM203" i="2"/>
  <c r="DZ203" i="2"/>
  <c r="DC204" i="2"/>
  <c r="DP204" i="2"/>
  <c r="DF204" i="2"/>
  <c r="DS204" i="2"/>
  <c r="DJ204" i="2"/>
  <c r="DW204" i="2"/>
  <c r="DE205" i="2"/>
  <c r="DR205" i="2"/>
  <c r="DI205" i="2"/>
  <c r="DV205" i="2"/>
  <c r="DK205" i="2"/>
  <c r="DX205" i="2"/>
  <c r="DE206" i="2"/>
  <c r="DR206" i="2"/>
  <c r="DI206" i="2"/>
  <c r="DV206" i="2"/>
  <c r="DK206" i="2"/>
  <c r="DX206" i="2"/>
  <c r="DD207" i="2"/>
  <c r="DQ207" i="2"/>
  <c r="DM207" i="2"/>
  <c r="DZ207" i="2"/>
  <c r="DE208" i="2"/>
  <c r="DR208" i="2"/>
  <c r="DI208" i="2"/>
  <c r="DV208" i="2"/>
  <c r="DK208" i="2"/>
  <c r="DX208" i="2"/>
  <c r="DE209" i="2"/>
  <c r="DR209" i="2"/>
  <c r="DI209" i="2"/>
  <c r="DV209" i="2"/>
  <c r="DK209" i="2"/>
  <c r="DX209" i="2"/>
  <c r="DE210" i="2"/>
  <c r="DR210" i="2"/>
  <c r="DI210" i="2"/>
  <c r="DV210" i="2"/>
  <c r="DK210" i="2"/>
  <c r="DX210" i="2"/>
  <c r="DE211" i="2"/>
  <c r="DR211" i="2"/>
  <c r="DI211" i="2"/>
  <c r="DV211" i="2"/>
  <c r="DK211" i="2"/>
  <c r="DX211" i="2"/>
  <c r="DE212" i="2"/>
  <c r="DR212" i="2"/>
  <c r="DI212" i="2"/>
  <c r="DV212" i="2"/>
  <c r="DK212" i="2"/>
  <c r="DX212" i="2"/>
  <c r="DE213" i="2"/>
  <c r="DR213" i="2"/>
  <c r="DI213" i="2"/>
  <c r="DV213" i="2"/>
  <c r="DK213" i="2"/>
  <c r="DX213" i="2"/>
  <c r="DD214" i="2"/>
  <c r="DQ214" i="2"/>
  <c r="DK214" i="2"/>
  <c r="DX214" i="2"/>
  <c r="DB215" i="2"/>
  <c r="DO215" i="2"/>
  <c r="DB216" i="2"/>
  <c r="DO216" i="2"/>
  <c r="DE216" i="2"/>
  <c r="DR216" i="2"/>
  <c r="DJ216" i="2"/>
  <c r="DW216" i="2"/>
  <c r="DL216" i="2"/>
  <c r="DY216" i="2"/>
  <c r="DE217" i="2"/>
  <c r="DR217" i="2"/>
  <c r="DM217" i="2"/>
  <c r="DZ217" i="2"/>
  <c r="DC218" i="2"/>
  <c r="DP218" i="2"/>
  <c r="DF218" i="2"/>
  <c r="DS218" i="2"/>
  <c r="DB219" i="2"/>
  <c r="DO219" i="2"/>
  <c r="DF219" i="2"/>
  <c r="DS219" i="2"/>
  <c r="DK219" i="2"/>
  <c r="DX219" i="2"/>
  <c r="DC220" i="2"/>
  <c r="DP220" i="2"/>
  <c r="DE220" i="2"/>
  <c r="DR220" i="2"/>
  <c r="DF221" i="2"/>
  <c r="DS221" i="2"/>
  <c r="DK221" i="2"/>
  <c r="DX221" i="2"/>
  <c r="DC222" i="2"/>
  <c r="DP222" i="2"/>
  <c r="DE222" i="2"/>
  <c r="DR222" i="2"/>
  <c r="DF223" i="2"/>
  <c r="DS223" i="2"/>
  <c r="DL223" i="2"/>
  <c r="DY223" i="2"/>
  <c r="DK224" i="2"/>
  <c r="DX224" i="2"/>
  <c r="DD225" i="2"/>
  <c r="DQ225" i="2"/>
  <c r="DF225" i="2"/>
  <c r="DS225" i="2"/>
  <c r="DD226" i="2"/>
  <c r="DQ226" i="2"/>
  <c r="DJ226" i="2"/>
  <c r="DW226" i="2"/>
  <c r="DL226" i="2"/>
  <c r="DY226" i="2"/>
  <c r="DC227" i="2"/>
  <c r="DP227" i="2"/>
  <c r="DE227" i="2"/>
  <c r="DR227" i="2"/>
  <c r="DL227" i="2"/>
  <c r="DY227" i="2"/>
  <c r="DK228" i="2"/>
  <c r="DX228" i="2"/>
  <c r="DC229" i="2"/>
  <c r="DP229" i="2"/>
  <c r="DJ229" i="2"/>
  <c r="DW229" i="2"/>
  <c r="DM229" i="2"/>
  <c r="DZ229" i="2"/>
  <c r="DD230" i="2"/>
  <c r="DQ230" i="2"/>
  <c r="DK230" i="2"/>
  <c r="DX230" i="2"/>
  <c r="DI231" i="2"/>
  <c r="DV231" i="2"/>
  <c r="DK231" i="2"/>
  <c r="DX231" i="2"/>
  <c r="DC232" i="2"/>
  <c r="DP232" i="2"/>
  <c r="DJ232" i="2"/>
  <c r="DW232" i="2"/>
  <c r="DM232" i="2"/>
  <c r="DZ232" i="2"/>
  <c r="DC233" i="2"/>
  <c r="DP233" i="2"/>
  <c r="DK233" i="2"/>
  <c r="DX233" i="2"/>
  <c r="DI234" i="2"/>
  <c r="DV234" i="2"/>
  <c r="DK234" i="2"/>
  <c r="DX234" i="2"/>
  <c r="DD235" i="2"/>
  <c r="DQ235" i="2"/>
  <c r="DF235" i="2"/>
  <c r="DS235" i="2"/>
  <c r="DJ235" i="2"/>
  <c r="DW235" i="2"/>
  <c r="DL235" i="2"/>
  <c r="DY235" i="2"/>
  <c r="DE236" i="2"/>
  <c r="DR236" i="2"/>
  <c r="DJ236" i="2"/>
  <c r="DW236" i="2"/>
  <c r="DL236" i="2"/>
  <c r="DY236" i="2"/>
  <c r="DE237" i="2"/>
  <c r="DR237" i="2"/>
  <c r="DJ237" i="2"/>
  <c r="DW237" i="2"/>
  <c r="DL237" i="2"/>
  <c r="DY237" i="2"/>
  <c r="DI238" i="2"/>
  <c r="DV238" i="2"/>
  <c r="DK238" i="2"/>
  <c r="DX238" i="2"/>
  <c r="DE239" i="2"/>
  <c r="DR239" i="2"/>
  <c r="DI239" i="2"/>
  <c r="DV239" i="2"/>
  <c r="DK239" i="2"/>
  <c r="DX239" i="2"/>
  <c r="DD240" i="2"/>
  <c r="DQ240" i="2"/>
  <c r="DF240" i="2"/>
  <c r="DS240" i="2"/>
  <c r="DM240" i="2"/>
  <c r="DZ240" i="2"/>
  <c r="DD241" i="2"/>
  <c r="DQ241" i="2"/>
  <c r="DJ241" i="2"/>
  <c r="DW241" i="2"/>
  <c r="DL241" i="2"/>
  <c r="DY241" i="2"/>
  <c r="DC242" i="2"/>
  <c r="DP242" i="2"/>
  <c r="DE242" i="2"/>
  <c r="DR242" i="2"/>
  <c r="DI242" i="2"/>
  <c r="DV242" i="2"/>
  <c r="DK242" i="2"/>
  <c r="DX242" i="2"/>
  <c r="DI243" i="2"/>
  <c r="DV243" i="2"/>
  <c r="DK243" i="2"/>
  <c r="DX243" i="2"/>
  <c r="DB244" i="2"/>
  <c r="DO244" i="2"/>
  <c r="DI244" i="2"/>
  <c r="DV244" i="2"/>
  <c r="DK244" i="2"/>
  <c r="DX244" i="2"/>
  <c r="DI245" i="2"/>
  <c r="DV245" i="2"/>
  <c r="DK245" i="2"/>
  <c r="DX245" i="2"/>
  <c r="DM247" i="2"/>
  <c r="DZ247" i="2"/>
  <c r="DK248" i="2"/>
  <c r="DX248" i="2"/>
  <c r="DK251" i="2"/>
  <c r="DX251" i="2"/>
  <c r="DK252" i="2"/>
  <c r="DX252" i="2"/>
  <c r="DK253" i="2"/>
  <c r="DX253" i="2"/>
  <c r="DL254" i="2"/>
  <c r="DY254" i="2"/>
  <c r="DI255" i="2"/>
  <c r="DV255" i="2"/>
  <c r="DK255" i="2"/>
  <c r="DX255" i="2"/>
  <c r="DJ256" i="2"/>
  <c r="DW256" i="2"/>
  <c r="DJ257" i="2"/>
  <c r="DW257" i="2"/>
  <c r="DL257" i="2"/>
  <c r="DY257" i="2"/>
  <c r="DJ258" i="2"/>
  <c r="DW258" i="2"/>
  <c r="DL258" i="2"/>
  <c r="DY258" i="2"/>
  <c r="DM259" i="2"/>
  <c r="DZ259" i="2"/>
  <c r="DJ260" i="2"/>
  <c r="DW260" i="2"/>
  <c r="DM260" i="2"/>
  <c r="DZ260" i="2"/>
  <c r="DM261" i="2"/>
  <c r="DZ261" i="2"/>
  <c r="DM263" i="2"/>
  <c r="DZ263" i="2"/>
  <c r="DK264" i="2"/>
  <c r="DX264" i="2"/>
  <c r="DI267" i="2"/>
  <c r="DV267" i="2"/>
  <c r="DK267" i="2"/>
  <c r="DX267" i="2"/>
  <c r="DK268" i="2"/>
  <c r="DX268" i="2"/>
  <c r="DK269" i="2"/>
  <c r="DX269" i="2"/>
  <c r="DK271" i="2"/>
  <c r="DX271" i="2"/>
  <c r="DJ272" i="2"/>
  <c r="DW272" i="2"/>
  <c r="DM272" i="2"/>
  <c r="DZ272" i="2"/>
  <c r="DK273" i="2"/>
  <c r="DX273" i="2"/>
  <c r="DM274" i="2"/>
  <c r="DZ274" i="2"/>
  <c r="DI275" i="2"/>
  <c r="DV275" i="2"/>
  <c r="DK275" i="2"/>
  <c r="DX275" i="2"/>
  <c r="DJ276" i="2"/>
  <c r="DW276" i="2"/>
  <c r="DL276" i="2"/>
  <c r="DY276" i="2"/>
  <c r="DI278" i="2"/>
  <c r="DV278" i="2"/>
  <c r="DK278" i="2"/>
  <c r="DX278" i="2"/>
  <c r="DJ279" i="2"/>
  <c r="DW279" i="2"/>
  <c r="DM279" i="2"/>
  <c r="DZ279" i="2"/>
  <c r="DJ281" i="2"/>
  <c r="DW281" i="2"/>
  <c r="DL281" i="2"/>
  <c r="DY281" i="2"/>
  <c r="DJ282" i="2"/>
  <c r="DW282" i="2"/>
  <c r="DL282" i="2"/>
  <c r="DY282" i="2"/>
  <c r="DJ285" i="2"/>
  <c r="DW285" i="2"/>
  <c r="DL285" i="2"/>
  <c r="DY285" i="2"/>
  <c r="DJ286" i="2"/>
  <c r="DW286" i="2"/>
  <c r="DL286" i="2"/>
  <c r="DY286" i="2"/>
  <c r="DI288" i="2"/>
  <c r="DV288" i="2"/>
  <c r="DL288" i="2"/>
  <c r="DY288" i="2"/>
  <c r="DK289" i="2"/>
  <c r="DX289" i="2"/>
  <c r="DI290" i="2"/>
  <c r="DV290" i="2"/>
  <c r="DL290" i="2"/>
  <c r="DY290" i="2"/>
  <c r="DL292" i="2"/>
  <c r="DY292" i="2"/>
  <c r="DK293" i="2"/>
  <c r="DX293" i="2"/>
  <c r="DI294" i="2"/>
  <c r="DV294" i="2"/>
  <c r="DL294" i="2"/>
  <c r="DY294" i="2"/>
  <c r="DJ296" i="2"/>
  <c r="DW296" i="2"/>
  <c r="DM296" i="2"/>
  <c r="DZ296" i="2"/>
  <c r="DJ297" i="2"/>
  <c r="DW297" i="2"/>
  <c r="DM297" i="2"/>
  <c r="DZ297" i="2"/>
  <c r="DI298" i="2"/>
  <c r="DV298" i="2"/>
  <c r="DL298" i="2"/>
  <c r="DY298" i="2"/>
  <c r="DJ299" i="2"/>
  <c r="DW299" i="2"/>
  <c r="DL299" i="2"/>
  <c r="DY299" i="2"/>
  <c r="DJ300" i="2"/>
  <c r="DW300" i="2"/>
  <c r="DL300" i="2"/>
  <c r="DY300" i="2"/>
  <c r="DJ301" i="2"/>
  <c r="DW301" i="2"/>
  <c r="DL301" i="2"/>
  <c r="DY301" i="2"/>
  <c r="DK303" i="2"/>
  <c r="DX303" i="2"/>
  <c r="DJ307" i="2"/>
  <c r="DW307" i="2"/>
  <c r="DL307" i="2"/>
  <c r="DY307" i="2"/>
  <c r="DJ310" i="2"/>
  <c r="DW310" i="2"/>
  <c r="DL310" i="2"/>
  <c r="DY310" i="2"/>
  <c r="DI311" i="2"/>
  <c r="DV311" i="2"/>
  <c r="DK311" i="2"/>
  <c r="DX311" i="2"/>
  <c r="DM313" i="2"/>
  <c r="DZ313" i="2"/>
  <c r="DJ314" i="2"/>
  <c r="DW314" i="2"/>
  <c r="DL314" i="2"/>
  <c r="DY314" i="2"/>
  <c r="DI315" i="2"/>
  <c r="DV315" i="2"/>
  <c r="DK315" i="2"/>
  <c r="DX315" i="2"/>
  <c r="DM317" i="2"/>
  <c r="DZ317" i="2"/>
  <c r="DJ318" i="2"/>
  <c r="DW318" i="2"/>
  <c r="DL318" i="2"/>
  <c r="DY318" i="2"/>
  <c r="DI319" i="2"/>
  <c r="DV319" i="2"/>
  <c r="DK319" i="2"/>
  <c r="DX319" i="2"/>
  <c r="DM321" i="2"/>
  <c r="DZ321" i="2"/>
  <c r="DJ322" i="2"/>
  <c r="DW322" i="2"/>
  <c r="DL322" i="2"/>
  <c r="DY322" i="2"/>
  <c r="DI323" i="2"/>
  <c r="DV323" i="2"/>
  <c r="DK323" i="2"/>
  <c r="DX323" i="2"/>
  <c r="DI325" i="2"/>
  <c r="DV325" i="2"/>
  <c r="DK325" i="2"/>
  <c r="DX325" i="2"/>
  <c r="DK326" i="2"/>
  <c r="DX326" i="2"/>
  <c r="DK327" i="2"/>
  <c r="DX327" i="2"/>
  <c r="DJ328" i="2"/>
  <c r="DW328" i="2"/>
  <c r="DL328" i="2"/>
  <c r="DY328" i="2"/>
  <c r="DK329" i="2"/>
  <c r="DX329" i="2"/>
  <c r="DJ330" i="2"/>
  <c r="DW330" i="2"/>
  <c r="DM330" i="2"/>
  <c r="DZ330" i="2"/>
  <c r="DI331" i="2"/>
  <c r="DV331" i="2"/>
  <c r="DJ332" i="2"/>
  <c r="DW332" i="2"/>
  <c r="DM332" i="2"/>
  <c r="DZ332" i="2"/>
  <c r="DI333" i="2"/>
  <c r="DV333" i="2"/>
  <c r="DI335" i="2"/>
  <c r="DV335" i="2"/>
  <c r="DK335" i="2"/>
  <c r="DX335" i="2"/>
  <c r="DK336" i="2"/>
  <c r="DX336" i="2"/>
  <c r="DJ338" i="2"/>
  <c r="DW338" i="2"/>
  <c r="DK338" i="2"/>
  <c r="DX338" i="2"/>
  <c r="DM338" i="2"/>
  <c r="DZ338" i="2"/>
  <c r="DK339" i="2"/>
  <c r="DX339" i="2"/>
  <c r="DJ340" i="2"/>
  <c r="DW340" i="2"/>
  <c r="DL340" i="2"/>
  <c r="DY340" i="2"/>
  <c r="DJ341" i="2"/>
  <c r="DW341" i="2"/>
  <c r="DL341" i="2"/>
  <c r="DY341" i="2"/>
  <c r="DI342" i="2"/>
  <c r="DV342" i="2"/>
  <c r="DL342" i="2"/>
  <c r="DY342" i="2"/>
  <c r="DL343" i="2"/>
  <c r="DY343" i="2"/>
  <c r="DK345" i="2"/>
  <c r="DX345" i="2"/>
  <c r="DJ346" i="2"/>
  <c r="DW346" i="2"/>
  <c r="DL346" i="2"/>
  <c r="DY346" i="2"/>
  <c r="DI348" i="2"/>
  <c r="DV348" i="2"/>
  <c r="DL348" i="2"/>
  <c r="DY348" i="2"/>
  <c r="DJ349" i="2"/>
  <c r="DW349" i="2"/>
  <c r="DM349" i="2"/>
  <c r="DZ349" i="2"/>
  <c r="DK351" i="2"/>
  <c r="DX351" i="2"/>
  <c r="DJ352" i="2"/>
  <c r="DW352" i="2"/>
  <c r="DK352" i="2"/>
  <c r="DX352" i="2"/>
  <c r="DM352" i="2"/>
  <c r="DZ352" i="2"/>
  <c r="DJ355" i="2"/>
  <c r="DW355" i="2"/>
  <c r="DI356" i="2"/>
  <c r="DV356" i="2"/>
  <c r="DL356" i="2"/>
  <c r="DY356" i="2"/>
  <c r="DI358" i="2"/>
  <c r="DV358" i="2"/>
  <c r="DL358" i="2"/>
  <c r="DY358" i="2"/>
  <c r="DJ362" i="2"/>
  <c r="DW362" i="2"/>
  <c r="DI363" i="2"/>
  <c r="DV363" i="2"/>
  <c r="DL363" i="2"/>
  <c r="DY363" i="2"/>
  <c r="DM364" i="2"/>
  <c r="DZ364" i="2"/>
  <c r="DI366" i="2"/>
  <c r="DV366" i="2"/>
  <c r="DK366" i="2"/>
  <c r="DX366" i="2"/>
  <c r="DI367" i="2"/>
  <c r="DV367" i="2"/>
  <c r="DK367" i="2"/>
  <c r="DX367" i="2"/>
  <c r="DJ368" i="2"/>
  <c r="DW368" i="2"/>
  <c r="DK368" i="2"/>
  <c r="DX368" i="2"/>
  <c r="DM368" i="2"/>
  <c r="DZ368" i="2"/>
  <c r="DI369" i="2"/>
  <c r="DV369" i="2"/>
  <c r="DK369" i="2"/>
  <c r="DX369" i="2"/>
  <c r="DJ370" i="2"/>
  <c r="DW370" i="2"/>
  <c r="DK370" i="2"/>
  <c r="DX370" i="2"/>
  <c r="DM370" i="2"/>
  <c r="DZ370" i="2"/>
  <c r="DI372" i="2"/>
  <c r="DV372" i="2"/>
  <c r="DK372" i="2"/>
  <c r="DX372" i="2"/>
  <c r="DK373" i="2"/>
  <c r="DX373" i="2"/>
  <c r="DM374" i="2"/>
  <c r="DZ374" i="2"/>
  <c r="DJ376" i="2"/>
  <c r="DW376" i="2"/>
  <c r="DL376" i="2"/>
  <c r="DY376" i="2"/>
  <c r="DJ377" i="2"/>
  <c r="DW377" i="2"/>
  <c r="DI378" i="2"/>
  <c r="DV378" i="2"/>
  <c r="DK378" i="2"/>
  <c r="DX378" i="2"/>
  <c r="DI379" i="2"/>
  <c r="DV379" i="2"/>
  <c r="DK379" i="2"/>
  <c r="DX379" i="2"/>
  <c r="DM381" i="2"/>
  <c r="DZ381" i="2"/>
  <c r="DK383" i="2"/>
  <c r="DX383" i="2"/>
  <c r="DI386" i="2"/>
  <c r="DV386" i="2"/>
  <c r="DL386" i="2"/>
  <c r="DY386" i="2"/>
  <c r="DL387" i="2"/>
  <c r="DY387" i="2"/>
  <c r="DK388" i="2"/>
  <c r="DX388" i="2"/>
  <c r="DL389" i="2"/>
  <c r="DY389" i="2"/>
  <c r="DI390" i="2"/>
  <c r="DV390" i="2"/>
  <c r="DK390" i="2"/>
  <c r="DX390" i="2"/>
  <c r="DJ392" i="2"/>
  <c r="DW392" i="2"/>
  <c r="DM392" i="2"/>
  <c r="DZ392" i="2"/>
  <c r="DL394" i="2"/>
  <c r="DY394" i="2"/>
  <c r="DJ395" i="2"/>
  <c r="DW395" i="2"/>
  <c r="DK395" i="2"/>
  <c r="DX395" i="2"/>
  <c r="DM395" i="2"/>
  <c r="DZ395" i="2"/>
  <c r="DK397" i="2"/>
  <c r="DX397" i="2"/>
  <c r="DJ398" i="2"/>
  <c r="DW398" i="2"/>
  <c r="DM398" i="2"/>
  <c r="DZ398" i="2"/>
  <c r="DK400" i="2"/>
  <c r="DX400" i="2"/>
  <c r="DJ401" i="2"/>
  <c r="DW401" i="2"/>
  <c r="DL401" i="2"/>
  <c r="DY401" i="2"/>
  <c r="DI403" i="2"/>
  <c r="DV403" i="2"/>
  <c r="DL403" i="2"/>
  <c r="DY403" i="2"/>
  <c r="DL404" i="2"/>
  <c r="DY404" i="2"/>
  <c r="DM405" i="2"/>
  <c r="DZ405" i="2"/>
  <c r="DK406" i="2"/>
  <c r="DX406" i="2"/>
  <c r="DJ408" i="2"/>
  <c r="DW408" i="2"/>
  <c r="DM408" i="2"/>
  <c r="DZ408" i="2"/>
  <c r="DL410" i="2"/>
  <c r="DY410" i="2"/>
  <c r="DK411" i="2"/>
  <c r="DX411" i="2"/>
  <c r="DK413" i="2"/>
  <c r="DX413" i="2"/>
  <c r="DI415" i="2"/>
  <c r="DV415" i="2"/>
  <c r="DK415" i="2"/>
  <c r="DX415" i="2"/>
  <c r="DK417" i="2"/>
  <c r="DX417" i="2"/>
  <c r="DJ419" i="2"/>
  <c r="DW419" i="2"/>
  <c r="DL419" i="2"/>
  <c r="DY419" i="2"/>
  <c r="DL420" i="2"/>
  <c r="DY420" i="2"/>
  <c r="DK421" i="2"/>
  <c r="DX421" i="2"/>
  <c r="DJ422" i="2"/>
  <c r="DW422" i="2"/>
  <c r="DL422" i="2"/>
  <c r="DY422" i="2"/>
  <c r="DK423" i="2"/>
  <c r="DX423" i="2"/>
  <c r="DJ426" i="2"/>
  <c r="DW426" i="2"/>
  <c r="DM426" i="2"/>
  <c r="DZ426" i="2"/>
  <c r="DM428" i="2"/>
  <c r="DZ428" i="2"/>
  <c r="DJ430" i="2"/>
  <c r="DW430" i="2"/>
  <c r="DM430" i="2"/>
  <c r="DZ430" i="2"/>
  <c r="DM432" i="2"/>
  <c r="DZ432" i="2"/>
  <c r="DL434" i="2"/>
  <c r="DY434" i="2"/>
  <c r="DK436" i="2"/>
  <c r="DX436" i="2"/>
  <c r="DK437" i="2"/>
  <c r="DX437" i="2"/>
  <c r="DJ438" i="2"/>
  <c r="DW438" i="2"/>
  <c r="DM438" i="2"/>
  <c r="DZ438" i="2"/>
  <c r="DJ439" i="2"/>
  <c r="DW439" i="2"/>
  <c r="DK439" i="2"/>
  <c r="DX439" i="2"/>
  <c r="DM439" i="2"/>
  <c r="DZ439" i="2"/>
  <c r="DJ441" i="2"/>
  <c r="DW441" i="2"/>
  <c r="DL441" i="2"/>
  <c r="DY441" i="2"/>
  <c r="DM442" i="2"/>
  <c r="DZ442" i="2"/>
  <c r="DJ443" i="2"/>
  <c r="DW443" i="2"/>
  <c r="DK443" i="2"/>
  <c r="DX443" i="2"/>
  <c r="DM443" i="2"/>
  <c r="DZ443" i="2"/>
  <c r="DM444" i="2"/>
  <c r="DZ444" i="2"/>
  <c r="DI446" i="2"/>
  <c r="DV446" i="2"/>
  <c r="DK446" i="2"/>
  <c r="DX446" i="2"/>
  <c r="DK447" i="2"/>
  <c r="DX447" i="2"/>
  <c r="DI448" i="2"/>
  <c r="DV448" i="2"/>
  <c r="DK448" i="2"/>
  <c r="DX448" i="2"/>
  <c r="DM449" i="2"/>
  <c r="DZ449" i="2"/>
  <c r="DK450" i="2"/>
  <c r="DX450" i="2"/>
  <c r="DL451" i="2"/>
  <c r="DY451" i="2"/>
  <c r="DJ452" i="2"/>
  <c r="DW452" i="2"/>
  <c r="DM452" i="2"/>
  <c r="DZ452" i="2"/>
  <c r="DJ453" i="2"/>
  <c r="DW453" i="2"/>
  <c r="DK453" i="2"/>
  <c r="DX453" i="2"/>
  <c r="DM453" i="2"/>
  <c r="DZ453" i="2"/>
  <c r="DK454" i="2"/>
  <c r="DX454" i="2"/>
  <c r="DI455" i="2"/>
  <c r="DV455" i="2"/>
  <c r="DL455" i="2"/>
  <c r="DY455" i="2"/>
  <c r="DJ456" i="2"/>
  <c r="DW456" i="2"/>
  <c r="DM456" i="2"/>
  <c r="DZ456" i="2"/>
  <c r="DJ457" i="2"/>
  <c r="DW457" i="2"/>
  <c r="DK457" i="2"/>
  <c r="DX457" i="2"/>
  <c r="DM457" i="2"/>
  <c r="DZ457" i="2"/>
  <c r="DK458" i="2"/>
  <c r="DX458" i="2"/>
  <c r="DI459" i="2"/>
  <c r="DV459" i="2"/>
  <c r="DL459" i="2"/>
  <c r="DY459" i="2"/>
  <c r="DJ460" i="2"/>
  <c r="DW460" i="2"/>
  <c r="DM460" i="2"/>
  <c r="DZ460" i="2"/>
  <c r="DJ461" i="2"/>
  <c r="DW461" i="2"/>
  <c r="DK461" i="2"/>
  <c r="DX461" i="2"/>
  <c r="DM461" i="2"/>
  <c r="DZ461" i="2"/>
  <c r="DI462" i="2"/>
  <c r="DV462" i="2"/>
  <c r="DL462" i="2"/>
  <c r="DY462" i="2"/>
  <c r="DJ463" i="2"/>
  <c r="DW463" i="2"/>
  <c r="DM463" i="2"/>
  <c r="DZ463" i="2"/>
  <c r="DL465" i="2"/>
  <c r="DY465" i="2"/>
  <c r="DI467" i="2"/>
  <c r="DV467" i="2"/>
  <c r="DL467" i="2"/>
  <c r="DY467" i="2"/>
  <c r="DJ468" i="2"/>
  <c r="DW468" i="2"/>
  <c r="DM468" i="2"/>
  <c r="DZ468" i="2"/>
  <c r="DI470" i="2"/>
  <c r="DV470" i="2"/>
  <c r="DL470" i="2"/>
  <c r="DY470" i="2"/>
  <c r="DK472" i="2"/>
  <c r="DX472" i="2"/>
  <c r="DL473" i="2"/>
  <c r="DY473" i="2"/>
  <c r="DJ474" i="2"/>
  <c r="DW474" i="2"/>
  <c r="DK474" i="2"/>
  <c r="DX474" i="2"/>
  <c r="DM474" i="2"/>
  <c r="DZ474" i="2"/>
  <c r="DI476" i="2"/>
  <c r="DV476" i="2"/>
  <c r="DL476" i="2"/>
  <c r="DY476" i="2"/>
  <c r="DI477" i="2"/>
  <c r="DV477" i="2"/>
  <c r="DL477" i="2"/>
  <c r="DY477" i="2"/>
  <c r="DM479" i="2"/>
  <c r="DZ479" i="2"/>
  <c r="DK481" i="2"/>
  <c r="DX481" i="2"/>
  <c r="DI482" i="2"/>
  <c r="DV482" i="2"/>
  <c r="DL482" i="2"/>
  <c r="DY482" i="2"/>
  <c r="DJ483" i="2"/>
  <c r="DW483" i="2"/>
  <c r="DL483" i="2"/>
  <c r="DY483" i="2"/>
  <c r="DJ484" i="2"/>
  <c r="DW484" i="2"/>
  <c r="DL484" i="2"/>
  <c r="DY484" i="2"/>
  <c r="DM485" i="2"/>
  <c r="DZ485" i="2"/>
  <c r="DJ486" i="2"/>
  <c r="DW486" i="2"/>
  <c r="DJ487" i="2"/>
  <c r="DW487" i="2"/>
  <c r="DK487" i="2"/>
  <c r="DX487" i="2"/>
  <c r="DM487" i="2"/>
  <c r="DZ487" i="2"/>
  <c r="DI489" i="2"/>
  <c r="DV489" i="2"/>
  <c r="DL489" i="2"/>
  <c r="DY489" i="2"/>
  <c r="DI490" i="2"/>
  <c r="DV490" i="2"/>
  <c r="DL490" i="2"/>
  <c r="DY490" i="2"/>
  <c r="DK492" i="2"/>
  <c r="DX492" i="2"/>
  <c r="DI493" i="2"/>
  <c r="DV493" i="2"/>
  <c r="DL493" i="2"/>
  <c r="DY493" i="2"/>
  <c r="DJ494" i="2"/>
  <c r="DW494" i="2"/>
  <c r="DM494" i="2"/>
  <c r="DZ494" i="2"/>
  <c r="DJ496" i="2"/>
  <c r="DW496" i="2"/>
  <c r="DM496" i="2"/>
  <c r="DZ496" i="2"/>
  <c r="DK498" i="2"/>
  <c r="DX498" i="2"/>
  <c r="DK500" i="2"/>
  <c r="DX500" i="2"/>
  <c r="DI501" i="2"/>
  <c r="DV501" i="2"/>
  <c r="DL501" i="2"/>
  <c r="DY501" i="2"/>
  <c r="DJ502" i="2"/>
  <c r="DW502" i="2"/>
  <c r="DM502" i="2"/>
  <c r="DZ502" i="2"/>
  <c r="DJ504" i="2"/>
  <c r="DW504" i="2"/>
  <c r="DM504" i="2"/>
  <c r="DZ504" i="2"/>
  <c r="DK506" i="2"/>
  <c r="DX506" i="2"/>
  <c r="DK508" i="2"/>
  <c r="DX508" i="2"/>
  <c r="DI509" i="2"/>
  <c r="DV509" i="2"/>
  <c r="DL509" i="2"/>
  <c r="DY509" i="2"/>
  <c r="DJ510" i="2"/>
  <c r="DW510" i="2"/>
  <c r="DM510" i="2"/>
  <c r="DZ510" i="2"/>
  <c r="DJ512" i="2"/>
  <c r="DW512" i="2"/>
  <c r="DM512" i="2"/>
  <c r="DZ512" i="2"/>
  <c r="DK514" i="2"/>
  <c r="DX514" i="2"/>
  <c r="DM515" i="2"/>
  <c r="DZ515" i="2"/>
  <c r="DJ516" i="2"/>
  <c r="DW516" i="2"/>
  <c r="DM516" i="2"/>
  <c r="DZ516" i="2"/>
  <c r="DI517" i="2"/>
  <c r="DV517" i="2"/>
  <c r="DM517" i="2"/>
  <c r="DZ517" i="2"/>
  <c r="DJ518" i="2"/>
  <c r="DW518" i="2"/>
  <c r="DM518" i="2"/>
  <c r="DZ518" i="2"/>
  <c r="DJ519" i="2"/>
  <c r="DW519" i="2"/>
  <c r="DK520" i="2"/>
  <c r="DX520" i="2"/>
  <c r="DM521" i="2"/>
  <c r="DZ521" i="2"/>
  <c r="DJ522" i="2"/>
  <c r="DW522" i="2"/>
  <c r="DM522" i="2"/>
  <c r="DZ522" i="2"/>
  <c r="DM523" i="2"/>
  <c r="DZ523" i="2"/>
  <c r="DJ524" i="2"/>
  <c r="DW524" i="2"/>
  <c r="DM524" i="2"/>
  <c r="DZ524" i="2"/>
  <c r="DJ525" i="2"/>
  <c r="DW525" i="2"/>
  <c r="DK526" i="2"/>
  <c r="DX526" i="2"/>
  <c r="DJ527" i="2"/>
  <c r="DW527" i="2"/>
  <c r="DL527" i="2"/>
  <c r="DY527" i="2"/>
  <c r="DJ528" i="2"/>
  <c r="DW528" i="2"/>
  <c r="DK528" i="2"/>
  <c r="DX528" i="2"/>
  <c r="DM528" i="2"/>
  <c r="DZ528" i="2"/>
  <c r="DM529" i="2"/>
  <c r="DZ529" i="2"/>
  <c r="DK531" i="2"/>
  <c r="DX531" i="2"/>
  <c r="DK533" i="2"/>
  <c r="DX533" i="2"/>
  <c r="DL535" i="2"/>
  <c r="DY535" i="2"/>
  <c r="DL537" i="2"/>
  <c r="DY537" i="2"/>
  <c r="DJ538" i="2"/>
  <c r="DW538" i="2"/>
  <c r="DM538" i="2"/>
  <c r="DZ538" i="2"/>
  <c r="DM539" i="2"/>
  <c r="DZ539" i="2"/>
  <c r="DK541" i="2"/>
  <c r="DX541" i="2"/>
  <c r="DI542" i="2"/>
  <c r="DV542" i="2"/>
  <c r="DL542" i="2"/>
  <c r="DY542" i="2"/>
  <c r="DI543" i="2"/>
  <c r="DV543" i="2"/>
  <c r="DL543" i="2"/>
  <c r="DY543" i="2"/>
  <c r="DL546" i="2"/>
  <c r="DY546" i="2"/>
  <c r="DJ547" i="2"/>
  <c r="DW547" i="2"/>
  <c r="DM547" i="2"/>
  <c r="DZ547" i="2"/>
  <c r="DI548" i="2"/>
  <c r="DV548" i="2"/>
  <c r="DM548" i="2"/>
  <c r="DZ548" i="2"/>
  <c r="DJ549" i="2"/>
  <c r="DW549" i="2"/>
  <c r="DM549" i="2"/>
  <c r="DZ549" i="2"/>
  <c r="DL551" i="2"/>
  <c r="DY551" i="2"/>
  <c r="DL553" i="2"/>
  <c r="DY553" i="2"/>
  <c r="DJ554" i="2"/>
  <c r="DW554" i="2"/>
  <c r="DK556" i="2"/>
  <c r="DX556" i="2"/>
  <c r="DL560" i="2"/>
  <c r="DY560" i="2"/>
  <c r="DL561" i="2"/>
  <c r="DY561" i="2"/>
  <c r="DK562" i="2"/>
  <c r="DX562" i="2"/>
  <c r="DK564" i="2"/>
  <c r="DX564" i="2"/>
  <c r="DL565" i="2"/>
  <c r="DY565" i="2"/>
  <c r="DI567" i="2"/>
  <c r="DV567" i="2"/>
  <c r="DL567" i="2"/>
  <c r="DY567" i="2"/>
  <c r="DI568" i="2"/>
  <c r="DV568" i="2"/>
  <c r="DK568" i="2"/>
  <c r="DX568" i="2"/>
  <c r="DJ570" i="2"/>
  <c r="DW570" i="2"/>
  <c r="DL570" i="2"/>
  <c r="DY570" i="2"/>
  <c r="DI571" i="2"/>
  <c r="DV571" i="2"/>
  <c r="DL571" i="2"/>
  <c r="DY571" i="2"/>
  <c r="DJ572" i="2"/>
  <c r="DW572" i="2"/>
  <c r="DK572" i="2"/>
  <c r="DX572" i="2"/>
  <c r="DM572" i="2"/>
  <c r="DZ572" i="2"/>
  <c r="DI573" i="2"/>
  <c r="DV573" i="2"/>
  <c r="DL573" i="2"/>
  <c r="DY573" i="2"/>
  <c r="DM574" i="2"/>
  <c r="DZ574" i="2"/>
  <c r="DL576" i="2"/>
  <c r="DY576" i="2"/>
  <c r="DI577" i="2"/>
  <c r="DV577" i="2"/>
  <c r="DL577" i="2"/>
  <c r="DY577" i="2"/>
  <c r="DJ578" i="2"/>
  <c r="DW578" i="2"/>
  <c r="DM578" i="2"/>
  <c r="DZ578" i="2"/>
  <c r="DI579" i="2"/>
  <c r="DV579" i="2"/>
  <c r="DK580" i="2"/>
  <c r="DX580" i="2"/>
  <c r="DJ581" i="2"/>
  <c r="DW581" i="2"/>
  <c r="DM581" i="2"/>
  <c r="DZ581" i="2"/>
  <c r="DJ582" i="2"/>
  <c r="DW582" i="2"/>
  <c r="DM582" i="2"/>
  <c r="DZ582" i="2"/>
  <c r="DJ583" i="2"/>
  <c r="DW583" i="2"/>
  <c r="DM583" i="2"/>
  <c r="DZ583" i="2"/>
  <c r="DI584" i="2"/>
  <c r="DV584" i="2"/>
  <c r="DK585" i="2"/>
  <c r="DX585" i="2"/>
  <c r="DL586" i="2"/>
  <c r="DY586" i="2"/>
  <c r="DJ588" i="2"/>
  <c r="DW588" i="2"/>
  <c r="DM588" i="2"/>
  <c r="DZ588" i="2"/>
  <c r="DK589" i="2"/>
  <c r="DX589" i="2"/>
  <c r="DI591" i="2"/>
  <c r="DV591" i="2"/>
  <c r="DK592" i="2"/>
  <c r="DX592" i="2"/>
  <c r="DJ593" i="2"/>
  <c r="DW593" i="2"/>
  <c r="DL593" i="2"/>
  <c r="DY593" i="2"/>
  <c r="DI594" i="2"/>
  <c r="DV594" i="2"/>
  <c r="DL594" i="2"/>
  <c r="DY594" i="2"/>
  <c r="DM595" i="2"/>
  <c r="DZ595" i="2"/>
  <c r="DJ596" i="2"/>
  <c r="DW596" i="2"/>
  <c r="DM596" i="2"/>
  <c r="DZ596" i="2"/>
  <c r="DK597" i="2"/>
  <c r="DX597" i="2"/>
  <c r="DI599" i="2"/>
  <c r="DV599" i="2"/>
  <c r="DI600" i="2"/>
  <c r="DV600" i="2"/>
  <c r="DK600" i="2"/>
  <c r="DX600" i="2"/>
  <c r="DI601" i="2"/>
  <c r="DV601" i="2"/>
  <c r="DI602" i="2"/>
  <c r="DV602" i="2"/>
  <c r="DK602" i="2"/>
  <c r="DX602" i="2"/>
  <c r="DI603" i="2"/>
  <c r="DV603" i="2"/>
  <c r="DI604" i="2"/>
  <c r="DV604" i="2"/>
  <c r="DK604" i="2"/>
  <c r="DX604" i="2"/>
  <c r="DI605" i="2"/>
  <c r="DV605" i="2"/>
  <c r="DI606" i="2"/>
  <c r="DV606" i="2"/>
  <c r="DK606" i="2"/>
  <c r="DX606" i="2"/>
  <c r="DM608" i="2"/>
  <c r="DZ608" i="2"/>
  <c r="DJ609" i="2"/>
  <c r="DW609" i="2"/>
  <c r="DL609" i="2"/>
  <c r="DY609" i="2"/>
  <c r="DI610" i="2"/>
  <c r="DV610" i="2"/>
  <c r="DK610" i="2"/>
  <c r="DX610" i="2"/>
  <c r="DM612" i="2"/>
  <c r="DZ612" i="2"/>
  <c r="DJ613" i="2"/>
  <c r="DW613" i="2"/>
  <c r="DL613" i="2"/>
  <c r="DY613" i="2"/>
  <c r="DI614" i="2"/>
  <c r="DV614" i="2"/>
  <c r="DK614" i="2"/>
  <c r="DX614" i="2"/>
  <c r="DM616" i="2"/>
  <c r="DZ616" i="2"/>
  <c r="DI619" i="2"/>
  <c r="DV619" i="2"/>
  <c r="DK619" i="2"/>
  <c r="DX619" i="2"/>
  <c r="DM620" i="2"/>
  <c r="DZ620" i="2"/>
  <c r="DI621" i="2"/>
  <c r="DV621" i="2"/>
  <c r="DI623" i="2"/>
  <c r="DV623" i="2"/>
  <c r="DL623" i="2"/>
  <c r="DY623" i="2"/>
  <c r="DJ624" i="2"/>
  <c r="DW624" i="2"/>
  <c r="DL624" i="2"/>
  <c r="DY624" i="2"/>
  <c r="DJ626" i="2"/>
  <c r="DW626" i="2"/>
  <c r="DL626" i="2"/>
  <c r="DY626" i="2"/>
  <c r="DI627" i="2"/>
  <c r="DV627" i="2"/>
  <c r="DK627" i="2"/>
  <c r="DX627" i="2"/>
  <c r="DI631" i="2"/>
  <c r="DV631" i="2"/>
  <c r="DK631" i="2"/>
  <c r="DX631" i="2"/>
  <c r="DK632" i="2"/>
  <c r="DX632" i="2"/>
  <c r="DK633" i="2"/>
  <c r="DX633" i="2"/>
  <c r="DI634" i="2"/>
  <c r="DV634" i="2"/>
  <c r="DK634" i="2"/>
  <c r="DX634" i="2"/>
  <c r="DI635" i="2"/>
  <c r="DV635" i="2"/>
  <c r="DJ636" i="2"/>
  <c r="DW636" i="2"/>
  <c r="DM637" i="2"/>
  <c r="DZ637" i="2"/>
  <c r="DM638" i="2"/>
  <c r="DZ638" i="2"/>
  <c r="DK640" i="2"/>
  <c r="DX640" i="2"/>
  <c r="DJ641" i="2"/>
  <c r="DW641" i="2"/>
  <c r="DM641" i="2"/>
  <c r="DZ641" i="2"/>
  <c r="DM643" i="2"/>
  <c r="DZ643" i="2"/>
  <c r="DM644" i="2"/>
  <c r="DZ644" i="2"/>
  <c r="DM645" i="2"/>
  <c r="DZ645" i="2"/>
  <c r="DL646" i="2"/>
  <c r="DY646" i="2"/>
  <c r="DK649" i="2"/>
  <c r="DX649" i="2"/>
  <c r="DK650" i="2"/>
  <c r="DX650" i="2"/>
  <c r="DM651" i="2"/>
  <c r="DZ651" i="2"/>
  <c r="DI652" i="2"/>
  <c r="DV652" i="2"/>
  <c r="DM652" i="2"/>
  <c r="DZ652" i="2"/>
  <c r="DI654" i="2"/>
  <c r="DV654" i="2"/>
  <c r="DK654" i="2"/>
  <c r="DX654" i="2"/>
  <c r="DK655" i="2"/>
  <c r="DX655" i="2"/>
  <c r="DI656" i="2"/>
  <c r="DV656" i="2"/>
  <c r="DM656" i="2"/>
  <c r="DZ656" i="2"/>
  <c r="DI657" i="2"/>
  <c r="DV657" i="2"/>
  <c r="DL657" i="2"/>
  <c r="DY657" i="2"/>
  <c r="DJ658" i="2"/>
  <c r="DW658" i="2"/>
  <c r="DM658" i="2"/>
  <c r="DZ658" i="2"/>
  <c r="DM659" i="2"/>
  <c r="DZ659" i="2"/>
  <c r="DJ660" i="2"/>
  <c r="DW660" i="2"/>
  <c r="DM660" i="2"/>
  <c r="DZ660" i="2"/>
  <c r="DJ661" i="2"/>
  <c r="DW661" i="2"/>
  <c r="DM661" i="2"/>
  <c r="DZ661" i="2"/>
  <c r="DI663" i="2"/>
  <c r="DV663" i="2"/>
  <c r="DK663" i="2"/>
  <c r="DX663" i="2"/>
  <c r="DM665" i="2"/>
  <c r="DZ665" i="2"/>
  <c r="DI667" i="2"/>
  <c r="DV667" i="2"/>
  <c r="DK667" i="2"/>
  <c r="DX667" i="2"/>
  <c r="DJ668" i="2"/>
  <c r="DW668" i="2"/>
  <c r="DI669" i="2"/>
  <c r="DV669" i="2"/>
  <c r="DL669" i="2"/>
  <c r="DY669" i="2"/>
  <c r="DI670" i="2"/>
  <c r="DV670" i="2"/>
  <c r="DL670" i="2"/>
  <c r="DY670" i="2"/>
  <c r="DK672" i="2"/>
  <c r="DX672" i="2"/>
  <c r="DI673" i="2"/>
  <c r="DV673" i="2"/>
  <c r="DK673" i="2"/>
  <c r="DX673" i="2"/>
  <c r="DI674" i="2"/>
  <c r="DV674" i="2"/>
  <c r="DK674" i="2"/>
  <c r="DX674" i="2"/>
  <c r="DJ676" i="2"/>
  <c r="DW676" i="2"/>
  <c r="DL676" i="2"/>
  <c r="DY676" i="2"/>
  <c r="DJ677" i="2"/>
  <c r="DW677" i="2"/>
  <c r="DM677" i="2"/>
  <c r="DZ677" i="2"/>
  <c r="DJ678" i="2"/>
  <c r="DW678" i="2"/>
  <c r="DL678" i="2"/>
  <c r="DY678" i="2"/>
  <c r="DI679" i="2"/>
  <c r="DV679" i="2"/>
  <c r="DL679" i="2"/>
  <c r="DY679" i="2"/>
  <c r="DK680" i="2"/>
  <c r="DX680" i="2"/>
  <c r="DM681" i="2"/>
  <c r="DZ681" i="2"/>
  <c r="DM682" i="2"/>
  <c r="DZ682" i="2"/>
  <c r="DI684" i="2"/>
  <c r="DV684" i="2"/>
  <c r="DK684" i="2"/>
  <c r="DX684" i="2"/>
  <c r="DK685" i="2"/>
  <c r="DX685" i="2"/>
  <c r="DM687" i="2"/>
  <c r="DZ687" i="2"/>
  <c r="DK688" i="2"/>
  <c r="DX688" i="2"/>
  <c r="DK689" i="2"/>
  <c r="DX689" i="2"/>
  <c r="DM690" i="2"/>
  <c r="DZ690" i="2"/>
  <c r="DM691" i="2"/>
  <c r="DZ691" i="2"/>
  <c r="DK692" i="2"/>
  <c r="DX692" i="2"/>
  <c r="DI693" i="2"/>
  <c r="DV693" i="2"/>
  <c r="DL693" i="2"/>
  <c r="DY693" i="2"/>
  <c r="DM694" i="2"/>
  <c r="DZ694" i="2"/>
  <c r="DJ695" i="2"/>
  <c r="DW695" i="2"/>
  <c r="DM695" i="2"/>
  <c r="DZ695" i="2"/>
  <c r="DI696" i="2"/>
  <c r="DV696" i="2"/>
  <c r="DK696" i="2"/>
  <c r="DX696" i="2"/>
  <c r="DI699" i="2"/>
  <c r="DV699" i="2"/>
  <c r="DL699" i="2"/>
  <c r="DY699" i="2"/>
  <c r="DJ700" i="2"/>
  <c r="DW700" i="2"/>
  <c r="DL700" i="2"/>
  <c r="DY700" i="2"/>
  <c r="DJ701" i="2"/>
  <c r="DW701" i="2"/>
  <c r="DM701" i="2"/>
  <c r="DZ701" i="2"/>
  <c r="DM702" i="2"/>
  <c r="DZ702" i="2"/>
  <c r="DJ705" i="2"/>
  <c r="DW705" i="2"/>
  <c r="DM705" i="2"/>
  <c r="DZ705" i="2"/>
  <c r="DI706" i="2"/>
  <c r="DV706" i="2"/>
  <c r="DK706" i="2"/>
  <c r="DX706" i="2"/>
  <c r="DL707" i="2"/>
  <c r="DY707" i="2"/>
  <c r="DJ708" i="2"/>
  <c r="DW708" i="2"/>
  <c r="DL708" i="2"/>
  <c r="DY708" i="2"/>
  <c r="DM709" i="2"/>
  <c r="DZ709" i="2"/>
  <c r="DM710" i="2"/>
  <c r="DZ710" i="2"/>
  <c r="DI711" i="2"/>
  <c r="DV711" i="2"/>
  <c r="DL711" i="2"/>
  <c r="DY711" i="2"/>
  <c r="DJ712" i="2"/>
  <c r="DW712" i="2"/>
  <c r="DM712" i="2"/>
  <c r="DZ712" i="2"/>
  <c r="DJ714" i="2"/>
  <c r="DW714" i="2"/>
  <c r="DJ715" i="2"/>
  <c r="DW715" i="2"/>
  <c r="DM715" i="2"/>
  <c r="DZ715" i="2"/>
  <c r="DJ716" i="2"/>
  <c r="DW716" i="2"/>
  <c r="DM716" i="2"/>
  <c r="DZ716" i="2"/>
  <c r="DJ718" i="2"/>
  <c r="DW718" i="2"/>
  <c r="DL718" i="2"/>
  <c r="DY718" i="2"/>
  <c r="DK719" i="2"/>
  <c r="DX719" i="2"/>
  <c r="DI720" i="2"/>
  <c r="DV720" i="2"/>
  <c r="DJ721" i="2"/>
  <c r="DW721" i="2"/>
  <c r="DM721" i="2"/>
  <c r="DZ721" i="2"/>
  <c r="DM722" i="2"/>
  <c r="DZ722" i="2"/>
  <c r="DI723" i="2"/>
  <c r="DV723" i="2"/>
  <c r="DI724" i="2"/>
  <c r="DV724" i="2"/>
  <c r="DI726" i="2"/>
  <c r="DV726" i="2"/>
  <c r="DK726" i="2"/>
  <c r="DX726" i="2"/>
  <c r="DJ727" i="2"/>
  <c r="DW727" i="2"/>
  <c r="DM727" i="2"/>
  <c r="DZ727" i="2"/>
  <c r="DI729" i="2"/>
  <c r="DV729" i="2"/>
  <c r="DL729" i="2"/>
  <c r="DY729" i="2"/>
  <c r="DJ730" i="2"/>
  <c r="DW730" i="2"/>
  <c r="DM730" i="2"/>
  <c r="DZ730" i="2"/>
  <c r="DI732" i="2"/>
  <c r="DV732" i="2"/>
  <c r="DK732" i="2"/>
  <c r="DX732" i="2"/>
  <c r="DJ733" i="2"/>
  <c r="DW733" i="2"/>
  <c r="DM733" i="2"/>
  <c r="DZ733" i="2"/>
  <c r="DK735" i="2"/>
  <c r="DX735" i="2"/>
  <c r="DL736" i="2"/>
  <c r="DY736" i="2"/>
  <c r="DI738" i="2"/>
  <c r="DV738" i="2"/>
  <c r="DK738" i="2"/>
  <c r="DX738" i="2"/>
  <c r="DJ740" i="2"/>
  <c r="DW740" i="2"/>
  <c r="DM740" i="2"/>
  <c r="DZ740" i="2"/>
  <c r="DI741" i="2"/>
  <c r="DV741" i="2"/>
  <c r="DL741" i="2"/>
  <c r="DY741" i="2"/>
  <c r="DI742" i="2"/>
  <c r="DV742" i="2"/>
  <c r="DK742" i="2"/>
  <c r="DX742" i="2"/>
  <c r="DJ744" i="2"/>
  <c r="DW744" i="2"/>
  <c r="DL744" i="2"/>
  <c r="DY744" i="2"/>
  <c r="DJ745" i="2"/>
  <c r="DW745" i="2"/>
  <c r="DM747" i="2"/>
  <c r="DZ747" i="2"/>
  <c r="DM748" i="2"/>
  <c r="DZ748" i="2"/>
  <c r="DI749" i="2"/>
  <c r="DV749" i="2"/>
  <c r="DK749" i="2"/>
  <c r="DX749" i="2"/>
  <c r="DK750" i="2"/>
  <c r="DX750" i="2"/>
  <c r="DJ752" i="2"/>
  <c r="DW752" i="2"/>
  <c r="DL753" i="2"/>
  <c r="DY753" i="2"/>
  <c r="DI754" i="2"/>
  <c r="DV754" i="2"/>
  <c r="DL754" i="2"/>
  <c r="DY754" i="2"/>
  <c r="DM755" i="2"/>
  <c r="DZ755" i="2"/>
  <c r="DJ756" i="2"/>
  <c r="DW756" i="2"/>
  <c r="DL757" i="2"/>
  <c r="DY757" i="2"/>
  <c r="DJ758" i="2"/>
  <c r="DW758" i="2"/>
  <c r="DL758" i="2"/>
  <c r="DY758" i="2"/>
  <c r="DK759" i="2"/>
  <c r="DX759" i="2"/>
  <c r="DI760" i="2"/>
  <c r="DV760" i="2"/>
  <c r="DK760" i="2"/>
  <c r="DX760" i="2"/>
  <c r="DK761" i="2"/>
  <c r="DX761" i="2"/>
  <c r="DM762" i="2"/>
  <c r="DZ762" i="2"/>
  <c r="DJ763" i="2"/>
  <c r="DW763" i="2"/>
  <c r="DJ764" i="2"/>
  <c r="DW764" i="2"/>
  <c r="DL764" i="2"/>
  <c r="DY764" i="2"/>
  <c r="DI766" i="2"/>
  <c r="DV766" i="2"/>
  <c r="DK766" i="2"/>
  <c r="DX766" i="2"/>
  <c r="DK767" i="2"/>
  <c r="DX767" i="2"/>
  <c r="DM768" i="2"/>
  <c r="DZ768" i="2"/>
  <c r="DK770" i="2"/>
  <c r="DX770" i="2"/>
  <c r="DJ771" i="2"/>
  <c r="DW771" i="2"/>
  <c r="DL771" i="2"/>
  <c r="DY771" i="2"/>
  <c r="DI772" i="2"/>
  <c r="DV772" i="2"/>
  <c r="DL772" i="2"/>
  <c r="DY772" i="2"/>
  <c r="DK773" i="2"/>
  <c r="DX773" i="2"/>
  <c r="DI774" i="2"/>
  <c r="DV774" i="2"/>
  <c r="DK774" i="2"/>
  <c r="DX774" i="2"/>
  <c r="DI776" i="2"/>
  <c r="DV776" i="2"/>
  <c r="DL776" i="2"/>
  <c r="DY776" i="2"/>
  <c r="DM777" i="2"/>
  <c r="DZ777" i="2"/>
  <c r="DL778" i="2"/>
  <c r="DY778" i="2"/>
  <c r="DM779" i="2"/>
  <c r="DZ779" i="2"/>
  <c r="DM780" i="2"/>
  <c r="DZ780" i="2"/>
  <c r="DJ781" i="2"/>
  <c r="DW781" i="2"/>
  <c r="DL781" i="2"/>
  <c r="DY781" i="2"/>
  <c r="DI782" i="2"/>
  <c r="DV782" i="2"/>
  <c r="DL782" i="2"/>
  <c r="DY782" i="2"/>
  <c r="DI784" i="2"/>
  <c r="DV784" i="2"/>
  <c r="DL784" i="2"/>
  <c r="DY784" i="2"/>
  <c r="DL785" i="2"/>
  <c r="DY785" i="2"/>
  <c r="DK786" i="2"/>
  <c r="DX786" i="2"/>
  <c r="DJ788" i="2"/>
  <c r="DW788" i="2"/>
  <c r="DL788" i="2"/>
  <c r="DY788" i="2"/>
  <c r="DJ789" i="2"/>
  <c r="DW789" i="2"/>
  <c r="DL789" i="2"/>
  <c r="DY789" i="2"/>
  <c r="DJ792" i="2"/>
  <c r="DW792" i="2"/>
  <c r="DK793" i="2"/>
  <c r="DX793" i="2"/>
  <c r="DK795" i="2"/>
  <c r="DX795" i="2"/>
  <c r="DI797" i="2"/>
  <c r="DV797" i="2"/>
  <c r="DL797" i="2"/>
  <c r="DY797" i="2"/>
  <c r="DK798" i="2"/>
  <c r="DX798" i="2"/>
  <c r="DI799" i="2"/>
  <c r="DV799" i="2"/>
  <c r="DL799" i="2"/>
  <c r="DY799" i="2"/>
  <c r="DK801" i="2"/>
  <c r="DX801" i="2"/>
  <c r="DJ802" i="2"/>
  <c r="DW802" i="2"/>
  <c r="DM802" i="2"/>
  <c r="DZ802" i="2"/>
  <c r="DI803" i="2"/>
  <c r="DV803" i="2"/>
  <c r="DL803" i="2"/>
  <c r="DY803" i="2"/>
  <c r="DM804" i="2"/>
  <c r="DZ804" i="2"/>
  <c r="DK805" i="2"/>
  <c r="DX805" i="2"/>
  <c r="DM810" i="2"/>
  <c r="DZ810" i="2"/>
  <c r="DJ811" i="2"/>
  <c r="DW811" i="2"/>
  <c r="DM811" i="2"/>
  <c r="DZ811" i="2"/>
  <c r="DK812" i="2"/>
  <c r="DX812" i="2"/>
  <c r="DL813" i="2"/>
  <c r="DY813" i="2"/>
  <c r="DJ815" i="2"/>
  <c r="DW815" i="2"/>
  <c r="DK815" i="2"/>
  <c r="DX815" i="2"/>
  <c r="DM815" i="2"/>
  <c r="DZ815" i="2"/>
  <c r="DJ817" i="2"/>
  <c r="DW817" i="2"/>
  <c r="DL817" i="2"/>
  <c r="DY817" i="2"/>
  <c r="DL818" i="2"/>
  <c r="DY818" i="2"/>
  <c r="DL819" i="2"/>
  <c r="DY819" i="2"/>
  <c r="DM820" i="2"/>
  <c r="DZ820" i="2"/>
  <c r="DK821" i="2"/>
  <c r="DX821" i="2"/>
  <c r="DK822" i="2"/>
  <c r="DX822" i="2"/>
  <c r="DI9" i="2"/>
  <c r="DV9" i="2"/>
  <c r="DM10" i="2"/>
  <c r="DZ10" i="2"/>
  <c r="DJ11" i="2"/>
  <c r="DW11" i="2"/>
  <c r="DL12" i="2"/>
  <c r="DY12" i="2"/>
  <c r="DI16" i="2"/>
  <c r="DV16" i="2"/>
  <c r="DK20" i="2"/>
  <c r="DX20" i="2"/>
  <c r="DK21" i="2"/>
  <c r="DX21" i="2"/>
  <c r="DK26" i="2"/>
  <c r="DX26" i="2"/>
  <c r="DL31" i="2"/>
  <c r="DY31" i="2"/>
  <c r="DJ46" i="2"/>
  <c r="DW46" i="2"/>
  <c r="DL54" i="2"/>
  <c r="DY54" i="2"/>
  <c r="DK57" i="2"/>
  <c r="DX57" i="2"/>
  <c r="DK60" i="2"/>
  <c r="DX60" i="2"/>
  <c r="DI63" i="2"/>
  <c r="DV63" i="2"/>
  <c r="DL71" i="2"/>
  <c r="DY71" i="2"/>
  <c r="DL76" i="2"/>
  <c r="DY76" i="2"/>
  <c r="DJ80" i="2"/>
  <c r="DW80" i="2"/>
  <c r="DM83" i="2"/>
  <c r="DZ83" i="2"/>
  <c r="DM85" i="2"/>
  <c r="DZ85" i="2"/>
  <c r="DE90" i="2"/>
  <c r="DR90" i="2"/>
  <c r="DK95" i="2"/>
  <c r="DX95" i="2"/>
  <c r="DL97" i="2"/>
  <c r="DY97" i="2"/>
  <c r="DM110" i="2"/>
  <c r="DZ110" i="2"/>
  <c r="DL113" i="2"/>
  <c r="DY113" i="2"/>
  <c r="DI114" i="2"/>
  <c r="DV114" i="2"/>
  <c r="DL117" i="2"/>
  <c r="DY117" i="2"/>
  <c r="DL121" i="2"/>
  <c r="DY121" i="2"/>
  <c r="DM123" i="2"/>
  <c r="DZ123" i="2"/>
  <c r="DL125" i="2"/>
  <c r="DY125" i="2"/>
  <c r="DI126" i="2"/>
  <c r="DV126" i="2"/>
  <c r="DJ129" i="2"/>
  <c r="DW129" i="2"/>
  <c r="DL130" i="2"/>
  <c r="DY130" i="2"/>
  <c r="DI131" i="2"/>
  <c r="DV131" i="2"/>
  <c r="DM132" i="2"/>
  <c r="DZ132" i="2"/>
  <c r="DK134" i="2"/>
  <c r="DX134" i="2"/>
  <c r="DK138" i="2"/>
  <c r="DX138" i="2"/>
  <c r="DI141" i="2"/>
  <c r="DV141" i="2"/>
  <c r="DJ147" i="2"/>
  <c r="DW147" i="2"/>
  <c r="DK153" i="2"/>
  <c r="DX153" i="2"/>
  <c r="DM163" i="2"/>
  <c r="DZ163" i="2"/>
  <c r="DM164" i="2"/>
  <c r="DZ164" i="2"/>
  <c r="DL165" i="2"/>
  <c r="DY165" i="2"/>
  <c r="DM166" i="2"/>
  <c r="DZ166" i="2"/>
  <c r="DM169" i="2"/>
  <c r="DZ169" i="2"/>
  <c r="DL170" i="2"/>
  <c r="DY170" i="2"/>
  <c r="DM172" i="2"/>
  <c r="DZ172" i="2"/>
  <c r="DM173" i="2"/>
  <c r="DZ173" i="2"/>
  <c r="DM174" i="2"/>
  <c r="DZ174" i="2"/>
  <c r="DK177" i="2"/>
  <c r="DX177" i="2"/>
  <c r="DI179" i="2"/>
  <c r="DV179" i="2"/>
  <c r="DK179" i="2"/>
  <c r="DX179" i="2"/>
  <c r="DI180" i="2"/>
  <c r="DV180" i="2"/>
  <c r="DM182" i="2"/>
  <c r="DZ182" i="2"/>
  <c r="DJ185" i="2"/>
  <c r="DW185" i="2"/>
  <c r="DL185" i="2"/>
  <c r="DY185" i="2"/>
  <c r="DD186" i="2"/>
  <c r="DQ186" i="2"/>
  <c r="DI186" i="2"/>
  <c r="DV186" i="2"/>
  <c r="DM186" i="2"/>
  <c r="DZ186" i="2"/>
  <c r="DJ187" i="2"/>
  <c r="DW187" i="2"/>
  <c r="DL187" i="2"/>
  <c r="DY187" i="2"/>
  <c r="DD188" i="2"/>
  <c r="DQ188" i="2"/>
  <c r="DI188" i="2"/>
  <c r="DV188" i="2"/>
  <c r="DM188" i="2"/>
  <c r="DZ188" i="2"/>
  <c r="DJ189" i="2"/>
  <c r="DW189" i="2"/>
  <c r="DL189" i="2"/>
  <c r="DY189" i="2"/>
  <c r="DD190" i="2"/>
  <c r="DQ190" i="2"/>
  <c r="DI190" i="2"/>
  <c r="DV190" i="2"/>
  <c r="DM190" i="2"/>
  <c r="DZ190" i="2"/>
  <c r="DJ191" i="2"/>
  <c r="DW191" i="2"/>
  <c r="DL191" i="2"/>
  <c r="DY191" i="2"/>
  <c r="DE192" i="2"/>
  <c r="DR192" i="2"/>
  <c r="DJ192" i="2"/>
  <c r="DW192" i="2"/>
  <c r="DL192" i="2"/>
  <c r="DY192" i="2"/>
  <c r="DK193" i="2"/>
  <c r="DX193" i="2"/>
  <c r="DF194" i="2"/>
  <c r="DS194" i="2"/>
  <c r="DK194" i="2"/>
  <c r="DX194" i="2"/>
  <c r="DE195" i="2"/>
  <c r="DR195" i="2"/>
  <c r="DI195" i="2"/>
  <c r="DV195" i="2"/>
  <c r="DK195" i="2"/>
  <c r="DX195" i="2"/>
  <c r="DE196" i="2"/>
  <c r="DR196" i="2"/>
  <c r="DI196" i="2"/>
  <c r="DV196" i="2"/>
  <c r="DK196" i="2"/>
  <c r="DX196" i="2"/>
  <c r="DC197" i="2"/>
  <c r="DP197" i="2"/>
  <c r="DE197" i="2"/>
  <c r="DR197" i="2"/>
  <c r="DF198" i="2"/>
  <c r="DS198" i="2"/>
  <c r="DK198" i="2"/>
  <c r="DX198" i="2"/>
  <c r="DE199" i="2"/>
  <c r="DR199" i="2"/>
  <c r="DI199" i="2"/>
  <c r="DV199" i="2"/>
  <c r="DK199" i="2"/>
  <c r="DX199" i="2"/>
  <c r="DE200" i="2"/>
  <c r="DR200" i="2"/>
  <c r="DI200" i="2"/>
  <c r="DV200" i="2"/>
  <c r="DK200" i="2"/>
  <c r="DX200" i="2"/>
  <c r="DC201" i="2"/>
  <c r="DP201" i="2"/>
  <c r="DE201" i="2"/>
  <c r="DR201" i="2"/>
  <c r="DF202" i="2"/>
  <c r="DS202" i="2"/>
  <c r="DK202" i="2"/>
  <c r="DX202" i="2"/>
  <c r="DE203" i="2"/>
  <c r="DR203" i="2"/>
  <c r="DI203" i="2"/>
  <c r="DV203" i="2"/>
  <c r="DK203" i="2"/>
  <c r="DX203" i="2"/>
  <c r="DD204" i="2"/>
  <c r="DQ204" i="2"/>
  <c r="DM204" i="2"/>
  <c r="DZ204" i="2"/>
  <c r="DC205" i="2"/>
  <c r="DP205" i="2"/>
  <c r="DJ205" i="2"/>
  <c r="DW205" i="2"/>
  <c r="DL205" i="2"/>
  <c r="DY205" i="2"/>
  <c r="DD206" i="2"/>
  <c r="DQ206" i="2"/>
  <c r="DF206" i="2"/>
  <c r="DS206" i="2"/>
  <c r="DJ206" i="2"/>
  <c r="DW206" i="2"/>
  <c r="DK207" i="2"/>
  <c r="DX207" i="2"/>
  <c r="DD208" i="2"/>
  <c r="DQ208" i="2"/>
  <c r="DF208" i="2"/>
  <c r="DS208" i="2"/>
  <c r="DJ208" i="2"/>
  <c r="DW208" i="2"/>
  <c r="DD209" i="2"/>
  <c r="DQ209" i="2"/>
  <c r="DF209" i="2"/>
  <c r="DS209" i="2"/>
  <c r="DJ209" i="2"/>
  <c r="DW209" i="2"/>
  <c r="DD210" i="2"/>
  <c r="DQ210" i="2"/>
  <c r="DF210" i="2"/>
  <c r="DS210" i="2"/>
  <c r="DJ210" i="2"/>
  <c r="DW210" i="2"/>
  <c r="DD211" i="2"/>
  <c r="DQ211" i="2"/>
  <c r="DF211" i="2"/>
  <c r="DS211" i="2"/>
  <c r="DJ211" i="2"/>
  <c r="DW211" i="2"/>
  <c r="DD212" i="2"/>
  <c r="DQ212" i="2"/>
  <c r="DF212" i="2"/>
  <c r="DS212" i="2"/>
  <c r="DJ212" i="2"/>
  <c r="DW212" i="2"/>
  <c r="DD213" i="2"/>
  <c r="DQ213" i="2"/>
  <c r="DF213" i="2"/>
  <c r="DS213" i="2"/>
  <c r="DJ213" i="2"/>
  <c r="DW213" i="2"/>
  <c r="DI214" i="2"/>
  <c r="DV214" i="2"/>
  <c r="DL214" i="2"/>
  <c r="DY214" i="2"/>
  <c r="DE215" i="2"/>
  <c r="DR215" i="2"/>
  <c r="DI215" i="2"/>
  <c r="DV215" i="2"/>
  <c r="DK215" i="2"/>
  <c r="DX215" i="2"/>
  <c r="DC216" i="2"/>
  <c r="DP216" i="2"/>
  <c r="DF216" i="2"/>
  <c r="DS216" i="2"/>
  <c r="DC217" i="2"/>
  <c r="DP217" i="2"/>
  <c r="DF217" i="2"/>
  <c r="DS217" i="2"/>
  <c r="DD218" i="2"/>
  <c r="DQ218" i="2"/>
  <c r="DK218" i="2"/>
  <c r="DX218" i="2"/>
  <c r="DJ219" i="2"/>
  <c r="DW219" i="2"/>
  <c r="DL219" i="2"/>
  <c r="DY219" i="2"/>
  <c r="DD220" i="2"/>
  <c r="DQ220" i="2"/>
  <c r="DI220" i="2"/>
  <c r="DV220" i="2"/>
  <c r="DM220" i="2"/>
  <c r="DZ220" i="2"/>
  <c r="DJ221" i="2"/>
  <c r="DW221" i="2"/>
  <c r="DL221" i="2"/>
  <c r="DY221" i="2"/>
  <c r="DD222" i="2"/>
  <c r="DQ222" i="2"/>
  <c r="DI222" i="2"/>
  <c r="DV222" i="2"/>
  <c r="DM222" i="2"/>
  <c r="DZ222" i="2"/>
  <c r="DJ223" i="2"/>
  <c r="DW223" i="2"/>
  <c r="DM223" i="2"/>
  <c r="DZ223" i="2"/>
  <c r="DE224" i="2"/>
  <c r="DR224" i="2"/>
  <c r="DI224" i="2"/>
  <c r="DV224" i="2"/>
  <c r="DL224" i="2"/>
  <c r="DY224" i="2"/>
  <c r="DM225" i="2"/>
  <c r="DZ225" i="2"/>
  <c r="DF226" i="2"/>
  <c r="DS226" i="2"/>
  <c r="DM226" i="2"/>
  <c r="DZ226" i="2"/>
  <c r="DD227" i="2"/>
  <c r="DQ227" i="2"/>
  <c r="DF227" i="2"/>
  <c r="DS227" i="2"/>
  <c r="DJ227" i="2"/>
  <c r="DW227" i="2"/>
  <c r="DM227" i="2"/>
  <c r="DZ227" i="2"/>
  <c r="DE228" i="2"/>
  <c r="DR228" i="2"/>
  <c r="DI228" i="2"/>
  <c r="DV228" i="2"/>
  <c r="DL228" i="2"/>
  <c r="DY228" i="2"/>
  <c r="DD229" i="2"/>
  <c r="DQ229" i="2"/>
  <c r="DF229" i="2"/>
  <c r="DS229" i="2"/>
  <c r="DF230" i="2"/>
  <c r="DS230" i="2"/>
  <c r="DJ230" i="2"/>
  <c r="DW230" i="2"/>
  <c r="DL230" i="2"/>
  <c r="DY230" i="2"/>
  <c r="DC231" i="2"/>
  <c r="DP231" i="2"/>
  <c r="DE231" i="2"/>
  <c r="DR231" i="2"/>
  <c r="DL231" i="2"/>
  <c r="DY231" i="2"/>
  <c r="DD232" i="2"/>
  <c r="DQ232" i="2"/>
  <c r="DF232" i="2"/>
  <c r="DS232" i="2"/>
  <c r="DD233" i="2"/>
  <c r="DQ233" i="2"/>
  <c r="DF233" i="2"/>
  <c r="DS233" i="2"/>
  <c r="DJ233" i="2"/>
  <c r="DW233" i="2"/>
  <c r="DL233" i="2"/>
  <c r="DY233" i="2"/>
  <c r="DB234" i="2"/>
  <c r="DO234" i="2"/>
  <c r="DL234" i="2"/>
  <c r="DY234" i="2"/>
  <c r="DM235" i="2"/>
  <c r="DZ235" i="2"/>
  <c r="DC236" i="2"/>
  <c r="DP236" i="2"/>
  <c r="DF236" i="2"/>
  <c r="DS236" i="2"/>
  <c r="DC237" i="2"/>
  <c r="DP237" i="2"/>
  <c r="DM237" i="2"/>
  <c r="DZ237" i="2"/>
  <c r="DC238" i="2"/>
  <c r="DP238" i="2"/>
  <c r="DE238" i="2"/>
  <c r="DR238" i="2"/>
  <c r="DL238" i="2"/>
  <c r="DY238" i="2"/>
  <c r="DC239" i="2"/>
  <c r="DP239" i="2"/>
  <c r="DF239" i="2"/>
  <c r="DS239" i="2"/>
  <c r="DJ239" i="2"/>
  <c r="DW239" i="2"/>
  <c r="DL239" i="2"/>
  <c r="DY239" i="2"/>
  <c r="DK240" i="2"/>
  <c r="DX240" i="2"/>
  <c r="DF241" i="2"/>
  <c r="DS241" i="2"/>
  <c r="DM241" i="2"/>
  <c r="DZ241" i="2"/>
  <c r="DD242" i="2"/>
  <c r="DQ242" i="2"/>
  <c r="DF242" i="2"/>
  <c r="DS242" i="2"/>
  <c r="DL242" i="2"/>
  <c r="DY242" i="2"/>
  <c r="DB243" i="2"/>
  <c r="DO243" i="2"/>
  <c r="DE243" i="2"/>
  <c r="DR243" i="2"/>
  <c r="DJ243" i="2"/>
  <c r="DW243" i="2"/>
  <c r="DL243" i="2"/>
  <c r="DY243" i="2"/>
  <c r="DE244" i="2"/>
  <c r="DR244" i="2"/>
  <c r="DJ244" i="2"/>
  <c r="DW244" i="2"/>
  <c r="DL244" i="2"/>
  <c r="DY244" i="2"/>
  <c r="DC245" i="2"/>
  <c r="DP245" i="2"/>
  <c r="DE245" i="2"/>
  <c r="DR245" i="2"/>
  <c r="DL245" i="2"/>
  <c r="DY245" i="2"/>
  <c r="DI248" i="2"/>
  <c r="DV248" i="2"/>
  <c r="DL248" i="2"/>
  <c r="DY248" i="2"/>
  <c r="DI249" i="2"/>
  <c r="DV249" i="2"/>
  <c r="DK249" i="2"/>
  <c r="DX249" i="2"/>
  <c r="DK250" i="2"/>
  <c r="DX250" i="2"/>
  <c r="DJ251" i="2"/>
  <c r="DW251" i="2"/>
  <c r="DL251" i="2"/>
  <c r="DY251" i="2"/>
  <c r="DL252" i="2"/>
  <c r="DY252" i="2"/>
  <c r="DJ253" i="2"/>
  <c r="DW253" i="2"/>
  <c r="DL253" i="2"/>
  <c r="DY253" i="2"/>
  <c r="DJ254" i="2"/>
  <c r="DW254" i="2"/>
  <c r="DM254" i="2"/>
  <c r="DZ254" i="2"/>
  <c r="DJ255" i="2"/>
  <c r="DW255" i="2"/>
  <c r="DL255" i="2"/>
  <c r="DY255" i="2"/>
  <c r="DM256" i="2"/>
  <c r="DZ256" i="2"/>
  <c r="DM257" i="2"/>
  <c r="DZ257" i="2"/>
  <c r="DM258" i="2"/>
  <c r="DZ258" i="2"/>
  <c r="DI261" i="2"/>
  <c r="DV261" i="2"/>
  <c r="DK262" i="2"/>
  <c r="DX262" i="2"/>
  <c r="DL264" i="2"/>
  <c r="DY264" i="2"/>
  <c r="DK265" i="2"/>
  <c r="DX265" i="2"/>
  <c r="DK266" i="2"/>
  <c r="DX266" i="2"/>
  <c r="DJ267" i="2"/>
  <c r="DW267" i="2"/>
  <c r="DL267" i="2"/>
  <c r="DY267" i="2"/>
  <c r="DI268" i="2"/>
  <c r="DV268" i="2"/>
  <c r="DL268" i="2"/>
  <c r="DY268" i="2"/>
  <c r="DJ269" i="2"/>
  <c r="DW269" i="2"/>
  <c r="DL269" i="2"/>
  <c r="DY269" i="2"/>
  <c r="DI271" i="2"/>
  <c r="DV271" i="2"/>
  <c r="DL271" i="2"/>
  <c r="DY271" i="2"/>
  <c r="DI273" i="2"/>
  <c r="DV273" i="2"/>
  <c r="DL273" i="2"/>
  <c r="DY273" i="2"/>
  <c r="DJ275" i="2"/>
  <c r="DW275" i="2"/>
  <c r="DL275" i="2"/>
  <c r="DY275" i="2"/>
  <c r="DM276" i="2"/>
  <c r="DZ276" i="2"/>
  <c r="DK277" i="2"/>
  <c r="DX277" i="2"/>
  <c r="DJ278" i="2"/>
  <c r="DW278" i="2"/>
  <c r="DL278" i="2"/>
  <c r="DY278" i="2"/>
  <c r="DI280" i="2"/>
  <c r="DV280" i="2"/>
  <c r="DK280" i="2"/>
  <c r="DX280" i="2"/>
  <c r="DM281" i="2"/>
  <c r="DZ281" i="2"/>
  <c r="DM282" i="2"/>
  <c r="DZ282" i="2"/>
  <c r="DI283" i="2"/>
  <c r="DV283" i="2"/>
  <c r="DK283" i="2"/>
  <c r="DX283" i="2"/>
  <c r="DI284" i="2"/>
  <c r="DV284" i="2"/>
  <c r="DK284" i="2"/>
  <c r="DX284" i="2"/>
  <c r="DM285" i="2"/>
  <c r="DZ285" i="2"/>
  <c r="DM286" i="2"/>
  <c r="DZ286" i="2"/>
  <c r="DI287" i="2"/>
  <c r="DV287" i="2"/>
  <c r="DK287" i="2"/>
  <c r="DX287" i="2"/>
  <c r="DJ288" i="2"/>
  <c r="DW288" i="2"/>
  <c r="DM288" i="2"/>
  <c r="DZ288" i="2"/>
  <c r="DI289" i="2"/>
  <c r="DV289" i="2"/>
  <c r="DJ290" i="2"/>
  <c r="DW290" i="2"/>
  <c r="DM290" i="2"/>
  <c r="DZ290" i="2"/>
  <c r="DK291" i="2"/>
  <c r="DX291" i="2"/>
  <c r="DJ292" i="2"/>
  <c r="DW292" i="2"/>
  <c r="DM292" i="2"/>
  <c r="DZ292" i="2"/>
  <c r="DI293" i="2"/>
  <c r="DV293" i="2"/>
  <c r="DJ294" i="2"/>
  <c r="DW294" i="2"/>
  <c r="DM294" i="2"/>
  <c r="DZ294" i="2"/>
  <c r="DI295" i="2"/>
  <c r="DV295" i="2"/>
  <c r="DK295" i="2"/>
  <c r="DX295" i="2"/>
  <c r="DJ298" i="2"/>
  <c r="DW298" i="2"/>
  <c r="DM298" i="2"/>
  <c r="DZ298" i="2"/>
  <c r="DM299" i="2"/>
  <c r="DZ299" i="2"/>
  <c r="DM300" i="2"/>
  <c r="DZ300" i="2"/>
  <c r="DM301" i="2"/>
  <c r="DZ301" i="2"/>
  <c r="DJ303" i="2"/>
  <c r="DW303" i="2"/>
  <c r="DL303" i="2"/>
  <c r="DY303" i="2"/>
  <c r="DJ304" i="2"/>
  <c r="DW304" i="2"/>
  <c r="DL304" i="2"/>
  <c r="DY304" i="2"/>
  <c r="DM307" i="2"/>
  <c r="DZ307" i="2"/>
  <c r="DI308" i="2"/>
  <c r="DV308" i="2"/>
  <c r="DK308" i="2"/>
  <c r="DX308" i="2"/>
  <c r="DM310" i="2"/>
  <c r="DZ310" i="2"/>
  <c r="DJ311" i="2"/>
  <c r="DW311" i="2"/>
  <c r="DL311" i="2"/>
  <c r="DY311" i="2"/>
  <c r="DI312" i="2"/>
  <c r="DV312" i="2"/>
  <c r="DK312" i="2"/>
  <c r="DX312" i="2"/>
  <c r="DM314" i="2"/>
  <c r="DZ314" i="2"/>
  <c r="DJ315" i="2"/>
  <c r="DW315" i="2"/>
  <c r="DL315" i="2"/>
  <c r="DY315" i="2"/>
  <c r="DI316" i="2"/>
  <c r="DV316" i="2"/>
  <c r="DK316" i="2"/>
  <c r="DX316" i="2"/>
  <c r="DM318" i="2"/>
  <c r="DZ318" i="2"/>
  <c r="DJ319" i="2"/>
  <c r="DW319" i="2"/>
  <c r="DL319" i="2"/>
  <c r="DY319" i="2"/>
  <c r="DI320" i="2"/>
  <c r="DV320" i="2"/>
  <c r="DK320" i="2"/>
  <c r="DX320" i="2"/>
  <c r="DM322" i="2"/>
  <c r="DZ322" i="2"/>
  <c r="DJ323" i="2"/>
  <c r="DW323" i="2"/>
  <c r="DL323" i="2"/>
  <c r="DY323" i="2"/>
  <c r="DI324" i="2"/>
  <c r="DV324" i="2"/>
  <c r="DK324" i="2"/>
  <c r="DX324" i="2"/>
  <c r="DJ325" i="2"/>
  <c r="DW325" i="2"/>
  <c r="DL325" i="2"/>
  <c r="DY325" i="2"/>
  <c r="DJ326" i="2"/>
  <c r="DW326" i="2"/>
  <c r="DL326" i="2"/>
  <c r="DY326" i="2"/>
  <c r="DI327" i="2"/>
  <c r="DV327" i="2"/>
  <c r="DL327" i="2"/>
  <c r="DY327" i="2"/>
  <c r="DM328" i="2"/>
  <c r="DZ328" i="2"/>
  <c r="DI329" i="2"/>
  <c r="DV329" i="2"/>
  <c r="DL329" i="2"/>
  <c r="DY329" i="2"/>
  <c r="DJ331" i="2"/>
  <c r="DW331" i="2"/>
  <c r="DL331" i="2"/>
  <c r="DY331" i="2"/>
  <c r="DJ333" i="2"/>
  <c r="DW333" i="2"/>
  <c r="DL333" i="2"/>
  <c r="DY333" i="2"/>
  <c r="DJ335" i="2"/>
  <c r="DW335" i="2"/>
  <c r="DI336" i="2"/>
  <c r="DV336" i="2"/>
  <c r="DI337" i="2"/>
  <c r="DV337" i="2"/>
  <c r="DK337" i="2"/>
  <c r="DX337" i="2"/>
  <c r="DI339" i="2"/>
  <c r="DV339" i="2"/>
  <c r="DL339" i="2"/>
  <c r="DY339" i="2"/>
  <c r="DM340" i="2"/>
  <c r="DZ340" i="2"/>
  <c r="DM341" i="2"/>
  <c r="DZ341" i="2"/>
  <c r="DJ343" i="2"/>
  <c r="DW343" i="2"/>
  <c r="DM343" i="2"/>
  <c r="DZ343" i="2"/>
  <c r="DK344" i="2"/>
  <c r="DX344" i="2"/>
  <c r="DI345" i="2"/>
  <c r="DV345" i="2"/>
  <c r="DL345" i="2"/>
  <c r="DY345" i="2"/>
  <c r="DM346" i="2"/>
  <c r="DZ346" i="2"/>
  <c r="DI347" i="2"/>
  <c r="DV347" i="2"/>
  <c r="DK347" i="2"/>
  <c r="DX347" i="2"/>
  <c r="DJ348" i="2"/>
  <c r="DW348" i="2"/>
  <c r="DM348" i="2"/>
  <c r="DZ348" i="2"/>
  <c r="DJ351" i="2"/>
  <c r="DW351" i="2"/>
  <c r="DL351" i="2"/>
  <c r="DY351" i="2"/>
  <c r="DK354" i="2"/>
  <c r="DX354" i="2"/>
  <c r="DL355" i="2"/>
  <c r="DY355" i="2"/>
  <c r="DJ356" i="2"/>
  <c r="DW356" i="2"/>
  <c r="DM356" i="2"/>
  <c r="DZ356" i="2"/>
  <c r="DI357" i="2"/>
  <c r="DV357" i="2"/>
  <c r="DK357" i="2"/>
  <c r="DX357" i="2"/>
  <c r="DJ358" i="2"/>
  <c r="DW358" i="2"/>
  <c r="DM358" i="2"/>
  <c r="DZ358" i="2"/>
  <c r="DI359" i="2"/>
  <c r="DV359" i="2"/>
  <c r="DK359" i="2"/>
  <c r="DX359" i="2"/>
  <c r="DM362" i="2"/>
  <c r="DZ362" i="2"/>
  <c r="DJ363" i="2"/>
  <c r="DW363" i="2"/>
  <c r="DI364" i="2"/>
  <c r="DV364" i="2"/>
  <c r="DK364" i="2"/>
  <c r="DX364" i="2"/>
  <c r="DJ366" i="2"/>
  <c r="DW366" i="2"/>
  <c r="DL367" i="2"/>
  <c r="DY367" i="2"/>
  <c r="DJ369" i="2"/>
  <c r="DW369" i="2"/>
  <c r="DJ372" i="2"/>
  <c r="DW372" i="2"/>
  <c r="DL372" i="2"/>
  <c r="DY372" i="2"/>
  <c r="DI373" i="2"/>
  <c r="DV373" i="2"/>
  <c r="DL373" i="2"/>
  <c r="DY373" i="2"/>
  <c r="DI374" i="2"/>
  <c r="DV374" i="2"/>
  <c r="DK375" i="2"/>
  <c r="DX375" i="2"/>
  <c r="DM376" i="2"/>
  <c r="DZ376" i="2"/>
  <c r="DM377" i="2"/>
  <c r="DZ377" i="2"/>
  <c r="DJ378" i="2"/>
  <c r="DW378" i="2"/>
  <c r="DL378" i="2"/>
  <c r="DY378" i="2"/>
  <c r="DJ379" i="2"/>
  <c r="DW379" i="2"/>
  <c r="DL379" i="2"/>
  <c r="DY379" i="2"/>
  <c r="DI380" i="2"/>
  <c r="DV380" i="2"/>
  <c r="DK380" i="2"/>
  <c r="DX380" i="2"/>
  <c r="DI383" i="2"/>
  <c r="DV383" i="2"/>
  <c r="DJ386" i="2"/>
  <c r="DW386" i="2"/>
  <c r="DM386" i="2"/>
  <c r="DZ386" i="2"/>
  <c r="DJ387" i="2"/>
  <c r="DW387" i="2"/>
  <c r="DM387" i="2"/>
  <c r="DZ387" i="2"/>
  <c r="DL388" i="2"/>
  <c r="DY388" i="2"/>
  <c r="DJ390" i="2"/>
  <c r="DW390" i="2"/>
  <c r="DL390" i="2"/>
  <c r="DY390" i="2"/>
  <c r="DJ391" i="2"/>
  <c r="DW391" i="2"/>
  <c r="DK391" i="2"/>
  <c r="DX391" i="2"/>
  <c r="DM391" i="2"/>
  <c r="DZ391" i="2"/>
  <c r="DK393" i="2"/>
  <c r="DX393" i="2"/>
  <c r="DJ394" i="2"/>
  <c r="DW394" i="2"/>
  <c r="DM394" i="2"/>
  <c r="DZ394" i="2"/>
  <c r="DI396" i="2"/>
  <c r="DV396" i="2"/>
  <c r="DK396" i="2"/>
  <c r="DX396" i="2"/>
  <c r="DJ397" i="2"/>
  <c r="DW397" i="2"/>
  <c r="DL397" i="2"/>
  <c r="DY397" i="2"/>
  <c r="DI399" i="2"/>
  <c r="DV399" i="2"/>
  <c r="DL399" i="2"/>
  <c r="DY399" i="2"/>
  <c r="DL400" i="2"/>
  <c r="DY400" i="2"/>
  <c r="DM401" i="2"/>
  <c r="DZ401" i="2"/>
  <c r="DK402" i="2"/>
  <c r="DX402" i="2"/>
  <c r="DJ404" i="2"/>
  <c r="DW404" i="2"/>
  <c r="DM404" i="2"/>
  <c r="DZ404" i="2"/>
  <c r="DL406" i="2"/>
  <c r="DY406" i="2"/>
  <c r="DJ407" i="2"/>
  <c r="DW407" i="2"/>
  <c r="DK407" i="2"/>
  <c r="DX407" i="2"/>
  <c r="DM407" i="2"/>
  <c r="DZ407" i="2"/>
  <c r="DK409" i="2"/>
  <c r="DX409" i="2"/>
  <c r="DJ410" i="2"/>
  <c r="DW410" i="2"/>
  <c r="DM410" i="2"/>
  <c r="DZ410" i="2"/>
  <c r="DK412" i="2"/>
  <c r="DX412" i="2"/>
  <c r="DJ413" i="2"/>
  <c r="DW413" i="2"/>
  <c r="DL413" i="2"/>
  <c r="DY413" i="2"/>
  <c r="DK414" i="2"/>
  <c r="DX414" i="2"/>
  <c r="DJ415" i="2"/>
  <c r="DW415" i="2"/>
  <c r="DL415" i="2"/>
  <c r="DY415" i="2"/>
  <c r="DI416" i="2"/>
  <c r="DV416" i="2"/>
  <c r="DK416" i="2"/>
  <c r="DX416" i="2"/>
  <c r="DL417" i="2"/>
  <c r="DY417" i="2"/>
  <c r="DK418" i="2"/>
  <c r="DX418" i="2"/>
  <c r="DM419" i="2"/>
  <c r="DZ419" i="2"/>
  <c r="DJ420" i="2"/>
  <c r="DW420" i="2"/>
  <c r="DM420" i="2"/>
  <c r="DZ420" i="2"/>
  <c r="DL421" i="2"/>
  <c r="DY421" i="2"/>
  <c r="DM422" i="2"/>
  <c r="DZ422" i="2"/>
  <c r="DL423" i="2"/>
  <c r="DY423" i="2"/>
  <c r="DJ424" i="2"/>
  <c r="DW424" i="2"/>
  <c r="DK424" i="2"/>
  <c r="DX424" i="2"/>
  <c r="DM424" i="2"/>
  <c r="DZ424" i="2"/>
  <c r="DK425" i="2"/>
  <c r="DX425" i="2"/>
  <c r="DK427" i="2"/>
  <c r="DX427" i="2"/>
  <c r="DK428" i="2"/>
  <c r="DX428" i="2"/>
  <c r="DK429" i="2"/>
  <c r="DX429" i="2"/>
  <c r="DK431" i="2"/>
  <c r="DX431" i="2"/>
  <c r="DK432" i="2"/>
  <c r="DX432" i="2"/>
  <c r="DK433" i="2"/>
  <c r="DX433" i="2"/>
  <c r="DJ434" i="2"/>
  <c r="DW434" i="2"/>
  <c r="DM434" i="2"/>
  <c r="DZ434" i="2"/>
  <c r="DJ435" i="2"/>
  <c r="DW435" i="2"/>
  <c r="DK435" i="2"/>
  <c r="DX435" i="2"/>
  <c r="DM435" i="2"/>
  <c r="DZ435" i="2"/>
  <c r="DI436" i="2"/>
  <c r="DV436" i="2"/>
  <c r="DJ437" i="2"/>
  <c r="DW437" i="2"/>
  <c r="DL437" i="2"/>
  <c r="DY437" i="2"/>
  <c r="DJ440" i="2"/>
  <c r="DW440" i="2"/>
  <c r="DL440" i="2"/>
  <c r="DY440" i="2"/>
  <c r="DM441" i="2"/>
  <c r="DZ441" i="2"/>
  <c r="DK444" i="2"/>
  <c r="DX444" i="2"/>
  <c r="DJ446" i="2"/>
  <c r="DW446" i="2"/>
  <c r="DL446" i="2"/>
  <c r="DY446" i="2"/>
  <c r="DI447" i="2"/>
  <c r="DV447" i="2"/>
  <c r="DJ448" i="2"/>
  <c r="DW448" i="2"/>
  <c r="DL448" i="2"/>
  <c r="DY448" i="2"/>
  <c r="DL450" i="2"/>
  <c r="DY450" i="2"/>
  <c r="DL454" i="2"/>
  <c r="DY454" i="2"/>
  <c r="DL458" i="2"/>
  <c r="DY458" i="2"/>
  <c r="DJ462" i="2"/>
  <c r="DW462" i="2"/>
  <c r="DM462" i="2"/>
  <c r="DZ462" i="2"/>
  <c r="DK464" i="2"/>
  <c r="DX464" i="2"/>
  <c r="DJ467" i="2"/>
  <c r="DW467" i="2"/>
  <c r="DM467" i="2"/>
  <c r="DZ467" i="2"/>
  <c r="DK469" i="2"/>
  <c r="DX469" i="2"/>
  <c r="DK471" i="2"/>
  <c r="DX471" i="2"/>
  <c r="DL472" i="2"/>
  <c r="DY472" i="2"/>
  <c r="DJ473" i="2"/>
  <c r="DW473" i="2"/>
  <c r="DM473" i="2"/>
  <c r="DZ473" i="2"/>
  <c r="DI475" i="2"/>
  <c r="DV475" i="2"/>
  <c r="DK475" i="2"/>
  <c r="DX475" i="2"/>
  <c r="DJ477" i="2"/>
  <c r="DW477" i="2"/>
  <c r="DJ478" i="2"/>
  <c r="DW478" i="2"/>
  <c r="DK478" i="2"/>
  <c r="DX478" i="2"/>
  <c r="DM478" i="2"/>
  <c r="DZ478" i="2"/>
  <c r="DI480" i="2"/>
  <c r="DV480" i="2"/>
  <c r="DL480" i="2"/>
  <c r="DY480" i="2"/>
  <c r="DI481" i="2"/>
  <c r="DV481" i="2"/>
  <c r="DL481" i="2"/>
  <c r="DY481" i="2"/>
  <c r="DM483" i="2"/>
  <c r="DZ483" i="2"/>
  <c r="DM484" i="2"/>
  <c r="DZ484" i="2"/>
  <c r="DK485" i="2"/>
  <c r="DX485" i="2"/>
  <c r="DM486" i="2"/>
  <c r="DZ486" i="2"/>
  <c r="DI488" i="2"/>
  <c r="DV488" i="2"/>
  <c r="DK488" i="2"/>
  <c r="DX488" i="2"/>
  <c r="DJ490" i="2"/>
  <c r="DW490" i="2"/>
  <c r="DJ491" i="2"/>
  <c r="DW491" i="2"/>
  <c r="DK491" i="2"/>
  <c r="DX491" i="2"/>
  <c r="DM491" i="2"/>
  <c r="DZ491" i="2"/>
  <c r="DI492" i="2"/>
  <c r="DV492" i="2"/>
  <c r="DL492" i="2"/>
  <c r="DY492" i="2"/>
  <c r="DJ493" i="2"/>
  <c r="DW493" i="2"/>
  <c r="DM493" i="2"/>
  <c r="DZ493" i="2"/>
  <c r="DI495" i="2"/>
  <c r="DV495" i="2"/>
  <c r="DL495" i="2"/>
  <c r="DY495" i="2"/>
  <c r="DK497" i="2"/>
  <c r="DX497" i="2"/>
  <c r="DI498" i="2"/>
  <c r="DV498" i="2"/>
  <c r="DL498" i="2"/>
  <c r="DY498" i="2"/>
  <c r="DJ499" i="2"/>
  <c r="DW499" i="2"/>
  <c r="DK499" i="2"/>
  <c r="DX499" i="2"/>
  <c r="DM499" i="2"/>
  <c r="DZ499" i="2"/>
  <c r="DI500" i="2"/>
  <c r="DV500" i="2"/>
  <c r="DL500" i="2"/>
  <c r="DY500" i="2"/>
  <c r="DJ501" i="2"/>
  <c r="DW501" i="2"/>
  <c r="DM501" i="2"/>
  <c r="DZ501" i="2"/>
  <c r="DI503" i="2"/>
  <c r="DV503" i="2"/>
  <c r="DL503" i="2"/>
  <c r="DY503" i="2"/>
  <c r="DK505" i="2"/>
  <c r="DX505" i="2"/>
  <c r="DI506" i="2"/>
  <c r="DV506" i="2"/>
  <c r="DL506" i="2"/>
  <c r="DY506" i="2"/>
  <c r="DJ507" i="2"/>
  <c r="DW507" i="2"/>
  <c r="DK507" i="2"/>
  <c r="DX507" i="2"/>
  <c r="DM507" i="2"/>
  <c r="DZ507" i="2"/>
  <c r="DI508" i="2"/>
  <c r="DV508" i="2"/>
  <c r="DL508" i="2"/>
  <c r="DY508" i="2"/>
  <c r="DJ509" i="2"/>
  <c r="DW509" i="2"/>
  <c r="DM509" i="2"/>
  <c r="DZ509" i="2"/>
  <c r="DI511" i="2"/>
  <c r="DV511" i="2"/>
  <c r="DL511" i="2"/>
  <c r="DY511" i="2"/>
  <c r="DK513" i="2"/>
  <c r="DX513" i="2"/>
  <c r="DI514" i="2"/>
  <c r="DV514" i="2"/>
  <c r="DL514" i="2"/>
  <c r="DY514" i="2"/>
  <c r="DI515" i="2"/>
  <c r="DV515" i="2"/>
  <c r="DK515" i="2"/>
  <c r="DX515" i="2"/>
  <c r="DK517" i="2"/>
  <c r="DX517" i="2"/>
  <c r="DL519" i="2"/>
  <c r="DY519" i="2"/>
  <c r="DL520" i="2"/>
  <c r="DY520" i="2"/>
  <c r="DK521" i="2"/>
  <c r="DX521" i="2"/>
  <c r="DK523" i="2"/>
  <c r="DX523" i="2"/>
  <c r="DL525" i="2"/>
  <c r="DY525" i="2"/>
  <c r="DI526" i="2"/>
  <c r="DV526" i="2"/>
  <c r="DL526" i="2"/>
  <c r="DY526" i="2"/>
  <c r="DK530" i="2"/>
  <c r="DX530" i="2"/>
  <c r="DJ531" i="2"/>
  <c r="DW531" i="2"/>
  <c r="DL531" i="2"/>
  <c r="DY531" i="2"/>
  <c r="DK532" i="2"/>
  <c r="DX532" i="2"/>
  <c r="DL533" i="2"/>
  <c r="DY533" i="2"/>
  <c r="DK534" i="2"/>
  <c r="DX534" i="2"/>
  <c r="DK536" i="2"/>
  <c r="DX536" i="2"/>
  <c r="DM537" i="2"/>
  <c r="DZ537" i="2"/>
  <c r="DK539" i="2"/>
  <c r="DX539" i="2"/>
  <c r="DI541" i="2"/>
  <c r="DV541" i="2"/>
  <c r="DL541" i="2"/>
  <c r="DY541" i="2"/>
  <c r="DJ542" i="2"/>
  <c r="DW542" i="2"/>
  <c r="DM542" i="2"/>
  <c r="DZ542" i="2"/>
  <c r="DJ543" i="2"/>
  <c r="DW543" i="2"/>
  <c r="DM543" i="2"/>
  <c r="DZ543" i="2"/>
  <c r="DM546" i="2"/>
  <c r="DZ546" i="2"/>
  <c r="DK548" i="2"/>
  <c r="DX548" i="2"/>
  <c r="DK550" i="2"/>
  <c r="DX550" i="2"/>
  <c r="DJ551" i="2"/>
  <c r="DW551" i="2"/>
  <c r="DM551" i="2"/>
  <c r="DZ551" i="2"/>
  <c r="DI552" i="2"/>
  <c r="DV552" i="2"/>
  <c r="DM552" i="2"/>
  <c r="DZ552" i="2"/>
  <c r="DJ553" i="2"/>
  <c r="DW553" i="2"/>
  <c r="DM553" i="2"/>
  <c r="DZ553" i="2"/>
  <c r="DM554" i="2"/>
  <c r="DZ554" i="2"/>
  <c r="DK555" i="2"/>
  <c r="DX555" i="2"/>
  <c r="DJ556" i="2"/>
  <c r="DW556" i="2"/>
  <c r="DL556" i="2"/>
  <c r="DY556" i="2"/>
  <c r="DK557" i="2"/>
  <c r="DX557" i="2"/>
  <c r="DJ560" i="2"/>
  <c r="DW560" i="2"/>
  <c r="DJ561" i="2"/>
  <c r="DW561" i="2"/>
  <c r="DI562" i="2"/>
  <c r="DV562" i="2"/>
  <c r="DL562" i="2"/>
  <c r="DY562" i="2"/>
  <c r="DJ563" i="2"/>
  <c r="DW563" i="2"/>
  <c r="DK563" i="2"/>
  <c r="DX563" i="2"/>
  <c r="DM563" i="2"/>
  <c r="DZ563" i="2"/>
  <c r="DI564" i="2"/>
  <c r="DV564" i="2"/>
  <c r="DL564" i="2"/>
  <c r="DY564" i="2"/>
  <c r="DJ565" i="2"/>
  <c r="DW565" i="2"/>
  <c r="DM565" i="2"/>
  <c r="DZ565" i="2"/>
  <c r="DJ567" i="2"/>
  <c r="DW567" i="2"/>
  <c r="DM567" i="2"/>
  <c r="DZ567" i="2"/>
  <c r="DJ568" i="2"/>
  <c r="DW568" i="2"/>
  <c r="DK569" i="2"/>
  <c r="DX569" i="2"/>
  <c r="DM570" i="2"/>
  <c r="DZ570" i="2"/>
  <c r="DJ571" i="2"/>
  <c r="DW571" i="2"/>
  <c r="DM571" i="2"/>
  <c r="DZ571" i="2"/>
  <c r="DJ573" i="2"/>
  <c r="DW573" i="2"/>
  <c r="DM573" i="2"/>
  <c r="DZ573" i="2"/>
  <c r="DI574" i="2"/>
  <c r="DV574" i="2"/>
  <c r="DK575" i="2"/>
  <c r="DX575" i="2"/>
  <c r="DM576" i="2"/>
  <c r="DZ576" i="2"/>
  <c r="DJ577" i="2"/>
  <c r="DW577" i="2"/>
  <c r="DM577" i="2"/>
  <c r="DZ577" i="2"/>
  <c r="DJ579" i="2"/>
  <c r="DW579" i="2"/>
  <c r="DL579" i="2"/>
  <c r="DY579" i="2"/>
  <c r="DI580" i="2"/>
  <c r="DV580" i="2"/>
  <c r="DJ584" i="2"/>
  <c r="DW584" i="2"/>
  <c r="DL584" i="2"/>
  <c r="DY584" i="2"/>
  <c r="DI585" i="2"/>
  <c r="DV585" i="2"/>
  <c r="DL585" i="2"/>
  <c r="DY585" i="2"/>
  <c r="DJ586" i="2"/>
  <c r="DW586" i="2"/>
  <c r="DI589" i="2"/>
  <c r="DV589" i="2"/>
  <c r="DK590" i="2"/>
  <c r="DX590" i="2"/>
  <c r="DJ591" i="2"/>
  <c r="DW591" i="2"/>
  <c r="DL591" i="2"/>
  <c r="DY591" i="2"/>
  <c r="DI592" i="2"/>
  <c r="DV592" i="2"/>
  <c r="DL592" i="2"/>
  <c r="DY592" i="2"/>
  <c r="DM593" i="2"/>
  <c r="DZ593" i="2"/>
  <c r="DJ594" i="2"/>
  <c r="DW594" i="2"/>
  <c r="DM594" i="2"/>
  <c r="DZ594" i="2"/>
  <c r="DK595" i="2"/>
  <c r="DX595" i="2"/>
  <c r="DI597" i="2"/>
  <c r="DV597" i="2"/>
  <c r="DK598" i="2"/>
  <c r="DX598" i="2"/>
  <c r="DJ599" i="2"/>
  <c r="DW599" i="2"/>
  <c r="DL599" i="2"/>
  <c r="DY599" i="2"/>
  <c r="DJ600" i="2"/>
  <c r="DW600" i="2"/>
  <c r="DL600" i="2"/>
  <c r="DY600" i="2"/>
  <c r="DJ601" i="2"/>
  <c r="DW601" i="2"/>
  <c r="DL601" i="2"/>
  <c r="DY601" i="2"/>
  <c r="DJ602" i="2"/>
  <c r="DW602" i="2"/>
  <c r="DL602" i="2"/>
  <c r="DY602" i="2"/>
  <c r="DJ603" i="2"/>
  <c r="DW603" i="2"/>
  <c r="DL603" i="2"/>
  <c r="DY603" i="2"/>
  <c r="DJ604" i="2"/>
  <c r="DW604" i="2"/>
  <c r="DL604" i="2"/>
  <c r="DY604" i="2"/>
  <c r="DJ605" i="2"/>
  <c r="DW605" i="2"/>
  <c r="DL605" i="2"/>
  <c r="DY605" i="2"/>
  <c r="DJ606" i="2"/>
  <c r="DW606" i="2"/>
  <c r="DL606" i="2"/>
  <c r="DY606" i="2"/>
  <c r="DM609" i="2"/>
  <c r="DZ609" i="2"/>
  <c r="DJ610" i="2"/>
  <c r="DW610" i="2"/>
  <c r="DL610" i="2"/>
  <c r="DY610" i="2"/>
  <c r="DI611" i="2"/>
  <c r="DV611" i="2"/>
  <c r="DK611" i="2"/>
  <c r="DX611" i="2"/>
  <c r="DM613" i="2"/>
  <c r="DZ613" i="2"/>
  <c r="DJ614" i="2"/>
  <c r="DW614" i="2"/>
  <c r="DL614" i="2"/>
  <c r="DY614" i="2"/>
  <c r="DI615" i="2"/>
  <c r="DV615" i="2"/>
  <c r="DK615" i="2"/>
  <c r="DX615" i="2"/>
  <c r="DI618" i="2"/>
  <c r="DV618" i="2"/>
  <c r="DK618" i="2"/>
  <c r="DX618" i="2"/>
  <c r="DJ619" i="2"/>
  <c r="DW619" i="2"/>
  <c r="DL619" i="2"/>
  <c r="DY619" i="2"/>
  <c r="DJ621" i="2"/>
  <c r="DW621" i="2"/>
  <c r="DL621" i="2"/>
  <c r="DY621" i="2"/>
  <c r="DI622" i="2"/>
  <c r="DV622" i="2"/>
  <c r="DK622" i="2"/>
  <c r="DX622" i="2"/>
  <c r="DJ623" i="2"/>
  <c r="DW623" i="2"/>
  <c r="DM624" i="2"/>
  <c r="DZ624" i="2"/>
  <c r="DK625" i="2"/>
  <c r="DX625" i="2"/>
  <c r="DM626" i="2"/>
  <c r="DZ626" i="2"/>
  <c r="DL627" i="2"/>
  <c r="DY627" i="2"/>
  <c r="DI630" i="2"/>
  <c r="DV630" i="2"/>
  <c r="DK630" i="2"/>
  <c r="DX630" i="2"/>
  <c r="DJ631" i="2"/>
  <c r="DW631" i="2"/>
  <c r="DL631" i="2"/>
  <c r="DY631" i="2"/>
  <c r="DI632" i="2"/>
  <c r="DV632" i="2"/>
  <c r="DL632" i="2"/>
  <c r="DY632" i="2"/>
  <c r="DI633" i="2"/>
  <c r="DV633" i="2"/>
  <c r="DL633" i="2"/>
  <c r="DY633" i="2"/>
  <c r="DJ634" i="2"/>
  <c r="DW634" i="2"/>
  <c r="DL634" i="2"/>
  <c r="DY634" i="2"/>
  <c r="DJ635" i="2"/>
  <c r="DW635" i="2"/>
  <c r="DL635" i="2"/>
  <c r="DY635" i="2"/>
  <c r="DM636" i="2"/>
  <c r="DZ636" i="2"/>
  <c r="DI637" i="2"/>
  <c r="DV637" i="2"/>
  <c r="DK637" i="2"/>
  <c r="DX637" i="2"/>
  <c r="DI639" i="2"/>
  <c r="DV639" i="2"/>
  <c r="DK639" i="2"/>
  <c r="DX639" i="2"/>
  <c r="DJ640" i="2"/>
  <c r="DW640" i="2"/>
  <c r="DL640" i="2"/>
  <c r="DY640" i="2"/>
  <c r="DI642" i="2"/>
  <c r="DV642" i="2"/>
  <c r="DK642" i="2"/>
  <c r="DX642" i="2"/>
  <c r="DK643" i="2"/>
  <c r="DX643" i="2"/>
  <c r="DK644" i="2"/>
  <c r="DX644" i="2"/>
  <c r="DI645" i="2"/>
  <c r="DV645" i="2"/>
  <c r="DK645" i="2"/>
  <c r="DX645" i="2"/>
  <c r="DM646" i="2"/>
  <c r="DZ646" i="2"/>
  <c r="DK647" i="2"/>
  <c r="DX647" i="2"/>
  <c r="DI648" i="2"/>
  <c r="DV648" i="2"/>
  <c r="DK648" i="2"/>
  <c r="DX648" i="2"/>
  <c r="DI649" i="2"/>
  <c r="DV649" i="2"/>
  <c r="DL649" i="2"/>
  <c r="DY649" i="2"/>
  <c r="DI650" i="2"/>
  <c r="DV650" i="2"/>
  <c r="DL650" i="2"/>
  <c r="DY650" i="2"/>
  <c r="DK651" i="2"/>
  <c r="DX651" i="2"/>
  <c r="DK652" i="2"/>
  <c r="DX652" i="2"/>
  <c r="DK653" i="2"/>
  <c r="DX653" i="2"/>
  <c r="DJ654" i="2"/>
  <c r="DW654" i="2"/>
  <c r="DI655" i="2"/>
  <c r="DV655" i="2"/>
  <c r="DL655" i="2"/>
  <c r="DY655" i="2"/>
  <c r="DK656" i="2"/>
  <c r="DX656" i="2"/>
  <c r="DJ657" i="2"/>
  <c r="DW657" i="2"/>
  <c r="DM657" i="2"/>
  <c r="DZ657" i="2"/>
  <c r="DI659" i="2"/>
  <c r="DV659" i="2"/>
  <c r="DK659" i="2"/>
  <c r="DX659" i="2"/>
  <c r="DK662" i="2"/>
  <c r="DX662" i="2"/>
  <c r="DJ663" i="2"/>
  <c r="DW663" i="2"/>
  <c r="DK664" i="2"/>
  <c r="DX664" i="2"/>
  <c r="DK665" i="2"/>
  <c r="DX665" i="2"/>
  <c r="DK666" i="2"/>
  <c r="DX666" i="2"/>
  <c r="DJ667" i="2"/>
  <c r="DW667" i="2"/>
  <c r="DL667" i="2"/>
  <c r="DY667" i="2"/>
  <c r="DL668" i="2"/>
  <c r="DY668" i="2"/>
  <c r="DJ669" i="2"/>
  <c r="DW669" i="2"/>
  <c r="DJ670" i="2"/>
  <c r="DW670" i="2"/>
  <c r="DM670" i="2"/>
  <c r="DZ670" i="2"/>
  <c r="DK671" i="2"/>
  <c r="DX671" i="2"/>
  <c r="DI672" i="2"/>
  <c r="DV672" i="2"/>
  <c r="DL672" i="2"/>
  <c r="DY672" i="2"/>
  <c r="DJ673" i="2"/>
  <c r="DW673" i="2"/>
  <c r="DL673" i="2"/>
  <c r="DY673" i="2"/>
  <c r="DJ674" i="2"/>
  <c r="DW674" i="2"/>
  <c r="DL674" i="2"/>
  <c r="DY674" i="2"/>
  <c r="DK675" i="2"/>
  <c r="DX675" i="2"/>
  <c r="DM678" i="2"/>
  <c r="DZ678" i="2"/>
  <c r="DJ679" i="2"/>
  <c r="DW679" i="2"/>
  <c r="DM679" i="2"/>
  <c r="DZ679" i="2"/>
  <c r="DI680" i="2"/>
  <c r="DV680" i="2"/>
  <c r="DK683" i="2"/>
  <c r="DX683" i="2"/>
  <c r="DJ684" i="2"/>
  <c r="DW684" i="2"/>
  <c r="DL684" i="2"/>
  <c r="DY684" i="2"/>
  <c r="DI685" i="2"/>
  <c r="DV685" i="2"/>
  <c r="DL685" i="2"/>
  <c r="DY685" i="2"/>
  <c r="DI686" i="2"/>
  <c r="DV686" i="2"/>
  <c r="DK686" i="2"/>
  <c r="DX686" i="2"/>
  <c r="DJ688" i="2"/>
  <c r="DW688" i="2"/>
  <c r="DL688" i="2"/>
  <c r="DY688" i="2"/>
  <c r="DI689" i="2"/>
  <c r="DV689" i="2"/>
  <c r="DL689" i="2"/>
  <c r="DY689" i="2"/>
  <c r="DK690" i="2"/>
  <c r="DX690" i="2"/>
  <c r="DJ692" i="2"/>
  <c r="DW692" i="2"/>
  <c r="DL692" i="2"/>
  <c r="DY692" i="2"/>
  <c r="DJ693" i="2"/>
  <c r="DW693" i="2"/>
  <c r="DM693" i="2"/>
  <c r="DZ693" i="2"/>
  <c r="DJ696" i="2"/>
  <c r="DW696" i="2"/>
  <c r="DL696" i="2"/>
  <c r="DY696" i="2"/>
  <c r="DI697" i="2"/>
  <c r="DV697" i="2"/>
  <c r="DK697" i="2"/>
  <c r="DX697" i="2"/>
  <c r="DK698" i="2"/>
  <c r="DX698" i="2"/>
  <c r="DJ699" i="2"/>
  <c r="DW699" i="2"/>
  <c r="DM699" i="2"/>
  <c r="DZ699" i="2"/>
  <c r="DM700" i="2"/>
  <c r="DZ700" i="2"/>
  <c r="DK702" i="2"/>
  <c r="DX702" i="2"/>
  <c r="DK703" i="2"/>
  <c r="DX703" i="2"/>
  <c r="DI704" i="2"/>
  <c r="DV704" i="2"/>
  <c r="DK704" i="2"/>
  <c r="DX704" i="2"/>
  <c r="DJ706" i="2"/>
  <c r="DW706" i="2"/>
  <c r="DL706" i="2"/>
  <c r="DY706" i="2"/>
  <c r="DM707" i="2"/>
  <c r="DZ707" i="2"/>
  <c r="DI709" i="2"/>
  <c r="DV709" i="2"/>
  <c r="DK709" i="2"/>
  <c r="DX709" i="2"/>
  <c r="DK710" i="2"/>
  <c r="DX710" i="2"/>
  <c r="DJ711" i="2"/>
  <c r="DW711" i="2"/>
  <c r="DM711" i="2"/>
  <c r="DZ711" i="2"/>
  <c r="DK713" i="2"/>
  <c r="DX713" i="2"/>
  <c r="DL714" i="2"/>
  <c r="DY714" i="2"/>
  <c r="DK717" i="2"/>
  <c r="DX717" i="2"/>
  <c r="DM718" i="2"/>
  <c r="DZ718" i="2"/>
  <c r="DI719" i="2"/>
  <c r="DV719" i="2"/>
  <c r="DK720" i="2"/>
  <c r="DX720" i="2"/>
  <c r="DJ723" i="2"/>
  <c r="DW723" i="2"/>
  <c r="DL723" i="2"/>
  <c r="DY723" i="2"/>
  <c r="DK724" i="2"/>
  <c r="DX724" i="2"/>
  <c r="DK725" i="2"/>
  <c r="DX725" i="2"/>
  <c r="DJ726" i="2"/>
  <c r="DW726" i="2"/>
  <c r="DI728" i="2"/>
  <c r="DV728" i="2"/>
  <c r="DK728" i="2"/>
  <c r="DX728" i="2"/>
  <c r="DJ729" i="2"/>
  <c r="DW729" i="2"/>
  <c r="DM729" i="2"/>
  <c r="DZ729" i="2"/>
  <c r="DK731" i="2"/>
  <c r="DX731" i="2"/>
  <c r="DL732" i="2"/>
  <c r="DY732" i="2"/>
  <c r="DK734" i="2"/>
  <c r="DX734" i="2"/>
  <c r="DI735" i="2"/>
  <c r="DV735" i="2"/>
  <c r="DL735" i="2"/>
  <c r="DY735" i="2"/>
  <c r="DJ736" i="2"/>
  <c r="DW736" i="2"/>
  <c r="DM736" i="2"/>
  <c r="DZ736" i="2"/>
  <c r="DK737" i="2"/>
  <c r="DX737" i="2"/>
  <c r="DJ738" i="2"/>
  <c r="DW738" i="2"/>
  <c r="DL738" i="2"/>
  <c r="DY738" i="2"/>
  <c r="DK739" i="2"/>
  <c r="DX739" i="2"/>
  <c r="DJ741" i="2"/>
  <c r="DW741" i="2"/>
  <c r="DM741" i="2"/>
  <c r="DZ741" i="2"/>
  <c r="DL742" i="2"/>
  <c r="DY742" i="2"/>
  <c r="DK743" i="2"/>
  <c r="DX743" i="2"/>
  <c r="DM744" i="2"/>
  <c r="DZ744" i="2"/>
  <c r="DM745" i="2"/>
  <c r="DZ745" i="2"/>
  <c r="DI746" i="2"/>
  <c r="DV746" i="2"/>
  <c r="DK746" i="2"/>
  <c r="DX746" i="2"/>
  <c r="DI747" i="2"/>
  <c r="DV747" i="2"/>
  <c r="DK747" i="2"/>
  <c r="DX747" i="2"/>
  <c r="DJ749" i="2"/>
  <c r="DW749" i="2"/>
  <c r="DL749" i="2"/>
  <c r="DY749" i="2"/>
  <c r="DJ750" i="2"/>
  <c r="DW750" i="2"/>
  <c r="DL750" i="2"/>
  <c r="DY750" i="2"/>
  <c r="DK751" i="2"/>
  <c r="DX751" i="2"/>
  <c r="DM752" i="2"/>
  <c r="DZ752" i="2"/>
  <c r="DJ753" i="2"/>
  <c r="DW753" i="2"/>
  <c r="DM753" i="2"/>
  <c r="DZ753" i="2"/>
  <c r="DJ754" i="2"/>
  <c r="DW754" i="2"/>
  <c r="DI755" i="2"/>
  <c r="DV755" i="2"/>
  <c r="DK755" i="2"/>
  <c r="DX755" i="2"/>
  <c r="DM756" i="2"/>
  <c r="DZ756" i="2"/>
  <c r="DJ757" i="2"/>
  <c r="DW757" i="2"/>
  <c r="DM757" i="2"/>
  <c r="DZ757" i="2"/>
  <c r="DM758" i="2"/>
  <c r="DZ758" i="2"/>
  <c r="DI759" i="2"/>
  <c r="DV759" i="2"/>
  <c r="DL759" i="2"/>
  <c r="DY759" i="2"/>
  <c r="DJ760" i="2"/>
  <c r="DW760" i="2"/>
  <c r="DL760" i="2"/>
  <c r="DY760" i="2"/>
  <c r="DI761" i="2"/>
  <c r="DV761" i="2"/>
  <c r="DL761" i="2"/>
  <c r="DY761" i="2"/>
  <c r="DK762" i="2"/>
  <c r="DX762" i="2"/>
  <c r="DL763" i="2"/>
  <c r="DY763" i="2"/>
  <c r="DM764" i="2"/>
  <c r="DZ764" i="2"/>
  <c r="DI765" i="2"/>
  <c r="DV765" i="2"/>
  <c r="DK765" i="2"/>
  <c r="DX765" i="2"/>
  <c r="DJ766" i="2"/>
  <c r="DW766" i="2"/>
  <c r="DL766" i="2"/>
  <c r="DY766" i="2"/>
  <c r="DI767" i="2"/>
  <c r="DV767" i="2"/>
  <c r="DL767" i="2"/>
  <c r="DY767" i="2"/>
  <c r="DK768" i="2"/>
  <c r="DX768" i="2"/>
  <c r="DI769" i="2"/>
  <c r="DV769" i="2"/>
  <c r="DK769" i="2"/>
  <c r="DX769" i="2"/>
  <c r="DI770" i="2"/>
  <c r="DV770" i="2"/>
  <c r="DL770" i="2"/>
  <c r="DY770" i="2"/>
  <c r="DM771" i="2"/>
  <c r="DZ771" i="2"/>
  <c r="DJ772" i="2"/>
  <c r="DW772" i="2"/>
  <c r="DM772" i="2"/>
  <c r="DZ772" i="2"/>
  <c r="DI773" i="2"/>
  <c r="DV773" i="2"/>
  <c r="DL773" i="2"/>
  <c r="DY773" i="2"/>
  <c r="DJ774" i="2"/>
  <c r="DW774" i="2"/>
  <c r="DL774" i="2"/>
  <c r="DY774" i="2"/>
  <c r="DK775" i="2"/>
  <c r="DX775" i="2"/>
  <c r="DJ776" i="2"/>
  <c r="DW776" i="2"/>
  <c r="DM776" i="2"/>
  <c r="DZ776" i="2"/>
  <c r="DJ778" i="2"/>
  <c r="DW778" i="2"/>
  <c r="DM778" i="2"/>
  <c r="DZ778" i="2"/>
  <c r="DK779" i="2"/>
  <c r="DX779" i="2"/>
  <c r="DI780" i="2"/>
  <c r="DV780" i="2"/>
  <c r="DK780" i="2"/>
  <c r="DX780" i="2"/>
  <c r="DM781" i="2"/>
  <c r="DZ781" i="2"/>
  <c r="DJ782" i="2"/>
  <c r="DW782" i="2"/>
  <c r="DM782" i="2"/>
  <c r="DZ782" i="2"/>
  <c r="DI783" i="2"/>
  <c r="DV783" i="2"/>
  <c r="DK783" i="2"/>
  <c r="DX783" i="2"/>
  <c r="DJ784" i="2"/>
  <c r="DW784" i="2"/>
  <c r="DM784" i="2"/>
  <c r="DZ784" i="2"/>
  <c r="DM785" i="2"/>
  <c r="DZ785" i="2"/>
  <c r="DI786" i="2"/>
  <c r="DV786" i="2"/>
  <c r="DL786" i="2"/>
  <c r="DY786" i="2"/>
  <c r="DI787" i="2"/>
  <c r="DV787" i="2"/>
  <c r="DK787" i="2"/>
  <c r="DX787" i="2"/>
  <c r="DM788" i="2"/>
  <c r="DZ788" i="2"/>
  <c r="DM789" i="2"/>
  <c r="DZ789" i="2"/>
  <c r="DK791" i="2"/>
  <c r="DX791" i="2"/>
  <c r="DM792" i="2"/>
  <c r="DZ792" i="2"/>
  <c r="DI793" i="2"/>
  <c r="DV793" i="2"/>
  <c r="DL793" i="2"/>
  <c r="DY793" i="2"/>
  <c r="DI794" i="2"/>
  <c r="DV794" i="2"/>
  <c r="DL794" i="2"/>
  <c r="DY794" i="2"/>
  <c r="DI795" i="2"/>
  <c r="DV795" i="2"/>
  <c r="DL795" i="2"/>
  <c r="DY795" i="2"/>
  <c r="DI796" i="2"/>
  <c r="DV796" i="2"/>
  <c r="DK796" i="2"/>
  <c r="DX796" i="2"/>
  <c r="DJ797" i="2"/>
  <c r="DW797" i="2"/>
  <c r="DM797" i="2"/>
  <c r="DZ797" i="2"/>
  <c r="DJ798" i="2"/>
  <c r="DW798" i="2"/>
  <c r="DL798" i="2"/>
  <c r="DY798" i="2"/>
  <c r="DJ799" i="2"/>
  <c r="DW799" i="2"/>
  <c r="DM799" i="2"/>
  <c r="DZ799" i="2"/>
  <c r="DI801" i="2"/>
  <c r="DV801" i="2"/>
  <c r="DL801" i="2"/>
  <c r="DY801" i="2"/>
  <c r="DJ803" i="2"/>
  <c r="DW803" i="2"/>
  <c r="DM803" i="2"/>
  <c r="DZ803" i="2"/>
  <c r="DI804" i="2"/>
  <c r="DV804" i="2"/>
  <c r="DK804" i="2"/>
  <c r="DX804" i="2"/>
  <c r="DI805" i="2"/>
  <c r="DV805" i="2"/>
  <c r="DL805" i="2"/>
  <c r="DY805" i="2"/>
  <c r="DK808" i="2"/>
  <c r="DX808" i="2"/>
  <c r="DI810" i="2"/>
  <c r="DV810" i="2"/>
  <c r="DE811" i="2"/>
  <c r="DR811" i="2"/>
  <c r="DI812" i="2"/>
  <c r="DV812" i="2"/>
  <c r="DJ813" i="2"/>
  <c r="DW813" i="2"/>
  <c r="DM813" i="2"/>
  <c r="DZ813" i="2"/>
  <c r="DM817" i="2"/>
  <c r="DZ817" i="2"/>
  <c r="DM818" i="2"/>
  <c r="DZ818" i="2"/>
  <c r="DJ819" i="2"/>
  <c r="DW819" i="2"/>
  <c r="DM819" i="2"/>
  <c r="DZ819" i="2"/>
  <c r="DL822" i="2"/>
  <c r="DY822" i="2"/>
  <c r="DM7" i="2"/>
  <c r="DZ7" i="2"/>
  <c r="DM8" i="2"/>
  <c r="DZ8" i="2"/>
  <c r="DL9" i="2"/>
  <c r="DY9" i="2"/>
  <c r="DM11" i="2"/>
  <c r="DZ11" i="2"/>
  <c r="DJ15" i="2"/>
  <c r="DW15" i="2"/>
  <c r="DK16" i="2"/>
  <c r="DX16" i="2"/>
  <c r="DI17" i="2"/>
  <c r="DV17" i="2"/>
  <c r="DJ23" i="2"/>
  <c r="DW23" i="2"/>
  <c r="DI26" i="2"/>
  <c r="DV26" i="2"/>
  <c r="DI27" i="2"/>
  <c r="DV27" i="2"/>
  <c r="DM33" i="2"/>
  <c r="DZ33" i="2"/>
  <c r="DJ34" i="2"/>
  <c r="DW34" i="2"/>
  <c r="DB40" i="2"/>
  <c r="DO40" i="2"/>
  <c r="DK42" i="2"/>
  <c r="DX42" i="2"/>
  <c r="DK48" i="2"/>
  <c r="DX48" i="2"/>
  <c r="DK49" i="2"/>
  <c r="DX49" i="2"/>
  <c r="DL50" i="2"/>
  <c r="DY50" i="2"/>
  <c r="DJ51" i="2"/>
  <c r="DW51" i="2"/>
  <c r="DM52" i="2"/>
  <c r="DZ52" i="2"/>
  <c r="DJ53" i="2"/>
  <c r="DW53" i="2"/>
  <c r="DI58" i="2"/>
  <c r="DV58" i="2"/>
  <c r="DM59" i="2"/>
  <c r="DZ59" i="2"/>
  <c r="DI60" i="2"/>
  <c r="DV60" i="2"/>
  <c r="DJ61" i="2"/>
  <c r="DW61" i="2"/>
  <c r="DL63" i="2"/>
  <c r="DY63" i="2"/>
  <c r="DL69" i="2"/>
  <c r="DY69" i="2"/>
  <c r="DI71" i="2"/>
  <c r="DV71" i="2"/>
  <c r="DM75" i="2"/>
  <c r="DZ75" i="2"/>
  <c r="DK78" i="2"/>
  <c r="DX78" i="2"/>
  <c r="DE79" i="2"/>
  <c r="DR79" i="2"/>
  <c r="DM81" i="2"/>
  <c r="DZ81" i="2"/>
  <c r="DJ82" i="2"/>
  <c r="DW82" i="2"/>
  <c r="DM84" i="2"/>
  <c r="DZ84" i="2"/>
  <c r="DJ86" i="2"/>
  <c r="DW86" i="2"/>
  <c r="DM87" i="2"/>
  <c r="DZ87" i="2"/>
  <c r="DI88" i="2"/>
  <c r="DV88" i="2"/>
  <c r="DJ91" i="2"/>
  <c r="DW91" i="2"/>
  <c r="DJ92" i="2"/>
  <c r="DW92" i="2"/>
  <c r="DM93" i="2"/>
  <c r="DZ93" i="2"/>
  <c r="DE94" i="2"/>
  <c r="DR94" i="2"/>
  <c r="DK96" i="2"/>
  <c r="DX96" i="2"/>
  <c r="DE97" i="2"/>
  <c r="DR97" i="2"/>
  <c r="DI98" i="2"/>
  <c r="DV98" i="2"/>
  <c r="DJ113" i="2"/>
  <c r="DW113" i="2"/>
  <c r="DK114" i="2"/>
  <c r="DX114" i="2"/>
  <c r="DK115" i="2"/>
  <c r="DX115" i="2"/>
  <c r="DJ120" i="2"/>
  <c r="DW120" i="2"/>
  <c r="DK122" i="2"/>
  <c r="DX122" i="2"/>
  <c r="DM124" i="2"/>
  <c r="DZ124" i="2"/>
  <c r="DM128" i="2"/>
  <c r="DZ128" i="2"/>
  <c r="DK131" i="2"/>
  <c r="DX131" i="2"/>
  <c r="DJ133" i="2"/>
  <c r="DW133" i="2"/>
  <c r="DK135" i="2"/>
  <c r="DX135" i="2"/>
  <c r="DM136" i="2"/>
  <c r="DZ136" i="2"/>
  <c r="DJ140" i="2"/>
  <c r="DW140" i="2"/>
  <c r="DM146" i="2"/>
  <c r="DZ146" i="2"/>
  <c r="DJ148" i="2"/>
  <c r="DW148" i="2"/>
  <c r="DJ149" i="2"/>
  <c r="DW149" i="2"/>
  <c r="DK152" i="2"/>
  <c r="DX152" i="2"/>
  <c r="DL155" i="2"/>
  <c r="DY155" i="2"/>
  <c r="DL159" i="2"/>
  <c r="DY159" i="2"/>
  <c r="DM162" i="2"/>
  <c r="DZ162" i="2"/>
  <c r="DM167" i="2"/>
  <c r="DZ167" i="2"/>
  <c r="DC168" i="2"/>
  <c r="DP168" i="2"/>
  <c r="DI171" i="2"/>
  <c r="DV171" i="2"/>
  <c r="DM171" i="2"/>
  <c r="DZ171" i="2"/>
  <c r="DI177" i="2"/>
  <c r="DV177" i="2"/>
  <c r="DI7" i="2"/>
  <c r="DV7" i="2"/>
  <c r="DJ9" i="2"/>
  <c r="DW9" i="2"/>
  <c r="DI10" i="2"/>
  <c r="DV10" i="2"/>
  <c r="DK10" i="2"/>
  <c r="DX10" i="2"/>
  <c r="DJ12" i="2"/>
  <c r="DW12" i="2"/>
  <c r="DK13" i="2"/>
  <c r="DX13" i="2"/>
  <c r="DI14" i="2"/>
  <c r="DV14" i="2"/>
  <c r="DK14" i="2"/>
  <c r="DX14" i="2"/>
  <c r="DM15" i="2"/>
  <c r="DZ15" i="2"/>
  <c r="DJ16" i="2"/>
  <c r="DW16" i="2"/>
  <c r="DL16" i="2"/>
  <c r="DY16" i="2"/>
  <c r="DK17" i="2"/>
  <c r="DX17" i="2"/>
  <c r="DI18" i="2"/>
  <c r="DV18" i="2"/>
  <c r="DK18" i="2"/>
  <c r="DX18" i="2"/>
  <c r="DM19" i="2"/>
  <c r="DZ19" i="2"/>
  <c r="DJ20" i="2"/>
  <c r="DW20" i="2"/>
  <c r="DL20" i="2"/>
  <c r="DY20" i="2"/>
  <c r="DL21" i="2"/>
  <c r="DY21" i="2"/>
  <c r="DK22" i="2"/>
  <c r="DX22" i="2"/>
  <c r="DJ26" i="2"/>
  <c r="DW26" i="2"/>
  <c r="DJ27" i="2"/>
  <c r="DW27" i="2"/>
  <c r="DL27" i="2"/>
  <c r="DY27" i="2"/>
  <c r="DI30" i="2"/>
  <c r="DV30" i="2"/>
  <c r="DL30" i="2"/>
  <c r="DY30" i="2"/>
  <c r="DJ31" i="2"/>
  <c r="DW31" i="2"/>
  <c r="DM31" i="2"/>
  <c r="DZ31" i="2"/>
  <c r="DI32" i="2"/>
  <c r="DV32" i="2"/>
  <c r="DK32" i="2"/>
  <c r="DX32" i="2"/>
  <c r="DK33" i="2"/>
  <c r="DX33" i="2"/>
  <c r="DK35" i="2"/>
  <c r="DX35" i="2"/>
  <c r="DL36" i="2"/>
  <c r="DY36" i="2"/>
  <c r="DM37" i="2"/>
  <c r="DZ37" i="2"/>
  <c r="DI38" i="2"/>
  <c r="DV38" i="2"/>
  <c r="DL38" i="2"/>
  <c r="DY38" i="2"/>
  <c r="DI39" i="2"/>
  <c r="DV39" i="2"/>
  <c r="DK39" i="2"/>
  <c r="DX39" i="2"/>
  <c r="DL40" i="2"/>
  <c r="DY40" i="2"/>
  <c r="DM41" i="2"/>
  <c r="DZ41" i="2"/>
  <c r="DI42" i="2"/>
  <c r="DV42" i="2"/>
  <c r="DL42" i="2"/>
  <c r="DY42" i="2"/>
  <c r="DI43" i="2"/>
  <c r="DV43" i="2"/>
  <c r="DK43" i="2"/>
  <c r="DX43" i="2"/>
  <c r="DL44" i="2"/>
  <c r="DY44" i="2"/>
  <c r="DM46" i="2"/>
  <c r="DZ46" i="2"/>
  <c r="DJ47" i="2"/>
  <c r="DW47" i="2"/>
  <c r="DM47" i="2"/>
  <c r="DZ47" i="2"/>
  <c r="DE48" i="2"/>
  <c r="DR48" i="2"/>
  <c r="DI48" i="2"/>
  <c r="DV48" i="2"/>
  <c r="DL48" i="2"/>
  <c r="DY48" i="2"/>
  <c r="DJ49" i="2"/>
  <c r="DW49" i="2"/>
  <c r="DL49" i="2"/>
  <c r="DY49" i="2"/>
  <c r="DB50" i="2"/>
  <c r="DO50" i="2"/>
  <c r="DJ50" i="2"/>
  <c r="DW50" i="2"/>
  <c r="DI52" i="2"/>
  <c r="DV52" i="2"/>
  <c r="DK52" i="2"/>
  <c r="DX52" i="2"/>
  <c r="DM53" i="2"/>
  <c r="DZ53" i="2"/>
  <c r="DJ54" i="2"/>
  <c r="DW54" i="2"/>
  <c r="DE55" i="2"/>
  <c r="DR55" i="2"/>
  <c r="DI55" i="2"/>
  <c r="DV55" i="2"/>
  <c r="DK55" i="2"/>
  <c r="DX55" i="2"/>
  <c r="DE56" i="2"/>
  <c r="DR56" i="2"/>
  <c r="DK56" i="2"/>
  <c r="DX56" i="2"/>
  <c r="DL57" i="2"/>
  <c r="DY57" i="2"/>
  <c r="DE58" i="2"/>
  <c r="DR58" i="2"/>
  <c r="DJ58" i="2"/>
  <c r="DW58" i="2"/>
  <c r="DM58" i="2"/>
  <c r="DZ58" i="2"/>
  <c r="DB60" i="2"/>
  <c r="DO60" i="2"/>
  <c r="DL60" i="2"/>
  <c r="DY60" i="2"/>
  <c r="DM61" i="2"/>
  <c r="DZ61" i="2"/>
  <c r="DI62" i="2"/>
  <c r="DV62" i="2"/>
  <c r="DK62" i="2"/>
  <c r="DX62" i="2"/>
  <c r="DE63" i="2"/>
  <c r="DR63" i="2"/>
  <c r="DJ63" i="2"/>
  <c r="DW63" i="2"/>
  <c r="DM63" i="2"/>
  <c r="DZ63" i="2"/>
  <c r="DM64" i="2"/>
  <c r="DZ64" i="2"/>
  <c r="DI65" i="2"/>
  <c r="DV65" i="2"/>
  <c r="DK65" i="2"/>
  <c r="DX65" i="2"/>
  <c r="DE66" i="2"/>
  <c r="DR66" i="2"/>
  <c r="DJ66" i="2"/>
  <c r="DW66" i="2"/>
  <c r="DM66" i="2"/>
  <c r="DZ66" i="2"/>
  <c r="DK67" i="2"/>
  <c r="DX67" i="2"/>
  <c r="DI68" i="2"/>
  <c r="DV68" i="2"/>
  <c r="DL68" i="2"/>
  <c r="DY68" i="2"/>
  <c r="DM69" i="2"/>
  <c r="DZ69" i="2"/>
  <c r="DI70" i="2"/>
  <c r="DV70" i="2"/>
  <c r="DK70" i="2"/>
  <c r="DX70" i="2"/>
  <c r="DE71" i="2"/>
  <c r="DR71" i="2"/>
  <c r="DJ71" i="2"/>
  <c r="DW71" i="2"/>
  <c r="DM71" i="2"/>
  <c r="DZ71" i="2"/>
  <c r="DJ73" i="2"/>
  <c r="DW73" i="2"/>
  <c r="DL73" i="2"/>
  <c r="DY73" i="2"/>
  <c r="DI74" i="2"/>
  <c r="DV74" i="2"/>
  <c r="DK74" i="2"/>
  <c r="DX74" i="2"/>
  <c r="DJ76" i="2"/>
  <c r="DW76" i="2"/>
  <c r="DM76" i="2"/>
  <c r="DZ76" i="2"/>
  <c r="DI78" i="2"/>
  <c r="DV78" i="2"/>
  <c r="DL78" i="2"/>
  <c r="DY78" i="2"/>
  <c r="DM80" i="2"/>
  <c r="DZ80" i="2"/>
  <c r="DM82" i="2"/>
  <c r="DZ82" i="2"/>
  <c r="DM86" i="2"/>
  <c r="DZ86" i="2"/>
  <c r="DJ88" i="2"/>
  <c r="DW88" i="2"/>
  <c r="DL88" i="2"/>
  <c r="DY88" i="2"/>
  <c r="DK89" i="2"/>
  <c r="DX89" i="2"/>
  <c r="DK90" i="2"/>
  <c r="DX90" i="2"/>
  <c r="DM91" i="2"/>
  <c r="DZ91" i="2"/>
  <c r="DI93" i="2"/>
  <c r="DV93" i="2"/>
  <c r="DK93" i="2"/>
  <c r="DX93" i="2"/>
  <c r="DK94" i="2"/>
  <c r="DX94" i="2"/>
  <c r="DJ95" i="2"/>
  <c r="DW95" i="2"/>
  <c r="DL95" i="2"/>
  <c r="DY95" i="2"/>
  <c r="DI96" i="2"/>
  <c r="DV96" i="2"/>
  <c r="DL96" i="2"/>
  <c r="DY96" i="2"/>
  <c r="DJ97" i="2"/>
  <c r="DW97" i="2"/>
  <c r="DJ98" i="2"/>
  <c r="DW98" i="2"/>
  <c r="DM98" i="2"/>
  <c r="DZ98" i="2"/>
  <c r="DI99" i="2"/>
  <c r="DV99" i="2"/>
  <c r="DI100" i="2"/>
  <c r="DV100" i="2"/>
  <c r="DL100" i="2"/>
  <c r="DY100" i="2"/>
  <c r="DM101" i="2"/>
  <c r="DZ101" i="2"/>
  <c r="DJ102" i="2"/>
  <c r="DW102" i="2"/>
  <c r="DM102" i="2"/>
  <c r="DZ102" i="2"/>
  <c r="DK107" i="2"/>
  <c r="DX107" i="2"/>
  <c r="DK108" i="2"/>
  <c r="DX108" i="2"/>
  <c r="DK109" i="2"/>
  <c r="DX109" i="2"/>
  <c r="DK112" i="2"/>
  <c r="DX112" i="2"/>
  <c r="DJ114" i="2"/>
  <c r="DW114" i="2"/>
  <c r="DL114" i="2"/>
  <c r="DY114" i="2"/>
  <c r="DI115" i="2"/>
  <c r="DV115" i="2"/>
  <c r="DL115" i="2"/>
  <c r="DY115" i="2"/>
  <c r="DI116" i="2"/>
  <c r="DV116" i="2"/>
  <c r="DJ117" i="2"/>
  <c r="DW117" i="2"/>
  <c r="DM117" i="2"/>
  <c r="DZ117" i="2"/>
  <c r="DI118" i="2"/>
  <c r="DV118" i="2"/>
  <c r="DL118" i="2"/>
  <c r="DY118" i="2"/>
  <c r="DM119" i="2"/>
  <c r="DZ119" i="2"/>
  <c r="DM120" i="2"/>
  <c r="DZ120" i="2"/>
  <c r="DJ121" i="2"/>
  <c r="DW121" i="2"/>
  <c r="DJ122" i="2"/>
  <c r="DW122" i="2"/>
  <c r="DL122" i="2"/>
  <c r="DY122" i="2"/>
  <c r="DI123" i="2"/>
  <c r="DV123" i="2"/>
  <c r="DK123" i="2"/>
  <c r="DX123" i="2"/>
  <c r="DI124" i="2"/>
  <c r="DV124" i="2"/>
  <c r="DJ125" i="2"/>
  <c r="DW125" i="2"/>
  <c r="DM125" i="2"/>
  <c r="DZ125" i="2"/>
  <c r="DJ126" i="2"/>
  <c r="DW126" i="2"/>
  <c r="DL126" i="2"/>
  <c r="DY126" i="2"/>
  <c r="DI127" i="2"/>
  <c r="DV127" i="2"/>
  <c r="DK127" i="2"/>
  <c r="DX127" i="2"/>
  <c r="DI128" i="2"/>
  <c r="DV128" i="2"/>
  <c r="DK128" i="2"/>
  <c r="DX128" i="2"/>
  <c r="DM129" i="2"/>
  <c r="DZ129" i="2"/>
  <c r="DM130" i="2"/>
  <c r="DZ130" i="2"/>
  <c r="DL131" i="2"/>
  <c r="DY131" i="2"/>
  <c r="DK132" i="2"/>
  <c r="DX132" i="2"/>
  <c r="DJ134" i="2"/>
  <c r="DW134" i="2"/>
  <c r="DL134" i="2"/>
  <c r="DY134" i="2"/>
  <c r="DI135" i="2"/>
  <c r="DV135" i="2"/>
  <c r="DL135" i="2"/>
  <c r="DY135" i="2"/>
  <c r="DI136" i="2"/>
  <c r="DV136" i="2"/>
  <c r="DJ137" i="2"/>
  <c r="DW137" i="2"/>
  <c r="DM137" i="2"/>
  <c r="DZ137" i="2"/>
  <c r="DI138" i="2"/>
  <c r="DV138" i="2"/>
  <c r="DL138" i="2"/>
  <c r="DY138" i="2"/>
  <c r="DM139" i="2"/>
  <c r="DZ139" i="2"/>
  <c r="DM140" i="2"/>
  <c r="DZ140" i="2"/>
  <c r="DJ141" i="2"/>
  <c r="DW141" i="2"/>
  <c r="DI142" i="2"/>
  <c r="DV142" i="2"/>
  <c r="DK142" i="2"/>
  <c r="DX142" i="2"/>
  <c r="DM145" i="2"/>
  <c r="DZ145" i="2"/>
  <c r="DM147" i="2"/>
  <c r="DZ147" i="2"/>
  <c r="DM148" i="2"/>
  <c r="DZ148" i="2"/>
  <c r="DM149" i="2"/>
  <c r="DZ149" i="2"/>
  <c r="DJ150" i="2"/>
  <c r="DW150" i="2"/>
  <c r="DK150" i="2"/>
  <c r="DX150" i="2"/>
  <c r="DM150" i="2"/>
  <c r="DZ150" i="2"/>
  <c r="DI151" i="2"/>
  <c r="DV151" i="2"/>
  <c r="DK151" i="2"/>
  <c r="DX151" i="2"/>
  <c r="DJ153" i="2"/>
  <c r="DW153" i="2"/>
  <c r="DL153" i="2"/>
  <c r="DY153" i="2"/>
  <c r="DI154" i="2"/>
  <c r="DV154" i="2"/>
  <c r="DM154" i="2"/>
  <c r="DZ154" i="2"/>
  <c r="DM155" i="2"/>
  <c r="DZ155" i="2"/>
  <c r="DM156" i="2"/>
  <c r="DZ156" i="2"/>
  <c r="DJ157" i="2"/>
  <c r="DW157" i="2"/>
  <c r="DL157" i="2"/>
  <c r="DY157" i="2"/>
  <c r="DI158" i="2"/>
  <c r="DV158" i="2"/>
  <c r="DM158" i="2"/>
  <c r="DZ158" i="2"/>
  <c r="DM159" i="2"/>
  <c r="DZ159" i="2"/>
  <c r="DM160" i="2"/>
  <c r="DZ160" i="2"/>
  <c r="DK162" i="2"/>
  <c r="DX162" i="2"/>
  <c r="DI163" i="2"/>
  <c r="DV163" i="2"/>
  <c r="DK163" i="2"/>
  <c r="DX163" i="2"/>
  <c r="DI164" i="2"/>
  <c r="DV164" i="2"/>
  <c r="DK164" i="2"/>
  <c r="DX164" i="2"/>
  <c r="DK166" i="2"/>
  <c r="DX166" i="2"/>
  <c r="DI167" i="2"/>
  <c r="DV167" i="2"/>
  <c r="DK167" i="2"/>
  <c r="DX167" i="2"/>
  <c r="DE168" i="2"/>
  <c r="DR168" i="2"/>
  <c r="DI168" i="2"/>
  <c r="DV168" i="2"/>
  <c r="DK168" i="2"/>
  <c r="DX168" i="2"/>
  <c r="DI169" i="2"/>
  <c r="DV169" i="2"/>
  <c r="DK169" i="2"/>
  <c r="DX169" i="2"/>
  <c r="DK171" i="2"/>
  <c r="DX171" i="2"/>
  <c r="DI172" i="2"/>
  <c r="DV172" i="2"/>
  <c r="DK172" i="2"/>
  <c r="DX172" i="2"/>
  <c r="DI173" i="2"/>
  <c r="DV173" i="2"/>
  <c r="DK173" i="2"/>
  <c r="DX173" i="2"/>
  <c r="DI174" i="2"/>
  <c r="DV174" i="2"/>
  <c r="DK174" i="2"/>
  <c r="DX174" i="2"/>
  <c r="DJ177" i="2"/>
  <c r="DW177" i="2"/>
  <c r="DJ179" i="2"/>
  <c r="DW179" i="2"/>
  <c r="DJ180" i="2"/>
  <c r="DW180" i="2"/>
  <c r="DL180" i="2"/>
  <c r="DY180" i="2"/>
  <c r="DK181" i="2"/>
  <c r="DX181" i="2"/>
  <c r="DC185" i="2"/>
  <c r="DP185" i="2"/>
  <c r="DE185" i="2"/>
  <c r="DR185" i="2"/>
  <c r="DF186" i="2"/>
  <c r="DS186" i="2"/>
  <c r="DK186" i="2"/>
  <c r="DX186" i="2"/>
  <c r="DC187" i="2"/>
  <c r="DP187" i="2"/>
  <c r="DE187" i="2"/>
  <c r="DR187" i="2"/>
  <c r="DB188" i="2"/>
  <c r="DO188" i="2"/>
  <c r="DF188" i="2"/>
  <c r="DS188" i="2"/>
  <c r="DK188" i="2"/>
  <c r="DX188" i="2"/>
  <c r="DC189" i="2"/>
  <c r="DP189" i="2"/>
  <c r="DE189" i="2"/>
  <c r="DR189" i="2"/>
  <c r="DF190" i="2"/>
  <c r="DS190" i="2"/>
  <c r="DK190" i="2"/>
  <c r="DX190" i="2"/>
  <c r="DC191" i="2"/>
  <c r="DP191" i="2"/>
  <c r="DE191" i="2"/>
  <c r="DR191" i="2"/>
  <c r="DC192" i="2"/>
  <c r="DP192" i="2"/>
  <c r="DF192" i="2"/>
  <c r="DS192" i="2"/>
  <c r="DM192" i="2"/>
  <c r="DZ192" i="2"/>
  <c r="DC193" i="2"/>
  <c r="DP193" i="2"/>
  <c r="DE193" i="2"/>
  <c r="DR193" i="2"/>
  <c r="DI193" i="2"/>
  <c r="DV193" i="2"/>
  <c r="DL193" i="2"/>
  <c r="DY193" i="2"/>
  <c r="DJ194" i="2"/>
  <c r="DW194" i="2"/>
  <c r="DL194" i="2"/>
  <c r="DY194" i="2"/>
  <c r="DD195" i="2"/>
  <c r="DQ195" i="2"/>
  <c r="DF195" i="2"/>
  <c r="DS195" i="2"/>
  <c r="DJ195" i="2"/>
  <c r="DW195" i="2"/>
  <c r="DD196" i="2"/>
  <c r="DQ196" i="2"/>
  <c r="DF196" i="2"/>
  <c r="DS196" i="2"/>
  <c r="DJ196" i="2"/>
  <c r="DW196" i="2"/>
  <c r="DD197" i="2"/>
  <c r="DQ197" i="2"/>
  <c r="DI197" i="2"/>
  <c r="DV197" i="2"/>
  <c r="DM197" i="2"/>
  <c r="DZ197" i="2"/>
  <c r="DJ198" i="2"/>
  <c r="DW198" i="2"/>
  <c r="DL198" i="2"/>
  <c r="DY198" i="2"/>
  <c r="DD199" i="2"/>
  <c r="DQ199" i="2"/>
  <c r="DF199" i="2"/>
  <c r="DS199" i="2"/>
  <c r="DJ199" i="2"/>
  <c r="DW199" i="2"/>
  <c r="DD200" i="2"/>
  <c r="DQ200" i="2"/>
  <c r="DF200" i="2"/>
  <c r="DS200" i="2"/>
  <c r="DJ200" i="2"/>
  <c r="DW200" i="2"/>
  <c r="DD201" i="2"/>
  <c r="DQ201" i="2"/>
  <c r="DI201" i="2"/>
  <c r="DV201" i="2"/>
  <c r="DM201" i="2"/>
  <c r="DZ201" i="2"/>
  <c r="DJ202" i="2"/>
  <c r="DW202" i="2"/>
  <c r="DL202" i="2"/>
  <c r="DY202" i="2"/>
  <c r="DD203" i="2"/>
  <c r="DQ203" i="2"/>
  <c r="DF203" i="2"/>
  <c r="DS203" i="2"/>
  <c r="DJ203" i="2"/>
  <c r="DW203" i="2"/>
  <c r="DK204" i="2"/>
  <c r="DX204" i="2"/>
  <c r="DD205" i="2"/>
  <c r="DQ205" i="2"/>
  <c r="DF205" i="2"/>
  <c r="DS205" i="2"/>
  <c r="DB206" i="2"/>
  <c r="DO206" i="2"/>
  <c r="DL206" i="2"/>
  <c r="DY206" i="2"/>
  <c r="DE207" i="2"/>
  <c r="DR207" i="2"/>
  <c r="DI207" i="2"/>
  <c r="DV207" i="2"/>
  <c r="DL207" i="2"/>
  <c r="DY207" i="2"/>
  <c r="DL208" i="2"/>
  <c r="DY208" i="2"/>
  <c r="DL209" i="2"/>
  <c r="DY209" i="2"/>
  <c r="DL210" i="2"/>
  <c r="DY210" i="2"/>
  <c r="DB211" i="2"/>
  <c r="DO211" i="2"/>
  <c r="DL211" i="2"/>
  <c r="DY211" i="2"/>
  <c r="DL212" i="2"/>
  <c r="DY212" i="2"/>
  <c r="DB213" i="2"/>
  <c r="DO213" i="2"/>
  <c r="DL213" i="2"/>
  <c r="DY213" i="2"/>
  <c r="DE214" i="2"/>
  <c r="DR214" i="2"/>
  <c r="DJ214" i="2"/>
  <c r="DW214" i="2"/>
  <c r="DM214" i="2"/>
  <c r="DZ214" i="2"/>
  <c r="DC215" i="2"/>
  <c r="DP215" i="2"/>
  <c r="DJ215" i="2"/>
  <c r="DW215" i="2"/>
  <c r="DL215" i="2"/>
  <c r="DY215" i="2"/>
  <c r="DD216" i="2"/>
  <c r="DQ216" i="2"/>
  <c r="DM216" i="2"/>
  <c r="DZ216" i="2"/>
  <c r="DD217" i="2"/>
  <c r="DQ217" i="2"/>
  <c r="DI217" i="2"/>
  <c r="DV217" i="2"/>
  <c r="DK217" i="2"/>
  <c r="DX217" i="2"/>
  <c r="DB218" i="2"/>
  <c r="DO218" i="2"/>
  <c r="DI218" i="2"/>
  <c r="DV218" i="2"/>
  <c r="DL218" i="2"/>
  <c r="DY218" i="2"/>
  <c r="DC219" i="2"/>
  <c r="DP219" i="2"/>
  <c r="DE219" i="2"/>
  <c r="DR219" i="2"/>
  <c r="DB220" i="2"/>
  <c r="DO220" i="2"/>
  <c r="DF220" i="2"/>
  <c r="DS220" i="2"/>
  <c r="DK220" i="2"/>
  <c r="DX220" i="2"/>
  <c r="DC221" i="2"/>
  <c r="DP221" i="2"/>
  <c r="DE221" i="2"/>
  <c r="DR221" i="2"/>
  <c r="DF222" i="2"/>
  <c r="DS222" i="2"/>
  <c r="DK222" i="2"/>
  <c r="DX222" i="2"/>
  <c r="DC223" i="2"/>
  <c r="DP223" i="2"/>
  <c r="DE223" i="2"/>
  <c r="DR223" i="2"/>
  <c r="DC224" i="2"/>
  <c r="DP224" i="2"/>
  <c r="DF224" i="2"/>
  <c r="DS224" i="2"/>
  <c r="DJ224" i="2"/>
  <c r="DW224" i="2"/>
  <c r="DE225" i="2"/>
  <c r="DR225" i="2"/>
  <c r="DI225" i="2"/>
  <c r="DV225" i="2"/>
  <c r="DK225" i="2"/>
  <c r="DX225" i="2"/>
  <c r="DI226" i="2"/>
  <c r="DV226" i="2"/>
  <c r="DC228" i="2"/>
  <c r="DP228" i="2"/>
  <c r="DF228" i="2"/>
  <c r="DS228" i="2"/>
  <c r="DJ228" i="2"/>
  <c r="DW228" i="2"/>
  <c r="DK229" i="2"/>
  <c r="DX229" i="2"/>
  <c r="DM230" i="2"/>
  <c r="DZ230" i="2"/>
  <c r="DD231" i="2"/>
  <c r="DQ231" i="2"/>
  <c r="DF231" i="2"/>
  <c r="DS231" i="2"/>
  <c r="DJ231" i="2"/>
  <c r="DW231" i="2"/>
  <c r="DK232" i="2"/>
  <c r="DX232" i="2"/>
  <c r="DC234" i="2"/>
  <c r="DP234" i="2"/>
  <c r="DE234" i="2"/>
  <c r="DR234" i="2"/>
  <c r="DJ234" i="2"/>
  <c r="DW234" i="2"/>
  <c r="DM234" i="2"/>
  <c r="DZ234" i="2"/>
  <c r="DE235" i="2"/>
  <c r="DR235" i="2"/>
  <c r="DD236" i="2"/>
  <c r="DQ236" i="2"/>
  <c r="DM236" i="2"/>
  <c r="DZ236" i="2"/>
  <c r="DD237" i="2"/>
  <c r="DQ237" i="2"/>
  <c r="DF237" i="2"/>
  <c r="DS237" i="2"/>
  <c r="DD238" i="2"/>
  <c r="DQ238" i="2"/>
  <c r="DF238" i="2"/>
  <c r="DS238" i="2"/>
  <c r="DJ238" i="2"/>
  <c r="DW238" i="2"/>
  <c r="DM238" i="2"/>
  <c r="DZ238" i="2"/>
  <c r="DD239" i="2"/>
  <c r="DQ239" i="2"/>
  <c r="DI240" i="2"/>
  <c r="DV240" i="2"/>
  <c r="DL240" i="2"/>
  <c r="DY240" i="2"/>
  <c r="DJ242" i="2"/>
  <c r="DW242" i="2"/>
  <c r="DC243" i="2"/>
  <c r="DP243" i="2"/>
  <c r="DF243" i="2"/>
  <c r="DS243" i="2"/>
  <c r="DC244" i="2"/>
  <c r="DP244" i="2"/>
  <c r="DM244" i="2"/>
  <c r="DZ244" i="2"/>
  <c r="DD245" i="2"/>
  <c r="DQ245" i="2"/>
  <c r="DF245" i="2"/>
  <c r="DS245" i="2"/>
  <c r="DJ245" i="2"/>
  <c r="DW245" i="2"/>
  <c r="DM245" i="2"/>
  <c r="DZ245" i="2"/>
  <c r="DI247" i="2"/>
  <c r="DV247" i="2"/>
  <c r="DK247" i="2"/>
  <c r="DX247" i="2"/>
  <c r="DJ248" i="2"/>
  <c r="DW248" i="2"/>
  <c r="DJ249" i="2"/>
  <c r="DW249" i="2"/>
  <c r="DL249" i="2"/>
  <c r="DY249" i="2"/>
  <c r="DJ250" i="2"/>
  <c r="DW250" i="2"/>
  <c r="DL250" i="2"/>
  <c r="DY250" i="2"/>
  <c r="DM251" i="2"/>
  <c r="DZ251" i="2"/>
  <c r="DJ252" i="2"/>
  <c r="DW252" i="2"/>
  <c r="DM252" i="2"/>
  <c r="DZ252" i="2"/>
  <c r="DM253" i="2"/>
  <c r="DZ253" i="2"/>
  <c r="DM255" i="2"/>
  <c r="DZ255" i="2"/>
  <c r="DK256" i="2"/>
  <c r="DX256" i="2"/>
  <c r="DI259" i="2"/>
  <c r="DV259" i="2"/>
  <c r="DK259" i="2"/>
  <c r="DX259" i="2"/>
  <c r="DK260" i="2"/>
  <c r="DX260" i="2"/>
  <c r="DK261" i="2"/>
  <c r="DX261" i="2"/>
  <c r="DI262" i="2"/>
  <c r="DV262" i="2"/>
  <c r="DL262" i="2"/>
  <c r="DY262" i="2"/>
  <c r="DI263" i="2"/>
  <c r="DV263" i="2"/>
  <c r="DK263" i="2"/>
  <c r="DX263" i="2"/>
  <c r="DJ264" i="2"/>
  <c r="DW264" i="2"/>
  <c r="DJ265" i="2"/>
  <c r="DW265" i="2"/>
  <c r="DL265" i="2"/>
  <c r="DY265" i="2"/>
  <c r="DJ266" i="2"/>
  <c r="DW266" i="2"/>
  <c r="DL266" i="2"/>
  <c r="DY266" i="2"/>
  <c r="DM267" i="2"/>
  <c r="DZ267" i="2"/>
  <c r="DJ268" i="2"/>
  <c r="DW268" i="2"/>
  <c r="DM268" i="2"/>
  <c r="DZ268" i="2"/>
  <c r="DM269" i="2"/>
  <c r="DZ269" i="2"/>
  <c r="DJ271" i="2"/>
  <c r="DW271" i="2"/>
  <c r="DM271" i="2"/>
  <c r="DZ271" i="2"/>
  <c r="DK272" i="2"/>
  <c r="DX272" i="2"/>
  <c r="DJ273" i="2"/>
  <c r="DW273" i="2"/>
  <c r="DM273" i="2"/>
  <c r="DZ273" i="2"/>
  <c r="DI274" i="2"/>
  <c r="DV274" i="2"/>
  <c r="DK274" i="2"/>
  <c r="DX274" i="2"/>
  <c r="DM275" i="2"/>
  <c r="DZ275" i="2"/>
  <c r="DI277" i="2"/>
  <c r="DV277" i="2"/>
  <c r="DL277" i="2"/>
  <c r="DY277" i="2"/>
  <c r="DM278" i="2"/>
  <c r="DZ278" i="2"/>
  <c r="DK279" i="2"/>
  <c r="DX279" i="2"/>
  <c r="DJ280" i="2"/>
  <c r="DW280" i="2"/>
  <c r="DL280" i="2"/>
  <c r="DY280" i="2"/>
  <c r="DJ283" i="2"/>
  <c r="DW283" i="2"/>
  <c r="DL283" i="2"/>
  <c r="DY283" i="2"/>
  <c r="DJ284" i="2"/>
  <c r="DW284" i="2"/>
  <c r="DL284" i="2"/>
  <c r="DY284" i="2"/>
  <c r="DJ287" i="2"/>
  <c r="DW287" i="2"/>
  <c r="DL287" i="2"/>
  <c r="DY287" i="2"/>
  <c r="DJ289" i="2"/>
  <c r="DW289" i="2"/>
  <c r="DL289" i="2"/>
  <c r="DY289" i="2"/>
  <c r="DJ291" i="2"/>
  <c r="DW291" i="2"/>
  <c r="DL291" i="2"/>
  <c r="DY291" i="2"/>
  <c r="DJ293" i="2"/>
  <c r="DW293" i="2"/>
  <c r="DL293" i="2"/>
  <c r="DY293" i="2"/>
  <c r="DJ295" i="2"/>
  <c r="DW295" i="2"/>
  <c r="DL295" i="2"/>
  <c r="DY295" i="2"/>
  <c r="DK296" i="2"/>
  <c r="DX296" i="2"/>
  <c r="DK297" i="2"/>
  <c r="DX297" i="2"/>
  <c r="DK300" i="2"/>
  <c r="DX300" i="2"/>
  <c r="DM303" i="2"/>
  <c r="DZ303" i="2"/>
  <c r="DM304" i="2"/>
  <c r="DZ304" i="2"/>
  <c r="DK307" i="2"/>
  <c r="DX307" i="2"/>
  <c r="DJ308" i="2"/>
  <c r="DW308" i="2"/>
  <c r="DL308" i="2"/>
  <c r="DY308" i="2"/>
  <c r="DM311" i="2"/>
  <c r="DZ311" i="2"/>
  <c r="DJ312" i="2"/>
  <c r="DW312" i="2"/>
  <c r="DL312" i="2"/>
  <c r="DY312" i="2"/>
  <c r="DI313" i="2"/>
  <c r="DV313" i="2"/>
  <c r="DK313" i="2"/>
  <c r="DX313" i="2"/>
  <c r="DM315" i="2"/>
  <c r="DZ315" i="2"/>
  <c r="DJ316" i="2"/>
  <c r="DW316" i="2"/>
  <c r="DL316" i="2"/>
  <c r="DY316" i="2"/>
  <c r="DI317" i="2"/>
  <c r="DV317" i="2"/>
  <c r="DK317" i="2"/>
  <c r="DX317" i="2"/>
  <c r="DM319" i="2"/>
  <c r="DZ319" i="2"/>
  <c r="DJ320" i="2"/>
  <c r="DW320" i="2"/>
  <c r="DL320" i="2"/>
  <c r="DY320" i="2"/>
  <c r="DI321" i="2"/>
  <c r="DV321" i="2"/>
  <c r="DK321" i="2"/>
  <c r="DX321" i="2"/>
  <c r="DM323" i="2"/>
  <c r="DZ323" i="2"/>
  <c r="DJ324" i="2"/>
  <c r="DW324" i="2"/>
  <c r="DL324" i="2"/>
  <c r="DY324" i="2"/>
  <c r="DM326" i="2"/>
  <c r="DZ326" i="2"/>
  <c r="DJ327" i="2"/>
  <c r="DW327" i="2"/>
  <c r="DM327" i="2"/>
  <c r="DZ327" i="2"/>
  <c r="DJ329" i="2"/>
  <c r="DW329" i="2"/>
  <c r="DM329" i="2"/>
  <c r="DZ329" i="2"/>
  <c r="DK330" i="2"/>
  <c r="DX330" i="2"/>
  <c r="DM331" i="2"/>
  <c r="DZ331" i="2"/>
  <c r="DK332" i="2"/>
  <c r="DX332" i="2"/>
  <c r="DM333" i="2"/>
  <c r="DZ333" i="2"/>
  <c r="DL335" i="2"/>
  <c r="DY335" i="2"/>
  <c r="DJ336" i="2"/>
  <c r="DW336" i="2"/>
  <c r="DL336" i="2"/>
  <c r="DY336" i="2"/>
  <c r="DJ337" i="2"/>
  <c r="DW337" i="2"/>
  <c r="DL337" i="2"/>
  <c r="DY337" i="2"/>
  <c r="DI338" i="2"/>
  <c r="DV338" i="2"/>
  <c r="DL338" i="2"/>
  <c r="DY338" i="2"/>
  <c r="DJ339" i="2"/>
  <c r="DW339" i="2"/>
  <c r="DM339" i="2"/>
  <c r="DZ339" i="2"/>
  <c r="DK340" i="2"/>
  <c r="DX340" i="2"/>
  <c r="DJ342" i="2"/>
  <c r="DW342" i="2"/>
  <c r="DK342" i="2"/>
  <c r="DX342" i="2"/>
  <c r="DM342" i="2"/>
  <c r="DZ342" i="2"/>
  <c r="DI344" i="2"/>
  <c r="DV344" i="2"/>
  <c r="DL344" i="2"/>
  <c r="DY344" i="2"/>
  <c r="DJ345" i="2"/>
  <c r="DW345" i="2"/>
  <c r="DM345" i="2"/>
  <c r="DZ345" i="2"/>
  <c r="DL347" i="2"/>
  <c r="DY347" i="2"/>
  <c r="DK349" i="2"/>
  <c r="DX349" i="2"/>
  <c r="DI352" i="2"/>
  <c r="DV352" i="2"/>
  <c r="DL352" i="2"/>
  <c r="DY352" i="2"/>
  <c r="DI354" i="2"/>
  <c r="DV354" i="2"/>
  <c r="DL354" i="2"/>
  <c r="DY354" i="2"/>
  <c r="DM355" i="2"/>
  <c r="DZ355" i="2"/>
  <c r="DJ357" i="2"/>
  <c r="DW357" i="2"/>
  <c r="DL357" i="2"/>
  <c r="DY357" i="2"/>
  <c r="DJ359" i="2"/>
  <c r="DW359" i="2"/>
  <c r="DL359" i="2"/>
  <c r="DY359" i="2"/>
  <c r="DI362" i="2"/>
  <c r="DV362" i="2"/>
  <c r="DK362" i="2"/>
  <c r="DX362" i="2"/>
  <c r="DM363" i="2"/>
  <c r="DZ363" i="2"/>
  <c r="DL364" i="2"/>
  <c r="DY364" i="2"/>
  <c r="DL366" i="2"/>
  <c r="DY366" i="2"/>
  <c r="DJ367" i="2"/>
  <c r="DW367" i="2"/>
  <c r="DI368" i="2"/>
  <c r="DV368" i="2"/>
  <c r="DL368" i="2"/>
  <c r="DY368" i="2"/>
  <c r="DL369" i="2"/>
  <c r="DY369" i="2"/>
  <c r="DI370" i="2"/>
  <c r="DV370" i="2"/>
  <c r="DL370" i="2"/>
  <c r="DY370" i="2"/>
  <c r="DM372" i="2"/>
  <c r="DZ372" i="2"/>
  <c r="DJ373" i="2"/>
  <c r="DW373" i="2"/>
  <c r="DK374" i="2"/>
  <c r="DX374" i="2"/>
  <c r="DI375" i="2"/>
  <c r="DV375" i="2"/>
  <c r="DL375" i="2"/>
  <c r="DY375" i="2"/>
  <c r="DI376" i="2"/>
  <c r="DV376" i="2"/>
  <c r="DK377" i="2"/>
  <c r="DX377" i="2"/>
  <c r="DM378" i="2"/>
  <c r="DZ378" i="2"/>
  <c r="DJ380" i="2"/>
  <c r="DW380" i="2"/>
  <c r="DL380" i="2"/>
  <c r="DY380" i="2"/>
  <c r="DI381" i="2"/>
  <c r="DV381" i="2"/>
  <c r="DK381" i="2"/>
  <c r="DX381" i="2"/>
  <c r="DJ383" i="2"/>
  <c r="DW383" i="2"/>
  <c r="DL383" i="2"/>
  <c r="DY383" i="2"/>
  <c r="DJ388" i="2"/>
  <c r="DW388" i="2"/>
  <c r="DJ389" i="2"/>
  <c r="DW389" i="2"/>
  <c r="DK389" i="2"/>
  <c r="DX389" i="2"/>
  <c r="DM389" i="2"/>
  <c r="DZ389" i="2"/>
  <c r="DM390" i="2"/>
  <c r="DZ390" i="2"/>
  <c r="DK392" i="2"/>
  <c r="DX392" i="2"/>
  <c r="DJ393" i="2"/>
  <c r="DW393" i="2"/>
  <c r="DL393" i="2"/>
  <c r="DY393" i="2"/>
  <c r="DL395" i="2"/>
  <c r="DY395" i="2"/>
  <c r="DL396" i="2"/>
  <c r="DY396" i="2"/>
  <c r="DM397" i="2"/>
  <c r="DZ397" i="2"/>
  <c r="DK398" i="2"/>
  <c r="DX398" i="2"/>
  <c r="DJ400" i="2"/>
  <c r="DW400" i="2"/>
  <c r="DM400" i="2"/>
  <c r="DZ400" i="2"/>
  <c r="DL402" i="2"/>
  <c r="DY402" i="2"/>
  <c r="DJ403" i="2"/>
  <c r="DW403" i="2"/>
  <c r="DK403" i="2"/>
  <c r="DX403" i="2"/>
  <c r="DM403" i="2"/>
  <c r="DZ403" i="2"/>
  <c r="DK405" i="2"/>
  <c r="DX405" i="2"/>
  <c r="DJ406" i="2"/>
  <c r="DW406" i="2"/>
  <c r="DM406" i="2"/>
  <c r="DZ406" i="2"/>
  <c r="DK408" i="2"/>
  <c r="DX408" i="2"/>
  <c r="DJ409" i="2"/>
  <c r="DW409" i="2"/>
  <c r="DL409" i="2"/>
  <c r="DY409" i="2"/>
  <c r="DJ411" i="2"/>
  <c r="DW411" i="2"/>
  <c r="DL411" i="2"/>
  <c r="DY411" i="2"/>
  <c r="DL412" i="2"/>
  <c r="DY412" i="2"/>
  <c r="DM413" i="2"/>
  <c r="DZ413" i="2"/>
  <c r="DI414" i="2"/>
  <c r="DV414" i="2"/>
  <c r="DL414" i="2"/>
  <c r="DY414" i="2"/>
  <c r="DM415" i="2"/>
  <c r="DZ415" i="2"/>
  <c r="DJ416" i="2"/>
  <c r="DW416" i="2"/>
  <c r="DL416" i="2"/>
  <c r="DY416" i="2"/>
  <c r="DJ417" i="2"/>
  <c r="DW417" i="2"/>
  <c r="DL418" i="2"/>
  <c r="DY418" i="2"/>
  <c r="DK419" i="2"/>
  <c r="DX419" i="2"/>
  <c r="DJ421" i="2"/>
  <c r="DW421" i="2"/>
  <c r="DM421" i="2"/>
  <c r="DZ421" i="2"/>
  <c r="DJ423" i="2"/>
  <c r="DW423" i="2"/>
  <c r="DM423" i="2"/>
  <c r="DZ423" i="2"/>
  <c r="DJ425" i="2"/>
  <c r="DW425" i="2"/>
  <c r="DL425" i="2"/>
  <c r="DY425" i="2"/>
  <c r="DK426" i="2"/>
  <c r="DX426" i="2"/>
  <c r="DJ427" i="2"/>
  <c r="DW427" i="2"/>
  <c r="DL427" i="2"/>
  <c r="DY427" i="2"/>
  <c r="DJ429" i="2"/>
  <c r="DW429" i="2"/>
  <c r="DL429" i="2"/>
  <c r="DY429" i="2"/>
  <c r="DK430" i="2"/>
  <c r="DX430" i="2"/>
  <c r="DJ431" i="2"/>
  <c r="DW431" i="2"/>
  <c r="DL431" i="2"/>
  <c r="DY431" i="2"/>
  <c r="DI432" i="2"/>
  <c r="DV432" i="2"/>
  <c r="DJ433" i="2"/>
  <c r="DW433" i="2"/>
  <c r="DL433" i="2"/>
  <c r="DY433" i="2"/>
  <c r="DJ436" i="2"/>
  <c r="DW436" i="2"/>
  <c r="DL436" i="2"/>
  <c r="DY436" i="2"/>
  <c r="DM437" i="2"/>
  <c r="DZ437" i="2"/>
  <c r="DK438" i="2"/>
  <c r="DX438" i="2"/>
  <c r="DL439" i="2"/>
  <c r="DY439" i="2"/>
  <c r="DM440" i="2"/>
  <c r="DZ440" i="2"/>
  <c r="DK442" i="2"/>
  <c r="DX442" i="2"/>
  <c r="DL443" i="2"/>
  <c r="DY443" i="2"/>
  <c r="DM446" i="2"/>
  <c r="DZ446" i="2"/>
  <c r="DJ447" i="2"/>
  <c r="DW447" i="2"/>
  <c r="DL447" i="2"/>
  <c r="DY447" i="2"/>
  <c r="DM448" i="2"/>
  <c r="DZ448" i="2"/>
  <c r="DK449" i="2"/>
  <c r="DX449" i="2"/>
  <c r="DJ450" i="2"/>
  <c r="DW450" i="2"/>
  <c r="DJ451" i="2"/>
  <c r="DW451" i="2"/>
  <c r="DK451" i="2"/>
  <c r="DX451" i="2"/>
  <c r="DM451" i="2"/>
  <c r="DZ451" i="2"/>
  <c r="DK452" i="2"/>
  <c r="DX452" i="2"/>
  <c r="DI453" i="2"/>
  <c r="DV453" i="2"/>
  <c r="DL453" i="2"/>
  <c r="DY453" i="2"/>
  <c r="DJ454" i="2"/>
  <c r="DW454" i="2"/>
  <c r="DM454" i="2"/>
  <c r="DZ454" i="2"/>
  <c r="DJ455" i="2"/>
  <c r="DW455" i="2"/>
  <c r="DK455" i="2"/>
  <c r="DX455" i="2"/>
  <c r="DM455" i="2"/>
  <c r="DZ455" i="2"/>
  <c r="DK456" i="2"/>
  <c r="DX456" i="2"/>
  <c r="DI457" i="2"/>
  <c r="DV457" i="2"/>
  <c r="DL457" i="2"/>
  <c r="DY457" i="2"/>
  <c r="DJ458" i="2"/>
  <c r="DW458" i="2"/>
  <c r="DM458" i="2"/>
  <c r="DZ458" i="2"/>
  <c r="DJ459" i="2"/>
  <c r="DW459" i="2"/>
  <c r="DK459" i="2"/>
  <c r="DX459" i="2"/>
  <c r="DM459" i="2"/>
  <c r="DZ459" i="2"/>
  <c r="DK460" i="2"/>
  <c r="DX460" i="2"/>
  <c r="DL461" i="2"/>
  <c r="DY461" i="2"/>
  <c r="DK463" i="2"/>
  <c r="DX463" i="2"/>
  <c r="DL464" i="2"/>
  <c r="DY464" i="2"/>
  <c r="DJ465" i="2"/>
  <c r="DW465" i="2"/>
  <c r="DK465" i="2"/>
  <c r="DX465" i="2"/>
  <c r="DM465" i="2"/>
  <c r="DZ465" i="2"/>
  <c r="DK468" i="2"/>
  <c r="DX468" i="2"/>
  <c r="DI469" i="2"/>
  <c r="DV469" i="2"/>
  <c r="DL469" i="2"/>
  <c r="DY469" i="2"/>
  <c r="DJ470" i="2"/>
  <c r="DW470" i="2"/>
  <c r="DK470" i="2"/>
  <c r="DX470" i="2"/>
  <c r="DM470" i="2"/>
  <c r="DZ470" i="2"/>
  <c r="DI471" i="2"/>
  <c r="DV471" i="2"/>
  <c r="DL471" i="2"/>
  <c r="DY471" i="2"/>
  <c r="DJ472" i="2"/>
  <c r="DW472" i="2"/>
  <c r="DM472" i="2"/>
  <c r="DZ472" i="2"/>
  <c r="DI474" i="2"/>
  <c r="DV474" i="2"/>
  <c r="DL474" i="2"/>
  <c r="DY474" i="2"/>
  <c r="DJ475" i="2"/>
  <c r="DW475" i="2"/>
  <c r="DL475" i="2"/>
  <c r="DY475" i="2"/>
  <c r="DJ476" i="2"/>
  <c r="DW476" i="2"/>
  <c r="DK476" i="2"/>
  <c r="DX476" i="2"/>
  <c r="DM476" i="2"/>
  <c r="DZ476" i="2"/>
  <c r="DM477" i="2"/>
  <c r="DZ477" i="2"/>
  <c r="DI479" i="2"/>
  <c r="DV479" i="2"/>
  <c r="DK479" i="2"/>
  <c r="DX479" i="2"/>
  <c r="DJ481" i="2"/>
  <c r="DW481" i="2"/>
  <c r="DJ482" i="2"/>
  <c r="DW482" i="2"/>
  <c r="DK482" i="2"/>
  <c r="DX482" i="2"/>
  <c r="DM482" i="2"/>
  <c r="DZ482" i="2"/>
  <c r="DI485" i="2"/>
  <c r="DV485" i="2"/>
  <c r="DK486" i="2"/>
  <c r="DX486" i="2"/>
  <c r="DI487" i="2"/>
  <c r="DV487" i="2"/>
  <c r="DL487" i="2"/>
  <c r="DY487" i="2"/>
  <c r="DJ488" i="2"/>
  <c r="DW488" i="2"/>
  <c r="DL488" i="2"/>
  <c r="DY488" i="2"/>
  <c r="DJ489" i="2"/>
  <c r="DW489" i="2"/>
  <c r="DK489" i="2"/>
  <c r="DX489" i="2"/>
  <c r="DM489" i="2"/>
  <c r="DZ489" i="2"/>
  <c r="DM490" i="2"/>
  <c r="DZ490" i="2"/>
  <c r="DJ492" i="2"/>
  <c r="DW492" i="2"/>
  <c r="DM492" i="2"/>
  <c r="DZ492" i="2"/>
  <c r="DK494" i="2"/>
  <c r="DX494" i="2"/>
  <c r="DK496" i="2"/>
  <c r="DX496" i="2"/>
  <c r="DI497" i="2"/>
  <c r="DV497" i="2"/>
  <c r="DL497" i="2"/>
  <c r="DY497" i="2"/>
  <c r="DJ498" i="2"/>
  <c r="DW498" i="2"/>
  <c r="DM498" i="2"/>
  <c r="DZ498" i="2"/>
  <c r="DJ500" i="2"/>
  <c r="DW500" i="2"/>
  <c r="DM500" i="2"/>
  <c r="DZ500" i="2"/>
  <c r="DK502" i="2"/>
  <c r="DX502" i="2"/>
  <c r="DK504" i="2"/>
  <c r="DX504" i="2"/>
  <c r="DI505" i="2"/>
  <c r="DV505" i="2"/>
  <c r="DL505" i="2"/>
  <c r="DY505" i="2"/>
  <c r="DJ506" i="2"/>
  <c r="DW506" i="2"/>
  <c r="DM506" i="2"/>
  <c r="DZ506" i="2"/>
  <c r="DJ508" i="2"/>
  <c r="DW508" i="2"/>
  <c r="DM508" i="2"/>
  <c r="DZ508" i="2"/>
  <c r="DK510" i="2"/>
  <c r="DX510" i="2"/>
  <c r="DK512" i="2"/>
  <c r="DX512" i="2"/>
  <c r="DI513" i="2"/>
  <c r="DV513" i="2"/>
  <c r="DL513" i="2"/>
  <c r="DY513" i="2"/>
  <c r="DJ514" i="2"/>
  <c r="DW514" i="2"/>
  <c r="DM514" i="2"/>
  <c r="DZ514" i="2"/>
  <c r="DJ515" i="2"/>
  <c r="DW515" i="2"/>
  <c r="DK516" i="2"/>
  <c r="DX516" i="2"/>
  <c r="DJ517" i="2"/>
  <c r="DW517" i="2"/>
  <c r="DL517" i="2"/>
  <c r="DY517" i="2"/>
  <c r="DK518" i="2"/>
  <c r="DX518" i="2"/>
  <c r="DM519" i="2"/>
  <c r="DZ519" i="2"/>
  <c r="DJ520" i="2"/>
  <c r="DW520" i="2"/>
  <c r="DM520" i="2"/>
  <c r="DZ520" i="2"/>
  <c r="DJ521" i="2"/>
  <c r="DW521" i="2"/>
  <c r="DK522" i="2"/>
  <c r="DX522" i="2"/>
  <c r="DJ523" i="2"/>
  <c r="DW523" i="2"/>
  <c r="DK524" i="2"/>
  <c r="DX524" i="2"/>
  <c r="DM525" i="2"/>
  <c r="DZ525" i="2"/>
  <c r="DJ526" i="2"/>
  <c r="DW526" i="2"/>
  <c r="DM526" i="2"/>
  <c r="DZ526" i="2"/>
  <c r="DM527" i="2"/>
  <c r="DZ527" i="2"/>
  <c r="DL528" i="2"/>
  <c r="DY528" i="2"/>
  <c r="DK529" i="2"/>
  <c r="DX529" i="2"/>
  <c r="DL530" i="2"/>
  <c r="DY530" i="2"/>
  <c r="DL532" i="2"/>
  <c r="DY532" i="2"/>
  <c r="DJ533" i="2"/>
  <c r="DW533" i="2"/>
  <c r="DL534" i="2"/>
  <c r="DY534" i="2"/>
  <c r="DJ535" i="2"/>
  <c r="DW535" i="2"/>
  <c r="DK535" i="2"/>
  <c r="DX535" i="2"/>
  <c r="DM535" i="2"/>
  <c r="DZ535" i="2"/>
  <c r="DL536" i="2"/>
  <c r="DY536" i="2"/>
  <c r="DI537" i="2"/>
  <c r="DV537" i="2"/>
  <c r="DK537" i="2"/>
  <c r="DX537" i="2"/>
  <c r="DK538" i="2"/>
  <c r="DX538" i="2"/>
  <c r="DJ539" i="2"/>
  <c r="DW539" i="2"/>
  <c r="DL539" i="2"/>
  <c r="DY539" i="2"/>
  <c r="DJ541" i="2"/>
  <c r="DW541" i="2"/>
  <c r="DM541" i="2"/>
  <c r="DZ541" i="2"/>
  <c r="DK546" i="2"/>
  <c r="DX546" i="2"/>
  <c r="DK547" i="2"/>
  <c r="DX547" i="2"/>
  <c r="DJ548" i="2"/>
  <c r="DW548" i="2"/>
  <c r="DL548" i="2"/>
  <c r="DY548" i="2"/>
  <c r="DK549" i="2"/>
  <c r="DX549" i="2"/>
  <c r="DL550" i="2"/>
  <c r="DY550" i="2"/>
  <c r="DK552" i="2"/>
  <c r="DX552" i="2"/>
  <c r="DK554" i="2"/>
  <c r="DX554" i="2"/>
  <c r="DL555" i="2"/>
  <c r="DY555" i="2"/>
  <c r="DL557" i="2"/>
  <c r="DY557" i="2"/>
  <c r="DM560" i="2"/>
  <c r="DZ560" i="2"/>
  <c r="DM561" i="2"/>
  <c r="DZ561" i="2"/>
  <c r="DJ562" i="2"/>
  <c r="DW562" i="2"/>
  <c r="DM562" i="2"/>
  <c r="DZ562" i="2"/>
  <c r="DJ564" i="2"/>
  <c r="DW564" i="2"/>
  <c r="DM564" i="2"/>
  <c r="DZ564" i="2"/>
  <c r="DL568" i="2"/>
  <c r="DY568" i="2"/>
  <c r="DI569" i="2"/>
  <c r="DV569" i="2"/>
  <c r="DL569" i="2"/>
  <c r="DY569" i="2"/>
  <c r="DK570" i="2"/>
  <c r="DX570" i="2"/>
  <c r="DI572" i="2"/>
  <c r="DV572" i="2"/>
  <c r="DL572" i="2"/>
  <c r="DY572" i="2"/>
  <c r="DK574" i="2"/>
  <c r="DX574" i="2"/>
  <c r="DI575" i="2"/>
  <c r="DV575" i="2"/>
  <c r="DL575" i="2"/>
  <c r="DY575" i="2"/>
  <c r="DI576" i="2"/>
  <c r="DV576" i="2"/>
  <c r="DK576" i="2"/>
  <c r="DX576" i="2"/>
  <c r="DK578" i="2"/>
  <c r="DX578" i="2"/>
  <c r="DM579" i="2"/>
  <c r="DZ579" i="2"/>
  <c r="DJ580" i="2"/>
  <c r="DW580" i="2"/>
  <c r="DL580" i="2"/>
  <c r="DY580" i="2"/>
  <c r="DK581" i="2"/>
  <c r="DX581" i="2"/>
  <c r="DI582" i="2"/>
  <c r="DV582" i="2"/>
  <c r="DK582" i="2"/>
  <c r="DX582" i="2"/>
  <c r="DK583" i="2"/>
  <c r="DX583" i="2"/>
  <c r="DM584" i="2"/>
  <c r="DZ584" i="2"/>
  <c r="DJ585" i="2"/>
  <c r="DW585" i="2"/>
  <c r="DM585" i="2"/>
  <c r="DZ585" i="2"/>
  <c r="DM586" i="2"/>
  <c r="DZ586" i="2"/>
  <c r="DK588" i="2"/>
  <c r="DX588" i="2"/>
  <c r="DJ589" i="2"/>
  <c r="DW589" i="2"/>
  <c r="DL589" i="2"/>
  <c r="DY589" i="2"/>
  <c r="DI590" i="2"/>
  <c r="DV590" i="2"/>
  <c r="DL590" i="2"/>
  <c r="DY590" i="2"/>
  <c r="DM591" i="2"/>
  <c r="DZ591" i="2"/>
  <c r="DJ592" i="2"/>
  <c r="DW592" i="2"/>
  <c r="DM592" i="2"/>
  <c r="DZ592" i="2"/>
  <c r="DK593" i="2"/>
  <c r="DX593" i="2"/>
  <c r="DI595" i="2"/>
  <c r="DV595" i="2"/>
  <c r="DK596" i="2"/>
  <c r="DX596" i="2"/>
  <c r="DJ597" i="2"/>
  <c r="DW597" i="2"/>
  <c r="DL597" i="2"/>
  <c r="DY597" i="2"/>
  <c r="DI598" i="2"/>
  <c r="DV598" i="2"/>
  <c r="DL598" i="2"/>
  <c r="DY598" i="2"/>
  <c r="DM599" i="2"/>
  <c r="DZ599" i="2"/>
  <c r="DM600" i="2"/>
  <c r="DZ600" i="2"/>
  <c r="DM601" i="2"/>
  <c r="DZ601" i="2"/>
  <c r="DM602" i="2"/>
  <c r="DZ602" i="2"/>
  <c r="DM603" i="2"/>
  <c r="DZ603" i="2"/>
  <c r="DM604" i="2"/>
  <c r="DZ604" i="2"/>
  <c r="DM605" i="2"/>
  <c r="DZ605" i="2"/>
  <c r="DM606" i="2"/>
  <c r="DZ606" i="2"/>
  <c r="DI608" i="2"/>
  <c r="DV608" i="2"/>
  <c r="DK608" i="2"/>
  <c r="DX608" i="2"/>
  <c r="DM610" i="2"/>
  <c r="DZ610" i="2"/>
  <c r="DJ611" i="2"/>
  <c r="DW611" i="2"/>
  <c r="DL611" i="2"/>
  <c r="DY611" i="2"/>
  <c r="DI612" i="2"/>
  <c r="DV612" i="2"/>
  <c r="DK612" i="2"/>
  <c r="DX612" i="2"/>
  <c r="DM614" i="2"/>
  <c r="DZ614" i="2"/>
  <c r="DJ615" i="2"/>
  <c r="DW615" i="2"/>
  <c r="DL615" i="2"/>
  <c r="DY615" i="2"/>
  <c r="DI616" i="2"/>
  <c r="DV616" i="2"/>
  <c r="DK616" i="2"/>
  <c r="DX616" i="2"/>
  <c r="DL618" i="2"/>
  <c r="DY618" i="2"/>
  <c r="DM619" i="2"/>
  <c r="DZ619" i="2"/>
  <c r="DI620" i="2"/>
  <c r="DV620" i="2"/>
  <c r="DK620" i="2"/>
  <c r="DX620" i="2"/>
  <c r="DM621" i="2"/>
  <c r="DZ621" i="2"/>
  <c r="DL622" i="2"/>
  <c r="DY622" i="2"/>
  <c r="DM623" i="2"/>
  <c r="DZ623" i="2"/>
  <c r="DI625" i="2"/>
  <c r="DV625" i="2"/>
  <c r="DL625" i="2"/>
  <c r="DY625" i="2"/>
  <c r="DK626" i="2"/>
  <c r="DX626" i="2"/>
  <c r="DJ627" i="2"/>
  <c r="DW627" i="2"/>
  <c r="DM627" i="2"/>
  <c r="DZ627" i="2"/>
  <c r="DL630" i="2"/>
  <c r="DY630" i="2"/>
  <c r="DM631" i="2"/>
  <c r="DZ631" i="2"/>
  <c r="DJ632" i="2"/>
  <c r="DW632" i="2"/>
  <c r="DM632" i="2"/>
  <c r="DZ632" i="2"/>
  <c r="DJ633" i="2"/>
  <c r="DW633" i="2"/>
  <c r="DM634" i="2"/>
  <c r="DZ634" i="2"/>
  <c r="DM635" i="2"/>
  <c r="DZ635" i="2"/>
  <c r="DK636" i="2"/>
  <c r="DX636" i="2"/>
  <c r="DJ637" i="2"/>
  <c r="DW637" i="2"/>
  <c r="DL637" i="2"/>
  <c r="DY637" i="2"/>
  <c r="DI638" i="2"/>
  <c r="DV638" i="2"/>
  <c r="DK638" i="2"/>
  <c r="DX638" i="2"/>
  <c r="DJ639" i="2"/>
  <c r="DW639" i="2"/>
  <c r="DL639" i="2"/>
  <c r="DY639" i="2"/>
  <c r="DM640" i="2"/>
  <c r="DZ640" i="2"/>
  <c r="DI641" i="2"/>
  <c r="DV641" i="2"/>
  <c r="DK641" i="2"/>
  <c r="DX641" i="2"/>
  <c r="DJ642" i="2"/>
  <c r="DW642" i="2"/>
  <c r="DL642" i="2"/>
  <c r="DY642" i="2"/>
  <c r="DI643" i="2"/>
  <c r="DV643" i="2"/>
  <c r="DI644" i="2"/>
  <c r="DV644" i="2"/>
  <c r="DL644" i="2"/>
  <c r="DY644" i="2"/>
  <c r="DJ645" i="2"/>
  <c r="DW645" i="2"/>
  <c r="DL645" i="2"/>
  <c r="DY645" i="2"/>
  <c r="DI646" i="2"/>
  <c r="DV646" i="2"/>
  <c r="DK646" i="2"/>
  <c r="DX646" i="2"/>
  <c r="DI647" i="2"/>
  <c r="DV647" i="2"/>
  <c r="DL647" i="2"/>
  <c r="DY647" i="2"/>
  <c r="DL648" i="2"/>
  <c r="DY648" i="2"/>
  <c r="DJ649" i="2"/>
  <c r="DW649" i="2"/>
  <c r="DM649" i="2"/>
  <c r="DZ649" i="2"/>
  <c r="DJ650" i="2"/>
  <c r="DW650" i="2"/>
  <c r="DM650" i="2"/>
  <c r="DZ650" i="2"/>
  <c r="DI651" i="2"/>
  <c r="DV651" i="2"/>
  <c r="DJ652" i="2"/>
  <c r="DW652" i="2"/>
  <c r="DL652" i="2"/>
  <c r="DY652" i="2"/>
  <c r="DI653" i="2"/>
  <c r="DV653" i="2"/>
  <c r="DL653" i="2"/>
  <c r="DY653" i="2"/>
  <c r="DL654" i="2"/>
  <c r="DY654" i="2"/>
  <c r="DJ655" i="2"/>
  <c r="DW655" i="2"/>
  <c r="DM655" i="2"/>
  <c r="DZ655" i="2"/>
  <c r="DJ656" i="2"/>
  <c r="DW656" i="2"/>
  <c r="DL656" i="2"/>
  <c r="DY656" i="2"/>
  <c r="DK658" i="2"/>
  <c r="DX658" i="2"/>
  <c r="DJ659" i="2"/>
  <c r="DW659" i="2"/>
  <c r="DK660" i="2"/>
  <c r="DX660" i="2"/>
  <c r="DK661" i="2"/>
  <c r="DX661" i="2"/>
  <c r="DI662" i="2"/>
  <c r="DV662" i="2"/>
  <c r="DL662" i="2"/>
  <c r="DY662" i="2"/>
  <c r="DL663" i="2"/>
  <c r="DY663" i="2"/>
  <c r="DI664" i="2"/>
  <c r="DV664" i="2"/>
  <c r="DL664" i="2"/>
  <c r="DY664" i="2"/>
  <c r="DI665" i="2"/>
  <c r="DV665" i="2"/>
  <c r="DL665" i="2"/>
  <c r="DY665" i="2"/>
  <c r="DI666" i="2"/>
  <c r="DV666" i="2"/>
  <c r="DL666" i="2"/>
  <c r="DY666" i="2"/>
  <c r="DM667" i="2"/>
  <c r="DZ667" i="2"/>
  <c r="DM668" i="2"/>
  <c r="DZ668" i="2"/>
  <c r="DM669" i="2"/>
  <c r="DZ669" i="2"/>
  <c r="DI671" i="2"/>
  <c r="DV671" i="2"/>
  <c r="DL671" i="2"/>
  <c r="DY671" i="2"/>
  <c r="DJ672" i="2"/>
  <c r="DW672" i="2"/>
  <c r="DM672" i="2"/>
  <c r="DZ672" i="2"/>
  <c r="DM673" i="2"/>
  <c r="DZ673" i="2"/>
  <c r="DM674" i="2"/>
  <c r="DZ674" i="2"/>
  <c r="DI675" i="2"/>
  <c r="DV675" i="2"/>
  <c r="DL675" i="2"/>
  <c r="DY675" i="2"/>
  <c r="DM676" i="2"/>
  <c r="DZ676" i="2"/>
  <c r="DK677" i="2"/>
  <c r="DX677" i="2"/>
  <c r="DJ680" i="2"/>
  <c r="DW680" i="2"/>
  <c r="DL680" i="2"/>
  <c r="DY680" i="2"/>
  <c r="DI681" i="2"/>
  <c r="DV681" i="2"/>
  <c r="DK681" i="2"/>
  <c r="DX681" i="2"/>
  <c r="DI682" i="2"/>
  <c r="DV682" i="2"/>
  <c r="DK682" i="2"/>
  <c r="DX682" i="2"/>
  <c r="DI683" i="2"/>
  <c r="DV683" i="2"/>
  <c r="DL683" i="2"/>
  <c r="DY683" i="2"/>
  <c r="DJ685" i="2"/>
  <c r="DW685" i="2"/>
  <c r="DM685" i="2"/>
  <c r="DZ685" i="2"/>
  <c r="DJ686" i="2"/>
  <c r="DW686" i="2"/>
  <c r="DL686" i="2"/>
  <c r="DY686" i="2"/>
  <c r="DI687" i="2"/>
  <c r="DV687" i="2"/>
  <c r="DK687" i="2"/>
  <c r="DX687" i="2"/>
  <c r="DM688" i="2"/>
  <c r="DZ688" i="2"/>
  <c r="DJ689" i="2"/>
  <c r="DW689" i="2"/>
  <c r="DM689" i="2"/>
  <c r="DZ689" i="2"/>
  <c r="DI690" i="2"/>
  <c r="DV690" i="2"/>
  <c r="DI691" i="2"/>
  <c r="DV691" i="2"/>
  <c r="DK691" i="2"/>
  <c r="DX691" i="2"/>
  <c r="DI694" i="2"/>
  <c r="DV694" i="2"/>
  <c r="DK694" i="2"/>
  <c r="DX694" i="2"/>
  <c r="DK695" i="2"/>
  <c r="DX695" i="2"/>
  <c r="DL697" i="2"/>
  <c r="DY697" i="2"/>
  <c r="DI698" i="2"/>
  <c r="DV698" i="2"/>
  <c r="DL698" i="2"/>
  <c r="DY698" i="2"/>
  <c r="DK701" i="2"/>
  <c r="DX701" i="2"/>
  <c r="DI702" i="2"/>
  <c r="DV702" i="2"/>
  <c r="DI703" i="2"/>
  <c r="DV703" i="2"/>
  <c r="DL703" i="2"/>
  <c r="DY703" i="2"/>
  <c r="DJ704" i="2"/>
  <c r="DW704" i="2"/>
  <c r="DL704" i="2"/>
  <c r="DY704" i="2"/>
  <c r="DI705" i="2"/>
  <c r="DV705" i="2"/>
  <c r="DK705" i="2"/>
  <c r="DX705" i="2"/>
  <c r="DM706" i="2"/>
  <c r="DZ706" i="2"/>
  <c r="DI707" i="2"/>
  <c r="DV707" i="2"/>
  <c r="DK707" i="2"/>
  <c r="DX707" i="2"/>
  <c r="DM708" i="2"/>
  <c r="DZ708" i="2"/>
  <c r="DJ709" i="2"/>
  <c r="DW709" i="2"/>
  <c r="DL709" i="2"/>
  <c r="DY709" i="2"/>
  <c r="DI710" i="2"/>
  <c r="DV710" i="2"/>
  <c r="DI712" i="2"/>
  <c r="DV712" i="2"/>
  <c r="DK712" i="2"/>
  <c r="DX712" i="2"/>
  <c r="DI713" i="2"/>
  <c r="DV713" i="2"/>
  <c r="DL713" i="2"/>
  <c r="DY713" i="2"/>
  <c r="DM714" i="2"/>
  <c r="DZ714" i="2"/>
  <c r="DK715" i="2"/>
  <c r="DX715" i="2"/>
  <c r="DK716" i="2"/>
  <c r="DX716" i="2"/>
  <c r="DI717" i="2"/>
  <c r="DV717" i="2"/>
  <c r="DL717" i="2"/>
  <c r="DY717" i="2"/>
  <c r="DK718" i="2"/>
  <c r="DX718" i="2"/>
  <c r="DJ719" i="2"/>
  <c r="DW719" i="2"/>
  <c r="DL719" i="2"/>
  <c r="DY719" i="2"/>
  <c r="DJ720" i="2"/>
  <c r="DW720" i="2"/>
  <c r="DL720" i="2"/>
  <c r="DY720" i="2"/>
  <c r="DK721" i="2"/>
  <c r="DX721" i="2"/>
  <c r="DI722" i="2"/>
  <c r="DV722" i="2"/>
  <c r="DK722" i="2"/>
  <c r="DX722" i="2"/>
  <c r="DM723" i="2"/>
  <c r="DZ723" i="2"/>
  <c r="DJ724" i="2"/>
  <c r="DW724" i="2"/>
  <c r="DL724" i="2"/>
  <c r="DY724" i="2"/>
  <c r="DI725" i="2"/>
  <c r="DV725" i="2"/>
  <c r="DL725" i="2"/>
  <c r="DY725" i="2"/>
  <c r="DL726" i="2"/>
  <c r="DY726" i="2"/>
  <c r="DK727" i="2"/>
  <c r="DX727" i="2"/>
  <c r="DL728" i="2"/>
  <c r="DY728" i="2"/>
  <c r="DK730" i="2"/>
  <c r="DX730" i="2"/>
  <c r="DI731" i="2"/>
  <c r="DV731" i="2"/>
  <c r="DL731" i="2"/>
  <c r="DY731" i="2"/>
  <c r="DJ732" i="2"/>
  <c r="DW732" i="2"/>
  <c r="DM732" i="2"/>
  <c r="DZ732" i="2"/>
  <c r="DK733" i="2"/>
  <c r="DX733" i="2"/>
  <c r="DI734" i="2"/>
  <c r="DV734" i="2"/>
  <c r="DL734" i="2"/>
  <c r="DY734" i="2"/>
  <c r="DJ735" i="2"/>
  <c r="DW735" i="2"/>
  <c r="DM735" i="2"/>
  <c r="DZ735" i="2"/>
  <c r="DI737" i="2"/>
  <c r="DV737" i="2"/>
  <c r="DL737" i="2"/>
  <c r="DY737" i="2"/>
  <c r="DM738" i="2"/>
  <c r="DZ738" i="2"/>
  <c r="DI739" i="2"/>
  <c r="DV739" i="2"/>
  <c r="DL739" i="2"/>
  <c r="DY739" i="2"/>
  <c r="DK740" i="2"/>
  <c r="DX740" i="2"/>
  <c r="DJ742" i="2"/>
  <c r="DW742" i="2"/>
  <c r="DM742" i="2"/>
  <c r="DZ742" i="2"/>
  <c r="DI743" i="2"/>
  <c r="DV743" i="2"/>
  <c r="DL743" i="2"/>
  <c r="DY743" i="2"/>
  <c r="DI744" i="2"/>
  <c r="DV744" i="2"/>
  <c r="DK745" i="2"/>
  <c r="DX745" i="2"/>
  <c r="DJ746" i="2"/>
  <c r="DW746" i="2"/>
  <c r="DL746" i="2"/>
  <c r="DY746" i="2"/>
  <c r="DJ747" i="2"/>
  <c r="DW747" i="2"/>
  <c r="DL747" i="2"/>
  <c r="DY747" i="2"/>
  <c r="DI748" i="2"/>
  <c r="DV748" i="2"/>
  <c r="DK748" i="2"/>
  <c r="DX748" i="2"/>
  <c r="DM749" i="2"/>
  <c r="DZ749" i="2"/>
  <c r="DM750" i="2"/>
  <c r="DZ750" i="2"/>
  <c r="DI751" i="2"/>
  <c r="DV751" i="2"/>
  <c r="DL751" i="2"/>
  <c r="DY751" i="2"/>
  <c r="DI752" i="2"/>
  <c r="DV752" i="2"/>
  <c r="DK752" i="2"/>
  <c r="DX752" i="2"/>
  <c r="DM754" i="2"/>
  <c r="DZ754" i="2"/>
  <c r="DL755" i="2"/>
  <c r="DY755" i="2"/>
  <c r="DI756" i="2"/>
  <c r="DV756" i="2"/>
  <c r="DK756" i="2"/>
  <c r="DX756" i="2"/>
  <c r="DK758" i="2"/>
  <c r="DX758" i="2"/>
  <c r="DJ759" i="2"/>
  <c r="DW759" i="2"/>
  <c r="DM760" i="2"/>
  <c r="DZ760" i="2"/>
  <c r="DJ761" i="2"/>
  <c r="DW761" i="2"/>
  <c r="DI762" i="2"/>
  <c r="DV762" i="2"/>
  <c r="DM763" i="2"/>
  <c r="DZ763" i="2"/>
  <c r="DJ765" i="2"/>
  <c r="DW765" i="2"/>
  <c r="DL765" i="2"/>
  <c r="DY765" i="2"/>
  <c r="DM766" i="2"/>
  <c r="DZ766" i="2"/>
  <c r="DJ767" i="2"/>
  <c r="DW767" i="2"/>
  <c r="DI768" i="2"/>
  <c r="DV768" i="2"/>
  <c r="DJ769" i="2"/>
  <c r="DW769" i="2"/>
  <c r="DL769" i="2"/>
  <c r="DY769" i="2"/>
  <c r="DJ770" i="2"/>
  <c r="DW770" i="2"/>
  <c r="DM770" i="2"/>
  <c r="DZ770" i="2"/>
  <c r="DK771" i="2"/>
  <c r="DX771" i="2"/>
  <c r="DJ773" i="2"/>
  <c r="DW773" i="2"/>
  <c r="DI775" i="2"/>
  <c r="DV775" i="2"/>
  <c r="DL775" i="2"/>
  <c r="DY775" i="2"/>
  <c r="DI777" i="2"/>
  <c r="DV777" i="2"/>
  <c r="DK777" i="2"/>
  <c r="DX777" i="2"/>
  <c r="DI779" i="2"/>
  <c r="DV779" i="2"/>
  <c r="DL779" i="2"/>
  <c r="DY779" i="2"/>
  <c r="DL780" i="2"/>
  <c r="DY780" i="2"/>
  <c r="DK781" i="2"/>
  <c r="DX781" i="2"/>
  <c r="DL783" i="2"/>
  <c r="DY783" i="2"/>
  <c r="DI785" i="2"/>
  <c r="DV785" i="2"/>
  <c r="DK785" i="2"/>
  <c r="DX785" i="2"/>
  <c r="DJ786" i="2"/>
  <c r="DW786" i="2"/>
  <c r="DM786" i="2"/>
  <c r="DZ786" i="2"/>
  <c r="DJ787" i="2"/>
  <c r="DW787" i="2"/>
  <c r="DL787" i="2"/>
  <c r="DY787" i="2"/>
  <c r="DK788" i="2"/>
  <c r="DX788" i="2"/>
  <c r="DK789" i="2"/>
  <c r="DX789" i="2"/>
  <c r="DI791" i="2"/>
  <c r="DV791" i="2"/>
  <c r="DL791" i="2"/>
  <c r="DY791" i="2"/>
  <c r="DI792" i="2"/>
  <c r="DV792" i="2"/>
  <c r="DK792" i="2"/>
  <c r="DX792" i="2"/>
  <c r="DJ793" i="2"/>
  <c r="DW793" i="2"/>
  <c r="DM793" i="2"/>
  <c r="DZ793" i="2"/>
  <c r="DJ795" i="2"/>
  <c r="DW795" i="2"/>
  <c r="DM795" i="2"/>
  <c r="DZ795" i="2"/>
  <c r="DJ796" i="2"/>
  <c r="DW796" i="2"/>
  <c r="DL796" i="2"/>
  <c r="DY796" i="2"/>
  <c r="DJ801" i="2"/>
  <c r="DW801" i="2"/>
  <c r="DM801" i="2"/>
  <c r="DZ801" i="2"/>
  <c r="DK802" i="2"/>
  <c r="DX802" i="2"/>
  <c r="DL804" i="2"/>
  <c r="DY804" i="2"/>
  <c r="DJ805" i="2"/>
  <c r="DW805" i="2"/>
  <c r="DM805" i="2"/>
  <c r="DZ805" i="2"/>
  <c r="DI808" i="2"/>
  <c r="DV808" i="2"/>
  <c r="DL808" i="2"/>
  <c r="DY808" i="2"/>
  <c r="DK810" i="2"/>
  <c r="DX810" i="2"/>
  <c r="DK811" i="2"/>
  <c r="DX811" i="2"/>
  <c r="DJ812" i="2"/>
  <c r="DW812" i="2"/>
  <c r="DL812" i="2"/>
  <c r="DY812" i="2"/>
  <c r="DI815" i="2"/>
  <c r="DV815" i="2"/>
  <c r="DL815" i="2"/>
  <c r="DY815" i="2"/>
  <c r="DK817" i="2"/>
  <c r="DX817" i="2"/>
  <c r="DK818" i="2"/>
  <c r="DX818" i="2"/>
  <c r="DI820" i="2"/>
  <c r="DV820" i="2"/>
  <c r="DK820" i="2"/>
  <c r="DX820" i="2"/>
  <c r="DJ821" i="2"/>
  <c r="DW821" i="2"/>
  <c r="DL821" i="2"/>
  <c r="DY821" i="2"/>
  <c r="DJ822" i="2"/>
  <c r="DW822" i="2"/>
  <c r="DM822" i="2"/>
  <c r="DZ822" i="2"/>
  <c r="DJ8" i="2"/>
  <c r="DW8" i="2"/>
  <c r="DI12" i="2"/>
  <c r="DV12" i="2"/>
  <c r="DI13" i="2"/>
  <c r="DV13" i="2"/>
  <c r="DJ19" i="2"/>
  <c r="DW19" i="2"/>
  <c r="DL23" i="2"/>
  <c r="DY23" i="2"/>
  <c r="DI31" i="2"/>
  <c r="DV31" i="2"/>
  <c r="DJ36" i="2"/>
  <c r="DW36" i="2"/>
  <c r="DL37" i="2"/>
  <c r="DY37" i="2"/>
  <c r="DL41" i="2"/>
  <c r="DY41" i="2"/>
  <c r="DL46" i="2"/>
  <c r="DY46" i="2"/>
  <c r="DM51" i="2"/>
  <c r="DZ51" i="2"/>
  <c r="DL53" i="2"/>
  <c r="DY53" i="2"/>
  <c r="DI54" i="2"/>
  <c r="DV54" i="2"/>
  <c r="DM55" i="2"/>
  <c r="DZ55" i="2"/>
  <c r="DI56" i="2"/>
  <c r="DV56" i="2"/>
  <c r="DI57" i="2"/>
  <c r="DV57" i="2"/>
  <c r="DL58" i="2"/>
  <c r="DY58" i="2"/>
  <c r="DJ64" i="2"/>
  <c r="DW64" i="2"/>
  <c r="DL66" i="2"/>
  <c r="DY66" i="2"/>
  <c r="DK68" i="2"/>
  <c r="DX68" i="2"/>
  <c r="DJ69" i="2"/>
  <c r="DW69" i="2"/>
  <c r="DI73" i="2"/>
  <c r="DV73" i="2"/>
  <c r="DI76" i="2"/>
  <c r="DV76" i="2"/>
  <c r="DM79" i="2"/>
  <c r="DZ79" i="2"/>
  <c r="DL80" i="2"/>
  <c r="DY80" i="2"/>
  <c r="DK88" i="2"/>
  <c r="DX88" i="2"/>
  <c r="DM90" i="2"/>
  <c r="DZ90" i="2"/>
  <c r="DL91" i="2"/>
  <c r="DY91" i="2"/>
  <c r="DM92" i="2"/>
  <c r="DZ92" i="2"/>
  <c r="DI95" i="2"/>
  <c r="DV95" i="2"/>
  <c r="DL98" i="2"/>
  <c r="DY98" i="2"/>
  <c r="DK99" i="2"/>
  <c r="DX99" i="2"/>
  <c r="DK100" i="2"/>
  <c r="DX100" i="2"/>
  <c r="DJ101" i="2"/>
  <c r="DW101" i="2"/>
  <c r="DL101" i="2"/>
  <c r="DY101" i="2"/>
  <c r="DI102" i="2"/>
  <c r="DV102" i="2"/>
  <c r="DL102" i="2"/>
  <c r="DY102" i="2"/>
  <c r="DM103" i="2"/>
  <c r="DZ103" i="2"/>
  <c r="DJ104" i="2"/>
  <c r="DW104" i="2"/>
  <c r="DM104" i="2"/>
  <c r="DZ104" i="2"/>
  <c r="DM112" i="2"/>
  <c r="DZ112" i="2"/>
  <c r="DM116" i="2"/>
  <c r="DZ116" i="2"/>
  <c r="DK118" i="2"/>
  <c r="DX118" i="2"/>
  <c r="DL120" i="2"/>
  <c r="DY120" i="2"/>
  <c r="DI122" i="2"/>
  <c r="DV122" i="2"/>
  <c r="DK126" i="2"/>
  <c r="DX126" i="2"/>
  <c r="DJ130" i="2"/>
  <c r="DW130" i="2"/>
  <c r="DL133" i="2"/>
  <c r="DY133" i="2"/>
  <c r="DI134" i="2"/>
  <c r="DV134" i="2"/>
  <c r="DL137" i="2"/>
  <c r="DY137" i="2"/>
  <c r="DL140" i="2"/>
  <c r="DY140" i="2"/>
  <c r="DL141" i="2"/>
  <c r="DY141" i="2"/>
  <c r="DM142" i="2"/>
  <c r="DZ142" i="2"/>
  <c r="DM143" i="2"/>
  <c r="DZ143" i="2"/>
  <c r="DL145" i="2"/>
  <c r="DY145" i="2"/>
  <c r="DL147" i="2"/>
  <c r="DY147" i="2"/>
  <c r="DL148" i="2"/>
  <c r="DY148" i="2"/>
  <c r="DJ152" i="2"/>
  <c r="DW152" i="2"/>
  <c r="DM152" i="2"/>
  <c r="DZ152" i="2"/>
  <c r="DL156" i="2"/>
  <c r="DY156" i="2"/>
  <c r="DK157" i="2"/>
  <c r="DX157" i="2"/>
  <c r="DL160" i="2"/>
  <c r="DY160" i="2"/>
  <c r="DI162" i="2"/>
  <c r="DV162" i="2"/>
  <c r="DJ165" i="2"/>
  <c r="DW165" i="2"/>
  <c r="DI166" i="2"/>
  <c r="DV166" i="2"/>
  <c r="DM168" i="2"/>
  <c r="DZ168" i="2"/>
  <c r="DJ170" i="2"/>
  <c r="DW170" i="2"/>
  <c r="DE7" i="2"/>
  <c r="DR7" i="2"/>
  <c r="DK7" i="2"/>
  <c r="DX7" i="2"/>
  <c r="DI8" i="2"/>
  <c r="DV8" i="2"/>
  <c r="DK8" i="2"/>
  <c r="DX8" i="2"/>
  <c r="DD9" i="2"/>
  <c r="DQ9" i="2"/>
  <c r="DM9" i="2"/>
  <c r="DZ9" i="2"/>
  <c r="DJ10" i="2"/>
  <c r="DW10" i="2"/>
  <c r="DL10" i="2"/>
  <c r="DY10" i="2"/>
  <c r="DI11" i="2"/>
  <c r="DV11" i="2"/>
  <c r="DK11" i="2"/>
  <c r="DX11" i="2"/>
  <c r="DD12" i="2"/>
  <c r="DQ12" i="2"/>
  <c r="DM12" i="2"/>
  <c r="DZ12" i="2"/>
  <c r="DD13" i="2"/>
  <c r="DQ13" i="2"/>
  <c r="DJ13" i="2"/>
  <c r="DW13" i="2"/>
  <c r="DL13" i="2"/>
  <c r="DY13" i="2"/>
  <c r="DE14" i="2"/>
  <c r="DR14" i="2"/>
  <c r="DL14" i="2"/>
  <c r="DY14" i="2"/>
  <c r="DH15" i="2"/>
  <c r="DU15" i="2"/>
  <c r="DK15" i="2"/>
  <c r="DX15" i="2"/>
  <c r="DD16" i="2"/>
  <c r="DQ16" i="2"/>
  <c r="DD17" i="2"/>
  <c r="DQ17" i="2"/>
  <c r="DJ17" i="2"/>
  <c r="DW17" i="2"/>
  <c r="DL17" i="2"/>
  <c r="DY17" i="2"/>
  <c r="DE18" i="2"/>
  <c r="DR18" i="2"/>
  <c r="DL18" i="2"/>
  <c r="DY18" i="2"/>
  <c r="DH19" i="2"/>
  <c r="DU19" i="2"/>
  <c r="DK19" i="2"/>
  <c r="DX19" i="2"/>
  <c r="DH20" i="2"/>
  <c r="DU20" i="2"/>
  <c r="DM20" i="2"/>
  <c r="DZ20" i="2"/>
  <c r="DD21" i="2"/>
  <c r="DQ21" i="2"/>
  <c r="DJ21" i="2"/>
  <c r="DW21" i="2"/>
  <c r="DM21" i="2"/>
  <c r="DZ21" i="2"/>
  <c r="DE22" i="2"/>
  <c r="DR22" i="2"/>
  <c r="DI22" i="2"/>
  <c r="DV22" i="2"/>
  <c r="DL22" i="2"/>
  <c r="DY22" i="2"/>
  <c r="DH23" i="2"/>
  <c r="DU23" i="2"/>
  <c r="DM23" i="2"/>
  <c r="DZ23" i="2"/>
  <c r="DI25" i="2"/>
  <c r="DV25" i="2"/>
  <c r="DK25" i="2"/>
  <c r="DX25" i="2"/>
  <c r="DL26" i="2"/>
  <c r="DY26" i="2"/>
  <c r="DM27" i="2"/>
  <c r="DZ27" i="2"/>
  <c r="DJ30" i="2"/>
  <c r="DW30" i="2"/>
  <c r="DM30" i="2"/>
  <c r="DZ30" i="2"/>
  <c r="DJ32" i="2"/>
  <c r="DW32" i="2"/>
  <c r="DL32" i="2"/>
  <c r="DY32" i="2"/>
  <c r="DI33" i="2"/>
  <c r="DV33" i="2"/>
  <c r="DK34" i="2"/>
  <c r="DX34" i="2"/>
  <c r="DI35" i="2"/>
  <c r="DV35" i="2"/>
  <c r="DL35" i="2"/>
  <c r="DY35" i="2"/>
  <c r="DD36" i="2"/>
  <c r="DQ36" i="2"/>
  <c r="DM36" i="2"/>
  <c r="DZ36" i="2"/>
  <c r="DK37" i="2"/>
  <c r="DX37" i="2"/>
  <c r="DJ38" i="2"/>
  <c r="DW38" i="2"/>
  <c r="DM38" i="2"/>
  <c r="DZ38" i="2"/>
  <c r="DJ39" i="2"/>
  <c r="DW39" i="2"/>
  <c r="DL39" i="2"/>
  <c r="DY39" i="2"/>
  <c r="DM40" i="2"/>
  <c r="DZ40" i="2"/>
  <c r="DK41" i="2"/>
  <c r="DX41" i="2"/>
  <c r="DJ42" i="2"/>
  <c r="DW42" i="2"/>
  <c r="DM42" i="2"/>
  <c r="DZ42" i="2"/>
  <c r="DE43" i="2"/>
  <c r="DR43" i="2"/>
  <c r="DJ43" i="2"/>
  <c r="DW43" i="2"/>
  <c r="DL43" i="2"/>
  <c r="DY43" i="2"/>
  <c r="DM44" i="2"/>
  <c r="DZ44" i="2"/>
  <c r="DI46" i="2"/>
  <c r="DV46" i="2"/>
  <c r="DJ48" i="2"/>
  <c r="DW48" i="2"/>
  <c r="DM50" i="2"/>
  <c r="DZ50" i="2"/>
  <c r="DI51" i="2"/>
  <c r="DV51" i="2"/>
  <c r="DK51" i="2"/>
  <c r="DX51" i="2"/>
  <c r="DJ52" i="2"/>
  <c r="DW52" i="2"/>
  <c r="DL52" i="2"/>
  <c r="DY52" i="2"/>
  <c r="DI53" i="2"/>
  <c r="DV53" i="2"/>
  <c r="DM54" i="2"/>
  <c r="DZ54" i="2"/>
  <c r="DJ55" i="2"/>
  <c r="DW55" i="2"/>
  <c r="DL55" i="2"/>
  <c r="DY55" i="2"/>
  <c r="DJ56" i="2"/>
  <c r="DW56" i="2"/>
  <c r="DL56" i="2"/>
  <c r="DY56" i="2"/>
  <c r="DJ57" i="2"/>
  <c r="DW57" i="2"/>
  <c r="DM57" i="2"/>
  <c r="DZ57" i="2"/>
  <c r="DI59" i="2"/>
  <c r="DV59" i="2"/>
  <c r="DK59" i="2"/>
  <c r="DX59" i="2"/>
  <c r="DJ60" i="2"/>
  <c r="DW60" i="2"/>
  <c r="DM60" i="2"/>
  <c r="DZ60" i="2"/>
  <c r="DK61" i="2"/>
  <c r="DX61" i="2"/>
  <c r="DL62" i="2"/>
  <c r="DY62" i="2"/>
  <c r="DK64" i="2"/>
  <c r="DX64" i="2"/>
  <c r="DJ65" i="2"/>
  <c r="DW65" i="2"/>
  <c r="DL65" i="2"/>
  <c r="DY65" i="2"/>
  <c r="DI67" i="2"/>
  <c r="DV67" i="2"/>
  <c r="DL67" i="2"/>
  <c r="DY67" i="2"/>
  <c r="DJ68" i="2"/>
  <c r="DW68" i="2"/>
  <c r="DL70" i="2"/>
  <c r="DY70" i="2"/>
  <c r="DM73" i="2"/>
  <c r="DZ73" i="2"/>
  <c r="DL74" i="2"/>
  <c r="DY74" i="2"/>
  <c r="DI75" i="2"/>
  <c r="DV75" i="2"/>
  <c r="DK75" i="2"/>
  <c r="DX75" i="2"/>
  <c r="DJ78" i="2"/>
  <c r="DW78" i="2"/>
  <c r="DI79" i="2"/>
  <c r="DV79" i="2"/>
  <c r="DK79" i="2"/>
  <c r="DX79" i="2"/>
  <c r="DI81" i="2"/>
  <c r="DV81" i="2"/>
  <c r="DK81" i="2"/>
  <c r="DX81" i="2"/>
  <c r="DI82" i="2"/>
  <c r="DV82" i="2"/>
  <c r="DK82" i="2"/>
  <c r="DX82" i="2"/>
  <c r="DI83" i="2"/>
  <c r="DV83" i="2"/>
  <c r="DK83" i="2"/>
  <c r="DX83" i="2"/>
  <c r="DI84" i="2"/>
  <c r="DV84" i="2"/>
  <c r="DK84" i="2"/>
  <c r="DX84" i="2"/>
  <c r="DI85" i="2"/>
  <c r="DV85" i="2"/>
  <c r="DK85" i="2"/>
  <c r="DX85" i="2"/>
  <c r="DI86" i="2"/>
  <c r="DV86" i="2"/>
  <c r="DK86" i="2"/>
  <c r="DX86" i="2"/>
  <c r="DI87" i="2"/>
  <c r="DV87" i="2"/>
  <c r="DK87" i="2"/>
  <c r="DX87" i="2"/>
  <c r="DM88" i="2"/>
  <c r="DZ88" i="2"/>
  <c r="DI89" i="2"/>
  <c r="DV89" i="2"/>
  <c r="DL89" i="2"/>
  <c r="DY89" i="2"/>
  <c r="DI90" i="2"/>
  <c r="DV90" i="2"/>
  <c r="DL90" i="2"/>
  <c r="DY90" i="2"/>
  <c r="DK92" i="2"/>
  <c r="DX92" i="2"/>
  <c r="DL93" i="2"/>
  <c r="DY93" i="2"/>
  <c r="DI94" i="2"/>
  <c r="DV94" i="2"/>
  <c r="DL94" i="2"/>
  <c r="DY94" i="2"/>
  <c r="DM95" i="2"/>
  <c r="DZ95" i="2"/>
  <c r="DJ96" i="2"/>
  <c r="DW96" i="2"/>
  <c r="DM96" i="2"/>
  <c r="DZ96" i="2"/>
  <c r="DM97" i="2"/>
  <c r="DZ97" i="2"/>
  <c r="DJ99" i="2"/>
  <c r="DW99" i="2"/>
  <c r="DL99" i="2"/>
  <c r="DY99" i="2"/>
  <c r="DJ100" i="2"/>
  <c r="DW100" i="2"/>
  <c r="DM100" i="2"/>
  <c r="DZ100" i="2"/>
  <c r="DI103" i="2"/>
  <c r="DV103" i="2"/>
  <c r="DK103" i="2"/>
  <c r="DX103" i="2"/>
  <c r="DK104" i="2"/>
  <c r="DX104" i="2"/>
  <c r="DI107" i="2"/>
  <c r="DV107" i="2"/>
  <c r="DL107" i="2"/>
  <c r="DY107" i="2"/>
  <c r="DI108" i="2"/>
  <c r="DV108" i="2"/>
  <c r="DL108" i="2"/>
  <c r="DY108" i="2"/>
  <c r="DI109" i="2"/>
  <c r="DV109" i="2"/>
  <c r="DL109" i="2"/>
  <c r="DY109" i="2"/>
  <c r="DI110" i="2"/>
  <c r="DV110" i="2"/>
  <c r="DK110" i="2"/>
  <c r="DX110" i="2"/>
  <c r="DE112" i="2"/>
  <c r="DR112" i="2"/>
  <c r="DI112" i="2"/>
  <c r="DV112" i="2"/>
  <c r="DL112" i="2"/>
  <c r="DY112" i="2"/>
  <c r="DM113" i="2"/>
  <c r="DZ113" i="2"/>
  <c r="DM114" i="2"/>
  <c r="DZ114" i="2"/>
  <c r="DJ115" i="2"/>
  <c r="DW115" i="2"/>
  <c r="DE116" i="2"/>
  <c r="DR116" i="2"/>
  <c r="DK116" i="2"/>
  <c r="DX116" i="2"/>
  <c r="DJ118" i="2"/>
  <c r="DW118" i="2"/>
  <c r="DI119" i="2"/>
  <c r="DV119" i="2"/>
  <c r="DK119" i="2"/>
  <c r="DX119" i="2"/>
  <c r="DM121" i="2"/>
  <c r="DZ121" i="2"/>
  <c r="DM122" i="2"/>
  <c r="DZ122" i="2"/>
  <c r="DL123" i="2"/>
  <c r="DY123" i="2"/>
  <c r="DK124" i="2"/>
  <c r="DX124" i="2"/>
  <c r="DJ127" i="2"/>
  <c r="DW127" i="2"/>
  <c r="DL127" i="2"/>
  <c r="DY127" i="2"/>
  <c r="DL128" i="2"/>
  <c r="DY128" i="2"/>
  <c r="DI129" i="2"/>
  <c r="DV129" i="2"/>
  <c r="DK129" i="2"/>
  <c r="DX129" i="2"/>
  <c r="DI130" i="2"/>
  <c r="DV130" i="2"/>
  <c r="DJ131" i="2"/>
  <c r="DW131" i="2"/>
  <c r="DM131" i="2"/>
  <c r="DZ131" i="2"/>
  <c r="DI132" i="2"/>
  <c r="DV132" i="2"/>
  <c r="DL132" i="2"/>
  <c r="DY132" i="2"/>
  <c r="DM133" i="2"/>
  <c r="DZ133" i="2"/>
  <c r="DM134" i="2"/>
  <c r="DZ134" i="2"/>
  <c r="DJ135" i="2"/>
  <c r="DW135" i="2"/>
  <c r="DK136" i="2"/>
  <c r="DX136" i="2"/>
  <c r="DJ138" i="2"/>
  <c r="DW138" i="2"/>
  <c r="DI139" i="2"/>
  <c r="DV139" i="2"/>
  <c r="DK139" i="2"/>
  <c r="DX139" i="2"/>
  <c r="DM141" i="2"/>
  <c r="DZ141" i="2"/>
  <c r="DJ142" i="2"/>
  <c r="DW142" i="2"/>
  <c r="DL142" i="2"/>
  <c r="DY142" i="2"/>
  <c r="DI143" i="2"/>
  <c r="DV143" i="2"/>
  <c r="DK143" i="2"/>
  <c r="DX143" i="2"/>
  <c r="DI145" i="2"/>
  <c r="DV145" i="2"/>
  <c r="DK145" i="2"/>
  <c r="DX145" i="2"/>
  <c r="DI146" i="2"/>
  <c r="DV146" i="2"/>
  <c r="DK146" i="2"/>
  <c r="DX146" i="2"/>
  <c r="DK147" i="2"/>
  <c r="DX147" i="2"/>
  <c r="DI149" i="2"/>
  <c r="DV149" i="2"/>
  <c r="DK149" i="2"/>
  <c r="DX149" i="2"/>
  <c r="DJ151" i="2"/>
  <c r="DW151" i="2"/>
  <c r="DL151" i="2"/>
  <c r="DY151" i="2"/>
  <c r="DI152" i="2"/>
  <c r="DV152" i="2"/>
  <c r="DL152" i="2"/>
  <c r="DY152" i="2"/>
  <c r="DK154" i="2"/>
  <c r="DX154" i="2"/>
  <c r="DI155" i="2"/>
  <c r="DV155" i="2"/>
  <c r="DK155" i="2"/>
  <c r="DX155" i="2"/>
  <c r="DI156" i="2"/>
  <c r="DV156" i="2"/>
  <c r="DK156" i="2"/>
  <c r="DX156" i="2"/>
  <c r="DK158" i="2"/>
  <c r="DX158" i="2"/>
  <c r="DI159" i="2"/>
  <c r="DV159" i="2"/>
  <c r="DK159" i="2"/>
  <c r="DX159" i="2"/>
  <c r="DI160" i="2"/>
  <c r="DV160" i="2"/>
  <c r="DK160" i="2"/>
  <c r="DX160" i="2"/>
  <c r="DJ162" i="2"/>
  <c r="DW162" i="2"/>
  <c r="DL162" i="2"/>
  <c r="DY162" i="2"/>
  <c r="DJ163" i="2"/>
  <c r="DW163" i="2"/>
  <c r="DJ164" i="2"/>
  <c r="DW164" i="2"/>
  <c r="DI165" i="2"/>
  <c r="DV165" i="2"/>
  <c r="DM165" i="2"/>
  <c r="DZ165" i="2"/>
  <c r="DJ166" i="2"/>
  <c r="DW166" i="2"/>
  <c r="DL166" i="2"/>
  <c r="DY166" i="2"/>
  <c r="DJ167" i="2"/>
  <c r="DW167" i="2"/>
  <c r="DD168" i="2"/>
  <c r="DQ168" i="2"/>
  <c r="DF168" i="2"/>
  <c r="DS168" i="2"/>
  <c r="DJ168" i="2"/>
  <c r="DW168" i="2"/>
  <c r="DJ169" i="2"/>
  <c r="DW169" i="2"/>
  <c r="DI170" i="2"/>
  <c r="DV170" i="2"/>
  <c r="DM170" i="2"/>
  <c r="DZ170" i="2"/>
  <c r="DJ171" i="2"/>
  <c r="DW171" i="2"/>
  <c r="DL171" i="2"/>
  <c r="DY171" i="2"/>
  <c r="DJ172" i="2"/>
  <c r="DW172" i="2"/>
  <c r="DJ173" i="2"/>
  <c r="DW173" i="2"/>
  <c r="DJ174" i="2"/>
  <c r="DW174" i="2"/>
  <c r="DL177" i="2"/>
  <c r="DY177" i="2"/>
  <c r="DL179" i="2"/>
  <c r="DY179" i="2"/>
  <c r="DM180" i="2"/>
  <c r="DZ180" i="2"/>
  <c r="DI181" i="2"/>
  <c r="DV181" i="2"/>
  <c r="DL181" i="2"/>
  <c r="DY181" i="2"/>
  <c r="DI182" i="2"/>
  <c r="DV182" i="2"/>
  <c r="DK182" i="2"/>
  <c r="DX182" i="2"/>
  <c r="DD185" i="2"/>
  <c r="DQ185" i="2"/>
  <c r="DI185" i="2"/>
  <c r="DV185" i="2"/>
  <c r="DM185" i="2"/>
  <c r="DZ185" i="2"/>
  <c r="DJ186" i="2"/>
  <c r="DW186" i="2"/>
  <c r="DL186" i="2"/>
  <c r="DY186" i="2"/>
  <c r="DD187" i="2"/>
  <c r="DQ187" i="2"/>
  <c r="DI187" i="2"/>
  <c r="DV187" i="2"/>
  <c r="DM187" i="2"/>
  <c r="DZ187" i="2"/>
  <c r="DJ188" i="2"/>
  <c r="DW188" i="2"/>
  <c r="DL188" i="2"/>
  <c r="DY188" i="2"/>
  <c r="DD189" i="2"/>
  <c r="DQ189" i="2"/>
  <c r="DI189" i="2"/>
  <c r="DV189" i="2"/>
  <c r="DM189" i="2"/>
  <c r="DZ189" i="2"/>
  <c r="DJ190" i="2"/>
  <c r="DW190" i="2"/>
  <c r="DL190" i="2"/>
  <c r="DY190" i="2"/>
  <c r="DD191" i="2"/>
  <c r="DQ191" i="2"/>
  <c r="DI191" i="2"/>
  <c r="DV191" i="2"/>
  <c r="DM191" i="2"/>
  <c r="DZ191" i="2"/>
  <c r="DD192" i="2"/>
  <c r="DQ192" i="2"/>
  <c r="DK192" i="2"/>
  <c r="DX192" i="2"/>
  <c r="DF193" i="2"/>
  <c r="DS193" i="2"/>
  <c r="DJ193" i="2"/>
  <c r="DW193" i="2"/>
  <c r="DM193" i="2"/>
  <c r="DZ193" i="2"/>
  <c r="DC194" i="2"/>
  <c r="DP194" i="2"/>
  <c r="DE194" i="2"/>
  <c r="DR194" i="2"/>
  <c r="DL195" i="2"/>
  <c r="DY195" i="2"/>
  <c r="DB196" i="2"/>
  <c r="DO196" i="2"/>
  <c r="DL196" i="2"/>
  <c r="DY196" i="2"/>
  <c r="DF197" i="2"/>
  <c r="DS197" i="2"/>
  <c r="DK197" i="2"/>
  <c r="DX197" i="2"/>
  <c r="DC198" i="2"/>
  <c r="DP198" i="2"/>
  <c r="DE198" i="2"/>
  <c r="DR198" i="2"/>
  <c r="DB199" i="2"/>
  <c r="DO199" i="2"/>
  <c r="DL199" i="2"/>
  <c r="DY199" i="2"/>
  <c r="DL200" i="2"/>
  <c r="DY200" i="2"/>
  <c r="DB201" i="2"/>
  <c r="DO201" i="2"/>
  <c r="DF201" i="2"/>
  <c r="DS201" i="2"/>
  <c r="DK201" i="2"/>
  <c r="DX201" i="2"/>
  <c r="DC202" i="2"/>
  <c r="DP202" i="2"/>
  <c r="DE202" i="2"/>
  <c r="DR202" i="2"/>
  <c r="DB203" i="2"/>
  <c r="DO203" i="2"/>
  <c r="DL203" i="2"/>
  <c r="DY203" i="2"/>
  <c r="DE204" i="2"/>
  <c r="DR204" i="2"/>
  <c r="DI204" i="2"/>
  <c r="DV204" i="2"/>
  <c r="DL204" i="2"/>
  <c r="DY204" i="2"/>
  <c r="DM205" i="2"/>
  <c r="DZ205" i="2"/>
  <c r="DC206" i="2"/>
  <c r="DP206" i="2"/>
  <c r="DM206" i="2"/>
  <c r="DZ206" i="2"/>
  <c r="DC207" i="2"/>
  <c r="DP207" i="2"/>
  <c r="DF207" i="2"/>
  <c r="DS207" i="2"/>
  <c r="DJ207" i="2"/>
  <c r="DW207" i="2"/>
  <c r="DC208" i="2"/>
  <c r="DP208" i="2"/>
  <c r="DM208" i="2"/>
  <c r="DZ208" i="2"/>
  <c r="DC209" i="2"/>
  <c r="DP209" i="2"/>
  <c r="DM209" i="2"/>
  <c r="DZ209" i="2"/>
  <c r="DC210" i="2"/>
  <c r="DP210" i="2"/>
  <c r="DM210" i="2"/>
  <c r="DZ210" i="2"/>
  <c r="DC211" i="2"/>
  <c r="DP211" i="2"/>
  <c r="DM211" i="2"/>
  <c r="DZ211" i="2"/>
  <c r="DC212" i="2"/>
  <c r="DP212" i="2"/>
  <c r="DM212" i="2"/>
  <c r="DZ212" i="2"/>
  <c r="DC213" i="2"/>
  <c r="DP213" i="2"/>
  <c r="DM213" i="2"/>
  <c r="DZ213" i="2"/>
  <c r="DC214" i="2"/>
  <c r="DP214" i="2"/>
  <c r="DF214" i="2"/>
  <c r="DS214" i="2"/>
  <c r="DD215" i="2"/>
  <c r="DQ215" i="2"/>
  <c r="DF215" i="2"/>
  <c r="DS215" i="2"/>
  <c r="DM215" i="2"/>
  <c r="DZ215" i="2"/>
  <c r="DI216" i="2"/>
  <c r="DV216" i="2"/>
  <c r="DK216" i="2"/>
  <c r="DX216" i="2"/>
  <c r="DB217" i="2"/>
  <c r="DO217" i="2"/>
  <c r="DJ217" i="2"/>
  <c r="DW217" i="2"/>
  <c r="DL217" i="2"/>
  <c r="DY217" i="2"/>
  <c r="DE218" i="2"/>
  <c r="DR218" i="2"/>
  <c r="DJ218" i="2"/>
  <c r="DW218" i="2"/>
  <c r="DM218" i="2"/>
  <c r="DZ218" i="2"/>
  <c r="DD219" i="2"/>
  <c r="DQ219" i="2"/>
  <c r="DI219" i="2"/>
  <c r="DV219" i="2"/>
  <c r="DM219" i="2"/>
  <c r="DZ219" i="2"/>
  <c r="DJ220" i="2"/>
  <c r="DW220" i="2"/>
  <c r="DL220" i="2"/>
  <c r="DY220" i="2"/>
  <c r="DD221" i="2"/>
  <c r="DQ221" i="2"/>
  <c r="DI221" i="2"/>
  <c r="DV221" i="2"/>
  <c r="DM221" i="2"/>
  <c r="DZ221" i="2"/>
  <c r="DJ222" i="2"/>
  <c r="DW222" i="2"/>
  <c r="DL222" i="2"/>
  <c r="DY222" i="2"/>
  <c r="DD223" i="2"/>
  <c r="DQ223" i="2"/>
  <c r="DI223" i="2"/>
  <c r="DV223" i="2"/>
  <c r="DK223" i="2"/>
  <c r="DX223" i="2"/>
  <c r="DD224" i="2"/>
  <c r="DQ224" i="2"/>
  <c r="DM224" i="2"/>
  <c r="DZ224" i="2"/>
  <c r="DC225" i="2"/>
  <c r="DP225" i="2"/>
  <c r="DJ225" i="2"/>
  <c r="DW225" i="2"/>
  <c r="DL225" i="2"/>
  <c r="DY225" i="2"/>
  <c r="DC226" i="2"/>
  <c r="DP226" i="2"/>
  <c r="DE226" i="2"/>
  <c r="DR226" i="2"/>
  <c r="DK226" i="2"/>
  <c r="DX226" i="2"/>
  <c r="DI227" i="2"/>
  <c r="DV227" i="2"/>
  <c r="DK227" i="2"/>
  <c r="DX227" i="2"/>
  <c r="DD228" i="2"/>
  <c r="DQ228" i="2"/>
  <c r="DM228" i="2"/>
  <c r="DZ228" i="2"/>
  <c r="DE229" i="2"/>
  <c r="DR229" i="2"/>
  <c r="DI229" i="2"/>
  <c r="DV229" i="2"/>
  <c r="DL229" i="2"/>
  <c r="DY229" i="2"/>
  <c r="DC230" i="2"/>
  <c r="DP230" i="2"/>
  <c r="DE230" i="2"/>
  <c r="DR230" i="2"/>
  <c r="DI230" i="2"/>
  <c r="DV230" i="2"/>
  <c r="DM231" i="2"/>
  <c r="DZ231" i="2"/>
  <c r="DE232" i="2"/>
  <c r="DR232" i="2"/>
  <c r="DI232" i="2"/>
  <c r="DV232" i="2"/>
  <c r="DL232" i="2"/>
  <c r="DY232" i="2"/>
  <c r="DE233" i="2"/>
  <c r="DR233" i="2"/>
  <c r="DI233" i="2"/>
  <c r="DV233" i="2"/>
  <c r="DM233" i="2"/>
  <c r="DZ233" i="2"/>
  <c r="DD234" i="2"/>
  <c r="DQ234" i="2"/>
  <c r="DF234" i="2"/>
  <c r="DS234" i="2"/>
  <c r="DC235" i="2"/>
  <c r="DP235" i="2"/>
  <c r="DI235" i="2"/>
  <c r="DV235" i="2"/>
  <c r="DK235" i="2"/>
  <c r="DX235" i="2"/>
  <c r="DI236" i="2"/>
  <c r="DV236" i="2"/>
  <c r="DK236" i="2"/>
  <c r="DX236" i="2"/>
  <c r="DI237" i="2"/>
  <c r="DV237" i="2"/>
  <c r="DK237" i="2"/>
  <c r="DX237" i="2"/>
  <c r="DM239" i="2"/>
  <c r="DZ239" i="2"/>
  <c r="DC240" i="2"/>
  <c r="DP240" i="2"/>
  <c r="DE240" i="2"/>
  <c r="DR240" i="2"/>
  <c r="DJ240" i="2"/>
  <c r="DW240" i="2"/>
  <c r="DC241" i="2"/>
  <c r="DP241" i="2"/>
  <c r="DE241" i="2"/>
  <c r="DR241" i="2"/>
  <c r="DI241" i="2"/>
  <c r="DV241" i="2"/>
  <c r="DK241" i="2"/>
  <c r="DX241" i="2"/>
  <c r="DM242" i="2"/>
  <c r="DZ242" i="2"/>
  <c r="DD243" i="2"/>
  <c r="DQ243" i="2"/>
  <c r="DM243" i="2"/>
  <c r="DZ243" i="2"/>
  <c r="DD244" i="2"/>
  <c r="DQ244" i="2"/>
  <c r="DF244" i="2"/>
  <c r="DS244" i="2"/>
  <c r="DJ247" i="2"/>
  <c r="DW247" i="2"/>
  <c r="DL247" i="2"/>
  <c r="DY247" i="2"/>
  <c r="DM248" i="2"/>
  <c r="DZ248" i="2"/>
  <c r="DM249" i="2"/>
  <c r="DZ249" i="2"/>
  <c r="DM250" i="2"/>
  <c r="DZ250" i="2"/>
  <c r="DK254" i="2"/>
  <c r="DX254" i="2"/>
  <c r="DI256" i="2"/>
  <c r="DV256" i="2"/>
  <c r="DL256" i="2"/>
  <c r="DY256" i="2"/>
  <c r="DI257" i="2"/>
  <c r="DV257" i="2"/>
  <c r="DK257" i="2"/>
  <c r="DX257" i="2"/>
  <c r="DK258" i="2"/>
  <c r="DX258" i="2"/>
  <c r="DJ259" i="2"/>
  <c r="DW259" i="2"/>
  <c r="DL259" i="2"/>
  <c r="DY259" i="2"/>
  <c r="DI260" i="2"/>
  <c r="DV260" i="2"/>
  <c r="DL260" i="2"/>
  <c r="DY260" i="2"/>
  <c r="DJ261" i="2"/>
  <c r="DW261" i="2"/>
  <c r="DL261" i="2"/>
  <c r="DY261" i="2"/>
  <c r="DJ262" i="2"/>
  <c r="DW262" i="2"/>
  <c r="DM262" i="2"/>
  <c r="DZ262" i="2"/>
  <c r="DJ263" i="2"/>
  <c r="DW263" i="2"/>
  <c r="DL263" i="2"/>
  <c r="DY263" i="2"/>
  <c r="DM264" i="2"/>
  <c r="DZ264" i="2"/>
  <c r="DM265" i="2"/>
  <c r="DZ265" i="2"/>
  <c r="DM266" i="2"/>
  <c r="DZ266" i="2"/>
  <c r="DI269" i="2"/>
  <c r="DV269" i="2"/>
  <c r="DI272" i="2"/>
  <c r="DV272" i="2"/>
  <c r="DL272" i="2"/>
  <c r="DY272" i="2"/>
  <c r="DJ274" i="2"/>
  <c r="DW274" i="2"/>
  <c r="DL274" i="2"/>
  <c r="DY274" i="2"/>
  <c r="DI276" i="2"/>
  <c r="DV276" i="2"/>
  <c r="DK276" i="2"/>
  <c r="DX276" i="2"/>
  <c r="DJ277" i="2"/>
  <c r="DW277" i="2"/>
  <c r="DM277" i="2"/>
  <c r="DZ277" i="2"/>
  <c r="DI279" i="2"/>
  <c r="DV279" i="2"/>
  <c r="DL279" i="2"/>
  <c r="DY279" i="2"/>
  <c r="DM280" i="2"/>
  <c r="DZ280" i="2"/>
  <c r="DI281" i="2"/>
  <c r="DV281" i="2"/>
  <c r="DK281" i="2"/>
  <c r="DX281" i="2"/>
  <c r="DI282" i="2"/>
  <c r="DV282" i="2"/>
  <c r="DK282" i="2"/>
  <c r="DX282" i="2"/>
  <c r="DM283" i="2"/>
  <c r="DZ283" i="2"/>
  <c r="DM284" i="2"/>
  <c r="DZ284" i="2"/>
  <c r="DI285" i="2"/>
  <c r="DV285" i="2"/>
  <c r="DK285" i="2"/>
  <c r="DX285" i="2"/>
  <c r="DI286" i="2"/>
  <c r="DV286" i="2"/>
  <c r="DK286" i="2"/>
  <c r="DX286" i="2"/>
  <c r="DM287" i="2"/>
  <c r="DZ287" i="2"/>
  <c r="DK288" i="2"/>
  <c r="DX288" i="2"/>
  <c r="DM289" i="2"/>
  <c r="DZ289" i="2"/>
  <c r="DK290" i="2"/>
  <c r="DX290" i="2"/>
  <c r="DM291" i="2"/>
  <c r="DZ291" i="2"/>
  <c r="DK292" i="2"/>
  <c r="DX292" i="2"/>
  <c r="DM293" i="2"/>
  <c r="DZ293" i="2"/>
  <c r="DK294" i="2"/>
  <c r="DX294" i="2"/>
  <c r="DM295" i="2"/>
  <c r="DZ295" i="2"/>
  <c r="DL296" i="2"/>
  <c r="DY296" i="2"/>
  <c r="DI297" i="2"/>
  <c r="DV297" i="2"/>
  <c r="DL297" i="2"/>
  <c r="DY297" i="2"/>
  <c r="DK298" i="2"/>
  <c r="DX298" i="2"/>
  <c r="DK299" i="2"/>
  <c r="DX299" i="2"/>
  <c r="DI301" i="2"/>
  <c r="DV301" i="2"/>
  <c r="DK301" i="2"/>
  <c r="DX301" i="2"/>
  <c r="DK304" i="2"/>
  <c r="DX304" i="2"/>
  <c r="DI307" i="2"/>
  <c r="DV307" i="2"/>
  <c r="DM308" i="2"/>
  <c r="DZ308" i="2"/>
  <c r="DI310" i="2"/>
  <c r="DV310" i="2"/>
  <c r="DK310" i="2"/>
  <c r="DX310" i="2"/>
  <c r="DM312" i="2"/>
  <c r="DZ312" i="2"/>
  <c r="DJ313" i="2"/>
  <c r="DW313" i="2"/>
  <c r="DL313" i="2"/>
  <c r="DY313" i="2"/>
  <c r="DI314" i="2"/>
  <c r="DV314" i="2"/>
  <c r="DK314" i="2"/>
  <c r="DX314" i="2"/>
  <c r="DM316" i="2"/>
  <c r="DZ316" i="2"/>
  <c r="DJ317" i="2"/>
  <c r="DW317" i="2"/>
  <c r="DL317" i="2"/>
  <c r="DY317" i="2"/>
  <c r="DI318" i="2"/>
  <c r="DV318" i="2"/>
  <c r="DK318" i="2"/>
  <c r="DX318" i="2"/>
  <c r="DM320" i="2"/>
  <c r="DZ320" i="2"/>
  <c r="DJ321" i="2"/>
  <c r="DW321" i="2"/>
  <c r="DL321" i="2"/>
  <c r="DY321" i="2"/>
  <c r="DI322" i="2"/>
  <c r="DV322" i="2"/>
  <c r="DK322" i="2"/>
  <c r="DX322" i="2"/>
  <c r="DM324" i="2"/>
  <c r="DZ324" i="2"/>
  <c r="DM325" i="2"/>
  <c r="DZ325" i="2"/>
  <c r="DI326" i="2"/>
  <c r="DV326" i="2"/>
  <c r="DI328" i="2"/>
  <c r="DV328" i="2"/>
  <c r="DK328" i="2"/>
  <c r="DX328" i="2"/>
  <c r="DI330" i="2"/>
  <c r="DV330" i="2"/>
  <c r="DL330" i="2"/>
  <c r="DY330" i="2"/>
  <c r="DK331" i="2"/>
  <c r="DX331" i="2"/>
  <c r="DI332" i="2"/>
  <c r="DV332" i="2"/>
  <c r="DL332" i="2"/>
  <c r="DY332" i="2"/>
  <c r="DK333" i="2"/>
  <c r="DX333" i="2"/>
  <c r="DM335" i="2"/>
  <c r="DZ335" i="2"/>
  <c r="DM336" i="2"/>
  <c r="DZ336" i="2"/>
  <c r="DM337" i="2"/>
  <c r="DZ337" i="2"/>
  <c r="DI340" i="2"/>
  <c r="DV340" i="2"/>
  <c r="DI341" i="2"/>
  <c r="DV341" i="2"/>
  <c r="DK341" i="2"/>
  <c r="DX341" i="2"/>
  <c r="DI343" i="2"/>
  <c r="DV343" i="2"/>
  <c r="DK343" i="2"/>
  <c r="DX343" i="2"/>
  <c r="DJ344" i="2"/>
  <c r="DW344" i="2"/>
  <c r="DM344" i="2"/>
  <c r="DZ344" i="2"/>
  <c r="DI346" i="2"/>
  <c r="DV346" i="2"/>
  <c r="DK346" i="2"/>
  <c r="DX346" i="2"/>
  <c r="DJ347" i="2"/>
  <c r="DW347" i="2"/>
  <c r="DM347" i="2"/>
  <c r="DZ347" i="2"/>
  <c r="DK348" i="2"/>
  <c r="DX348" i="2"/>
  <c r="DI349" i="2"/>
  <c r="DV349" i="2"/>
  <c r="DL349" i="2"/>
  <c r="DY349" i="2"/>
  <c r="DI351" i="2"/>
  <c r="DV351" i="2"/>
  <c r="DM351" i="2"/>
  <c r="DZ351" i="2"/>
  <c r="DJ354" i="2"/>
  <c r="DW354" i="2"/>
  <c r="DM354" i="2"/>
  <c r="DZ354" i="2"/>
  <c r="DI355" i="2"/>
  <c r="DV355" i="2"/>
  <c r="DK355" i="2"/>
  <c r="DX355" i="2"/>
  <c r="DK356" i="2"/>
  <c r="DX356" i="2"/>
  <c r="DM357" i="2"/>
  <c r="DZ357" i="2"/>
  <c r="DK358" i="2"/>
  <c r="DX358" i="2"/>
  <c r="DM359" i="2"/>
  <c r="DZ359" i="2"/>
  <c r="DL362" i="2"/>
  <c r="DY362" i="2"/>
  <c r="DK363" i="2"/>
  <c r="DX363" i="2"/>
  <c r="DJ364" i="2"/>
  <c r="DW364" i="2"/>
  <c r="DM366" i="2"/>
  <c r="DZ366" i="2"/>
  <c r="DM367" i="2"/>
  <c r="DZ367" i="2"/>
  <c r="DM369" i="2"/>
  <c r="DZ369" i="2"/>
  <c r="DM373" i="2"/>
  <c r="DZ373" i="2"/>
  <c r="DJ374" i="2"/>
  <c r="DW374" i="2"/>
  <c r="DL374" i="2"/>
  <c r="DY374" i="2"/>
  <c r="DJ375" i="2"/>
  <c r="DW375" i="2"/>
  <c r="DM375" i="2"/>
  <c r="DZ375" i="2"/>
  <c r="DK376" i="2"/>
  <c r="DX376" i="2"/>
  <c r="DI377" i="2"/>
  <c r="DV377" i="2"/>
  <c r="DL377" i="2"/>
  <c r="DY377" i="2"/>
  <c r="DM379" i="2"/>
  <c r="DZ379" i="2"/>
  <c r="DM380" i="2"/>
  <c r="DZ380" i="2"/>
  <c r="DJ381" i="2"/>
  <c r="DW381" i="2"/>
  <c r="DL381" i="2"/>
  <c r="DY381" i="2"/>
  <c r="DM383" i="2"/>
  <c r="DZ383" i="2"/>
  <c r="DK386" i="2"/>
  <c r="DX386" i="2"/>
  <c r="DK387" i="2"/>
  <c r="DX387" i="2"/>
  <c r="DM388" i="2"/>
  <c r="DZ388" i="2"/>
  <c r="DL391" i="2"/>
  <c r="DY391" i="2"/>
  <c r="DL392" i="2"/>
  <c r="DY392" i="2"/>
  <c r="DM393" i="2"/>
  <c r="DZ393" i="2"/>
  <c r="DK394" i="2"/>
  <c r="DX394" i="2"/>
  <c r="DJ396" i="2"/>
  <c r="DW396" i="2"/>
  <c r="DM396" i="2"/>
  <c r="DZ396" i="2"/>
  <c r="DL398" i="2"/>
  <c r="DY398" i="2"/>
  <c r="DJ399" i="2"/>
  <c r="DW399" i="2"/>
  <c r="DK399" i="2"/>
  <c r="DX399" i="2"/>
  <c r="DM399" i="2"/>
  <c r="DZ399" i="2"/>
  <c r="DI401" i="2"/>
  <c r="DV401" i="2"/>
  <c r="DK401" i="2"/>
  <c r="DX401" i="2"/>
  <c r="DJ402" i="2"/>
  <c r="DW402" i="2"/>
  <c r="DM402" i="2"/>
  <c r="DZ402" i="2"/>
  <c r="DK404" i="2"/>
  <c r="DX404" i="2"/>
  <c r="DJ405" i="2"/>
  <c r="DW405" i="2"/>
  <c r="DL405" i="2"/>
  <c r="DY405" i="2"/>
  <c r="DL407" i="2"/>
  <c r="DY407" i="2"/>
  <c r="DL408" i="2"/>
  <c r="DY408" i="2"/>
  <c r="DM409" i="2"/>
  <c r="DZ409" i="2"/>
  <c r="DK410" i="2"/>
  <c r="DX410" i="2"/>
  <c r="DM411" i="2"/>
  <c r="DZ411" i="2"/>
  <c r="DJ412" i="2"/>
  <c r="DW412" i="2"/>
  <c r="DM412" i="2"/>
  <c r="DZ412" i="2"/>
  <c r="DJ414" i="2"/>
  <c r="DW414" i="2"/>
  <c r="DM414" i="2"/>
  <c r="DZ414" i="2"/>
  <c r="DM416" i="2"/>
  <c r="DZ416" i="2"/>
  <c r="DM417" i="2"/>
  <c r="DZ417" i="2"/>
  <c r="DJ418" i="2"/>
  <c r="DW418" i="2"/>
  <c r="DM418" i="2"/>
  <c r="DZ418" i="2"/>
  <c r="DK420" i="2"/>
  <c r="DX420" i="2"/>
  <c r="DK422" i="2"/>
  <c r="DX422" i="2"/>
  <c r="DL424" i="2"/>
  <c r="DY424" i="2"/>
  <c r="DM425" i="2"/>
  <c r="DZ425" i="2"/>
  <c r="DI426" i="2"/>
  <c r="DV426" i="2"/>
  <c r="DL426" i="2"/>
  <c r="DY426" i="2"/>
  <c r="DM427" i="2"/>
  <c r="DZ427" i="2"/>
  <c r="DJ428" i="2"/>
  <c r="DW428" i="2"/>
  <c r="DL428" i="2"/>
  <c r="DY428" i="2"/>
  <c r="DM429" i="2"/>
  <c r="DZ429" i="2"/>
  <c r="DL430" i="2"/>
  <c r="DY430" i="2"/>
  <c r="DM431" i="2"/>
  <c r="DZ431" i="2"/>
  <c r="DJ432" i="2"/>
  <c r="DW432" i="2"/>
  <c r="DL432" i="2"/>
  <c r="DY432" i="2"/>
  <c r="DM433" i="2"/>
  <c r="DZ433" i="2"/>
  <c r="DK434" i="2"/>
  <c r="DX434" i="2"/>
  <c r="DL435" i="2"/>
  <c r="DY435" i="2"/>
  <c r="DM436" i="2"/>
  <c r="DZ436" i="2"/>
  <c r="DL438" i="2"/>
  <c r="DY438" i="2"/>
  <c r="DK440" i="2"/>
  <c r="DX440" i="2"/>
  <c r="DK441" i="2"/>
  <c r="DX441" i="2"/>
  <c r="DJ442" i="2"/>
  <c r="DW442" i="2"/>
  <c r="DL442" i="2"/>
  <c r="DY442" i="2"/>
  <c r="DJ444" i="2"/>
  <c r="DW444" i="2"/>
  <c r="DL444" i="2"/>
  <c r="DY444" i="2"/>
  <c r="DM447" i="2"/>
  <c r="DZ447" i="2"/>
  <c r="DJ449" i="2"/>
  <c r="DW449" i="2"/>
  <c r="DL449" i="2"/>
  <c r="DY449" i="2"/>
  <c r="DM450" i="2"/>
  <c r="DZ450" i="2"/>
  <c r="DI452" i="2"/>
  <c r="DV452" i="2"/>
  <c r="DL452" i="2"/>
  <c r="DY452" i="2"/>
  <c r="DL456" i="2"/>
  <c r="DY456" i="2"/>
  <c r="DL460" i="2"/>
  <c r="DY460" i="2"/>
  <c r="DK462" i="2"/>
  <c r="DX462" i="2"/>
  <c r="DL463" i="2"/>
  <c r="DY463" i="2"/>
  <c r="DJ464" i="2"/>
  <c r="DW464" i="2"/>
  <c r="DM464" i="2"/>
  <c r="DZ464" i="2"/>
  <c r="DK467" i="2"/>
  <c r="DX467" i="2"/>
  <c r="DI468" i="2"/>
  <c r="DV468" i="2"/>
  <c r="DL468" i="2"/>
  <c r="DY468" i="2"/>
  <c r="DJ469" i="2"/>
  <c r="DW469" i="2"/>
  <c r="DM469" i="2"/>
  <c r="DZ469" i="2"/>
  <c r="DJ471" i="2"/>
  <c r="DW471" i="2"/>
  <c r="DM471" i="2"/>
  <c r="DZ471" i="2"/>
  <c r="DK473" i="2"/>
  <c r="DX473" i="2"/>
  <c r="DM475" i="2"/>
  <c r="DZ475" i="2"/>
  <c r="DK477" i="2"/>
  <c r="DX477" i="2"/>
  <c r="DI478" i="2"/>
  <c r="DV478" i="2"/>
  <c r="DL478" i="2"/>
  <c r="DY478" i="2"/>
  <c r="DJ479" i="2"/>
  <c r="DW479" i="2"/>
  <c r="DL479" i="2"/>
  <c r="DY479" i="2"/>
  <c r="DJ480" i="2"/>
  <c r="DW480" i="2"/>
  <c r="DK480" i="2"/>
  <c r="DX480" i="2"/>
  <c r="DM480" i="2"/>
  <c r="DZ480" i="2"/>
  <c r="DM481" i="2"/>
  <c r="DZ481" i="2"/>
  <c r="DI483" i="2"/>
  <c r="DV483" i="2"/>
  <c r="DK483" i="2"/>
  <c r="DX483" i="2"/>
  <c r="DI484" i="2"/>
  <c r="DV484" i="2"/>
  <c r="DK484" i="2"/>
  <c r="DX484" i="2"/>
  <c r="DJ485" i="2"/>
  <c r="DW485" i="2"/>
  <c r="DL485" i="2"/>
  <c r="DY485" i="2"/>
  <c r="DI486" i="2"/>
  <c r="DV486" i="2"/>
  <c r="DL486" i="2"/>
  <c r="DY486" i="2"/>
  <c r="DM488" i="2"/>
  <c r="DZ488" i="2"/>
  <c r="DK490" i="2"/>
  <c r="DX490" i="2"/>
  <c r="DI491" i="2"/>
  <c r="DV491" i="2"/>
  <c r="DL491" i="2"/>
  <c r="DY491" i="2"/>
  <c r="DK493" i="2"/>
  <c r="DX493" i="2"/>
  <c r="DI494" i="2"/>
  <c r="DV494" i="2"/>
  <c r="DL494" i="2"/>
  <c r="DY494" i="2"/>
  <c r="DJ495" i="2"/>
  <c r="DW495" i="2"/>
  <c r="DK495" i="2"/>
  <c r="DX495" i="2"/>
  <c r="DM495" i="2"/>
  <c r="DZ495" i="2"/>
  <c r="DI496" i="2"/>
  <c r="DV496" i="2"/>
  <c r="DL496" i="2"/>
  <c r="DY496" i="2"/>
  <c r="DJ497" i="2"/>
  <c r="DW497" i="2"/>
  <c r="DM497" i="2"/>
  <c r="DZ497" i="2"/>
  <c r="DI499" i="2"/>
  <c r="DV499" i="2"/>
  <c r="DL499" i="2"/>
  <c r="DY499" i="2"/>
  <c r="DK501" i="2"/>
  <c r="DX501" i="2"/>
  <c r="DI502" i="2"/>
  <c r="DV502" i="2"/>
  <c r="DL502" i="2"/>
  <c r="DY502" i="2"/>
  <c r="DJ503" i="2"/>
  <c r="DW503" i="2"/>
  <c r="DK503" i="2"/>
  <c r="DX503" i="2"/>
  <c r="DM503" i="2"/>
  <c r="DZ503" i="2"/>
  <c r="DI504" i="2"/>
  <c r="DV504" i="2"/>
  <c r="DL504" i="2"/>
  <c r="DY504" i="2"/>
  <c r="DJ505" i="2"/>
  <c r="DW505" i="2"/>
  <c r="DM505" i="2"/>
  <c r="DZ505" i="2"/>
  <c r="DI507" i="2"/>
  <c r="DV507" i="2"/>
  <c r="DL507" i="2"/>
  <c r="DY507" i="2"/>
  <c r="DK509" i="2"/>
  <c r="DX509" i="2"/>
  <c r="DI510" i="2"/>
  <c r="DV510" i="2"/>
  <c r="DL510" i="2"/>
  <c r="DY510" i="2"/>
  <c r="DJ511" i="2"/>
  <c r="DW511" i="2"/>
  <c r="DK511" i="2"/>
  <c r="DX511" i="2"/>
  <c r="DM511" i="2"/>
  <c r="DZ511" i="2"/>
  <c r="DI512" i="2"/>
  <c r="DV512" i="2"/>
  <c r="DL512" i="2"/>
  <c r="DY512" i="2"/>
  <c r="DJ513" i="2"/>
  <c r="DW513" i="2"/>
  <c r="DM513" i="2"/>
  <c r="DZ513" i="2"/>
  <c r="DL515" i="2"/>
  <c r="DY515" i="2"/>
  <c r="DI516" i="2"/>
  <c r="DV516" i="2"/>
  <c r="DL516" i="2"/>
  <c r="DY516" i="2"/>
  <c r="DI518" i="2"/>
  <c r="DV518" i="2"/>
  <c r="DL518" i="2"/>
  <c r="DY518" i="2"/>
  <c r="DI519" i="2"/>
  <c r="DV519" i="2"/>
  <c r="DK519" i="2"/>
  <c r="DX519" i="2"/>
  <c r="DL521" i="2"/>
  <c r="DY521" i="2"/>
  <c r="DL522" i="2"/>
  <c r="DY522" i="2"/>
  <c r="DL523" i="2"/>
  <c r="DY523" i="2"/>
  <c r="DI524" i="2"/>
  <c r="DV524" i="2"/>
  <c r="DL524" i="2"/>
  <c r="DY524" i="2"/>
  <c r="DI525" i="2"/>
  <c r="DV525" i="2"/>
  <c r="DK525" i="2"/>
  <c r="DX525" i="2"/>
  <c r="DK527" i="2"/>
  <c r="DX527" i="2"/>
  <c r="DJ529" i="2"/>
  <c r="DW529" i="2"/>
  <c r="DL529" i="2"/>
  <c r="DY529" i="2"/>
  <c r="DJ530" i="2"/>
  <c r="DW530" i="2"/>
  <c r="DM530" i="2"/>
  <c r="DZ530" i="2"/>
  <c r="DM531" i="2"/>
  <c r="DZ531" i="2"/>
  <c r="DJ532" i="2"/>
  <c r="DW532" i="2"/>
  <c r="DM532" i="2"/>
  <c r="DZ532" i="2"/>
  <c r="DM533" i="2"/>
  <c r="DZ533" i="2"/>
  <c r="DJ534" i="2"/>
  <c r="DW534" i="2"/>
  <c r="DM534" i="2"/>
  <c r="DZ534" i="2"/>
  <c r="DJ536" i="2"/>
  <c r="DW536" i="2"/>
  <c r="DM536" i="2"/>
  <c r="DZ536" i="2"/>
  <c r="DJ537" i="2"/>
  <c r="DW537" i="2"/>
  <c r="DL538" i="2"/>
  <c r="DY538" i="2"/>
  <c r="DK542" i="2"/>
  <c r="DX542" i="2"/>
  <c r="DK543" i="2"/>
  <c r="DX543" i="2"/>
  <c r="DJ546" i="2"/>
  <c r="DW546" i="2"/>
  <c r="DL547" i="2"/>
  <c r="DY547" i="2"/>
  <c r="DL549" i="2"/>
  <c r="DY549" i="2"/>
  <c r="DJ550" i="2"/>
  <c r="DW550" i="2"/>
  <c r="DM550" i="2"/>
  <c r="DZ550" i="2"/>
  <c r="DK551" i="2"/>
  <c r="DX551" i="2"/>
  <c r="DJ552" i="2"/>
  <c r="DW552" i="2"/>
  <c r="DL552" i="2"/>
  <c r="DY552" i="2"/>
  <c r="DK553" i="2"/>
  <c r="DX553" i="2"/>
  <c r="DI554" i="2"/>
  <c r="DV554" i="2"/>
  <c r="DL554" i="2"/>
  <c r="DY554" i="2"/>
  <c r="DJ555" i="2"/>
  <c r="DW555" i="2"/>
  <c r="DM555" i="2"/>
  <c r="DZ555" i="2"/>
  <c r="DM556" i="2"/>
  <c r="DZ556" i="2"/>
  <c r="DJ557" i="2"/>
  <c r="DW557" i="2"/>
  <c r="DM557" i="2"/>
  <c r="DZ557" i="2"/>
  <c r="DI560" i="2"/>
  <c r="DV560" i="2"/>
  <c r="DK560" i="2"/>
  <c r="DX560" i="2"/>
  <c r="DI561" i="2"/>
  <c r="DV561" i="2"/>
  <c r="DK561" i="2"/>
  <c r="DX561" i="2"/>
  <c r="DI563" i="2"/>
  <c r="DV563" i="2"/>
  <c r="DL563" i="2"/>
  <c r="DY563" i="2"/>
  <c r="DK565" i="2"/>
  <c r="DX565" i="2"/>
  <c r="DK567" i="2"/>
  <c r="DX567" i="2"/>
  <c r="DM568" i="2"/>
  <c r="DZ568" i="2"/>
  <c r="DJ569" i="2"/>
  <c r="DW569" i="2"/>
  <c r="DM569" i="2"/>
  <c r="DZ569" i="2"/>
  <c r="DI570" i="2"/>
  <c r="DV570" i="2"/>
  <c r="DK571" i="2"/>
  <c r="DX571" i="2"/>
  <c r="DK573" i="2"/>
  <c r="DX573" i="2"/>
  <c r="DJ574" i="2"/>
  <c r="DW574" i="2"/>
  <c r="DL574" i="2"/>
  <c r="DY574" i="2"/>
  <c r="DJ575" i="2"/>
  <c r="DW575" i="2"/>
  <c r="DM575" i="2"/>
  <c r="DZ575" i="2"/>
  <c r="DJ576" i="2"/>
  <c r="DW576" i="2"/>
  <c r="DK577" i="2"/>
  <c r="DX577" i="2"/>
  <c r="DI578" i="2"/>
  <c r="DV578" i="2"/>
  <c r="DL578" i="2"/>
  <c r="DY578" i="2"/>
  <c r="DK579" i="2"/>
  <c r="DX579" i="2"/>
  <c r="DM580" i="2"/>
  <c r="DZ580" i="2"/>
  <c r="DI581" i="2"/>
  <c r="DV581" i="2"/>
  <c r="DL581" i="2"/>
  <c r="DY581" i="2"/>
  <c r="DL582" i="2"/>
  <c r="DY582" i="2"/>
  <c r="DI583" i="2"/>
  <c r="DV583" i="2"/>
  <c r="DL583" i="2"/>
  <c r="DY583" i="2"/>
  <c r="DK584" i="2"/>
  <c r="DX584" i="2"/>
  <c r="DI586" i="2"/>
  <c r="DV586" i="2"/>
  <c r="DK586" i="2"/>
  <c r="DX586" i="2"/>
  <c r="DI588" i="2"/>
  <c r="DV588" i="2"/>
  <c r="DL588" i="2"/>
  <c r="DY588" i="2"/>
  <c r="DM589" i="2"/>
  <c r="DZ589" i="2"/>
  <c r="DJ590" i="2"/>
  <c r="DW590" i="2"/>
  <c r="DM590" i="2"/>
  <c r="DZ590" i="2"/>
  <c r="DK591" i="2"/>
  <c r="DX591" i="2"/>
  <c r="DI593" i="2"/>
  <c r="DV593" i="2"/>
  <c r="DK594" i="2"/>
  <c r="DX594" i="2"/>
  <c r="DJ595" i="2"/>
  <c r="DW595" i="2"/>
  <c r="DL595" i="2"/>
  <c r="DY595" i="2"/>
  <c r="DI596" i="2"/>
  <c r="DV596" i="2"/>
  <c r="DL596" i="2"/>
  <c r="DY596" i="2"/>
  <c r="DM597" i="2"/>
  <c r="DZ597" i="2"/>
  <c r="DJ598" i="2"/>
  <c r="DW598" i="2"/>
  <c r="DM598" i="2"/>
  <c r="DZ598" i="2"/>
  <c r="DK599" i="2"/>
  <c r="DX599" i="2"/>
  <c r="DK601" i="2"/>
  <c r="DX601" i="2"/>
  <c r="DK603" i="2"/>
  <c r="DX603" i="2"/>
  <c r="DK605" i="2"/>
  <c r="DX605" i="2"/>
  <c r="DJ608" i="2"/>
  <c r="DW608" i="2"/>
  <c r="DL608" i="2"/>
  <c r="DY608" i="2"/>
  <c r="DI609" i="2"/>
  <c r="DV609" i="2"/>
  <c r="DK609" i="2"/>
  <c r="DX609" i="2"/>
  <c r="DM611" i="2"/>
  <c r="DZ611" i="2"/>
  <c r="DJ612" i="2"/>
  <c r="DW612" i="2"/>
  <c r="DL612" i="2"/>
  <c r="DY612" i="2"/>
  <c r="DI613" i="2"/>
  <c r="DV613" i="2"/>
  <c r="DK613" i="2"/>
  <c r="DX613" i="2"/>
  <c r="DM615" i="2"/>
  <c r="DZ615" i="2"/>
  <c r="DJ616" i="2"/>
  <c r="DW616" i="2"/>
  <c r="DL616" i="2"/>
  <c r="DY616" i="2"/>
  <c r="DJ618" i="2"/>
  <c r="DW618" i="2"/>
  <c r="DM618" i="2"/>
  <c r="DZ618" i="2"/>
  <c r="DJ620" i="2"/>
  <c r="DW620" i="2"/>
  <c r="DL620" i="2"/>
  <c r="DY620" i="2"/>
  <c r="DK621" i="2"/>
  <c r="DX621" i="2"/>
  <c r="DJ622" i="2"/>
  <c r="DW622" i="2"/>
  <c r="DM622" i="2"/>
  <c r="DZ622" i="2"/>
  <c r="DK623" i="2"/>
  <c r="DX623" i="2"/>
  <c r="DI624" i="2"/>
  <c r="DV624" i="2"/>
  <c r="DK624" i="2"/>
  <c r="DX624" i="2"/>
  <c r="DJ625" i="2"/>
  <c r="DW625" i="2"/>
  <c r="DM625" i="2"/>
  <c r="DZ625" i="2"/>
  <c r="DI626" i="2"/>
  <c r="DV626" i="2"/>
  <c r="DJ630" i="2"/>
  <c r="DW630" i="2"/>
  <c r="DM630" i="2"/>
  <c r="DZ630" i="2"/>
  <c r="DM633" i="2"/>
  <c r="DZ633" i="2"/>
  <c r="DK635" i="2"/>
  <c r="DX635" i="2"/>
  <c r="DI636" i="2"/>
  <c r="DV636" i="2"/>
  <c r="DL636" i="2"/>
  <c r="DY636" i="2"/>
  <c r="DJ638" i="2"/>
  <c r="DW638" i="2"/>
  <c r="DL638" i="2"/>
  <c r="DY638" i="2"/>
  <c r="DM639" i="2"/>
  <c r="DZ639" i="2"/>
  <c r="DI640" i="2"/>
  <c r="DV640" i="2"/>
  <c r="DL641" i="2"/>
  <c r="DY641" i="2"/>
  <c r="DM642" i="2"/>
  <c r="DZ642" i="2"/>
  <c r="DJ643" i="2"/>
  <c r="DW643" i="2"/>
  <c r="DL643" i="2"/>
  <c r="DY643" i="2"/>
  <c r="DJ644" i="2"/>
  <c r="DW644" i="2"/>
  <c r="DJ646" i="2"/>
  <c r="DW646" i="2"/>
  <c r="DJ647" i="2"/>
  <c r="DW647" i="2"/>
  <c r="DM647" i="2"/>
  <c r="DZ647" i="2"/>
  <c r="DJ648" i="2"/>
  <c r="DW648" i="2"/>
  <c r="DM648" i="2"/>
  <c r="DZ648" i="2"/>
  <c r="DJ651" i="2"/>
  <c r="DW651" i="2"/>
  <c r="DL651" i="2"/>
  <c r="DY651" i="2"/>
  <c r="DJ653" i="2"/>
  <c r="DW653" i="2"/>
  <c r="DM653" i="2"/>
  <c r="DZ653" i="2"/>
  <c r="DM654" i="2"/>
  <c r="DZ654" i="2"/>
  <c r="DK657" i="2"/>
  <c r="DX657" i="2"/>
  <c r="DI658" i="2"/>
  <c r="DV658" i="2"/>
  <c r="DL658" i="2"/>
  <c r="DY658" i="2"/>
  <c r="DL659" i="2"/>
  <c r="DY659" i="2"/>
  <c r="DI660" i="2"/>
  <c r="DV660" i="2"/>
  <c r="DL660" i="2"/>
  <c r="DY660" i="2"/>
  <c r="DI661" i="2"/>
  <c r="DV661" i="2"/>
  <c r="DL661" i="2"/>
  <c r="DY661" i="2"/>
  <c r="DJ662" i="2"/>
  <c r="DW662" i="2"/>
  <c r="DM662" i="2"/>
  <c r="DZ662" i="2"/>
  <c r="DM663" i="2"/>
  <c r="DZ663" i="2"/>
  <c r="DJ664" i="2"/>
  <c r="DW664" i="2"/>
  <c r="DM664" i="2"/>
  <c r="DZ664" i="2"/>
  <c r="DJ665" i="2"/>
  <c r="DW665" i="2"/>
  <c r="DJ666" i="2"/>
  <c r="DW666" i="2"/>
  <c r="DM666" i="2"/>
  <c r="DZ666" i="2"/>
  <c r="DI668" i="2"/>
  <c r="DV668" i="2"/>
  <c r="DK668" i="2"/>
  <c r="DX668" i="2"/>
  <c r="DK669" i="2"/>
  <c r="DX669" i="2"/>
  <c r="DK670" i="2"/>
  <c r="DX670" i="2"/>
  <c r="DJ671" i="2"/>
  <c r="DW671" i="2"/>
  <c r="DM671" i="2"/>
  <c r="DZ671" i="2"/>
  <c r="DJ675" i="2"/>
  <c r="DW675" i="2"/>
  <c r="DM675" i="2"/>
  <c r="DZ675" i="2"/>
  <c r="DI676" i="2"/>
  <c r="DV676" i="2"/>
  <c r="DK676" i="2"/>
  <c r="DX676" i="2"/>
  <c r="DI677" i="2"/>
  <c r="DV677" i="2"/>
  <c r="DL677" i="2"/>
  <c r="DY677" i="2"/>
  <c r="DI678" i="2"/>
  <c r="DV678" i="2"/>
  <c r="DK678" i="2"/>
  <c r="DX678" i="2"/>
  <c r="DK679" i="2"/>
  <c r="DX679" i="2"/>
  <c r="DM680" i="2"/>
  <c r="DZ680" i="2"/>
  <c r="DJ681" i="2"/>
  <c r="DW681" i="2"/>
  <c r="DL681" i="2"/>
  <c r="DY681" i="2"/>
  <c r="DJ682" i="2"/>
  <c r="DW682" i="2"/>
  <c r="DL682" i="2"/>
  <c r="DY682" i="2"/>
  <c r="DJ683" i="2"/>
  <c r="DW683" i="2"/>
  <c r="DM683" i="2"/>
  <c r="DZ683" i="2"/>
  <c r="DM684" i="2"/>
  <c r="DZ684" i="2"/>
  <c r="DM686" i="2"/>
  <c r="DZ686" i="2"/>
  <c r="DJ687" i="2"/>
  <c r="DW687" i="2"/>
  <c r="DL687" i="2"/>
  <c r="DY687" i="2"/>
  <c r="DI688" i="2"/>
  <c r="DV688" i="2"/>
  <c r="DJ690" i="2"/>
  <c r="DW690" i="2"/>
  <c r="DL690" i="2"/>
  <c r="DY690" i="2"/>
  <c r="DJ691" i="2"/>
  <c r="DW691" i="2"/>
  <c r="DL691" i="2"/>
  <c r="DY691" i="2"/>
  <c r="DI692" i="2"/>
  <c r="DV692" i="2"/>
  <c r="DM692" i="2"/>
  <c r="DZ692" i="2"/>
  <c r="DK693" i="2"/>
  <c r="DX693" i="2"/>
  <c r="DJ694" i="2"/>
  <c r="DW694" i="2"/>
  <c r="DL694" i="2"/>
  <c r="DY694" i="2"/>
  <c r="DI695" i="2"/>
  <c r="DV695" i="2"/>
  <c r="DL695" i="2"/>
  <c r="DY695" i="2"/>
  <c r="DM696" i="2"/>
  <c r="DZ696" i="2"/>
  <c r="DJ697" i="2"/>
  <c r="DW697" i="2"/>
  <c r="DM697" i="2"/>
  <c r="DZ697" i="2"/>
  <c r="DJ698" i="2"/>
  <c r="DW698" i="2"/>
  <c r="DM698" i="2"/>
  <c r="DZ698" i="2"/>
  <c r="DK699" i="2"/>
  <c r="DX699" i="2"/>
  <c r="DI700" i="2"/>
  <c r="DV700" i="2"/>
  <c r="DK700" i="2"/>
  <c r="DX700" i="2"/>
  <c r="DI701" i="2"/>
  <c r="DV701" i="2"/>
  <c r="DL701" i="2"/>
  <c r="DY701" i="2"/>
  <c r="DJ702" i="2"/>
  <c r="DW702" i="2"/>
  <c r="DL702" i="2"/>
  <c r="DY702" i="2"/>
  <c r="DJ703" i="2"/>
  <c r="DW703" i="2"/>
  <c r="DM703" i="2"/>
  <c r="DZ703" i="2"/>
  <c r="DM704" i="2"/>
  <c r="DZ704" i="2"/>
  <c r="DL705" i="2"/>
  <c r="DY705" i="2"/>
  <c r="DJ707" i="2"/>
  <c r="DW707" i="2"/>
  <c r="DI708" i="2"/>
  <c r="DV708" i="2"/>
  <c r="DK708" i="2"/>
  <c r="DX708" i="2"/>
  <c r="DJ710" i="2"/>
  <c r="DW710" i="2"/>
  <c r="DL710" i="2"/>
  <c r="DY710" i="2"/>
  <c r="DK711" i="2"/>
  <c r="DX711" i="2"/>
  <c r="DL712" i="2"/>
  <c r="DY712" i="2"/>
  <c r="DJ713" i="2"/>
  <c r="DW713" i="2"/>
  <c r="DM713" i="2"/>
  <c r="DZ713" i="2"/>
  <c r="DI714" i="2"/>
  <c r="DV714" i="2"/>
  <c r="DK714" i="2"/>
  <c r="DX714" i="2"/>
  <c r="DI715" i="2"/>
  <c r="DV715" i="2"/>
  <c r="DL715" i="2"/>
  <c r="DY715" i="2"/>
  <c r="DI716" i="2"/>
  <c r="DV716" i="2"/>
  <c r="DL716" i="2"/>
  <c r="DY716" i="2"/>
  <c r="DJ717" i="2"/>
  <c r="DW717" i="2"/>
  <c r="DM717" i="2"/>
  <c r="DZ717" i="2"/>
  <c r="DI718" i="2"/>
  <c r="DV718" i="2"/>
  <c r="DM719" i="2"/>
  <c r="DZ719" i="2"/>
  <c r="DM720" i="2"/>
  <c r="DZ720" i="2"/>
  <c r="DI721" i="2"/>
  <c r="DV721" i="2"/>
  <c r="DL721" i="2"/>
  <c r="DY721" i="2"/>
  <c r="DJ722" i="2"/>
  <c r="DW722" i="2"/>
  <c r="DL722" i="2"/>
  <c r="DY722" i="2"/>
  <c r="DK723" i="2"/>
  <c r="DX723" i="2"/>
  <c r="DM724" i="2"/>
  <c r="DZ724" i="2"/>
  <c r="DJ725" i="2"/>
  <c r="DW725" i="2"/>
  <c r="DM725" i="2"/>
  <c r="DZ725" i="2"/>
  <c r="DM726" i="2"/>
  <c r="DZ726" i="2"/>
  <c r="DI727" i="2"/>
  <c r="DV727" i="2"/>
  <c r="DL727" i="2"/>
  <c r="DY727" i="2"/>
  <c r="DJ728" i="2"/>
  <c r="DW728" i="2"/>
  <c r="DM728" i="2"/>
  <c r="DZ728" i="2"/>
  <c r="DK729" i="2"/>
  <c r="DX729" i="2"/>
  <c r="DI730" i="2"/>
  <c r="DV730" i="2"/>
  <c r="DL730" i="2"/>
  <c r="DY730" i="2"/>
  <c r="DJ731" i="2"/>
  <c r="DW731" i="2"/>
  <c r="DM731" i="2"/>
  <c r="DZ731" i="2"/>
  <c r="DI733" i="2"/>
  <c r="DV733" i="2"/>
  <c r="DL733" i="2"/>
  <c r="DY733" i="2"/>
  <c r="DJ734" i="2"/>
  <c r="DW734" i="2"/>
  <c r="DM734" i="2"/>
  <c r="DZ734" i="2"/>
  <c r="DI736" i="2"/>
  <c r="DV736" i="2"/>
  <c r="DK736" i="2"/>
  <c r="DX736" i="2"/>
  <c r="DJ737" i="2"/>
  <c r="DW737" i="2"/>
  <c r="DM737" i="2"/>
  <c r="DZ737" i="2"/>
  <c r="DJ739" i="2"/>
  <c r="DW739" i="2"/>
  <c r="DM739" i="2"/>
  <c r="DZ739" i="2"/>
  <c r="DI740" i="2"/>
  <c r="DV740" i="2"/>
  <c r="DL740" i="2"/>
  <c r="DY740" i="2"/>
  <c r="DK741" i="2"/>
  <c r="DX741" i="2"/>
  <c r="DJ743" i="2"/>
  <c r="DW743" i="2"/>
  <c r="DM743" i="2"/>
  <c r="DZ743" i="2"/>
  <c r="DK744" i="2"/>
  <c r="DX744" i="2"/>
  <c r="DI745" i="2"/>
  <c r="DV745" i="2"/>
  <c r="DL745" i="2"/>
  <c r="DY745" i="2"/>
  <c r="DM746" i="2"/>
  <c r="DZ746" i="2"/>
  <c r="DJ748" i="2"/>
  <c r="DW748" i="2"/>
  <c r="DL748" i="2"/>
  <c r="DY748" i="2"/>
  <c r="DI750" i="2"/>
  <c r="DV750" i="2"/>
  <c r="DJ751" i="2"/>
  <c r="DW751" i="2"/>
  <c r="DM751" i="2"/>
  <c r="DZ751" i="2"/>
  <c r="DL752" i="2"/>
  <c r="DY752" i="2"/>
  <c r="DI753" i="2"/>
  <c r="DV753" i="2"/>
  <c r="DK753" i="2"/>
  <c r="DX753" i="2"/>
  <c r="DK754" i="2"/>
  <c r="DX754" i="2"/>
  <c r="DJ755" i="2"/>
  <c r="DW755" i="2"/>
  <c r="DL756" i="2"/>
  <c r="DY756" i="2"/>
  <c r="DI757" i="2"/>
  <c r="DV757" i="2"/>
  <c r="DK757" i="2"/>
  <c r="DX757" i="2"/>
  <c r="DI758" i="2"/>
  <c r="DV758" i="2"/>
  <c r="DM759" i="2"/>
  <c r="DZ759" i="2"/>
  <c r="DM761" i="2"/>
  <c r="DZ761" i="2"/>
  <c r="DJ762" i="2"/>
  <c r="DW762" i="2"/>
  <c r="DL762" i="2"/>
  <c r="DY762" i="2"/>
  <c r="DI763" i="2"/>
  <c r="DV763" i="2"/>
  <c r="DK763" i="2"/>
  <c r="DX763" i="2"/>
  <c r="DI764" i="2"/>
  <c r="DV764" i="2"/>
  <c r="DK764" i="2"/>
  <c r="DX764" i="2"/>
  <c r="DM765" i="2"/>
  <c r="DZ765" i="2"/>
  <c r="DM767" i="2"/>
  <c r="DZ767" i="2"/>
  <c r="DJ768" i="2"/>
  <c r="DW768" i="2"/>
  <c r="DL768" i="2"/>
  <c r="DY768" i="2"/>
  <c r="DM769" i="2"/>
  <c r="DZ769" i="2"/>
  <c r="DI771" i="2"/>
  <c r="DV771" i="2"/>
  <c r="DK772" i="2"/>
  <c r="DX772" i="2"/>
  <c r="DM773" i="2"/>
  <c r="DZ773" i="2"/>
  <c r="DM774" i="2"/>
  <c r="DZ774" i="2"/>
  <c r="DJ775" i="2"/>
  <c r="DW775" i="2"/>
  <c r="DM775" i="2"/>
  <c r="DZ775" i="2"/>
  <c r="DK776" i="2"/>
  <c r="DX776" i="2"/>
  <c r="DJ777" i="2"/>
  <c r="DW777" i="2"/>
  <c r="DL777" i="2"/>
  <c r="DY777" i="2"/>
  <c r="DI778" i="2"/>
  <c r="DV778" i="2"/>
  <c r="DK778" i="2"/>
  <c r="DX778" i="2"/>
  <c r="DJ779" i="2"/>
  <c r="DW779" i="2"/>
  <c r="DJ780" i="2"/>
  <c r="DW780" i="2"/>
  <c r="DI781" i="2"/>
  <c r="DV781" i="2"/>
  <c r="DK782" i="2"/>
  <c r="DX782" i="2"/>
  <c r="DJ783" i="2"/>
  <c r="DW783" i="2"/>
  <c r="DM783" i="2"/>
  <c r="DZ783" i="2"/>
  <c r="DK784" i="2"/>
  <c r="DX784" i="2"/>
  <c r="DJ785" i="2"/>
  <c r="DW785" i="2"/>
  <c r="DM787" i="2"/>
  <c r="DZ787" i="2"/>
  <c r="DI788" i="2"/>
  <c r="DV788" i="2"/>
  <c r="DI789" i="2"/>
  <c r="DV789" i="2"/>
  <c r="DJ791" i="2"/>
  <c r="DW791" i="2"/>
  <c r="DM791" i="2"/>
  <c r="DZ791" i="2"/>
  <c r="DL792" i="2"/>
  <c r="DY792" i="2"/>
  <c r="DJ794" i="2"/>
  <c r="DW794" i="2"/>
  <c r="DK794" i="2"/>
  <c r="DX794" i="2"/>
  <c r="DM794" i="2"/>
  <c r="DZ794" i="2"/>
  <c r="DM796" i="2"/>
  <c r="DZ796" i="2"/>
  <c r="DK797" i="2"/>
  <c r="DX797" i="2"/>
  <c r="DI798" i="2"/>
  <c r="DV798" i="2"/>
  <c r="DM798" i="2"/>
  <c r="DZ798" i="2"/>
  <c r="DK799" i="2"/>
  <c r="DX799" i="2"/>
  <c r="DI802" i="2"/>
  <c r="DV802" i="2"/>
  <c r="DL802" i="2"/>
  <c r="DY802" i="2"/>
  <c r="DK803" i="2"/>
  <c r="DX803" i="2"/>
  <c r="DJ804" i="2"/>
  <c r="DW804" i="2"/>
  <c r="DJ808" i="2"/>
  <c r="DW808" i="2"/>
  <c r="DM808" i="2"/>
  <c r="DZ808" i="2"/>
  <c r="DJ810" i="2"/>
  <c r="DW810" i="2"/>
  <c r="DL810" i="2"/>
  <c r="DY810" i="2"/>
  <c r="DI811" i="2"/>
  <c r="DV811" i="2"/>
  <c r="DL811" i="2"/>
  <c r="DY811" i="2"/>
  <c r="DM812" i="2"/>
  <c r="DZ812" i="2"/>
  <c r="DI813" i="2"/>
  <c r="DV813" i="2"/>
  <c r="DK813" i="2"/>
  <c r="DX813" i="2"/>
  <c r="DJ818" i="2"/>
  <c r="DW818" i="2"/>
  <c r="DK819" i="2"/>
  <c r="DX819" i="2"/>
  <c r="DJ820" i="2"/>
  <c r="DW820" i="2"/>
  <c r="DL820" i="2"/>
  <c r="DY820" i="2"/>
  <c r="DM821" i="2"/>
  <c r="DZ821" i="2"/>
  <c r="DE124" i="2"/>
  <c r="DE128" i="2"/>
  <c r="DE129" i="2"/>
  <c r="DE132" i="2"/>
  <c r="DE136" i="2"/>
  <c r="DE142" i="2"/>
  <c r="DE143" i="2"/>
  <c r="DE148" i="2"/>
  <c r="DE149" i="2"/>
  <c r="DE151" i="2"/>
  <c r="DE160" i="2"/>
  <c r="DE171" i="2"/>
  <c r="DE8" i="2"/>
  <c r="DE11" i="2"/>
  <c r="DE15" i="2"/>
  <c r="DE19" i="2"/>
  <c r="DE23" i="2"/>
  <c r="DE26" i="2"/>
  <c r="DE27" i="2"/>
  <c r="DE33" i="2"/>
  <c r="DE34" i="2"/>
  <c r="DE35" i="2"/>
  <c r="DE38" i="2"/>
  <c r="DE40" i="2"/>
  <c r="DE41" i="2"/>
  <c r="DE51" i="2"/>
  <c r="DB53" i="2"/>
  <c r="DE57" i="2"/>
  <c r="DE60" i="2"/>
  <c r="DE65" i="2"/>
  <c r="DE68" i="2"/>
  <c r="DE73" i="2"/>
  <c r="DE76" i="2"/>
  <c r="DE80" i="2"/>
  <c r="DE91" i="2"/>
  <c r="DE92" i="2"/>
  <c r="DE95" i="2"/>
  <c r="DE110" i="2"/>
  <c r="DE119" i="2"/>
  <c r="DE120" i="2"/>
  <c r="DB122" i="2"/>
  <c r="DE130" i="2"/>
  <c r="DE139" i="2"/>
  <c r="DE140" i="2"/>
  <c r="DB141" i="2"/>
  <c r="DE150" i="2"/>
  <c r="DE152" i="2"/>
  <c r="DE153" i="2"/>
  <c r="DE155" i="2"/>
  <c r="DE158" i="2"/>
  <c r="DE163" i="2"/>
  <c r="DE166" i="2"/>
  <c r="DE169" i="2"/>
  <c r="DE181" i="2"/>
  <c r="DE252" i="2"/>
  <c r="DE254" i="2"/>
  <c r="DE268" i="2"/>
  <c r="DE275" i="2"/>
  <c r="DE276" i="2"/>
  <c r="DE281" i="2"/>
  <c r="DE282" i="2"/>
  <c r="DE290" i="2"/>
  <c r="BL526" i="2"/>
  <c r="DC526" i="2" s="1"/>
  <c r="BL818" i="2"/>
  <c r="DC818" i="2" s="1"/>
  <c r="BL547" i="2"/>
  <c r="DC547" i="2" s="1"/>
  <c r="BL536" i="2"/>
  <c r="DC536" i="2" s="1"/>
  <c r="BL530" i="2"/>
  <c r="DC530" i="2" s="1"/>
  <c r="BL465" i="2"/>
  <c r="DC465" i="2" s="1"/>
  <c r="BL458" i="2"/>
  <c r="DC458" i="2" s="1"/>
  <c r="BL450" i="2"/>
  <c r="DC450" i="2" s="1"/>
  <c r="BL439" i="2"/>
  <c r="DC439" i="2" s="1"/>
  <c r="BL431" i="2"/>
  <c r="DC431" i="2" s="1"/>
  <c r="BL427" i="2"/>
  <c r="DC427" i="2" s="1"/>
  <c r="BL421" i="2"/>
  <c r="DC421" i="2" s="1"/>
  <c r="BL412" i="2"/>
  <c r="DC412" i="2" s="1"/>
  <c r="BL404" i="2"/>
  <c r="DC404" i="2" s="1"/>
  <c r="BL394" i="2"/>
  <c r="DC394" i="2" s="1"/>
  <c r="BL388" i="2"/>
  <c r="DC388" i="2" s="1"/>
  <c r="BL301" i="2"/>
  <c r="DC301" i="2" s="1"/>
  <c r="BL292" i="2"/>
  <c r="DC292" i="2" s="1"/>
  <c r="BL258" i="2"/>
  <c r="DC258" i="2" s="1"/>
  <c r="BL822" i="2"/>
  <c r="DC822" i="2" s="1"/>
  <c r="BL565" i="2"/>
  <c r="DC565" i="2" s="1"/>
  <c r="BL539" i="2"/>
  <c r="DC539" i="2" s="1"/>
  <c r="BL535" i="2"/>
  <c r="DC535" i="2" s="1"/>
  <c r="BL527" i="2"/>
  <c r="DC527" i="2" s="1"/>
  <c r="BL463" i="2"/>
  <c r="DC463" i="2" s="1"/>
  <c r="BL456" i="2"/>
  <c r="DC456" i="2" s="1"/>
  <c r="BL449" i="2"/>
  <c r="DC449" i="2" s="1"/>
  <c r="BL436" i="2"/>
  <c r="DC436" i="2" s="1"/>
  <c r="BL430" i="2"/>
  <c r="DC430" i="2" s="1"/>
  <c r="BL425" i="2"/>
  <c r="BL418" i="2"/>
  <c r="DC418" i="2" s="1"/>
  <c r="BL411" i="2"/>
  <c r="DC411" i="2" s="1"/>
  <c r="BL400" i="2"/>
  <c r="DC400" i="2" s="1"/>
  <c r="BL393" i="2"/>
  <c r="DC393" i="2" s="1"/>
  <c r="BL387" i="2"/>
  <c r="DC387" i="2" s="1"/>
  <c r="BL300" i="2"/>
  <c r="DC300" i="2" s="1"/>
  <c r="BL269" i="2"/>
  <c r="DC269" i="2" s="1"/>
  <c r="BL252" i="2"/>
  <c r="DC252" i="2" s="1"/>
  <c r="BL821" i="2"/>
  <c r="BL554" i="2"/>
  <c r="DC554" i="2" s="1"/>
  <c r="BL538" i="2"/>
  <c r="DC538" i="2" s="1"/>
  <c r="BL533" i="2"/>
  <c r="DC533" i="2" s="1"/>
  <c r="BL473" i="2"/>
  <c r="DC473" i="2" s="1"/>
  <c r="BL461" i="2"/>
  <c r="DC461" i="2" s="1"/>
  <c r="BL454" i="2"/>
  <c r="DC454" i="2" s="1"/>
  <c r="BL444" i="2"/>
  <c r="DC444" i="2" s="1"/>
  <c r="BL435" i="2"/>
  <c r="DC435" i="2" s="1"/>
  <c r="BL429" i="2"/>
  <c r="DC429" i="2" s="1"/>
  <c r="BL423" i="2"/>
  <c r="DC423" i="2" s="1"/>
  <c r="BL417" i="2"/>
  <c r="DC417" i="2" s="1"/>
  <c r="BL407" i="2"/>
  <c r="DC407" i="2" s="1"/>
  <c r="BL397" i="2"/>
  <c r="DC397" i="2" s="1"/>
  <c r="BL392" i="2"/>
  <c r="DC392" i="2" s="1"/>
  <c r="BL304" i="2"/>
  <c r="DC304" i="2" s="1"/>
  <c r="BL295" i="2"/>
  <c r="DC295" i="2" s="1"/>
  <c r="BL267" i="2"/>
  <c r="DC267" i="2" s="1"/>
  <c r="BL250" i="2"/>
  <c r="DC250" i="2" s="1"/>
  <c r="BL820" i="2"/>
  <c r="DC820" i="2" s="1"/>
  <c r="BL550" i="2"/>
  <c r="BL537" i="2"/>
  <c r="DC537" i="2" s="1"/>
  <c r="BL531" i="2"/>
  <c r="DC531" i="2" s="1"/>
  <c r="BL472" i="2"/>
  <c r="DC472" i="2" s="1"/>
  <c r="BL460" i="2"/>
  <c r="DC460" i="2" s="1"/>
  <c r="BL451" i="2"/>
  <c r="DC451" i="2" s="1"/>
  <c r="BL440" i="2"/>
  <c r="DC440" i="2" s="1"/>
  <c r="BL433" i="2"/>
  <c r="DC433" i="2" s="1"/>
  <c r="BL428" i="2"/>
  <c r="DC428" i="2" s="1"/>
  <c r="BL422" i="2"/>
  <c r="DC422" i="2" s="1"/>
  <c r="BL413" i="2"/>
  <c r="DC413" i="2" s="1"/>
  <c r="BL405" i="2"/>
  <c r="DC405" i="2" s="1"/>
  <c r="BL395" i="2"/>
  <c r="DC395" i="2" s="1"/>
  <c r="BL389" i="2"/>
  <c r="DC389" i="2" s="1"/>
  <c r="BL303" i="2"/>
  <c r="DC303" i="2" s="1"/>
  <c r="BL293" i="2"/>
  <c r="DC293" i="2" s="1"/>
  <c r="BL266" i="2"/>
  <c r="DC266" i="2" s="1"/>
  <c r="BL247" i="2"/>
  <c r="DC247" i="2" s="1"/>
  <c r="DC18" i="2"/>
  <c r="DG27" i="2"/>
  <c r="DG30" i="2"/>
  <c r="BP537" i="2"/>
  <c r="DD537" i="2" s="1"/>
  <c r="BP547" i="2"/>
  <c r="DD547" i="2" s="1"/>
  <c r="BP820" i="2"/>
  <c r="DD820" i="2" s="1"/>
  <c r="BP530" i="2"/>
  <c r="DD530" i="2" s="1"/>
  <c r="BP465" i="2"/>
  <c r="DD465" i="2" s="1"/>
  <c r="BP460" i="2"/>
  <c r="DD460" i="2" s="1"/>
  <c r="BP451" i="2"/>
  <c r="DD451" i="2" s="1"/>
  <c r="BP443" i="2"/>
  <c r="DD443" i="2" s="1"/>
  <c r="BP434" i="2"/>
  <c r="DD434" i="2" s="1"/>
  <c r="BP429" i="2"/>
  <c r="DD429" i="2" s="1"/>
  <c r="BP423" i="2"/>
  <c r="DD423" i="2" s="1"/>
  <c r="BP418" i="2"/>
  <c r="DD418" i="2" s="1"/>
  <c r="BP411" i="2"/>
  <c r="DD411" i="2" s="1"/>
  <c r="BP401" i="2"/>
  <c r="DD401" i="2" s="1"/>
  <c r="BP395" i="2"/>
  <c r="DD395" i="2" s="1"/>
  <c r="BP391" i="2"/>
  <c r="DD391" i="2" s="1"/>
  <c r="BP303" i="2"/>
  <c r="DD303" i="2" s="1"/>
  <c r="BP295" i="2"/>
  <c r="DD295" i="2" s="1"/>
  <c r="BP269" i="2"/>
  <c r="DD269" i="2" s="1"/>
  <c r="BP258" i="2"/>
  <c r="DD258" i="2" s="1"/>
  <c r="BP250" i="2"/>
  <c r="DD250" i="2" s="1"/>
  <c r="BP525" i="2"/>
  <c r="DD525" i="2" s="1"/>
  <c r="BP538" i="2"/>
  <c r="DD538" i="2" s="1"/>
  <c r="BP550" i="2"/>
  <c r="DD550" i="2" s="1"/>
  <c r="BP821" i="2"/>
  <c r="DD821" i="2" s="1"/>
  <c r="BP527" i="2"/>
  <c r="DD527" i="2" s="1"/>
  <c r="BP464" i="2"/>
  <c r="DD464" i="2" s="1"/>
  <c r="BP458" i="2"/>
  <c r="BP450" i="2"/>
  <c r="DD450" i="2" s="1"/>
  <c r="BP442" i="2"/>
  <c r="DD442" i="2" s="1"/>
  <c r="BP433" i="2"/>
  <c r="DD433" i="2" s="1"/>
  <c r="BP428" i="2"/>
  <c r="DD428" i="2" s="1"/>
  <c r="BP422" i="2"/>
  <c r="DD422" i="2" s="1"/>
  <c r="BP417" i="2"/>
  <c r="DD417" i="2" s="1"/>
  <c r="BP407" i="2"/>
  <c r="DD407" i="2" s="1"/>
  <c r="BP400" i="2"/>
  <c r="DD400" i="2" s="1"/>
  <c r="BP394" i="2"/>
  <c r="DD394" i="2" s="1"/>
  <c r="BP389" i="2"/>
  <c r="DD389" i="2" s="1"/>
  <c r="BP301" i="2"/>
  <c r="DD301" i="2" s="1"/>
  <c r="BP294" i="2"/>
  <c r="DD294" i="2" s="1"/>
  <c r="BP268" i="2"/>
  <c r="DD268" i="2" s="1"/>
  <c r="BP253" i="2"/>
  <c r="DD253" i="2" s="1"/>
  <c r="BP247" i="2"/>
  <c r="DD247" i="2" s="1"/>
  <c r="BP524" i="2"/>
  <c r="DD524" i="2" s="1"/>
  <c r="BP539" i="2"/>
  <c r="DD539" i="2" s="1"/>
  <c r="BP552" i="2"/>
  <c r="DD552" i="2" s="1"/>
  <c r="BP822" i="2"/>
  <c r="DD822" i="2" s="1"/>
  <c r="BP473" i="2"/>
  <c r="DD473" i="2" s="1"/>
  <c r="BP463" i="2"/>
  <c r="DD463" i="2" s="1"/>
  <c r="BP456" i="2"/>
  <c r="DD456" i="2" s="1"/>
  <c r="BP449" i="2"/>
  <c r="DD449" i="2" s="1"/>
  <c r="BP441" i="2"/>
  <c r="DD441" i="2" s="1"/>
  <c r="BP431" i="2"/>
  <c r="DD431" i="2" s="1"/>
  <c r="BP427" i="2"/>
  <c r="DD427" i="2" s="1"/>
  <c r="BP421" i="2"/>
  <c r="DD421" i="2" s="1"/>
  <c r="BP413" i="2"/>
  <c r="DD413" i="2" s="1"/>
  <c r="BP405" i="2"/>
  <c r="DD405" i="2" s="1"/>
  <c r="BP397" i="2"/>
  <c r="DD397" i="2" s="1"/>
  <c r="BP393" i="2"/>
  <c r="DD393" i="2" s="1"/>
  <c r="BP388" i="2"/>
  <c r="DD388" i="2" s="1"/>
  <c r="BP300" i="2"/>
  <c r="DD300" i="2" s="1"/>
  <c r="BP292" i="2"/>
  <c r="DD292" i="2" s="1"/>
  <c r="BP266" i="2"/>
  <c r="DD266" i="2" s="1"/>
  <c r="BP252" i="2"/>
  <c r="DD252" i="2" s="1"/>
  <c r="BP536" i="2"/>
  <c r="DD536" i="2" s="1"/>
  <c r="BP546" i="2"/>
  <c r="DD546" i="2" s="1"/>
  <c r="BP818" i="2"/>
  <c r="DD818" i="2" s="1"/>
  <c r="BP531" i="2"/>
  <c r="DD531" i="2" s="1"/>
  <c r="BP472" i="2"/>
  <c r="DD472" i="2" s="1"/>
  <c r="BP461" i="2"/>
  <c r="DD461" i="2" s="1"/>
  <c r="BP454" i="2"/>
  <c r="DD454" i="2" s="1"/>
  <c r="BP444" i="2"/>
  <c r="DD444" i="2" s="1"/>
  <c r="BP439" i="2"/>
  <c r="DD439" i="2" s="1"/>
  <c r="BP430" i="2"/>
  <c r="DD430" i="2" s="1"/>
  <c r="BP425" i="2"/>
  <c r="DD425" i="2" s="1"/>
  <c r="BP420" i="2"/>
  <c r="DD420" i="2" s="1"/>
  <c r="BP412" i="2"/>
  <c r="DD412" i="2" s="1"/>
  <c r="BP404" i="2"/>
  <c r="DD404" i="2" s="1"/>
  <c r="BP396" i="2"/>
  <c r="DD396" i="2" s="1"/>
  <c r="BP392" i="2"/>
  <c r="DD392" i="2" s="1"/>
  <c r="BP304" i="2"/>
  <c r="DD304" i="2" s="1"/>
  <c r="BP299" i="2"/>
  <c r="DD299" i="2" s="1"/>
  <c r="BP291" i="2"/>
  <c r="DD291" i="2" s="1"/>
  <c r="BP264" i="2"/>
  <c r="DD264" i="2" s="1"/>
  <c r="BP251" i="2"/>
  <c r="DD251" i="2" s="1"/>
  <c r="DH12" i="2"/>
  <c r="DG16" i="2"/>
  <c r="DG21" i="2"/>
  <c r="DH32" i="2"/>
  <c r="DC35" i="2"/>
  <c r="DH42" i="2"/>
  <c r="DG46" i="2"/>
  <c r="DH47" i="2"/>
  <c r="DC48" i="2"/>
  <c r="DG54" i="2"/>
  <c r="DC60" i="2"/>
  <c r="DG61" i="2"/>
  <c r="DC63" i="2"/>
  <c r="DG64" i="2"/>
  <c r="DH66" i="2"/>
  <c r="DD69" i="2"/>
  <c r="DH69" i="2"/>
  <c r="DC71" i="2"/>
  <c r="DG74" i="2"/>
  <c r="DD75" i="2"/>
  <c r="DH75" i="2"/>
  <c r="DC76" i="2"/>
  <c r="DD79" i="2"/>
  <c r="DH79" i="2"/>
  <c r="DC80" i="2"/>
  <c r="DG81" i="2"/>
  <c r="DH81" i="2"/>
  <c r="DG82" i="2"/>
  <c r="DH82" i="2"/>
  <c r="DG83" i="2"/>
  <c r="DH83" i="2"/>
  <c r="DG84" i="2"/>
  <c r="DH84" i="2"/>
  <c r="DG85" i="2"/>
  <c r="DH85" i="2"/>
  <c r="DG86" i="2"/>
  <c r="DH86" i="2"/>
  <c r="DG87" i="2"/>
  <c r="DH87" i="2"/>
  <c r="DD89" i="2"/>
  <c r="DG89" i="2"/>
  <c r="DH89" i="2"/>
  <c r="DC90" i="2"/>
  <c r="DH90" i="2"/>
  <c r="DC91" i="2"/>
  <c r="DC94" i="2"/>
  <c r="DH94" i="2"/>
  <c r="DC95" i="2"/>
  <c r="DD96" i="2"/>
  <c r="DG96" i="2"/>
  <c r="DD97" i="2"/>
  <c r="DG99" i="2"/>
  <c r="DC100" i="2"/>
  <c r="DH100" i="2"/>
  <c r="DC101" i="2"/>
  <c r="DD102" i="2"/>
  <c r="DG102" i="2"/>
  <c r="DD103" i="2"/>
  <c r="DC112" i="2"/>
  <c r="DD118" i="2"/>
  <c r="DC119" i="2"/>
  <c r="DC120" i="2"/>
  <c r="DH126" i="2"/>
  <c r="DH131" i="2"/>
  <c r="DH134" i="2"/>
  <c r="DC136" i="2"/>
  <c r="DC139" i="2"/>
  <c r="DC140" i="2"/>
  <c r="DG147" i="2"/>
  <c r="DD149" i="2"/>
  <c r="DD151" i="2"/>
  <c r="DH153" i="2"/>
  <c r="DC156" i="2"/>
  <c r="DH164" i="2"/>
  <c r="DC166" i="2"/>
  <c r="DD171" i="2"/>
  <c r="DG172" i="2"/>
  <c r="DH179" i="2"/>
  <c r="DC181" i="2"/>
  <c r="DH191" i="2"/>
  <c r="DH198" i="2"/>
  <c r="DH201" i="2"/>
  <c r="DH240" i="2"/>
  <c r="DG247" i="2"/>
  <c r="DH247" i="2"/>
  <c r="DG249" i="2"/>
  <c r="DC253" i="2"/>
  <c r="DD255" i="2"/>
  <c r="DC256" i="2"/>
  <c r="DC257" i="2"/>
  <c r="DD259" i="2"/>
  <c r="DH259" i="2"/>
  <c r="DD260" i="2"/>
  <c r="DG261" i="2"/>
  <c r="DD262" i="2"/>
  <c r="DG262" i="2"/>
  <c r="DH262" i="2"/>
  <c r="DG263" i="2"/>
  <c r="DH263" i="2"/>
  <c r="DD272" i="2"/>
  <c r="DC274" i="2"/>
  <c r="DH274" i="2"/>
  <c r="BH456" i="2"/>
  <c r="DB456" i="2" s="1"/>
  <c r="BH463" i="2"/>
  <c r="DB463" i="2" s="1"/>
  <c r="BH525" i="2"/>
  <c r="DB525" i="2" s="1"/>
  <c r="BH531" i="2"/>
  <c r="BH539" i="2"/>
  <c r="BH818" i="2"/>
  <c r="DB818" i="2" s="1"/>
  <c r="BH440" i="2"/>
  <c r="DB440" i="2" s="1"/>
  <c r="BH431" i="2"/>
  <c r="DB431" i="2" s="1"/>
  <c r="BH427" i="2"/>
  <c r="DB427" i="2" s="1"/>
  <c r="BH421" i="2"/>
  <c r="DB421" i="2" s="1"/>
  <c r="BH412" i="2"/>
  <c r="DB412" i="2" s="1"/>
  <c r="BH403" i="2"/>
  <c r="DB403" i="2" s="1"/>
  <c r="BH397" i="2"/>
  <c r="DB397" i="2" s="1"/>
  <c r="BH392" i="2"/>
  <c r="BH387" i="2"/>
  <c r="BH300" i="2"/>
  <c r="BH292" i="2"/>
  <c r="BH265" i="2"/>
  <c r="BH253" i="2"/>
  <c r="BH449" i="2"/>
  <c r="DB449" i="2" s="1"/>
  <c r="BH458" i="2"/>
  <c r="DB458" i="2" s="1"/>
  <c r="BH465" i="2"/>
  <c r="DB465" i="2" s="1"/>
  <c r="BH526" i="2"/>
  <c r="BH536" i="2"/>
  <c r="BH554" i="2"/>
  <c r="DB554" i="2" s="1"/>
  <c r="BH819" i="2"/>
  <c r="DB819" i="2" s="1"/>
  <c r="BH439" i="2"/>
  <c r="DB439" i="2" s="1"/>
  <c r="BH430" i="2"/>
  <c r="DB430" i="2" s="1"/>
  <c r="BH425" i="2"/>
  <c r="DB425" i="2" s="1"/>
  <c r="BH418" i="2"/>
  <c r="DB418" i="2" s="1"/>
  <c r="BH411" i="2"/>
  <c r="DB411" i="2" s="1"/>
  <c r="BH402" i="2"/>
  <c r="DB402" i="2" s="1"/>
  <c r="BH395" i="2"/>
  <c r="DB395" i="2" s="1"/>
  <c r="BH391" i="2"/>
  <c r="BH304" i="2"/>
  <c r="BH299" i="2"/>
  <c r="BH291" i="2"/>
  <c r="BH264" i="2"/>
  <c r="BH252" i="2"/>
  <c r="BH450" i="2"/>
  <c r="DB450" i="2" s="1"/>
  <c r="BH460" i="2"/>
  <c r="DB460" i="2" s="1"/>
  <c r="BH472" i="2"/>
  <c r="BH527" i="2"/>
  <c r="BH537" i="2"/>
  <c r="BH556" i="2"/>
  <c r="DB556" i="2" s="1"/>
  <c r="BH820" i="2"/>
  <c r="DB820" i="2" s="1"/>
  <c r="BH435" i="2"/>
  <c r="DB435" i="2" s="1"/>
  <c r="BH429" i="2"/>
  <c r="DB429" i="2" s="1"/>
  <c r="BH423" i="2"/>
  <c r="DB423" i="2" s="1"/>
  <c r="BH417" i="2"/>
  <c r="DB417" i="2" s="1"/>
  <c r="BH407" i="2"/>
  <c r="DB407" i="2" s="1"/>
  <c r="BH400" i="2"/>
  <c r="DB400" i="2" s="1"/>
  <c r="BH394" i="2"/>
  <c r="BH389" i="2"/>
  <c r="BH303" i="2"/>
  <c r="BH298" i="2"/>
  <c r="BH269" i="2"/>
  <c r="BH258" i="2"/>
  <c r="BH251" i="2"/>
  <c r="BH454" i="2"/>
  <c r="DB454" i="2" s="1"/>
  <c r="BH461" i="2"/>
  <c r="DB461" i="2" s="1"/>
  <c r="BH473" i="2"/>
  <c r="BH530" i="2"/>
  <c r="BH538" i="2"/>
  <c r="BH557" i="2"/>
  <c r="DB557" i="2" s="1"/>
  <c r="BH444" i="2"/>
  <c r="DB444" i="2" s="1"/>
  <c r="BH433" i="2"/>
  <c r="DB433" i="2" s="1"/>
  <c r="BH428" i="2"/>
  <c r="DB428" i="2" s="1"/>
  <c r="BH422" i="2"/>
  <c r="DB422" i="2" s="1"/>
  <c r="BH413" i="2"/>
  <c r="DB413" i="2" s="1"/>
  <c r="BH405" i="2"/>
  <c r="DB405" i="2" s="1"/>
  <c r="BH398" i="2"/>
  <c r="DB398" i="2" s="1"/>
  <c r="BH393" i="2"/>
  <c r="BH388" i="2"/>
  <c r="BH301" i="2"/>
  <c r="BH294" i="2"/>
  <c r="BH268" i="2"/>
  <c r="BH254" i="2"/>
  <c r="BH250" i="2"/>
  <c r="DG7" i="2"/>
  <c r="DG8" i="2"/>
  <c r="DH8" i="2"/>
  <c r="DC9" i="2"/>
  <c r="DE10" i="2"/>
  <c r="DG11" i="2"/>
  <c r="DH11" i="2"/>
  <c r="DC12" i="2"/>
  <c r="DC13" i="2"/>
  <c r="DE13" i="2"/>
  <c r="DD15" i="2"/>
  <c r="DG15" i="2"/>
  <c r="DC16" i="2"/>
  <c r="DC17" i="2"/>
  <c r="DE17" i="2"/>
  <c r="DD19" i="2"/>
  <c r="DG19" i="2"/>
  <c r="DD20" i="2"/>
  <c r="DC21" i="2"/>
  <c r="DE21" i="2"/>
  <c r="DH22" i="2"/>
  <c r="DD23" i="2"/>
  <c r="DD25" i="2"/>
  <c r="DH25" i="2"/>
  <c r="DH26" i="2"/>
  <c r="DD27" i="2"/>
  <c r="DH31" i="2"/>
  <c r="DD33" i="2"/>
  <c r="DH33" i="2"/>
  <c r="DD34" i="2"/>
  <c r="DG34" i="2"/>
  <c r="DH34" i="2"/>
  <c r="DD35" i="2"/>
  <c r="DG35" i="2"/>
  <c r="DC36" i="2"/>
  <c r="DE36" i="2"/>
  <c r="DE37" i="2"/>
  <c r="DD38" i="2"/>
  <c r="DG38" i="2"/>
  <c r="DH38" i="2"/>
  <c r="DD39" i="2"/>
  <c r="DH39" i="2"/>
  <c r="DH40" i="2"/>
  <c r="DD41" i="2"/>
  <c r="DC42" i="2"/>
  <c r="DE42" i="2"/>
  <c r="DC43" i="2"/>
  <c r="DC44" i="2"/>
  <c r="DE44" i="2"/>
  <c r="DD46" i="2"/>
  <c r="DC47" i="2"/>
  <c r="DE47" i="2"/>
  <c r="DH48" i="2"/>
  <c r="DD49" i="2"/>
  <c r="DD50" i="2"/>
  <c r="DE52" i="2"/>
  <c r="DH52" i="2"/>
  <c r="DD53" i="2"/>
  <c r="DE54" i="2"/>
  <c r="DG55" i="2"/>
  <c r="DH55" i="2"/>
  <c r="DG56" i="2"/>
  <c r="DG57" i="2"/>
  <c r="DC59" i="2"/>
  <c r="DG60" i="2"/>
  <c r="DE61" i="2"/>
  <c r="DD62" i="2"/>
  <c r="DH62" i="2"/>
  <c r="DE64" i="2"/>
  <c r="DD65" i="2"/>
  <c r="DH65" i="2"/>
  <c r="DC67" i="2"/>
  <c r="DD68" i="2"/>
  <c r="DG68" i="2"/>
  <c r="DH68" i="2"/>
  <c r="DE69" i="2"/>
  <c r="DD70" i="2"/>
  <c r="DH70" i="2"/>
  <c r="DD73" i="2"/>
  <c r="DH73" i="2"/>
  <c r="CB444" i="2"/>
  <c r="DI444" i="2" s="1"/>
  <c r="CB440" i="2"/>
  <c r="DI440" i="2" s="1"/>
  <c r="CB435" i="2"/>
  <c r="DI435" i="2" s="1"/>
  <c r="CB430" i="2"/>
  <c r="DG430" i="2" s="1"/>
  <c r="CB425" i="2"/>
  <c r="DI425" i="2" s="1"/>
  <c r="CB421" i="2"/>
  <c r="DG421" i="2" s="1"/>
  <c r="CB417" i="2"/>
  <c r="DI417" i="2" s="1"/>
  <c r="CB410" i="2"/>
  <c r="DI410" i="2" s="1"/>
  <c r="CB406" i="2"/>
  <c r="DI406" i="2" s="1"/>
  <c r="CB456" i="2"/>
  <c r="DG456" i="2" s="1"/>
  <c r="CB463" i="2"/>
  <c r="DG463" i="2" s="1"/>
  <c r="CB473" i="2"/>
  <c r="DI473" i="2" s="1"/>
  <c r="CB523" i="2"/>
  <c r="DG523" i="2" s="1"/>
  <c r="CB530" i="2"/>
  <c r="DG530" i="2" s="1"/>
  <c r="CB534" i="2"/>
  <c r="DI534" i="2" s="1"/>
  <c r="CB539" i="2"/>
  <c r="DI539" i="2" s="1"/>
  <c r="CB550" i="2"/>
  <c r="DI550" i="2" s="1"/>
  <c r="CB556" i="2"/>
  <c r="DG556" i="2" s="1"/>
  <c r="CB818" i="2"/>
  <c r="DI818" i="2" s="1"/>
  <c r="CB405" i="2"/>
  <c r="DI405" i="2" s="1"/>
  <c r="CB398" i="2"/>
  <c r="DG398" i="2" s="1"/>
  <c r="CB393" i="2"/>
  <c r="DI393" i="2" s="1"/>
  <c r="CB388" i="2"/>
  <c r="DG388" i="2" s="1"/>
  <c r="CB300" i="2"/>
  <c r="DG300" i="2" s="1"/>
  <c r="CB291" i="2"/>
  <c r="DI291" i="2" s="1"/>
  <c r="CB258" i="2"/>
  <c r="DG258" i="2" s="1"/>
  <c r="CB251" i="2"/>
  <c r="DI251" i="2" s="1"/>
  <c r="CB443" i="2"/>
  <c r="DG443" i="2" s="1"/>
  <c r="CB439" i="2"/>
  <c r="DG439" i="2" s="1"/>
  <c r="CB434" i="2"/>
  <c r="DG434" i="2" s="1"/>
  <c r="CB429" i="2"/>
  <c r="DI429" i="2" s="1"/>
  <c r="CB424" i="2"/>
  <c r="DG424" i="2" s="1"/>
  <c r="CB420" i="2"/>
  <c r="DG420" i="2" s="1"/>
  <c r="CB413" i="2"/>
  <c r="DG413" i="2" s="1"/>
  <c r="CB409" i="2"/>
  <c r="DI409" i="2" s="1"/>
  <c r="CB450" i="2"/>
  <c r="DG450" i="2" s="1"/>
  <c r="CB458" i="2"/>
  <c r="DI458" i="2" s="1"/>
  <c r="CB464" i="2"/>
  <c r="DI464" i="2" s="1"/>
  <c r="CB520" i="2"/>
  <c r="DG520" i="2" s="1"/>
  <c r="CB527" i="2"/>
  <c r="DG527" i="2" s="1"/>
  <c r="CB531" i="2"/>
  <c r="DI531" i="2" s="1"/>
  <c r="CB535" i="2"/>
  <c r="DI535" i="2" s="1"/>
  <c r="CB546" i="2"/>
  <c r="DI546" i="2" s="1"/>
  <c r="CB551" i="2"/>
  <c r="DI551" i="2" s="1"/>
  <c r="CB557" i="2"/>
  <c r="DI557" i="2" s="1"/>
  <c r="CB819" i="2"/>
  <c r="DI819" i="2" s="1"/>
  <c r="CB404" i="2"/>
  <c r="DG404" i="2" s="1"/>
  <c r="CB397" i="2"/>
  <c r="DG397" i="2" s="1"/>
  <c r="CB392" i="2"/>
  <c r="DI392" i="2" s="1"/>
  <c r="CB387" i="2"/>
  <c r="DG387" i="2" s="1"/>
  <c r="CB299" i="2"/>
  <c r="DI299" i="2" s="1"/>
  <c r="CB266" i="2"/>
  <c r="DI266" i="2" s="1"/>
  <c r="CB254" i="2"/>
  <c r="DG254" i="2" s="1"/>
  <c r="CB250" i="2"/>
  <c r="DI250" i="2" s="1"/>
  <c r="CB442" i="2"/>
  <c r="DG442" i="2" s="1"/>
  <c r="CB438" i="2"/>
  <c r="DG438" i="2" s="1"/>
  <c r="CB433" i="2"/>
  <c r="DG433" i="2" s="1"/>
  <c r="CB428" i="2"/>
  <c r="DG428" i="2" s="1"/>
  <c r="CB423" i="2"/>
  <c r="DG423" i="2" s="1"/>
  <c r="CB419" i="2"/>
  <c r="DI419" i="2" s="1"/>
  <c r="CB412" i="2"/>
  <c r="DI412" i="2" s="1"/>
  <c r="CB408" i="2"/>
  <c r="DG408" i="2" s="1"/>
  <c r="CB451" i="2"/>
  <c r="DG451" i="2" s="1"/>
  <c r="CB460" i="2"/>
  <c r="DI460" i="2" s="1"/>
  <c r="CB465" i="2"/>
  <c r="DI465" i="2" s="1"/>
  <c r="CB521" i="2"/>
  <c r="DI521" i="2" s="1"/>
  <c r="CB528" i="2"/>
  <c r="DG528" i="2" s="1"/>
  <c r="CB532" i="2"/>
  <c r="DI532" i="2" s="1"/>
  <c r="CB536" i="2"/>
  <c r="DI536" i="2" s="1"/>
  <c r="CB547" i="2"/>
  <c r="DG547" i="2" s="1"/>
  <c r="CB553" i="2"/>
  <c r="DI553" i="2" s="1"/>
  <c r="CB565" i="2"/>
  <c r="DI565" i="2" s="1"/>
  <c r="CB821" i="2"/>
  <c r="DI821" i="2" s="1"/>
  <c r="CB402" i="2"/>
  <c r="DG402" i="2" s="1"/>
  <c r="CB395" i="2"/>
  <c r="DI395" i="2" s="1"/>
  <c r="CB391" i="2"/>
  <c r="DI391" i="2" s="1"/>
  <c r="CB304" i="2"/>
  <c r="DI304" i="2" s="1"/>
  <c r="CB296" i="2"/>
  <c r="DG296" i="2" s="1"/>
  <c r="CB265" i="2"/>
  <c r="DG265" i="2" s="1"/>
  <c r="CB253" i="2"/>
  <c r="DG253" i="2" s="1"/>
  <c r="CB437" i="2"/>
  <c r="DG437" i="2" s="1"/>
  <c r="CB418" i="2"/>
  <c r="DG418" i="2" s="1"/>
  <c r="CB461" i="2"/>
  <c r="DG461" i="2" s="1"/>
  <c r="CB533" i="2"/>
  <c r="DG533" i="2" s="1"/>
  <c r="CB817" i="2"/>
  <c r="DI817" i="2" s="1"/>
  <c r="CB389" i="2"/>
  <c r="DG389" i="2" s="1"/>
  <c r="CB252" i="2"/>
  <c r="DI252" i="2" s="1"/>
  <c r="CB431" i="2"/>
  <c r="DG431" i="2" s="1"/>
  <c r="CB411" i="2"/>
  <c r="DG411" i="2" s="1"/>
  <c r="CB472" i="2"/>
  <c r="DG472" i="2" s="1"/>
  <c r="CB538" i="2"/>
  <c r="DI538" i="2" s="1"/>
  <c r="CB822" i="2"/>
  <c r="DI822" i="2" s="1"/>
  <c r="CB303" i="2"/>
  <c r="DI303" i="2" s="1"/>
  <c r="CB449" i="2"/>
  <c r="DG449" i="2" s="1"/>
  <c r="CB427" i="2"/>
  <c r="DI427" i="2" s="1"/>
  <c r="CB407" i="2"/>
  <c r="DI407" i="2" s="1"/>
  <c r="CB522" i="2"/>
  <c r="DG522" i="2" s="1"/>
  <c r="CB549" i="2"/>
  <c r="DG549" i="2" s="1"/>
  <c r="CB400" i="2"/>
  <c r="DG400" i="2" s="1"/>
  <c r="CB292" i="2"/>
  <c r="DG292" i="2" s="1"/>
  <c r="CB441" i="2"/>
  <c r="DI441" i="2" s="1"/>
  <c r="CB422" i="2"/>
  <c r="DI422" i="2" s="1"/>
  <c r="CB454" i="2"/>
  <c r="DI454" i="2" s="1"/>
  <c r="CB529" i="2"/>
  <c r="DI529" i="2" s="1"/>
  <c r="CB555" i="2"/>
  <c r="DG555" i="2" s="1"/>
  <c r="CB394" i="2"/>
  <c r="DI394" i="2" s="1"/>
  <c r="CB264" i="2"/>
  <c r="DI264" i="2" s="1"/>
  <c r="DG31" i="2"/>
  <c r="DC32" i="2"/>
  <c r="DG33" i="2"/>
  <c r="DC37" i="2"/>
  <c r="DG39" i="2"/>
  <c r="DG40" i="2"/>
  <c r="DG41" i="2"/>
  <c r="DH41" i="2"/>
  <c r="DD44" i="2"/>
  <c r="DH46" i="2"/>
  <c r="DD47" i="2"/>
  <c r="DG50" i="2"/>
  <c r="DG51" i="2"/>
  <c r="DH51" i="2"/>
  <c r="DC52" i="2"/>
  <c r="DH53" i="2"/>
  <c r="DC54" i="2"/>
  <c r="DD59" i="2"/>
  <c r="DH59" i="2"/>
  <c r="DC61" i="2"/>
  <c r="DG62" i="2"/>
  <c r="DC64" i="2"/>
  <c r="DG65" i="2"/>
  <c r="DC66" i="2"/>
  <c r="DD67" i="2"/>
  <c r="DG67" i="2"/>
  <c r="DH67" i="2"/>
  <c r="DC69" i="2"/>
  <c r="DG70" i="2"/>
  <c r="DG73" i="2"/>
  <c r="DD74" i="2"/>
  <c r="DH74" i="2"/>
  <c r="DC75" i="2"/>
  <c r="DD78" i="2"/>
  <c r="DG78" i="2"/>
  <c r="DH78" i="2"/>
  <c r="DC79" i="2"/>
  <c r="DD81" i="2"/>
  <c r="DD82" i="2"/>
  <c r="DD83" i="2"/>
  <c r="DD84" i="2"/>
  <c r="DD85" i="2"/>
  <c r="DD86" i="2"/>
  <c r="DD87" i="2"/>
  <c r="DG88" i="2"/>
  <c r="DC89" i="2"/>
  <c r="DG93" i="2"/>
  <c r="DH93" i="2"/>
  <c r="DC96" i="2"/>
  <c r="DH96" i="2"/>
  <c r="DC97" i="2"/>
  <c r="DD98" i="2"/>
  <c r="DG98" i="2"/>
  <c r="DD99" i="2"/>
  <c r="DH99" i="2"/>
  <c r="DC102" i="2"/>
  <c r="DH102" i="2"/>
  <c r="DC103" i="2"/>
  <c r="DD104" i="2"/>
  <c r="DG104" i="2"/>
  <c r="DD107" i="2"/>
  <c r="DG107" i="2"/>
  <c r="DD108" i="2"/>
  <c r="DG108" i="2"/>
  <c r="DD109" i="2"/>
  <c r="DG109" i="2"/>
  <c r="DC110" i="2"/>
  <c r="DG113" i="2"/>
  <c r="DH113" i="2"/>
  <c r="DC115" i="2"/>
  <c r="DG117" i="2"/>
  <c r="DH117" i="2"/>
  <c r="DC118" i="2"/>
  <c r="DG120" i="2"/>
  <c r="DH120" i="2"/>
  <c r="DG121" i="2"/>
  <c r="DH121" i="2"/>
  <c r="DD122" i="2"/>
  <c r="DG122" i="2"/>
  <c r="DC123" i="2"/>
  <c r="DG125" i="2"/>
  <c r="DH125" i="2"/>
  <c r="DD126" i="2"/>
  <c r="DD127" i="2"/>
  <c r="DC128" i="2"/>
  <c r="DG130" i="2"/>
  <c r="DD131" i="2"/>
  <c r="DG133" i="2"/>
  <c r="DH133" i="2"/>
  <c r="DC135" i="2"/>
  <c r="DG137" i="2"/>
  <c r="DH137" i="2"/>
  <c r="DC138" i="2"/>
  <c r="DG140" i="2"/>
  <c r="DH140" i="2"/>
  <c r="DD141" i="2"/>
  <c r="DC142" i="2"/>
  <c r="DC143" i="2"/>
  <c r="DD145" i="2"/>
  <c r="DH145" i="2"/>
  <c r="DD146" i="2"/>
  <c r="DC148" i="2"/>
  <c r="DC149" i="2"/>
  <c r="DC151" i="2"/>
  <c r="DG153" i="2"/>
  <c r="DD154" i="2"/>
  <c r="DC155" i="2"/>
  <c r="DG155" i="2"/>
  <c r="DH155" i="2"/>
  <c r="DD157" i="2"/>
  <c r="DG158" i="2"/>
  <c r="DD159" i="2"/>
  <c r="DD162" i="2"/>
  <c r="DC163" i="2"/>
  <c r="DG163" i="2"/>
  <c r="DH163" i="2"/>
  <c r="DD165" i="2"/>
  <c r="DG166" i="2"/>
  <c r="DD167" i="2"/>
  <c r="DC169" i="2"/>
  <c r="DG169" i="2"/>
  <c r="DH169" i="2"/>
  <c r="DC171" i="2"/>
  <c r="DH171" i="2"/>
  <c r="DD173" i="2"/>
  <c r="DE174" i="2"/>
  <c r="DE177" i="2"/>
  <c r="DD179" i="2"/>
  <c r="DC180" i="2"/>
  <c r="DG182" i="2"/>
  <c r="DH193" i="2"/>
  <c r="DH195" i="2"/>
  <c r="DH203" i="2"/>
  <c r="DH205" i="2"/>
  <c r="DH206" i="2"/>
  <c r="DH211" i="2"/>
  <c r="DH214" i="2"/>
  <c r="DH215" i="2"/>
  <c r="DH220" i="2"/>
  <c r="DH222" i="2"/>
  <c r="DH224" i="2"/>
  <c r="DC7" i="2"/>
  <c r="DG9" i="2"/>
  <c r="DC10" i="2"/>
  <c r="DC14" i="2"/>
  <c r="DG26" i="2"/>
  <c r="DC8" i="2"/>
  <c r="DH9" i="2"/>
  <c r="DG20" i="2"/>
  <c r="DH36" i="2"/>
  <c r="DD37" i="2"/>
  <c r="DC38" i="2"/>
  <c r="DC39" i="2"/>
  <c r="DG42" i="2"/>
  <c r="DH49" i="2"/>
  <c r="DC51" i="2"/>
  <c r="DD52" i="2"/>
  <c r="DD54" i="2"/>
  <c r="DH114" i="2"/>
  <c r="DH122" i="2"/>
  <c r="DG126" i="2"/>
  <c r="DD128" i="2"/>
  <c r="DC132" i="2"/>
  <c r="DD135" i="2"/>
  <c r="DH141" i="2"/>
  <c r="DG145" i="2"/>
  <c r="DG146" i="2"/>
  <c r="DH148" i="2"/>
  <c r="DG152" i="2"/>
  <c r="DG156" i="2"/>
  <c r="DH158" i="2"/>
  <c r="DD160" i="2"/>
  <c r="DH166" i="2"/>
  <c r="DH172" i="2"/>
  <c r="DD177" i="2"/>
  <c r="DH187" i="2"/>
  <c r="DH196" i="2"/>
  <c r="DH217" i="2"/>
  <c r="DH218" i="2"/>
  <c r="DH225" i="2"/>
  <c r="DC276" i="2"/>
  <c r="DD277" i="2"/>
  <c r="DG277" i="2"/>
  <c r="DH277" i="2"/>
  <c r="DC279" i="2"/>
  <c r="DG280" i="2"/>
  <c r="DC282" i="2"/>
  <c r="DC283" i="2"/>
  <c r="DD285" i="2"/>
  <c r="DH285" i="2"/>
  <c r="DD286" i="2"/>
  <c r="DG286" i="2"/>
  <c r="DH286" i="2"/>
  <c r="DC288" i="2"/>
  <c r="DG289" i="2"/>
  <c r="DC290" i="2"/>
  <c r="DD293" i="2"/>
  <c r="DH293" i="2"/>
  <c r="DH295" i="2"/>
  <c r="DG297" i="2"/>
  <c r="DH298" i="2"/>
  <c r="DG301" i="2"/>
  <c r="DH301" i="2"/>
  <c r="DC307" i="2"/>
  <c r="DE307" i="2"/>
  <c r="DD308" i="2"/>
  <c r="DE310" i="2"/>
  <c r="DG311" i="2"/>
  <c r="DH311" i="2"/>
  <c r="DD312" i="2"/>
  <c r="DC313" i="2"/>
  <c r="DE314" i="2"/>
  <c r="DG315" i="2"/>
  <c r="DH315" i="2"/>
  <c r="DD316" i="2"/>
  <c r="DC317" i="2"/>
  <c r="DE318" i="2"/>
  <c r="DG319" i="2"/>
  <c r="DH319" i="2"/>
  <c r="DD320" i="2"/>
  <c r="DC321" i="2"/>
  <c r="DE322" i="2"/>
  <c r="DG323" i="2"/>
  <c r="DH323" i="2"/>
  <c r="DD324" i="2"/>
  <c r="DE325" i="2"/>
  <c r="DH325" i="2"/>
  <c r="DC326" i="2"/>
  <c r="DE326" i="2"/>
  <c r="DD327" i="2"/>
  <c r="DD328" i="2"/>
  <c r="DG328" i="2"/>
  <c r="DC329" i="2"/>
  <c r="DD330" i="2"/>
  <c r="DH330" i="2"/>
  <c r="DC331" i="2"/>
  <c r="DG332" i="2"/>
  <c r="DE333" i="2"/>
  <c r="DE335" i="2"/>
  <c r="DC337" i="2"/>
  <c r="DE337" i="2"/>
  <c r="DD339" i="2"/>
  <c r="DG339" i="2"/>
  <c r="DC341" i="2"/>
  <c r="DE341" i="2"/>
  <c r="DG343" i="2"/>
  <c r="DE344" i="2"/>
  <c r="DC345" i="2"/>
  <c r="DG346" i="2"/>
  <c r="DC347" i="2"/>
  <c r="DE347" i="2"/>
  <c r="DD348" i="2"/>
  <c r="DG348" i="2"/>
  <c r="DH348" i="2"/>
  <c r="DB349" i="2"/>
  <c r="DC351" i="2"/>
  <c r="DE351" i="2"/>
  <c r="DH351" i="2"/>
  <c r="DB354" i="2"/>
  <c r="DC355" i="2"/>
  <c r="DE355" i="2"/>
  <c r="DC356" i="2"/>
  <c r="DE356" i="2"/>
  <c r="DG357" i="2"/>
  <c r="DB358" i="2"/>
  <c r="DE358" i="2"/>
  <c r="DG12" i="2"/>
  <c r="DG23" i="2"/>
  <c r="DG25" i="2"/>
  <c r="DD7" i="2"/>
  <c r="DD10" i="2"/>
  <c r="DC11" i="2"/>
  <c r="DH13" i="2"/>
  <c r="DD14" i="2"/>
  <c r="DH16" i="2"/>
  <c r="DH17" i="2"/>
  <c r="DD18" i="2"/>
  <c r="DH21" i="2"/>
  <c r="DC22" i="2"/>
  <c r="DC25" i="2"/>
  <c r="DC26" i="2"/>
  <c r="DD32" i="2"/>
  <c r="DC34" i="2"/>
  <c r="DC40" i="2"/>
  <c r="DD42" i="2"/>
  <c r="DD43" i="2"/>
  <c r="DH43" i="2"/>
  <c r="DH44" i="2"/>
  <c r="DG47" i="2"/>
  <c r="DG49" i="2"/>
  <c r="DH50" i="2"/>
  <c r="DG53" i="2"/>
  <c r="DC55" i="2"/>
  <c r="DC56" i="2"/>
  <c r="DC57" i="2"/>
  <c r="DC58" i="2"/>
  <c r="DG59" i="2"/>
  <c r="DD61" i="2"/>
  <c r="DH61" i="2"/>
  <c r="DD64" i="2"/>
  <c r="DH64" i="2"/>
  <c r="DD66" i="2"/>
  <c r="DG114" i="2"/>
  <c r="DD115" i="2"/>
  <c r="DC116" i="2"/>
  <c r="DD123" i="2"/>
  <c r="DC124" i="2"/>
  <c r="DC129" i="2"/>
  <c r="DG131" i="2"/>
  <c r="DG134" i="2"/>
  <c r="DD138" i="2"/>
  <c r="DG141" i="2"/>
  <c r="DD142" i="2"/>
  <c r="DD143" i="2"/>
  <c r="DH146" i="2"/>
  <c r="DD147" i="2"/>
  <c r="DH147" i="2"/>
  <c r="DD148" i="2"/>
  <c r="DD150" i="2"/>
  <c r="DG150" i="2"/>
  <c r="DD152" i="2"/>
  <c r="DC153" i="2"/>
  <c r="DH156" i="2"/>
  <c r="DC158" i="2"/>
  <c r="DC164" i="2"/>
  <c r="DG164" i="2"/>
  <c r="DG170" i="2"/>
  <c r="DC172" i="2"/>
  <c r="DD174" i="2"/>
  <c r="DD180" i="2"/>
  <c r="DC182" i="2"/>
  <c r="DH185" i="2"/>
  <c r="DH189" i="2"/>
  <c r="DH208" i="2"/>
  <c r="DH212" i="2"/>
  <c r="DH226" i="2"/>
  <c r="BT439" i="2"/>
  <c r="DE439" i="2" s="1"/>
  <c r="BT431" i="2"/>
  <c r="DE431" i="2" s="1"/>
  <c r="BT427" i="2"/>
  <c r="DE427" i="2" s="1"/>
  <c r="BT421" i="2"/>
  <c r="DE421" i="2" s="1"/>
  <c r="BT413" i="2"/>
  <c r="DE413" i="2" s="1"/>
  <c r="BT405" i="2"/>
  <c r="DE405" i="2" s="1"/>
  <c r="BT397" i="2"/>
  <c r="DE397" i="2" s="1"/>
  <c r="BT393" i="2"/>
  <c r="DE393" i="2" s="1"/>
  <c r="BT450" i="2"/>
  <c r="DE450" i="2" s="1"/>
  <c r="BT460" i="2"/>
  <c r="DE460" i="2" s="1"/>
  <c r="BT465" i="2"/>
  <c r="DE465" i="2" s="1"/>
  <c r="BT527" i="2"/>
  <c r="DE527" i="2" s="1"/>
  <c r="BT533" i="2"/>
  <c r="DE533" i="2" s="1"/>
  <c r="BT538" i="2"/>
  <c r="DE538" i="2" s="1"/>
  <c r="BT553" i="2"/>
  <c r="DE553" i="2" s="1"/>
  <c r="BT819" i="2"/>
  <c r="DE819" i="2" s="1"/>
  <c r="BT392" i="2"/>
  <c r="DE392" i="2" s="1"/>
  <c r="BT299" i="2"/>
  <c r="DE299" i="2" s="1"/>
  <c r="BT267" i="2"/>
  <c r="DE267" i="2" s="1"/>
  <c r="BT253" i="2"/>
  <c r="DE253" i="2" s="1"/>
  <c r="BT261" i="2"/>
  <c r="DE261" i="2" s="1"/>
  <c r="BT435" i="2"/>
  <c r="DE435" i="2" s="1"/>
  <c r="BT430" i="2"/>
  <c r="DE430" i="2" s="1"/>
  <c r="BT425" i="2"/>
  <c r="DE425" i="2" s="1"/>
  <c r="BT420" i="2"/>
  <c r="DE420" i="2" s="1"/>
  <c r="BT412" i="2"/>
  <c r="DE412" i="2" s="1"/>
  <c r="BT404" i="2"/>
  <c r="DE404" i="2" s="1"/>
  <c r="BT396" i="2"/>
  <c r="DE396" i="2" s="1"/>
  <c r="BT440" i="2"/>
  <c r="DE440" i="2" s="1"/>
  <c r="BT451" i="2"/>
  <c r="DE451" i="2" s="1"/>
  <c r="BT461" i="2"/>
  <c r="DE461" i="2" s="1"/>
  <c r="BT472" i="2"/>
  <c r="DE472" i="2" s="1"/>
  <c r="BT530" i="2"/>
  <c r="DE530" i="2" s="1"/>
  <c r="BT534" i="2"/>
  <c r="DE534" i="2" s="1"/>
  <c r="BT539" i="2"/>
  <c r="DE539" i="2" s="1"/>
  <c r="BT557" i="2"/>
  <c r="DE557" i="2" s="1"/>
  <c r="BT820" i="2"/>
  <c r="DE820" i="2" s="1"/>
  <c r="BT389" i="2"/>
  <c r="DE389" i="2" s="1"/>
  <c r="BT294" i="2"/>
  <c r="DE294" i="2" s="1"/>
  <c r="BT266" i="2"/>
  <c r="DE266" i="2" s="1"/>
  <c r="BT251" i="2"/>
  <c r="DE251" i="2" s="1"/>
  <c r="BT524" i="2"/>
  <c r="DE524" i="2" s="1"/>
  <c r="BT434" i="2"/>
  <c r="DE434" i="2" s="1"/>
  <c r="BT429" i="2"/>
  <c r="DE429" i="2" s="1"/>
  <c r="BT423" i="2"/>
  <c r="DE423" i="2" s="1"/>
  <c r="BT418" i="2"/>
  <c r="DE418" i="2" s="1"/>
  <c r="BT411" i="2"/>
  <c r="DE411" i="2" s="1"/>
  <c r="BT400" i="2"/>
  <c r="DE400" i="2" s="1"/>
  <c r="BT395" i="2"/>
  <c r="DE395" i="2" s="1"/>
  <c r="BT444" i="2"/>
  <c r="DE444" i="2" s="1"/>
  <c r="BT456" i="2"/>
  <c r="DE456" i="2" s="1"/>
  <c r="BT463" i="2"/>
  <c r="DE463" i="2" s="1"/>
  <c r="BT473" i="2"/>
  <c r="DE473" i="2" s="1"/>
  <c r="BT531" i="2"/>
  <c r="DE531" i="2" s="1"/>
  <c r="BT535" i="2"/>
  <c r="DE535" i="2" s="1"/>
  <c r="BT546" i="2"/>
  <c r="DE546" i="2" s="1"/>
  <c r="BT565" i="2"/>
  <c r="DE565" i="2" s="1"/>
  <c r="BT821" i="2"/>
  <c r="DE821" i="2" s="1"/>
  <c r="BT388" i="2"/>
  <c r="DE388" i="2" s="1"/>
  <c r="BT292" i="2"/>
  <c r="DE292" i="2" s="1"/>
  <c r="BT265" i="2"/>
  <c r="DE265" i="2" s="1"/>
  <c r="BT250" i="2"/>
  <c r="DE250" i="2" s="1"/>
  <c r="BT526" i="2"/>
  <c r="DE526" i="2" s="1"/>
  <c r="BT433" i="2"/>
  <c r="DE433" i="2" s="1"/>
  <c r="BT428" i="2"/>
  <c r="DE428" i="2" s="1"/>
  <c r="BT422" i="2"/>
  <c r="DE422" i="2" s="1"/>
  <c r="BT417" i="2"/>
  <c r="DE417" i="2" s="1"/>
  <c r="BT407" i="2"/>
  <c r="DE407" i="2" s="1"/>
  <c r="BT398" i="2"/>
  <c r="DE398" i="2" s="1"/>
  <c r="BT394" i="2"/>
  <c r="DE394" i="2" s="1"/>
  <c r="BT449" i="2"/>
  <c r="DE449" i="2" s="1"/>
  <c r="BT458" i="2"/>
  <c r="DE458" i="2" s="1"/>
  <c r="BT464" i="2"/>
  <c r="DE464" i="2" s="1"/>
  <c r="BT521" i="2"/>
  <c r="DE521" i="2" s="1"/>
  <c r="BT532" i="2"/>
  <c r="DE532" i="2" s="1"/>
  <c r="BT536" i="2"/>
  <c r="DE536" i="2" s="1"/>
  <c r="BT550" i="2"/>
  <c r="DE550" i="2" s="1"/>
  <c r="BT818" i="2"/>
  <c r="DE818" i="2" s="1"/>
  <c r="BT822" i="2"/>
  <c r="DE822" i="2" s="1"/>
  <c r="BT303" i="2"/>
  <c r="DE303" i="2" s="1"/>
  <c r="BT291" i="2"/>
  <c r="DE291" i="2" s="1"/>
  <c r="BT258" i="2"/>
  <c r="DE258" i="2" s="1"/>
  <c r="BT247" i="2"/>
  <c r="DE247" i="2" s="1"/>
  <c r="DH7" i="2"/>
  <c r="DD8" i="2"/>
  <c r="DE9" i="2"/>
  <c r="DG10" i="2"/>
  <c r="DH10" i="2"/>
  <c r="DD11" i="2"/>
  <c r="DE12" i="2"/>
  <c r="DG13" i="2"/>
  <c r="DG14" i="2"/>
  <c r="DH14" i="2"/>
  <c r="DC15" i="2"/>
  <c r="DE16" i="2"/>
  <c r="DG17" i="2"/>
  <c r="DG18" i="2"/>
  <c r="DH18" i="2"/>
  <c r="DC19" i="2"/>
  <c r="DC20" i="2"/>
  <c r="DE20" i="2"/>
  <c r="DD22" i="2"/>
  <c r="DG22" i="2"/>
  <c r="DC23" i="2"/>
  <c r="DE25" i="2"/>
  <c r="DD26" i="2"/>
  <c r="DC27" i="2"/>
  <c r="DC30" i="2"/>
  <c r="DE30" i="2"/>
  <c r="DC31" i="2"/>
  <c r="DE31" i="2"/>
  <c r="DG32" i="2"/>
  <c r="DC33" i="2"/>
  <c r="DH35" i="2"/>
  <c r="DB36" i="2"/>
  <c r="DG36" i="2"/>
  <c r="DG37" i="2"/>
  <c r="DH37" i="2"/>
  <c r="DE39" i="2"/>
  <c r="DD40" i="2"/>
  <c r="DC41" i="2"/>
  <c r="DG43" i="2"/>
  <c r="DG44" i="2"/>
  <c r="DC46" i="2"/>
  <c r="DE46" i="2"/>
  <c r="DD48" i="2"/>
  <c r="DG48" i="2"/>
  <c r="DC49" i="2"/>
  <c r="DE49" i="2"/>
  <c r="DC50" i="2"/>
  <c r="DE50" i="2"/>
  <c r="DD51" i="2"/>
  <c r="DB52" i="2"/>
  <c r="DG52" i="2"/>
  <c r="DC53" i="2"/>
  <c r="DE53" i="2"/>
  <c r="DH54" i="2"/>
  <c r="DD55" i="2"/>
  <c r="DD56" i="2"/>
  <c r="DH56" i="2"/>
  <c r="DD57" i="2"/>
  <c r="DH57" i="2"/>
  <c r="DD58" i="2"/>
  <c r="DG58" i="2"/>
  <c r="DH58" i="2"/>
  <c r="DE59" i="2"/>
  <c r="DD60" i="2"/>
  <c r="DH60" i="2"/>
  <c r="DC62" i="2"/>
  <c r="DE62" i="2"/>
  <c r="DD63" i="2"/>
  <c r="DG63" i="2"/>
  <c r="DH63" i="2"/>
  <c r="DC65" i="2"/>
  <c r="DG66" i="2"/>
  <c r="DE67" i="2"/>
  <c r="DC68" i="2"/>
  <c r="DG69" i="2"/>
  <c r="DC70" i="2"/>
  <c r="DE70" i="2"/>
  <c r="DD71" i="2"/>
  <c r="DG71" i="2"/>
  <c r="DH71" i="2"/>
  <c r="DC74" i="2"/>
  <c r="DE74" i="2"/>
  <c r="DE75" i="2"/>
  <c r="DD76" i="2"/>
  <c r="DG76" i="2"/>
  <c r="DC78" i="2"/>
  <c r="DG80" i="2"/>
  <c r="DC81" i="2"/>
  <c r="DC82" i="2"/>
  <c r="DE82" i="2"/>
  <c r="DC83" i="2"/>
  <c r="DE83" i="2"/>
  <c r="DC84" i="2"/>
  <c r="DE84" i="2"/>
  <c r="DC85" i="2"/>
  <c r="DC86" i="2"/>
  <c r="DE86" i="2"/>
  <c r="DC87" i="2"/>
  <c r="DE87" i="2"/>
  <c r="DD88" i="2"/>
  <c r="DH88" i="2"/>
  <c r="DE89" i="2"/>
  <c r="DG91" i="2"/>
  <c r="DD92" i="2"/>
  <c r="DG92" i="2"/>
  <c r="DD93" i="2"/>
  <c r="DG95" i="2"/>
  <c r="DH95" i="2"/>
  <c r="DE96" i="2"/>
  <c r="DC98" i="2"/>
  <c r="DH98" i="2"/>
  <c r="DG101" i="2"/>
  <c r="DH101" i="2"/>
  <c r="DE102" i="2"/>
  <c r="DC104" i="2"/>
  <c r="DH104" i="2"/>
  <c r="DC107" i="2"/>
  <c r="DH107" i="2"/>
  <c r="DC108" i="2"/>
  <c r="DH108" i="2"/>
  <c r="DC109" i="2"/>
  <c r="DH109" i="2"/>
  <c r="DG110" i="2"/>
  <c r="DH110" i="2"/>
  <c r="DG112" i="2"/>
  <c r="DH112" i="2"/>
  <c r="DD113" i="2"/>
  <c r="DD114" i="2"/>
  <c r="DE115" i="2"/>
  <c r="DG116" i="2"/>
  <c r="DD117" i="2"/>
  <c r="DE118" i="2"/>
  <c r="DG119" i="2"/>
  <c r="DH119" i="2"/>
  <c r="DD121" i="2"/>
  <c r="DC122" i="2"/>
  <c r="DE123" i="2"/>
  <c r="DG124" i="2"/>
  <c r="DD125" i="2"/>
  <c r="DC126" i="2"/>
  <c r="DE126" i="2"/>
  <c r="DC127" i="2"/>
  <c r="DE127" i="2"/>
  <c r="DG129" i="2"/>
  <c r="DH129" i="2"/>
  <c r="DD130" i="2"/>
  <c r="DH130" i="2"/>
  <c r="DC131" i="2"/>
  <c r="DE131" i="2"/>
  <c r="DG132" i="2"/>
  <c r="DH132" i="2"/>
  <c r="DD133" i="2"/>
  <c r="DD134" i="2"/>
  <c r="DE135" i="2"/>
  <c r="DB136" i="2"/>
  <c r="DG136" i="2"/>
  <c r="DD137" i="2"/>
  <c r="DE138" i="2"/>
  <c r="DG139" i="2"/>
  <c r="DH139" i="2"/>
  <c r="DC141" i="2"/>
  <c r="DG143" i="2"/>
  <c r="DH143" i="2"/>
  <c r="DC146" i="2"/>
  <c r="DC147" i="2"/>
  <c r="DE147" i="2"/>
  <c r="DG149" i="2"/>
  <c r="DC150" i="2"/>
  <c r="DH150" i="2"/>
  <c r="DC152" i="2"/>
  <c r="DH152" i="2"/>
  <c r="DC154" i="2"/>
  <c r="DE154" i="2"/>
  <c r="DH154" i="2"/>
  <c r="DD156" i="2"/>
  <c r="DC157" i="2"/>
  <c r="DE157" i="2"/>
  <c r="DH157" i="2"/>
  <c r="DE159" i="2"/>
  <c r="DC160" i="2"/>
  <c r="DG160" i="2"/>
  <c r="DH160" i="2"/>
  <c r="DC162" i="2"/>
  <c r="DE162" i="2"/>
  <c r="DH162" i="2"/>
  <c r="DD164" i="2"/>
  <c r="DC165" i="2"/>
  <c r="DE165" i="2"/>
  <c r="DH165" i="2"/>
  <c r="DE167" i="2"/>
  <c r="DD170" i="2"/>
  <c r="DG171" i="2"/>
  <c r="DD172" i="2"/>
  <c r="DE173" i="2"/>
  <c r="DC174" i="2"/>
  <c r="DG174" i="2"/>
  <c r="DH174" i="2"/>
  <c r="DC177" i="2"/>
  <c r="DG177" i="2"/>
  <c r="DH177" i="2"/>
  <c r="DC179" i="2"/>
  <c r="DE179" i="2"/>
  <c r="DE180" i="2"/>
  <c r="DD181" i="2"/>
  <c r="DG181" i="2"/>
  <c r="DH181" i="2"/>
  <c r="DD182" i="2"/>
  <c r="DH182" i="2"/>
  <c r="DH186" i="2"/>
  <c r="DH188" i="2"/>
  <c r="DH190" i="2"/>
  <c r="DH192" i="2"/>
  <c r="DH194" i="2"/>
  <c r="DH228" i="2"/>
  <c r="DD248" i="2"/>
  <c r="DG248" i="2"/>
  <c r="DH248" i="2"/>
  <c r="DD249" i="2"/>
  <c r="DH249" i="2"/>
  <c r="DH250" i="2"/>
  <c r="DH252" i="2"/>
  <c r="DC255" i="2"/>
  <c r="DE255" i="2"/>
  <c r="DE256" i="2"/>
  <c r="DE257" i="2"/>
  <c r="DC259" i="2"/>
  <c r="DC260" i="2"/>
  <c r="DD261" i="2"/>
  <c r="DH261" i="2"/>
  <c r="DC262" i="2"/>
  <c r="DH264" i="2"/>
  <c r="DD265" i="2"/>
  <c r="DH265" i="2"/>
  <c r="DH266" i="2"/>
  <c r="DG267" i="2"/>
  <c r="DG268" i="2"/>
  <c r="DH268" i="2"/>
  <c r="DE269" i="2"/>
  <c r="DD271" i="2"/>
  <c r="DG271" i="2"/>
  <c r="DH271" i="2"/>
  <c r="DC272" i="2"/>
  <c r="DE272" i="2"/>
  <c r="DD273" i="2"/>
  <c r="DG273" i="2"/>
  <c r="DH273" i="2"/>
  <c r="DE274" i="2"/>
  <c r="DC277" i="2"/>
  <c r="DG278" i="2"/>
  <c r="DE279" i="2"/>
  <c r="DD280" i="2"/>
  <c r="DH280" i="2"/>
  <c r="DG281" i="2"/>
  <c r="DE283" i="2"/>
  <c r="DC284" i="2"/>
  <c r="DE284" i="2"/>
  <c r="DC285" i="2"/>
  <c r="DG287" i="2"/>
  <c r="DE288" i="2"/>
  <c r="DD289" i="2"/>
  <c r="DH289" i="2"/>
  <c r="DH291" i="2"/>
  <c r="DG294" i="2"/>
  <c r="DE295" i="2"/>
  <c r="DD296" i="2"/>
  <c r="DD297" i="2"/>
  <c r="DH297" i="2"/>
  <c r="DC298" i="2"/>
  <c r="DE298" i="2"/>
  <c r="DH299" i="2"/>
  <c r="DH300" i="2"/>
  <c r="DE304" i="2"/>
  <c r="DG307" i="2"/>
  <c r="DC308" i="2"/>
  <c r="DG310" i="2"/>
  <c r="DH310" i="2"/>
  <c r="DD311" i="2"/>
  <c r="DC312" i="2"/>
  <c r="DE313" i="2"/>
  <c r="DG359" i="2"/>
  <c r="DD362" i="2"/>
  <c r="DB363" i="2"/>
  <c r="DH364" i="2"/>
  <c r="DE366" i="2"/>
  <c r="DH367" i="2"/>
  <c r="DD368" i="2"/>
  <c r="DE368" i="2"/>
  <c r="DG368" i="2"/>
  <c r="DD369" i="2"/>
  <c r="DC370" i="2"/>
  <c r="DH370" i="2"/>
  <c r="DC372" i="2"/>
  <c r="DE372" i="2"/>
  <c r="DG373" i="2"/>
  <c r="DH373" i="2"/>
  <c r="DD374" i="2"/>
  <c r="DH374" i="2"/>
  <c r="DC375" i="2"/>
  <c r="DE377" i="2"/>
  <c r="DE378" i="2"/>
  <c r="DE379" i="2"/>
  <c r="DD380" i="2"/>
  <c r="DH380" i="2"/>
  <c r="DD381" i="2"/>
  <c r="DG381" i="2"/>
  <c r="DC383" i="2"/>
  <c r="DH383" i="2"/>
  <c r="DD386" i="2"/>
  <c r="DG386" i="2"/>
  <c r="DD387" i="2"/>
  <c r="DD390" i="2"/>
  <c r="DG390" i="2"/>
  <c r="DH390" i="2"/>
  <c r="DH394" i="2"/>
  <c r="DG396" i="2"/>
  <c r="DH398" i="2"/>
  <c r="DC401" i="2"/>
  <c r="DH402" i="2"/>
  <c r="DH406" i="2"/>
  <c r="DC409" i="2"/>
  <c r="DH410" i="2"/>
  <c r="DH412" i="2"/>
  <c r="DD414" i="2"/>
  <c r="DG414" i="2"/>
  <c r="DC415" i="2"/>
  <c r="DE415" i="2"/>
  <c r="DD416" i="2"/>
  <c r="DG416" i="2"/>
  <c r="DH418" i="2"/>
  <c r="DH421" i="2"/>
  <c r="DH423" i="2"/>
  <c r="DB424" i="2"/>
  <c r="DD424" i="2"/>
  <c r="DE424" i="2"/>
  <c r="DH430" i="2"/>
  <c r="DD432" i="2"/>
  <c r="DH432" i="2"/>
  <c r="DH437" i="2"/>
  <c r="DB438" i="2"/>
  <c r="DH442" i="2"/>
  <c r="DC443" i="2"/>
  <c r="DH443" i="2"/>
  <c r="DH444" i="2"/>
  <c r="DE446" i="2"/>
  <c r="DC447" i="2"/>
  <c r="DG448" i="2"/>
  <c r="DH448" i="2"/>
  <c r="DH451" i="2"/>
  <c r="DC452" i="2"/>
  <c r="DH452" i="2"/>
  <c r="DB455" i="2"/>
  <c r="DD455" i="2"/>
  <c r="DE455" i="2"/>
  <c r="DG455" i="2"/>
  <c r="DC459" i="2"/>
  <c r="DH459" i="2"/>
  <c r="DH460" i="2"/>
  <c r="DC464" i="2"/>
  <c r="DH464" i="2"/>
  <c r="DD467" i="2"/>
  <c r="DG467" i="2"/>
  <c r="DC73" i="2"/>
  <c r="DG75" i="2"/>
  <c r="DH76" i="2"/>
  <c r="DE78" i="2"/>
  <c r="DG79" i="2"/>
  <c r="DD80" i="2"/>
  <c r="DH80" i="2"/>
  <c r="DE81" i="2"/>
  <c r="DE85" i="2"/>
  <c r="DC88" i="2"/>
  <c r="DE88" i="2"/>
  <c r="DD90" i="2"/>
  <c r="DG90" i="2"/>
  <c r="DD91" i="2"/>
  <c r="DH91" i="2"/>
  <c r="DC92" i="2"/>
  <c r="DH92" i="2"/>
  <c r="DC93" i="2"/>
  <c r="DE93" i="2"/>
  <c r="DD94" i="2"/>
  <c r="DG94" i="2"/>
  <c r="DD95" i="2"/>
  <c r="DG97" i="2"/>
  <c r="DH97" i="2"/>
  <c r="DE98" i="2"/>
  <c r="DC99" i="2"/>
  <c r="DE99" i="2"/>
  <c r="DD100" i="2"/>
  <c r="DG100" i="2"/>
  <c r="DD101" i="2"/>
  <c r="DG103" i="2"/>
  <c r="DH103" i="2"/>
  <c r="DE104" i="2"/>
  <c r="DE107" i="2"/>
  <c r="DE108" i="2"/>
  <c r="DE109" i="2"/>
  <c r="DD110" i="2"/>
  <c r="DD112" i="2"/>
  <c r="DC113" i="2"/>
  <c r="DE113" i="2"/>
  <c r="DC114" i="2"/>
  <c r="DE114" i="2"/>
  <c r="DG115" i="2"/>
  <c r="DH115" i="2"/>
  <c r="DD116" i="2"/>
  <c r="DH116" i="2"/>
  <c r="DC117" i="2"/>
  <c r="DE117" i="2"/>
  <c r="DG118" i="2"/>
  <c r="DH118" i="2"/>
  <c r="DD119" i="2"/>
  <c r="DD120" i="2"/>
  <c r="DC121" i="2"/>
  <c r="DE121" i="2"/>
  <c r="DE122" i="2"/>
  <c r="DG123" i="2"/>
  <c r="DH123" i="2"/>
  <c r="DD124" i="2"/>
  <c r="DH124" i="2"/>
  <c r="DC125" i="2"/>
  <c r="DE125" i="2"/>
  <c r="DG127" i="2"/>
  <c r="DH127" i="2"/>
  <c r="DG128" i="2"/>
  <c r="DH128" i="2"/>
  <c r="DD129" i="2"/>
  <c r="DC130" i="2"/>
  <c r="DD132" i="2"/>
  <c r="DC133" i="2"/>
  <c r="DE133" i="2"/>
  <c r="DC134" i="2"/>
  <c r="DE134" i="2"/>
  <c r="DG135" i="2"/>
  <c r="DH135" i="2"/>
  <c r="DD136" i="2"/>
  <c r="DH136" i="2"/>
  <c r="DC137" i="2"/>
  <c r="DE137" i="2"/>
  <c r="DG138" i="2"/>
  <c r="DH138" i="2"/>
  <c r="DD139" i="2"/>
  <c r="DD140" i="2"/>
  <c r="DE141" i="2"/>
  <c r="DG142" i="2"/>
  <c r="DH142" i="2"/>
  <c r="DC145" i="2"/>
  <c r="DE145" i="2"/>
  <c r="DE146" i="2"/>
  <c r="DG148" i="2"/>
  <c r="DH149" i="2"/>
  <c r="DG151" i="2"/>
  <c r="DH151" i="2"/>
  <c r="DD153" i="2"/>
  <c r="DG154" i="2"/>
  <c r="DD155" i="2"/>
  <c r="DE156" i="2"/>
  <c r="DG157" i="2"/>
  <c r="DD158" i="2"/>
  <c r="DC159" i="2"/>
  <c r="DG159" i="2"/>
  <c r="DH159" i="2"/>
  <c r="DG162" i="2"/>
  <c r="DD163" i="2"/>
  <c r="DE164" i="2"/>
  <c r="DG165" i="2"/>
  <c r="DD166" i="2"/>
  <c r="DC167" i="2"/>
  <c r="DG167" i="2"/>
  <c r="DH167" i="2"/>
  <c r="DD169" i="2"/>
  <c r="DC170" i="2"/>
  <c r="DE170" i="2"/>
  <c r="DH170" i="2"/>
  <c r="DE172" i="2"/>
  <c r="DC173" i="2"/>
  <c r="DG173" i="2"/>
  <c r="DH173" i="2"/>
  <c r="DG179" i="2"/>
  <c r="DG180" i="2"/>
  <c r="DH180" i="2"/>
  <c r="DE182" i="2"/>
  <c r="DH197" i="2"/>
  <c r="DH200" i="2"/>
  <c r="DH202" i="2"/>
  <c r="DH204" i="2"/>
  <c r="DH207" i="2"/>
  <c r="DH210" i="2"/>
  <c r="DH231" i="2"/>
  <c r="DH234" i="2"/>
  <c r="DH238" i="2"/>
  <c r="DH239" i="2"/>
  <c r="DH242" i="2"/>
  <c r="DH243" i="2"/>
  <c r="DH244" i="2"/>
  <c r="DH245" i="2"/>
  <c r="DC248" i="2"/>
  <c r="DC249" i="2"/>
  <c r="DH251" i="2"/>
  <c r="DD254" i="2"/>
  <c r="DH254" i="2"/>
  <c r="DG255" i="2"/>
  <c r="DH255" i="2"/>
  <c r="DG257" i="2"/>
  <c r="DE259" i="2"/>
  <c r="DE260" i="2"/>
  <c r="DC261" i="2"/>
  <c r="DE262" i="2"/>
  <c r="DD263" i="2"/>
  <c r="DC264" i="2"/>
  <c r="DC265" i="2"/>
  <c r="DD267" i="2"/>
  <c r="DH267" i="2"/>
  <c r="DG269" i="2"/>
  <c r="DC271" i="2"/>
  <c r="DC273" i="2"/>
  <c r="DD275" i="2"/>
  <c r="DG275" i="2"/>
  <c r="DH275" i="2"/>
  <c r="DG276" i="2"/>
  <c r="DE277" i="2"/>
  <c r="DD278" i="2"/>
  <c r="DH278" i="2"/>
  <c r="DC280" i="2"/>
  <c r="DE280" i="2"/>
  <c r="DD281" i="2"/>
  <c r="DH281" i="2"/>
  <c r="DD282" i="2"/>
  <c r="DG282" i="2"/>
  <c r="DH282" i="2"/>
  <c r="DG283" i="2"/>
  <c r="DE285" i="2"/>
  <c r="DC286" i="2"/>
  <c r="DE286" i="2"/>
  <c r="DD287" i="2"/>
  <c r="DH287" i="2"/>
  <c r="DC289" i="2"/>
  <c r="DD290" i="2"/>
  <c r="DG290" i="2"/>
  <c r="DC291" i="2"/>
  <c r="DH292" i="2"/>
  <c r="DE293" i="2"/>
  <c r="DH294" i="2"/>
  <c r="DH296" i="2"/>
  <c r="DC297" i="2"/>
  <c r="DE301" i="2"/>
  <c r="DD307" i="2"/>
  <c r="DH307" i="2"/>
  <c r="DE308" i="2"/>
  <c r="DD310" i="2"/>
  <c r="DC311" i="2"/>
  <c r="DE312" i="2"/>
  <c r="DG313" i="2"/>
  <c r="DH313" i="2"/>
  <c r="DD314" i="2"/>
  <c r="DC315" i="2"/>
  <c r="DE316" i="2"/>
  <c r="DG317" i="2"/>
  <c r="DH317" i="2"/>
  <c r="DD318" i="2"/>
  <c r="DC319" i="2"/>
  <c r="DE320" i="2"/>
  <c r="DG321" i="2"/>
  <c r="DH321" i="2"/>
  <c r="DD322" i="2"/>
  <c r="DC323" i="2"/>
  <c r="DE324" i="2"/>
  <c r="DD325" i="2"/>
  <c r="DE327" i="2"/>
  <c r="DC328" i="2"/>
  <c r="DE328" i="2"/>
  <c r="DG329" i="2"/>
  <c r="DH329" i="2"/>
  <c r="DC330" i="2"/>
  <c r="DC332" i="2"/>
  <c r="DE332" i="2"/>
  <c r="DD333" i="2"/>
  <c r="DH333" i="2"/>
  <c r="DG336" i="2"/>
  <c r="DG337" i="2"/>
  <c r="DH337" i="2"/>
  <c r="DE339" i="2"/>
  <c r="DB340" i="2"/>
  <c r="DG340" i="2"/>
  <c r="DG341" i="2"/>
  <c r="DH341" i="2"/>
  <c r="DC343" i="2"/>
  <c r="DE343" i="2"/>
  <c r="DD344" i="2"/>
  <c r="DG344" i="2"/>
  <c r="DH344" i="2"/>
  <c r="DB345" i="2"/>
  <c r="DC346" i="2"/>
  <c r="DG347" i="2"/>
  <c r="DE348" i="2"/>
  <c r="DC349" i="2"/>
  <c r="DB351" i="2"/>
  <c r="DG355" i="2"/>
  <c r="DD356" i="2"/>
  <c r="DG356" i="2"/>
  <c r="DC357" i="2"/>
  <c r="DE357" i="2"/>
  <c r="DD358" i="2"/>
  <c r="DG358" i="2"/>
  <c r="DH358" i="2"/>
  <c r="DC359" i="2"/>
  <c r="DE359" i="2"/>
  <c r="DB362" i="2"/>
  <c r="DD363" i="2"/>
  <c r="DD364" i="2"/>
  <c r="DB366" i="2"/>
  <c r="DD367" i="2"/>
  <c r="DC368" i="2"/>
  <c r="DH368" i="2"/>
  <c r="DG369" i="2"/>
  <c r="DH369" i="2"/>
  <c r="DD370" i="2"/>
  <c r="DE370" i="2"/>
  <c r="DG370" i="2"/>
  <c r="DC373" i="2"/>
  <c r="DE374" i="2"/>
  <c r="DC376" i="2"/>
  <c r="DE376" i="2"/>
  <c r="DD377" i="2"/>
  <c r="DG377" i="2"/>
  <c r="DH377" i="2"/>
  <c r="DD378" i="2"/>
  <c r="DD379" i="2"/>
  <c r="DG379" i="2"/>
  <c r="DE380" i="2"/>
  <c r="DE381" i="2"/>
  <c r="DE386" i="2"/>
  <c r="DE387" i="2"/>
  <c r="DC390" i="2"/>
  <c r="DE390" i="2"/>
  <c r="DH393" i="2"/>
  <c r="DC396" i="2"/>
  <c r="DH397" i="2"/>
  <c r="DG314" i="2"/>
  <c r="DH314" i="2"/>
  <c r="DD315" i="2"/>
  <c r="DC316" i="2"/>
  <c r="DE317" i="2"/>
  <c r="DG318" i="2"/>
  <c r="DH318" i="2"/>
  <c r="DD319" i="2"/>
  <c r="DC320" i="2"/>
  <c r="DE321" i="2"/>
  <c r="DG322" i="2"/>
  <c r="DH322" i="2"/>
  <c r="DD323" i="2"/>
  <c r="DC324" i="2"/>
  <c r="DG325" i="2"/>
  <c r="DG326" i="2"/>
  <c r="DH326" i="2"/>
  <c r="DC327" i="2"/>
  <c r="DH328" i="2"/>
  <c r="DE329" i="2"/>
  <c r="DE330" i="2"/>
  <c r="DE331" i="2"/>
  <c r="DD332" i="2"/>
  <c r="DH332" i="2"/>
  <c r="DG333" i="2"/>
  <c r="DC335" i="2"/>
  <c r="DG335" i="2"/>
  <c r="DH335" i="2"/>
  <c r="DC336" i="2"/>
  <c r="DE336" i="2"/>
  <c r="DC338" i="2"/>
  <c r="DH338" i="2"/>
  <c r="DC339" i="2"/>
  <c r="DH339" i="2"/>
  <c r="DC340" i="2"/>
  <c r="DE340" i="2"/>
  <c r="DC342" i="2"/>
  <c r="DH342" i="2"/>
  <c r="DD343" i="2"/>
  <c r="DH343" i="2"/>
  <c r="DE345" i="2"/>
  <c r="DD346" i="2"/>
  <c r="DH346" i="2"/>
  <c r="DB347" i="2"/>
  <c r="DC348" i="2"/>
  <c r="DD349" i="2"/>
  <c r="DG349" i="2"/>
  <c r="DH349" i="2"/>
  <c r="DG351" i="2"/>
  <c r="DC352" i="2"/>
  <c r="DH352" i="2"/>
  <c r="DD354" i="2"/>
  <c r="DG354" i="2"/>
  <c r="DH354" i="2"/>
  <c r="DB355" i="2"/>
  <c r="DB356" i="2"/>
  <c r="DD357" i="2"/>
  <c r="DH357" i="2"/>
  <c r="DD359" i="2"/>
  <c r="DH359" i="2"/>
  <c r="DC362" i="2"/>
  <c r="DE362" i="2"/>
  <c r="DG363" i="2"/>
  <c r="DH363" i="2"/>
  <c r="DB364" i="2"/>
  <c r="DG364" i="2"/>
  <c r="DC366" i="2"/>
  <c r="DG366" i="2"/>
  <c r="DH366" i="2"/>
  <c r="DG367" i="2"/>
  <c r="DC369" i="2"/>
  <c r="DE369" i="2"/>
  <c r="DG372" i="2"/>
  <c r="DH372" i="2"/>
  <c r="DD373" i="2"/>
  <c r="DC374" i="2"/>
  <c r="DE375" i="2"/>
  <c r="DD376" i="2"/>
  <c r="DG378" i="2"/>
  <c r="DH378" i="2"/>
  <c r="DH379" i="2"/>
  <c r="DC380" i="2"/>
  <c r="DC381" i="2"/>
  <c r="DE383" i="2"/>
  <c r="DC386" i="2"/>
  <c r="DH386" i="2"/>
  <c r="DH387" i="2"/>
  <c r="DH388" i="2"/>
  <c r="DH389" i="2"/>
  <c r="DC391" i="2"/>
  <c r="DH391" i="2"/>
  <c r="DH392" i="2"/>
  <c r="DH395" i="2"/>
  <c r="DH396" i="2"/>
  <c r="DC398" i="2"/>
  <c r="DC399" i="2"/>
  <c r="DH399" i="2"/>
  <c r="DH400" i="2"/>
  <c r="DE401" i="2"/>
  <c r="DC402" i="2"/>
  <c r="DE402" i="2"/>
  <c r="DC403" i="2"/>
  <c r="DH403" i="2"/>
  <c r="DH404" i="2"/>
  <c r="DC406" i="2"/>
  <c r="DE406" i="2"/>
  <c r="DH407" i="2"/>
  <c r="DD408" i="2"/>
  <c r="DH408" i="2"/>
  <c r="DE409" i="2"/>
  <c r="DC410" i="2"/>
  <c r="DE410" i="2"/>
  <c r="DC414" i="2"/>
  <c r="DH414" i="2"/>
  <c r="DB415" i="2"/>
  <c r="DC416" i="2"/>
  <c r="DH416" i="2"/>
  <c r="DC419" i="2"/>
  <c r="DE419" i="2"/>
  <c r="DH420" i="2"/>
  <c r="DC425" i="2"/>
  <c r="DD426" i="2"/>
  <c r="DG426" i="2"/>
  <c r="DH426" i="2"/>
  <c r="DH428" i="2"/>
  <c r="DC432" i="2"/>
  <c r="DH433" i="2"/>
  <c r="DB434" i="2"/>
  <c r="DD435" i="2"/>
  <c r="DB436" i="2"/>
  <c r="DE436" i="2"/>
  <c r="DD437" i="2"/>
  <c r="DD438" i="2"/>
  <c r="DH438" i="2"/>
  <c r="DC441" i="2"/>
  <c r="DE441" i="2"/>
  <c r="DC442" i="2"/>
  <c r="DB446" i="2"/>
  <c r="DG446" i="2"/>
  <c r="DH446" i="2"/>
  <c r="DB447" i="2"/>
  <c r="DE447" i="2"/>
  <c r="DD448" i="2"/>
  <c r="DB452" i="2"/>
  <c r="DE452" i="2"/>
  <c r="DC453" i="2"/>
  <c r="DH453" i="2"/>
  <c r="DH454" i="2"/>
  <c r="DB457" i="2"/>
  <c r="DD457" i="2"/>
  <c r="DE457" i="2"/>
  <c r="DG457" i="2"/>
  <c r="DH461" i="2"/>
  <c r="DD462" i="2"/>
  <c r="DG462" i="2"/>
  <c r="DB464" i="2"/>
  <c r="DC467" i="2"/>
  <c r="DH467" i="2"/>
  <c r="DD468" i="2"/>
  <c r="DG468" i="2"/>
  <c r="DE469" i="2"/>
  <c r="DH473" i="2"/>
  <c r="DD474" i="2"/>
  <c r="DE474" i="2"/>
  <c r="DG474" i="2"/>
  <c r="DE477" i="2"/>
  <c r="DC479" i="2"/>
  <c r="DE479" i="2"/>
  <c r="DC480" i="2"/>
  <c r="DH480" i="2"/>
  <c r="DC481" i="2"/>
  <c r="DC482" i="2"/>
  <c r="DH482" i="2"/>
  <c r="DD483" i="2"/>
  <c r="DH483" i="2"/>
  <c r="DD484" i="2"/>
  <c r="DH484" i="2"/>
  <c r="DD485" i="2"/>
  <c r="DH485" i="2"/>
  <c r="DC486" i="2"/>
  <c r="DC487" i="2"/>
  <c r="DH487" i="2"/>
  <c r="DD488" i="2"/>
  <c r="DH488" i="2"/>
  <c r="DD490" i="2"/>
  <c r="DG490" i="2"/>
  <c r="DH490" i="2"/>
  <c r="DE493" i="2"/>
  <c r="DC494" i="2"/>
  <c r="DH494" i="2"/>
  <c r="DD495" i="2"/>
  <c r="DE495" i="2"/>
  <c r="DG495" i="2"/>
  <c r="DE496" i="2"/>
  <c r="DC497" i="2"/>
  <c r="DH497" i="2"/>
  <c r="DD498" i="2"/>
  <c r="DG498" i="2"/>
  <c r="DC500" i="2"/>
  <c r="DH500" i="2"/>
  <c r="DD501" i="2"/>
  <c r="DG501" i="2"/>
  <c r="DC503" i="2"/>
  <c r="DH503" i="2"/>
  <c r="DD504" i="2"/>
  <c r="DG504" i="2"/>
  <c r="DE506" i="2"/>
  <c r="DE509" i="2"/>
  <c r="DC510" i="2"/>
  <c r="DH510" i="2"/>
  <c r="DD511" i="2"/>
  <c r="DE511" i="2"/>
  <c r="DG511" i="2"/>
  <c r="DH199" i="2"/>
  <c r="DH209" i="2"/>
  <c r="DH213" i="2"/>
  <c r="DH216" i="2"/>
  <c r="DH219" i="2"/>
  <c r="DH221" i="2"/>
  <c r="DH223" i="2"/>
  <c r="DH227" i="2"/>
  <c r="DH229" i="2"/>
  <c r="DH230" i="2"/>
  <c r="DH232" i="2"/>
  <c r="DH233" i="2"/>
  <c r="DH235" i="2"/>
  <c r="DH236" i="2"/>
  <c r="DH237" i="2"/>
  <c r="DH241" i="2"/>
  <c r="DE248" i="2"/>
  <c r="DE249" i="2"/>
  <c r="DC251" i="2"/>
  <c r="DH253" i="2"/>
  <c r="DC254" i="2"/>
  <c r="DD256" i="2"/>
  <c r="DG256" i="2"/>
  <c r="DH256" i="2"/>
  <c r="DD257" i="2"/>
  <c r="DH257" i="2"/>
  <c r="DH258" i="2"/>
  <c r="DG259" i="2"/>
  <c r="DG260" i="2"/>
  <c r="DH260" i="2"/>
  <c r="DC263" i="2"/>
  <c r="DE263" i="2"/>
  <c r="DE264" i="2"/>
  <c r="DC268" i="2"/>
  <c r="DH269" i="2"/>
  <c r="DE271" i="2"/>
  <c r="DG272" i="2"/>
  <c r="DH272" i="2"/>
  <c r="DE273" i="2"/>
  <c r="DD274" i="2"/>
  <c r="DG274" i="2"/>
  <c r="DC275" i="2"/>
  <c r="DD276" i="2"/>
  <c r="DH276" i="2"/>
  <c r="DC278" i="2"/>
  <c r="DE278" i="2"/>
  <c r="DD279" i="2"/>
  <c r="DG279" i="2"/>
  <c r="DH279" i="2"/>
  <c r="DC281" i="2"/>
  <c r="DD283" i="2"/>
  <c r="DH283" i="2"/>
  <c r="DD284" i="2"/>
  <c r="DG284" i="2"/>
  <c r="DH284" i="2"/>
  <c r="DG285" i="2"/>
  <c r="DC287" i="2"/>
  <c r="DE287" i="2"/>
  <c r="DD288" i="2"/>
  <c r="DG288" i="2"/>
  <c r="DH288" i="2"/>
  <c r="DH290" i="2"/>
  <c r="DG293" i="2"/>
  <c r="DC294" i="2"/>
  <c r="DG295" i="2"/>
  <c r="DC296" i="2"/>
  <c r="DE296" i="2"/>
  <c r="DE297" i="2"/>
  <c r="DD298" i="2"/>
  <c r="DG298" i="2"/>
  <c r="DC299" i="2"/>
  <c r="DE300" i="2"/>
  <c r="DH303" i="2"/>
  <c r="DH304" i="2"/>
  <c r="DG308" i="2"/>
  <c r="DH308" i="2"/>
  <c r="DC310" i="2"/>
  <c r="DE311" i="2"/>
  <c r="DG312" i="2"/>
  <c r="DH312" i="2"/>
  <c r="DD313" i="2"/>
  <c r="DC314" i="2"/>
  <c r="DE315" i="2"/>
  <c r="DG316" i="2"/>
  <c r="DH316" i="2"/>
  <c r="DD317" i="2"/>
  <c r="DC318" i="2"/>
  <c r="DE319" i="2"/>
  <c r="DG320" i="2"/>
  <c r="DH320" i="2"/>
  <c r="DD321" i="2"/>
  <c r="DC322" i="2"/>
  <c r="DE323" i="2"/>
  <c r="DG324" i="2"/>
  <c r="DH324" i="2"/>
  <c r="DC325" i="2"/>
  <c r="DD326" i="2"/>
  <c r="DG327" i="2"/>
  <c r="DH327" i="2"/>
  <c r="DD329" i="2"/>
  <c r="DG330" i="2"/>
  <c r="DD331" i="2"/>
  <c r="DG331" i="2"/>
  <c r="DH331" i="2"/>
  <c r="DC333" i="2"/>
  <c r="DD335" i="2"/>
  <c r="DD336" i="2"/>
  <c r="DH336" i="2"/>
  <c r="DD337" i="2"/>
  <c r="DD338" i="2"/>
  <c r="DE338" i="2"/>
  <c r="DG338" i="2"/>
  <c r="DD340" i="2"/>
  <c r="DH340" i="2"/>
  <c r="DD341" i="2"/>
  <c r="DB342" i="2"/>
  <c r="DD342" i="2"/>
  <c r="DE342" i="2"/>
  <c r="DG342" i="2"/>
  <c r="DB343" i="2"/>
  <c r="DC344" i="2"/>
  <c r="DD345" i="2"/>
  <c r="DG345" i="2"/>
  <c r="DH345" i="2"/>
  <c r="DB346" i="2"/>
  <c r="DE346" i="2"/>
  <c r="DD347" i="2"/>
  <c r="DH347" i="2"/>
  <c r="DB348" i="2"/>
  <c r="DE349" i="2"/>
  <c r="DD351" i="2"/>
  <c r="DB352" i="2"/>
  <c r="DD352" i="2"/>
  <c r="DE352" i="2"/>
  <c r="DG352" i="2"/>
  <c r="DC354" i="2"/>
  <c r="DE354" i="2"/>
  <c r="DD355" i="2"/>
  <c r="DH355" i="2"/>
  <c r="DH356" i="2"/>
  <c r="DB357" i="2"/>
  <c r="DC358" i="2"/>
  <c r="DB359" i="2"/>
  <c r="DG362" i="2"/>
  <c r="DH362" i="2"/>
  <c r="DC363" i="2"/>
  <c r="DE363" i="2"/>
  <c r="DC364" i="2"/>
  <c r="DE364" i="2"/>
  <c r="DD366" i="2"/>
  <c r="DC367" i="2"/>
  <c r="DE367" i="2"/>
  <c r="DD372" i="2"/>
  <c r="DE373" i="2"/>
  <c r="DG374" i="2"/>
  <c r="DD375" i="2"/>
  <c r="DG375" i="2"/>
  <c r="DH375" i="2"/>
  <c r="DG376" i="2"/>
  <c r="DH376" i="2"/>
  <c r="DC377" i="2"/>
  <c r="DC378" i="2"/>
  <c r="DC379" i="2"/>
  <c r="DG380" i="2"/>
  <c r="DH381" i="2"/>
  <c r="DD383" i="2"/>
  <c r="DG383" i="2"/>
  <c r="DE391" i="2"/>
  <c r="DD398" i="2"/>
  <c r="DB399" i="2"/>
  <c r="DD399" i="2"/>
  <c r="DE399" i="2"/>
  <c r="DG399" i="2"/>
  <c r="DD402" i="2"/>
  <c r="DD403" i="2"/>
  <c r="DE403" i="2"/>
  <c r="DG403" i="2"/>
  <c r="DB404" i="2"/>
  <c r="DD406" i="2"/>
  <c r="DB401" i="2"/>
  <c r="DG401" i="2"/>
  <c r="DH401" i="2"/>
  <c r="DH405" i="2"/>
  <c r="DB406" i="2"/>
  <c r="DC408" i="2"/>
  <c r="DE408" i="2"/>
  <c r="DB409" i="2"/>
  <c r="DH409" i="2"/>
  <c r="DH411" i="2"/>
  <c r="DH413" i="2"/>
  <c r="DE414" i="2"/>
  <c r="DG415" i="2"/>
  <c r="DH415" i="2"/>
  <c r="DB416" i="2"/>
  <c r="DE416" i="2"/>
  <c r="DH417" i="2"/>
  <c r="DB419" i="2"/>
  <c r="DC420" i="2"/>
  <c r="DH422" i="2"/>
  <c r="DC424" i="2"/>
  <c r="DH424" i="2"/>
  <c r="DC426" i="2"/>
  <c r="DH429" i="2"/>
  <c r="DH431" i="2"/>
  <c r="DB432" i="2"/>
  <c r="DE432" i="2"/>
  <c r="DH434" i="2"/>
  <c r="DG436" i="2"/>
  <c r="DC437" i="2"/>
  <c r="DE437" i="2"/>
  <c r="DC438" i="2"/>
  <c r="DH439" i="2"/>
  <c r="DD440" i="2"/>
  <c r="DH440" i="2"/>
  <c r="DB441" i="2"/>
  <c r="DE442" i="2"/>
  <c r="DB443" i="2"/>
  <c r="DE443" i="2"/>
  <c r="DD446" i="2"/>
  <c r="DG447" i="2"/>
  <c r="DC448" i="2"/>
  <c r="DE448" i="2"/>
  <c r="DH449" i="2"/>
  <c r="DB451" i="2"/>
  <c r="DE454" i="2"/>
  <c r="DC455" i="2"/>
  <c r="DH455" i="2"/>
  <c r="DH456" i="2"/>
  <c r="DD458" i="2"/>
  <c r="DB459" i="2"/>
  <c r="DD459" i="2"/>
  <c r="DE459" i="2"/>
  <c r="DG459" i="2"/>
  <c r="DC462" i="2"/>
  <c r="DH462" i="2"/>
  <c r="DH465" i="2"/>
  <c r="DE467" i="2"/>
  <c r="DC468" i="2"/>
  <c r="DH468" i="2"/>
  <c r="DD469" i="2"/>
  <c r="DG469" i="2"/>
  <c r="DC471" i="2"/>
  <c r="DH471" i="2"/>
  <c r="DC474" i="2"/>
  <c r="DH474" i="2"/>
  <c r="DD475" i="2"/>
  <c r="DH475" i="2"/>
  <c r="DD477" i="2"/>
  <c r="DG477" i="2"/>
  <c r="DH477" i="2"/>
  <c r="DG479" i="2"/>
  <c r="DD480" i="2"/>
  <c r="DE480" i="2"/>
  <c r="DG480" i="2"/>
  <c r="DD482" i="2"/>
  <c r="DE482" i="2"/>
  <c r="DG482" i="2"/>
  <c r="DE484" i="2"/>
  <c r="DE485" i="2"/>
  <c r="DD487" i="2"/>
  <c r="DE487" i="2"/>
  <c r="DG487" i="2"/>
  <c r="DE490" i="2"/>
  <c r="DC492" i="2"/>
  <c r="DH492" i="2"/>
  <c r="DD493" i="2"/>
  <c r="DG493" i="2"/>
  <c r="DC495" i="2"/>
  <c r="DH495" i="2"/>
  <c r="DD496" i="2"/>
  <c r="DG496" i="2"/>
  <c r="DE498" i="2"/>
  <c r="DE501" i="2"/>
  <c r="DC502" i="2"/>
  <c r="DH502" i="2"/>
  <c r="DD503" i="2"/>
  <c r="DE503" i="2"/>
  <c r="DG503" i="2"/>
  <c r="DE504" i="2"/>
  <c r="DC505" i="2"/>
  <c r="DH505" i="2"/>
  <c r="DD506" i="2"/>
  <c r="DG506" i="2"/>
  <c r="DC508" i="2"/>
  <c r="DH508" i="2"/>
  <c r="DD509" i="2"/>
  <c r="DG509" i="2"/>
  <c r="DC511" i="2"/>
  <c r="DH511" i="2"/>
  <c r="DD512" i="2"/>
  <c r="DG512" i="2"/>
  <c r="DB514" i="2"/>
  <c r="DC470" i="2"/>
  <c r="DH470" i="2"/>
  <c r="DD471" i="2"/>
  <c r="DG471" i="2"/>
  <c r="DG475" i="2"/>
  <c r="DD476" i="2"/>
  <c r="DE476" i="2"/>
  <c r="DG476" i="2"/>
  <c r="DD478" i="2"/>
  <c r="DE478" i="2"/>
  <c r="DG478" i="2"/>
  <c r="DE481" i="2"/>
  <c r="DC483" i="2"/>
  <c r="DE483" i="2"/>
  <c r="DC484" i="2"/>
  <c r="DC485" i="2"/>
  <c r="DE486" i="2"/>
  <c r="DC488" i="2"/>
  <c r="DE488" i="2"/>
  <c r="DC489" i="2"/>
  <c r="DH489" i="2"/>
  <c r="DC490" i="2"/>
  <c r="DC491" i="2"/>
  <c r="DH491" i="2"/>
  <c r="DD492" i="2"/>
  <c r="DG492" i="2"/>
  <c r="DE494" i="2"/>
  <c r="DE497" i="2"/>
  <c r="DC498" i="2"/>
  <c r="DH498" i="2"/>
  <c r="DD499" i="2"/>
  <c r="DE499" i="2"/>
  <c r="DG499" i="2"/>
  <c r="DE500" i="2"/>
  <c r="DC501" i="2"/>
  <c r="DH501" i="2"/>
  <c r="DD502" i="2"/>
  <c r="DG502" i="2"/>
  <c r="DC504" i="2"/>
  <c r="DH504" i="2"/>
  <c r="DD505" i="2"/>
  <c r="DG505" i="2"/>
  <c r="DC507" i="2"/>
  <c r="DH507" i="2"/>
  <c r="DD508" i="2"/>
  <c r="DG508" i="2"/>
  <c r="DE510" i="2"/>
  <c r="DE513" i="2"/>
  <c r="DC514" i="2"/>
  <c r="DH514" i="2"/>
  <c r="DC515" i="2"/>
  <c r="DG515" i="2"/>
  <c r="DH515" i="2"/>
  <c r="DD516" i="2"/>
  <c r="DG516" i="2"/>
  <c r="DC517" i="2"/>
  <c r="DE517" i="2"/>
  <c r="DH517" i="2"/>
  <c r="DD518" i="2"/>
  <c r="DG518" i="2"/>
  <c r="DE519" i="2"/>
  <c r="DD521" i="2"/>
  <c r="DB522" i="2"/>
  <c r="DE522" i="2"/>
  <c r="DE523" i="2"/>
  <c r="DD528" i="2"/>
  <c r="DE528" i="2"/>
  <c r="DC529" i="2"/>
  <c r="DH531" i="2"/>
  <c r="DD532" i="2"/>
  <c r="DD534" i="2"/>
  <c r="DH536" i="2"/>
  <c r="DC541" i="2"/>
  <c r="DH541" i="2"/>
  <c r="DC542" i="2"/>
  <c r="DE542" i="2"/>
  <c r="DD543" i="2"/>
  <c r="DG543" i="2"/>
  <c r="DE512" i="2"/>
  <c r="DC513" i="2"/>
  <c r="DH513" i="2"/>
  <c r="DD514" i="2"/>
  <c r="DG514" i="2"/>
  <c r="DE515" i="2"/>
  <c r="DD517" i="2"/>
  <c r="DD519" i="2"/>
  <c r="DB520" i="2"/>
  <c r="DE520" i="2"/>
  <c r="DB521" i="2"/>
  <c r="DC522" i="2"/>
  <c r="DH522" i="2"/>
  <c r="DD523" i="2"/>
  <c r="DB524" i="2"/>
  <c r="DH526" i="2"/>
  <c r="DE529" i="2"/>
  <c r="DD533" i="2"/>
  <c r="DH535" i="2"/>
  <c r="DH537" i="2"/>
  <c r="DD541" i="2"/>
  <c r="DG541" i="2"/>
  <c r="DC546" i="2"/>
  <c r="DC548" i="2"/>
  <c r="DE548" i="2"/>
  <c r="DH548" i="2"/>
  <c r="DD549" i="2"/>
  <c r="DC551" i="2"/>
  <c r="DH551" i="2"/>
  <c r="DG552" i="2"/>
  <c r="DC553" i="2"/>
  <c r="DH553" i="2"/>
  <c r="DE554" i="2"/>
  <c r="DD556" i="2"/>
  <c r="DD560" i="2"/>
  <c r="DH560" i="2"/>
  <c r="DG561" i="2"/>
  <c r="DH561" i="2"/>
  <c r="DC563" i="2"/>
  <c r="DH563" i="2"/>
  <c r="DD564" i="2"/>
  <c r="DG564" i="2"/>
  <c r="DD565" i="2"/>
  <c r="DB408" i="2"/>
  <c r="DD409" i="2"/>
  <c r="DD410" i="2"/>
  <c r="DD415" i="2"/>
  <c r="DD419" i="2"/>
  <c r="DH419" i="2"/>
  <c r="DB420" i="2"/>
  <c r="DH425" i="2"/>
  <c r="DB426" i="2"/>
  <c r="DE426" i="2"/>
  <c r="DH427" i="2"/>
  <c r="DG432" i="2"/>
  <c r="DC434" i="2"/>
  <c r="DH435" i="2"/>
  <c r="DD436" i="2"/>
  <c r="DH436" i="2"/>
  <c r="DB437" i="2"/>
  <c r="DE438" i="2"/>
  <c r="DH441" i="2"/>
  <c r="DB442" i="2"/>
  <c r="DC446" i="2"/>
  <c r="DD447" i="2"/>
  <c r="DH447" i="2"/>
  <c r="DB448" i="2"/>
  <c r="DH450" i="2"/>
  <c r="DD452" i="2"/>
  <c r="DG452" i="2"/>
  <c r="DD453" i="2"/>
  <c r="DE453" i="2"/>
  <c r="DG453" i="2"/>
  <c r="DC457" i="2"/>
  <c r="DH457" i="2"/>
  <c r="DH458" i="2"/>
  <c r="DB462" i="2"/>
  <c r="DE462" i="2"/>
  <c r="DH463" i="2"/>
  <c r="DE468" i="2"/>
  <c r="DC469" i="2"/>
  <c r="DH469" i="2"/>
  <c r="DD470" i="2"/>
  <c r="DE470" i="2"/>
  <c r="DG470" i="2"/>
  <c r="DE471" i="2"/>
  <c r="DH472" i="2"/>
  <c r="DC475" i="2"/>
  <c r="DE475" i="2"/>
  <c r="DC476" i="2"/>
  <c r="DH476" i="2"/>
  <c r="DC477" i="2"/>
  <c r="DC478" i="2"/>
  <c r="DH478" i="2"/>
  <c r="DD479" i="2"/>
  <c r="DH479" i="2"/>
  <c r="DD481" i="2"/>
  <c r="DG481" i="2"/>
  <c r="DH481" i="2"/>
  <c r="DG483" i="2"/>
  <c r="DG484" i="2"/>
  <c r="DG485" i="2"/>
  <c r="DD486" i="2"/>
  <c r="DG486" i="2"/>
  <c r="DH486" i="2"/>
  <c r="DG488" i="2"/>
  <c r="DD489" i="2"/>
  <c r="DE489" i="2"/>
  <c r="DG489" i="2"/>
  <c r="DD491" i="2"/>
  <c r="DE491" i="2"/>
  <c r="DG491" i="2"/>
  <c r="DE492" i="2"/>
  <c r="DC493" i="2"/>
  <c r="DH493" i="2"/>
  <c r="DD494" i="2"/>
  <c r="DG494" i="2"/>
  <c r="DC496" i="2"/>
  <c r="DH496" i="2"/>
  <c r="DD497" i="2"/>
  <c r="DG497" i="2"/>
  <c r="DC499" i="2"/>
  <c r="DH499" i="2"/>
  <c r="DD500" i="2"/>
  <c r="DG500" i="2"/>
  <c r="DE502" i="2"/>
  <c r="DB505" i="2"/>
  <c r="DE505" i="2"/>
  <c r="DC506" i="2"/>
  <c r="DH506" i="2"/>
  <c r="DD507" i="2"/>
  <c r="DE507" i="2"/>
  <c r="DG507" i="2"/>
  <c r="DE508" i="2"/>
  <c r="DC509" i="2"/>
  <c r="DH509" i="2"/>
  <c r="DD510" i="2"/>
  <c r="DG510" i="2"/>
  <c r="DC512" i="2"/>
  <c r="DH512" i="2"/>
  <c r="DD513" i="2"/>
  <c r="DG513" i="2"/>
  <c r="DD515" i="2"/>
  <c r="DB516" i="2"/>
  <c r="DE516" i="2"/>
  <c r="DE514" i="2"/>
  <c r="DC516" i="2"/>
  <c r="DH516" i="2"/>
  <c r="DG517" i="2"/>
  <c r="DC518" i="2"/>
  <c r="DH518" i="2"/>
  <c r="DC519" i="2"/>
  <c r="DG519" i="2"/>
  <c r="DH519" i="2"/>
  <c r="DD520" i="2"/>
  <c r="DC523" i="2"/>
  <c r="DH523" i="2"/>
  <c r="DG524" i="2"/>
  <c r="DE525" i="2"/>
  <c r="DH530" i="2"/>
  <c r="DC532" i="2"/>
  <c r="DH532" i="2"/>
  <c r="DC534" i="2"/>
  <c r="DH534" i="2"/>
  <c r="DD535" i="2"/>
  <c r="DE537" i="2"/>
  <c r="DH539" i="2"/>
  <c r="DB541" i="2"/>
  <c r="DE541" i="2"/>
  <c r="DC543" i="2"/>
  <c r="DH543" i="2"/>
  <c r="DH546" i="2"/>
  <c r="DB547" i="2"/>
  <c r="DE547" i="2"/>
  <c r="DB548" i="2"/>
  <c r="DB549" i="2"/>
  <c r="DE549" i="2"/>
  <c r="DD554" i="2"/>
  <c r="DG554" i="2"/>
  <c r="DC555" i="2"/>
  <c r="DH555" i="2"/>
  <c r="DC557" i="2"/>
  <c r="DH557" i="2"/>
  <c r="DC561" i="2"/>
  <c r="DE561" i="2"/>
  <c r="DC562" i="2"/>
  <c r="DH562" i="2"/>
  <c r="DB563" i="2"/>
  <c r="DD563" i="2"/>
  <c r="DE563" i="2"/>
  <c r="DG563" i="2"/>
  <c r="DB564" i="2"/>
  <c r="DE564" i="2"/>
  <c r="DC567" i="2"/>
  <c r="DH567" i="2"/>
  <c r="DC568" i="2"/>
  <c r="DG568" i="2"/>
  <c r="DH568" i="2"/>
  <c r="DD569" i="2"/>
  <c r="DG569" i="2"/>
  <c r="DD570" i="2"/>
  <c r="DC572" i="2"/>
  <c r="DH572" i="2"/>
  <c r="DD573" i="2"/>
  <c r="DG573" i="2"/>
  <c r="DH574" i="2"/>
  <c r="DB575" i="2"/>
  <c r="DE575" i="2"/>
  <c r="DB576" i="2"/>
  <c r="DC577" i="2"/>
  <c r="DH577" i="2"/>
  <c r="DC578" i="2"/>
  <c r="DE578" i="2"/>
  <c r="DD579" i="2"/>
  <c r="DG579" i="2"/>
  <c r="DC580" i="2"/>
  <c r="DE580" i="2"/>
  <c r="DD581" i="2"/>
  <c r="DH581" i="2"/>
  <c r="DD583" i="2"/>
  <c r="DG583" i="2"/>
  <c r="DD584" i="2"/>
  <c r="DD585" i="2"/>
  <c r="DG585" i="2"/>
  <c r="DD586" i="2"/>
  <c r="DH588" i="2"/>
  <c r="DB589" i="2"/>
  <c r="DG589" i="2"/>
  <c r="DB590" i="2"/>
  <c r="DE590" i="2"/>
  <c r="DB591" i="2"/>
  <c r="DG591" i="2"/>
  <c r="DB592" i="2"/>
  <c r="DE592" i="2"/>
  <c r="DB593" i="2"/>
  <c r="DG593" i="2"/>
  <c r="DB594" i="2"/>
  <c r="DE594" i="2"/>
  <c r="DB595" i="2"/>
  <c r="DG595" i="2"/>
  <c r="DB596" i="2"/>
  <c r="DE596" i="2"/>
  <c r="DB597" i="2"/>
  <c r="DG597" i="2"/>
  <c r="DB598" i="2"/>
  <c r="DE598" i="2"/>
  <c r="DB599" i="2"/>
  <c r="DG599" i="2"/>
  <c r="DG600" i="2"/>
  <c r="DH600" i="2"/>
  <c r="DD601" i="2"/>
  <c r="DH601" i="2"/>
  <c r="DD602" i="2"/>
  <c r="DC604" i="2"/>
  <c r="DE604" i="2"/>
  <c r="DC605" i="2"/>
  <c r="DE605" i="2"/>
  <c r="DB606" i="2"/>
  <c r="DD608" i="2"/>
  <c r="DC609" i="2"/>
  <c r="DE610" i="2"/>
  <c r="DB611" i="2"/>
  <c r="DG611" i="2"/>
  <c r="DH611" i="2"/>
  <c r="DD612" i="2"/>
  <c r="DC613" i="2"/>
  <c r="DE614" i="2"/>
  <c r="DB615" i="2"/>
  <c r="DG615" i="2"/>
  <c r="DH615" i="2"/>
  <c r="DD616" i="2"/>
  <c r="DB546" i="2"/>
  <c r="DH547" i="2"/>
  <c r="DG548" i="2"/>
  <c r="DC549" i="2"/>
  <c r="DH549" i="2"/>
  <c r="DC550" i="2"/>
  <c r="DB551" i="2"/>
  <c r="DE551" i="2"/>
  <c r="DB552" i="2"/>
  <c r="DB553" i="2"/>
  <c r="DH554" i="2"/>
  <c r="DD555" i="2"/>
  <c r="DC556" i="2"/>
  <c r="DE556" i="2"/>
  <c r="DH556" i="2"/>
  <c r="DD557" i="2"/>
  <c r="DC560" i="2"/>
  <c r="DE560" i="2"/>
  <c r="DD561" i="2"/>
  <c r="DD562" i="2"/>
  <c r="DG562" i="2"/>
  <c r="DC564" i="2"/>
  <c r="DH564" i="2"/>
  <c r="DD567" i="2"/>
  <c r="DG567" i="2"/>
  <c r="DE568" i="2"/>
  <c r="DG570" i="2"/>
  <c r="DH570" i="2"/>
  <c r="DB571" i="2"/>
  <c r="DE571" i="2"/>
  <c r="DB574" i="2"/>
  <c r="DG574" i="2"/>
  <c r="DC575" i="2"/>
  <c r="DH575" i="2"/>
  <c r="DC576" i="2"/>
  <c r="DG576" i="2"/>
  <c r="DH576" i="2"/>
  <c r="DD577" i="2"/>
  <c r="DG577" i="2"/>
  <c r="DB581" i="2"/>
  <c r="DG581" i="2"/>
  <c r="DC582" i="2"/>
  <c r="DE582" i="2"/>
  <c r="DH584" i="2"/>
  <c r="DB585" i="2"/>
  <c r="DG586" i="2"/>
  <c r="DH586" i="2"/>
  <c r="DD588" i="2"/>
  <c r="DG588" i="2"/>
  <c r="DC589" i="2"/>
  <c r="DE589" i="2"/>
  <c r="DC590" i="2"/>
  <c r="DH590" i="2"/>
  <c r="DC591" i="2"/>
  <c r="DE591" i="2"/>
  <c r="DC592" i="2"/>
  <c r="DH592" i="2"/>
  <c r="DC593" i="2"/>
  <c r="DE593" i="2"/>
  <c r="DC594" i="2"/>
  <c r="DH594" i="2"/>
  <c r="DC595" i="2"/>
  <c r="DE595" i="2"/>
  <c r="DC596" i="2"/>
  <c r="DH596" i="2"/>
  <c r="DC597" i="2"/>
  <c r="DE597" i="2"/>
  <c r="DC598" i="2"/>
  <c r="DH598" i="2"/>
  <c r="DC599" i="2"/>
  <c r="DE599" i="2"/>
  <c r="DB600" i="2"/>
  <c r="DB601" i="2"/>
  <c r="DG601" i="2"/>
  <c r="DG602" i="2"/>
  <c r="DH602" i="2"/>
  <c r="DD603" i="2"/>
  <c r="DH603" i="2"/>
  <c r="DD604" i="2"/>
  <c r="DC606" i="2"/>
  <c r="DE606" i="2"/>
  <c r="DB608" i="2"/>
  <c r="DG608" i="2"/>
  <c r="DH608" i="2"/>
  <c r="DD609" i="2"/>
  <c r="DC610" i="2"/>
  <c r="DE611" i="2"/>
  <c r="DB612" i="2"/>
  <c r="DG612" i="2"/>
  <c r="DH612" i="2"/>
  <c r="DD613" i="2"/>
  <c r="DC614" i="2"/>
  <c r="DE615" i="2"/>
  <c r="DB616" i="2"/>
  <c r="DG616" i="2"/>
  <c r="DH616" i="2"/>
  <c r="DG618" i="2"/>
  <c r="DC619" i="2"/>
  <c r="DD620" i="2"/>
  <c r="DH620" i="2"/>
  <c r="DC621" i="2"/>
  <c r="DE621" i="2"/>
  <c r="DD622" i="2"/>
  <c r="DH622" i="2"/>
  <c r="DD568" i="2"/>
  <c r="DB569" i="2"/>
  <c r="DE569" i="2"/>
  <c r="DB570" i="2"/>
  <c r="DE570" i="2"/>
  <c r="DC571" i="2"/>
  <c r="DH571" i="2"/>
  <c r="DB572" i="2"/>
  <c r="DD572" i="2"/>
  <c r="DE572" i="2"/>
  <c r="DG572" i="2"/>
  <c r="DB573" i="2"/>
  <c r="DE573" i="2"/>
  <c r="DC574" i="2"/>
  <c r="DE574" i="2"/>
  <c r="DD575" i="2"/>
  <c r="DG575" i="2"/>
  <c r="DE576" i="2"/>
  <c r="DD578" i="2"/>
  <c r="DG578" i="2"/>
  <c r="DH578" i="2"/>
  <c r="DB579" i="2"/>
  <c r="DE579" i="2"/>
  <c r="DD580" i="2"/>
  <c r="DH580" i="2"/>
  <c r="DE581" i="2"/>
  <c r="DD582" i="2"/>
  <c r="DB583" i="2"/>
  <c r="DE583" i="2"/>
  <c r="DB584" i="2"/>
  <c r="DG584" i="2"/>
  <c r="DE585" i="2"/>
  <c r="DB588" i="2"/>
  <c r="DD590" i="2"/>
  <c r="DG590" i="2"/>
  <c r="DD592" i="2"/>
  <c r="DG592" i="2"/>
  <c r="DD594" i="2"/>
  <c r="DG594" i="2"/>
  <c r="DD596" i="2"/>
  <c r="DG596" i="2"/>
  <c r="DD598" i="2"/>
  <c r="DG598" i="2"/>
  <c r="DC600" i="2"/>
  <c r="DE600" i="2"/>
  <c r="DC601" i="2"/>
  <c r="DE601" i="2"/>
  <c r="DB602" i="2"/>
  <c r="DB603" i="2"/>
  <c r="DG603" i="2"/>
  <c r="DG604" i="2"/>
  <c r="DH604" i="2"/>
  <c r="DD605" i="2"/>
  <c r="DH605" i="2"/>
  <c r="DD606" i="2"/>
  <c r="DE608" i="2"/>
  <c r="DB609" i="2"/>
  <c r="DG609" i="2"/>
  <c r="DH609" i="2"/>
  <c r="DD610" i="2"/>
  <c r="DC611" i="2"/>
  <c r="DE612" i="2"/>
  <c r="DB613" i="2"/>
  <c r="DG613" i="2"/>
  <c r="DH613" i="2"/>
  <c r="DD614" i="2"/>
  <c r="DC615" i="2"/>
  <c r="DE616" i="2"/>
  <c r="DB618" i="2"/>
  <c r="DD619" i="2"/>
  <c r="DG620" i="2"/>
  <c r="DG622" i="2"/>
  <c r="DE623" i="2"/>
  <c r="DD624" i="2"/>
  <c r="DD626" i="2"/>
  <c r="DG627" i="2"/>
  <c r="DB630" i="2"/>
  <c r="DG630" i="2"/>
  <c r="DH630" i="2"/>
  <c r="DG631" i="2"/>
  <c r="DG632" i="2"/>
  <c r="DH632" i="2"/>
  <c r="DD633" i="2"/>
  <c r="DG633" i="2"/>
  <c r="DH633" i="2"/>
  <c r="DC634" i="2"/>
  <c r="DC636" i="2"/>
  <c r="DG637" i="2"/>
  <c r="DH637" i="2"/>
  <c r="DC638" i="2"/>
  <c r="DD639" i="2"/>
  <c r="DH639" i="2"/>
  <c r="DC640" i="2"/>
  <c r="DE640" i="2"/>
  <c r="DD641" i="2"/>
  <c r="DB642" i="2"/>
  <c r="DG642" i="2"/>
  <c r="DH642" i="2"/>
  <c r="DC643" i="2"/>
  <c r="DE643" i="2"/>
  <c r="DC644" i="2"/>
  <c r="DD645" i="2"/>
  <c r="DG646" i="2"/>
  <c r="DH646" i="2"/>
  <c r="DB647" i="2"/>
  <c r="DG648" i="2"/>
  <c r="DB650" i="2"/>
  <c r="DC651" i="2"/>
  <c r="DC652" i="2"/>
  <c r="DC653" i="2"/>
  <c r="DE653" i="2"/>
  <c r="DE654" i="2"/>
  <c r="DC655" i="2"/>
  <c r="DC656" i="2"/>
  <c r="DE656" i="2"/>
  <c r="DH656" i="2"/>
  <c r="DD657" i="2"/>
  <c r="DG657" i="2"/>
  <c r="DH657" i="2"/>
  <c r="DE518" i="2"/>
  <c r="DC520" i="2"/>
  <c r="DH520" i="2"/>
  <c r="DC521" i="2"/>
  <c r="DH521" i="2"/>
  <c r="DD522" i="2"/>
  <c r="DB523" i="2"/>
  <c r="DC524" i="2"/>
  <c r="DH524" i="2"/>
  <c r="DC525" i="2"/>
  <c r="DG525" i="2"/>
  <c r="DH525" i="2"/>
  <c r="DD526" i="2"/>
  <c r="DG526" i="2"/>
  <c r="DH527" i="2"/>
  <c r="DC528" i="2"/>
  <c r="DH528" i="2"/>
  <c r="DD529" i="2"/>
  <c r="DH529" i="2"/>
  <c r="DH533" i="2"/>
  <c r="DG537" i="2"/>
  <c r="DH538" i="2"/>
  <c r="DD542" i="2"/>
  <c r="DG542" i="2"/>
  <c r="DH542" i="2"/>
  <c r="DE543" i="2"/>
  <c r="DD548" i="2"/>
  <c r="DB550" i="2"/>
  <c r="DH550" i="2"/>
  <c r="DD551" i="2"/>
  <c r="DC552" i="2"/>
  <c r="DE552" i="2"/>
  <c r="DH552" i="2"/>
  <c r="DD553" i="2"/>
  <c r="DB555" i="2"/>
  <c r="DE555" i="2"/>
  <c r="DG560" i="2"/>
  <c r="DB562" i="2"/>
  <c r="DE562" i="2"/>
  <c r="DB565" i="2"/>
  <c r="DH565" i="2"/>
  <c r="DB567" i="2"/>
  <c r="DE567" i="2"/>
  <c r="DB568" i="2"/>
  <c r="DC569" i="2"/>
  <c r="DH569" i="2"/>
  <c r="DC570" i="2"/>
  <c r="DD571" i="2"/>
  <c r="DG571" i="2"/>
  <c r="DC573" i="2"/>
  <c r="DH573" i="2"/>
  <c r="DD574" i="2"/>
  <c r="DD576" i="2"/>
  <c r="DB577" i="2"/>
  <c r="DE577" i="2"/>
  <c r="DB578" i="2"/>
  <c r="DC579" i="2"/>
  <c r="DH579" i="2"/>
  <c r="DB580" i="2"/>
  <c r="DG580" i="2"/>
  <c r="DC581" i="2"/>
  <c r="DB582" i="2"/>
  <c r="DG582" i="2"/>
  <c r="DH582" i="2"/>
  <c r="DC583" i="2"/>
  <c r="DH583" i="2"/>
  <c r="DC584" i="2"/>
  <c r="DE584" i="2"/>
  <c r="DC585" i="2"/>
  <c r="DH585" i="2"/>
  <c r="DC586" i="2"/>
  <c r="DE586" i="2"/>
  <c r="DC588" i="2"/>
  <c r="DE588" i="2"/>
  <c r="DD589" i="2"/>
  <c r="DH589" i="2"/>
  <c r="DD591" i="2"/>
  <c r="DH591" i="2"/>
  <c r="DD593" i="2"/>
  <c r="DH593" i="2"/>
  <c r="DD595" i="2"/>
  <c r="DH595" i="2"/>
  <c r="DD597" i="2"/>
  <c r="DH597" i="2"/>
  <c r="DD599" i="2"/>
  <c r="DH599" i="2"/>
  <c r="DD600" i="2"/>
  <c r="DC602" i="2"/>
  <c r="DE602" i="2"/>
  <c r="DC603" i="2"/>
  <c r="DE603" i="2"/>
  <c r="DB604" i="2"/>
  <c r="DB605" i="2"/>
  <c r="DG605" i="2"/>
  <c r="DG606" i="2"/>
  <c r="DH606" i="2"/>
  <c r="DC608" i="2"/>
  <c r="DE609" i="2"/>
  <c r="DB610" i="2"/>
  <c r="DG610" i="2"/>
  <c r="DH610" i="2"/>
  <c r="DD611" i="2"/>
  <c r="DC612" i="2"/>
  <c r="DE613" i="2"/>
  <c r="DB614" i="2"/>
  <c r="DG614" i="2"/>
  <c r="DH614" i="2"/>
  <c r="DD615" i="2"/>
  <c r="DC616" i="2"/>
  <c r="DC618" i="2"/>
  <c r="DE618" i="2"/>
  <c r="DB619" i="2"/>
  <c r="DG619" i="2"/>
  <c r="DH619" i="2"/>
  <c r="DB620" i="2"/>
  <c r="DD621" i="2"/>
  <c r="DH621" i="2"/>
  <c r="DB622" i="2"/>
  <c r="DC623" i="2"/>
  <c r="DB624" i="2"/>
  <c r="DG624" i="2"/>
  <c r="DH624" i="2"/>
  <c r="DD618" i="2"/>
  <c r="DH618" i="2"/>
  <c r="DE619" i="2"/>
  <c r="DC620" i="2"/>
  <c r="DE620" i="2"/>
  <c r="DB621" i="2"/>
  <c r="DG621" i="2"/>
  <c r="DC622" i="2"/>
  <c r="DE622" i="2"/>
  <c r="DD623" i="2"/>
  <c r="DG623" i="2"/>
  <c r="DH623" i="2"/>
  <c r="DE624" i="2"/>
  <c r="DC625" i="2"/>
  <c r="DG626" i="2"/>
  <c r="DC627" i="2"/>
  <c r="DE627" i="2"/>
  <c r="DC630" i="2"/>
  <c r="DE630" i="2"/>
  <c r="DC631" i="2"/>
  <c r="DE631" i="2"/>
  <c r="DC632" i="2"/>
  <c r="DE632" i="2"/>
  <c r="DE633" i="2"/>
  <c r="DD634" i="2"/>
  <c r="DC635" i="2"/>
  <c r="DB636" i="2"/>
  <c r="DG636" i="2"/>
  <c r="DH636" i="2"/>
  <c r="DC637" i="2"/>
  <c r="DE637" i="2"/>
  <c r="DG638" i="2"/>
  <c r="DH638" i="2"/>
  <c r="DC639" i="2"/>
  <c r="DH641" i="2"/>
  <c r="DE642" i="2"/>
  <c r="DB644" i="2"/>
  <c r="DG644" i="2"/>
  <c r="DB645" i="2"/>
  <c r="DG645" i="2"/>
  <c r="DH645" i="2"/>
  <c r="DC646" i="2"/>
  <c r="DC648" i="2"/>
  <c r="DE648" i="2"/>
  <c r="DC649" i="2"/>
  <c r="DH650" i="2"/>
  <c r="DG651" i="2"/>
  <c r="DG652" i="2"/>
  <c r="DD653" i="2"/>
  <c r="DG653" i="2"/>
  <c r="DB654" i="2"/>
  <c r="DC624" i="2"/>
  <c r="DD625" i="2"/>
  <c r="DG625" i="2"/>
  <c r="DH625" i="2"/>
  <c r="DC626" i="2"/>
  <c r="DE626" i="2"/>
  <c r="DD627" i="2"/>
  <c r="DH627" i="2"/>
  <c r="DD630" i="2"/>
  <c r="DD631" i="2"/>
  <c r="DH631" i="2"/>
  <c r="DD632" i="2"/>
  <c r="DC633" i="2"/>
  <c r="DB634" i="2"/>
  <c r="DG634" i="2"/>
  <c r="DH634" i="2"/>
  <c r="DD635" i="2"/>
  <c r="DG635" i="2"/>
  <c r="DH635" i="2"/>
  <c r="DE636" i="2"/>
  <c r="DD637" i="2"/>
  <c r="DB638" i="2"/>
  <c r="DE638" i="2"/>
  <c r="DE639" i="2"/>
  <c r="DB640" i="2"/>
  <c r="DG640" i="2"/>
  <c r="DH640" i="2"/>
  <c r="DC641" i="2"/>
  <c r="DE641" i="2"/>
  <c r="DD642" i="2"/>
  <c r="DB643" i="2"/>
  <c r="DG643" i="2"/>
  <c r="DH643" i="2"/>
  <c r="DE644" i="2"/>
  <c r="DH644" i="2"/>
  <c r="DC645" i="2"/>
  <c r="DE645" i="2"/>
  <c r="DD646" i="2"/>
  <c r="DD647" i="2"/>
  <c r="DG647" i="2"/>
  <c r="DH647" i="2"/>
  <c r="DD648" i="2"/>
  <c r="DH648" i="2"/>
  <c r="DD649" i="2"/>
  <c r="DG649" i="2"/>
  <c r="DH649" i="2"/>
  <c r="DB659" i="2"/>
  <c r="DG660" i="2"/>
  <c r="DD661" i="2"/>
  <c r="DG661" i="2"/>
  <c r="DH661" i="2"/>
  <c r="DB663" i="2"/>
  <c r="DG664" i="2"/>
  <c r="DC665" i="2"/>
  <c r="DH665" i="2"/>
  <c r="DD666" i="2"/>
  <c r="DG666" i="2"/>
  <c r="DH666" i="2"/>
  <c r="DB668" i="2"/>
  <c r="DD669" i="2"/>
  <c r="DG669" i="2"/>
  <c r="DB670" i="2"/>
  <c r="DC671" i="2"/>
  <c r="DD672" i="2"/>
  <c r="DG672" i="2"/>
  <c r="DH672" i="2"/>
  <c r="DG673" i="2"/>
  <c r="DB674" i="2"/>
  <c r="DD675" i="2"/>
  <c r="DC676" i="2"/>
  <c r="DB677" i="2"/>
  <c r="DE677" i="2"/>
  <c r="DC678" i="2"/>
  <c r="DE678" i="2"/>
  <c r="DD679" i="2"/>
  <c r="DG679" i="2"/>
  <c r="DH679" i="2"/>
  <c r="DD680" i="2"/>
  <c r="DG680" i="2"/>
  <c r="DH680" i="2"/>
  <c r="DE681" i="2"/>
  <c r="DB682" i="2"/>
  <c r="DB684" i="2"/>
  <c r="DG684" i="2"/>
  <c r="DH684" i="2"/>
  <c r="DD685" i="2"/>
  <c r="DD686" i="2"/>
  <c r="DB688" i="2"/>
  <c r="DG688" i="2"/>
  <c r="DH688" i="2"/>
  <c r="DB689" i="2"/>
  <c r="DE689" i="2"/>
  <c r="DC690" i="2"/>
  <c r="DE690" i="2"/>
  <c r="DD691" i="2"/>
  <c r="DH691" i="2"/>
  <c r="DD692" i="2"/>
  <c r="DB693" i="2"/>
  <c r="DC694" i="2"/>
  <c r="DC695" i="2"/>
  <c r="DC696" i="2"/>
  <c r="DG697" i="2"/>
  <c r="DG698" i="2"/>
  <c r="DH698" i="2"/>
  <c r="DB700" i="2"/>
  <c r="DG700" i="2"/>
  <c r="DC701" i="2"/>
  <c r="DE701" i="2"/>
  <c r="DD702" i="2"/>
  <c r="DG702" i="2"/>
  <c r="DH702" i="2"/>
  <c r="DD703" i="2"/>
  <c r="DG703" i="2"/>
  <c r="DH703" i="2"/>
  <c r="DG704" i="2"/>
  <c r="DB705" i="2"/>
  <c r="DG705" i="2"/>
  <c r="DH705" i="2"/>
  <c r="DE706" i="2"/>
  <c r="DC707" i="2"/>
  <c r="DB708" i="2"/>
  <c r="DE708" i="2"/>
  <c r="DG709" i="2"/>
  <c r="DH709" i="2"/>
  <c r="DC710" i="2"/>
  <c r="DB711" i="2"/>
  <c r="DB712" i="2"/>
  <c r="DE713" i="2"/>
  <c r="DD714" i="2"/>
  <c r="DH714" i="2"/>
  <c r="DD715" i="2"/>
  <c r="DE625" i="2"/>
  <c r="DH626" i="2"/>
  <c r="DB631" i="2"/>
  <c r="DB632" i="2"/>
  <c r="DB633" i="2"/>
  <c r="DE634" i="2"/>
  <c r="DB635" i="2"/>
  <c r="DE635" i="2"/>
  <c r="DD636" i="2"/>
  <c r="DB637" i="2"/>
  <c r="DD638" i="2"/>
  <c r="DB639" i="2"/>
  <c r="DG639" i="2"/>
  <c r="DD640" i="2"/>
  <c r="DB641" i="2"/>
  <c r="DG641" i="2"/>
  <c r="DC642" i="2"/>
  <c r="DD643" i="2"/>
  <c r="DD644" i="2"/>
  <c r="DB656" i="2"/>
  <c r="DE657" i="2"/>
  <c r="DC658" i="2"/>
  <c r="DE659" i="2"/>
  <c r="DC660" i="2"/>
  <c r="DE660" i="2"/>
  <c r="DE661" i="2"/>
  <c r="DC662" i="2"/>
  <c r="DE663" i="2"/>
  <c r="DC664" i="2"/>
  <c r="DE664" i="2"/>
  <c r="DB665" i="2"/>
  <c r="DB666" i="2"/>
  <c r="DE666" i="2"/>
  <c r="DC667" i="2"/>
  <c r="DH667" i="2"/>
  <c r="DE668" i="2"/>
  <c r="DE669" i="2"/>
  <c r="DH670" i="2"/>
  <c r="DB672" i="2"/>
  <c r="DE672" i="2"/>
  <c r="DC673" i="2"/>
  <c r="DD674" i="2"/>
  <c r="DH674" i="2"/>
  <c r="DB675" i="2"/>
  <c r="DG676" i="2"/>
  <c r="DH676" i="2"/>
  <c r="DD677" i="2"/>
  <c r="DH677" i="2"/>
  <c r="DB679" i="2"/>
  <c r="DE679" i="2"/>
  <c r="DC680" i="2"/>
  <c r="DE680" i="2"/>
  <c r="DD681" i="2"/>
  <c r="DH681" i="2"/>
  <c r="DD682" i="2"/>
  <c r="DH682" i="2"/>
  <c r="DD683" i="2"/>
  <c r="DH683" i="2"/>
  <c r="DD684" i="2"/>
  <c r="DB685" i="2"/>
  <c r="DE685" i="2"/>
  <c r="DB686" i="2"/>
  <c r="DG686" i="2"/>
  <c r="DH686" i="2"/>
  <c r="DC687" i="2"/>
  <c r="DD688" i="2"/>
  <c r="DD689" i="2"/>
  <c r="DG689" i="2"/>
  <c r="DH689" i="2"/>
  <c r="DD690" i="2"/>
  <c r="DB691" i="2"/>
  <c r="DB692" i="2"/>
  <c r="DE692" i="2"/>
  <c r="DD693" i="2"/>
  <c r="DH693" i="2"/>
  <c r="DD694" i="2"/>
  <c r="DB696" i="2"/>
  <c r="DH696" i="2"/>
  <c r="DC697" i="2"/>
  <c r="DE697" i="2"/>
  <c r="DC698" i="2"/>
  <c r="DE698" i="2"/>
  <c r="DC699" i="2"/>
  <c r="DH699" i="2"/>
  <c r="DC700" i="2"/>
  <c r="DG701" i="2"/>
  <c r="DB702" i="2"/>
  <c r="DE702" i="2"/>
  <c r="DB703" i="2"/>
  <c r="DE703" i="2"/>
  <c r="DC704" i="2"/>
  <c r="DC705" i="2"/>
  <c r="DE705" i="2"/>
  <c r="DG706" i="2"/>
  <c r="DG707" i="2"/>
  <c r="DD708" i="2"/>
  <c r="DG708" i="2"/>
  <c r="DH708" i="2"/>
  <c r="DC709" i="2"/>
  <c r="DG710" i="2"/>
  <c r="DH710" i="2"/>
  <c r="DD712" i="2"/>
  <c r="DH712" i="2"/>
  <c r="DD713" i="2"/>
  <c r="DG713" i="2"/>
  <c r="DH713" i="2"/>
  <c r="DB714" i="2"/>
  <c r="DE714" i="2"/>
  <c r="DB715" i="2"/>
  <c r="DG715" i="2"/>
  <c r="DE716" i="2"/>
  <c r="DB717" i="2"/>
  <c r="DE717" i="2"/>
  <c r="DD718" i="2"/>
  <c r="DH718" i="2"/>
  <c r="DC720" i="2"/>
  <c r="DC721" i="2"/>
  <c r="DH721" i="2"/>
  <c r="DB722" i="2"/>
  <c r="DG722" i="2"/>
  <c r="DE723" i="2"/>
  <c r="DD724" i="2"/>
  <c r="DB725" i="2"/>
  <c r="DC726" i="2"/>
  <c r="DE726" i="2"/>
  <c r="DB727" i="2"/>
  <c r="DE727" i="2"/>
  <c r="DG728" i="2"/>
  <c r="DB729" i="2"/>
  <c r="DE729" i="2"/>
  <c r="DC730" i="2"/>
  <c r="DH731" i="2"/>
  <c r="DB732" i="2"/>
  <c r="DC733" i="2"/>
  <c r="DD734" i="2"/>
  <c r="DG734" i="2"/>
  <c r="DH734" i="2"/>
  <c r="DD735" i="2"/>
  <c r="DG735" i="2"/>
  <c r="DC736" i="2"/>
  <c r="DE736" i="2"/>
  <c r="DD737" i="2"/>
  <c r="DH737" i="2"/>
  <c r="DD739" i="2"/>
  <c r="DG739" i="2"/>
  <c r="DH739" i="2"/>
  <c r="DC740" i="2"/>
  <c r="DE740" i="2"/>
  <c r="DD650" i="2"/>
  <c r="DG650" i="2"/>
  <c r="DB651" i="2"/>
  <c r="DE651" i="2"/>
  <c r="DB652" i="2"/>
  <c r="DE652" i="2"/>
  <c r="DH652" i="2"/>
  <c r="DB653" i="2"/>
  <c r="DC654" i="2"/>
  <c r="DG654" i="2"/>
  <c r="DH654" i="2"/>
  <c r="DE655" i="2"/>
  <c r="DG656" i="2"/>
  <c r="DC657" i="2"/>
  <c r="DD658" i="2"/>
  <c r="DG658" i="2"/>
  <c r="DH658" i="2"/>
  <c r="DD659" i="2"/>
  <c r="DD660" i="2"/>
  <c r="DH660" i="2"/>
  <c r="DC661" i="2"/>
  <c r="DD662" i="2"/>
  <c r="DG662" i="2"/>
  <c r="DH662" i="2"/>
  <c r="DD663" i="2"/>
  <c r="DD664" i="2"/>
  <c r="DH664" i="2"/>
  <c r="DE665" i="2"/>
  <c r="DC666" i="2"/>
  <c r="DD667" i="2"/>
  <c r="DG667" i="2"/>
  <c r="DD668" i="2"/>
  <c r="DC669" i="2"/>
  <c r="DH669" i="2"/>
  <c r="DD670" i="2"/>
  <c r="DG670" i="2"/>
  <c r="DB671" i="2"/>
  <c r="DE671" i="2"/>
  <c r="DC672" i="2"/>
  <c r="DD673" i="2"/>
  <c r="DH673" i="2"/>
  <c r="DG674" i="2"/>
  <c r="DC675" i="2"/>
  <c r="DE675" i="2"/>
  <c r="DB676" i="2"/>
  <c r="DE676" i="2"/>
  <c r="DG677" i="2"/>
  <c r="DB678" i="2"/>
  <c r="DG678" i="2"/>
  <c r="DH678" i="2"/>
  <c r="DC679" i="2"/>
  <c r="DB681" i="2"/>
  <c r="DG681" i="2"/>
  <c r="DG682" i="2"/>
  <c r="DG683" i="2"/>
  <c r="DC685" i="2"/>
  <c r="DC686" i="2"/>
  <c r="DE686" i="2"/>
  <c r="DD687" i="2"/>
  <c r="DG687" i="2"/>
  <c r="DH687" i="2"/>
  <c r="DB690" i="2"/>
  <c r="DG690" i="2"/>
  <c r="DH690" i="2"/>
  <c r="DC691" i="2"/>
  <c r="DE691" i="2"/>
  <c r="DC692" i="2"/>
  <c r="DG693" i="2"/>
  <c r="DG694" i="2"/>
  <c r="DH694" i="2"/>
  <c r="DB695" i="2"/>
  <c r="DE695" i="2"/>
  <c r="DE696" i="2"/>
  <c r="DD697" i="2"/>
  <c r="DH697" i="2"/>
  <c r="DD698" i="2"/>
  <c r="DD699" i="2"/>
  <c r="DG699" i="2"/>
  <c r="DD700" i="2"/>
  <c r="DB701" i="2"/>
  <c r="DC702" i="2"/>
  <c r="DC703" i="2"/>
  <c r="DD704" i="2"/>
  <c r="DH704" i="2"/>
  <c r="DD705" i="2"/>
  <c r="DC706" i="2"/>
  <c r="DB707" i="2"/>
  <c r="DE707" i="2"/>
  <c r="DD709" i="2"/>
  <c r="DB710" i="2"/>
  <c r="DE710" i="2"/>
  <c r="DD711" i="2"/>
  <c r="DG711" i="2"/>
  <c r="DH711" i="2"/>
  <c r="DG712" i="2"/>
  <c r="DB713" i="2"/>
  <c r="DC714" i="2"/>
  <c r="DC715" i="2"/>
  <c r="DE715" i="2"/>
  <c r="DC716" i="2"/>
  <c r="DC717" i="2"/>
  <c r="DG718" i="2"/>
  <c r="DB719" i="2"/>
  <c r="DE719" i="2"/>
  <c r="DD720" i="2"/>
  <c r="DH720" i="2"/>
  <c r="DD721" i="2"/>
  <c r="DG721" i="2"/>
  <c r="DC722" i="2"/>
  <c r="DC723" i="2"/>
  <c r="DH723" i="2"/>
  <c r="DH724" i="2"/>
  <c r="DE725" i="2"/>
  <c r="DD726" i="2"/>
  <c r="DC727" i="2"/>
  <c r="DH727" i="2"/>
  <c r="DC729" i="2"/>
  <c r="DD730" i="2"/>
  <c r="DG730" i="2"/>
  <c r="DH730" i="2"/>
  <c r="DD731" i="2"/>
  <c r="DG731" i="2"/>
  <c r="DC732" i="2"/>
  <c r="DE732" i="2"/>
  <c r="DD733" i="2"/>
  <c r="DH733" i="2"/>
  <c r="DB735" i="2"/>
  <c r="DD736" i="2"/>
  <c r="DH736" i="2"/>
  <c r="DG737" i="2"/>
  <c r="DB738" i="2"/>
  <c r="DE738" i="2"/>
  <c r="DD740" i="2"/>
  <c r="DH740" i="2"/>
  <c r="DB741" i="2"/>
  <c r="DE741" i="2"/>
  <c r="DC742" i="2"/>
  <c r="DE742" i="2"/>
  <c r="DD743" i="2"/>
  <c r="DG743" i="2"/>
  <c r="DC744" i="2"/>
  <c r="DE744" i="2"/>
  <c r="DD745" i="2"/>
  <c r="DG745" i="2"/>
  <c r="DH745" i="2"/>
  <c r="DD746" i="2"/>
  <c r="DC747" i="2"/>
  <c r="DB748" i="2"/>
  <c r="DG748" i="2"/>
  <c r="DB749" i="2"/>
  <c r="DG749" i="2"/>
  <c r="DD750" i="2"/>
  <c r="DH750" i="2"/>
  <c r="DE751" i="2"/>
  <c r="DC752" i="2"/>
  <c r="DE752" i="2"/>
  <c r="DB753" i="2"/>
  <c r="DG753" i="2"/>
  <c r="DH753" i="2"/>
  <c r="DD754" i="2"/>
  <c r="DD755" i="2"/>
  <c r="DB756" i="2"/>
  <c r="DE756" i="2"/>
  <c r="DG757" i="2"/>
  <c r="DH757" i="2"/>
  <c r="DH758" i="2"/>
  <c r="DB759" i="2"/>
  <c r="DD760" i="2"/>
  <c r="DE761" i="2"/>
  <c r="DC762" i="2"/>
  <c r="DD716" i="2"/>
  <c r="DG716" i="2"/>
  <c r="DD717" i="2"/>
  <c r="DG717" i="2"/>
  <c r="DH717" i="2"/>
  <c r="DB718" i="2"/>
  <c r="DE718" i="2"/>
  <c r="DC719" i="2"/>
  <c r="DH719" i="2"/>
  <c r="DG720" i="2"/>
  <c r="DE722" i="2"/>
  <c r="DD723" i="2"/>
  <c r="DG723" i="2"/>
  <c r="DB724" i="2"/>
  <c r="DG724" i="2"/>
  <c r="DC725" i="2"/>
  <c r="DH726" i="2"/>
  <c r="DD727" i="2"/>
  <c r="DG727" i="2"/>
  <c r="DC728" i="2"/>
  <c r="DE728" i="2"/>
  <c r="DD729" i="2"/>
  <c r="DH729" i="2"/>
  <c r="DB731" i="2"/>
  <c r="DD732" i="2"/>
  <c r="DH732" i="2"/>
  <c r="DG733" i="2"/>
  <c r="DB734" i="2"/>
  <c r="DE734" i="2"/>
  <c r="DC735" i="2"/>
  <c r="DE735" i="2"/>
  <c r="DG736" i="2"/>
  <c r="DB737" i="2"/>
  <c r="DE737" i="2"/>
  <c r="DC738" i="2"/>
  <c r="DH738" i="2"/>
  <c r="DB739" i="2"/>
  <c r="DE739" i="2"/>
  <c r="DG740" i="2"/>
  <c r="DC741" i="2"/>
  <c r="DH741" i="2"/>
  <c r="DD742" i="2"/>
  <c r="DH742" i="2"/>
  <c r="DB743" i="2"/>
  <c r="DD744" i="2"/>
  <c r="DB745" i="2"/>
  <c r="DB746" i="2"/>
  <c r="DD747" i="2"/>
  <c r="DG747" i="2"/>
  <c r="DE748" i="2"/>
  <c r="DE749" i="2"/>
  <c r="DH749" i="2"/>
  <c r="DG750" i="2"/>
  <c r="DC751" i="2"/>
  <c r="DD752" i="2"/>
  <c r="DG754" i="2"/>
  <c r="DH754" i="2"/>
  <c r="DB755" i="2"/>
  <c r="DG755" i="2"/>
  <c r="DC756" i="2"/>
  <c r="DG758" i="2"/>
  <c r="DE759" i="2"/>
  <c r="DC761" i="2"/>
  <c r="DD762" i="2"/>
  <c r="DH762" i="2"/>
  <c r="DC763" i="2"/>
  <c r="DE763" i="2"/>
  <c r="DB764" i="2"/>
  <c r="DE764" i="2"/>
  <c r="DC765" i="2"/>
  <c r="DG766" i="2"/>
  <c r="DH766" i="2"/>
  <c r="DB646" i="2"/>
  <c r="DE646" i="2"/>
  <c r="DC647" i="2"/>
  <c r="DE647" i="2"/>
  <c r="DB648" i="2"/>
  <c r="DE649" i="2"/>
  <c r="DC650" i="2"/>
  <c r="DE650" i="2"/>
  <c r="DD651" i="2"/>
  <c r="DH651" i="2"/>
  <c r="DD652" i="2"/>
  <c r="DH653" i="2"/>
  <c r="DD654" i="2"/>
  <c r="DD655" i="2"/>
  <c r="DG655" i="2"/>
  <c r="DH655" i="2"/>
  <c r="DD656" i="2"/>
  <c r="DB657" i="2"/>
  <c r="DB658" i="2"/>
  <c r="DE658" i="2"/>
  <c r="DC659" i="2"/>
  <c r="DG659" i="2"/>
  <c r="DH659" i="2"/>
  <c r="DB660" i="2"/>
  <c r="DB661" i="2"/>
  <c r="DE662" i="2"/>
  <c r="DC663" i="2"/>
  <c r="DG663" i="2"/>
  <c r="DH663" i="2"/>
  <c r="DB664" i="2"/>
  <c r="DD665" i="2"/>
  <c r="DG665" i="2"/>
  <c r="DB667" i="2"/>
  <c r="DE667" i="2"/>
  <c r="DC668" i="2"/>
  <c r="DG668" i="2"/>
  <c r="DH668" i="2"/>
  <c r="DB669" i="2"/>
  <c r="DC670" i="2"/>
  <c r="DE670" i="2"/>
  <c r="DD671" i="2"/>
  <c r="DG671" i="2"/>
  <c r="DH671" i="2"/>
  <c r="DB673" i="2"/>
  <c r="DE673" i="2"/>
  <c r="DC674" i="2"/>
  <c r="DE674" i="2"/>
  <c r="DG675" i="2"/>
  <c r="DH675" i="2"/>
  <c r="DD676" i="2"/>
  <c r="DC677" i="2"/>
  <c r="DD678" i="2"/>
  <c r="DB680" i="2"/>
  <c r="DC681" i="2"/>
  <c r="DC682" i="2"/>
  <c r="DE682" i="2"/>
  <c r="DC683" i="2"/>
  <c r="DE683" i="2"/>
  <c r="DC684" i="2"/>
  <c r="DE684" i="2"/>
  <c r="DG685" i="2"/>
  <c r="DH685" i="2"/>
  <c r="DB687" i="2"/>
  <c r="DE687" i="2"/>
  <c r="DC688" i="2"/>
  <c r="DE688" i="2"/>
  <c r="DC689" i="2"/>
  <c r="DG691" i="2"/>
  <c r="DG692" i="2"/>
  <c r="DH692" i="2"/>
  <c r="DC693" i="2"/>
  <c r="DE693" i="2"/>
  <c r="DE694" i="2"/>
  <c r="DD695" i="2"/>
  <c r="DG695" i="2"/>
  <c r="DH695" i="2"/>
  <c r="DD696" i="2"/>
  <c r="DG696" i="2"/>
  <c r="DB697" i="2"/>
  <c r="DB698" i="2"/>
  <c r="DB699" i="2"/>
  <c r="DE699" i="2"/>
  <c r="DE700" i="2"/>
  <c r="DH700" i="2"/>
  <c r="DD701" i="2"/>
  <c r="DH701" i="2"/>
  <c r="DB704" i="2"/>
  <c r="DE704" i="2"/>
  <c r="DD706" i="2"/>
  <c r="DH706" i="2"/>
  <c r="DD707" i="2"/>
  <c r="DH707" i="2"/>
  <c r="DC708" i="2"/>
  <c r="DB709" i="2"/>
  <c r="DE709" i="2"/>
  <c r="DD710" i="2"/>
  <c r="DC711" i="2"/>
  <c r="DE711" i="2"/>
  <c r="DC712" i="2"/>
  <c r="DE712" i="2"/>
  <c r="DC713" i="2"/>
  <c r="DG714" i="2"/>
  <c r="DH715" i="2"/>
  <c r="DB716" i="2"/>
  <c r="DH716" i="2"/>
  <c r="DC718" i="2"/>
  <c r="DD719" i="2"/>
  <c r="DG719" i="2"/>
  <c r="DB720" i="2"/>
  <c r="DE720" i="2"/>
  <c r="DB721" i="2"/>
  <c r="DE721" i="2"/>
  <c r="DD722" i="2"/>
  <c r="DH722" i="2"/>
  <c r="DC724" i="2"/>
  <c r="DE724" i="2"/>
  <c r="DD725" i="2"/>
  <c r="DG725" i="2"/>
  <c r="DH725" i="2"/>
  <c r="DB726" i="2"/>
  <c r="DG726" i="2"/>
  <c r="DD728" i="2"/>
  <c r="DH728" i="2"/>
  <c r="DG729" i="2"/>
  <c r="DB730" i="2"/>
  <c r="DE730" i="2"/>
  <c r="DC731" i="2"/>
  <c r="DE731" i="2"/>
  <c r="DG732" i="2"/>
  <c r="DB733" i="2"/>
  <c r="DE733" i="2"/>
  <c r="DC734" i="2"/>
  <c r="DH735" i="2"/>
  <c r="DB736" i="2"/>
  <c r="DC737" i="2"/>
  <c r="DD738" i="2"/>
  <c r="DG738" i="2"/>
  <c r="DC739" i="2"/>
  <c r="DB740" i="2"/>
  <c r="DD741" i="2"/>
  <c r="DG741" i="2"/>
  <c r="DC743" i="2"/>
  <c r="DH743" i="2"/>
  <c r="DB744" i="2"/>
  <c r="DG744" i="2"/>
  <c r="DH744" i="2"/>
  <c r="DC745" i="2"/>
  <c r="DC746" i="2"/>
  <c r="DE746" i="2"/>
  <c r="DE747" i="2"/>
  <c r="DD748" i="2"/>
  <c r="DH748" i="2"/>
  <c r="DD749" i="2"/>
  <c r="DC750" i="2"/>
  <c r="DB751" i="2"/>
  <c r="DG751" i="2"/>
  <c r="DH751" i="2"/>
  <c r="DB752" i="2"/>
  <c r="DG752" i="2"/>
  <c r="DH752" i="2"/>
  <c r="DD753" i="2"/>
  <c r="DC754" i="2"/>
  <c r="DE754" i="2"/>
  <c r="DC755" i="2"/>
  <c r="DE755" i="2"/>
  <c r="DG756" i="2"/>
  <c r="DH756" i="2"/>
  <c r="DD757" i="2"/>
  <c r="DD758" i="2"/>
  <c r="DD759" i="2"/>
  <c r="DG759" i="2"/>
  <c r="DH759" i="2"/>
  <c r="DC760" i="2"/>
  <c r="DE760" i="2"/>
  <c r="DG761" i="2"/>
  <c r="DH761" i="2"/>
  <c r="DB762" i="2"/>
  <c r="DE762" i="2"/>
  <c r="DD763" i="2"/>
  <c r="DH763" i="2"/>
  <c r="DD764" i="2"/>
  <c r="DD766" i="2"/>
  <c r="DE767" i="2"/>
  <c r="DC768" i="2"/>
  <c r="DG763" i="2"/>
  <c r="DG764" i="2"/>
  <c r="DH764" i="2"/>
  <c r="DB765" i="2"/>
  <c r="DE765" i="2"/>
  <c r="DC767" i="2"/>
  <c r="DD768" i="2"/>
  <c r="DH768" i="2"/>
  <c r="DG770" i="2"/>
  <c r="DD771" i="2"/>
  <c r="DD767" i="2"/>
  <c r="DG768" i="2"/>
  <c r="DC769" i="2"/>
  <c r="DE769" i="2"/>
  <c r="DB770" i="2"/>
  <c r="DB771" i="2"/>
  <c r="DC772" i="2"/>
  <c r="DE772" i="2"/>
  <c r="DD774" i="2"/>
  <c r="DD775" i="2"/>
  <c r="DG775" i="2"/>
  <c r="DC776" i="2"/>
  <c r="DE776" i="2"/>
  <c r="DC777" i="2"/>
  <c r="DD778" i="2"/>
  <c r="DH778" i="2"/>
  <c r="DB779" i="2"/>
  <c r="DE779" i="2"/>
  <c r="DC780" i="2"/>
  <c r="DE780" i="2"/>
  <c r="DH781" i="2"/>
  <c r="DC782" i="2"/>
  <c r="DE782" i="2"/>
  <c r="DB783" i="2"/>
  <c r="DG783" i="2"/>
  <c r="DH783" i="2"/>
  <c r="DD784" i="2"/>
  <c r="DG784" i="2"/>
  <c r="DC785" i="2"/>
  <c r="DE785" i="2"/>
  <c r="DB786" i="2"/>
  <c r="DE786" i="2"/>
  <c r="DD787" i="2"/>
  <c r="DG787" i="2"/>
  <c r="DC788" i="2"/>
  <c r="DE788" i="2"/>
  <c r="DB789" i="2"/>
  <c r="DG789" i="2"/>
  <c r="DB791" i="2"/>
  <c r="DB792" i="2"/>
  <c r="DB794" i="2"/>
  <c r="DD794" i="2"/>
  <c r="DE794" i="2"/>
  <c r="DG794" i="2"/>
  <c r="DD795" i="2"/>
  <c r="DG795" i="2"/>
  <c r="DB796" i="2"/>
  <c r="DG798" i="2"/>
  <c r="DD801" i="2"/>
  <c r="DH801" i="2"/>
  <c r="DB802" i="2"/>
  <c r="DC804" i="2"/>
  <c r="DH804" i="2"/>
  <c r="DD805" i="2"/>
  <c r="DH805" i="2"/>
  <c r="DB742" i="2"/>
  <c r="DG742" i="2"/>
  <c r="DE743" i="2"/>
  <c r="DE745" i="2"/>
  <c r="DG746" i="2"/>
  <c r="DH746" i="2"/>
  <c r="DB747" i="2"/>
  <c r="DH747" i="2"/>
  <c r="DC748" i="2"/>
  <c r="DC749" i="2"/>
  <c r="DB750" i="2"/>
  <c r="DE750" i="2"/>
  <c r="DD751" i="2"/>
  <c r="DC753" i="2"/>
  <c r="DE753" i="2"/>
  <c r="DB754" i="2"/>
  <c r="DH755" i="2"/>
  <c r="DD756" i="2"/>
  <c r="DC757" i="2"/>
  <c r="DE757" i="2"/>
  <c r="DC758" i="2"/>
  <c r="DE758" i="2"/>
  <c r="DC759" i="2"/>
  <c r="DB760" i="2"/>
  <c r="DG760" i="2"/>
  <c r="DH760" i="2"/>
  <c r="DD761" i="2"/>
  <c r="DG762" i="2"/>
  <c r="DC764" i="2"/>
  <c r="DD765" i="2"/>
  <c r="DG765" i="2"/>
  <c r="DH765" i="2"/>
  <c r="DC766" i="2"/>
  <c r="DE766" i="2"/>
  <c r="DG767" i="2"/>
  <c r="DH767" i="2"/>
  <c r="DB768" i="2"/>
  <c r="DE768" i="2"/>
  <c r="DD769" i="2"/>
  <c r="DH769" i="2"/>
  <c r="DC770" i="2"/>
  <c r="DE770" i="2"/>
  <c r="DC771" i="2"/>
  <c r="DE771" i="2"/>
  <c r="DD772" i="2"/>
  <c r="DH772" i="2"/>
  <c r="DB773" i="2"/>
  <c r="DE773" i="2"/>
  <c r="DG774" i="2"/>
  <c r="DH774" i="2"/>
  <c r="DD776" i="2"/>
  <c r="DH776" i="2"/>
  <c r="DE777" i="2"/>
  <c r="DG778" i="2"/>
  <c r="DC779" i="2"/>
  <c r="DD780" i="2"/>
  <c r="DB781" i="2"/>
  <c r="DG781" i="2"/>
  <c r="DC786" i="2"/>
  <c r="DH786" i="2"/>
  <c r="DB787" i="2"/>
  <c r="DH787" i="2"/>
  <c r="DC789" i="2"/>
  <c r="DE789" i="2"/>
  <c r="DE791" i="2"/>
  <c r="DC792" i="2"/>
  <c r="DE792" i="2"/>
  <c r="DB793" i="2"/>
  <c r="DE793" i="2"/>
  <c r="DC796" i="2"/>
  <c r="DE796" i="2"/>
  <c r="DB797" i="2"/>
  <c r="DE797" i="2"/>
  <c r="DC798" i="2"/>
  <c r="DE798" i="2"/>
  <c r="DH798" i="2"/>
  <c r="DB799" i="2"/>
  <c r="DE799" i="2"/>
  <c r="DB801" i="2"/>
  <c r="DG801" i="2"/>
  <c r="DG769" i="2"/>
  <c r="DD770" i="2"/>
  <c r="DH770" i="2"/>
  <c r="DG772" i="2"/>
  <c r="DC773" i="2"/>
  <c r="DH773" i="2"/>
  <c r="DB774" i="2"/>
  <c r="DB775" i="2"/>
  <c r="DE775" i="2"/>
  <c r="DG776" i="2"/>
  <c r="DD777" i="2"/>
  <c r="DB778" i="2"/>
  <c r="DD779" i="2"/>
  <c r="DG780" i="2"/>
  <c r="DH780" i="2"/>
  <c r="DC781" i="2"/>
  <c r="DE781" i="2"/>
  <c r="DD782" i="2"/>
  <c r="DH782" i="2"/>
  <c r="DC783" i="2"/>
  <c r="DE783" i="2"/>
  <c r="DB784" i="2"/>
  <c r="DE784" i="2"/>
  <c r="DD785" i="2"/>
  <c r="DH785" i="2"/>
  <c r="DD786" i="2"/>
  <c r="DG786" i="2"/>
  <c r="DE787" i="2"/>
  <c r="DD788" i="2"/>
  <c r="DG788" i="2"/>
  <c r="DH788" i="2"/>
  <c r="DD789" i="2"/>
  <c r="DC791" i="2"/>
  <c r="DD792" i="2"/>
  <c r="DC793" i="2"/>
  <c r="DH793" i="2"/>
  <c r="DC794" i="2"/>
  <c r="DH794" i="2"/>
  <c r="DB795" i="2"/>
  <c r="DE795" i="2"/>
  <c r="DD796" i="2"/>
  <c r="DC797" i="2"/>
  <c r="DH797" i="2"/>
  <c r="DD798" i="2"/>
  <c r="DC799" i="2"/>
  <c r="DH799" i="2"/>
  <c r="DE801" i="2"/>
  <c r="DD802" i="2"/>
  <c r="DH802" i="2"/>
  <c r="DC803" i="2"/>
  <c r="DE805" i="2"/>
  <c r="DB808" i="2"/>
  <c r="DE808" i="2"/>
  <c r="DC810" i="2"/>
  <c r="DG810" i="2"/>
  <c r="DH810" i="2"/>
  <c r="DD812" i="2"/>
  <c r="DG813" i="2"/>
  <c r="DD817" i="2"/>
  <c r="DD819" i="2"/>
  <c r="DH819" i="2"/>
  <c r="DB821" i="2"/>
  <c r="DG771" i="2"/>
  <c r="DH771" i="2"/>
  <c r="DB772" i="2"/>
  <c r="DD773" i="2"/>
  <c r="DG773" i="2"/>
  <c r="DC774" i="2"/>
  <c r="DE774" i="2"/>
  <c r="DC775" i="2"/>
  <c r="DH775" i="2"/>
  <c r="DB776" i="2"/>
  <c r="DB777" i="2"/>
  <c r="DG777" i="2"/>
  <c r="DH777" i="2"/>
  <c r="DC778" i="2"/>
  <c r="DE778" i="2"/>
  <c r="DG779" i="2"/>
  <c r="DH779" i="2"/>
  <c r="DB780" i="2"/>
  <c r="DD781" i="2"/>
  <c r="DB782" i="2"/>
  <c r="DG782" i="2"/>
  <c r="DD783" i="2"/>
  <c r="DC784" i="2"/>
  <c r="DH784" i="2"/>
  <c r="DB785" i="2"/>
  <c r="DG785" i="2"/>
  <c r="DC787" i="2"/>
  <c r="DB788" i="2"/>
  <c r="DH789" i="2"/>
  <c r="DD791" i="2"/>
  <c r="DG791" i="2"/>
  <c r="DH791" i="2"/>
  <c r="DG792" i="2"/>
  <c r="DH792" i="2"/>
  <c r="DD793" i="2"/>
  <c r="DG793" i="2"/>
  <c r="DC795" i="2"/>
  <c r="DH795" i="2"/>
  <c r="DG796" i="2"/>
  <c r="DH796" i="2"/>
  <c r="DD797" i="2"/>
  <c r="DG797" i="2"/>
  <c r="DB798" i="2"/>
  <c r="DD799" i="2"/>
  <c r="DG799" i="2"/>
  <c r="DC801" i="2"/>
  <c r="DG802" i="2"/>
  <c r="DD803" i="2"/>
  <c r="DG803" i="2"/>
  <c r="DH803" i="2"/>
  <c r="DB804" i="2"/>
  <c r="DE804" i="2"/>
  <c r="DC805" i="2"/>
  <c r="DC808" i="2"/>
  <c r="DE810" i="2"/>
  <c r="DB811" i="2"/>
  <c r="DG812" i="2"/>
  <c r="DH812" i="2"/>
  <c r="DB813" i="2"/>
  <c r="DB815" i="2"/>
  <c r="DD815" i="2"/>
  <c r="DE815" i="2"/>
  <c r="DG815" i="2"/>
  <c r="DB817" i="2"/>
  <c r="DH817" i="2"/>
  <c r="DC821" i="2"/>
  <c r="DD808" i="2"/>
  <c r="DD810" i="2"/>
  <c r="DC811" i="2"/>
  <c r="DH811" i="2"/>
  <c r="DB812" i="2"/>
  <c r="DE812" i="2"/>
  <c r="DC813" i="2"/>
  <c r="DE813" i="2"/>
  <c r="DC817" i="2"/>
  <c r="DH818" i="2"/>
  <c r="DC819" i="2"/>
  <c r="DH820" i="2"/>
  <c r="DB822" i="2"/>
  <c r="DC802" i="2"/>
  <c r="DE802" i="2"/>
  <c r="DB803" i="2"/>
  <c r="DE803" i="2"/>
  <c r="DD804" i="2"/>
  <c r="DG804" i="2"/>
  <c r="DB805" i="2"/>
  <c r="DG805" i="2"/>
  <c r="DG808" i="2"/>
  <c r="DH808" i="2"/>
  <c r="DB810" i="2"/>
  <c r="DD811" i="2"/>
  <c r="DC812" i="2"/>
  <c r="DD813" i="2"/>
  <c r="DH813" i="2"/>
  <c r="DC815" i="2"/>
  <c r="DH815" i="2"/>
  <c r="DE817" i="2"/>
  <c r="DG820" i="2"/>
  <c r="DH821" i="2"/>
  <c r="DH822" i="2"/>
  <c r="DB723" i="2"/>
  <c r="DB706" i="2"/>
  <c r="DB515" i="2"/>
  <c r="DB757" i="2"/>
  <c r="DB683" i="2"/>
  <c r="DB560" i="2"/>
  <c r="DB626" i="2"/>
  <c r="DB761" i="2"/>
  <c r="DB513" i="2"/>
  <c r="DB655" i="2"/>
  <c r="DB694" i="2"/>
  <c r="DB728" i="2"/>
  <c r="DB763" i="2"/>
  <c r="DB769" i="2"/>
  <c r="DB512" i="2"/>
  <c r="DB586" i="2"/>
  <c r="DB623" i="2"/>
  <c r="DB649" i="2"/>
  <c r="DB758" i="2"/>
  <c r="DB766" i="2"/>
  <c r="DB517" i="2"/>
  <c r="DB518" i="2"/>
  <c r="DB519" i="2"/>
  <c r="DB561" i="2"/>
  <c r="DB625" i="2"/>
  <c r="DB627" i="2"/>
  <c r="DB662" i="2"/>
  <c r="DB767" i="2"/>
  <c r="DF7" i="2"/>
  <c r="DF820" i="2"/>
  <c r="DF817" i="2"/>
  <c r="DF815" i="2"/>
  <c r="DF813" i="2"/>
  <c r="DF812" i="2"/>
  <c r="DF811" i="2"/>
  <c r="DF810" i="2"/>
  <c r="DF808" i="2"/>
  <c r="DF805" i="2"/>
  <c r="DF804" i="2"/>
  <c r="DF803" i="2"/>
  <c r="DF802" i="2"/>
  <c r="DF801" i="2"/>
  <c r="DF799" i="2"/>
  <c r="DF798" i="2"/>
  <c r="DF797" i="2"/>
  <c r="DF796" i="2"/>
  <c r="DF795" i="2"/>
  <c r="DF794" i="2"/>
  <c r="DF793" i="2"/>
  <c r="DF792" i="2"/>
  <c r="DF791" i="2"/>
  <c r="DF789" i="2"/>
  <c r="DF788" i="2"/>
  <c r="DF787" i="2"/>
  <c r="DF786" i="2"/>
  <c r="DF785" i="2"/>
  <c r="DF784" i="2"/>
  <c r="DF783" i="2"/>
  <c r="DF782" i="2"/>
  <c r="DF781" i="2"/>
  <c r="DF780" i="2"/>
  <c r="DF779" i="2"/>
  <c r="DF778" i="2"/>
  <c r="DF777" i="2"/>
  <c r="DF776" i="2"/>
  <c r="DF775" i="2"/>
  <c r="DF774" i="2"/>
  <c r="DF773" i="2"/>
  <c r="DF772" i="2"/>
  <c r="DF771" i="2"/>
  <c r="DF770" i="2"/>
  <c r="DF769" i="2"/>
  <c r="DF768" i="2"/>
  <c r="DF767" i="2"/>
  <c r="DF766" i="2"/>
  <c r="DF765" i="2"/>
  <c r="DF764" i="2"/>
  <c r="DF763" i="2"/>
  <c r="DF762" i="2"/>
  <c r="DF761" i="2"/>
  <c r="DF760" i="2"/>
  <c r="DF759" i="2"/>
  <c r="DF758" i="2"/>
  <c r="DF757" i="2"/>
  <c r="DF756" i="2"/>
  <c r="DF755" i="2"/>
  <c r="DF754" i="2"/>
  <c r="DF753" i="2"/>
  <c r="DF752" i="2"/>
  <c r="DF751" i="2"/>
  <c r="DF750" i="2"/>
  <c r="DF749" i="2"/>
  <c r="DF748" i="2"/>
  <c r="DF747" i="2"/>
  <c r="DF746" i="2"/>
  <c r="DF745" i="2"/>
  <c r="DF744" i="2"/>
  <c r="DF743" i="2"/>
  <c r="DF742" i="2"/>
  <c r="DF741" i="2"/>
  <c r="DF740" i="2"/>
  <c r="DF739" i="2"/>
  <c r="DF738" i="2"/>
  <c r="DF737" i="2"/>
  <c r="DF736" i="2"/>
  <c r="DF735" i="2"/>
  <c r="DF734" i="2"/>
  <c r="DF733" i="2"/>
  <c r="DF732" i="2"/>
  <c r="DF731" i="2"/>
  <c r="DF730" i="2"/>
  <c r="DF729" i="2"/>
  <c r="DF728" i="2"/>
  <c r="DF727" i="2"/>
  <c r="DF726" i="2"/>
  <c r="DF725" i="2"/>
  <c r="DF724" i="2"/>
  <c r="DF723" i="2"/>
  <c r="DF722" i="2"/>
  <c r="DF721" i="2"/>
  <c r="DF720" i="2"/>
  <c r="DF719" i="2"/>
  <c r="DF718" i="2"/>
  <c r="DF717" i="2"/>
  <c r="DF716" i="2"/>
  <c r="DF715" i="2"/>
  <c r="DF714" i="2"/>
  <c r="DF713" i="2"/>
  <c r="DF712" i="2"/>
  <c r="DF711" i="2"/>
  <c r="DF710" i="2"/>
  <c r="DF709" i="2"/>
  <c r="DF708" i="2"/>
  <c r="DF707" i="2"/>
  <c r="DF706" i="2"/>
  <c r="DF705" i="2"/>
  <c r="DF704" i="2"/>
  <c r="DF703" i="2"/>
  <c r="DF702" i="2"/>
  <c r="DF701" i="2"/>
  <c r="DF700" i="2"/>
  <c r="DF699" i="2"/>
  <c r="DF698" i="2"/>
  <c r="DF697" i="2"/>
  <c r="DF696" i="2"/>
  <c r="DF695" i="2"/>
  <c r="DF694" i="2"/>
  <c r="DF693" i="2"/>
  <c r="DF692" i="2"/>
  <c r="DF691" i="2"/>
  <c r="DF690" i="2"/>
  <c r="DF689" i="2"/>
  <c r="DF688" i="2"/>
  <c r="DF687" i="2"/>
  <c r="DF686" i="2"/>
  <c r="DF685" i="2"/>
  <c r="DF684" i="2"/>
  <c r="DF683" i="2"/>
  <c r="DF682" i="2"/>
  <c r="DF681" i="2"/>
  <c r="DF680" i="2"/>
  <c r="DF679" i="2"/>
  <c r="DF678" i="2"/>
  <c r="DF677" i="2"/>
  <c r="DF676" i="2"/>
  <c r="DF675" i="2"/>
  <c r="DF674" i="2"/>
  <c r="DF673" i="2"/>
  <c r="DF672" i="2"/>
  <c r="DF671" i="2"/>
  <c r="DF670" i="2"/>
  <c r="DF669" i="2"/>
  <c r="DF668" i="2"/>
  <c r="DF667" i="2"/>
  <c r="DF666" i="2"/>
  <c r="DF665" i="2"/>
  <c r="DF664" i="2"/>
  <c r="DF663" i="2"/>
  <c r="DF662" i="2"/>
  <c r="DF661" i="2"/>
  <c r="DF660" i="2"/>
  <c r="DF659" i="2"/>
  <c r="DF658" i="2"/>
  <c r="DF657" i="2"/>
  <c r="DF656" i="2"/>
  <c r="DF655" i="2"/>
  <c r="DF654" i="2"/>
  <c r="DF653" i="2"/>
  <c r="DF652" i="2"/>
  <c r="DF651" i="2"/>
  <c r="DF650" i="2"/>
  <c r="DF649" i="2"/>
  <c r="DF648" i="2"/>
  <c r="DF647" i="2"/>
  <c r="DF646" i="2"/>
  <c r="DF645" i="2"/>
  <c r="DF644" i="2"/>
  <c r="DF643" i="2"/>
  <c r="DF642" i="2"/>
  <c r="DF641" i="2"/>
  <c r="DF640" i="2"/>
  <c r="DF639" i="2"/>
  <c r="DF638" i="2"/>
  <c r="DF637" i="2"/>
  <c r="DF636" i="2"/>
  <c r="DF635" i="2"/>
  <c r="DF634" i="2"/>
  <c r="DF633" i="2"/>
  <c r="DF632" i="2"/>
  <c r="DF631" i="2"/>
  <c r="DF630" i="2"/>
  <c r="DF627" i="2"/>
  <c r="DF626" i="2"/>
  <c r="DF625" i="2"/>
  <c r="DF624" i="2"/>
  <c r="DF623" i="2"/>
  <c r="DF622" i="2"/>
  <c r="DF621" i="2"/>
  <c r="DF620" i="2"/>
  <c r="DF619" i="2"/>
  <c r="DF618" i="2"/>
  <c r="DF616" i="2"/>
  <c r="DF615" i="2"/>
  <c r="DF614" i="2"/>
  <c r="DF613" i="2"/>
  <c r="DF612" i="2"/>
  <c r="DF611" i="2"/>
  <c r="DF610" i="2"/>
  <c r="DF609" i="2"/>
  <c r="DF608" i="2"/>
  <c r="DF606" i="2"/>
  <c r="DF605" i="2"/>
  <c r="DF604" i="2"/>
  <c r="DF603" i="2"/>
  <c r="DF602" i="2"/>
  <c r="DF601" i="2"/>
  <c r="DF600" i="2"/>
  <c r="DF599" i="2"/>
  <c r="DF598" i="2"/>
  <c r="DF597" i="2"/>
  <c r="DF596" i="2"/>
  <c r="DF595" i="2"/>
  <c r="DF594" i="2"/>
  <c r="DF593" i="2"/>
  <c r="DF592" i="2"/>
  <c r="DF591" i="2"/>
  <c r="DF590" i="2"/>
  <c r="DF589" i="2"/>
  <c r="DF588" i="2"/>
  <c r="DF586" i="2"/>
  <c r="DF585" i="2"/>
  <c r="DF584" i="2"/>
  <c r="DF583" i="2"/>
  <c r="DF582" i="2"/>
  <c r="DF581" i="2"/>
  <c r="DF580" i="2"/>
  <c r="DF579" i="2"/>
  <c r="DF578" i="2"/>
  <c r="DF577" i="2"/>
  <c r="DF576" i="2"/>
  <c r="DF575" i="2"/>
  <c r="DF574" i="2"/>
  <c r="DF571" i="2"/>
  <c r="DF570" i="2"/>
  <c r="DF569" i="2"/>
  <c r="DF568" i="2"/>
  <c r="DF573" i="2"/>
  <c r="DF572" i="2"/>
  <c r="DF567" i="2"/>
  <c r="DF564" i="2"/>
  <c r="DF563" i="2"/>
  <c r="DF562" i="2"/>
  <c r="DF561" i="2"/>
  <c r="DF560" i="2"/>
  <c r="DF557" i="2"/>
  <c r="DF556" i="2"/>
  <c r="DF555" i="2"/>
  <c r="DF554" i="2"/>
  <c r="DF552" i="2"/>
  <c r="DF551" i="2"/>
  <c r="DF548" i="2"/>
  <c r="DF543" i="2"/>
  <c r="DF542" i="2"/>
  <c r="DF541" i="2"/>
  <c r="DF537" i="2"/>
  <c r="DF529" i="2"/>
  <c r="DF528" i="2"/>
  <c r="DF523" i="2"/>
  <c r="DF521" i="2"/>
  <c r="DF519" i="2"/>
  <c r="DF518" i="2"/>
  <c r="DF517" i="2"/>
  <c r="DF516" i="2"/>
  <c r="DF515" i="2"/>
  <c r="DF514" i="2"/>
  <c r="DF513" i="2"/>
  <c r="DF512" i="2"/>
  <c r="DF511" i="2"/>
  <c r="DF510" i="2"/>
  <c r="DF509" i="2"/>
  <c r="DF508" i="2"/>
  <c r="DF507" i="2"/>
  <c r="DF506" i="2"/>
  <c r="DF505" i="2"/>
  <c r="DF504" i="2"/>
  <c r="DF503" i="2"/>
  <c r="DF502" i="2"/>
  <c r="DF501" i="2"/>
  <c r="DF500" i="2"/>
  <c r="DF499" i="2"/>
  <c r="DF498" i="2"/>
  <c r="DF497" i="2"/>
  <c r="DF496" i="2"/>
  <c r="DF495" i="2"/>
  <c r="DF494" i="2"/>
  <c r="DF493" i="2"/>
  <c r="DF492" i="2"/>
  <c r="DF491" i="2"/>
  <c r="DF490" i="2"/>
  <c r="DF489" i="2"/>
  <c r="DF488" i="2"/>
  <c r="DF487" i="2"/>
  <c r="DF486" i="2"/>
  <c r="DF485" i="2"/>
  <c r="DF484" i="2"/>
  <c r="DF483" i="2"/>
  <c r="DF482" i="2"/>
  <c r="DF481" i="2"/>
  <c r="DF480" i="2"/>
  <c r="DF479" i="2"/>
  <c r="DF478" i="2"/>
  <c r="DF477" i="2"/>
  <c r="DF476" i="2"/>
  <c r="DF475" i="2"/>
  <c r="DF474" i="2"/>
  <c r="DF471" i="2"/>
  <c r="DF470" i="2"/>
  <c r="DF469" i="2"/>
  <c r="DF468" i="2"/>
  <c r="DF467" i="2"/>
  <c r="DF464" i="2"/>
  <c r="DF462" i="2"/>
  <c r="DF459" i="2"/>
  <c r="DF457" i="2"/>
  <c r="DF456" i="2"/>
  <c r="DF455" i="2"/>
  <c r="DF453" i="2"/>
  <c r="DF452" i="2"/>
  <c r="DF448" i="2"/>
  <c r="DF447" i="2"/>
  <c r="DF446" i="2"/>
  <c r="DF443" i="2"/>
  <c r="DF436" i="2"/>
  <c r="DF435" i="2"/>
  <c r="DF432" i="2"/>
  <c r="DF414" i="2"/>
  <c r="DF401" i="2"/>
  <c r="DF396" i="2"/>
  <c r="DF391" i="2"/>
  <c r="DF386" i="2"/>
  <c r="DF381" i="2"/>
  <c r="DF379" i="2"/>
  <c r="DF377" i="2"/>
  <c r="DF372" i="2"/>
  <c r="DF368" i="2"/>
  <c r="DF363" i="2"/>
  <c r="DF357" i="2"/>
  <c r="DF354" i="2"/>
  <c r="DF347" i="2"/>
  <c r="DF343" i="2"/>
  <c r="DF337" i="2"/>
  <c r="DF331" i="2"/>
  <c r="DF327" i="2"/>
  <c r="DF321" i="2"/>
  <c r="DF317" i="2"/>
  <c r="DF339" i="2"/>
  <c r="DF329" i="2"/>
  <c r="DF324" i="2"/>
  <c r="DF319" i="2"/>
  <c r="DF316" i="2"/>
  <c r="DF426" i="2"/>
  <c r="DF415" i="2"/>
  <c r="DF406" i="2"/>
  <c r="DF403" i="2"/>
  <c r="DF389" i="2"/>
  <c r="DF383" i="2"/>
  <c r="DF378" i="2"/>
  <c r="DF376" i="2"/>
  <c r="DF374" i="2"/>
  <c r="DF369" i="2"/>
  <c r="DF367" i="2"/>
  <c r="DF362" i="2"/>
  <c r="DF359" i="2"/>
  <c r="DF356" i="2"/>
  <c r="DF351" i="2"/>
  <c r="DF348" i="2"/>
  <c r="DF345" i="2"/>
  <c r="DF342" i="2"/>
  <c r="DF340" i="2"/>
  <c r="DF336" i="2"/>
  <c r="DF333" i="2"/>
  <c r="DF330" i="2"/>
  <c r="DF326" i="2"/>
  <c r="DF323" i="2"/>
  <c r="DF320" i="2"/>
  <c r="DF315" i="2"/>
  <c r="DF472" i="2"/>
  <c r="DF424" i="2"/>
  <c r="DF419" i="2"/>
  <c r="DF416" i="2"/>
  <c r="DF408" i="2"/>
  <c r="DF399" i="2"/>
  <c r="DF390" i="2"/>
  <c r="DF380" i="2"/>
  <c r="DF375" i="2"/>
  <c r="DF373" i="2"/>
  <c r="DF370" i="2"/>
  <c r="DF366" i="2"/>
  <c r="DF364" i="2"/>
  <c r="DF358" i="2"/>
  <c r="DF355" i="2"/>
  <c r="DF352" i="2"/>
  <c r="DF349" i="2"/>
  <c r="DF346" i="2"/>
  <c r="DF344" i="2"/>
  <c r="DF341" i="2"/>
  <c r="DF338" i="2"/>
  <c r="DF335" i="2"/>
  <c r="DF332" i="2"/>
  <c r="DF328" i="2"/>
  <c r="DF325" i="2"/>
  <c r="DF322" i="2"/>
  <c r="DF318" i="2"/>
  <c r="DF314" i="2"/>
  <c r="DF313" i="2"/>
  <c r="DF312" i="2"/>
  <c r="DF311" i="2"/>
  <c r="DF310" i="2"/>
  <c r="DF308" i="2"/>
  <c r="DF307" i="2"/>
  <c r="DF301" i="2"/>
  <c r="DF299" i="2"/>
  <c r="DF298" i="2"/>
  <c r="DF297" i="2"/>
  <c r="DF295" i="2"/>
  <c r="DF294" i="2"/>
  <c r="DF293" i="2"/>
  <c r="DF291" i="2"/>
  <c r="DF290" i="2"/>
  <c r="DF289" i="2"/>
  <c r="DF288" i="2"/>
  <c r="DF287" i="2"/>
  <c r="DF286" i="2"/>
  <c r="DF285" i="2"/>
  <c r="DF284" i="2"/>
  <c r="DF283" i="2"/>
  <c r="DF282" i="2"/>
  <c r="DF281" i="2"/>
  <c r="DF280" i="2"/>
  <c r="DF279" i="2"/>
  <c r="DF278" i="2"/>
  <c r="DF277" i="2"/>
  <c r="DF276" i="2"/>
  <c r="DF275" i="2"/>
  <c r="DF274" i="2"/>
  <c r="DF273" i="2"/>
  <c r="DF272" i="2"/>
  <c r="DF271" i="2"/>
  <c r="DF269" i="2"/>
  <c r="DF268" i="2"/>
  <c r="DF267" i="2"/>
  <c r="DF265" i="2"/>
  <c r="DF264" i="2"/>
  <c r="DF263" i="2"/>
  <c r="DF262" i="2"/>
  <c r="DF261" i="2"/>
  <c r="DF260" i="2"/>
  <c r="DF259" i="2"/>
  <c r="DF257" i="2"/>
  <c r="DF256" i="2"/>
  <c r="DF255" i="2"/>
  <c r="DF249" i="2"/>
  <c r="DF248" i="2"/>
  <c r="DF247" i="2"/>
  <c r="DF182" i="2"/>
  <c r="DF179" i="2"/>
  <c r="DF171" i="2"/>
  <c r="DF169" i="2"/>
  <c r="DF164" i="2"/>
  <c r="DF158" i="2"/>
  <c r="DF155" i="2"/>
  <c r="DF153" i="2"/>
  <c r="DF150" i="2"/>
  <c r="DF145" i="2"/>
  <c r="DF143" i="2"/>
  <c r="DF139" i="2"/>
  <c r="DF135" i="2"/>
  <c r="DF132" i="2"/>
  <c r="DF129" i="2"/>
  <c r="DF126" i="2"/>
  <c r="DF124" i="2"/>
  <c r="DF120" i="2"/>
  <c r="DF115" i="2"/>
  <c r="DF110" i="2"/>
  <c r="DF107" i="2"/>
  <c r="DF103" i="2"/>
  <c r="DF99" i="2"/>
  <c r="DF94" i="2"/>
  <c r="DF92" i="2"/>
  <c r="DF87" i="2"/>
  <c r="DF73" i="2"/>
  <c r="DF69" i="2"/>
  <c r="DF63" i="2"/>
  <c r="DF59" i="2"/>
  <c r="DF52" i="2"/>
  <c r="DF42" i="2"/>
  <c r="DF32" i="2"/>
  <c r="DF27" i="2"/>
  <c r="DF21" i="2"/>
  <c r="DF16" i="2"/>
  <c r="DF8" i="2"/>
  <c r="DF102" i="2"/>
  <c r="DF90" i="2"/>
  <c r="DF85" i="2"/>
  <c r="DF82" i="2"/>
  <c r="DF80" i="2"/>
  <c r="DF76" i="2"/>
  <c r="DF71" i="2"/>
  <c r="DF67" i="2"/>
  <c r="DF64" i="2"/>
  <c r="DF58" i="2"/>
  <c r="DF55" i="2"/>
  <c r="DF51" i="2"/>
  <c r="DF48" i="2"/>
  <c r="DF43" i="2"/>
  <c r="DF40" i="2"/>
  <c r="DF36" i="2"/>
  <c r="DF33" i="2"/>
  <c r="DF26" i="2"/>
  <c r="DF19" i="2"/>
  <c r="DF15" i="2"/>
  <c r="DF12" i="2"/>
  <c r="DF9" i="2"/>
  <c r="DF180" i="2"/>
  <c r="DF177" i="2"/>
  <c r="DF174" i="2"/>
  <c r="DF172" i="2"/>
  <c r="DF166" i="2"/>
  <c r="DF163" i="2"/>
  <c r="DF160" i="2"/>
  <c r="DF156" i="2"/>
  <c r="DF152" i="2"/>
  <c r="DF149" i="2"/>
  <c r="DF147" i="2"/>
  <c r="DF140" i="2"/>
  <c r="DF137" i="2"/>
  <c r="DF133" i="2"/>
  <c r="DF130" i="2"/>
  <c r="DF128" i="2"/>
  <c r="DF125" i="2"/>
  <c r="DF122" i="2"/>
  <c r="DF119" i="2"/>
  <c r="DF117" i="2"/>
  <c r="DF114" i="2"/>
  <c r="DF112" i="2"/>
  <c r="DF108" i="2"/>
  <c r="DF101" i="2"/>
  <c r="DF98" i="2"/>
  <c r="DF96" i="2"/>
  <c r="DF91" i="2"/>
  <c r="DF88" i="2"/>
  <c r="DF84" i="2"/>
  <c r="DF83" i="2"/>
  <c r="DF79" i="2"/>
  <c r="DF75" i="2"/>
  <c r="DF68" i="2"/>
  <c r="DF65" i="2"/>
  <c r="DF61" i="2"/>
  <c r="DF57" i="2"/>
  <c r="DF53" i="2"/>
  <c r="DF50" i="2"/>
  <c r="DF46" i="2"/>
  <c r="DF44" i="2"/>
  <c r="DF39" i="2"/>
  <c r="DF38" i="2"/>
  <c r="DF35" i="2"/>
  <c r="DF30" i="2"/>
  <c r="DF22" i="2"/>
  <c r="DF18" i="2"/>
  <c r="DF13" i="2"/>
  <c r="DF11" i="2"/>
  <c r="DF181" i="2"/>
  <c r="DF173" i="2"/>
  <c r="DF170" i="2"/>
  <c r="DF167" i="2"/>
  <c r="DF165" i="2"/>
  <c r="DF162" i="2"/>
  <c r="DF159" i="2"/>
  <c r="DF157" i="2"/>
  <c r="DF154" i="2"/>
  <c r="DF151" i="2"/>
  <c r="DF148" i="2"/>
  <c r="DF146" i="2"/>
  <c r="DF142" i="2"/>
  <c r="DF141" i="2"/>
  <c r="DF138" i="2"/>
  <c r="DF136" i="2"/>
  <c r="DF134" i="2"/>
  <c r="DF131" i="2"/>
  <c r="DF127" i="2"/>
  <c r="DF123" i="2"/>
  <c r="DF121" i="2"/>
  <c r="DF118" i="2"/>
  <c r="DF116" i="2"/>
  <c r="DF113" i="2"/>
  <c r="DF109" i="2"/>
  <c r="DF104" i="2"/>
  <c r="DF100" i="2"/>
  <c r="DF97" i="2"/>
  <c r="DF95" i="2"/>
  <c r="DF93" i="2"/>
  <c r="DF89" i="2"/>
  <c r="DF86" i="2"/>
  <c r="DF81" i="2"/>
  <c r="DF78" i="2"/>
  <c r="DF74" i="2"/>
  <c r="DF70" i="2"/>
  <c r="DF66" i="2"/>
  <c r="DF62" i="2"/>
  <c r="DF60" i="2"/>
  <c r="DF56" i="2"/>
  <c r="DF54" i="2"/>
  <c r="DF49" i="2"/>
  <c r="DF47" i="2"/>
  <c r="DF41" i="2"/>
  <c r="DF37" i="2"/>
  <c r="DF34" i="2"/>
  <c r="DF31" i="2"/>
  <c r="DF25" i="2"/>
  <c r="DF23" i="2"/>
  <c r="DF20" i="2"/>
  <c r="DF17" i="2"/>
  <c r="DF14" i="2"/>
  <c r="DF10" i="2"/>
  <c r="BX530" i="2"/>
  <c r="DF530" i="2" s="1"/>
  <c r="BX534" i="2"/>
  <c r="DF534" i="2" s="1"/>
  <c r="BX539" i="2"/>
  <c r="DF539" i="2" s="1"/>
  <c r="BX550" i="2"/>
  <c r="DF550" i="2" s="1"/>
  <c r="BX819" i="2"/>
  <c r="DF819" i="2" s="1"/>
  <c r="BX522" i="2"/>
  <c r="DF522" i="2" s="1"/>
  <c r="BX463" i="2"/>
  <c r="DF463" i="2" s="1"/>
  <c r="BX454" i="2"/>
  <c r="DF454" i="2" s="1"/>
  <c r="BX444" i="2"/>
  <c r="DF444" i="2" s="1"/>
  <c r="BX439" i="2"/>
  <c r="DF439" i="2" s="1"/>
  <c r="BX433" i="2"/>
  <c r="DF433" i="2" s="1"/>
  <c r="BX428" i="2"/>
  <c r="DF428" i="2" s="1"/>
  <c r="BX422" i="2"/>
  <c r="DF422" i="2" s="1"/>
  <c r="BX417" i="2"/>
  <c r="DF417" i="2" s="1"/>
  <c r="BX410" i="2"/>
  <c r="DF410" i="2" s="1"/>
  <c r="BX404" i="2"/>
  <c r="DF404" i="2" s="1"/>
  <c r="BX397" i="2"/>
  <c r="DF397" i="2" s="1"/>
  <c r="BX392" i="2"/>
  <c r="DF392" i="2" s="1"/>
  <c r="BX303" i="2"/>
  <c r="DF303" i="2" s="1"/>
  <c r="BX266" i="2"/>
  <c r="DF266" i="2" s="1"/>
  <c r="BX252" i="2"/>
  <c r="DF252" i="2" s="1"/>
  <c r="BX526" i="2"/>
  <c r="DF526" i="2" s="1"/>
  <c r="BX531" i="2"/>
  <c r="DF531" i="2" s="1"/>
  <c r="BX535" i="2"/>
  <c r="DF535" i="2" s="1"/>
  <c r="BX546" i="2"/>
  <c r="DF546" i="2" s="1"/>
  <c r="BX553" i="2"/>
  <c r="DF553" i="2" s="1"/>
  <c r="BX821" i="2"/>
  <c r="DF821" i="2" s="1"/>
  <c r="BX520" i="2"/>
  <c r="DF520" i="2" s="1"/>
  <c r="BX461" i="2"/>
  <c r="DF461" i="2" s="1"/>
  <c r="BX451" i="2"/>
  <c r="DF451" i="2" s="1"/>
  <c r="BX442" i="2"/>
  <c r="DF442" i="2" s="1"/>
  <c r="BX438" i="2"/>
  <c r="DF438" i="2" s="1"/>
  <c r="BX431" i="2"/>
  <c r="DF431" i="2" s="1"/>
  <c r="BX427" i="2"/>
  <c r="DF427" i="2" s="1"/>
  <c r="BX421" i="2"/>
  <c r="DF421" i="2" s="1"/>
  <c r="BX413" i="2"/>
  <c r="DF413" i="2" s="1"/>
  <c r="BX409" i="2"/>
  <c r="DF409" i="2" s="1"/>
  <c r="BX395" i="2"/>
  <c r="DF395" i="2" s="1"/>
  <c r="BX300" i="2"/>
  <c r="DF300" i="2" s="1"/>
  <c r="BX525" i="2"/>
  <c r="DF525" i="2" s="1"/>
  <c r="BX532" i="2"/>
  <c r="DF532" i="2" s="1"/>
  <c r="BX536" i="2"/>
  <c r="DF536" i="2" s="1"/>
  <c r="BX547" i="2"/>
  <c r="DF547" i="2" s="1"/>
  <c r="BX565" i="2"/>
  <c r="DF565" i="2" s="1"/>
  <c r="BX822" i="2"/>
  <c r="DF822" i="2" s="1"/>
  <c r="BX473" i="2"/>
  <c r="DF473" i="2" s="1"/>
  <c r="BX460" i="2"/>
  <c r="DF460" i="2" s="1"/>
  <c r="BX450" i="2"/>
  <c r="DF450" i="2" s="1"/>
  <c r="BX441" i="2"/>
  <c r="DF441" i="2" s="1"/>
  <c r="BX437" i="2"/>
  <c r="DF437" i="2" s="1"/>
  <c r="BX430" i="2"/>
  <c r="DF430" i="2" s="1"/>
  <c r="BX425" i="2"/>
  <c r="DF425" i="2" s="1"/>
  <c r="BX420" i="2"/>
  <c r="DF420" i="2" s="1"/>
  <c r="BX412" i="2"/>
  <c r="DF412" i="2" s="1"/>
  <c r="BX407" i="2"/>
  <c r="DF407" i="2" s="1"/>
  <c r="BX400" i="2"/>
  <c r="DF400" i="2" s="1"/>
  <c r="BX394" i="2"/>
  <c r="DF394" i="2" s="1"/>
  <c r="BX387" i="2"/>
  <c r="DF387" i="2" s="1"/>
  <c r="BX296" i="2"/>
  <c r="DF296" i="2" s="1"/>
  <c r="BX254" i="2"/>
  <c r="DF254" i="2" s="1"/>
  <c r="BX250" i="2"/>
  <c r="DF250" i="2" s="1"/>
  <c r="BX388" i="2"/>
  <c r="DF388" i="2" s="1"/>
  <c r="BX251" i="2"/>
  <c r="DF251" i="2" s="1"/>
  <c r="BX524" i="2"/>
  <c r="DF524" i="2" s="1"/>
  <c r="BX533" i="2"/>
  <c r="DF533" i="2" s="1"/>
  <c r="BX538" i="2"/>
  <c r="DF538" i="2" s="1"/>
  <c r="BX549" i="2"/>
  <c r="DF549" i="2" s="1"/>
  <c r="BX818" i="2"/>
  <c r="DF818" i="2" s="1"/>
  <c r="BX527" i="2"/>
  <c r="DF527" i="2" s="1"/>
  <c r="BX465" i="2"/>
  <c r="DF465" i="2" s="1"/>
  <c r="BX458" i="2"/>
  <c r="DF458" i="2" s="1"/>
  <c r="BX449" i="2"/>
  <c r="DF449" i="2" s="1"/>
  <c r="BX440" i="2"/>
  <c r="DF440" i="2" s="1"/>
  <c r="BX434" i="2"/>
  <c r="DF434" i="2" s="1"/>
  <c r="BX429" i="2"/>
  <c r="DF429" i="2" s="1"/>
  <c r="BX423" i="2"/>
  <c r="DF423" i="2" s="1"/>
  <c r="BX418" i="2"/>
  <c r="DF418" i="2" s="1"/>
  <c r="BX411" i="2"/>
  <c r="DF411" i="2" s="1"/>
  <c r="BX405" i="2"/>
  <c r="DF405" i="2" s="1"/>
  <c r="BX398" i="2"/>
  <c r="DF398" i="2" s="1"/>
  <c r="BX393" i="2"/>
  <c r="DF393" i="2" s="1"/>
  <c r="BX304" i="2"/>
  <c r="DF304" i="2" s="1"/>
  <c r="BX292" i="2"/>
  <c r="DF292" i="2" s="1"/>
  <c r="BX253" i="2"/>
  <c r="DF253" i="2" s="1"/>
  <c r="BX402" i="2"/>
  <c r="DF402" i="2" s="1"/>
  <c r="BX258" i="2"/>
  <c r="DF258" i="2" s="1"/>
  <c r="BA408" i="2"/>
  <c r="BB408" i="2" s="1"/>
  <c r="AS408" i="2"/>
  <c r="AT408" i="2" s="1"/>
  <c r="AI408" i="2"/>
  <c r="AJ408" i="2" s="1"/>
  <c r="AA408" i="2"/>
  <c r="AB408" i="2" s="1"/>
  <c r="BA406" i="2"/>
  <c r="BB406" i="2" s="1"/>
  <c r="AS406" i="2"/>
  <c r="AT406" i="2" s="1"/>
  <c r="AI406" i="2"/>
  <c r="AJ406" i="2" s="1"/>
  <c r="AA406" i="2"/>
  <c r="AB406" i="2" s="1"/>
  <c r="AY152" i="1"/>
  <c r="BA123" i="2" s="1"/>
  <c r="BB123" i="2" s="1"/>
  <c r="AX152" i="1"/>
  <c r="AV152" i="1"/>
  <c r="AT152" i="1"/>
  <c r="AQ152" i="1"/>
  <c r="AP152" i="1"/>
  <c r="AN152" i="1"/>
  <c r="AL152" i="1"/>
  <c r="AG152" i="1"/>
  <c r="AI123" i="2" s="1"/>
  <c r="AJ123" i="2" s="1"/>
  <c r="AF152" i="1"/>
  <c r="AD152" i="1"/>
  <c r="AB152" i="1"/>
  <c r="X152" i="1"/>
  <c r="V152" i="1"/>
  <c r="BA191" i="2"/>
  <c r="BB191" i="2" s="1"/>
  <c r="AA191" i="2"/>
  <c r="AB191" i="2" s="1"/>
  <c r="AY226" i="1"/>
  <c r="BA189" i="2" s="1"/>
  <c r="BB189" i="2" s="1"/>
  <c r="AX226" i="1"/>
  <c r="AV226" i="1"/>
  <c r="AT226" i="1"/>
  <c r="AQ226" i="1"/>
  <c r="AP226" i="1"/>
  <c r="AN226" i="1"/>
  <c r="AL226" i="1"/>
  <c r="AG226" i="1"/>
  <c r="AF226" i="1"/>
  <c r="AD226" i="1"/>
  <c r="AB226" i="1"/>
  <c r="X226" i="1"/>
  <c r="V226" i="1"/>
  <c r="BA203" i="2"/>
  <c r="BB203" i="2" s="1"/>
  <c r="AI203" i="2"/>
  <c r="AJ203" i="2" s="1"/>
  <c r="AA203" i="2"/>
  <c r="AB203" i="2" s="1"/>
  <c r="BA201" i="2"/>
  <c r="BB201" i="2" s="1"/>
  <c r="AA201" i="2"/>
  <c r="AB201" i="2" s="1"/>
  <c r="BA199" i="2"/>
  <c r="BB199" i="2" s="1"/>
  <c r="AS199" i="2"/>
  <c r="AT199" i="2" s="1"/>
  <c r="AI199" i="2"/>
  <c r="AJ199" i="2" s="1"/>
  <c r="AA199" i="2"/>
  <c r="AB199" i="2" s="1"/>
  <c r="AY240" i="1"/>
  <c r="BA197" i="2" s="1"/>
  <c r="BB197" i="2" s="1"/>
  <c r="AX240" i="1"/>
  <c r="AV240" i="1"/>
  <c r="AT240" i="1"/>
  <c r="AQ240" i="1"/>
  <c r="AP240" i="1"/>
  <c r="AN240" i="1"/>
  <c r="AL240" i="1"/>
  <c r="AG240" i="1"/>
  <c r="AF240" i="1"/>
  <c r="AD240" i="1"/>
  <c r="AB240" i="1"/>
  <c r="X240" i="1"/>
  <c r="V240" i="1"/>
  <c r="BA244" i="2"/>
  <c r="BB244" i="2" s="1"/>
  <c r="AS244" i="2"/>
  <c r="AT244" i="2" s="1"/>
  <c r="AA244" i="2"/>
  <c r="AB244" i="2" s="1"/>
  <c r="AE765" i="1"/>
  <c r="AG566" i="2" s="1"/>
  <c r="AH566" i="2" s="1"/>
  <c r="AQ743" i="1"/>
  <c r="AS555" i="2" s="1"/>
  <c r="AT555" i="2" s="1"/>
  <c r="AQ738" i="1"/>
  <c r="AS551" i="2" s="1"/>
  <c r="AT551" i="2" s="1"/>
  <c r="AE746" i="1"/>
  <c r="AG558" i="2" s="1"/>
  <c r="AH558" i="2" s="1"/>
  <c r="DT558" i="2" s="1"/>
  <c r="AE726" i="1"/>
  <c r="AG540" i="2" s="1"/>
  <c r="AH540" i="2" s="1"/>
  <c r="DT540" i="2" s="1"/>
  <c r="AG466" i="2"/>
  <c r="AH466" i="2" s="1"/>
  <c r="AE596" i="1"/>
  <c r="AG445" i="2" s="1"/>
  <c r="AH445" i="2" s="1"/>
  <c r="AG382" i="2"/>
  <c r="AH382" i="2" s="1"/>
  <c r="DT382" i="2" s="1"/>
  <c r="AE475" i="1"/>
  <c r="AG360" i="2" s="1"/>
  <c r="AH360" i="2" s="1"/>
  <c r="AE471" i="1"/>
  <c r="AG353" i="2" s="1"/>
  <c r="AH353" i="2" s="1"/>
  <c r="AE468" i="1"/>
  <c r="AG350" i="2" s="1"/>
  <c r="AH350" i="2" s="1"/>
  <c r="AE448" i="1"/>
  <c r="AG334" i="2" s="1"/>
  <c r="AH334" i="2" s="1"/>
  <c r="AE413" i="1"/>
  <c r="AG302" i="2" s="1"/>
  <c r="AH302" i="2" s="1"/>
  <c r="DT302" i="2" s="1"/>
  <c r="AG270" i="2"/>
  <c r="AH270" i="2" s="1"/>
  <c r="AG246" i="2"/>
  <c r="AH246" i="2" s="1"/>
  <c r="DT246" i="2" s="1"/>
  <c r="AE213" i="1"/>
  <c r="AG175" i="2" s="1"/>
  <c r="AH175" i="2" s="1"/>
  <c r="AE199" i="1"/>
  <c r="AG161" i="2" s="1"/>
  <c r="AH161" i="2" s="1"/>
  <c r="DT161" i="2" s="1"/>
  <c r="AE182" i="1"/>
  <c r="AE132" i="1"/>
  <c r="AG111" i="2" s="1"/>
  <c r="AH111" i="2" s="1"/>
  <c r="AA132" i="1"/>
  <c r="AC111" i="2" s="1"/>
  <c r="AD111" i="2" s="1"/>
  <c r="DR111" i="2" s="1"/>
  <c r="AE126" i="1"/>
  <c r="AG105" i="2" s="1"/>
  <c r="AH105" i="2" s="1"/>
  <c r="AE93" i="1"/>
  <c r="AG72" i="2" s="1"/>
  <c r="AH72" i="2" s="1"/>
  <c r="DT72" i="2" s="1"/>
  <c r="AG45" i="2"/>
  <c r="AH45" i="2" s="1"/>
  <c r="DT45" i="2" s="1"/>
  <c r="AE28" i="1"/>
  <c r="AG28" i="2" s="1"/>
  <c r="AH28" i="2" s="1"/>
  <c r="AE24" i="1"/>
  <c r="AG24" i="2" s="1"/>
  <c r="AH24" i="2" s="1"/>
  <c r="AG743" i="1"/>
  <c r="AI555" i="2" s="1"/>
  <c r="AJ555" i="2" s="1"/>
  <c r="AG738" i="1"/>
  <c r="AY743" i="1"/>
  <c r="BA555" i="2" s="1"/>
  <c r="BB555" i="2" s="1"/>
  <c r="AY738" i="1"/>
  <c r="BA551" i="2" s="1"/>
  <c r="BB551" i="2" s="1"/>
  <c r="AX743" i="1"/>
  <c r="AV743" i="1"/>
  <c r="AT743" i="1"/>
  <c r="AP743" i="1"/>
  <c r="AN743" i="1"/>
  <c r="AL743" i="1"/>
  <c r="AF743" i="1"/>
  <c r="AD743" i="1"/>
  <c r="AB743" i="1"/>
  <c r="Y743" i="1"/>
  <c r="X743" i="1"/>
  <c r="V743" i="1"/>
  <c r="T743" i="1"/>
  <c r="AX738" i="1"/>
  <c r="AV738" i="1"/>
  <c r="AT738" i="1"/>
  <c r="AP738" i="1"/>
  <c r="AN738" i="1"/>
  <c r="AL738" i="1"/>
  <c r="AF738" i="1"/>
  <c r="AD738" i="1"/>
  <c r="AB738" i="1"/>
  <c r="Y738" i="1"/>
  <c r="AA551" i="2" s="1"/>
  <c r="AB551" i="2" s="1"/>
  <c r="X738" i="1"/>
  <c r="V738" i="1"/>
  <c r="T738" i="1"/>
  <c r="AY644" i="1"/>
  <c r="BA486" i="2" s="1"/>
  <c r="BB486" i="2" s="1"/>
  <c r="AX644" i="1"/>
  <c r="AV644" i="1"/>
  <c r="AT644" i="1"/>
  <c r="AQ644" i="1"/>
  <c r="AS486" i="2" s="1"/>
  <c r="AT486" i="2" s="1"/>
  <c r="AP644" i="1"/>
  <c r="AN644" i="1"/>
  <c r="AL644" i="1"/>
  <c r="AG644" i="1"/>
  <c r="AF644" i="1"/>
  <c r="AD644" i="1"/>
  <c r="AB644" i="1"/>
  <c r="X644" i="1"/>
  <c r="V644" i="1"/>
  <c r="AG645" i="1"/>
  <c r="AI487" i="2" s="1"/>
  <c r="AJ487" i="2" s="1"/>
  <c r="AY642" i="1"/>
  <c r="BA484" i="2" s="1"/>
  <c r="BB484" i="2" s="1"/>
  <c r="AX642" i="1"/>
  <c r="AV642" i="1"/>
  <c r="AT642" i="1"/>
  <c r="AQ642" i="1"/>
  <c r="AS484" i="2" s="1"/>
  <c r="AT484" i="2" s="1"/>
  <c r="AP642" i="1"/>
  <c r="AN642" i="1"/>
  <c r="AL642" i="1"/>
  <c r="AG642" i="1"/>
  <c r="AF642" i="1"/>
  <c r="AD642" i="1"/>
  <c r="AB642" i="1"/>
  <c r="X642" i="1"/>
  <c r="V642" i="1"/>
  <c r="BA485" i="2"/>
  <c r="BB485" i="2" s="1"/>
  <c r="AX643" i="1"/>
  <c r="AV643" i="1"/>
  <c r="AT643" i="1"/>
  <c r="AQ643" i="1"/>
  <c r="AS485" i="2" s="1"/>
  <c r="AT485" i="2" s="1"/>
  <c r="AP643" i="1"/>
  <c r="AN643" i="1"/>
  <c r="AL643" i="1"/>
  <c r="AG643" i="1"/>
  <c r="AI485" i="2" s="1"/>
  <c r="AJ485" i="2" s="1"/>
  <c r="AF643" i="1"/>
  <c r="AD643" i="1"/>
  <c r="AB643" i="1"/>
  <c r="X643" i="1"/>
  <c r="V643" i="1"/>
  <c r="AF562" i="1"/>
  <c r="AG261" i="1"/>
  <c r="BA214" i="2"/>
  <c r="BB214" i="2" s="1"/>
  <c r="AX261" i="1"/>
  <c r="AV261" i="1"/>
  <c r="AT261" i="1"/>
  <c r="AS214" i="2"/>
  <c r="AT214" i="2" s="1"/>
  <c r="AP261" i="1"/>
  <c r="AN261" i="1"/>
  <c r="AL261" i="1"/>
  <c r="AF261" i="1"/>
  <c r="AD261" i="1"/>
  <c r="AB261" i="1"/>
  <c r="X261" i="1"/>
  <c r="V261" i="1"/>
  <c r="BA643" i="1" l="1"/>
  <c r="BC485" i="2" s="1"/>
  <c r="BD485" i="2" s="1"/>
  <c r="AZ642" i="1"/>
  <c r="AH261" i="1"/>
  <c r="DG535" i="2"/>
  <c r="DG558" i="2"/>
  <c r="BA644" i="1"/>
  <c r="BC486" i="2" s="1"/>
  <c r="BD486" i="2" s="1"/>
  <c r="BC199" i="2"/>
  <c r="BD199" i="2" s="1"/>
  <c r="AK408" i="2"/>
  <c r="AL408" i="2" s="1"/>
  <c r="AI214" i="2"/>
  <c r="AJ214" i="2" s="1"/>
  <c r="DT445" i="2"/>
  <c r="DG445" i="2"/>
  <c r="DT111" i="2"/>
  <c r="DG111" i="2"/>
  <c r="DT175" i="2"/>
  <c r="DG175" i="2"/>
  <c r="DT466" i="2"/>
  <c r="DG466" i="2"/>
  <c r="AZ644" i="1"/>
  <c r="BA743" i="1"/>
  <c r="BC555" i="2" s="1"/>
  <c r="BD555" i="2" s="1"/>
  <c r="DT24" i="2"/>
  <c r="DG24" i="2"/>
  <c r="DT350" i="2"/>
  <c r="DG350" i="2"/>
  <c r="AE476" i="1"/>
  <c r="AG361" i="2" s="1"/>
  <c r="AH361" i="2" s="1"/>
  <c r="DT566" i="2"/>
  <c r="DG566" i="2"/>
  <c r="AI743" i="1"/>
  <c r="AA555" i="2"/>
  <c r="AB555" i="2" s="1"/>
  <c r="AE29" i="1"/>
  <c r="AG29" i="2" s="1"/>
  <c r="AH29" i="2" s="1"/>
  <c r="DT105" i="2"/>
  <c r="DG105" i="2"/>
  <c r="AE214" i="1"/>
  <c r="AG176" i="2" s="1"/>
  <c r="AH176" i="2" s="1"/>
  <c r="AG144" i="2"/>
  <c r="AH144" i="2" s="1"/>
  <c r="DT270" i="2"/>
  <c r="DG270" i="2"/>
  <c r="DT353" i="2"/>
  <c r="DG353" i="2"/>
  <c r="AI738" i="1"/>
  <c r="AK551" i="2" s="1"/>
  <c r="AL551" i="2" s="1"/>
  <c r="AI551" i="2"/>
  <c r="AJ551" i="2" s="1"/>
  <c r="DT360" i="2"/>
  <c r="DG360" i="2"/>
  <c r="AI484" i="2"/>
  <c r="AJ484" i="2" s="1"/>
  <c r="BA642" i="1"/>
  <c r="BC484" i="2" s="1"/>
  <c r="BD484" i="2" s="1"/>
  <c r="DT28" i="2"/>
  <c r="DG28" i="2"/>
  <c r="DT334" i="2"/>
  <c r="DG334" i="2"/>
  <c r="BC408" i="2"/>
  <c r="BD408" i="2" s="1"/>
  <c r="DG382" i="2"/>
  <c r="DG161" i="2"/>
  <c r="AI486" i="2"/>
  <c r="AJ486" i="2" s="1"/>
  <c r="DE111" i="2"/>
  <c r="AR644" i="1"/>
  <c r="AR642" i="1"/>
  <c r="BA261" i="1"/>
  <c r="BC214" i="2" s="1"/>
  <c r="BD214" i="2" s="1"/>
  <c r="BA738" i="1"/>
  <c r="BC551" i="2" s="1"/>
  <c r="BD551" i="2" s="1"/>
  <c r="DG429" i="2"/>
  <c r="AZ738" i="1"/>
  <c r="AH738" i="1"/>
  <c r="AZ743" i="1"/>
  <c r="AR738" i="1"/>
  <c r="Z738" i="1"/>
  <c r="DI421" i="2"/>
  <c r="DI556" i="2"/>
  <c r="DI549" i="2"/>
  <c r="AH743" i="1"/>
  <c r="AR743" i="1"/>
  <c r="DG818" i="2"/>
  <c r="DG538" i="2"/>
  <c r="DI520" i="2"/>
  <c r="DG553" i="2"/>
  <c r="DG540" i="2"/>
  <c r="BC406" i="2"/>
  <c r="BD406" i="2" s="1"/>
  <c r="DG302" i="2"/>
  <c r="AK244" i="2"/>
  <c r="AL244" i="2" s="1"/>
  <c r="AI244" i="2"/>
  <c r="AJ244" i="2" s="1"/>
  <c r="AZ152" i="1"/>
  <c r="AK201" i="2"/>
  <c r="AL201" i="2" s="1"/>
  <c r="AI201" i="2"/>
  <c r="AJ201" i="2" s="1"/>
  <c r="BC201" i="2"/>
  <c r="BD201" i="2" s="1"/>
  <c r="AS201" i="2"/>
  <c r="AT201" i="2" s="1"/>
  <c r="BC203" i="2"/>
  <c r="BD203" i="2" s="1"/>
  <c r="AS203" i="2"/>
  <c r="AT203" i="2" s="1"/>
  <c r="AI189" i="2"/>
  <c r="AJ189" i="2" s="1"/>
  <c r="BA226" i="1"/>
  <c r="BC189" i="2" s="1"/>
  <c r="BD189" i="2" s="1"/>
  <c r="AS189" i="2"/>
  <c r="AT189" i="2" s="1"/>
  <c r="AK191" i="2"/>
  <c r="AL191" i="2" s="1"/>
  <c r="AI191" i="2"/>
  <c r="AJ191" i="2" s="1"/>
  <c r="BC191" i="2"/>
  <c r="BD191" i="2" s="1"/>
  <c r="AS191" i="2"/>
  <c r="AT191" i="2" s="1"/>
  <c r="BA152" i="1"/>
  <c r="BC123" i="2" s="1"/>
  <c r="BD123" i="2" s="1"/>
  <c r="AS123" i="2"/>
  <c r="AT123" i="2" s="1"/>
  <c r="DG246" i="2"/>
  <c r="AI197" i="2"/>
  <c r="AJ197" i="2" s="1"/>
  <c r="BA240" i="1"/>
  <c r="BC197" i="2" s="1"/>
  <c r="BD197" i="2" s="1"/>
  <c r="AS197" i="2"/>
  <c r="AT197" i="2" s="1"/>
  <c r="DG407" i="2"/>
  <c r="DI388" i="2"/>
  <c r="DG72" i="2"/>
  <c r="DG395" i="2"/>
  <c r="DG266" i="2"/>
  <c r="DG45" i="2"/>
  <c r="DG405" i="2"/>
  <c r="DI431" i="2"/>
  <c r="DI449" i="2"/>
  <c r="DG565" i="2"/>
  <c r="DG539" i="2"/>
  <c r="DG473" i="2"/>
  <c r="DG464" i="2"/>
  <c r="DG422" i="2"/>
  <c r="DG394" i="2"/>
  <c r="DI456" i="2"/>
  <c r="DI389" i="2"/>
  <c r="DG822" i="2"/>
  <c r="DG551" i="2"/>
  <c r="DG546" i="2"/>
  <c r="DI442" i="2"/>
  <c r="DI423" i="2"/>
  <c r="DG534" i="2"/>
  <c r="DI451" i="2"/>
  <c r="DI438" i="2"/>
  <c r="DG550" i="2"/>
  <c r="DI450" i="2"/>
  <c r="DG419" i="2"/>
  <c r="DI400" i="2"/>
  <c r="DI443" i="2"/>
  <c r="DG529" i="2"/>
  <c r="DG391" i="2"/>
  <c r="DI404" i="2"/>
  <c r="DG444" i="2"/>
  <c r="DG441" i="2"/>
  <c r="DI433" i="2"/>
  <c r="DG532" i="2"/>
  <c r="DI300" i="2"/>
  <c r="DG435" i="2"/>
  <c r="DI461" i="2"/>
  <c r="DG460" i="2"/>
  <c r="DG427" i="2"/>
  <c r="DG410" i="2"/>
  <c r="DG417" i="2"/>
  <c r="DI253" i="2"/>
  <c r="DG454" i="2"/>
  <c r="DG252" i="2"/>
  <c r="DG521" i="2"/>
  <c r="DI418" i="2"/>
  <c r="DI530" i="2"/>
  <c r="DI296" i="2"/>
  <c r="DG819" i="2"/>
  <c r="DG821" i="2"/>
  <c r="DG425" i="2"/>
  <c r="DG412" i="2"/>
  <c r="DI547" i="2"/>
  <c r="DI472" i="2"/>
  <c r="DI402" i="2"/>
  <c r="DG440" i="2"/>
  <c r="DI434" i="2"/>
  <c r="DG393" i="2"/>
  <c r="DI408" i="2"/>
  <c r="DG817" i="2"/>
  <c r="DG557" i="2"/>
  <c r="DG536" i="2"/>
  <c r="DI413" i="2"/>
  <c r="DI258" i="2"/>
  <c r="DI428" i="2"/>
  <c r="DI437" i="2"/>
  <c r="DI523" i="2"/>
  <c r="DG458" i="2"/>
  <c r="DI398" i="2"/>
  <c r="DI254" i="2"/>
  <c r="DI522" i="2"/>
  <c r="DI555" i="2"/>
  <c r="DG531" i="2"/>
  <c r="DG406" i="2"/>
  <c r="DG303" i="2"/>
  <c r="DG465" i="2"/>
  <c r="DI387" i="2"/>
  <c r="DG304" i="2"/>
  <c r="DG250" i="2"/>
  <c r="DI420" i="2"/>
  <c r="DI411" i="2"/>
  <c r="DG392" i="2"/>
  <c r="DI439" i="2"/>
  <c r="DG291" i="2"/>
  <c r="DI430" i="2"/>
  <c r="DI292" i="2"/>
  <c r="DI533" i="2"/>
  <c r="DI528" i="2"/>
  <c r="DI463" i="2"/>
  <c r="DG409" i="2"/>
  <c r="DI397" i="2"/>
  <c r="DI424" i="2"/>
  <c r="DG251" i="2"/>
  <c r="DI527" i="2"/>
  <c r="DG299" i="2"/>
  <c r="DG264" i="2"/>
  <c r="DI265" i="2"/>
  <c r="AR226" i="1"/>
  <c r="AZ226" i="1"/>
  <c r="AH152" i="1"/>
  <c r="AR152" i="1"/>
  <c r="AH226" i="1"/>
  <c r="AR240" i="1"/>
  <c r="AZ240" i="1"/>
  <c r="AH240" i="1"/>
  <c r="Z743" i="1"/>
  <c r="AH644" i="1"/>
  <c r="AR643" i="1"/>
  <c r="AZ643" i="1"/>
  <c r="AH642" i="1"/>
  <c r="AR261" i="1"/>
  <c r="AZ261" i="1"/>
  <c r="AH643" i="1"/>
  <c r="Q743" i="1" l="1"/>
  <c r="S555" i="2" s="1"/>
  <c r="T555" i="2" s="1"/>
  <c r="AK555" i="2"/>
  <c r="AL555" i="2" s="1"/>
  <c r="BB642" i="1"/>
  <c r="BB644" i="1"/>
  <c r="AJ738" i="1"/>
  <c r="BB152" i="1"/>
  <c r="BB738" i="1"/>
  <c r="BB743" i="1"/>
  <c r="DT144" i="2"/>
  <c r="DG144" i="2"/>
  <c r="DT29" i="2"/>
  <c r="DG29" i="2"/>
  <c r="DT176" i="2"/>
  <c r="DG176" i="2"/>
  <c r="DT361" i="2"/>
  <c r="DG361" i="2"/>
  <c r="Q738" i="1"/>
  <c r="AJ743" i="1"/>
  <c r="AK406" i="2"/>
  <c r="AL406" i="2" s="1"/>
  <c r="BC244" i="2"/>
  <c r="BD244" i="2" s="1"/>
  <c r="AK199" i="2"/>
  <c r="AL199" i="2" s="1"/>
  <c r="AK203" i="2"/>
  <c r="AL203" i="2" s="1"/>
  <c r="BB226" i="1"/>
  <c r="BB240" i="1"/>
  <c r="BB643" i="1"/>
  <c r="BB261" i="1"/>
  <c r="Q621" i="3" l="1"/>
  <c r="R738" i="1"/>
  <c r="R616" i="3" s="1"/>
  <c r="R451" i="3"/>
  <c r="S551" i="2"/>
  <c r="T551" i="2" s="1"/>
  <c r="Q616" i="3"/>
  <c r="S406" i="2"/>
  <c r="T406" i="2" s="1"/>
  <c r="Q449" i="3"/>
  <c r="S408" i="2"/>
  <c r="T408" i="2" s="1"/>
  <c r="Q451" i="3"/>
  <c r="S191" i="2"/>
  <c r="T191" i="2" s="1"/>
  <c r="Q198" i="3"/>
  <c r="S244" i="2"/>
  <c r="T244" i="2" s="1"/>
  <c r="Q263" i="3"/>
  <c r="S203" i="2"/>
  <c r="T203" i="2" s="1"/>
  <c r="Q212" i="3"/>
  <c r="S199" i="2"/>
  <c r="T199" i="2" s="1"/>
  <c r="Q208" i="3"/>
  <c r="S201" i="2"/>
  <c r="T201" i="2" s="1"/>
  <c r="Q210" i="3"/>
  <c r="R208" i="3"/>
  <c r="R449" i="3"/>
  <c r="R743" i="1"/>
  <c r="R621" i="3" s="1"/>
  <c r="R210" i="3"/>
  <c r="R212" i="3"/>
  <c r="R198" i="3"/>
  <c r="R263" i="3"/>
  <c r="AY709" i="1" l="1"/>
  <c r="BA528" i="2" s="1"/>
  <c r="BB528" i="2" s="1"/>
  <c r="AX709" i="1"/>
  <c r="AV709" i="1"/>
  <c r="AT709" i="1"/>
  <c r="AQ709" i="1"/>
  <c r="AS528" i="2" s="1"/>
  <c r="AT528" i="2" s="1"/>
  <c r="AP709" i="1"/>
  <c r="AN709" i="1"/>
  <c r="AL709" i="1"/>
  <c r="AG709" i="1"/>
  <c r="AF709" i="1"/>
  <c r="AD709" i="1"/>
  <c r="AB709" i="1"/>
  <c r="X709" i="1"/>
  <c r="V709" i="1"/>
  <c r="AY710" i="1"/>
  <c r="BA529" i="2" s="1"/>
  <c r="BB529" i="2" s="1"/>
  <c r="AX710" i="1"/>
  <c r="AV710" i="1"/>
  <c r="AT710" i="1"/>
  <c r="AQ710" i="1"/>
  <c r="AS529" i="2" s="1"/>
  <c r="AT529" i="2" s="1"/>
  <c r="AP710" i="1"/>
  <c r="AN710" i="1"/>
  <c r="AL710" i="1"/>
  <c r="AG710" i="1"/>
  <c r="AF710" i="1"/>
  <c r="AD710" i="1"/>
  <c r="AB710" i="1"/>
  <c r="X710" i="1"/>
  <c r="V710" i="1"/>
  <c r="AZ709" i="1" l="1"/>
  <c r="AI529" i="2"/>
  <c r="AJ529" i="2" s="1"/>
  <c r="AI528" i="2"/>
  <c r="AJ528" i="2" s="1"/>
  <c r="BA709" i="1"/>
  <c r="BC528" i="2" s="1"/>
  <c r="BD528" i="2" s="1"/>
  <c r="BA710" i="1"/>
  <c r="BC529" i="2" s="1"/>
  <c r="BD529" i="2" s="1"/>
  <c r="AR710" i="1"/>
  <c r="AR709" i="1"/>
  <c r="AH709" i="1"/>
  <c r="AH710" i="1"/>
  <c r="AZ710" i="1"/>
  <c r="BB710" i="1" l="1"/>
  <c r="BB709" i="1"/>
  <c r="AG694" i="1" l="1"/>
  <c r="AY694" i="1"/>
  <c r="BA523" i="2" s="1"/>
  <c r="BB523" i="2" s="1"/>
  <c r="AX694" i="1"/>
  <c r="AV694" i="1"/>
  <c r="AT694" i="1"/>
  <c r="AQ694" i="1"/>
  <c r="AS523" i="2" s="1"/>
  <c r="AT523" i="2" s="1"/>
  <c r="AP694" i="1"/>
  <c r="AN694" i="1"/>
  <c r="AL694" i="1"/>
  <c r="AF694" i="1"/>
  <c r="AD694" i="1"/>
  <c r="AB694" i="1"/>
  <c r="Y694" i="1"/>
  <c r="AA523" i="2" s="1"/>
  <c r="AB523" i="2" s="1"/>
  <c r="X694" i="1"/>
  <c r="V694" i="1"/>
  <c r="T694" i="1"/>
  <c r="AY893" i="1"/>
  <c r="BA663" i="2" s="1"/>
  <c r="BB663" i="2" s="1"/>
  <c r="AX893" i="1"/>
  <c r="AV893" i="1"/>
  <c r="AT893" i="1"/>
  <c r="AQ893" i="1"/>
  <c r="AS663" i="2" s="1"/>
  <c r="AT663" i="2" s="1"/>
  <c r="AP893" i="1"/>
  <c r="AN893" i="1"/>
  <c r="AL893" i="1"/>
  <c r="AG893" i="1"/>
  <c r="AF893" i="1"/>
  <c r="AD893" i="1"/>
  <c r="AB893" i="1"/>
  <c r="AA663" i="2"/>
  <c r="AB663" i="2" s="1"/>
  <c r="X893" i="1"/>
  <c r="V893" i="1"/>
  <c r="T893" i="1"/>
  <c r="AY458" i="1"/>
  <c r="BA343" i="2" s="1"/>
  <c r="BB343" i="2" s="1"/>
  <c r="AQ458" i="1"/>
  <c r="AS343" i="2" s="1"/>
  <c r="AT343" i="2" s="1"/>
  <c r="AG458" i="1"/>
  <c r="AI343" i="2" s="1"/>
  <c r="AJ343" i="2" s="1"/>
  <c r="AX458" i="1"/>
  <c r="AV458" i="1"/>
  <c r="AT458" i="1"/>
  <c r="AP458" i="1"/>
  <c r="AN458" i="1"/>
  <c r="AL458" i="1"/>
  <c r="AF458" i="1"/>
  <c r="AD458" i="1"/>
  <c r="AB458" i="1"/>
  <c r="Y458" i="1"/>
  <c r="AA343" i="2" s="1"/>
  <c r="AB343" i="2" s="1"/>
  <c r="X458" i="1"/>
  <c r="V458" i="1"/>
  <c r="T458" i="1"/>
  <c r="BA458" i="1" l="1"/>
  <c r="BC343" i="2" s="1"/>
  <c r="BD343" i="2" s="1"/>
  <c r="AH458" i="1"/>
  <c r="AI458" i="1"/>
  <c r="AK343" i="2" s="1"/>
  <c r="AL343" i="2" s="1"/>
  <c r="Z458" i="1"/>
  <c r="AH893" i="1"/>
  <c r="BA694" i="1"/>
  <c r="BC523" i="2" s="1"/>
  <c r="BD523" i="2" s="1"/>
  <c r="AI893" i="1"/>
  <c r="AK663" i="2" s="1"/>
  <c r="AL663" i="2" s="1"/>
  <c r="AI663" i="2"/>
  <c r="AJ663" i="2" s="1"/>
  <c r="AI694" i="1"/>
  <c r="AK523" i="2" s="1"/>
  <c r="AL523" i="2" s="1"/>
  <c r="AI523" i="2"/>
  <c r="AJ523" i="2" s="1"/>
  <c r="AR893" i="1"/>
  <c r="Z893" i="1"/>
  <c r="AZ893" i="1"/>
  <c r="BA893" i="1"/>
  <c r="BC663" i="2" s="1"/>
  <c r="BD663" i="2" s="1"/>
  <c r="AR694" i="1"/>
  <c r="AZ694" i="1"/>
  <c r="AZ458" i="1"/>
  <c r="AH694" i="1"/>
  <c r="Z694" i="1"/>
  <c r="AR458" i="1"/>
  <c r="AE270" i="2"/>
  <c r="AF270" i="2" s="1"/>
  <c r="AC93" i="1"/>
  <c r="AE72" i="2" s="1"/>
  <c r="AF72" i="2" s="1"/>
  <c r="AE246" i="2"/>
  <c r="AF246" i="2" s="1"/>
  <c r="AQ936" i="1"/>
  <c r="AS707" i="2" s="1"/>
  <c r="AT707" i="2" s="1"/>
  <c r="AQ910" i="1"/>
  <c r="AS685" i="2" s="1"/>
  <c r="AT685" i="2" s="1"/>
  <c r="AC182" i="1"/>
  <c r="AE144" i="2" s="1"/>
  <c r="AF144" i="2" s="1"/>
  <c r="BA141" i="2"/>
  <c r="BB141" i="2" s="1"/>
  <c r="AS141" i="2"/>
  <c r="AT141" i="2" s="1"/>
  <c r="AA141" i="2"/>
  <c r="AB141" i="2" s="1"/>
  <c r="AY63" i="1"/>
  <c r="BA49" i="2" s="1"/>
  <c r="BB49" i="2" s="1"/>
  <c r="AX63" i="1"/>
  <c r="AV63" i="1"/>
  <c r="AT63" i="1"/>
  <c r="AQ63" i="1"/>
  <c r="AP63" i="1"/>
  <c r="AN63" i="1"/>
  <c r="AL63" i="1"/>
  <c r="AG63" i="1"/>
  <c r="AI49" i="2" s="1"/>
  <c r="AJ49" i="2" s="1"/>
  <c r="AF63" i="1"/>
  <c r="AD63" i="1"/>
  <c r="AB63" i="1"/>
  <c r="X63" i="1"/>
  <c r="V63" i="1"/>
  <c r="BA136" i="2"/>
  <c r="BB136" i="2" s="1"/>
  <c r="AS136" i="2"/>
  <c r="AT136" i="2" s="1"/>
  <c r="AA136" i="2"/>
  <c r="AB136" i="2" s="1"/>
  <c r="BA40" i="2"/>
  <c r="BB40" i="2" s="1"/>
  <c r="AS40" i="2"/>
  <c r="AT40" i="2" s="1"/>
  <c r="AA40" i="2"/>
  <c r="AB40" i="2" s="1"/>
  <c r="BA36" i="2"/>
  <c r="BB36" i="2" s="1"/>
  <c r="AI36" i="2"/>
  <c r="AJ36" i="2" s="1"/>
  <c r="AA36" i="2"/>
  <c r="AB36" i="2" s="1"/>
  <c r="AY175" i="1"/>
  <c r="BA137" i="2" s="1"/>
  <c r="BB137" i="2" s="1"/>
  <c r="AX175" i="1"/>
  <c r="AV175" i="1"/>
  <c r="AT175" i="1"/>
  <c r="AQ175" i="1"/>
  <c r="AP175" i="1"/>
  <c r="AN175" i="1"/>
  <c r="AL175" i="1"/>
  <c r="AG175" i="1"/>
  <c r="AI137" i="2" s="1"/>
  <c r="AJ137" i="2" s="1"/>
  <c r="AF175" i="1"/>
  <c r="AD175" i="1"/>
  <c r="AB175" i="1"/>
  <c r="X175" i="1"/>
  <c r="V175" i="1"/>
  <c r="BA50" i="2"/>
  <c r="BB50" i="2" s="1"/>
  <c r="AI50" i="2"/>
  <c r="AJ50" i="2" s="1"/>
  <c r="AY36" i="1"/>
  <c r="BA37" i="2" s="1"/>
  <c r="BB37" i="2" s="1"/>
  <c r="AX36" i="1"/>
  <c r="AV36" i="1"/>
  <c r="AT36" i="1"/>
  <c r="AQ36" i="1"/>
  <c r="AS37" i="2" s="1"/>
  <c r="AT37" i="2" s="1"/>
  <c r="AP36" i="1"/>
  <c r="AN36" i="1"/>
  <c r="AL36" i="1"/>
  <c r="AG36" i="1"/>
  <c r="AI37" i="2" s="1"/>
  <c r="AJ37" i="2" s="1"/>
  <c r="AF36" i="1"/>
  <c r="AD36" i="1"/>
  <c r="AB36" i="1"/>
  <c r="X36" i="1"/>
  <c r="V36" i="1"/>
  <c r="AG735" i="1"/>
  <c r="AI549" i="2" s="1"/>
  <c r="AJ549" i="2" s="1"/>
  <c r="AQ735" i="1"/>
  <c r="AS549" i="2" s="1"/>
  <c r="AT549" i="2" s="1"/>
  <c r="AY735" i="1"/>
  <c r="BA549" i="2" s="1"/>
  <c r="BB549" i="2" s="1"/>
  <c r="AX735" i="1"/>
  <c r="AV735" i="1"/>
  <c r="AT735" i="1"/>
  <c r="AP735" i="1"/>
  <c r="AN735" i="1"/>
  <c r="AL735" i="1"/>
  <c r="AF735" i="1"/>
  <c r="AD735" i="1"/>
  <c r="AB735" i="1"/>
  <c r="Y735" i="1"/>
  <c r="AA549" i="2" s="1"/>
  <c r="AB549" i="2" s="1"/>
  <c r="X735" i="1"/>
  <c r="V735" i="1"/>
  <c r="T735" i="1"/>
  <c r="AG526" i="1"/>
  <c r="AI409" i="2" s="1"/>
  <c r="AJ409" i="2" s="1"/>
  <c r="AY526" i="1"/>
  <c r="BA409" i="2" s="1"/>
  <c r="BB409" i="2" s="1"/>
  <c r="AX526" i="1"/>
  <c r="AV526" i="1"/>
  <c r="AT526" i="1"/>
  <c r="AQ526" i="1"/>
  <c r="AP526" i="1"/>
  <c r="AN526" i="1"/>
  <c r="AL526" i="1"/>
  <c r="AF526" i="1"/>
  <c r="AD526" i="1"/>
  <c r="AB526" i="1"/>
  <c r="Y526" i="1"/>
  <c r="AA409" i="2" s="1"/>
  <c r="AB409" i="2" s="1"/>
  <c r="X526" i="1"/>
  <c r="V526" i="1"/>
  <c r="T526" i="1"/>
  <c r="AY570" i="1"/>
  <c r="BA437" i="2" s="1"/>
  <c r="BB437" i="2" s="1"/>
  <c r="AX570" i="1"/>
  <c r="AV570" i="1"/>
  <c r="AT570" i="1"/>
  <c r="AQ570" i="1"/>
  <c r="AP570" i="1"/>
  <c r="AN570" i="1"/>
  <c r="AL570" i="1"/>
  <c r="AG570" i="1"/>
  <c r="AI437" i="2" s="1"/>
  <c r="AJ437" i="2" s="1"/>
  <c r="AF570" i="1"/>
  <c r="AD570" i="1"/>
  <c r="AB570" i="1"/>
  <c r="Y570" i="1"/>
  <c r="AA437" i="2" s="1"/>
  <c r="AB437" i="2" s="1"/>
  <c r="X570" i="1"/>
  <c r="V570" i="1"/>
  <c r="T570" i="1"/>
  <c r="AY571" i="1"/>
  <c r="BA438" i="2" s="1"/>
  <c r="BB438" i="2" s="1"/>
  <c r="AX571" i="1"/>
  <c r="AV571" i="1"/>
  <c r="AT571" i="1"/>
  <c r="AQ571" i="1"/>
  <c r="AP571" i="1"/>
  <c r="AN571" i="1"/>
  <c r="AL571" i="1"/>
  <c r="AG571" i="1"/>
  <c r="AI438" i="2" s="1"/>
  <c r="AJ438" i="2" s="1"/>
  <c r="AF571" i="1"/>
  <c r="AD571" i="1"/>
  <c r="AB571" i="1"/>
  <c r="Y571" i="1"/>
  <c r="AA438" i="2" s="1"/>
  <c r="AB438" i="2" s="1"/>
  <c r="X571" i="1"/>
  <c r="V571" i="1"/>
  <c r="T571" i="1"/>
  <c r="AG689" i="1"/>
  <c r="AG691" i="1"/>
  <c r="AI521" i="2" s="1"/>
  <c r="AJ521" i="2" s="1"/>
  <c r="AY689" i="1"/>
  <c r="BA520" i="2" s="1"/>
  <c r="BB520" i="2" s="1"/>
  <c r="AQ689" i="1"/>
  <c r="AS520" i="2" s="1"/>
  <c r="AT520" i="2" s="1"/>
  <c r="AY691" i="1"/>
  <c r="BA521" i="2" s="1"/>
  <c r="BB521" i="2" s="1"/>
  <c r="AQ691" i="1"/>
  <c r="AS521" i="2" s="1"/>
  <c r="AT521" i="2" s="1"/>
  <c r="AY692" i="1"/>
  <c r="BA522" i="2" s="1"/>
  <c r="BB522" i="2" s="1"/>
  <c r="AX692" i="1"/>
  <c r="AV692" i="1"/>
  <c r="AT692" i="1"/>
  <c r="AQ692" i="1"/>
  <c r="AS522" i="2" s="1"/>
  <c r="AT522" i="2" s="1"/>
  <c r="AP692" i="1"/>
  <c r="AN692" i="1"/>
  <c r="AL692" i="1"/>
  <c r="AG692" i="1"/>
  <c r="AI522" i="2" s="1"/>
  <c r="AJ522" i="2" s="1"/>
  <c r="AF692" i="1"/>
  <c r="AD692" i="1"/>
  <c r="AB692" i="1"/>
  <c r="Y692" i="1"/>
  <c r="AA522" i="2" s="1"/>
  <c r="AB522" i="2" s="1"/>
  <c r="X692" i="1"/>
  <c r="V692" i="1"/>
  <c r="T692" i="1"/>
  <c r="AX689" i="1"/>
  <c r="AV689" i="1"/>
  <c r="AT689" i="1"/>
  <c r="AP689" i="1"/>
  <c r="AN689" i="1"/>
  <c r="AL689" i="1"/>
  <c r="AF689" i="1"/>
  <c r="AD689" i="1"/>
  <c r="AB689" i="1"/>
  <c r="Y689" i="1"/>
  <c r="AA520" i="2" s="1"/>
  <c r="AB520" i="2" s="1"/>
  <c r="X689" i="1"/>
  <c r="V689" i="1"/>
  <c r="T689" i="1"/>
  <c r="AQ1062" i="1"/>
  <c r="AS782" i="2" s="1"/>
  <c r="AT782" i="2" s="1"/>
  <c r="AQ1003" i="1"/>
  <c r="AS756" i="2" s="1"/>
  <c r="AT756" i="2" s="1"/>
  <c r="AQ1002" i="1"/>
  <c r="AS754" i="2" s="1"/>
  <c r="AT754" i="2" s="1"/>
  <c r="AQ995" i="1"/>
  <c r="AS751" i="2" s="1"/>
  <c r="AT751" i="2" s="1"/>
  <c r="AQ993" i="1"/>
  <c r="AS749" i="2" s="1"/>
  <c r="AT749" i="2" s="1"/>
  <c r="AQ958" i="1"/>
  <c r="AS729" i="2" s="1"/>
  <c r="AT729" i="2" s="1"/>
  <c r="AQ990" i="1"/>
  <c r="AS747" i="2" s="1"/>
  <c r="AT747" i="2" s="1"/>
  <c r="AQ987" i="1"/>
  <c r="AS745" i="2" s="1"/>
  <c r="AT745" i="2" s="1"/>
  <c r="AG1003" i="1"/>
  <c r="AI756" i="2" s="1"/>
  <c r="AJ756" i="2" s="1"/>
  <c r="AE305" i="2" l="1"/>
  <c r="AF305" i="2" s="1"/>
  <c r="DF305" i="2" s="1"/>
  <c r="BB458" i="1"/>
  <c r="Q694" i="1"/>
  <c r="AJ458" i="1"/>
  <c r="AJ893" i="1"/>
  <c r="Q458" i="1"/>
  <c r="BB893" i="1"/>
  <c r="AI689" i="1"/>
  <c r="AK520" i="2" s="1"/>
  <c r="AL520" i="2" s="1"/>
  <c r="AI520" i="2"/>
  <c r="AJ520" i="2" s="1"/>
  <c r="AK50" i="2"/>
  <c r="AL50" i="2" s="1"/>
  <c r="AA50" i="2"/>
  <c r="AB50" i="2" s="1"/>
  <c r="AK40" i="2"/>
  <c r="AL40" i="2" s="1"/>
  <c r="AI40" i="2"/>
  <c r="AJ40" i="2" s="1"/>
  <c r="AK136" i="2"/>
  <c r="AL136" i="2" s="1"/>
  <c r="AI136" i="2"/>
  <c r="AJ136" i="2" s="1"/>
  <c r="AK141" i="2"/>
  <c r="AL141" i="2" s="1"/>
  <c r="AI141" i="2"/>
  <c r="AJ141" i="2" s="1"/>
  <c r="DS270" i="2"/>
  <c r="DF270" i="2"/>
  <c r="DS144" i="2"/>
  <c r="DF144" i="2"/>
  <c r="BA526" i="1"/>
  <c r="BC409" i="2" s="1"/>
  <c r="BD409" i="2" s="1"/>
  <c r="AS409" i="2"/>
  <c r="AT409" i="2" s="1"/>
  <c r="BA571" i="1"/>
  <c r="BC438" i="2" s="1"/>
  <c r="BD438" i="2" s="1"/>
  <c r="AS438" i="2"/>
  <c r="AT438" i="2" s="1"/>
  <c r="BA570" i="1"/>
  <c r="BC437" i="2" s="1"/>
  <c r="BD437" i="2" s="1"/>
  <c r="AS437" i="2"/>
  <c r="AT437" i="2" s="1"/>
  <c r="Q893" i="1"/>
  <c r="BC36" i="2"/>
  <c r="BD36" i="2" s="1"/>
  <c r="AS36" i="2"/>
  <c r="AT36" i="2" s="1"/>
  <c r="BC40" i="2"/>
  <c r="BD40" i="2" s="1"/>
  <c r="BC141" i="2"/>
  <c r="BD141" i="2" s="1"/>
  <c r="BC136" i="2"/>
  <c r="BD136" i="2" s="1"/>
  <c r="BC50" i="2"/>
  <c r="BD50" i="2" s="1"/>
  <c r="AS50" i="2"/>
  <c r="AT50" i="2" s="1"/>
  <c r="BB694" i="1"/>
  <c r="DS246" i="2"/>
  <c r="DF246" i="2"/>
  <c r="BA175" i="1"/>
  <c r="BC137" i="2" s="1"/>
  <c r="BD137" i="2" s="1"/>
  <c r="AS137" i="2"/>
  <c r="AT137" i="2" s="1"/>
  <c r="BA63" i="1"/>
  <c r="BC49" i="2" s="1"/>
  <c r="BD49" i="2" s="1"/>
  <c r="AS49" i="2"/>
  <c r="AT49" i="2" s="1"/>
  <c r="DS72" i="2"/>
  <c r="DF72" i="2"/>
  <c r="AJ694" i="1"/>
  <c r="AI735" i="1"/>
  <c r="AK549" i="2" s="1"/>
  <c r="AL549" i="2" s="1"/>
  <c r="AZ63" i="1"/>
  <c r="AH63" i="1"/>
  <c r="AR63" i="1"/>
  <c r="AK36" i="2"/>
  <c r="AL36" i="2" s="1"/>
  <c r="AI570" i="1"/>
  <c r="AZ689" i="1"/>
  <c r="BA689" i="1"/>
  <c r="AH175" i="1"/>
  <c r="AR175" i="1"/>
  <c r="AZ175" i="1"/>
  <c r="AZ735" i="1"/>
  <c r="Z689" i="1"/>
  <c r="AZ570" i="1"/>
  <c r="Z735" i="1"/>
  <c r="AH735" i="1"/>
  <c r="BA735" i="1"/>
  <c r="BA36" i="1"/>
  <c r="BC37" i="2" s="1"/>
  <c r="BD37" i="2" s="1"/>
  <c r="AR735" i="1"/>
  <c r="AH36" i="1"/>
  <c r="AR36" i="1"/>
  <c r="AZ36" i="1"/>
  <c r="BA692" i="1"/>
  <c r="BC522" i="2" s="1"/>
  <c r="BD522" i="2" s="1"/>
  <c r="AI571" i="1"/>
  <c r="Z526" i="1"/>
  <c r="AI526" i="1"/>
  <c r="AR571" i="1"/>
  <c r="AZ571" i="1"/>
  <c r="AH526" i="1"/>
  <c r="AR570" i="1"/>
  <c r="AR526" i="1"/>
  <c r="AZ526" i="1"/>
  <c r="AH570" i="1"/>
  <c r="Z570" i="1"/>
  <c r="Z571" i="1"/>
  <c r="AH571" i="1"/>
  <c r="AH689" i="1"/>
  <c r="AI692" i="1"/>
  <c r="AK522" i="2" s="1"/>
  <c r="AL522" i="2" s="1"/>
  <c r="AR692" i="1"/>
  <c r="AZ692" i="1"/>
  <c r="AR689" i="1"/>
  <c r="AH692" i="1"/>
  <c r="Z692" i="1"/>
  <c r="S663" i="2" l="1"/>
  <c r="T663" i="2" s="1"/>
  <c r="Q733" i="3"/>
  <c r="S343" i="2"/>
  <c r="T343" i="2" s="1"/>
  <c r="Q382" i="3"/>
  <c r="S523" i="2"/>
  <c r="T523" i="2" s="1"/>
  <c r="Q578" i="3"/>
  <c r="DS305" i="2"/>
  <c r="AJ689" i="1"/>
  <c r="R893" i="1"/>
  <c r="R733" i="3" s="1"/>
  <c r="R694" i="1"/>
  <c r="R578" i="3" s="1"/>
  <c r="AJ526" i="1"/>
  <c r="R458" i="1"/>
  <c r="R382" i="3" s="1"/>
  <c r="Q735" i="1"/>
  <c r="BC549" i="2"/>
  <c r="BD549" i="2" s="1"/>
  <c r="Q571" i="1"/>
  <c r="AK438" i="2"/>
  <c r="AL438" i="2" s="1"/>
  <c r="Q526" i="1"/>
  <c r="AK409" i="2"/>
  <c r="AL409" i="2" s="1"/>
  <c r="Q570" i="1"/>
  <c r="AK437" i="2"/>
  <c r="AL437" i="2" s="1"/>
  <c r="Q689" i="1"/>
  <c r="BC520" i="2"/>
  <c r="BD520" i="2" s="1"/>
  <c r="BB735" i="1"/>
  <c r="BB570" i="1"/>
  <c r="BB63" i="1"/>
  <c r="AJ735" i="1"/>
  <c r="BB689" i="1"/>
  <c r="BB175" i="1"/>
  <c r="BB36" i="1"/>
  <c r="Q692" i="1"/>
  <c r="BB526" i="1"/>
  <c r="BB571" i="1"/>
  <c r="BB692" i="1"/>
  <c r="AJ571" i="1"/>
  <c r="AJ570" i="1"/>
  <c r="AJ692" i="1"/>
  <c r="R689" i="1" l="1"/>
  <c r="R575" i="3" s="1"/>
  <c r="R143" i="3"/>
  <c r="S40" i="2"/>
  <c r="T40" i="2" s="1"/>
  <c r="Q40" i="3"/>
  <c r="S437" i="2"/>
  <c r="T437" i="2" s="1"/>
  <c r="Q483" i="3"/>
  <c r="S520" i="2"/>
  <c r="T520" i="2" s="1"/>
  <c r="Q575" i="3"/>
  <c r="S409" i="2"/>
  <c r="T409" i="2" s="1"/>
  <c r="Q452" i="3"/>
  <c r="S522" i="2"/>
  <c r="T522" i="2" s="1"/>
  <c r="Q577" i="3"/>
  <c r="S438" i="2"/>
  <c r="T438" i="2" s="1"/>
  <c r="Q484" i="3"/>
  <c r="S549" i="2"/>
  <c r="T549" i="2" s="1"/>
  <c r="Q613" i="3"/>
  <c r="S36" i="2"/>
  <c r="T36" i="2" s="1"/>
  <c r="Q36" i="3"/>
  <c r="S141" i="2"/>
  <c r="T141" i="2" s="1"/>
  <c r="Q148" i="3"/>
  <c r="S136" i="2"/>
  <c r="T136" i="2" s="1"/>
  <c r="Q143" i="3"/>
  <c r="S50" i="2"/>
  <c r="T50" i="2" s="1"/>
  <c r="Q54" i="3"/>
  <c r="R148" i="3"/>
  <c r="R36" i="3"/>
  <c r="R526" i="1"/>
  <c r="R452" i="3" s="1"/>
  <c r="R40" i="3"/>
  <c r="R735" i="1"/>
  <c r="R613" i="3" s="1"/>
  <c r="R570" i="1"/>
  <c r="R483" i="3" s="1"/>
  <c r="R692" i="1"/>
  <c r="R577" i="3" s="1"/>
  <c r="R54" i="3"/>
  <c r="R571" i="1"/>
  <c r="R484" i="3" s="1"/>
  <c r="BA756" i="2" l="1"/>
  <c r="BB756" i="2" s="1"/>
  <c r="AX1003" i="1"/>
  <c r="AV1003" i="1"/>
  <c r="AT1003" i="1"/>
  <c r="BA1003" i="1"/>
  <c r="BC756" i="2" s="1"/>
  <c r="BD756" i="2" s="1"/>
  <c r="AP1003" i="1"/>
  <c r="AN1003" i="1"/>
  <c r="AL1003" i="1"/>
  <c r="AF1003" i="1"/>
  <c r="AD1003" i="1"/>
  <c r="AB1003" i="1"/>
  <c r="Y1003" i="1"/>
  <c r="X1003" i="1"/>
  <c r="V1003" i="1"/>
  <c r="T1003" i="1"/>
  <c r="AX993" i="1"/>
  <c r="AV993" i="1"/>
  <c r="AT993" i="1"/>
  <c r="AP993" i="1"/>
  <c r="AN993" i="1"/>
  <c r="AL993" i="1"/>
  <c r="AG993" i="1"/>
  <c r="AI749" i="2" s="1"/>
  <c r="AJ749" i="2" s="1"/>
  <c r="AF993" i="1"/>
  <c r="AD993" i="1"/>
  <c r="AB993" i="1"/>
  <c r="Y993" i="1"/>
  <c r="AA749" i="2" s="1"/>
  <c r="AB749" i="2" s="1"/>
  <c r="X993" i="1"/>
  <c r="V993" i="1"/>
  <c r="T993" i="1"/>
  <c r="AY987" i="1"/>
  <c r="AX987" i="1"/>
  <c r="AV987" i="1"/>
  <c r="AT987" i="1"/>
  <c r="AP987" i="1"/>
  <c r="AN987" i="1"/>
  <c r="AL987" i="1"/>
  <c r="AG987" i="1"/>
  <c r="AI745" i="2" s="1"/>
  <c r="AJ745" i="2" s="1"/>
  <c r="AF987" i="1"/>
  <c r="AD987" i="1"/>
  <c r="AB987" i="1"/>
  <c r="Y987" i="1"/>
  <c r="X987" i="1"/>
  <c r="V987" i="1"/>
  <c r="T987" i="1"/>
  <c r="AG910" i="1"/>
  <c r="AI685" i="2" s="1"/>
  <c r="AJ685" i="2" s="1"/>
  <c r="BA685" i="2"/>
  <c r="BB685" i="2" s="1"/>
  <c r="AX910" i="1"/>
  <c r="AV910" i="1"/>
  <c r="AT910" i="1"/>
  <c r="BA910" i="1"/>
  <c r="BC685" i="2" s="1"/>
  <c r="BD685" i="2" s="1"/>
  <c r="AP910" i="1"/>
  <c r="AN910" i="1"/>
  <c r="AL910" i="1"/>
  <c r="AF910" i="1"/>
  <c r="AD910" i="1"/>
  <c r="AB910" i="1"/>
  <c r="Y910" i="1"/>
  <c r="AA685" i="2" s="1"/>
  <c r="AB685" i="2" s="1"/>
  <c r="X910" i="1"/>
  <c r="V910" i="1"/>
  <c r="T910" i="1"/>
  <c r="AQ860" i="1"/>
  <c r="AG860" i="1"/>
  <c r="AI650" i="2" s="1"/>
  <c r="AJ650" i="2" s="1"/>
  <c r="AY860" i="1"/>
  <c r="BA650" i="2" s="1"/>
  <c r="BB650" i="2" s="1"/>
  <c r="AX860" i="1"/>
  <c r="AV860" i="1"/>
  <c r="AT860" i="1"/>
  <c r="AP860" i="1"/>
  <c r="AN860" i="1"/>
  <c r="AL860" i="1"/>
  <c r="AF860" i="1"/>
  <c r="AD860" i="1"/>
  <c r="AB860" i="1"/>
  <c r="Y860" i="1"/>
  <c r="AA650" i="2" s="1"/>
  <c r="AB650" i="2" s="1"/>
  <c r="X860" i="1"/>
  <c r="V860" i="1"/>
  <c r="T860" i="1"/>
  <c r="BA993" i="1" l="1"/>
  <c r="BC749" i="2" s="1"/>
  <c r="BD749" i="2" s="1"/>
  <c r="BA749" i="2"/>
  <c r="BB749" i="2" s="1"/>
  <c r="AI1003" i="1"/>
  <c r="AK756" i="2" s="1"/>
  <c r="AL756" i="2" s="1"/>
  <c r="AA756" i="2"/>
  <c r="AB756" i="2" s="1"/>
  <c r="BA987" i="1"/>
  <c r="BC745" i="2" s="1"/>
  <c r="BD745" i="2" s="1"/>
  <c r="BA745" i="2"/>
  <c r="BB745" i="2" s="1"/>
  <c r="AI987" i="1"/>
  <c r="AK745" i="2" s="1"/>
  <c r="AL745" i="2" s="1"/>
  <c r="AA745" i="2"/>
  <c r="AB745" i="2" s="1"/>
  <c r="BA860" i="1"/>
  <c r="BC650" i="2" s="1"/>
  <c r="BD650" i="2" s="1"/>
  <c r="AS650" i="2"/>
  <c r="AT650" i="2" s="1"/>
  <c r="AI910" i="1"/>
  <c r="AK685" i="2" s="1"/>
  <c r="AL685" i="2" s="1"/>
  <c r="AH993" i="1"/>
  <c r="AH1003" i="1"/>
  <c r="AH860" i="1"/>
  <c r="Z987" i="1"/>
  <c r="AI993" i="1"/>
  <c r="AR1003" i="1"/>
  <c r="AZ1003" i="1"/>
  <c r="Z860" i="1"/>
  <c r="AH987" i="1"/>
  <c r="AR987" i="1"/>
  <c r="Z993" i="1"/>
  <c r="AR993" i="1"/>
  <c r="Z1003" i="1"/>
  <c r="AZ993" i="1"/>
  <c r="AZ987" i="1"/>
  <c r="AR860" i="1"/>
  <c r="AZ860" i="1"/>
  <c r="AR910" i="1"/>
  <c r="AZ910" i="1"/>
  <c r="AH910" i="1"/>
  <c r="Z910" i="1"/>
  <c r="AI860" i="1"/>
  <c r="AJ993" i="1" l="1"/>
  <c r="Q1003" i="1"/>
  <c r="Q910" i="1"/>
  <c r="Q987" i="1"/>
  <c r="Q860" i="1"/>
  <c r="AK650" i="2"/>
  <c r="AL650" i="2" s="1"/>
  <c r="Q993" i="1"/>
  <c r="AK749" i="2"/>
  <c r="AL749" i="2" s="1"/>
  <c r="AJ1003" i="1"/>
  <c r="BB993" i="1"/>
  <c r="AJ860" i="1"/>
  <c r="AJ987" i="1"/>
  <c r="BB1003" i="1"/>
  <c r="BB910" i="1"/>
  <c r="BB987" i="1"/>
  <c r="BB860" i="1"/>
  <c r="AJ910" i="1"/>
  <c r="AA765" i="1"/>
  <c r="AC566" i="2" s="1"/>
  <c r="AD566" i="2" s="1"/>
  <c r="AC765" i="1"/>
  <c r="AE566" i="2" s="1"/>
  <c r="AF566" i="2" s="1"/>
  <c r="AK765" i="1"/>
  <c r="AM566" i="2" s="1"/>
  <c r="AN566" i="2" s="1"/>
  <c r="AM765" i="1"/>
  <c r="AO566" i="2" s="1"/>
  <c r="AP566" i="2" s="1"/>
  <c r="AO765" i="1"/>
  <c r="AQ566" i="2" s="1"/>
  <c r="AR566" i="2" s="1"/>
  <c r="AS765" i="1"/>
  <c r="AU566" i="2" s="1"/>
  <c r="AV566" i="2" s="1"/>
  <c r="AU765" i="1"/>
  <c r="AW566" i="2" s="1"/>
  <c r="AX566" i="2" s="1"/>
  <c r="AW765" i="1"/>
  <c r="AY566" i="2" s="1"/>
  <c r="AZ566" i="2" s="1"/>
  <c r="W765" i="1"/>
  <c r="Y566" i="2" s="1"/>
  <c r="Z566" i="2" s="1"/>
  <c r="U765" i="1"/>
  <c r="W566" i="2" s="1"/>
  <c r="X566" i="2" s="1"/>
  <c r="S765" i="1"/>
  <c r="U566" i="2" s="1"/>
  <c r="V566" i="2" s="1"/>
  <c r="AC289" i="2"/>
  <c r="AD289" i="2" s="1"/>
  <c r="AC824" i="2"/>
  <c r="AD824" i="2" s="1"/>
  <c r="BA691" i="1"/>
  <c r="BC521" i="2" s="1"/>
  <c r="BD521" i="2" s="1"/>
  <c r="AX691" i="1"/>
  <c r="AV691" i="1"/>
  <c r="AT691" i="1"/>
  <c r="AP691" i="1"/>
  <c r="AN691" i="1"/>
  <c r="AL691" i="1"/>
  <c r="AF691" i="1"/>
  <c r="AD691" i="1"/>
  <c r="AB691" i="1"/>
  <c r="Y691" i="1"/>
  <c r="X691" i="1"/>
  <c r="V691" i="1"/>
  <c r="T691" i="1"/>
  <c r="AG996" i="1"/>
  <c r="AI752" i="2" s="1"/>
  <c r="AJ752" i="2" s="1"/>
  <c r="AY1000" i="1"/>
  <c r="BA753" i="2" s="1"/>
  <c r="BB753" i="2" s="1"/>
  <c r="AX1000" i="1"/>
  <c r="AV1000" i="1"/>
  <c r="AT1000" i="1"/>
  <c r="AQ1000" i="1"/>
  <c r="AP1000" i="1"/>
  <c r="AN1000" i="1"/>
  <c r="AL1000" i="1"/>
  <c r="AG1000" i="1"/>
  <c r="AI753" i="2" s="1"/>
  <c r="AJ753" i="2" s="1"/>
  <c r="AF1000" i="1"/>
  <c r="AD1000" i="1"/>
  <c r="AB1000" i="1"/>
  <c r="Y1000" i="1"/>
  <c r="AA753" i="2" s="1"/>
  <c r="AB753" i="2" s="1"/>
  <c r="X1000" i="1"/>
  <c r="V1000" i="1"/>
  <c r="T1000" i="1"/>
  <c r="AX1002" i="1"/>
  <c r="AV1002" i="1"/>
  <c r="AT1002" i="1"/>
  <c r="AP1002" i="1"/>
  <c r="AN1002" i="1"/>
  <c r="AL1002" i="1"/>
  <c r="AI754" i="2"/>
  <c r="AJ754" i="2" s="1"/>
  <c r="AF1002" i="1"/>
  <c r="AD1002" i="1"/>
  <c r="AB1002" i="1"/>
  <c r="Y1002" i="1"/>
  <c r="X1002" i="1"/>
  <c r="V1002" i="1"/>
  <c r="T1002" i="1"/>
  <c r="R1003" i="1" l="1"/>
  <c r="R831" i="3" s="1"/>
  <c r="S745" i="2"/>
  <c r="T745" i="2" s="1"/>
  <c r="Q817" i="3"/>
  <c r="S749" i="2"/>
  <c r="T749" i="2" s="1"/>
  <c r="Q822" i="3"/>
  <c r="S756" i="2"/>
  <c r="T756" i="2" s="1"/>
  <c r="Q831" i="3"/>
  <c r="S685" i="2"/>
  <c r="T685" i="2" s="1"/>
  <c r="Q755" i="3"/>
  <c r="S650" i="2"/>
  <c r="T650" i="2" s="1"/>
  <c r="Q720" i="3"/>
  <c r="R993" i="1"/>
  <c r="R822" i="3" s="1"/>
  <c r="DB566" i="2"/>
  <c r="DO566" i="2"/>
  <c r="DY566" i="2"/>
  <c r="DL566" i="2"/>
  <c r="DP566" i="2"/>
  <c r="DC566" i="2"/>
  <c r="DK566" i="2"/>
  <c r="DX566" i="2"/>
  <c r="DS566" i="2"/>
  <c r="DF566" i="2"/>
  <c r="BA1002" i="1"/>
  <c r="BC754" i="2" s="1"/>
  <c r="BD754" i="2" s="1"/>
  <c r="BA754" i="2"/>
  <c r="BB754" i="2" s="1"/>
  <c r="BA1000" i="1"/>
  <c r="BC753" i="2" s="1"/>
  <c r="BD753" i="2" s="1"/>
  <c r="AS753" i="2"/>
  <c r="AT753" i="2" s="1"/>
  <c r="DQ566" i="2"/>
  <c r="DD566" i="2"/>
  <c r="DW566" i="2"/>
  <c r="DJ566" i="2"/>
  <c r="DR566" i="2"/>
  <c r="DE566" i="2"/>
  <c r="AI1002" i="1"/>
  <c r="AK754" i="2" s="1"/>
  <c r="AL754" i="2" s="1"/>
  <c r="AA754" i="2"/>
  <c r="AB754" i="2" s="1"/>
  <c r="AI691" i="1"/>
  <c r="AK521" i="2" s="1"/>
  <c r="AL521" i="2" s="1"/>
  <c r="AA521" i="2"/>
  <c r="AB521" i="2" s="1"/>
  <c r="DR289" i="2"/>
  <c r="DE289" i="2"/>
  <c r="DM566" i="2"/>
  <c r="DZ566" i="2"/>
  <c r="DV566" i="2"/>
  <c r="DI566" i="2"/>
  <c r="R987" i="1"/>
  <c r="R817" i="3" s="1"/>
  <c r="DU566" i="2"/>
  <c r="DH566" i="2"/>
  <c r="R860" i="1"/>
  <c r="R720" i="3" s="1"/>
  <c r="Z1002" i="1"/>
  <c r="AZ691" i="1"/>
  <c r="Z1000" i="1"/>
  <c r="AR1000" i="1"/>
  <c r="AZ1000" i="1"/>
  <c r="Z691" i="1"/>
  <c r="AH691" i="1"/>
  <c r="AR691" i="1"/>
  <c r="R910" i="1"/>
  <c r="R755" i="3" s="1"/>
  <c r="AI1000" i="1"/>
  <c r="AR1002" i="1"/>
  <c r="AZ1002" i="1"/>
  <c r="AH1002" i="1"/>
  <c r="AH1000" i="1"/>
  <c r="Q691" i="1" l="1"/>
  <c r="AJ1002" i="1"/>
  <c r="EF15" i="2"/>
  <c r="Q1002" i="1"/>
  <c r="Q1000" i="1"/>
  <c r="AK753" i="2"/>
  <c r="AL753" i="2" s="1"/>
  <c r="EG15" i="2"/>
  <c r="AJ691" i="1"/>
  <c r="AJ1000" i="1"/>
  <c r="BB691" i="1"/>
  <c r="BB1000" i="1"/>
  <c r="BB1002" i="1"/>
  <c r="AY936" i="1"/>
  <c r="BA707" i="2" s="1"/>
  <c r="BB707" i="2" s="1"/>
  <c r="AY958" i="1"/>
  <c r="BA729" i="2" s="1"/>
  <c r="BB729" i="2" s="1"/>
  <c r="AY990" i="1"/>
  <c r="BA747" i="2" s="1"/>
  <c r="BB747" i="2" s="1"/>
  <c r="AY994" i="1"/>
  <c r="BA750" i="2" s="1"/>
  <c r="BB750" i="2" s="1"/>
  <c r="AX994" i="1"/>
  <c r="AV994" i="1"/>
  <c r="AT994" i="1"/>
  <c r="AQ994" i="1"/>
  <c r="AP994" i="1"/>
  <c r="AN994" i="1"/>
  <c r="AL994" i="1"/>
  <c r="AG994" i="1"/>
  <c r="AI750" i="2" s="1"/>
  <c r="AJ750" i="2" s="1"/>
  <c r="AF994" i="1"/>
  <c r="AD994" i="1"/>
  <c r="AB994" i="1"/>
  <c r="Y994" i="1"/>
  <c r="AA750" i="2" s="1"/>
  <c r="AB750" i="2" s="1"/>
  <c r="X994" i="1"/>
  <c r="V994" i="1"/>
  <c r="T994" i="1"/>
  <c r="AX995" i="1"/>
  <c r="AV995" i="1"/>
  <c r="AT995" i="1"/>
  <c r="AP995" i="1"/>
  <c r="AN995" i="1"/>
  <c r="AL995" i="1"/>
  <c r="AG995" i="1"/>
  <c r="AI751" i="2" s="1"/>
  <c r="AJ751" i="2" s="1"/>
  <c r="AF995" i="1"/>
  <c r="AD995" i="1"/>
  <c r="AB995" i="1"/>
  <c r="Y995" i="1"/>
  <c r="AA751" i="2" s="1"/>
  <c r="AB751" i="2" s="1"/>
  <c r="X995" i="1"/>
  <c r="V995" i="1"/>
  <c r="T995" i="1"/>
  <c r="S753" i="2" l="1"/>
  <c r="T753" i="2" s="1"/>
  <c r="Q828" i="3"/>
  <c r="S754" i="2"/>
  <c r="T754" i="2" s="1"/>
  <c r="Q829" i="3"/>
  <c r="S521" i="2"/>
  <c r="T521" i="2" s="1"/>
  <c r="Q576" i="3"/>
  <c r="R1000" i="1"/>
  <c r="R828" i="3" s="1"/>
  <c r="EH15" i="2"/>
  <c r="R1002" i="1"/>
  <c r="R829" i="3" s="1"/>
  <c r="BA995" i="1"/>
  <c r="BC751" i="2" s="1"/>
  <c r="BD751" i="2" s="1"/>
  <c r="BA751" i="2"/>
  <c r="BB751" i="2" s="1"/>
  <c r="BA994" i="1"/>
  <c r="BC750" i="2" s="1"/>
  <c r="BD750" i="2" s="1"/>
  <c r="AS750" i="2"/>
  <c r="AT750" i="2" s="1"/>
  <c r="R691" i="1"/>
  <c r="R576" i="3" s="1"/>
  <c r="AI994" i="1"/>
  <c r="AI995" i="1"/>
  <c r="AK751" i="2" s="1"/>
  <c r="AL751" i="2" s="1"/>
  <c r="Z994" i="1"/>
  <c r="AH994" i="1"/>
  <c r="AR994" i="1"/>
  <c r="AZ994" i="1"/>
  <c r="Z995" i="1"/>
  <c r="AZ995" i="1"/>
  <c r="AR995" i="1"/>
  <c r="AH995" i="1"/>
  <c r="Q995" i="1" l="1"/>
  <c r="Q994" i="1"/>
  <c r="AK750" i="2"/>
  <c r="AL750" i="2" s="1"/>
  <c r="AJ995" i="1"/>
  <c r="AJ994" i="1"/>
  <c r="BB994" i="1"/>
  <c r="BB995" i="1"/>
  <c r="BA746" i="2"/>
  <c r="BB746" i="2" s="1"/>
  <c r="AX989" i="1"/>
  <c r="AV989" i="1"/>
  <c r="AT989" i="1"/>
  <c r="AP989" i="1"/>
  <c r="AN989" i="1"/>
  <c r="AL989" i="1"/>
  <c r="AG989" i="1"/>
  <c r="AI746" i="2" s="1"/>
  <c r="AJ746" i="2" s="1"/>
  <c r="AF989" i="1"/>
  <c r="AD989" i="1"/>
  <c r="AB989" i="1"/>
  <c r="Y989" i="1"/>
  <c r="AA746" i="2" s="1"/>
  <c r="AB746" i="2" s="1"/>
  <c r="X989" i="1"/>
  <c r="V989" i="1"/>
  <c r="T989" i="1"/>
  <c r="BA990" i="1"/>
  <c r="BC747" i="2" s="1"/>
  <c r="BD747" i="2" s="1"/>
  <c r="AX990" i="1"/>
  <c r="AV990" i="1"/>
  <c r="AT990" i="1"/>
  <c r="AP990" i="1"/>
  <c r="AN990" i="1"/>
  <c r="AL990" i="1"/>
  <c r="AG990" i="1"/>
  <c r="AI747" i="2" s="1"/>
  <c r="AJ747" i="2" s="1"/>
  <c r="AF990" i="1"/>
  <c r="AD990" i="1"/>
  <c r="AB990" i="1"/>
  <c r="Y990" i="1"/>
  <c r="AA747" i="2" s="1"/>
  <c r="AB747" i="2" s="1"/>
  <c r="X990" i="1"/>
  <c r="V990" i="1"/>
  <c r="T990" i="1"/>
  <c r="AG1062" i="1"/>
  <c r="AI782" i="2" s="1"/>
  <c r="AJ782" i="2" s="1"/>
  <c r="BA782" i="2"/>
  <c r="BB782" i="2" s="1"/>
  <c r="AX1062" i="1"/>
  <c r="AV1062" i="1"/>
  <c r="AT1062" i="1"/>
  <c r="BA1062" i="1"/>
  <c r="BC782" i="2" s="1"/>
  <c r="BD782" i="2" s="1"/>
  <c r="AP1062" i="1"/>
  <c r="AN1062" i="1"/>
  <c r="AL1062" i="1"/>
  <c r="AF1062" i="1"/>
  <c r="AD1062" i="1"/>
  <c r="AB1062" i="1"/>
  <c r="X1062" i="1"/>
  <c r="V1062" i="1"/>
  <c r="T1062" i="1"/>
  <c r="Y958" i="1"/>
  <c r="AA729" i="2" s="1"/>
  <c r="AB729" i="2" s="1"/>
  <c r="BA958" i="1"/>
  <c r="BC729" i="2" s="1"/>
  <c r="BD729" i="2" s="1"/>
  <c r="AX958" i="1"/>
  <c r="AV958" i="1"/>
  <c r="AT958" i="1"/>
  <c r="AP958" i="1"/>
  <c r="AN958" i="1"/>
  <c r="AL958" i="1"/>
  <c r="AG958" i="1"/>
  <c r="AF958" i="1"/>
  <c r="AD958" i="1"/>
  <c r="AB958" i="1"/>
  <c r="X958" i="1"/>
  <c r="V958" i="1"/>
  <c r="T958" i="1"/>
  <c r="AG936" i="1"/>
  <c r="AI707" i="2" s="1"/>
  <c r="AJ707" i="2" s="1"/>
  <c r="Y936" i="1"/>
  <c r="AA707" i="2" s="1"/>
  <c r="AB707" i="2" s="1"/>
  <c r="AX936" i="1"/>
  <c r="AV936" i="1"/>
  <c r="AT936" i="1"/>
  <c r="BA936" i="1"/>
  <c r="BC707" i="2" s="1"/>
  <c r="BD707" i="2" s="1"/>
  <c r="AP936" i="1"/>
  <c r="AN936" i="1"/>
  <c r="AL936" i="1"/>
  <c r="AF936" i="1"/>
  <c r="AD936" i="1"/>
  <c r="AB936" i="1"/>
  <c r="X936" i="1"/>
  <c r="V936" i="1"/>
  <c r="T936" i="1"/>
  <c r="AB764" i="1"/>
  <c r="AY764" i="1"/>
  <c r="BA565" i="2" s="1"/>
  <c r="BB565" i="2" s="1"/>
  <c r="AX764" i="1"/>
  <c r="AV764" i="1"/>
  <c r="AT764" i="1"/>
  <c r="AQ764" i="1"/>
  <c r="AS565" i="2" s="1"/>
  <c r="AT565" i="2" s="1"/>
  <c r="AP764" i="1"/>
  <c r="AN764" i="1"/>
  <c r="AL764" i="1"/>
  <c r="AG764" i="1"/>
  <c r="AI565" i="2" s="1"/>
  <c r="AJ565" i="2" s="1"/>
  <c r="AF764" i="1"/>
  <c r="AD764" i="1"/>
  <c r="Y764" i="1"/>
  <c r="AA565" i="2" s="1"/>
  <c r="AB565" i="2" s="1"/>
  <c r="X764" i="1"/>
  <c r="V764" i="1"/>
  <c r="T764" i="1"/>
  <c r="AG393" i="1"/>
  <c r="AI288" i="2" s="1"/>
  <c r="AJ288" i="2" s="1"/>
  <c r="AY393" i="1"/>
  <c r="BA288" i="2" s="1"/>
  <c r="BB288" i="2" s="1"/>
  <c r="AX393" i="1"/>
  <c r="AV393" i="1"/>
  <c r="AT393" i="1"/>
  <c r="AQ393" i="1"/>
  <c r="AP393" i="1"/>
  <c r="AN393" i="1"/>
  <c r="AL393" i="1"/>
  <c r="AF393" i="1"/>
  <c r="AD393" i="1"/>
  <c r="AB393" i="1"/>
  <c r="X393" i="1"/>
  <c r="V393" i="1"/>
  <c r="AG394" i="1"/>
  <c r="AI289" i="2" s="1"/>
  <c r="AJ289" i="2" s="1"/>
  <c r="AG389" i="1"/>
  <c r="AI285" i="2" s="1"/>
  <c r="AJ285" i="2" s="1"/>
  <c r="S750" i="2" l="1"/>
  <c r="T750" i="2" s="1"/>
  <c r="Q823" i="3"/>
  <c r="S751" i="2"/>
  <c r="T751" i="2" s="1"/>
  <c r="Q824" i="3"/>
  <c r="AZ1062" i="1"/>
  <c r="BA989" i="1"/>
  <c r="BC746" i="2" s="1"/>
  <c r="BD746" i="2" s="1"/>
  <c r="AS746" i="2"/>
  <c r="AT746" i="2" s="1"/>
  <c r="AI958" i="1"/>
  <c r="AK729" i="2" s="1"/>
  <c r="AL729" i="2" s="1"/>
  <c r="AI729" i="2"/>
  <c r="AJ729" i="2" s="1"/>
  <c r="AI1062" i="1"/>
  <c r="AA782" i="2"/>
  <c r="AB782" i="2" s="1"/>
  <c r="Z989" i="1"/>
  <c r="AZ989" i="1"/>
  <c r="AR1062" i="1"/>
  <c r="R995" i="1"/>
  <c r="R824" i="3" s="1"/>
  <c r="BA393" i="1"/>
  <c r="BC288" i="2" s="1"/>
  <c r="BD288" i="2" s="1"/>
  <c r="AS288" i="2"/>
  <c r="AT288" i="2" s="1"/>
  <c r="AR989" i="1"/>
  <c r="BA764" i="1"/>
  <c r="BC565" i="2" s="1"/>
  <c r="BD565" i="2" s="1"/>
  <c r="AI764" i="1"/>
  <c r="Z936" i="1"/>
  <c r="Z1062" i="1"/>
  <c r="AI936" i="1"/>
  <c r="AK707" i="2" s="1"/>
  <c r="AL707" i="2" s="1"/>
  <c r="R994" i="1"/>
  <c r="R823" i="3" s="1"/>
  <c r="AI990" i="1"/>
  <c r="AH1062" i="1"/>
  <c r="AI989" i="1"/>
  <c r="AH764" i="1"/>
  <c r="Z764" i="1"/>
  <c r="AR764" i="1"/>
  <c r="AZ764" i="1"/>
  <c r="AR990" i="1"/>
  <c r="AZ990" i="1"/>
  <c r="AH989" i="1"/>
  <c r="Z990" i="1"/>
  <c r="AH990" i="1"/>
  <c r="AH958" i="1"/>
  <c r="AR958" i="1"/>
  <c r="AZ958" i="1"/>
  <c r="AR936" i="1"/>
  <c r="AZ936" i="1"/>
  <c r="Z958" i="1"/>
  <c r="AH936" i="1"/>
  <c r="AH393" i="1"/>
  <c r="AR393" i="1"/>
  <c r="AZ393" i="1"/>
  <c r="AY715" i="1"/>
  <c r="BA534" i="2" s="1"/>
  <c r="BB534" i="2" s="1"/>
  <c r="AG715" i="1"/>
  <c r="AI534" i="2" s="1"/>
  <c r="AJ534" i="2" s="1"/>
  <c r="AJ1062" i="1" l="1"/>
  <c r="BB1062" i="1"/>
  <c r="AJ989" i="1"/>
  <c r="AJ764" i="1"/>
  <c r="Q958" i="1"/>
  <c r="Q1062" i="1"/>
  <c r="AK782" i="2"/>
  <c r="AL782" i="2" s="1"/>
  <c r="Q989" i="1"/>
  <c r="AK746" i="2"/>
  <c r="AL746" i="2" s="1"/>
  <c r="BB989" i="1"/>
  <c r="Q936" i="1"/>
  <c r="Q990" i="1"/>
  <c r="AK747" i="2"/>
  <c r="AL747" i="2" s="1"/>
  <c r="Q764" i="1"/>
  <c r="AK565" i="2"/>
  <c r="AL565" i="2" s="1"/>
  <c r="AJ936" i="1"/>
  <c r="AJ990" i="1"/>
  <c r="BB764" i="1"/>
  <c r="AJ958" i="1"/>
  <c r="BB990" i="1"/>
  <c r="BB958" i="1"/>
  <c r="BB936" i="1"/>
  <c r="BB393" i="1"/>
  <c r="R1062" i="1" l="1"/>
  <c r="R859" i="3" s="1"/>
  <c r="S746" i="2"/>
  <c r="T746" i="2" s="1"/>
  <c r="Q819" i="3"/>
  <c r="S782" i="2"/>
  <c r="T782" i="2" s="1"/>
  <c r="Q859" i="3"/>
  <c r="S747" i="2"/>
  <c r="T747" i="2" s="1"/>
  <c r="Q820" i="3"/>
  <c r="S729" i="2"/>
  <c r="T729" i="2" s="1"/>
  <c r="Q798" i="3"/>
  <c r="S707" i="2"/>
  <c r="T707" i="2" s="1"/>
  <c r="Q776" i="3"/>
  <c r="S565" i="2"/>
  <c r="T565" i="2" s="1"/>
  <c r="Q634" i="3"/>
  <c r="R989" i="1"/>
  <c r="R819" i="3" s="1"/>
  <c r="R764" i="1"/>
  <c r="R634" i="3" s="1"/>
  <c r="R936" i="1"/>
  <c r="R776" i="3" s="1"/>
  <c r="R990" i="1"/>
  <c r="R820" i="3" s="1"/>
  <c r="R958" i="1"/>
  <c r="R798" i="3" s="1"/>
  <c r="AX715" i="1"/>
  <c r="AV715" i="1"/>
  <c r="AT715" i="1"/>
  <c r="AQ715" i="1"/>
  <c r="AP715" i="1"/>
  <c r="AN715" i="1"/>
  <c r="AL715" i="1"/>
  <c r="AF715" i="1"/>
  <c r="AD715" i="1"/>
  <c r="AB715" i="1"/>
  <c r="X715" i="1"/>
  <c r="V715" i="1"/>
  <c r="AY665" i="1"/>
  <c r="BA507" i="2" s="1"/>
  <c r="BB507" i="2" s="1"/>
  <c r="AX665" i="1"/>
  <c r="AV665" i="1"/>
  <c r="AT665" i="1"/>
  <c r="AQ665" i="1"/>
  <c r="AP665" i="1"/>
  <c r="AN665" i="1"/>
  <c r="AL665" i="1"/>
  <c r="AG665" i="1"/>
  <c r="AI507" i="2" s="1"/>
  <c r="AJ507" i="2" s="1"/>
  <c r="AF665" i="1"/>
  <c r="AD665" i="1"/>
  <c r="AB665" i="1"/>
  <c r="X665" i="1"/>
  <c r="V665" i="1"/>
  <c r="AY666" i="1"/>
  <c r="BA508" i="2" s="1"/>
  <c r="BB508" i="2" s="1"/>
  <c r="AX666" i="1"/>
  <c r="AV666" i="1"/>
  <c r="AT666" i="1"/>
  <c r="AQ666" i="1"/>
  <c r="AP666" i="1"/>
  <c r="AN666" i="1"/>
  <c r="AL666" i="1"/>
  <c r="AG666" i="1"/>
  <c r="AI508" i="2" s="1"/>
  <c r="AJ508" i="2" s="1"/>
  <c r="AF666" i="1"/>
  <c r="AD666" i="1"/>
  <c r="AB666" i="1"/>
  <c r="X666" i="1"/>
  <c r="V666" i="1"/>
  <c r="BA285" i="2"/>
  <c r="BB285" i="2" s="1"/>
  <c r="AX389" i="1"/>
  <c r="AV389" i="1"/>
  <c r="AT389" i="1"/>
  <c r="AP389" i="1"/>
  <c r="AN389" i="1"/>
  <c r="AL389" i="1"/>
  <c r="AF389" i="1"/>
  <c r="AD389" i="1"/>
  <c r="AB389" i="1"/>
  <c r="X389" i="1"/>
  <c r="V389" i="1"/>
  <c r="AR389" i="1" l="1"/>
  <c r="BA665" i="1"/>
  <c r="BC507" i="2" s="1"/>
  <c r="BD507" i="2" s="1"/>
  <c r="AS507" i="2"/>
  <c r="AT507" i="2" s="1"/>
  <c r="BA715" i="1"/>
  <c r="BC534" i="2" s="1"/>
  <c r="BD534" i="2" s="1"/>
  <c r="AS534" i="2"/>
  <c r="AT534" i="2" s="1"/>
  <c r="BA389" i="1"/>
  <c r="BC285" i="2" s="1"/>
  <c r="BD285" i="2" s="1"/>
  <c r="AS285" i="2"/>
  <c r="AT285" i="2" s="1"/>
  <c r="BA666" i="1"/>
  <c r="BC508" i="2" s="1"/>
  <c r="BD508" i="2" s="1"/>
  <c r="AS508" i="2"/>
  <c r="AT508" i="2" s="1"/>
  <c r="AR665" i="1"/>
  <c r="AZ665" i="1"/>
  <c r="AH389" i="1"/>
  <c r="AH715" i="1"/>
  <c r="AR715" i="1"/>
  <c r="AZ715" i="1"/>
  <c r="AR666" i="1"/>
  <c r="AZ666" i="1"/>
  <c r="AH665" i="1"/>
  <c r="AH666" i="1"/>
  <c r="AZ389" i="1"/>
  <c r="BB665" i="1" l="1"/>
  <c r="BB715" i="1"/>
  <c r="BB666" i="1"/>
  <c r="BB389" i="1"/>
  <c r="AY1108" i="1" l="1"/>
  <c r="AX1108" i="1"/>
  <c r="AV1108" i="1"/>
  <c r="AT1108" i="1"/>
  <c r="AQ1108" i="1"/>
  <c r="BA1108" i="1" s="1"/>
  <c r="AP1108" i="1"/>
  <c r="AN1108" i="1"/>
  <c r="AL1108" i="1"/>
  <c r="AG1108" i="1"/>
  <c r="AF1108" i="1"/>
  <c r="AD1108" i="1"/>
  <c r="AB1108" i="1"/>
  <c r="Y1108" i="1"/>
  <c r="X1108" i="1"/>
  <c r="V1108" i="1"/>
  <c r="T1108" i="1"/>
  <c r="AI1108" i="1" l="1"/>
  <c r="Q1108" i="1" s="1"/>
  <c r="Q904" i="3" s="1"/>
  <c r="Z1108" i="1"/>
  <c r="AR1108" i="1"/>
  <c r="AZ1108" i="1"/>
  <c r="AH1108" i="1"/>
  <c r="AY1110" i="1"/>
  <c r="AX1110" i="1"/>
  <c r="AV1110" i="1"/>
  <c r="AT1110" i="1"/>
  <c r="AQ1110" i="1"/>
  <c r="AP1110" i="1"/>
  <c r="AN1110" i="1"/>
  <c r="AL1110" i="1"/>
  <c r="AG1110" i="1"/>
  <c r="AF1110" i="1"/>
  <c r="AD1110" i="1"/>
  <c r="AB1110" i="1"/>
  <c r="Y1110" i="1"/>
  <c r="X1110" i="1"/>
  <c r="V1110" i="1"/>
  <c r="T1110" i="1"/>
  <c r="BA1110" i="1" l="1"/>
  <c r="AI1110" i="1"/>
  <c r="AJ1108" i="1"/>
  <c r="BB1108" i="1"/>
  <c r="Z1110" i="1"/>
  <c r="AH1110" i="1"/>
  <c r="AR1110" i="1"/>
  <c r="AZ1110" i="1"/>
  <c r="BA60" i="2"/>
  <c r="BB60" i="2" s="1"/>
  <c r="AI60" i="2"/>
  <c r="AJ60" i="2" s="1"/>
  <c r="Q1110" i="1" l="1"/>
  <c r="Q906" i="3" s="1"/>
  <c r="BC60" i="2"/>
  <c r="BD60" i="2" s="1"/>
  <c r="AS60" i="2"/>
  <c r="AT60" i="2" s="1"/>
  <c r="AA60" i="2"/>
  <c r="AB60" i="2" s="1"/>
  <c r="R1108" i="1"/>
  <c r="R904" i="3" s="1"/>
  <c r="BB1110" i="1"/>
  <c r="AJ1110" i="1"/>
  <c r="Y824" i="2"/>
  <c r="Z824" i="2" s="1"/>
  <c r="R1110" i="1" l="1"/>
  <c r="R906" i="3" s="1"/>
  <c r="AK60" i="2"/>
  <c r="AL60" i="2" s="1"/>
  <c r="AY669" i="1"/>
  <c r="BA511" i="2" s="1"/>
  <c r="BB511" i="2" s="1"/>
  <c r="AX669" i="1"/>
  <c r="AV669" i="1"/>
  <c r="AT669" i="1"/>
  <c r="AQ669" i="1"/>
  <c r="AP669" i="1"/>
  <c r="AN669" i="1"/>
  <c r="AL669" i="1"/>
  <c r="AG669" i="1"/>
  <c r="AI511" i="2" s="1"/>
  <c r="AJ511" i="2" s="1"/>
  <c r="AF669" i="1"/>
  <c r="AD669" i="1"/>
  <c r="AB669" i="1"/>
  <c r="X669" i="1"/>
  <c r="V669" i="1"/>
  <c r="AY549" i="1"/>
  <c r="BA419" i="2" s="1"/>
  <c r="BB419" i="2" s="1"/>
  <c r="AX549" i="1"/>
  <c r="AV549" i="1"/>
  <c r="AT549" i="1"/>
  <c r="AQ549" i="1"/>
  <c r="AP549" i="1"/>
  <c r="AN549" i="1"/>
  <c r="AL549" i="1"/>
  <c r="AG549" i="1"/>
  <c r="AI419" i="2" s="1"/>
  <c r="AJ419" i="2" s="1"/>
  <c r="AF549" i="1"/>
  <c r="AD549" i="1"/>
  <c r="AB549" i="1"/>
  <c r="Y549" i="1"/>
  <c r="AA419" i="2" s="1"/>
  <c r="AB419" i="2" s="1"/>
  <c r="X549" i="1"/>
  <c r="V549" i="1"/>
  <c r="T549" i="1"/>
  <c r="S60" i="2" l="1"/>
  <c r="T60" i="2" s="1"/>
  <c r="Q64" i="3"/>
  <c r="BA549" i="1"/>
  <c r="BC419" i="2" s="1"/>
  <c r="BD419" i="2" s="1"/>
  <c r="AS419" i="2"/>
  <c r="AT419" i="2" s="1"/>
  <c r="BA669" i="1"/>
  <c r="BC511" i="2" s="1"/>
  <c r="BD511" i="2" s="1"/>
  <c r="AS511" i="2"/>
  <c r="AT511" i="2" s="1"/>
  <c r="AI549" i="1"/>
  <c r="AR669" i="1"/>
  <c r="AZ669" i="1"/>
  <c r="R64" i="3"/>
  <c r="AH669" i="1"/>
  <c r="Z549" i="1"/>
  <c r="AH549" i="1"/>
  <c r="AR549" i="1"/>
  <c r="AZ549" i="1"/>
  <c r="AY576" i="1"/>
  <c r="BA441" i="2" s="1"/>
  <c r="BB441" i="2" s="1"/>
  <c r="AX576" i="1"/>
  <c r="AV576" i="1"/>
  <c r="AT576" i="1"/>
  <c r="AQ576" i="1"/>
  <c r="AS441" i="2" s="1"/>
  <c r="AT441" i="2" s="1"/>
  <c r="AP576" i="1"/>
  <c r="AN576" i="1"/>
  <c r="AL576" i="1"/>
  <c r="AG576" i="1"/>
  <c r="AI441" i="2" s="1"/>
  <c r="AJ441" i="2" s="1"/>
  <c r="AF576" i="1"/>
  <c r="AD576" i="1"/>
  <c r="AB576" i="1"/>
  <c r="Y576" i="1"/>
  <c r="AA441" i="2" s="1"/>
  <c r="AB441" i="2" s="1"/>
  <c r="X576" i="1"/>
  <c r="V576" i="1"/>
  <c r="T576" i="1"/>
  <c r="AY577" i="1"/>
  <c r="BA442" i="2" s="1"/>
  <c r="BB442" i="2" s="1"/>
  <c r="AX577" i="1"/>
  <c r="AV577" i="1"/>
  <c r="AT577" i="1"/>
  <c r="AQ577" i="1"/>
  <c r="AP577" i="1"/>
  <c r="AN577" i="1"/>
  <c r="AL577" i="1"/>
  <c r="AG577" i="1"/>
  <c r="AI442" i="2" s="1"/>
  <c r="AJ442" i="2" s="1"/>
  <c r="AF577" i="1"/>
  <c r="AD577" i="1"/>
  <c r="AB577" i="1"/>
  <c r="Y577" i="1"/>
  <c r="AA442" i="2" s="1"/>
  <c r="AB442" i="2" s="1"/>
  <c r="X577" i="1"/>
  <c r="V577" i="1"/>
  <c r="T577" i="1"/>
  <c r="AY578" i="1"/>
  <c r="BA443" i="2" s="1"/>
  <c r="BB443" i="2" s="1"/>
  <c r="AX578" i="1"/>
  <c r="AV578" i="1"/>
  <c r="AT578" i="1"/>
  <c r="AQ578" i="1"/>
  <c r="AP578" i="1"/>
  <c r="AN578" i="1"/>
  <c r="AL578" i="1"/>
  <c r="AG578" i="1"/>
  <c r="AI443" i="2" s="1"/>
  <c r="AJ443" i="2" s="1"/>
  <c r="AF578" i="1"/>
  <c r="AD578" i="1"/>
  <c r="AB578" i="1"/>
  <c r="Y578" i="1"/>
  <c r="AA443" i="2" s="1"/>
  <c r="AB443" i="2" s="1"/>
  <c r="X578" i="1"/>
  <c r="V578" i="1"/>
  <c r="T578" i="1"/>
  <c r="AY679" i="1"/>
  <c r="BA514" i="2" s="1"/>
  <c r="BB514" i="2" s="1"/>
  <c r="AX679" i="1"/>
  <c r="AV679" i="1"/>
  <c r="AT679" i="1"/>
  <c r="AQ679" i="1"/>
  <c r="AP679" i="1"/>
  <c r="AN679" i="1"/>
  <c r="AL679" i="1"/>
  <c r="AG679" i="1"/>
  <c r="AI514" i="2" s="1"/>
  <c r="AJ514" i="2" s="1"/>
  <c r="AF679" i="1"/>
  <c r="AD679" i="1"/>
  <c r="AB679" i="1"/>
  <c r="Y679" i="1"/>
  <c r="AA514" i="2" s="1"/>
  <c r="AB514" i="2" s="1"/>
  <c r="X679" i="1"/>
  <c r="V679" i="1"/>
  <c r="T679" i="1"/>
  <c r="AY380" i="1"/>
  <c r="BA284" i="2" s="1"/>
  <c r="BB284" i="2" s="1"/>
  <c r="AX380" i="1"/>
  <c r="AV380" i="1"/>
  <c r="AT380" i="1"/>
  <c r="AQ380" i="1"/>
  <c r="AP380" i="1"/>
  <c r="AN380" i="1"/>
  <c r="AL380" i="1"/>
  <c r="AG380" i="1"/>
  <c r="AI284" i="2" s="1"/>
  <c r="AJ284" i="2" s="1"/>
  <c r="AF380" i="1"/>
  <c r="AD380" i="1"/>
  <c r="AB380" i="1"/>
  <c r="X380" i="1"/>
  <c r="V380" i="1"/>
  <c r="AY303" i="1"/>
  <c r="BA241" i="2" s="1"/>
  <c r="BB241" i="2" s="1"/>
  <c r="AX303" i="1"/>
  <c r="AV303" i="1"/>
  <c r="AT303" i="1"/>
  <c r="AQ303" i="1"/>
  <c r="AP303" i="1"/>
  <c r="AN303" i="1"/>
  <c r="AL303" i="1"/>
  <c r="AG303" i="1"/>
  <c r="AI241" i="2" s="1"/>
  <c r="AJ241" i="2" s="1"/>
  <c r="AF303" i="1"/>
  <c r="AD303" i="1"/>
  <c r="AB303" i="1"/>
  <c r="X303" i="1"/>
  <c r="V303" i="1"/>
  <c r="BA303" i="1" l="1"/>
  <c r="BC241" i="2" s="1"/>
  <c r="BD241" i="2" s="1"/>
  <c r="AS241" i="2"/>
  <c r="AT241" i="2" s="1"/>
  <c r="Q549" i="1"/>
  <c r="AK419" i="2"/>
  <c r="AL419" i="2" s="1"/>
  <c r="BA577" i="1"/>
  <c r="BC442" i="2" s="1"/>
  <c r="BD442" i="2" s="1"/>
  <c r="AS442" i="2"/>
  <c r="AT442" i="2" s="1"/>
  <c r="BA380" i="1"/>
  <c r="BC284" i="2" s="1"/>
  <c r="BD284" i="2" s="1"/>
  <c r="AS284" i="2"/>
  <c r="AT284" i="2" s="1"/>
  <c r="BA679" i="1"/>
  <c r="BC514" i="2" s="1"/>
  <c r="BD514" i="2" s="1"/>
  <c r="AS514" i="2"/>
  <c r="AT514" i="2" s="1"/>
  <c r="BA578" i="1"/>
  <c r="BC443" i="2" s="1"/>
  <c r="BD443" i="2" s="1"/>
  <c r="AS443" i="2"/>
  <c r="AT443" i="2" s="1"/>
  <c r="AI577" i="1"/>
  <c r="AK442" i="2" s="1"/>
  <c r="AL442" i="2" s="1"/>
  <c r="AI576" i="1"/>
  <c r="AK441" i="2" s="1"/>
  <c r="AL441" i="2" s="1"/>
  <c r="AI578" i="1"/>
  <c r="AK443" i="2" s="1"/>
  <c r="AL443" i="2" s="1"/>
  <c r="BB669" i="1"/>
  <c r="AI679" i="1"/>
  <c r="BA576" i="1"/>
  <c r="BC441" i="2" s="1"/>
  <c r="BD441" i="2" s="1"/>
  <c r="BB549" i="1"/>
  <c r="AH303" i="1"/>
  <c r="AH380" i="1"/>
  <c r="AR380" i="1"/>
  <c r="AZ380" i="1"/>
  <c r="AH679" i="1"/>
  <c r="AR679" i="1"/>
  <c r="AZ679" i="1"/>
  <c r="AR578" i="1"/>
  <c r="AZ578" i="1"/>
  <c r="AH577" i="1"/>
  <c r="AR577" i="1"/>
  <c r="AZ577" i="1"/>
  <c r="AJ549" i="1"/>
  <c r="Z576" i="1"/>
  <c r="AH576" i="1"/>
  <c r="AR576" i="1"/>
  <c r="AZ576" i="1"/>
  <c r="Z577" i="1"/>
  <c r="Z578" i="1"/>
  <c r="AH578" i="1"/>
  <c r="Z679" i="1"/>
  <c r="AR303" i="1"/>
  <c r="AZ303" i="1"/>
  <c r="AY713" i="1"/>
  <c r="BA532" i="2" s="1"/>
  <c r="BB532" i="2" s="1"/>
  <c r="AX713" i="1"/>
  <c r="AV713" i="1"/>
  <c r="AT713" i="1"/>
  <c r="AQ713" i="1"/>
  <c r="AP713" i="1"/>
  <c r="AN713" i="1"/>
  <c r="AL713" i="1"/>
  <c r="AG713" i="1"/>
  <c r="AI532" i="2" s="1"/>
  <c r="AJ532" i="2" s="1"/>
  <c r="AF713" i="1"/>
  <c r="AD713" i="1"/>
  <c r="AB713" i="1"/>
  <c r="X713" i="1"/>
  <c r="V713" i="1"/>
  <c r="AY714" i="1"/>
  <c r="BA533" i="2" s="1"/>
  <c r="BB533" i="2" s="1"/>
  <c r="AX714" i="1"/>
  <c r="AV714" i="1"/>
  <c r="AT714" i="1"/>
  <c r="AQ714" i="1"/>
  <c r="AP714" i="1"/>
  <c r="AN714" i="1"/>
  <c r="AL714" i="1"/>
  <c r="AG714" i="1"/>
  <c r="AI533" i="2" s="1"/>
  <c r="AJ533" i="2" s="1"/>
  <c r="AF714" i="1"/>
  <c r="AD714" i="1"/>
  <c r="AB714" i="1"/>
  <c r="X714" i="1"/>
  <c r="V714" i="1"/>
  <c r="AY716" i="1"/>
  <c r="BA535" i="2" s="1"/>
  <c r="BB535" i="2" s="1"/>
  <c r="AX716" i="1"/>
  <c r="AV716" i="1"/>
  <c r="AT716" i="1"/>
  <c r="AQ716" i="1"/>
  <c r="AP716" i="1"/>
  <c r="AN716" i="1"/>
  <c r="AL716" i="1"/>
  <c r="AG716" i="1"/>
  <c r="AI535" i="2" s="1"/>
  <c r="AJ535" i="2" s="1"/>
  <c r="AF716" i="1"/>
  <c r="AD716" i="1"/>
  <c r="AB716" i="1"/>
  <c r="X716" i="1"/>
  <c r="V716" i="1"/>
  <c r="W382" i="2"/>
  <c r="X382" i="2" s="1"/>
  <c r="AY495" i="1"/>
  <c r="BA380" i="2" s="1"/>
  <c r="BB380" i="2" s="1"/>
  <c r="AX495" i="1"/>
  <c r="AV495" i="1"/>
  <c r="AT495" i="1"/>
  <c r="AQ495" i="1"/>
  <c r="AP495" i="1"/>
  <c r="AN495" i="1"/>
  <c r="AL495" i="1"/>
  <c r="AG495" i="1"/>
  <c r="AI380" i="2" s="1"/>
  <c r="AJ380" i="2" s="1"/>
  <c r="AF495" i="1"/>
  <c r="AD495" i="1"/>
  <c r="AB495" i="1"/>
  <c r="X495" i="1"/>
  <c r="V495" i="1"/>
  <c r="AY395" i="1"/>
  <c r="BA290" i="2" s="1"/>
  <c r="BB290" i="2" s="1"/>
  <c r="AX395" i="1"/>
  <c r="AV395" i="1"/>
  <c r="AT395" i="1"/>
  <c r="AQ395" i="1"/>
  <c r="AP395" i="1"/>
  <c r="AN395" i="1"/>
  <c r="AL395" i="1"/>
  <c r="AG395" i="1"/>
  <c r="AI290" i="2" s="1"/>
  <c r="AJ290" i="2" s="1"/>
  <c r="AF395" i="1"/>
  <c r="AD395" i="1"/>
  <c r="AB395" i="1"/>
  <c r="X395" i="1"/>
  <c r="V395" i="1"/>
  <c r="BA286" i="2"/>
  <c r="BB286" i="2" s="1"/>
  <c r="AX391" i="1"/>
  <c r="AV391" i="1"/>
  <c r="AT391" i="1"/>
  <c r="AQ391" i="1"/>
  <c r="AS286" i="2" s="1"/>
  <c r="AT286" i="2" s="1"/>
  <c r="AP391" i="1"/>
  <c r="AN391" i="1"/>
  <c r="AL391" i="1"/>
  <c r="AG391" i="1"/>
  <c r="AI286" i="2" s="1"/>
  <c r="AJ286" i="2" s="1"/>
  <c r="AF391" i="1"/>
  <c r="AD391" i="1"/>
  <c r="AB391" i="1"/>
  <c r="X391" i="1"/>
  <c r="V391" i="1"/>
  <c r="AY392" i="1"/>
  <c r="BA287" i="2" s="1"/>
  <c r="BB287" i="2" s="1"/>
  <c r="AX392" i="1"/>
  <c r="AV392" i="1"/>
  <c r="AT392" i="1"/>
  <c r="AQ392" i="1"/>
  <c r="AS287" i="2" s="1"/>
  <c r="AT287" i="2" s="1"/>
  <c r="AP392" i="1"/>
  <c r="AN392" i="1"/>
  <c r="AL392" i="1"/>
  <c r="AG392" i="1"/>
  <c r="AI287" i="2" s="1"/>
  <c r="AJ287" i="2" s="1"/>
  <c r="AF392" i="1"/>
  <c r="AD392" i="1"/>
  <c r="AB392" i="1"/>
  <c r="X392" i="1"/>
  <c r="V392" i="1"/>
  <c r="S419" i="2" l="1"/>
  <c r="T419" i="2" s="1"/>
  <c r="Q465" i="3"/>
  <c r="AR395" i="1"/>
  <c r="AZ395" i="1"/>
  <c r="DP382" i="2"/>
  <c r="DC382" i="2"/>
  <c r="BA714" i="1"/>
  <c r="BC533" i="2" s="1"/>
  <c r="BD533" i="2" s="1"/>
  <c r="AS533" i="2"/>
  <c r="AT533" i="2" s="1"/>
  <c r="Q578" i="1"/>
  <c r="Q577" i="1"/>
  <c r="BA495" i="1"/>
  <c r="BC380" i="2" s="1"/>
  <c r="BD380" i="2" s="1"/>
  <c r="AS380" i="2"/>
  <c r="AT380" i="2" s="1"/>
  <c r="BA716" i="1"/>
  <c r="BC535" i="2" s="1"/>
  <c r="BD535" i="2" s="1"/>
  <c r="AS535" i="2"/>
  <c r="AT535" i="2" s="1"/>
  <c r="BA713" i="1"/>
  <c r="BC532" i="2" s="1"/>
  <c r="BD532" i="2" s="1"/>
  <c r="AS532" i="2"/>
  <c r="AT532" i="2" s="1"/>
  <c r="Q679" i="1"/>
  <c r="AK514" i="2"/>
  <c r="AL514" i="2" s="1"/>
  <c r="R549" i="1"/>
  <c r="R465" i="3" s="1"/>
  <c r="BA395" i="1"/>
  <c r="BC290" i="2" s="1"/>
  <c r="BD290" i="2" s="1"/>
  <c r="AS290" i="2"/>
  <c r="AT290" i="2" s="1"/>
  <c r="Q576" i="1"/>
  <c r="BA391" i="1"/>
  <c r="BC286" i="2" s="1"/>
  <c r="BD286" i="2" s="1"/>
  <c r="AJ679" i="1"/>
  <c r="BB576" i="1"/>
  <c r="BB679" i="1"/>
  <c r="AJ577" i="1"/>
  <c r="AH716" i="1"/>
  <c r="AR716" i="1"/>
  <c r="AZ716" i="1"/>
  <c r="AH714" i="1"/>
  <c r="AR714" i="1"/>
  <c r="AZ714" i="1"/>
  <c r="BB380" i="1"/>
  <c r="BB578" i="1"/>
  <c r="BA392" i="1"/>
  <c r="AJ576" i="1"/>
  <c r="BB577" i="1"/>
  <c r="AH495" i="1"/>
  <c r="AJ578" i="1"/>
  <c r="AH391" i="1"/>
  <c r="AR495" i="1"/>
  <c r="AZ495" i="1"/>
  <c r="AH713" i="1"/>
  <c r="AR391" i="1"/>
  <c r="AZ391" i="1"/>
  <c r="AR713" i="1"/>
  <c r="AZ713" i="1"/>
  <c r="BB303" i="1"/>
  <c r="AH395" i="1"/>
  <c r="AH392" i="1"/>
  <c r="AR392" i="1"/>
  <c r="AZ392" i="1"/>
  <c r="S442" i="2" l="1"/>
  <c r="T442" i="2" s="1"/>
  <c r="Q488" i="3"/>
  <c r="S441" i="2"/>
  <c r="T441" i="2" s="1"/>
  <c r="Q487" i="3"/>
  <c r="S514" i="2"/>
  <c r="T514" i="2" s="1"/>
  <c r="Q568" i="3"/>
  <c r="S443" i="2"/>
  <c r="T443" i="2" s="1"/>
  <c r="Q489" i="3"/>
  <c r="BC287" i="2"/>
  <c r="BD287" i="2" s="1"/>
  <c r="R577" i="1"/>
  <c r="R488" i="3" s="1"/>
  <c r="R679" i="1"/>
  <c r="R568" i="3" s="1"/>
  <c r="BB716" i="1"/>
  <c r="R576" i="1"/>
  <c r="R487" i="3" s="1"/>
  <c r="R578" i="1"/>
  <c r="R489" i="3" s="1"/>
  <c r="BB714" i="1"/>
  <c r="BB391" i="1"/>
  <c r="BB495" i="1"/>
  <c r="BB713" i="1"/>
  <c r="BB395" i="1"/>
  <c r="BB392" i="1"/>
  <c r="U824" i="2" l="1"/>
  <c r="V824" i="2" s="1"/>
  <c r="AY754" i="1" l="1"/>
  <c r="BA562" i="2" s="1"/>
  <c r="BB562" i="2" s="1"/>
  <c r="AX754" i="1"/>
  <c r="AV754" i="1"/>
  <c r="AT754" i="1"/>
  <c r="AQ754" i="1"/>
  <c r="AS562" i="2" s="1"/>
  <c r="AT562" i="2" s="1"/>
  <c r="AP754" i="1"/>
  <c r="AN754" i="1"/>
  <c r="AL754" i="1"/>
  <c r="AG754" i="1"/>
  <c r="AI562" i="2" s="1"/>
  <c r="AJ562" i="2" s="1"/>
  <c r="AD754" i="1"/>
  <c r="AB754" i="1"/>
  <c r="Y754" i="1"/>
  <c r="X754" i="1"/>
  <c r="V754" i="1"/>
  <c r="T754" i="1"/>
  <c r="AY753" i="1"/>
  <c r="BA561" i="2" s="1"/>
  <c r="BB561" i="2" s="1"/>
  <c r="AX753" i="1"/>
  <c r="AV753" i="1"/>
  <c r="AT753" i="1"/>
  <c r="AQ753" i="1"/>
  <c r="AP753" i="1"/>
  <c r="AN753" i="1"/>
  <c r="AL753" i="1"/>
  <c r="AG753" i="1"/>
  <c r="AI561" i="2" s="1"/>
  <c r="AJ561" i="2" s="1"/>
  <c r="AF753" i="1"/>
  <c r="AD753" i="1"/>
  <c r="AB753" i="1"/>
  <c r="Y753" i="1"/>
  <c r="X753" i="1"/>
  <c r="V753" i="1"/>
  <c r="T753" i="1"/>
  <c r="AY742" i="1"/>
  <c r="BA554" i="2" s="1"/>
  <c r="BB554" i="2" s="1"/>
  <c r="AX742" i="1"/>
  <c r="AV742" i="1"/>
  <c r="AT742" i="1"/>
  <c r="AQ742" i="1"/>
  <c r="AP742" i="1"/>
  <c r="AN742" i="1"/>
  <c r="AL742" i="1"/>
  <c r="AG742" i="1"/>
  <c r="AI554" i="2" s="1"/>
  <c r="AJ554" i="2" s="1"/>
  <c r="AF742" i="1"/>
  <c r="AD742" i="1"/>
  <c r="AB742" i="1"/>
  <c r="Y742" i="1"/>
  <c r="X742" i="1"/>
  <c r="V742" i="1"/>
  <c r="T742" i="1"/>
  <c r="AY740" i="1"/>
  <c r="BA553" i="2" s="1"/>
  <c r="BB553" i="2" s="1"/>
  <c r="AX740" i="1"/>
  <c r="AV740" i="1"/>
  <c r="AT740" i="1"/>
  <c r="AQ740" i="1"/>
  <c r="AS553" i="2" s="1"/>
  <c r="AT553" i="2" s="1"/>
  <c r="AP740" i="1"/>
  <c r="AN740" i="1"/>
  <c r="AL740" i="1"/>
  <c r="AG740" i="1"/>
  <c r="AI553" i="2" s="1"/>
  <c r="AJ553" i="2" s="1"/>
  <c r="AF740" i="1"/>
  <c r="AD740" i="1"/>
  <c r="AB740" i="1"/>
  <c r="Y740" i="1"/>
  <c r="AA553" i="2" s="1"/>
  <c r="AB553" i="2" s="1"/>
  <c r="X740" i="1"/>
  <c r="V740" i="1"/>
  <c r="T740" i="1"/>
  <c r="AY676" i="1"/>
  <c r="BA513" i="2" s="1"/>
  <c r="BB513" i="2" s="1"/>
  <c r="AX676" i="1"/>
  <c r="AV676" i="1"/>
  <c r="AT676" i="1"/>
  <c r="AQ676" i="1"/>
  <c r="AS513" i="2" s="1"/>
  <c r="AT513" i="2" s="1"/>
  <c r="AP676" i="1"/>
  <c r="AN676" i="1"/>
  <c r="AL676" i="1"/>
  <c r="AG676" i="1"/>
  <c r="AI513" i="2" s="1"/>
  <c r="AJ513" i="2" s="1"/>
  <c r="AF676" i="1"/>
  <c r="AD676" i="1"/>
  <c r="AB676" i="1"/>
  <c r="Y676" i="1"/>
  <c r="AA513" i="2" s="1"/>
  <c r="AB513" i="2" s="1"/>
  <c r="X676" i="1"/>
  <c r="V676" i="1"/>
  <c r="T676" i="1"/>
  <c r="AY670" i="1"/>
  <c r="BA512" i="2" s="1"/>
  <c r="BB512" i="2" s="1"/>
  <c r="AX670" i="1"/>
  <c r="AV670" i="1"/>
  <c r="AT670" i="1"/>
  <c r="AQ670" i="1"/>
  <c r="AP670" i="1"/>
  <c r="AN670" i="1"/>
  <c r="AL670" i="1"/>
  <c r="AG670" i="1"/>
  <c r="AI512" i="2" s="1"/>
  <c r="AJ512" i="2" s="1"/>
  <c r="AF670" i="1"/>
  <c r="AD670" i="1"/>
  <c r="AB670" i="1"/>
  <c r="Y670" i="1"/>
  <c r="AA512" i="2" s="1"/>
  <c r="AB512" i="2" s="1"/>
  <c r="X670" i="1"/>
  <c r="V670" i="1"/>
  <c r="T670" i="1"/>
  <c r="AI742" i="1" l="1"/>
  <c r="AK554" i="2" s="1"/>
  <c r="AL554" i="2" s="1"/>
  <c r="AA554" i="2"/>
  <c r="AB554" i="2" s="1"/>
  <c r="BA742" i="1"/>
  <c r="BC554" i="2" s="1"/>
  <c r="BD554" i="2" s="1"/>
  <c r="AS554" i="2"/>
  <c r="AT554" i="2" s="1"/>
  <c r="AI753" i="1"/>
  <c r="AK561" i="2" s="1"/>
  <c r="AL561" i="2" s="1"/>
  <c r="AA561" i="2"/>
  <c r="AB561" i="2" s="1"/>
  <c r="BA753" i="1"/>
  <c r="BC561" i="2" s="1"/>
  <c r="BD561" i="2" s="1"/>
  <c r="AS561" i="2"/>
  <c r="AT561" i="2" s="1"/>
  <c r="AI754" i="1"/>
  <c r="AK562" i="2" s="1"/>
  <c r="AL562" i="2" s="1"/>
  <c r="AA562" i="2"/>
  <c r="AB562" i="2" s="1"/>
  <c r="BA670" i="1"/>
  <c r="BC512" i="2" s="1"/>
  <c r="BD512" i="2" s="1"/>
  <c r="AS512" i="2"/>
  <c r="AT512" i="2" s="1"/>
  <c r="AI740" i="1"/>
  <c r="AK553" i="2" s="1"/>
  <c r="AL553" i="2" s="1"/>
  <c r="AI670" i="1"/>
  <c r="AI676" i="1"/>
  <c r="AK513" i="2" s="1"/>
  <c r="AL513" i="2" s="1"/>
  <c r="BA754" i="1"/>
  <c r="BA676" i="1"/>
  <c r="BC513" i="2" s="1"/>
  <c r="BD513" i="2" s="1"/>
  <c r="BA740" i="1"/>
  <c r="BC553" i="2" s="1"/>
  <c r="BD553" i="2" s="1"/>
  <c r="AR753" i="1"/>
  <c r="AZ753" i="1"/>
  <c r="AH754" i="1"/>
  <c r="Z670" i="1"/>
  <c r="AH670" i="1"/>
  <c r="AR670" i="1"/>
  <c r="AZ670" i="1"/>
  <c r="Z676" i="1"/>
  <c r="AH676" i="1"/>
  <c r="AR676" i="1"/>
  <c r="AZ676" i="1"/>
  <c r="Z740" i="1"/>
  <c r="AH740" i="1"/>
  <c r="AR740" i="1"/>
  <c r="AZ740" i="1"/>
  <c r="AH742" i="1"/>
  <c r="AR742" i="1"/>
  <c r="AH753" i="1"/>
  <c r="AR754" i="1"/>
  <c r="AZ754" i="1"/>
  <c r="Z753" i="1"/>
  <c r="Z754" i="1"/>
  <c r="Z742" i="1"/>
  <c r="AZ742" i="1"/>
  <c r="AY514" i="1"/>
  <c r="BA395" i="2" s="1"/>
  <c r="BB395" i="2" s="1"/>
  <c r="AX514" i="1"/>
  <c r="AV514" i="1"/>
  <c r="AT514" i="1"/>
  <c r="AQ514" i="1"/>
  <c r="AP514" i="1"/>
  <c r="AN514" i="1"/>
  <c r="AL514" i="1"/>
  <c r="AG514" i="1"/>
  <c r="AI395" i="2" s="1"/>
  <c r="AJ395" i="2" s="1"/>
  <c r="AF514" i="1"/>
  <c r="AD514" i="1"/>
  <c r="AB514" i="1"/>
  <c r="Y514" i="1"/>
  <c r="AA395" i="2" s="1"/>
  <c r="AB395" i="2" s="1"/>
  <c r="X514" i="1"/>
  <c r="V514" i="1"/>
  <c r="T514" i="1"/>
  <c r="U365" i="2"/>
  <c r="V365" i="2" s="1"/>
  <c r="AY478" i="1"/>
  <c r="BA363" i="2" s="1"/>
  <c r="BB363" i="2" s="1"/>
  <c r="AX478" i="1"/>
  <c r="AV478" i="1"/>
  <c r="AT478" i="1"/>
  <c r="AQ478" i="1"/>
  <c r="AP478" i="1"/>
  <c r="AN478" i="1"/>
  <c r="AL478" i="1"/>
  <c r="AG478" i="1"/>
  <c r="AI363" i="2" s="1"/>
  <c r="AJ363" i="2" s="1"/>
  <c r="AF478" i="1"/>
  <c r="AD478" i="1"/>
  <c r="AB478" i="1"/>
  <c r="Y478" i="1"/>
  <c r="AA363" i="2" s="1"/>
  <c r="AB363" i="2" s="1"/>
  <c r="X478" i="1"/>
  <c r="V478" i="1"/>
  <c r="T478" i="1"/>
  <c r="BA358" i="2"/>
  <c r="BB358" i="2" s="1"/>
  <c r="AI358" i="2"/>
  <c r="AJ358" i="2" s="1"/>
  <c r="AY473" i="1"/>
  <c r="BA357" i="2" s="1"/>
  <c r="BB357" i="2" s="1"/>
  <c r="AX473" i="1"/>
  <c r="AV473" i="1"/>
  <c r="AT473" i="1"/>
  <c r="AQ473" i="1"/>
  <c r="AS357" i="2" s="1"/>
  <c r="AT357" i="2" s="1"/>
  <c r="AP473" i="1"/>
  <c r="AN473" i="1"/>
  <c r="AL473" i="1"/>
  <c r="AG473" i="1"/>
  <c r="AI357" i="2" s="1"/>
  <c r="AJ357" i="2" s="1"/>
  <c r="AF473" i="1"/>
  <c r="AD473" i="1"/>
  <c r="AB473" i="1"/>
  <c r="Y473" i="1"/>
  <c r="X473" i="1"/>
  <c r="V473" i="1"/>
  <c r="T473" i="1"/>
  <c r="AY460" i="1"/>
  <c r="BA345" i="2" s="1"/>
  <c r="BB345" i="2" s="1"/>
  <c r="AX460" i="1"/>
  <c r="AV460" i="1"/>
  <c r="AT460" i="1"/>
  <c r="AQ460" i="1"/>
  <c r="AP460" i="1"/>
  <c r="AN460" i="1"/>
  <c r="AL460" i="1"/>
  <c r="AG460" i="1"/>
  <c r="AI345" i="2" s="1"/>
  <c r="AJ345" i="2" s="1"/>
  <c r="AF460" i="1"/>
  <c r="AD460" i="1"/>
  <c r="AB460" i="1"/>
  <c r="Y460" i="1"/>
  <c r="AA345" i="2" s="1"/>
  <c r="AB345" i="2" s="1"/>
  <c r="X460" i="1"/>
  <c r="V460" i="1"/>
  <c r="T460" i="1"/>
  <c r="AY459" i="1"/>
  <c r="BA344" i="2" s="1"/>
  <c r="BB344" i="2" s="1"/>
  <c r="AX459" i="1"/>
  <c r="AV459" i="1"/>
  <c r="AT459" i="1"/>
  <c r="AQ459" i="1"/>
  <c r="AP459" i="1"/>
  <c r="AN459" i="1"/>
  <c r="AL459" i="1"/>
  <c r="AG459" i="1"/>
  <c r="AI344" i="2" s="1"/>
  <c r="AJ344" i="2" s="1"/>
  <c r="AF459" i="1"/>
  <c r="AD459" i="1"/>
  <c r="AB459" i="1"/>
  <c r="X459" i="1"/>
  <c r="V459" i="1"/>
  <c r="AY402" i="1"/>
  <c r="BA297" i="2" s="1"/>
  <c r="BB297" i="2" s="1"/>
  <c r="AX402" i="1"/>
  <c r="AV402" i="1"/>
  <c r="AT402" i="1"/>
  <c r="AQ402" i="1"/>
  <c r="AS297" i="2" s="1"/>
  <c r="AT297" i="2" s="1"/>
  <c r="AP402" i="1"/>
  <c r="AN402" i="1"/>
  <c r="AL402" i="1"/>
  <c r="AG402" i="1"/>
  <c r="AI297" i="2" s="1"/>
  <c r="AJ297" i="2" s="1"/>
  <c r="AF402" i="1"/>
  <c r="AD402" i="1"/>
  <c r="AB402" i="1"/>
  <c r="X402" i="1"/>
  <c r="V402" i="1"/>
  <c r="X394" i="1"/>
  <c r="AY376" i="1"/>
  <c r="BA281" i="2" s="1"/>
  <c r="BB281" i="2" s="1"/>
  <c r="AX376" i="1"/>
  <c r="AV376" i="1"/>
  <c r="AT376" i="1"/>
  <c r="AQ376" i="1"/>
  <c r="AP376" i="1"/>
  <c r="AN376" i="1"/>
  <c r="AL376" i="1"/>
  <c r="AG376" i="1"/>
  <c r="AI281" i="2" s="1"/>
  <c r="AJ281" i="2" s="1"/>
  <c r="AF376" i="1"/>
  <c r="AD376" i="1"/>
  <c r="AB376" i="1"/>
  <c r="X376" i="1"/>
  <c r="V376" i="1"/>
  <c r="AY394" i="1"/>
  <c r="BA289" i="2" s="1"/>
  <c r="BB289" i="2" s="1"/>
  <c r="AX394" i="1"/>
  <c r="AV394" i="1"/>
  <c r="AT394" i="1"/>
  <c r="AQ394" i="1"/>
  <c r="AS289" i="2" s="1"/>
  <c r="AT289" i="2" s="1"/>
  <c r="AP394" i="1"/>
  <c r="AN394" i="1"/>
  <c r="AL394" i="1"/>
  <c r="AF394" i="1"/>
  <c r="AD394" i="1"/>
  <c r="AB394" i="1"/>
  <c r="V394" i="1"/>
  <c r="BA283" i="2"/>
  <c r="BB283" i="2" s="1"/>
  <c r="AX379" i="1"/>
  <c r="AV379" i="1"/>
  <c r="AT379" i="1"/>
  <c r="AQ379" i="1"/>
  <c r="AS283" i="2" s="1"/>
  <c r="AT283" i="2" s="1"/>
  <c r="AP379" i="1"/>
  <c r="AN379" i="1"/>
  <c r="AL379" i="1"/>
  <c r="AG379" i="1"/>
  <c r="AI283" i="2" s="1"/>
  <c r="AJ283" i="2" s="1"/>
  <c r="AF379" i="1"/>
  <c r="AD379" i="1"/>
  <c r="AB379" i="1"/>
  <c r="X379" i="1"/>
  <c r="V379" i="1"/>
  <c r="AY378" i="1"/>
  <c r="BA282" i="2" s="1"/>
  <c r="BB282" i="2" s="1"/>
  <c r="AX378" i="1"/>
  <c r="AV378" i="1"/>
  <c r="AT378" i="1"/>
  <c r="AQ378" i="1"/>
  <c r="AP378" i="1"/>
  <c r="AN378" i="1"/>
  <c r="AL378" i="1"/>
  <c r="AG378" i="1"/>
  <c r="AI282" i="2" s="1"/>
  <c r="AJ282" i="2" s="1"/>
  <c r="AF378" i="1"/>
  <c r="AD378" i="1"/>
  <c r="AB378" i="1"/>
  <c r="X378" i="1"/>
  <c r="V378" i="1"/>
  <c r="AY294" i="1"/>
  <c r="BA232" i="2" s="1"/>
  <c r="BB232" i="2" s="1"/>
  <c r="AX294" i="1"/>
  <c r="AV294" i="1"/>
  <c r="AT294" i="1"/>
  <c r="AQ294" i="1"/>
  <c r="AP294" i="1"/>
  <c r="AN294" i="1"/>
  <c r="AL294" i="1"/>
  <c r="AG294" i="1"/>
  <c r="AI232" i="2" s="1"/>
  <c r="AJ232" i="2" s="1"/>
  <c r="AF294" i="1"/>
  <c r="AD294" i="1"/>
  <c r="AB294" i="1"/>
  <c r="X294" i="1"/>
  <c r="V294" i="1"/>
  <c r="AY280" i="1"/>
  <c r="BA223" i="2" s="1"/>
  <c r="BB223" i="2" s="1"/>
  <c r="AX280" i="1"/>
  <c r="AV280" i="1"/>
  <c r="AT280" i="1"/>
  <c r="AQ280" i="1"/>
  <c r="AP280" i="1"/>
  <c r="AN280" i="1"/>
  <c r="AL280" i="1"/>
  <c r="AG280" i="1"/>
  <c r="AI223" i="2" s="1"/>
  <c r="AJ223" i="2" s="1"/>
  <c r="AF280" i="1"/>
  <c r="AD280" i="1"/>
  <c r="AB280" i="1"/>
  <c r="X280" i="1"/>
  <c r="V280" i="1"/>
  <c r="AY278" i="1"/>
  <c r="BA221" i="2" s="1"/>
  <c r="BB221" i="2" s="1"/>
  <c r="AX278" i="1"/>
  <c r="AV278" i="1"/>
  <c r="AT278" i="1"/>
  <c r="AQ278" i="1"/>
  <c r="AS221" i="2" s="1"/>
  <c r="AT221" i="2" s="1"/>
  <c r="AP278" i="1"/>
  <c r="AN278" i="1"/>
  <c r="AL278" i="1"/>
  <c r="AG278" i="1"/>
  <c r="AI221" i="2" s="1"/>
  <c r="AJ221" i="2" s="1"/>
  <c r="AF278" i="1"/>
  <c r="AD278" i="1"/>
  <c r="AB278" i="1"/>
  <c r="X278" i="1"/>
  <c r="V278" i="1"/>
  <c r="AY259" i="1"/>
  <c r="BA212" i="2" s="1"/>
  <c r="BB212" i="2" s="1"/>
  <c r="AX259" i="1"/>
  <c r="AV259" i="1"/>
  <c r="AT259" i="1"/>
  <c r="AQ259" i="1"/>
  <c r="AP259" i="1"/>
  <c r="AN259" i="1"/>
  <c r="AL259" i="1"/>
  <c r="AG259" i="1"/>
  <c r="AI212" i="2" s="1"/>
  <c r="AJ212" i="2" s="1"/>
  <c r="AF259" i="1"/>
  <c r="AD259" i="1"/>
  <c r="AB259" i="1"/>
  <c r="X259" i="1"/>
  <c r="V259" i="1"/>
  <c r="Q742" i="1" l="1"/>
  <c r="Q620" i="3" s="1"/>
  <c r="AR378" i="1"/>
  <c r="AZ376" i="1"/>
  <c r="AJ742" i="1"/>
  <c r="AI473" i="1"/>
  <c r="AK357" i="2" s="1"/>
  <c r="AL357" i="2" s="1"/>
  <c r="AA357" i="2"/>
  <c r="AB357" i="2" s="1"/>
  <c r="AK358" i="2"/>
  <c r="AL358" i="2" s="1"/>
  <c r="AA358" i="2"/>
  <c r="AB358" i="2" s="1"/>
  <c r="BC358" i="2"/>
  <c r="BD358" i="2" s="1"/>
  <c r="AS358" i="2"/>
  <c r="AT358" i="2" s="1"/>
  <c r="BA478" i="1"/>
  <c r="BC363" i="2" s="1"/>
  <c r="BD363" i="2" s="1"/>
  <c r="AS363" i="2"/>
  <c r="AT363" i="2" s="1"/>
  <c r="DO365" i="2"/>
  <c r="DB365" i="2"/>
  <c r="BA294" i="1"/>
  <c r="BC232" i="2" s="1"/>
  <c r="BD232" i="2" s="1"/>
  <c r="AS232" i="2"/>
  <c r="AT232" i="2" s="1"/>
  <c r="AJ754" i="1"/>
  <c r="AJ753" i="1"/>
  <c r="Q753" i="1"/>
  <c r="Q754" i="1"/>
  <c r="BC562" i="2"/>
  <c r="BD562" i="2" s="1"/>
  <c r="BA460" i="1"/>
  <c r="BC345" i="2" s="1"/>
  <c r="BD345" i="2" s="1"/>
  <c r="AS345" i="2"/>
  <c r="AT345" i="2" s="1"/>
  <c r="BA376" i="1"/>
  <c r="BC281" i="2" s="1"/>
  <c r="BD281" i="2" s="1"/>
  <c r="AS281" i="2"/>
  <c r="AT281" i="2" s="1"/>
  <c r="Q670" i="1"/>
  <c r="AK512" i="2"/>
  <c r="AL512" i="2" s="1"/>
  <c r="BA459" i="1"/>
  <c r="BC344" i="2" s="1"/>
  <c r="BD344" i="2" s="1"/>
  <c r="AS344" i="2"/>
  <c r="AT344" i="2" s="1"/>
  <c r="BA514" i="1"/>
  <c r="BC395" i="2" s="1"/>
  <c r="BD395" i="2" s="1"/>
  <c r="AS395" i="2"/>
  <c r="AT395" i="2" s="1"/>
  <c r="BA280" i="1"/>
  <c r="BC223" i="2" s="1"/>
  <c r="BD223" i="2" s="1"/>
  <c r="AS223" i="2"/>
  <c r="AT223" i="2" s="1"/>
  <c r="BA378" i="1"/>
  <c r="BC282" i="2" s="1"/>
  <c r="BD282" i="2" s="1"/>
  <c r="AS282" i="2"/>
  <c r="AT282" i="2" s="1"/>
  <c r="BA259" i="1"/>
  <c r="BC212" i="2" s="1"/>
  <c r="BD212" i="2" s="1"/>
  <c r="AS212" i="2"/>
  <c r="AT212" i="2" s="1"/>
  <c r="Q740" i="1"/>
  <c r="Q676" i="1"/>
  <c r="AI460" i="1"/>
  <c r="AI514" i="1"/>
  <c r="AI478" i="1"/>
  <c r="BA278" i="1"/>
  <c r="BC221" i="2" s="1"/>
  <c r="BD221" i="2" s="1"/>
  <c r="BB676" i="1"/>
  <c r="BB670" i="1"/>
  <c r="BB753" i="1"/>
  <c r="BB740" i="1"/>
  <c r="BB742" i="1"/>
  <c r="AR478" i="1"/>
  <c r="AZ478" i="1"/>
  <c r="AH402" i="1"/>
  <c r="AR402" i="1"/>
  <c r="AZ402" i="1"/>
  <c r="BB754" i="1"/>
  <c r="AJ740" i="1"/>
  <c r="AJ676" i="1"/>
  <c r="AJ670" i="1"/>
  <c r="BA379" i="1"/>
  <c r="BC283" i="2" s="1"/>
  <c r="BD283" i="2" s="1"/>
  <c r="AR514" i="1"/>
  <c r="Z460" i="1"/>
  <c r="AH460" i="1"/>
  <c r="AR460" i="1"/>
  <c r="AZ460" i="1"/>
  <c r="Z473" i="1"/>
  <c r="AH473" i="1"/>
  <c r="BA473" i="1"/>
  <c r="AZ473" i="1"/>
  <c r="BA402" i="1"/>
  <c r="BC297" i="2" s="1"/>
  <c r="BD297" i="2" s="1"/>
  <c r="Z478" i="1"/>
  <c r="AH478" i="1"/>
  <c r="Z514" i="1"/>
  <c r="AH514" i="1"/>
  <c r="BA394" i="1"/>
  <c r="AZ514" i="1"/>
  <c r="AH459" i="1"/>
  <c r="AR459" i="1"/>
  <c r="AZ459" i="1"/>
  <c r="AR473" i="1"/>
  <c r="AR376" i="1"/>
  <c r="AH376" i="1"/>
  <c r="AH378" i="1"/>
  <c r="AZ378" i="1"/>
  <c r="AH379" i="1"/>
  <c r="AR379" i="1"/>
  <c r="AZ379" i="1"/>
  <c r="AH394" i="1"/>
  <c r="AR394" i="1"/>
  <c r="AZ394" i="1"/>
  <c r="AZ278" i="1"/>
  <c r="AZ280" i="1"/>
  <c r="AH294" i="1"/>
  <c r="AR294" i="1"/>
  <c r="AZ294" i="1"/>
  <c r="AH280" i="1"/>
  <c r="AR280" i="1"/>
  <c r="AR259" i="1"/>
  <c r="AZ259" i="1"/>
  <c r="AR278" i="1"/>
  <c r="AH278" i="1"/>
  <c r="AH259" i="1"/>
  <c r="AY91" i="1"/>
  <c r="BA70" i="2" s="1"/>
  <c r="BB70" i="2" s="1"/>
  <c r="AX91" i="1"/>
  <c r="AV91" i="1"/>
  <c r="AT91" i="1"/>
  <c r="AQ91" i="1"/>
  <c r="AS70" i="2" s="1"/>
  <c r="AT70" i="2" s="1"/>
  <c r="AP91" i="1"/>
  <c r="AN91" i="1"/>
  <c r="AL91" i="1"/>
  <c r="AG91" i="1"/>
  <c r="AI70" i="2" s="1"/>
  <c r="AJ70" i="2" s="1"/>
  <c r="AF91" i="1"/>
  <c r="AD91" i="1"/>
  <c r="AB91" i="1"/>
  <c r="X91" i="1"/>
  <c r="V91" i="1"/>
  <c r="AY87" i="1"/>
  <c r="BA68" i="2" s="1"/>
  <c r="BB68" i="2" s="1"/>
  <c r="AX87" i="1"/>
  <c r="AV87" i="1"/>
  <c r="AT87" i="1"/>
  <c r="AQ87" i="1"/>
  <c r="AS68" i="2" s="1"/>
  <c r="AT68" i="2" s="1"/>
  <c r="AP87" i="1"/>
  <c r="AN87" i="1"/>
  <c r="AL87" i="1"/>
  <c r="AG87" i="1"/>
  <c r="AI68" i="2" s="1"/>
  <c r="AJ68" i="2" s="1"/>
  <c r="AF87" i="1"/>
  <c r="AD87" i="1"/>
  <c r="AB87" i="1"/>
  <c r="X87" i="1"/>
  <c r="V87" i="1"/>
  <c r="AY82" i="1"/>
  <c r="BA66" i="2" s="1"/>
  <c r="BB66" i="2" s="1"/>
  <c r="AX82" i="1"/>
  <c r="AV82" i="1"/>
  <c r="AT82" i="1"/>
  <c r="AQ82" i="1"/>
  <c r="AS66" i="2" s="1"/>
  <c r="AT66" i="2" s="1"/>
  <c r="AP82" i="1"/>
  <c r="AN82" i="1"/>
  <c r="AL82" i="1"/>
  <c r="AG82" i="1"/>
  <c r="AI66" i="2" s="1"/>
  <c r="AJ66" i="2" s="1"/>
  <c r="AF82" i="1"/>
  <c r="AD82" i="1"/>
  <c r="AB82" i="1"/>
  <c r="X82" i="1"/>
  <c r="V82" i="1"/>
  <c r="AY17" i="1"/>
  <c r="BA17" i="2" s="1"/>
  <c r="BB17" i="2" s="1"/>
  <c r="AX17" i="1"/>
  <c r="AV17" i="1"/>
  <c r="AT17" i="1"/>
  <c r="AQ17" i="1"/>
  <c r="AS17" i="2" s="1"/>
  <c r="AT17" i="2" s="1"/>
  <c r="AP17" i="1"/>
  <c r="AN17" i="1"/>
  <c r="AL17" i="1"/>
  <c r="AG17" i="1"/>
  <c r="AI17" i="2" s="1"/>
  <c r="AJ17" i="2" s="1"/>
  <c r="AF17" i="1"/>
  <c r="AD17" i="1"/>
  <c r="AB17" i="1"/>
  <c r="X17" i="1"/>
  <c r="V17" i="1"/>
  <c r="S554" i="2" l="1"/>
  <c r="T554" i="2" s="1"/>
  <c r="S513" i="2"/>
  <c r="T513" i="2" s="1"/>
  <c r="Q566" i="3"/>
  <c r="S561" i="2"/>
  <c r="T561" i="2" s="1"/>
  <c r="Q627" i="3"/>
  <c r="S553" i="2"/>
  <c r="T553" i="2" s="1"/>
  <c r="Q618" i="3"/>
  <c r="S512" i="2"/>
  <c r="T512" i="2" s="1"/>
  <c r="Q564" i="3"/>
  <c r="S562" i="2"/>
  <c r="T562" i="2" s="1"/>
  <c r="Q628" i="3"/>
  <c r="R754" i="1"/>
  <c r="R628" i="3" s="1"/>
  <c r="R742" i="1"/>
  <c r="R620" i="3" s="1"/>
  <c r="R753" i="1"/>
  <c r="R627" i="3" s="1"/>
  <c r="Q478" i="1"/>
  <c r="AK363" i="2"/>
  <c r="AL363" i="2" s="1"/>
  <c r="Q460" i="1"/>
  <c r="AK345" i="2"/>
  <c r="AL345" i="2" s="1"/>
  <c r="Q473" i="1"/>
  <c r="BC357" i="2"/>
  <c r="BD357" i="2" s="1"/>
  <c r="Q514" i="1"/>
  <c r="AK395" i="2"/>
  <c r="AL395" i="2" s="1"/>
  <c r="BC289" i="2"/>
  <c r="BD289" i="2" s="1"/>
  <c r="BA87" i="1"/>
  <c r="BC68" i="2" s="1"/>
  <c r="BD68" i="2" s="1"/>
  <c r="BB473" i="1"/>
  <c r="R676" i="1"/>
  <c r="R566" i="3" s="1"/>
  <c r="R740" i="1"/>
  <c r="R618" i="3" s="1"/>
  <c r="R670" i="1"/>
  <c r="R564" i="3" s="1"/>
  <c r="BB402" i="1"/>
  <c r="AJ478" i="1"/>
  <c r="AJ460" i="1"/>
  <c r="BB478" i="1"/>
  <c r="AJ473" i="1"/>
  <c r="BB459" i="1"/>
  <c r="BB514" i="1"/>
  <c r="AJ514" i="1"/>
  <c r="BB460" i="1"/>
  <c r="BB379" i="1"/>
  <c r="BB376" i="1"/>
  <c r="BA17" i="1"/>
  <c r="BC17" i="2" s="1"/>
  <c r="BD17" i="2" s="1"/>
  <c r="BB278" i="1"/>
  <c r="BB378" i="1"/>
  <c r="BB394" i="1"/>
  <c r="BB259" i="1"/>
  <c r="BB280" i="1"/>
  <c r="BB294" i="1"/>
  <c r="BA91" i="1"/>
  <c r="BC70" i="2" s="1"/>
  <c r="BD70" i="2" s="1"/>
  <c r="AR91" i="1"/>
  <c r="AZ91" i="1"/>
  <c r="AH91" i="1"/>
  <c r="BA82" i="1"/>
  <c r="BC66" i="2" s="1"/>
  <c r="BD66" i="2" s="1"/>
  <c r="AR82" i="1"/>
  <c r="AZ82" i="1"/>
  <c r="AR87" i="1"/>
  <c r="AZ87" i="1"/>
  <c r="AH87" i="1"/>
  <c r="AH82" i="1"/>
  <c r="AH17" i="1"/>
  <c r="AR17" i="1"/>
  <c r="AZ17" i="1"/>
  <c r="S363" i="2" l="1"/>
  <c r="T363" i="2" s="1"/>
  <c r="Q405" i="3"/>
  <c r="S395" i="2"/>
  <c r="T395" i="2" s="1"/>
  <c r="Q438" i="3"/>
  <c r="S358" i="2"/>
  <c r="T358" i="2" s="1"/>
  <c r="Q400" i="3"/>
  <c r="S357" i="2"/>
  <c r="T357" i="2" s="1"/>
  <c r="Q399" i="3"/>
  <c r="S345" i="2"/>
  <c r="T345" i="2" s="1"/>
  <c r="Q384" i="3"/>
  <c r="R473" i="1"/>
  <c r="R399" i="3" s="1"/>
  <c r="R400" i="3"/>
  <c r="R478" i="1"/>
  <c r="R405" i="3" s="1"/>
  <c r="R460" i="1"/>
  <c r="R384" i="3" s="1"/>
  <c r="R514" i="1"/>
  <c r="R438" i="3" s="1"/>
  <c r="BB91" i="1"/>
  <c r="BB82" i="1"/>
  <c r="BB87" i="1"/>
  <c r="BB17" i="1"/>
  <c r="W468" i="1" l="1"/>
  <c r="Y350" i="2" s="1"/>
  <c r="Z350" i="2" s="1"/>
  <c r="U132" i="1"/>
  <c r="W111" i="2" s="1"/>
  <c r="X111" i="2" s="1"/>
  <c r="W132" i="1"/>
  <c r="Y111" i="2" s="1"/>
  <c r="Z111" i="2" s="1"/>
  <c r="AA679" i="2"/>
  <c r="AB679" i="2" s="1"/>
  <c r="Y818" i="1"/>
  <c r="AA619" i="2" s="1"/>
  <c r="AB619" i="2" s="1"/>
  <c r="AG371" i="1"/>
  <c r="AI278" i="2" s="1"/>
  <c r="AJ278" i="2" s="1"/>
  <c r="AA196" i="2"/>
  <c r="AB196" i="2" s="1"/>
  <c r="AX180" i="1"/>
  <c r="AX131" i="1"/>
  <c r="AX128" i="1"/>
  <c r="AX73" i="1"/>
  <c r="AX69" i="1"/>
  <c r="AX39" i="1"/>
  <c r="AX13" i="1"/>
  <c r="DQ111" i="2" l="1"/>
  <c r="DD111" i="2"/>
  <c r="DP111" i="2"/>
  <c r="DC111" i="2"/>
  <c r="DQ350" i="2"/>
  <c r="DD350" i="2"/>
  <c r="AG1030" i="1"/>
  <c r="AI768" i="2" s="1"/>
  <c r="AJ768" i="2" s="1"/>
  <c r="AG1025" i="1"/>
  <c r="AI765" i="2" s="1"/>
  <c r="AJ765" i="2" s="1"/>
  <c r="AG1020" i="1"/>
  <c r="AI762" i="2" s="1"/>
  <c r="AJ762" i="2" s="1"/>
  <c r="Y1030" i="1"/>
  <c r="AA768" i="2" s="1"/>
  <c r="AB768" i="2" s="1"/>
  <c r="Y1025" i="1"/>
  <c r="AA765" i="2" s="1"/>
  <c r="AB765" i="2" s="1"/>
  <c r="Y1020" i="1"/>
  <c r="AA762" i="2" s="1"/>
  <c r="AB762" i="2" s="1"/>
  <c r="AY1030" i="1"/>
  <c r="BA768" i="2" s="1"/>
  <c r="BB768" i="2" s="1"/>
  <c r="AX1030" i="1"/>
  <c r="AV1030" i="1"/>
  <c r="AT1030" i="1"/>
  <c r="AQ1030" i="1"/>
  <c r="AS768" i="2" s="1"/>
  <c r="AT768" i="2" s="1"/>
  <c r="AP1030" i="1"/>
  <c r="AN1030" i="1"/>
  <c r="AL1030" i="1"/>
  <c r="AF1030" i="1"/>
  <c r="AD1030" i="1"/>
  <c r="AB1030" i="1"/>
  <c r="X1030" i="1"/>
  <c r="V1030" i="1"/>
  <c r="T1030" i="1"/>
  <c r="BA765" i="2"/>
  <c r="BB765" i="2" s="1"/>
  <c r="AX1025" i="1"/>
  <c r="AV1025" i="1"/>
  <c r="AT1025" i="1"/>
  <c r="AS765" i="2"/>
  <c r="AT765" i="2" s="1"/>
  <c r="AP1025" i="1"/>
  <c r="AN1025" i="1"/>
  <c r="AL1025" i="1"/>
  <c r="AF1025" i="1"/>
  <c r="AD1025" i="1"/>
  <c r="AB1025" i="1"/>
  <c r="X1025" i="1"/>
  <c r="V1025" i="1"/>
  <c r="T1025" i="1"/>
  <c r="AY1020" i="1"/>
  <c r="BA762" i="2" s="1"/>
  <c r="BB762" i="2" s="1"/>
  <c r="AX1020" i="1"/>
  <c r="AV1020" i="1"/>
  <c r="AT1020" i="1"/>
  <c r="AQ1020" i="1"/>
  <c r="AS762" i="2" s="1"/>
  <c r="AT762" i="2" s="1"/>
  <c r="AP1020" i="1"/>
  <c r="AN1020" i="1"/>
  <c r="AL1020" i="1"/>
  <c r="AF1020" i="1"/>
  <c r="AD1020" i="1"/>
  <c r="AB1020" i="1"/>
  <c r="X1020" i="1"/>
  <c r="V1020" i="1"/>
  <c r="T1020" i="1"/>
  <c r="AY1015" i="1"/>
  <c r="BA759" i="2" s="1"/>
  <c r="BB759" i="2" s="1"/>
  <c r="AX1015" i="1"/>
  <c r="AV1015" i="1"/>
  <c r="AT1015" i="1"/>
  <c r="AQ1015" i="1"/>
  <c r="AS759" i="2" s="1"/>
  <c r="AT759" i="2" s="1"/>
  <c r="AP1015" i="1"/>
  <c r="AN1015" i="1"/>
  <c r="AL1015" i="1"/>
  <c r="AG1015" i="1"/>
  <c r="AI759" i="2" s="1"/>
  <c r="AJ759" i="2" s="1"/>
  <c r="AF1015" i="1"/>
  <c r="AD1015" i="1"/>
  <c r="AB1015" i="1"/>
  <c r="Y1015" i="1"/>
  <c r="X1015" i="1"/>
  <c r="V1015" i="1"/>
  <c r="T1015" i="1"/>
  <c r="BA356" i="2"/>
  <c r="BB356" i="2" s="1"/>
  <c r="AW475" i="1"/>
  <c r="AY360" i="2" s="1"/>
  <c r="AZ360" i="2" s="1"/>
  <c r="AS356" i="2"/>
  <c r="AT356" i="2" s="1"/>
  <c r="AI356" i="2"/>
  <c r="AJ356" i="2" s="1"/>
  <c r="DM360" i="2" l="1"/>
  <c r="DZ360" i="2"/>
  <c r="AK356" i="2"/>
  <c r="AL356" i="2" s="1"/>
  <c r="AA356" i="2"/>
  <c r="AB356" i="2" s="1"/>
  <c r="AI1015" i="1"/>
  <c r="AK759" i="2" s="1"/>
  <c r="AL759" i="2" s="1"/>
  <c r="AA759" i="2"/>
  <c r="AB759" i="2" s="1"/>
  <c r="AI1025" i="1"/>
  <c r="AK765" i="2" s="1"/>
  <c r="AL765" i="2" s="1"/>
  <c r="AI1020" i="1"/>
  <c r="AK762" i="2" s="1"/>
  <c r="AL762" i="2" s="1"/>
  <c r="AI1030" i="1"/>
  <c r="AK768" i="2" s="1"/>
  <c r="AL768" i="2" s="1"/>
  <c r="Z1025" i="1"/>
  <c r="BA1030" i="1"/>
  <c r="BC768" i="2" s="1"/>
  <c r="BD768" i="2" s="1"/>
  <c r="AH1025" i="1"/>
  <c r="Z1030" i="1"/>
  <c r="AZ1030" i="1"/>
  <c r="BA1020" i="1"/>
  <c r="BC762" i="2" s="1"/>
  <c r="BD762" i="2" s="1"/>
  <c r="BA1025" i="1"/>
  <c r="BC765" i="2" s="1"/>
  <c r="BD765" i="2" s="1"/>
  <c r="BA1015" i="1"/>
  <c r="AZ1015" i="1"/>
  <c r="AR1020" i="1"/>
  <c r="AZ1025" i="1"/>
  <c r="AR1030" i="1"/>
  <c r="AH1030" i="1"/>
  <c r="AR1025" i="1"/>
  <c r="AZ1020" i="1"/>
  <c r="AR1015" i="1"/>
  <c r="Z1020" i="1"/>
  <c r="AH1020" i="1"/>
  <c r="Z1015" i="1"/>
  <c r="AH1015" i="1"/>
  <c r="BB1015" i="1" l="1"/>
  <c r="BC356" i="2"/>
  <c r="BD356" i="2" s="1"/>
  <c r="Q1015" i="1"/>
  <c r="BC759" i="2"/>
  <c r="BD759" i="2" s="1"/>
  <c r="AJ1025" i="1"/>
  <c r="Q1020" i="1"/>
  <c r="Q1025" i="1"/>
  <c r="AJ1030" i="1"/>
  <c r="Q1030" i="1"/>
  <c r="BB1030" i="1"/>
  <c r="BB1025" i="1"/>
  <c r="AJ1020" i="1"/>
  <c r="BB1020" i="1"/>
  <c r="AJ1015" i="1"/>
  <c r="R1025" i="1" l="1"/>
  <c r="R840" i="3" s="1"/>
  <c r="R1015" i="1"/>
  <c r="R834" i="3" s="1"/>
  <c r="S765" i="2"/>
  <c r="T765" i="2" s="1"/>
  <c r="Q840" i="3"/>
  <c r="S759" i="2"/>
  <c r="T759" i="2" s="1"/>
  <c r="Q834" i="3"/>
  <c r="S768" i="2"/>
  <c r="T768" i="2" s="1"/>
  <c r="Q843" i="3"/>
  <c r="S762" i="2"/>
  <c r="T762" i="2" s="1"/>
  <c r="Q837" i="3"/>
  <c r="S356" i="2"/>
  <c r="T356" i="2" s="1"/>
  <c r="Q398" i="3"/>
  <c r="R1030" i="1"/>
  <c r="R843" i="3" s="1"/>
  <c r="R398" i="3"/>
  <c r="R1020" i="1"/>
  <c r="R837" i="3" s="1"/>
  <c r="W270" i="2"/>
  <c r="X270" i="2" s="1"/>
  <c r="Y270" i="2"/>
  <c r="Z270" i="2" s="1"/>
  <c r="AC270" i="2"/>
  <c r="AD270" i="2" s="1"/>
  <c r="AM270" i="2"/>
  <c r="AN270" i="2" s="1"/>
  <c r="AO270" i="2"/>
  <c r="AP270" i="2" s="1"/>
  <c r="AQ270" i="2"/>
  <c r="AR270" i="2" s="1"/>
  <c r="AU270" i="2"/>
  <c r="AV270" i="2" s="1"/>
  <c r="AW270" i="2"/>
  <c r="AX270" i="2" s="1"/>
  <c r="AY270" i="2"/>
  <c r="AZ270" i="2" s="1"/>
  <c r="AY340" i="1"/>
  <c r="BA267" i="2" s="1"/>
  <c r="BB267" i="2" s="1"/>
  <c r="AX340" i="1"/>
  <c r="AV340" i="1"/>
  <c r="AT340" i="1"/>
  <c r="AQ340" i="1"/>
  <c r="AS267" i="2" s="1"/>
  <c r="AT267" i="2" s="1"/>
  <c r="AP340" i="1"/>
  <c r="AN340" i="1"/>
  <c r="AL340" i="1"/>
  <c r="AG340" i="1"/>
  <c r="AI267" i="2" s="1"/>
  <c r="AJ267" i="2" s="1"/>
  <c r="AF340" i="1"/>
  <c r="AD340" i="1"/>
  <c r="AB340" i="1"/>
  <c r="X340" i="1"/>
  <c r="V340" i="1"/>
  <c r="AY341" i="1"/>
  <c r="BA268" i="2" s="1"/>
  <c r="BB268" i="2" s="1"/>
  <c r="AX341" i="1"/>
  <c r="AV341" i="1"/>
  <c r="AT341" i="1"/>
  <c r="AQ341" i="1"/>
  <c r="AS268" i="2" s="1"/>
  <c r="AT268" i="2" s="1"/>
  <c r="AP341" i="1"/>
  <c r="AN341" i="1"/>
  <c r="AL341" i="1"/>
  <c r="AG341" i="1"/>
  <c r="AI268" i="2" s="1"/>
  <c r="AJ268" i="2" s="1"/>
  <c r="AF341" i="1"/>
  <c r="AD341" i="1"/>
  <c r="AB341" i="1"/>
  <c r="X341" i="1"/>
  <c r="V341" i="1"/>
  <c r="AY342" i="1"/>
  <c r="BA269" i="2" s="1"/>
  <c r="BB269" i="2" s="1"/>
  <c r="AX342" i="1"/>
  <c r="AV342" i="1"/>
  <c r="AT342" i="1"/>
  <c r="AQ342" i="1"/>
  <c r="AS269" i="2" s="1"/>
  <c r="AT269" i="2" s="1"/>
  <c r="AP342" i="1"/>
  <c r="AN342" i="1"/>
  <c r="AL342" i="1"/>
  <c r="AG342" i="1"/>
  <c r="AI269" i="2" s="1"/>
  <c r="AJ269" i="2" s="1"/>
  <c r="AF342" i="1"/>
  <c r="AD342" i="1"/>
  <c r="AB342" i="1"/>
  <c r="X342" i="1"/>
  <c r="V342" i="1"/>
  <c r="AY241" i="1"/>
  <c r="BA198" i="2" s="1"/>
  <c r="BB198" i="2" s="1"/>
  <c r="AX241" i="1"/>
  <c r="AV241" i="1"/>
  <c r="AT241" i="1"/>
  <c r="AQ241" i="1"/>
  <c r="AS198" i="2" s="1"/>
  <c r="AT198" i="2" s="1"/>
  <c r="AP241" i="1"/>
  <c r="AN241" i="1"/>
  <c r="AL241" i="1"/>
  <c r="AG241" i="1"/>
  <c r="AI198" i="2" s="1"/>
  <c r="AJ198" i="2" s="1"/>
  <c r="AF241" i="1"/>
  <c r="AD241" i="1"/>
  <c r="AB241" i="1"/>
  <c r="X241" i="1"/>
  <c r="V241" i="1"/>
  <c r="AY405" i="1"/>
  <c r="BA300" i="2" s="1"/>
  <c r="BB300" i="2" s="1"/>
  <c r="AX405" i="1"/>
  <c r="AV405" i="1"/>
  <c r="AT405" i="1"/>
  <c r="AQ405" i="1"/>
  <c r="AS300" i="2" s="1"/>
  <c r="AT300" i="2" s="1"/>
  <c r="AP405" i="1"/>
  <c r="AN405" i="1"/>
  <c r="AL405" i="1"/>
  <c r="AG405" i="1"/>
  <c r="AI300" i="2" s="1"/>
  <c r="AJ300" i="2" s="1"/>
  <c r="AF405" i="1"/>
  <c r="AD405" i="1"/>
  <c r="AB405" i="1"/>
  <c r="X405" i="1"/>
  <c r="V405" i="1"/>
  <c r="AY307" i="1"/>
  <c r="BA245" i="2" s="1"/>
  <c r="BB245" i="2" s="1"/>
  <c r="AX307" i="1"/>
  <c r="AV307" i="1"/>
  <c r="AT307" i="1"/>
  <c r="AQ307" i="1"/>
  <c r="AS245" i="2" s="1"/>
  <c r="AT245" i="2" s="1"/>
  <c r="AP307" i="1"/>
  <c r="AN307" i="1"/>
  <c r="AL307" i="1"/>
  <c r="AG307" i="1"/>
  <c r="AI245" i="2" s="1"/>
  <c r="AJ245" i="2" s="1"/>
  <c r="AF307" i="1"/>
  <c r="AD307" i="1"/>
  <c r="AB307" i="1"/>
  <c r="X307" i="1"/>
  <c r="V307" i="1"/>
  <c r="BA218" i="2"/>
  <c r="BB218" i="2" s="1"/>
  <c r="AS218" i="2"/>
  <c r="AT218" i="2" s="1"/>
  <c r="AI218" i="2"/>
  <c r="AJ218" i="2" s="1"/>
  <c r="AA218" i="2"/>
  <c r="AB218" i="2" s="1"/>
  <c r="DL270" i="2" l="1"/>
  <c r="DY270" i="2"/>
  <c r="DK270" i="2"/>
  <c r="DX270" i="2"/>
  <c r="DR270" i="2"/>
  <c r="DE270" i="2"/>
  <c r="DJ270" i="2"/>
  <c r="DW270" i="2"/>
  <c r="DQ270" i="2"/>
  <c r="DD270" i="2"/>
  <c r="DM270" i="2"/>
  <c r="DZ270" i="2"/>
  <c r="DP270" i="2"/>
  <c r="DC270" i="2"/>
  <c r="DI270" i="2"/>
  <c r="DV270" i="2"/>
  <c r="DU270" i="2"/>
  <c r="DH270" i="2"/>
  <c r="BA341" i="1"/>
  <c r="BC268" i="2" s="1"/>
  <c r="BD268" i="2" s="1"/>
  <c r="BC218" i="2"/>
  <c r="BD218" i="2" s="1"/>
  <c r="AK218" i="2"/>
  <c r="AL218" i="2" s="1"/>
  <c r="BA342" i="1"/>
  <c r="AZ342" i="1"/>
  <c r="BA340" i="1"/>
  <c r="BC267" i="2" s="1"/>
  <c r="BD267" i="2" s="1"/>
  <c r="AZ341" i="1"/>
  <c r="AZ340" i="1"/>
  <c r="AH340" i="1"/>
  <c r="AR340" i="1"/>
  <c r="AR342" i="1"/>
  <c r="AH341" i="1"/>
  <c r="AR341" i="1"/>
  <c r="BB341" i="1" s="1"/>
  <c r="AH342" i="1"/>
  <c r="AH307" i="1"/>
  <c r="AH405" i="1"/>
  <c r="BA405" i="1"/>
  <c r="AH241" i="1"/>
  <c r="BA241" i="1"/>
  <c r="BC198" i="2" s="1"/>
  <c r="BD198" i="2" s="1"/>
  <c r="AZ241" i="1"/>
  <c r="AR241" i="1"/>
  <c r="AZ405" i="1"/>
  <c r="AR405" i="1"/>
  <c r="BA307" i="1"/>
  <c r="BC245" i="2" s="1"/>
  <c r="BD245" i="2" s="1"/>
  <c r="AZ307" i="1"/>
  <c r="AR307" i="1"/>
  <c r="AV281" i="1"/>
  <c r="AV279" i="1"/>
  <c r="AX279" i="1"/>
  <c r="AY279" i="1"/>
  <c r="BA222" i="2" s="1"/>
  <c r="BB222" i="2" s="1"/>
  <c r="AT279" i="1"/>
  <c r="AQ279" i="1"/>
  <c r="AS222" i="2" s="1"/>
  <c r="AT222" i="2" s="1"/>
  <c r="AP279" i="1"/>
  <c r="AN279" i="1"/>
  <c r="AL279" i="1"/>
  <c r="AG279" i="1"/>
  <c r="AI222" i="2" s="1"/>
  <c r="AJ222" i="2" s="1"/>
  <c r="AF279" i="1"/>
  <c r="AD279" i="1"/>
  <c r="AB279" i="1"/>
  <c r="X279" i="1"/>
  <c r="V279" i="1"/>
  <c r="AY281" i="1"/>
  <c r="BA224" i="2" s="1"/>
  <c r="BB224" i="2" s="1"/>
  <c r="AX281" i="1"/>
  <c r="AT281" i="1"/>
  <c r="AQ281" i="1"/>
  <c r="AS224" i="2" s="1"/>
  <c r="AT224" i="2" s="1"/>
  <c r="AP281" i="1"/>
  <c r="AN281" i="1"/>
  <c r="AL281" i="1"/>
  <c r="AG281" i="1"/>
  <c r="AI224" i="2" s="1"/>
  <c r="AJ224" i="2" s="1"/>
  <c r="AF281" i="1"/>
  <c r="AD281" i="1"/>
  <c r="AB281" i="1"/>
  <c r="X281" i="1"/>
  <c r="V281" i="1"/>
  <c r="BA563" i="2"/>
  <c r="BB563" i="2" s="1"/>
  <c r="BA564" i="2"/>
  <c r="BB564" i="2" s="1"/>
  <c r="AS564" i="2"/>
  <c r="AT564" i="2" s="1"/>
  <c r="AI564" i="2"/>
  <c r="AJ564" i="2" s="1"/>
  <c r="AA564" i="2"/>
  <c r="AB564" i="2" s="1"/>
  <c r="AY823" i="1"/>
  <c r="BA624" i="2" s="1"/>
  <c r="BB624" i="2" s="1"/>
  <c r="AX823" i="1"/>
  <c r="AV823" i="1"/>
  <c r="AT823" i="1"/>
  <c r="AQ823" i="1"/>
  <c r="AS624" i="2" s="1"/>
  <c r="AT624" i="2" s="1"/>
  <c r="AP823" i="1"/>
  <c r="AN823" i="1"/>
  <c r="AL823" i="1"/>
  <c r="AG823" i="1"/>
  <c r="AI624" i="2" s="1"/>
  <c r="AJ624" i="2" s="1"/>
  <c r="AF823" i="1"/>
  <c r="AD823" i="1"/>
  <c r="AB823" i="1"/>
  <c r="Y823" i="1"/>
  <c r="X823" i="1"/>
  <c r="V823" i="1"/>
  <c r="T823" i="1"/>
  <c r="AY821" i="1"/>
  <c r="BA622" i="2" s="1"/>
  <c r="BB622" i="2" s="1"/>
  <c r="AX821" i="1"/>
  <c r="AV821" i="1"/>
  <c r="AT821" i="1"/>
  <c r="AQ821" i="1"/>
  <c r="AS622" i="2" s="1"/>
  <c r="AT622" i="2" s="1"/>
  <c r="AP821" i="1"/>
  <c r="AN821" i="1"/>
  <c r="AL821" i="1"/>
  <c r="AG821" i="1"/>
  <c r="AI622" i="2" s="1"/>
  <c r="AJ622" i="2" s="1"/>
  <c r="AF821" i="1"/>
  <c r="AD821" i="1"/>
  <c r="AB821" i="1"/>
  <c r="Y821" i="1"/>
  <c r="AA622" i="2" s="1"/>
  <c r="AB622" i="2" s="1"/>
  <c r="X821" i="1"/>
  <c r="V821" i="1"/>
  <c r="T821" i="1"/>
  <c r="AV304" i="1"/>
  <c r="AY304" i="1"/>
  <c r="BA242" i="2" s="1"/>
  <c r="BB242" i="2" s="1"/>
  <c r="AX304" i="1"/>
  <c r="AT304" i="1"/>
  <c r="AQ304" i="1"/>
  <c r="AS242" i="2" s="1"/>
  <c r="AT242" i="2" s="1"/>
  <c r="AP304" i="1"/>
  <c r="AN304" i="1"/>
  <c r="AL304" i="1"/>
  <c r="AG304" i="1"/>
  <c r="AI242" i="2" s="1"/>
  <c r="AJ242" i="2" s="1"/>
  <c r="AF304" i="1"/>
  <c r="AD304" i="1"/>
  <c r="AB304" i="1"/>
  <c r="X304" i="1"/>
  <c r="V304" i="1"/>
  <c r="AI823" i="1" l="1"/>
  <c r="AK624" i="2" s="1"/>
  <c r="AL624" i="2" s="1"/>
  <c r="AA624" i="2"/>
  <c r="AB624" i="2" s="1"/>
  <c r="BC300" i="2"/>
  <c r="BD300" i="2" s="1"/>
  <c r="BC269" i="2"/>
  <c r="BD269" i="2" s="1"/>
  <c r="AK564" i="2"/>
  <c r="AL564" i="2" s="1"/>
  <c r="BB342" i="1"/>
  <c r="Z821" i="1"/>
  <c r="AH821" i="1"/>
  <c r="Z823" i="1"/>
  <c r="AH823" i="1"/>
  <c r="AR823" i="1"/>
  <c r="AR821" i="1"/>
  <c r="BB340" i="1"/>
  <c r="BB405" i="1"/>
  <c r="BA279" i="1"/>
  <c r="BB241" i="1"/>
  <c r="BB307" i="1"/>
  <c r="AZ281" i="1"/>
  <c r="BA281" i="1"/>
  <c r="BC224" i="2" s="1"/>
  <c r="BD224" i="2" s="1"/>
  <c r="AZ279" i="1"/>
  <c r="AR281" i="1"/>
  <c r="AR279" i="1"/>
  <c r="AH281" i="1"/>
  <c r="AH279" i="1"/>
  <c r="AH304" i="1"/>
  <c r="BA823" i="1"/>
  <c r="AZ823" i="1"/>
  <c r="AZ821" i="1"/>
  <c r="AI821" i="1"/>
  <c r="AK622" i="2" s="1"/>
  <c r="AL622" i="2" s="1"/>
  <c r="BA821" i="1"/>
  <c r="BC622" i="2" s="1"/>
  <c r="BD622" i="2" s="1"/>
  <c r="BA304" i="1"/>
  <c r="BC242" i="2" s="1"/>
  <c r="BD242" i="2" s="1"/>
  <c r="AR304" i="1"/>
  <c r="AZ304" i="1"/>
  <c r="AH1105" i="1"/>
  <c r="AG1013" i="1"/>
  <c r="AI758" i="2" s="1"/>
  <c r="AJ758" i="2" s="1"/>
  <c r="AY628" i="1"/>
  <c r="BA473" i="2" s="1"/>
  <c r="BB473" i="2" s="1"/>
  <c r="AX628" i="1"/>
  <c r="AV628" i="1"/>
  <c r="AT628" i="1"/>
  <c r="AQ628" i="1"/>
  <c r="AS473" i="2" s="1"/>
  <c r="AT473" i="2" s="1"/>
  <c r="AP628" i="1"/>
  <c r="AN628" i="1"/>
  <c r="AL628" i="1"/>
  <c r="AG628" i="1"/>
  <c r="AI473" i="2" s="1"/>
  <c r="AJ473" i="2" s="1"/>
  <c r="AF628" i="1"/>
  <c r="AD628" i="1"/>
  <c r="AB628" i="1"/>
  <c r="X628" i="1"/>
  <c r="V628" i="1"/>
  <c r="BB823" i="1" l="1"/>
  <c r="S218" i="2"/>
  <c r="T218" i="2" s="1"/>
  <c r="Q235" i="3"/>
  <c r="Q823" i="1"/>
  <c r="BC624" i="2"/>
  <c r="BD624" i="2" s="1"/>
  <c r="BC564" i="2"/>
  <c r="BD564" i="2" s="1"/>
  <c r="BC222" i="2"/>
  <c r="BD222" i="2" s="1"/>
  <c r="AJ823" i="1"/>
  <c r="BB821" i="1"/>
  <c r="R630" i="3"/>
  <c r="AJ821" i="1"/>
  <c r="BB279" i="1"/>
  <c r="R235" i="3"/>
  <c r="BB304" i="1"/>
  <c r="AZ628" i="1"/>
  <c r="AR628" i="1"/>
  <c r="BB281" i="1"/>
  <c r="AH628" i="1"/>
  <c r="BA628" i="1"/>
  <c r="Q821" i="1"/>
  <c r="R823" i="1" l="1"/>
  <c r="R694" i="3" s="1"/>
  <c r="S624" i="2"/>
  <c r="T624" i="2" s="1"/>
  <c r="Q694" i="3"/>
  <c r="S622" i="2"/>
  <c r="T622" i="2" s="1"/>
  <c r="Q692" i="3"/>
  <c r="S564" i="2"/>
  <c r="T564" i="2" s="1"/>
  <c r="Q630" i="3"/>
  <c r="BC473" i="2"/>
  <c r="BD473" i="2" s="1"/>
  <c r="R821" i="1"/>
  <c r="R692" i="3" s="1"/>
  <c r="BB628" i="1"/>
  <c r="AT627" i="1"/>
  <c r="BA824" i="2"/>
  <c r="BB824" i="2" s="1"/>
  <c r="AT88" i="1"/>
  <c r="AQ83" i="1"/>
  <c r="AS67" i="2" s="1"/>
  <c r="AT67" i="2" s="1"/>
  <c r="AY81" i="1" l="1"/>
  <c r="BA65" i="2" s="1"/>
  <c r="BB65" i="2" s="1"/>
  <c r="AX81" i="1"/>
  <c r="AV81" i="1"/>
  <c r="AT81" i="1"/>
  <c r="AQ81" i="1"/>
  <c r="AS65" i="2" s="1"/>
  <c r="AT65" i="2" s="1"/>
  <c r="AP81" i="1"/>
  <c r="AN81" i="1"/>
  <c r="AL81" i="1"/>
  <c r="AG81" i="1"/>
  <c r="AI65" i="2" s="1"/>
  <c r="AJ65" i="2" s="1"/>
  <c r="AF81" i="1"/>
  <c r="AD81" i="1"/>
  <c r="AB81" i="1"/>
  <c r="X81" i="1"/>
  <c r="V81" i="1"/>
  <c r="AR81" i="1" l="1"/>
  <c r="BA81" i="1"/>
  <c r="BC65" i="2" s="1"/>
  <c r="BD65" i="2" s="1"/>
  <c r="AZ81" i="1"/>
  <c r="AH81" i="1"/>
  <c r="AY233" i="1"/>
  <c r="BA193" i="2" s="1"/>
  <c r="BB193" i="2" s="1"/>
  <c r="AX233" i="1"/>
  <c r="AV233" i="1"/>
  <c r="AT233" i="1"/>
  <c r="AQ233" i="1"/>
  <c r="AS193" i="2" s="1"/>
  <c r="AT193" i="2" s="1"/>
  <c r="AP233" i="1"/>
  <c r="AN233" i="1"/>
  <c r="AL233" i="1"/>
  <c r="AG233" i="1"/>
  <c r="AI193" i="2" s="1"/>
  <c r="AJ193" i="2" s="1"/>
  <c r="AF233" i="1"/>
  <c r="AD233" i="1"/>
  <c r="AB233" i="1"/>
  <c r="X233" i="1"/>
  <c r="V233" i="1"/>
  <c r="AY230" i="1"/>
  <c r="BA192" i="2" s="1"/>
  <c r="BB192" i="2" s="1"/>
  <c r="AX230" i="1"/>
  <c r="AV230" i="1"/>
  <c r="AT230" i="1"/>
  <c r="AQ230" i="1"/>
  <c r="AS192" i="2" s="1"/>
  <c r="AT192" i="2" s="1"/>
  <c r="AP230" i="1"/>
  <c r="AN230" i="1"/>
  <c r="AL230" i="1"/>
  <c r="AG230" i="1"/>
  <c r="AI192" i="2" s="1"/>
  <c r="AJ192" i="2" s="1"/>
  <c r="AF230" i="1"/>
  <c r="AD230" i="1"/>
  <c r="AB230" i="1"/>
  <c r="X230" i="1"/>
  <c r="V230" i="1"/>
  <c r="AY525" i="1"/>
  <c r="BA407" i="2" s="1"/>
  <c r="BB407" i="2" s="1"/>
  <c r="AX525" i="1"/>
  <c r="AV525" i="1"/>
  <c r="AT525" i="1"/>
  <c r="AQ525" i="1"/>
  <c r="AS407" i="2" s="1"/>
  <c r="AT407" i="2" s="1"/>
  <c r="AP525" i="1"/>
  <c r="AN525" i="1"/>
  <c r="AL525" i="1"/>
  <c r="AG525" i="1"/>
  <c r="AI407" i="2" s="1"/>
  <c r="AJ407" i="2" s="1"/>
  <c r="AF525" i="1"/>
  <c r="AD525" i="1"/>
  <c r="AB525" i="1"/>
  <c r="Y525" i="1"/>
  <c r="AA407" i="2" s="1"/>
  <c r="AB407" i="2" s="1"/>
  <c r="X525" i="1"/>
  <c r="V525" i="1"/>
  <c r="T525" i="1"/>
  <c r="AY535" i="1"/>
  <c r="BA413" i="2" s="1"/>
  <c r="BB413" i="2" s="1"/>
  <c r="AX535" i="1"/>
  <c r="AV535" i="1"/>
  <c r="AT535" i="1"/>
  <c r="AQ535" i="1"/>
  <c r="AS413" i="2" s="1"/>
  <c r="AT413" i="2" s="1"/>
  <c r="AP535" i="1"/>
  <c r="AN535" i="1"/>
  <c r="AL535" i="1"/>
  <c r="AG535" i="1"/>
  <c r="AI413" i="2" s="1"/>
  <c r="AJ413" i="2" s="1"/>
  <c r="AF535" i="1"/>
  <c r="AD535" i="1"/>
  <c r="AB535" i="1"/>
  <c r="Y535" i="1"/>
  <c r="AA413" i="2" s="1"/>
  <c r="AB413" i="2" s="1"/>
  <c r="X535" i="1"/>
  <c r="V535" i="1"/>
  <c r="T535" i="1"/>
  <c r="AX368" i="1"/>
  <c r="AX375" i="1"/>
  <c r="AX374" i="1"/>
  <c r="AX371" i="1"/>
  <c r="AX370" i="1"/>
  <c r="AX369" i="1"/>
  <c r="AX367" i="1"/>
  <c r="AX366" i="1"/>
  <c r="AX365" i="1"/>
  <c r="AX364" i="1"/>
  <c r="AV375" i="1"/>
  <c r="AV374" i="1"/>
  <c r="AV371" i="1"/>
  <c r="AV370" i="1"/>
  <c r="AV369" i="1"/>
  <c r="AV368" i="1"/>
  <c r="AV367" i="1"/>
  <c r="AV366" i="1"/>
  <c r="AV365" i="1"/>
  <c r="AV364" i="1"/>
  <c r="AT375" i="1"/>
  <c r="AT374" i="1"/>
  <c r="AT371" i="1"/>
  <c r="AT370" i="1"/>
  <c r="AT369" i="1"/>
  <c r="AT368" i="1"/>
  <c r="AT367" i="1"/>
  <c r="AT366" i="1"/>
  <c r="AT365" i="1"/>
  <c r="AT364" i="1"/>
  <c r="AY295" i="1"/>
  <c r="BA233" i="2" s="1"/>
  <c r="BB233" i="2" s="1"/>
  <c r="AX295" i="1"/>
  <c r="AV295" i="1"/>
  <c r="AT295" i="1"/>
  <c r="AQ295" i="1"/>
  <c r="AS233" i="2" s="1"/>
  <c r="AT233" i="2" s="1"/>
  <c r="AP295" i="1"/>
  <c r="AN295" i="1"/>
  <c r="AL295" i="1"/>
  <c r="AG295" i="1"/>
  <c r="AI233" i="2" s="1"/>
  <c r="AJ233" i="2" s="1"/>
  <c r="AF295" i="1"/>
  <c r="AD295" i="1"/>
  <c r="AB295" i="1"/>
  <c r="X295" i="1"/>
  <c r="V295" i="1"/>
  <c r="AY83" i="1"/>
  <c r="AX83" i="1"/>
  <c r="AV83" i="1"/>
  <c r="AT83" i="1"/>
  <c r="AP83" i="1"/>
  <c r="AN83" i="1"/>
  <c r="AL83" i="1"/>
  <c r="AG83" i="1"/>
  <c r="AI67" i="2" s="1"/>
  <c r="AJ67" i="2" s="1"/>
  <c r="AF83" i="1"/>
  <c r="AD83" i="1"/>
  <c r="AB83" i="1"/>
  <c r="X83" i="1"/>
  <c r="V83" i="1"/>
  <c r="AY88" i="1"/>
  <c r="BA69" i="2" s="1"/>
  <c r="BB69" i="2" s="1"/>
  <c r="AX88" i="1"/>
  <c r="AV88" i="1"/>
  <c r="AS69" i="2"/>
  <c r="AT69" i="2" s="1"/>
  <c r="AP88" i="1"/>
  <c r="AN88" i="1"/>
  <c r="AL88" i="1"/>
  <c r="AG88" i="1"/>
  <c r="AI69" i="2" s="1"/>
  <c r="AJ69" i="2" s="1"/>
  <c r="AF88" i="1"/>
  <c r="AD88" i="1"/>
  <c r="AB88" i="1"/>
  <c r="X88" i="1"/>
  <c r="V88" i="1"/>
  <c r="V92" i="1"/>
  <c r="X92" i="1"/>
  <c r="AB92" i="1"/>
  <c r="AD92" i="1"/>
  <c r="AF92" i="1"/>
  <c r="AG92" i="1"/>
  <c r="AI71" i="2" s="1"/>
  <c r="AJ71" i="2" s="1"/>
  <c r="AL92" i="1"/>
  <c r="AN92" i="1"/>
  <c r="AP92" i="1"/>
  <c r="AQ92" i="1"/>
  <c r="AS71" i="2" s="1"/>
  <c r="AT71" i="2" s="1"/>
  <c r="AT92" i="1"/>
  <c r="AV92" i="1"/>
  <c r="AX92" i="1"/>
  <c r="AY92" i="1"/>
  <c r="BA71" i="2" s="1"/>
  <c r="BB71" i="2" s="1"/>
  <c r="AY80" i="1"/>
  <c r="BA64" i="2" s="1"/>
  <c r="BB64" i="2" s="1"/>
  <c r="AX80" i="1"/>
  <c r="AV80" i="1"/>
  <c r="AT80" i="1"/>
  <c r="AQ80" i="1"/>
  <c r="AS64" i="2" s="1"/>
  <c r="AT64" i="2" s="1"/>
  <c r="AP80" i="1"/>
  <c r="AN80" i="1"/>
  <c r="AL80" i="1"/>
  <c r="AG80" i="1"/>
  <c r="AI64" i="2" s="1"/>
  <c r="AJ64" i="2" s="1"/>
  <c r="AF80" i="1"/>
  <c r="AD80" i="1"/>
  <c r="AB80" i="1"/>
  <c r="X80" i="1"/>
  <c r="V80" i="1"/>
  <c r="AV48" i="1"/>
  <c r="AW45" i="2"/>
  <c r="AX45" i="2" s="1"/>
  <c r="AU45" i="2"/>
  <c r="AV45" i="2" s="1"/>
  <c r="AY47" i="1"/>
  <c r="BA43" i="2" s="1"/>
  <c r="BB43" i="2" s="1"/>
  <c r="AX47" i="1"/>
  <c r="AV47" i="1"/>
  <c r="AT47" i="1"/>
  <c r="AQ47" i="1"/>
  <c r="AS43" i="2" s="1"/>
  <c r="AT43" i="2" s="1"/>
  <c r="AP47" i="1"/>
  <c r="AN47" i="1"/>
  <c r="AL47" i="1"/>
  <c r="AG47" i="1"/>
  <c r="AI43" i="2" s="1"/>
  <c r="AJ43" i="2" s="1"/>
  <c r="AF47" i="1"/>
  <c r="AD47" i="1"/>
  <c r="AB47" i="1"/>
  <c r="X47" i="1"/>
  <c r="V47" i="1"/>
  <c r="AT48" i="1"/>
  <c r="AT7" i="1"/>
  <c r="AX7" i="1"/>
  <c r="AV7" i="1"/>
  <c r="AR88" i="1" l="1"/>
  <c r="BA83" i="1"/>
  <c r="BC67" i="2" s="1"/>
  <c r="BD67" i="2" s="1"/>
  <c r="BA67" i="2"/>
  <c r="BB67" i="2" s="1"/>
  <c r="DX45" i="2"/>
  <c r="DK45" i="2"/>
  <c r="DL45" i="2"/>
  <c r="DY45" i="2"/>
  <c r="AI525" i="1"/>
  <c r="AK407" i="2" s="1"/>
  <c r="AL407" i="2" s="1"/>
  <c r="AI535" i="1"/>
  <c r="AK413" i="2" s="1"/>
  <c r="AL413" i="2" s="1"/>
  <c r="BA295" i="1"/>
  <c r="BC233" i="2" s="1"/>
  <c r="BD233" i="2" s="1"/>
  <c r="BA233" i="1"/>
  <c r="BC193" i="2" s="1"/>
  <c r="BD193" i="2" s="1"/>
  <c r="BB81" i="1"/>
  <c r="BA525" i="1"/>
  <c r="BC407" i="2" s="1"/>
  <c r="BD407" i="2" s="1"/>
  <c r="AZ370" i="1"/>
  <c r="AR233" i="1"/>
  <c r="BA47" i="1"/>
  <c r="BC43" i="2" s="1"/>
  <c r="BD43" i="2" s="1"/>
  <c r="AZ233" i="1"/>
  <c r="AR83" i="1"/>
  <c r="BA535" i="1"/>
  <c r="BC413" i="2" s="1"/>
  <c r="BD413" i="2" s="1"/>
  <c r="Z525" i="1"/>
  <c r="AH525" i="1"/>
  <c r="AH230" i="1"/>
  <c r="BA230" i="1"/>
  <c r="BC192" i="2" s="1"/>
  <c r="BD192" i="2" s="1"/>
  <c r="BA88" i="1"/>
  <c r="BC69" i="2" s="1"/>
  <c r="BD69" i="2" s="1"/>
  <c r="BA80" i="1"/>
  <c r="BC64" i="2" s="1"/>
  <c r="BD64" i="2" s="1"/>
  <c r="AZ230" i="1"/>
  <c r="AR230" i="1"/>
  <c r="AH233" i="1"/>
  <c r="AH80" i="1"/>
  <c r="AH83" i="1"/>
  <c r="AR525" i="1"/>
  <c r="AZ525" i="1"/>
  <c r="AZ83" i="1"/>
  <c r="AZ364" i="1"/>
  <c r="Z535" i="1"/>
  <c r="AH535" i="1"/>
  <c r="AZ535" i="1"/>
  <c r="AR535" i="1"/>
  <c r="AH295" i="1"/>
  <c r="AZ295" i="1"/>
  <c r="AR295" i="1"/>
  <c r="AZ88" i="1"/>
  <c r="AR47" i="1"/>
  <c r="AH88" i="1"/>
  <c r="BA92" i="1"/>
  <c r="BC71" i="2" s="1"/>
  <c r="BD71" i="2" s="1"/>
  <c r="AR92" i="1"/>
  <c r="AZ92" i="1"/>
  <c r="AH92" i="1"/>
  <c r="AR80" i="1"/>
  <c r="AZ80" i="1"/>
  <c r="AZ47" i="1"/>
  <c r="AH47" i="1"/>
  <c r="Q525" i="1" l="1"/>
  <c r="Q535" i="1"/>
  <c r="BB47" i="1"/>
  <c r="AJ525" i="1"/>
  <c r="BB535" i="1"/>
  <c r="AJ535" i="1"/>
  <c r="BB525" i="1"/>
  <c r="BB233" i="1"/>
  <c r="BB88" i="1"/>
  <c r="BB230" i="1"/>
  <c r="BB83" i="1"/>
  <c r="BB295" i="1"/>
  <c r="BB92" i="1"/>
  <c r="BB80" i="1"/>
  <c r="S413" i="2" l="1"/>
  <c r="T413" i="2" s="1"/>
  <c r="Q460" i="3"/>
  <c r="S407" i="2"/>
  <c r="T407" i="2" s="1"/>
  <c r="Q450" i="3"/>
  <c r="R525" i="1"/>
  <c r="R450" i="3" s="1"/>
  <c r="R535" i="1"/>
  <c r="R460" i="3" s="1"/>
  <c r="AX212" i="1" l="1"/>
  <c r="AV212" i="1"/>
  <c r="AV207" i="1"/>
  <c r="AT141" i="1"/>
  <c r="AY73" i="1"/>
  <c r="BA58" i="2" s="1"/>
  <c r="BB58" i="2" s="1"/>
  <c r="AY520" i="1"/>
  <c r="BA401" i="2" s="1"/>
  <c r="BB401" i="2" s="1"/>
  <c r="AY1013" i="1" l="1"/>
  <c r="BA758" i="2" s="1"/>
  <c r="BB758" i="2" s="1"/>
  <c r="AX1013" i="1"/>
  <c r="AV1013" i="1"/>
  <c r="AT1013" i="1"/>
  <c r="AQ1013" i="1"/>
  <c r="AS758" i="2" s="1"/>
  <c r="AT758" i="2" s="1"/>
  <c r="AP1013" i="1"/>
  <c r="AN1013" i="1"/>
  <c r="AL1013" i="1"/>
  <c r="AF1013" i="1"/>
  <c r="AD1013" i="1"/>
  <c r="AB1013" i="1"/>
  <c r="Y1013" i="1"/>
  <c r="X1013" i="1"/>
  <c r="V1013" i="1"/>
  <c r="T1013" i="1"/>
  <c r="AY1034" i="1"/>
  <c r="BA769" i="2" s="1"/>
  <c r="BB769" i="2" s="1"/>
  <c r="AX1034" i="1"/>
  <c r="AV1034" i="1"/>
  <c r="AT1034" i="1"/>
  <c r="AQ1034" i="1"/>
  <c r="AS769" i="2" s="1"/>
  <c r="AT769" i="2" s="1"/>
  <c r="AP1034" i="1"/>
  <c r="AN1034" i="1"/>
  <c r="AL1034" i="1"/>
  <c r="AI769" i="2"/>
  <c r="AJ769" i="2" s="1"/>
  <c r="AF1034" i="1"/>
  <c r="AD1034" i="1"/>
  <c r="AB1034" i="1"/>
  <c r="AA769" i="2"/>
  <c r="AB769" i="2" s="1"/>
  <c r="X1034" i="1"/>
  <c r="V1034" i="1"/>
  <c r="T1034" i="1"/>
  <c r="AY1028" i="1"/>
  <c r="BA767" i="2" s="1"/>
  <c r="BB767" i="2" s="1"/>
  <c r="AX1028" i="1"/>
  <c r="AV1028" i="1"/>
  <c r="AT1028" i="1"/>
  <c r="AQ1028" i="1"/>
  <c r="AS767" i="2" s="1"/>
  <c r="AT767" i="2" s="1"/>
  <c r="AP1028" i="1"/>
  <c r="AN1028" i="1"/>
  <c r="AL1028" i="1"/>
  <c r="AG1028" i="1"/>
  <c r="AI767" i="2" s="1"/>
  <c r="AJ767" i="2" s="1"/>
  <c r="AF1028" i="1"/>
  <c r="AD1028" i="1"/>
  <c r="AB1028" i="1"/>
  <c r="Y1028" i="1"/>
  <c r="AA767" i="2" s="1"/>
  <c r="AB767" i="2" s="1"/>
  <c r="X1028" i="1"/>
  <c r="V1028" i="1"/>
  <c r="T1028" i="1"/>
  <c r="AY1026" i="1"/>
  <c r="BA766" i="2" s="1"/>
  <c r="BB766" i="2" s="1"/>
  <c r="AX1026" i="1"/>
  <c r="AV1026" i="1"/>
  <c r="AT1026" i="1"/>
  <c r="AQ1026" i="1"/>
  <c r="AS766" i="2" s="1"/>
  <c r="AT766" i="2" s="1"/>
  <c r="AP1026" i="1"/>
  <c r="AN1026" i="1"/>
  <c r="AL1026" i="1"/>
  <c r="AG1026" i="1"/>
  <c r="AI766" i="2" s="1"/>
  <c r="AJ766" i="2" s="1"/>
  <c r="AF1026" i="1"/>
  <c r="AD1026" i="1"/>
  <c r="AB1026" i="1"/>
  <c r="Y1026" i="1"/>
  <c r="AA766" i="2" s="1"/>
  <c r="AB766" i="2" s="1"/>
  <c r="X1026" i="1"/>
  <c r="V1026" i="1"/>
  <c r="T1026" i="1"/>
  <c r="AY1023" i="1"/>
  <c r="BA764" i="2" s="1"/>
  <c r="BB764" i="2" s="1"/>
  <c r="AX1023" i="1"/>
  <c r="AV1023" i="1"/>
  <c r="AT1023" i="1"/>
  <c r="AQ1023" i="1"/>
  <c r="AS764" i="2" s="1"/>
  <c r="AT764" i="2" s="1"/>
  <c r="AP1023" i="1"/>
  <c r="AN1023" i="1"/>
  <c r="AL1023" i="1"/>
  <c r="AG1023" i="1"/>
  <c r="AI764" i="2" s="1"/>
  <c r="AJ764" i="2" s="1"/>
  <c r="AF1023" i="1"/>
  <c r="AD1023" i="1"/>
  <c r="AB1023" i="1"/>
  <c r="Y1023" i="1"/>
  <c r="AA764" i="2" s="1"/>
  <c r="AB764" i="2" s="1"/>
  <c r="X1023" i="1"/>
  <c r="V1023" i="1"/>
  <c r="T1023" i="1"/>
  <c r="AY1021" i="1"/>
  <c r="BA763" i="2" s="1"/>
  <c r="BB763" i="2" s="1"/>
  <c r="AX1021" i="1"/>
  <c r="AV1021" i="1"/>
  <c r="AT1021" i="1"/>
  <c r="AQ1021" i="1"/>
  <c r="AS763" i="2" s="1"/>
  <c r="AT763" i="2" s="1"/>
  <c r="AP1021" i="1"/>
  <c r="AN1021" i="1"/>
  <c r="AL1021" i="1"/>
  <c r="AG1021" i="1"/>
  <c r="AI763" i="2" s="1"/>
  <c r="AJ763" i="2" s="1"/>
  <c r="AF1021" i="1"/>
  <c r="AD1021" i="1"/>
  <c r="AB1021" i="1"/>
  <c r="Y1021" i="1"/>
  <c r="AA763" i="2" s="1"/>
  <c r="AB763" i="2" s="1"/>
  <c r="X1021" i="1"/>
  <c r="V1021" i="1"/>
  <c r="T1021" i="1"/>
  <c r="BA761" i="2"/>
  <c r="BB761" i="2" s="1"/>
  <c r="AX1018" i="1"/>
  <c r="AV1018" i="1"/>
  <c r="AT1018" i="1"/>
  <c r="AS761" i="2"/>
  <c r="AT761" i="2" s="1"/>
  <c r="AP1018" i="1"/>
  <c r="AN1018" i="1"/>
  <c r="AL1018" i="1"/>
  <c r="AG1018" i="1"/>
  <c r="AI761" i="2" s="1"/>
  <c r="AJ761" i="2" s="1"/>
  <c r="AF1018" i="1"/>
  <c r="AD1018" i="1"/>
  <c r="AB1018" i="1"/>
  <c r="Y1018" i="1"/>
  <c r="AA761" i="2" s="1"/>
  <c r="AB761" i="2" s="1"/>
  <c r="X1018" i="1"/>
  <c r="V1018" i="1"/>
  <c r="T1018" i="1"/>
  <c r="BA760" i="2"/>
  <c r="BB760" i="2" s="1"/>
  <c r="AX1016" i="1"/>
  <c r="AV1016" i="1"/>
  <c r="AT1016" i="1"/>
  <c r="AS760" i="2"/>
  <c r="AT760" i="2" s="1"/>
  <c r="AP1016" i="1"/>
  <c r="AN1016" i="1"/>
  <c r="AL1016" i="1"/>
  <c r="AG1016" i="1"/>
  <c r="AI760" i="2" s="1"/>
  <c r="AJ760" i="2" s="1"/>
  <c r="AF1016" i="1"/>
  <c r="AD1016" i="1"/>
  <c r="AB1016" i="1"/>
  <c r="Y1016" i="1"/>
  <c r="AA760" i="2" s="1"/>
  <c r="AB760" i="2" s="1"/>
  <c r="X1016" i="1"/>
  <c r="V1016" i="1"/>
  <c r="T1016" i="1"/>
  <c r="BA757" i="2"/>
  <c r="BB757" i="2" s="1"/>
  <c r="AX1005" i="1"/>
  <c r="AV1005" i="1"/>
  <c r="AT1005" i="1"/>
  <c r="AS757" i="2"/>
  <c r="AT757" i="2" s="1"/>
  <c r="AP1005" i="1"/>
  <c r="AN1005" i="1"/>
  <c r="AL1005" i="1"/>
  <c r="AG1005" i="1"/>
  <c r="AI757" i="2" s="1"/>
  <c r="AJ757" i="2" s="1"/>
  <c r="AF1005" i="1"/>
  <c r="AD1005" i="1"/>
  <c r="AB1005" i="1"/>
  <c r="Y1005" i="1"/>
  <c r="AA757" i="2" s="1"/>
  <c r="AB757" i="2" s="1"/>
  <c r="X1005" i="1"/>
  <c r="V1005" i="1"/>
  <c r="T1005" i="1"/>
  <c r="BA755" i="2"/>
  <c r="BB755" i="2" s="1"/>
  <c r="AS755" i="2"/>
  <c r="AT755" i="2" s="1"/>
  <c r="AI755" i="2"/>
  <c r="AJ755" i="2" s="1"/>
  <c r="AA755" i="2"/>
  <c r="AB755" i="2" s="1"/>
  <c r="AY996" i="1"/>
  <c r="BA752" i="2" s="1"/>
  <c r="BB752" i="2" s="1"/>
  <c r="AX996" i="1"/>
  <c r="AV996" i="1"/>
  <c r="AT996" i="1"/>
  <c r="AQ996" i="1"/>
  <c r="AS752" i="2" s="1"/>
  <c r="AT752" i="2" s="1"/>
  <c r="AP996" i="1"/>
  <c r="AN996" i="1"/>
  <c r="AL996" i="1"/>
  <c r="AF996" i="1"/>
  <c r="AD996" i="1"/>
  <c r="AB996" i="1"/>
  <c r="X996" i="1"/>
  <c r="V996" i="1"/>
  <c r="T996" i="1"/>
  <c r="AY992" i="1"/>
  <c r="BA748" i="2" s="1"/>
  <c r="BB748" i="2" s="1"/>
  <c r="AX992" i="1"/>
  <c r="AV992" i="1"/>
  <c r="AT992" i="1"/>
  <c r="AQ992" i="1"/>
  <c r="AS748" i="2" s="1"/>
  <c r="AT748" i="2" s="1"/>
  <c r="AP992" i="1"/>
  <c r="AN992" i="1"/>
  <c r="AL992" i="1"/>
  <c r="AI748" i="2"/>
  <c r="AJ748" i="2" s="1"/>
  <c r="AF992" i="1"/>
  <c r="AD992" i="1"/>
  <c r="AB992" i="1"/>
  <c r="AA748" i="2"/>
  <c r="AB748" i="2" s="1"/>
  <c r="X992" i="1"/>
  <c r="V992" i="1"/>
  <c r="T992" i="1"/>
  <c r="AY986" i="1"/>
  <c r="BA744" i="2" s="1"/>
  <c r="BB744" i="2" s="1"/>
  <c r="AX986" i="1"/>
  <c r="AV986" i="1"/>
  <c r="AT986" i="1"/>
  <c r="AQ986" i="1"/>
  <c r="AS744" i="2" s="1"/>
  <c r="AT744" i="2" s="1"/>
  <c r="AP986" i="1"/>
  <c r="AN986" i="1"/>
  <c r="AL986" i="1"/>
  <c r="AI744" i="2"/>
  <c r="AJ744" i="2" s="1"/>
  <c r="AF986" i="1"/>
  <c r="AD986" i="1"/>
  <c r="AB986" i="1"/>
  <c r="Y986" i="1"/>
  <c r="AA744" i="2" s="1"/>
  <c r="AB744" i="2" s="1"/>
  <c r="X986" i="1"/>
  <c r="V986" i="1"/>
  <c r="T986" i="1"/>
  <c r="AY984" i="1"/>
  <c r="BA743" i="2" s="1"/>
  <c r="BB743" i="2" s="1"/>
  <c r="AX984" i="1"/>
  <c r="AV984" i="1"/>
  <c r="AT984" i="1"/>
  <c r="AQ984" i="1"/>
  <c r="AS743" i="2" s="1"/>
  <c r="AT743" i="2" s="1"/>
  <c r="AP984" i="1"/>
  <c r="AN984" i="1"/>
  <c r="AL984" i="1"/>
  <c r="AI743" i="2"/>
  <c r="AJ743" i="2" s="1"/>
  <c r="AF984" i="1"/>
  <c r="AD984" i="1"/>
  <c r="AB984" i="1"/>
  <c r="AA743" i="2"/>
  <c r="AB743" i="2" s="1"/>
  <c r="X984" i="1"/>
  <c r="V984" i="1"/>
  <c r="T984" i="1"/>
  <c r="AY979" i="1"/>
  <c r="BA742" i="2" s="1"/>
  <c r="BB742" i="2" s="1"/>
  <c r="AX979" i="1"/>
  <c r="AV979" i="1"/>
  <c r="AT979" i="1"/>
  <c r="AQ979" i="1"/>
  <c r="AS742" i="2" s="1"/>
  <c r="AT742" i="2" s="1"/>
  <c r="AP979" i="1"/>
  <c r="AN979" i="1"/>
  <c r="AL979" i="1"/>
  <c r="AG979" i="1"/>
  <c r="AI742" i="2" s="1"/>
  <c r="AJ742" i="2" s="1"/>
  <c r="AF979" i="1"/>
  <c r="AD979" i="1"/>
  <c r="AB979" i="1"/>
  <c r="Y979" i="1"/>
  <c r="AA742" i="2" s="1"/>
  <c r="AB742" i="2" s="1"/>
  <c r="X979" i="1"/>
  <c r="V979" i="1"/>
  <c r="T979" i="1"/>
  <c r="AY978" i="1"/>
  <c r="BA741" i="2" s="1"/>
  <c r="BB741" i="2" s="1"/>
  <c r="AX978" i="1"/>
  <c r="AV978" i="1"/>
  <c r="AT978" i="1"/>
  <c r="AQ978" i="1"/>
  <c r="AS741" i="2" s="1"/>
  <c r="AT741" i="2" s="1"/>
  <c r="AP978" i="1"/>
  <c r="AN978" i="1"/>
  <c r="AL978" i="1"/>
  <c r="AG978" i="1"/>
  <c r="AI741" i="2" s="1"/>
  <c r="AJ741" i="2" s="1"/>
  <c r="AF978" i="1"/>
  <c r="AD978" i="1"/>
  <c r="AB978" i="1"/>
  <c r="Y978" i="1"/>
  <c r="AA741" i="2" s="1"/>
  <c r="AB741" i="2" s="1"/>
  <c r="X978" i="1"/>
  <c r="V978" i="1"/>
  <c r="T978" i="1"/>
  <c r="AY977" i="1"/>
  <c r="BA740" i="2" s="1"/>
  <c r="BB740" i="2" s="1"/>
  <c r="AX977" i="1"/>
  <c r="AV977" i="1"/>
  <c r="AT977" i="1"/>
  <c r="AQ977" i="1"/>
  <c r="AS740" i="2" s="1"/>
  <c r="AT740" i="2" s="1"/>
  <c r="AP977" i="1"/>
  <c r="AN977" i="1"/>
  <c r="AL977" i="1"/>
  <c r="AG977" i="1"/>
  <c r="AI740" i="2" s="1"/>
  <c r="AJ740" i="2" s="1"/>
  <c r="AF977" i="1"/>
  <c r="AD977" i="1"/>
  <c r="AB977" i="1"/>
  <c r="Y977" i="1"/>
  <c r="AA740" i="2" s="1"/>
  <c r="AB740" i="2" s="1"/>
  <c r="X977" i="1"/>
  <c r="V977" i="1"/>
  <c r="T977" i="1"/>
  <c r="AY971" i="1"/>
  <c r="BA739" i="2" s="1"/>
  <c r="BB739" i="2" s="1"/>
  <c r="AX971" i="1"/>
  <c r="AV971" i="1"/>
  <c r="AT971" i="1"/>
  <c r="AQ971" i="1"/>
  <c r="AS739" i="2" s="1"/>
  <c r="AT739" i="2" s="1"/>
  <c r="AP971" i="1"/>
  <c r="AN971" i="1"/>
  <c r="AL971" i="1"/>
  <c r="AG971" i="1"/>
  <c r="AI739" i="2" s="1"/>
  <c r="AJ739" i="2" s="1"/>
  <c r="AF971" i="1"/>
  <c r="AD971" i="1"/>
  <c r="AB971" i="1"/>
  <c r="Y971" i="1"/>
  <c r="AA739" i="2" s="1"/>
  <c r="AB739" i="2" s="1"/>
  <c r="X971" i="1"/>
  <c r="V971" i="1"/>
  <c r="T971" i="1"/>
  <c r="AY968" i="1"/>
  <c r="BA738" i="2" s="1"/>
  <c r="BB738" i="2" s="1"/>
  <c r="AX968" i="1"/>
  <c r="AV968" i="1"/>
  <c r="AT968" i="1"/>
  <c r="AQ968" i="1"/>
  <c r="AS738" i="2" s="1"/>
  <c r="AT738" i="2" s="1"/>
  <c r="AP968" i="1"/>
  <c r="AN968" i="1"/>
  <c r="AL968" i="1"/>
  <c r="AG968" i="1"/>
  <c r="AI738" i="2" s="1"/>
  <c r="AJ738" i="2" s="1"/>
  <c r="AF968" i="1"/>
  <c r="AD968" i="1"/>
  <c r="AB968" i="1"/>
  <c r="Y968" i="1"/>
  <c r="AA738" i="2" s="1"/>
  <c r="AB738" i="2" s="1"/>
  <c r="X968" i="1"/>
  <c r="V968" i="1"/>
  <c r="T968" i="1"/>
  <c r="Z1005" i="1" l="1"/>
  <c r="AI1013" i="1"/>
  <c r="AK758" i="2" s="1"/>
  <c r="AL758" i="2" s="1"/>
  <c r="AA758" i="2"/>
  <c r="AB758" i="2" s="1"/>
  <c r="AI996" i="1"/>
  <c r="AK752" i="2" s="1"/>
  <c r="AL752" i="2" s="1"/>
  <c r="AA752" i="2"/>
  <c r="AB752" i="2" s="1"/>
  <c r="AH996" i="1"/>
  <c r="AK755" i="2"/>
  <c r="AL755" i="2" s="1"/>
  <c r="AI1034" i="1"/>
  <c r="AK769" i="2" s="1"/>
  <c r="AL769" i="2" s="1"/>
  <c r="AI1023" i="1"/>
  <c r="AK764" i="2" s="1"/>
  <c r="AL764" i="2" s="1"/>
  <c r="AI1021" i="1"/>
  <c r="AK763" i="2" s="1"/>
  <c r="AL763" i="2" s="1"/>
  <c r="AI1018" i="1"/>
  <c r="AK761" i="2" s="1"/>
  <c r="AL761" i="2" s="1"/>
  <c r="AI1016" i="1"/>
  <c r="AK760" i="2" s="1"/>
  <c r="AL760" i="2" s="1"/>
  <c r="AI1026" i="1"/>
  <c r="AK766" i="2" s="1"/>
  <c r="AL766" i="2" s="1"/>
  <c r="AI1028" i="1"/>
  <c r="AK767" i="2" s="1"/>
  <c r="AL767" i="2" s="1"/>
  <c r="AI984" i="1"/>
  <c r="AK743" i="2" s="1"/>
  <c r="AL743" i="2" s="1"/>
  <c r="AI992" i="1"/>
  <c r="AK748" i="2" s="1"/>
  <c r="AL748" i="2" s="1"/>
  <c r="BA968" i="1"/>
  <c r="BC738" i="2" s="1"/>
  <c r="BD738" i="2" s="1"/>
  <c r="BA1013" i="1"/>
  <c r="BA977" i="1"/>
  <c r="BC740" i="2" s="1"/>
  <c r="BD740" i="2" s="1"/>
  <c r="Z1013" i="1"/>
  <c r="AH1013" i="1"/>
  <c r="AI986" i="1"/>
  <c r="AK744" i="2" s="1"/>
  <c r="AL744" i="2" s="1"/>
  <c r="AI971" i="1"/>
  <c r="AK739" i="2" s="1"/>
  <c r="AL739" i="2" s="1"/>
  <c r="BA1034" i="1"/>
  <c r="BA1028" i="1"/>
  <c r="BC767" i="2" s="1"/>
  <c r="BD767" i="2" s="1"/>
  <c r="BA1026" i="1"/>
  <c r="BC766" i="2" s="1"/>
  <c r="BD766" i="2" s="1"/>
  <c r="BA1018" i="1"/>
  <c r="BC755" i="2"/>
  <c r="BD755" i="2" s="1"/>
  <c r="BA1005" i="1"/>
  <c r="BC757" i="2" s="1"/>
  <c r="BD757" i="2" s="1"/>
  <c r="BA996" i="1"/>
  <c r="BA992" i="1"/>
  <c r="BC748" i="2" s="1"/>
  <c r="BD748" i="2" s="1"/>
  <c r="BA986" i="1"/>
  <c r="BC744" i="2" s="1"/>
  <c r="BD744" i="2" s="1"/>
  <c r="BA984" i="1"/>
  <c r="BC743" i="2" s="1"/>
  <c r="BD743" i="2" s="1"/>
  <c r="BA979" i="1"/>
  <c r="BC742" i="2" s="1"/>
  <c r="BD742" i="2" s="1"/>
  <c r="BA978" i="1"/>
  <c r="BC741" i="2" s="1"/>
  <c r="BD741" i="2" s="1"/>
  <c r="BA1023" i="1"/>
  <c r="BC764" i="2" s="1"/>
  <c r="BD764" i="2" s="1"/>
  <c r="BA1016" i="1"/>
  <c r="AR1013" i="1"/>
  <c r="AZ1013" i="1"/>
  <c r="AI978" i="1"/>
  <c r="AK741" i="2" s="1"/>
  <c r="AL741" i="2" s="1"/>
  <c r="AI968" i="1"/>
  <c r="AK738" i="2" s="1"/>
  <c r="AL738" i="2" s="1"/>
  <c r="BA971" i="1"/>
  <c r="BC739" i="2" s="1"/>
  <c r="BD739" i="2" s="1"/>
  <c r="AI977" i="1"/>
  <c r="AK740" i="2" s="1"/>
  <c r="AL740" i="2" s="1"/>
  <c r="Z1026" i="1"/>
  <c r="AH1026" i="1"/>
  <c r="AZ1026" i="1"/>
  <c r="AI1005" i="1"/>
  <c r="AK757" i="2" s="1"/>
  <c r="AL757" i="2" s="1"/>
  <c r="AI979" i="1"/>
  <c r="AK742" i="2" s="1"/>
  <c r="AL742" i="2" s="1"/>
  <c r="Z1021" i="1"/>
  <c r="AH1021" i="1"/>
  <c r="AR1021" i="1"/>
  <c r="AR1026" i="1"/>
  <c r="AH968" i="1"/>
  <c r="Z1018" i="1"/>
  <c r="Z1016" i="1"/>
  <c r="AH1016" i="1"/>
  <c r="AR1016" i="1"/>
  <c r="AZ1016" i="1"/>
  <c r="AZ1021" i="1"/>
  <c r="Z1028" i="1"/>
  <c r="AH1028" i="1"/>
  <c r="AH1018" i="1"/>
  <c r="AJ1018" i="1" s="1"/>
  <c r="Z1023" i="1"/>
  <c r="AH1023" i="1"/>
  <c r="AR1028" i="1"/>
  <c r="AZ1028" i="1"/>
  <c r="AH1005" i="1"/>
  <c r="AR1018" i="1"/>
  <c r="AZ1018" i="1"/>
  <c r="BA1021" i="1"/>
  <c r="AR1023" i="1"/>
  <c r="AZ1023" i="1"/>
  <c r="Z1034" i="1"/>
  <c r="AH1034" i="1"/>
  <c r="AR1034" i="1"/>
  <c r="AZ1034" i="1"/>
  <c r="AR1005" i="1"/>
  <c r="AZ1005" i="1"/>
  <c r="Z968" i="1"/>
  <c r="AR968" i="1"/>
  <c r="Z971" i="1"/>
  <c r="AR971" i="1"/>
  <c r="AH977" i="1"/>
  <c r="AZ977" i="1"/>
  <c r="Z978" i="1"/>
  <c r="AR978" i="1"/>
  <c r="AZ978" i="1"/>
  <c r="Z979" i="1"/>
  <c r="AH979" i="1"/>
  <c r="AR979" i="1"/>
  <c r="AZ979" i="1"/>
  <c r="Z984" i="1"/>
  <c r="AH984" i="1"/>
  <c r="AR984" i="1"/>
  <c r="AZ984" i="1"/>
  <c r="Z986" i="1"/>
  <c r="AH986" i="1"/>
  <c r="AR986" i="1"/>
  <c r="AZ986" i="1"/>
  <c r="Z992" i="1"/>
  <c r="AH992" i="1"/>
  <c r="AR992" i="1"/>
  <c r="AZ992" i="1"/>
  <c r="Z996" i="1"/>
  <c r="AR996" i="1"/>
  <c r="AZ996" i="1"/>
  <c r="AZ968" i="1"/>
  <c r="AH971" i="1"/>
  <c r="AZ971" i="1"/>
  <c r="Z977" i="1"/>
  <c r="AR977" i="1"/>
  <c r="AH978" i="1"/>
  <c r="Q1016" i="1" l="1"/>
  <c r="BC760" i="2"/>
  <c r="BD760" i="2" s="1"/>
  <c r="Q1034" i="1"/>
  <c r="BC769" i="2"/>
  <c r="BD769" i="2" s="1"/>
  <c r="Q1021" i="1"/>
  <c r="BC763" i="2"/>
  <c r="BD763" i="2" s="1"/>
  <c r="Q1018" i="1"/>
  <c r="BC761" i="2"/>
  <c r="BD761" i="2" s="1"/>
  <c r="Q996" i="1"/>
  <c r="BC752" i="2"/>
  <c r="BD752" i="2" s="1"/>
  <c r="Q1013" i="1"/>
  <c r="BC758" i="2"/>
  <c r="BD758" i="2" s="1"/>
  <c r="Q1023" i="1"/>
  <c r="BB977" i="1"/>
  <c r="AJ977" i="1"/>
  <c r="Q1026" i="1"/>
  <c r="Q984" i="1"/>
  <c r="Q1028" i="1"/>
  <c r="Q992" i="1"/>
  <c r="Q977" i="1"/>
  <c r="Q968" i="1"/>
  <c r="Q978" i="1"/>
  <c r="Q986" i="1"/>
  <c r="BB1021" i="1"/>
  <c r="Q971" i="1"/>
  <c r="AJ968" i="1"/>
  <c r="Q1005" i="1"/>
  <c r="Q979" i="1"/>
  <c r="BB1026" i="1"/>
  <c r="AJ1021" i="1"/>
  <c r="BB1013" i="1"/>
  <c r="AJ1026" i="1"/>
  <c r="BB1016" i="1"/>
  <c r="BB1034" i="1"/>
  <c r="AJ1013" i="1"/>
  <c r="AJ996" i="1"/>
  <c r="AJ992" i="1"/>
  <c r="AJ986" i="1"/>
  <c r="AJ984" i="1"/>
  <c r="AJ979" i="1"/>
  <c r="BB1005" i="1"/>
  <c r="AJ1034" i="1"/>
  <c r="AJ1005" i="1"/>
  <c r="AJ1023" i="1"/>
  <c r="AJ1028" i="1"/>
  <c r="AJ1016" i="1"/>
  <c r="BB1023" i="1"/>
  <c r="BB1018" i="1"/>
  <c r="R1018" i="1" s="1"/>
  <c r="R836" i="3" s="1"/>
  <c r="BB1028" i="1"/>
  <c r="BB968" i="1"/>
  <c r="BB996" i="1"/>
  <c r="BB992" i="1"/>
  <c r="BB986" i="1"/>
  <c r="BB984" i="1"/>
  <c r="BB979" i="1"/>
  <c r="BB978" i="1"/>
  <c r="BB971" i="1"/>
  <c r="AJ978" i="1"/>
  <c r="AJ971" i="1"/>
  <c r="S758" i="2" l="1"/>
  <c r="T758" i="2" s="1"/>
  <c r="Q833" i="3"/>
  <c r="S739" i="2"/>
  <c r="T739" i="2" s="1"/>
  <c r="Q808" i="3"/>
  <c r="S743" i="2"/>
  <c r="T743" i="2" s="1"/>
  <c r="Q815" i="3"/>
  <c r="S766" i="2"/>
  <c r="T766" i="2" s="1"/>
  <c r="Q841" i="3"/>
  <c r="S752" i="2"/>
  <c r="T752" i="2" s="1"/>
  <c r="Q825" i="3"/>
  <c r="S763" i="2"/>
  <c r="T763" i="2" s="1"/>
  <c r="Q838" i="3"/>
  <c r="S757" i="2"/>
  <c r="T757" i="2" s="1"/>
  <c r="Q832" i="3"/>
  <c r="S744" i="2"/>
  <c r="T744" i="2" s="1"/>
  <c r="Q816" i="3"/>
  <c r="S748" i="2"/>
  <c r="T748" i="2" s="1"/>
  <c r="Q821" i="3"/>
  <c r="S738" i="2"/>
  <c r="T738" i="2" s="1"/>
  <c r="Q807" i="3"/>
  <c r="S742" i="2"/>
  <c r="T742" i="2" s="1"/>
  <c r="Q812" i="3"/>
  <c r="S740" i="2"/>
  <c r="T740" i="2" s="1"/>
  <c r="Q810" i="3"/>
  <c r="S764" i="2"/>
  <c r="T764" i="2" s="1"/>
  <c r="Q839" i="3"/>
  <c r="S760" i="2"/>
  <c r="T760" i="2" s="1"/>
  <c r="Q835" i="3"/>
  <c r="S741" i="2"/>
  <c r="T741" i="2" s="1"/>
  <c r="Q811" i="3"/>
  <c r="S767" i="2"/>
  <c r="T767" i="2" s="1"/>
  <c r="Q842" i="3"/>
  <c r="S755" i="2"/>
  <c r="T755" i="2" s="1"/>
  <c r="Q830" i="3"/>
  <c r="S761" i="2"/>
  <c r="T761" i="2" s="1"/>
  <c r="Q836" i="3"/>
  <c r="S769" i="2"/>
  <c r="T769" i="2" s="1"/>
  <c r="Q844" i="3"/>
  <c r="R977" i="1"/>
  <c r="R810" i="3" s="1"/>
  <c r="R996" i="1"/>
  <c r="R825" i="3" s="1"/>
  <c r="R979" i="1"/>
  <c r="R812" i="3" s="1"/>
  <c r="R992" i="1"/>
  <c r="R821" i="3" s="1"/>
  <c r="R1021" i="1"/>
  <c r="R838" i="3" s="1"/>
  <c r="R968" i="1"/>
  <c r="R807" i="3" s="1"/>
  <c r="R1016" i="1"/>
  <c r="R835" i="3" s="1"/>
  <c r="R1034" i="1"/>
  <c r="R844" i="3" s="1"/>
  <c r="R1026" i="1"/>
  <c r="R841" i="3" s="1"/>
  <c r="R830" i="3"/>
  <c r="R1013" i="1"/>
  <c r="R833" i="3" s="1"/>
  <c r="R1005" i="1"/>
  <c r="R832" i="3" s="1"/>
  <c r="R1028" i="1"/>
  <c r="R842" i="3" s="1"/>
  <c r="R984" i="1"/>
  <c r="R815" i="3" s="1"/>
  <c r="R1023" i="1"/>
  <c r="R839" i="3" s="1"/>
  <c r="R986" i="1"/>
  <c r="R816" i="3" s="1"/>
  <c r="R971" i="1"/>
  <c r="R808" i="3" s="1"/>
  <c r="R978" i="1"/>
  <c r="R811" i="3" s="1"/>
  <c r="AP824" i="1" l="1"/>
  <c r="AY824" i="1" l="1"/>
  <c r="BA625" i="2" s="1"/>
  <c r="BB625" i="2" s="1"/>
  <c r="AX824" i="1"/>
  <c r="AV824" i="1"/>
  <c r="AT824" i="1"/>
  <c r="AQ824" i="1"/>
  <c r="AN824" i="1"/>
  <c r="AL824" i="1"/>
  <c r="AG824" i="1"/>
  <c r="AI625" i="2" s="1"/>
  <c r="AJ625" i="2" s="1"/>
  <c r="AF824" i="1"/>
  <c r="AD824" i="1"/>
  <c r="AB824" i="1"/>
  <c r="Y824" i="1"/>
  <c r="AA625" i="2" s="1"/>
  <c r="AB625" i="2" s="1"/>
  <c r="X824" i="1"/>
  <c r="V824" i="1"/>
  <c r="T824" i="1"/>
  <c r="AQ822" i="1"/>
  <c r="AS623" i="2" s="1"/>
  <c r="AT623" i="2" s="1"/>
  <c r="AY822" i="1"/>
  <c r="AY818" i="1"/>
  <c r="BA619" i="2" s="1"/>
  <c r="BB619" i="2" s="1"/>
  <c r="U628" i="2"/>
  <c r="V628" i="2" s="1"/>
  <c r="W628" i="2"/>
  <c r="X628" i="2" s="1"/>
  <c r="Y628" i="2"/>
  <c r="Z628" i="2" s="1"/>
  <c r="AC628" i="2"/>
  <c r="AD628" i="2" s="1"/>
  <c r="AE628" i="2"/>
  <c r="AF628" i="2" s="1"/>
  <c r="AG628" i="2"/>
  <c r="AH628" i="2" s="1"/>
  <c r="AM628" i="2"/>
  <c r="AN628" i="2" s="1"/>
  <c r="AO628" i="2"/>
  <c r="AP628" i="2" s="1"/>
  <c r="AQ628" i="2"/>
  <c r="AR628" i="2" s="1"/>
  <c r="AU628" i="2"/>
  <c r="AV628" i="2" s="1"/>
  <c r="AW628" i="2"/>
  <c r="AX628" i="2" s="1"/>
  <c r="AY628" i="2"/>
  <c r="AZ628" i="2" s="1"/>
  <c r="AY827" i="1"/>
  <c r="BA627" i="2" s="1"/>
  <c r="BB627" i="2" s="1"/>
  <c r="AX827" i="1"/>
  <c r="AV827" i="1"/>
  <c r="AT827" i="1"/>
  <c r="AS627" i="2"/>
  <c r="AT627" i="2" s="1"/>
  <c r="AP827" i="1"/>
  <c r="AN827" i="1"/>
  <c r="AL827" i="1"/>
  <c r="AI627" i="2"/>
  <c r="AJ627" i="2" s="1"/>
  <c r="AF827" i="1"/>
  <c r="AD827" i="1"/>
  <c r="AB827" i="1"/>
  <c r="Y827" i="1"/>
  <c r="AA627" i="2" s="1"/>
  <c r="AB627" i="2" s="1"/>
  <c r="X827" i="1"/>
  <c r="V827" i="1"/>
  <c r="T827" i="1"/>
  <c r="AY825" i="1"/>
  <c r="BA626" i="2" s="1"/>
  <c r="BB626" i="2" s="1"/>
  <c r="AX825" i="1"/>
  <c r="AV825" i="1"/>
  <c r="AT825" i="1"/>
  <c r="AQ825" i="1"/>
  <c r="AP825" i="1"/>
  <c r="AN825" i="1"/>
  <c r="AL825" i="1"/>
  <c r="AG825" i="1"/>
  <c r="AI626" i="2" s="1"/>
  <c r="AJ626" i="2" s="1"/>
  <c r="AF825" i="1"/>
  <c r="AD825" i="1"/>
  <c r="AB825" i="1"/>
  <c r="Y825" i="1"/>
  <c r="X825" i="1"/>
  <c r="V825" i="1"/>
  <c r="T825" i="1"/>
  <c r="AX822" i="1"/>
  <c r="AV822" i="1"/>
  <c r="AT822" i="1"/>
  <c r="AP822" i="1"/>
  <c r="AN822" i="1"/>
  <c r="AL822" i="1"/>
  <c r="AG822" i="1"/>
  <c r="AI623" i="2" s="1"/>
  <c r="AJ623" i="2" s="1"/>
  <c r="AF822" i="1"/>
  <c r="AD822" i="1"/>
  <c r="AB822" i="1"/>
  <c r="Y822" i="1"/>
  <c r="X822" i="1"/>
  <c r="V822" i="1"/>
  <c r="T822" i="1"/>
  <c r="AK816" i="1"/>
  <c r="AM617" i="2" s="1"/>
  <c r="AN617" i="2" s="1"/>
  <c r="AP48" i="1"/>
  <c r="AP46" i="1"/>
  <c r="AY433" i="1"/>
  <c r="BA319" i="2" s="1"/>
  <c r="BB319" i="2" s="1"/>
  <c r="AX433" i="1"/>
  <c r="AV433" i="1"/>
  <c r="AT433" i="1"/>
  <c r="AQ433" i="1"/>
  <c r="AS319" i="2" s="1"/>
  <c r="AT319" i="2" s="1"/>
  <c r="AP433" i="1"/>
  <c r="AN433" i="1"/>
  <c r="AL433" i="1"/>
  <c r="AG433" i="1"/>
  <c r="AI319" i="2" s="1"/>
  <c r="AJ319" i="2" s="1"/>
  <c r="AF433" i="1"/>
  <c r="AD433" i="1"/>
  <c r="AB433" i="1"/>
  <c r="X433" i="1"/>
  <c r="V433" i="1"/>
  <c r="AP375" i="1"/>
  <c r="AP374" i="1"/>
  <c r="AP371" i="1"/>
  <c r="AP370" i="1"/>
  <c r="AP369" i="1"/>
  <c r="AP368" i="1"/>
  <c r="AP367" i="1"/>
  <c r="AP366" i="1"/>
  <c r="AP365" i="1"/>
  <c r="AP364" i="1"/>
  <c r="AP18" i="1"/>
  <c r="AY18" i="1"/>
  <c r="BA18" i="2" s="1"/>
  <c r="BB18" i="2" s="1"/>
  <c r="AX18" i="1"/>
  <c r="AV18" i="1"/>
  <c r="AT18" i="1"/>
  <c r="AQ18" i="1"/>
  <c r="AS18" i="2" s="1"/>
  <c r="AT18" i="2" s="1"/>
  <c r="AN18" i="1"/>
  <c r="AL18" i="1"/>
  <c r="AG18" i="1"/>
  <c r="AI18" i="2" s="1"/>
  <c r="AJ18" i="2" s="1"/>
  <c r="AF18" i="1"/>
  <c r="AD18" i="1"/>
  <c r="AB18" i="1"/>
  <c r="X18" i="1"/>
  <c r="V18" i="1"/>
  <c r="AY79" i="1"/>
  <c r="BA63" i="2" s="1"/>
  <c r="BB63" i="2" s="1"/>
  <c r="AX79" i="1"/>
  <c r="AV79" i="1"/>
  <c r="AT79" i="1"/>
  <c r="AQ79" i="1"/>
  <c r="AS63" i="2" s="1"/>
  <c r="AT63" i="2" s="1"/>
  <c r="AP79" i="1"/>
  <c r="AN79" i="1"/>
  <c r="AL79" i="1"/>
  <c r="AG79" i="1"/>
  <c r="AI63" i="2" s="1"/>
  <c r="AJ63" i="2" s="1"/>
  <c r="AF79" i="1"/>
  <c r="AD79" i="1"/>
  <c r="AB79" i="1"/>
  <c r="X79" i="1"/>
  <c r="V79" i="1"/>
  <c r="AY300" i="1"/>
  <c r="BA238" i="2" s="1"/>
  <c r="BB238" i="2" s="1"/>
  <c r="AX300" i="1"/>
  <c r="AV300" i="1"/>
  <c r="AT300" i="1"/>
  <c r="AQ300" i="1"/>
  <c r="AS238" i="2" s="1"/>
  <c r="AT238" i="2" s="1"/>
  <c r="AP300" i="1"/>
  <c r="AN300" i="1"/>
  <c r="AL300" i="1"/>
  <c r="AG300" i="1"/>
  <c r="AI238" i="2" s="1"/>
  <c r="AJ238" i="2" s="1"/>
  <c r="AF300" i="1"/>
  <c r="AD300" i="1"/>
  <c r="AB300" i="1"/>
  <c r="X300" i="1"/>
  <c r="V300" i="1"/>
  <c r="AY301" i="1"/>
  <c r="BA239" i="2" s="1"/>
  <c r="BB239" i="2" s="1"/>
  <c r="AX301" i="1"/>
  <c r="AV301" i="1"/>
  <c r="AT301" i="1"/>
  <c r="AQ301" i="1"/>
  <c r="AS239" i="2" s="1"/>
  <c r="AT239" i="2" s="1"/>
  <c r="AP301" i="1"/>
  <c r="AN301" i="1"/>
  <c r="AL301" i="1"/>
  <c r="AG301" i="1"/>
  <c r="AI239" i="2" s="1"/>
  <c r="AJ239" i="2" s="1"/>
  <c r="AF301" i="1"/>
  <c r="AD301" i="1"/>
  <c r="AB301" i="1"/>
  <c r="X301" i="1"/>
  <c r="V301" i="1"/>
  <c r="AY302" i="1"/>
  <c r="BA240" i="2" s="1"/>
  <c r="BB240" i="2" s="1"/>
  <c r="AX302" i="1"/>
  <c r="AV302" i="1"/>
  <c r="AT302" i="1"/>
  <c r="AQ302" i="1"/>
  <c r="AS240" i="2" s="1"/>
  <c r="AT240" i="2" s="1"/>
  <c r="AP302" i="1"/>
  <c r="AN302" i="1"/>
  <c r="AL302" i="1"/>
  <c r="AG302" i="1"/>
  <c r="AI240" i="2" s="1"/>
  <c r="AJ240" i="2" s="1"/>
  <c r="AF302" i="1"/>
  <c r="AD302" i="1"/>
  <c r="AB302" i="1"/>
  <c r="X302" i="1"/>
  <c r="V302" i="1"/>
  <c r="AY298" i="1"/>
  <c r="BA236" i="2" s="1"/>
  <c r="BB236" i="2" s="1"/>
  <c r="AX298" i="1"/>
  <c r="AV298" i="1"/>
  <c r="AT298" i="1"/>
  <c r="AQ298" i="1"/>
  <c r="AS236" i="2" s="1"/>
  <c r="AT236" i="2" s="1"/>
  <c r="AP298" i="1"/>
  <c r="AN298" i="1"/>
  <c r="AL298" i="1"/>
  <c r="AG298" i="1"/>
  <c r="AI236" i="2" s="1"/>
  <c r="AJ236" i="2" s="1"/>
  <c r="AF298" i="1"/>
  <c r="AD298" i="1"/>
  <c r="AB298" i="1"/>
  <c r="X298" i="1"/>
  <c r="V298" i="1"/>
  <c r="AO413" i="1"/>
  <c r="AQ302" i="2" s="1"/>
  <c r="AR302" i="2" s="1"/>
  <c r="AP404" i="1"/>
  <c r="AY404" i="1"/>
  <c r="BA299" i="2" s="1"/>
  <c r="BB299" i="2" s="1"/>
  <c r="AX404" i="1"/>
  <c r="AV404" i="1"/>
  <c r="AT404" i="1"/>
  <c r="AQ404" i="1"/>
  <c r="AS299" i="2" s="1"/>
  <c r="AT299" i="2" s="1"/>
  <c r="AN404" i="1"/>
  <c r="AL404" i="1"/>
  <c r="AG404" i="1"/>
  <c r="AI299" i="2" s="1"/>
  <c r="AJ299" i="2" s="1"/>
  <c r="AF404" i="1"/>
  <c r="AD404" i="1"/>
  <c r="AB404" i="1"/>
  <c r="X404" i="1"/>
  <c r="V404" i="1"/>
  <c r="AY139" i="1"/>
  <c r="BA118" i="2" s="1"/>
  <c r="BB118" i="2" s="1"/>
  <c r="AX139" i="1"/>
  <c r="AV139" i="1"/>
  <c r="AT139" i="1"/>
  <c r="AQ139" i="1"/>
  <c r="AS118" i="2" s="1"/>
  <c r="AT118" i="2" s="1"/>
  <c r="AP139" i="1"/>
  <c r="AN139" i="1"/>
  <c r="AL139" i="1"/>
  <c r="AG139" i="1"/>
  <c r="AI118" i="2" s="1"/>
  <c r="AJ118" i="2" s="1"/>
  <c r="AF139" i="1"/>
  <c r="AD139" i="1"/>
  <c r="AB139" i="1"/>
  <c r="X139" i="1"/>
  <c r="V139" i="1"/>
  <c r="BA623" i="2" l="1"/>
  <c r="BB623" i="2" s="1"/>
  <c r="DX628" i="2"/>
  <c r="DK628" i="2"/>
  <c r="DT628" i="2"/>
  <c r="DG628" i="2"/>
  <c r="DP628" i="2"/>
  <c r="DC628" i="2"/>
  <c r="AI825" i="1"/>
  <c r="AK626" i="2" s="1"/>
  <c r="AL626" i="2" s="1"/>
  <c r="AA626" i="2"/>
  <c r="AB626" i="2" s="1"/>
  <c r="BA825" i="1"/>
  <c r="BC626" i="2" s="1"/>
  <c r="BD626" i="2" s="1"/>
  <c r="AS626" i="2"/>
  <c r="AT626" i="2" s="1"/>
  <c r="DJ628" i="2"/>
  <c r="DW628" i="2"/>
  <c r="DS628" i="2"/>
  <c r="DF628" i="2"/>
  <c r="DO628" i="2"/>
  <c r="DB628" i="2"/>
  <c r="DM628" i="2"/>
  <c r="DZ628" i="2"/>
  <c r="DR628" i="2"/>
  <c r="DE628" i="2"/>
  <c r="DU617" i="2"/>
  <c r="DH617" i="2"/>
  <c r="DY628" i="2"/>
  <c r="DL628" i="2"/>
  <c r="DQ628" i="2"/>
  <c r="DD628" i="2"/>
  <c r="BA824" i="1"/>
  <c r="BC625" i="2" s="1"/>
  <c r="BD625" i="2" s="1"/>
  <c r="AS625" i="2"/>
  <c r="AT625" i="2" s="1"/>
  <c r="DI628" i="2"/>
  <c r="DV628" i="2"/>
  <c r="DU628" i="2"/>
  <c r="DH628" i="2"/>
  <c r="AI822" i="1"/>
  <c r="AK623" i="2" s="1"/>
  <c r="AL623" i="2" s="1"/>
  <c r="AA623" i="2"/>
  <c r="AB623" i="2" s="1"/>
  <c r="DJ302" i="2"/>
  <c r="DW302" i="2"/>
  <c r="BA18" i="1"/>
  <c r="BC18" i="2" s="1"/>
  <c r="BD18" i="2" s="1"/>
  <c r="AI824" i="1"/>
  <c r="AI827" i="1"/>
  <c r="AK627" i="2" s="1"/>
  <c r="AL627" i="2" s="1"/>
  <c r="BA827" i="1"/>
  <c r="BC627" i="2" s="1"/>
  <c r="BD627" i="2" s="1"/>
  <c r="BA822" i="1"/>
  <c r="BA433" i="1"/>
  <c r="BC319" i="2" s="1"/>
  <c r="BD319" i="2" s="1"/>
  <c r="BA139" i="1"/>
  <c r="BC118" i="2" s="1"/>
  <c r="BD118" i="2" s="1"/>
  <c r="AZ301" i="1"/>
  <c r="BA301" i="1"/>
  <c r="BC239" i="2" s="1"/>
  <c r="BD239" i="2" s="1"/>
  <c r="BA300" i="1"/>
  <c r="BC238" i="2" s="1"/>
  <c r="BD238" i="2" s="1"/>
  <c r="BA298" i="1"/>
  <c r="BC236" i="2" s="1"/>
  <c r="BD236" i="2" s="1"/>
  <c r="AR822" i="1"/>
  <c r="AZ827" i="1"/>
  <c r="Z824" i="1"/>
  <c r="AH824" i="1"/>
  <c r="AZ824" i="1"/>
  <c r="AH433" i="1"/>
  <c r="AR433" i="1"/>
  <c r="BA404" i="1"/>
  <c r="BC299" i="2" s="1"/>
  <c r="BD299" i="2" s="1"/>
  <c r="AZ298" i="1"/>
  <c r="AZ302" i="1"/>
  <c r="AZ18" i="1"/>
  <c r="AZ822" i="1"/>
  <c r="AR79" i="1"/>
  <c r="Z825" i="1"/>
  <c r="AH825" i="1"/>
  <c r="AZ825" i="1"/>
  <c r="AR825" i="1"/>
  <c r="AR827" i="1"/>
  <c r="AR824" i="1"/>
  <c r="AH822" i="1"/>
  <c r="Z827" i="1"/>
  <c r="AH827" i="1"/>
  <c r="Z822" i="1"/>
  <c r="AH300" i="1"/>
  <c r="AH79" i="1"/>
  <c r="AZ79" i="1"/>
  <c r="BA302" i="1"/>
  <c r="BC240" i="2" s="1"/>
  <c r="BD240" i="2" s="1"/>
  <c r="AR18" i="1"/>
  <c r="AZ433" i="1"/>
  <c r="BA79" i="1"/>
  <c r="BC63" i="2" s="1"/>
  <c r="BD63" i="2" s="1"/>
  <c r="AH18" i="1"/>
  <c r="AZ300" i="1"/>
  <c r="AR404" i="1"/>
  <c r="AR301" i="1"/>
  <c r="AR298" i="1"/>
  <c r="AR302" i="1"/>
  <c r="AH301" i="1"/>
  <c r="AR300" i="1"/>
  <c r="AH302" i="1"/>
  <c r="AH298" i="1"/>
  <c r="AH139" i="1"/>
  <c r="AZ139" i="1"/>
  <c r="AH404" i="1"/>
  <c r="AZ404" i="1"/>
  <c r="AR139" i="1"/>
  <c r="AY1047" i="1"/>
  <c r="BA777" i="2" s="1"/>
  <c r="BB777" i="2" s="1"/>
  <c r="AX1047" i="1"/>
  <c r="AV1047" i="1"/>
  <c r="AT1047" i="1"/>
  <c r="AQ1047" i="1"/>
  <c r="AS777" i="2" s="1"/>
  <c r="AT777" i="2" s="1"/>
  <c r="AP1047" i="1"/>
  <c r="AN1047" i="1"/>
  <c r="AL1047" i="1"/>
  <c r="AG1047" i="1"/>
  <c r="AI777" i="2" s="1"/>
  <c r="AJ777" i="2" s="1"/>
  <c r="AF1047" i="1"/>
  <c r="AD1047" i="1"/>
  <c r="AB1047" i="1"/>
  <c r="AA777" i="2"/>
  <c r="AB777" i="2" s="1"/>
  <c r="X1047" i="1"/>
  <c r="V1047" i="1"/>
  <c r="T1047" i="1"/>
  <c r="AY931" i="1"/>
  <c r="BA701" i="2" s="1"/>
  <c r="BB701" i="2" s="1"/>
  <c r="AX931" i="1"/>
  <c r="AV931" i="1"/>
  <c r="AT931" i="1"/>
  <c r="AQ931" i="1"/>
  <c r="AS701" i="2" s="1"/>
  <c r="AT701" i="2" s="1"/>
  <c r="AP931" i="1"/>
  <c r="AN931" i="1"/>
  <c r="AL931" i="1"/>
  <c r="AG931" i="1"/>
  <c r="AI701" i="2" s="1"/>
  <c r="AJ701" i="2" s="1"/>
  <c r="AF931" i="1"/>
  <c r="AD931" i="1"/>
  <c r="AB931" i="1"/>
  <c r="Y931" i="1"/>
  <c r="AA701" i="2" s="1"/>
  <c r="AB701" i="2" s="1"/>
  <c r="X931" i="1"/>
  <c r="V931" i="1"/>
  <c r="T931" i="1"/>
  <c r="AY921" i="1"/>
  <c r="BA696" i="2" s="1"/>
  <c r="BB696" i="2" s="1"/>
  <c r="AX921" i="1"/>
  <c r="AV921" i="1"/>
  <c r="AT921" i="1"/>
  <c r="AQ921" i="1"/>
  <c r="AP921" i="1"/>
  <c r="AN921" i="1"/>
  <c r="AL921" i="1"/>
  <c r="AG921" i="1"/>
  <c r="AI696" i="2" s="1"/>
  <c r="AJ696" i="2" s="1"/>
  <c r="AF921" i="1"/>
  <c r="AD921" i="1"/>
  <c r="AB921" i="1"/>
  <c r="Y921" i="1"/>
  <c r="X921" i="1"/>
  <c r="V921" i="1"/>
  <c r="T921" i="1"/>
  <c r="AY917" i="1"/>
  <c r="BA692" i="2" s="1"/>
  <c r="BB692" i="2" s="1"/>
  <c r="AX917" i="1"/>
  <c r="AV917" i="1"/>
  <c r="AT917" i="1"/>
  <c r="AQ917" i="1"/>
  <c r="AS692" i="2" s="1"/>
  <c r="AT692" i="2" s="1"/>
  <c r="AP917" i="1"/>
  <c r="AN917" i="1"/>
  <c r="AL917" i="1"/>
  <c r="AG917" i="1"/>
  <c r="AI692" i="2" s="1"/>
  <c r="AJ692" i="2" s="1"/>
  <c r="AF917" i="1"/>
  <c r="AD917" i="1"/>
  <c r="AB917" i="1"/>
  <c r="Y917" i="1"/>
  <c r="AA692" i="2" s="1"/>
  <c r="AB692" i="2" s="1"/>
  <c r="X917" i="1"/>
  <c r="V917" i="1"/>
  <c r="T917" i="1"/>
  <c r="AY914" i="1"/>
  <c r="BA690" i="2" s="1"/>
  <c r="BB690" i="2" s="1"/>
  <c r="AX914" i="1"/>
  <c r="AV914" i="1"/>
  <c r="AT914" i="1"/>
  <c r="AQ914" i="1"/>
  <c r="AP914" i="1"/>
  <c r="AN914" i="1"/>
  <c r="AL914" i="1"/>
  <c r="AG914" i="1"/>
  <c r="AI690" i="2" s="1"/>
  <c r="AJ690" i="2" s="1"/>
  <c r="AF914" i="1"/>
  <c r="AD914" i="1"/>
  <c r="AB914" i="1"/>
  <c r="Y914" i="1"/>
  <c r="X914" i="1"/>
  <c r="V914" i="1"/>
  <c r="T914" i="1"/>
  <c r="AY849" i="1"/>
  <c r="BA640" i="2" s="1"/>
  <c r="BB640" i="2" s="1"/>
  <c r="AX849" i="1"/>
  <c r="AV849" i="1"/>
  <c r="AT849" i="1"/>
  <c r="AQ849" i="1"/>
  <c r="AS640" i="2" s="1"/>
  <c r="AT640" i="2" s="1"/>
  <c r="AP849" i="1"/>
  <c r="AN849" i="1"/>
  <c r="AL849" i="1"/>
  <c r="AG849" i="1"/>
  <c r="AI640" i="2" s="1"/>
  <c r="AJ640" i="2" s="1"/>
  <c r="AF849" i="1"/>
  <c r="AD849" i="1"/>
  <c r="AB849" i="1"/>
  <c r="Y849" i="1"/>
  <c r="AA640" i="2" s="1"/>
  <c r="AB640" i="2" s="1"/>
  <c r="X849" i="1"/>
  <c r="V849" i="1"/>
  <c r="T849" i="1"/>
  <c r="AY239" i="1"/>
  <c r="BA195" i="2" s="1"/>
  <c r="BB195" i="2" s="1"/>
  <c r="AX239" i="1"/>
  <c r="AV239" i="1"/>
  <c r="AT239" i="1"/>
  <c r="AQ239" i="1"/>
  <c r="AS195" i="2" s="1"/>
  <c r="AT195" i="2" s="1"/>
  <c r="AP239" i="1"/>
  <c r="AN239" i="1"/>
  <c r="AL239" i="1"/>
  <c r="AG239" i="1"/>
  <c r="AI195" i="2" s="1"/>
  <c r="AJ195" i="2" s="1"/>
  <c r="AF239" i="1"/>
  <c r="AD239" i="1"/>
  <c r="AB239" i="1"/>
  <c r="X239" i="1"/>
  <c r="V239" i="1"/>
  <c r="AN368" i="1"/>
  <c r="AN369" i="1"/>
  <c r="AN370" i="1"/>
  <c r="AN375" i="1"/>
  <c r="AN374" i="1"/>
  <c r="AN371" i="1"/>
  <c r="AN367" i="1"/>
  <c r="AN366" i="1"/>
  <c r="AN365" i="1"/>
  <c r="AN364" i="1"/>
  <c r="AQ374" i="1"/>
  <c r="AS279" i="2" s="1"/>
  <c r="AT279" i="2" s="1"/>
  <c r="AQ370" i="1"/>
  <c r="AS277" i="2" s="1"/>
  <c r="AT277" i="2" s="1"/>
  <c r="AH1047" i="1" l="1"/>
  <c r="BB139" i="1"/>
  <c r="Q825" i="1"/>
  <c r="Q824" i="1"/>
  <c r="AK625" i="2"/>
  <c r="AL625" i="2" s="1"/>
  <c r="AI914" i="1"/>
  <c r="AK690" i="2" s="1"/>
  <c r="AL690" i="2" s="1"/>
  <c r="AA690" i="2"/>
  <c r="AB690" i="2" s="1"/>
  <c r="BA914" i="1"/>
  <c r="BC690" i="2" s="1"/>
  <c r="BD690" i="2" s="1"/>
  <c r="AS690" i="2"/>
  <c r="AT690" i="2" s="1"/>
  <c r="AI921" i="1"/>
  <c r="AK696" i="2" s="1"/>
  <c r="AL696" i="2" s="1"/>
  <c r="AA696" i="2"/>
  <c r="AB696" i="2" s="1"/>
  <c r="BA921" i="1"/>
  <c r="BC696" i="2" s="1"/>
  <c r="BD696" i="2" s="1"/>
  <c r="AS696" i="2"/>
  <c r="AT696" i="2" s="1"/>
  <c r="Q822" i="1"/>
  <c r="BC623" i="2"/>
  <c r="BD623" i="2" s="1"/>
  <c r="Q827" i="1"/>
  <c r="BA917" i="1"/>
  <c r="BC692" i="2" s="1"/>
  <c r="BD692" i="2" s="1"/>
  <c r="AH931" i="1"/>
  <c r="BA1047" i="1"/>
  <c r="BC777" i="2" s="1"/>
  <c r="BD777" i="2" s="1"/>
  <c r="AI917" i="1"/>
  <c r="AK692" i="2" s="1"/>
  <c r="AL692" i="2" s="1"/>
  <c r="BA239" i="1"/>
  <c r="BC195" i="2" s="1"/>
  <c r="BD195" i="2" s="1"/>
  <c r="AI931" i="1"/>
  <c r="AK701" i="2" s="1"/>
  <c r="AL701" i="2" s="1"/>
  <c r="AJ824" i="1"/>
  <c r="BB822" i="1"/>
  <c r="BB301" i="1"/>
  <c r="AR931" i="1"/>
  <c r="BB827" i="1"/>
  <c r="BB824" i="1"/>
  <c r="BB302" i="1"/>
  <c r="BB433" i="1"/>
  <c r="AJ825" i="1"/>
  <c r="BB404" i="1"/>
  <c r="BB298" i="1"/>
  <c r="BB18" i="1"/>
  <c r="BB79" i="1"/>
  <c r="BB825" i="1"/>
  <c r="AJ822" i="1"/>
  <c r="AJ827" i="1"/>
  <c r="AR239" i="1"/>
  <c r="AZ239" i="1"/>
  <c r="Z849" i="1"/>
  <c r="AH849" i="1"/>
  <c r="AI849" i="1"/>
  <c r="AK640" i="2" s="1"/>
  <c r="AL640" i="2" s="1"/>
  <c r="BA931" i="1"/>
  <c r="BC701" i="2" s="1"/>
  <c r="BD701" i="2" s="1"/>
  <c r="BB300" i="1"/>
  <c r="BA849" i="1"/>
  <c r="BC640" i="2" s="1"/>
  <c r="BD640" i="2" s="1"/>
  <c r="AI1047" i="1"/>
  <c r="AK777" i="2" s="1"/>
  <c r="AL777" i="2" s="1"/>
  <c r="AZ849" i="1"/>
  <c r="Z914" i="1"/>
  <c r="AH239" i="1"/>
  <c r="AZ914" i="1"/>
  <c r="AZ917" i="1"/>
  <c r="AZ921" i="1"/>
  <c r="AZ931" i="1"/>
  <c r="Z1047" i="1"/>
  <c r="AZ1047" i="1"/>
  <c r="AR917" i="1"/>
  <c r="AR1047" i="1"/>
  <c r="Z921" i="1"/>
  <c r="Z931" i="1"/>
  <c r="AR921" i="1"/>
  <c r="AH921" i="1"/>
  <c r="AH917" i="1"/>
  <c r="Z917" i="1"/>
  <c r="AR914" i="1"/>
  <c r="AH914" i="1"/>
  <c r="AR849" i="1"/>
  <c r="S627" i="2" l="1"/>
  <c r="T627" i="2" s="1"/>
  <c r="Q697" i="3"/>
  <c r="S623" i="2"/>
  <c r="T623" i="2" s="1"/>
  <c r="Q693" i="3"/>
  <c r="S626" i="2"/>
  <c r="T626" i="2" s="1"/>
  <c r="Q696" i="3"/>
  <c r="S625" i="2"/>
  <c r="T625" i="2" s="1"/>
  <c r="Q695" i="3"/>
  <c r="Q914" i="1"/>
  <c r="Q921" i="1"/>
  <c r="Q917" i="1"/>
  <c r="Q1047" i="1"/>
  <c r="Q931" i="1"/>
  <c r="R824" i="1"/>
  <c r="R695" i="3" s="1"/>
  <c r="R827" i="1"/>
  <c r="R697" i="3" s="1"/>
  <c r="R822" i="1"/>
  <c r="R825" i="1"/>
  <c r="R696" i="3" s="1"/>
  <c r="BB914" i="1"/>
  <c r="Q849" i="1"/>
  <c r="AJ917" i="1"/>
  <c r="AJ931" i="1"/>
  <c r="AJ849" i="1"/>
  <c r="BB849" i="1"/>
  <c r="AJ914" i="1"/>
  <c r="BB239" i="1"/>
  <c r="AJ1047" i="1"/>
  <c r="BB917" i="1"/>
  <c r="AJ921" i="1"/>
  <c r="BB931" i="1"/>
  <c r="BB921" i="1"/>
  <c r="BB1047" i="1"/>
  <c r="AZ1105" i="1"/>
  <c r="BB1105" i="1" s="1"/>
  <c r="R693" i="3" l="1"/>
  <c r="S640" i="2"/>
  <c r="T640" i="2" s="1"/>
  <c r="Q710" i="3"/>
  <c r="S692" i="2"/>
  <c r="T692" i="2" s="1"/>
  <c r="Q762" i="3"/>
  <c r="S690" i="2"/>
  <c r="T690" i="2" s="1"/>
  <c r="Q760" i="3"/>
  <c r="S701" i="2"/>
  <c r="T701" i="2" s="1"/>
  <c r="Q771" i="3"/>
  <c r="S777" i="2"/>
  <c r="T777" i="2" s="1"/>
  <c r="Q854" i="3"/>
  <c r="S696" i="2"/>
  <c r="T696" i="2" s="1"/>
  <c r="Q766" i="3"/>
  <c r="R849" i="1"/>
  <c r="R710" i="3" s="1"/>
  <c r="R914" i="1"/>
  <c r="R760" i="3" s="1"/>
  <c r="R931" i="1"/>
  <c r="R771" i="3" s="1"/>
  <c r="R917" i="1"/>
  <c r="R762" i="3" s="1"/>
  <c r="R1047" i="1"/>
  <c r="R854" i="3" s="1"/>
  <c r="R921" i="1"/>
  <c r="R766" i="3" s="1"/>
  <c r="AY962" i="1"/>
  <c r="BA733" i="2" s="1"/>
  <c r="BB733" i="2" s="1"/>
  <c r="AX962" i="1"/>
  <c r="AV962" i="1"/>
  <c r="AT962" i="1"/>
  <c r="AQ962" i="1"/>
  <c r="AS733" i="2" s="1"/>
  <c r="AT733" i="2" s="1"/>
  <c r="AP962" i="1"/>
  <c r="AN962" i="1"/>
  <c r="AL962" i="1"/>
  <c r="AG962" i="1"/>
  <c r="AI733" i="2" s="1"/>
  <c r="AJ733" i="2" s="1"/>
  <c r="AF962" i="1"/>
  <c r="AD962" i="1"/>
  <c r="AB962" i="1"/>
  <c r="Y962" i="1"/>
  <c r="X962" i="1"/>
  <c r="V962" i="1"/>
  <c r="T962" i="1"/>
  <c r="AY951" i="1"/>
  <c r="BA722" i="2" s="1"/>
  <c r="BB722" i="2" s="1"/>
  <c r="AX951" i="1"/>
  <c r="AV951" i="1"/>
  <c r="AT951" i="1"/>
  <c r="AQ951" i="1"/>
  <c r="AS722" i="2" s="1"/>
  <c r="AT722" i="2" s="1"/>
  <c r="AP951" i="1"/>
  <c r="AN951" i="1"/>
  <c r="AL951" i="1"/>
  <c r="AG951" i="1"/>
  <c r="AI722" i="2" s="1"/>
  <c r="AJ722" i="2" s="1"/>
  <c r="AF951" i="1"/>
  <c r="AD951" i="1"/>
  <c r="AB951" i="1"/>
  <c r="Y951" i="1"/>
  <c r="X951" i="1"/>
  <c r="V951" i="1"/>
  <c r="T951" i="1"/>
  <c r="AY943" i="1"/>
  <c r="BA714" i="2" s="1"/>
  <c r="BB714" i="2" s="1"/>
  <c r="AX943" i="1"/>
  <c r="AV943" i="1"/>
  <c r="AT943" i="1"/>
  <c r="AQ943" i="1"/>
  <c r="AS714" i="2" s="1"/>
  <c r="AT714" i="2" s="1"/>
  <c r="AP943" i="1"/>
  <c r="AN943" i="1"/>
  <c r="AL943" i="1"/>
  <c r="AG943" i="1"/>
  <c r="AI714" i="2" s="1"/>
  <c r="AJ714" i="2" s="1"/>
  <c r="AF943" i="1"/>
  <c r="AD943" i="1"/>
  <c r="AB943" i="1"/>
  <c r="Y943" i="1"/>
  <c r="X943" i="1"/>
  <c r="V943" i="1"/>
  <c r="T943" i="1"/>
  <c r="AY940" i="1"/>
  <c r="BA711" i="2" s="1"/>
  <c r="BB711" i="2" s="1"/>
  <c r="AX940" i="1"/>
  <c r="AV940" i="1"/>
  <c r="AT940" i="1"/>
  <c r="AQ940" i="1"/>
  <c r="AS711" i="2" s="1"/>
  <c r="AT711" i="2" s="1"/>
  <c r="AP940" i="1"/>
  <c r="AN940" i="1"/>
  <c r="AL940" i="1"/>
  <c r="AG940" i="1"/>
  <c r="AI711" i="2" s="1"/>
  <c r="AJ711" i="2" s="1"/>
  <c r="AF940" i="1"/>
  <c r="AD940" i="1"/>
  <c r="AB940" i="1"/>
  <c r="Y940" i="1"/>
  <c r="X940" i="1"/>
  <c r="V940" i="1"/>
  <c r="T940" i="1"/>
  <c r="AY933" i="1"/>
  <c r="BA703" i="2" s="1"/>
  <c r="BB703" i="2" s="1"/>
  <c r="AX933" i="1"/>
  <c r="AV933" i="1"/>
  <c r="AT933" i="1"/>
  <c r="AQ933" i="1"/>
  <c r="AP933" i="1"/>
  <c r="AN933" i="1"/>
  <c r="AL933" i="1"/>
  <c r="AG933" i="1"/>
  <c r="AI703" i="2" s="1"/>
  <c r="AJ703" i="2" s="1"/>
  <c r="AF933" i="1"/>
  <c r="AD933" i="1"/>
  <c r="AB933" i="1"/>
  <c r="Y933" i="1"/>
  <c r="X933" i="1"/>
  <c r="V933" i="1"/>
  <c r="T933" i="1"/>
  <c r="AY912" i="1"/>
  <c r="BA687" i="2" s="1"/>
  <c r="BB687" i="2" s="1"/>
  <c r="AX912" i="1"/>
  <c r="AV912" i="1"/>
  <c r="AT912" i="1"/>
  <c r="AQ912" i="1"/>
  <c r="AP912" i="1"/>
  <c r="AN912" i="1"/>
  <c r="AL912" i="1"/>
  <c r="AG912" i="1"/>
  <c r="AI687" i="2" s="1"/>
  <c r="AJ687" i="2" s="1"/>
  <c r="AF912" i="1"/>
  <c r="AD912" i="1"/>
  <c r="AB912" i="1"/>
  <c r="Y912" i="1"/>
  <c r="AA687" i="2" s="1"/>
  <c r="AB687" i="2" s="1"/>
  <c r="X912" i="1"/>
  <c r="V912" i="1"/>
  <c r="T912" i="1"/>
  <c r="AL903" i="1"/>
  <c r="AY903" i="1"/>
  <c r="BA676" i="2" s="1"/>
  <c r="BB676" i="2" s="1"/>
  <c r="AX903" i="1"/>
  <c r="AV903" i="1"/>
  <c r="AT903" i="1"/>
  <c r="AQ903" i="1"/>
  <c r="AS676" i="2" s="1"/>
  <c r="AT676" i="2" s="1"/>
  <c r="AP903" i="1"/>
  <c r="AN903" i="1"/>
  <c r="AG903" i="1"/>
  <c r="AI676" i="2" s="1"/>
  <c r="AJ676" i="2" s="1"/>
  <c r="AF903" i="1"/>
  <c r="AD903" i="1"/>
  <c r="AB903" i="1"/>
  <c r="Y903" i="1"/>
  <c r="AA676" i="2" s="1"/>
  <c r="AB676" i="2" s="1"/>
  <c r="X903" i="1"/>
  <c r="V903" i="1"/>
  <c r="T903" i="1"/>
  <c r="AL858" i="1"/>
  <c r="AY858" i="1"/>
  <c r="BA648" i="2" s="1"/>
  <c r="BB648" i="2" s="1"/>
  <c r="AX858" i="1"/>
  <c r="AV858" i="1"/>
  <c r="AT858" i="1"/>
  <c r="AQ858" i="1"/>
  <c r="AP858" i="1"/>
  <c r="AN858" i="1"/>
  <c r="AG858" i="1"/>
  <c r="AI648" i="2" s="1"/>
  <c r="AJ648" i="2" s="1"/>
  <c r="AF858" i="1"/>
  <c r="AD858" i="1"/>
  <c r="AB858" i="1"/>
  <c r="Y858" i="1"/>
  <c r="AA648" i="2" s="1"/>
  <c r="AB648" i="2" s="1"/>
  <c r="X858" i="1"/>
  <c r="V858" i="1"/>
  <c r="T858" i="1"/>
  <c r="AL772" i="1"/>
  <c r="AY493" i="1"/>
  <c r="BA378" i="2" s="1"/>
  <c r="BB378" i="2" s="1"/>
  <c r="AX493" i="1"/>
  <c r="AV493" i="1"/>
  <c r="AT493" i="1"/>
  <c r="AQ493" i="1"/>
  <c r="AS378" i="2" s="1"/>
  <c r="AT378" i="2" s="1"/>
  <c r="AP493" i="1"/>
  <c r="AN493" i="1"/>
  <c r="AL493" i="1"/>
  <c r="AG493" i="1"/>
  <c r="AI378" i="2" s="1"/>
  <c r="AJ378" i="2" s="1"/>
  <c r="AF493" i="1"/>
  <c r="AD493" i="1"/>
  <c r="AB493" i="1"/>
  <c r="X493" i="1"/>
  <c r="V493" i="1"/>
  <c r="AY370" i="1"/>
  <c r="AL370" i="1"/>
  <c r="AR370" i="1" s="1"/>
  <c r="AG370" i="1"/>
  <c r="AI277" i="2" s="1"/>
  <c r="AJ277" i="2" s="1"/>
  <c r="AF370" i="1"/>
  <c r="AD370" i="1"/>
  <c r="AB370" i="1"/>
  <c r="X370" i="1"/>
  <c r="V370" i="1"/>
  <c r="AL375" i="1"/>
  <c r="AL374" i="1"/>
  <c r="AL371" i="1"/>
  <c r="AL369" i="1"/>
  <c r="AL368" i="1"/>
  <c r="AL367" i="1"/>
  <c r="AL366" i="1"/>
  <c r="AL365" i="1"/>
  <c r="AL364" i="1"/>
  <c r="AF364" i="1"/>
  <c r="BA370" i="1" l="1"/>
  <c r="BC277" i="2" s="1"/>
  <c r="BD277" i="2" s="1"/>
  <c r="BA277" i="2"/>
  <c r="BB277" i="2" s="1"/>
  <c r="BA912" i="1"/>
  <c r="BC687" i="2" s="1"/>
  <c r="BD687" i="2" s="1"/>
  <c r="AS687" i="2"/>
  <c r="AT687" i="2" s="1"/>
  <c r="AI933" i="1"/>
  <c r="AK703" i="2" s="1"/>
  <c r="AL703" i="2" s="1"/>
  <c r="AA703" i="2"/>
  <c r="AB703" i="2" s="1"/>
  <c r="BA933" i="1"/>
  <c r="BC703" i="2" s="1"/>
  <c r="BD703" i="2" s="1"/>
  <c r="AS703" i="2"/>
  <c r="AT703" i="2" s="1"/>
  <c r="AI940" i="1"/>
  <c r="AK711" i="2" s="1"/>
  <c r="AL711" i="2" s="1"/>
  <c r="AA711" i="2"/>
  <c r="AB711" i="2" s="1"/>
  <c r="AI943" i="1"/>
  <c r="AK714" i="2" s="1"/>
  <c r="AL714" i="2" s="1"/>
  <c r="AA714" i="2"/>
  <c r="AB714" i="2" s="1"/>
  <c r="AI962" i="1"/>
  <c r="AK733" i="2" s="1"/>
  <c r="AL733" i="2" s="1"/>
  <c r="AA733" i="2"/>
  <c r="AB733" i="2" s="1"/>
  <c r="BA858" i="1"/>
  <c r="BC648" i="2" s="1"/>
  <c r="BD648" i="2" s="1"/>
  <c r="AS648" i="2"/>
  <c r="AT648" i="2" s="1"/>
  <c r="AI951" i="1"/>
  <c r="AK722" i="2" s="1"/>
  <c r="AL722" i="2" s="1"/>
  <c r="AA722" i="2"/>
  <c r="AB722" i="2" s="1"/>
  <c r="BA951" i="1"/>
  <c r="AI903" i="1"/>
  <c r="AK676" i="2" s="1"/>
  <c r="AL676" i="2" s="1"/>
  <c r="BA940" i="1"/>
  <c r="BA943" i="1"/>
  <c r="AR933" i="1"/>
  <c r="AI912" i="1"/>
  <c r="BA493" i="1"/>
  <c r="BC378" i="2" s="1"/>
  <c r="BD378" i="2" s="1"/>
  <c r="BA962" i="1"/>
  <c r="AZ943" i="1"/>
  <c r="BA903" i="1"/>
  <c r="BC676" i="2" s="1"/>
  <c r="BD676" i="2" s="1"/>
  <c r="AZ940" i="1"/>
  <c r="Z943" i="1"/>
  <c r="AH943" i="1"/>
  <c r="AZ903" i="1"/>
  <c r="AH912" i="1"/>
  <c r="AZ912" i="1"/>
  <c r="AZ962" i="1"/>
  <c r="AZ933" i="1"/>
  <c r="AR858" i="1"/>
  <c r="AR951" i="1"/>
  <c r="AZ951" i="1"/>
  <c r="AI858" i="1"/>
  <c r="AR940" i="1"/>
  <c r="AR962" i="1"/>
  <c r="AH962" i="1"/>
  <c r="Z962" i="1"/>
  <c r="Z951" i="1"/>
  <c r="AH951" i="1"/>
  <c r="AR943" i="1"/>
  <c r="AH940" i="1"/>
  <c r="Z940" i="1"/>
  <c r="AH933" i="1"/>
  <c r="Z933" i="1"/>
  <c r="AR912" i="1"/>
  <c r="Z912" i="1"/>
  <c r="AR903" i="1"/>
  <c r="AH903" i="1"/>
  <c r="Z903" i="1"/>
  <c r="AZ858" i="1"/>
  <c r="BB370" i="1"/>
  <c r="AZ493" i="1"/>
  <c r="Z858" i="1"/>
  <c r="AH858" i="1"/>
  <c r="AR493" i="1"/>
  <c r="AH493" i="1"/>
  <c r="AH370" i="1"/>
  <c r="AY66" i="1"/>
  <c r="BA51" i="2" s="1"/>
  <c r="BB51" i="2" s="1"/>
  <c r="AX66" i="1"/>
  <c r="AV66" i="1"/>
  <c r="AT66" i="1"/>
  <c r="AQ66" i="1"/>
  <c r="AS51" i="2" s="1"/>
  <c r="AT51" i="2" s="1"/>
  <c r="AP66" i="1"/>
  <c r="AN66" i="1"/>
  <c r="AL66" i="1"/>
  <c r="AG66" i="1"/>
  <c r="AI51" i="2" s="1"/>
  <c r="AJ51" i="2" s="1"/>
  <c r="AF66" i="1"/>
  <c r="AD66" i="1"/>
  <c r="AB66" i="1"/>
  <c r="X66" i="1"/>
  <c r="V66" i="1"/>
  <c r="AU475" i="1"/>
  <c r="AW360" i="2" s="1"/>
  <c r="AX360" i="2" s="1"/>
  <c r="AS475" i="1"/>
  <c r="AU360" i="2" s="1"/>
  <c r="AV360" i="2" s="1"/>
  <c r="AO475" i="1"/>
  <c r="AQ360" i="2" s="1"/>
  <c r="AR360" i="2" s="1"/>
  <c r="AM475" i="1"/>
  <c r="AO360" i="2" s="1"/>
  <c r="AP360" i="2" s="1"/>
  <c r="AK475" i="1"/>
  <c r="AM360" i="2" s="1"/>
  <c r="AN360" i="2" s="1"/>
  <c r="AC475" i="1"/>
  <c r="AE360" i="2" s="1"/>
  <c r="AF360" i="2" s="1"/>
  <c r="AA475" i="1"/>
  <c r="AC360" i="2" s="1"/>
  <c r="AD360" i="2" s="1"/>
  <c r="W475" i="1"/>
  <c r="Y360" i="2" s="1"/>
  <c r="Z360" i="2" s="1"/>
  <c r="U475" i="1"/>
  <c r="W360" i="2" s="1"/>
  <c r="X360" i="2" s="1"/>
  <c r="U360" i="2"/>
  <c r="V360" i="2" s="1"/>
  <c r="AY474" i="1"/>
  <c r="BA359" i="2" s="1"/>
  <c r="BB359" i="2" s="1"/>
  <c r="AX474" i="1"/>
  <c r="AV474" i="1"/>
  <c r="AT474" i="1"/>
  <c r="AQ474" i="1"/>
  <c r="AS359" i="2" s="1"/>
  <c r="AT359" i="2" s="1"/>
  <c r="AP474" i="1"/>
  <c r="AN474" i="1"/>
  <c r="AL474" i="1"/>
  <c r="AG474" i="1"/>
  <c r="AI359" i="2" s="1"/>
  <c r="AJ359" i="2" s="1"/>
  <c r="AF474" i="1"/>
  <c r="AD474" i="1"/>
  <c r="AB474" i="1"/>
  <c r="Y474" i="1"/>
  <c r="AA359" i="2" s="1"/>
  <c r="AB359" i="2" s="1"/>
  <c r="X474" i="1"/>
  <c r="V474" i="1"/>
  <c r="T474" i="1"/>
  <c r="AY472" i="1"/>
  <c r="BA355" i="2" s="1"/>
  <c r="BB355" i="2" s="1"/>
  <c r="AX472" i="1"/>
  <c r="AV472" i="1"/>
  <c r="AV475" i="1" s="1"/>
  <c r="AT472" i="1"/>
  <c r="AQ472" i="1"/>
  <c r="AS355" i="2" s="1"/>
  <c r="AT355" i="2" s="1"/>
  <c r="AP472" i="1"/>
  <c r="AN472" i="1"/>
  <c r="AL472" i="1"/>
  <c r="AG472" i="1"/>
  <c r="AI355" i="2" s="1"/>
  <c r="AJ355" i="2" s="1"/>
  <c r="AF472" i="1"/>
  <c r="AD472" i="1"/>
  <c r="AB472" i="1"/>
  <c r="Y472" i="1"/>
  <c r="AA355" i="2" s="1"/>
  <c r="AB355" i="2" s="1"/>
  <c r="X472" i="1"/>
  <c r="V472" i="1"/>
  <c r="T472" i="1"/>
  <c r="BA354" i="2"/>
  <c r="BB354" i="2" s="1"/>
  <c r="AS354" i="2"/>
  <c r="AT354" i="2" s="1"/>
  <c r="AI354" i="2"/>
  <c r="AJ354" i="2" s="1"/>
  <c r="AA354" i="2"/>
  <c r="AB354" i="2" s="1"/>
  <c r="AY439" i="1"/>
  <c r="BA325" i="2" s="1"/>
  <c r="BB325" i="2" s="1"/>
  <c r="AX439" i="1"/>
  <c r="AV439" i="1"/>
  <c r="AT439" i="1"/>
  <c r="AQ439" i="1"/>
  <c r="AS325" i="2" s="1"/>
  <c r="AT325" i="2" s="1"/>
  <c r="AP439" i="1"/>
  <c r="AN439" i="1"/>
  <c r="AL439" i="1"/>
  <c r="AG439" i="1"/>
  <c r="AI325" i="2" s="1"/>
  <c r="AJ325" i="2" s="1"/>
  <c r="AF439" i="1"/>
  <c r="AD439" i="1"/>
  <c r="AB439" i="1"/>
  <c r="X439" i="1"/>
  <c r="V439" i="1"/>
  <c r="AF475" i="1" l="1"/>
  <c r="X475" i="1"/>
  <c r="Q933" i="1"/>
  <c r="DR360" i="2"/>
  <c r="DE360" i="2"/>
  <c r="DJ360" i="2"/>
  <c r="DW360" i="2"/>
  <c r="DB360" i="2"/>
  <c r="DO360" i="2"/>
  <c r="DS360" i="2"/>
  <c r="DF360" i="2"/>
  <c r="DK360" i="2"/>
  <c r="DX360" i="2"/>
  <c r="Q962" i="1"/>
  <c r="BC733" i="2"/>
  <c r="BD733" i="2" s="1"/>
  <c r="DP360" i="2"/>
  <c r="DC360" i="2"/>
  <c r="DL360" i="2"/>
  <c r="DY360" i="2"/>
  <c r="Q943" i="1"/>
  <c r="BC714" i="2"/>
  <c r="BD714" i="2" s="1"/>
  <c r="DQ360" i="2"/>
  <c r="DD360" i="2"/>
  <c r="Q912" i="1"/>
  <c r="AK687" i="2"/>
  <c r="AL687" i="2" s="1"/>
  <c r="Q940" i="1"/>
  <c r="BC711" i="2"/>
  <c r="BD711" i="2" s="1"/>
  <c r="DI360" i="2"/>
  <c r="DV360" i="2"/>
  <c r="Q858" i="1"/>
  <c r="AK648" i="2"/>
  <c r="AL648" i="2" s="1"/>
  <c r="Q951" i="1"/>
  <c r="BC722" i="2"/>
  <c r="BD722" i="2" s="1"/>
  <c r="DU360" i="2"/>
  <c r="DH360" i="2"/>
  <c r="Q903" i="1"/>
  <c r="AI472" i="1"/>
  <c r="AK355" i="2" s="1"/>
  <c r="AL355" i="2" s="1"/>
  <c r="AK354" i="2"/>
  <c r="AL354" i="2" s="1"/>
  <c r="BA439" i="1"/>
  <c r="BC325" i="2" s="1"/>
  <c r="BD325" i="2" s="1"/>
  <c r="BB962" i="1"/>
  <c r="AX475" i="1"/>
  <c r="AJ940" i="1"/>
  <c r="AJ903" i="1"/>
  <c r="BB943" i="1"/>
  <c r="AJ943" i="1"/>
  <c r="BA66" i="1"/>
  <c r="BC51" i="2" s="1"/>
  <c r="BD51" i="2" s="1"/>
  <c r="BA474" i="1"/>
  <c r="BC359" i="2" s="1"/>
  <c r="BD359" i="2" s="1"/>
  <c r="BB940" i="1"/>
  <c r="AJ962" i="1"/>
  <c r="BB903" i="1"/>
  <c r="AJ912" i="1"/>
  <c r="AH439" i="1"/>
  <c r="AZ472" i="1"/>
  <c r="AH474" i="1"/>
  <c r="AZ474" i="1"/>
  <c r="BB912" i="1"/>
  <c r="BB858" i="1"/>
  <c r="BB933" i="1"/>
  <c r="AJ933" i="1"/>
  <c r="BB951" i="1"/>
  <c r="AJ951" i="1"/>
  <c r="AJ858" i="1"/>
  <c r="AD475" i="1"/>
  <c r="AN475" i="1"/>
  <c r="BB493" i="1"/>
  <c r="BA472" i="1"/>
  <c r="BC355" i="2" s="1"/>
  <c r="BD355" i="2" s="1"/>
  <c r="AR472" i="1"/>
  <c r="Z474" i="1"/>
  <c r="AR474" i="1"/>
  <c r="AZ66" i="1"/>
  <c r="AH66" i="1"/>
  <c r="AR66" i="1"/>
  <c r="AI474" i="1"/>
  <c r="AK359" i="2" s="1"/>
  <c r="AL359" i="2" s="1"/>
  <c r="AG475" i="1"/>
  <c r="AI360" i="2" s="1"/>
  <c r="AJ360" i="2" s="1"/>
  <c r="AY475" i="1"/>
  <c r="BA360" i="2" s="1"/>
  <c r="BB360" i="2" s="1"/>
  <c r="AR439" i="1"/>
  <c r="AZ439" i="1"/>
  <c r="AL475" i="1"/>
  <c r="AT475" i="1"/>
  <c r="AP475" i="1"/>
  <c r="T475" i="1"/>
  <c r="AQ475" i="1"/>
  <c r="AS360" i="2" s="1"/>
  <c r="AT360" i="2" s="1"/>
  <c r="V475" i="1"/>
  <c r="Z472" i="1"/>
  <c r="AB475" i="1"/>
  <c r="AH472" i="1"/>
  <c r="Y475" i="1"/>
  <c r="AA360" i="2" s="1"/>
  <c r="AB360" i="2" s="1"/>
  <c r="BC354" i="2"/>
  <c r="BD354" i="2" s="1"/>
  <c r="AL97" i="1"/>
  <c r="S714" i="2" l="1"/>
  <c r="T714" i="2" s="1"/>
  <c r="Q783" i="3"/>
  <c r="S703" i="2"/>
  <c r="T703" i="2" s="1"/>
  <c r="Q773" i="3"/>
  <c r="S676" i="2"/>
  <c r="T676" i="2" s="1"/>
  <c r="Q746" i="3"/>
  <c r="S687" i="2"/>
  <c r="T687" i="2" s="1"/>
  <c r="Q757" i="3"/>
  <c r="S733" i="2"/>
  <c r="T733" i="2" s="1"/>
  <c r="Q802" i="3"/>
  <c r="S711" i="2"/>
  <c r="T711" i="2" s="1"/>
  <c r="Q780" i="3"/>
  <c r="S722" i="2"/>
  <c r="T722" i="2" s="1"/>
  <c r="Q791" i="3"/>
  <c r="S648" i="2"/>
  <c r="T648" i="2" s="1"/>
  <c r="Q718" i="3"/>
  <c r="R903" i="1"/>
  <c r="R746" i="3" s="1"/>
  <c r="R962" i="1"/>
  <c r="R802" i="3" s="1"/>
  <c r="R943" i="1"/>
  <c r="R783" i="3" s="1"/>
  <c r="R940" i="1"/>
  <c r="R780" i="3" s="1"/>
  <c r="Q472" i="1"/>
  <c r="R912" i="1"/>
  <c r="R757" i="3" s="1"/>
  <c r="Q474" i="1"/>
  <c r="AZ475" i="1"/>
  <c r="BB474" i="1"/>
  <c r="R858" i="1"/>
  <c r="R718" i="3" s="1"/>
  <c r="BB472" i="1"/>
  <c r="R933" i="1"/>
  <c r="R773" i="3" s="1"/>
  <c r="AJ474" i="1"/>
  <c r="AH475" i="1"/>
  <c r="R951" i="1"/>
  <c r="R791" i="3" s="1"/>
  <c r="AI475" i="1"/>
  <c r="AK360" i="2" s="1"/>
  <c r="AL360" i="2" s="1"/>
  <c r="BA475" i="1"/>
  <c r="BC360" i="2" s="1"/>
  <c r="BD360" i="2" s="1"/>
  <c r="Z475" i="1"/>
  <c r="BB66" i="1"/>
  <c r="BB439" i="1"/>
  <c r="AJ472" i="1"/>
  <c r="AR475" i="1"/>
  <c r="AI563" i="2"/>
  <c r="AJ563" i="2" s="1"/>
  <c r="AA563" i="2"/>
  <c r="AB563" i="2" s="1"/>
  <c r="S354" i="2" l="1"/>
  <c r="T354" i="2" s="1"/>
  <c r="Q396" i="3"/>
  <c r="S355" i="2"/>
  <c r="T355" i="2" s="1"/>
  <c r="Q397" i="3"/>
  <c r="S359" i="2"/>
  <c r="T359" i="2" s="1"/>
  <c r="Q401" i="3"/>
  <c r="BC563" i="2"/>
  <c r="BD563" i="2" s="1"/>
  <c r="AS563" i="2"/>
  <c r="AT563" i="2" s="1"/>
  <c r="Q475" i="1"/>
  <c r="BB475" i="1"/>
  <c r="R474" i="1"/>
  <c r="R401" i="3" s="1"/>
  <c r="R472" i="1"/>
  <c r="R397" i="3" s="1"/>
  <c r="AJ475" i="1"/>
  <c r="R396" i="3"/>
  <c r="S360" i="2" l="1"/>
  <c r="T360" i="2" s="1"/>
  <c r="Q402" i="3"/>
  <c r="X30" i="3" s="1"/>
  <c r="AK563" i="2"/>
  <c r="AL563" i="2" s="1"/>
  <c r="R475" i="1"/>
  <c r="R402" i="3" s="1"/>
  <c r="Y30" i="3" s="1"/>
  <c r="AY256" i="1"/>
  <c r="BA209" i="2" s="1"/>
  <c r="BB209" i="2" s="1"/>
  <c r="AX256" i="1"/>
  <c r="AV256" i="1"/>
  <c r="AT256" i="1"/>
  <c r="AQ256" i="1"/>
  <c r="AS209" i="2" s="1"/>
  <c r="AT209" i="2" s="1"/>
  <c r="AP256" i="1"/>
  <c r="AN256" i="1"/>
  <c r="AL256" i="1"/>
  <c r="AG256" i="1"/>
  <c r="AI209" i="2" s="1"/>
  <c r="AJ209" i="2" s="1"/>
  <c r="AF256" i="1"/>
  <c r="AD256" i="1"/>
  <c r="AB256" i="1"/>
  <c r="X256" i="1"/>
  <c r="V256" i="1"/>
  <c r="AG1075" i="1"/>
  <c r="AI795" i="2" s="1"/>
  <c r="AJ795" i="2" s="1"/>
  <c r="AG1064" i="1"/>
  <c r="AI784" i="2" s="1"/>
  <c r="AJ784" i="2" s="1"/>
  <c r="S563" i="2" l="1"/>
  <c r="T563" i="2" s="1"/>
  <c r="Q629" i="3"/>
  <c r="R629" i="3"/>
  <c r="BA256" i="1"/>
  <c r="BC209" i="2" s="1"/>
  <c r="BD209" i="2" s="1"/>
  <c r="AR256" i="1"/>
  <c r="AZ256" i="1"/>
  <c r="AH256" i="1"/>
  <c r="BB256" i="1" l="1"/>
  <c r="AY737" i="1" l="1"/>
  <c r="BA550" i="2" s="1"/>
  <c r="BB550" i="2" s="1"/>
  <c r="AX737" i="1"/>
  <c r="AV737" i="1"/>
  <c r="AT737" i="1"/>
  <c r="AQ737" i="1"/>
  <c r="AP737" i="1"/>
  <c r="AN737" i="1"/>
  <c r="AL737" i="1"/>
  <c r="AG737" i="1"/>
  <c r="AI550" i="2" s="1"/>
  <c r="AJ550" i="2" s="1"/>
  <c r="AF737" i="1"/>
  <c r="AD737" i="1"/>
  <c r="AB737" i="1"/>
  <c r="Y737" i="1"/>
  <c r="AA550" i="2" s="1"/>
  <c r="AB550" i="2" s="1"/>
  <c r="X737" i="1"/>
  <c r="V737" i="1"/>
  <c r="T737" i="1"/>
  <c r="AY739" i="1"/>
  <c r="BA552" i="2" s="1"/>
  <c r="BB552" i="2" s="1"/>
  <c r="AX739" i="1"/>
  <c r="AV739" i="1"/>
  <c r="AT739" i="1"/>
  <c r="AQ739" i="1"/>
  <c r="AS552" i="2" s="1"/>
  <c r="AT552" i="2" s="1"/>
  <c r="AP739" i="1"/>
  <c r="AN739" i="1"/>
  <c r="AL739" i="1"/>
  <c r="AG739" i="1"/>
  <c r="AI552" i="2" s="1"/>
  <c r="AJ552" i="2" s="1"/>
  <c r="AF739" i="1"/>
  <c r="AD739" i="1"/>
  <c r="AB739" i="1"/>
  <c r="Y739" i="1"/>
  <c r="AA552" i="2" s="1"/>
  <c r="AB552" i="2" s="1"/>
  <c r="X739" i="1"/>
  <c r="V739" i="1"/>
  <c r="T739" i="1"/>
  <c r="AY524" i="1"/>
  <c r="BA405" i="2" s="1"/>
  <c r="BB405" i="2" s="1"/>
  <c r="AX524" i="1"/>
  <c r="AV524" i="1"/>
  <c r="AT524" i="1"/>
  <c r="AQ524" i="1"/>
  <c r="AS405" i="2" s="1"/>
  <c r="AT405" i="2" s="1"/>
  <c r="AP524" i="1"/>
  <c r="AN524" i="1"/>
  <c r="AL524" i="1"/>
  <c r="AG524" i="1"/>
  <c r="AI405" i="2" s="1"/>
  <c r="AJ405" i="2" s="1"/>
  <c r="AF524" i="1"/>
  <c r="AD524" i="1"/>
  <c r="AB524" i="1"/>
  <c r="Y524" i="1"/>
  <c r="AA405" i="2" s="1"/>
  <c r="AB405" i="2" s="1"/>
  <c r="X524" i="1"/>
  <c r="V524" i="1"/>
  <c r="T524" i="1"/>
  <c r="BA737" i="1" l="1"/>
  <c r="BC550" i="2" s="1"/>
  <c r="BD550" i="2" s="1"/>
  <c r="AS550" i="2"/>
  <c r="AT550" i="2" s="1"/>
  <c r="BA739" i="1"/>
  <c r="BC552" i="2" s="1"/>
  <c r="BD552" i="2" s="1"/>
  <c r="BA524" i="1"/>
  <c r="BC405" i="2" s="1"/>
  <c r="BD405" i="2" s="1"/>
  <c r="Z737" i="1"/>
  <c r="AR737" i="1"/>
  <c r="AZ737" i="1"/>
  <c r="AR739" i="1"/>
  <c r="AZ739" i="1"/>
  <c r="AI739" i="1"/>
  <c r="AK552" i="2" s="1"/>
  <c r="AL552" i="2" s="1"/>
  <c r="AI737" i="1"/>
  <c r="AH737" i="1"/>
  <c r="AH739" i="1"/>
  <c r="Z739" i="1"/>
  <c r="AI524" i="1"/>
  <c r="AK405" i="2" s="1"/>
  <c r="AL405" i="2" s="1"/>
  <c r="Z524" i="1"/>
  <c r="AR524" i="1"/>
  <c r="AZ524" i="1"/>
  <c r="AH524" i="1"/>
  <c r="AY1045" i="1"/>
  <c r="BA776" i="2" s="1"/>
  <c r="BB776" i="2" s="1"/>
  <c r="AX1045" i="1"/>
  <c r="AV1045" i="1"/>
  <c r="AT1045" i="1"/>
  <c r="AQ1045" i="1"/>
  <c r="AP1045" i="1"/>
  <c r="AN1045" i="1"/>
  <c r="AL1045" i="1"/>
  <c r="AG1045" i="1"/>
  <c r="AI776" i="2" s="1"/>
  <c r="AJ776" i="2" s="1"/>
  <c r="AF1045" i="1"/>
  <c r="AD1045" i="1"/>
  <c r="AB1045" i="1"/>
  <c r="Y1045" i="1"/>
  <c r="AA776" i="2" s="1"/>
  <c r="AB776" i="2" s="1"/>
  <c r="X1045" i="1"/>
  <c r="V1045" i="1"/>
  <c r="T1045" i="1"/>
  <c r="AY1048" i="1"/>
  <c r="BA778" i="2" s="1"/>
  <c r="BB778" i="2" s="1"/>
  <c r="AX1048" i="1"/>
  <c r="AV1048" i="1"/>
  <c r="AT1048" i="1"/>
  <c r="AQ1048" i="1"/>
  <c r="AS778" i="2" s="1"/>
  <c r="AT778" i="2" s="1"/>
  <c r="AP1048" i="1"/>
  <c r="AN1048" i="1"/>
  <c r="AL1048" i="1"/>
  <c r="AG1048" i="1"/>
  <c r="AI778" i="2" s="1"/>
  <c r="AJ778" i="2" s="1"/>
  <c r="AF1048" i="1"/>
  <c r="AD1048" i="1"/>
  <c r="AB1048" i="1"/>
  <c r="Y1048" i="1"/>
  <c r="X1048" i="1"/>
  <c r="V1048" i="1"/>
  <c r="T1048" i="1"/>
  <c r="AY1050" i="1"/>
  <c r="BA780" i="2" s="1"/>
  <c r="BB780" i="2" s="1"/>
  <c r="AX1050" i="1"/>
  <c r="AV1050" i="1"/>
  <c r="AT1050" i="1"/>
  <c r="AQ1050" i="1"/>
  <c r="AP1050" i="1"/>
  <c r="AN1050" i="1"/>
  <c r="AL1050" i="1"/>
  <c r="AG1050" i="1"/>
  <c r="AI780" i="2" s="1"/>
  <c r="AJ780" i="2" s="1"/>
  <c r="AF1050" i="1"/>
  <c r="AD1050" i="1"/>
  <c r="AB1050" i="1"/>
  <c r="Y1050" i="1"/>
  <c r="X1050" i="1"/>
  <c r="V1050" i="1"/>
  <c r="T1050" i="1"/>
  <c r="AY1049" i="1"/>
  <c r="BA779" i="2" s="1"/>
  <c r="BB779" i="2" s="1"/>
  <c r="AX1049" i="1"/>
  <c r="AV1049" i="1"/>
  <c r="AT1049" i="1"/>
  <c r="AQ1049" i="1"/>
  <c r="AP1049" i="1"/>
  <c r="AN1049" i="1"/>
  <c r="AL1049" i="1"/>
  <c r="AG1049" i="1"/>
  <c r="AI779" i="2" s="1"/>
  <c r="AJ779" i="2" s="1"/>
  <c r="AF1049" i="1"/>
  <c r="AD1049" i="1"/>
  <c r="AB1049" i="1"/>
  <c r="Y1049" i="1"/>
  <c r="AA779" i="2" s="1"/>
  <c r="AB779" i="2" s="1"/>
  <c r="X1049" i="1"/>
  <c r="V1049" i="1"/>
  <c r="T1049" i="1"/>
  <c r="AY1043" i="1"/>
  <c r="BA775" i="2" s="1"/>
  <c r="BB775" i="2" s="1"/>
  <c r="AX1043" i="1"/>
  <c r="AV1043" i="1"/>
  <c r="AT1043" i="1"/>
  <c r="AQ1043" i="1"/>
  <c r="AP1043" i="1"/>
  <c r="AN1043" i="1"/>
  <c r="AL1043" i="1"/>
  <c r="AG1043" i="1"/>
  <c r="AI775" i="2" s="1"/>
  <c r="AJ775" i="2" s="1"/>
  <c r="AF1043" i="1"/>
  <c r="AD1043" i="1"/>
  <c r="AB1043" i="1"/>
  <c r="Y1043" i="1"/>
  <c r="AA775" i="2" s="1"/>
  <c r="AB775" i="2" s="1"/>
  <c r="X1043" i="1"/>
  <c r="V1043" i="1"/>
  <c r="T1043" i="1"/>
  <c r="AY1042" i="1"/>
  <c r="BA774" i="2" s="1"/>
  <c r="BB774" i="2" s="1"/>
  <c r="AX1042" i="1"/>
  <c r="AV1042" i="1"/>
  <c r="AT1042" i="1"/>
  <c r="AQ1042" i="1"/>
  <c r="AP1042" i="1"/>
  <c r="AN1042" i="1"/>
  <c r="AL1042" i="1"/>
  <c r="AG1042" i="1"/>
  <c r="AI774" i="2" s="1"/>
  <c r="AJ774" i="2" s="1"/>
  <c r="AF1042" i="1"/>
  <c r="AD1042" i="1"/>
  <c r="AB1042" i="1"/>
  <c r="Y1042" i="1"/>
  <c r="X1042" i="1"/>
  <c r="V1042" i="1"/>
  <c r="T1042" i="1"/>
  <c r="AY1041" i="1"/>
  <c r="BA773" i="2" s="1"/>
  <c r="BB773" i="2" s="1"/>
  <c r="AX1041" i="1"/>
  <c r="AV1041" i="1"/>
  <c r="AT1041" i="1"/>
  <c r="AQ1041" i="1"/>
  <c r="AS773" i="2" s="1"/>
  <c r="AT773" i="2" s="1"/>
  <c r="AP1041" i="1"/>
  <c r="AN1041" i="1"/>
  <c r="AL1041" i="1"/>
  <c r="AG1041" i="1"/>
  <c r="AI773" i="2" s="1"/>
  <c r="AJ773" i="2" s="1"/>
  <c r="AF1041" i="1"/>
  <c r="AD1041" i="1"/>
  <c r="AB1041" i="1"/>
  <c r="Y1041" i="1"/>
  <c r="AA773" i="2" s="1"/>
  <c r="AB773" i="2" s="1"/>
  <c r="X1041" i="1"/>
  <c r="V1041" i="1"/>
  <c r="T1041" i="1"/>
  <c r="AY1039" i="1"/>
  <c r="BA772" i="2" s="1"/>
  <c r="BB772" i="2" s="1"/>
  <c r="AX1039" i="1"/>
  <c r="AV1039" i="1"/>
  <c r="AT1039" i="1"/>
  <c r="AQ1039" i="1"/>
  <c r="AS772" i="2" s="1"/>
  <c r="AT772" i="2" s="1"/>
  <c r="AP1039" i="1"/>
  <c r="AN1039" i="1"/>
  <c r="AL1039" i="1"/>
  <c r="AI772" i="2"/>
  <c r="AJ772" i="2" s="1"/>
  <c r="AF1039" i="1"/>
  <c r="AD1039" i="1"/>
  <c r="AB1039" i="1"/>
  <c r="Y1039" i="1"/>
  <c r="AA772" i="2" s="1"/>
  <c r="AB772" i="2" s="1"/>
  <c r="X1039" i="1"/>
  <c r="V1039" i="1"/>
  <c r="T1039" i="1"/>
  <c r="AY1038" i="1"/>
  <c r="BA771" i="2" s="1"/>
  <c r="BB771" i="2" s="1"/>
  <c r="AX1038" i="1"/>
  <c r="AV1038" i="1"/>
  <c r="AT1038" i="1"/>
  <c r="AQ1038" i="1"/>
  <c r="AP1038" i="1"/>
  <c r="AN1038" i="1"/>
  <c r="AL1038" i="1"/>
  <c r="AG1038" i="1"/>
  <c r="AI771" i="2" s="1"/>
  <c r="AJ771" i="2" s="1"/>
  <c r="AF1038" i="1"/>
  <c r="AD1038" i="1"/>
  <c r="AB1038" i="1"/>
  <c r="Y1038" i="1"/>
  <c r="X1038" i="1"/>
  <c r="V1038" i="1"/>
  <c r="T1038" i="1"/>
  <c r="AY1037" i="1"/>
  <c r="BA770" i="2" s="1"/>
  <c r="BB770" i="2" s="1"/>
  <c r="AX1037" i="1"/>
  <c r="AV1037" i="1"/>
  <c r="AT1037" i="1"/>
  <c r="AQ1037" i="1"/>
  <c r="AS770" i="2" s="1"/>
  <c r="AT770" i="2" s="1"/>
  <c r="AP1037" i="1"/>
  <c r="AN1037" i="1"/>
  <c r="AL1037" i="1"/>
  <c r="AG1037" i="1"/>
  <c r="AI770" i="2" s="1"/>
  <c r="AJ770" i="2" s="1"/>
  <c r="AF1037" i="1"/>
  <c r="AD1037" i="1"/>
  <c r="AB1037" i="1"/>
  <c r="Y1037" i="1"/>
  <c r="AA770" i="2" s="1"/>
  <c r="AB770" i="2" s="1"/>
  <c r="X1037" i="1"/>
  <c r="V1037" i="1"/>
  <c r="T1037" i="1"/>
  <c r="BA1049" i="1" l="1"/>
  <c r="BC779" i="2" s="1"/>
  <c r="BD779" i="2" s="1"/>
  <c r="AS779" i="2"/>
  <c r="AT779" i="2" s="1"/>
  <c r="AI1050" i="1"/>
  <c r="AK780" i="2" s="1"/>
  <c r="AL780" i="2" s="1"/>
  <c r="AA780" i="2"/>
  <c r="AB780" i="2" s="1"/>
  <c r="AI1048" i="1"/>
  <c r="AK778" i="2" s="1"/>
  <c r="AL778" i="2" s="1"/>
  <c r="AA778" i="2"/>
  <c r="AB778" i="2" s="1"/>
  <c r="BA1045" i="1"/>
  <c r="BC776" i="2" s="1"/>
  <c r="BD776" i="2" s="1"/>
  <c r="AS776" i="2"/>
  <c r="AT776" i="2" s="1"/>
  <c r="AI1038" i="1"/>
  <c r="AK771" i="2" s="1"/>
  <c r="AL771" i="2" s="1"/>
  <c r="AA771" i="2"/>
  <c r="AB771" i="2" s="1"/>
  <c r="BA1038" i="1"/>
  <c r="BC771" i="2" s="1"/>
  <c r="BD771" i="2" s="1"/>
  <c r="AS771" i="2"/>
  <c r="AT771" i="2" s="1"/>
  <c r="BA1050" i="1"/>
  <c r="BC780" i="2" s="1"/>
  <c r="BD780" i="2" s="1"/>
  <c r="AS780" i="2"/>
  <c r="AT780" i="2" s="1"/>
  <c r="AI1042" i="1"/>
  <c r="AA774" i="2"/>
  <c r="AB774" i="2" s="1"/>
  <c r="BA1042" i="1"/>
  <c r="BC774" i="2" s="1"/>
  <c r="BD774" i="2" s="1"/>
  <c r="AS774" i="2"/>
  <c r="AT774" i="2" s="1"/>
  <c r="BA1043" i="1"/>
  <c r="BC775" i="2" s="1"/>
  <c r="BD775" i="2" s="1"/>
  <c r="AS775" i="2"/>
  <c r="AT775" i="2" s="1"/>
  <c r="Q737" i="1"/>
  <c r="AK550" i="2"/>
  <c r="AL550" i="2" s="1"/>
  <c r="AI1039" i="1"/>
  <c r="AK772" i="2" s="1"/>
  <c r="AL772" i="2" s="1"/>
  <c r="Q739" i="1"/>
  <c r="AH1045" i="1"/>
  <c r="BA1048" i="1"/>
  <c r="Z1045" i="1"/>
  <c r="AR1045" i="1"/>
  <c r="AZ1045" i="1"/>
  <c r="BA1041" i="1"/>
  <c r="BC773" i="2" s="1"/>
  <c r="BD773" i="2" s="1"/>
  <c r="BA1037" i="1"/>
  <c r="BC770" i="2" s="1"/>
  <c r="BD770" i="2" s="1"/>
  <c r="BA1039" i="1"/>
  <c r="AI1049" i="1"/>
  <c r="Q524" i="1"/>
  <c r="BB739" i="1"/>
  <c r="BB737" i="1"/>
  <c r="AJ737" i="1"/>
  <c r="AH1050" i="1"/>
  <c r="AZ1039" i="1"/>
  <c r="AR1041" i="1"/>
  <c r="AZ1041" i="1"/>
  <c r="Z1048" i="1"/>
  <c r="AR1048" i="1"/>
  <c r="AZ1048" i="1"/>
  <c r="AZ1037" i="1"/>
  <c r="AH1043" i="1"/>
  <c r="AR1049" i="1"/>
  <c r="AZ1049" i="1"/>
  <c r="AZ1038" i="1"/>
  <c r="AI1041" i="1"/>
  <c r="AK773" i="2" s="1"/>
  <c r="AL773" i="2" s="1"/>
  <c r="AR1050" i="1"/>
  <c r="AZ1050" i="1"/>
  <c r="AI1045" i="1"/>
  <c r="Z1037" i="1"/>
  <c r="AH1042" i="1"/>
  <c r="AR1042" i="1"/>
  <c r="AZ1042" i="1"/>
  <c r="AH1049" i="1"/>
  <c r="AJ739" i="1"/>
  <c r="AJ524" i="1"/>
  <c r="BB524" i="1"/>
  <c r="AI1043" i="1"/>
  <c r="AI1037" i="1"/>
  <c r="AK770" i="2" s="1"/>
  <c r="AL770" i="2" s="1"/>
  <c r="AH1048" i="1"/>
  <c r="Z1050" i="1"/>
  <c r="Z1039" i="1"/>
  <c r="AH1039" i="1"/>
  <c r="AR1039" i="1"/>
  <c r="AR1043" i="1"/>
  <c r="Z1041" i="1"/>
  <c r="AH1041" i="1"/>
  <c r="AR1037" i="1"/>
  <c r="Z1038" i="1"/>
  <c r="AH1038" i="1"/>
  <c r="AZ1043" i="1"/>
  <c r="AH1037" i="1"/>
  <c r="AR1038" i="1"/>
  <c r="Z1049" i="1"/>
  <c r="Z1042" i="1"/>
  <c r="Z1043" i="1"/>
  <c r="AF375" i="1"/>
  <c r="AF374" i="1"/>
  <c r="AF371" i="1"/>
  <c r="AF369" i="1"/>
  <c r="AF368" i="1"/>
  <c r="AF367" i="1"/>
  <c r="AF366" i="1"/>
  <c r="AF365" i="1"/>
  <c r="AY72" i="1"/>
  <c r="BA57" i="2" s="1"/>
  <c r="BB57" i="2" s="1"/>
  <c r="AX72" i="1"/>
  <c r="AV72" i="1"/>
  <c r="AT72" i="1"/>
  <c r="AQ72" i="1"/>
  <c r="AS57" i="2" s="1"/>
  <c r="AT57" i="2" s="1"/>
  <c r="AP72" i="1"/>
  <c r="AN72" i="1"/>
  <c r="AL72" i="1"/>
  <c r="AG72" i="1"/>
  <c r="AI57" i="2" s="1"/>
  <c r="AJ57" i="2" s="1"/>
  <c r="AF72" i="1"/>
  <c r="AD72" i="1"/>
  <c r="AB72" i="1"/>
  <c r="X72" i="1"/>
  <c r="V72" i="1"/>
  <c r="AY297" i="1"/>
  <c r="BA235" i="2" s="1"/>
  <c r="BB235" i="2" s="1"/>
  <c r="AX297" i="1"/>
  <c r="AV297" i="1"/>
  <c r="AT297" i="1"/>
  <c r="AQ297" i="1"/>
  <c r="AS235" i="2" s="1"/>
  <c r="AT235" i="2" s="1"/>
  <c r="AP297" i="1"/>
  <c r="AN297" i="1"/>
  <c r="AL297" i="1"/>
  <c r="AG297" i="1"/>
  <c r="AI235" i="2" s="1"/>
  <c r="AJ235" i="2" s="1"/>
  <c r="AF297" i="1"/>
  <c r="AD297" i="1"/>
  <c r="AB297" i="1"/>
  <c r="X297" i="1"/>
  <c r="V297" i="1"/>
  <c r="AA243" i="2"/>
  <c r="AB243" i="2" s="1"/>
  <c r="AF412" i="1"/>
  <c r="S552" i="2" l="1"/>
  <c r="T552" i="2" s="1"/>
  <c r="Q617" i="3"/>
  <c r="S405" i="2"/>
  <c r="T405" i="2" s="1"/>
  <c r="Q448" i="3"/>
  <c r="S550" i="2"/>
  <c r="T550" i="2" s="1"/>
  <c r="Q615" i="3"/>
  <c r="Q1038" i="1"/>
  <c r="Q1039" i="1"/>
  <c r="BC772" i="2"/>
  <c r="BD772" i="2" s="1"/>
  <c r="Q1045" i="1"/>
  <c r="AK776" i="2"/>
  <c r="AL776" i="2" s="1"/>
  <c r="Q1048" i="1"/>
  <c r="BC778" i="2"/>
  <c r="BD778" i="2" s="1"/>
  <c r="Q1049" i="1"/>
  <c r="AK779" i="2"/>
  <c r="AL779" i="2" s="1"/>
  <c r="Q1050" i="1"/>
  <c r="Q1043" i="1"/>
  <c r="AK775" i="2"/>
  <c r="AL775" i="2" s="1"/>
  <c r="Q1042" i="1"/>
  <c r="AK774" i="2"/>
  <c r="AL774" i="2" s="1"/>
  <c r="Q1037" i="1"/>
  <c r="AJ1043" i="1"/>
  <c r="Q1041" i="1"/>
  <c r="AJ1042" i="1"/>
  <c r="AJ1050" i="1"/>
  <c r="BA72" i="1"/>
  <c r="BC57" i="2" s="1"/>
  <c r="BD57" i="2" s="1"/>
  <c r="BA297" i="1"/>
  <c r="BC235" i="2" s="1"/>
  <c r="BD235" i="2" s="1"/>
  <c r="R739" i="1"/>
  <c r="R617" i="3" s="1"/>
  <c r="AJ1048" i="1"/>
  <c r="AJ1037" i="1"/>
  <c r="BB1041" i="1"/>
  <c r="R737" i="1"/>
  <c r="R615" i="3" s="1"/>
  <c r="AJ1045" i="1"/>
  <c r="BB1050" i="1"/>
  <c r="BB1049" i="1"/>
  <c r="BB1045" i="1"/>
  <c r="AH297" i="1"/>
  <c r="AR297" i="1"/>
  <c r="AZ297" i="1"/>
  <c r="BB1038" i="1"/>
  <c r="BB1037" i="1"/>
  <c r="BB1039" i="1"/>
  <c r="R524" i="1"/>
  <c r="R448" i="3" s="1"/>
  <c r="BB1042" i="1"/>
  <c r="BB1048" i="1"/>
  <c r="AZ72" i="1"/>
  <c r="AJ1049" i="1"/>
  <c r="BB1043" i="1"/>
  <c r="AH72" i="1"/>
  <c r="AJ1039" i="1"/>
  <c r="AJ1038" i="1"/>
  <c r="AR72" i="1"/>
  <c r="AJ1041" i="1"/>
  <c r="S776" i="2" l="1"/>
  <c r="T776" i="2" s="1"/>
  <c r="Q853" i="3"/>
  <c r="S780" i="2"/>
  <c r="T780" i="2" s="1"/>
  <c r="Q857" i="3"/>
  <c r="S778" i="2"/>
  <c r="T778" i="2" s="1"/>
  <c r="Q855" i="3"/>
  <c r="S779" i="2"/>
  <c r="T779" i="2" s="1"/>
  <c r="Q856" i="3"/>
  <c r="S773" i="2"/>
  <c r="T773" i="2" s="1"/>
  <c r="Q849" i="3"/>
  <c r="S772" i="2"/>
  <c r="T772" i="2" s="1"/>
  <c r="Q847" i="3"/>
  <c r="S775" i="2"/>
  <c r="T775" i="2" s="1"/>
  <c r="Q851" i="3"/>
  <c r="S774" i="2"/>
  <c r="T774" i="2" s="1"/>
  <c r="Q850" i="3"/>
  <c r="S771" i="2"/>
  <c r="T771" i="2" s="1"/>
  <c r="Q846" i="3"/>
  <c r="S770" i="2"/>
  <c r="T770" i="2" s="1"/>
  <c r="Q845" i="3"/>
  <c r="R1043" i="1"/>
  <c r="R851" i="3" s="1"/>
  <c r="R1050" i="1"/>
  <c r="R857" i="3" s="1"/>
  <c r="R1042" i="1"/>
  <c r="R850" i="3" s="1"/>
  <c r="R1037" i="1"/>
  <c r="R845" i="3" s="1"/>
  <c r="R1041" i="1"/>
  <c r="R849" i="3" s="1"/>
  <c r="R1048" i="1"/>
  <c r="R855" i="3" s="1"/>
  <c r="BB72" i="1"/>
  <c r="R1039" i="1"/>
  <c r="R847" i="3" s="1"/>
  <c r="R1045" i="1"/>
  <c r="R853" i="3" s="1"/>
  <c r="R1049" i="1"/>
  <c r="R856" i="3" s="1"/>
  <c r="BB297" i="1"/>
  <c r="R1038" i="1"/>
  <c r="R846" i="3" s="1"/>
  <c r="AD434" i="1"/>
  <c r="AY371" i="1"/>
  <c r="BA278" i="2" s="1"/>
  <c r="BB278" i="2" s="1"/>
  <c r="AQ371" i="1"/>
  <c r="AS278" i="2" s="1"/>
  <c r="AT278" i="2" s="1"/>
  <c r="AD371" i="1"/>
  <c r="AB371" i="1"/>
  <c r="X371" i="1"/>
  <c r="V371" i="1"/>
  <c r="AY369" i="1"/>
  <c r="BA276" i="2" s="1"/>
  <c r="BB276" i="2" s="1"/>
  <c r="AQ369" i="1"/>
  <c r="AS276" i="2" s="1"/>
  <c r="AT276" i="2" s="1"/>
  <c r="AG369" i="1"/>
  <c r="AI276" i="2" s="1"/>
  <c r="AJ276" i="2" s="1"/>
  <c r="AD369" i="1"/>
  <c r="AB369" i="1"/>
  <c r="X369" i="1"/>
  <c r="V369" i="1"/>
  <c r="AD375" i="1"/>
  <c r="AD374" i="1"/>
  <c r="AD368" i="1"/>
  <c r="AD367" i="1"/>
  <c r="AD366" i="1"/>
  <c r="AD365" i="1"/>
  <c r="AD364" i="1"/>
  <c r="AY141" i="1"/>
  <c r="BA120" i="2" s="1"/>
  <c r="BB120" i="2" s="1"/>
  <c r="AX141" i="1"/>
  <c r="AV141" i="1"/>
  <c r="AQ141" i="1"/>
  <c r="AS120" i="2" s="1"/>
  <c r="AT120" i="2" s="1"/>
  <c r="AP141" i="1"/>
  <c r="AN141" i="1"/>
  <c r="AL141" i="1"/>
  <c r="AG141" i="1"/>
  <c r="AI120" i="2" s="1"/>
  <c r="AJ120" i="2" s="1"/>
  <c r="AF141" i="1"/>
  <c r="AD141" i="1"/>
  <c r="AB141" i="1"/>
  <c r="X141" i="1"/>
  <c r="V141" i="1"/>
  <c r="BA220" i="2"/>
  <c r="BB220" i="2" s="1"/>
  <c r="AS220" i="2"/>
  <c r="AT220" i="2" s="1"/>
  <c r="AI220" i="2"/>
  <c r="AJ220" i="2" s="1"/>
  <c r="AA220" i="2"/>
  <c r="AB220" i="2" s="1"/>
  <c r="AG374" i="1"/>
  <c r="AI279" i="2" s="1"/>
  <c r="AJ279" i="2" s="1"/>
  <c r="AK220" i="2" l="1"/>
  <c r="AL220" i="2" s="1"/>
  <c r="BC220" i="2"/>
  <c r="BD220" i="2" s="1"/>
  <c r="BA141" i="1"/>
  <c r="AR371" i="1"/>
  <c r="AZ371" i="1"/>
  <c r="AR369" i="1"/>
  <c r="AZ369" i="1"/>
  <c r="BA371" i="1"/>
  <c r="BC278" i="2" s="1"/>
  <c r="BD278" i="2" s="1"/>
  <c r="AR141" i="1"/>
  <c r="AZ141" i="1"/>
  <c r="BA369" i="1"/>
  <c r="BC276" i="2" s="1"/>
  <c r="BD276" i="2" s="1"/>
  <c r="AH371" i="1"/>
  <c r="AH369" i="1"/>
  <c r="AH141" i="1"/>
  <c r="AG1105" i="1"/>
  <c r="AI824" i="2" s="1"/>
  <c r="AJ824" i="2" s="1"/>
  <c r="BC120" i="2" l="1"/>
  <c r="BD120" i="2" s="1"/>
  <c r="BB141" i="1"/>
  <c r="BB369" i="1"/>
  <c r="BB371" i="1"/>
  <c r="S220" i="2" l="1"/>
  <c r="T220" i="2" s="1"/>
  <c r="Q237" i="3"/>
  <c r="R237" i="3"/>
  <c r="AG646" i="1"/>
  <c r="AI488" i="2" s="1"/>
  <c r="AJ488" i="2" s="1"/>
  <c r="AG641" i="1"/>
  <c r="AI483" i="2" s="1"/>
  <c r="AJ483" i="2" s="1"/>
  <c r="AG637" i="1"/>
  <c r="AI479" i="2" s="1"/>
  <c r="AJ479" i="2" s="1"/>
  <c r="AB752" i="1"/>
  <c r="AB765" i="1" s="1"/>
  <c r="AY607" i="1"/>
  <c r="BA459" i="2" s="1"/>
  <c r="BB459" i="2" s="1"/>
  <c r="AX607" i="1"/>
  <c r="AV607" i="1"/>
  <c r="AT607" i="1"/>
  <c r="AQ607" i="1"/>
  <c r="AS459" i="2" s="1"/>
  <c r="AT459" i="2" s="1"/>
  <c r="AP607" i="1"/>
  <c r="AN607" i="1"/>
  <c r="AL607" i="1"/>
  <c r="AG607" i="1"/>
  <c r="AI459" i="2" s="1"/>
  <c r="AJ459" i="2" s="1"/>
  <c r="AF607" i="1"/>
  <c r="AD607" i="1"/>
  <c r="AB607" i="1"/>
  <c r="Y607" i="1"/>
  <c r="AA459" i="2" s="1"/>
  <c r="AB459" i="2" s="1"/>
  <c r="X607" i="1"/>
  <c r="V607" i="1"/>
  <c r="T607" i="1"/>
  <c r="AY608" i="1"/>
  <c r="BA460" i="2" s="1"/>
  <c r="BB460" i="2" s="1"/>
  <c r="AX608" i="1"/>
  <c r="AV608" i="1"/>
  <c r="AT608" i="1"/>
  <c r="AQ608" i="1"/>
  <c r="AS460" i="2" s="1"/>
  <c r="AT460" i="2" s="1"/>
  <c r="AP608" i="1"/>
  <c r="AN608" i="1"/>
  <c r="AL608" i="1"/>
  <c r="AG608" i="1"/>
  <c r="AI460" i="2" s="1"/>
  <c r="AJ460" i="2" s="1"/>
  <c r="AF608" i="1"/>
  <c r="AD608" i="1"/>
  <c r="AB608" i="1"/>
  <c r="Y608" i="1"/>
  <c r="AA460" i="2" s="1"/>
  <c r="AB460" i="2" s="1"/>
  <c r="X608" i="1"/>
  <c r="V608" i="1"/>
  <c r="T608" i="1"/>
  <c r="AA221" i="1"/>
  <c r="AC183" i="2" s="1"/>
  <c r="AD183" i="2" s="1"/>
  <c r="AA480" i="1"/>
  <c r="AC365" i="2" s="1"/>
  <c r="AD365" i="2" s="1"/>
  <c r="AU480" i="1"/>
  <c r="AW365" i="2" s="1"/>
  <c r="AX365" i="2" s="1"/>
  <c r="AW480" i="1"/>
  <c r="AY365" i="2" s="1"/>
  <c r="AZ365" i="2" s="1"/>
  <c r="AS480" i="1"/>
  <c r="AU365" i="2" s="1"/>
  <c r="AV365" i="2" s="1"/>
  <c r="AQ479" i="1"/>
  <c r="AS364" i="2" s="1"/>
  <c r="AT364" i="2" s="1"/>
  <c r="AQ477" i="1"/>
  <c r="AS362" i="2" s="1"/>
  <c r="AT362" i="2" s="1"/>
  <c r="AM480" i="1"/>
  <c r="AO365" i="2" s="1"/>
  <c r="AP365" i="2" s="1"/>
  <c r="AO480" i="1"/>
  <c r="AQ365" i="2" s="1"/>
  <c r="AR365" i="2" s="1"/>
  <c r="AK480" i="1"/>
  <c r="AM365" i="2" s="1"/>
  <c r="AN365" i="2" s="1"/>
  <c r="AC480" i="1"/>
  <c r="AE365" i="2" s="1"/>
  <c r="AF365" i="2" s="1"/>
  <c r="AE480" i="1"/>
  <c r="AG365" i="2" s="1"/>
  <c r="AH365" i="2" s="1"/>
  <c r="U480" i="1"/>
  <c r="W365" i="2" s="1"/>
  <c r="X365" i="2" s="1"/>
  <c r="W480" i="1"/>
  <c r="Y365" i="2" s="1"/>
  <c r="Z365" i="2" s="1"/>
  <c r="AY479" i="1"/>
  <c r="BA364" i="2" s="1"/>
  <c r="BB364" i="2" s="1"/>
  <c r="AX479" i="1"/>
  <c r="AV479" i="1"/>
  <c r="AT479" i="1"/>
  <c r="AP479" i="1"/>
  <c r="AN479" i="1"/>
  <c r="AL479" i="1"/>
  <c r="AG479" i="1"/>
  <c r="AI364" i="2" s="1"/>
  <c r="AJ364" i="2" s="1"/>
  <c r="AF479" i="1"/>
  <c r="AD479" i="1"/>
  <c r="AB479" i="1"/>
  <c r="Y479" i="1"/>
  <c r="X479" i="1"/>
  <c r="V479" i="1"/>
  <c r="T479" i="1"/>
  <c r="AB299" i="1"/>
  <c r="AY403" i="1"/>
  <c r="BA298" i="2" s="1"/>
  <c r="BB298" i="2" s="1"/>
  <c r="AX403" i="1"/>
  <c r="AV403" i="1"/>
  <c r="AT403" i="1"/>
  <c r="AQ403" i="1"/>
  <c r="AS298" i="2" s="1"/>
  <c r="AT298" i="2" s="1"/>
  <c r="AP403" i="1"/>
  <c r="AN403" i="1"/>
  <c r="AL403" i="1"/>
  <c r="AG403" i="1"/>
  <c r="AI298" i="2" s="1"/>
  <c r="AJ298" i="2" s="1"/>
  <c r="AF403" i="1"/>
  <c r="AD403" i="1"/>
  <c r="AB403" i="1"/>
  <c r="X403" i="1"/>
  <c r="V403" i="1"/>
  <c r="AY401" i="1"/>
  <c r="BA296" i="2" s="1"/>
  <c r="BB296" i="2" s="1"/>
  <c r="AX401" i="1"/>
  <c r="AV401" i="1"/>
  <c r="AT401" i="1"/>
  <c r="AQ401" i="1"/>
  <c r="AS296" i="2" s="1"/>
  <c r="AT296" i="2" s="1"/>
  <c r="AP401" i="1"/>
  <c r="AN401" i="1"/>
  <c r="AL401" i="1"/>
  <c r="AG401" i="1"/>
  <c r="AI296" i="2" s="1"/>
  <c r="AJ296" i="2" s="1"/>
  <c r="AF401" i="1"/>
  <c r="AD401" i="1"/>
  <c r="AB401" i="1"/>
  <c r="X401" i="1"/>
  <c r="V401" i="1"/>
  <c r="AY400" i="1"/>
  <c r="BA295" i="2" s="1"/>
  <c r="BB295" i="2" s="1"/>
  <c r="AX400" i="1"/>
  <c r="AV400" i="1"/>
  <c r="AT400" i="1"/>
  <c r="AQ400" i="1"/>
  <c r="AS295" i="2" s="1"/>
  <c r="AT295" i="2" s="1"/>
  <c r="AP400" i="1"/>
  <c r="AN400" i="1"/>
  <c r="AL400" i="1"/>
  <c r="AG400" i="1"/>
  <c r="AI295" i="2" s="1"/>
  <c r="AJ295" i="2" s="1"/>
  <c r="AF400" i="1"/>
  <c r="AD400" i="1"/>
  <c r="AB400" i="1"/>
  <c r="X400" i="1"/>
  <c r="V400" i="1"/>
  <c r="DT365" i="2" l="1"/>
  <c r="DG365" i="2"/>
  <c r="DI365" i="2"/>
  <c r="DV365" i="2"/>
  <c r="DM365" i="2"/>
  <c r="DZ365" i="2"/>
  <c r="DS365" i="2"/>
  <c r="DF365" i="2"/>
  <c r="DL365" i="2"/>
  <c r="DY365" i="2"/>
  <c r="AI479" i="1"/>
  <c r="AK364" i="2" s="1"/>
  <c r="AL364" i="2" s="1"/>
  <c r="AA364" i="2"/>
  <c r="AB364" i="2" s="1"/>
  <c r="DQ365" i="2"/>
  <c r="DD365" i="2"/>
  <c r="DU365" i="2"/>
  <c r="DH365" i="2"/>
  <c r="DR365" i="2"/>
  <c r="DE365" i="2"/>
  <c r="DP365" i="2"/>
  <c r="DC365" i="2"/>
  <c r="DJ365" i="2"/>
  <c r="DW365" i="2"/>
  <c r="DX365" i="2"/>
  <c r="DK365" i="2"/>
  <c r="DR183" i="2"/>
  <c r="DE183" i="2"/>
  <c r="BA401" i="1"/>
  <c r="BC296" i="2" s="1"/>
  <c r="BD296" i="2" s="1"/>
  <c r="BA608" i="1"/>
  <c r="BC460" i="2" s="1"/>
  <c r="BD460" i="2" s="1"/>
  <c r="BA403" i="1"/>
  <c r="BC298" i="2" s="1"/>
  <c r="BD298" i="2" s="1"/>
  <c r="AI608" i="1"/>
  <c r="AK460" i="2" s="1"/>
  <c r="AL460" i="2" s="1"/>
  <c r="AQ480" i="1"/>
  <c r="AS365" i="2" s="1"/>
  <c r="AT365" i="2" s="1"/>
  <c r="BA479" i="1"/>
  <c r="Z479" i="1"/>
  <c r="AR479" i="1"/>
  <c r="AZ479" i="1"/>
  <c r="AI607" i="1"/>
  <c r="AK459" i="2" s="1"/>
  <c r="AL459" i="2" s="1"/>
  <c r="BA607" i="1"/>
  <c r="BC459" i="2" s="1"/>
  <c r="BD459" i="2" s="1"/>
  <c r="AH608" i="1"/>
  <c r="AR608" i="1"/>
  <c r="AZ608" i="1"/>
  <c r="Z607" i="1"/>
  <c r="AH607" i="1"/>
  <c r="AR607" i="1"/>
  <c r="AZ607" i="1"/>
  <c r="AH479" i="1"/>
  <c r="Z608" i="1"/>
  <c r="AH401" i="1"/>
  <c r="AH403" i="1"/>
  <c r="AR403" i="1"/>
  <c r="AZ403" i="1"/>
  <c r="AR401" i="1"/>
  <c r="AZ401" i="1"/>
  <c r="BA400" i="1"/>
  <c r="BC295" i="2" s="1"/>
  <c r="BD295" i="2" s="1"/>
  <c r="AH400" i="1"/>
  <c r="AR400" i="1"/>
  <c r="AZ400" i="1"/>
  <c r="EF19" i="2" l="1"/>
  <c r="EG19" i="2"/>
  <c r="Q479" i="1"/>
  <c r="BC364" i="2"/>
  <c r="BD364" i="2" s="1"/>
  <c r="Q608" i="1"/>
  <c r="AJ479" i="1"/>
  <c r="BB607" i="1"/>
  <c r="BB608" i="1"/>
  <c r="BB479" i="1"/>
  <c r="AJ607" i="1"/>
  <c r="AJ608" i="1"/>
  <c r="Q607" i="1"/>
  <c r="BB403" i="1"/>
  <c r="BB400" i="1"/>
  <c r="BB401" i="1"/>
  <c r="S364" i="2" l="1"/>
  <c r="T364" i="2" s="1"/>
  <c r="Q406" i="3"/>
  <c r="S460" i="2"/>
  <c r="T460" i="2" s="1"/>
  <c r="Q507" i="3"/>
  <c r="S459" i="2"/>
  <c r="T459" i="2" s="1"/>
  <c r="Q506" i="3"/>
  <c r="EH19" i="2"/>
  <c r="R479" i="1"/>
  <c r="R406" i="3" s="1"/>
  <c r="R608" i="1"/>
  <c r="R507" i="3" s="1"/>
  <c r="R607" i="1"/>
  <c r="R506" i="3" s="1"/>
  <c r="BA216" i="2" l="1"/>
  <c r="BB216" i="2" s="1"/>
  <c r="AS216" i="2"/>
  <c r="AT216" i="2" s="1"/>
  <c r="AI216" i="2"/>
  <c r="AJ216" i="2" s="1"/>
  <c r="AA216" i="2"/>
  <c r="AB216" i="2" s="1"/>
  <c r="BC216" i="2" l="1"/>
  <c r="BD216" i="2" s="1"/>
  <c r="AK216" i="2"/>
  <c r="AL216" i="2" s="1"/>
  <c r="AB194" i="1" l="1"/>
  <c r="AB193" i="1"/>
  <c r="AB192" i="1"/>
  <c r="AB191" i="1"/>
  <c r="AB190" i="1"/>
  <c r="AB189" i="1"/>
  <c r="AB188" i="1"/>
  <c r="AB187" i="1"/>
  <c r="AB186" i="1"/>
  <c r="AB185" i="1"/>
  <c r="AB184" i="1"/>
  <c r="AB183" i="1"/>
  <c r="AB181" i="1"/>
  <c r="AB180" i="1"/>
  <c r="AB179" i="1"/>
  <c r="AB178" i="1"/>
  <c r="AB177" i="1"/>
  <c r="AB174" i="1"/>
  <c r="AB173" i="1"/>
  <c r="AB172" i="1"/>
  <c r="AB164" i="1"/>
  <c r="AB163" i="1"/>
  <c r="AB162" i="1"/>
  <c r="AB161" i="1"/>
  <c r="AB160" i="1"/>
  <c r="AB159" i="1"/>
  <c r="AB157" i="1"/>
  <c r="AB153" i="1"/>
  <c r="AB142" i="1"/>
  <c r="AB140" i="1"/>
  <c r="AB138" i="1"/>
  <c r="AB137" i="1"/>
  <c r="AB136" i="1"/>
  <c r="AB135" i="1"/>
  <c r="AB134" i="1"/>
  <c r="AB133" i="1"/>
  <c r="AB131" i="1"/>
  <c r="AB130" i="1"/>
  <c r="AB129" i="1"/>
  <c r="AB128" i="1"/>
  <c r="AB125" i="1"/>
  <c r="AB124" i="1"/>
  <c r="AB123" i="1"/>
  <c r="AB122" i="1"/>
  <c r="AB121" i="1"/>
  <c r="AB120" i="1"/>
  <c r="AB118" i="1"/>
  <c r="AB117" i="1"/>
  <c r="AB116" i="1"/>
  <c r="AB115" i="1"/>
  <c r="AB114" i="1"/>
  <c r="AB113" i="1"/>
  <c r="AB112" i="1"/>
  <c r="AB110" i="1"/>
  <c r="AB109" i="1"/>
  <c r="AB108" i="1"/>
  <c r="AB107" i="1"/>
  <c r="AB106" i="1"/>
  <c r="AB105" i="1"/>
  <c r="AB104" i="1"/>
  <c r="AB103" i="1"/>
  <c r="AB102" i="1"/>
  <c r="AB101" i="1"/>
  <c r="AB100" i="1"/>
  <c r="AB97" i="1"/>
  <c r="AB96" i="1"/>
  <c r="AB95" i="1"/>
  <c r="AB94" i="1"/>
  <c r="AB78" i="1"/>
  <c r="AB75" i="1"/>
  <c r="AB74" i="1"/>
  <c r="AB73" i="1"/>
  <c r="AB71" i="1"/>
  <c r="AB70" i="1"/>
  <c r="AB69" i="1"/>
  <c r="AB62" i="1"/>
  <c r="AB61" i="1"/>
  <c r="AB60" i="1"/>
  <c r="AB39" i="1"/>
  <c r="AB38" i="1"/>
  <c r="AB37" i="1"/>
  <c r="AB35" i="1"/>
  <c r="AB34" i="1"/>
  <c r="AB33" i="1"/>
  <c r="AB32" i="1"/>
  <c r="AB31" i="1"/>
  <c r="AB30" i="1"/>
  <c r="AB27" i="1"/>
  <c r="AB23" i="1"/>
  <c r="AB22" i="1"/>
  <c r="AB21" i="1"/>
  <c r="AB20" i="1"/>
  <c r="AB19" i="1"/>
  <c r="AB16" i="1"/>
  <c r="AB15" i="1"/>
  <c r="AB14" i="1"/>
  <c r="AB12" i="1"/>
  <c r="AB10" i="1"/>
  <c r="AB9" i="1"/>
  <c r="AB8" i="1"/>
  <c r="AB7" i="1"/>
  <c r="AB1103" i="1"/>
  <c r="AB1102" i="1"/>
  <c r="AB1101" i="1"/>
  <c r="AB1100" i="1"/>
  <c r="AB1099" i="1"/>
  <c r="AB1098" i="1"/>
  <c r="AB1088" i="1"/>
  <c r="AB1085" i="1"/>
  <c r="AB1084" i="1"/>
  <c r="AB1083" i="1"/>
  <c r="AB1082" i="1"/>
  <c r="AB1081" i="1"/>
  <c r="AB1079" i="1"/>
  <c r="AB1078" i="1"/>
  <c r="AB1077" i="1"/>
  <c r="AB1076" i="1"/>
  <c r="AB1075" i="1"/>
  <c r="AB1074" i="1"/>
  <c r="AB1073" i="1"/>
  <c r="AB1072" i="1"/>
  <c r="AB1071" i="1"/>
  <c r="AB1069" i="1"/>
  <c r="AB1068" i="1"/>
  <c r="AB1067" i="1"/>
  <c r="AB1066" i="1"/>
  <c r="AB1065" i="1"/>
  <c r="AB1064" i="1"/>
  <c r="AB1063" i="1"/>
  <c r="AB1061" i="1"/>
  <c r="AB967" i="1"/>
  <c r="AB965" i="1"/>
  <c r="AB964" i="1"/>
  <c r="AB963" i="1"/>
  <c r="AB961" i="1"/>
  <c r="AB960" i="1"/>
  <c r="AB959" i="1"/>
  <c r="AB957" i="1"/>
  <c r="AB956" i="1"/>
  <c r="AB955" i="1"/>
  <c r="AB954" i="1"/>
  <c r="AB953" i="1"/>
  <c r="AB952" i="1"/>
  <c r="AB950" i="1"/>
  <c r="AB949" i="1"/>
  <c r="AB948" i="1"/>
  <c r="AB947" i="1"/>
  <c r="AB946" i="1"/>
  <c r="AB945" i="1"/>
  <c r="AB944" i="1"/>
  <c r="AB942" i="1"/>
  <c r="AB941" i="1"/>
  <c r="AB939" i="1"/>
  <c r="AB938" i="1"/>
  <c r="AB937" i="1"/>
  <c r="AY959" i="1"/>
  <c r="BA730" i="2" s="1"/>
  <c r="BB730" i="2" s="1"/>
  <c r="AX959" i="1"/>
  <c r="AV959" i="1"/>
  <c r="AT959" i="1"/>
  <c r="AQ959" i="1"/>
  <c r="AP959" i="1"/>
  <c r="AN959" i="1"/>
  <c r="AL959" i="1"/>
  <c r="AG959" i="1"/>
  <c r="AI730" i="2" s="1"/>
  <c r="AJ730" i="2" s="1"/>
  <c r="AF959" i="1"/>
  <c r="AD959" i="1"/>
  <c r="Y959" i="1"/>
  <c r="AA730" i="2" s="1"/>
  <c r="AB730" i="2" s="1"/>
  <c r="X959" i="1"/>
  <c r="V959" i="1"/>
  <c r="T959" i="1"/>
  <c r="AY938" i="1"/>
  <c r="BA709" i="2" s="1"/>
  <c r="BB709" i="2" s="1"/>
  <c r="AX938" i="1"/>
  <c r="AV938" i="1"/>
  <c r="AT938" i="1"/>
  <c r="AQ938" i="1"/>
  <c r="AP938" i="1"/>
  <c r="AN938" i="1"/>
  <c r="AL938" i="1"/>
  <c r="AG938" i="1"/>
  <c r="AI709" i="2" s="1"/>
  <c r="AJ709" i="2" s="1"/>
  <c r="AF938" i="1"/>
  <c r="AD938" i="1"/>
  <c r="Y938" i="1"/>
  <c r="AA709" i="2" s="1"/>
  <c r="AB709" i="2" s="1"/>
  <c r="X938" i="1"/>
  <c r="V938" i="1"/>
  <c r="T938" i="1"/>
  <c r="AY859" i="1"/>
  <c r="BA649" i="2" s="1"/>
  <c r="BB649" i="2" s="1"/>
  <c r="AX859" i="1"/>
  <c r="AV859" i="1"/>
  <c r="AT859" i="1"/>
  <c r="AQ859" i="1"/>
  <c r="AS649" i="2" s="1"/>
  <c r="AT649" i="2" s="1"/>
  <c r="AP859" i="1"/>
  <c r="AN859" i="1"/>
  <c r="AL859" i="1"/>
  <c r="AG859" i="1"/>
  <c r="AI649" i="2" s="1"/>
  <c r="AJ649" i="2" s="1"/>
  <c r="AF859" i="1"/>
  <c r="AD859" i="1"/>
  <c r="AB859" i="1"/>
  <c r="Y859" i="1"/>
  <c r="X859" i="1"/>
  <c r="V859" i="1"/>
  <c r="T859" i="1"/>
  <c r="AF752" i="1"/>
  <c r="AF765" i="1" s="1"/>
  <c r="U350" i="2"/>
  <c r="V350" i="2" s="1"/>
  <c r="U353" i="2"/>
  <c r="V353" i="2" s="1"/>
  <c r="U445" i="2"/>
  <c r="V445" i="2" s="1"/>
  <c r="U544" i="2"/>
  <c r="V544" i="2" s="1"/>
  <c r="AY752" i="1"/>
  <c r="AX752" i="1"/>
  <c r="AX765" i="1" s="1"/>
  <c r="AV752" i="1"/>
  <c r="AV765" i="1" s="1"/>
  <c r="AT752" i="1"/>
  <c r="AT765" i="1" s="1"/>
  <c r="AQ752" i="1"/>
  <c r="AP752" i="1"/>
  <c r="AP765" i="1" s="1"/>
  <c r="AN752" i="1"/>
  <c r="AN765" i="1" s="1"/>
  <c r="AL752" i="1"/>
  <c r="AL765" i="1" s="1"/>
  <c r="AG752" i="1"/>
  <c r="AD752" i="1"/>
  <c r="AD765" i="1" s="1"/>
  <c r="Y752" i="1"/>
  <c r="X752" i="1"/>
  <c r="X765" i="1" s="1"/>
  <c r="V752" i="1"/>
  <c r="V765" i="1" s="1"/>
  <c r="T752" i="1"/>
  <c r="T765" i="1" s="1"/>
  <c r="AY708" i="1"/>
  <c r="BA527" i="2" s="1"/>
  <c r="BB527" i="2" s="1"/>
  <c r="AX708" i="1"/>
  <c r="AV708" i="1"/>
  <c r="AT708" i="1"/>
  <c r="AQ708" i="1"/>
  <c r="AS527" i="2" s="1"/>
  <c r="AT527" i="2" s="1"/>
  <c r="AP708" i="1"/>
  <c r="AN708" i="1"/>
  <c r="AL708" i="1"/>
  <c r="AG708" i="1"/>
  <c r="AI527" i="2" s="1"/>
  <c r="AJ527" i="2" s="1"/>
  <c r="AF708" i="1"/>
  <c r="AD708" i="1"/>
  <c r="AB708" i="1"/>
  <c r="X708" i="1"/>
  <c r="V708" i="1"/>
  <c r="AY682" i="1"/>
  <c r="BA517" i="2" s="1"/>
  <c r="BB517" i="2" s="1"/>
  <c r="AX682" i="1"/>
  <c r="AV682" i="1"/>
  <c r="AT682" i="1"/>
  <c r="AQ682" i="1"/>
  <c r="AP682" i="1"/>
  <c r="AN682" i="1"/>
  <c r="AL682" i="1"/>
  <c r="AG682" i="1"/>
  <c r="AI517" i="2" s="1"/>
  <c r="AJ517" i="2" s="1"/>
  <c r="AF682" i="1"/>
  <c r="AD682" i="1"/>
  <c r="AB682" i="1"/>
  <c r="X682" i="1"/>
  <c r="V682" i="1"/>
  <c r="AY640" i="1"/>
  <c r="BA482" i="2" s="1"/>
  <c r="BB482" i="2" s="1"/>
  <c r="AX640" i="1"/>
  <c r="AV640" i="1"/>
  <c r="AT640" i="1"/>
  <c r="AQ640" i="1"/>
  <c r="AS482" i="2" s="1"/>
  <c r="AT482" i="2" s="1"/>
  <c r="AP640" i="1"/>
  <c r="AN640" i="1"/>
  <c r="AL640" i="1"/>
  <c r="AG640" i="1"/>
  <c r="AI482" i="2" s="1"/>
  <c r="AJ482" i="2" s="1"/>
  <c r="AF640" i="1"/>
  <c r="AD640" i="1"/>
  <c r="AB640" i="1"/>
  <c r="X640" i="1"/>
  <c r="V640" i="1"/>
  <c r="AY641" i="1"/>
  <c r="BA483" i="2" s="1"/>
  <c r="BB483" i="2" s="1"/>
  <c r="AX641" i="1"/>
  <c r="AV641" i="1"/>
  <c r="AT641" i="1"/>
  <c r="AQ641" i="1"/>
  <c r="AS483" i="2" s="1"/>
  <c r="AT483" i="2" s="1"/>
  <c r="AP641" i="1"/>
  <c r="AN641" i="1"/>
  <c r="AL641" i="1"/>
  <c r="AF641" i="1"/>
  <c r="AD641" i="1"/>
  <c r="AB641" i="1"/>
  <c r="X641" i="1"/>
  <c r="V641" i="1"/>
  <c r="AY635" i="1"/>
  <c r="BA477" i="2" s="1"/>
  <c r="BB477" i="2" s="1"/>
  <c r="AX635" i="1"/>
  <c r="AV635" i="1"/>
  <c r="AT635" i="1"/>
  <c r="AQ635" i="1"/>
  <c r="AS477" i="2" s="1"/>
  <c r="AT477" i="2" s="1"/>
  <c r="AP635" i="1"/>
  <c r="AN635" i="1"/>
  <c r="AL635" i="1"/>
  <c r="AG635" i="1"/>
  <c r="AI477" i="2" s="1"/>
  <c r="AJ477" i="2" s="1"/>
  <c r="AF635" i="1"/>
  <c r="AD635" i="1"/>
  <c r="AB635" i="1"/>
  <c r="X635" i="1"/>
  <c r="V635" i="1"/>
  <c r="AY575" i="1"/>
  <c r="BA440" i="2" s="1"/>
  <c r="BB440" i="2" s="1"/>
  <c r="AX575" i="1"/>
  <c r="AV575" i="1"/>
  <c r="AT575" i="1"/>
  <c r="AQ575" i="1"/>
  <c r="AS440" i="2" s="1"/>
  <c r="AT440" i="2" s="1"/>
  <c r="AP575" i="1"/>
  <c r="AN575" i="1"/>
  <c r="AL575" i="1"/>
  <c r="AG575" i="1"/>
  <c r="AI440" i="2" s="1"/>
  <c r="AJ440" i="2" s="1"/>
  <c r="AF575" i="1"/>
  <c r="AD575" i="1"/>
  <c r="AB575" i="1"/>
  <c r="X575" i="1"/>
  <c r="V575" i="1"/>
  <c r="AY555" i="1"/>
  <c r="BA423" i="2" s="1"/>
  <c r="BB423" i="2" s="1"/>
  <c r="AX555" i="1"/>
  <c r="AV555" i="1"/>
  <c r="AT555" i="1"/>
  <c r="AQ555" i="1"/>
  <c r="AS423" i="2" s="1"/>
  <c r="AT423" i="2" s="1"/>
  <c r="AP555" i="1"/>
  <c r="AN555" i="1"/>
  <c r="AL555" i="1"/>
  <c r="AG555" i="1"/>
  <c r="AI423" i="2" s="1"/>
  <c r="AJ423" i="2" s="1"/>
  <c r="AF555" i="1"/>
  <c r="AD555" i="1"/>
  <c r="AB555" i="1"/>
  <c r="Y555" i="1"/>
  <c r="AA423" i="2" s="1"/>
  <c r="AB423" i="2" s="1"/>
  <c r="X555" i="1"/>
  <c r="V555" i="1"/>
  <c r="T555" i="1"/>
  <c r="AY551" i="1"/>
  <c r="BA420" i="2" s="1"/>
  <c r="BB420" i="2" s="1"/>
  <c r="AX551" i="1"/>
  <c r="AV551" i="1"/>
  <c r="AT551" i="1"/>
  <c r="AQ551" i="1"/>
  <c r="AS420" i="2" s="1"/>
  <c r="AT420" i="2" s="1"/>
  <c r="AP551" i="1"/>
  <c r="AN551" i="1"/>
  <c r="AL551" i="1"/>
  <c r="AG551" i="1"/>
  <c r="AI420" i="2" s="1"/>
  <c r="AJ420" i="2" s="1"/>
  <c r="AF551" i="1"/>
  <c r="AD551" i="1"/>
  <c r="AB551" i="1"/>
  <c r="Y551" i="1"/>
  <c r="AA420" i="2" s="1"/>
  <c r="AB420" i="2" s="1"/>
  <c r="X551" i="1"/>
  <c r="V551" i="1"/>
  <c r="T551" i="1"/>
  <c r="AB375" i="1"/>
  <c r="AB374" i="1"/>
  <c r="AB368" i="1"/>
  <c r="AB367" i="1"/>
  <c r="AB366" i="1"/>
  <c r="AB365" i="1"/>
  <c r="AB364" i="1"/>
  <c r="AB255" i="1"/>
  <c r="BA206" i="2"/>
  <c r="BB206" i="2" s="1"/>
  <c r="AS206" i="2"/>
  <c r="AT206" i="2" s="1"/>
  <c r="AI206" i="2"/>
  <c r="AJ206" i="2" s="1"/>
  <c r="AG153" i="1"/>
  <c r="AI124" i="2" s="1"/>
  <c r="AJ124" i="2" s="1"/>
  <c r="AY62" i="1"/>
  <c r="BA48" i="2" s="1"/>
  <c r="BB48" i="2" s="1"/>
  <c r="AX62" i="1"/>
  <c r="AV62" i="1"/>
  <c r="AT62" i="1"/>
  <c r="AQ62" i="1"/>
  <c r="AS48" i="2" s="1"/>
  <c r="AT48" i="2" s="1"/>
  <c r="AP62" i="1"/>
  <c r="AN62" i="1"/>
  <c r="AL62" i="1"/>
  <c r="AG62" i="1"/>
  <c r="AI48" i="2" s="1"/>
  <c r="AJ48" i="2" s="1"/>
  <c r="AF62" i="1"/>
  <c r="AD62" i="1"/>
  <c r="X62" i="1"/>
  <c r="V62" i="1"/>
  <c r="AV73" i="1"/>
  <c r="AT73" i="1"/>
  <c r="AQ73" i="1"/>
  <c r="AS58" i="2" s="1"/>
  <c r="AT58" i="2" s="1"/>
  <c r="AP73" i="1"/>
  <c r="AN73" i="1"/>
  <c r="AL73" i="1"/>
  <c r="AG73" i="1"/>
  <c r="AI58" i="2" s="1"/>
  <c r="AJ58" i="2" s="1"/>
  <c r="AF73" i="1"/>
  <c r="AD73" i="1"/>
  <c r="X73" i="1"/>
  <c r="V73" i="1"/>
  <c r="S216" i="2" l="1"/>
  <c r="T216" i="2" s="1"/>
  <c r="Q231" i="3"/>
  <c r="DO544" i="2"/>
  <c r="DB544" i="2"/>
  <c r="DB353" i="2"/>
  <c r="DO353" i="2"/>
  <c r="BA938" i="1"/>
  <c r="BC709" i="2" s="1"/>
  <c r="BD709" i="2" s="1"/>
  <c r="AS709" i="2"/>
  <c r="AT709" i="2" s="1"/>
  <c r="DB445" i="2"/>
  <c r="DO445" i="2"/>
  <c r="DO350" i="2"/>
  <c r="DB350" i="2"/>
  <c r="AI859" i="1"/>
  <c r="AK649" i="2" s="1"/>
  <c r="AL649" i="2" s="1"/>
  <c r="AA649" i="2"/>
  <c r="AB649" i="2" s="1"/>
  <c r="AY765" i="1"/>
  <c r="BA566" i="2" s="1"/>
  <c r="BB566" i="2" s="1"/>
  <c r="BA560" i="2"/>
  <c r="BB560" i="2" s="1"/>
  <c r="BA682" i="1"/>
  <c r="BC517" i="2" s="1"/>
  <c r="BD517" i="2" s="1"/>
  <c r="AS517" i="2"/>
  <c r="AT517" i="2" s="1"/>
  <c r="BA959" i="1"/>
  <c r="BC730" i="2" s="1"/>
  <c r="BD730" i="2" s="1"/>
  <c r="AS730" i="2"/>
  <c r="AT730" i="2" s="1"/>
  <c r="Y765" i="1"/>
  <c r="AA566" i="2" s="1"/>
  <c r="AB566" i="2" s="1"/>
  <c r="AA560" i="2"/>
  <c r="AB560" i="2" s="1"/>
  <c r="AG765" i="1"/>
  <c r="AI566" i="2" s="1"/>
  <c r="AJ566" i="2" s="1"/>
  <c r="AI560" i="2"/>
  <c r="AJ560" i="2" s="1"/>
  <c r="AQ765" i="1"/>
  <c r="AS566" i="2" s="1"/>
  <c r="AT566" i="2" s="1"/>
  <c r="AS560" i="2"/>
  <c r="AT560" i="2" s="1"/>
  <c r="BA641" i="1"/>
  <c r="BC483" i="2" s="1"/>
  <c r="BD483" i="2" s="1"/>
  <c r="BA640" i="1"/>
  <c r="BA708" i="1"/>
  <c r="BC527" i="2" s="1"/>
  <c r="BD527" i="2" s="1"/>
  <c r="BA555" i="1"/>
  <c r="BC423" i="2" s="1"/>
  <c r="BD423" i="2" s="1"/>
  <c r="AI551" i="1"/>
  <c r="AK420" i="2" s="1"/>
  <c r="AL420" i="2" s="1"/>
  <c r="BA575" i="1"/>
  <c r="BC440" i="2" s="1"/>
  <c r="BD440" i="2" s="1"/>
  <c r="BA635" i="1"/>
  <c r="BC477" i="2" s="1"/>
  <c r="BD477" i="2" s="1"/>
  <c r="BA859" i="1"/>
  <c r="U361" i="2"/>
  <c r="V361" i="2" s="1"/>
  <c r="AZ73" i="1"/>
  <c r="BA62" i="1"/>
  <c r="BC48" i="2" s="1"/>
  <c r="BD48" i="2" s="1"/>
  <c r="BA551" i="1"/>
  <c r="BC420" i="2" s="1"/>
  <c r="BD420" i="2" s="1"/>
  <c r="BC206" i="2"/>
  <c r="BD206" i="2" s="1"/>
  <c r="AR938" i="1"/>
  <c r="AZ938" i="1"/>
  <c r="AI959" i="1"/>
  <c r="AH959" i="1"/>
  <c r="AZ959" i="1"/>
  <c r="AI555" i="1"/>
  <c r="AK423" i="2" s="1"/>
  <c r="AL423" i="2" s="1"/>
  <c r="Z959" i="1"/>
  <c r="R231" i="3"/>
  <c r="Z859" i="1"/>
  <c r="AR859" i="1"/>
  <c r="AZ859" i="1"/>
  <c r="Z938" i="1"/>
  <c r="BA73" i="1"/>
  <c r="BC58" i="2" s="1"/>
  <c r="BD58" i="2" s="1"/>
  <c r="AI938" i="1"/>
  <c r="AH859" i="1"/>
  <c r="AH938" i="1"/>
  <c r="Z555" i="1"/>
  <c r="AR959" i="1"/>
  <c r="Z551" i="1"/>
  <c r="BA752" i="1"/>
  <c r="AH708" i="1"/>
  <c r="AZ708" i="1"/>
  <c r="AR708" i="1"/>
  <c r="Z752" i="1"/>
  <c r="Z765" i="1" s="1"/>
  <c r="AI752" i="1"/>
  <c r="AR752" i="1"/>
  <c r="AR765" i="1" s="1"/>
  <c r="AH752" i="1"/>
  <c r="AH765" i="1" s="1"/>
  <c r="AZ752" i="1"/>
  <c r="AZ765" i="1" s="1"/>
  <c r="AH551" i="1"/>
  <c r="AR555" i="1"/>
  <c r="AZ555" i="1"/>
  <c r="AH575" i="1"/>
  <c r="AR575" i="1"/>
  <c r="AZ575" i="1"/>
  <c r="AH635" i="1"/>
  <c r="AR635" i="1"/>
  <c r="AZ635" i="1"/>
  <c r="AR641" i="1"/>
  <c r="AH640" i="1"/>
  <c r="AR640" i="1"/>
  <c r="AZ640" i="1"/>
  <c r="AH682" i="1"/>
  <c r="AR682" i="1"/>
  <c r="AZ682" i="1"/>
  <c r="AH641" i="1"/>
  <c r="AZ641" i="1"/>
  <c r="AH555" i="1"/>
  <c r="AR551" i="1"/>
  <c r="AZ551" i="1"/>
  <c r="AR73" i="1"/>
  <c r="AR62" i="1"/>
  <c r="AZ62" i="1"/>
  <c r="AH62" i="1"/>
  <c r="AH73" i="1"/>
  <c r="Q938" i="1" l="1"/>
  <c r="AK709" i="2"/>
  <c r="AL709" i="2" s="1"/>
  <c r="DO361" i="2"/>
  <c r="DB361" i="2"/>
  <c r="BC482" i="2"/>
  <c r="BD482" i="2" s="1"/>
  <c r="Q959" i="1"/>
  <c r="AK730" i="2"/>
  <c r="AL730" i="2" s="1"/>
  <c r="Q859" i="1"/>
  <c r="BC649" i="2"/>
  <c r="BD649" i="2" s="1"/>
  <c r="AI765" i="1"/>
  <c r="AK566" i="2" s="1"/>
  <c r="AL566" i="2" s="1"/>
  <c r="AK560" i="2"/>
  <c r="AL560" i="2" s="1"/>
  <c r="BA765" i="1"/>
  <c r="BC566" i="2" s="1"/>
  <c r="BD566" i="2" s="1"/>
  <c r="BC560" i="2"/>
  <c r="BD560" i="2" s="1"/>
  <c r="AJ859" i="1"/>
  <c r="Q555" i="1"/>
  <c r="Q551" i="1"/>
  <c r="BB938" i="1"/>
  <c r="BB959" i="1"/>
  <c r="AJ938" i="1"/>
  <c r="BB859" i="1"/>
  <c r="AJ959" i="1"/>
  <c r="BB708" i="1"/>
  <c r="AJ555" i="1"/>
  <c r="BB641" i="1"/>
  <c r="BB555" i="1"/>
  <c r="Q752" i="1"/>
  <c r="Q765" i="1" s="1"/>
  <c r="BB752" i="1"/>
  <c r="BB765" i="1" s="1"/>
  <c r="AJ752" i="1"/>
  <c r="AJ765" i="1" s="1"/>
  <c r="AJ551" i="1"/>
  <c r="BB682" i="1"/>
  <c r="BB640" i="1"/>
  <c r="BB635" i="1"/>
  <c r="BB575" i="1"/>
  <c r="BB62" i="1"/>
  <c r="BB551" i="1"/>
  <c r="BB73" i="1"/>
  <c r="S423" i="2" l="1"/>
  <c r="T423" i="2" s="1"/>
  <c r="Q469" i="3"/>
  <c r="S709" i="2"/>
  <c r="T709" i="2" s="1"/>
  <c r="Q778" i="3"/>
  <c r="S649" i="2"/>
  <c r="T649" i="2" s="1"/>
  <c r="Q719" i="3"/>
  <c r="S730" i="2"/>
  <c r="T730" i="2" s="1"/>
  <c r="Q799" i="3"/>
  <c r="Q635" i="3"/>
  <c r="X37" i="3" s="1"/>
  <c r="Q626" i="3"/>
  <c r="S420" i="2"/>
  <c r="T420" i="2" s="1"/>
  <c r="Q466" i="3"/>
  <c r="S560" i="2"/>
  <c r="T560" i="2" s="1"/>
  <c r="R859" i="1"/>
  <c r="R719" i="3" s="1"/>
  <c r="R938" i="1"/>
  <c r="R778" i="3" s="1"/>
  <c r="R959" i="1"/>
  <c r="R799" i="3" s="1"/>
  <c r="R555" i="1"/>
  <c r="R469" i="3" s="1"/>
  <c r="R551" i="1"/>
  <c r="R466" i="3" s="1"/>
  <c r="R752" i="1"/>
  <c r="S566" i="2" l="1"/>
  <c r="T566" i="2" s="1"/>
  <c r="R765" i="1"/>
  <c r="R635" i="3" s="1"/>
  <c r="Y37" i="3" s="1"/>
  <c r="R626" i="3"/>
  <c r="AY27" i="1"/>
  <c r="BA27" i="2" s="1"/>
  <c r="BB27" i="2" s="1"/>
  <c r="AX27" i="1"/>
  <c r="AV27" i="1"/>
  <c r="AT27" i="1"/>
  <c r="AQ27" i="1"/>
  <c r="AP27" i="1"/>
  <c r="AN27" i="1"/>
  <c r="AL27" i="1"/>
  <c r="AG27" i="1"/>
  <c r="AI27" i="2" s="1"/>
  <c r="AJ27" i="2" s="1"/>
  <c r="AF27" i="1"/>
  <c r="AD27" i="1"/>
  <c r="X27" i="1"/>
  <c r="V27" i="1"/>
  <c r="W1104" i="1"/>
  <c r="Y823" i="2" s="1"/>
  <c r="Z823" i="2" s="1"/>
  <c r="AY523" i="1"/>
  <c r="BA404" i="2" s="1"/>
  <c r="BB404" i="2" s="1"/>
  <c r="AX523" i="1"/>
  <c r="AV523" i="1"/>
  <c r="AT523" i="1"/>
  <c r="AQ523" i="1"/>
  <c r="AS404" i="2" s="1"/>
  <c r="AT404" i="2" s="1"/>
  <c r="AP523" i="1"/>
  <c r="AN523" i="1"/>
  <c r="AL523" i="1"/>
  <c r="AG523" i="1"/>
  <c r="AI404" i="2" s="1"/>
  <c r="AJ404" i="2" s="1"/>
  <c r="AF523" i="1"/>
  <c r="AD523" i="1"/>
  <c r="AB523" i="1"/>
  <c r="Y523" i="1"/>
  <c r="AA404" i="2" s="1"/>
  <c r="AB404" i="2" s="1"/>
  <c r="X523" i="1"/>
  <c r="V523" i="1"/>
  <c r="T523" i="1"/>
  <c r="AY636" i="1"/>
  <c r="BA478" i="2" s="1"/>
  <c r="BB478" i="2" s="1"/>
  <c r="AX636" i="1"/>
  <c r="AV636" i="1"/>
  <c r="AT636" i="1"/>
  <c r="AQ636" i="1"/>
  <c r="AS478" i="2" s="1"/>
  <c r="AT478" i="2" s="1"/>
  <c r="AP636" i="1"/>
  <c r="AN636" i="1"/>
  <c r="AL636" i="1"/>
  <c r="AG636" i="1"/>
  <c r="AI478" i="2" s="1"/>
  <c r="AJ478" i="2" s="1"/>
  <c r="AF636" i="1"/>
  <c r="AD636" i="1"/>
  <c r="AB636" i="1"/>
  <c r="X636" i="1"/>
  <c r="V636" i="1"/>
  <c r="AY891" i="1"/>
  <c r="BA661" i="2" s="1"/>
  <c r="BB661" i="2" s="1"/>
  <c r="AX891" i="1"/>
  <c r="AV891" i="1"/>
  <c r="AT891" i="1"/>
  <c r="AQ891" i="1"/>
  <c r="AP891" i="1"/>
  <c r="AN891" i="1"/>
  <c r="AL891" i="1"/>
  <c r="AG891" i="1"/>
  <c r="AI661" i="2" s="1"/>
  <c r="AJ661" i="2" s="1"/>
  <c r="AF891" i="1"/>
  <c r="AD891" i="1"/>
  <c r="AB891" i="1"/>
  <c r="Y891" i="1"/>
  <c r="X891" i="1"/>
  <c r="V891" i="1"/>
  <c r="T891" i="1"/>
  <c r="AY961" i="1"/>
  <c r="BA732" i="2" s="1"/>
  <c r="BB732" i="2" s="1"/>
  <c r="AX961" i="1"/>
  <c r="AV961" i="1"/>
  <c r="AT961" i="1"/>
  <c r="AQ961" i="1"/>
  <c r="AS732" i="2" s="1"/>
  <c r="AT732" i="2" s="1"/>
  <c r="AP961" i="1"/>
  <c r="AN961" i="1"/>
  <c r="AL961" i="1"/>
  <c r="AG961" i="1"/>
  <c r="AI732" i="2" s="1"/>
  <c r="AJ732" i="2" s="1"/>
  <c r="AF961" i="1"/>
  <c r="AD961" i="1"/>
  <c r="Y961" i="1"/>
  <c r="AA732" i="2" s="1"/>
  <c r="AB732" i="2" s="1"/>
  <c r="X961" i="1"/>
  <c r="V961" i="1"/>
  <c r="T961" i="1"/>
  <c r="AY954" i="1"/>
  <c r="BA725" i="2" s="1"/>
  <c r="BB725" i="2" s="1"/>
  <c r="AX954" i="1"/>
  <c r="AV954" i="1"/>
  <c r="AT954" i="1"/>
  <c r="AQ954" i="1"/>
  <c r="AS725" i="2" s="1"/>
  <c r="AT725" i="2" s="1"/>
  <c r="AP954" i="1"/>
  <c r="AN954" i="1"/>
  <c r="AL954" i="1"/>
  <c r="AG954" i="1"/>
  <c r="AI725" i="2" s="1"/>
  <c r="AJ725" i="2" s="1"/>
  <c r="AF954" i="1"/>
  <c r="AD954" i="1"/>
  <c r="Y954" i="1"/>
  <c r="AA725" i="2" s="1"/>
  <c r="AB725" i="2" s="1"/>
  <c r="X954" i="1"/>
  <c r="V954" i="1"/>
  <c r="T954" i="1"/>
  <c r="AY919" i="1"/>
  <c r="BA694" i="2" s="1"/>
  <c r="BB694" i="2" s="1"/>
  <c r="AX919" i="1"/>
  <c r="AV919" i="1"/>
  <c r="AT919" i="1"/>
  <c r="AQ919" i="1"/>
  <c r="AS694" i="2" s="1"/>
  <c r="AT694" i="2" s="1"/>
  <c r="AP919" i="1"/>
  <c r="AN919" i="1"/>
  <c r="AL919" i="1"/>
  <c r="AG919" i="1"/>
  <c r="AI694" i="2" s="1"/>
  <c r="AJ694" i="2" s="1"/>
  <c r="AF919" i="1"/>
  <c r="AD919" i="1"/>
  <c r="AB919" i="1"/>
  <c r="Y919" i="1"/>
  <c r="AA694" i="2" s="1"/>
  <c r="AB694" i="2" s="1"/>
  <c r="X919" i="1"/>
  <c r="V919" i="1"/>
  <c r="T919" i="1"/>
  <c r="BA679" i="2"/>
  <c r="BB679" i="2" s="1"/>
  <c r="AS679" i="2"/>
  <c r="AT679" i="2" s="1"/>
  <c r="AI679" i="2"/>
  <c r="AJ679" i="2" s="1"/>
  <c r="AY368" i="1"/>
  <c r="BA275" i="2" s="1"/>
  <c r="BB275" i="2" s="1"/>
  <c r="AQ368" i="1"/>
  <c r="AS275" i="2" s="1"/>
  <c r="AT275" i="2" s="1"/>
  <c r="AG368" i="1"/>
  <c r="AI275" i="2" s="1"/>
  <c r="AJ275" i="2" s="1"/>
  <c r="X368" i="1"/>
  <c r="V368" i="1"/>
  <c r="BA27" i="1" l="1"/>
  <c r="BC27" i="2" s="1"/>
  <c r="BD27" i="2" s="1"/>
  <c r="DQ823" i="2"/>
  <c r="DD823" i="2"/>
  <c r="AI891" i="1"/>
  <c r="AA661" i="2"/>
  <c r="AB661" i="2" s="1"/>
  <c r="BA891" i="1"/>
  <c r="BC661" i="2" s="1"/>
  <c r="BD661" i="2" s="1"/>
  <c r="AS661" i="2"/>
  <c r="AT661" i="2" s="1"/>
  <c r="AS27" i="2"/>
  <c r="AT27" i="2" s="1"/>
  <c r="BA919" i="1"/>
  <c r="BC694" i="2" s="1"/>
  <c r="BD694" i="2" s="1"/>
  <c r="AH27" i="1"/>
  <c r="AZ27" i="1"/>
  <c r="BA954" i="1"/>
  <c r="BC725" i="2" s="1"/>
  <c r="BD725" i="2" s="1"/>
  <c r="BC679" i="2"/>
  <c r="BD679" i="2" s="1"/>
  <c r="BA636" i="1"/>
  <c r="BC478" i="2" s="1"/>
  <c r="BD478" i="2" s="1"/>
  <c r="AR27" i="1"/>
  <c r="AK679" i="2"/>
  <c r="AL679" i="2" s="1"/>
  <c r="BA368" i="1"/>
  <c r="BC275" i="2" s="1"/>
  <c r="BD275" i="2" s="1"/>
  <c r="AI954" i="1"/>
  <c r="AK725" i="2" s="1"/>
  <c r="AL725" i="2" s="1"/>
  <c r="Z523" i="1"/>
  <c r="AH636" i="1"/>
  <c r="AR636" i="1"/>
  <c r="AZ636" i="1"/>
  <c r="AI919" i="1"/>
  <c r="AK694" i="2" s="1"/>
  <c r="AL694" i="2" s="1"/>
  <c r="Z919" i="1"/>
  <c r="AH919" i="1"/>
  <c r="AH523" i="1"/>
  <c r="AR523" i="1"/>
  <c r="AZ523" i="1"/>
  <c r="AR919" i="1"/>
  <c r="AZ919" i="1"/>
  <c r="Z954" i="1"/>
  <c r="AH954" i="1"/>
  <c r="AR954" i="1"/>
  <c r="AZ954" i="1"/>
  <c r="Z961" i="1"/>
  <c r="Z891" i="1"/>
  <c r="AH891" i="1"/>
  <c r="AR891" i="1"/>
  <c r="AZ891" i="1"/>
  <c r="BA523" i="1"/>
  <c r="BC404" i="2" s="1"/>
  <c r="BD404" i="2" s="1"/>
  <c r="AI523" i="1"/>
  <c r="AK404" i="2" s="1"/>
  <c r="AL404" i="2" s="1"/>
  <c r="AR368" i="1"/>
  <c r="AH961" i="1"/>
  <c r="AR961" i="1"/>
  <c r="AZ961" i="1"/>
  <c r="AI961" i="1"/>
  <c r="AK732" i="2" s="1"/>
  <c r="AL732" i="2" s="1"/>
  <c r="BA961" i="1"/>
  <c r="BC732" i="2" s="1"/>
  <c r="BD732" i="2" s="1"/>
  <c r="AH368" i="1"/>
  <c r="AZ368" i="1"/>
  <c r="AJ961" i="1" l="1"/>
  <c r="Q891" i="1"/>
  <c r="AK661" i="2"/>
  <c r="AL661" i="2" s="1"/>
  <c r="Q919" i="1"/>
  <c r="Q954" i="1"/>
  <c r="BB636" i="1"/>
  <c r="BB523" i="1"/>
  <c r="AJ523" i="1"/>
  <c r="BB27" i="1"/>
  <c r="BB891" i="1"/>
  <c r="AJ891" i="1"/>
  <c r="AJ919" i="1"/>
  <c r="Q523" i="1"/>
  <c r="BB954" i="1"/>
  <c r="AJ954" i="1"/>
  <c r="BB919" i="1"/>
  <c r="BB368" i="1"/>
  <c r="Q961" i="1"/>
  <c r="BB961" i="1"/>
  <c r="R961" i="1" l="1"/>
  <c r="R801" i="3" s="1"/>
  <c r="S694" i="2"/>
  <c r="T694" i="2" s="1"/>
  <c r="Q764" i="3"/>
  <c r="S725" i="2"/>
  <c r="T725" i="2" s="1"/>
  <c r="Q794" i="3"/>
  <c r="S732" i="2"/>
  <c r="T732" i="2" s="1"/>
  <c r="Q801" i="3"/>
  <c r="S679" i="2"/>
  <c r="T679" i="2" s="1"/>
  <c r="Q749" i="3"/>
  <c r="S661" i="2"/>
  <c r="T661" i="2" s="1"/>
  <c r="Q731" i="3"/>
  <c r="S404" i="2"/>
  <c r="T404" i="2" s="1"/>
  <c r="Q447" i="3"/>
  <c r="R749" i="3"/>
  <c r="R919" i="1"/>
  <c r="R764" i="3" s="1"/>
  <c r="R891" i="1"/>
  <c r="R731" i="3" s="1"/>
  <c r="R523" i="1"/>
  <c r="R447" i="3" s="1"/>
  <c r="R954" i="1"/>
  <c r="R794" i="3" s="1"/>
  <c r="V477" i="1"/>
  <c r="V480" i="1" s="1"/>
  <c r="AY477" i="1"/>
  <c r="AX477" i="1"/>
  <c r="AX480" i="1" s="1"/>
  <c r="AV477" i="1"/>
  <c r="AV480" i="1" s="1"/>
  <c r="AT477" i="1"/>
  <c r="AT480" i="1" s="1"/>
  <c r="AP477" i="1"/>
  <c r="AP480" i="1" s="1"/>
  <c r="AN477" i="1"/>
  <c r="AN480" i="1" s="1"/>
  <c r="AL477" i="1"/>
  <c r="AL480" i="1" s="1"/>
  <c r="AG477" i="1"/>
  <c r="AF477" i="1"/>
  <c r="AF480" i="1" s="1"/>
  <c r="AD477" i="1"/>
  <c r="AD480" i="1" s="1"/>
  <c r="AB477" i="1"/>
  <c r="AB480" i="1" s="1"/>
  <c r="X477" i="1"/>
  <c r="X480" i="1" s="1"/>
  <c r="AY445" i="1"/>
  <c r="BA331" i="2" s="1"/>
  <c r="BB331" i="2" s="1"/>
  <c r="AX445" i="1"/>
  <c r="AV445" i="1"/>
  <c r="AT445" i="1"/>
  <c r="AQ445" i="1"/>
  <c r="AS331" i="2" s="1"/>
  <c r="AT331" i="2" s="1"/>
  <c r="AP445" i="1"/>
  <c r="AN445" i="1"/>
  <c r="AL445" i="1"/>
  <c r="AG445" i="1"/>
  <c r="AI331" i="2" s="1"/>
  <c r="AJ331" i="2" s="1"/>
  <c r="AF445" i="1"/>
  <c r="AD445" i="1"/>
  <c r="AB445" i="1"/>
  <c r="X445" i="1"/>
  <c r="V445" i="1"/>
  <c r="AY299" i="1"/>
  <c r="BA237" i="2" s="1"/>
  <c r="BB237" i="2" s="1"/>
  <c r="AX299" i="1"/>
  <c r="AV299" i="1"/>
  <c r="AT299" i="1"/>
  <c r="AQ299" i="1"/>
  <c r="AS237" i="2" s="1"/>
  <c r="AT237" i="2" s="1"/>
  <c r="AP299" i="1"/>
  <c r="AN299" i="1"/>
  <c r="AL299" i="1"/>
  <c r="AG299" i="1"/>
  <c r="AI237" i="2" s="1"/>
  <c r="AJ237" i="2" s="1"/>
  <c r="AF299" i="1"/>
  <c r="AD299" i="1"/>
  <c r="X299" i="1"/>
  <c r="V299" i="1"/>
  <c r="AY153" i="1"/>
  <c r="BA124" i="2" s="1"/>
  <c r="BB124" i="2" s="1"/>
  <c r="AX153" i="1"/>
  <c r="AV153" i="1"/>
  <c r="AT153" i="1"/>
  <c r="AQ153" i="1"/>
  <c r="AS124" i="2" s="1"/>
  <c r="AT124" i="2" s="1"/>
  <c r="AP153" i="1"/>
  <c r="AN153" i="1"/>
  <c r="AL153" i="1"/>
  <c r="AF153" i="1"/>
  <c r="AD153" i="1"/>
  <c r="X153" i="1"/>
  <c r="V153" i="1"/>
  <c r="AY480" i="1" l="1"/>
  <c r="BA365" i="2" s="1"/>
  <c r="BB365" i="2" s="1"/>
  <c r="BA362" i="2"/>
  <c r="BB362" i="2" s="1"/>
  <c r="AG480" i="1"/>
  <c r="AI365" i="2" s="1"/>
  <c r="AJ365" i="2" s="1"/>
  <c r="AI362" i="2"/>
  <c r="AJ362" i="2" s="1"/>
  <c r="BA299" i="1"/>
  <c r="BC237" i="2" s="1"/>
  <c r="BD237" i="2" s="1"/>
  <c r="BA445" i="1"/>
  <c r="BC331" i="2" s="1"/>
  <c r="BD331" i="2" s="1"/>
  <c r="BA153" i="1"/>
  <c r="BC124" i="2" s="1"/>
  <c r="BD124" i="2" s="1"/>
  <c r="AH445" i="1"/>
  <c r="AR445" i="1"/>
  <c r="AZ445" i="1"/>
  <c r="AR477" i="1"/>
  <c r="AR480" i="1" s="1"/>
  <c r="AH299" i="1"/>
  <c r="AR299" i="1"/>
  <c r="AZ299" i="1"/>
  <c r="BA477" i="1"/>
  <c r="AH477" i="1"/>
  <c r="AH480" i="1" s="1"/>
  <c r="AZ477" i="1"/>
  <c r="AZ480" i="1" s="1"/>
  <c r="AH153" i="1"/>
  <c r="AR153" i="1"/>
  <c r="AZ153" i="1"/>
  <c r="W24" i="1"/>
  <c r="Y24" i="2" s="1"/>
  <c r="Z24" i="2" s="1"/>
  <c r="U24" i="1"/>
  <c r="W24" i="2" s="1"/>
  <c r="X24" i="2" s="1"/>
  <c r="BA480" i="1" l="1"/>
  <c r="BC365" i="2" s="1"/>
  <c r="BD365" i="2" s="1"/>
  <c r="BC362" i="2"/>
  <c r="BD362" i="2" s="1"/>
  <c r="DP24" i="2"/>
  <c r="DC24" i="2"/>
  <c r="DQ24" i="2"/>
  <c r="DD24" i="2"/>
  <c r="BB299" i="1"/>
  <c r="BB445" i="1"/>
  <c r="BB153" i="1"/>
  <c r="BB477" i="1"/>
  <c r="BB480" i="1" s="1"/>
  <c r="U726" i="1"/>
  <c r="W540" i="2" s="1"/>
  <c r="X540" i="2" s="1"/>
  <c r="AY724" i="1"/>
  <c r="BA538" i="2" s="1"/>
  <c r="BB538" i="2" s="1"/>
  <c r="AX724" i="1"/>
  <c r="AV724" i="1"/>
  <c r="AT724" i="1"/>
  <c r="AQ724" i="1"/>
  <c r="AS538" i="2" s="1"/>
  <c r="AT538" i="2" s="1"/>
  <c r="AP724" i="1"/>
  <c r="AN724" i="1"/>
  <c r="AL724" i="1"/>
  <c r="AG724" i="1"/>
  <c r="AI538" i="2" s="1"/>
  <c r="AJ538" i="2" s="1"/>
  <c r="AF724" i="1"/>
  <c r="AD724" i="1"/>
  <c r="AB724" i="1"/>
  <c r="X724" i="1"/>
  <c r="V724" i="1"/>
  <c r="DP540" i="2" l="1"/>
  <c r="DC540" i="2"/>
  <c r="BA724" i="1"/>
  <c r="BC538" i="2" s="1"/>
  <c r="BD538" i="2" s="1"/>
  <c r="AR724" i="1"/>
  <c r="AZ724" i="1"/>
  <c r="AH724" i="1"/>
  <c r="AY953" i="1"/>
  <c r="BA724" i="2" s="1"/>
  <c r="BB724" i="2" s="1"/>
  <c r="AX953" i="1"/>
  <c r="AV953" i="1"/>
  <c r="AT953" i="1"/>
  <c r="AQ953" i="1"/>
  <c r="AS724" i="2" s="1"/>
  <c r="AT724" i="2" s="1"/>
  <c r="AP953" i="1"/>
  <c r="AN953" i="1"/>
  <c r="AL953" i="1"/>
  <c r="AG953" i="1"/>
  <c r="AI724" i="2" s="1"/>
  <c r="AJ724" i="2" s="1"/>
  <c r="AF953" i="1"/>
  <c r="AD953" i="1"/>
  <c r="Y953" i="1"/>
  <c r="AA724" i="2" s="1"/>
  <c r="AB724" i="2" s="1"/>
  <c r="X953" i="1"/>
  <c r="V953" i="1"/>
  <c r="T953" i="1"/>
  <c r="BA698" i="2"/>
  <c r="BB698" i="2" s="1"/>
  <c r="AX928" i="1"/>
  <c r="AV928" i="1"/>
  <c r="AT928" i="1"/>
  <c r="AQ928" i="1"/>
  <c r="AS698" i="2" s="1"/>
  <c r="AT698" i="2" s="1"/>
  <c r="AP928" i="1"/>
  <c r="AN928" i="1"/>
  <c r="AL928" i="1"/>
  <c r="AG928" i="1"/>
  <c r="AI698" i="2" s="1"/>
  <c r="AJ698" i="2" s="1"/>
  <c r="AF928" i="1"/>
  <c r="AD928" i="1"/>
  <c r="AB928" i="1"/>
  <c r="Y928" i="1"/>
  <c r="AA698" i="2" s="1"/>
  <c r="AB698" i="2" s="1"/>
  <c r="X928" i="1"/>
  <c r="V928" i="1"/>
  <c r="T928" i="1"/>
  <c r="AY911" i="1"/>
  <c r="BA686" i="2" s="1"/>
  <c r="BB686" i="2" s="1"/>
  <c r="AX911" i="1"/>
  <c r="AV911" i="1"/>
  <c r="AT911" i="1"/>
  <c r="AQ911" i="1"/>
  <c r="AS686" i="2" s="1"/>
  <c r="AT686" i="2" s="1"/>
  <c r="AP911" i="1"/>
  <c r="AN911" i="1"/>
  <c r="AL911" i="1"/>
  <c r="AG911" i="1"/>
  <c r="AI686" i="2" s="1"/>
  <c r="AJ686" i="2" s="1"/>
  <c r="AF911" i="1"/>
  <c r="AD911" i="1"/>
  <c r="AB911" i="1"/>
  <c r="Y911" i="1"/>
  <c r="AA686" i="2" s="1"/>
  <c r="AB686" i="2" s="1"/>
  <c r="X911" i="1"/>
  <c r="V911" i="1"/>
  <c r="T911" i="1"/>
  <c r="AY905" i="1"/>
  <c r="BA678" i="2" s="1"/>
  <c r="BB678" i="2" s="1"/>
  <c r="AX905" i="1"/>
  <c r="AV905" i="1"/>
  <c r="AT905" i="1"/>
  <c r="AQ905" i="1"/>
  <c r="AS678" i="2" s="1"/>
  <c r="AT678" i="2" s="1"/>
  <c r="AP905" i="1"/>
  <c r="AN905" i="1"/>
  <c r="AL905" i="1"/>
  <c r="AG905" i="1"/>
  <c r="AI678" i="2" s="1"/>
  <c r="AJ678" i="2" s="1"/>
  <c r="AF905" i="1"/>
  <c r="AD905" i="1"/>
  <c r="AB905" i="1"/>
  <c r="Y905" i="1"/>
  <c r="AA678" i="2" s="1"/>
  <c r="AB678" i="2" s="1"/>
  <c r="X905" i="1"/>
  <c r="V905" i="1"/>
  <c r="T905" i="1"/>
  <c r="BA905" i="1" l="1"/>
  <c r="BC678" i="2" s="1"/>
  <c r="BD678" i="2" s="1"/>
  <c r="BA911" i="1"/>
  <c r="BC686" i="2" s="1"/>
  <c r="BD686" i="2" s="1"/>
  <c r="BA928" i="1"/>
  <c r="BC698" i="2" s="1"/>
  <c r="BD698" i="2" s="1"/>
  <c r="AI911" i="1"/>
  <c r="AK686" i="2" s="1"/>
  <c r="AL686" i="2" s="1"/>
  <c r="BB724" i="1"/>
  <c r="AI905" i="1"/>
  <c r="AK678" i="2" s="1"/>
  <c r="AL678" i="2" s="1"/>
  <c r="AI928" i="1"/>
  <c r="AK698" i="2" s="1"/>
  <c r="AL698" i="2" s="1"/>
  <c r="AH928" i="1"/>
  <c r="AR928" i="1"/>
  <c r="AZ928" i="1"/>
  <c r="AH953" i="1"/>
  <c r="AR953" i="1"/>
  <c r="AI953" i="1"/>
  <c r="AK724" i="2" s="1"/>
  <c r="AL724" i="2" s="1"/>
  <c r="BA953" i="1"/>
  <c r="BC724" i="2" s="1"/>
  <c r="BD724" i="2" s="1"/>
  <c r="AH905" i="1"/>
  <c r="AZ953" i="1"/>
  <c r="AR905" i="1"/>
  <c r="AZ905" i="1"/>
  <c r="Z905" i="1"/>
  <c r="Z953" i="1"/>
  <c r="Z928" i="1"/>
  <c r="Z911" i="1"/>
  <c r="AH911" i="1"/>
  <c r="AR911" i="1"/>
  <c r="AZ911" i="1"/>
  <c r="Q905" i="1" l="1"/>
  <c r="Q911" i="1"/>
  <c r="AJ905" i="1"/>
  <c r="Q928" i="1"/>
  <c r="BB953" i="1"/>
  <c r="AJ953" i="1"/>
  <c r="AJ928" i="1"/>
  <c r="BB928" i="1"/>
  <c r="Q953" i="1"/>
  <c r="BB905" i="1"/>
  <c r="BB911" i="1"/>
  <c r="AJ911" i="1"/>
  <c r="S698" i="2" l="1"/>
  <c r="T698" i="2" s="1"/>
  <c r="Q768" i="3"/>
  <c r="S686" i="2"/>
  <c r="T686" i="2" s="1"/>
  <c r="Q756" i="3"/>
  <c r="S724" i="2"/>
  <c r="T724" i="2" s="1"/>
  <c r="Q793" i="3"/>
  <c r="S678" i="2"/>
  <c r="T678" i="2" s="1"/>
  <c r="Q748" i="3"/>
  <c r="R905" i="1"/>
  <c r="R748" i="3" s="1"/>
  <c r="R953" i="1"/>
  <c r="R793" i="3" s="1"/>
  <c r="R928" i="1"/>
  <c r="R768" i="3" s="1"/>
  <c r="R911" i="1"/>
  <c r="R756" i="3" s="1"/>
  <c r="AY902" i="1"/>
  <c r="BA675" i="2" s="1"/>
  <c r="BB675" i="2" s="1"/>
  <c r="AX902" i="1"/>
  <c r="AV902" i="1"/>
  <c r="AT902" i="1"/>
  <c r="AQ902" i="1"/>
  <c r="AP902" i="1"/>
  <c r="AN902" i="1"/>
  <c r="AL902" i="1"/>
  <c r="AG902" i="1"/>
  <c r="AI675" i="2" s="1"/>
  <c r="AJ675" i="2" s="1"/>
  <c r="AF902" i="1"/>
  <c r="AD902" i="1"/>
  <c r="AB902" i="1"/>
  <c r="Y902" i="1"/>
  <c r="AA675" i="2" s="1"/>
  <c r="AB675" i="2" s="1"/>
  <c r="X902" i="1"/>
  <c r="V902" i="1"/>
  <c r="T902" i="1"/>
  <c r="AY1102" i="1"/>
  <c r="BA821" i="2" s="1"/>
  <c r="BB821" i="2" s="1"/>
  <c r="AX1102" i="1"/>
  <c r="AV1102" i="1"/>
  <c r="AT1102" i="1"/>
  <c r="AQ1102" i="1"/>
  <c r="AS821" i="2" s="1"/>
  <c r="AT821" i="2" s="1"/>
  <c r="AP1102" i="1"/>
  <c r="AN1102" i="1"/>
  <c r="AL1102" i="1"/>
  <c r="AG1102" i="1"/>
  <c r="AI821" i="2" s="1"/>
  <c r="AJ821" i="2" s="1"/>
  <c r="AF1102" i="1"/>
  <c r="AD1102" i="1"/>
  <c r="Y1102" i="1"/>
  <c r="AA821" i="2" s="1"/>
  <c r="AB821" i="2" s="1"/>
  <c r="X1102" i="1"/>
  <c r="V1102" i="1"/>
  <c r="T1102" i="1"/>
  <c r="V429" i="1"/>
  <c r="V397" i="1"/>
  <c r="BA902" i="1" l="1"/>
  <c r="BC675" i="2" s="1"/>
  <c r="BD675" i="2" s="1"/>
  <c r="AS675" i="2"/>
  <c r="AT675" i="2" s="1"/>
  <c r="BA1102" i="1"/>
  <c r="BC821" i="2" s="1"/>
  <c r="BD821" i="2" s="1"/>
  <c r="AI1102" i="1"/>
  <c r="AK821" i="2" s="1"/>
  <c r="AL821" i="2" s="1"/>
  <c r="AI902" i="1"/>
  <c r="Z1102" i="1"/>
  <c r="AH1102" i="1"/>
  <c r="AR1102" i="1"/>
  <c r="AZ1102" i="1"/>
  <c r="AR902" i="1"/>
  <c r="AZ902" i="1"/>
  <c r="Z902" i="1"/>
  <c r="AH902" i="1"/>
  <c r="U413" i="1"/>
  <c r="W302" i="2" s="1"/>
  <c r="X302" i="2" s="1"/>
  <c r="W413" i="1"/>
  <c r="Y302" i="2" s="1"/>
  <c r="Z302" i="2" s="1"/>
  <c r="AA413" i="1"/>
  <c r="AC302" i="2" s="1"/>
  <c r="AD302" i="2" s="1"/>
  <c r="AC413" i="1"/>
  <c r="AK413" i="1"/>
  <c r="AM302" i="2" s="1"/>
  <c r="AN302" i="2" s="1"/>
  <c r="AM413" i="1"/>
  <c r="AO302" i="2" s="1"/>
  <c r="AP302" i="2" s="1"/>
  <c r="AS413" i="1"/>
  <c r="AU302" i="2" s="1"/>
  <c r="AV302" i="2" s="1"/>
  <c r="AU413" i="1"/>
  <c r="AW302" i="2" s="1"/>
  <c r="AX302" i="2" s="1"/>
  <c r="AW413" i="1"/>
  <c r="AY302" i="2" s="1"/>
  <c r="AZ302" i="2" s="1"/>
  <c r="AY366" i="1"/>
  <c r="BA273" i="2" s="1"/>
  <c r="BB273" i="2" s="1"/>
  <c r="AQ366" i="1"/>
  <c r="AS273" i="2" s="1"/>
  <c r="AT273" i="2" s="1"/>
  <c r="AG366" i="1"/>
  <c r="AI273" i="2" s="1"/>
  <c r="AJ273" i="2" s="1"/>
  <c r="X366" i="1"/>
  <c r="V366" i="1"/>
  <c r="AY367" i="1"/>
  <c r="BA274" i="2" s="1"/>
  <c r="BB274" i="2" s="1"/>
  <c r="AQ367" i="1"/>
  <c r="AS274" i="2" s="1"/>
  <c r="AT274" i="2" s="1"/>
  <c r="AG367" i="1"/>
  <c r="AI274" i="2" s="1"/>
  <c r="AJ274" i="2" s="1"/>
  <c r="X367" i="1"/>
  <c r="V367" i="1"/>
  <c r="AY374" i="1"/>
  <c r="BA279" i="2" s="1"/>
  <c r="BB279" i="2" s="1"/>
  <c r="X374" i="1"/>
  <c r="V374" i="1"/>
  <c r="AY365" i="1"/>
  <c r="BA272" i="2" s="1"/>
  <c r="BB272" i="2" s="1"/>
  <c r="AQ365" i="1"/>
  <c r="AS272" i="2" s="1"/>
  <c r="AT272" i="2" s="1"/>
  <c r="AG365" i="1"/>
  <c r="AI272" i="2" s="1"/>
  <c r="AJ272" i="2" s="1"/>
  <c r="X365" i="1"/>
  <c r="V365" i="1"/>
  <c r="AY364" i="1"/>
  <c r="BA271" i="2" s="1"/>
  <c r="BB271" i="2" s="1"/>
  <c r="AQ364" i="1"/>
  <c r="AS271" i="2" s="1"/>
  <c r="AT271" i="2" s="1"/>
  <c r="AG364" i="1"/>
  <c r="AI271" i="2" s="1"/>
  <c r="AJ271" i="2" s="1"/>
  <c r="X364" i="1"/>
  <c r="V364" i="1"/>
  <c r="AY337" i="1"/>
  <c r="BA264" i="2" s="1"/>
  <c r="BB264" i="2" s="1"/>
  <c r="AX337" i="1"/>
  <c r="AV337" i="1"/>
  <c r="AT337" i="1"/>
  <c r="AQ337" i="1"/>
  <c r="AS264" i="2" s="1"/>
  <c r="AT264" i="2" s="1"/>
  <c r="AP337" i="1"/>
  <c r="AN337" i="1"/>
  <c r="AL337" i="1"/>
  <c r="AG337" i="1"/>
  <c r="AI264" i="2" s="1"/>
  <c r="AJ264" i="2" s="1"/>
  <c r="AF337" i="1"/>
  <c r="AD337" i="1"/>
  <c r="AB337" i="1"/>
  <c r="X337" i="1"/>
  <c r="V337" i="1"/>
  <c r="AE302" i="2" l="1"/>
  <c r="AF302" i="2" s="1"/>
  <c r="DF302" i="2" s="1"/>
  <c r="AC420" i="1"/>
  <c r="Q902" i="1"/>
  <c r="AK675" i="2"/>
  <c r="AL675" i="2" s="1"/>
  <c r="DM302" i="2"/>
  <c r="DZ302" i="2"/>
  <c r="DU302" i="2"/>
  <c r="DH302" i="2"/>
  <c r="DP302" i="2"/>
  <c r="DC302" i="2"/>
  <c r="DY302" i="2"/>
  <c r="DL302" i="2"/>
  <c r="DX302" i="2"/>
  <c r="DK302" i="2"/>
  <c r="DR302" i="2"/>
  <c r="DE302" i="2"/>
  <c r="DI302" i="2"/>
  <c r="DV302" i="2"/>
  <c r="DQ302" i="2"/>
  <c r="DD302" i="2"/>
  <c r="Q1102" i="1"/>
  <c r="BA367" i="1"/>
  <c r="BC274" i="2" s="1"/>
  <c r="BD274" i="2" s="1"/>
  <c r="BA364" i="1"/>
  <c r="BC271" i="2" s="1"/>
  <c r="BD271" i="2" s="1"/>
  <c r="BA337" i="1"/>
  <c r="BC264" i="2" s="1"/>
  <c r="BD264" i="2" s="1"/>
  <c r="BA365" i="1"/>
  <c r="BC272" i="2" s="1"/>
  <c r="BD272" i="2" s="1"/>
  <c r="BA374" i="1"/>
  <c r="BC279" i="2" s="1"/>
  <c r="BD279" i="2" s="1"/>
  <c r="BB902" i="1"/>
  <c r="AJ1102" i="1"/>
  <c r="BB1102" i="1"/>
  <c r="AH337" i="1"/>
  <c r="AR337" i="1"/>
  <c r="AZ337" i="1"/>
  <c r="AH367" i="1"/>
  <c r="AZ367" i="1"/>
  <c r="AR364" i="1"/>
  <c r="AR365" i="1"/>
  <c r="AR374" i="1"/>
  <c r="AR367" i="1"/>
  <c r="AR366" i="1"/>
  <c r="AJ902" i="1"/>
  <c r="AH366" i="1"/>
  <c r="AH374" i="1"/>
  <c r="AZ366" i="1"/>
  <c r="BA366" i="1"/>
  <c r="BC273" i="2" s="1"/>
  <c r="BD273" i="2" s="1"/>
  <c r="AZ374" i="1"/>
  <c r="AH364" i="1"/>
  <c r="AH365" i="1"/>
  <c r="AZ365" i="1"/>
  <c r="S821" i="2" l="1"/>
  <c r="T821" i="2" s="1"/>
  <c r="Q898" i="3"/>
  <c r="S675" i="2"/>
  <c r="T675" i="2" s="1"/>
  <c r="Q745" i="3"/>
  <c r="DS302" i="2"/>
  <c r="BB367" i="1"/>
  <c r="BB374" i="1"/>
  <c r="BB364" i="1"/>
  <c r="BB366" i="1"/>
  <c r="R1102" i="1"/>
  <c r="R898" i="3" s="1"/>
  <c r="R902" i="1"/>
  <c r="R745" i="3" s="1"/>
  <c r="BB365" i="1"/>
  <c r="BB337" i="1"/>
  <c r="Z1105" i="1"/>
  <c r="AJ1105" i="1" s="1"/>
  <c r="AY704" i="1" l="1"/>
  <c r="BA453" i="2" s="1"/>
  <c r="BB453" i="2" s="1"/>
  <c r="AX704" i="1"/>
  <c r="AV704" i="1"/>
  <c r="AT704" i="1"/>
  <c r="AQ704" i="1"/>
  <c r="AS453" i="2" s="1"/>
  <c r="AT453" i="2" s="1"/>
  <c r="AP704" i="1"/>
  <c r="AN704" i="1"/>
  <c r="AL704" i="1"/>
  <c r="AG704" i="1"/>
  <c r="AI453" i="2" s="1"/>
  <c r="AJ453" i="2" s="1"/>
  <c r="AF704" i="1"/>
  <c r="AD704" i="1"/>
  <c r="AB704" i="1"/>
  <c r="X704" i="1"/>
  <c r="V704" i="1"/>
  <c r="BA704" i="1" l="1"/>
  <c r="BC453" i="2" s="1"/>
  <c r="BD453" i="2" s="1"/>
  <c r="AZ704" i="1"/>
  <c r="AH704" i="1"/>
  <c r="AR704" i="1"/>
  <c r="AY685" i="1"/>
  <c r="BA519" i="2" s="1"/>
  <c r="BB519" i="2" s="1"/>
  <c r="AX685" i="1"/>
  <c r="AV685" i="1"/>
  <c r="AT685" i="1"/>
  <c r="AQ685" i="1"/>
  <c r="AS519" i="2" s="1"/>
  <c r="AT519" i="2" s="1"/>
  <c r="AP685" i="1"/>
  <c r="AN685" i="1"/>
  <c r="AL685" i="1"/>
  <c r="AG685" i="1"/>
  <c r="AI519" i="2" s="1"/>
  <c r="AJ519" i="2" s="1"/>
  <c r="AF685" i="1"/>
  <c r="AD685" i="1"/>
  <c r="AB685" i="1"/>
  <c r="X685" i="1"/>
  <c r="V685" i="1"/>
  <c r="AY684" i="1"/>
  <c r="BA518" i="2" s="1"/>
  <c r="BB518" i="2" s="1"/>
  <c r="AX684" i="1"/>
  <c r="AV684" i="1"/>
  <c r="AT684" i="1"/>
  <c r="AQ684" i="1"/>
  <c r="AS518" i="2" s="1"/>
  <c r="AT518" i="2" s="1"/>
  <c r="AP684" i="1"/>
  <c r="AN684" i="1"/>
  <c r="AL684" i="1"/>
  <c r="AG684" i="1"/>
  <c r="AI518" i="2" s="1"/>
  <c r="AJ518" i="2" s="1"/>
  <c r="AF684" i="1"/>
  <c r="AD684" i="1"/>
  <c r="AB684" i="1"/>
  <c r="X684" i="1"/>
  <c r="V684" i="1"/>
  <c r="AY681" i="1"/>
  <c r="BA516" i="2" s="1"/>
  <c r="BB516" i="2" s="1"/>
  <c r="AX681" i="1"/>
  <c r="AV681" i="1"/>
  <c r="AT681" i="1"/>
  <c r="AQ681" i="1"/>
  <c r="AS516" i="2" s="1"/>
  <c r="AT516" i="2" s="1"/>
  <c r="AP681" i="1"/>
  <c r="AN681" i="1"/>
  <c r="AL681" i="1"/>
  <c r="AG681" i="1"/>
  <c r="AI516" i="2" s="1"/>
  <c r="AJ516" i="2" s="1"/>
  <c r="AF681" i="1"/>
  <c r="AD681" i="1"/>
  <c r="AB681" i="1"/>
  <c r="X681" i="1"/>
  <c r="V681" i="1"/>
  <c r="AY680" i="1"/>
  <c r="BA515" i="2" s="1"/>
  <c r="BB515" i="2" s="1"/>
  <c r="AX680" i="1"/>
  <c r="AV680" i="1"/>
  <c r="AT680" i="1"/>
  <c r="AQ680" i="1"/>
  <c r="AS515" i="2" s="1"/>
  <c r="AT515" i="2" s="1"/>
  <c r="AP680" i="1"/>
  <c r="AN680" i="1"/>
  <c r="AL680" i="1"/>
  <c r="AG680" i="1"/>
  <c r="AI515" i="2" s="1"/>
  <c r="AJ515" i="2" s="1"/>
  <c r="AF680" i="1"/>
  <c r="AD680" i="1"/>
  <c r="AB680" i="1"/>
  <c r="X680" i="1"/>
  <c r="V680" i="1"/>
  <c r="BA685" i="1" l="1"/>
  <c r="BC519" i="2" s="1"/>
  <c r="BD519" i="2" s="1"/>
  <c r="BA681" i="1"/>
  <c r="BC516" i="2" s="1"/>
  <c r="BD516" i="2" s="1"/>
  <c r="BA680" i="1"/>
  <c r="BC515" i="2" s="1"/>
  <c r="BD515" i="2" s="1"/>
  <c r="BB704" i="1"/>
  <c r="BA684" i="1"/>
  <c r="BC518" i="2" s="1"/>
  <c r="BD518" i="2" s="1"/>
  <c r="AR684" i="1"/>
  <c r="AR685" i="1"/>
  <c r="AH680" i="1"/>
  <c r="AR680" i="1"/>
  <c r="AZ680" i="1"/>
  <c r="AH681" i="1"/>
  <c r="AR681" i="1"/>
  <c r="AZ681" i="1"/>
  <c r="AH684" i="1"/>
  <c r="AZ684" i="1"/>
  <c r="AH685" i="1"/>
  <c r="AZ685" i="1"/>
  <c r="BB685" i="1" l="1"/>
  <c r="BB681" i="1"/>
  <c r="BB684" i="1"/>
  <c r="BB680" i="1"/>
  <c r="AY932" i="1"/>
  <c r="BA702" i="2" s="1"/>
  <c r="BB702" i="2" s="1"/>
  <c r="AX932" i="1"/>
  <c r="AV932" i="1"/>
  <c r="AT932" i="1"/>
  <c r="AQ932" i="1"/>
  <c r="AP932" i="1"/>
  <c r="AN932" i="1"/>
  <c r="AL932" i="1"/>
  <c r="AG932" i="1"/>
  <c r="AI702" i="2" s="1"/>
  <c r="AJ702" i="2" s="1"/>
  <c r="AF932" i="1"/>
  <c r="AD932" i="1"/>
  <c r="AB932" i="1"/>
  <c r="Y932" i="1"/>
  <c r="AA702" i="2" s="1"/>
  <c r="AB702" i="2" s="1"/>
  <c r="X932" i="1"/>
  <c r="V932" i="1"/>
  <c r="T932" i="1"/>
  <c r="BA932" i="1" l="1"/>
  <c r="BC702" i="2" s="1"/>
  <c r="BD702" i="2" s="1"/>
  <c r="AS702" i="2"/>
  <c r="AT702" i="2" s="1"/>
  <c r="AI932" i="1"/>
  <c r="Z932" i="1"/>
  <c r="AH932" i="1"/>
  <c r="AR932" i="1"/>
  <c r="AZ932" i="1"/>
  <c r="R1105" i="1"/>
  <c r="R901" i="3" s="1"/>
  <c r="Y42" i="3" s="1"/>
  <c r="Q932" i="1" l="1"/>
  <c r="AK702" i="2"/>
  <c r="AL702" i="2" s="1"/>
  <c r="BB932" i="1"/>
  <c r="AJ932" i="1"/>
  <c r="Y1105" i="1"/>
  <c r="Q1105" i="1"/>
  <c r="AA824" i="2" l="1"/>
  <c r="AB824" i="2" s="1"/>
  <c r="AI1105" i="1"/>
  <c r="AK824" i="2" s="1"/>
  <c r="AL824" i="2" s="1"/>
  <c r="S824" i="2"/>
  <c r="T824" i="2" s="1"/>
  <c r="Q901" i="3"/>
  <c r="X42" i="3" s="1"/>
  <c r="S702" i="2"/>
  <c r="T702" i="2" s="1"/>
  <c r="Q772" i="3"/>
  <c r="R932" i="1"/>
  <c r="R772" i="3" s="1"/>
  <c r="X375" i="1"/>
  <c r="V375" i="1"/>
  <c r="BA291" i="2"/>
  <c r="BB291" i="2" s="1"/>
  <c r="AX396" i="1"/>
  <c r="AV396" i="1"/>
  <c r="AT396" i="1"/>
  <c r="AQ396" i="1"/>
  <c r="AS291" i="2" s="1"/>
  <c r="AT291" i="2" s="1"/>
  <c r="AP396" i="1"/>
  <c r="AN396" i="1"/>
  <c r="AL396" i="1"/>
  <c r="AG396" i="1"/>
  <c r="AI291" i="2" s="1"/>
  <c r="AJ291" i="2" s="1"/>
  <c r="AF396" i="1"/>
  <c r="AD396" i="1"/>
  <c r="AB396" i="1"/>
  <c r="X396" i="1"/>
  <c r="V396" i="1"/>
  <c r="X97" i="1"/>
  <c r="X96" i="1"/>
  <c r="X95" i="1"/>
  <c r="AR396" i="1" l="1"/>
  <c r="AH396" i="1"/>
  <c r="AZ396" i="1"/>
  <c r="BA396" i="1"/>
  <c r="BC291" i="2" s="1"/>
  <c r="BD291" i="2" s="1"/>
  <c r="BB396" i="1" l="1"/>
  <c r="AQ965" i="1" l="1"/>
  <c r="AS736" i="2" s="1"/>
  <c r="AT736" i="2" s="1"/>
  <c r="AB930" i="1"/>
  <c r="AB929" i="1"/>
  <c r="AB927" i="1"/>
  <c r="AG772" i="1"/>
  <c r="AI578" i="2" s="1"/>
  <c r="AJ578" i="2" s="1"/>
  <c r="AG767" i="1"/>
  <c r="AI576" i="2" s="1"/>
  <c r="AJ576" i="2" s="1"/>
  <c r="S816" i="1"/>
  <c r="U617" i="2" s="1"/>
  <c r="V617" i="2" s="1"/>
  <c r="Y965" i="1"/>
  <c r="AA736" i="2" s="1"/>
  <c r="AB736" i="2" s="1"/>
  <c r="S1070" i="1"/>
  <c r="U790" i="2" s="1"/>
  <c r="V790" i="2" s="1"/>
  <c r="DO617" i="2" l="1"/>
  <c r="DB617" i="2"/>
  <c r="DO790" i="2"/>
  <c r="DB790" i="2"/>
  <c r="AY634" i="1"/>
  <c r="BA476" i="2" s="1"/>
  <c r="BB476" i="2" s="1"/>
  <c r="AX634" i="1"/>
  <c r="AV634" i="1"/>
  <c r="AT634" i="1"/>
  <c r="AQ634" i="1"/>
  <c r="AP634" i="1"/>
  <c r="AN634" i="1"/>
  <c r="AL634" i="1"/>
  <c r="AG634" i="1"/>
  <c r="AI476" i="2" s="1"/>
  <c r="AJ476" i="2" s="1"/>
  <c r="AF634" i="1"/>
  <c r="AD634" i="1"/>
  <c r="AB634" i="1"/>
  <c r="X634" i="1"/>
  <c r="V634" i="1"/>
  <c r="AY944" i="1"/>
  <c r="BA715" i="2" s="1"/>
  <c r="BB715" i="2" s="1"/>
  <c r="AX944" i="1"/>
  <c r="AV944" i="1"/>
  <c r="AT944" i="1"/>
  <c r="AQ944" i="1"/>
  <c r="AS715" i="2" s="1"/>
  <c r="AT715" i="2" s="1"/>
  <c r="AP944" i="1"/>
  <c r="AN944" i="1"/>
  <c r="AL944" i="1"/>
  <c r="AG944" i="1"/>
  <c r="AI715" i="2" s="1"/>
  <c r="AJ715" i="2" s="1"/>
  <c r="AF944" i="1"/>
  <c r="AD944" i="1"/>
  <c r="Y944" i="1"/>
  <c r="AA715" i="2" s="1"/>
  <c r="AB715" i="2" s="1"/>
  <c r="X944" i="1"/>
  <c r="V944" i="1"/>
  <c r="T944" i="1"/>
  <c r="AY929" i="1"/>
  <c r="BA699" i="2" s="1"/>
  <c r="BB699" i="2" s="1"/>
  <c r="AX929" i="1"/>
  <c r="AV929" i="1"/>
  <c r="AT929" i="1"/>
  <c r="AQ929" i="1"/>
  <c r="AS699" i="2" s="1"/>
  <c r="AT699" i="2" s="1"/>
  <c r="AP929" i="1"/>
  <c r="AN929" i="1"/>
  <c r="AL929" i="1"/>
  <c r="AG929" i="1"/>
  <c r="AI699" i="2" s="1"/>
  <c r="AJ699" i="2" s="1"/>
  <c r="AF929" i="1"/>
  <c r="AD929" i="1"/>
  <c r="Y929" i="1"/>
  <c r="AA699" i="2" s="1"/>
  <c r="AB699" i="2" s="1"/>
  <c r="X929" i="1"/>
  <c r="V929" i="1"/>
  <c r="T929" i="1"/>
  <c r="AY908" i="1"/>
  <c r="BA683" i="2" s="1"/>
  <c r="BB683" i="2" s="1"/>
  <c r="AX908" i="1"/>
  <c r="AV908" i="1"/>
  <c r="AT908" i="1"/>
  <c r="AQ908" i="1"/>
  <c r="AS683" i="2" s="1"/>
  <c r="AT683" i="2" s="1"/>
  <c r="AP908" i="1"/>
  <c r="AN908" i="1"/>
  <c r="AL908" i="1"/>
  <c r="AG908" i="1"/>
  <c r="AI683" i="2" s="1"/>
  <c r="AJ683" i="2" s="1"/>
  <c r="AF908" i="1"/>
  <c r="AD908" i="1"/>
  <c r="AB908" i="1"/>
  <c r="Y908" i="1"/>
  <c r="AA683" i="2" s="1"/>
  <c r="AB683" i="2" s="1"/>
  <c r="X908" i="1"/>
  <c r="V908" i="1"/>
  <c r="T908" i="1"/>
  <c r="AY909" i="1"/>
  <c r="BA684" i="2" s="1"/>
  <c r="BB684" i="2" s="1"/>
  <c r="AX909" i="1"/>
  <c r="AV909" i="1"/>
  <c r="AT909" i="1"/>
  <c r="AQ909" i="1"/>
  <c r="AP909" i="1"/>
  <c r="AN909" i="1"/>
  <c r="AL909" i="1"/>
  <c r="AG909" i="1"/>
  <c r="AI684" i="2" s="1"/>
  <c r="AJ684" i="2" s="1"/>
  <c r="AF909" i="1"/>
  <c r="AD909" i="1"/>
  <c r="AB909" i="1"/>
  <c r="Y909" i="1"/>
  <c r="X909" i="1"/>
  <c r="V909" i="1"/>
  <c r="T909" i="1"/>
  <c r="AY803" i="1"/>
  <c r="BA604" i="2" s="1"/>
  <c r="BB604" i="2" s="1"/>
  <c r="AX803" i="1"/>
  <c r="AV803" i="1"/>
  <c r="AT803" i="1"/>
  <c r="AQ803" i="1"/>
  <c r="AS604" i="2" s="1"/>
  <c r="AT604" i="2" s="1"/>
  <c r="AP803" i="1"/>
  <c r="AN803" i="1"/>
  <c r="AL803" i="1"/>
  <c r="AG803" i="1"/>
  <c r="AI604" i="2" s="1"/>
  <c r="AJ604" i="2" s="1"/>
  <c r="AF803" i="1"/>
  <c r="AD803" i="1"/>
  <c r="AB803" i="1"/>
  <c r="Y803" i="1"/>
  <c r="AA604" i="2" s="1"/>
  <c r="AB604" i="2" s="1"/>
  <c r="X803" i="1"/>
  <c r="V803" i="1"/>
  <c r="T803" i="1"/>
  <c r="AY801" i="1"/>
  <c r="BA602" i="2" s="1"/>
  <c r="BB602" i="2" s="1"/>
  <c r="AX801" i="1"/>
  <c r="AV801" i="1"/>
  <c r="AT801" i="1"/>
  <c r="AQ801" i="1"/>
  <c r="AS602" i="2" s="1"/>
  <c r="AT602" i="2" s="1"/>
  <c r="AP801" i="1"/>
  <c r="AN801" i="1"/>
  <c r="AL801" i="1"/>
  <c r="AG801" i="1"/>
  <c r="AI602" i="2" s="1"/>
  <c r="AJ602" i="2" s="1"/>
  <c r="AF801" i="1"/>
  <c r="AD801" i="1"/>
  <c r="AB801" i="1"/>
  <c r="Y801" i="1"/>
  <c r="AA602" i="2" s="1"/>
  <c r="AB602" i="2" s="1"/>
  <c r="X801" i="1"/>
  <c r="V801" i="1"/>
  <c r="T801" i="1"/>
  <c r="AY338" i="1"/>
  <c r="BA265" i="2" s="1"/>
  <c r="BB265" i="2" s="1"/>
  <c r="AX338" i="1"/>
  <c r="AV338" i="1"/>
  <c r="AT338" i="1"/>
  <c r="AQ338" i="1"/>
  <c r="AS265" i="2" s="1"/>
  <c r="AT265" i="2" s="1"/>
  <c r="AP338" i="1"/>
  <c r="AN338" i="1"/>
  <c r="AL338" i="1"/>
  <c r="AG338" i="1"/>
  <c r="AI265" i="2" s="1"/>
  <c r="AJ265" i="2" s="1"/>
  <c r="AF338" i="1"/>
  <c r="AD338" i="1"/>
  <c r="AB338" i="1"/>
  <c r="X338" i="1"/>
  <c r="V338" i="1"/>
  <c r="AI803" i="1" l="1"/>
  <c r="AK604" i="2" s="1"/>
  <c r="AL604" i="2" s="1"/>
  <c r="AI909" i="1"/>
  <c r="AK684" i="2" s="1"/>
  <c r="AL684" i="2" s="1"/>
  <c r="AA684" i="2"/>
  <c r="AB684" i="2" s="1"/>
  <c r="BA909" i="1"/>
  <c r="BC684" i="2" s="1"/>
  <c r="BD684" i="2" s="1"/>
  <c r="AS684" i="2"/>
  <c r="AT684" i="2" s="1"/>
  <c r="BA634" i="1"/>
  <c r="BC476" i="2" s="1"/>
  <c r="BD476" i="2" s="1"/>
  <c r="AS476" i="2"/>
  <c r="AT476" i="2" s="1"/>
  <c r="AI801" i="1"/>
  <c r="AK602" i="2" s="1"/>
  <c r="AL602" i="2" s="1"/>
  <c r="BA801" i="1"/>
  <c r="BC602" i="2" s="1"/>
  <c r="BD602" i="2" s="1"/>
  <c r="AI908" i="1"/>
  <c r="AK683" i="2" s="1"/>
  <c r="AL683" i="2" s="1"/>
  <c r="AI929" i="1"/>
  <c r="AK699" i="2" s="1"/>
  <c r="AL699" i="2" s="1"/>
  <c r="BA338" i="1"/>
  <c r="BC265" i="2" s="1"/>
  <c r="BD265" i="2" s="1"/>
  <c r="BA803" i="1"/>
  <c r="BA908" i="1"/>
  <c r="BC683" i="2" s="1"/>
  <c r="BD683" i="2" s="1"/>
  <c r="AR338" i="1"/>
  <c r="AI944" i="1"/>
  <c r="AK715" i="2" s="1"/>
  <c r="AL715" i="2" s="1"/>
  <c r="AH634" i="1"/>
  <c r="AR634" i="1"/>
  <c r="AZ634" i="1"/>
  <c r="AH338" i="1"/>
  <c r="AZ338" i="1"/>
  <c r="BA944" i="1"/>
  <c r="BC715" i="2" s="1"/>
  <c r="BD715" i="2" s="1"/>
  <c r="AZ944" i="1"/>
  <c r="AR944" i="1"/>
  <c r="AH944" i="1"/>
  <c r="Z944" i="1"/>
  <c r="BA929" i="1"/>
  <c r="BC699" i="2" s="1"/>
  <c r="BD699" i="2" s="1"/>
  <c r="AZ908" i="1"/>
  <c r="Z908" i="1"/>
  <c r="AH908" i="1"/>
  <c r="AR908" i="1"/>
  <c r="Z929" i="1"/>
  <c r="AH929" i="1"/>
  <c r="AR929" i="1"/>
  <c r="AZ929" i="1"/>
  <c r="AZ803" i="1"/>
  <c r="Z909" i="1"/>
  <c r="AH909" i="1"/>
  <c r="AR909" i="1"/>
  <c r="AZ909" i="1"/>
  <c r="AR803" i="1"/>
  <c r="AH803" i="1"/>
  <c r="Z803" i="1"/>
  <c r="Z801" i="1"/>
  <c r="AH801" i="1"/>
  <c r="AR801" i="1"/>
  <c r="AZ801" i="1"/>
  <c r="BA122" i="2"/>
  <c r="BB122" i="2" s="1"/>
  <c r="AS122" i="2"/>
  <c r="AT122" i="2" s="1"/>
  <c r="AI122" i="2"/>
  <c r="AJ122" i="2" s="1"/>
  <c r="AY39" i="1"/>
  <c r="BA41" i="2" s="1"/>
  <c r="BB41" i="2" s="1"/>
  <c r="AV39" i="1"/>
  <c r="AT39" i="1"/>
  <c r="AQ39" i="1"/>
  <c r="AS41" i="2" s="1"/>
  <c r="AT41" i="2" s="1"/>
  <c r="AP39" i="1"/>
  <c r="AN39" i="1"/>
  <c r="AL39" i="1"/>
  <c r="AG39" i="1"/>
  <c r="AI41" i="2" s="1"/>
  <c r="AJ41" i="2" s="1"/>
  <c r="AF39" i="1"/>
  <c r="AD39" i="1"/>
  <c r="X39" i="1"/>
  <c r="V39" i="1"/>
  <c r="BA26" i="2"/>
  <c r="BB26" i="2" s="1"/>
  <c r="AS26" i="2"/>
  <c r="AT26" i="2" s="1"/>
  <c r="AI26" i="2"/>
  <c r="AJ26" i="2" s="1"/>
  <c r="Q909" i="1" l="1"/>
  <c r="Q803" i="1"/>
  <c r="BC604" i="2"/>
  <c r="BD604" i="2" s="1"/>
  <c r="Q801" i="1"/>
  <c r="BA39" i="1"/>
  <c r="BC41" i="2" s="1"/>
  <c r="BD41" i="2" s="1"/>
  <c r="Q908" i="1"/>
  <c r="BC26" i="2"/>
  <c r="BD26" i="2" s="1"/>
  <c r="Q929" i="1"/>
  <c r="BB338" i="1"/>
  <c r="Q944" i="1"/>
  <c r="AJ803" i="1"/>
  <c r="AJ908" i="1"/>
  <c r="BC122" i="2"/>
  <c r="BD122" i="2" s="1"/>
  <c r="BB803" i="1"/>
  <c r="BB634" i="1"/>
  <c r="BB944" i="1"/>
  <c r="AJ944" i="1"/>
  <c r="BB909" i="1"/>
  <c r="BB908" i="1"/>
  <c r="BB929" i="1"/>
  <c r="AJ929" i="1"/>
  <c r="AJ909" i="1"/>
  <c r="AJ801" i="1"/>
  <c r="BB801" i="1"/>
  <c r="AR39" i="1"/>
  <c r="AZ39" i="1"/>
  <c r="AH39" i="1"/>
  <c r="S683" i="2" l="1"/>
  <c r="T683" i="2" s="1"/>
  <c r="Q753" i="3"/>
  <c r="S602" i="2"/>
  <c r="T602" i="2" s="1"/>
  <c r="Q672" i="3"/>
  <c r="S604" i="2"/>
  <c r="T604" i="2" s="1"/>
  <c r="Q674" i="3"/>
  <c r="S684" i="2"/>
  <c r="T684" i="2" s="1"/>
  <c r="Q754" i="3"/>
  <c r="S715" i="2"/>
  <c r="T715" i="2" s="1"/>
  <c r="Q784" i="3"/>
  <c r="S699" i="2"/>
  <c r="T699" i="2" s="1"/>
  <c r="Q769" i="3"/>
  <c r="R908" i="1"/>
  <c r="R753" i="3" s="1"/>
  <c r="R803" i="1"/>
  <c r="R674" i="3" s="1"/>
  <c r="R944" i="1"/>
  <c r="R784" i="3" s="1"/>
  <c r="R909" i="1"/>
  <c r="R754" i="3" s="1"/>
  <c r="R929" i="1"/>
  <c r="R769" i="3" s="1"/>
  <c r="R801" i="1"/>
  <c r="R672" i="3" s="1"/>
  <c r="BB39" i="1"/>
  <c r="AU596" i="1" l="1"/>
  <c r="AW445" i="2" s="1"/>
  <c r="AX445" i="2" s="1"/>
  <c r="AV569" i="1"/>
  <c r="AV568" i="1"/>
  <c r="AV567" i="1"/>
  <c r="AY568" i="1"/>
  <c r="BA435" i="2" s="1"/>
  <c r="BB435" i="2" s="1"/>
  <c r="AX568" i="1"/>
  <c r="AT568" i="1"/>
  <c r="AQ568" i="1"/>
  <c r="AS435" i="2" s="1"/>
  <c r="AT435" i="2" s="1"/>
  <c r="AP568" i="1"/>
  <c r="AN568" i="1"/>
  <c r="AL568" i="1"/>
  <c r="AG568" i="1"/>
  <c r="AI435" i="2" s="1"/>
  <c r="AJ435" i="2" s="1"/>
  <c r="AF568" i="1"/>
  <c r="AD568" i="1"/>
  <c r="AB568" i="1"/>
  <c r="X568" i="1"/>
  <c r="V568" i="1"/>
  <c r="AY569" i="1"/>
  <c r="BA436" i="2" s="1"/>
  <c r="BB436" i="2" s="1"/>
  <c r="AX569" i="1"/>
  <c r="AT569" i="1"/>
  <c r="AQ569" i="1"/>
  <c r="AS436" i="2" s="1"/>
  <c r="AT436" i="2" s="1"/>
  <c r="AP569" i="1"/>
  <c r="AN569" i="1"/>
  <c r="AL569" i="1"/>
  <c r="AG569" i="1"/>
  <c r="AI436" i="2" s="1"/>
  <c r="AJ436" i="2" s="1"/>
  <c r="AF569" i="1"/>
  <c r="AD569" i="1"/>
  <c r="AB569" i="1"/>
  <c r="X569" i="1"/>
  <c r="V569" i="1"/>
  <c r="AY659" i="1"/>
  <c r="BA501" i="2" s="1"/>
  <c r="BB501" i="2" s="1"/>
  <c r="AX659" i="1"/>
  <c r="AV659" i="1"/>
  <c r="AT659" i="1"/>
  <c r="AQ659" i="1"/>
  <c r="AS501" i="2" s="1"/>
  <c r="AT501" i="2" s="1"/>
  <c r="AP659" i="1"/>
  <c r="AN659" i="1"/>
  <c r="AL659" i="1"/>
  <c r="AG659" i="1"/>
  <c r="AI501" i="2" s="1"/>
  <c r="AJ501" i="2" s="1"/>
  <c r="AF659" i="1"/>
  <c r="AD659" i="1"/>
  <c r="AB659" i="1"/>
  <c r="X659" i="1"/>
  <c r="V659" i="1"/>
  <c r="AV627" i="1"/>
  <c r="AN515" i="1"/>
  <c r="AY964" i="1"/>
  <c r="BA735" i="2" s="1"/>
  <c r="BB735" i="2" s="1"/>
  <c r="AX964" i="1"/>
  <c r="AV964" i="1"/>
  <c r="AT964" i="1"/>
  <c r="AQ964" i="1"/>
  <c r="AP964" i="1"/>
  <c r="AN964" i="1"/>
  <c r="AL964" i="1"/>
  <c r="AG964" i="1"/>
  <c r="AI735" i="2" s="1"/>
  <c r="AJ735" i="2" s="1"/>
  <c r="AF964" i="1"/>
  <c r="AD964" i="1"/>
  <c r="Y964" i="1"/>
  <c r="AA735" i="2" s="1"/>
  <c r="AB735" i="2" s="1"/>
  <c r="X964" i="1"/>
  <c r="V964" i="1"/>
  <c r="T964" i="1"/>
  <c r="AY965" i="1"/>
  <c r="AX965" i="1"/>
  <c r="AV965" i="1"/>
  <c r="AT965" i="1"/>
  <c r="AP965" i="1"/>
  <c r="AN965" i="1"/>
  <c r="AL965" i="1"/>
  <c r="AG965" i="1"/>
  <c r="AF965" i="1"/>
  <c r="AD965" i="1"/>
  <c r="X965" i="1"/>
  <c r="V965" i="1"/>
  <c r="T965" i="1"/>
  <c r="AU1070" i="1"/>
  <c r="AW790" i="2" s="1"/>
  <c r="AX790" i="2" s="1"/>
  <c r="AY960" i="1"/>
  <c r="BA731" i="2" s="1"/>
  <c r="BB731" i="2" s="1"/>
  <c r="AX960" i="1"/>
  <c r="AV960" i="1"/>
  <c r="AT960" i="1"/>
  <c r="AQ960" i="1"/>
  <c r="AS731" i="2" s="1"/>
  <c r="AT731" i="2" s="1"/>
  <c r="AP960" i="1"/>
  <c r="AN960" i="1"/>
  <c r="AL960" i="1"/>
  <c r="AG960" i="1"/>
  <c r="AI731" i="2" s="1"/>
  <c r="AJ731" i="2" s="1"/>
  <c r="AF960" i="1"/>
  <c r="AD960" i="1"/>
  <c r="Y960" i="1"/>
  <c r="AA731" i="2" s="1"/>
  <c r="AB731" i="2" s="1"/>
  <c r="X960" i="1"/>
  <c r="V960" i="1"/>
  <c r="T960" i="1"/>
  <c r="AY957" i="1"/>
  <c r="BA728" i="2" s="1"/>
  <c r="BB728" i="2" s="1"/>
  <c r="AX957" i="1"/>
  <c r="AV957" i="1"/>
  <c r="AT957" i="1"/>
  <c r="AQ957" i="1"/>
  <c r="AS728" i="2" s="1"/>
  <c r="AT728" i="2" s="1"/>
  <c r="AP957" i="1"/>
  <c r="AN957" i="1"/>
  <c r="AL957" i="1"/>
  <c r="AG957" i="1"/>
  <c r="AI728" i="2" s="1"/>
  <c r="AJ728" i="2" s="1"/>
  <c r="AF957" i="1"/>
  <c r="AD957" i="1"/>
  <c r="Y957" i="1"/>
  <c r="AA728" i="2" s="1"/>
  <c r="AB728" i="2" s="1"/>
  <c r="X957" i="1"/>
  <c r="V957" i="1"/>
  <c r="T957" i="1"/>
  <c r="BA964" i="1" l="1"/>
  <c r="BC735" i="2" s="1"/>
  <c r="BD735" i="2" s="1"/>
  <c r="AS735" i="2"/>
  <c r="AT735" i="2" s="1"/>
  <c r="AI965" i="1"/>
  <c r="AK736" i="2" s="1"/>
  <c r="AL736" i="2" s="1"/>
  <c r="AI736" i="2"/>
  <c r="AJ736" i="2" s="1"/>
  <c r="DL445" i="2"/>
  <c r="DY445" i="2"/>
  <c r="DL790" i="2"/>
  <c r="DY790" i="2"/>
  <c r="BA965" i="1"/>
  <c r="BC736" i="2" s="1"/>
  <c r="BD736" i="2" s="1"/>
  <c r="BA736" i="2"/>
  <c r="BB736" i="2" s="1"/>
  <c r="BA960" i="1"/>
  <c r="BC731" i="2" s="1"/>
  <c r="BD731" i="2" s="1"/>
  <c r="AI960" i="1"/>
  <c r="AK731" i="2" s="1"/>
  <c r="AL731" i="2" s="1"/>
  <c r="AI957" i="1"/>
  <c r="AK728" i="2" s="1"/>
  <c r="AL728" i="2" s="1"/>
  <c r="Z960" i="1"/>
  <c r="AR960" i="1"/>
  <c r="AH960" i="1"/>
  <c r="AH659" i="1"/>
  <c r="BA957" i="1"/>
  <c r="BC728" i="2" s="1"/>
  <c r="BD728" i="2" s="1"/>
  <c r="BA569" i="1"/>
  <c r="BC436" i="2" s="1"/>
  <c r="BD436" i="2" s="1"/>
  <c r="AZ960" i="1"/>
  <c r="BA568" i="1"/>
  <c r="BC435" i="2" s="1"/>
  <c r="BD435" i="2" s="1"/>
  <c r="AR659" i="1"/>
  <c r="AR569" i="1"/>
  <c r="AH569" i="1"/>
  <c r="AZ568" i="1"/>
  <c r="AR568" i="1"/>
  <c r="AH568" i="1"/>
  <c r="AZ569" i="1"/>
  <c r="BA659" i="1"/>
  <c r="BC501" i="2" s="1"/>
  <c r="BD501" i="2" s="1"/>
  <c r="AZ659" i="1"/>
  <c r="AI964" i="1"/>
  <c r="AH965" i="1"/>
  <c r="AR965" i="1"/>
  <c r="AZ965" i="1"/>
  <c r="Z965" i="1"/>
  <c r="AZ964" i="1"/>
  <c r="AR964" i="1"/>
  <c r="AH964" i="1"/>
  <c r="Z964" i="1"/>
  <c r="Z957" i="1"/>
  <c r="AH957" i="1"/>
  <c r="AR957" i="1"/>
  <c r="AZ957" i="1"/>
  <c r="AY941" i="1"/>
  <c r="BA712" i="2" s="1"/>
  <c r="BB712" i="2" s="1"/>
  <c r="AX941" i="1"/>
  <c r="AV941" i="1"/>
  <c r="AT941" i="1"/>
  <c r="AQ941" i="1"/>
  <c r="AS712" i="2" s="1"/>
  <c r="AT712" i="2" s="1"/>
  <c r="AP941" i="1"/>
  <c r="AN941" i="1"/>
  <c r="AL941" i="1"/>
  <c r="AG941" i="1"/>
  <c r="AI712" i="2" s="1"/>
  <c r="AJ712" i="2" s="1"/>
  <c r="AF941" i="1"/>
  <c r="AD941" i="1"/>
  <c r="Y941" i="1"/>
  <c r="AA712" i="2" s="1"/>
  <c r="AB712" i="2" s="1"/>
  <c r="X941" i="1"/>
  <c r="V941" i="1"/>
  <c r="T941" i="1"/>
  <c r="AY937" i="1"/>
  <c r="BA708" i="2" s="1"/>
  <c r="BB708" i="2" s="1"/>
  <c r="AX937" i="1"/>
  <c r="AV937" i="1"/>
  <c r="AT937" i="1"/>
  <c r="AQ937" i="1"/>
  <c r="AS708" i="2" s="1"/>
  <c r="AT708" i="2" s="1"/>
  <c r="AP937" i="1"/>
  <c r="AN937" i="1"/>
  <c r="AL937" i="1"/>
  <c r="AG937" i="1"/>
  <c r="AI708" i="2" s="1"/>
  <c r="AJ708" i="2" s="1"/>
  <c r="AF937" i="1"/>
  <c r="AD937" i="1"/>
  <c r="Y937" i="1"/>
  <c r="AA708" i="2" s="1"/>
  <c r="AB708" i="2" s="1"/>
  <c r="X937" i="1"/>
  <c r="V937" i="1"/>
  <c r="T937" i="1"/>
  <c r="AY935" i="1"/>
  <c r="BA706" i="2" s="1"/>
  <c r="BB706" i="2" s="1"/>
  <c r="AX935" i="1"/>
  <c r="AV935" i="1"/>
  <c r="AT935" i="1"/>
  <c r="AQ935" i="1"/>
  <c r="AS706" i="2" s="1"/>
  <c r="AT706" i="2" s="1"/>
  <c r="AP935" i="1"/>
  <c r="AN935" i="1"/>
  <c r="AL935" i="1"/>
  <c r="AG935" i="1"/>
  <c r="AI706" i="2" s="1"/>
  <c r="AJ706" i="2" s="1"/>
  <c r="AF935" i="1"/>
  <c r="AD935" i="1"/>
  <c r="AB935" i="1"/>
  <c r="Y935" i="1"/>
  <c r="X935" i="1"/>
  <c r="V935" i="1"/>
  <c r="T935" i="1"/>
  <c r="AV920" i="1"/>
  <c r="AY920" i="1"/>
  <c r="BA695" i="2" s="1"/>
  <c r="BB695" i="2" s="1"/>
  <c r="AX920" i="1"/>
  <c r="AT920" i="1"/>
  <c r="AQ920" i="1"/>
  <c r="AS695" i="2" s="1"/>
  <c r="AT695" i="2" s="1"/>
  <c r="AP920" i="1"/>
  <c r="AN920" i="1"/>
  <c r="AL920" i="1"/>
  <c r="AG920" i="1"/>
  <c r="AI695" i="2" s="1"/>
  <c r="AJ695" i="2" s="1"/>
  <c r="AF920" i="1"/>
  <c r="AD920" i="1"/>
  <c r="AB920" i="1"/>
  <c r="Y920" i="1"/>
  <c r="AA695" i="2" s="1"/>
  <c r="AB695" i="2" s="1"/>
  <c r="X920" i="1"/>
  <c r="V920" i="1"/>
  <c r="T920" i="1"/>
  <c r="AY907" i="1"/>
  <c r="BA682" i="2" s="1"/>
  <c r="BB682" i="2" s="1"/>
  <c r="AX907" i="1"/>
  <c r="AV907" i="1"/>
  <c r="AT907" i="1"/>
  <c r="AQ907" i="1"/>
  <c r="AS682" i="2" s="1"/>
  <c r="AT682" i="2" s="1"/>
  <c r="AP907" i="1"/>
  <c r="AN907" i="1"/>
  <c r="AL907" i="1"/>
  <c r="AG907" i="1"/>
  <c r="AI682" i="2" s="1"/>
  <c r="AJ682" i="2" s="1"/>
  <c r="AF907" i="1"/>
  <c r="AD907" i="1"/>
  <c r="AB907" i="1"/>
  <c r="Y907" i="1"/>
  <c r="AA682" i="2" s="1"/>
  <c r="AB682" i="2" s="1"/>
  <c r="X907" i="1"/>
  <c r="V907" i="1"/>
  <c r="T907" i="1"/>
  <c r="Q964" i="1" l="1"/>
  <c r="AK735" i="2"/>
  <c r="AL735" i="2" s="1"/>
  <c r="AI920" i="1"/>
  <c r="AK695" i="2" s="1"/>
  <c r="AL695" i="2" s="1"/>
  <c r="Q965" i="1"/>
  <c r="AI935" i="1"/>
  <c r="AK706" i="2" s="1"/>
  <c r="AL706" i="2" s="1"/>
  <c r="AA706" i="2"/>
  <c r="AB706" i="2" s="1"/>
  <c r="Q960" i="1"/>
  <c r="BA935" i="1"/>
  <c r="AI937" i="1"/>
  <c r="AK708" i="2" s="1"/>
  <c r="AL708" i="2" s="1"/>
  <c r="Q957" i="1"/>
  <c r="BB960" i="1"/>
  <c r="AJ960" i="1"/>
  <c r="BA907" i="1"/>
  <c r="BC682" i="2" s="1"/>
  <c r="BD682" i="2" s="1"/>
  <c r="BA937" i="1"/>
  <c r="BC708" i="2" s="1"/>
  <c r="BD708" i="2" s="1"/>
  <c r="BB659" i="1"/>
  <c r="AI907" i="1"/>
  <c r="AK682" i="2" s="1"/>
  <c r="AL682" i="2" s="1"/>
  <c r="BA920" i="1"/>
  <c r="BC695" i="2" s="1"/>
  <c r="BD695" i="2" s="1"/>
  <c r="AJ965" i="1"/>
  <c r="BB965" i="1"/>
  <c r="BB569" i="1"/>
  <c r="BB568" i="1"/>
  <c r="BB957" i="1"/>
  <c r="AJ957" i="1"/>
  <c r="AI941" i="1"/>
  <c r="AK712" i="2" s="1"/>
  <c r="AL712" i="2" s="1"/>
  <c r="Z907" i="1"/>
  <c r="BA941" i="1"/>
  <c r="BC712" i="2" s="1"/>
  <c r="BD712" i="2" s="1"/>
  <c r="BB964" i="1"/>
  <c r="AJ964" i="1"/>
  <c r="AZ941" i="1"/>
  <c r="AR941" i="1"/>
  <c r="AH941" i="1"/>
  <c r="Z941" i="1"/>
  <c r="AZ937" i="1"/>
  <c r="AR937" i="1"/>
  <c r="AH937" i="1"/>
  <c r="Z937" i="1"/>
  <c r="Z935" i="1"/>
  <c r="AH935" i="1"/>
  <c r="AR935" i="1"/>
  <c r="AZ935" i="1"/>
  <c r="AZ920" i="1"/>
  <c r="AR920" i="1"/>
  <c r="AH920" i="1"/>
  <c r="Z920" i="1"/>
  <c r="AZ907" i="1"/>
  <c r="AR907" i="1"/>
  <c r="AH907" i="1"/>
  <c r="S735" i="2" l="1"/>
  <c r="T735" i="2" s="1"/>
  <c r="Q804" i="3"/>
  <c r="S736" i="2"/>
  <c r="T736" i="2" s="1"/>
  <c r="Q805" i="3"/>
  <c r="S731" i="2"/>
  <c r="T731" i="2" s="1"/>
  <c r="Q800" i="3"/>
  <c r="S728" i="2"/>
  <c r="T728" i="2" s="1"/>
  <c r="Q797" i="3"/>
  <c r="Q920" i="1"/>
  <c r="Q935" i="1"/>
  <c r="BC706" i="2"/>
  <c r="BD706" i="2" s="1"/>
  <c r="Q937" i="1"/>
  <c r="R960" i="1"/>
  <c r="R800" i="3" s="1"/>
  <c r="AJ907" i="1"/>
  <c r="Q907" i="1"/>
  <c r="R965" i="1"/>
  <c r="R805" i="3" s="1"/>
  <c r="R957" i="1"/>
  <c r="R797" i="3" s="1"/>
  <c r="Q941" i="1"/>
  <c r="R964" i="1"/>
  <c r="R804" i="3" s="1"/>
  <c r="BB941" i="1"/>
  <c r="AJ941" i="1"/>
  <c r="BB920" i="1"/>
  <c r="BB935" i="1"/>
  <c r="AJ935" i="1"/>
  <c r="BB937" i="1"/>
  <c r="AJ937" i="1"/>
  <c r="AJ920" i="1"/>
  <c r="BB907" i="1"/>
  <c r="S708" i="2" l="1"/>
  <c r="T708" i="2" s="1"/>
  <c r="Q777" i="3"/>
  <c r="S682" i="2"/>
  <c r="T682" i="2" s="1"/>
  <c r="Q752" i="3"/>
  <c r="S706" i="2"/>
  <c r="T706" i="2" s="1"/>
  <c r="Q775" i="3"/>
  <c r="S695" i="2"/>
  <c r="T695" i="2" s="1"/>
  <c r="Q765" i="3"/>
  <c r="S712" i="2"/>
  <c r="T712" i="2" s="1"/>
  <c r="Q781" i="3"/>
  <c r="R907" i="1"/>
  <c r="R752" i="3" s="1"/>
  <c r="R935" i="1"/>
  <c r="R775" i="3" s="1"/>
  <c r="R920" i="1"/>
  <c r="R765" i="3" s="1"/>
  <c r="R941" i="1"/>
  <c r="R781" i="3" s="1"/>
  <c r="R937" i="1"/>
  <c r="R777" i="3" s="1"/>
  <c r="W806" i="1" l="1"/>
  <c r="Y607" i="2" s="1"/>
  <c r="Z607" i="2" s="1"/>
  <c r="U806" i="1"/>
  <c r="W607" i="2" s="1"/>
  <c r="X607" i="2" s="1"/>
  <c r="S806" i="1"/>
  <c r="U607" i="2" s="1"/>
  <c r="V607" i="2" s="1"/>
  <c r="AY804" i="1"/>
  <c r="BA605" i="2" s="1"/>
  <c r="BB605" i="2" s="1"/>
  <c r="AX804" i="1"/>
  <c r="AV804" i="1"/>
  <c r="AT804" i="1"/>
  <c r="AQ804" i="1"/>
  <c r="AS605" i="2" s="1"/>
  <c r="AT605" i="2" s="1"/>
  <c r="AP804" i="1"/>
  <c r="AN804" i="1"/>
  <c r="AL804" i="1"/>
  <c r="AG804" i="1"/>
  <c r="AI605" i="2" s="1"/>
  <c r="AJ605" i="2" s="1"/>
  <c r="AF804" i="1"/>
  <c r="AD804" i="1"/>
  <c r="AB804" i="1"/>
  <c r="Y804" i="1"/>
  <c r="AA605" i="2" s="1"/>
  <c r="AB605" i="2" s="1"/>
  <c r="X804" i="1"/>
  <c r="V804" i="1"/>
  <c r="T804" i="1"/>
  <c r="AV429" i="1"/>
  <c r="DB607" i="2" l="1"/>
  <c r="DO607" i="2"/>
  <c r="DP607" i="2"/>
  <c r="DC607" i="2"/>
  <c r="DQ607" i="2"/>
  <c r="DD607" i="2"/>
  <c r="AI804" i="1"/>
  <c r="AK605" i="2" s="1"/>
  <c r="AL605" i="2" s="1"/>
  <c r="BA804" i="1"/>
  <c r="BC605" i="2" s="1"/>
  <c r="BD605" i="2" s="1"/>
  <c r="AH804" i="1"/>
  <c r="Z804" i="1"/>
  <c r="AR804" i="1"/>
  <c r="AZ804" i="1"/>
  <c r="AV8" i="1"/>
  <c r="Q804" i="1" l="1"/>
  <c r="BB804" i="1"/>
  <c r="AJ804" i="1"/>
  <c r="AY696" i="1"/>
  <c r="BA524" i="2" s="1"/>
  <c r="BB524" i="2" s="1"/>
  <c r="AX696" i="1"/>
  <c r="AV696" i="1"/>
  <c r="AT696" i="1"/>
  <c r="AQ696" i="1"/>
  <c r="AS524" i="2" s="1"/>
  <c r="AT524" i="2" s="1"/>
  <c r="AP696" i="1"/>
  <c r="AN696" i="1"/>
  <c r="AL696" i="1"/>
  <c r="AG696" i="1"/>
  <c r="AI524" i="2" s="1"/>
  <c r="AJ524" i="2" s="1"/>
  <c r="AF696" i="1"/>
  <c r="AD696" i="1"/>
  <c r="AB696" i="1"/>
  <c r="X696" i="1"/>
  <c r="V696" i="1"/>
  <c r="AY697" i="1"/>
  <c r="BA525" i="2" s="1"/>
  <c r="BB525" i="2" s="1"/>
  <c r="AX697" i="1"/>
  <c r="AV697" i="1"/>
  <c r="AT697" i="1"/>
  <c r="AQ697" i="1"/>
  <c r="AS525" i="2" s="1"/>
  <c r="AT525" i="2" s="1"/>
  <c r="AP697" i="1"/>
  <c r="AN697" i="1"/>
  <c r="AL697" i="1"/>
  <c r="AG697" i="1"/>
  <c r="AI525" i="2" s="1"/>
  <c r="AJ525" i="2" s="1"/>
  <c r="AF697" i="1"/>
  <c r="AD697" i="1"/>
  <c r="AB697" i="1"/>
  <c r="X697" i="1"/>
  <c r="V697" i="1"/>
  <c r="AY698" i="1"/>
  <c r="BA526" i="2" s="1"/>
  <c r="BB526" i="2" s="1"/>
  <c r="AX698" i="1"/>
  <c r="AV698" i="1"/>
  <c r="AT698" i="1"/>
  <c r="AQ698" i="1"/>
  <c r="AS526" i="2" s="1"/>
  <c r="AT526" i="2" s="1"/>
  <c r="AP698" i="1"/>
  <c r="AN698" i="1"/>
  <c r="AL698" i="1"/>
  <c r="AG698" i="1"/>
  <c r="AI526" i="2" s="1"/>
  <c r="AJ526" i="2" s="1"/>
  <c r="AF698" i="1"/>
  <c r="AD698" i="1"/>
  <c r="AB698" i="1"/>
  <c r="X698" i="1"/>
  <c r="V698" i="1"/>
  <c r="AY668" i="1"/>
  <c r="BA510" i="2" s="1"/>
  <c r="BB510" i="2" s="1"/>
  <c r="AX668" i="1"/>
  <c r="AV668" i="1"/>
  <c r="AT668" i="1"/>
  <c r="AQ668" i="1"/>
  <c r="AS510" i="2" s="1"/>
  <c r="AT510" i="2" s="1"/>
  <c r="AP668" i="1"/>
  <c r="AN668" i="1"/>
  <c r="AL668" i="1"/>
  <c r="AG668" i="1"/>
  <c r="AI510" i="2" s="1"/>
  <c r="AJ510" i="2" s="1"/>
  <c r="AF668" i="1"/>
  <c r="AD668" i="1"/>
  <c r="AB668" i="1"/>
  <c r="X668" i="1"/>
  <c r="V668" i="1"/>
  <c r="AS806" i="1"/>
  <c r="AU607" i="2" s="1"/>
  <c r="AV607" i="2" s="1"/>
  <c r="AA806" i="1"/>
  <c r="AC607" i="2" s="1"/>
  <c r="AD607" i="2" s="1"/>
  <c r="AC806" i="1"/>
  <c r="AE607" i="2" s="1"/>
  <c r="AF607" i="2" s="1"/>
  <c r="AE806" i="1"/>
  <c r="AG607" i="2" s="1"/>
  <c r="AH607" i="2" s="1"/>
  <c r="AK806" i="1"/>
  <c r="AM607" i="2" s="1"/>
  <c r="AN607" i="2" s="1"/>
  <c r="AM806" i="1"/>
  <c r="AO607" i="2" s="1"/>
  <c r="AP607" i="2" s="1"/>
  <c r="AO806" i="1"/>
  <c r="AQ607" i="2" s="1"/>
  <c r="AR607" i="2" s="1"/>
  <c r="AU806" i="1"/>
  <c r="AW607" i="2" s="1"/>
  <c r="AX607" i="2" s="1"/>
  <c r="AW806" i="1"/>
  <c r="AY607" i="2" s="1"/>
  <c r="AZ607" i="2" s="1"/>
  <c r="AO587" i="2"/>
  <c r="AP587" i="2" s="1"/>
  <c r="AY800" i="1"/>
  <c r="BA601" i="2" s="1"/>
  <c r="BB601" i="2" s="1"/>
  <c r="AX800" i="1"/>
  <c r="AV800" i="1"/>
  <c r="AT800" i="1"/>
  <c r="AQ800" i="1"/>
  <c r="AS601" i="2" s="1"/>
  <c r="AT601" i="2" s="1"/>
  <c r="AP800" i="1"/>
  <c r="AN800" i="1"/>
  <c r="AL800" i="1"/>
  <c r="AG800" i="1"/>
  <c r="AI601" i="2" s="1"/>
  <c r="AJ601" i="2" s="1"/>
  <c r="AF800" i="1"/>
  <c r="AD800" i="1"/>
  <c r="AB800" i="1"/>
  <c r="Y800" i="1"/>
  <c r="AA601" i="2" s="1"/>
  <c r="AB601" i="2" s="1"/>
  <c r="X800" i="1"/>
  <c r="V800" i="1"/>
  <c r="T800" i="1"/>
  <c r="AY802" i="1"/>
  <c r="BA603" i="2" s="1"/>
  <c r="BB603" i="2" s="1"/>
  <c r="AX802" i="1"/>
  <c r="AV802" i="1"/>
  <c r="AT802" i="1"/>
  <c r="AQ802" i="1"/>
  <c r="AS603" i="2" s="1"/>
  <c r="AT603" i="2" s="1"/>
  <c r="AP802" i="1"/>
  <c r="AN802" i="1"/>
  <c r="AL802" i="1"/>
  <c r="AG802" i="1"/>
  <c r="AI603" i="2" s="1"/>
  <c r="AJ603" i="2" s="1"/>
  <c r="AF802" i="1"/>
  <c r="AD802" i="1"/>
  <c r="AB802" i="1"/>
  <c r="Y802" i="1"/>
  <c r="AA603" i="2" s="1"/>
  <c r="AB603" i="2" s="1"/>
  <c r="X802" i="1"/>
  <c r="V802" i="1"/>
  <c r="T802" i="1"/>
  <c r="AY805" i="1"/>
  <c r="BA606" i="2" s="1"/>
  <c r="BB606" i="2" s="1"/>
  <c r="AX805" i="1"/>
  <c r="AV805" i="1"/>
  <c r="AT805" i="1"/>
  <c r="AQ805" i="1"/>
  <c r="AS606" i="2" s="1"/>
  <c r="AT606" i="2" s="1"/>
  <c r="AP805" i="1"/>
  <c r="AN805" i="1"/>
  <c r="AL805" i="1"/>
  <c r="AG805" i="1"/>
  <c r="AI606" i="2" s="1"/>
  <c r="AJ606" i="2" s="1"/>
  <c r="AF805" i="1"/>
  <c r="AD805" i="1"/>
  <c r="AB805" i="1"/>
  <c r="Y805" i="1"/>
  <c r="AA606" i="2" s="1"/>
  <c r="AB606" i="2" s="1"/>
  <c r="X805" i="1"/>
  <c r="V805" i="1"/>
  <c r="T805" i="1"/>
  <c r="S605" i="2" l="1"/>
  <c r="T605" i="2" s="1"/>
  <c r="Q675" i="3"/>
  <c r="DU607" i="2"/>
  <c r="DH607" i="2"/>
  <c r="DK607" i="2"/>
  <c r="DX607" i="2"/>
  <c r="DZ607" i="2"/>
  <c r="DM607" i="2"/>
  <c r="DL607" i="2"/>
  <c r="DY607" i="2"/>
  <c r="DT607" i="2"/>
  <c r="DG607" i="2"/>
  <c r="DJ607" i="2"/>
  <c r="DW607" i="2"/>
  <c r="DS607" i="2"/>
  <c r="DF607" i="2"/>
  <c r="DI607" i="2"/>
  <c r="DV607" i="2"/>
  <c r="DR607" i="2"/>
  <c r="DE607" i="2"/>
  <c r="DI587" i="2"/>
  <c r="DV587" i="2"/>
  <c r="AI802" i="1"/>
  <c r="AK603" i="2" s="1"/>
  <c r="AL603" i="2" s="1"/>
  <c r="BA698" i="1"/>
  <c r="BC526" i="2" s="1"/>
  <c r="BD526" i="2" s="1"/>
  <c r="BA696" i="1"/>
  <c r="BC524" i="2" s="1"/>
  <c r="BD524" i="2" s="1"/>
  <c r="AI805" i="1"/>
  <c r="AK606" i="2" s="1"/>
  <c r="AL606" i="2" s="1"/>
  <c r="BA697" i="1"/>
  <c r="BC525" i="2" s="1"/>
  <c r="BD525" i="2" s="1"/>
  <c r="AI800" i="1"/>
  <c r="AK601" i="2" s="1"/>
  <c r="AL601" i="2" s="1"/>
  <c r="BA805" i="1"/>
  <c r="BC606" i="2" s="1"/>
  <c r="BD606" i="2" s="1"/>
  <c r="AH698" i="1"/>
  <c r="AH697" i="1"/>
  <c r="AR697" i="1"/>
  <c r="AH696" i="1"/>
  <c r="R804" i="1"/>
  <c r="R675" i="3" s="1"/>
  <c r="AZ698" i="1"/>
  <c r="AZ697" i="1"/>
  <c r="AZ696" i="1"/>
  <c r="BA800" i="1"/>
  <c r="BC601" i="2" s="1"/>
  <c r="BD601" i="2" s="1"/>
  <c r="AR698" i="1"/>
  <c r="AR696" i="1"/>
  <c r="AZ805" i="1"/>
  <c r="Z802" i="1"/>
  <c r="AR802" i="1"/>
  <c r="AZ802" i="1"/>
  <c r="AH800" i="1"/>
  <c r="AR800" i="1"/>
  <c r="AZ800" i="1"/>
  <c r="AH668" i="1"/>
  <c r="AR668" i="1"/>
  <c r="AZ668" i="1"/>
  <c r="BA668" i="1"/>
  <c r="BC510" i="2" s="1"/>
  <c r="BD510" i="2" s="1"/>
  <c r="BA802" i="1"/>
  <c r="Z800" i="1"/>
  <c r="AH802" i="1"/>
  <c r="AJ802" i="1" s="1"/>
  <c r="Z805" i="1"/>
  <c r="AH805" i="1"/>
  <c r="AR805" i="1"/>
  <c r="BB805" i="1" s="1"/>
  <c r="Q802" i="1" l="1"/>
  <c r="BC603" i="2"/>
  <c r="BD603" i="2" s="1"/>
  <c r="Q805" i="1"/>
  <c r="Q800" i="1"/>
  <c r="BB696" i="1"/>
  <c r="AJ800" i="1"/>
  <c r="BB698" i="1"/>
  <c r="BB697" i="1"/>
  <c r="BB802" i="1"/>
  <c r="R802" i="1" s="1"/>
  <c r="R673" i="3" s="1"/>
  <c r="BB668" i="1"/>
  <c r="BB800" i="1"/>
  <c r="AJ805" i="1"/>
  <c r="R805" i="1" s="1"/>
  <c r="R676" i="3" s="1"/>
  <c r="S603" i="2" l="1"/>
  <c r="T603" i="2" s="1"/>
  <c r="Q673" i="3"/>
  <c r="S606" i="2"/>
  <c r="T606" i="2" s="1"/>
  <c r="Q676" i="3"/>
  <c r="S601" i="2"/>
  <c r="T601" i="2" s="1"/>
  <c r="Q671" i="3"/>
  <c r="R800" i="1"/>
  <c r="R671" i="3" s="1"/>
  <c r="AT774" i="1" l="1"/>
  <c r="AT773" i="1"/>
  <c r="AT776" i="1"/>
  <c r="AT412" i="1"/>
  <c r="AY399" i="1"/>
  <c r="BA294" i="2" s="1"/>
  <c r="BB294" i="2" s="1"/>
  <c r="AX399" i="1"/>
  <c r="AV399" i="1"/>
  <c r="AT399" i="1"/>
  <c r="AQ399" i="1"/>
  <c r="AS294" i="2" s="1"/>
  <c r="AT294" i="2" s="1"/>
  <c r="AP399" i="1"/>
  <c r="AN399" i="1"/>
  <c r="AL399" i="1"/>
  <c r="AG399" i="1"/>
  <c r="AI294" i="2" s="1"/>
  <c r="AJ294" i="2" s="1"/>
  <c r="AF399" i="1"/>
  <c r="AD399" i="1"/>
  <c r="AB399" i="1"/>
  <c r="X399" i="1"/>
  <c r="V399" i="1"/>
  <c r="BA399" i="1" l="1"/>
  <c r="BC294" i="2" s="1"/>
  <c r="BD294" i="2" s="1"/>
  <c r="AH399" i="1"/>
  <c r="AR399" i="1"/>
  <c r="AZ399" i="1"/>
  <c r="AY662" i="1"/>
  <c r="BA504" i="2" s="1"/>
  <c r="BB504" i="2" s="1"/>
  <c r="AX662" i="1"/>
  <c r="AV662" i="1"/>
  <c r="AT662" i="1"/>
  <c r="AQ662" i="1"/>
  <c r="AP662" i="1"/>
  <c r="AN662" i="1"/>
  <c r="AL662" i="1"/>
  <c r="AG662" i="1"/>
  <c r="AI504" i="2" s="1"/>
  <c r="AJ504" i="2" s="1"/>
  <c r="AF662" i="1"/>
  <c r="AD662" i="1"/>
  <c r="AB662" i="1"/>
  <c r="X662" i="1"/>
  <c r="V662" i="1"/>
  <c r="AY661" i="1"/>
  <c r="BA503" i="2" s="1"/>
  <c r="BB503" i="2" s="1"/>
  <c r="AX661" i="1"/>
  <c r="AV661" i="1"/>
  <c r="AT661" i="1"/>
  <c r="AQ661" i="1"/>
  <c r="AS503" i="2" s="1"/>
  <c r="AT503" i="2" s="1"/>
  <c r="AP661" i="1"/>
  <c r="AN661" i="1"/>
  <c r="AL661" i="1"/>
  <c r="AG661" i="1"/>
  <c r="AI503" i="2" s="1"/>
  <c r="AJ503" i="2" s="1"/>
  <c r="AF661" i="1"/>
  <c r="AD661" i="1"/>
  <c r="AB661" i="1"/>
  <c r="X661" i="1"/>
  <c r="V661" i="1"/>
  <c r="AY1068" i="1"/>
  <c r="BA788" i="2" s="1"/>
  <c r="BB788" i="2" s="1"/>
  <c r="AX1068" i="1"/>
  <c r="AV1068" i="1"/>
  <c r="AT1068" i="1"/>
  <c r="AQ1068" i="1"/>
  <c r="AS788" i="2" s="1"/>
  <c r="AT788" i="2" s="1"/>
  <c r="AP1068" i="1"/>
  <c r="AN1068" i="1"/>
  <c r="AL1068" i="1"/>
  <c r="AG1068" i="1"/>
  <c r="AI788" i="2" s="1"/>
  <c r="AJ788" i="2" s="1"/>
  <c r="AF1068" i="1"/>
  <c r="AD1068" i="1"/>
  <c r="Y1068" i="1"/>
  <c r="AA788" i="2" s="1"/>
  <c r="AB788" i="2" s="1"/>
  <c r="X1068" i="1"/>
  <c r="V1068" i="1"/>
  <c r="T1068" i="1"/>
  <c r="AY890" i="1"/>
  <c r="BA660" i="2" s="1"/>
  <c r="BB660" i="2" s="1"/>
  <c r="AX890" i="1"/>
  <c r="AV890" i="1"/>
  <c r="AT890" i="1"/>
  <c r="AQ890" i="1"/>
  <c r="AS660" i="2" s="1"/>
  <c r="AT660" i="2" s="1"/>
  <c r="AP890" i="1"/>
  <c r="AN890" i="1"/>
  <c r="AL890" i="1"/>
  <c r="AG890" i="1"/>
  <c r="AI660" i="2" s="1"/>
  <c r="AJ660" i="2" s="1"/>
  <c r="AF890" i="1"/>
  <c r="AD890" i="1"/>
  <c r="AB890" i="1"/>
  <c r="Y890" i="1"/>
  <c r="AA660" i="2" s="1"/>
  <c r="AB660" i="2" s="1"/>
  <c r="X890" i="1"/>
  <c r="V890" i="1"/>
  <c r="T890" i="1"/>
  <c r="BA662" i="1" l="1"/>
  <c r="BC504" i="2" s="1"/>
  <c r="BD504" i="2" s="1"/>
  <c r="AS504" i="2"/>
  <c r="AT504" i="2" s="1"/>
  <c r="BA890" i="1"/>
  <c r="BC660" i="2" s="1"/>
  <c r="BD660" i="2" s="1"/>
  <c r="BA661" i="1"/>
  <c r="BC503" i="2" s="1"/>
  <c r="BD503" i="2" s="1"/>
  <c r="AI890" i="1"/>
  <c r="AI1068" i="1"/>
  <c r="AK788" i="2" s="1"/>
  <c r="AL788" i="2" s="1"/>
  <c r="BA1068" i="1"/>
  <c r="BC788" i="2" s="1"/>
  <c r="BD788" i="2" s="1"/>
  <c r="AH890" i="1"/>
  <c r="AZ1068" i="1"/>
  <c r="Z890" i="1"/>
  <c r="AR890" i="1"/>
  <c r="AZ890" i="1"/>
  <c r="BB399" i="1"/>
  <c r="AZ661" i="1"/>
  <c r="AH661" i="1"/>
  <c r="AH662" i="1"/>
  <c r="AZ662" i="1"/>
  <c r="AR662" i="1"/>
  <c r="AR661" i="1"/>
  <c r="AR1068" i="1"/>
  <c r="AH1068" i="1"/>
  <c r="Z1068" i="1"/>
  <c r="Q890" i="1" l="1"/>
  <c r="AK660" i="2"/>
  <c r="AL660" i="2" s="1"/>
  <c r="Q1068" i="1"/>
  <c r="BB1068" i="1"/>
  <c r="AJ890" i="1"/>
  <c r="BB890" i="1"/>
  <c r="BB661" i="1"/>
  <c r="BB662" i="1"/>
  <c r="AJ1068" i="1"/>
  <c r="S788" i="2" l="1"/>
  <c r="T788" i="2" s="1"/>
  <c r="Q865" i="3"/>
  <c r="S660" i="2"/>
  <c r="T660" i="2" s="1"/>
  <c r="Q730" i="3"/>
  <c r="R1068" i="1"/>
  <c r="R865" i="3" s="1"/>
  <c r="R890" i="1"/>
  <c r="R730" i="3" s="1"/>
  <c r="AP450" i="1"/>
  <c r="AY398" i="1"/>
  <c r="BA293" i="2" s="1"/>
  <c r="BB293" i="2" s="1"/>
  <c r="AX398" i="1"/>
  <c r="AV398" i="1"/>
  <c r="AT398" i="1"/>
  <c r="AQ398" i="1"/>
  <c r="AS293" i="2" s="1"/>
  <c r="AT293" i="2" s="1"/>
  <c r="AP398" i="1"/>
  <c r="AN398" i="1"/>
  <c r="AL398" i="1"/>
  <c r="AG398" i="1"/>
  <c r="AI293" i="2" s="1"/>
  <c r="AJ293" i="2" s="1"/>
  <c r="AF398" i="1"/>
  <c r="AD398" i="1"/>
  <c r="AB398" i="1"/>
  <c r="X398" i="1"/>
  <c r="V398" i="1"/>
  <c r="AY412" i="1"/>
  <c r="BA301" i="2" s="1"/>
  <c r="BB301" i="2" s="1"/>
  <c r="AX412" i="1"/>
  <c r="AV412" i="1"/>
  <c r="AQ412" i="1"/>
  <c r="AS301" i="2" s="1"/>
  <c r="AT301" i="2" s="1"/>
  <c r="AP412" i="1"/>
  <c r="AN412" i="1"/>
  <c r="AL412" i="1"/>
  <c r="AG412" i="1"/>
  <c r="AI301" i="2" s="1"/>
  <c r="AJ301" i="2" s="1"/>
  <c r="AD412" i="1"/>
  <c r="AB412" i="1"/>
  <c r="X412" i="1"/>
  <c r="V412" i="1"/>
  <c r="V413" i="1" l="1"/>
  <c r="BA398" i="1"/>
  <c r="BC293" i="2" s="1"/>
  <c r="BD293" i="2" s="1"/>
  <c r="AR412" i="1"/>
  <c r="AZ398" i="1"/>
  <c r="BA412" i="1"/>
  <c r="BC301" i="2" s="1"/>
  <c r="BD301" i="2" s="1"/>
  <c r="AH398" i="1"/>
  <c r="AR398" i="1"/>
  <c r="AH412" i="1"/>
  <c r="AZ412" i="1"/>
  <c r="BB398" i="1" l="1"/>
  <c r="BB412" i="1"/>
  <c r="AY75" i="1" l="1"/>
  <c r="BA61" i="2" s="1"/>
  <c r="BB61" i="2" s="1"/>
  <c r="AX75" i="1"/>
  <c r="AV75" i="1"/>
  <c r="AT75" i="1"/>
  <c r="AQ75" i="1"/>
  <c r="AS61" i="2" s="1"/>
  <c r="AT61" i="2" s="1"/>
  <c r="AP75" i="1"/>
  <c r="AN75" i="1"/>
  <c r="AL75" i="1"/>
  <c r="AG75" i="1"/>
  <c r="AI61" i="2" s="1"/>
  <c r="AJ61" i="2" s="1"/>
  <c r="AF75" i="1"/>
  <c r="AD75" i="1"/>
  <c r="X75" i="1"/>
  <c r="V75" i="1"/>
  <c r="AR75" i="1" l="1"/>
  <c r="BA75" i="1"/>
  <c r="BC61" i="2" s="1"/>
  <c r="BD61" i="2" s="1"/>
  <c r="AH75" i="1"/>
  <c r="AZ75" i="1"/>
  <c r="AY14" i="1"/>
  <c r="BA14" i="2" s="1"/>
  <c r="BB14" i="2" s="1"/>
  <c r="AX14" i="1"/>
  <c r="AV14" i="1"/>
  <c r="AT14" i="1"/>
  <c r="AQ14" i="1"/>
  <c r="AS14" i="2" s="1"/>
  <c r="AT14" i="2" s="1"/>
  <c r="AP14" i="1"/>
  <c r="AN14" i="1"/>
  <c r="AL14" i="1"/>
  <c r="AG14" i="1"/>
  <c r="AI14" i="2" s="1"/>
  <c r="AJ14" i="2" s="1"/>
  <c r="AF14" i="1"/>
  <c r="AD14" i="1"/>
  <c r="X14" i="1"/>
  <c r="V14" i="1"/>
  <c r="BB75" i="1" l="1"/>
  <c r="BA14" i="1"/>
  <c r="BC14" i="2" s="1"/>
  <c r="BD14" i="2" s="1"/>
  <c r="AR14" i="1"/>
  <c r="AH14" i="1"/>
  <c r="AZ14" i="1"/>
  <c r="X1100" i="1"/>
  <c r="BB14" i="1" l="1"/>
  <c r="AN557" i="1"/>
  <c r="AN614" i="1"/>
  <c r="AY614" i="1"/>
  <c r="BA464" i="2" s="1"/>
  <c r="BB464" i="2" s="1"/>
  <c r="AX614" i="1"/>
  <c r="AV614" i="1"/>
  <c r="AT614" i="1"/>
  <c r="AQ614" i="1"/>
  <c r="AS464" i="2" s="1"/>
  <c r="AT464" i="2" s="1"/>
  <c r="AP614" i="1"/>
  <c r="AL614" i="1"/>
  <c r="AG614" i="1"/>
  <c r="AI464" i="2" s="1"/>
  <c r="AJ464" i="2" s="1"/>
  <c r="AF614" i="1"/>
  <c r="AD614" i="1"/>
  <c r="AB614" i="1"/>
  <c r="X614" i="1"/>
  <c r="V614" i="1"/>
  <c r="AR614" i="1" l="1"/>
  <c r="BA614" i="1"/>
  <c r="BC464" i="2" s="1"/>
  <c r="BD464" i="2" s="1"/>
  <c r="AH614" i="1"/>
  <c r="AZ614" i="1"/>
  <c r="AN427" i="1"/>
  <c r="AY427" i="1"/>
  <c r="BA313" i="2" s="1"/>
  <c r="BB313" i="2" s="1"/>
  <c r="AX427" i="1"/>
  <c r="AV427" i="1"/>
  <c r="AT427" i="1"/>
  <c r="AQ427" i="1"/>
  <c r="AS313" i="2" s="1"/>
  <c r="AT313" i="2" s="1"/>
  <c r="AP427" i="1"/>
  <c r="AL427" i="1"/>
  <c r="AG427" i="1"/>
  <c r="AI313" i="2" s="1"/>
  <c r="AJ313" i="2" s="1"/>
  <c r="AF427" i="1"/>
  <c r="AD427" i="1"/>
  <c r="AB427" i="1"/>
  <c r="X427" i="1"/>
  <c r="V427" i="1"/>
  <c r="AN446" i="1"/>
  <c r="AY446" i="1"/>
  <c r="BA332" i="2" s="1"/>
  <c r="BB332" i="2" s="1"/>
  <c r="AX446" i="1"/>
  <c r="AV446" i="1"/>
  <c r="AT446" i="1"/>
  <c r="AQ446" i="1"/>
  <c r="AS332" i="2" s="1"/>
  <c r="AT332" i="2" s="1"/>
  <c r="AP446" i="1"/>
  <c r="AL446" i="1"/>
  <c r="AG446" i="1"/>
  <c r="AI332" i="2" s="1"/>
  <c r="AJ332" i="2" s="1"/>
  <c r="AF446" i="1"/>
  <c r="AD446" i="1"/>
  <c r="AB446" i="1"/>
  <c r="X446" i="1"/>
  <c r="V446" i="1"/>
  <c r="BA446" i="1" l="1"/>
  <c r="BC332" i="2" s="1"/>
  <c r="BD332" i="2" s="1"/>
  <c r="BB614" i="1"/>
  <c r="BA427" i="1"/>
  <c r="BC313" i="2" s="1"/>
  <c r="BD313" i="2" s="1"/>
  <c r="AZ446" i="1"/>
  <c r="AH427" i="1"/>
  <c r="AZ427" i="1"/>
  <c r="AR427" i="1"/>
  <c r="AR446" i="1"/>
  <c r="AH446" i="1"/>
  <c r="U1128" i="1"/>
  <c r="W1128" i="1"/>
  <c r="AA1128" i="1"/>
  <c r="AC1128" i="1"/>
  <c r="AE1128" i="1"/>
  <c r="AK1128" i="1"/>
  <c r="AS1128" i="1"/>
  <c r="AU1128" i="1"/>
  <c r="AW1128" i="1"/>
  <c r="S1114" i="1"/>
  <c r="U1114" i="1"/>
  <c r="W1114" i="1"/>
  <c r="Y1114" i="1"/>
  <c r="AA1114" i="1"/>
  <c r="AC1114" i="1"/>
  <c r="AE1114" i="1"/>
  <c r="AG1114" i="1"/>
  <c r="AI1114" i="1"/>
  <c r="AK1114" i="1"/>
  <c r="AM1114" i="1"/>
  <c r="AO1114" i="1"/>
  <c r="AQ1114" i="1"/>
  <c r="AS1114" i="1"/>
  <c r="AU1114" i="1"/>
  <c r="AW1114" i="1"/>
  <c r="AY1114" i="1"/>
  <c r="BA1114" i="1"/>
  <c r="Q1114" i="1"/>
  <c r="Q910" i="3" s="1"/>
  <c r="BB446" i="1" l="1"/>
  <c r="BB427" i="1"/>
  <c r="AL218" i="1"/>
  <c r="AL217" i="1"/>
  <c r="AS420" i="1" l="1"/>
  <c r="AY415" i="1"/>
  <c r="BA304" i="2" s="1"/>
  <c r="BB304" i="2" s="1"/>
  <c r="AX415" i="1"/>
  <c r="AV415" i="1"/>
  <c r="AT415" i="1"/>
  <c r="AQ415" i="1"/>
  <c r="AS304" i="2" s="1"/>
  <c r="AT304" i="2" s="1"/>
  <c r="AP415" i="1"/>
  <c r="AN415" i="1"/>
  <c r="AL415" i="1"/>
  <c r="AG415" i="1"/>
  <c r="AI304" i="2" s="1"/>
  <c r="AJ304" i="2" s="1"/>
  <c r="AF415" i="1"/>
  <c r="AD415" i="1"/>
  <c r="AB415" i="1"/>
  <c r="X415" i="1"/>
  <c r="V415" i="1"/>
  <c r="AL817" i="1"/>
  <c r="AX818" i="1"/>
  <c r="AV818" i="1"/>
  <c r="AT818" i="1"/>
  <c r="AQ818" i="1"/>
  <c r="AP818" i="1"/>
  <c r="AN818" i="1"/>
  <c r="AL818" i="1"/>
  <c r="AG818" i="1"/>
  <c r="AI619" i="2" s="1"/>
  <c r="AJ619" i="2" s="1"/>
  <c r="AF818" i="1"/>
  <c r="AD818" i="1"/>
  <c r="AB818" i="1"/>
  <c r="X818" i="1"/>
  <c r="V818" i="1"/>
  <c r="T818" i="1"/>
  <c r="AY817" i="1"/>
  <c r="AX817" i="1"/>
  <c r="AV817" i="1"/>
  <c r="AT817" i="1"/>
  <c r="AQ817" i="1"/>
  <c r="AP817" i="1"/>
  <c r="AN817" i="1"/>
  <c r="AG817" i="1"/>
  <c r="AF817" i="1"/>
  <c r="AD817" i="1"/>
  <c r="AB817" i="1"/>
  <c r="Y817" i="1"/>
  <c r="X817" i="1"/>
  <c r="V817" i="1"/>
  <c r="T817" i="1"/>
  <c r="AY204" i="1"/>
  <c r="BA166" i="2" s="1"/>
  <c r="BB166" i="2" s="1"/>
  <c r="AX204" i="1"/>
  <c r="AV204" i="1"/>
  <c r="AT204" i="1"/>
  <c r="AQ204" i="1"/>
  <c r="AP204" i="1"/>
  <c r="AN204" i="1"/>
  <c r="AL204" i="1"/>
  <c r="AG204" i="1"/>
  <c r="AI166" i="2" s="1"/>
  <c r="AJ166" i="2" s="1"/>
  <c r="AF204" i="1"/>
  <c r="AD204" i="1"/>
  <c r="AB204" i="1"/>
  <c r="X204" i="1"/>
  <c r="V204" i="1"/>
  <c r="AY203" i="1"/>
  <c r="BA165" i="2" s="1"/>
  <c r="BB165" i="2" s="1"/>
  <c r="AX203" i="1"/>
  <c r="AV203" i="1"/>
  <c r="AT203" i="1"/>
  <c r="AQ203" i="1"/>
  <c r="AS165" i="2" s="1"/>
  <c r="AT165" i="2" s="1"/>
  <c r="AP203" i="1"/>
  <c r="AN203" i="1"/>
  <c r="AL203" i="1"/>
  <c r="AG203" i="1"/>
  <c r="AI165" i="2" s="1"/>
  <c r="AJ165" i="2" s="1"/>
  <c r="AF203" i="1"/>
  <c r="AD203" i="1"/>
  <c r="AB203" i="1"/>
  <c r="X203" i="1"/>
  <c r="V203" i="1"/>
  <c r="AY321" i="1"/>
  <c r="BA248" i="2" s="1"/>
  <c r="BB248" i="2" s="1"/>
  <c r="AX321" i="1"/>
  <c r="AV321" i="1"/>
  <c r="AT321" i="1"/>
  <c r="AQ321" i="1"/>
  <c r="AS248" i="2" s="1"/>
  <c r="AT248" i="2" s="1"/>
  <c r="AP321" i="1"/>
  <c r="AN321" i="1"/>
  <c r="AL321" i="1"/>
  <c r="AG321" i="1"/>
  <c r="AI248" i="2" s="1"/>
  <c r="AJ248" i="2" s="1"/>
  <c r="AF321" i="1"/>
  <c r="AD321" i="1"/>
  <c r="AB321" i="1"/>
  <c r="X321" i="1"/>
  <c r="V321" i="1"/>
  <c r="BA52" i="2"/>
  <c r="BB52" i="2" s="1"/>
  <c r="AS52" i="2"/>
  <c r="AT52" i="2" s="1"/>
  <c r="AI52" i="2"/>
  <c r="AJ52" i="2" s="1"/>
  <c r="AL328" i="1"/>
  <c r="AY218" i="1"/>
  <c r="BA180" i="2" s="1"/>
  <c r="BB180" i="2" s="1"/>
  <c r="AX218" i="1"/>
  <c r="AV218" i="1"/>
  <c r="AT218" i="1"/>
  <c r="AQ218" i="1"/>
  <c r="AS180" i="2" s="1"/>
  <c r="AT180" i="2" s="1"/>
  <c r="AP218" i="1"/>
  <c r="AN218" i="1"/>
  <c r="AG218" i="1"/>
  <c r="AI180" i="2" s="1"/>
  <c r="AJ180" i="2" s="1"/>
  <c r="AF218" i="1"/>
  <c r="AD218" i="1"/>
  <c r="AB218" i="1"/>
  <c r="X218" i="1"/>
  <c r="V218" i="1"/>
  <c r="AL627" i="1"/>
  <c r="AY627" i="1"/>
  <c r="BA472" i="2" s="1"/>
  <c r="BB472" i="2" s="1"/>
  <c r="AX627" i="1"/>
  <c r="AQ627" i="1"/>
  <c r="AS472" i="2" s="1"/>
  <c r="AT472" i="2" s="1"/>
  <c r="AP627" i="1"/>
  <c r="AN627" i="1"/>
  <c r="AG627" i="1"/>
  <c r="AI472" i="2" s="1"/>
  <c r="AJ472" i="2" s="1"/>
  <c r="AF627" i="1"/>
  <c r="AD627" i="1"/>
  <c r="AB627" i="1"/>
  <c r="X627" i="1"/>
  <c r="V627" i="1"/>
  <c r="AH818" i="1" l="1"/>
  <c r="AS618" i="2"/>
  <c r="AT618" i="2" s="1"/>
  <c r="AI618" i="2"/>
  <c r="AJ618" i="2" s="1"/>
  <c r="AI818" i="1"/>
  <c r="AK619" i="2" s="1"/>
  <c r="AL619" i="2" s="1"/>
  <c r="BA618" i="2"/>
  <c r="BB618" i="2" s="1"/>
  <c r="AI817" i="1"/>
  <c r="AA618" i="2"/>
  <c r="AB618" i="2" s="1"/>
  <c r="AS1129" i="1"/>
  <c r="AU305" i="2"/>
  <c r="AV305" i="2" s="1"/>
  <c r="BA818" i="1"/>
  <c r="BC619" i="2" s="1"/>
  <c r="BD619" i="2" s="1"/>
  <c r="AS619" i="2"/>
  <c r="AT619" i="2" s="1"/>
  <c r="BA204" i="1"/>
  <c r="BC166" i="2" s="1"/>
  <c r="BD166" i="2" s="1"/>
  <c r="AS166" i="2"/>
  <c r="AT166" i="2" s="1"/>
  <c r="BA218" i="1"/>
  <c r="BC180" i="2" s="1"/>
  <c r="BD180" i="2" s="1"/>
  <c r="BA817" i="1"/>
  <c r="BA203" i="1"/>
  <c r="BC165" i="2" s="1"/>
  <c r="BD165" i="2" s="1"/>
  <c r="BA415" i="1"/>
  <c r="BC304" i="2" s="1"/>
  <c r="BD304" i="2" s="1"/>
  <c r="AR817" i="1"/>
  <c r="AR415" i="1"/>
  <c r="AH218" i="1"/>
  <c r="AR627" i="1"/>
  <c r="AH415" i="1"/>
  <c r="AH321" i="1"/>
  <c r="AZ321" i="1"/>
  <c r="AZ415" i="1"/>
  <c r="Z817" i="1"/>
  <c r="AH817" i="1"/>
  <c r="AZ817" i="1"/>
  <c r="Z818" i="1"/>
  <c r="AR818" i="1"/>
  <c r="AZ818" i="1"/>
  <c r="AH203" i="1"/>
  <c r="AZ203" i="1"/>
  <c r="AH204" i="1"/>
  <c r="AZ204" i="1"/>
  <c r="AR204" i="1"/>
  <c r="AR203" i="1"/>
  <c r="BA321" i="1"/>
  <c r="BC248" i="2" s="1"/>
  <c r="BD248" i="2" s="1"/>
  <c r="AR321" i="1"/>
  <c r="BC52" i="2"/>
  <c r="BD52" i="2" s="1"/>
  <c r="AZ627" i="1"/>
  <c r="AZ218" i="1"/>
  <c r="AR218" i="1"/>
  <c r="BA627" i="1"/>
  <c r="BC472" i="2" s="1"/>
  <c r="BD472" i="2" s="1"/>
  <c r="AH627" i="1"/>
  <c r="AK618" i="2" l="1"/>
  <c r="AL618" i="2" s="1"/>
  <c r="Q818" i="1"/>
  <c r="DK305" i="2"/>
  <c r="DX305" i="2"/>
  <c r="Q817" i="1"/>
  <c r="BC618" i="2"/>
  <c r="BD618" i="2" s="1"/>
  <c r="BB415" i="1"/>
  <c r="BB817" i="1"/>
  <c r="BB627" i="1"/>
  <c r="BB321" i="1"/>
  <c r="BB218" i="1"/>
  <c r="BB818" i="1"/>
  <c r="AJ818" i="1"/>
  <c r="BB203" i="1"/>
  <c r="BB204" i="1"/>
  <c r="AJ817" i="1"/>
  <c r="S619" i="2" l="1"/>
  <c r="T619" i="2" s="1"/>
  <c r="Q689" i="3"/>
  <c r="S618" i="2"/>
  <c r="T618" i="2" s="1"/>
  <c r="Q688" i="3"/>
  <c r="R817" i="1"/>
  <c r="R818" i="1"/>
  <c r="R689" i="3" s="1"/>
  <c r="AL927" i="1"/>
  <c r="AY930" i="1"/>
  <c r="BA700" i="2" s="1"/>
  <c r="BB700" i="2" s="1"/>
  <c r="AX930" i="1"/>
  <c r="AV930" i="1"/>
  <c r="AT930" i="1"/>
  <c r="AQ930" i="1"/>
  <c r="AS700" i="2" s="1"/>
  <c r="AT700" i="2" s="1"/>
  <c r="AP930" i="1"/>
  <c r="AN930" i="1"/>
  <c r="AL930" i="1"/>
  <c r="AG930" i="1"/>
  <c r="AI700" i="2" s="1"/>
  <c r="AJ700" i="2" s="1"/>
  <c r="AF930" i="1"/>
  <c r="AD930" i="1"/>
  <c r="Y930" i="1"/>
  <c r="AA700" i="2" s="1"/>
  <c r="AB700" i="2" s="1"/>
  <c r="X930" i="1"/>
  <c r="V930" i="1"/>
  <c r="T930" i="1"/>
  <c r="R688" i="3" l="1"/>
  <c r="BA930" i="1"/>
  <c r="BC700" i="2" s="1"/>
  <c r="BD700" i="2" s="1"/>
  <c r="AI930" i="1"/>
  <c r="AK700" i="2" s="1"/>
  <c r="AL700" i="2" s="1"/>
  <c r="Z930" i="1"/>
  <c r="AH930" i="1"/>
  <c r="AR930" i="1"/>
  <c r="AZ930" i="1"/>
  <c r="AL113" i="1"/>
  <c r="AL101" i="1"/>
  <c r="Q930" i="1" l="1"/>
  <c r="AJ930" i="1"/>
  <c r="BB930" i="1"/>
  <c r="S700" i="2" l="1"/>
  <c r="T700" i="2" s="1"/>
  <c r="Q770" i="3"/>
  <c r="R930" i="1"/>
  <c r="R770" i="3" s="1"/>
  <c r="AY854" i="1" l="1"/>
  <c r="BA644" i="2" s="1"/>
  <c r="BB644" i="2" s="1"/>
  <c r="AX854" i="1"/>
  <c r="AV854" i="1"/>
  <c r="AT854" i="1"/>
  <c r="AQ854" i="1"/>
  <c r="AP854" i="1"/>
  <c r="AN854" i="1"/>
  <c r="AL854" i="1"/>
  <c r="AG854" i="1"/>
  <c r="AI644" i="2" s="1"/>
  <c r="AJ644" i="2" s="1"/>
  <c r="AF854" i="1"/>
  <c r="AD854" i="1"/>
  <c r="AB854" i="1"/>
  <c r="Y854" i="1"/>
  <c r="X854" i="1"/>
  <c r="V854" i="1"/>
  <c r="T854" i="1"/>
  <c r="AL775" i="1"/>
  <c r="AL783" i="1"/>
  <c r="AY602" i="1"/>
  <c r="BA452" i="2" s="1"/>
  <c r="BB452" i="2" s="1"/>
  <c r="AX602" i="1"/>
  <c r="AV602" i="1"/>
  <c r="AT602" i="1"/>
  <c r="AQ602" i="1"/>
  <c r="AS452" i="2" s="1"/>
  <c r="AT452" i="2" s="1"/>
  <c r="AP602" i="1"/>
  <c r="AN602" i="1"/>
  <c r="AL602" i="1"/>
  <c r="AG602" i="1"/>
  <c r="AI452" i="2" s="1"/>
  <c r="AJ452" i="2" s="1"/>
  <c r="AF602" i="1"/>
  <c r="AD602" i="1"/>
  <c r="AB602" i="1"/>
  <c r="X602" i="1"/>
  <c r="V602" i="1"/>
  <c r="AY565" i="1"/>
  <c r="BA431" i="2" s="1"/>
  <c r="BB431" i="2" s="1"/>
  <c r="AX565" i="1"/>
  <c r="AV565" i="1"/>
  <c r="AT565" i="1"/>
  <c r="AQ565" i="1"/>
  <c r="AP565" i="1"/>
  <c r="AN565" i="1"/>
  <c r="AL565" i="1"/>
  <c r="AG565" i="1"/>
  <c r="AI431" i="2" s="1"/>
  <c r="AJ431" i="2" s="1"/>
  <c r="AF565" i="1"/>
  <c r="AD565" i="1"/>
  <c r="AB565" i="1"/>
  <c r="X565" i="1"/>
  <c r="V565" i="1"/>
  <c r="AY515" i="1"/>
  <c r="BA396" i="2" s="1"/>
  <c r="BB396" i="2" s="1"/>
  <c r="AX515" i="1"/>
  <c r="AV515" i="1"/>
  <c r="AT515" i="1"/>
  <c r="AQ515" i="1"/>
  <c r="AS396" i="2" s="1"/>
  <c r="AT396" i="2" s="1"/>
  <c r="AP515" i="1"/>
  <c r="AL515" i="1"/>
  <c r="AG515" i="1"/>
  <c r="AI396" i="2" s="1"/>
  <c r="AJ396" i="2" s="1"/>
  <c r="AF515" i="1"/>
  <c r="AD515" i="1"/>
  <c r="AB515" i="1"/>
  <c r="X515" i="1"/>
  <c r="V515" i="1"/>
  <c r="AN320" i="1"/>
  <c r="AL260" i="1"/>
  <c r="AY260" i="1"/>
  <c r="BA213" i="2" s="1"/>
  <c r="BB213" i="2" s="1"/>
  <c r="AX260" i="1"/>
  <c r="AV260" i="1"/>
  <c r="AT260" i="1"/>
  <c r="AQ260" i="1"/>
  <c r="AS213" i="2" s="1"/>
  <c r="AT213" i="2" s="1"/>
  <c r="AP260" i="1"/>
  <c r="AN260" i="1"/>
  <c r="AG260" i="1"/>
  <c r="AI213" i="2" s="1"/>
  <c r="AJ213" i="2" s="1"/>
  <c r="AF260" i="1"/>
  <c r="AD260" i="1"/>
  <c r="AB260" i="1"/>
  <c r="X260" i="1"/>
  <c r="V260" i="1"/>
  <c r="AL263" i="1"/>
  <c r="AY263" i="1"/>
  <c r="BA211" i="2" s="1"/>
  <c r="BB211" i="2" s="1"/>
  <c r="AX263" i="1"/>
  <c r="AV263" i="1"/>
  <c r="AT263" i="1"/>
  <c r="AQ263" i="1"/>
  <c r="AS211" i="2" s="1"/>
  <c r="AT211" i="2" s="1"/>
  <c r="AP263" i="1"/>
  <c r="AN263" i="1"/>
  <c r="AG263" i="1"/>
  <c r="AI211" i="2" s="1"/>
  <c r="AJ211" i="2" s="1"/>
  <c r="AF263" i="1"/>
  <c r="AD263" i="1"/>
  <c r="AB263" i="1"/>
  <c r="X263" i="1"/>
  <c r="V263" i="1"/>
  <c r="AL254" i="1"/>
  <c r="AL257" i="1"/>
  <c r="AB245" i="1"/>
  <c r="AY245" i="1"/>
  <c r="BA205" i="2" s="1"/>
  <c r="BB205" i="2" s="1"/>
  <c r="AX245" i="1"/>
  <c r="AV245" i="1"/>
  <c r="AT245" i="1"/>
  <c r="AQ245" i="1"/>
  <c r="AS205" i="2" s="1"/>
  <c r="AT205" i="2" s="1"/>
  <c r="AP245" i="1"/>
  <c r="AN245" i="1"/>
  <c r="AL245" i="1"/>
  <c r="AG245" i="1"/>
  <c r="AI205" i="2" s="1"/>
  <c r="AJ205" i="2" s="1"/>
  <c r="AF245" i="1"/>
  <c r="AD245" i="1"/>
  <c r="X245" i="1"/>
  <c r="V245" i="1"/>
  <c r="AL135" i="1"/>
  <c r="AL177" i="1"/>
  <c r="AY177" i="1"/>
  <c r="BA138" i="2" s="1"/>
  <c r="BB138" i="2" s="1"/>
  <c r="AX177" i="1"/>
  <c r="AV177" i="1"/>
  <c r="AT177" i="1"/>
  <c r="AQ177" i="1"/>
  <c r="AS138" i="2" s="1"/>
  <c r="AT138" i="2" s="1"/>
  <c r="AP177" i="1"/>
  <c r="AN177" i="1"/>
  <c r="AG177" i="1"/>
  <c r="AI138" i="2" s="1"/>
  <c r="AJ138" i="2" s="1"/>
  <c r="AF177" i="1"/>
  <c r="AD177" i="1"/>
  <c r="X177" i="1"/>
  <c r="V177" i="1"/>
  <c r="AI854" i="1" l="1"/>
  <c r="AK644" i="2" s="1"/>
  <c r="AL644" i="2" s="1"/>
  <c r="AA644" i="2"/>
  <c r="AB644" i="2" s="1"/>
  <c r="BA854" i="1"/>
  <c r="BC644" i="2" s="1"/>
  <c r="BD644" i="2" s="1"/>
  <c r="AS644" i="2"/>
  <c r="AT644" i="2" s="1"/>
  <c r="BA565" i="1"/>
  <c r="BC431" i="2" s="1"/>
  <c r="BD431" i="2" s="1"/>
  <c r="AS431" i="2"/>
  <c r="AT431" i="2" s="1"/>
  <c r="BA245" i="1"/>
  <c r="BC205" i="2" s="1"/>
  <c r="BD205" i="2" s="1"/>
  <c r="BA515" i="1"/>
  <c r="BA260" i="1"/>
  <c r="BC213" i="2" s="1"/>
  <c r="BD213" i="2" s="1"/>
  <c r="BA177" i="1"/>
  <c r="BC138" i="2" s="1"/>
  <c r="BD138" i="2" s="1"/>
  <c r="BA263" i="1"/>
  <c r="BC211" i="2" s="1"/>
  <c r="BD211" i="2" s="1"/>
  <c r="Z854" i="1"/>
  <c r="AH854" i="1"/>
  <c r="AR854" i="1"/>
  <c r="AZ854" i="1"/>
  <c r="AR260" i="1"/>
  <c r="AZ260" i="1"/>
  <c r="AR245" i="1"/>
  <c r="AZ245" i="1"/>
  <c r="AZ515" i="1"/>
  <c r="BA602" i="1"/>
  <c r="BC452" i="2" s="1"/>
  <c r="BD452" i="2" s="1"/>
  <c r="AR565" i="1"/>
  <c r="AZ565" i="1"/>
  <c r="AZ602" i="1"/>
  <c r="AR602" i="1"/>
  <c r="AH602" i="1"/>
  <c r="AZ177" i="1"/>
  <c r="AH565" i="1"/>
  <c r="AR263" i="1"/>
  <c r="AR515" i="1"/>
  <c r="AH515" i="1"/>
  <c r="AH260" i="1"/>
  <c r="AH263" i="1"/>
  <c r="AZ263" i="1"/>
  <c r="AH245" i="1"/>
  <c r="AR177" i="1"/>
  <c r="AH177" i="1"/>
  <c r="Q854" i="1" l="1"/>
  <c r="S644" i="2" s="1"/>
  <c r="T644" i="2" s="1"/>
  <c r="BC396" i="2"/>
  <c r="BD396" i="2" s="1"/>
  <c r="BB260" i="1"/>
  <c r="BB263" i="1"/>
  <c r="BB515" i="1"/>
  <c r="AJ854" i="1"/>
  <c r="BB854" i="1"/>
  <c r="BB177" i="1"/>
  <c r="BB245" i="1"/>
  <c r="BB602" i="1"/>
  <c r="BB565" i="1"/>
  <c r="Q714" i="3" l="1"/>
  <c r="R854" i="1"/>
  <c r="R714" i="3" s="1"/>
  <c r="AL7" i="1" l="1"/>
  <c r="AG632" i="1" l="1"/>
  <c r="AI474" i="2" s="1"/>
  <c r="AJ474" i="2" s="1"/>
  <c r="AG625" i="1"/>
  <c r="AI470" i="2" s="1"/>
  <c r="AJ470" i="2" s="1"/>
  <c r="AG653" i="1"/>
  <c r="AI495" i="2" s="1"/>
  <c r="AJ495" i="2" s="1"/>
  <c r="AF510" i="1"/>
  <c r="AF601" i="1"/>
  <c r="AY601" i="1" l="1"/>
  <c r="BA451" i="2" s="1"/>
  <c r="BB451" i="2" s="1"/>
  <c r="AX601" i="1"/>
  <c r="AV601" i="1"/>
  <c r="AT601" i="1"/>
  <c r="AQ601" i="1"/>
  <c r="AS451" i="2" s="1"/>
  <c r="AT451" i="2" s="1"/>
  <c r="AP601" i="1"/>
  <c r="AN601" i="1"/>
  <c r="AL601" i="1"/>
  <c r="AG601" i="1"/>
  <c r="AI451" i="2" s="1"/>
  <c r="AJ451" i="2" s="1"/>
  <c r="AD601" i="1"/>
  <c r="AB601" i="1"/>
  <c r="X601" i="1"/>
  <c r="V601" i="1"/>
  <c r="BA601" i="1" l="1"/>
  <c r="BC451" i="2" s="1"/>
  <c r="BD451" i="2" s="1"/>
  <c r="AR601" i="1"/>
  <c r="AZ601" i="1"/>
  <c r="AH601" i="1"/>
  <c r="AY812" i="1"/>
  <c r="BA613" i="2" s="1"/>
  <c r="BB613" i="2" s="1"/>
  <c r="AX812" i="1"/>
  <c r="AV812" i="1"/>
  <c r="AT812" i="1"/>
  <c r="AQ812" i="1"/>
  <c r="AP812" i="1"/>
  <c r="AN812" i="1"/>
  <c r="AL812" i="1"/>
  <c r="AG812" i="1"/>
  <c r="AI613" i="2" s="1"/>
  <c r="AJ613" i="2" s="1"/>
  <c r="AF812" i="1"/>
  <c r="AD812" i="1"/>
  <c r="AB812" i="1"/>
  <c r="Y812" i="1"/>
  <c r="AA613" i="2" s="1"/>
  <c r="AB613" i="2" s="1"/>
  <c r="X812" i="1"/>
  <c r="V812" i="1"/>
  <c r="T812" i="1"/>
  <c r="BA812" i="1" l="1"/>
  <c r="BC613" i="2" s="1"/>
  <c r="BD613" i="2" s="1"/>
  <c r="AS613" i="2"/>
  <c r="AT613" i="2" s="1"/>
  <c r="AI812" i="1"/>
  <c r="BB601" i="1"/>
  <c r="Z812" i="1"/>
  <c r="AH812" i="1"/>
  <c r="AR812" i="1"/>
  <c r="AZ812" i="1"/>
  <c r="AF470" i="1"/>
  <c r="AF455" i="1"/>
  <c r="AF469" i="1"/>
  <c r="AY202" i="1"/>
  <c r="BA164" i="2" s="1"/>
  <c r="BB164" i="2" s="1"/>
  <c r="AX202" i="1"/>
  <c r="AV202" i="1"/>
  <c r="AT202" i="1"/>
  <c r="AQ202" i="1"/>
  <c r="AS164" i="2" s="1"/>
  <c r="AT164" i="2" s="1"/>
  <c r="AP202" i="1"/>
  <c r="AN202" i="1"/>
  <c r="AL202" i="1"/>
  <c r="AG202" i="1"/>
  <c r="AI164" i="2" s="1"/>
  <c r="AJ164" i="2" s="1"/>
  <c r="AF202" i="1"/>
  <c r="AD202" i="1"/>
  <c r="AB202" i="1"/>
  <c r="X202" i="1"/>
  <c r="V202" i="1"/>
  <c r="AF471" i="1" l="1"/>
  <c r="Q812" i="1"/>
  <c r="AK613" i="2"/>
  <c r="AL613" i="2" s="1"/>
  <c r="BA202" i="1"/>
  <c r="BC164" i="2" s="1"/>
  <c r="BD164" i="2" s="1"/>
  <c r="AZ202" i="1"/>
  <c r="AR202" i="1"/>
  <c r="BB812" i="1"/>
  <c r="AJ812" i="1"/>
  <c r="AH202" i="1"/>
  <c r="AF293" i="1"/>
  <c r="AY293" i="1"/>
  <c r="BA229" i="2" s="1"/>
  <c r="BB229" i="2" s="1"/>
  <c r="AX293" i="1"/>
  <c r="AV293" i="1"/>
  <c r="AT293" i="1"/>
  <c r="AQ293" i="1"/>
  <c r="AS229" i="2" s="1"/>
  <c r="AT229" i="2" s="1"/>
  <c r="AP293" i="1"/>
  <c r="AN293" i="1"/>
  <c r="AL293" i="1"/>
  <c r="AG293" i="1"/>
  <c r="AI229" i="2" s="1"/>
  <c r="AJ229" i="2" s="1"/>
  <c r="AD293" i="1"/>
  <c r="AB293" i="1"/>
  <c r="X293" i="1"/>
  <c r="V293" i="1"/>
  <c r="AY110" i="1"/>
  <c r="BA89" i="2" s="1"/>
  <c r="BB89" i="2" s="1"/>
  <c r="AX110" i="1"/>
  <c r="AV110" i="1"/>
  <c r="AT110" i="1"/>
  <c r="AQ110" i="1"/>
  <c r="AS89" i="2" s="1"/>
  <c r="AT89" i="2" s="1"/>
  <c r="AP110" i="1"/>
  <c r="AN110" i="1"/>
  <c r="AL110" i="1"/>
  <c r="AG110" i="1"/>
  <c r="AI89" i="2" s="1"/>
  <c r="AJ89" i="2" s="1"/>
  <c r="AF110" i="1"/>
  <c r="AD110" i="1"/>
  <c r="X110" i="1"/>
  <c r="V110" i="1"/>
  <c r="S613" i="2" l="1"/>
  <c r="T613" i="2" s="1"/>
  <c r="Q683" i="3"/>
  <c r="BA293" i="1"/>
  <c r="BC229" i="2" s="1"/>
  <c r="BD229" i="2" s="1"/>
  <c r="BB202" i="1"/>
  <c r="R812" i="1"/>
  <c r="R683" i="3" s="1"/>
  <c r="BA110" i="1"/>
  <c r="BC89" i="2" s="1"/>
  <c r="BD89" i="2" s="1"/>
  <c r="AR110" i="1"/>
  <c r="AZ110" i="1"/>
  <c r="AH293" i="1"/>
  <c r="AR293" i="1"/>
  <c r="AZ293" i="1"/>
  <c r="AH110" i="1"/>
  <c r="AF100" i="1"/>
  <c r="BB293" i="1" l="1"/>
  <c r="BB110" i="1"/>
  <c r="AY100" i="1"/>
  <c r="BA79" i="2" s="1"/>
  <c r="BB79" i="2" s="1"/>
  <c r="AX100" i="1"/>
  <c r="AV100" i="1"/>
  <c r="AT100" i="1"/>
  <c r="AQ100" i="1"/>
  <c r="AS79" i="2" s="1"/>
  <c r="AT79" i="2" s="1"/>
  <c r="AP100" i="1"/>
  <c r="AN100" i="1"/>
  <c r="AL100" i="1"/>
  <c r="AG100" i="1"/>
  <c r="AI79" i="2" s="1"/>
  <c r="AJ79" i="2" s="1"/>
  <c r="AD100" i="1"/>
  <c r="X100" i="1"/>
  <c r="V100" i="1"/>
  <c r="BA100" i="1" l="1"/>
  <c r="BC79" i="2" s="1"/>
  <c r="BD79" i="2" s="1"/>
  <c r="AR100" i="1"/>
  <c r="AZ100" i="1"/>
  <c r="AH100" i="1"/>
  <c r="BB100" i="1" l="1"/>
  <c r="AY517" i="1"/>
  <c r="BA398" i="2" s="1"/>
  <c r="BB398" i="2" s="1"/>
  <c r="AX517" i="1"/>
  <c r="AV517" i="1"/>
  <c r="AT517" i="1"/>
  <c r="AQ517" i="1"/>
  <c r="AS398" i="2" s="1"/>
  <c r="AT398" i="2" s="1"/>
  <c r="AP517" i="1"/>
  <c r="AN517" i="1"/>
  <c r="AL517" i="1"/>
  <c r="AG517" i="1"/>
  <c r="AI398" i="2" s="1"/>
  <c r="AJ398" i="2" s="1"/>
  <c r="AF517" i="1"/>
  <c r="AD517" i="1"/>
  <c r="AB517" i="1"/>
  <c r="Y517" i="1"/>
  <c r="AA398" i="2" s="1"/>
  <c r="AB398" i="2" s="1"/>
  <c r="X517" i="1"/>
  <c r="V517" i="1"/>
  <c r="T517" i="1"/>
  <c r="Z517" i="1" l="1"/>
  <c r="AI517" i="1"/>
  <c r="AK398" i="2" s="1"/>
  <c r="AL398" i="2" s="1"/>
  <c r="BA517" i="1"/>
  <c r="BC398" i="2" s="1"/>
  <c r="BD398" i="2" s="1"/>
  <c r="AR517" i="1"/>
  <c r="AZ517" i="1"/>
  <c r="AH517" i="1"/>
  <c r="Q517" i="1" l="1"/>
  <c r="BB517" i="1"/>
  <c r="AJ517" i="1"/>
  <c r="AY963" i="1"/>
  <c r="BA734" i="2" s="1"/>
  <c r="BB734" i="2" s="1"/>
  <c r="AX963" i="1"/>
  <c r="AV963" i="1"/>
  <c r="AT963" i="1"/>
  <c r="AQ963" i="1"/>
  <c r="AS734" i="2" s="1"/>
  <c r="AT734" i="2" s="1"/>
  <c r="AP963" i="1"/>
  <c r="AN963" i="1"/>
  <c r="AL963" i="1"/>
  <c r="AG963" i="1"/>
  <c r="AI734" i="2" s="1"/>
  <c r="AJ734" i="2" s="1"/>
  <c r="AF963" i="1"/>
  <c r="AD963" i="1"/>
  <c r="Y963" i="1"/>
  <c r="AA734" i="2" s="1"/>
  <c r="AB734" i="2" s="1"/>
  <c r="X963" i="1"/>
  <c r="V963" i="1"/>
  <c r="T963" i="1"/>
  <c r="S398" i="2" l="1"/>
  <c r="T398" i="2" s="1"/>
  <c r="Q441" i="3"/>
  <c r="BA963" i="1"/>
  <c r="BC734" i="2" s="1"/>
  <c r="BD734" i="2" s="1"/>
  <c r="AI963" i="1"/>
  <c r="AK734" i="2" s="1"/>
  <c r="AL734" i="2" s="1"/>
  <c r="Z963" i="1"/>
  <c r="AR963" i="1"/>
  <c r="AZ963" i="1"/>
  <c r="R517" i="1"/>
  <c r="R441" i="3" s="1"/>
  <c r="AH963" i="1"/>
  <c r="AD243" i="1"/>
  <c r="AD242" i="1"/>
  <c r="AY242" i="1"/>
  <c r="BA200" i="2" s="1"/>
  <c r="BB200" i="2" s="1"/>
  <c r="AX242" i="1"/>
  <c r="AV242" i="1"/>
  <c r="AT242" i="1"/>
  <c r="AQ242" i="1"/>
  <c r="AS200" i="2" s="1"/>
  <c r="AT200" i="2" s="1"/>
  <c r="AP242" i="1"/>
  <c r="AN242" i="1"/>
  <c r="AL242" i="1"/>
  <c r="AG242" i="1"/>
  <c r="AI200" i="2" s="1"/>
  <c r="AJ200" i="2" s="1"/>
  <c r="AF242" i="1"/>
  <c r="AB242" i="1"/>
  <c r="X242" i="1"/>
  <c r="V242" i="1"/>
  <c r="AY243" i="1"/>
  <c r="BA202" i="2" s="1"/>
  <c r="BB202" i="2" s="1"/>
  <c r="AX243" i="1"/>
  <c r="AV243" i="1"/>
  <c r="AT243" i="1"/>
  <c r="AQ243" i="1"/>
  <c r="AS202" i="2" s="1"/>
  <c r="AT202" i="2" s="1"/>
  <c r="AP243" i="1"/>
  <c r="AN243" i="1"/>
  <c r="AL243" i="1"/>
  <c r="AG243" i="1"/>
  <c r="AI202" i="2" s="1"/>
  <c r="AJ202" i="2" s="1"/>
  <c r="AF243" i="1"/>
  <c r="AB243" i="1"/>
  <c r="X243" i="1"/>
  <c r="V243" i="1"/>
  <c r="AD31" i="1"/>
  <c r="AG158" i="1"/>
  <c r="AI126" i="2" s="1"/>
  <c r="AJ126" i="2" s="1"/>
  <c r="AG287" i="1"/>
  <c r="AI231" i="2" s="1"/>
  <c r="AJ231" i="2" s="1"/>
  <c r="AB287" i="1"/>
  <c r="AY287" i="1"/>
  <c r="BA231" i="2" s="1"/>
  <c r="BB231" i="2" s="1"/>
  <c r="AX287" i="1"/>
  <c r="AV287" i="1"/>
  <c r="AT287" i="1"/>
  <c r="AQ287" i="1"/>
  <c r="AS231" i="2" s="1"/>
  <c r="AT231" i="2" s="1"/>
  <c r="AP287" i="1"/>
  <c r="AN287" i="1"/>
  <c r="AL287" i="1"/>
  <c r="AF287" i="1"/>
  <c r="AD287" i="1"/>
  <c r="X287" i="1"/>
  <c r="V287" i="1"/>
  <c r="AJ963" i="1" l="1"/>
  <c r="BA242" i="1"/>
  <c r="BC200" i="2" s="1"/>
  <c r="BD200" i="2" s="1"/>
  <c r="Q963" i="1"/>
  <c r="BA287" i="1"/>
  <c r="BC231" i="2" s="1"/>
  <c r="BD231" i="2" s="1"/>
  <c r="AZ287" i="1"/>
  <c r="BA243" i="1"/>
  <c r="BC202" i="2" s="1"/>
  <c r="BD202" i="2" s="1"/>
  <c r="AR287" i="1"/>
  <c r="AR242" i="1"/>
  <c r="AZ242" i="1"/>
  <c r="BB963" i="1"/>
  <c r="AZ243" i="1"/>
  <c r="AH243" i="1"/>
  <c r="AH242" i="1"/>
  <c r="AR243" i="1"/>
  <c r="AH287" i="1"/>
  <c r="S734" i="2" l="1"/>
  <c r="T734" i="2" s="1"/>
  <c r="Q803" i="3"/>
  <c r="R963" i="1"/>
  <c r="R803" i="3" s="1"/>
  <c r="BB287" i="1"/>
  <c r="BB242" i="1"/>
  <c r="BB243" i="1"/>
  <c r="AD422" i="1" l="1"/>
  <c r="AD22" i="1"/>
  <c r="AA1104" i="1" l="1"/>
  <c r="AA1070" i="1"/>
  <c r="AC790" i="2" s="1"/>
  <c r="AD790" i="2" s="1"/>
  <c r="AA816" i="1"/>
  <c r="AC617" i="2" s="1"/>
  <c r="AD617" i="2" s="1"/>
  <c r="AC587" i="2"/>
  <c r="AD587" i="2" s="1"/>
  <c r="AA746" i="1"/>
  <c r="AC558" i="2" s="1"/>
  <c r="AD558" i="2" s="1"/>
  <c r="AA730" i="1"/>
  <c r="AC544" i="2" s="1"/>
  <c r="AD544" i="2" s="1"/>
  <c r="AA726" i="1"/>
  <c r="AA596" i="1"/>
  <c r="AA500" i="1"/>
  <c r="AC384" i="2" s="1"/>
  <c r="AD384" i="2" s="1"/>
  <c r="AC382" i="2"/>
  <c r="AD382" i="2" s="1"/>
  <c r="AA486" i="1"/>
  <c r="AC371" i="2" s="1"/>
  <c r="AD371" i="2" s="1"/>
  <c r="AA471" i="1"/>
  <c r="AA468" i="1"/>
  <c r="AA448" i="1"/>
  <c r="AC334" i="2" s="1"/>
  <c r="AD334" i="2" s="1"/>
  <c r="AA423" i="1"/>
  <c r="AC309" i="2" s="1"/>
  <c r="AD309" i="2" s="1"/>
  <c r="AA420" i="1"/>
  <c r="AA1127" i="1"/>
  <c r="AC246" i="2"/>
  <c r="AD246" i="2" s="1"/>
  <c r="AA199" i="1"/>
  <c r="AA182" i="1"/>
  <c r="AC144" i="2" s="1"/>
  <c r="AD144" i="2" s="1"/>
  <c r="AA126" i="1"/>
  <c r="AA98" i="1"/>
  <c r="AC77" i="2" s="1"/>
  <c r="AD77" i="2" s="1"/>
  <c r="AA93" i="1"/>
  <c r="AC45" i="2"/>
  <c r="AD45" i="2" s="1"/>
  <c r="AA28" i="1"/>
  <c r="AC28" i="2" s="1"/>
  <c r="AD28" i="2" s="1"/>
  <c r="AA24" i="1"/>
  <c r="AC24" i="2" s="1"/>
  <c r="AD24" i="2" s="1"/>
  <c r="W420" i="1"/>
  <c r="AY667" i="1"/>
  <c r="BA509" i="2" s="1"/>
  <c r="BB509" i="2" s="1"/>
  <c r="AX667" i="1"/>
  <c r="AV667" i="1"/>
  <c r="AT667" i="1"/>
  <c r="AQ667" i="1"/>
  <c r="AP667" i="1"/>
  <c r="AN667" i="1"/>
  <c r="AL667" i="1"/>
  <c r="AG667" i="1"/>
  <c r="AI509" i="2" s="1"/>
  <c r="AJ509" i="2" s="1"/>
  <c r="AF667" i="1"/>
  <c r="AD667" i="1"/>
  <c r="AB667" i="1"/>
  <c r="X667" i="1"/>
  <c r="V667" i="1"/>
  <c r="AY650" i="1"/>
  <c r="BA492" i="2" s="1"/>
  <c r="BB492" i="2" s="1"/>
  <c r="AX650" i="1"/>
  <c r="AV650" i="1"/>
  <c r="AT650" i="1"/>
  <c r="AQ650" i="1"/>
  <c r="AS492" i="2" s="1"/>
  <c r="AT492" i="2" s="1"/>
  <c r="AP650" i="1"/>
  <c r="AN650" i="1"/>
  <c r="AL650" i="1"/>
  <c r="AG650" i="1"/>
  <c r="AI492" i="2" s="1"/>
  <c r="AJ492" i="2" s="1"/>
  <c r="AF650" i="1"/>
  <c r="AD650" i="1"/>
  <c r="AB650" i="1"/>
  <c r="X650" i="1"/>
  <c r="V650" i="1"/>
  <c r="AY655" i="1"/>
  <c r="BA497" i="2" s="1"/>
  <c r="BB497" i="2" s="1"/>
  <c r="AX655" i="1"/>
  <c r="AV655" i="1"/>
  <c r="AT655" i="1"/>
  <c r="AQ655" i="1"/>
  <c r="AS497" i="2" s="1"/>
  <c r="AT497" i="2" s="1"/>
  <c r="AP655" i="1"/>
  <c r="AN655" i="1"/>
  <c r="AL655" i="1"/>
  <c r="AG655" i="1"/>
  <c r="AI497" i="2" s="1"/>
  <c r="AJ497" i="2" s="1"/>
  <c r="AF655" i="1"/>
  <c r="AD655" i="1"/>
  <c r="AB655" i="1"/>
  <c r="X655" i="1"/>
  <c r="V655" i="1"/>
  <c r="AY510" i="1"/>
  <c r="BA393" i="2" s="1"/>
  <c r="BB393" i="2" s="1"/>
  <c r="AX510" i="1"/>
  <c r="AV510" i="1"/>
  <c r="AT510" i="1"/>
  <c r="AQ510" i="1"/>
  <c r="AS393" i="2" s="1"/>
  <c r="AT393" i="2" s="1"/>
  <c r="AP510" i="1"/>
  <c r="AN510" i="1"/>
  <c r="AL510" i="1"/>
  <c r="AG510" i="1"/>
  <c r="AI393" i="2" s="1"/>
  <c r="AJ393" i="2" s="1"/>
  <c r="AD510" i="1"/>
  <c r="AB510" i="1"/>
  <c r="X510" i="1"/>
  <c r="V510" i="1"/>
  <c r="AB712" i="1"/>
  <c r="AY712" i="1"/>
  <c r="BA531" i="2" s="1"/>
  <c r="BB531" i="2" s="1"/>
  <c r="AX712" i="1"/>
  <c r="AV712" i="1"/>
  <c r="AT712" i="1"/>
  <c r="AQ712" i="1"/>
  <c r="AS531" i="2" s="1"/>
  <c r="AT531" i="2" s="1"/>
  <c r="AP712" i="1"/>
  <c r="AN712" i="1"/>
  <c r="AL712" i="1"/>
  <c r="AG712" i="1"/>
  <c r="AI531" i="2" s="1"/>
  <c r="AJ531" i="2" s="1"/>
  <c r="AF712" i="1"/>
  <c r="AD712" i="1"/>
  <c r="X712" i="1"/>
  <c r="V712" i="1"/>
  <c r="W1129" i="1" l="1"/>
  <c r="Y305" i="2"/>
  <c r="Z305" i="2" s="1"/>
  <c r="AA1123" i="1"/>
  <c r="AC161" i="2"/>
  <c r="AD161" i="2" s="1"/>
  <c r="DR309" i="2"/>
  <c r="DE309" i="2"/>
  <c r="DR371" i="2"/>
  <c r="DE371" i="2"/>
  <c r="AA1136" i="1"/>
  <c r="AC466" i="2"/>
  <c r="AD466" i="2" s="1"/>
  <c r="DR24" i="2"/>
  <c r="DE24" i="2"/>
  <c r="DE77" i="2"/>
  <c r="DR77" i="2"/>
  <c r="DR334" i="2"/>
  <c r="DE334" i="2"/>
  <c r="DR382" i="2"/>
  <c r="DE382" i="2"/>
  <c r="DR617" i="2"/>
  <c r="DE617" i="2"/>
  <c r="DE28" i="2"/>
  <c r="DR28" i="2"/>
  <c r="AA1122" i="1"/>
  <c r="AC105" i="2"/>
  <c r="AD105" i="2" s="1"/>
  <c r="AA1132" i="1"/>
  <c r="AC350" i="2"/>
  <c r="AD350" i="2" s="1"/>
  <c r="DR384" i="2"/>
  <c r="DE384" i="2"/>
  <c r="DR544" i="2"/>
  <c r="DE544" i="2"/>
  <c r="DR144" i="2"/>
  <c r="DE144" i="2"/>
  <c r="AA1129" i="1"/>
  <c r="AA1130" i="1" s="1"/>
  <c r="AC305" i="2"/>
  <c r="AD305" i="2" s="1"/>
  <c r="AA1133" i="1"/>
  <c r="AC353" i="2"/>
  <c r="AD353" i="2" s="1"/>
  <c r="AA1135" i="1"/>
  <c r="AC445" i="2"/>
  <c r="AD445" i="2" s="1"/>
  <c r="DR558" i="2"/>
  <c r="DE558" i="2"/>
  <c r="AA1144" i="1"/>
  <c r="AC823" i="2"/>
  <c r="AD823" i="2" s="1"/>
  <c r="DR790" i="2"/>
  <c r="DE790" i="2"/>
  <c r="DR587" i="2"/>
  <c r="DE587" i="2"/>
  <c r="AA1137" i="1"/>
  <c r="AC540" i="2"/>
  <c r="AD540" i="2" s="1"/>
  <c r="BA667" i="1"/>
  <c r="BC509" i="2" s="1"/>
  <c r="BD509" i="2" s="1"/>
  <c r="AS509" i="2"/>
  <c r="AT509" i="2" s="1"/>
  <c r="DR246" i="2"/>
  <c r="DE246" i="2"/>
  <c r="AA1119" i="1"/>
  <c r="AC72" i="2"/>
  <c r="AD72" i="2" s="1"/>
  <c r="DR45" i="2"/>
  <c r="DE45" i="2"/>
  <c r="BA650" i="1"/>
  <c r="BC492" i="2" s="1"/>
  <c r="BD492" i="2" s="1"/>
  <c r="BA655" i="1"/>
  <c r="BC497" i="2" s="1"/>
  <c r="BD497" i="2" s="1"/>
  <c r="AA1131" i="1"/>
  <c r="AA476" i="1"/>
  <c r="AC361" i="2" s="1"/>
  <c r="AD361" i="2" s="1"/>
  <c r="AA1117" i="1"/>
  <c r="AA1138" i="1"/>
  <c r="AA1120" i="1"/>
  <c r="AA29" i="1"/>
  <c r="BA712" i="1"/>
  <c r="BC531" i="2" s="1"/>
  <c r="BD531" i="2" s="1"/>
  <c r="AA501" i="1"/>
  <c r="AR712" i="1"/>
  <c r="AZ712" i="1"/>
  <c r="AR650" i="1"/>
  <c r="AR667" i="1"/>
  <c r="AZ667" i="1"/>
  <c r="AC306" i="2"/>
  <c r="AD306" i="2" s="1"/>
  <c r="AA127" i="1"/>
  <c r="AC106" i="2" s="1"/>
  <c r="AD106" i="2" s="1"/>
  <c r="AA731" i="1"/>
  <c r="AH667" i="1"/>
  <c r="AR655" i="1"/>
  <c r="AZ655" i="1"/>
  <c r="AH650" i="1"/>
  <c r="AZ650" i="1"/>
  <c r="AH655" i="1"/>
  <c r="AH510" i="1"/>
  <c r="AR510" i="1"/>
  <c r="AZ510" i="1"/>
  <c r="BA510" i="1"/>
  <c r="BC393" i="2" s="1"/>
  <c r="BD393" i="2" s="1"/>
  <c r="AH712" i="1"/>
  <c r="AA1124" i="1" l="1"/>
  <c r="AA1139" i="1"/>
  <c r="AA1134" i="1"/>
  <c r="AA1121" i="1"/>
  <c r="DR361" i="2"/>
  <c r="DE361" i="2"/>
  <c r="DR353" i="2"/>
  <c r="DE353" i="2"/>
  <c r="DE105" i="2"/>
  <c r="DR105" i="2"/>
  <c r="DR161" i="2"/>
  <c r="DE161" i="2"/>
  <c r="AA1116" i="1"/>
  <c r="AA1118" i="1" s="1"/>
  <c r="AC29" i="2"/>
  <c r="AD29" i="2" s="1"/>
  <c r="DR823" i="2"/>
  <c r="DE823" i="2"/>
  <c r="DR445" i="2"/>
  <c r="DE445" i="2"/>
  <c r="DR305" i="2"/>
  <c r="DE305" i="2"/>
  <c r="DR350" i="2"/>
  <c r="DE350" i="2"/>
  <c r="DR466" i="2"/>
  <c r="DE466" i="2"/>
  <c r="DQ305" i="2"/>
  <c r="DD305" i="2"/>
  <c r="AA1143" i="1"/>
  <c r="AC385" i="2"/>
  <c r="AD385" i="2" s="1"/>
  <c r="AA747" i="1"/>
  <c r="AC545" i="2"/>
  <c r="AD545" i="2" s="1"/>
  <c r="DR540" i="2"/>
  <c r="DE540" i="2"/>
  <c r="DR306" i="2"/>
  <c r="DE306" i="2"/>
  <c r="DR72" i="2"/>
  <c r="DE72" i="2"/>
  <c r="DE106" i="2"/>
  <c r="DR106" i="2"/>
  <c r="BB650" i="1"/>
  <c r="BB667" i="1"/>
  <c r="BB712" i="1"/>
  <c r="BB655" i="1"/>
  <c r="BB510" i="1"/>
  <c r="AC559" i="2" l="1"/>
  <c r="AD559" i="2" s="1"/>
  <c r="DE559" i="2" s="1"/>
  <c r="DR385" i="2"/>
  <c r="DE385" i="2"/>
  <c r="DR29" i="2"/>
  <c r="DE29" i="2"/>
  <c r="DR559" i="2"/>
  <c r="DR545" i="2"/>
  <c r="DE545" i="2"/>
  <c r="AY504" i="1" l="1"/>
  <c r="BA388" i="2" s="1"/>
  <c r="BB388" i="2" s="1"/>
  <c r="AX504" i="1"/>
  <c r="AV504" i="1"/>
  <c r="AT504" i="1"/>
  <c r="AQ504" i="1"/>
  <c r="AS388" i="2" s="1"/>
  <c r="AT388" i="2" s="1"/>
  <c r="AP504" i="1"/>
  <c r="AN504" i="1"/>
  <c r="AL504" i="1"/>
  <c r="AG504" i="1"/>
  <c r="AI388" i="2" s="1"/>
  <c r="AJ388" i="2" s="1"/>
  <c r="AF504" i="1"/>
  <c r="AD504" i="1"/>
  <c r="AB504" i="1"/>
  <c r="X504" i="1"/>
  <c r="V504" i="1"/>
  <c r="Y776" i="1"/>
  <c r="AA582" i="2" s="1"/>
  <c r="AB582" i="2" s="1"/>
  <c r="X1099" i="1"/>
  <c r="BA504" i="1" l="1"/>
  <c r="AH504" i="1"/>
  <c r="AR504" i="1"/>
  <c r="AZ504" i="1"/>
  <c r="AB414" i="1"/>
  <c r="AB419" i="1" s="1"/>
  <c r="AC423" i="1"/>
  <c r="AE309" i="2" s="1"/>
  <c r="AF309" i="2" s="1"/>
  <c r="AE423" i="1"/>
  <c r="AG309" i="2" s="1"/>
  <c r="AH309" i="2" s="1"/>
  <c r="AK423" i="1"/>
  <c r="AM309" i="2" s="1"/>
  <c r="AN309" i="2" s="1"/>
  <c r="AM423" i="1"/>
  <c r="AO309" i="2" s="1"/>
  <c r="AP309" i="2" s="1"/>
  <c r="AO423" i="1"/>
  <c r="AQ309" i="2" s="1"/>
  <c r="AR309" i="2" s="1"/>
  <c r="AS423" i="1"/>
  <c r="AU309" i="2" s="1"/>
  <c r="AV309" i="2" s="1"/>
  <c r="AU423" i="1"/>
  <c r="AW309" i="2" s="1"/>
  <c r="AX309" i="2" s="1"/>
  <c r="AW423" i="1"/>
  <c r="AY309" i="2" s="1"/>
  <c r="AZ309" i="2" s="1"/>
  <c r="U423" i="1"/>
  <c r="W309" i="2" s="1"/>
  <c r="X309" i="2" s="1"/>
  <c r="W423" i="1"/>
  <c r="Y309" i="2" s="1"/>
  <c r="Z309" i="2" s="1"/>
  <c r="AB206" i="1"/>
  <c r="W98" i="1"/>
  <c r="Y77" i="2" s="1"/>
  <c r="Z77" i="2" s="1"/>
  <c r="AY95" i="1"/>
  <c r="BA74" i="2" s="1"/>
  <c r="BB74" i="2" s="1"/>
  <c r="AX95" i="1"/>
  <c r="AV95" i="1"/>
  <c r="AT95" i="1"/>
  <c r="AQ95" i="1"/>
  <c r="AS74" i="2" s="1"/>
  <c r="AT74" i="2" s="1"/>
  <c r="AP95" i="1"/>
  <c r="AN95" i="1"/>
  <c r="AL95" i="1"/>
  <c r="AG95" i="1"/>
  <c r="AI74" i="2" s="1"/>
  <c r="AJ74" i="2" s="1"/>
  <c r="AF95" i="1"/>
  <c r="AD95" i="1"/>
  <c r="V95" i="1"/>
  <c r="DP309" i="2" l="1"/>
  <c r="DC309" i="2"/>
  <c r="DJ309" i="2"/>
  <c r="DW309" i="2"/>
  <c r="DS309" i="2"/>
  <c r="DF309" i="2"/>
  <c r="DQ77" i="2"/>
  <c r="DD77" i="2"/>
  <c r="DM309" i="2"/>
  <c r="DZ309" i="2"/>
  <c r="DV309" i="2"/>
  <c r="DI309" i="2"/>
  <c r="DL309" i="2"/>
  <c r="DY309" i="2"/>
  <c r="DU309" i="2"/>
  <c r="DH309" i="2"/>
  <c r="DQ309" i="2"/>
  <c r="DD309" i="2"/>
  <c r="DK309" i="2"/>
  <c r="DX309" i="2"/>
  <c r="DT309" i="2"/>
  <c r="DG309" i="2"/>
  <c r="BC388" i="2"/>
  <c r="BD388" i="2" s="1"/>
  <c r="BB504" i="1"/>
  <c r="BA95" i="1"/>
  <c r="BC74" i="2" s="1"/>
  <c r="BD74" i="2" s="1"/>
  <c r="AR95" i="1"/>
  <c r="AZ95" i="1"/>
  <c r="AH95" i="1"/>
  <c r="BB95" i="1" l="1"/>
  <c r="AY282" i="1"/>
  <c r="BA225" i="2" s="1"/>
  <c r="BB225" i="2" s="1"/>
  <c r="AX282" i="1"/>
  <c r="AV282" i="1"/>
  <c r="AT282" i="1"/>
  <c r="AQ282" i="1"/>
  <c r="AP282" i="1"/>
  <c r="AN282" i="1"/>
  <c r="AL282" i="1"/>
  <c r="AG282" i="1"/>
  <c r="AI225" i="2" s="1"/>
  <c r="AJ225" i="2" s="1"/>
  <c r="AF282" i="1"/>
  <c r="AD282" i="1"/>
  <c r="AB282" i="1"/>
  <c r="X282" i="1"/>
  <c r="V282" i="1"/>
  <c r="U1104" i="1"/>
  <c r="S1104" i="1"/>
  <c r="AY1101" i="1"/>
  <c r="BA820" i="2" s="1"/>
  <c r="BB820" i="2" s="1"/>
  <c r="AX1101" i="1"/>
  <c r="AV1101" i="1"/>
  <c r="AT1101" i="1"/>
  <c r="AQ1101" i="1"/>
  <c r="AS820" i="2" s="1"/>
  <c r="AT820" i="2" s="1"/>
  <c r="AP1101" i="1"/>
  <c r="AN1101" i="1"/>
  <c r="AL1101" i="1"/>
  <c r="AG1101" i="1"/>
  <c r="AI820" i="2" s="1"/>
  <c r="AJ820" i="2" s="1"/>
  <c r="AF1101" i="1"/>
  <c r="AD1101" i="1"/>
  <c r="Y1101" i="1"/>
  <c r="AA820" i="2" s="1"/>
  <c r="AB820" i="2" s="1"/>
  <c r="X1101" i="1"/>
  <c r="V1101" i="1"/>
  <c r="T1101" i="1"/>
  <c r="AY1099" i="1"/>
  <c r="BA818" i="2" s="1"/>
  <c r="BB818" i="2" s="1"/>
  <c r="AX1099" i="1"/>
  <c r="AV1099" i="1"/>
  <c r="AT1099" i="1"/>
  <c r="AQ1099" i="1"/>
  <c r="AS818" i="2" s="1"/>
  <c r="AT818" i="2" s="1"/>
  <c r="AP1099" i="1"/>
  <c r="AN1099" i="1"/>
  <c r="AL1099" i="1"/>
  <c r="AG1099" i="1"/>
  <c r="AI818" i="2" s="1"/>
  <c r="AJ818" i="2" s="1"/>
  <c r="AF1099" i="1"/>
  <c r="AD1099" i="1"/>
  <c r="Y1099" i="1"/>
  <c r="AA818" i="2" s="1"/>
  <c r="AB818" i="2" s="1"/>
  <c r="V1099" i="1"/>
  <c r="T1099" i="1"/>
  <c r="AB1090" i="1"/>
  <c r="AB609" i="1"/>
  <c r="AB424" i="1"/>
  <c r="AB422" i="1"/>
  <c r="AB421" i="1"/>
  <c r="V421" i="1"/>
  <c r="AY422" i="1"/>
  <c r="BA308" i="2" s="1"/>
  <c r="BB308" i="2" s="1"/>
  <c r="AX422" i="1"/>
  <c r="AV422" i="1"/>
  <c r="AT422" i="1"/>
  <c r="AQ422" i="1"/>
  <c r="AS308" i="2" s="1"/>
  <c r="AT308" i="2" s="1"/>
  <c r="AP422" i="1"/>
  <c r="AN422" i="1"/>
  <c r="AL422" i="1"/>
  <c r="AG422" i="1"/>
  <c r="AI308" i="2" s="1"/>
  <c r="AJ308" i="2" s="1"/>
  <c r="AF422" i="1"/>
  <c r="X422" i="1"/>
  <c r="V422" i="1"/>
  <c r="AB227" i="1"/>
  <c r="BA188" i="2"/>
  <c r="BB188" i="2" s="1"/>
  <c r="AS188" i="2"/>
  <c r="AT188" i="2" s="1"/>
  <c r="AI188" i="2"/>
  <c r="AJ188" i="2" s="1"/>
  <c r="AY227" i="1"/>
  <c r="BA190" i="2" s="1"/>
  <c r="BB190" i="2" s="1"/>
  <c r="AX227" i="1"/>
  <c r="AV227" i="1"/>
  <c r="AT227" i="1"/>
  <c r="AQ227" i="1"/>
  <c r="AS190" i="2" s="1"/>
  <c r="AT190" i="2" s="1"/>
  <c r="AP227" i="1"/>
  <c r="AN227" i="1"/>
  <c r="AL227" i="1"/>
  <c r="AG227" i="1"/>
  <c r="AI190" i="2" s="1"/>
  <c r="AJ190" i="2" s="1"/>
  <c r="AF227" i="1"/>
  <c r="AD227" i="1"/>
  <c r="X227" i="1"/>
  <c r="V227" i="1"/>
  <c r="AS225" i="2" l="1"/>
  <c r="AT225" i="2" s="1"/>
  <c r="S1144" i="1"/>
  <c r="U823" i="2"/>
  <c r="V823" i="2" s="1"/>
  <c r="U1144" i="1"/>
  <c r="W823" i="2"/>
  <c r="X823" i="2" s="1"/>
  <c r="BA1101" i="1"/>
  <c r="BC820" i="2" s="1"/>
  <c r="BD820" i="2" s="1"/>
  <c r="AI1101" i="1"/>
  <c r="AK820" i="2" s="1"/>
  <c r="AL820" i="2" s="1"/>
  <c r="BA227" i="1"/>
  <c r="BC190" i="2" s="1"/>
  <c r="BD190" i="2" s="1"/>
  <c r="BC188" i="2"/>
  <c r="BD188" i="2" s="1"/>
  <c r="BA282" i="1"/>
  <c r="AR1099" i="1"/>
  <c r="Z1101" i="1"/>
  <c r="AR1101" i="1"/>
  <c r="AZ1101" i="1"/>
  <c r="AH282" i="1"/>
  <c r="AR422" i="1"/>
  <c r="V423" i="1"/>
  <c r="AH227" i="1"/>
  <c r="AB423" i="1"/>
  <c r="Z1099" i="1"/>
  <c r="AI1099" i="1"/>
  <c r="AK818" i="2" s="1"/>
  <c r="AL818" i="2" s="1"/>
  <c r="BA1099" i="1"/>
  <c r="BC818" i="2" s="1"/>
  <c r="BD818" i="2" s="1"/>
  <c r="AR282" i="1"/>
  <c r="AZ282" i="1"/>
  <c r="AH1101" i="1"/>
  <c r="AH1099" i="1"/>
  <c r="AZ1099" i="1"/>
  <c r="BB1099" i="1" s="1"/>
  <c r="BA422" i="1"/>
  <c r="BC308" i="2" s="1"/>
  <c r="BD308" i="2" s="1"/>
  <c r="AH422" i="1"/>
  <c r="AZ422" i="1"/>
  <c r="AR227" i="1"/>
  <c r="AZ227" i="1"/>
  <c r="BC225" i="2" l="1"/>
  <c r="BD225" i="2" s="1"/>
  <c r="DP823" i="2"/>
  <c r="DC823" i="2"/>
  <c r="DO823" i="2"/>
  <c r="DB823" i="2"/>
  <c r="Q1101" i="1"/>
  <c r="Q1099" i="1"/>
  <c r="AJ1101" i="1"/>
  <c r="BB1101" i="1"/>
  <c r="AJ1099" i="1"/>
  <c r="R1099" i="1" s="1"/>
  <c r="R895" i="3" s="1"/>
  <c r="BB282" i="1"/>
  <c r="BB422" i="1"/>
  <c r="BB227" i="1"/>
  <c r="S818" i="2" l="1"/>
  <c r="T818" i="2" s="1"/>
  <c r="Q895" i="3"/>
  <c r="S820" i="2"/>
  <c r="T820" i="2" s="1"/>
  <c r="Q897" i="3"/>
  <c r="R1101" i="1"/>
  <c r="R897" i="3" s="1"/>
  <c r="AY336" i="1" l="1"/>
  <c r="BA263" i="2" s="1"/>
  <c r="BB263" i="2" s="1"/>
  <c r="AX336" i="1"/>
  <c r="AV336" i="1"/>
  <c r="AT336" i="1"/>
  <c r="AQ336" i="1"/>
  <c r="AS263" i="2" s="1"/>
  <c r="AT263" i="2" s="1"/>
  <c r="AP336" i="1"/>
  <c r="AN336" i="1"/>
  <c r="AL336" i="1"/>
  <c r="AG336" i="1"/>
  <c r="AI263" i="2" s="1"/>
  <c r="AJ263" i="2" s="1"/>
  <c r="AF336" i="1"/>
  <c r="AD336" i="1"/>
  <c r="AB336" i="1"/>
  <c r="X336" i="1"/>
  <c r="V336" i="1"/>
  <c r="AY329" i="1"/>
  <c r="BA256" i="2" s="1"/>
  <c r="BB256" i="2" s="1"/>
  <c r="AX329" i="1"/>
  <c r="AV329" i="1"/>
  <c r="AT329" i="1"/>
  <c r="AQ329" i="1"/>
  <c r="AS256" i="2" s="1"/>
  <c r="AT256" i="2" s="1"/>
  <c r="AP329" i="1"/>
  <c r="AN329" i="1"/>
  <c r="AL329" i="1"/>
  <c r="AG329" i="1"/>
  <c r="AI256" i="2" s="1"/>
  <c r="AJ256" i="2" s="1"/>
  <c r="AF329" i="1"/>
  <c r="AD329" i="1"/>
  <c r="AB329" i="1"/>
  <c r="X329" i="1"/>
  <c r="V329" i="1"/>
  <c r="AY328" i="1"/>
  <c r="BA255" i="2" s="1"/>
  <c r="BB255" i="2" s="1"/>
  <c r="AX328" i="1"/>
  <c r="AV328" i="1"/>
  <c r="AT328" i="1"/>
  <c r="AQ328" i="1"/>
  <c r="AS255" i="2" s="1"/>
  <c r="AT255" i="2" s="1"/>
  <c r="AP328" i="1"/>
  <c r="AN328" i="1"/>
  <c r="AG328" i="1"/>
  <c r="AI255" i="2" s="1"/>
  <c r="AJ255" i="2" s="1"/>
  <c r="AF328" i="1"/>
  <c r="AD328" i="1"/>
  <c r="AB328" i="1"/>
  <c r="X328" i="1"/>
  <c r="V328" i="1"/>
  <c r="AY649" i="1"/>
  <c r="BA491" i="2" s="1"/>
  <c r="BB491" i="2" s="1"/>
  <c r="AX649" i="1"/>
  <c r="AV649" i="1"/>
  <c r="AT649" i="1"/>
  <c r="AQ649" i="1"/>
  <c r="AS491" i="2" s="1"/>
  <c r="AT491" i="2" s="1"/>
  <c r="AP649" i="1"/>
  <c r="AN649" i="1"/>
  <c r="AL649" i="1"/>
  <c r="AG649" i="1"/>
  <c r="AI491" i="2" s="1"/>
  <c r="AJ491" i="2" s="1"/>
  <c r="AF649" i="1"/>
  <c r="AD649" i="1"/>
  <c r="AB649" i="1"/>
  <c r="X649" i="1"/>
  <c r="V649" i="1"/>
  <c r="AY648" i="1"/>
  <c r="BA490" i="2" s="1"/>
  <c r="BB490" i="2" s="1"/>
  <c r="AX648" i="1"/>
  <c r="AV648" i="1"/>
  <c r="AT648" i="1"/>
  <c r="AQ648" i="1"/>
  <c r="AS490" i="2" s="1"/>
  <c r="AT490" i="2" s="1"/>
  <c r="AP648" i="1"/>
  <c r="AN648" i="1"/>
  <c r="AL648" i="1"/>
  <c r="AG648" i="1"/>
  <c r="AI490" i="2" s="1"/>
  <c r="AJ490" i="2" s="1"/>
  <c r="AF648" i="1"/>
  <c r="AD648" i="1"/>
  <c r="AB648" i="1"/>
  <c r="X648" i="1"/>
  <c r="V648" i="1"/>
  <c r="AY639" i="1"/>
  <c r="BA481" i="2" s="1"/>
  <c r="BB481" i="2" s="1"/>
  <c r="AX639" i="1"/>
  <c r="AV639" i="1"/>
  <c r="AT639" i="1"/>
  <c r="AQ639" i="1"/>
  <c r="AS481" i="2" s="1"/>
  <c r="AT481" i="2" s="1"/>
  <c r="AP639" i="1"/>
  <c r="AN639" i="1"/>
  <c r="AL639" i="1"/>
  <c r="AG639" i="1"/>
  <c r="AI481" i="2" s="1"/>
  <c r="AJ481" i="2" s="1"/>
  <c r="AF639" i="1"/>
  <c r="AD639" i="1"/>
  <c r="AB639" i="1"/>
  <c r="X639" i="1"/>
  <c r="V639" i="1"/>
  <c r="AY654" i="1"/>
  <c r="BA496" i="2" s="1"/>
  <c r="BB496" i="2" s="1"/>
  <c r="AX654" i="1"/>
  <c r="AV654" i="1"/>
  <c r="AT654" i="1"/>
  <c r="AQ654" i="1"/>
  <c r="AS496" i="2" s="1"/>
  <c r="AT496" i="2" s="1"/>
  <c r="AP654" i="1"/>
  <c r="AN654" i="1"/>
  <c r="AL654" i="1"/>
  <c r="AG654" i="1"/>
  <c r="AI496" i="2" s="1"/>
  <c r="AJ496" i="2" s="1"/>
  <c r="AF654" i="1"/>
  <c r="AD654" i="1"/>
  <c r="AB654" i="1"/>
  <c r="X654" i="1"/>
  <c r="V654" i="1"/>
  <c r="BA336" i="1" l="1"/>
  <c r="BC263" i="2" s="1"/>
  <c r="BD263" i="2" s="1"/>
  <c r="BA649" i="1"/>
  <c r="BC491" i="2" s="1"/>
  <c r="BD491" i="2" s="1"/>
  <c r="BA639" i="1"/>
  <c r="BC481" i="2" s="1"/>
  <c r="BD481" i="2" s="1"/>
  <c r="BA329" i="1"/>
  <c r="BC256" i="2" s="1"/>
  <c r="BD256" i="2" s="1"/>
  <c r="BA648" i="1"/>
  <c r="BC490" i="2" s="1"/>
  <c r="BD490" i="2" s="1"/>
  <c r="BA328" i="1"/>
  <c r="BC255" i="2" s="1"/>
  <c r="BD255" i="2" s="1"/>
  <c r="BA654" i="1"/>
  <c r="BC496" i="2" s="1"/>
  <c r="BD496" i="2" s="1"/>
  <c r="AH336" i="1"/>
  <c r="AR336" i="1"/>
  <c r="AH654" i="1"/>
  <c r="AR654" i="1"/>
  <c r="AZ654" i="1"/>
  <c r="AH639" i="1"/>
  <c r="AR639" i="1"/>
  <c r="AZ639" i="1"/>
  <c r="AH648" i="1"/>
  <c r="AR648" i="1"/>
  <c r="AZ648" i="1"/>
  <c r="AH649" i="1"/>
  <c r="AR649" i="1"/>
  <c r="AZ649" i="1"/>
  <c r="AH328" i="1"/>
  <c r="AR328" i="1"/>
  <c r="AR329" i="1"/>
  <c r="AZ329" i="1"/>
  <c r="AZ336" i="1"/>
  <c r="AH329" i="1"/>
  <c r="AZ328" i="1"/>
  <c r="AY625" i="1"/>
  <c r="BA470" i="2" s="1"/>
  <c r="BB470" i="2" s="1"/>
  <c r="AX625" i="1"/>
  <c r="AV625" i="1"/>
  <c r="AT625" i="1"/>
  <c r="AQ625" i="1"/>
  <c r="AS470" i="2" s="1"/>
  <c r="AT470" i="2" s="1"/>
  <c r="AP625" i="1"/>
  <c r="AN625" i="1"/>
  <c r="AL625" i="1"/>
  <c r="AF625" i="1"/>
  <c r="AD625" i="1"/>
  <c r="AB625" i="1"/>
  <c r="X625" i="1"/>
  <c r="V625" i="1"/>
  <c r="BA625" i="1" l="1"/>
  <c r="BC470" i="2" s="1"/>
  <c r="BD470" i="2" s="1"/>
  <c r="BB336" i="1"/>
  <c r="BB654" i="1"/>
  <c r="BB328" i="1"/>
  <c r="BB329" i="1"/>
  <c r="BB649" i="1"/>
  <c r="BB648" i="1"/>
  <c r="AH625" i="1"/>
  <c r="AR625" i="1"/>
  <c r="AZ625" i="1"/>
  <c r="BB639" i="1"/>
  <c r="BB625" i="1" l="1"/>
  <c r="W182" i="1"/>
  <c r="Y144" i="2" s="1"/>
  <c r="Z144" i="2" s="1"/>
  <c r="AY180" i="1"/>
  <c r="BA142" i="2" s="1"/>
  <c r="BB142" i="2" s="1"/>
  <c r="AV180" i="1"/>
  <c r="AT180" i="1"/>
  <c r="AQ180" i="1"/>
  <c r="AS142" i="2" s="1"/>
  <c r="AT142" i="2" s="1"/>
  <c r="AP180" i="1"/>
  <c r="AN180" i="1"/>
  <c r="AL180" i="1"/>
  <c r="AG180" i="1"/>
  <c r="AI142" i="2" s="1"/>
  <c r="AJ142" i="2" s="1"/>
  <c r="AF180" i="1"/>
  <c r="AD180" i="1"/>
  <c r="X180" i="1"/>
  <c r="V180" i="1"/>
  <c r="DQ144" i="2" l="1"/>
  <c r="DD144" i="2"/>
  <c r="BA180" i="1"/>
  <c r="BC142" i="2" s="1"/>
  <c r="BD142" i="2" s="1"/>
  <c r="AH180" i="1"/>
  <c r="AR180" i="1"/>
  <c r="AZ180" i="1"/>
  <c r="AY96" i="1"/>
  <c r="BA75" i="2" s="1"/>
  <c r="BB75" i="2" s="1"/>
  <c r="AX96" i="1"/>
  <c r="AV96" i="1"/>
  <c r="AT96" i="1"/>
  <c r="AQ96" i="1"/>
  <c r="AP96" i="1"/>
  <c r="AN96" i="1"/>
  <c r="AL96" i="1"/>
  <c r="AG96" i="1"/>
  <c r="AI75" i="2" s="1"/>
  <c r="AJ75" i="2" s="1"/>
  <c r="AF96" i="1"/>
  <c r="AD96" i="1"/>
  <c r="V96" i="1"/>
  <c r="AZ96" i="1" l="1"/>
  <c r="BA96" i="1"/>
  <c r="BC75" i="2" s="1"/>
  <c r="BD75" i="2" s="1"/>
  <c r="AS75" i="2"/>
  <c r="AT75" i="2" s="1"/>
  <c r="AR96" i="1"/>
  <c r="AH96" i="1"/>
  <c r="BB180" i="1"/>
  <c r="BB96" i="1" l="1"/>
  <c r="W246" i="2"/>
  <c r="X246" i="2" s="1"/>
  <c r="AX286" i="1"/>
  <c r="AL286" i="1"/>
  <c r="DP246" i="2" l="1"/>
  <c r="DC246" i="2"/>
  <c r="AY246" i="2"/>
  <c r="AZ246" i="2" s="1"/>
  <c r="Y246" i="2"/>
  <c r="Z246" i="2" s="1"/>
  <c r="AM246" i="2"/>
  <c r="AN246" i="2" s="1"/>
  <c r="AO246" i="2"/>
  <c r="AP246" i="2" s="1"/>
  <c r="AQ246" i="2"/>
  <c r="AR246" i="2" s="1"/>
  <c r="AU246" i="2"/>
  <c r="AV246" i="2" s="1"/>
  <c r="AW246" i="2"/>
  <c r="AX246" i="2" s="1"/>
  <c r="AD283" i="1"/>
  <c r="AB257" i="1"/>
  <c r="X286" i="1"/>
  <c r="V238" i="1"/>
  <c r="BA243" i="2"/>
  <c r="BB243" i="2" s="1"/>
  <c r="AS243" i="2"/>
  <c r="AT243" i="2" s="1"/>
  <c r="AI243" i="2"/>
  <c r="AJ243" i="2" s="1"/>
  <c r="BA234" i="2"/>
  <c r="BB234" i="2" s="1"/>
  <c r="AS234" i="2"/>
  <c r="AT234" i="2" s="1"/>
  <c r="AI234" i="2"/>
  <c r="AJ234" i="2" s="1"/>
  <c r="AY286" i="1"/>
  <c r="BA230" i="2" s="1"/>
  <c r="BB230" i="2" s="1"/>
  <c r="AV286" i="1"/>
  <c r="AT286" i="1"/>
  <c r="AQ286" i="1"/>
  <c r="AS230" i="2" s="1"/>
  <c r="AT230" i="2" s="1"/>
  <c r="AP286" i="1"/>
  <c r="AN286" i="1"/>
  <c r="AG286" i="1"/>
  <c r="AI230" i="2" s="1"/>
  <c r="AJ230" i="2" s="1"/>
  <c r="AF286" i="1"/>
  <c r="AD286" i="1"/>
  <c r="AB286" i="1"/>
  <c r="V286" i="1"/>
  <c r="AY285" i="1"/>
  <c r="BA228" i="2" s="1"/>
  <c r="BB228" i="2" s="1"/>
  <c r="AX285" i="1"/>
  <c r="AV285" i="1"/>
  <c r="AT285" i="1"/>
  <c r="AQ285" i="1"/>
  <c r="AP285" i="1"/>
  <c r="AN285" i="1"/>
  <c r="AL285" i="1"/>
  <c r="AG285" i="1"/>
  <c r="AI228" i="2" s="1"/>
  <c r="AJ228" i="2" s="1"/>
  <c r="AF285" i="1"/>
  <c r="AD285" i="1"/>
  <c r="AB285" i="1"/>
  <c r="X285" i="1"/>
  <c r="V285" i="1"/>
  <c r="AY284" i="1"/>
  <c r="BA227" i="2" s="1"/>
  <c r="BB227" i="2" s="1"/>
  <c r="AX284" i="1"/>
  <c r="AV284" i="1"/>
  <c r="AT284" i="1"/>
  <c r="AQ284" i="1"/>
  <c r="AS227" i="2" s="1"/>
  <c r="AT227" i="2" s="1"/>
  <c r="AP284" i="1"/>
  <c r="AN284" i="1"/>
  <c r="AL284" i="1"/>
  <c r="AG284" i="1"/>
  <c r="AI227" i="2" s="1"/>
  <c r="AJ227" i="2" s="1"/>
  <c r="AF284" i="1"/>
  <c r="AD284" i="1"/>
  <c r="AB284" i="1"/>
  <c r="X284" i="1"/>
  <c r="V284" i="1"/>
  <c r="AY283" i="1"/>
  <c r="BA226" i="2" s="1"/>
  <c r="BB226" i="2" s="1"/>
  <c r="AX283" i="1"/>
  <c r="AV283" i="1"/>
  <c r="AT283" i="1"/>
  <c r="AQ283" i="1"/>
  <c r="AP283" i="1"/>
  <c r="AN283" i="1"/>
  <c r="AL283" i="1"/>
  <c r="AG283" i="1"/>
  <c r="AI226" i="2" s="1"/>
  <c r="AJ226" i="2" s="1"/>
  <c r="AF283" i="1"/>
  <c r="AB283" i="1"/>
  <c r="X283" i="1"/>
  <c r="V283" i="1"/>
  <c r="BA219" i="2"/>
  <c r="BB219" i="2" s="1"/>
  <c r="AS219" i="2"/>
  <c r="AT219" i="2" s="1"/>
  <c r="AI219" i="2"/>
  <c r="AJ219" i="2" s="1"/>
  <c r="BA215" i="2"/>
  <c r="BB215" i="2" s="1"/>
  <c r="AS215" i="2"/>
  <c r="AT215" i="2" s="1"/>
  <c r="AI215" i="2"/>
  <c r="AJ215" i="2" s="1"/>
  <c r="BA217" i="2"/>
  <c r="BB217" i="2" s="1"/>
  <c r="AS217" i="2"/>
  <c r="AT217" i="2" s="1"/>
  <c r="AI217" i="2"/>
  <c r="AJ217" i="2" s="1"/>
  <c r="AY257" i="1"/>
  <c r="BA210" i="2" s="1"/>
  <c r="BB210" i="2" s="1"/>
  <c r="AX257" i="1"/>
  <c r="AV257" i="1"/>
  <c r="AT257" i="1"/>
  <c r="AQ257" i="1"/>
  <c r="AS210" i="2" s="1"/>
  <c r="AT210" i="2" s="1"/>
  <c r="AP257" i="1"/>
  <c r="AN257" i="1"/>
  <c r="AG257" i="1"/>
  <c r="AI210" i="2" s="1"/>
  <c r="AJ210" i="2" s="1"/>
  <c r="AF257" i="1"/>
  <c r="AD257" i="1"/>
  <c r="X257" i="1"/>
  <c r="V257" i="1"/>
  <c r="AY255" i="1"/>
  <c r="BA208" i="2" s="1"/>
  <c r="BB208" i="2" s="1"/>
  <c r="AX255" i="1"/>
  <c r="AV255" i="1"/>
  <c r="AT255" i="1"/>
  <c r="AQ255" i="1"/>
  <c r="AS208" i="2" s="1"/>
  <c r="AT208" i="2" s="1"/>
  <c r="AP255" i="1"/>
  <c r="AN255" i="1"/>
  <c r="AL255" i="1"/>
  <c r="AG255" i="1"/>
  <c r="AI208" i="2" s="1"/>
  <c r="AJ208" i="2" s="1"/>
  <c r="AF255" i="1"/>
  <c r="AD255" i="1"/>
  <c r="X255" i="1"/>
  <c r="V255" i="1"/>
  <c r="AY254" i="1"/>
  <c r="BA207" i="2" s="1"/>
  <c r="BB207" i="2" s="1"/>
  <c r="AX254" i="1"/>
  <c r="AV254" i="1"/>
  <c r="AT254" i="1"/>
  <c r="AQ254" i="1"/>
  <c r="AS207" i="2" s="1"/>
  <c r="AT207" i="2" s="1"/>
  <c r="AP254" i="1"/>
  <c r="AN254" i="1"/>
  <c r="AG254" i="1"/>
  <c r="AI207" i="2" s="1"/>
  <c r="AJ207" i="2" s="1"/>
  <c r="AF254" i="1"/>
  <c r="AD254" i="1"/>
  <c r="AB254" i="1"/>
  <c r="X254" i="1"/>
  <c r="V254" i="1"/>
  <c r="AY244" i="1"/>
  <c r="BA204" i="2" s="1"/>
  <c r="BB204" i="2" s="1"/>
  <c r="AX244" i="1"/>
  <c r="AV244" i="1"/>
  <c r="AT244" i="1"/>
  <c r="AQ244" i="1"/>
  <c r="AS204" i="2" s="1"/>
  <c r="AT204" i="2" s="1"/>
  <c r="AP244" i="1"/>
  <c r="AN244" i="1"/>
  <c r="AL244" i="1"/>
  <c r="AG244" i="1"/>
  <c r="AI204" i="2" s="1"/>
  <c r="AJ204" i="2" s="1"/>
  <c r="AF244" i="1"/>
  <c r="AD244" i="1"/>
  <c r="AB244" i="1"/>
  <c r="X244" i="1"/>
  <c r="V244" i="1"/>
  <c r="BA196" i="2"/>
  <c r="BB196" i="2" s="1"/>
  <c r="AS196" i="2"/>
  <c r="AT196" i="2" s="1"/>
  <c r="AI196" i="2"/>
  <c r="AJ196" i="2" s="1"/>
  <c r="AY238" i="1"/>
  <c r="BA194" i="2" s="1"/>
  <c r="BB194" i="2" s="1"/>
  <c r="AX238" i="1"/>
  <c r="AV238" i="1"/>
  <c r="AT238" i="1"/>
  <c r="AQ238" i="1"/>
  <c r="AS194" i="2" s="1"/>
  <c r="AT194" i="2" s="1"/>
  <c r="AP238" i="1"/>
  <c r="AN238" i="1"/>
  <c r="AL238" i="1"/>
  <c r="AG238" i="1"/>
  <c r="AI194" i="2" s="1"/>
  <c r="AJ194" i="2" s="1"/>
  <c r="AF238" i="1"/>
  <c r="AD238" i="1"/>
  <c r="AB238" i="1"/>
  <c r="X238" i="1"/>
  <c r="AS226" i="2" l="1"/>
  <c r="AT226" i="2" s="1"/>
  <c r="DJ246" i="2"/>
  <c r="DW246" i="2"/>
  <c r="DM246" i="2"/>
  <c r="DZ246" i="2"/>
  <c r="DX246" i="2"/>
  <c r="DK246" i="2"/>
  <c r="DI246" i="2"/>
  <c r="DV246" i="2"/>
  <c r="BA285" i="1"/>
  <c r="BC228" i="2" s="1"/>
  <c r="BD228" i="2" s="1"/>
  <c r="AS228" i="2"/>
  <c r="AT228" i="2" s="1"/>
  <c r="DQ246" i="2"/>
  <c r="DD246" i="2"/>
  <c r="DL246" i="2"/>
  <c r="DY246" i="2"/>
  <c r="DU246" i="2"/>
  <c r="DH246" i="2"/>
  <c r="BA238" i="1"/>
  <c r="BC194" i="2" s="1"/>
  <c r="BD194" i="2" s="1"/>
  <c r="BA254" i="1"/>
  <c r="BC207" i="2" s="1"/>
  <c r="BD207" i="2" s="1"/>
  <c r="BC217" i="2"/>
  <c r="BD217" i="2" s="1"/>
  <c r="BC243" i="2"/>
  <c r="BD243" i="2" s="1"/>
  <c r="BA284" i="1"/>
  <c r="BC227" i="2" s="1"/>
  <c r="BD227" i="2" s="1"/>
  <c r="BC196" i="2"/>
  <c r="BD196" i="2" s="1"/>
  <c r="BA244" i="1"/>
  <c r="BC204" i="2" s="1"/>
  <c r="BD204" i="2" s="1"/>
  <c r="BA257" i="1"/>
  <c r="BC210" i="2" s="1"/>
  <c r="BD210" i="2" s="1"/>
  <c r="BC215" i="2"/>
  <c r="BD215" i="2" s="1"/>
  <c r="BA255" i="1"/>
  <c r="BC208" i="2" s="1"/>
  <c r="BD208" i="2" s="1"/>
  <c r="BA283" i="1"/>
  <c r="BC234" i="2"/>
  <c r="BD234" i="2" s="1"/>
  <c r="BC219" i="2"/>
  <c r="BD219" i="2" s="1"/>
  <c r="AR286" i="1"/>
  <c r="AH257" i="1"/>
  <c r="AR283" i="1"/>
  <c r="AZ283" i="1"/>
  <c r="AH284" i="1"/>
  <c r="AR284" i="1"/>
  <c r="AZ284" i="1"/>
  <c r="AH285" i="1"/>
  <c r="AR285" i="1"/>
  <c r="AZ285" i="1"/>
  <c r="BA286" i="1"/>
  <c r="BC230" i="2" s="1"/>
  <c r="BD230" i="2" s="1"/>
  <c r="AH244" i="1"/>
  <c r="AH254" i="1"/>
  <c r="AH255" i="1"/>
  <c r="AH283" i="1"/>
  <c r="AH286" i="1"/>
  <c r="AZ286" i="1"/>
  <c r="AR255" i="1"/>
  <c r="AZ255" i="1"/>
  <c r="AR257" i="1"/>
  <c r="AZ257" i="1"/>
  <c r="AR244" i="1"/>
  <c r="AZ244" i="1"/>
  <c r="AR254" i="1"/>
  <c r="AZ254" i="1"/>
  <c r="AH238" i="1"/>
  <c r="AR238" i="1"/>
  <c r="AZ238" i="1"/>
  <c r="BC226" i="2" l="1"/>
  <c r="BD226" i="2" s="1"/>
  <c r="BB286" i="1"/>
  <c r="BB285" i="1"/>
  <c r="BB284" i="1"/>
  <c r="BB283" i="1"/>
  <c r="BB257" i="1"/>
  <c r="BB244" i="1"/>
  <c r="BB255" i="1"/>
  <c r="BB238" i="1"/>
  <c r="BB254" i="1"/>
  <c r="AY632" i="1" l="1"/>
  <c r="BA474" i="2" s="1"/>
  <c r="BB474" i="2" s="1"/>
  <c r="AX632" i="1"/>
  <c r="AV632" i="1"/>
  <c r="AT632" i="1"/>
  <c r="AQ632" i="1"/>
  <c r="AS474" i="2" s="1"/>
  <c r="AT474" i="2" s="1"/>
  <c r="AP632" i="1"/>
  <c r="AN632" i="1"/>
  <c r="AL632" i="1"/>
  <c r="AF632" i="1"/>
  <c r="AD632" i="1"/>
  <c r="AB632" i="1"/>
  <c r="X632" i="1"/>
  <c r="V632" i="1"/>
  <c r="AY653" i="1"/>
  <c r="BA495" i="2" s="1"/>
  <c r="BB495" i="2" s="1"/>
  <c r="AX653" i="1"/>
  <c r="AV653" i="1"/>
  <c r="AT653" i="1"/>
  <c r="AQ653" i="1"/>
  <c r="AS495" i="2" s="1"/>
  <c r="AT495" i="2" s="1"/>
  <c r="AP653" i="1"/>
  <c r="AN653" i="1"/>
  <c r="AL653" i="1"/>
  <c r="AF653" i="1"/>
  <c r="AD653" i="1"/>
  <c r="AB653" i="1"/>
  <c r="X653" i="1"/>
  <c r="V653" i="1"/>
  <c r="BA653" i="1" l="1"/>
  <c r="BA632" i="1"/>
  <c r="BC474" i="2" s="1"/>
  <c r="BD474" i="2" s="1"/>
  <c r="AH653" i="1"/>
  <c r="AR653" i="1"/>
  <c r="AZ653" i="1"/>
  <c r="AH632" i="1"/>
  <c r="AR632" i="1"/>
  <c r="AZ632" i="1"/>
  <c r="U1070" i="1"/>
  <c r="W790" i="2" s="1"/>
  <c r="X790" i="2" s="1"/>
  <c r="AY892" i="1"/>
  <c r="BA662" i="2" s="1"/>
  <c r="BB662" i="2" s="1"/>
  <c r="AX892" i="1"/>
  <c r="AV892" i="1"/>
  <c r="AT892" i="1"/>
  <c r="AQ892" i="1"/>
  <c r="AP892" i="1"/>
  <c r="AN892" i="1"/>
  <c r="AL892" i="1"/>
  <c r="AG892" i="1"/>
  <c r="AI662" i="2" s="1"/>
  <c r="AJ662" i="2" s="1"/>
  <c r="AF892" i="1"/>
  <c r="AD892" i="1"/>
  <c r="AB892" i="1"/>
  <c r="Y892" i="1"/>
  <c r="AA662" i="2" s="1"/>
  <c r="AB662" i="2" s="1"/>
  <c r="X892" i="1"/>
  <c r="V892" i="1"/>
  <c r="T892" i="1"/>
  <c r="BA689" i="2"/>
  <c r="BB689" i="2" s="1"/>
  <c r="AS689" i="2"/>
  <c r="AT689" i="2" s="1"/>
  <c r="AI689" i="2"/>
  <c r="AJ689" i="2" s="1"/>
  <c r="AA689" i="2"/>
  <c r="AB689" i="2" s="1"/>
  <c r="DP790" i="2" l="1"/>
  <c r="DC790" i="2"/>
  <c r="BA892" i="1"/>
  <c r="BC662" i="2" s="1"/>
  <c r="BD662" i="2" s="1"/>
  <c r="AS662" i="2"/>
  <c r="AT662" i="2" s="1"/>
  <c r="BC495" i="2"/>
  <c r="BD495" i="2" s="1"/>
  <c r="BC689" i="2"/>
  <c r="BD689" i="2" s="1"/>
  <c r="AI892" i="1"/>
  <c r="AR892" i="1"/>
  <c r="AK689" i="2"/>
  <c r="AL689" i="2" s="1"/>
  <c r="AZ892" i="1"/>
  <c r="AH892" i="1"/>
  <c r="BB653" i="1"/>
  <c r="Z892" i="1"/>
  <c r="BB632" i="1"/>
  <c r="AY856" i="1"/>
  <c r="BA646" i="2" s="1"/>
  <c r="BB646" i="2" s="1"/>
  <c r="AX856" i="1"/>
  <c r="AV856" i="1"/>
  <c r="AT856" i="1"/>
  <c r="AQ856" i="1"/>
  <c r="AS646" i="2" s="1"/>
  <c r="AT646" i="2" s="1"/>
  <c r="AP856" i="1"/>
  <c r="AN856" i="1"/>
  <c r="AL856" i="1"/>
  <c r="AG856" i="1"/>
  <c r="AI646" i="2" s="1"/>
  <c r="AJ646" i="2" s="1"/>
  <c r="AF856" i="1"/>
  <c r="AD856" i="1"/>
  <c r="AB856" i="1"/>
  <c r="Y856" i="1"/>
  <c r="AA646" i="2" s="1"/>
  <c r="AB646" i="2" s="1"/>
  <c r="X856" i="1"/>
  <c r="V856" i="1"/>
  <c r="T856" i="1"/>
  <c r="AY846" i="1"/>
  <c r="BA637" i="2" s="1"/>
  <c r="BB637" i="2" s="1"/>
  <c r="AX846" i="1"/>
  <c r="AV846" i="1"/>
  <c r="AT846" i="1"/>
  <c r="AQ846" i="1"/>
  <c r="AS637" i="2" s="1"/>
  <c r="AT637" i="2" s="1"/>
  <c r="AP846" i="1"/>
  <c r="AN846" i="1"/>
  <c r="AL846" i="1"/>
  <c r="AG846" i="1"/>
  <c r="AI637" i="2" s="1"/>
  <c r="AJ637" i="2" s="1"/>
  <c r="AF846" i="1"/>
  <c r="AD846" i="1"/>
  <c r="AB846" i="1"/>
  <c r="Y846" i="1"/>
  <c r="AA637" i="2" s="1"/>
  <c r="AB637" i="2" s="1"/>
  <c r="X846" i="1"/>
  <c r="V846" i="1"/>
  <c r="T846" i="1"/>
  <c r="Q892" i="1" l="1"/>
  <c r="AK662" i="2"/>
  <c r="AL662" i="2" s="1"/>
  <c r="AI856" i="1"/>
  <c r="AK646" i="2" s="1"/>
  <c r="AL646" i="2" s="1"/>
  <c r="BA856" i="1"/>
  <c r="AJ892" i="1"/>
  <c r="BB892" i="1"/>
  <c r="AH846" i="1"/>
  <c r="AR846" i="1"/>
  <c r="AZ846" i="1"/>
  <c r="AR856" i="1"/>
  <c r="BA846" i="1"/>
  <c r="BC637" i="2" s="1"/>
  <c r="BD637" i="2" s="1"/>
  <c r="Z856" i="1"/>
  <c r="AH856" i="1"/>
  <c r="AZ856" i="1"/>
  <c r="AI846" i="1"/>
  <c r="Z846" i="1"/>
  <c r="V456" i="1"/>
  <c r="X456" i="1"/>
  <c r="AY455" i="1"/>
  <c r="BA341" i="2" s="1"/>
  <c r="BB341" i="2" s="1"/>
  <c r="AX455" i="1"/>
  <c r="AV455" i="1"/>
  <c r="AT455" i="1"/>
  <c r="AQ455" i="1"/>
  <c r="AS341" i="2" s="1"/>
  <c r="AT341" i="2" s="1"/>
  <c r="AP455" i="1"/>
  <c r="AN455" i="1"/>
  <c r="AL455" i="1"/>
  <c r="AG455" i="1"/>
  <c r="AI341" i="2" s="1"/>
  <c r="AJ341" i="2" s="1"/>
  <c r="AD455" i="1"/>
  <c r="AB455" i="1"/>
  <c r="X455" i="1"/>
  <c r="V455" i="1"/>
  <c r="AY456" i="1"/>
  <c r="BA342" i="2" s="1"/>
  <c r="BB342" i="2" s="1"/>
  <c r="AX456" i="1"/>
  <c r="AV456" i="1"/>
  <c r="AT456" i="1"/>
  <c r="AQ456" i="1"/>
  <c r="AS342" i="2" s="1"/>
  <c r="AT342" i="2" s="1"/>
  <c r="AP456" i="1"/>
  <c r="AN456" i="1"/>
  <c r="AL456" i="1"/>
  <c r="AG456" i="1"/>
  <c r="AI342" i="2" s="1"/>
  <c r="AJ342" i="2" s="1"/>
  <c r="AF456" i="1"/>
  <c r="AD456" i="1"/>
  <c r="AB456" i="1"/>
  <c r="S662" i="2" l="1"/>
  <c r="T662" i="2" s="1"/>
  <c r="Q732" i="3"/>
  <c r="S689" i="2"/>
  <c r="T689" i="2" s="1"/>
  <c r="Q759" i="3"/>
  <c r="Q846" i="1"/>
  <c r="AK637" i="2"/>
  <c r="AL637" i="2" s="1"/>
  <c r="Q856" i="1"/>
  <c r="BC646" i="2"/>
  <c r="BD646" i="2" s="1"/>
  <c r="BB856" i="1"/>
  <c r="BA456" i="1"/>
  <c r="BC342" i="2" s="1"/>
  <c r="BD342" i="2" s="1"/>
  <c r="BA455" i="1"/>
  <c r="BC341" i="2" s="1"/>
  <c r="BD341" i="2" s="1"/>
  <c r="R759" i="3"/>
  <c r="R892" i="1"/>
  <c r="R732" i="3" s="1"/>
  <c r="AJ856" i="1"/>
  <c r="AJ846" i="1"/>
  <c r="AH456" i="1"/>
  <c r="AR456" i="1"/>
  <c r="AZ456" i="1"/>
  <c r="BB846" i="1"/>
  <c r="AH455" i="1"/>
  <c r="AR455" i="1"/>
  <c r="AZ455" i="1"/>
  <c r="S637" i="2" l="1"/>
  <c r="T637" i="2" s="1"/>
  <c r="Q707" i="3"/>
  <c r="S646" i="2"/>
  <c r="T646" i="2" s="1"/>
  <c r="Q716" i="3"/>
  <c r="R856" i="1"/>
  <c r="R716" i="3" s="1"/>
  <c r="R846" i="1"/>
  <c r="R707" i="3" s="1"/>
  <c r="BB456" i="1"/>
  <c r="BB455" i="1"/>
  <c r="V339" i="1"/>
  <c r="U1127" i="1" l="1"/>
  <c r="V7" i="1" l="1"/>
  <c r="AY334" i="1" l="1"/>
  <c r="BA261" i="2" s="1"/>
  <c r="BB261" i="2" s="1"/>
  <c r="AX334" i="1"/>
  <c r="AV334" i="1"/>
  <c r="AT334" i="1"/>
  <c r="AQ334" i="1"/>
  <c r="AP334" i="1"/>
  <c r="AN334" i="1"/>
  <c r="AL334" i="1"/>
  <c r="AG334" i="1"/>
  <c r="AI261" i="2" s="1"/>
  <c r="AJ261" i="2" s="1"/>
  <c r="AF334" i="1"/>
  <c r="AD334" i="1"/>
  <c r="AB334" i="1"/>
  <c r="X334" i="1"/>
  <c r="V334" i="1"/>
  <c r="BA334" i="1" l="1"/>
  <c r="BC261" i="2" s="1"/>
  <c r="BD261" i="2" s="1"/>
  <c r="AS261" i="2"/>
  <c r="AT261" i="2" s="1"/>
  <c r="AZ334" i="1"/>
  <c r="AR334" i="1"/>
  <c r="AH334" i="1"/>
  <c r="BB334" i="1" l="1"/>
  <c r="AY1098" i="1"/>
  <c r="BA817" i="2" s="1"/>
  <c r="BB817" i="2" s="1"/>
  <c r="AX1103" i="1"/>
  <c r="AX1100" i="1"/>
  <c r="AX1098" i="1"/>
  <c r="AV1103" i="1"/>
  <c r="AV1100" i="1"/>
  <c r="AV1098" i="1"/>
  <c r="AT1098" i="1"/>
  <c r="AT1103" i="1"/>
  <c r="AT1100" i="1"/>
  <c r="AT809" i="1"/>
  <c r="AQ1098" i="1"/>
  <c r="AS817" i="2" s="1"/>
  <c r="AT817" i="2" s="1"/>
  <c r="AP1103" i="1"/>
  <c r="AP1100" i="1"/>
  <c r="AP1098" i="1"/>
  <c r="AN1103" i="1"/>
  <c r="AN1100" i="1"/>
  <c r="AN1098" i="1"/>
  <c r="AL1100" i="1"/>
  <c r="AL1103" i="1"/>
  <c r="AL1098" i="1"/>
  <c r="AG1098" i="1"/>
  <c r="AI817" i="2" s="1"/>
  <c r="AJ817" i="2" s="1"/>
  <c r="AF1103" i="1"/>
  <c r="AF1100" i="1"/>
  <c r="AF1098" i="1"/>
  <c r="AD1100" i="1"/>
  <c r="AD1103" i="1"/>
  <c r="AD1098" i="1"/>
  <c r="AB808" i="1"/>
  <c r="T1098" i="1"/>
  <c r="X1098" i="1"/>
  <c r="X1103" i="1"/>
  <c r="V1103" i="1"/>
  <c r="V1100" i="1"/>
  <c r="V1098" i="1"/>
  <c r="T1103" i="1"/>
  <c r="T795" i="1"/>
  <c r="AW1104" i="1"/>
  <c r="AU1104" i="1"/>
  <c r="AS1104" i="1"/>
  <c r="AO1104" i="1"/>
  <c r="AM1104" i="1"/>
  <c r="AK1104" i="1"/>
  <c r="AE1104" i="1"/>
  <c r="AC1104" i="1"/>
  <c r="W1144" i="1"/>
  <c r="AY1103" i="1"/>
  <c r="BA822" i="2" s="1"/>
  <c r="BB822" i="2" s="1"/>
  <c r="AQ1103" i="1"/>
  <c r="AS822" i="2" s="1"/>
  <c r="AT822" i="2" s="1"/>
  <c r="AG1103" i="1"/>
  <c r="AI822" i="2" s="1"/>
  <c r="AJ822" i="2" s="1"/>
  <c r="Y1103" i="1"/>
  <c r="AA822" i="2" s="1"/>
  <c r="AB822" i="2" s="1"/>
  <c r="AY1100" i="1"/>
  <c r="BA819" i="2" s="1"/>
  <c r="BB819" i="2" s="1"/>
  <c r="AQ1100" i="1"/>
  <c r="AS819" i="2" s="1"/>
  <c r="AT819" i="2" s="1"/>
  <c r="AG1100" i="1"/>
  <c r="AI819" i="2" s="1"/>
  <c r="AJ819" i="2" s="1"/>
  <c r="Y1100" i="1"/>
  <c r="AA819" i="2" s="1"/>
  <c r="AB819" i="2" s="1"/>
  <c r="Y1098" i="1"/>
  <c r="AA817" i="2" s="1"/>
  <c r="AB817" i="2" s="1"/>
  <c r="AU1144" i="1" l="1"/>
  <c r="AW823" i="2"/>
  <c r="AX823" i="2" s="1"/>
  <c r="AW1144" i="1"/>
  <c r="AY823" i="2"/>
  <c r="AZ823" i="2" s="1"/>
  <c r="AC1144" i="1"/>
  <c r="AE823" i="2"/>
  <c r="AF823" i="2" s="1"/>
  <c r="AO1144" i="1"/>
  <c r="AQ823" i="2"/>
  <c r="AR823" i="2" s="1"/>
  <c r="AE1144" i="1"/>
  <c r="AG823" i="2"/>
  <c r="AH823" i="2" s="1"/>
  <c r="AS1144" i="1"/>
  <c r="AU823" i="2"/>
  <c r="AV823" i="2" s="1"/>
  <c r="AM1144" i="1"/>
  <c r="AO823" i="2"/>
  <c r="AP823" i="2" s="1"/>
  <c r="AK1144" i="1"/>
  <c r="AM823" i="2"/>
  <c r="AN823" i="2" s="1"/>
  <c r="AY1104" i="1"/>
  <c r="AR1098" i="1"/>
  <c r="AH1098" i="1"/>
  <c r="AG1104" i="1"/>
  <c r="AP1104" i="1"/>
  <c r="AP1144" i="1" s="1"/>
  <c r="BA1098" i="1"/>
  <c r="BC817" i="2" s="1"/>
  <c r="BD817" i="2" s="1"/>
  <c r="AI1098" i="1"/>
  <c r="AK817" i="2" s="1"/>
  <c r="AL817" i="2" s="1"/>
  <c r="AT1104" i="1"/>
  <c r="AT1144" i="1" s="1"/>
  <c r="AL1104" i="1"/>
  <c r="AL1144" i="1" s="1"/>
  <c r="T1104" i="1"/>
  <c r="T1144" i="1" s="1"/>
  <c r="AN1104" i="1"/>
  <c r="AN1144" i="1" s="1"/>
  <c r="AX1104" i="1"/>
  <c r="AX1144" i="1" s="1"/>
  <c r="AF1104" i="1"/>
  <c r="AF1144" i="1" s="1"/>
  <c r="AQ1104" i="1"/>
  <c r="X1104" i="1"/>
  <c r="X1144" i="1" s="1"/>
  <c r="AD1104" i="1"/>
  <c r="AD1144" i="1" s="1"/>
  <c r="AI1100" i="1"/>
  <c r="AK819" i="2" s="1"/>
  <c r="AL819" i="2" s="1"/>
  <c r="AI1103" i="1"/>
  <c r="AK822" i="2" s="1"/>
  <c r="AL822" i="2" s="1"/>
  <c r="BA1103" i="1"/>
  <c r="BC822" i="2" s="1"/>
  <c r="BD822" i="2" s="1"/>
  <c r="AZ1098" i="1"/>
  <c r="Y1104" i="1"/>
  <c r="AR1100" i="1"/>
  <c r="AZ1100" i="1"/>
  <c r="AR1103" i="1"/>
  <c r="AZ1103" i="1"/>
  <c r="BA1100" i="1"/>
  <c r="BC819" i="2" s="1"/>
  <c r="BD819" i="2" s="1"/>
  <c r="V1104" i="1"/>
  <c r="V1144" i="1" s="1"/>
  <c r="Z1100" i="1"/>
  <c r="Z1103" i="1"/>
  <c r="Z1098" i="1"/>
  <c r="AG1144" i="1" l="1"/>
  <c r="AI823" i="2"/>
  <c r="AJ823" i="2" s="1"/>
  <c r="DK823" i="2"/>
  <c r="DX823" i="2"/>
  <c r="DJ823" i="2"/>
  <c r="DW823" i="2"/>
  <c r="DZ823" i="2"/>
  <c r="DM823" i="2"/>
  <c r="DT823" i="2"/>
  <c r="DG823" i="2"/>
  <c r="DS823" i="2"/>
  <c r="DF823" i="2"/>
  <c r="DL823" i="2"/>
  <c r="DY823" i="2"/>
  <c r="Y1144" i="1"/>
  <c r="AA823" i="2"/>
  <c r="AB823" i="2" s="1"/>
  <c r="AY1144" i="1"/>
  <c r="BA823" i="2"/>
  <c r="BB823" i="2" s="1"/>
  <c r="DI823" i="2"/>
  <c r="DV823" i="2"/>
  <c r="AQ1144" i="1"/>
  <c r="AS823" i="2"/>
  <c r="AT823" i="2" s="1"/>
  <c r="DU823" i="2"/>
  <c r="DH823" i="2"/>
  <c r="BA1104" i="1"/>
  <c r="Q1100" i="1"/>
  <c r="Q1103" i="1"/>
  <c r="BB1103" i="1"/>
  <c r="BB1100" i="1"/>
  <c r="AI1104" i="1"/>
  <c r="Q1098" i="1"/>
  <c r="AR1104" i="1"/>
  <c r="AR1144" i="1" s="1"/>
  <c r="Z1104" i="1"/>
  <c r="Z1144" i="1" s="1"/>
  <c r="EF22" i="2" l="1"/>
  <c r="S822" i="2"/>
  <c r="T822" i="2" s="1"/>
  <c r="Q899" i="3"/>
  <c r="S819" i="2"/>
  <c r="T819" i="2" s="1"/>
  <c r="Q896" i="3"/>
  <c r="S817" i="2"/>
  <c r="T817" i="2" s="1"/>
  <c r="Q894" i="3"/>
  <c r="EG22" i="2"/>
  <c r="AI1144" i="1"/>
  <c r="AK823" i="2"/>
  <c r="AL823" i="2" s="1"/>
  <c r="BA1144" i="1"/>
  <c r="BC823" i="2"/>
  <c r="BD823" i="2" s="1"/>
  <c r="Q1104" i="1"/>
  <c r="Q900" i="3" s="1"/>
  <c r="X41" i="3" s="1"/>
  <c r="AY772" i="1"/>
  <c r="BA578" i="2" s="1"/>
  <c r="BB578" i="2" s="1"/>
  <c r="AY767" i="1"/>
  <c r="BA576" i="2" s="1"/>
  <c r="BB576" i="2" s="1"/>
  <c r="EH22" i="2" l="1"/>
  <c r="Q1144" i="1"/>
  <c r="S823" i="2"/>
  <c r="T823" i="2" s="1"/>
  <c r="AX772" i="1"/>
  <c r="AX768" i="1"/>
  <c r="AX767" i="1"/>
  <c r="AX766" i="1"/>
  <c r="AV772" i="1"/>
  <c r="AV768" i="1"/>
  <c r="AV767" i="1"/>
  <c r="AV766" i="1"/>
  <c r="AT767" i="1"/>
  <c r="AT766" i="1"/>
  <c r="AT772" i="1"/>
  <c r="AT768" i="1"/>
  <c r="AP766" i="1"/>
  <c r="AN772" i="1"/>
  <c r="AN768" i="1"/>
  <c r="AN767" i="1"/>
  <c r="AN766" i="1"/>
  <c r="AD766" i="1"/>
  <c r="AF772" i="1"/>
  <c r="AF768" i="1"/>
  <c r="AF767" i="1"/>
  <c r="AF766" i="1"/>
  <c r="AD772" i="1"/>
  <c r="AD768" i="1"/>
  <c r="AD767" i="1"/>
  <c r="AB766" i="1"/>
  <c r="AB772" i="1"/>
  <c r="AB768" i="1"/>
  <c r="AB767" i="1"/>
  <c r="X766" i="1"/>
  <c r="X772" i="1"/>
  <c r="X768" i="1"/>
  <c r="X767" i="1"/>
  <c r="V768" i="1"/>
  <c r="V772" i="1"/>
  <c r="V767" i="1"/>
  <c r="V766" i="1"/>
  <c r="T766" i="1"/>
  <c r="T772" i="1"/>
  <c r="T768" i="1"/>
  <c r="T767" i="1"/>
  <c r="AH768" i="1" l="1"/>
  <c r="AH766" i="1"/>
  <c r="T783" i="1"/>
  <c r="T782" i="1"/>
  <c r="T780" i="1"/>
  <c r="T773" i="1"/>
  <c r="T774" i="1"/>
  <c r="T775" i="1"/>
  <c r="T776" i="1"/>
  <c r="T786" i="1" l="1"/>
  <c r="AY331" i="1"/>
  <c r="BA258" i="2" s="1"/>
  <c r="BB258" i="2" s="1"/>
  <c r="AX331" i="1"/>
  <c r="AV331" i="1"/>
  <c r="AT331" i="1"/>
  <c r="AQ331" i="1"/>
  <c r="AS258" i="2" s="1"/>
  <c r="AT258" i="2" s="1"/>
  <c r="AP331" i="1"/>
  <c r="AN331" i="1"/>
  <c r="AL331" i="1"/>
  <c r="AG331" i="1"/>
  <c r="AI258" i="2" s="1"/>
  <c r="AJ258" i="2" s="1"/>
  <c r="AF331" i="1"/>
  <c r="AD331" i="1"/>
  <c r="AB331" i="1"/>
  <c r="X331" i="1"/>
  <c r="V331" i="1"/>
  <c r="BA331" i="1" l="1"/>
  <c r="BC258" i="2" s="1"/>
  <c r="BD258" i="2" s="1"/>
  <c r="AH331" i="1"/>
  <c r="AZ331" i="1"/>
  <c r="AR331" i="1"/>
  <c r="BB331" i="1" l="1"/>
  <c r="AY664" i="1" l="1"/>
  <c r="BA506" i="2" s="1"/>
  <c r="BB506" i="2" s="1"/>
  <c r="AY918" i="1"/>
  <c r="BA693" i="2" s="1"/>
  <c r="BB693" i="2" s="1"/>
  <c r="AY947" i="1"/>
  <c r="BA718" i="2" s="1"/>
  <c r="BB718" i="2" s="1"/>
  <c r="AX564" i="1" l="1"/>
  <c r="AY564" i="1" l="1"/>
  <c r="BA430" i="2" s="1"/>
  <c r="BB430" i="2" s="1"/>
  <c r="AV564" i="1"/>
  <c r="AT564" i="1"/>
  <c r="AQ564" i="1"/>
  <c r="AS430" i="2" s="1"/>
  <c r="AT430" i="2" s="1"/>
  <c r="AP564" i="1"/>
  <c r="AN564" i="1"/>
  <c r="AL564" i="1"/>
  <c r="AG564" i="1"/>
  <c r="AI430" i="2" s="1"/>
  <c r="AJ430" i="2" s="1"/>
  <c r="AF564" i="1"/>
  <c r="AD564" i="1"/>
  <c r="AB564" i="1"/>
  <c r="X564" i="1"/>
  <c r="V564" i="1"/>
  <c r="AY894" i="1"/>
  <c r="BA664" i="2" s="1"/>
  <c r="BB664" i="2" s="1"/>
  <c r="AX894" i="1"/>
  <c r="AV894" i="1"/>
  <c r="AT894" i="1"/>
  <c r="AQ894" i="1"/>
  <c r="AS664" i="2" s="1"/>
  <c r="AT664" i="2" s="1"/>
  <c r="AP894" i="1"/>
  <c r="AN894" i="1"/>
  <c r="AL894" i="1"/>
  <c r="AG894" i="1"/>
  <c r="AI664" i="2" s="1"/>
  <c r="AJ664" i="2" s="1"/>
  <c r="AF894" i="1"/>
  <c r="AD894" i="1"/>
  <c r="AB894" i="1"/>
  <c r="Y894" i="1"/>
  <c r="AA664" i="2" s="1"/>
  <c r="AB664" i="2" s="1"/>
  <c r="X894" i="1"/>
  <c r="V894" i="1"/>
  <c r="T894" i="1"/>
  <c r="AW471" i="1"/>
  <c r="Y470" i="1"/>
  <c r="AA352" i="2" s="1"/>
  <c r="AB352" i="2" s="1"/>
  <c r="AU471" i="1"/>
  <c r="AS471" i="1"/>
  <c r="AO471" i="1"/>
  <c r="AM471" i="1"/>
  <c r="AK471" i="1"/>
  <c r="AE1133" i="1"/>
  <c r="AC471" i="1"/>
  <c r="W471" i="1"/>
  <c r="U471" i="1"/>
  <c r="S1133" i="1"/>
  <c r="AY470" i="1"/>
  <c r="BA352" i="2" s="1"/>
  <c r="BB352" i="2" s="1"/>
  <c r="AX470" i="1"/>
  <c r="AV470" i="1"/>
  <c r="AT470" i="1"/>
  <c r="AQ470" i="1"/>
  <c r="AS352" i="2" s="1"/>
  <c r="AT352" i="2" s="1"/>
  <c r="AP470" i="1"/>
  <c r="AN470" i="1"/>
  <c r="AL470" i="1"/>
  <c r="AG470" i="1"/>
  <c r="AI352" i="2" s="1"/>
  <c r="AJ352" i="2" s="1"/>
  <c r="AD470" i="1"/>
  <c r="AB470" i="1"/>
  <c r="X470" i="1"/>
  <c r="V470" i="1"/>
  <c r="T470" i="1"/>
  <c r="AY469" i="1"/>
  <c r="BA351" i="2" s="1"/>
  <c r="BB351" i="2" s="1"/>
  <c r="AX469" i="1"/>
  <c r="AV469" i="1"/>
  <c r="AT469" i="1"/>
  <c r="AQ469" i="1"/>
  <c r="AS351" i="2" s="1"/>
  <c r="AT351" i="2" s="1"/>
  <c r="AP469" i="1"/>
  <c r="AN469" i="1"/>
  <c r="AL469" i="1"/>
  <c r="AG469" i="1"/>
  <c r="AI351" i="2" s="1"/>
  <c r="AJ351" i="2" s="1"/>
  <c r="AD469" i="1"/>
  <c r="AB469" i="1"/>
  <c r="Y469" i="1"/>
  <c r="AA351" i="2" s="1"/>
  <c r="AB351" i="2" s="1"/>
  <c r="X469" i="1"/>
  <c r="V469" i="1"/>
  <c r="T469" i="1"/>
  <c r="AW221" i="1"/>
  <c r="AY183" i="2" s="1"/>
  <c r="AZ183" i="2" s="1"/>
  <c r="AR894" i="1" l="1"/>
  <c r="U1133" i="1"/>
  <c r="W353" i="2"/>
  <c r="X353" i="2" s="1"/>
  <c r="AU1133" i="1"/>
  <c r="AW353" i="2"/>
  <c r="AX353" i="2" s="1"/>
  <c r="DM183" i="2"/>
  <c r="DZ183" i="2"/>
  <c r="W1133" i="1"/>
  <c r="Y353" i="2"/>
  <c r="Z353" i="2" s="1"/>
  <c r="AC1133" i="1"/>
  <c r="AE353" i="2"/>
  <c r="AF353" i="2" s="1"/>
  <c r="AO1133" i="1"/>
  <c r="AQ353" i="2"/>
  <c r="AR353" i="2" s="1"/>
  <c r="AW1133" i="1"/>
  <c r="AY353" i="2"/>
  <c r="AZ353" i="2" s="1"/>
  <c r="AS1133" i="1"/>
  <c r="AU353" i="2"/>
  <c r="AV353" i="2" s="1"/>
  <c r="AM1133" i="1"/>
  <c r="AO353" i="2"/>
  <c r="AP353" i="2" s="1"/>
  <c r="AK1133" i="1"/>
  <c r="AM353" i="2"/>
  <c r="AN353" i="2" s="1"/>
  <c r="BA894" i="1"/>
  <c r="BC664" i="2" s="1"/>
  <c r="BD664" i="2" s="1"/>
  <c r="Z469" i="1"/>
  <c r="Z470" i="1"/>
  <c r="Z894" i="1"/>
  <c r="AG471" i="1"/>
  <c r="AQ471" i="1"/>
  <c r="AV471" i="1"/>
  <c r="AV1133" i="1" s="1"/>
  <c r="Y471" i="1"/>
  <c r="AI470" i="1"/>
  <c r="AK352" i="2" s="1"/>
  <c r="AL352" i="2" s="1"/>
  <c r="X471" i="1"/>
  <c r="X1133" i="1" s="1"/>
  <c r="AB471" i="1"/>
  <c r="AB1133" i="1" s="1"/>
  <c r="BA470" i="1"/>
  <c r="BC352" i="2" s="1"/>
  <c r="BD352" i="2" s="1"/>
  <c r="AX471" i="1"/>
  <c r="AX1133" i="1" s="1"/>
  <c r="AI894" i="1"/>
  <c r="AK664" i="2" s="1"/>
  <c r="AL664" i="2" s="1"/>
  <c r="AH564" i="1"/>
  <c r="AZ894" i="1"/>
  <c r="AP471" i="1"/>
  <c r="AP1133" i="1" s="1"/>
  <c r="AH894" i="1"/>
  <c r="T471" i="1"/>
  <c r="T1133" i="1" s="1"/>
  <c r="BA564" i="1"/>
  <c r="BC430" i="2" s="1"/>
  <c r="BD430" i="2" s="1"/>
  <c r="AZ564" i="1"/>
  <c r="AR564" i="1"/>
  <c r="AT471" i="1"/>
  <c r="AT1133" i="1" s="1"/>
  <c r="V471" i="1"/>
  <c r="V1133" i="1" s="1"/>
  <c r="AN471" i="1"/>
  <c r="AN1133" i="1" s="1"/>
  <c r="AY471" i="1"/>
  <c r="AR470" i="1"/>
  <c r="AZ470" i="1"/>
  <c r="AF1133" i="1"/>
  <c r="AL471" i="1"/>
  <c r="AL1133" i="1" s="1"/>
  <c r="AD471" i="1"/>
  <c r="AD1133" i="1" s="1"/>
  <c r="AH470" i="1"/>
  <c r="AI469" i="1"/>
  <c r="AK351" i="2" s="1"/>
  <c r="AL351" i="2" s="1"/>
  <c r="AR469" i="1"/>
  <c r="BA469" i="1"/>
  <c r="BC351" i="2" s="1"/>
  <c r="BD351" i="2" s="1"/>
  <c r="AH469" i="1"/>
  <c r="AZ469" i="1"/>
  <c r="U480" i="2" l="1"/>
  <c r="V480" i="2" s="1"/>
  <c r="Y1133" i="1"/>
  <c r="AA353" i="2"/>
  <c r="AB353" i="2" s="1"/>
  <c r="DK353" i="2"/>
  <c r="DX353" i="2"/>
  <c r="DJ353" i="2"/>
  <c r="DW353" i="2"/>
  <c r="DQ353" i="2"/>
  <c r="DD353" i="2"/>
  <c r="DL353" i="2"/>
  <c r="DY353" i="2"/>
  <c r="DM353" i="2"/>
  <c r="DZ353" i="2"/>
  <c r="DS353" i="2"/>
  <c r="DF353" i="2"/>
  <c r="DP353" i="2"/>
  <c r="DC353" i="2"/>
  <c r="AG1133" i="1"/>
  <c r="AI353" i="2"/>
  <c r="AJ353" i="2" s="1"/>
  <c r="DI353" i="2"/>
  <c r="DV353" i="2"/>
  <c r="AQ1133" i="1"/>
  <c r="AS353" i="2"/>
  <c r="AT353" i="2" s="1"/>
  <c r="DU353" i="2"/>
  <c r="DH353" i="2"/>
  <c r="AY1133" i="1"/>
  <c r="BA353" i="2"/>
  <c r="BB353" i="2" s="1"/>
  <c r="Q894" i="1"/>
  <c r="BB894" i="1"/>
  <c r="Z471" i="1"/>
  <c r="Z1133" i="1" s="1"/>
  <c r="BB470" i="1"/>
  <c r="Q470" i="1"/>
  <c r="Q469" i="1"/>
  <c r="BA471" i="1"/>
  <c r="AH471" i="1"/>
  <c r="AH1133" i="1" s="1"/>
  <c r="AJ894" i="1"/>
  <c r="BB564" i="1"/>
  <c r="AZ471" i="1"/>
  <c r="AZ1133" i="1" s="1"/>
  <c r="AJ470" i="1"/>
  <c r="AR471" i="1"/>
  <c r="AR1133" i="1" s="1"/>
  <c r="BB469" i="1"/>
  <c r="AJ469" i="1"/>
  <c r="AI471" i="1"/>
  <c r="DO480" i="2" l="1"/>
  <c r="DB480" i="2"/>
  <c r="U88" i="2"/>
  <c r="V88" i="2" s="1"/>
  <c r="T325" i="1"/>
  <c r="U252" i="2"/>
  <c r="V252" i="2" s="1"/>
  <c r="U308" i="2"/>
  <c r="V308" i="2" s="1"/>
  <c r="S664" i="2"/>
  <c r="T664" i="2" s="1"/>
  <c r="Q734" i="3"/>
  <c r="S352" i="2"/>
  <c r="T352" i="2" s="1"/>
  <c r="Q394" i="3"/>
  <c r="S351" i="2"/>
  <c r="T351" i="2" s="1"/>
  <c r="Q393" i="3"/>
  <c r="AI1133" i="1"/>
  <c r="AK353" i="2"/>
  <c r="AL353" i="2" s="1"/>
  <c r="BA1133" i="1"/>
  <c r="BC353" i="2"/>
  <c r="BD353" i="2" s="1"/>
  <c r="R894" i="1"/>
  <c r="R734" i="3" s="1"/>
  <c r="R470" i="1"/>
  <c r="R394" i="3" s="1"/>
  <c r="Q471" i="1"/>
  <c r="BB471" i="1"/>
  <c r="BB1133" i="1" s="1"/>
  <c r="AJ471" i="1"/>
  <c r="AJ1133" i="1" s="1"/>
  <c r="R469" i="1"/>
  <c r="R393" i="3" s="1"/>
  <c r="DO88" i="2" l="1"/>
  <c r="DB88" i="2"/>
  <c r="DO308" i="2"/>
  <c r="DB308" i="2"/>
  <c r="DO252" i="2"/>
  <c r="DB252" i="2"/>
  <c r="S353" i="2"/>
  <c r="T353" i="2" s="1"/>
  <c r="Q395" i="3"/>
  <c r="X29" i="3" s="1"/>
  <c r="Q1133" i="1"/>
  <c r="Q929" i="3" s="1"/>
  <c r="R471" i="1"/>
  <c r="R395" i="3" s="1"/>
  <c r="Y29" i="3" s="1"/>
  <c r="AW1127" i="1"/>
  <c r="AY335" i="1"/>
  <c r="BA262" i="2" s="1"/>
  <c r="BB262" i="2" s="1"/>
  <c r="AX335" i="1"/>
  <c r="AV335" i="1"/>
  <c r="AT335" i="1"/>
  <c r="AQ335" i="1"/>
  <c r="AS262" i="2" s="1"/>
  <c r="AT262" i="2" s="1"/>
  <c r="AP335" i="1"/>
  <c r="AN335" i="1"/>
  <c r="AL335" i="1"/>
  <c r="AG335" i="1"/>
  <c r="AI262" i="2" s="1"/>
  <c r="AJ262" i="2" s="1"/>
  <c r="AF335" i="1"/>
  <c r="AD335" i="1"/>
  <c r="AB335" i="1"/>
  <c r="X335" i="1"/>
  <c r="V335" i="1"/>
  <c r="R1133" i="1" l="1"/>
  <c r="R929" i="3" s="1"/>
  <c r="BA335" i="1"/>
  <c r="BC262" i="2" s="1"/>
  <c r="BD262" i="2" s="1"/>
  <c r="AH335" i="1"/>
  <c r="AR335" i="1"/>
  <c r="AZ335" i="1"/>
  <c r="AX181" i="1"/>
  <c r="BB335" i="1" l="1"/>
  <c r="AU182" i="1"/>
  <c r="AW144" i="2" s="1"/>
  <c r="AX144" i="2" s="1"/>
  <c r="AW182" i="1"/>
  <c r="AY144" i="2" s="1"/>
  <c r="AZ144" i="2" s="1"/>
  <c r="AY179" i="1"/>
  <c r="BA140" i="2" s="1"/>
  <c r="BB140" i="2" s="1"/>
  <c r="AX179" i="1"/>
  <c r="AV179" i="1"/>
  <c r="AT179" i="1"/>
  <c r="AQ179" i="1"/>
  <c r="AS140" i="2" s="1"/>
  <c r="AT140" i="2" s="1"/>
  <c r="AP179" i="1"/>
  <c r="AN179" i="1"/>
  <c r="AL179" i="1"/>
  <c r="AG179" i="1"/>
  <c r="AI140" i="2" s="1"/>
  <c r="AJ140" i="2" s="1"/>
  <c r="AF179" i="1"/>
  <c r="AD179" i="1"/>
  <c r="X179" i="1"/>
  <c r="V179" i="1"/>
  <c r="DL144" i="2" l="1"/>
  <c r="DY144" i="2"/>
  <c r="DM144" i="2"/>
  <c r="DZ144" i="2"/>
  <c r="BA179" i="1"/>
  <c r="BC140" i="2" s="1"/>
  <c r="BD140" i="2" s="1"/>
  <c r="AR179" i="1"/>
  <c r="AZ179" i="1"/>
  <c r="AH179" i="1"/>
  <c r="AW199" i="1"/>
  <c r="AU199" i="1"/>
  <c r="AM199" i="1"/>
  <c r="AY198" i="1"/>
  <c r="BA160" i="2" s="1"/>
  <c r="BB160" i="2" s="1"/>
  <c r="AX198" i="1"/>
  <c r="AV198" i="1"/>
  <c r="AT198" i="1"/>
  <c r="AQ198" i="1"/>
  <c r="AP198" i="1"/>
  <c r="AN198" i="1"/>
  <c r="AL198" i="1"/>
  <c r="AG198" i="1"/>
  <c r="AI160" i="2" s="1"/>
  <c r="AJ160" i="2" s="1"/>
  <c r="AF198" i="1"/>
  <c r="AD198" i="1"/>
  <c r="AB198" i="1"/>
  <c r="X198" i="1"/>
  <c r="V198" i="1"/>
  <c r="AX193" i="1"/>
  <c r="AX183" i="1"/>
  <c r="AX114" i="1"/>
  <c r="AU1123" i="1" l="1"/>
  <c r="AW161" i="2"/>
  <c r="AX161" i="2" s="1"/>
  <c r="BA198" i="1"/>
  <c r="BC160" i="2" s="1"/>
  <c r="BD160" i="2" s="1"/>
  <c r="AS160" i="2"/>
  <c r="AT160" i="2" s="1"/>
  <c r="AW1123" i="1"/>
  <c r="AY161" i="2"/>
  <c r="AZ161" i="2" s="1"/>
  <c r="AM1123" i="1"/>
  <c r="AO161" i="2"/>
  <c r="AP161" i="2" s="1"/>
  <c r="BB179" i="1"/>
  <c r="AR198" i="1"/>
  <c r="AZ198" i="1"/>
  <c r="AH198" i="1"/>
  <c r="AV600" i="1"/>
  <c r="AV599" i="1"/>
  <c r="AU420" i="1"/>
  <c r="AV106" i="1"/>
  <c r="AV15" i="1"/>
  <c r="AP13" i="1"/>
  <c r="DZ161" i="2" l="1"/>
  <c r="DM161" i="2"/>
  <c r="DL161" i="2"/>
  <c r="DY161" i="2"/>
  <c r="AU1129" i="1"/>
  <c r="AW305" i="2"/>
  <c r="AX305" i="2" s="1"/>
  <c r="DI161" i="2"/>
  <c r="DV161" i="2"/>
  <c r="BB198" i="1"/>
  <c r="AQ71" i="1"/>
  <c r="AS56" i="2" s="1"/>
  <c r="AT56" i="2" s="1"/>
  <c r="DL305" i="2" l="1"/>
  <c r="DY305" i="2"/>
  <c r="AQ772" i="1"/>
  <c r="AS578" i="2" s="1"/>
  <c r="AT578" i="2" s="1"/>
  <c r="AG491" i="1"/>
  <c r="AI376" i="2" s="1"/>
  <c r="AJ376" i="2" s="1"/>
  <c r="AG647" i="1"/>
  <c r="AI489" i="2" s="1"/>
  <c r="AJ489" i="2" s="1"/>
  <c r="AG638" i="1"/>
  <c r="AI480" i="2" s="1"/>
  <c r="AJ480" i="2" s="1"/>
  <c r="AG924" i="1"/>
  <c r="AI672" i="2" s="1"/>
  <c r="AJ672" i="2" s="1"/>
  <c r="AG922" i="1"/>
  <c r="AI670" i="2" s="1"/>
  <c r="AJ670" i="2" s="1"/>
  <c r="AG869" i="1"/>
  <c r="AI656" i="2" s="1"/>
  <c r="AJ656" i="2" s="1"/>
  <c r="Y1077" i="1"/>
  <c r="AA797" i="2" s="1"/>
  <c r="AB797" i="2" s="1"/>
  <c r="Y1075" i="1"/>
  <c r="AA795" i="2" s="1"/>
  <c r="AB795" i="2" s="1"/>
  <c r="Y1072" i="1"/>
  <c r="AA792" i="2" s="1"/>
  <c r="AB792" i="2" s="1"/>
  <c r="Y772" i="1"/>
  <c r="AA578" i="2" s="1"/>
  <c r="AB578" i="2" s="1"/>
  <c r="Y767" i="1"/>
  <c r="AA576" i="2" s="1"/>
  <c r="AB576" i="2" s="1"/>
  <c r="Y918" i="1"/>
  <c r="AA693" i="2" s="1"/>
  <c r="AB693" i="2" s="1"/>
  <c r="Y924" i="1"/>
  <c r="AA672" i="2" s="1"/>
  <c r="AB672" i="2" s="1"/>
  <c r="Y922" i="1"/>
  <c r="AA670" i="2" s="1"/>
  <c r="AB670" i="2" s="1"/>
  <c r="AT556" i="1"/>
  <c r="AT191" i="1" l="1"/>
  <c r="AT116" i="1" l="1"/>
  <c r="AT424" i="1"/>
  <c r="AY916" i="1" l="1"/>
  <c r="BA691" i="2" s="1"/>
  <c r="BB691" i="2" s="1"/>
  <c r="AX916" i="1"/>
  <c r="AV916" i="1"/>
  <c r="AT916" i="1"/>
  <c r="AQ916" i="1"/>
  <c r="AS691" i="2" s="1"/>
  <c r="AT691" i="2" s="1"/>
  <c r="AP916" i="1"/>
  <c r="AN916" i="1"/>
  <c r="AL916" i="1"/>
  <c r="AG916" i="1"/>
  <c r="AI691" i="2" s="1"/>
  <c r="AJ691" i="2" s="1"/>
  <c r="AF916" i="1"/>
  <c r="AD916" i="1"/>
  <c r="AB916" i="1"/>
  <c r="Y916" i="1"/>
  <c r="AA691" i="2" s="1"/>
  <c r="AB691" i="2" s="1"/>
  <c r="X916" i="1"/>
  <c r="V916" i="1"/>
  <c r="T916" i="1"/>
  <c r="AY840" i="1"/>
  <c r="BA631" i="2" s="1"/>
  <c r="BB631" i="2" s="1"/>
  <c r="AX840" i="1"/>
  <c r="AV840" i="1"/>
  <c r="AT840" i="1"/>
  <c r="AQ840" i="1"/>
  <c r="AP840" i="1"/>
  <c r="AN840" i="1"/>
  <c r="AL840" i="1"/>
  <c r="AG840" i="1"/>
  <c r="AI631" i="2" s="1"/>
  <c r="AJ631" i="2" s="1"/>
  <c r="AF840" i="1"/>
  <c r="AD840" i="1"/>
  <c r="AB840" i="1"/>
  <c r="Y840" i="1"/>
  <c r="X840" i="1"/>
  <c r="V840" i="1"/>
  <c r="T840" i="1"/>
  <c r="T841" i="1"/>
  <c r="V841" i="1"/>
  <c r="X841" i="1"/>
  <c r="Y841" i="1"/>
  <c r="AA632" i="2" s="1"/>
  <c r="AB632" i="2" s="1"/>
  <c r="AB841" i="1"/>
  <c r="AD841" i="1"/>
  <c r="AF841" i="1"/>
  <c r="AG841" i="1"/>
  <c r="AI632" i="2" s="1"/>
  <c r="AJ632" i="2" s="1"/>
  <c r="AL841" i="1"/>
  <c r="AN841" i="1"/>
  <c r="AP841" i="1"/>
  <c r="AQ841" i="1"/>
  <c r="AS632" i="2" s="1"/>
  <c r="AT632" i="2" s="1"/>
  <c r="AT841" i="1"/>
  <c r="AV841" i="1"/>
  <c r="AX841" i="1"/>
  <c r="AY841" i="1"/>
  <c r="BA632" i="2" s="1"/>
  <c r="BB632" i="2" s="1"/>
  <c r="AY522" i="1"/>
  <c r="BA403" i="2" s="1"/>
  <c r="BB403" i="2" s="1"/>
  <c r="AX522" i="1"/>
  <c r="AV522" i="1"/>
  <c r="AT522" i="1"/>
  <c r="AQ522" i="1"/>
  <c r="AS403" i="2" s="1"/>
  <c r="AT403" i="2" s="1"/>
  <c r="AP522" i="1"/>
  <c r="AN522" i="1"/>
  <c r="AL522" i="1"/>
  <c r="AG522" i="1"/>
  <c r="AI403" i="2" s="1"/>
  <c r="AJ403" i="2" s="1"/>
  <c r="AF522" i="1"/>
  <c r="AD522" i="1"/>
  <c r="AB522" i="1"/>
  <c r="Y522" i="1"/>
  <c r="AA403" i="2" s="1"/>
  <c r="AB403" i="2" s="1"/>
  <c r="X522" i="1"/>
  <c r="V522" i="1"/>
  <c r="T522" i="1"/>
  <c r="AI840" i="1" l="1"/>
  <c r="AA631" i="2"/>
  <c r="AB631" i="2" s="1"/>
  <c r="BA840" i="1"/>
  <c r="BC631" i="2" s="1"/>
  <c r="BD631" i="2" s="1"/>
  <c r="AS631" i="2"/>
  <c r="AT631" i="2" s="1"/>
  <c r="BA522" i="1"/>
  <c r="BC403" i="2" s="1"/>
  <c r="BD403" i="2" s="1"/>
  <c r="Z522" i="1"/>
  <c r="AH841" i="1"/>
  <c r="BA916" i="1"/>
  <c r="BC691" i="2" s="1"/>
  <c r="BD691" i="2" s="1"/>
  <c r="AI522" i="1"/>
  <c r="AK403" i="2" s="1"/>
  <c r="AL403" i="2" s="1"/>
  <c r="AI916" i="1"/>
  <c r="AK691" i="2" s="1"/>
  <c r="AL691" i="2" s="1"/>
  <c r="AZ916" i="1"/>
  <c r="AR841" i="1"/>
  <c r="AR840" i="1"/>
  <c r="AR916" i="1"/>
  <c r="AH840" i="1"/>
  <c r="AH916" i="1"/>
  <c r="Z840" i="1"/>
  <c r="Z916" i="1"/>
  <c r="BA841" i="1"/>
  <c r="BC632" i="2" s="1"/>
  <c r="BD632" i="2" s="1"/>
  <c r="AI841" i="1"/>
  <c r="AK632" i="2" s="1"/>
  <c r="AL632" i="2" s="1"/>
  <c r="Z841" i="1"/>
  <c r="AZ841" i="1"/>
  <c r="AZ840" i="1"/>
  <c r="AR522" i="1"/>
  <c r="AH522" i="1"/>
  <c r="AZ522" i="1"/>
  <c r="Q840" i="1" l="1"/>
  <c r="AK631" i="2"/>
  <c r="AL631" i="2" s="1"/>
  <c r="Q522" i="1"/>
  <c r="AJ840" i="1"/>
  <c r="AJ916" i="1"/>
  <c r="Q916" i="1"/>
  <c r="Q841" i="1"/>
  <c r="AJ841" i="1"/>
  <c r="AJ522" i="1"/>
  <c r="BB840" i="1"/>
  <c r="BB916" i="1"/>
  <c r="BB841" i="1"/>
  <c r="BB522" i="1"/>
  <c r="S691" i="2" l="1"/>
  <c r="T691" i="2" s="1"/>
  <c r="Q761" i="3"/>
  <c r="S631" i="2"/>
  <c r="T631" i="2" s="1"/>
  <c r="Q701" i="3"/>
  <c r="S632" i="2"/>
  <c r="T632" i="2" s="1"/>
  <c r="Q702" i="3"/>
  <c r="S403" i="2"/>
  <c r="T403" i="2" s="1"/>
  <c r="Q446" i="3"/>
  <c r="R840" i="1"/>
  <c r="R701" i="3" s="1"/>
  <c r="R916" i="1"/>
  <c r="R761" i="3" s="1"/>
  <c r="R522" i="1"/>
  <c r="R446" i="3" s="1"/>
  <c r="R841" i="1"/>
  <c r="R702" i="3" s="1"/>
  <c r="AO24" i="1"/>
  <c r="AQ24" i="2" s="1"/>
  <c r="AR24" i="2" s="1"/>
  <c r="AO28" i="1"/>
  <c r="AQ28" i="2" s="1"/>
  <c r="AR28" i="2" s="1"/>
  <c r="AQ45" i="2"/>
  <c r="AR45" i="2" s="1"/>
  <c r="AO93" i="1"/>
  <c r="AO98" i="1"/>
  <c r="AQ77" i="2" s="1"/>
  <c r="AR77" i="2" s="1"/>
  <c r="AO126" i="1"/>
  <c r="AO132" i="1"/>
  <c r="AQ111" i="2" s="1"/>
  <c r="AR111" i="2" s="1"/>
  <c r="AO182" i="1"/>
  <c r="AQ144" i="2" s="1"/>
  <c r="AR144" i="2" s="1"/>
  <c r="AO199" i="1"/>
  <c r="AO213" i="1"/>
  <c r="AO216" i="1"/>
  <c r="AQ178" i="2" s="1"/>
  <c r="AR178" i="2" s="1"/>
  <c r="AO221" i="1"/>
  <c r="AQ183" i="2" s="1"/>
  <c r="AR183" i="2" s="1"/>
  <c r="AO1127" i="1"/>
  <c r="AO1128" i="1"/>
  <c r="AO420" i="1"/>
  <c r="AO448" i="1"/>
  <c r="AQ334" i="2" s="1"/>
  <c r="AR334" i="2" s="1"/>
  <c r="AO468" i="1"/>
  <c r="AO486" i="1"/>
  <c r="AQ371" i="2" s="1"/>
  <c r="AR371" i="2" s="1"/>
  <c r="AQ382" i="2"/>
  <c r="AR382" i="2" s="1"/>
  <c r="AO500" i="1"/>
  <c r="AQ384" i="2" s="1"/>
  <c r="AR384" i="2" s="1"/>
  <c r="AO596" i="1"/>
  <c r="AO726" i="1"/>
  <c r="AO730" i="1"/>
  <c r="AQ544" i="2" s="1"/>
  <c r="AR544" i="2" s="1"/>
  <c r="AO746" i="1"/>
  <c r="AQ558" i="2" s="1"/>
  <c r="AR558" i="2" s="1"/>
  <c r="AQ587" i="2"/>
  <c r="AR587" i="2" s="1"/>
  <c r="AO816" i="1"/>
  <c r="AQ617" i="2" s="1"/>
  <c r="AR617" i="2" s="1"/>
  <c r="AO1070" i="1"/>
  <c r="AQ790" i="2" s="1"/>
  <c r="AR790" i="2" s="1"/>
  <c r="U816" i="2"/>
  <c r="V816" i="2" s="1"/>
  <c r="W816" i="2"/>
  <c r="X816" i="2" s="1"/>
  <c r="Y816" i="2"/>
  <c r="Z816" i="2" s="1"/>
  <c r="AC816" i="2"/>
  <c r="AD816" i="2" s="1"/>
  <c r="AE816" i="2"/>
  <c r="AF816" i="2" s="1"/>
  <c r="AG816" i="2"/>
  <c r="AH816" i="2" s="1"/>
  <c r="AM816" i="2"/>
  <c r="AN816" i="2" s="1"/>
  <c r="AO816" i="2"/>
  <c r="AP816" i="2" s="1"/>
  <c r="AQ816" i="2"/>
  <c r="AR816" i="2" s="1"/>
  <c r="AU816" i="2"/>
  <c r="AV816" i="2" s="1"/>
  <c r="AW816" i="2"/>
  <c r="AX816" i="2" s="1"/>
  <c r="AY816" i="2"/>
  <c r="AZ816" i="2" s="1"/>
  <c r="S1094" i="1"/>
  <c r="U814" i="2" s="1"/>
  <c r="V814" i="2" s="1"/>
  <c r="U1094" i="1"/>
  <c r="W814" i="2" s="1"/>
  <c r="X814" i="2" s="1"/>
  <c r="W1094" i="1"/>
  <c r="Y814" i="2" s="1"/>
  <c r="Z814" i="2" s="1"/>
  <c r="AA1094" i="1"/>
  <c r="AC814" i="2" s="1"/>
  <c r="AD814" i="2" s="1"/>
  <c r="AC1094" i="1"/>
  <c r="AE814" i="2" s="1"/>
  <c r="AF814" i="2" s="1"/>
  <c r="AE1094" i="1"/>
  <c r="AG814" i="2" s="1"/>
  <c r="AH814" i="2" s="1"/>
  <c r="AK1094" i="1"/>
  <c r="AM814" i="2" s="1"/>
  <c r="AN814" i="2" s="1"/>
  <c r="AM1094" i="1"/>
  <c r="AO814" i="2" s="1"/>
  <c r="AP814" i="2" s="1"/>
  <c r="AO1094" i="1"/>
  <c r="AQ814" i="2" s="1"/>
  <c r="AR814" i="2" s="1"/>
  <c r="AS1094" i="1"/>
  <c r="AU814" i="2" s="1"/>
  <c r="AV814" i="2" s="1"/>
  <c r="AU1094" i="1"/>
  <c r="AW814" i="2" s="1"/>
  <c r="AX814" i="2" s="1"/>
  <c r="AW1094" i="1"/>
  <c r="AY814" i="2" s="1"/>
  <c r="AZ814" i="2" s="1"/>
  <c r="S1089" i="1"/>
  <c r="U809" i="2" s="1"/>
  <c r="V809" i="2" s="1"/>
  <c r="U1089" i="1"/>
  <c r="W809" i="2" s="1"/>
  <c r="X809" i="2" s="1"/>
  <c r="W1089" i="1"/>
  <c r="Y809" i="2" s="1"/>
  <c r="Z809" i="2" s="1"/>
  <c r="AA1089" i="1"/>
  <c r="AC809" i="2" s="1"/>
  <c r="AD809" i="2" s="1"/>
  <c r="AC1089" i="1"/>
  <c r="AE809" i="2" s="1"/>
  <c r="AF809" i="2" s="1"/>
  <c r="AE1089" i="1"/>
  <c r="AG809" i="2" s="1"/>
  <c r="AH809" i="2" s="1"/>
  <c r="AK1089" i="1"/>
  <c r="AM809" i="2" s="1"/>
  <c r="AN809" i="2" s="1"/>
  <c r="AM1089" i="1"/>
  <c r="AO809" i="2" s="1"/>
  <c r="AP809" i="2" s="1"/>
  <c r="AO1089" i="1"/>
  <c r="AQ809" i="2" s="1"/>
  <c r="AR809" i="2" s="1"/>
  <c r="AS1089" i="1"/>
  <c r="AU809" i="2" s="1"/>
  <c r="AV809" i="2" s="1"/>
  <c r="AU1089" i="1"/>
  <c r="AW809" i="2" s="1"/>
  <c r="AX809" i="2" s="1"/>
  <c r="AW1089" i="1"/>
  <c r="AY809" i="2" s="1"/>
  <c r="AZ809" i="2" s="1"/>
  <c r="S1086" i="1"/>
  <c r="U806" i="2" s="1"/>
  <c r="V806" i="2" s="1"/>
  <c r="U1086" i="1"/>
  <c r="W806" i="2" s="1"/>
  <c r="X806" i="2" s="1"/>
  <c r="W1086" i="1"/>
  <c r="Y806" i="2" s="1"/>
  <c r="Z806" i="2" s="1"/>
  <c r="AA1086" i="1"/>
  <c r="AC806" i="2" s="1"/>
  <c r="AD806" i="2" s="1"/>
  <c r="AC1086" i="1"/>
  <c r="AE806" i="2" s="1"/>
  <c r="AF806" i="2" s="1"/>
  <c r="AE1086" i="1"/>
  <c r="AG806" i="2" s="1"/>
  <c r="AH806" i="2" s="1"/>
  <c r="AI1086" i="1"/>
  <c r="AK806" i="2" s="1"/>
  <c r="AL806" i="2" s="1"/>
  <c r="AK1086" i="1"/>
  <c r="AM806" i="2" s="1"/>
  <c r="AN806" i="2" s="1"/>
  <c r="AM1086" i="1"/>
  <c r="AO806" i="2" s="1"/>
  <c r="AP806" i="2" s="1"/>
  <c r="AO1086" i="1"/>
  <c r="AQ806" i="2" s="1"/>
  <c r="AR806" i="2" s="1"/>
  <c r="AS1086" i="1"/>
  <c r="AU806" i="2" s="1"/>
  <c r="AV806" i="2" s="1"/>
  <c r="AU1086" i="1"/>
  <c r="AW806" i="2" s="1"/>
  <c r="AX806" i="2" s="1"/>
  <c r="AW1086" i="1"/>
  <c r="AY806" i="2" s="1"/>
  <c r="AZ806" i="2" s="1"/>
  <c r="S1080" i="1"/>
  <c r="U800" i="2" s="1"/>
  <c r="V800" i="2" s="1"/>
  <c r="U1080" i="1"/>
  <c r="W800" i="2" s="1"/>
  <c r="X800" i="2" s="1"/>
  <c r="W1080" i="1"/>
  <c r="Y800" i="2" s="1"/>
  <c r="Z800" i="2" s="1"/>
  <c r="AA1080" i="1"/>
  <c r="AC800" i="2" s="1"/>
  <c r="AD800" i="2" s="1"/>
  <c r="AC1080" i="1"/>
  <c r="AE800" i="2" s="1"/>
  <c r="AF800" i="2" s="1"/>
  <c r="AE1080" i="1"/>
  <c r="AG800" i="2" s="1"/>
  <c r="AH800" i="2" s="1"/>
  <c r="AK1080" i="1"/>
  <c r="AM800" i="2" s="1"/>
  <c r="AN800" i="2" s="1"/>
  <c r="AM1080" i="1"/>
  <c r="AO800" i="2" s="1"/>
  <c r="AP800" i="2" s="1"/>
  <c r="AO1080" i="1"/>
  <c r="AQ800" i="2" s="1"/>
  <c r="AR800" i="2" s="1"/>
  <c r="AS1080" i="1"/>
  <c r="AU800" i="2" s="1"/>
  <c r="AV800" i="2" s="1"/>
  <c r="AU1080" i="1"/>
  <c r="AW800" i="2" s="1"/>
  <c r="AX800" i="2" s="1"/>
  <c r="AW1080" i="1"/>
  <c r="AY800" i="2" s="1"/>
  <c r="AZ800" i="2" s="1"/>
  <c r="W1070" i="1"/>
  <c r="Y790" i="2" s="1"/>
  <c r="Z790" i="2" s="1"/>
  <c r="AC1070" i="1"/>
  <c r="AE790" i="2" s="1"/>
  <c r="AF790" i="2" s="1"/>
  <c r="AE1070" i="1"/>
  <c r="AG790" i="2" s="1"/>
  <c r="AH790" i="2" s="1"/>
  <c r="AK1070" i="1"/>
  <c r="AM790" i="2" s="1"/>
  <c r="AN790" i="2" s="1"/>
  <c r="AM1070" i="1"/>
  <c r="AO790" i="2" s="1"/>
  <c r="AP790" i="2" s="1"/>
  <c r="AS1070" i="1"/>
  <c r="AU790" i="2" s="1"/>
  <c r="AV790" i="2" s="1"/>
  <c r="AW1070" i="1"/>
  <c r="AY790" i="2" s="1"/>
  <c r="AZ790" i="2" s="1"/>
  <c r="AA838" i="1"/>
  <c r="AC629" i="2" s="1"/>
  <c r="AD629" i="2" s="1"/>
  <c r="U816" i="1"/>
  <c r="W617" i="2" s="1"/>
  <c r="X617" i="2" s="1"/>
  <c r="W816" i="1"/>
  <c r="Y617" i="2" s="1"/>
  <c r="Z617" i="2" s="1"/>
  <c r="AC816" i="1"/>
  <c r="AE617" i="2" s="1"/>
  <c r="AF617" i="2" s="1"/>
  <c r="AE816" i="1"/>
  <c r="AG617" i="2" s="1"/>
  <c r="AH617" i="2" s="1"/>
  <c r="AM816" i="1"/>
  <c r="AO617" i="2" s="1"/>
  <c r="AP617" i="2" s="1"/>
  <c r="AS816" i="1"/>
  <c r="AU617" i="2" s="1"/>
  <c r="AV617" i="2" s="1"/>
  <c r="AU816" i="1"/>
  <c r="AW617" i="2" s="1"/>
  <c r="AX617" i="2" s="1"/>
  <c r="AW816" i="1"/>
  <c r="AY617" i="2" s="1"/>
  <c r="AZ617" i="2" s="1"/>
  <c r="U587" i="2"/>
  <c r="V587" i="2" s="1"/>
  <c r="W587" i="2"/>
  <c r="X587" i="2" s="1"/>
  <c r="Y587" i="2"/>
  <c r="Z587" i="2" s="1"/>
  <c r="AE587" i="2"/>
  <c r="AF587" i="2" s="1"/>
  <c r="AG587" i="2"/>
  <c r="AH587" i="2" s="1"/>
  <c r="AM587" i="2"/>
  <c r="AN587" i="2" s="1"/>
  <c r="AU587" i="2"/>
  <c r="AV587" i="2" s="1"/>
  <c r="AW587" i="2"/>
  <c r="AX587" i="2" s="1"/>
  <c r="AY587" i="2"/>
  <c r="AZ587" i="2" s="1"/>
  <c r="S746" i="1"/>
  <c r="U746" i="1"/>
  <c r="W558" i="2" s="1"/>
  <c r="X558" i="2" s="1"/>
  <c r="W746" i="1"/>
  <c r="Y558" i="2" s="1"/>
  <c r="Z558" i="2" s="1"/>
  <c r="AC746" i="1"/>
  <c r="AE558" i="2" s="1"/>
  <c r="AF558" i="2" s="1"/>
  <c r="AK746" i="1"/>
  <c r="AM558" i="2" s="1"/>
  <c r="AN558" i="2" s="1"/>
  <c r="AM746" i="1"/>
  <c r="AO558" i="2" s="1"/>
  <c r="AP558" i="2" s="1"/>
  <c r="AS746" i="1"/>
  <c r="AU558" i="2" s="1"/>
  <c r="AV558" i="2" s="1"/>
  <c r="AU746" i="1"/>
  <c r="AW558" i="2" s="1"/>
  <c r="AX558" i="2" s="1"/>
  <c r="AW746" i="1"/>
  <c r="AY558" i="2" s="1"/>
  <c r="AZ558" i="2" s="1"/>
  <c r="U730" i="1"/>
  <c r="W544" i="2" s="1"/>
  <c r="X544" i="2" s="1"/>
  <c r="W730" i="1"/>
  <c r="Y544" i="2" s="1"/>
  <c r="Z544" i="2" s="1"/>
  <c r="AC730" i="1"/>
  <c r="AE544" i="2" s="1"/>
  <c r="AF544" i="2" s="1"/>
  <c r="AE730" i="1"/>
  <c r="AG544" i="2" s="1"/>
  <c r="AH544" i="2" s="1"/>
  <c r="AK730" i="1"/>
  <c r="AM544" i="2" s="1"/>
  <c r="AN544" i="2" s="1"/>
  <c r="AM730" i="1"/>
  <c r="AO544" i="2" s="1"/>
  <c r="AP544" i="2" s="1"/>
  <c r="AS730" i="1"/>
  <c r="AU544" i="2" s="1"/>
  <c r="AV544" i="2" s="1"/>
  <c r="AU730" i="1"/>
  <c r="AW544" i="2" s="1"/>
  <c r="AX544" i="2" s="1"/>
  <c r="AW730" i="1"/>
  <c r="AY544" i="2" s="1"/>
  <c r="AZ544" i="2" s="1"/>
  <c r="U1137" i="1"/>
  <c r="W726" i="1"/>
  <c r="AC726" i="1"/>
  <c r="AE1137" i="1"/>
  <c r="AK726" i="1"/>
  <c r="AM726" i="1"/>
  <c r="AS726" i="1"/>
  <c r="AU726" i="1"/>
  <c r="AW726" i="1"/>
  <c r="AE1136" i="1"/>
  <c r="U596" i="1"/>
  <c r="W596" i="1"/>
  <c r="AC596" i="1"/>
  <c r="AE1135" i="1"/>
  <c r="AK596" i="1"/>
  <c r="AM596" i="1"/>
  <c r="AS596" i="1"/>
  <c r="AU1135" i="1"/>
  <c r="AW596" i="1"/>
  <c r="U500" i="1"/>
  <c r="W384" i="2" s="1"/>
  <c r="X384" i="2" s="1"/>
  <c r="W500" i="1"/>
  <c r="Y384" i="2" s="1"/>
  <c r="Z384" i="2" s="1"/>
  <c r="AC500" i="1"/>
  <c r="AE384" i="2" s="1"/>
  <c r="AF384" i="2" s="1"/>
  <c r="AE500" i="1"/>
  <c r="AG384" i="2" s="1"/>
  <c r="AH384" i="2" s="1"/>
  <c r="AK500" i="1"/>
  <c r="AM384" i="2" s="1"/>
  <c r="AN384" i="2" s="1"/>
  <c r="AM500" i="1"/>
  <c r="AO384" i="2" s="1"/>
  <c r="AP384" i="2" s="1"/>
  <c r="AS500" i="1"/>
  <c r="AU384" i="2" s="1"/>
  <c r="AV384" i="2" s="1"/>
  <c r="AU500" i="1"/>
  <c r="AW384" i="2" s="1"/>
  <c r="AX384" i="2" s="1"/>
  <c r="AW500" i="1"/>
  <c r="AY384" i="2" s="1"/>
  <c r="AZ384" i="2" s="1"/>
  <c r="Y382" i="2"/>
  <c r="Z382" i="2" s="1"/>
  <c r="AE382" i="2"/>
  <c r="AF382" i="2" s="1"/>
  <c r="AM382" i="2"/>
  <c r="AN382" i="2" s="1"/>
  <c r="AO382" i="2"/>
  <c r="AP382" i="2" s="1"/>
  <c r="AU382" i="2"/>
  <c r="AV382" i="2" s="1"/>
  <c r="AW382" i="2"/>
  <c r="AX382" i="2" s="1"/>
  <c r="AY382" i="2"/>
  <c r="AZ382" i="2" s="1"/>
  <c r="U486" i="1"/>
  <c r="W371" i="2" s="1"/>
  <c r="X371" i="2" s="1"/>
  <c r="W486" i="1"/>
  <c r="Y371" i="2" s="1"/>
  <c r="Z371" i="2" s="1"/>
  <c r="AC486" i="1"/>
  <c r="AE371" i="2" s="1"/>
  <c r="AF371" i="2" s="1"/>
  <c r="AE486" i="1"/>
  <c r="AG371" i="2" s="1"/>
  <c r="AH371" i="2" s="1"/>
  <c r="AK486" i="1"/>
  <c r="AM371" i="2" s="1"/>
  <c r="AN371" i="2" s="1"/>
  <c r="AM486" i="1"/>
  <c r="AO371" i="2" s="1"/>
  <c r="AP371" i="2" s="1"/>
  <c r="AS486" i="1"/>
  <c r="AU371" i="2" s="1"/>
  <c r="AV371" i="2" s="1"/>
  <c r="AU486" i="1"/>
  <c r="AW371" i="2" s="1"/>
  <c r="AX371" i="2" s="1"/>
  <c r="AW486" i="1"/>
  <c r="AY371" i="2" s="1"/>
  <c r="AZ371" i="2" s="1"/>
  <c r="U468" i="1"/>
  <c r="W1132" i="1"/>
  <c r="AC468" i="1"/>
  <c r="AE1132" i="1"/>
  <c r="AK468" i="1"/>
  <c r="AM468" i="1"/>
  <c r="AS468" i="1"/>
  <c r="AU468" i="1"/>
  <c r="AW468" i="1"/>
  <c r="U448" i="1"/>
  <c r="W334" i="2" s="1"/>
  <c r="X334" i="2" s="1"/>
  <c r="W448" i="1"/>
  <c r="Y334" i="2" s="1"/>
  <c r="Z334" i="2" s="1"/>
  <c r="AC448" i="1"/>
  <c r="AE334" i="2" s="1"/>
  <c r="AF334" i="2" s="1"/>
  <c r="AK448" i="1"/>
  <c r="AM334" i="2" s="1"/>
  <c r="AN334" i="2" s="1"/>
  <c r="AM448" i="1"/>
  <c r="AO334" i="2" s="1"/>
  <c r="AP334" i="2" s="1"/>
  <c r="AS448" i="1"/>
  <c r="AU334" i="2" s="1"/>
  <c r="AV334" i="2" s="1"/>
  <c r="AU448" i="1"/>
  <c r="AW334" i="2" s="1"/>
  <c r="AX334" i="2" s="1"/>
  <c r="AW448" i="1"/>
  <c r="AY334" i="2" s="1"/>
  <c r="AZ334" i="2" s="1"/>
  <c r="U420" i="1"/>
  <c r="AC1129" i="1"/>
  <c r="AE420" i="1"/>
  <c r="AK420" i="1"/>
  <c r="AM420" i="1"/>
  <c r="AW420" i="1"/>
  <c r="AM1128" i="1"/>
  <c r="W1127" i="1"/>
  <c r="W1130" i="1" s="1"/>
  <c r="AC1127" i="1"/>
  <c r="AE1127" i="1"/>
  <c r="AK1127" i="1"/>
  <c r="AS1127" i="1"/>
  <c r="AS1130" i="1" s="1"/>
  <c r="AU1127" i="1"/>
  <c r="AU1130" i="1" s="1"/>
  <c r="U221" i="1"/>
  <c r="W183" i="2" s="1"/>
  <c r="X183" i="2" s="1"/>
  <c r="W221" i="1"/>
  <c r="Y183" i="2" s="1"/>
  <c r="Z183" i="2" s="1"/>
  <c r="AC221" i="1"/>
  <c r="AE183" i="2" s="1"/>
  <c r="AF183" i="2" s="1"/>
  <c r="AE221" i="1"/>
  <c r="AG183" i="2" s="1"/>
  <c r="AH183" i="2" s="1"/>
  <c r="AK221" i="1"/>
  <c r="AM183" i="2" s="1"/>
  <c r="AN183" i="2" s="1"/>
  <c r="AM221" i="1"/>
  <c r="AO183" i="2" s="1"/>
  <c r="AP183" i="2" s="1"/>
  <c r="AS221" i="1"/>
  <c r="AU183" i="2" s="1"/>
  <c r="AV183" i="2" s="1"/>
  <c r="AU221" i="1"/>
  <c r="AW183" i="2" s="1"/>
  <c r="AX183" i="2" s="1"/>
  <c r="U216" i="1"/>
  <c r="W178" i="2" s="1"/>
  <c r="X178" i="2" s="1"/>
  <c r="W216" i="1"/>
  <c r="Y178" i="2" s="1"/>
  <c r="Z178" i="2" s="1"/>
  <c r="AA216" i="1"/>
  <c r="AC178" i="2" s="1"/>
  <c r="AD178" i="2" s="1"/>
  <c r="AC216" i="1"/>
  <c r="AE178" i="2" s="1"/>
  <c r="AF178" i="2" s="1"/>
  <c r="AE216" i="1"/>
  <c r="AG178" i="2" s="1"/>
  <c r="AH178" i="2" s="1"/>
  <c r="AK216" i="1"/>
  <c r="AM178" i="2" s="1"/>
  <c r="AN178" i="2" s="1"/>
  <c r="AM216" i="1"/>
  <c r="AO178" i="2" s="1"/>
  <c r="AP178" i="2" s="1"/>
  <c r="AS216" i="1"/>
  <c r="AU178" i="2" s="1"/>
  <c r="AV178" i="2" s="1"/>
  <c r="AU216" i="1"/>
  <c r="AW178" i="2" s="1"/>
  <c r="AX178" i="2" s="1"/>
  <c r="AW216" i="1"/>
  <c r="AY178" i="2" s="1"/>
  <c r="AZ178" i="2" s="1"/>
  <c r="U213" i="1"/>
  <c r="W213" i="1"/>
  <c r="AA213" i="1"/>
  <c r="AC213" i="1"/>
  <c r="AE1125" i="1"/>
  <c r="AK213" i="1"/>
  <c r="AM213" i="1"/>
  <c r="AS213" i="1"/>
  <c r="AU213" i="1"/>
  <c r="AW213" i="1"/>
  <c r="U199" i="1"/>
  <c r="W199" i="1"/>
  <c r="AC199" i="1"/>
  <c r="AE1123" i="1"/>
  <c r="AK199" i="1"/>
  <c r="AS199" i="1"/>
  <c r="U182" i="1"/>
  <c r="W144" i="2" s="1"/>
  <c r="X144" i="2" s="1"/>
  <c r="AK182" i="1"/>
  <c r="AM144" i="2" s="1"/>
  <c r="AN144" i="2" s="1"/>
  <c r="AM182" i="1"/>
  <c r="AO144" i="2" s="1"/>
  <c r="AP144" i="2" s="1"/>
  <c r="AS182" i="1"/>
  <c r="AU144" i="2" s="1"/>
  <c r="AV144" i="2" s="1"/>
  <c r="W1120" i="1"/>
  <c r="AC132" i="1"/>
  <c r="AE111" i="2" s="1"/>
  <c r="AF111" i="2" s="1"/>
  <c r="AK132" i="1"/>
  <c r="AM111" i="2" s="1"/>
  <c r="AN111" i="2" s="1"/>
  <c r="AM132" i="1"/>
  <c r="AO111" i="2" s="1"/>
  <c r="AP111" i="2" s="1"/>
  <c r="AS132" i="1"/>
  <c r="AU111" i="2" s="1"/>
  <c r="AV111" i="2" s="1"/>
  <c r="AU132" i="1"/>
  <c r="AW132" i="1"/>
  <c r="U126" i="1"/>
  <c r="W126" i="1"/>
  <c r="AC126" i="1"/>
  <c r="AE1122" i="1"/>
  <c r="AK126" i="1"/>
  <c r="AM126" i="1"/>
  <c r="AS126" i="1"/>
  <c r="AU126" i="1"/>
  <c r="AW126" i="1"/>
  <c r="U98" i="1"/>
  <c r="W77" i="2" s="1"/>
  <c r="X77" i="2" s="1"/>
  <c r="AC98" i="1"/>
  <c r="AE77" i="2" s="1"/>
  <c r="AF77" i="2" s="1"/>
  <c r="AE98" i="1"/>
  <c r="AK98" i="1"/>
  <c r="AM77" i="2" s="1"/>
  <c r="AN77" i="2" s="1"/>
  <c r="AM98" i="1"/>
  <c r="AO77" i="2" s="1"/>
  <c r="AP77" i="2" s="1"/>
  <c r="AS98" i="1"/>
  <c r="AU77" i="2" s="1"/>
  <c r="AV77" i="2" s="1"/>
  <c r="AU98" i="1"/>
  <c r="AW77" i="2" s="1"/>
  <c r="AX77" i="2" s="1"/>
  <c r="AW98" i="1"/>
  <c r="AY77" i="2" s="1"/>
  <c r="AZ77" i="2" s="1"/>
  <c r="U93" i="1"/>
  <c r="W93" i="1"/>
  <c r="AC1119" i="1"/>
  <c r="AE1119" i="1"/>
  <c r="AK93" i="1"/>
  <c r="AM93" i="1"/>
  <c r="AS93" i="1"/>
  <c r="AU93" i="1"/>
  <c r="AW93" i="1"/>
  <c r="W45" i="2"/>
  <c r="X45" i="2" s="1"/>
  <c r="AE45" i="2"/>
  <c r="AF45" i="2" s="1"/>
  <c r="AM45" i="2"/>
  <c r="AN45" i="2" s="1"/>
  <c r="AO45" i="2"/>
  <c r="AP45" i="2" s="1"/>
  <c r="U28" i="1"/>
  <c r="W28" i="2" s="1"/>
  <c r="X28" i="2" s="1"/>
  <c r="W28" i="1"/>
  <c r="Y28" i="2" s="1"/>
  <c r="Z28" i="2" s="1"/>
  <c r="AC28" i="1"/>
  <c r="AE28" i="2" s="1"/>
  <c r="AF28" i="2" s="1"/>
  <c r="AK28" i="1"/>
  <c r="AM28" i="2" s="1"/>
  <c r="AN28" i="2" s="1"/>
  <c r="AM28" i="1"/>
  <c r="AO28" i="2" s="1"/>
  <c r="AP28" i="2" s="1"/>
  <c r="AS28" i="1"/>
  <c r="AU28" i="2" s="1"/>
  <c r="AV28" i="2" s="1"/>
  <c r="AU28" i="1"/>
  <c r="AW28" i="2" s="1"/>
  <c r="AX28" i="2" s="1"/>
  <c r="AW28" i="1"/>
  <c r="AY28" i="2" s="1"/>
  <c r="AZ28" i="2" s="1"/>
  <c r="AC24" i="1"/>
  <c r="AE24" i="2" s="1"/>
  <c r="AF24" i="2" s="1"/>
  <c r="AK24" i="1"/>
  <c r="AM24" i="2" s="1"/>
  <c r="AN24" i="2" s="1"/>
  <c r="AM24" i="1"/>
  <c r="AO24" i="2" s="1"/>
  <c r="AP24" i="2" s="1"/>
  <c r="AS24" i="1"/>
  <c r="AU24" i="2" s="1"/>
  <c r="AV24" i="2" s="1"/>
  <c r="AU24" i="1"/>
  <c r="AW24" i="2" s="1"/>
  <c r="AX24" i="2" s="1"/>
  <c r="AW24" i="1"/>
  <c r="AY24" i="2" s="1"/>
  <c r="AZ24" i="2" s="1"/>
  <c r="U414" i="2" l="1"/>
  <c r="V414" i="2" s="1"/>
  <c r="DL24" i="2"/>
  <c r="DY24" i="2"/>
  <c r="DS24" i="2"/>
  <c r="DF24" i="2"/>
  <c r="DP28" i="2"/>
  <c r="DC28" i="2"/>
  <c r="DM77" i="2"/>
  <c r="DZ77" i="2"/>
  <c r="DU77" i="2"/>
  <c r="DH77" i="2"/>
  <c r="AW1122" i="1"/>
  <c r="AW1124" i="1" s="1"/>
  <c r="AY105" i="2"/>
  <c r="AZ105" i="2" s="1"/>
  <c r="AK1122" i="1"/>
  <c r="AM105" i="2"/>
  <c r="AN105" i="2" s="1"/>
  <c r="U1122" i="1"/>
  <c r="W105" i="2"/>
  <c r="X105" i="2" s="1"/>
  <c r="DK144" i="2"/>
  <c r="DX144" i="2"/>
  <c r="AS1123" i="1"/>
  <c r="AU161" i="2"/>
  <c r="AV161" i="2" s="1"/>
  <c r="W1123" i="1"/>
  <c r="Y161" i="2"/>
  <c r="Z161" i="2" s="1"/>
  <c r="AS1125" i="1"/>
  <c r="AU175" i="2"/>
  <c r="AV175" i="2" s="1"/>
  <c r="AC1125" i="1"/>
  <c r="AE175" i="2"/>
  <c r="AF175" i="2" s="1"/>
  <c r="DM178" i="2"/>
  <c r="DZ178" i="2"/>
  <c r="DU178" i="2"/>
  <c r="DH178" i="2"/>
  <c r="DQ178" i="2"/>
  <c r="DD178" i="2"/>
  <c r="DI183" i="2"/>
  <c r="DV183" i="2"/>
  <c r="DQ183" i="2"/>
  <c r="DD183" i="2"/>
  <c r="AE1129" i="1"/>
  <c r="AE1130" i="1" s="1"/>
  <c r="AG305" i="2"/>
  <c r="AH305" i="2" s="1"/>
  <c r="DL334" i="2"/>
  <c r="DY334" i="2"/>
  <c r="DS334" i="2"/>
  <c r="DF334" i="2"/>
  <c r="AU1132" i="1"/>
  <c r="AW350" i="2"/>
  <c r="AX350" i="2" s="1"/>
  <c r="DM371" i="2"/>
  <c r="DZ371" i="2"/>
  <c r="DU371" i="2"/>
  <c r="DH371" i="2"/>
  <c r="DP371" i="2"/>
  <c r="DC371" i="2"/>
  <c r="DM384" i="2"/>
  <c r="DZ384" i="2"/>
  <c r="DU384" i="2"/>
  <c r="DH384" i="2"/>
  <c r="DP384" i="2"/>
  <c r="DC384" i="2"/>
  <c r="W1135" i="1"/>
  <c r="Y445" i="2"/>
  <c r="Z445" i="2" s="1"/>
  <c r="AS1136" i="1"/>
  <c r="AU466" i="2"/>
  <c r="AV466" i="2" s="1"/>
  <c r="AC1136" i="1"/>
  <c r="AE466" i="2"/>
  <c r="AF466" i="2" s="1"/>
  <c r="DM544" i="2"/>
  <c r="DZ544" i="2"/>
  <c r="DU544" i="2"/>
  <c r="DH544" i="2"/>
  <c r="DP544" i="2"/>
  <c r="DC544" i="2"/>
  <c r="DI558" i="2"/>
  <c r="DV558" i="2"/>
  <c r="DP558" i="2"/>
  <c r="DC558" i="2"/>
  <c r="DL617" i="2"/>
  <c r="DY617" i="2"/>
  <c r="DS617" i="2"/>
  <c r="DF617" i="2"/>
  <c r="DL800" i="2"/>
  <c r="DY800" i="2"/>
  <c r="DU800" i="2"/>
  <c r="DH800" i="2"/>
  <c r="DQ800" i="2"/>
  <c r="DD800" i="2"/>
  <c r="DY806" i="2"/>
  <c r="DL806" i="2"/>
  <c r="DU806" i="2"/>
  <c r="DH806" i="2"/>
  <c r="DR806" i="2"/>
  <c r="DE806" i="2"/>
  <c r="DM809" i="2"/>
  <c r="DZ809" i="2"/>
  <c r="DI809" i="2"/>
  <c r="DV809" i="2"/>
  <c r="DR809" i="2"/>
  <c r="DE809" i="2"/>
  <c r="DM814" i="2"/>
  <c r="DZ814" i="2"/>
  <c r="DI814" i="2"/>
  <c r="DV814" i="2"/>
  <c r="DR814" i="2"/>
  <c r="DE814" i="2"/>
  <c r="DM816" i="2"/>
  <c r="DZ816" i="2"/>
  <c r="DI816" i="2"/>
  <c r="DV816" i="2"/>
  <c r="DR816" i="2"/>
  <c r="DE816" i="2"/>
  <c r="DJ544" i="2"/>
  <c r="DW544" i="2"/>
  <c r="DJ384" i="2"/>
  <c r="DW384" i="2"/>
  <c r="DJ334" i="2"/>
  <c r="DW334" i="2"/>
  <c r="DJ183" i="2"/>
  <c r="DW183" i="2"/>
  <c r="DJ144" i="2"/>
  <c r="DW144" i="2"/>
  <c r="DK24" i="2"/>
  <c r="DX24" i="2"/>
  <c r="DM28" i="2"/>
  <c r="DZ28" i="2"/>
  <c r="DL77" i="2"/>
  <c r="DY77" i="2"/>
  <c r="AG77" i="2"/>
  <c r="AH77" i="2" s="1"/>
  <c r="AE127" i="1"/>
  <c r="AG106" i="2" s="1"/>
  <c r="AH106" i="2" s="1"/>
  <c r="AU1122" i="1"/>
  <c r="AU1124" i="1" s="1"/>
  <c r="AW105" i="2"/>
  <c r="AX105" i="2" s="1"/>
  <c r="AW1120" i="1"/>
  <c r="AY111" i="2"/>
  <c r="AZ111" i="2" s="1"/>
  <c r="U1123" i="1"/>
  <c r="W161" i="2"/>
  <c r="X161" i="2" s="1"/>
  <c r="AA1125" i="1"/>
  <c r="AC175" i="2"/>
  <c r="AD175" i="2" s="1"/>
  <c r="DL178" i="2"/>
  <c r="DY178" i="2"/>
  <c r="DT178" i="2"/>
  <c r="DG178" i="2"/>
  <c r="DP178" i="2"/>
  <c r="DC178" i="2"/>
  <c r="DU183" i="2"/>
  <c r="DH183" i="2"/>
  <c r="DP183" i="2"/>
  <c r="DC183" i="2"/>
  <c r="AW1129" i="1"/>
  <c r="AW1130" i="1" s="1"/>
  <c r="AY305" i="2"/>
  <c r="AZ305" i="2" s="1"/>
  <c r="DK334" i="2"/>
  <c r="DX334" i="2"/>
  <c r="DQ334" i="2"/>
  <c r="DD334" i="2"/>
  <c r="AS1132" i="1"/>
  <c r="AU350" i="2"/>
  <c r="AV350" i="2" s="1"/>
  <c r="AC1132" i="1"/>
  <c r="AE350" i="2"/>
  <c r="AF350" i="2" s="1"/>
  <c r="DL371" i="2"/>
  <c r="DY371" i="2"/>
  <c r="DT371" i="2"/>
  <c r="DG371" i="2"/>
  <c r="DZ382" i="2"/>
  <c r="DM382" i="2"/>
  <c r="DY384" i="2"/>
  <c r="DL384" i="2"/>
  <c r="DT384" i="2"/>
  <c r="DG384" i="2"/>
  <c r="AW1135" i="1"/>
  <c r="AY445" i="2"/>
  <c r="AZ445" i="2" s="1"/>
  <c r="U1135" i="1"/>
  <c r="W445" i="2"/>
  <c r="X445" i="2" s="1"/>
  <c r="W1136" i="1"/>
  <c r="Y466" i="2"/>
  <c r="Z466" i="2" s="1"/>
  <c r="DL544" i="2"/>
  <c r="DY544" i="2"/>
  <c r="DT544" i="2"/>
  <c r="DG544" i="2"/>
  <c r="DZ558" i="2"/>
  <c r="DM558" i="2"/>
  <c r="S1138" i="1"/>
  <c r="U558" i="2"/>
  <c r="V558" i="2" s="1"/>
  <c r="DK617" i="2"/>
  <c r="DX617" i="2"/>
  <c r="DQ617" i="2"/>
  <c r="DD617" i="2"/>
  <c r="DX800" i="2"/>
  <c r="DK800" i="2"/>
  <c r="DT800" i="2"/>
  <c r="DG800" i="2"/>
  <c r="DP800" i="2"/>
  <c r="DC800" i="2"/>
  <c r="DK806" i="2"/>
  <c r="DX806" i="2"/>
  <c r="DQ806" i="2"/>
  <c r="DD806" i="2"/>
  <c r="DL809" i="2"/>
  <c r="DY809" i="2"/>
  <c r="DU809" i="2"/>
  <c r="DH809" i="2"/>
  <c r="DQ809" i="2"/>
  <c r="DD809" i="2"/>
  <c r="DL814" i="2"/>
  <c r="DY814" i="2"/>
  <c r="DU814" i="2"/>
  <c r="DH814" i="2"/>
  <c r="DQ814" i="2"/>
  <c r="DD814" i="2"/>
  <c r="DL816" i="2"/>
  <c r="DY816" i="2"/>
  <c r="DU816" i="2"/>
  <c r="DH816" i="2"/>
  <c r="DQ816" i="2"/>
  <c r="DD816" i="2"/>
  <c r="DJ617" i="2"/>
  <c r="DW617" i="2"/>
  <c r="DJ382" i="2"/>
  <c r="DW382" i="2"/>
  <c r="AO1129" i="1"/>
  <c r="AO1130" i="1" s="1"/>
  <c r="AQ305" i="2"/>
  <c r="AR305" i="2" s="1"/>
  <c r="DJ178" i="2"/>
  <c r="DW178" i="2"/>
  <c r="DW111" i="2"/>
  <c r="DJ111" i="2"/>
  <c r="DL28" i="2"/>
  <c r="DY28" i="2"/>
  <c r="DS28" i="2"/>
  <c r="DF28" i="2"/>
  <c r="DK77" i="2"/>
  <c r="DX77" i="2"/>
  <c r="DS77" i="2"/>
  <c r="DF77" i="2"/>
  <c r="AS1122" i="1"/>
  <c r="AU105" i="2"/>
  <c r="AV105" i="2" s="1"/>
  <c r="AC1122" i="1"/>
  <c r="AE105" i="2"/>
  <c r="AF105" i="2" s="1"/>
  <c r="AU1120" i="1"/>
  <c r="AW111" i="2"/>
  <c r="AX111" i="2" s="1"/>
  <c r="DS111" i="2"/>
  <c r="DF111" i="2"/>
  <c r="AW1125" i="1"/>
  <c r="AY175" i="2"/>
  <c r="AZ175" i="2" s="1"/>
  <c r="AK1125" i="1"/>
  <c r="AM175" i="2"/>
  <c r="AN175" i="2" s="1"/>
  <c r="W1125" i="1"/>
  <c r="Y175" i="2"/>
  <c r="Z175" i="2" s="1"/>
  <c r="DK178" i="2"/>
  <c r="DX178" i="2"/>
  <c r="DS178" i="2"/>
  <c r="DF178" i="2"/>
  <c r="DL183" i="2"/>
  <c r="DY183" i="2"/>
  <c r="DT183" i="2"/>
  <c r="DG183" i="2"/>
  <c r="U1129" i="1"/>
  <c r="U1130" i="1" s="1"/>
  <c r="W305" i="2"/>
  <c r="X305" i="2" s="1"/>
  <c r="DP334" i="2"/>
  <c r="DC334" i="2"/>
  <c r="DK371" i="2"/>
  <c r="DX371" i="2"/>
  <c r="DS371" i="2"/>
  <c r="DF371" i="2"/>
  <c r="DY382" i="2"/>
  <c r="DL382" i="2"/>
  <c r="DS382" i="2"/>
  <c r="DF382" i="2"/>
  <c r="DX384" i="2"/>
  <c r="DK384" i="2"/>
  <c r="DS384" i="2"/>
  <c r="DF384" i="2"/>
  <c r="AW1136" i="1"/>
  <c r="AY466" i="2"/>
  <c r="AZ466" i="2" s="1"/>
  <c r="U1136" i="1"/>
  <c r="W466" i="2"/>
  <c r="X466" i="2" s="1"/>
  <c r="DX544" i="2"/>
  <c r="DK544" i="2"/>
  <c r="DS544" i="2"/>
  <c r="DF544" i="2"/>
  <c r="DL558" i="2"/>
  <c r="DY558" i="2"/>
  <c r="DS558" i="2"/>
  <c r="DF558" i="2"/>
  <c r="DV617" i="2"/>
  <c r="DI617" i="2"/>
  <c r="DP617" i="2"/>
  <c r="DC617" i="2"/>
  <c r="DJ800" i="2"/>
  <c r="DW800" i="2"/>
  <c r="DS800" i="2"/>
  <c r="DF800" i="2"/>
  <c r="DB800" i="2"/>
  <c r="DO800" i="2"/>
  <c r="DJ806" i="2"/>
  <c r="DW806" i="2"/>
  <c r="DT806" i="2"/>
  <c r="DG806" i="2"/>
  <c r="DP806" i="2"/>
  <c r="DC806" i="2"/>
  <c r="DK809" i="2"/>
  <c r="DX809" i="2"/>
  <c r="DT809" i="2"/>
  <c r="DG809" i="2"/>
  <c r="DP809" i="2"/>
  <c r="DC809" i="2"/>
  <c r="DX814" i="2"/>
  <c r="DK814" i="2"/>
  <c r="DT814" i="2"/>
  <c r="DG814" i="2"/>
  <c r="DP814" i="2"/>
  <c r="DC814" i="2"/>
  <c r="DK816" i="2"/>
  <c r="DX816" i="2"/>
  <c r="DT816" i="2"/>
  <c r="DG816" i="2"/>
  <c r="DP816" i="2"/>
  <c r="DC816" i="2"/>
  <c r="AO1136" i="1"/>
  <c r="AQ466" i="2"/>
  <c r="AR466" i="2" s="1"/>
  <c r="DJ371" i="2"/>
  <c r="DW371" i="2"/>
  <c r="AO1125" i="1"/>
  <c r="AQ175" i="2"/>
  <c r="AR175" i="2" s="1"/>
  <c r="AO1122" i="1"/>
  <c r="AQ105" i="2"/>
  <c r="AR105" i="2" s="1"/>
  <c r="DW28" i="2"/>
  <c r="DJ28" i="2"/>
  <c r="DM24" i="2"/>
  <c r="DZ24" i="2"/>
  <c r="DX28" i="2"/>
  <c r="DK28" i="2"/>
  <c r="DQ28" i="2"/>
  <c r="DD28" i="2"/>
  <c r="DV77" i="2"/>
  <c r="DI77" i="2"/>
  <c r="DP77" i="2"/>
  <c r="DC77" i="2"/>
  <c r="AM1122" i="1"/>
  <c r="AM1124" i="1" s="1"/>
  <c r="AO105" i="2"/>
  <c r="AP105" i="2" s="1"/>
  <c r="W1122" i="1"/>
  <c r="W1124" i="1" s="1"/>
  <c r="Y105" i="2"/>
  <c r="Z105" i="2" s="1"/>
  <c r="DX111" i="2"/>
  <c r="DK111" i="2"/>
  <c r="DP144" i="2"/>
  <c r="DC144" i="2"/>
  <c r="AC1123" i="1"/>
  <c r="AE161" i="2"/>
  <c r="AF161" i="2" s="1"/>
  <c r="AU1125" i="1"/>
  <c r="AW175" i="2"/>
  <c r="AX175" i="2" s="1"/>
  <c r="U1125" i="1"/>
  <c r="W175" i="2"/>
  <c r="X175" i="2" s="1"/>
  <c r="DI178" i="2"/>
  <c r="DV178" i="2"/>
  <c r="DR178" i="2"/>
  <c r="DE178" i="2"/>
  <c r="DK183" i="2"/>
  <c r="DX183" i="2"/>
  <c r="DS183" i="2"/>
  <c r="DF183" i="2"/>
  <c r="DM334" i="2"/>
  <c r="DZ334" i="2"/>
  <c r="AW1132" i="1"/>
  <c r="AY350" i="2"/>
  <c r="AZ350" i="2" s="1"/>
  <c r="U1132" i="1"/>
  <c r="W350" i="2"/>
  <c r="X350" i="2" s="1"/>
  <c r="DV371" i="2"/>
  <c r="DI371" i="2"/>
  <c r="DQ371" i="2"/>
  <c r="DD371" i="2"/>
  <c r="DK382" i="2"/>
  <c r="DX382" i="2"/>
  <c r="DQ382" i="2"/>
  <c r="DD382" i="2"/>
  <c r="DI384" i="2"/>
  <c r="DV384" i="2"/>
  <c r="DQ384" i="2"/>
  <c r="DD384" i="2"/>
  <c r="AS1135" i="1"/>
  <c r="AU445" i="2"/>
  <c r="AV445" i="2" s="1"/>
  <c r="AC1135" i="1"/>
  <c r="AE445" i="2"/>
  <c r="AF445" i="2" s="1"/>
  <c r="AU1136" i="1"/>
  <c r="AW466" i="2"/>
  <c r="AX466" i="2" s="1"/>
  <c r="DI544" i="2"/>
  <c r="DV544" i="2"/>
  <c r="DQ544" i="2"/>
  <c r="DD544" i="2"/>
  <c r="DK558" i="2"/>
  <c r="DX558" i="2"/>
  <c r="DQ558" i="2"/>
  <c r="DD558" i="2"/>
  <c r="DM617" i="2"/>
  <c r="DZ617" i="2"/>
  <c r="DT617" i="2"/>
  <c r="DG617" i="2"/>
  <c r="DZ800" i="2"/>
  <c r="DM800" i="2"/>
  <c r="DI800" i="2"/>
  <c r="DV800" i="2"/>
  <c r="DR800" i="2"/>
  <c r="DE800" i="2"/>
  <c r="DM806" i="2"/>
  <c r="DZ806" i="2"/>
  <c r="DI806" i="2"/>
  <c r="DV806" i="2"/>
  <c r="DS806" i="2"/>
  <c r="DF806" i="2"/>
  <c r="DO806" i="2"/>
  <c r="DB806" i="2"/>
  <c r="DW809" i="2"/>
  <c r="DJ809" i="2"/>
  <c r="DS809" i="2"/>
  <c r="DF809" i="2"/>
  <c r="DO809" i="2"/>
  <c r="DB809" i="2"/>
  <c r="DJ814" i="2"/>
  <c r="DW814" i="2"/>
  <c r="DS814" i="2"/>
  <c r="DF814" i="2"/>
  <c r="DO814" i="2"/>
  <c r="DB814" i="2"/>
  <c r="DW816" i="2"/>
  <c r="DJ816" i="2"/>
  <c r="DS816" i="2"/>
  <c r="DF816" i="2"/>
  <c r="DB816" i="2"/>
  <c r="DO816" i="2"/>
  <c r="DW558" i="2"/>
  <c r="DJ558" i="2"/>
  <c r="AO1135" i="1"/>
  <c r="AQ445" i="2"/>
  <c r="AR445" i="2" s="1"/>
  <c r="AO1132" i="1"/>
  <c r="AQ350" i="2"/>
  <c r="AR350" i="2" s="1"/>
  <c r="AO1123" i="1"/>
  <c r="AQ161" i="2"/>
  <c r="AR161" i="2" s="1"/>
  <c r="DJ77" i="2"/>
  <c r="DW77" i="2"/>
  <c r="DJ24" i="2"/>
  <c r="DW24" i="2"/>
  <c r="AM1136" i="1"/>
  <c r="AO466" i="2"/>
  <c r="AP466" i="2" s="1"/>
  <c r="AM1135" i="1"/>
  <c r="AO445" i="2"/>
  <c r="AP445" i="2" s="1"/>
  <c r="AM1132" i="1"/>
  <c r="AO350" i="2"/>
  <c r="AP350" i="2" s="1"/>
  <c r="DI334" i="2"/>
  <c r="DV334" i="2"/>
  <c r="AM1125" i="1"/>
  <c r="AO175" i="2"/>
  <c r="AP175" i="2" s="1"/>
  <c r="DV382" i="2"/>
  <c r="DI382" i="2"/>
  <c r="AM1129" i="1"/>
  <c r="AO305" i="2"/>
  <c r="AP305" i="2" s="1"/>
  <c r="DI111" i="2"/>
  <c r="DV111" i="2"/>
  <c r="DI28" i="2"/>
  <c r="DV28" i="2"/>
  <c r="DI24" i="2"/>
  <c r="DV24" i="2"/>
  <c r="DI144" i="2"/>
  <c r="DV144" i="2"/>
  <c r="DU558" i="2"/>
  <c r="DH558" i="2"/>
  <c r="AK1136" i="1"/>
  <c r="AM466" i="2"/>
  <c r="AN466" i="2" s="1"/>
  <c r="AK1135" i="1"/>
  <c r="AM445" i="2"/>
  <c r="AN445" i="2" s="1"/>
  <c r="DM790" i="2"/>
  <c r="DZ790" i="2"/>
  <c r="DT790" i="2"/>
  <c r="DG790" i="2"/>
  <c r="DW790" i="2"/>
  <c r="DJ790" i="2"/>
  <c r="DX790" i="2"/>
  <c r="DK790" i="2"/>
  <c r="DS790" i="2"/>
  <c r="DF790" i="2"/>
  <c r="DI790" i="2"/>
  <c r="DV790" i="2"/>
  <c r="DQ790" i="2"/>
  <c r="DD790" i="2"/>
  <c r="DU790" i="2"/>
  <c r="DH790" i="2"/>
  <c r="DL587" i="2"/>
  <c r="DY587" i="2"/>
  <c r="DS587" i="2"/>
  <c r="DF587" i="2"/>
  <c r="DR629" i="2"/>
  <c r="DE629" i="2"/>
  <c r="DK587" i="2"/>
  <c r="DX587" i="2"/>
  <c r="DQ587" i="2"/>
  <c r="DD587" i="2"/>
  <c r="DP587" i="2"/>
  <c r="DC587" i="2"/>
  <c r="DM587" i="2"/>
  <c r="DZ587" i="2"/>
  <c r="DT587" i="2"/>
  <c r="DG587" i="2"/>
  <c r="DO587" i="2"/>
  <c r="DB587" i="2"/>
  <c r="DJ587" i="2"/>
  <c r="DW587" i="2"/>
  <c r="DU587" i="2"/>
  <c r="DH587" i="2"/>
  <c r="AK1132" i="1"/>
  <c r="AM350" i="2"/>
  <c r="AN350" i="2" s="1"/>
  <c r="DU382" i="2"/>
  <c r="DH382" i="2"/>
  <c r="AK1129" i="1"/>
  <c r="AK1130" i="1" s="1"/>
  <c r="AM305" i="2"/>
  <c r="AN305" i="2" s="1"/>
  <c r="DU111" i="2"/>
  <c r="DH111" i="2"/>
  <c r="DU28" i="2"/>
  <c r="DH28" i="2"/>
  <c r="AK1123" i="1"/>
  <c r="AK1124" i="1" s="1"/>
  <c r="AM161" i="2"/>
  <c r="AN161" i="2" s="1"/>
  <c r="DU24" i="2"/>
  <c r="DH24" i="2"/>
  <c r="DU144" i="2"/>
  <c r="DH144" i="2"/>
  <c r="DU334" i="2"/>
  <c r="DH334" i="2"/>
  <c r="AW1137" i="1"/>
  <c r="AY540" i="2"/>
  <c r="AZ540" i="2" s="1"/>
  <c r="AK1137" i="1"/>
  <c r="AM540" i="2"/>
  <c r="AN540" i="2" s="1"/>
  <c r="AU1137" i="1"/>
  <c r="AW540" i="2"/>
  <c r="AX540" i="2" s="1"/>
  <c r="AS1137" i="1"/>
  <c r="AU540" i="2"/>
  <c r="AV540" i="2" s="1"/>
  <c r="AC1137" i="1"/>
  <c r="AE540" i="2"/>
  <c r="AF540" i="2" s="1"/>
  <c r="AO1137" i="1"/>
  <c r="AQ540" i="2"/>
  <c r="AR540" i="2" s="1"/>
  <c r="AM1137" i="1"/>
  <c r="AO540" i="2"/>
  <c r="AP540" i="2" s="1"/>
  <c r="W1137" i="1"/>
  <c r="Y540" i="2"/>
  <c r="Z540" i="2" s="1"/>
  <c r="AW1119" i="1"/>
  <c r="AY72" i="2"/>
  <c r="AZ72" i="2" s="1"/>
  <c r="AK1119" i="1"/>
  <c r="AM72" i="2"/>
  <c r="AN72" i="2" s="1"/>
  <c r="U1119" i="1"/>
  <c r="W72" i="2"/>
  <c r="X72" i="2" s="1"/>
  <c r="AU1119" i="1"/>
  <c r="AW72" i="2"/>
  <c r="AX72" i="2" s="1"/>
  <c r="AO1119" i="1"/>
  <c r="AQ72" i="2"/>
  <c r="AR72" i="2" s="1"/>
  <c r="AS1119" i="1"/>
  <c r="AU72" i="2"/>
  <c r="AV72" i="2" s="1"/>
  <c r="AM1119" i="1"/>
  <c r="AO72" i="2"/>
  <c r="AP72" i="2" s="1"/>
  <c r="W1119" i="1"/>
  <c r="W1121" i="1" s="1"/>
  <c r="Y72" i="2"/>
  <c r="Z72" i="2" s="1"/>
  <c r="DU45" i="2"/>
  <c r="DH45" i="2"/>
  <c r="DS45" i="2"/>
  <c r="DF45" i="2"/>
  <c r="DI45" i="2"/>
  <c r="DV45" i="2"/>
  <c r="AW1117" i="1"/>
  <c r="AY45" i="2"/>
  <c r="AZ45" i="2" s="1"/>
  <c r="W1117" i="1"/>
  <c r="Y45" i="2"/>
  <c r="Z45" i="2" s="1"/>
  <c r="DJ45" i="2"/>
  <c r="DW45" i="2"/>
  <c r="DP45" i="2"/>
  <c r="DC45" i="2"/>
  <c r="AK1117" i="1"/>
  <c r="AU1138" i="1"/>
  <c r="AS1138" i="1"/>
  <c r="AM476" i="1"/>
  <c r="AO361" i="2" s="1"/>
  <c r="AP361" i="2" s="1"/>
  <c r="AW1131" i="1"/>
  <c r="AW1134" i="1" s="1"/>
  <c r="AW476" i="1"/>
  <c r="AY361" i="2" s="1"/>
  <c r="AZ361" i="2" s="1"/>
  <c r="AK1131" i="1"/>
  <c r="AK476" i="1"/>
  <c r="AM361" i="2" s="1"/>
  <c r="AN361" i="2" s="1"/>
  <c r="U1131" i="1"/>
  <c r="U476" i="1"/>
  <c r="W361" i="2" s="1"/>
  <c r="X361" i="2" s="1"/>
  <c r="AU1131" i="1"/>
  <c r="AU476" i="1"/>
  <c r="AW361" i="2" s="1"/>
  <c r="AX361" i="2" s="1"/>
  <c r="AE1131" i="1"/>
  <c r="AE1134" i="1" s="1"/>
  <c r="AS1131" i="1"/>
  <c r="AS476" i="1"/>
  <c r="AU361" i="2" s="1"/>
  <c r="AV361" i="2" s="1"/>
  <c r="AC1131" i="1"/>
  <c r="AC476" i="1"/>
  <c r="AE361" i="2" s="1"/>
  <c r="AF361" i="2" s="1"/>
  <c r="AO1131" i="1"/>
  <c r="AO476" i="1"/>
  <c r="AQ361" i="2" s="1"/>
  <c r="AR361" i="2" s="1"/>
  <c r="W1131" i="1"/>
  <c r="W1134" i="1" s="1"/>
  <c r="W476" i="1"/>
  <c r="Y361" i="2" s="1"/>
  <c r="Z361" i="2" s="1"/>
  <c r="AS1117" i="1"/>
  <c r="AC1117" i="1"/>
  <c r="AW1138" i="1"/>
  <c r="AK1138" i="1"/>
  <c r="U1138" i="1"/>
  <c r="AC1138" i="1"/>
  <c r="AC1139" i="1" s="1"/>
  <c r="AU1117" i="1"/>
  <c r="AE1117" i="1"/>
  <c r="AE1138" i="1"/>
  <c r="AE1139" i="1" s="1"/>
  <c r="AE1120" i="1"/>
  <c r="AE1121" i="1" s="1"/>
  <c r="AM1138" i="1"/>
  <c r="W1138" i="1"/>
  <c r="AK1120" i="1"/>
  <c r="AC1120" i="1"/>
  <c r="AC1121" i="1" s="1"/>
  <c r="AS1145" i="1"/>
  <c r="AK1145" i="1"/>
  <c r="AC1145" i="1"/>
  <c r="W1145" i="1"/>
  <c r="AO1145" i="1"/>
  <c r="AU1145" i="1"/>
  <c r="AM1145" i="1"/>
  <c r="AE1145" i="1"/>
  <c r="AA1145" i="1"/>
  <c r="U1145" i="1"/>
  <c r="AW1145" i="1"/>
  <c r="S1132" i="1"/>
  <c r="U1124" i="1"/>
  <c r="AC1124" i="1"/>
  <c r="U1120" i="1"/>
  <c r="U1117" i="1"/>
  <c r="AE1124" i="1"/>
  <c r="AC1130" i="1"/>
  <c r="AS1124" i="1"/>
  <c r="AA214" i="1"/>
  <c r="AA1126" i="1"/>
  <c r="AO1124" i="1"/>
  <c r="AO1117" i="1"/>
  <c r="AA1087" i="1"/>
  <c r="AC807" i="2" s="1"/>
  <c r="AD807" i="2" s="1"/>
  <c r="AA1140" i="1"/>
  <c r="AS1120" i="1"/>
  <c r="AO1138" i="1"/>
  <c r="AO1120" i="1"/>
  <c r="AM1131" i="1"/>
  <c r="AM1134" i="1" s="1"/>
  <c r="AO306" i="2"/>
  <c r="AP306" i="2" s="1"/>
  <c r="AM1127" i="1"/>
  <c r="AM1120" i="1"/>
  <c r="AM127" i="1"/>
  <c r="AO106" i="2" s="1"/>
  <c r="AP106" i="2" s="1"/>
  <c r="AM1117" i="1"/>
  <c r="W306" i="2"/>
  <c r="X306" i="2" s="1"/>
  <c r="AG306" i="2"/>
  <c r="AH306" i="2" s="1"/>
  <c r="AW838" i="1"/>
  <c r="AC838" i="1"/>
  <c r="AE629" i="2" s="1"/>
  <c r="AF629" i="2" s="1"/>
  <c r="S838" i="1"/>
  <c r="U127" i="1"/>
  <c r="W106" i="2" s="1"/>
  <c r="X106" i="2" s="1"/>
  <c r="U29" i="1"/>
  <c r="AO501" i="1"/>
  <c r="AU838" i="1"/>
  <c r="AE838" i="1"/>
  <c r="AG629" i="2" s="1"/>
  <c r="AH629" i="2" s="1"/>
  <c r="U838" i="1"/>
  <c r="AO29" i="1"/>
  <c r="AK127" i="1"/>
  <c r="AM106" i="2" s="1"/>
  <c r="AN106" i="2" s="1"/>
  <c r="AM214" i="1"/>
  <c r="AO176" i="2" s="1"/>
  <c r="AP176" i="2" s="1"/>
  <c r="AM306" i="2"/>
  <c r="AN306" i="2" s="1"/>
  <c r="AE306" i="2"/>
  <c r="AF306" i="2" s="1"/>
  <c r="Y306" i="2"/>
  <c r="Z306" i="2" s="1"/>
  <c r="AE501" i="1"/>
  <c r="AG385" i="2" s="1"/>
  <c r="AH385" i="2" s="1"/>
  <c r="U501" i="1"/>
  <c r="AK501" i="1"/>
  <c r="AM838" i="1"/>
  <c r="AO629" i="2" s="1"/>
  <c r="AP629" i="2" s="1"/>
  <c r="AC501" i="1"/>
  <c r="W501" i="1"/>
  <c r="AM501" i="1"/>
  <c r="AS838" i="1"/>
  <c r="AK838" i="1"/>
  <c r="AM629" i="2" s="1"/>
  <c r="AN629" i="2" s="1"/>
  <c r="AO838" i="1"/>
  <c r="AQ629" i="2" s="1"/>
  <c r="AR629" i="2" s="1"/>
  <c r="AS29" i="1"/>
  <c r="AO731" i="1"/>
  <c r="AQ306" i="2"/>
  <c r="AR306" i="2" s="1"/>
  <c r="AO127" i="1"/>
  <c r="AQ106" i="2" s="1"/>
  <c r="AR106" i="2" s="1"/>
  <c r="AM731" i="1"/>
  <c r="AM29" i="1"/>
  <c r="AK731" i="1"/>
  <c r="AK29" i="1"/>
  <c r="AE731" i="1"/>
  <c r="AE1116" i="1"/>
  <c r="AC731" i="1"/>
  <c r="AC127" i="1"/>
  <c r="AE106" i="2" s="1"/>
  <c r="AF106" i="2" s="1"/>
  <c r="AC29" i="1"/>
  <c r="W838" i="1"/>
  <c r="Y629" i="2" s="1"/>
  <c r="Z629" i="2" s="1"/>
  <c r="W731" i="1"/>
  <c r="W127" i="1"/>
  <c r="Y106" i="2" s="1"/>
  <c r="Z106" i="2" s="1"/>
  <c r="W29" i="1"/>
  <c r="U731" i="1"/>
  <c r="AW731" i="1"/>
  <c r="AW501" i="1"/>
  <c r="AY306" i="2"/>
  <c r="AZ306" i="2" s="1"/>
  <c r="AK214" i="1"/>
  <c r="AM176" i="2" s="1"/>
  <c r="AN176" i="2" s="1"/>
  <c r="AC214" i="1"/>
  <c r="AE176" i="2" s="1"/>
  <c r="AF176" i="2" s="1"/>
  <c r="W214" i="1"/>
  <c r="Y176" i="2" s="1"/>
  <c r="Z176" i="2" s="1"/>
  <c r="U214" i="1"/>
  <c r="W176" i="2" s="1"/>
  <c r="X176" i="2" s="1"/>
  <c r="AO214" i="1"/>
  <c r="AQ176" i="2" s="1"/>
  <c r="AR176" i="2" s="1"/>
  <c r="AW29" i="1"/>
  <c r="AW214" i="1"/>
  <c r="AY176" i="2" s="1"/>
  <c r="AZ176" i="2" s="1"/>
  <c r="AW127" i="1"/>
  <c r="AY106" i="2" s="1"/>
  <c r="AZ106" i="2" s="1"/>
  <c r="AU731" i="1"/>
  <c r="AU214" i="1"/>
  <c r="AW176" i="2" s="1"/>
  <c r="AX176" i="2" s="1"/>
  <c r="AU501" i="1"/>
  <c r="AW306" i="2"/>
  <c r="AX306" i="2" s="1"/>
  <c r="AU29" i="1"/>
  <c r="AU127" i="1"/>
  <c r="AW106" i="2" s="1"/>
  <c r="AX106" i="2" s="1"/>
  <c r="AS731" i="1"/>
  <c r="AS501" i="1"/>
  <c r="AU306" i="2"/>
  <c r="AV306" i="2" s="1"/>
  <c r="AS214" i="1"/>
  <c r="AU176" i="2" s="1"/>
  <c r="AV176" i="2" s="1"/>
  <c r="AS127" i="1"/>
  <c r="AU106" i="2" s="1"/>
  <c r="AV106" i="2" s="1"/>
  <c r="AT134" i="1"/>
  <c r="DO414" i="2" l="1"/>
  <c r="DB414" i="2"/>
  <c r="AU1121" i="1"/>
  <c r="AS1134" i="1"/>
  <c r="U1139" i="1"/>
  <c r="AC1134" i="1"/>
  <c r="AO1121" i="1"/>
  <c r="AO1134" i="1"/>
  <c r="AW1121" i="1"/>
  <c r="AU1134" i="1"/>
  <c r="AU1139" i="1"/>
  <c r="AE222" i="1"/>
  <c r="AG184" i="2" s="1"/>
  <c r="AH184" i="2" s="1"/>
  <c r="DT184" i="2" s="1"/>
  <c r="EF23" i="2"/>
  <c r="AM1130" i="1"/>
  <c r="U1134" i="1"/>
  <c r="U1121" i="1"/>
  <c r="AW1139" i="1"/>
  <c r="AC1116" i="1"/>
  <c r="AC1118" i="1" s="1"/>
  <c r="AC1126" i="1" s="1"/>
  <c r="AE29" i="2"/>
  <c r="AF29" i="2" s="1"/>
  <c r="AS1116" i="1"/>
  <c r="AS1118" i="1" s="1"/>
  <c r="AU29" i="2"/>
  <c r="AV29" i="2" s="1"/>
  <c r="AU1116" i="1"/>
  <c r="AU1118" i="1" s="1"/>
  <c r="AU1126" i="1" s="1"/>
  <c r="AW29" i="2"/>
  <c r="AX29" i="2" s="1"/>
  <c r="DJ176" i="2"/>
  <c r="DW176" i="2"/>
  <c r="AC1143" i="1"/>
  <c r="AE385" i="2"/>
  <c r="AF385" i="2" s="1"/>
  <c r="DT385" i="2"/>
  <c r="DG385" i="2"/>
  <c r="W1139" i="1"/>
  <c r="DQ361" i="2"/>
  <c r="DD361" i="2"/>
  <c r="DS361" i="2"/>
  <c r="DF361" i="2"/>
  <c r="DJ161" i="2"/>
  <c r="DW161" i="2"/>
  <c r="DJ445" i="2"/>
  <c r="DW445" i="2"/>
  <c r="DL466" i="2"/>
  <c r="DY466" i="2"/>
  <c r="DK445" i="2"/>
  <c r="DX445" i="2"/>
  <c r="DM350" i="2"/>
  <c r="DZ350" i="2"/>
  <c r="DP175" i="2"/>
  <c r="DC175" i="2"/>
  <c r="DS161" i="2"/>
  <c r="DF161" i="2"/>
  <c r="DI105" i="2"/>
  <c r="DV105" i="2"/>
  <c r="DJ175" i="2"/>
  <c r="DW175" i="2"/>
  <c r="DJ466" i="2"/>
  <c r="DW466" i="2"/>
  <c r="DP466" i="2"/>
  <c r="DC466" i="2"/>
  <c r="DQ175" i="2"/>
  <c r="DD175" i="2"/>
  <c r="DZ175" i="2"/>
  <c r="DM175" i="2"/>
  <c r="DL111" i="2"/>
  <c r="DY111" i="2"/>
  <c r="DK105" i="2"/>
  <c r="DX105" i="2"/>
  <c r="DO558" i="2"/>
  <c r="DB558" i="2"/>
  <c r="DQ466" i="2"/>
  <c r="DD466" i="2"/>
  <c r="DM445" i="2"/>
  <c r="DZ445" i="2"/>
  <c r="DS350" i="2"/>
  <c r="DF350" i="2"/>
  <c r="DM305" i="2"/>
  <c r="DZ305" i="2"/>
  <c r="DR175" i="2"/>
  <c r="DE175" i="2"/>
  <c r="DM111" i="2"/>
  <c r="DZ111" i="2"/>
  <c r="DG106" i="2"/>
  <c r="DT106" i="2"/>
  <c r="DX466" i="2"/>
  <c r="DK466" i="2"/>
  <c r="DL350" i="2"/>
  <c r="DY350" i="2"/>
  <c r="DK175" i="2"/>
  <c r="DX175" i="2"/>
  <c r="DK161" i="2"/>
  <c r="DX161" i="2"/>
  <c r="DP105" i="2"/>
  <c r="DC105" i="2"/>
  <c r="DM105" i="2"/>
  <c r="DZ105" i="2"/>
  <c r="EG23" i="2"/>
  <c r="DT77" i="2"/>
  <c r="DG77" i="2"/>
  <c r="AS1143" i="1"/>
  <c r="AU385" i="2"/>
  <c r="AV385" i="2" s="1"/>
  <c r="DP176" i="2"/>
  <c r="DC176" i="2"/>
  <c r="AU1143" i="1"/>
  <c r="AW385" i="2"/>
  <c r="AX385" i="2" s="1"/>
  <c r="DM176" i="2"/>
  <c r="DZ176" i="2"/>
  <c r="DQ176" i="2"/>
  <c r="DD176" i="2"/>
  <c r="AW1143" i="1"/>
  <c r="AY385" i="2"/>
  <c r="AZ385" i="2" s="1"/>
  <c r="AO1116" i="1"/>
  <c r="AO1118" i="1" s="1"/>
  <c r="AQ29" i="2"/>
  <c r="AR29" i="2" s="1"/>
  <c r="AO1143" i="1"/>
  <c r="AQ385" i="2"/>
  <c r="AR385" i="2" s="1"/>
  <c r="AO1139" i="1"/>
  <c r="AA222" i="1"/>
  <c r="AC184" i="2" s="1"/>
  <c r="AD184" i="2" s="1"/>
  <c r="DR184" i="2" s="1"/>
  <c r="AC176" i="2"/>
  <c r="AD176" i="2" s="1"/>
  <c r="DJ361" i="2"/>
  <c r="DW361" i="2"/>
  <c r="DK361" i="2"/>
  <c r="DX361" i="2"/>
  <c r="AS1139" i="1"/>
  <c r="DJ350" i="2"/>
  <c r="DW350" i="2"/>
  <c r="DS445" i="2"/>
  <c r="DF445" i="2"/>
  <c r="DP350" i="2"/>
  <c r="DC350" i="2"/>
  <c r="DL175" i="2"/>
  <c r="DY175" i="2"/>
  <c r="DQ105" i="2"/>
  <c r="DD105" i="2"/>
  <c r="DJ105" i="2"/>
  <c r="DW105" i="2"/>
  <c r="DM466" i="2"/>
  <c r="DZ466" i="2"/>
  <c r="DP305" i="2"/>
  <c r="DC305" i="2"/>
  <c r="DU175" i="2"/>
  <c r="DH175" i="2"/>
  <c r="DS105" i="2"/>
  <c r="DF105" i="2"/>
  <c r="DJ305" i="2"/>
  <c r="DW305" i="2"/>
  <c r="DP445" i="2"/>
  <c r="DC445" i="2"/>
  <c r="DK350" i="2"/>
  <c r="DX350" i="2"/>
  <c r="DP161" i="2"/>
  <c r="DC161" i="2"/>
  <c r="DL105" i="2"/>
  <c r="DY105" i="2"/>
  <c r="DS466" i="2"/>
  <c r="DF466" i="2"/>
  <c r="DQ445" i="2"/>
  <c r="DD445" i="2"/>
  <c r="DT305" i="2"/>
  <c r="DG305" i="2"/>
  <c r="DS175" i="2"/>
  <c r="DF175" i="2"/>
  <c r="DQ161" i="2"/>
  <c r="DD161" i="2"/>
  <c r="DU105" i="2"/>
  <c r="DH105" i="2"/>
  <c r="W1116" i="1"/>
  <c r="W1118" i="1" s="1"/>
  <c r="W1126" i="1" s="1"/>
  <c r="Y29" i="2"/>
  <c r="Z29" i="2" s="1"/>
  <c r="DL361" i="2"/>
  <c r="DY361" i="2"/>
  <c r="DK176" i="2"/>
  <c r="DX176" i="2"/>
  <c r="DL176" i="2"/>
  <c r="DY176" i="2"/>
  <c r="AW1116" i="1"/>
  <c r="AW1118" i="1" s="1"/>
  <c r="AY29" i="2"/>
  <c r="AZ29" i="2" s="1"/>
  <c r="DS176" i="2"/>
  <c r="DF176" i="2"/>
  <c r="W1143" i="1"/>
  <c r="Y385" i="2"/>
  <c r="Z385" i="2" s="1"/>
  <c r="U1143" i="1"/>
  <c r="W385" i="2"/>
  <c r="X385" i="2" s="1"/>
  <c r="U1116" i="1"/>
  <c r="U1118" i="1" s="1"/>
  <c r="W29" i="2"/>
  <c r="X29" i="2" s="1"/>
  <c r="AS1121" i="1"/>
  <c r="AS1126" i="1" s="1"/>
  <c r="AK1121" i="1"/>
  <c r="DP361" i="2"/>
  <c r="DC361" i="2"/>
  <c r="DM361" i="2"/>
  <c r="DZ361" i="2"/>
  <c r="DI466" i="2"/>
  <c r="DV466" i="2"/>
  <c r="DV445" i="2"/>
  <c r="DI445" i="2"/>
  <c r="AM1139" i="1"/>
  <c r="DI350" i="2"/>
  <c r="DV350" i="2"/>
  <c r="DI361" i="2"/>
  <c r="DV361" i="2"/>
  <c r="DI175" i="2"/>
  <c r="DV175" i="2"/>
  <c r="AM1143" i="1"/>
  <c r="AO385" i="2"/>
  <c r="AP385" i="2" s="1"/>
  <c r="DI305" i="2"/>
  <c r="DV305" i="2"/>
  <c r="AM1121" i="1"/>
  <c r="AM1116" i="1"/>
  <c r="AM1118" i="1" s="1"/>
  <c r="AO29" i="2"/>
  <c r="AP29" i="2" s="1"/>
  <c r="DI176" i="2"/>
  <c r="DV176" i="2"/>
  <c r="DU466" i="2"/>
  <c r="DH466" i="2"/>
  <c r="DU445" i="2"/>
  <c r="DH445" i="2"/>
  <c r="DJ629" i="2"/>
  <c r="DW629" i="2"/>
  <c r="AW1140" i="1"/>
  <c r="AY629" i="2"/>
  <c r="AZ629" i="2" s="1"/>
  <c r="DQ629" i="2"/>
  <c r="DD629" i="2"/>
  <c r="AS1140" i="1"/>
  <c r="AU629" i="2"/>
  <c r="AV629" i="2" s="1"/>
  <c r="DT629" i="2"/>
  <c r="DG629" i="2"/>
  <c r="DI629" i="2"/>
  <c r="DV629" i="2"/>
  <c r="AU1140" i="1"/>
  <c r="AW629" i="2"/>
  <c r="AX629" i="2" s="1"/>
  <c r="S1140" i="1"/>
  <c r="U629" i="2"/>
  <c r="V629" i="2" s="1"/>
  <c r="DR807" i="2"/>
  <c r="DE807" i="2"/>
  <c r="DS629" i="2"/>
  <c r="DF629" i="2"/>
  <c r="U1140" i="1"/>
  <c r="W629" i="2"/>
  <c r="X629" i="2" s="1"/>
  <c r="DU629" i="2"/>
  <c r="DH629" i="2"/>
  <c r="AK1139" i="1"/>
  <c r="AK1134" i="1"/>
  <c r="DU350" i="2"/>
  <c r="DH350" i="2"/>
  <c r="AK1143" i="1"/>
  <c r="AM385" i="2"/>
  <c r="AN385" i="2" s="1"/>
  <c r="DU305" i="2"/>
  <c r="DH305" i="2"/>
  <c r="DU161" i="2"/>
  <c r="DH161" i="2"/>
  <c r="AK1116" i="1"/>
  <c r="AK1118" i="1" s="1"/>
  <c r="AM29" i="2"/>
  <c r="AN29" i="2" s="1"/>
  <c r="DU176" i="2"/>
  <c r="DH176" i="2"/>
  <c r="DU361" i="2"/>
  <c r="DH361" i="2"/>
  <c r="AU747" i="1"/>
  <c r="AW545" i="2"/>
  <c r="AX545" i="2" s="1"/>
  <c r="U747" i="1"/>
  <c r="W545" i="2"/>
  <c r="X545" i="2" s="1"/>
  <c r="AO747" i="1"/>
  <c r="AQ545" i="2"/>
  <c r="AR545" i="2" s="1"/>
  <c r="DQ540" i="2"/>
  <c r="DD540" i="2"/>
  <c r="DW540" i="2"/>
  <c r="DJ540" i="2"/>
  <c r="DX540" i="2"/>
  <c r="DK540" i="2"/>
  <c r="DU540" i="2"/>
  <c r="DH540" i="2"/>
  <c r="AE747" i="1"/>
  <c r="AG545" i="2"/>
  <c r="AH545" i="2" s="1"/>
  <c r="AM747" i="1"/>
  <c r="AO545" i="2"/>
  <c r="AP545" i="2" s="1"/>
  <c r="AS747" i="1"/>
  <c r="AU545" i="2"/>
  <c r="AV545" i="2" s="1"/>
  <c r="DV540" i="2"/>
  <c r="DI540" i="2"/>
  <c r="DS540" i="2"/>
  <c r="DF540" i="2"/>
  <c r="DL540" i="2"/>
  <c r="DY540" i="2"/>
  <c r="DM540" i="2"/>
  <c r="DZ540" i="2"/>
  <c r="AW747" i="1"/>
  <c r="AY545" i="2"/>
  <c r="AZ545" i="2" s="1"/>
  <c r="W747" i="1"/>
  <c r="Y545" i="2"/>
  <c r="Z545" i="2" s="1"/>
  <c r="AC747" i="1"/>
  <c r="AE545" i="2"/>
  <c r="AF545" i="2" s="1"/>
  <c r="AK747" i="1"/>
  <c r="AM545" i="2"/>
  <c r="AN545" i="2" s="1"/>
  <c r="DY306" i="2"/>
  <c r="DL306" i="2"/>
  <c r="DX306" i="2"/>
  <c r="DK306" i="2"/>
  <c r="DT306" i="2"/>
  <c r="DG306" i="2"/>
  <c r="DZ306" i="2"/>
  <c r="DM306" i="2"/>
  <c r="DQ306" i="2"/>
  <c r="DD306" i="2"/>
  <c r="DP306" i="2"/>
  <c r="DC306" i="2"/>
  <c r="DS306" i="2"/>
  <c r="DF306" i="2"/>
  <c r="DI306" i="2"/>
  <c r="DV306" i="2"/>
  <c r="DJ306" i="2"/>
  <c r="DW306" i="2"/>
  <c r="DU306" i="2"/>
  <c r="DH306" i="2"/>
  <c r="DQ72" i="2"/>
  <c r="DD72" i="2"/>
  <c r="DK72" i="2"/>
  <c r="DX72" i="2"/>
  <c r="DL72" i="2"/>
  <c r="DY72" i="2"/>
  <c r="DU72" i="2"/>
  <c r="DH72" i="2"/>
  <c r="DV72" i="2"/>
  <c r="DI72" i="2"/>
  <c r="DW72" i="2"/>
  <c r="DJ72" i="2"/>
  <c r="DP72" i="2"/>
  <c r="DC72" i="2"/>
  <c r="DM72" i="2"/>
  <c r="DZ72" i="2"/>
  <c r="DQ106" i="2"/>
  <c r="DD106" i="2"/>
  <c r="DP106" i="2"/>
  <c r="DC106" i="2"/>
  <c r="DZ45" i="2"/>
  <c r="DM45" i="2"/>
  <c r="DU106" i="2"/>
  <c r="DH106" i="2"/>
  <c r="DS106" i="2"/>
  <c r="DF106" i="2"/>
  <c r="DJ106" i="2"/>
  <c r="DW106" i="2"/>
  <c r="DQ45" i="2"/>
  <c r="DD45" i="2"/>
  <c r="DZ106" i="2"/>
  <c r="DM106" i="2"/>
  <c r="DK106" i="2"/>
  <c r="DX106" i="2"/>
  <c r="DY106" i="2"/>
  <c r="DL106" i="2"/>
  <c r="DI106" i="2"/>
  <c r="DV106" i="2"/>
  <c r="AE1143" i="1"/>
  <c r="AE1118" i="1"/>
  <c r="AE1126" i="1" s="1"/>
  <c r="AA1141" i="1"/>
  <c r="AA1142" i="1" s="1"/>
  <c r="S1087" i="1"/>
  <c r="AW1087" i="1"/>
  <c r="AU1087" i="1"/>
  <c r="AK1087" i="1"/>
  <c r="AK1140" i="1"/>
  <c r="AE1087" i="1"/>
  <c r="AE1140" i="1"/>
  <c r="AC1087" i="1"/>
  <c r="AC1140" i="1"/>
  <c r="W1087" i="1"/>
  <c r="W1140" i="1"/>
  <c r="U1087" i="1"/>
  <c r="AS1087" i="1"/>
  <c r="AO1087" i="1"/>
  <c r="AO1140" i="1"/>
  <c r="AM1087" i="1"/>
  <c r="AM1140" i="1"/>
  <c r="U222" i="1"/>
  <c r="W184" i="2" s="1"/>
  <c r="X184" i="2" s="1"/>
  <c r="AM222" i="1"/>
  <c r="AO184" i="2" s="1"/>
  <c r="AP184" i="2" s="1"/>
  <c r="W222" i="1"/>
  <c r="Y184" i="2" s="1"/>
  <c r="Z184" i="2" s="1"/>
  <c r="AK222" i="1"/>
  <c r="AM184" i="2" s="1"/>
  <c r="AN184" i="2" s="1"/>
  <c r="AO222" i="1"/>
  <c r="AQ184" i="2" s="1"/>
  <c r="AR184" i="2" s="1"/>
  <c r="AU222" i="1"/>
  <c r="AW184" i="2" s="1"/>
  <c r="AX184" i="2" s="1"/>
  <c r="AC222" i="1"/>
  <c r="AE184" i="2" s="1"/>
  <c r="AF184" i="2" s="1"/>
  <c r="AW222" i="1"/>
  <c r="AY184" i="2" s="1"/>
  <c r="AZ184" i="2" s="1"/>
  <c r="AS222" i="1"/>
  <c r="AU184" i="2" s="1"/>
  <c r="AV184" i="2" s="1"/>
  <c r="AQ131" i="1"/>
  <c r="AS110" i="2" s="1"/>
  <c r="AT110" i="2" s="1"/>
  <c r="AP772" i="1"/>
  <c r="AP768" i="1"/>
  <c r="AP767" i="1"/>
  <c r="AP11" i="1"/>
  <c r="AP491" i="1"/>
  <c r="AP496" i="1"/>
  <c r="AP734" i="1"/>
  <c r="AP744" i="1"/>
  <c r="AP745" i="1"/>
  <c r="AP721" i="1"/>
  <c r="AY652" i="1"/>
  <c r="BA494" i="2" s="1"/>
  <c r="BB494" i="2" s="1"/>
  <c r="AX652" i="1"/>
  <c r="AV652" i="1"/>
  <c r="AT652" i="1"/>
  <c r="AQ652" i="1"/>
  <c r="AP652" i="1"/>
  <c r="AN652" i="1"/>
  <c r="AL652" i="1"/>
  <c r="AG652" i="1"/>
  <c r="AI494" i="2" s="1"/>
  <c r="AJ494" i="2" s="1"/>
  <c r="AF652" i="1"/>
  <c r="AD652" i="1"/>
  <c r="AB652" i="1"/>
  <c r="X652" i="1"/>
  <c r="V652" i="1"/>
  <c r="AP645" i="1"/>
  <c r="AY647" i="1"/>
  <c r="BA489" i="2" s="1"/>
  <c r="BB489" i="2" s="1"/>
  <c r="AX647" i="1"/>
  <c r="AV647" i="1"/>
  <c r="AT647" i="1"/>
  <c r="AQ647" i="1"/>
  <c r="AP647" i="1"/>
  <c r="AN647" i="1"/>
  <c r="AL647" i="1"/>
  <c r="AF647" i="1"/>
  <c r="AD647" i="1"/>
  <c r="AB647" i="1"/>
  <c r="X647" i="1"/>
  <c r="V647" i="1"/>
  <c r="AY651" i="1"/>
  <c r="BA493" i="2" s="1"/>
  <c r="BB493" i="2" s="1"/>
  <c r="AX651" i="1"/>
  <c r="AV651" i="1"/>
  <c r="AT651" i="1"/>
  <c r="AQ651" i="1"/>
  <c r="AS493" i="2" s="1"/>
  <c r="AT493" i="2" s="1"/>
  <c r="AP651" i="1"/>
  <c r="AN651" i="1"/>
  <c r="AL651" i="1"/>
  <c r="AG651" i="1"/>
  <c r="AI493" i="2" s="1"/>
  <c r="AJ493" i="2" s="1"/>
  <c r="AF651" i="1"/>
  <c r="AD651" i="1"/>
  <c r="AB651" i="1"/>
  <c r="X651" i="1"/>
  <c r="V651" i="1"/>
  <c r="AY645" i="1"/>
  <c r="BA487" i="2" s="1"/>
  <c r="BB487" i="2" s="1"/>
  <c r="AX645" i="1"/>
  <c r="AV645" i="1"/>
  <c r="AT645" i="1"/>
  <c r="AQ645" i="1"/>
  <c r="AS487" i="2" s="1"/>
  <c r="AT487" i="2" s="1"/>
  <c r="AN645" i="1"/>
  <c r="AL645" i="1"/>
  <c r="AF645" i="1"/>
  <c r="AD645" i="1"/>
  <c r="AB645" i="1"/>
  <c r="X645" i="1"/>
  <c r="V645" i="1"/>
  <c r="AP615" i="1"/>
  <c r="AP711" i="1"/>
  <c r="AP725" i="1"/>
  <c r="AP723" i="1"/>
  <c r="AP727" i="1"/>
  <c r="AP956" i="1"/>
  <c r="AP869" i="1"/>
  <c r="AP865" i="1"/>
  <c r="AY866" i="1"/>
  <c r="BA655" i="2" s="1"/>
  <c r="BB655" i="2" s="1"/>
  <c r="AX866" i="1"/>
  <c r="AV866" i="1"/>
  <c r="AT866" i="1"/>
  <c r="AQ866" i="1"/>
  <c r="AS655" i="2" s="1"/>
  <c r="AT655" i="2" s="1"/>
  <c r="AP866" i="1"/>
  <c r="AN866" i="1"/>
  <c r="AL866" i="1"/>
  <c r="AG866" i="1"/>
  <c r="AI655" i="2" s="1"/>
  <c r="AJ655" i="2" s="1"/>
  <c r="AF866" i="1"/>
  <c r="AD866" i="1"/>
  <c r="AB866" i="1"/>
  <c r="Y866" i="1"/>
  <c r="AA655" i="2" s="1"/>
  <c r="AB655" i="2" s="1"/>
  <c r="X866" i="1"/>
  <c r="V866" i="1"/>
  <c r="T866" i="1"/>
  <c r="AP863" i="1"/>
  <c r="AP857" i="1"/>
  <c r="AP862" i="1"/>
  <c r="AP864" i="1"/>
  <c r="AP783" i="1"/>
  <c r="AQ767" i="1"/>
  <c r="AS576" i="2" s="1"/>
  <c r="AT576" i="2" s="1"/>
  <c r="BA772" i="1"/>
  <c r="BC578" i="2" s="1"/>
  <c r="BD578" i="2" s="1"/>
  <c r="AI772" i="1"/>
  <c r="AK578" i="2" s="1"/>
  <c r="AL578" i="2" s="1"/>
  <c r="AP780" i="1"/>
  <c r="AW6" i="1" l="1"/>
  <c r="AY6" i="2" s="1"/>
  <c r="AZ6" i="2" s="1"/>
  <c r="U510" i="2"/>
  <c r="V510" i="2" s="1"/>
  <c r="U538" i="2"/>
  <c r="V538" i="2" s="1"/>
  <c r="U479" i="2"/>
  <c r="V479" i="2" s="1"/>
  <c r="AM559" i="2"/>
  <c r="AN559" i="2" s="1"/>
  <c r="Y559" i="2"/>
  <c r="Z559" i="2" s="1"/>
  <c r="AU559" i="2"/>
  <c r="AV559" i="2" s="1"/>
  <c r="AG559" i="2"/>
  <c r="AH559" i="2" s="1"/>
  <c r="W559" i="2"/>
  <c r="X559" i="2" s="1"/>
  <c r="AE559" i="2"/>
  <c r="AF559" i="2" s="1"/>
  <c r="AY559" i="2"/>
  <c r="AZ559" i="2" s="1"/>
  <c r="DZ559" i="2" s="1"/>
  <c r="AO559" i="2"/>
  <c r="AP559" i="2" s="1"/>
  <c r="AQ559" i="2"/>
  <c r="AR559" i="2" s="1"/>
  <c r="AW559" i="2"/>
  <c r="AX559" i="2" s="1"/>
  <c r="AO1126" i="1"/>
  <c r="U1126" i="1"/>
  <c r="DG184" i="2"/>
  <c r="AM1126" i="1"/>
  <c r="AC6" i="2"/>
  <c r="AD6" i="2" s="1"/>
  <c r="AK1126" i="1"/>
  <c r="AW1126" i="1"/>
  <c r="EH23" i="2"/>
  <c r="DE184" i="2"/>
  <c r="DJ385" i="2"/>
  <c r="DW385" i="2"/>
  <c r="DZ385" i="2"/>
  <c r="DM385" i="2"/>
  <c r="DK29" i="2"/>
  <c r="DX29" i="2"/>
  <c r="DR176" i="2"/>
  <c r="DR6" i="2" s="1"/>
  <c r="DR5" i="2" s="1"/>
  <c r="DE176" i="2"/>
  <c r="DP385" i="2"/>
  <c r="DC385" i="2"/>
  <c r="DP29" i="2"/>
  <c r="DC29" i="2"/>
  <c r="DQ385" i="2"/>
  <c r="DD385" i="2"/>
  <c r="DM29" i="2"/>
  <c r="DZ29" i="2"/>
  <c r="DD29" i="2"/>
  <c r="DQ29" i="2"/>
  <c r="DJ29" i="2"/>
  <c r="DW29" i="2"/>
  <c r="DL385" i="2"/>
  <c r="DY385" i="2"/>
  <c r="DK385" i="2"/>
  <c r="DX385" i="2"/>
  <c r="DS385" i="2"/>
  <c r="DF385" i="2"/>
  <c r="DY29" i="2"/>
  <c r="DL29" i="2"/>
  <c r="DS29" i="2"/>
  <c r="DF29" i="2"/>
  <c r="BA647" i="1"/>
  <c r="BC489" i="2" s="1"/>
  <c r="BD489" i="2" s="1"/>
  <c r="AS489" i="2"/>
  <c r="AT489" i="2" s="1"/>
  <c r="DI385" i="2"/>
  <c r="DV385" i="2"/>
  <c r="DI29" i="2"/>
  <c r="DV29" i="2"/>
  <c r="U1141" i="1"/>
  <c r="U1142" i="1" s="1"/>
  <c r="W807" i="2"/>
  <c r="X807" i="2" s="1"/>
  <c r="AC1141" i="1"/>
  <c r="AC1142" i="1" s="1"/>
  <c r="AE807" i="2"/>
  <c r="AF807" i="2" s="1"/>
  <c r="S1141" i="1"/>
  <c r="S1142" i="1" s="1"/>
  <c r="U807" i="2"/>
  <c r="V807" i="2" s="1"/>
  <c r="AO1141" i="1"/>
  <c r="AO1142" i="1" s="1"/>
  <c r="AQ807" i="2"/>
  <c r="AR807" i="2" s="1"/>
  <c r="W1141" i="1"/>
  <c r="W1142" i="1" s="1"/>
  <c r="Y807" i="2"/>
  <c r="Z807" i="2" s="1"/>
  <c r="AE1141" i="1"/>
  <c r="AE1142" i="1" s="1"/>
  <c r="AG807" i="2"/>
  <c r="AH807" i="2" s="1"/>
  <c r="AU1141" i="1"/>
  <c r="AU1142" i="1" s="1"/>
  <c r="AW807" i="2"/>
  <c r="AX807" i="2" s="1"/>
  <c r="DB629" i="2"/>
  <c r="DO629" i="2"/>
  <c r="DK629" i="2"/>
  <c r="DX629" i="2"/>
  <c r="DM629" i="2"/>
  <c r="DZ629" i="2"/>
  <c r="AM1141" i="1"/>
  <c r="AM1142" i="1" s="1"/>
  <c r="AO807" i="2"/>
  <c r="AP807" i="2" s="1"/>
  <c r="AS1141" i="1"/>
  <c r="AS1142" i="1" s="1"/>
  <c r="AU807" i="2"/>
  <c r="AV807" i="2" s="1"/>
  <c r="AW1141" i="1"/>
  <c r="AW1142" i="1" s="1"/>
  <c r="AY807" i="2"/>
  <c r="AZ807" i="2" s="1"/>
  <c r="DP629" i="2"/>
  <c r="DC629" i="2"/>
  <c r="DL629" i="2"/>
  <c r="DY629" i="2"/>
  <c r="AK1141" i="1"/>
  <c r="AK1142" i="1" s="1"/>
  <c r="AM807" i="2"/>
  <c r="AN807" i="2" s="1"/>
  <c r="DU385" i="2"/>
  <c r="DH385" i="2"/>
  <c r="DU29" i="2"/>
  <c r="DH29" i="2"/>
  <c r="DU545" i="2"/>
  <c r="DH545" i="2"/>
  <c r="DQ545" i="2"/>
  <c r="DD545" i="2"/>
  <c r="DK545" i="2"/>
  <c r="DX545" i="2"/>
  <c r="DT545" i="2"/>
  <c r="DG545" i="2"/>
  <c r="DP545" i="2"/>
  <c r="DC545" i="2"/>
  <c r="DU559" i="2"/>
  <c r="DH559" i="2"/>
  <c r="DQ559" i="2"/>
  <c r="DD559" i="2"/>
  <c r="DK559" i="2"/>
  <c r="DX559" i="2"/>
  <c r="DT559" i="2"/>
  <c r="DG559" i="2"/>
  <c r="DP559" i="2"/>
  <c r="DC559" i="2"/>
  <c r="DS545" i="2"/>
  <c r="DF545" i="2"/>
  <c r="DM545" i="2"/>
  <c r="DZ545" i="2"/>
  <c r="DV545" i="2"/>
  <c r="DI545" i="2"/>
  <c r="DW545" i="2"/>
  <c r="DJ545" i="2"/>
  <c r="DL545" i="2"/>
  <c r="DY545" i="2"/>
  <c r="BA652" i="1"/>
  <c r="BC494" i="2" s="1"/>
  <c r="BD494" i="2" s="1"/>
  <c r="AS494" i="2"/>
  <c r="AT494" i="2" s="1"/>
  <c r="DS559" i="2"/>
  <c r="DF559" i="2"/>
  <c r="DM559" i="2"/>
  <c r="DV559" i="2"/>
  <c r="DI559" i="2"/>
  <c r="DJ559" i="2"/>
  <c r="DW559" i="2"/>
  <c r="DL559" i="2"/>
  <c r="DY559" i="2"/>
  <c r="DX184" i="2"/>
  <c r="DK184" i="2"/>
  <c r="DW184" i="2"/>
  <c r="DJ184" i="2"/>
  <c r="DP184" i="2"/>
  <c r="DC184" i="2"/>
  <c r="DM184" i="2"/>
  <c r="DZ184" i="2"/>
  <c r="DU184" i="2"/>
  <c r="DH184" i="2"/>
  <c r="DS184" i="2"/>
  <c r="DF184" i="2"/>
  <c r="DQ184" i="2"/>
  <c r="DD184" i="2"/>
  <c r="DL184" i="2"/>
  <c r="DY184" i="2"/>
  <c r="DI184" i="2"/>
  <c r="DV184" i="2"/>
  <c r="AG6" i="2"/>
  <c r="AH6" i="2" s="1"/>
  <c r="Q772" i="1"/>
  <c r="BA651" i="1"/>
  <c r="BC493" i="2" s="1"/>
  <c r="BD493" i="2" s="1"/>
  <c r="AI866" i="1"/>
  <c r="AK655" i="2" s="1"/>
  <c r="AL655" i="2" s="1"/>
  <c r="AQ6" i="2"/>
  <c r="AR6" i="2" s="1"/>
  <c r="W6" i="2"/>
  <c r="X6" i="2" s="1"/>
  <c r="AU6" i="2"/>
  <c r="AV6" i="2" s="1"/>
  <c r="AE6" i="2"/>
  <c r="AF6" i="2" s="1"/>
  <c r="Y6" i="2"/>
  <c r="Z6" i="2" s="1"/>
  <c r="AO6" i="2"/>
  <c r="AP6" i="2" s="1"/>
  <c r="AW6" i="2"/>
  <c r="AX6" i="2" s="1"/>
  <c r="AM6" i="2"/>
  <c r="AN6" i="2" s="1"/>
  <c r="BA866" i="1"/>
  <c r="BC655" i="2" s="1"/>
  <c r="BD655" i="2" s="1"/>
  <c r="AZ647" i="1"/>
  <c r="BA645" i="1"/>
  <c r="BC487" i="2" s="1"/>
  <c r="BD487" i="2" s="1"/>
  <c r="AH647" i="1"/>
  <c r="AR647" i="1"/>
  <c r="AZ866" i="1"/>
  <c r="AZ652" i="1"/>
  <c r="AR651" i="1"/>
  <c r="AR652" i="1"/>
  <c r="AH652" i="1"/>
  <c r="AR645" i="1"/>
  <c r="AH651" i="1"/>
  <c r="AZ651" i="1"/>
  <c r="AH645" i="1"/>
  <c r="AZ645" i="1"/>
  <c r="AR866" i="1"/>
  <c r="AH866" i="1"/>
  <c r="Z866" i="1"/>
  <c r="AZ772" i="1"/>
  <c r="AR772" i="1"/>
  <c r="AH772" i="1"/>
  <c r="Z772" i="1"/>
  <c r="U87" i="2" l="1"/>
  <c r="V87" i="2" s="1"/>
  <c r="U251" i="2"/>
  <c r="V251" i="2" s="1"/>
  <c r="DO510" i="2"/>
  <c r="DB510" i="2"/>
  <c r="U307" i="2"/>
  <c r="V307" i="2" s="1"/>
  <c r="T355" i="1"/>
  <c r="Z355" i="1" s="1"/>
  <c r="AJ355" i="1" s="1"/>
  <c r="R355" i="1" s="1"/>
  <c r="R297" i="3" s="1"/>
  <c r="Y355" i="1"/>
  <c r="AI355" i="1" s="1"/>
  <c r="Q355" i="1" s="1"/>
  <c r="Q297" i="3" s="1"/>
  <c r="DO538" i="2"/>
  <c r="DB538" i="2"/>
  <c r="DO479" i="2"/>
  <c r="DB479" i="2"/>
  <c r="U391" i="2"/>
  <c r="V391" i="2" s="1"/>
  <c r="U338" i="2"/>
  <c r="V338" i="2" s="1"/>
  <c r="S578" i="2"/>
  <c r="T578" i="2" s="1"/>
  <c r="Q647" i="3"/>
  <c r="DE6" i="2"/>
  <c r="DE824" i="2" s="1"/>
  <c r="DR824" i="2" s="1"/>
  <c r="DK807" i="2"/>
  <c r="DX807" i="2"/>
  <c r="DX6" i="2" s="1"/>
  <c r="DT807" i="2"/>
  <c r="DT6" i="2" s="1"/>
  <c r="DT5" i="2" s="1"/>
  <c r="DG807" i="2"/>
  <c r="DG6" i="2" s="1"/>
  <c r="DG824" i="2" s="1"/>
  <c r="DT824" i="2" s="1"/>
  <c r="DJ807" i="2"/>
  <c r="DW807" i="2"/>
  <c r="DS807" i="2"/>
  <c r="DF807" i="2"/>
  <c r="DF6" i="2" s="1"/>
  <c r="DF824" i="2" s="1"/>
  <c r="DS824" i="2" s="1"/>
  <c r="DM807" i="2"/>
  <c r="DZ807" i="2"/>
  <c r="DZ6" i="2" s="1"/>
  <c r="DI807" i="2"/>
  <c r="DV807" i="2"/>
  <c r="DV6" i="2" s="1"/>
  <c r="DL807" i="2"/>
  <c r="DY807" i="2"/>
  <c r="DY6" i="2" s="1"/>
  <c r="DQ807" i="2"/>
  <c r="DQ6" i="2" s="1"/>
  <c r="DQ5" i="2" s="1"/>
  <c r="DD807" i="2"/>
  <c r="DD6" i="2" s="1"/>
  <c r="DD824" i="2" s="1"/>
  <c r="DQ824" i="2" s="1"/>
  <c r="DO807" i="2"/>
  <c r="DB807" i="2"/>
  <c r="DP807" i="2"/>
  <c r="DP6" i="2" s="1"/>
  <c r="DP5" i="2" s="1"/>
  <c r="DC807" i="2"/>
  <c r="DC6" i="2" s="1"/>
  <c r="DC824" i="2" s="1"/>
  <c r="DP824" i="2" s="1"/>
  <c r="DU807" i="2"/>
  <c r="DU6" i="2" s="1"/>
  <c r="DH807" i="2"/>
  <c r="DS6" i="2"/>
  <c r="DS5" i="2" s="1"/>
  <c r="DW6" i="2"/>
  <c r="Q866" i="1"/>
  <c r="BB652" i="1"/>
  <c r="BB772" i="1"/>
  <c r="BB647" i="1"/>
  <c r="BB866" i="1"/>
  <c r="AJ772" i="1"/>
  <c r="AJ866" i="1"/>
  <c r="BB651" i="1"/>
  <c r="BB645" i="1"/>
  <c r="DO391" i="2" l="1"/>
  <c r="DB391" i="2"/>
  <c r="DO307" i="2"/>
  <c r="DB307" i="2"/>
  <c r="DO251" i="2"/>
  <c r="DB251" i="2"/>
  <c r="DO338" i="2"/>
  <c r="DB338" i="2"/>
  <c r="DO87" i="2"/>
  <c r="DB87" i="2"/>
  <c r="S655" i="2"/>
  <c r="T655" i="2" s="1"/>
  <c r="Q725" i="3"/>
  <c r="EF18" i="2"/>
  <c r="EG18" i="2"/>
  <c r="R772" i="1"/>
  <c r="R647" i="3" s="1"/>
  <c r="R866" i="1"/>
  <c r="R725" i="3" s="1"/>
  <c r="AP442" i="1"/>
  <c r="AP492" i="1"/>
  <c r="AP499" i="1"/>
  <c r="AP500" i="1" s="1"/>
  <c r="AP333" i="1"/>
  <c r="AP327" i="1"/>
  <c r="AP326" i="1"/>
  <c r="AP325" i="1"/>
  <c r="AP323" i="1"/>
  <c r="AP324" i="1"/>
  <c r="AP322" i="1"/>
  <c r="AP197" i="1"/>
  <c r="AP9" i="1"/>
  <c r="AP104" i="1"/>
  <c r="EH18" i="2" l="1"/>
  <c r="T843" i="1"/>
  <c r="V843" i="1"/>
  <c r="X843" i="1"/>
  <c r="Y843" i="1"/>
  <c r="AA634" i="2" s="1"/>
  <c r="AB634" i="2" s="1"/>
  <c r="AB843" i="1"/>
  <c r="AD843" i="1"/>
  <c r="AF843" i="1"/>
  <c r="AG843" i="1"/>
  <c r="AI634" i="2" s="1"/>
  <c r="AJ634" i="2" s="1"/>
  <c r="AL843" i="1"/>
  <c r="AN843" i="1"/>
  <c r="AP843" i="1"/>
  <c r="AQ843" i="1"/>
  <c r="AS634" i="2" s="1"/>
  <c r="AT634" i="2" s="1"/>
  <c r="AT843" i="1"/>
  <c r="AV843" i="1"/>
  <c r="AX843" i="1"/>
  <c r="AY843" i="1"/>
  <c r="BA634" i="2" s="1"/>
  <c r="BB634" i="2" s="1"/>
  <c r="AI843" i="1" l="1"/>
  <c r="AK634" i="2" s="1"/>
  <c r="AL634" i="2" s="1"/>
  <c r="Z843" i="1"/>
  <c r="BA843" i="1"/>
  <c r="BC634" i="2" s="1"/>
  <c r="BD634" i="2" s="1"/>
  <c r="AH843" i="1"/>
  <c r="AR843" i="1"/>
  <c r="AZ843" i="1"/>
  <c r="Q843" i="1" l="1"/>
  <c r="AJ843" i="1"/>
  <c r="BB843" i="1"/>
  <c r="AP157" i="1"/>
  <c r="AP142" i="1"/>
  <c r="AP140" i="1"/>
  <c r="AP138" i="1"/>
  <c r="AP137" i="1"/>
  <c r="AP136" i="1"/>
  <c r="AP135" i="1"/>
  <c r="AP134" i="1"/>
  <c r="AP133" i="1"/>
  <c r="AP97" i="1"/>
  <c r="AP94" i="1"/>
  <c r="AP78" i="1"/>
  <c r="AP74" i="1"/>
  <c r="AP71" i="1"/>
  <c r="AP70" i="1"/>
  <c r="AP69" i="1"/>
  <c r="AP61" i="1"/>
  <c r="AP60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09" i="1"/>
  <c r="AP108" i="1"/>
  <c r="AP107" i="1"/>
  <c r="AP106" i="1"/>
  <c r="AP105" i="1"/>
  <c r="AP103" i="1"/>
  <c r="AP102" i="1"/>
  <c r="AP101" i="1"/>
  <c r="AP99" i="1"/>
  <c r="AP38" i="1"/>
  <c r="AP37" i="1"/>
  <c r="AP35" i="1"/>
  <c r="AP34" i="1"/>
  <c r="AP33" i="1"/>
  <c r="AP32" i="1"/>
  <c r="AP31" i="1"/>
  <c r="AP30" i="1"/>
  <c r="AP16" i="1"/>
  <c r="AP15" i="1"/>
  <c r="AP8" i="1"/>
  <c r="AP23" i="1"/>
  <c r="AP22" i="1"/>
  <c r="AP21" i="1"/>
  <c r="AP20" i="1"/>
  <c r="AP19" i="1"/>
  <c r="AP12" i="1"/>
  <c r="AP10" i="1"/>
  <c r="AP7" i="1"/>
  <c r="AP59" i="1" l="1"/>
  <c r="S634" i="2"/>
  <c r="T634" i="2" s="1"/>
  <c r="Q704" i="3"/>
  <c r="AP98" i="1"/>
  <c r="AP24" i="1"/>
  <c r="R843" i="1"/>
  <c r="R704" i="3" s="1"/>
  <c r="AP126" i="1"/>
  <c r="AP1122" i="1" s="1"/>
  <c r="AP93" i="1"/>
  <c r="AP1119" i="1" s="1"/>
  <c r="AP28" i="1"/>
  <c r="AN567" i="1"/>
  <c r="AN646" i="1"/>
  <c r="AN638" i="1"/>
  <c r="AN637" i="1"/>
  <c r="AY637" i="1"/>
  <c r="BA479" i="2" s="1"/>
  <c r="BB479" i="2" s="1"/>
  <c r="AX637" i="1"/>
  <c r="AV637" i="1"/>
  <c r="AT637" i="1"/>
  <c r="AQ637" i="1"/>
  <c r="AS479" i="2" s="1"/>
  <c r="AT479" i="2" s="1"/>
  <c r="AP637" i="1"/>
  <c r="AL637" i="1"/>
  <c r="AF637" i="1"/>
  <c r="AD637" i="1"/>
  <c r="AB637" i="1"/>
  <c r="X637" i="1"/>
  <c r="V637" i="1"/>
  <c r="AY638" i="1"/>
  <c r="BA480" i="2" s="1"/>
  <c r="BB480" i="2" s="1"/>
  <c r="AX638" i="1"/>
  <c r="AV638" i="1"/>
  <c r="AT638" i="1"/>
  <c r="AQ638" i="1"/>
  <c r="AP638" i="1"/>
  <c r="AL638" i="1"/>
  <c r="AF638" i="1"/>
  <c r="AD638" i="1"/>
  <c r="AB638" i="1"/>
  <c r="Y638" i="1"/>
  <c r="X638" i="1"/>
  <c r="V638" i="1"/>
  <c r="T638" i="1"/>
  <c r="AY646" i="1"/>
  <c r="BA488" i="2" s="1"/>
  <c r="BB488" i="2" s="1"/>
  <c r="AX646" i="1"/>
  <c r="AV646" i="1"/>
  <c r="AT646" i="1"/>
  <c r="AQ646" i="1"/>
  <c r="AS488" i="2" s="1"/>
  <c r="AT488" i="2" s="1"/>
  <c r="AP646" i="1"/>
  <c r="AL646" i="1"/>
  <c r="AF646" i="1"/>
  <c r="AD646" i="1"/>
  <c r="AB646" i="1"/>
  <c r="X646" i="1"/>
  <c r="V646" i="1"/>
  <c r="AY626" i="1"/>
  <c r="BA471" i="2" s="1"/>
  <c r="BB471" i="2" s="1"/>
  <c r="AX626" i="1"/>
  <c r="AV626" i="1"/>
  <c r="AT626" i="1"/>
  <c r="AQ626" i="1"/>
  <c r="AP626" i="1"/>
  <c r="AN626" i="1"/>
  <c r="AL626" i="1"/>
  <c r="AG626" i="1"/>
  <c r="AI471" i="2" s="1"/>
  <c r="AJ471" i="2" s="1"/>
  <c r="AF626" i="1"/>
  <c r="AD626" i="1"/>
  <c r="AB626" i="1"/>
  <c r="X626" i="1"/>
  <c r="V626" i="1"/>
  <c r="AG615" i="1"/>
  <c r="AI465" i="2" s="1"/>
  <c r="AJ465" i="2" s="1"/>
  <c r="AY612" i="1"/>
  <c r="BA463" i="2" s="1"/>
  <c r="BB463" i="2" s="1"/>
  <c r="AX612" i="1"/>
  <c r="AV612" i="1"/>
  <c r="AT612" i="1"/>
  <c r="AQ612" i="1"/>
  <c r="AS463" i="2" s="1"/>
  <c r="AT463" i="2" s="1"/>
  <c r="AP612" i="1"/>
  <c r="AN612" i="1"/>
  <c r="AL612" i="1"/>
  <c r="AG612" i="1"/>
  <c r="AI463" i="2" s="1"/>
  <c r="AJ463" i="2" s="1"/>
  <c r="AF612" i="1"/>
  <c r="AD612" i="1"/>
  <c r="AB612" i="1"/>
  <c r="X612" i="1"/>
  <c r="V612" i="1"/>
  <c r="AN599" i="1"/>
  <c r="AN728" i="1"/>
  <c r="AN952" i="1"/>
  <c r="AY952" i="1"/>
  <c r="BA723" i="2" s="1"/>
  <c r="BB723" i="2" s="1"/>
  <c r="AX952" i="1"/>
  <c r="AV952" i="1"/>
  <c r="AT952" i="1"/>
  <c r="AQ952" i="1"/>
  <c r="AP952" i="1"/>
  <c r="AL952" i="1"/>
  <c r="AG952" i="1"/>
  <c r="AI723" i="2" s="1"/>
  <c r="AJ723" i="2" s="1"/>
  <c r="AF952" i="1"/>
  <c r="AD952" i="1"/>
  <c r="Y952" i="1"/>
  <c r="AA723" i="2" s="1"/>
  <c r="AB723" i="2" s="1"/>
  <c r="X952" i="1"/>
  <c r="V952" i="1"/>
  <c r="T952" i="1"/>
  <c r="AN453" i="1"/>
  <c r="AN443" i="1"/>
  <c r="AN397" i="1"/>
  <c r="AN333" i="1"/>
  <c r="AN421" i="1"/>
  <c r="AN423" i="1" s="1"/>
  <c r="AN414" i="1"/>
  <c r="AN419" i="1" s="1"/>
  <c r="AN209" i="1"/>
  <c r="AN159" i="1"/>
  <c r="AN74" i="1"/>
  <c r="AN187" i="1"/>
  <c r="AN206" i="1"/>
  <c r="AN210" i="1"/>
  <c r="AN201" i="1"/>
  <c r="AN120" i="1"/>
  <c r="AN113" i="1"/>
  <c r="AN13" i="1"/>
  <c r="AN11" i="1"/>
  <c r="BA952" i="1" l="1"/>
  <c r="BC723" i="2" s="1"/>
  <c r="BD723" i="2" s="1"/>
  <c r="AS723" i="2"/>
  <c r="AT723" i="2" s="1"/>
  <c r="BA638" i="1"/>
  <c r="BC480" i="2" s="1"/>
  <c r="BD480" i="2" s="1"/>
  <c r="AS480" i="2"/>
  <c r="AT480" i="2" s="1"/>
  <c r="BA626" i="1"/>
  <c r="BC471" i="2" s="1"/>
  <c r="BD471" i="2" s="1"/>
  <c r="AS471" i="2"/>
  <c r="AT471" i="2" s="1"/>
  <c r="AI638" i="1"/>
  <c r="AK480" i="2" s="1"/>
  <c r="AL480" i="2" s="1"/>
  <c r="AA480" i="2"/>
  <c r="AB480" i="2" s="1"/>
  <c r="BA612" i="1"/>
  <c r="BC463" i="2" s="1"/>
  <c r="BD463" i="2" s="1"/>
  <c r="AP29" i="1"/>
  <c r="AP1116" i="1" s="1"/>
  <c r="AI952" i="1"/>
  <c r="AN413" i="1"/>
  <c r="Z638" i="1"/>
  <c r="BA637" i="1"/>
  <c r="BC479" i="2" s="1"/>
  <c r="BD479" i="2" s="1"/>
  <c r="AN1129" i="1"/>
  <c r="BA646" i="1"/>
  <c r="BC488" i="2" s="1"/>
  <c r="BD488" i="2" s="1"/>
  <c r="AZ952" i="1"/>
  <c r="AZ638" i="1"/>
  <c r="Z952" i="1"/>
  <c r="AH952" i="1"/>
  <c r="AH612" i="1"/>
  <c r="AR612" i="1"/>
  <c r="AZ612" i="1"/>
  <c r="AH638" i="1"/>
  <c r="AR638" i="1"/>
  <c r="AZ637" i="1"/>
  <c r="AR637" i="1"/>
  <c r="AH637" i="1"/>
  <c r="AH646" i="1"/>
  <c r="AR646" i="1"/>
  <c r="AZ646" i="1"/>
  <c r="AZ626" i="1"/>
  <c r="AR626" i="1"/>
  <c r="AH626" i="1"/>
  <c r="AR952" i="1"/>
  <c r="AN23" i="1"/>
  <c r="AN22" i="1"/>
  <c r="AN12" i="1"/>
  <c r="AN10" i="1"/>
  <c r="AN7" i="1"/>
  <c r="AN19" i="1"/>
  <c r="AN20" i="1"/>
  <c r="AN21" i="1"/>
  <c r="AN105" i="1"/>
  <c r="AN1128" i="1" l="1"/>
  <c r="Q952" i="1"/>
  <c r="AK723" i="2"/>
  <c r="AL723" i="2" s="1"/>
  <c r="Q638" i="1"/>
  <c r="BB637" i="1"/>
  <c r="AJ952" i="1"/>
  <c r="AJ638" i="1"/>
  <c r="BB952" i="1"/>
  <c r="BB638" i="1"/>
  <c r="BB612" i="1"/>
  <c r="BB646" i="1"/>
  <c r="BB626" i="1"/>
  <c r="AL745" i="1"/>
  <c r="AL633" i="1"/>
  <c r="AY633" i="1"/>
  <c r="BA475" i="2" s="1"/>
  <c r="BB475" i="2" s="1"/>
  <c r="AX633" i="1"/>
  <c r="AV633" i="1"/>
  <c r="AT633" i="1"/>
  <c r="AQ633" i="1"/>
  <c r="AS475" i="2" s="1"/>
  <c r="AT475" i="2" s="1"/>
  <c r="AP633" i="1"/>
  <c r="AN633" i="1"/>
  <c r="AG633" i="1"/>
  <c r="AI475" i="2" s="1"/>
  <c r="AJ475" i="2" s="1"/>
  <c r="AF633" i="1"/>
  <c r="AD633" i="1"/>
  <c r="AB633" i="1"/>
  <c r="X633" i="1"/>
  <c r="V633" i="1"/>
  <c r="AL562" i="1"/>
  <c r="AY624" i="1"/>
  <c r="BA469" i="2" s="1"/>
  <c r="BB469" i="2" s="1"/>
  <c r="AX624" i="1"/>
  <c r="AV624" i="1"/>
  <c r="AT624" i="1"/>
  <c r="AQ624" i="1"/>
  <c r="AS469" i="2" s="1"/>
  <c r="AT469" i="2" s="1"/>
  <c r="AP624" i="1"/>
  <c r="AN624" i="1"/>
  <c r="AL624" i="1"/>
  <c r="AG624" i="1"/>
  <c r="AI469" i="2" s="1"/>
  <c r="AJ469" i="2" s="1"/>
  <c r="AF624" i="1"/>
  <c r="AD624" i="1"/>
  <c r="AB624" i="1"/>
  <c r="X624" i="1"/>
  <c r="V624" i="1"/>
  <c r="AL516" i="1"/>
  <c r="AY600" i="1"/>
  <c r="BA450" i="2" s="1"/>
  <c r="BB450" i="2" s="1"/>
  <c r="AX600" i="1"/>
  <c r="AT600" i="1"/>
  <c r="AQ600" i="1"/>
  <c r="AS450" i="2" s="1"/>
  <c r="AT450" i="2" s="1"/>
  <c r="AP600" i="1"/>
  <c r="AN600" i="1"/>
  <c r="AL600" i="1"/>
  <c r="AG600" i="1"/>
  <c r="AI450" i="2" s="1"/>
  <c r="AJ450" i="2" s="1"/>
  <c r="AF600" i="1"/>
  <c r="AD600" i="1"/>
  <c r="AB600" i="1"/>
  <c r="X600" i="1"/>
  <c r="V600" i="1"/>
  <c r="AL711" i="1"/>
  <c r="AY531" i="1"/>
  <c r="BA410" i="2" s="1"/>
  <c r="BB410" i="2" s="1"/>
  <c r="AX531" i="1"/>
  <c r="AV531" i="1"/>
  <c r="AT531" i="1"/>
  <c r="AQ531" i="1"/>
  <c r="AS410" i="2" s="1"/>
  <c r="AT410" i="2" s="1"/>
  <c r="AP531" i="1"/>
  <c r="AN531" i="1"/>
  <c r="AL531" i="1"/>
  <c r="AG531" i="1"/>
  <c r="AI410" i="2" s="1"/>
  <c r="AJ410" i="2" s="1"/>
  <c r="AF531" i="1"/>
  <c r="AD531" i="1"/>
  <c r="AB531" i="1"/>
  <c r="X531" i="1"/>
  <c r="V531" i="1"/>
  <c r="AL518" i="1"/>
  <c r="AY518" i="1"/>
  <c r="BA399" i="2" s="1"/>
  <c r="BB399" i="2" s="1"/>
  <c r="AX518" i="1"/>
  <c r="AV518" i="1"/>
  <c r="AT518" i="1"/>
  <c r="AQ518" i="1"/>
  <c r="AP518" i="1"/>
  <c r="AN518" i="1"/>
  <c r="AG518" i="1"/>
  <c r="AI399" i="2" s="1"/>
  <c r="AJ399" i="2" s="1"/>
  <c r="AF518" i="1"/>
  <c r="AD518" i="1"/>
  <c r="AB518" i="1"/>
  <c r="Y518" i="1"/>
  <c r="AA399" i="2" s="1"/>
  <c r="AB399" i="2" s="1"/>
  <c r="X518" i="1"/>
  <c r="V518" i="1"/>
  <c r="T518" i="1"/>
  <c r="AL727" i="1"/>
  <c r="AL728" i="1"/>
  <c r="AL622" i="1"/>
  <c r="AX918" i="1"/>
  <c r="AV918" i="1"/>
  <c r="AT918" i="1"/>
  <c r="AQ918" i="1"/>
  <c r="AP918" i="1"/>
  <c r="AN918" i="1"/>
  <c r="AL918" i="1"/>
  <c r="AG918" i="1"/>
  <c r="AF918" i="1"/>
  <c r="AD918" i="1"/>
  <c r="AB918" i="1"/>
  <c r="X918" i="1"/>
  <c r="V918" i="1"/>
  <c r="T918" i="1"/>
  <c r="AL869" i="1"/>
  <c r="AY869" i="1"/>
  <c r="BA656" i="2" s="1"/>
  <c r="BB656" i="2" s="1"/>
  <c r="AX869" i="1"/>
  <c r="AV869" i="1"/>
  <c r="AT869" i="1"/>
  <c r="AQ869" i="1"/>
  <c r="AS656" i="2" s="1"/>
  <c r="AT656" i="2" s="1"/>
  <c r="AN869" i="1"/>
  <c r="AF869" i="1"/>
  <c r="AD869" i="1"/>
  <c r="AB869" i="1"/>
  <c r="Y869" i="1"/>
  <c r="X869" i="1"/>
  <c r="V869" i="1"/>
  <c r="T869" i="1"/>
  <c r="AY852" i="1"/>
  <c r="BA642" i="2" s="1"/>
  <c r="BB642" i="2" s="1"/>
  <c r="AX852" i="1"/>
  <c r="AV852" i="1"/>
  <c r="AT852" i="1"/>
  <c r="AQ852" i="1"/>
  <c r="AS642" i="2" s="1"/>
  <c r="AT642" i="2" s="1"/>
  <c r="AP852" i="1"/>
  <c r="AN852" i="1"/>
  <c r="AL852" i="1"/>
  <c r="AG852" i="1"/>
  <c r="AI642" i="2" s="1"/>
  <c r="AJ642" i="2" s="1"/>
  <c r="AF852" i="1"/>
  <c r="AD852" i="1"/>
  <c r="AB852" i="1"/>
  <c r="Y852" i="1"/>
  <c r="X852" i="1"/>
  <c r="V852" i="1"/>
  <c r="T852" i="1"/>
  <c r="S723" i="2" l="1"/>
  <c r="T723" i="2" s="1"/>
  <c r="Q792" i="3"/>
  <c r="S480" i="2"/>
  <c r="T480" i="2" s="1"/>
  <c r="Q531" i="3"/>
  <c r="AI852" i="1"/>
  <c r="AK642" i="2" s="1"/>
  <c r="AL642" i="2" s="1"/>
  <c r="AA642" i="2"/>
  <c r="AB642" i="2" s="1"/>
  <c r="BA518" i="1"/>
  <c r="BC399" i="2" s="1"/>
  <c r="BD399" i="2" s="1"/>
  <c r="AS399" i="2"/>
  <c r="AT399" i="2" s="1"/>
  <c r="AI869" i="1"/>
  <c r="AK656" i="2" s="1"/>
  <c r="AL656" i="2" s="1"/>
  <c r="AA656" i="2"/>
  <c r="AB656" i="2" s="1"/>
  <c r="AI918" i="1"/>
  <c r="AK693" i="2" s="1"/>
  <c r="AL693" i="2" s="1"/>
  <c r="AI693" i="2"/>
  <c r="AJ693" i="2" s="1"/>
  <c r="BA918" i="1"/>
  <c r="BC693" i="2" s="1"/>
  <c r="BD693" i="2" s="1"/>
  <c r="AS693" i="2"/>
  <c r="AT693" i="2" s="1"/>
  <c r="AI518" i="1"/>
  <c r="BA633" i="1"/>
  <c r="BC475" i="2" s="1"/>
  <c r="BD475" i="2" s="1"/>
  <c r="BA624" i="1"/>
  <c r="BC469" i="2" s="1"/>
  <c r="BD469" i="2" s="1"/>
  <c r="BA869" i="1"/>
  <c r="BA852" i="1"/>
  <c r="Z518" i="1"/>
  <c r="BA531" i="1"/>
  <c r="BC410" i="2" s="1"/>
  <c r="BD410" i="2" s="1"/>
  <c r="BA600" i="1"/>
  <c r="BC450" i="2" s="1"/>
  <c r="BD450" i="2" s="1"/>
  <c r="R952" i="1"/>
  <c r="R792" i="3" s="1"/>
  <c r="R638" i="1"/>
  <c r="R531" i="3" s="1"/>
  <c r="AZ518" i="1"/>
  <c r="AZ600" i="1"/>
  <c r="Z852" i="1"/>
  <c r="AH852" i="1"/>
  <c r="AZ852" i="1"/>
  <c r="AZ624" i="1"/>
  <c r="AZ633" i="1"/>
  <c r="Z918" i="1"/>
  <c r="AH918" i="1"/>
  <c r="AR918" i="1"/>
  <c r="AZ918" i="1"/>
  <c r="AR852" i="1"/>
  <c r="AR633" i="1"/>
  <c r="AH633" i="1"/>
  <c r="AR624" i="1"/>
  <c r="AH624" i="1"/>
  <c r="AZ531" i="1"/>
  <c r="AR600" i="1"/>
  <c r="AH600" i="1"/>
  <c r="AR531" i="1"/>
  <c r="AH531" i="1"/>
  <c r="AR518" i="1"/>
  <c r="AH518" i="1"/>
  <c r="AZ869" i="1"/>
  <c r="AR869" i="1"/>
  <c r="AH869" i="1"/>
  <c r="Z869" i="1"/>
  <c r="AL850" i="1"/>
  <c r="AY850" i="1"/>
  <c r="BA641" i="2" s="1"/>
  <c r="BB641" i="2" s="1"/>
  <c r="AX850" i="1"/>
  <c r="AV850" i="1"/>
  <c r="AT850" i="1"/>
  <c r="AQ850" i="1"/>
  <c r="AS641" i="2" s="1"/>
  <c r="AT641" i="2" s="1"/>
  <c r="AP850" i="1"/>
  <c r="AN850" i="1"/>
  <c r="AG850" i="1"/>
  <c r="AI641" i="2" s="1"/>
  <c r="AJ641" i="2" s="1"/>
  <c r="AF850" i="1"/>
  <c r="AD850" i="1"/>
  <c r="AB850" i="1"/>
  <c r="Y850" i="1"/>
  <c r="AA641" i="2" s="1"/>
  <c r="AB641" i="2" s="1"/>
  <c r="X850" i="1"/>
  <c r="V850" i="1"/>
  <c r="T850" i="1"/>
  <c r="Q918" i="1" l="1"/>
  <c r="S693" i="2" s="1"/>
  <c r="T693" i="2" s="1"/>
  <c r="Q518" i="1"/>
  <c r="AK399" i="2"/>
  <c r="AL399" i="2" s="1"/>
  <c r="Q852" i="1"/>
  <c r="BC642" i="2"/>
  <c r="BD642" i="2" s="1"/>
  <c r="Q869" i="1"/>
  <c r="BC656" i="2"/>
  <c r="BD656" i="2" s="1"/>
  <c r="BA850" i="1"/>
  <c r="BC641" i="2" s="1"/>
  <c r="BD641" i="2" s="1"/>
  <c r="BB518" i="1"/>
  <c r="BB600" i="1"/>
  <c r="AI850" i="1"/>
  <c r="AK641" i="2" s="1"/>
  <c r="AL641" i="2" s="1"/>
  <c r="AJ852" i="1"/>
  <c r="AJ518" i="1"/>
  <c r="AJ918" i="1"/>
  <c r="AJ869" i="1"/>
  <c r="AZ850" i="1"/>
  <c r="BB852" i="1"/>
  <c r="AH850" i="1"/>
  <c r="BB624" i="1"/>
  <c r="BB633" i="1"/>
  <c r="BB918" i="1"/>
  <c r="BB531" i="1"/>
  <c r="BB869" i="1"/>
  <c r="AR850" i="1"/>
  <c r="Z850" i="1"/>
  <c r="AL848" i="1"/>
  <c r="AL768" i="1"/>
  <c r="BA583" i="2"/>
  <c r="BB583" i="2" s="1"/>
  <c r="AS583" i="2"/>
  <c r="AT583" i="2" s="1"/>
  <c r="AI583" i="2"/>
  <c r="AJ583" i="2" s="1"/>
  <c r="AA583" i="2"/>
  <c r="AB583" i="2" s="1"/>
  <c r="AL767" i="1"/>
  <c r="AL766" i="1"/>
  <c r="BA767" i="1"/>
  <c r="BC576" i="2" s="1"/>
  <c r="BD576" i="2" s="1"/>
  <c r="AI767" i="1"/>
  <c r="AK576" i="2" s="1"/>
  <c r="AL576" i="2" s="1"/>
  <c r="AL780" i="1"/>
  <c r="AL811" i="1"/>
  <c r="AY811" i="1"/>
  <c r="BA612" i="2" s="1"/>
  <c r="BB612" i="2" s="1"/>
  <c r="AX811" i="1"/>
  <c r="AV811" i="1"/>
  <c r="AT811" i="1"/>
  <c r="AQ811" i="1"/>
  <c r="AS612" i="2" s="1"/>
  <c r="AT612" i="2" s="1"/>
  <c r="AP811" i="1"/>
  <c r="AN811" i="1"/>
  <c r="AG811" i="1"/>
  <c r="AI612" i="2" s="1"/>
  <c r="AJ612" i="2" s="1"/>
  <c r="AF811" i="1"/>
  <c r="AD811" i="1"/>
  <c r="AB811" i="1"/>
  <c r="Y811" i="1"/>
  <c r="AA612" i="2" s="1"/>
  <c r="AB612" i="2" s="1"/>
  <c r="X811" i="1"/>
  <c r="V811" i="1"/>
  <c r="T811" i="1"/>
  <c r="AL9" i="1"/>
  <c r="AL74" i="1"/>
  <c r="AR74" i="1" s="1"/>
  <c r="AL69" i="1"/>
  <c r="AL159" i="1"/>
  <c r="AL120" i="1"/>
  <c r="AL114" i="1"/>
  <c r="AL814" i="1"/>
  <c r="AL820" i="1"/>
  <c r="AP948" i="1"/>
  <c r="AN855" i="1"/>
  <c r="AP927" i="1"/>
  <c r="AP925" i="1"/>
  <c r="AL948" i="1"/>
  <c r="AL945" i="1"/>
  <c r="AL1069" i="1"/>
  <c r="AL1085" i="1"/>
  <c r="AL11" i="1"/>
  <c r="AL12" i="1"/>
  <c r="AL10" i="1"/>
  <c r="AF955" i="1"/>
  <c r="AF1067" i="1"/>
  <c r="AD1067" i="1"/>
  <c r="Q763" i="3" l="1"/>
  <c r="S399" i="2"/>
  <c r="T399" i="2" s="1"/>
  <c r="Q442" i="3"/>
  <c r="S642" i="2"/>
  <c r="T642" i="2" s="1"/>
  <c r="Q712" i="3"/>
  <c r="S656" i="2"/>
  <c r="T656" i="2" s="1"/>
  <c r="Q726" i="3"/>
  <c r="Q850" i="1"/>
  <c r="BA811" i="1"/>
  <c r="BC612" i="2" s="1"/>
  <c r="BD612" i="2" s="1"/>
  <c r="R518" i="1"/>
  <c r="R442" i="3" s="1"/>
  <c r="AI811" i="1"/>
  <c r="AK612" i="2" s="1"/>
  <c r="AL612" i="2" s="1"/>
  <c r="R852" i="1"/>
  <c r="R712" i="3" s="1"/>
  <c r="Q767" i="1"/>
  <c r="AK583" i="2"/>
  <c r="AL583" i="2" s="1"/>
  <c r="BC583" i="2"/>
  <c r="BD583" i="2" s="1"/>
  <c r="AJ850" i="1"/>
  <c r="BB850" i="1"/>
  <c r="AZ767" i="1"/>
  <c r="R918" i="1"/>
  <c r="R763" i="3" s="1"/>
  <c r="R869" i="1"/>
  <c r="R726" i="3" s="1"/>
  <c r="AZ811" i="1"/>
  <c r="AR767" i="1"/>
  <c r="AH767" i="1"/>
  <c r="Z767" i="1"/>
  <c r="AR811" i="1"/>
  <c r="AH811" i="1"/>
  <c r="Z811" i="1"/>
  <c r="AY857" i="1"/>
  <c r="BA647" i="2" s="1"/>
  <c r="BB647" i="2" s="1"/>
  <c r="AX857" i="1"/>
  <c r="AV857" i="1"/>
  <c r="AT857" i="1"/>
  <c r="AQ857" i="1"/>
  <c r="AS647" i="2" s="1"/>
  <c r="AT647" i="2" s="1"/>
  <c r="AN857" i="1"/>
  <c r="AL857" i="1"/>
  <c r="AG857" i="1"/>
  <c r="AI647" i="2" s="1"/>
  <c r="AJ647" i="2" s="1"/>
  <c r="AF857" i="1"/>
  <c r="AD857" i="1"/>
  <c r="AB857" i="1"/>
  <c r="Y857" i="1"/>
  <c r="AA647" i="2" s="1"/>
  <c r="AB647" i="2" s="1"/>
  <c r="X857" i="1"/>
  <c r="V857" i="1"/>
  <c r="T857" i="1"/>
  <c r="AY853" i="1"/>
  <c r="BA643" i="2" s="1"/>
  <c r="BB643" i="2" s="1"/>
  <c r="AX853" i="1"/>
  <c r="AV853" i="1"/>
  <c r="AT853" i="1"/>
  <c r="AQ853" i="1"/>
  <c r="AS643" i="2" s="1"/>
  <c r="AT643" i="2" s="1"/>
  <c r="AP853" i="1"/>
  <c r="AN853" i="1"/>
  <c r="AL853" i="1"/>
  <c r="AG853" i="1"/>
  <c r="AI643" i="2" s="1"/>
  <c r="AJ643" i="2" s="1"/>
  <c r="AF853" i="1"/>
  <c r="AD853" i="1"/>
  <c r="AB853" i="1"/>
  <c r="Y853" i="1"/>
  <c r="X853" i="1"/>
  <c r="V853" i="1"/>
  <c r="T853" i="1"/>
  <c r="AY516" i="1"/>
  <c r="BA397" i="2" s="1"/>
  <c r="BB397" i="2" s="1"/>
  <c r="AX516" i="1"/>
  <c r="AV516" i="1"/>
  <c r="AT516" i="1"/>
  <c r="AQ516" i="1"/>
  <c r="AS397" i="2" s="1"/>
  <c r="AT397" i="2" s="1"/>
  <c r="AP516" i="1"/>
  <c r="AN516" i="1"/>
  <c r="AG516" i="1"/>
  <c r="AI397" i="2" s="1"/>
  <c r="AJ397" i="2" s="1"/>
  <c r="AF516" i="1"/>
  <c r="AD516" i="1"/>
  <c r="AB516" i="1"/>
  <c r="Y516" i="1"/>
  <c r="AA397" i="2" s="1"/>
  <c r="AB397" i="2" s="1"/>
  <c r="X516" i="1"/>
  <c r="V516" i="1"/>
  <c r="T516" i="1"/>
  <c r="AY492" i="1"/>
  <c r="BA377" i="2" s="1"/>
  <c r="BB377" i="2" s="1"/>
  <c r="AX492" i="1"/>
  <c r="AV492" i="1"/>
  <c r="AT492" i="1"/>
  <c r="AQ492" i="1"/>
  <c r="AS377" i="2" s="1"/>
  <c r="AT377" i="2" s="1"/>
  <c r="AN492" i="1"/>
  <c r="AL492" i="1"/>
  <c r="AG492" i="1"/>
  <c r="AI377" i="2" s="1"/>
  <c r="AJ377" i="2" s="1"/>
  <c r="AF492" i="1"/>
  <c r="AD492" i="1"/>
  <c r="AB492" i="1"/>
  <c r="X492" i="1"/>
  <c r="V492" i="1"/>
  <c r="AY421" i="1"/>
  <c r="AX421" i="1"/>
  <c r="AX423" i="1" s="1"/>
  <c r="AV421" i="1"/>
  <c r="AV423" i="1" s="1"/>
  <c r="AT421" i="1"/>
  <c r="AT423" i="1" s="1"/>
  <c r="AQ421" i="1"/>
  <c r="AS307" i="2" s="1"/>
  <c r="AT307" i="2" s="1"/>
  <c r="AP421" i="1"/>
  <c r="AP423" i="1" s="1"/>
  <c r="AL421" i="1"/>
  <c r="AL423" i="1" s="1"/>
  <c r="AG421" i="1"/>
  <c r="AF421" i="1"/>
  <c r="AF423" i="1" s="1"/>
  <c r="AD421" i="1"/>
  <c r="AD423" i="1" s="1"/>
  <c r="X421" i="1"/>
  <c r="X423" i="1" s="1"/>
  <c r="AY327" i="1"/>
  <c r="BA254" i="2" s="1"/>
  <c r="BB254" i="2" s="1"/>
  <c r="AX327" i="1"/>
  <c r="AV327" i="1"/>
  <c r="AT327" i="1"/>
  <c r="AQ327" i="1"/>
  <c r="AS254" i="2" s="1"/>
  <c r="AT254" i="2" s="1"/>
  <c r="AN327" i="1"/>
  <c r="AL327" i="1"/>
  <c r="AG327" i="1"/>
  <c r="AI254" i="2" s="1"/>
  <c r="AJ254" i="2" s="1"/>
  <c r="AF327" i="1"/>
  <c r="AD327" i="1"/>
  <c r="AB327" i="1"/>
  <c r="X327" i="1"/>
  <c r="V327" i="1"/>
  <c r="AY120" i="1"/>
  <c r="BA99" i="2" s="1"/>
  <c r="BB99" i="2" s="1"/>
  <c r="AX120" i="1"/>
  <c r="AV120" i="1"/>
  <c r="AT120" i="1"/>
  <c r="AQ120" i="1"/>
  <c r="AG120" i="1"/>
  <c r="AI99" i="2" s="1"/>
  <c r="AJ99" i="2" s="1"/>
  <c r="AF120" i="1"/>
  <c r="AD120" i="1"/>
  <c r="X120" i="1"/>
  <c r="V120" i="1"/>
  <c r="AY16" i="1"/>
  <c r="BA16" i="2" s="1"/>
  <c r="BB16" i="2" s="1"/>
  <c r="AX16" i="1"/>
  <c r="AV16" i="1"/>
  <c r="AT16" i="1"/>
  <c r="AQ16" i="1"/>
  <c r="AS16" i="2" s="1"/>
  <c r="AT16" i="2" s="1"/>
  <c r="AN16" i="1"/>
  <c r="AL16" i="1"/>
  <c r="AG16" i="1"/>
  <c r="AI16" i="2" s="1"/>
  <c r="AJ16" i="2" s="1"/>
  <c r="AF16" i="1"/>
  <c r="AD16" i="1"/>
  <c r="X16" i="1"/>
  <c r="V16" i="1"/>
  <c r="S576" i="2" l="1"/>
  <c r="T576" i="2" s="1"/>
  <c r="Q645" i="3"/>
  <c r="S641" i="2"/>
  <c r="T641" i="2" s="1"/>
  <c r="Q711" i="3"/>
  <c r="AY423" i="1"/>
  <c r="BA309" i="2" s="1"/>
  <c r="BB309" i="2" s="1"/>
  <c r="BA307" i="2"/>
  <c r="BB307" i="2" s="1"/>
  <c r="AG423" i="1"/>
  <c r="AI309" i="2" s="1"/>
  <c r="AJ309" i="2" s="1"/>
  <c r="AI307" i="2"/>
  <c r="AJ307" i="2" s="1"/>
  <c r="AI853" i="1"/>
  <c r="AK643" i="2" s="1"/>
  <c r="AL643" i="2" s="1"/>
  <c r="AA643" i="2"/>
  <c r="AB643" i="2" s="1"/>
  <c r="BA120" i="1"/>
  <c r="BC99" i="2" s="1"/>
  <c r="BD99" i="2" s="1"/>
  <c r="AS99" i="2"/>
  <c r="AT99" i="2" s="1"/>
  <c r="Q811" i="1"/>
  <c r="BA516" i="1"/>
  <c r="BC397" i="2" s="1"/>
  <c r="BD397" i="2" s="1"/>
  <c r="BA853" i="1"/>
  <c r="Z516" i="1"/>
  <c r="BA327" i="1"/>
  <c r="BC254" i="2" s="1"/>
  <c r="BD254" i="2" s="1"/>
  <c r="BA16" i="1"/>
  <c r="BC16" i="2" s="1"/>
  <c r="BD16" i="2" s="1"/>
  <c r="BA421" i="1"/>
  <c r="AQ423" i="1"/>
  <c r="AS309" i="2" s="1"/>
  <c r="AT309" i="2" s="1"/>
  <c r="AJ767" i="1"/>
  <c r="AI516" i="1"/>
  <c r="AK397" i="2" s="1"/>
  <c r="AL397" i="2" s="1"/>
  <c r="R850" i="1"/>
  <c r="R711" i="3" s="1"/>
  <c r="BA492" i="1"/>
  <c r="BC377" i="2" s="1"/>
  <c r="BD377" i="2" s="1"/>
  <c r="AJ811" i="1"/>
  <c r="BB767" i="1"/>
  <c r="AI857" i="1"/>
  <c r="AK647" i="2" s="1"/>
  <c r="AL647" i="2" s="1"/>
  <c r="BA857" i="1"/>
  <c r="BC647" i="2" s="1"/>
  <c r="BD647" i="2" s="1"/>
  <c r="Z857" i="1"/>
  <c r="AH857" i="1"/>
  <c r="AZ857" i="1"/>
  <c r="AR857" i="1"/>
  <c r="Z853" i="1"/>
  <c r="AH853" i="1"/>
  <c r="AZ853" i="1"/>
  <c r="BB811" i="1"/>
  <c r="AZ16" i="1"/>
  <c r="AR853" i="1"/>
  <c r="AZ516" i="1"/>
  <c r="AR516" i="1"/>
  <c r="AH516" i="1"/>
  <c r="AH421" i="1"/>
  <c r="AH423" i="1" s="1"/>
  <c r="AZ421" i="1"/>
  <c r="AZ423" i="1" s="1"/>
  <c r="AZ492" i="1"/>
  <c r="AR492" i="1"/>
  <c r="AH492" i="1"/>
  <c r="AR421" i="1"/>
  <c r="AR423" i="1" s="1"/>
  <c r="AZ327" i="1"/>
  <c r="AR327" i="1"/>
  <c r="AH327" i="1"/>
  <c r="AH120" i="1"/>
  <c r="AZ120" i="1"/>
  <c r="AR120" i="1"/>
  <c r="AR16" i="1"/>
  <c r="AH16" i="1"/>
  <c r="AY942" i="1"/>
  <c r="BA713" i="2" s="1"/>
  <c r="BB713" i="2" s="1"/>
  <c r="AX942" i="1"/>
  <c r="AV942" i="1"/>
  <c r="AT942" i="1"/>
  <c r="AQ942" i="1"/>
  <c r="AS713" i="2" s="1"/>
  <c r="AT713" i="2" s="1"/>
  <c r="AP942" i="1"/>
  <c r="AN942" i="1"/>
  <c r="AL942" i="1"/>
  <c r="AG942" i="1"/>
  <c r="AI713" i="2" s="1"/>
  <c r="AJ713" i="2" s="1"/>
  <c r="AF942" i="1"/>
  <c r="AD942" i="1"/>
  <c r="Y942" i="1"/>
  <c r="AA713" i="2" s="1"/>
  <c r="AB713" i="2" s="1"/>
  <c r="X942" i="1"/>
  <c r="V942" i="1"/>
  <c r="T942" i="1"/>
  <c r="S583" i="2" l="1"/>
  <c r="T583" i="2" s="1"/>
  <c r="Q653" i="3"/>
  <c r="S612" i="2"/>
  <c r="T612" i="2" s="1"/>
  <c r="Q682" i="3"/>
  <c r="BA423" i="1"/>
  <c r="BC309" i="2" s="1"/>
  <c r="BD309" i="2" s="1"/>
  <c r="BC307" i="2"/>
  <c r="BD307" i="2" s="1"/>
  <c r="Q853" i="1"/>
  <c r="BC643" i="2"/>
  <c r="BD643" i="2" s="1"/>
  <c r="Q516" i="1"/>
  <c r="R653" i="3"/>
  <c r="BA942" i="1"/>
  <c r="BC713" i="2" s="1"/>
  <c r="BD713" i="2" s="1"/>
  <c r="AI942" i="1"/>
  <c r="AK713" i="2" s="1"/>
  <c r="AL713" i="2" s="1"/>
  <c r="Q857" i="1"/>
  <c r="BB857" i="1"/>
  <c r="AJ516" i="1"/>
  <c r="AJ853" i="1"/>
  <c r="AJ857" i="1"/>
  <c r="BB853" i="1"/>
  <c r="R811" i="1"/>
  <c r="R682" i="3" s="1"/>
  <c r="R767" i="1"/>
  <c r="R645" i="3" s="1"/>
  <c r="BB16" i="1"/>
  <c r="BB492" i="1"/>
  <c r="Z942" i="1"/>
  <c r="AH942" i="1"/>
  <c r="AR942" i="1"/>
  <c r="AZ942" i="1"/>
  <c r="BB516" i="1"/>
  <c r="BB421" i="1"/>
  <c r="BB423" i="1" s="1"/>
  <c r="BB120" i="1"/>
  <c r="BB327" i="1"/>
  <c r="AY556" i="1"/>
  <c r="BA424" i="2" s="1"/>
  <c r="BB424" i="2" s="1"/>
  <c r="AX556" i="1"/>
  <c r="AV556" i="1"/>
  <c r="AQ556" i="1"/>
  <c r="AS424" i="2" s="1"/>
  <c r="AT424" i="2" s="1"/>
  <c r="AP556" i="1"/>
  <c r="AN556" i="1"/>
  <c r="AL556" i="1"/>
  <c r="AG556" i="1"/>
  <c r="AI424" i="2" s="1"/>
  <c r="AJ424" i="2" s="1"/>
  <c r="AF556" i="1"/>
  <c r="AD556" i="1"/>
  <c r="AB556" i="1"/>
  <c r="X556" i="1"/>
  <c r="V556" i="1"/>
  <c r="S643" i="2" l="1"/>
  <c r="T643" i="2" s="1"/>
  <c r="Q713" i="3"/>
  <c r="S647" i="2"/>
  <c r="T647" i="2" s="1"/>
  <c r="Q717" i="3"/>
  <c r="S397" i="2"/>
  <c r="T397" i="2" s="1"/>
  <c r="Q440" i="3"/>
  <c r="Q942" i="1"/>
  <c r="R516" i="1"/>
  <c r="R440" i="3" s="1"/>
  <c r="R857" i="1"/>
  <c r="R717" i="3" s="1"/>
  <c r="AJ942" i="1"/>
  <c r="R853" i="1"/>
  <c r="R713" i="3" s="1"/>
  <c r="BB942" i="1"/>
  <c r="BA556" i="1"/>
  <c r="BC424" i="2" s="1"/>
  <c r="BD424" i="2" s="1"/>
  <c r="AR556" i="1"/>
  <c r="AZ556" i="1"/>
  <c r="AH556" i="1"/>
  <c r="S713" i="2" l="1"/>
  <c r="T713" i="2" s="1"/>
  <c r="Q782" i="3"/>
  <c r="R942" i="1"/>
  <c r="R782" i="3" s="1"/>
  <c r="BB556" i="1"/>
  <c r="AY950" i="1" l="1"/>
  <c r="BA721" i="2" s="1"/>
  <c r="BB721" i="2" s="1"/>
  <c r="AX950" i="1"/>
  <c r="AV950" i="1"/>
  <c r="AT950" i="1"/>
  <c r="AQ950" i="1"/>
  <c r="AP950" i="1"/>
  <c r="AN950" i="1"/>
  <c r="AL950" i="1"/>
  <c r="AG950" i="1"/>
  <c r="AI721" i="2" s="1"/>
  <c r="AJ721" i="2" s="1"/>
  <c r="AF950" i="1"/>
  <c r="AD950" i="1"/>
  <c r="Y950" i="1"/>
  <c r="AA721" i="2" s="1"/>
  <c r="AB721" i="2" s="1"/>
  <c r="X950" i="1"/>
  <c r="V950" i="1"/>
  <c r="T950" i="1"/>
  <c r="BA688" i="2"/>
  <c r="BB688" i="2" s="1"/>
  <c r="AX913" i="1"/>
  <c r="AV913" i="1"/>
  <c r="AT913" i="1"/>
  <c r="AQ913" i="1"/>
  <c r="AP913" i="1"/>
  <c r="AN913" i="1"/>
  <c r="AL913" i="1"/>
  <c r="AG913" i="1"/>
  <c r="AI688" i="2" s="1"/>
  <c r="AJ688" i="2" s="1"/>
  <c r="AF913" i="1"/>
  <c r="AD913" i="1"/>
  <c r="AB913" i="1"/>
  <c r="Y913" i="1"/>
  <c r="AA688" i="2" s="1"/>
  <c r="AB688" i="2" s="1"/>
  <c r="X913" i="1"/>
  <c r="V913" i="1"/>
  <c r="T913" i="1"/>
  <c r="BA680" i="2"/>
  <c r="BB680" i="2" s="1"/>
  <c r="AI680" i="2"/>
  <c r="AJ680" i="2" s="1"/>
  <c r="AY904" i="1"/>
  <c r="BA677" i="2" s="1"/>
  <c r="BB677" i="2" s="1"/>
  <c r="AX904" i="1"/>
  <c r="AV904" i="1"/>
  <c r="AT904" i="1"/>
  <c r="AQ904" i="1"/>
  <c r="AP904" i="1"/>
  <c r="AN904" i="1"/>
  <c r="AL904" i="1"/>
  <c r="AG904" i="1"/>
  <c r="AI677" i="2" s="1"/>
  <c r="AJ677" i="2" s="1"/>
  <c r="AF904" i="1"/>
  <c r="AD904" i="1"/>
  <c r="AB904" i="1"/>
  <c r="Y904" i="1"/>
  <c r="X904" i="1"/>
  <c r="V904" i="1"/>
  <c r="T904" i="1"/>
  <c r="AF782" i="1"/>
  <c r="AF783" i="1"/>
  <c r="AF780" i="1"/>
  <c r="AF776" i="1"/>
  <c r="AF1091" i="1"/>
  <c r="AF1092" i="1"/>
  <c r="AF1093" i="1"/>
  <c r="AF1090" i="1"/>
  <c r="AF1088" i="1"/>
  <c r="AF1089" i="1" s="1"/>
  <c r="AF1082" i="1"/>
  <c r="AF1083" i="1"/>
  <c r="AF1084" i="1"/>
  <c r="AF1085" i="1"/>
  <c r="AF1081" i="1"/>
  <c r="AF1072" i="1"/>
  <c r="AF1073" i="1"/>
  <c r="AF1074" i="1"/>
  <c r="AF1075" i="1"/>
  <c r="AF1076" i="1"/>
  <c r="AF1077" i="1"/>
  <c r="AF1078" i="1"/>
  <c r="AF1079" i="1"/>
  <c r="AF1071" i="1"/>
  <c r="AF1061" i="1"/>
  <c r="AF1063" i="1"/>
  <c r="AF1064" i="1"/>
  <c r="AF1065" i="1"/>
  <c r="AF1066" i="1"/>
  <c r="AF1069" i="1"/>
  <c r="AF888" i="1"/>
  <c r="AF889" i="1"/>
  <c r="AF895" i="1"/>
  <c r="AF896" i="1"/>
  <c r="AF897" i="1"/>
  <c r="AF898" i="1"/>
  <c r="AF899" i="1"/>
  <c r="AF922" i="1"/>
  <c r="AF923" i="1"/>
  <c r="AF924" i="1"/>
  <c r="AF925" i="1"/>
  <c r="AF926" i="1"/>
  <c r="AF906" i="1"/>
  <c r="AF927" i="1"/>
  <c r="AF934" i="1"/>
  <c r="AF939" i="1"/>
  <c r="AF945" i="1"/>
  <c r="AF946" i="1"/>
  <c r="AF947" i="1"/>
  <c r="AF948" i="1"/>
  <c r="AF949" i="1"/>
  <c r="AF956" i="1"/>
  <c r="AF842" i="1"/>
  <c r="AF844" i="1"/>
  <c r="AF845" i="1"/>
  <c r="AF847" i="1"/>
  <c r="AF848" i="1"/>
  <c r="AF855" i="1"/>
  <c r="AF862" i="1"/>
  <c r="AF863" i="1"/>
  <c r="AF864" i="1"/>
  <c r="AF865" i="1"/>
  <c r="AF839" i="1"/>
  <c r="AF819" i="1"/>
  <c r="AF820" i="1"/>
  <c r="AF815" i="1"/>
  <c r="AF808" i="1"/>
  <c r="AF809" i="1"/>
  <c r="AF810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13" i="1"/>
  <c r="AF814" i="1"/>
  <c r="AF807" i="1"/>
  <c r="AF773" i="1"/>
  <c r="AF774" i="1"/>
  <c r="AF775" i="1"/>
  <c r="AF745" i="1"/>
  <c r="AF733" i="1"/>
  <c r="AF734" i="1"/>
  <c r="AF744" i="1"/>
  <c r="AF732" i="1"/>
  <c r="AF725" i="1"/>
  <c r="AF721" i="1"/>
  <c r="AF723" i="1"/>
  <c r="AF711" i="1"/>
  <c r="AF623" i="1"/>
  <c r="AF656" i="1"/>
  <c r="AF657" i="1"/>
  <c r="AF658" i="1"/>
  <c r="AF660" i="1"/>
  <c r="AF664" i="1"/>
  <c r="AF622" i="1"/>
  <c r="AF503" i="1"/>
  <c r="AF505" i="1"/>
  <c r="AF506" i="1"/>
  <c r="AF508" i="1"/>
  <c r="AF509" i="1"/>
  <c r="AF513" i="1"/>
  <c r="AF519" i="1"/>
  <c r="AF520" i="1"/>
  <c r="AF521" i="1"/>
  <c r="AF532" i="1"/>
  <c r="AF534" i="1"/>
  <c r="AF530" i="1"/>
  <c r="AF544" i="1"/>
  <c r="AF545" i="1"/>
  <c r="AF547" i="1"/>
  <c r="AF548" i="1"/>
  <c r="AF553" i="1"/>
  <c r="AF554" i="1"/>
  <c r="AF557" i="1"/>
  <c r="AF560" i="1"/>
  <c r="AF561" i="1"/>
  <c r="AF563" i="1"/>
  <c r="AF573" i="1"/>
  <c r="AF566" i="1"/>
  <c r="AF567" i="1"/>
  <c r="AF572" i="1"/>
  <c r="AF595" i="1"/>
  <c r="AF597" i="1"/>
  <c r="AF598" i="1"/>
  <c r="AF619" i="1"/>
  <c r="AF599" i="1"/>
  <c r="AF603" i="1"/>
  <c r="AF604" i="1"/>
  <c r="AF605" i="1"/>
  <c r="AF606" i="1"/>
  <c r="AF609" i="1"/>
  <c r="AF611" i="1"/>
  <c r="AF615" i="1"/>
  <c r="AF727" i="1"/>
  <c r="AF728" i="1"/>
  <c r="AF729" i="1"/>
  <c r="AF502" i="1"/>
  <c r="AF499" i="1"/>
  <c r="AF500" i="1" s="1"/>
  <c r="AF488" i="1"/>
  <c r="AF489" i="1"/>
  <c r="AF490" i="1"/>
  <c r="AF491" i="1"/>
  <c r="AF494" i="1"/>
  <c r="AF496" i="1"/>
  <c r="AF487" i="1"/>
  <c r="AF482" i="1"/>
  <c r="AF483" i="1"/>
  <c r="AF484" i="1"/>
  <c r="AF485" i="1"/>
  <c r="AF481" i="1"/>
  <c r="AF450" i="1"/>
  <c r="AF451" i="1"/>
  <c r="AF452" i="1"/>
  <c r="AF453" i="1"/>
  <c r="AF454" i="1"/>
  <c r="AF464" i="1"/>
  <c r="AF465" i="1"/>
  <c r="AF466" i="1"/>
  <c r="AF467" i="1"/>
  <c r="AF449" i="1"/>
  <c r="AF425" i="1"/>
  <c r="AF426" i="1"/>
  <c r="AF428" i="1"/>
  <c r="AF429" i="1"/>
  <c r="AF430" i="1"/>
  <c r="AF431" i="1"/>
  <c r="AF432" i="1"/>
  <c r="AF434" i="1"/>
  <c r="AF435" i="1"/>
  <c r="AF436" i="1"/>
  <c r="AF437" i="1"/>
  <c r="AF438" i="1"/>
  <c r="AF440" i="1"/>
  <c r="AF441" i="1"/>
  <c r="AF442" i="1"/>
  <c r="AF443" i="1"/>
  <c r="AF444" i="1"/>
  <c r="AF447" i="1"/>
  <c r="AF424" i="1"/>
  <c r="AF414" i="1"/>
  <c r="AF419" i="1" s="1"/>
  <c r="AF397" i="1"/>
  <c r="AF413" i="1" s="1"/>
  <c r="AF322" i="1"/>
  <c r="AF323" i="1"/>
  <c r="AF324" i="1"/>
  <c r="AF325" i="1"/>
  <c r="AF326" i="1"/>
  <c r="AF330" i="1"/>
  <c r="AF332" i="1"/>
  <c r="AF333" i="1"/>
  <c r="AF339" i="1"/>
  <c r="AF320" i="1"/>
  <c r="V219" i="1"/>
  <c r="X219" i="1"/>
  <c r="AB219" i="1"/>
  <c r="AD219" i="1"/>
  <c r="AF219" i="1"/>
  <c r="AG219" i="1"/>
  <c r="AI181" i="2" s="1"/>
  <c r="AJ181" i="2" s="1"/>
  <c r="AL219" i="1"/>
  <c r="AN219" i="1"/>
  <c r="AP219" i="1"/>
  <c r="AQ219" i="1"/>
  <c r="AS181" i="2" s="1"/>
  <c r="AT181" i="2" s="1"/>
  <c r="AT219" i="1"/>
  <c r="AV219" i="1"/>
  <c r="AX219" i="1"/>
  <c r="AY219" i="1"/>
  <c r="BA181" i="2" s="1"/>
  <c r="BB181" i="2" s="1"/>
  <c r="V220" i="1"/>
  <c r="X220" i="1"/>
  <c r="AB220" i="1"/>
  <c r="AD220" i="1"/>
  <c r="AF220" i="1"/>
  <c r="AG220" i="1"/>
  <c r="AI182" i="2" s="1"/>
  <c r="AJ182" i="2" s="1"/>
  <c r="AL220" i="1"/>
  <c r="AN220" i="1"/>
  <c r="AP220" i="1"/>
  <c r="AQ220" i="1"/>
  <c r="AS182" i="2" s="1"/>
  <c r="AT182" i="2" s="1"/>
  <c r="AT220" i="1"/>
  <c r="AV220" i="1"/>
  <c r="AX220" i="1"/>
  <c r="AY220" i="1"/>
  <c r="BA182" i="2" s="1"/>
  <c r="BB182" i="2" s="1"/>
  <c r="AF217" i="1"/>
  <c r="AF215" i="1"/>
  <c r="AF208" i="1"/>
  <c r="AF205" i="1"/>
  <c r="AF201" i="1"/>
  <c r="AF210" i="1"/>
  <c r="AF211" i="1"/>
  <c r="AF212" i="1"/>
  <c r="AF206" i="1"/>
  <c r="AF207" i="1"/>
  <c r="AF200" i="1"/>
  <c r="AF192" i="1"/>
  <c r="AF193" i="1"/>
  <c r="AF194" i="1"/>
  <c r="AF187" i="1"/>
  <c r="AF188" i="1"/>
  <c r="AF189" i="1"/>
  <c r="AF190" i="1"/>
  <c r="AF195" i="1"/>
  <c r="AF196" i="1"/>
  <c r="AF197" i="1"/>
  <c r="AF183" i="1"/>
  <c r="AF184" i="1"/>
  <c r="AF185" i="1"/>
  <c r="AF186" i="1"/>
  <c r="AF191" i="1"/>
  <c r="AF134" i="1"/>
  <c r="AF135" i="1"/>
  <c r="AF136" i="1"/>
  <c r="AF137" i="1"/>
  <c r="AF138" i="1"/>
  <c r="AF140" i="1"/>
  <c r="AF142" i="1"/>
  <c r="AF157" i="1"/>
  <c r="AF172" i="1"/>
  <c r="AF173" i="1"/>
  <c r="AF174" i="1"/>
  <c r="AF178" i="1"/>
  <c r="AF181" i="1"/>
  <c r="AF158" i="1"/>
  <c r="AF209" i="1"/>
  <c r="AF159" i="1"/>
  <c r="AF160" i="1"/>
  <c r="AF128" i="1"/>
  <c r="AF129" i="1"/>
  <c r="AF130" i="1"/>
  <c r="AF131" i="1"/>
  <c r="AF161" i="1"/>
  <c r="AF162" i="1"/>
  <c r="AF163" i="1"/>
  <c r="AF164" i="1"/>
  <c r="AF133" i="1"/>
  <c r="AF97" i="1"/>
  <c r="AF28" i="1"/>
  <c r="AF94" i="1"/>
  <c r="AF61" i="1"/>
  <c r="AF69" i="1"/>
  <c r="AF70" i="1"/>
  <c r="AF71" i="1"/>
  <c r="AF74" i="1"/>
  <c r="AF78" i="1"/>
  <c r="AF60" i="1"/>
  <c r="AF101" i="1"/>
  <c r="AF102" i="1"/>
  <c r="AF103" i="1"/>
  <c r="AF104" i="1"/>
  <c r="AF105" i="1"/>
  <c r="AF106" i="1"/>
  <c r="AF107" i="1"/>
  <c r="AF108" i="1"/>
  <c r="AF109" i="1"/>
  <c r="AF111" i="1"/>
  <c r="AF112" i="1"/>
  <c r="AF113" i="1"/>
  <c r="AF114" i="1"/>
  <c r="AF115" i="1"/>
  <c r="AF116" i="1"/>
  <c r="AF117" i="1"/>
  <c r="AF118" i="1"/>
  <c r="AF119" i="1"/>
  <c r="AF121" i="1"/>
  <c r="AF122" i="1"/>
  <c r="AF123" i="1"/>
  <c r="AF124" i="1"/>
  <c r="AF125" i="1"/>
  <c r="AF99" i="1"/>
  <c r="AF46" i="1"/>
  <c r="AF31" i="1"/>
  <c r="AF32" i="1"/>
  <c r="AF33" i="1"/>
  <c r="AF34" i="1"/>
  <c r="AF35" i="1"/>
  <c r="AF37" i="1"/>
  <c r="AF38" i="1"/>
  <c r="AF48" i="1"/>
  <c r="AF30" i="1"/>
  <c r="AF9" i="1"/>
  <c r="AF15" i="1"/>
  <c r="AF8" i="1"/>
  <c r="AF7" i="1"/>
  <c r="AF10" i="1"/>
  <c r="AF11" i="1"/>
  <c r="AF12" i="1"/>
  <c r="AF13" i="1"/>
  <c r="AF19" i="1"/>
  <c r="AF20" i="1"/>
  <c r="AF21" i="1"/>
  <c r="AF22" i="1"/>
  <c r="AF23" i="1"/>
  <c r="AF224" i="1"/>
  <c r="AF225" i="1"/>
  <c r="AF223" i="1"/>
  <c r="AF346" i="1" l="1"/>
  <c r="AF1127" i="1" s="1"/>
  <c r="AF59" i="1"/>
  <c r="AF837" i="1"/>
  <c r="AF319" i="1"/>
  <c r="AF621" i="1"/>
  <c r="AF1136" i="1" s="1"/>
  <c r="AF786" i="1"/>
  <c r="AF498" i="1"/>
  <c r="AK680" i="2"/>
  <c r="AL680" i="2" s="1"/>
  <c r="AA680" i="2"/>
  <c r="AB680" i="2" s="1"/>
  <c r="BC680" i="2"/>
  <c r="BD680" i="2" s="1"/>
  <c r="AS680" i="2"/>
  <c r="AT680" i="2" s="1"/>
  <c r="AF132" i="1"/>
  <c r="AI904" i="1"/>
  <c r="AA677" i="2"/>
  <c r="AB677" i="2" s="1"/>
  <c r="BA904" i="1"/>
  <c r="BC677" i="2" s="1"/>
  <c r="BD677" i="2" s="1"/>
  <c r="AS677" i="2"/>
  <c r="AT677" i="2" s="1"/>
  <c r="BA913" i="1"/>
  <c r="BC688" i="2" s="1"/>
  <c r="BD688" i="2" s="1"/>
  <c r="AS688" i="2"/>
  <c r="AT688" i="2" s="1"/>
  <c r="BA950" i="1"/>
  <c r="BC721" i="2" s="1"/>
  <c r="BD721" i="2" s="1"/>
  <c r="AS721" i="2"/>
  <c r="AT721" i="2" s="1"/>
  <c r="AF746" i="1"/>
  <c r="AF726" i="1"/>
  <c r="AF1137" i="1" s="1"/>
  <c r="AF216" i="1"/>
  <c r="AI219" i="1"/>
  <c r="AK181" i="2" s="1"/>
  <c r="AL181" i="2" s="1"/>
  <c r="BA220" i="1"/>
  <c r="BC182" i="2" s="1"/>
  <c r="BD182" i="2" s="1"/>
  <c r="AI220" i="1"/>
  <c r="AK182" i="2" s="1"/>
  <c r="AL182" i="2" s="1"/>
  <c r="AF448" i="1"/>
  <c r="AF468" i="1"/>
  <c r="AF1132" i="1" s="1"/>
  <c r="AF596" i="1"/>
  <c r="AF1135" i="1" s="1"/>
  <c r="AF199" i="1"/>
  <c r="AF1123" i="1" s="1"/>
  <c r="AF24" i="1"/>
  <c r="AF29" i="1" s="1"/>
  <c r="AF126" i="1"/>
  <c r="AF1122" i="1" s="1"/>
  <c r="AF93" i="1"/>
  <c r="AF1119" i="1" s="1"/>
  <c r="AF213" i="1"/>
  <c r="AF1125" i="1" s="1"/>
  <c r="AF182" i="1"/>
  <c r="AF98" i="1"/>
  <c r="AZ913" i="1"/>
  <c r="AR913" i="1"/>
  <c r="AI913" i="1"/>
  <c r="AH913" i="1"/>
  <c r="AI950" i="1"/>
  <c r="Z913" i="1"/>
  <c r="AF1128" i="1"/>
  <c r="AF806" i="1"/>
  <c r="AF221" i="1"/>
  <c r="AF1086" i="1"/>
  <c r="AF1094" i="1"/>
  <c r="AF730" i="1"/>
  <c r="AF1129" i="1"/>
  <c r="AF1080" i="1"/>
  <c r="AF816" i="1"/>
  <c r="AF486" i="1"/>
  <c r="AH219" i="1"/>
  <c r="AH220" i="1"/>
  <c r="Z904" i="1"/>
  <c r="AH904" i="1"/>
  <c r="AR904" i="1"/>
  <c r="AZ904" i="1"/>
  <c r="Z950" i="1"/>
  <c r="AH950" i="1"/>
  <c r="AZ950" i="1"/>
  <c r="AZ219" i="1"/>
  <c r="AR950" i="1"/>
  <c r="AR220" i="1"/>
  <c r="AR219" i="1"/>
  <c r="AZ220" i="1"/>
  <c r="BA219" i="1"/>
  <c r="BC181" i="2" s="1"/>
  <c r="BD181" i="2" s="1"/>
  <c r="AY732" i="1"/>
  <c r="BA546" i="2" s="1"/>
  <c r="BB546" i="2" s="1"/>
  <c r="AX732" i="1"/>
  <c r="AV732" i="1"/>
  <c r="AT732" i="1"/>
  <c r="AQ732" i="1"/>
  <c r="AS546" i="2" s="1"/>
  <c r="AT546" i="2" s="1"/>
  <c r="AP732" i="1"/>
  <c r="AN732" i="1"/>
  <c r="AL732" i="1"/>
  <c r="AG732" i="1"/>
  <c r="AI546" i="2" s="1"/>
  <c r="AJ546" i="2" s="1"/>
  <c r="AD732" i="1"/>
  <c r="AB732" i="1"/>
  <c r="Y732" i="1"/>
  <c r="AA546" i="2" s="1"/>
  <c r="AB546" i="2" s="1"/>
  <c r="X732" i="1"/>
  <c r="V732" i="1"/>
  <c r="T732" i="1"/>
  <c r="AY554" i="1"/>
  <c r="BA422" i="2" s="1"/>
  <c r="BB422" i="2" s="1"/>
  <c r="AX554" i="1"/>
  <c r="AV554" i="1"/>
  <c r="AT554" i="1"/>
  <c r="AQ554" i="1"/>
  <c r="AS422" i="2" s="1"/>
  <c r="AT422" i="2" s="1"/>
  <c r="AP554" i="1"/>
  <c r="AN554" i="1"/>
  <c r="AL554" i="1"/>
  <c r="AG554" i="1"/>
  <c r="AI422" i="2" s="1"/>
  <c r="AJ422" i="2" s="1"/>
  <c r="AD554" i="1"/>
  <c r="AB554" i="1"/>
  <c r="Y554" i="1"/>
  <c r="AA422" i="2" s="1"/>
  <c r="AB422" i="2" s="1"/>
  <c r="X554" i="1"/>
  <c r="V554" i="1"/>
  <c r="T554" i="1"/>
  <c r="AD545" i="1"/>
  <c r="AD544" i="1"/>
  <c r="AY544" i="1"/>
  <c r="BA415" i="2" s="1"/>
  <c r="BB415" i="2" s="1"/>
  <c r="AX544" i="1"/>
  <c r="AV544" i="1"/>
  <c r="AT544" i="1"/>
  <c r="AQ544" i="1"/>
  <c r="AS415" i="2" s="1"/>
  <c r="AT415" i="2" s="1"/>
  <c r="AP544" i="1"/>
  <c r="AN544" i="1"/>
  <c r="AL544" i="1"/>
  <c r="AG544" i="1"/>
  <c r="AI415" i="2" s="1"/>
  <c r="AJ415" i="2" s="1"/>
  <c r="AB544" i="1"/>
  <c r="Y544" i="1"/>
  <c r="AA415" i="2" s="1"/>
  <c r="AB415" i="2" s="1"/>
  <c r="X544" i="1"/>
  <c r="V544" i="1"/>
  <c r="T544" i="1"/>
  <c r="AY545" i="1"/>
  <c r="BA416" i="2" s="1"/>
  <c r="BB416" i="2" s="1"/>
  <c r="AX545" i="1"/>
  <c r="AV545" i="1"/>
  <c r="AT545" i="1"/>
  <c r="AQ545" i="1"/>
  <c r="AS416" i="2" s="1"/>
  <c r="AT416" i="2" s="1"/>
  <c r="AP545" i="1"/>
  <c r="AN545" i="1"/>
  <c r="AL545" i="1"/>
  <c r="AG545" i="1"/>
  <c r="AI416" i="2" s="1"/>
  <c r="AJ416" i="2" s="1"/>
  <c r="AB545" i="1"/>
  <c r="Y545" i="1"/>
  <c r="AA416" i="2" s="1"/>
  <c r="AB416" i="2" s="1"/>
  <c r="X545" i="1"/>
  <c r="V545" i="1"/>
  <c r="T545" i="1"/>
  <c r="AY547" i="1"/>
  <c r="BA417" i="2" s="1"/>
  <c r="BB417" i="2" s="1"/>
  <c r="AX547" i="1"/>
  <c r="AV547" i="1"/>
  <c r="AT547" i="1"/>
  <c r="AQ547" i="1"/>
  <c r="AS417" i="2" s="1"/>
  <c r="AT417" i="2" s="1"/>
  <c r="AP547" i="1"/>
  <c r="AN547" i="1"/>
  <c r="AL547" i="1"/>
  <c r="AG547" i="1"/>
  <c r="AI417" i="2" s="1"/>
  <c r="AJ417" i="2" s="1"/>
  <c r="AD547" i="1"/>
  <c r="AB547" i="1"/>
  <c r="Y547" i="1"/>
  <c r="AA417" i="2" s="1"/>
  <c r="AB417" i="2" s="1"/>
  <c r="X547" i="1"/>
  <c r="V547" i="1"/>
  <c r="T547" i="1"/>
  <c r="AY548" i="1"/>
  <c r="BA418" i="2" s="1"/>
  <c r="BB418" i="2" s="1"/>
  <c r="AX548" i="1"/>
  <c r="AV548" i="1"/>
  <c r="AT548" i="1"/>
  <c r="AQ548" i="1"/>
  <c r="AS418" i="2" s="1"/>
  <c r="AT418" i="2" s="1"/>
  <c r="AP548" i="1"/>
  <c r="AN548" i="1"/>
  <c r="AL548" i="1"/>
  <c r="AG548" i="1"/>
  <c r="AI418" i="2" s="1"/>
  <c r="AJ418" i="2" s="1"/>
  <c r="AD548" i="1"/>
  <c r="AB548" i="1"/>
  <c r="Y548" i="1"/>
  <c r="AA418" i="2" s="1"/>
  <c r="AB418" i="2" s="1"/>
  <c r="X548" i="1"/>
  <c r="V548" i="1"/>
  <c r="T548" i="1"/>
  <c r="AD609" i="1"/>
  <c r="AD605" i="1"/>
  <c r="AD599" i="1"/>
  <c r="AY927" i="1"/>
  <c r="BA697" i="2" s="1"/>
  <c r="BB697" i="2" s="1"/>
  <c r="AX927" i="1"/>
  <c r="AV927" i="1"/>
  <c r="AT927" i="1"/>
  <c r="AQ927" i="1"/>
  <c r="AS697" i="2" s="1"/>
  <c r="AT697" i="2" s="1"/>
  <c r="AN927" i="1"/>
  <c r="AR927" i="1" s="1"/>
  <c r="AG927" i="1"/>
  <c r="AI697" i="2" s="1"/>
  <c r="AJ697" i="2" s="1"/>
  <c r="AD927" i="1"/>
  <c r="Y927" i="1"/>
  <c r="AA697" i="2" s="1"/>
  <c r="AB697" i="2" s="1"/>
  <c r="X927" i="1"/>
  <c r="V927" i="1"/>
  <c r="T927" i="1"/>
  <c r="AY855" i="1"/>
  <c r="BA645" i="2" s="1"/>
  <c r="BB645" i="2" s="1"/>
  <c r="AX855" i="1"/>
  <c r="AV855" i="1"/>
  <c r="AT855" i="1"/>
  <c r="AQ855" i="1"/>
  <c r="AP855" i="1"/>
  <c r="AL855" i="1"/>
  <c r="AG855" i="1"/>
  <c r="AI645" i="2" s="1"/>
  <c r="AJ645" i="2" s="1"/>
  <c r="AD855" i="1"/>
  <c r="AB855" i="1"/>
  <c r="Y855" i="1"/>
  <c r="AA645" i="2" s="1"/>
  <c r="AB645" i="2" s="1"/>
  <c r="X855" i="1"/>
  <c r="V855" i="1"/>
  <c r="T855" i="1"/>
  <c r="AF420" i="1" l="1"/>
  <c r="AF1117" i="1"/>
  <c r="BA855" i="1"/>
  <c r="BC645" i="2" s="1"/>
  <c r="BD645" i="2" s="1"/>
  <c r="AS645" i="2"/>
  <c r="AT645" i="2" s="1"/>
  <c r="Q950" i="1"/>
  <c r="AK721" i="2"/>
  <c r="AL721" i="2" s="1"/>
  <c r="Q913" i="1"/>
  <c r="AK688" i="2"/>
  <c r="AL688" i="2" s="1"/>
  <c r="Q904" i="1"/>
  <c r="AK677" i="2"/>
  <c r="AL677" i="2" s="1"/>
  <c r="Q219" i="1"/>
  <c r="Q220" i="1"/>
  <c r="AF476" i="1"/>
  <c r="AF214" i="1"/>
  <c r="BA548" i="1"/>
  <c r="BC418" i="2" s="1"/>
  <c r="BD418" i="2" s="1"/>
  <c r="AF1131" i="1"/>
  <c r="AF1134" i="1" s="1"/>
  <c r="BA544" i="1"/>
  <c r="BC415" i="2" s="1"/>
  <c r="BD415" i="2" s="1"/>
  <c r="AF1138" i="1"/>
  <c r="AF1139" i="1" s="1"/>
  <c r="AF1120" i="1"/>
  <c r="AF1121" i="1" s="1"/>
  <c r="Z545" i="1"/>
  <c r="Z732" i="1"/>
  <c r="AF1145" i="1"/>
  <c r="Z548" i="1"/>
  <c r="Z544" i="1"/>
  <c r="Z554" i="1"/>
  <c r="Z547" i="1"/>
  <c r="Z927" i="1"/>
  <c r="AZ927" i="1"/>
  <c r="AF1130" i="1"/>
  <c r="AF1124" i="1"/>
  <c r="AH927" i="1"/>
  <c r="BA547" i="1"/>
  <c r="BC417" i="2" s="1"/>
  <c r="BD417" i="2" s="1"/>
  <c r="AF1116" i="1"/>
  <c r="AJ950" i="1"/>
  <c r="AJ913" i="1"/>
  <c r="BB913" i="1"/>
  <c r="BA927" i="1"/>
  <c r="BC697" i="2" s="1"/>
  <c r="BD697" i="2" s="1"/>
  <c r="BB220" i="1"/>
  <c r="BB219" i="1"/>
  <c r="AJ904" i="1"/>
  <c r="AF731" i="1"/>
  <c r="AF747" i="1" s="1"/>
  <c r="AF501" i="1"/>
  <c r="BB950" i="1"/>
  <c r="AF838" i="1"/>
  <c r="AF1140" i="1" s="1"/>
  <c r="AF127" i="1"/>
  <c r="BA732" i="1"/>
  <c r="BC546" i="2" s="1"/>
  <c r="BD546" i="2" s="1"/>
  <c r="BB904" i="1"/>
  <c r="AR548" i="1"/>
  <c r="AZ548" i="1"/>
  <c r="AI732" i="1"/>
  <c r="AK546" i="2" s="1"/>
  <c r="AL546" i="2" s="1"/>
  <c r="AR732" i="1"/>
  <c r="AZ732" i="1"/>
  <c r="AI545" i="1"/>
  <c r="AK416" i="2" s="1"/>
  <c r="AL416" i="2" s="1"/>
  <c r="AR554" i="1"/>
  <c r="AZ554" i="1"/>
  <c r="AI547" i="1"/>
  <c r="AK417" i="2" s="1"/>
  <c r="AL417" i="2" s="1"/>
  <c r="AI927" i="1"/>
  <c r="AK697" i="2" s="1"/>
  <c r="AL697" i="2" s="1"/>
  <c r="AR545" i="1"/>
  <c r="AZ545" i="1"/>
  <c r="AI554" i="1"/>
  <c r="AK422" i="2" s="1"/>
  <c r="AL422" i="2" s="1"/>
  <c r="BA554" i="1"/>
  <c r="BC422" i="2" s="1"/>
  <c r="BD422" i="2" s="1"/>
  <c r="BA545" i="1"/>
  <c r="BC416" i="2" s="1"/>
  <c r="BD416" i="2" s="1"/>
  <c r="AH732" i="1"/>
  <c r="AI544" i="1"/>
  <c r="AK415" i="2" s="1"/>
  <c r="AL415" i="2" s="1"/>
  <c r="AR544" i="1"/>
  <c r="AZ544" i="1"/>
  <c r="AH554" i="1"/>
  <c r="AI548" i="1"/>
  <c r="AK418" i="2" s="1"/>
  <c r="AL418" i="2" s="1"/>
  <c r="AH548" i="1"/>
  <c r="AH545" i="1"/>
  <c r="AH544" i="1"/>
  <c r="AH547" i="1"/>
  <c r="AR547" i="1"/>
  <c r="AZ547" i="1"/>
  <c r="Z855" i="1"/>
  <c r="AR855" i="1"/>
  <c r="AZ855" i="1"/>
  <c r="AI855" i="1"/>
  <c r="AH855" i="1"/>
  <c r="S688" i="2" l="1"/>
  <c r="T688" i="2" s="1"/>
  <c r="Q758" i="3"/>
  <c r="S677" i="2"/>
  <c r="T677" i="2" s="1"/>
  <c r="Q747" i="3"/>
  <c r="S721" i="2"/>
  <c r="T721" i="2" s="1"/>
  <c r="Q790" i="3"/>
  <c r="S680" i="2"/>
  <c r="T680" i="2" s="1"/>
  <c r="Q750" i="3"/>
  <c r="S181" i="2"/>
  <c r="T181" i="2" s="1"/>
  <c r="Q188" i="3"/>
  <c r="S182" i="2"/>
  <c r="T182" i="2" s="1"/>
  <c r="Q189" i="3"/>
  <c r="AF1118" i="1"/>
  <c r="AF1126" i="1" s="1"/>
  <c r="Q732" i="1"/>
  <c r="Q855" i="1"/>
  <c r="AK645" i="2"/>
  <c r="AL645" i="2" s="1"/>
  <c r="AF222" i="1"/>
  <c r="AF1143" i="1"/>
  <c r="Q544" i="1"/>
  <c r="Q548" i="1"/>
  <c r="R750" i="3"/>
  <c r="Q554" i="1"/>
  <c r="Q547" i="1"/>
  <c r="Q545" i="1"/>
  <c r="Q927" i="1"/>
  <c r="AJ927" i="1"/>
  <c r="AJ732" i="1"/>
  <c r="AJ548" i="1"/>
  <c r="AJ545" i="1"/>
  <c r="R913" i="1"/>
  <c r="R758" i="3" s="1"/>
  <c r="R950" i="1"/>
  <c r="R790" i="3" s="1"/>
  <c r="AJ855" i="1"/>
  <c r="AJ547" i="1"/>
  <c r="AJ544" i="1"/>
  <c r="R904" i="1"/>
  <c r="R747" i="3" s="1"/>
  <c r="BB548" i="1"/>
  <c r="BB927" i="1"/>
  <c r="BB554" i="1"/>
  <c r="BB732" i="1"/>
  <c r="BB545" i="1"/>
  <c r="BB547" i="1"/>
  <c r="BB544" i="1"/>
  <c r="BB855" i="1"/>
  <c r="R544" i="1" l="1"/>
  <c r="R461" i="3" s="1"/>
  <c r="S546" i="2"/>
  <c r="T546" i="2" s="1"/>
  <c r="Q610" i="3"/>
  <c r="S416" i="2"/>
  <c r="T416" i="2" s="1"/>
  <c r="Q462" i="3"/>
  <c r="S645" i="2"/>
  <c r="T645" i="2" s="1"/>
  <c r="Q715" i="3"/>
  <c r="S697" i="2"/>
  <c r="T697" i="2" s="1"/>
  <c r="Q767" i="3"/>
  <c r="S418" i="2"/>
  <c r="T418" i="2" s="1"/>
  <c r="Q464" i="3"/>
  <c r="S417" i="2"/>
  <c r="T417" i="2" s="1"/>
  <c r="Q463" i="3"/>
  <c r="S415" i="2"/>
  <c r="T415" i="2" s="1"/>
  <c r="Q461" i="3"/>
  <c r="S422" i="2"/>
  <c r="T422" i="2" s="1"/>
  <c r="Q468" i="3"/>
  <c r="R548" i="1"/>
  <c r="R464" i="3" s="1"/>
  <c r="R545" i="1"/>
  <c r="R462" i="3" s="1"/>
  <c r="R855" i="1"/>
  <c r="R715" i="3" s="1"/>
  <c r="R927" i="1"/>
  <c r="R767" i="3" s="1"/>
  <c r="R547" i="1"/>
  <c r="R463" i="3" s="1"/>
  <c r="R732" i="1"/>
  <c r="R610" i="3" s="1"/>
  <c r="AY799" i="1"/>
  <c r="BA600" i="2" s="1"/>
  <c r="BB600" i="2" s="1"/>
  <c r="AX799" i="1"/>
  <c r="AV799" i="1"/>
  <c r="AT799" i="1"/>
  <c r="AQ799" i="1"/>
  <c r="AS600" i="2" s="1"/>
  <c r="AT600" i="2" s="1"/>
  <c r="AP799" i="1"/>
  <c r="AN799" i="1"/>
  <c r="AL799" i="1"/>
  <c r="AG799" i="1"/>
  <c r="AI600" i="2" s="1"/>
  <c r="AJ600" i="2" s="1"/>
  <c r="AD799" i="1"/>
  <c r="AB799" i="1"/>
  <c r="Y799" i="1"/>
  <c r="AA600" i="2" s="1"/>
  <c r="AB600" i="2" s="1"/>
  <c r="X799" i="1"/>
  <c r="V799" i="1"/>
  <c r="T799" i="1"/>
  <c r="AY813" i="1"/>
  <c r="BA614" i="2" s="1"/>
  <c r="BB614" i="2" s="1"/>
  <c r="AX813" i="1"/>
  <c r="AV813" i="1"/>
  <c r="AT813" i="1"/>
  <c r="AQ813" i="1"/>
  <c r="AS614" i="2" s="1"/>
  <c r="AT614" i="2" s="1"/>
  <c r="AP813" i="1"/>
  <c r="AN813" i="1"/>
  <c r="AL813" i="1"/>
  <c r="AG813" i="1"/>
  <c r="AI614" i="2" s="1"/>
  <c r="AJ614" i="2" s="1"/>
  <c r="AD813" i="1"/>
  <c r="AB813" i="1"/>
  <c r="Y813" i="1"/>
  <c r="AA614" i="2" s="1"/>
  <c r="AB614" i="2" s="1"/>
  <c r="X813" i="1"/>
  <c r="V813" i="1"/>
  <c r="T813" i="1"/>
  <c r="AY814" i="1"/>
  <c r="BA615" i="2" s="1"/>
  <c r="BB615" i="2" s="1"/>
  <c r="AX814" i="1"/>
  <c r="AV814" i="1"/>
  <c r="AT814" i="1"/>
  <c r="AQ814" i="1"/>
  <c r="AS615" i="2" s="1"/>
  <c r="AT615" i="2" s="1"/>
  <c r="AP814" i="1"/>
  <c r="AN814" i="1"/>
  <c r="AG814" i="1"/>
  <c r="AI615" i="2" s="1"/>
  <c r="AJ615" i="2" s="1"/>
  <c r="AD814" i="1"/>
  <c r="AB814" i="1"/>
  <c r="Y814" i="1"/>
  <c r="AA615" i="2" s="1"/>
  <c r="AB615" i="2" s="1"/>
  <c r="X814" i="1"/>
  <c r="V814" i="1"/>
  <c r="T814" i="1"/>
  <c r="AD435" i="1"/>
  <c r="AD323" i="1"/>
  <c r="AD320" i="1"/>
  <c r="AD38" i="1"/>
  <c r="AY38" i="1"/>
  <c r="BA39" i="2" s="1"/>
  <c r="BB39" i="2" s="1"/>
  <c r="AX38" i="1"/>
  <c r="AV38" i="1"/>
  <c r="AT38" i="1"/>
  <c r="AQ38" i="1"/>
  <c r="AS39" i="2" s="1"/>
  <c r="AT39" i="2" s="1"/>
  <c r="AN38" i="1"/>
  <c r="AL38" i="1"/>
  <c r="AG38" i="1"/>
  <c r="AI39" i="2" s="1"/>
  <c r="AJ39" i="2" s="1"/>
  <c r="X38" i="1"/>
  <c r="V38" i="1"/>
  <c r="AG37" i="1"/>
  <c r="AI38" i="2" s="1"/>
  <c r="AJ38" i="2" s="1"/>
  <c r="AY37" i="1"/>
  <c r="BA38" i="2" s="1"/>
  <c r="BB38" i="2" s="1"/>
  <c r="AX37" i="1"/>
  <c r="AV37" i="1"/>
  <c r="AT37" i="1"/>
  <c r="AQ37" i="1"/>
  <c r="AS38" i="2" s="1"/>
  <c r="AT38" i="2" s="1"/>
  <c r="AN37" i="1"/>
  <c r="AL37" i="1"/>
  <c r="X37" i="1"/>
  <c r="V37" i="1"/>
  <c r="AD195" i="1"/>
  <c r="AD215" i="1"/>
  <c r="AD61" i="1"/>
  <c r="AD10" i="1"/>
  <c r="AD11" i="1"/>
  <c r="AD12" i="1"/>
  <c r="AD13" i="1"/>
  <c r="AD19" i="1"/>
  <c r="AD20" i="1"/>
  <c r="AD21" i="1"/>
  <c r="AD7" i="1"/>
  <c r="AD9" i="1"/>
  <c r="AD15" i="1"/>
  <c r="AD8" i="1"/>
  <c r="AY119" i="1"/>
  <c r="BA98" i="2" s="1"/>
  <c r="BB98" i="2" s="1"/>
  <c r="AX119" i="1"/>
  <c r="AV119" i="1"/>
  <c r="AT119" i="1"/>
  <c r="AQ119" i="1"/>
  <c r="AS98" i="2" s="1"/>
  <c r="AT98" i="2" s="1"/>
  <c r="AN119" i="1"/>
  <c r="AL119" i="1"/>
  <c r="AG119" i="1"/>
  <c r="AI98" i="2" s="1"/>
  <c r="AJ98" i="2" s="1"/>
  <c r="AD119" i="1"/>
  <c r="AB119" i="1"/>
  <c r="X119" i="1"/>
  <c r="V119" i="1"/>
  <c r="AD216" i="1" l="1"/>
  <c r="BA37" i="1"/>
  <c r="BC38" i="2" s="1"/>
  <c r="BD38" i="2" s="1"/>
  <c r="BA38" i="1"/>
  <c r="BC39" i="2" s="1"/>
  <c r="BD39" i="2" s="1"/>
  <c r="BA799" i="1"/>
  <c r="BC600" i="2" s="1"/>
  <c r="BD600" i="2" s="1"/>
  <c r="BA119" i="1"/>
  <c r="BC98" i="2" s="1"/>
  <c r="BD98" i="2" s="1"/>
  <c r="AD37" i="1"/>
  <c r="AH37" i="1" s="1"/>
  <c r="AI799" i="1"/>
  <c r="AK600" i="2" s="1"/>
  <c r="AL600" i="2" s="1"/>
  <c r="AR119" i="1"/>
  <c r="AZ119" i="1"/>
  <c r="AR37" i="1"/>
  <c r="AZ37" i="1"/>
  <c r="AR38" i="1"/>
  <c r="AZ38" i="1"/>
  <c r="AZ814" i="1"/>
  <c r="AR813" i="1"/>
  <c r="AZ813" i="1"/>
  <c r="Z799" i="1"/>
  <c r="AH799" i="1"/>
  <c r="AZ799" i="1"/>
  <c r="AI813" i="1"/>
  <c r="AK614" i="2" s="1"/>
  <c r="AL614" i="2" s="1"/>
  <c r="BA813" i="1"/>
  <c r="BC614" i="2" s="1"/>
  <c r="BD614" i="2" s="1"/>
  <c r="AR799" i="1"/>
  <c r="AH814" i="1"/>
  <c r="Z814" i="1"/>
  <c r="AR814" i="1"/>
  <c r="Z813" i="1"/>
  <c r="AH813" i="1"/>
  <c r="AI814" i="1"/>
  <c r="AK615" i="2" s="1"/>
  <c r="AL615" i="2" s="1"/>
  <c r="BA814" i="1"/>
  <c r="BC615" i="2" s="1"/>
  <c r="BD615" i="2" s="1"/>
  <c r="AH38" i="1"/>
  <c r="AH119" i="1"/>
  <c r="AD125" i="1"/>
  <c r="Q799" i="1" l="1"/>
  <c r="Q813" i="1"/>
  <c r="Q814" i="1"/>
  <c r="AJ799" i="1"/>
  <c r="AJ813" i="1"/>
  <c r="AJ814" i="1"/>
  <c r="BB799" i="1"/>
  <c r="BB38" i="1"/>
  <c r="BB37" i="1"/>
  <c r="BB814" i="1"/>
  <c r="BB813" i="1"/>
  <c r="BB119" i="1"/>
  <c r="AY35" i="1"/>
  <c r="BA35" i="2" s="1"/>
  <c r="BB35" i="2" s="1"/>
  <c r="AX35" i="1"/>
  <c r="AV35" i="1"/>
  <c r="AT35" i="1"/>
  <c r="AQ35" i="1"/>
  <c r="AS35" i="2" s="1"/>
  <c r="AT35" i="2" s="1"/>
  <c r="AN35" i="1"/>
  <c r="AL35" i="1"/>
  <c r="AG35" i="1"/>
  <c r="AI35" i="2" s="1"/>
  <c r="AJ35" i="2" s="1"/>
  <c r="AD35" i="1"/>
  <c r="X35" i="1"/>
  <c r="V35" i="1"/>
  <c r="S615" i="2" l="1"/>
  <c r="T615" i="2" s="1"/>
  <c r="Q685" i="3"/>
  <c r="S614" i="2"/>
  <c r="T614" i="2" s="1"/>
  <c r="Q684" i="3"/>
  <c r="S600" i="2"/>
  <c r="T600" i="2" s="1"/>
  <c r="Q670" i="3"/>
  <c r="R799" i="1"/>
  <c r="R670" i="3" s="1"/>
  <c r="R814" i="1"/>
  <c r="R685" i="3" s="1"/>
  <c r="R813" i="1"/>
  <c r="R684" i="3" s="1"/>
  <c r="AR35" i="1"/>
  <c r="AZ35" i="1"/>
  <c r="BA35" i="1"/>
  <c r="BC35" i="2" s="1"/>
  <c r="BD35" i="2" s="1"/>
  <c r="AH35" i="1"/>
  <c r="AY566" i="1"/>
  <c r="BA433" i="2" s="1"/>
  <c r="BB433" i="2" s="1"/>
  <c r="AX566" i="1"/>
  <c r="AV566" i="1"/>
  <c r="AT566" i="1"/>
  <c r="AQ566" i="1"/>
  <c r="AS433" i="2" s="1"/>
  <c r="AT433" i="2" s="1"/>
  <c r="AP566" i="1"/>
  <c r="AN566" i="1"/>
  <c r="AL566" i="1"/>
  <c r="AG566" i="1"/>
  <c r="AI433" i="2" s="1"/>
  <c r="AJ433" i="2" s="1"/>
  <c r="AD566" i="1"/>
  <c r="AB566" i="1"/>
  <c r="X566" i="1"/>
  <c r="V566" i="1"/>
  <c r="AY567" i="1"/>
  <c r="BA434" i="2" s="1"/>
  <c r="BB434" i="2" s="1"/>
  <c r="AX567" i="1"/>
  <c r="AT567" i="1"/>
  <c r="AQ567" i="1"/>
  <c r="AS434" i="2" s="1"/>
  <c r="AT434" i="2" s="1"/>
  <c r="AP567" i="1"/>
  <c r="AL567" i="1"/>
  <c r="AG567" i="1"/>
  <c r="AI434" i="2" s="1"/>
  <c r="AJ434" i="2" s="1"/>
  <c r="AD567" i="1"/>
  <c r="AB567" i="1"/>
  <c r="X567" i="1"/>
  <c r="V567" i="1"/>
  <c r="BA567" i="1" l="1"/>
  <c r="BC434" i="2" s="1"/>
  <c r="BD434" i="2" s="1"/>
  <c r="BB35" i="1"/>
  <c r="BA566" i="1"/>
  <c r="BC433" i="2" s="1"/>
  <c r="BD433" i="2" s="1"/>
  <c r="AZ567" i="1"/>
  <c r="AR566" i="1"/>
  <c r="AZ566" i="1"/>
  <c r="AR567" i="1"/>
  <c r="AH567" i="1"/>
  <c r="AH566" i="1"/>
  <c r="BB567" i="1" l="1"/>
  <c r="BB566" i="1"/>
  <c r="AB1091" i="1"/>
  <c r="AX888" i="1" l="1"/>
  <c r="AT888" i="1"/>
  <c r="AT887" i="1"/>
  <c r="AP887" i="1"/>
  <c r="AN887" i="1"/>
  <c r="AL887" i="1"/>
  <c r="AG865" i="1"/>
  <c r="AI654" i="2" s="1"/>
  <c r="AJ654" i="2" s="1"/>
  <c r="AG887" i="1"/>
  <c r="AI657" i="2" s="1"/>
  <c r="AJ657" i="2" s="1"/>
  <c r="AF887" i="1"/>
  <c r="AD889" i="1"/>
  <c r="AD888" i="1"/>
  <c r="AD887" i="1"/>
  <c r="AB889" i="1"/>
  <c r="AB888" i="1"/>
  <c r="AB887" i="1"/>
  <c r="AB897" i="1"/>
  <c r="AB864" i="1"/>
  <c r="T889" i="1"/>
  <c r="AY889" i="1"/>
  <c r="BA659" i="2" s="1"/>
  <c r="BB659" i="2" s="1"/>
  <c r="AX889" i="1"/>
  <c r="AV889" i="1"/>
  <c r="AT889" i="1"/>
  <c r="AQ889" i="1"/>
  <c r="AS659" i="2" s="1"/>
  <c r="AT659" i="2" s="1"/>
  <c r="AP889" i="1"/>
  <c r="AN889" i="1"/>
  <c r="AL889" i="1"/>
  <c r="AG889" i="1"/>
  <c r="AI659" i="2" s="1"/>
  <c r="AJ659" i="2" s="1"/>
  <c r="Y889" i="1"/>
  <c r="AA659" i="2" s="1"/>
  <c r="AB659" i="2" s="1"/>
  <c r="X889" i="1"/>
  <c r="V889" i="1"/>
  <c r="AB847" i="1"/>
  <c r="AY847" i="1"/>
  <c r="BA638" i="2" s="1"/>
  <c r="BB638" i="2" s="1"/>
  <c r="AX847" i="1"/>
  <c r="AV847" i="1"/>
  <c r="AT847" i="1"/>
  <c r="AQ847" i="1"/>
  <c r="AS638" i="2" s="1"/>
  <c r="AT638" i="2" s="1"/>
  <c r="AP847" i="1"/>
  <c r="AN847" i="1"/>
  <c r="AL847" i="1"/>
  <c r="AG847" i="1"/>
  <c r="AI638" i="2" s="1"/>
  <c r="AJ638" i="2" s="1"/>
  <c r="AD847" i="1"/>
  <c r="Y847" i="1"/>
  <c r="AA638" i="2" s="1"/>
  <c r="AB638" i="2" s="1"/>
  <c r="X847" i="1"/>
  <c r="V847" i="1"/>
  <c r="T847" i="1"/>
  <c r="AB783" i="1"/>
  <c r="BA889" i="1" l="1"/>
  <c r="BC659" i="2" s="1"/>
  <c r="BD659" i="2" s="1"/>
  <c r="BA847" i="1"/>
  <c r="BC638" i="2" s="1"/>
  <c r="BD638" i="2" s="1"/>
  <c r="AH889" i="1"/>
  <c r="Z889" i="1"/>
  <c r="AR889" i="1"/>
  <c r="AH888" i="1"/>
  <c r="AI847" i="1"/>
  <c r="AK638" i="2" s="1"/>
  <c r="AL638" i="2" s="1"/>
  <c r="AR847" i="1"/>
  <c r="AZ847" i="1"/>
  <c r="AZ889" i="1"/>
  <c r="AH887" i="1"/>
  <c r="AI889" i="1"/>
  <c r="AK659" i="2" s="1"/>
  <c r="AL659" i="2" s="1"/>
  <c r="AH847" i="1"/>
  <c r="Z847" i="1"/>
  <c r="Q889" i="1" l="1"/>
  <c r="Q847" i="1"/>
  <c r="AJ889" i="1"/>
  <c r="AJ847" i="1"/>
  <c r="BB847" i="1"/>
  <c r="BB889" i="1"/>
  <c r="S638" i="2" l="1"/>
  <c r="T638" i="2" s="1"/>
  <c r="Q708" i="3"/>
  <c r="S659" i="2"/>
  <c r="T659" i="2" s="1"/>
  <c r="Q729" i="3"/>
  <c r="R889" i="1"/>
  <c r="R729" i="3" s="1"/>
  <c r="R847" i="1"/>
  <c r="R708" i="3" s="1"/>
  <c r="AB711" i="1"/>
  <c r="AB664" i="1"/>
  <c r="AB723" i="1"/>
  <c r="AB725" i="1"/>
  <c r="V725" i="1"/>
  <c r="AY723" i="1"/>
  <c r="BA537" i="2" s="1"/>
  <c r="BB537" i="2" s="1"/>
  <c r="AX723" i="1"/>
  <c r="AV723" i="1"/>
  <c r="AT723" i="1"/>
  <c r="AQ723" i="1"/>
  <c r="AS537" i="2" s="1"/>
  <c r="AT537" i="2" s="1"/>
  <c r="AN723" i="1"/>
  <c r="AL723" i="1"/>
  <c r="AG723" i="1"/>
  <c r="AI537" i="2" s="1"/>
  <c r="AJ537" i="2" s="1"/>
  <c r="AD723" i="1"/>
  <c r="X723" i="1"/>
  <c r="V723" i="1"/>
  <c r="BA723" i="1" l="1"/>
  <c r="BC537" i="2" s="1"/>
  <c r="BD537" i="2" s="1"/>
  <c r="AR723" i="1"/>
  <c r="AZ723" i="1"/>
  <c r="AH723" i="1"/>
  <c r="BB723" i="1" l="1"/>
  <c r="AD325" i="1" l="1"/>
  <c r="X323" i="1"/>
  <c r="X61" i="1" l="1"/>
  <c r="BA704" i="2" l="1"/>
  <c r="BB704" i="2" s="1"/>
  <c r="AS704" i="2"/>
  <c r="AT704" i="2" s="1"/>
  <c r="AI704" i="2"/>
  <c r="AJ704" i="2" s="1"/>
  <c r="AA704" i="2"/>
  <c r="AB704" i="2" s="1"/>
  <c r="BC704" i="2" l="1"/>
  <c r="BD704" i="2" s="1"/>
  <c r="AK704" i="2"/>
  <c r="AL704" i="2" s="1"/>
  <c r="S704" i="2" l="1"/>
  <c r="T704" i="2" s="1"/>
  <c r="X184" i="1" l="1"/>
  <c r="AY184" i="1"/>
  <c r="BA146" i="2" s="1"/>
  <c r="BB146" i="2" s="1"/>
  <c r="AX184" i="1"/>
  <c r="AV184" i="1"/>
  <c r="AT184" i="1"/>
  <c r="AQ184" i="1"/>
  <c r="AS146" i="2" s="1"/>
  <c r="AT146" i="2" s="1"/>
  <c r="AP184" i="1"/>
  <c r="AN184" i="1"/>
  <c r="AL184" i="1"/>
  <c r="AG184" i="1"/>
  <c r="AI146" i="2" s="1"/>
  <c r="AJ146" i="2" s="1"/>
  <c r="AD184" i="1"/>
  <c r="V184" i="1"/>
  <c r="X186" i="1"/>
  <c r="X185" i="1"/>
  <c r="X183" i="1"/>
  <c r="X197" i="1"/>
  <c r="X196" i="1"/>
  <c r="X195" i="1"/>
  <c r="BA184" i="1" l="1"/>
  <c r="BC146" i="2" s="1"/>
  <c r="BD146" i="2" s="1"/>
  <c r="AH184" i="1"/>
  <c r="AR184" i="1"/>
  <c r="AZ184" i="1"/>
  <c r="AY217" i="1"/>
  <c r="BA179" i="2" s="1"/>
  <c r="BB179" i="2" s="1"/>
  <c r="AY208" i="1"/>
  <c r="BA170" i="2" s="1"/>
  <c r="BB170" i="2" s="1"/>
  <c r="AX217" i="1"/>
  <c r="AV217" i="1"/>
  <c r="AT217" i="1"/>
  <c r="AQ217" i="1"/>
  <c r="AS179" i="2" s="1"/>
  <c r="AT179" i="2" s="1"/>
  <c r="AQ208" i="1"/>
  <c r="AS170" i="2" s="1"/>
  <c r="AT170" i="2" s="1"/>
  <c r="AP217" i="1"/>
  <c r="AN217" i="1"/>
  <c r="AN207" i="1"/>
  <c r="AL221" i="1"/>
  <c r="AG217" i="1"/>
  <c r="AI179" i="2" s="1"/>
  <c r="AJ179" i="2" s="1"/>
  <c r="AG207" i="1"/>
  <c r="AI169" i="2" s="1"/>
  <c r="AJ169" i="2" s="1"/>
  <c r="AG208" i="1"/>
  <c r="AI170" i="2" s="1"/>
  <c r="AJ170" i="2" s="1"/>
  <c r="AD217" i="1"/>
  <c r="AB217" i="1"/>
  <c r="AB208" i="1"/>
  <c r="AV221" i="1" l="1"/>
  <c r="AB221" i="1"/>
  <c r="AD221" i="1"/>
  <c r="AQ221" i="1"/>
  <c r="AS183" i="2" s="1"/>
  <c r="AT183" i="2" s="1"/>
  <c r="AP221" i="1"/>
  <c r="AX221" i="1"/>
  <c r="AN221" i="1"/>
  <c r="AT221" i="1"/>
  <c r="AY221" i="1"/>
  <c r="BA183" i="2" s="1"/>
  <c r="BB183" i="2" s="1"/>
  <c r="AG221" i="1"/>
  <c r="AI183" i="2" s="1"/>
  <c r="AJ183" i="2" s="1"/>
  <c r="AR217" i="1"/>
  <c r="AZ217" i="1"/>
  <c r="AH217" i="1"/>
  <c r="BA217" i="1"/>
  <c r="BC179" i="2" s="1"/>
  <c r="BD179" i="2" s="1"/>
  <c r="BB184" i="1"/>
  <c r="X217" i="1"/>
  <c r="V217" i="1"/>
  <c r="X207" i="1"/>
  <c r="X215" i="1"/>
  <c r="AY48" i="1"/>
  <c r="BA44" i="2" s="1"/>
  <c r="BB44" i="2" s="1"/>
  <c r="AX48" i="1"/>
  <c r="AQ48" i="1"/>
  <c r="AS44" i="2" s="1"/>
  <c r="AT44" i="2" s="1"/>
  <c r="AN48" i="1"/>
  <c r="AL48" i="1"/>
  <c r="AG48" i="1"/>
  <c r="AI44" i="2" s="1"/>
  <c r="AJ44" i="2" s="1"/>
  <c r="AD48" i="1"/>
  <c r="AB48" i="1"/>
  <c r="X48" i="1"/>
  <c r="V48" i="1"/>
  <c r="AY46" i="1"/>
  <c r="BA42" i="2" s="1"/>
  <c r="BB42" i="2" s="1"/>
  <c r="AX46" i="1"/>
  <c r="AV46" i="1"/>
  <c r="AT46" i="1"/>
  <c r="AQ46" i="1"/>
  <c r="AS42" i="2" s="1"/>
  <c r="AT42" i="2" s="1"/>
  <c r="AN46" i="1"/>
  <c r="AL46" i="1"/>
  <c r="AG46" i="1"/>
  <c r="AI42" i="2" s="1"/>
  <c r="AJ42" i="2" s="1"/>
  <c r="AD46" i="1"/>
  <c r="AB46" i="1"/>
  <c r="AB59" i="1" s="1"/>
  <c r="X46" i="1"/>
  <c r="V46" i="1"/>
  <c r="X216" i="1" l="1"/>
  <c r="AR221" i="1"/>
  <c r="AH221" i="1"/>
  <c r="X221" i="1"/>
  <c r="BA46" i="1"/>
  <c r="BC42" i="2" s="1"/>
  <c r="BD42" i="2" s="1"/>
  <c r="BA48" i="1"/>
  <c r="BC44" i="2" s="1"/>
  <c r="BD44" i="2" s="1"/>
  <c r="V221" i="1"/>
  <c r="AP127" i="1"/>
  <c r="AP1117" i="1"/>
  <c r="AP1118" i="1" s="1"/>
  <c r="BB217" i="1"/>
  <c r="AZ221" i="1"/>
  <c r="BA221" i="1"/>
  <c r="BC183" i="2" s="1"/>
  <c r="BD183" i="2" s="1"/>
  <c r="AH46" i="1"/>
  <c r="AR46" i="1"/>
  <c r="AH48" i="1"/>
  <c r="AR48" i="1"/>
  <c r="AZ48" i="1"/>
  <c r="AZ46" i="1"/>
  <c r="BB221" i="1" l="1"/>
  <c r="BB46" i="1"/>
  <c r="BB48" i="1"/>
  <c r="AY173" i="1" l="1"/>
  <c r="BA134" i="2" s="1"/>
  <c r="BB134" i="2" s="1"/>
  <c r="AX173" i="1"/>
  <c r="AV173" i="1"/>
  <c r="AT173" i="1"/>
  <c r="AQ173" i="1"/>
  <c r="AS134" i="2" s="1"/>
  <c r="AT134" i="2" s="1"/>
  <c r="AP173" i="1"/>
  <c r="AN173" i="1"/>
  <c r="AL173" i="1"/>
  <c r="AG173" i="1"/>
  <c r="AI134" i="2" s="1"/>
  <c r="AJ134" i="2" s="1"/>
  <c r="AD173" i="1"/>
  <c r="X173" i="1"/>
  <c r="V173" i="1"/>
  <c r="AY34" i="1"/>
  <c r="BA34" i="2" s="1"/>
  <c r="BB34" i="2" s="1"/>
  <c r="AX34" i="1"/>
  <c r="AV34" i="1"/>
  <c r="AT34" i="1"/>
  <c r="AQ34" i="1"/>
  <c r="AS34" i="2" s="1"/>
  <c r="AT34" i="2" s="1"/>
  <c r="AN34" i="1"/>
  <c r="AL34" i="1"/>
  <c r="AG34" i="1"/>
  <c r="AI34" i="2" s="1"/>
  <c r="AJ34" i="2" s="1"/>
  <c r="AD34" i="1"/>
  <c r="X34" i="1"/>
  <c r="V34" i="1"/>
  <c r="BA34" i="1" l="1"/>
  <c r="BC34" i="2" s="1"/>
  <c r="BD34" i="2" s="1"/>
  <c r="BA173" i="1"/>
  <c r="BC134" i="2" s="1"/>
  <c r="BD134" i="2" s="1"/>
  <c r="AH34" i="1"/>
  <c r="AZ173" i="1"/>
  <c r="AR34" i="1"/>
  <c r="AZ34" i="1"/>
  <c r="AH173" i="1"/>
  <c r="AR173" i="1"/>
  <c r="V10" i="1"/>
  <c r="BB173" i="1" l="1"/>
  <c r="BB34" i="1"/>
  <c r="AY810" i="1"/>
  <c r="BA611" i="2" s="1"/>
  <c r="BB611" i="2" s="1"/>
  <c r="AX810" i="1"/>
  <c r="AV810" i="1"/>
  <c r="AT810" i="1"/>
  <c r="AQ810" i="1"/>
  <c r="AS611" i="2" s="1"/>
  <c r="AT611" i="2" s="1"/>
  <c r="AP810" i="1"/>
  <c r="AN810" i="1"/>
  <c r="AL810" i="1"/>
  <c r="AG810" i="1"/>
  <c r="AI611" i="2" s="1"/>
  <c r="AJ611" i="2" s="1"/>
  <c r="AD810" i="1"/>
  <c r="AB810" i="1"/>
  <c r="Y810" i="1"/>
  <c r="AA611" i="2" s="1"/>
  <c r="AB611" i="2" s="1"/>
  <c r="X810" i="1"/>
  <c r="V810" i="1"/>
  <c r="T810" i="1"/>
  <c r="BA810" i="1" l="1"/>
  <c r="BC611" i="2" s="1"/>
  <c r="BD611" i="2" s="1"/>
  <c r="AI810" i="1"/>
  <c r="AK611" i="2" s="1"/>
  <c r="AL611" i="2" s="1"/>
  <c r="AH810" i="1"/>
  <c r="AZ810" i="1"/>
  <c r="AR810" i="1"/>
  <c r="Z810" i="1"/>
  <c r="Q810" i="1" l="1"/>
  <c r="AJ810" i="1"/>
  <c r="BB810" i="1"/>
  <c r="S611" i="2" l="1"/>
  <c r="T611" i="2" s="1"/>
  <c r="Q681" i="3"/>
  <c r="R810" i="1"/>
  <c r="R681" i="3" s="1"/>
  <c r="AY888" i="1"/>
  <c r="BA658" i="2" s="1"/>
  <c r="BB658" i="2" s="1"/>
  <c r="AV888" i="1"/>
  <c r="AQ888" i="1"/>
  <c r="AS658" i="2" s="1"/>
  <c r="AT658" i="2" s="1"/>
  <c r="AP888" i="1"/>
  <c r="AN888" i="1"/>
  <c r="AL888" i="1"/>
  <c r="AG888" i="1"/>
  <c r="AI658" i="2" s="1"/>
  <c r="AJ658" i="2" s="1"/>
  <c r="Y888" i="1"/>
  <c r="AA658" i="2" s="1"/>
  <c r="AB658" i="2" s="1"/>
  <c r="X888" i="1"/>
  <c r="V888" i="1"/>
  <c r="T888" i="1"/>
  <c r="AY955" i="1"/>
  <c r="BA726" i="2" s="1"/>
  <c r="BB726" i="2" s="1"/>
  <c r="AX955" i="1"/>
  <c r="AV955" i="1"/>
  <c r="AT955" i="1"/>
  <c r="AQ955" i="1"/>
  <c r="AP955" i="1"/>
  <c r="AN955" i="1"/>
  <c r="AL955" i="1"/>
  <c r="AG955" i="1"/>
  <c r="AI726" i="2" s="1"/>
  <c r="AJ726" i="2" s="1"/>
  <c r="AD955" i="1"/>
  <c r="Y955" i="1"/>
  <c r="AA726" i="2" s="1"/>
  <c r="AB726" i="2" s="1"/>
  <c r="X955" i="1"/>
  <c r="V955" i="1"/>
  <c r="T955" i="1"/>
  <c r="AY956" i="1"/>
  <c r="BA727" i="2" s="1"/>
  <c r="BB727" i="2" s="1"/>
  <c r="AX956" i="1"/>
  <c r="AV956" i="1"/>
  <c r="AT956" i="1"/>
  <c r="AQ956" i="1"/>
  <c r="AS727" i="2" s="1"/>
  <c r="AT727" i="2" s="1"/>
  <c r="AN956" i="1"/>
  <c r="AL956" i="1"/>
  <c r="AG956" i="1"/>
  <c r="AI727" i="2" s="1"/>
  <c r="AJ727" i="2" s="1"/>
  <c r="AD956" i="1"/>
  <c r="Y956" i="1"/>
  <c r="AA727" i="2" s="1"/>
  <c r="AB727" i="2" s="1"/>
  <c r="X956" i="1"/>
  <c r="V956" i="1"/>
  <c r="T956" i="1"/>
  <c r="AY848" i="1"/>
  <c r="BA639" i="2" s="1"/>
  <c r="BB639" i="2" s="1"/>
  <c r="AX848" i="1"/>
  <c r="AV848" i="1"/>
  <c r="AT848" i="1"/>
  <c r="AQ848" i="1"/>
  <c r="AS639" i="2" s="1"/>
  <c r="AT639" i="2" s="1"/>
  <c r="AP848" i="1"/>
  <c r="AN848" i="1"/>
  <c r="AG848" i="1"/>
  <c r="AI639" i="2" s="1"/>
  <c r="AJ639" i="2" s="1"/>
  <c r="AD848" i="1"/>
  <c r="AB848" i="1"/>
  <c r="Y848" i="1"/>
  <c r="AA639" i="2" s="1"/>
  <c r="AB639" i="2" s="1"/>
  <c r="X848" i="1"/>
  <c r="V848" i="1"/>
  <c r="T848" i="1"/>
  <c r="AY845" i="1"/>
  <c r="BA636" i="2" s="1"/>
  <c r="BB636" i="2" s="1"/>
  <c r="AX845" i="1"/>
  <c r="AV845" i="1"/>
  <c r="AT845" i="1"/>
  <c r="AQ845" i="1"/>
  <c r="AP845" i="1"/>
  <c r="AN845" i="1"/>
  <c r="AL845" i="1"/>
  <c r="AG845" i="1"/>
  <c r="AI636" i="2" s="1"/>
  <c r="AJ636" i="2" s="1"/>
  <c r="AD845" i="1"/>
  <c r="AB845" i="1"/>
  <c r="Y845" i="1"/>
  <c r="AA636" i="2" s="1"/>
  <c r="AB636" i="2" s="1"/>
  <c r="X845" i="1"/>
  <c r="V845" i="1"/>
  <c r="T845" i="1"/>
  <c r="AY1078" i="1"/>
  <c r="BA798" i="2" s="1"/>
  <c r="BB798" i="2" s="1"/>
  <c r="AX1078" i="1"/>
  <c r="AV1078" i="1"/>
  <c r="AT1078" i="1"/>
  <c r="AQ1078" i="1"/>
  <c r="AP1078" i="1"/>
  <c r="AN1078" i="1"/>
  <c r="AL1078" i="1"/>
  <c r="AG1078" i="1"/>
  <c r="AI798" i="2" s="1"/>
  <c r="AJ798" i="2" s="1"/>
  <c r="AD1078" i="1"/>
  <c r="Y1078" i="1"/>
  <c r="AA798" i="2" s="1"/>
  <c r="AB798" i="2" s="1"/>
  <c r="X1078" i="1"/>
  <c r="V1078" i="1"/>
  <c r="T1078" i="1"/>
  <c r="AY1076" i="1"/>
  <c r="BA796" i="2" s="1"/>
  <c r="BB796" i="2" s="1"/>
  <c r="AX1076" i="1"/>
  <c r="AV1076" i="1"/>
  <c r="AT1076" i="1"/>
  <c r="AQ1076" i="1"/>
  <c r="AS796" i="2" s="1"/>
  <c r="AT796" i="2" s="1"/>
  <c r="AP1076" i="1"/>
  <c r="AN1076" i="1"/>
  <c r="AL1076" i="1"/>
  <c r="AG1076" i="1"/>
  <c r="AI796" i="2" s="1"/>
  <c r="AJ796" i="2" s="1"/>
  <c r="AD1076" i="1"/>
  <c r="Y1076" i="1"/>
  <c r="AA796" i="2" s="1"/>
  <c r="AB796" i="2" s="1"/>
  <c r="X1076" i="1"/>
  <c r="V1076" i="1"/>
  <c r="T1076" i="1"/>
  <c r="AY1073" i="1"/>
  <c r="BA793" i="2" s="1"/>
  <c r="BB793" i="2" s="1"/>
  <c r="AX1073" i="1"/>
  <c r="AV1073" i="1"/>
  <c r="AT1073" i="1"/>
  <c r="AQ1073" i="1"/>
  <c r="AS793" i="2" s="1"/>
  <c r="AT793" i="2" s="1"/>
  <c r="AP1073" i="1"/>
  <c r="AN1073" i="1"/>
  <c r="AL1073" i="1"/>
  <c r="AG1073" i="1"/>
  <c r="AI793" i="2" s="1"/>
  <c r="AJ793" i="2" s="1"/>
  <c r="AD1073" i="1"/>
  <c r="Y1073" i="1"/>
  <c r="AA793" i="2" s="1"/>
  <c r="AB793" i="2" s="1"/>
  <c r="X1073" i="1"/>
  <c r="V1073" i="1"/>
  <c r="T1073" i="1"/>
  <c r="BA1078" i="1" l="1"/>
  <c r="BC798" i="2" s="1"/>
  <c r="BD798" i="2" s="1"/>
  <c r="AS798" i="2"/>
  <c r="AT798" i="2" s="1"/>
  <c r="BA955" i="1"/>
  <c r="BC726" i="2" s="1"/>
  <c r="BD726" i="2" s="1"/>
  <c r="AS726" i="2"/>
  <c r="AT726" i="2" s="1"/>
  <c r="BA845" i="1"/>
  <c r="BC636" i="2" s="1"/>
  <c r="BD636" i="2" s="1"/>
  <c r="AS636" i="2"/>
  <c r="AT636" i="2" s="1"/>
  <c r="BA1076" i="1"/>
  <c r="BC796" i="2" s="1"/>
  <c r="BD796" i="2" s="1"/>
  <c r="BA956" i="1"/>
  <c r="BC727" i="2" s="1"/>
  <c r="BD727" i="2" s="1"/>
  <c r="BA888" i="1"/>
  <c r="BC658" i="2" s="1"/>
  <c r="BD658" i="2" s="1"/>
  <c r="AI1078" i="1"/>
  <c r="AI1076" i="1"/>
  <c r="AK796" i="2" s="1"/>
  <c r="AL796" i="2" s="1"/>
  <c r="AI955" i="1"/>
  <c r="AI956" i="1"/>
  <c r="AK727" i="2" s="1"/>
  <c r="AL727" i="2" s="1"/>
  <c r="AI845" i="1"/>
  <c r="AI888" i="1"/>
  <c r="AK658" i="2" s="1"/>
  <c r="AL658" i="2" s="1"/>
  <c r="Z888" i="1"/>
  <c r="AJ888" i="1" s="1"/>
  <c r="AR888" i="1"/>
  <c r="AZ888" i="1"/>
  <c r="Z1073" i="1"/>
  <c r="AH1073" i="1"/>
  <c r="AR1073" i="1"/>
  <c r="AZ1073" i="1"/>
  <c r="Z1076" i="1"/>
  <c r="AH1076" i="1"/>
  <c r="AR1076" i="1"/>
  <c r="AZ1076" i="1"/>
  <c r="Z1078" i="1"/>
  <c r="Z955" i="1"/>
  <c r="AH955" i="1"/>
  <c r="AR955" i="1"/>
  <c r="AZ955" i="1"/>
  <c r="AH1078" i="1"/>
  <c r="Z956" i="1"/>
  <c r="AH956" i="1"/>
  <c r="AR956" i="1"/>
  <c r="AZ956" i="1"/>
  <c r="AR1078" i="1"/>
  <c r="AZ1078" i="1"/>
  <c r="AI1073" i="1"/>
  <c r="AK793" i="2" s="1"/>
  <c r="AL793" i="2" s="1"/>
  <c r="BA1073" i="1"/>
  <c r="BC793" i="2" s="1"/>
  <c r="BD793" i="2" s="1"/>
  <c r="Z845" i="1"/>
  <c r="AH845" i="1"/>
  <c r="AR845" i="1"/>
  <c r="AZ845" i="1"/>
  <c r="AH848" i="1"/>
  <c r="AR848" i="1"/>
  <c r="AZ848" i="1"/>
  <c r="AI848" i="1"/>
  <c r="AK639" i="2" s="1"/>
  <c r="AL639" i="2" s="1"/>
  <c r="BA848" i="1"/>
  <c r="BC639" i="2" s="1"/>
  <c r="BD639" i="2" s="1"/>
  <c r="Z848" i="1"/>
  <c r="Q955" i="1" l="1"/>
  <c r="AK726" i="2"/>
  <c r="AL726" i="2" s="1"/>
  <c r="Q1078" i="1"/>
  <c r="AK798" i="2"/>
  <c r="AL798" i="2" s="1"/>
  <c r="Q845" i="1"/>
  <c r="AK636" i="2"/>
  <c r="AL636" i="2" s="1"/>
  <c r="Q1076" i="1"/>
  <c r="Q956" i="1"/>
  <c r="Q888" i="1"/>
  <c r="Q848" i="1"/>
  <c r="AJ848" i="1"/>
  <c r="AJ1073" i="1"/>
  <c r="AJ955" i="1"/>
  <c r="AJ845" i="1"/>
  <c r="AJ956" i="1"/>
  <c r="Q1073" i="1"/>
  <c r="BB888" i="1"/>
  <c r="AJ1078" i="1"/>
  <c r="BB1076" i="1"/>
  <c r="AJ1076" i="1"/>
  <c r="BB1073" i="1"/>
  <c r="BB955" i="1"/>
  <c r="BB956" i="1"/>
  <c r="BB845" i="1"/>
  <c r="BB1078" i="1"/>
  <c r="BB848" i="1"/>
  <c r="S793" i="2" l="1"/>
  <c r="T793" i="2" s="1"/>
  <c r="Q870" i="3"/>
  <c r="S798" i="2"/>
  <c r="T798" i="2" s="1"/>
  <c r="Q875" i="3"/>
  <c r="S796" i="2"/>
  <c r="T796" i="2" s="1"/>
  <c r="Q873" i="3"/>
  <c r="S727" i="2"/>
  <c r="T727" i="2" s="1"/>
  <c r="Q796" i="3"/>
  <c r="S639" i="2"/>
  <c r="T639" i="2" s="1"/>
  <c r="Q709" i="3"/>
  <c r="S658" i="2"/>
  <c r="T658" i="2" s="1"/>
  <c r="Q728" i="3"/>
  <c r="S636" i="2"/>
  <c r="T636" i="2" s="1"/>
  <c r="Q706" i="3"/>
  <c r="S726" i="2"/>
  <c r="T726" i="2" s="1"/>
  <c r="Q795" i="3"/>
  <c r="R1078" i="1"/>
  <c r="R875" i="3" s="1"/>
  <c r="R956" i="1"/>
  <c r="R796" i="3" s="1"/>
  <c r="R1076" i="1"/>
  <c r="R873" i="3" s="1"/>
  <c r="R888" i="1"/>
  <c r="R728" i="3" s="1"/>
  <c r="R1073" i="1"/>
  <c r="R870" i="3" s="1"/>
  <c r="R955" i="1"/>
  <c r="R795" i="3" s="1"/>
  <c r="R845" i="1"/>
  <c r="R706" i="3" s="1"/>
  <c r="R848" i="1"/>
  <c r="R709" i="3" s="1"/>
  <c r="AY711" i="1" l="1"/>
  <c r="BA530" i="2" s="1"/>
  <c r="BB530" i="2" s="1"/>
  <c r="AX711" i="1"/>
  <c r="AV711" i="1"/>
  <c r="AT711" i="1"/>
  <c r="AQ711" i="1"/>
  <c r="AS530" i="2" s="1"/>
  <c r="AT530" i="2" s="1"/>
  <c r="AN711" i="1"/>
  <c r="AG711" i="1"/>
  <c r="AI530" i="2" s="1"/>
  <c r="AJ530" i="2" s="1"/>
  <c r="AD711" i="1"/>
  <c r="X711" i="1"/>
  <c r="V711" i="1"/>
  <c r="AY721" i="1"/>
  <c r="BA536" i="2" s="1"/>
  <c r="BB536" i="2" s="1"/>
  <c r="AX721" i="1"/>
  <c r="AV721" i="1"/>
  <c r="AT721" i="1"/>
  <c r="AQ721" i="1"/>
  <c r="AS536" i="2" s="1"/>
  <c r="AT536" i="2" s="1"/>
  <c r="AN721" i="1"/>
  <c r="AL721" i="1"/>
  <c r="AG721" i="1"/>
  <c r="AI536" i="2" s="1"/>
  <c r="AJ536" i="2" s="1"/>
  <c r="AD721" i="1"/>
  <c r="AB721" i="1"/>
  <c r="X721" i="1"/>
  <c r="V721" i="1"/>
  <c r="AX664" i="1"/>
  <c r="AV664" i="1"/>
  <c r="AT664" i="1"/>
  <c r="AQ664" i="1"/>
  <c r="AP664" i="1"/>
  <c r="AN664" i="1"/>
  <c r="AL664" i="1"/>
  <c r="AG664" i="1"/>
  <c r="AI506" i="2" s="1"/>
  <c r="AJ506" i="2" s="1"/>
  <c r="AD664" i="1"/>
  <c r="X664" i="1"/>
  <c r="V664" i="1"/>
  <c r="BA505" i="2"/>
  <c r="BB505" i="2" s="1"/>
  <c r="AS505" i="2"/>
  <c r="AT505" i="2" s="1"/>
  <c r="AI505" i="2"/>
  <c r="AJ505" i="2" s="1"/>
  <c r="AY426" i="1"/>
  <c r="BA312" i="2" s="1"/>
  <c r="BB312" i="2" s="1"/>
  <c r="AX426" i="1"/>
  <c r="AV426" i="1"/>
  <c r="AT426" i="1"/>
  <c r="AQ426" i="1"/>
  <c r="AS312" i="2" s="1"/>
  <c r="AT312" i="2" s="1"/>
  <c r="AP426" i="1"/>
  <c r="AN426" i="1"/>
  <c r="AL426" i="1"/>
  <c r="AG426" i="1"/>
  <c r="AI312" i="2" s="1"/>
  <c r="AJ312" i="2" s="1"/>
  <c r="AD426" i="1"/>
  <c r="AB426" i="1"/>
  <c r="X426" i="1"/>
  <c r="V426" i="1"/>
  <c r="AY183" i="1"/>
  <c r="BA145" i="2" s="1"/>
  <c r="BB145" i="2" s="1"/>
  <c r="AV183" i="1"/>
  <c r="AT183" i="1"/>
  <c r="AQ183" i="1"/>
  <c r="AS145" i="2" s="1"/>
  <c r="AT145" i="2" s="1"/>
  <c r="AP183" i="1"/>
  <c r="AN183" i="1"/>
  <c r="AL183" i="1"/>
  <c r="AG183" i="1"/>
  <c r="AI145" i="2" s="1"/>
  <c r="AJ145" i="2" s="1"/>
  <c r="AD183" i="1"/>
  <c r="V183" i="1"/>
  <c r="AY185" i="1"/>
  <c r="BA147" i="2" s="1"/>
  <c r="BB147" i="2" s="1"/>
  <c r="AX185" i="1"/>
  <c r="AV185" i="1"/>
  <c r="AT185" i="1"/>
  <c r="AQ185" i="1"/>
  <c r="AS147" i="2" s="1"/>
  <c r="AT147" i="2" s="1"/>
  <c r="AP185" i="1"/>
  <c r="AN185" i="1"/>
  <c r="AL185" i="1"/>
  <c r="AG185" i="1"/>
  <c r="AI147" i="2" s="1"/>
  <c r="AJ147" i="2" s="1"/>
  <c r="AD185" i="1"/>
  <c r="V185" i="1"/>
  <c r="BA664" i="1" l="1"/>
  <c r="BC506" i="2" s="1"/>
  <c r="BD506" i="2" s="1"/>
  <c r="AS506" i="2"/>
  <c r="AT506" i="2" s="1"/>
  <c r="BA185" i="1"/>
  <c r="BC147" i="2" s="1"/>
  <c r="BD147" i="2" s="1"/>
  <c r="BA721" i="1"/>
  <c r="BC536" i="2" s="1"/>
  <c r="BD536" i="2" s="1"/>
  <c r="BC505" i="2"/>
  <c r="BD505" i="2" s="1"/>
  <c r="BA711" i="1"/>
  <c r="BC530" i="2" s="1"/>
  <c r="BD530" i="2" s="1"/>
  <c r="BA426" i="1"/>
  <c r="BC312" i="2" s="1"/>
  <c r="BD312" i="2" s="1"/>
  <c r="BA183" i="1"/>
  <c r="BC145" i="2" s="1"/>
  <c r="BD145" i="2" s="1"/>
  <c r="AH664" i="1"/>
  <c r="AR664" i="1"/>
  <c r="AH721" i="1"/>
  <c r="AR721" i="1"/>
  <c r="AZ721" i="1"/>
  <c r="AH711" i="1"/>
  <c r="AR711" i="1"/>
  <c r="AZ711" i="1"/>
  <c r="AZ664" i="1"/>
  <c r="AH185" i="1"/>
  <c r="AR185" i="1"/>
  <c r="AZ185" i="1"/>
  <c r="AH426" i="1"/>
  <c r="AR426" i="1"/>
  <c r="AZ426" i="1"/>
  <c r="AH183" i="1"/>
  <c r="AR183" i="1"/>
  <c r="AZ183" i="1"/>
  <c r="BB664" i="1" l="1"/>
  <c r="BB711" i="1"/>
  <c r="BB721" i="1"/>
  <c r="BB183" i="1"/>
  <c r="BB185" i="1"/>
  <c r="BB426" i="1"/>
  <c r="AY967" i="1"/>
  <c r="BA737" i="2" s="1"/>
  <c r="BB737" i="2" s="1"/>
  <c r="AX967" i="1"/>
  <c r="AV967" i="1"/>
  <c r="AT967" i="1"/>
  <c r="AQ967" i="1"/>
  <c r="AS737" i="2" s="1"/>
  <c r="AT737" i="2" s="1"/>
  <c r="AP967" i="1"/>
  <c r="AN967" i="1"/>
  <c r="AL967" i="1"/>
  <c r="AG967" i="1"/>
  <c r="AI737" i="2" s="1"/>
  <c r="AJ737" i="2" s="1"/>
  <c r="AF967" i="1"/>
  <c r="AF1070" i="1" s="1"/>
  <c r="AF1087" i="1" s="1"/>
  <c r="AD967" i="1"/>
  <c r="Y967" i="1"/>
  <c r="AA737" i="2" s="1"/>
  <c r="AB737" i="2" s="1"/>
  <c r="X967" i="1"/>
  <c r="V967" i="1"/>
  <c r="T967" i="1"/>
  <c r="AF1141" i="1" l="1"/>
  <c r="AF1142" i="1" s="1"/>
  <c r="AE1115" i="1" s="1"/>
  <c r="BA967" i="1"/>
  <c r="BC737" i="2" s="1"/>
  <c r="BD737" i="2" s="1"/>
  <c r="AI967" i="1"/>
  <c r="AK737" i="2" s="1"/>
  <c r="AL737" i="2" s="1"/>
  <c r="AH967" i="1"/>
  <c r="AR967" i="1"/>
  <c r="Z967" i="1"/>
  <c r="AZ967" i="1"/>
  <c r="AF1113" i="1" l="1"/>
  <c r="Q967" i="1"/>
  <c r="AJ967" i="1"/>
  <c r="BB967" i="1"/>
  <c r="AB332" i="1"/>
  <c r="AB333" i="1"/>
  <c r="AB339" i="1"/>
  <c r="AY339" i="1"/>
  <c r="BA266" i="2" s="1"/>
  <c r="BB266" i="2" s="1"/>
  <c r="AX339" i="1"/>
  <c r="AV339" i="1"/>
  <c r="AT339" i="1"/>
  <c r="AQ339" i="1"/>
  <c r="AS266" i="2" s="1"/>
  <c r="AT266" i="2" s="1"/>
  <c r="AP339" i="1"/>
  <c r="AN339" i="1"/>
  <c r="AL339" i="1"/>
  <c r="AG339" i="1"/>
  <c r="AI266" i="2" s="1"/>
  <c r="AJ266" i="2" s="1"/>
  <c r="AD339" i="1"/>
  <c r="X339" i="1"/>
  <c r="AY332" i="1"/>
  <c r="BA259" i="2" s="1"/>
  <c r="BB259" i="2" s="1"/>
  <c r="AX332" i="1"/>
  <c r="AV332" i="1"/>
  <c r="AT332" i="1"/>
  <c r="AQ332" i="1"/>
  <c r="AS259" i="2" s="1"/>
  <c r="AT259" i="2" s="1"/>
  <c r="AP332" i="1"/>
  <c r="AN332" i="1"/>
  <c r="AL332" i="1"/>
  <c r="AG332" i="1"/>
  <c r="AI259" i="2" s="1"/>
  <c r="AJ259" i="2" s="1"/>
  <c r="AD332" i="1"/>
  <c r="X332" i="1"/>
  <c r="V332" i="1"/>
  <c r="AY333" i="1"/>
  <c r="BA260" i="2" s="1"/>
  <c r="BB260" i="2" s="1"/>
  <c r="AX333" i="1"/>
  <c r="AV333" i="1"/>
  <c r="AT333" i="1"/>
  <c r="AQ333" i="1"/>
  <c r="AS260" i="2" s="1"/>
  <c r="AT260" i="2" s="1"/>
  <c r="AL333" i="1"/>
  <c r="AG333" i="1"/>
  <c r="AI260" i="2" s="1"/>
  <c r="AJ260" i="2" s="1"/>
  <c r="AD333" i="1"/>
  <c r="X333" i="1"/>
  <c r="V333" i="1"/>
  <c r="AY326" i="1"/>
  <c r="BA253" i="2" s="1"/>
  <c r="BB253" i="2" s="1"/>
  <c r="AX326" i="1"/>
  <c r="AV326" i="1"/>
  <c r="AT326" i="1"/>
  <c r="AQ326" i="1"/>
  <c r="AS253" i="2" s="1"/>
  <c r="AT253" i="2" s="1"/>
  <c r="AN326" i="1"/>
  <c r="AL326" i="1"/>
  <c r="AG326" i="1"/>
  <c r="AI253" i="2" s="1"/>
  <c r="AJ253" i="2" s="1"/>
  <c r="AD326" i="1"/>
  <c r="AB326" i="1"/>
  <c r="X326" i="1"/>
  <c r="V326" i="1"/>
  <c r="AY1077" i="1"/>
  <c r="BA797" i="2" s="1"/>
  <c r="BB797" i="2" s="1"/>
  <c r="AX1077" i="1"/>
  <c r="AV1077" i="1"/>
  <c r="AT1077" i="1"/>
  <c r="AQ1077" i="1"/>
  <c r="AS797" i="2" s="1"/>
  <c r="AT797" i="2" s="1"/>
  <c r="AP1077" i="1"/>
  <c r="AN1077" i="1"/>
  <c r="AL1077" i="1"/>
  <c r="AG1077" i="1"/>
  <c r="AI797" i="2" s="1"/>
  <c r="AJ797" i="2" s="1"/>
  <c r="AD1077" i="1"/>
  <c r="X1077" i="1"/>
  <c r="V1077" i="1"/>
  <c r="T1077" i="1"/>
  <c r="AY1075" i="1"/>
  <c r="BA795" i="2" s="1"/>
  <c r="BB795" i="2" s="1"/>
  <c r="AX1075" i="1"/>
  <c r="AV1075" i="1"/>
  <c r="AT1075" i="1"/>
  <c r="AQ1075" i="1"/>
  <c r="AP1075" i="1"/>
  <c r="AN1075" i="1"/>
  <c r="AL1075" i="1"/>
  <c r="AD1075" i="1"/>
  <c r="X1075" i="1"/>
  <c r="V1075" i="1"/>
  <c r="T1075" i="1"/>
  <c r="AY1072" i="1"/>
  <c r="BA792" i="2" s="1"/>
  <c r="BB792" i="2" s="1"/>
  <c r="AX1072" i="1"/>
  <c r="AV1072" i="1"/>
  <c r="AT1072" i="1"/>
  <c r="AQ1072" i="1"/>
  <c r="AP1072" i="1"/>
  <c r="AN1072" i="1"/>
  <c r="AL1072" i="1"/>
  <c r="AG1072" i="1"/>
  <c r="AI792" i="2" s="1"/>
  <c r="AJ792" i="2" s="1"/>
  <c r="AD1072" i="1"/>
  <c r="X1072" i="1"/>
  <c r="V1072" i="1"/>
  <c r="T1072" i="1"/>
  <c r="S737" i="2" l="1"/>
  <c r="T737" i="2" s="1"/>
  <c r="Q806" i="3"/>
  <c r="BA1072" i="1"/>
  <c r="BC792" i="2" s="1"/>
  <c r="BD792" i="2" s="1"/>
  <c r="AS792" i="2"/>
  <c r="AT792" i="2" s="1"/>
  <c r="BA1075" i="1"/>
  <c r="BC795" i="2" s="1"/>
  <c r="BD795" i="2" s="1"/>
  <c r="AS795" i="2"/>
  <c r="AT795" i="2" s="1"/>
  <c r="BA326" i="1"/>
  <c r="BC253" i="2" s="1"/>
  <c r="BD253" i="2" s="1"/>
  <c r="R967" i="1"/>
  <c r="R806" i="3" s="1"/>
  <c r="BA1077" i="1"/>
  <c r="BC797" i="2" s="1"/>
  <c r="BD797" i="2" s="1"/>
  <c r="AI1072" i="1"/>
  <c r="AI1077" i="1"/>
  <c r="AK797" i="2" s="1"/>
  <c r="AL797" i="2" s="1"/>
  <c r="AI1075" i="1"/>
  <c r="AR1077" i="1"/>
  <c r="AH326" i="1"/>
  <c r="AZ333" i="1"/>
  <c r="AH1072" i="1"/>
  <c r="AH1075" i="1"/>
  <c r="AR1075" i="1"/>
  <c r="AH333" i="1"/>
  <c r="BA333" i="1"/>
  <c r="BC260" i="2" s="1"/>
  <c r="BD260" i="2" s="1"/>
  <c r="BA339" i="1"/>
  <c r="BC266" i="2" s="1"/>
  <c r="BD266" i="2" s="1"/>
  <c r="AZ339" i="1"/>
  <c r="AZ326" i="1"/>
  <c r="Z1072" i="1"/>
  <c r="Z1075" i="1"/>
  <c r="Z1077" i="1"/>
  <c r="AH1077" i="1"/>
  <c r="AZ1077" i="1"/>
  <c r="BA332" i="1"/>
  <c r="BC259" i="2" s="1"/>
  <c r="BD259" i="2" s="1"/>
  <c r="AR333" i="1"/>
  <c r="AR332" i="1"/>
  <c r="AR339" i="1"/>
  <c r="AH339" i="1"/>
  <c r="AH332" i="1"/>
  <c r="AZ332" i="1"/>
  <c r="AR326" i="1"/>
  <c r="AZ1075" i="1"/>
  <c r="AZ1072" i="1"/>
  <c r="AR1072" i="1"/>
  <c r="Q1072" i="1" l="1"/>
  <c r="AK792" i="2"/>
  <c r="AL792" i="2" s="1"/>
  <c r="Q1075" i="1"/>
  <c r="AK795" i="2"/>
  <c r="AL795" i="2" s="1"/>
  <c r="Q1077" i="1"/>
  <c r="BB333" i="1"/>
  <c r="AJ1072" i="1"/>
  <c r="BB1077" i="1"/>
  <c r="AJ1075" i="1"/>
  <c r="BB1075" i="1"/>
  <c r="BB326" i="1"/>
  <c r="AJ1077" i="1"/>
  <c r="BB339" i="1"/>
  <c r="BB332" i="1"/>
  <c r="BB1072" i="1"/>
  <c r="S795" i="2" l="1"/>
  <c r="T795" i="2" s="1"/>
  <c r="Q872" i="3"/>
  <c r="S797" i="2"/>
  <c r="T797" i="2" s="1"/>
  <c r="Q874" i="3"/>
  <c r="S792" i="2"/>
  <c r="T792" i="2" s="1"/>
  <c r="Q869" i="3"/>
  <c r="R1077" i="1"/>
  <c r="R874" i="3" s="1"/>
  <c r="R1075" i="1"/>
  <c r="R872" i="3" s="1"/>
  <c r="R1072" i="1"/>
  <c r="R869" i="3" s="1"/>
  <c r="AY923" i="1" l="1"/>
  <c r="BA671" i="2" s="1"/>
  <c r="BB671" i="2" s="1"/>
  <c r="AX923" i="1"/>
  <c r="AV923" i="1"/>
  <c r="AT923" i="1"/>
  <c r="AQ923" i="1"/>
  <c r="AP923" i="1"/>
  <c r="AN923" i="1"/>
  <c r="AL923" i="1"/>
  <c r="AG923" i="1"/>
  <c r="AI671" i="2" s="1"/>
  <c r="AJ671" i="2" s="1"/>
  <c r="AD923" i="1"/>
  <c r="AB923" i="1"/>
  <c r="Y923" i="1"/>
  <c r="AA671" i="2" s="1"/>
  <c r="AB671" i="2" s="1"/>
  <c r="X923" i="1"/>
  <c r="V923" i="1"/>
  <c r="T923" i="1"/>
  <c r="AY939" i="1"/>
  <c r="BA710" i="2" s="1"/>
  <c r="BB710" i="2" s="1"/>
  <c r="AX939" i="1"/>
  <c r="AV939" i="1"/>
  <c r="AT939" i="1"/>
  <c r="AQ939" i="1"/>
  <c r="AS710" i="2" s="1"/>
  <c r="AT710" i="2" s="1"/>
  <c r="AP939" i="1"/>
  <c r="AN939" i="1"/>
  <c r="AL939" i="1"/>
  <c r="AG939" i="1"/>
  <c r="AI710" i="2" s="1"/>
  <c r="AJ710" i="2" s="1"/>
  <c r="AD939" i="1"/>
  <c r="Y939" i="1"/>
  <c r="AA710" i="2" s="1"/>
  <c r="AB710" i="2" s="1"/>
  <c r="X939" i="1"/>
  <c r="V939" i="1"/>
  <c r="T939" i="1"/>
  <c r="AY865" i="1"/>
  <c r="BA654" i="2" s="1"/>
  <c r="BB654" i="2" s="1"/>
  <c r="AX865" i="1"/>
  <c r="AV865" i="1"/>
  <c r="AT865" i="1"/>
  <c r="AQ865" i="1"/>
  <c r="AS654" i="2" s="1"/>
  <c r="AT654" i="2" s="1"/>
  <c r="AN865" i="1"/>
  <c r="AL865" i="1"/>
  <c r="AD865" i="1"/>
  <c r="AB865" i="1"/>
  <c r="Y865" i="1"/>
  <c r="X865" i="1"/>
  <c r="V865" i="1"/>
  <c r="T865" i="1"/>
  <c r="AY78" i="1"/>
  <c r="BA62" i="2" s="1"/>
  <c r="BB62" i="2" s="1"/>
  <c r="AX78" i="1"/>
  <c r="AV78" i="1"/>
  <c r="AT78" i="1"/>
  <c r="AQ78" i="1"/>
  <c r="AS62" i="2" s="1"/>
  <c r="AT62" i="2" s="1"/>
  <c r="AN78" i="1"/>
  <c r="AL78" i="1"/>
  <c r="AG78" i="1"/>
  <c r="AI62" i="2" s="1"/>
  <c r="AJ62" i="2" s="1"/>
  <c r="AD78" i="1"/>
  <c r="X78" i="1"/>
  <c r="V78" i="1"/>
  <c r="AY71" i="1"/>
  <c r="BA56" i="2" s="1"/>
  <c r="BB56" i="2" s="1"/>
  <c r="AX71" i="1"/>
  <c r="AV71" i="1"/>
  <c r="AT71" i="1"/>
  <c r="AN71" i="1"/>
  <c r="AL71" i="1"/>
  <c r="AG71" i="1"/>
  <c r="AI56" i="2" s="1"/>
  <c r="AJ56" i="2" s="1"/>
  <c r="AD71" i="1"/>
  <c r="X71" i="1"/>
  <c r="V71" i="1"/>
  <c r="AY212" i="1"/>
  <c r="BA174" i="2" s="1"/>
  <c r="BB174" i="2" s="1"/>
  <c r="AT212" i="1"/>
  <c r="AQ212" i="1"/>
  <c r="AS174" i="2" s="1"/>
  <c r="AT174" i="2" s="1"/>
  <c r="AP212" i="1"/>
  <c r="AN212" i="1"/>
  <c r="AL212" i="1"/>
  <c r="AG212" i="1"/>
  <c r="AI174" i="2" s="1"/>
  <c r="AJ174" i="2" s="1"/>
  <c r="AD212" i="1"/>
  <c r="AB212" i="1"/>
  <c r="X212" i="1"/>
  <c r="V212" i="1"/>
  <c r="BA923" i="1" l="1"/>
  <c r="BC671" i="2" s="1"/>
  <c r="BD671" i="2" s="1"/>
  <c r="AS671" i="2"/>
  <c r="AT671" i="2" s="1"/>
  <c r="AI865" i="1"/>
  <c r="AK654" i="2" s="1"/>
  <c r="AL654" i="2" s="1"/>
  <c r="AA654" i="2"/>
  <c r="AB654" i="2" s="1"/>
  <c r="BA78" i="1"/>
  <c r="BC62" i="2" s="1"/>
  <c r="BD62" i="2" s="1"/>
  <c r="AH71" i="1"/>
  <c r="AH78" i="1"/>
  <c r="AR78" i="1"/>
  <c r="AZ71" i="1"/>
  <c r="AZ78" i="1"/>
  <c r="AR71" i="1"/>
  <c r="AI923" i="1"/>
  <c r="AH865" i="1"/>
  <c r="BA939" i="1"/>
  <c r="BC710" i="2" s="1"/>
  <c r="BD710" i="2" s="1"/>
  <c r="BA71" i="1"/>
  <c r="BC56" i="2" s="1"/>
  <c r="BD56" i="2" s="1"/>
  <c r="Z923" i="1"/>
  <c r="AH923" i="1"/>
  <c r="AZ923" i="1"/>
  <c r="AR923" i="1"/>
  <c r="BA865" i="1"/>
  <c r="Z865" i="1"/>
  <c r="AR865" i="1"/>
  <c r="Z939" i="1"/>
  <c r="AH939" i="1"/>
  <c r="AR939" i="1"/>
  <c r="AZ939" i="1"/>
  <c r="AI939" i="1"/>
  <c r="AK710" i="2" s="1"/>
  <c r="AL710" i="2" s="1"/>
  <c r="AZ865" i="1"/>
  <c r="BA212" i="1"/>
  <c r="BC174" i="2" s="1"/>
  <c r="BD174" i="2" s="1"/>
  <c r="AZ212" i="1"/>
  <c r="AR212" i="1"/>
  <c r="AH212" i="1"/>
  <c r="Q923" i="1" l="1"/>
  <c r="AK671" i="2"/>
  <c r="AL671" i="2" s="1"/>
  <c r="Q865" i="1"/>
  <c r="BC654" i="2"/>
  <c r="BD654" i="2" s="1"/>
  <c r="Q939" i="1"/>
  <c r="AJ865" i="1"/>
  <c r="AJ923" i="1"/>
  <c r="AJ939" i="1"/>
  <c r="BB923" i="1"/>
  <c r="BB865" i="1"/>
  <c r="BB939" i="1"/>
  <c r="BB78" i="1"/>
  <c r="BB71" i="1"/>
  <c r="BB212" i="1"/>
  <c r="S671" i="2" l="1"/>
  <c r="T671" i="2" s="1"/>
  <c r="Q741" i="3"/>
  <c r="S654" i="2"/>
  <c r="T654" i="2" s="1"/>
  <c r="Q724" i="3"/>
  <c r="S710" i="2"/>
  <c r="T710" i="2" s="1"/>
  <c r="Q779" i="3"/>
  <c r="R923" i="1"/>
  <c r="R741" i="3" s="1"/>
  <c r="R865" i="1"/>
  <c r="R724" i="3" s="1"/>
  <c r="R939" i="1"/>
  <c r="R779" i="3" s="1"/>
  <c r="V424" i="1" l="1"/>
  <c r="X424" i="1"/>
  <c r="AD424" i="1"/>
  <c r="AG424" i="1"/>
  <c r="AI310" i="2" s="1"/>
  <c r="AJ310" i="2" s="1"/>
  <c r="AL424" i="1"/>
  <c r="AN424" i="1"/>
  <c r="AP424" i="1"/>
  <c r="AQ424" i="1"/>
  <c r="AS310" i="2" s="1"/>
  <c r="AT310" i="2" s="1"/>
  <c r="AV424" i="1"/>
  <c r="AX424" i="1"/>
  <c r="AY424" i="1"/>
  <c r="BA310" i="2" s="1"/>
  <c r="BB310" i="2" s="1"/>
  <c r="AH424" i="1" l="1"/>
  <c r="AR424" i="1"/>
  <c r="AZ424" i="1"/>
  <c r="BA424" i="1"/>
  <c r="BC310" i="2" s="1"/>
  <c r="BD310" i="2" s="1"/>
  <c r="BB424" i="1" l="1"/>
  <c r="AY211" i="1"/>
  <c r="BA173" i="2" s="1"/>
  <c r="BB173" i="2" s="1"/>
  <c r="AX211" i="1"/>
  <c r="AV211" i="1"/>
  <c r="AT211" i="1"/>
  <c r="AQ211" i="1"/>
  <c r="AS173" i="2" s="1"/>
  <c r="AT173" i="2" s="1"/>
  <c r="AP211" i="1"/>
  <c r="AN211" i="1"/>
  <c r="AL211" i="1"/>
  <c r="AG211" i="1"/>
  <c r="AI173" i="2" s="1"/>
  <c r="AJ173" i="2" s="1"/>
  <c r="AD211" i="1"/>
  <c r="AB211" i="1"/>
  <c r="X211" i="1"/>
  <c r="V211" i="1"/>
  <c r="AY210" i="1"/>
  <c r="BA172" i="2" s="1"/>
  <c r="BB172" i="2" s="1"/>
  <c r="AX210" i="1"/>
  <c r="AV210" i="1"/>
  <c r="AT210" i="1"/>
  <c r="AQ210" i="1"/>
  <c r="AS172" i="2" s="1"/>
  <c r="AT172" i="2" s="1"/>
  <c r="AP210" i="1"/>
  <c r="AL210" i="1"/>
  <c r="AG210" i="1"/>
  <c r="AI172" i="2" s="1"/>
  <c r="AJ172" i="2" s="1"/>
  <c r="AD210" i="1"/>
  <c r="AB210" i="1"/>
  <c r="X210" i="1"/>
  <c r="V210" i="1"/>
  <c r="BA211" i="1" l="1"/>
  <c r="BC173" i="2" s="1"/>
  <c r="BD173" i="2" s="1"/>
  <c r="BA210" i="1"/>
  <c r="BC172" i="2" s="1"/>
  <c r="BD172" i="2" s="1"/>
  <c r="AH210" i="1"/>
  <c r="AR210" i="1"/>
  <c r="AZ210" i="1"/>
  <c r="AH211" i="1"/>
  <c r="AR211" i="1"/>
  <c r="AZ211" i="1"/>
  <c r="BB211" i="1" l="1"/>
  <c r="BB210" i="1"/>
  <c r="AX1069" i="1" l="1"/>
  <c r="AV1069" i="1"/>
  <c r="AT1069" i="1"/>
  <c r="AQ1069" i="1"/>
  <c r="AS789" i="2" s="1"/>
  <c r="AT789" i="2" s="1"/>
  <c r="AP1069" i="1"/>
  <c r="AN1069" i="1"/>
  <c r="AG1069" i="1"/>
  <c r="AI789" i="2" s="1"/>
  <c r="AJ789" i="2" s="1"/>
  <c r="AD1069" i="1"/>
  <c r="Y1069" i="1"/>
  <c r="AA789" i="2" s="1"/>
  <c r="AB789" i="2" s="1"/>
  <c r="X1069" i="1"/>
  <c r="V1069" i="1"/>
  <c r="T1069" i="1"/>
  <c r="AX1067" i="1"/>
  <c r="AV1067" i="1"/>
  <c r="AT1067" i="1"/>
  <c r="AQ1067" i="1"/>
  <c r="AS787" i="2" s="1"/>
  <c r="AT787" i="2" s="1"/>
  <c r="AP1067" i="1"/>
  <c r="AN1067" i="1"/>
  <c r="AL1067" i="1"/>
  <c r="AG1067" i="1"/>
  <c r="AI787" i="2" s="1"/>
  <c r="AJ787" i="2" s="1"/>
  <c r="Y1067" i="1"/>
  <c r="AA787" i="2" s="1"/>
  <c r="AB787" i="2" s="1"/>
  <c r="X1067" i="1"/>
  <c r="V1067" i="1"/>
  <c r="T1067" i="1"/>
  <c r="AX1066" i="1"/>
  <c r="AV1066" i="1"/>
  <c r="AT1066" i="1"/>
  <c r="AQ1066" i="1"/>
  <c r="AS786" i="2" s="1"/>
  <c r="AT786" i="2" s="1"/>
  <c r="AP1066" i="1"/>
  <c r="AN1066" i="1"/>
  <c r="AL1066" i="1"/>
  <c r="AG1066" i="1"/>
  <c r="AI786" i="2" s="1"/>
  <c r="AJ786" i="2" s="1"/>
  <c r="AD1066" i="1"/>
  <c r="Y1066" i="1"/>
  <c r="AA786" i="2" s="1"/>
  <c r="AB786" i="2" s="1"/>
  <c r="X1066" i="1"/>
  <c r="V1066" i="1"/>
  <c r="T1066" i="1"/>
  <c r="AX1065" i="1"/>
  <c r="AV1065" i="1"/>
  <c r="AT1065" i="1"/>
  <c r="AQ1065" i="1"/>
  <c r="AS785" i="2" s="1"/>
  <c r="AT785" i="2" s="1"/>
  <c r="AP1065" i="1"/>
  <c r="AN1065" i="1"/>
  <c r="AL1065" i="1"/>
  <c r="AG1065" i="1"/>
  <c r="AI785" i="2" s="1"/>
  <c r="AJ785" i="2" s="1"/>
  <c r="AD1065" i="1"/>
  <c r="Y1065" i="1"/>
  <c r="AA785" i="2" s="1"/>
  <c r="AB785" i="2" s="1"/>
  <c r="X1065" i="1"/>
  <c r="V1065" i="1"/>
  <c r="T1065" i="1"/>
  <c r="AX1064" i="1"/>
  <c r="AV1064" i="1"/>
  <c r="AT1064" i="1"/>
  <c r="AQ1064" i="1"/>
  <c r="AS784" i="2" s="1"/>
  <c r="AT784" i="2" s="1"/>
  <c r="AP1064" i="1"/>
  <c r="AN1064" i="1"/>
  <c r="AL1064" i="1"/>
  <c r="AD1064" i="1"/>
  <c r="AH1064" i="1" s="1"/>
  <c r="Y1064" i="1"/>
  <c r="AA784" i="2" s="1"/>
  <c r="AB784" i="2" s="1"/>
  <c r="X1064" i="1"/>
  <c r="V1064" i="1"/>
  <c r="T1064" i="1"/>
  <c r="AX1063" i="1"/>
  <c r="AV1063" i="1"/>
  <c r="AT1063" i="1"/>
  <c r="AQ1063" i="1"/>
  <c r="AS783" i="2" s="1"/>
  <c r="AT783" i="2" s="1"/>
  <c r="AP1063" i="1"/>
  <c r="AN1063" i="1"/>
  <c r="AL1063" i="1"/>
  <c r="AG1063" i="1"/>
  <c r="AI783" i="2" s="1"/>
  <c r="AJ783" i="2" s="1"/>
  <c r="AD1063" i="1"/>
  <c r="Y1063" i="1"/>
  <c r="AA783" i="2" s="1"/>
  <c r="AB783" i="2" s="1"/>
  <c r="X1063" i="1"/>
  <c r="V1063" i="1"/>
  <c r="T1063" i="1"/>
  <c r="AX1061" i="1"/>
  <c r="AV1061" i="1"/>
  <c r="AT1061" i="1"/>
  <c r="AQ1061" i="1"/>
  <c r="AS781" i="2" s="1"/>
  <c r="AT781" i="2" s="1"/>
  <c r="AP1061" i="1"/>
  <c r="AN1061" i="1"/>
  <c r="AL1061" i="1"/>
  <c r="AI781" i="2"/>
  <c r="AJ781" i="2" s="1"/>
  <c r="AD1061" i="1"/>
  <c r="AH1061" i="1" s="1"/>
  <c r="Y1061" i="1"/>
  <c r="AA781" i="2" s="1"/>
  <c r="AB781" i="2" s="1"/>
  <c r="X1061" i="1"/>
  <c r="V1061" i="1"/>
  <c r="T1061" i="1"/>
  <c r="AX887" i="1"/>
  <c r="AV887" i="1"/>
  <c r="AQ887" i="1"/>
  <c r="AS657" i="2" s="1"/>
  <c r="AT657" i="2" s="1"/>
  <c r="Y887" i="1"/>
  <c r="X887" i="1"/>
  <c r="V887" i="1"/>
  <c r="T887" i="1"/>
  <c r="AX949" i="1"/>
  <c r="AV949" i="1"/>
  <c r="AT949" i="1"/>
  <c r="AQ949" i="1"/>
  <c r="AS720" i="2" s="1"/>
  <c r="AT720" i="2" s="1"/>
  <c r="AP949" i="1"/>
  <c r="AN949" i="1"/>
  <c r="AL949" i="1"/>
  <c r="AG949" i="1"/>
  <c r="AI720" i="2" s="1"/>
  <c r="AJ720" i="2" s="1"/>
  <c r="AD949" i="1"/>
  <c r="Y949" i="1"/>
  <c r="AA720" i="2" s="1"/>
  <c r="AB720" i="2" s="1"/>
  <c r="X949" i="1"/>
  <c r="V949" i="1"/>
  <c r="T949" i="1"/>
  <c r="AX948" i="1"/>
  <c r="AV948" i="1"/>
  <c r="AT948" i="1"/>
  <c r="AQ948" i="1"/>
  <c r="AS719" i="2" s="1"/>
  <c r="AT719" i="2" s="1"/>
  <c r="AN948" i="1"/>
  <c r="AG948" i="1"/>
  <c r="AI719" i="2" s="1"/>
  <c r="AJ719" i="2" s="1"/>
  <c r="AD948" i="1"/>
  <c r="Y948" i="1"/>
  <c r="AA719" i="2" s="1"/>
  <c r="AB719" i="2" s="1"/>
  <c r="X948" i="1"/>
  <c r="V948" i="1"/>
  <c r="T948" i="1"/>
  <c r="AX947" i="1"/>
  <c r="AV947" i="1"/>
  <c r="AT947" i="1"/>
  <c r="AQ947" i="1"/>
  <c r="AS718" i="2" s="1"/>
  <c r="AT718" i="2" s="1"/>
  <c r="AP947" i="1"/>
  <c r="AN947" i="1"/>
  <c r="AL947" i="1"/>
  <c r="AG947" i="1"/>
  <c r="AI718" i="2" s="1"/>
  <c r="AJ718" i="2" s="1"/>
  <c r="AD947" i="1"/>
  <c r="Y947" i="1"/>
  <c r="AA718" i="2" s="1"/>
  <c r="AB718" i="2" s="1"/>
  <c r="X947" i="1"/>
  <c r="V947" i="1"/>
  <c r="T947" i="1"/>
  <c r="AX946" i="1"/>
  <c r="AV946" i="1"/>
  <c r="AT946" i="1"/>
  <c r="AQ946" i="1"/>
  <c r="AS717" i="2" s="1"/>
  <c r="AT717" i="2" s="1"/>
  <c r="AP946" i="1"/>
  <c r="AN946" i="1"/>
  <c r="AL946" i="1"/>
  <c r="AG946" i="1"/>
  <c r="AI717" i="2" s="1"/>
  <c r="AJ717" i="2" s="1"/>
  <c r="AD946" i="1"/>
  <c r="Y946" i="1"/>
  <c r="AA717" i="2" s="1"/>
  <c r="AB717" i="2" s="1"/>
  <c r="X946" i="1"/>
  <c r="V946" i="1"/>
  <c r="T946" i="1"/>
  <c r="AX945" i="1"/>
  <c r="AV945" i="1"/>
  <c r="AT945" i="1"/>
  <c r="AQ945" i="1"/>
  <c r="AS716" i="2" s="1"/>
  <c r="AT716" i="2" s="1"/>
  <c r="AP945" i="1"/>
  <c r="AN945" i="1"/>
  <c r="AG945" i="1"/>
  <c r="AI716" i="2" s="1"/>
  <c r="AJ716" i="2" s="1"/>
  <c r="AD945" i="1"/>
  <c r="Y945" i="1"/>
  <c r="AA716" i="2" s="1"/>
  <c r="AB716" i="2" s="1"/>
  <c r="X945" i="1"/>
  <c r="V945" i="1"/>
  <c r="T945" i="1"/>
  <c r="AX934" i="1"/>
  <c r="AV934" i="1"/>
  <c r="AT934" i="1"/>
  <c r="AQ934" i="1"/>
  <c r="AS705" i="2" s="1"/>
  <c r="AT705" i="2" s="1"/>
  <c r="AP934" i="1"/>
  <c r="AN934" i="1"/>
  <c r="AL934" i="1"/>
  <c r="AG934" i="1"/>
  <c r="AI705" i="2" s="1"/>
  <c r="AJ705" i="2" s="1"/>
  <c r="AD934" i="1"/>
  <c r="AB934" i="1"/>
  <c r="Y934" i="1"/>
  <c r="AA705" i="2" s="1"/>
  <c r="AB705" i="2" s="1"/>
  <c r="X934" i="1"/>
  <c r="V934" i="1"/>
  <c r="T934" i="1"/>
  <c r="AX906" i="1"/>
  <c r="AV906" i="1"/>
  <c r="AT906" i="1"/>
  <c r="AQ906" i="1"/>
  <c r="AS681" i="2" s="1"/>
  <c r="AT681" i="2" s="1"/>
  <c r="AP906" i="1"/>
  <c r="AN906" i="1"/>
  <c r="AL906" i="1"/>
  <c r="AG906" i="1"/>
  <c r="AI681" i="2" s="1"/>
  <c r="AJ681" i="2" s="1"/>
  <c r="AD906" i="1"/>
  <c r="AB906" i="1"/>
  <c r="Y906" i="1"/>
  <c r="AA681" i="2" s="1"/>
  <c r="AB681" i="2" s="1"/>
  <c r="X906" i="1"/>
  <c r="V906" i="1"/>
  <c r="T906" i="1"/>
  <c r="AX926" i="1"/>
  <c r="AV926" i="1"/>
  <c r="AT926" i="1"/>
  <c r="AQ926" i="1"/>
  <c r="AS674" i="2" s="1"/>
  <c r="AT674" i="2" s="1"/>
  <c r="AP926" i="1"/>
  <c r="AN926" i="1"/>
  <c r="AL926" i="1"/>
  <c r="AG926" i="1"/>
  <c r="AI674" i="2" s="1"/>
  <c r="AJ674" i="2" s="1"/>
  <c r="AD926" i="1"/>
  <c r="AB926" i="1"/>
  <c r="Y926" i="1"/>
  <c r="AA674" i="2" s="1"/>
  <c r="AB674" i="2" s="1"/>
  <c r="X926" i="1"/>
  <c r="V926" i="1"/>
  <c r="T926" i="1"/>
  <c r="AX925" i="1"/>
  <c r="AV925" i="1"/>
  <c r="AT925" i="1"/>
  <c r="AQ925" i="1"/>
  <c r="AS673" i="2" s="1"/>
  <c r="AT673" i="2" s="1"/>
  <c r="AN925" i="1"/>
  <c r="AL925" i="1"/>
  <c r="AG925" i="1"/>
  <c r="AI673" i="2" s="1"/>
  <c r="AJ673" i="2" s="1"/>
  <c r="AD925" i="1"/>
  <c r="AB925" i="1"/>
  <c r="Y925" i="1"/>
  <c r="AA673" i="2" s="1"/>
  <c r="AB673" i="2" s="1"/>
  <c r="X925" i="1"/>
  <c r="V925" i="1"/>
  <c r="T925" i="1"/>
  <c r="AX924" i="1"/>
  <c r="AV924" i="1"/>
  <c r="AT924" i="1"/>
  <c r="AQ924" i="1"/>
  <c r="AS672" i="2" s="1"/>
  <c r="AT672" i="2" s="1"/>
  <c r="AP924" i="1"/>
  <c r="AN924" i="1"/>
  <c r="AL924" i="1"/>
  <c r="AD924" i="1"/>
  <c r="AB924" i="1"/>
  <c r="X924" i="1"/>
  <c r="V924" i="1"/>
  <c r="T924" i="1"/>
  <c r="AX922" i="1"/>
  <c r="AV922" i="1"/>
  <c r="AT922" i="1"/>
  <c r="AQ922" i="1"/>
  <c r="AS670" i="2" s="1"/>
  <c r="AT670" i="2" s="1"/>
  <c r="AP922" i="1"/>
  <c r="AN922" i="1"/>
  <c r="AL922" i="1"/>
  <c r="AD922" i="1"/>
  <c r="AB922" i="1"/>
  <c r="X922" i="1"/>
  <c r="V922" i="1"/>
  <c r="T922" i="1"/>
  <c r="AX899" i="1"/>
  <c r="AV899" i="1"/>
  <c r="AT899" i="1"/>
  <c r="AQ899" i="1"/>
  <c r="AS669" i="2" s="1"/>
  <c r="AT669" i="2" s="1"/>
  <c r="AP899" i="1"/>
  <c r="AN899" i="1"/>
  <c r="AL899" i="1"/>
  <c r="AG899" i="1"/>
  <c r="AI669" i="2" s="1"/>
  <c r="AJ669" i="2" s="1"/>
  <c r="AD899" i="1"/>
  <c r="AB899" i="1"/>
  <c r="Y899" i="1"/>
  <c r="AA669" i="2" s="1"/>
  <c r="AB669" i="2" s="1"/>
  <c r="X899" i="1"/>
  <c r="V899" i="1"/>
  <c r="T899" i="1"/>
  <c r="AX898" i="1"/>
  <c r="AV898" i="1"/>
  <c r="AT898" i="1"/>
  <c r="AQ898" i="1"/>
  <c r="AS668" i="2" s="1"/>
  <c r="AT668" i="2" s="1"/>
  <c r="AP898" i="1"/>
  <c r="AN898" i="1"/>
  <c r="AL898" i="1"/>
  <c r="AG898" i="1"/>
  <c r="AI668" i="2" s="1"/>
  <c r="AJ668" i="2" s="1"/>
  <c r="AD898" i="1"/>
  <c r="AB898" i="1"/>
  <c r="Y898" i="1"/>
  <c r="AA668" i="2" s="1"/>
  <c r="AB668" i="2" s="1"/>
  <c r="X898" i="1"/>
  <c r="V898" i="1"/>
  <c r="T898" i="1"/>
  <c r="AX897" i="1"/>
  <c r="AV897" i="1"/>
  <c r="AT897" i="1"/>
  <c r="AQ897" i="1"/>
  <c r="AS667" i="2" s="1"/>
  <c r="AT667" i="2" s="1"/>
  <c r="AP897" i="1"/>
  <c r="AN897" i="1"/>
  <c r="AL897" i="1"/>
  <c r="AG897" i="1"/>
  <c r="AI667" i="2" s="1"/>
  <c r="AJ667" i="2" s="1"/>
  <c r="AD897" i="1"/>
  <c r="Y897" i="1"/>
  <c r="AA667" i="2" s="1"/>
  <c r="AB667" i="2" s="1"/>
  <c r="X897" i="1"/>
  <c r="V897" i="1"/>
  <c r="T897" i="1"/>
  <c r="AX896" i="1"/>
  <c r="AV896" i="1"/>
  <c r="AT896" i="1"/>
  <c r="AQ896" i="1"/>
  <c r="AS666" i="2" s="1"/>
  <c r="AT666" i="2" s="1"/>
  <c r="AP896" i="1"/>
  <c r="AN896" i="1"/>
  <c r="AL896" i="1"/>
  <c r="AG896" i="1"/>
  <c r="AI666" i="2" s="1"/>
  <c r="AJ666" i="2" s="1"/>
  <c r="AD896" i="1"/>
  <c r="AB896" i="1"/>
  <c r="Y896" i="1"/>
  <c r="AA666" i="2" s="1"/>
  <c r="AB666" i="2" s="1"/>
  <c r="X896" i="1"/>
  <c r="V896" i="1"/>
  <c r="T896" i="1"/>
  <c r="AX895" i="1"/>
  <c r="AV895" i="1"/>
  <c r="AT895" i="1"/>
  <c r="AQ895" i="1"/>
  <c r="AS665" i="2" s="1"/>
  <c r="AT665" i="2" s="1"/>
  <c r="AP895" i="1"/>
  <c r="AN895" i="1"/>
  <c r="AL895" i="1"/>
  <c r="AG895" i="1"/>
  <c r="AI665" i="2" s="1"/>
  <c r="AJ665" i="2" s="1"/>
  <c r="AD895" i="1"/>
  <c r="AB895" i="1"/>
  <c r="Y895" i="1"/>
  <c r="AA665" i="2" s="1"/>
  <c r="AB665" i="2" s="1"/>
  <c r="X895" i="1"/>
  <c r="V895" i="1"/>
  <c r="T895" i="1"/>
  <c r="AX864" i="1"/>
  <c r="AV864" i="1"/>
  <c r="AT864" i="1"/>
  <c r="AQ864" i="1"/>
  <c r="AS653" i="2" s="1"/>
  <c r="AT653" i="2" s="1"/>
  <c r="AN864" i="1"/>
  <c r="AL864" i="1"/>
  <c r="AG864" i="1"/>
  <c r="AI653" i="2" s="1"/>
  <c r="AJ653" i="2" s="1"/>
  <c r="AD864" i="1"/>
  <c r="Y864" i="1"/>
  <c r="AA653" i="2" s="1"/>
  <c r="AB653" i="2" s="1"/>
  <c r="X864" i="1"/>
  <c r="V864" i="1"/>
  <c r="T864" i="1"/>
  <c r="AX863" i="1"/>
  <c r="AV863" i="1"/>
  <c r="AT863" i="1"/>
  <c r="AQ863" i="1"/>
  <c r="AS652" i="2" s="1"/>
  <c r="AT652" i="2" s="1"/>
  <c r="AN863" i="1"/>
  <c r="AL863" i="1"/>
  <c r="AG863" i="1"/>
  <c r="AI652" i="2" s="1"/>
  <c r="AJ652" i="2" s="1"/>
  <c r="AD863" i="1"/>
  <c r="AB863" i="1"/>
  <c r="Y863" i="1"/>
  <c r="AA652" i="2" s="1"/>
  <c r="AB652" i="2" s="1"/>
  <c r="X863" i="1"/>
  <c r="V863" i="1"/>
  <c r="T863" i="1"/>
  <c r="AX862" i="1"/>
  <c r="AV862" i="1"/>
  <c r="AT862" i="1"/>
  <c r="AQ862" i="1"/>
  <c r="AS651" i="2" s="1"/>
  <c r="AT651" i="2" s="1"/>
  <c r="AN862" i="1"/>
  <c r="AL862" i="1"/>
  <c r="AG862" i="1"/>
  <c r="AI651" i="2" s="1"/>
  <c r="AJ651" i="2" s="1"/>
  <c r="AD862" i="1"/>
  <c r="AB862" i="1"/>
  <c r="Y862" i="1"/>
  <c r="AA651" i="2" s="1"/>
  <c r="AB651" i="2" s="1"/>
  <c r="X862" i="1"/>
  <c r="V862" i="1"/>
  <c r="T862" i="1"/>
  <c r="AX844" i="1"/>
  <c r="AV844" i="1"/>
  <c r="AT844" i="1"/>
  <c r="AQ844" i="1"/>
  <c r="AS635" i="2" s="1"/>
  <c r="AT635" i="2" s="1"/>
  <c r="AP844" i="1"/>
  <c r="AN844" i="1"/>
  <c r="AL844" i="1"/>
  <c r="AG844" i="1"/>
  <c r="AI635" i="2" s="1"/>
  <c r="AJ635" i="2" s="1"/>
  <c r="AD844" i="1"/>
  <c r="AB844" i="1"/>
  <c r="Y844" i="1"/>
  <c r="AA635" i="2" s="1"/>
  <c r="AB635" i="2" s="1"/>
  <c r="X844" i="1"/>
  <c r="V844" i="1"/>
  <c r="T844" i="1"/>
  <c r="AX842" i="1"/>
  <c r="AV842" i="1"/>
  <c r="AT842" i="1"/>
  <c r="AQ842" i="1"/>
  <c r="AS633" i="2" s="1"/>
  <c r="AT633" i="2" s="1"/>
  <c r="AP842" i="1"/>
  <c r="AN842" i="1"/>
  <c r="AL842" i="1"/>
  <c r="AG842" i="1"/>
  <c r="AI633" i="2" s="1"/>
  <c r="AJ633" i="2" s="1"/>
  <c r="AD842" i="1"/>
  <c r="AB842" i="1"/>
  <c r="Y842" i="1"/>
  <c r="AA633" i="2" s="1"/>
  <c r="AB633" i="2" s="1"/>
  <c r="X842" i="1"/>
  <c r="V842" i="1"/>
  <c r="T842" i="1"/>
  <c r="AX839" i="1"/>
  <c r="AV839" i="1"/>
  <c r="AT839" i="1"/>
  <c r="AQ839" i="1"/>
  <c r="AS630" i="2" s="1"/>
  <c r="AT630" i="2" s="1"/>
  <c r="AP839" i="1"/>
  <c r="AN839" i="1"/>
  <c r="AL839" i="1"/>
  <c r="AG839" i="1"/>
  <c r="AI630" i="2" s="1"/>
  <c r="AJ630" i="2" s="1"/>
  <c r="AD839" i="1"/>
  <c r="AB839" i="1"/>
  <c r="Y839" i="1"/>
  <c r="AA630" i="2" s="1"/>
  <c r="AB630" i="2" s="1"/>
  <c r="X839" i="1"/>
  <c r="V839" i="1"/>
  <c r="T839" i="1"/>
  <c r="AX820" i="1"/>
  <c r="AV820" i="1"/>
  <c r="AT820" i="1"/>
  <c r="AX819" i="1"/>
  <c r="AV819" i="1"/>
  <c r="AT819" i="1"/>
  <c r="AX815" i="1"/>
  <c r="AV815" i="1"/>
  <c r="AT815" i="1"/>
  <c r="AX798" i="1"/>
  <c r="AV798" i="1"/>
  <c r="AT798" i="1"/>
  <c r="AX797" i="1"/>
  <c r="AV797" i="1"/>
  <c r="AT797" i="1"/>
  <c r="AX796" i="1"/>
  <c r="AV796" i="1"/>
  <c r="AT796" i="1"/>
  <c r="AX795" i="1"/>
  <c r="AV795" i="1"/>
  <c r="AT795" i="1"/>
  <c r="AX794" i="1"/>
  <c r="AV794" i="1"/>
  <c r="AT794" i="1"/>
  <c r="AX793" i="1"/>
  <c r="AV793" i="1"/>
  <c r="AT793" i="1"/>
  <c r="AX792" i="1"/>
  <c r="AV792" i="1"/>
  <c r="AT792" i="1"/>
  <c r="AX791" i="1"/>
  <c r="AV791" i="1"/>
  <c r="AT791" i="1"/>
  <c r="AX790" i="1"/>
  <c r="AV790" i="1"/>
  <c r="AT790" i="1"/>
  <c r="AX789" i="1"/>
  <c r="AV789" i="1"/>
  <c r="AT789" i="1"/>
  <c r="AX788" i="1"/>
  <c r="AV788" i="1"/>
  <c r="AT788" i="1"/>
  <c r="AX787" i="1"/>
  <c r="AV787" i="1"/>
  <c r="AT787" i="1"/>
  <c r="AX809" i="1"/>
  <c r="AV809" i="1"/>
  <c r="AX808" i="1"/>
  <c r="AV808" i="1"/>
  <c r="AT808" i="1"/>
  <c r="AX807" i="1"/>
  <c r="AV807" i="1"/>
  <c r="AT807" i="1"/>
  <c r="AX783" i="1"/>
  <c r="AV783" i="1"/>
  <c r="AT783" i="1"/>
  <c r="AX782" i="1"/>
  <c r="AV782" i="1"/>
  <c r="AT782" i="1"/>
  <c r="AX780" i="1"/>
  <c r="AV780" i="1"/>
  <c r="AT780" i="1"/>
  <c r="AX776" i="1"/>
  <c r="AV776" i="1"/>
  <c r="AX775" i="1"/>
  <c r="AV775" i="1"/>
  <c r="AT775" i="1"/>
  <c r="AX774" i="1"/>
  <c r="AV774" i="1"/>
  <c r="AX773" i="1"/>
  <c r="AV773" i="1"/>
  <c r="AV786" i="1" s="1"/>
  <c r="AT1071" i="1"/>
  <c r="AV1071" i="1"/>
  <c r="AX1071" i="1"/>
  <c r="AT1074" i="1"/>
  <c r="AV1074" i="1"/>
  <c r="AX1074" i="1"/>
  <c r="AT1079" i="1"/>
  <c r="AV1079" i="1"/>
  <c r="AX1079" i="1"/>
  <c r="AT1081" i="1"/>
  <c r="AV1081" i="1"/>
  <c r="AX1081" i="1"/>
  <c r="AT1082" i="1"/>
  <c r="AV1082" i="1"/>
  <c r="AX1082" i="1"/>
  <c r="AT1083" i="1"/>
  <c r="AV1083" i="1"/>
  <c r="AX1083" i="1"/>
  <c r="AT1084" i="1"/>
  <c r="AV1084" i="1"/>
  <c r="AX1084" i="1"/>
  <c r="AT1085" i="1"/>
  <c r="AV1085" i="1"/>
  <c r="AX1085" i="1"/>
  <c r="AT1088" i="1"/>
  <c r="AT1089" i="1" s="1"/>
  <c r="AV1088" i="1"/>
  <c r="AV1089" i="1" s="1"/>
  <c r="AX1088" i="1"/>
  <c r="AX1089" i="1" s="1"/>
  <c r="AT1090" i="1"/>
  <c r="AV1090" i="1"/>
  <c r="AX1090" i="1"/>
  <c r="AT1091" i="1"/>
  <c r="AV1091" i="1"/>
  <c r="AX1091" i="1"/>
  <c r="AT1092" i="1"/>
  <c r="AV1092" i="1"/>
  <c r="AX1092" i="1"/>
  <c r="AT1093" i="1"/>
  <c r="AV1093" i="1"/>
  <c r="AX1093" i="1"/>
  <c r="AY1079" i="1"/>
  <c r="BA799" i="2" s="1"/>
  <c r="BB799" i="2" s="1"/>
  <c r="AQ1079" i="1"/>
  <c r="AS799" i="2" s="1"/>
  <c r="AT799" i="2" s="1"/>
  <c r="AP1079" i="1"/>
  <c r="AN1079" i="1"/>
  <c r="AL1079" i="1"/>
  <c r="AG1079" i="1"/>
  <c r="AI799" i="2" s="1"/>
  <c r="AJ799" i="2" s="1"/>
  <c r="AD1079" i="1"/>
  <c r="Y1079" i="1"/>
  <c r="AA799" i="2" s="1"/>
  <c r="AB799" i="2" s="1"/>
  <c r="X1079" i="1"/>
  <c r="V1079" i="1"/>
  <c r="T1079" i="1"/>
  <c r="AY1074" i="1"/>
  <c r="BA794" i="2" s="1"/>
  <c r="BB794" i="2" s="1"/>
  <c r="AQ1074" i="1"/>
  <c r="AS794" i="2" s="1"/>
  <c r="AT794" i="2" s="1"/>
  <c r="AP1074" i="1"/>
  <c r="AN1074" i="1"/>
  <c r="AL1074" i="1"/>
  <c r="AG1074" i="1"/>
  <c r="AI794" i="2" s="1"/>
  <c r="AJ794" i="2" s="1"/>
  <c r="AD1074" i="1"/>
  <c r="Y1074" i="1"/>
  <c r="AA794" i="2" s="1"/>
  <c r="AB794" i="2" s="1"/>
  <c r="X1074" i="1"/>
  <c r="V1074" i="1"/>
  <c r="T1074" i="1"/>
  <c r="AY1071" i="1"/>
  <c r="BA791" i="2" s="1"/>
  <c r="BB791" i="2" s="1"/>
  <c r="AQ1071" i="1"/>
  <c r="AS791" i="2" s="1"/>
  <c r="AT791" i="2" s="1"/>
  <c r="AP1071" i="1"/>
  <c r="AN1071" i="1"/>
  <c r="AL1071" i="1"/>
  <c r="AG1071" i="1"/>
  <c r="AI791" i="2" s="1"/>
  <c r="AJ791" i="2" s="1"/>
  <c r="AD1071" i="1"/>
  <c r="AB1080" i="1"/>
  <c r="Y1071" i="1"/>
  <c r="AA791" i="2" s="1"/>
  <c r="AB791" i="2" s="1"/>
  <c r="X1071" i="1"/>
  <c r="V1071" i="1"/>
  <c r="T1071" i="1"/>
  <c r="AY1083" i="1"/>
  <c r="BA803" i="2" s="1"/>
  <c r="BB803" i="2" s="1"/>
  <c r="AQ1085" i="1"/>
  <c r="AS805" i="2" s="1"/>
  <c r="AT805" i="2" s="1"/>
  <c r="AP1085" i="1"/>
  <c r="AN1085" i="1"/>
  <c r="AG1085" i="1"/>
  <c r="AI805" i="2" s="1"/>
  <c r="AJ805" i="2" s="1"/>
  <c r="AD1085" i="1"/>
  <c r="Y1085" i="1"/>
  <c r="AA805" i="2" s="1"/>
  <c r="AB805" i="2" s="1"/>
  <c r="X1085" i="1"/>
  <c r="V1085" i="1"/>
  <c r="T1085" i="1"/>
  <c r="AQ1084" i="1"/>
  <c r="AS804" i="2" s="1"/>
  <c r="AT804" i="2" s="1"/>
  <c r="AP1084" i="1"/>
  <c r="AN1084" i="1"/>
  <c r="AL1084" i="1"/>
  <c r="AG1084" i="1"/>
  <c r="AI804" i="2" s="1"/>
  <c r="AJ804" i="2" s="1"/>
  <c r="AD1084" i="1"/>
  <c r="Y1084" i="1"/>
  <c r="AA804" i="2" s="1"/>
  <c r="AB804" i="2" s="1"/>
  <c r="X1084" i="1"/>
  <c r="V1084" i="1"/>
  <c r="T1084" i="1"/>
  <c r="AQ1083" i="1"/>
  <c r="AS803" i="2" s="1"/>
  <c r="AT803" i="2" s="1"/>
  <c r="AP1083" i="1"/>
  <c r="AN1083" i="1"/>
  <c r="AL1083" i="1"/>
  <c r="AG1083" i="1"/>
  <c r="AI803" i="2" s="1"/>
  <c r="AJ803" i="2" s="1"/>
  <c r="AD1083" i="1"/>
  <c r="Y1083" i="1"/>
  <c r="AA803" i="2" s="1"/>
  <c r="AB803" i="2" s="1"/>
  <c r="X1083" i="1"/>
  <c r="V1083" i="1"/>
  <c r="T1083" i="1"/>
  <c r="AQ1082" i="1"/>
  <c r="AS802" i="2" s="1"/>
  <c r="AT802" i="2" s="1"/>
  <c r="AP1082" i="1"/>
  <c r="AN1082" i="1"/>
  <c r="AL1082" i="1"/>
  <c r="AG1082" i="1"/>
  <c r="AI802" i="2" s="1"/>
  <c r="AJ802" i="2" s="1"/>
  <c r="AD1082" i="1"/>
  <c r="Y1082" i="1"/>
  <c r="AA802" i="2" s="1"/>
  <c r="AB802" i="2" s="1"/>
  <c r="X1082" i="1"/>
  <c r="V1082" i="1"/>
  <c r="T1082" i="1"/>
  <c r="AQ1081" i="1"/>
  <c r="AS801" i="2" s="1"/>
  <c r="AT801" i="2" s="1"/>
  <c r="AP1081" i="1"/>
  <c r="AN1081" i="1"/>
  <c r="AL1081" i="1"/>
  <c r="AG1081" i="1"/>
  <c r="AI801" i="2" s="1"/>
  <c r="AJ801" i="2" s="1"/>
  <c r="AD1081" i="1"/>
  <c r="Y1081" i="1"/>
  <c r="AA801" i="2" s="1"/>
  <c r="AB801" i="2" s="1"/>
  <c r="X1081" i="1"/>
  <c r="V1081" i="1"/>
  <c r="T1081" i="1"/>
  <c r="AX745" i="1"/>
  <c r="AV745" i="1"/>
  <c r="AT745" i="1"/>
  <c r="AX744" i="1"/>
  <c r="AV744" i="1"/>
  <c r="AT744" i="1"/>
  <c r="AX734" i="1"/>
  <c r="AV734" i="1"/>
  <c r="AT734" i="1"/>
  <c r="AX733" i="1"/>
  <c r="AV733" i="1"/>
  <c r="AT733" i="1"/>
  <c r="AX725" i="1"/>
  <c r="AV725" i="1"/>
  <c r="AT725" i="1"/>
  <c r="AX660" i="1"/>
  <c r="AV660" i="1"/>
  <c r="AT660" i="1"/>
  <c r="AX658" i="1"/>
  <c r="AV658" i="1"/>
  <c r="AT658" i="1"/>
  <c r="AX657" i="1"/>
  <c r="AV657" i="1"/>
  <c r="AT657" i="1"/>
  <c r="AX656" i="1"/>
  <c r="AV656" i="1"/>
  <c r="AT656" i="1"/>
  <c r="AX623" i="1"/>
  <c r="AV623" i="1"/>
  <c r="AT623" i="1"/>
  <c r="AX622" i="1"/>
  <c r="AV622" i="1"/>
  <c r="AT622" i="1"/>
  <c r="AX729" i="1"/>
  <c r="AV729" i="1"/>
  <c r="AT729" i="1"/>
  <c r="AX728" i="1"/>
  <c r="AV728" i="1"/>
  <c r="AT728" i="1"/>
  <c r="AX727" i="1"/>
  <c r="AV727" i="1"/>
  <c r="AT727" i="1"/>
  <c r="AX615" i="1"/>
  <c r="AV615" i="1"/>
  <c r="AT615" i="1"/>
  <c r="AX611" i="1"/>
  <c r="AV611" i="1"/>
  <c r="AT611" i="1"/>
  <c r="AX609" i="1"/>
  <c r="AV609" i="1"/>
  <c r="AT609" i="1"/>
  <c r="AX606" i="1"/>
  <c r="AV606" i="1"/>
  <c r="AT606" i="1"/>
  <c r="AX605" i="1"/>
  <c r="AV605" i="1"/>
  <c r="AT605" i="1"/>
  <c r="AX604" i="1"/>
  <c r="AV604" i="1"/>
  <c r="AT604" i="1"/>
  <c r="AX603" i="1"/>
  <c r="AV603" i="1"/>
  <c r="AT603" i="1"/>
  <c r="AX599" i="1"/>
  <c r="AT599" i="1"/>
  <c r="AX619" i="1"/>
  <c r="AV619" i="1"/>
  <c r="AT619" i="1"/>
  <c r="AX598" i="1"/>
  <c r="AV598" i="1"/>
  <c r="AT598" i="1"/>
  <c r="AX597" i="1"/>
  <c r="AV597" i="1"/>
  <c r="AT597" i="1"/>
  <c r="AX595" i="1"/>
  <c r="AV595" i="1"/>
  <c r="AT595" i="1"/>
  <c r="AX572" i="1"/>
  <c r="AV572" i="1"/>
  <c r="AT572" i="1"/>
  <c r="AX573" i="1"/>
  <c r="AV573" i="1"/>
  <c r="AT573" i="1"/>
  <c r="AX563" i="1"/>
  <c r="AV563" i="1"/>
  <c r="AT563" i="1"/>
  <c r="AX562" i="1"/>
  <c r="AV562" i="1"/>
  <c r="AT562" i="1"/>
  <c r="AX561" i="1"/>
  <c r="AV561" i="1"/>
  <c r="AT561" i="1"/>
  <c r="AX560" i="1"/>
  <c r="AV560" i="1"/>
  <c r="AT560" i="1"/>
  <c r="AX557" i="1"/>
  <c r="AV557" i="1"/>
  <c r="AT557" i="1"/>
  <c r="AX553" i="1"/>
  <c r="AV553" i="1"/>
  <c r="AT553" i="1"/>
  <c r="AX530" i="1"/>
  <c r="AV530" i="1"/>
  <c r="AT530" i="1"/>
  <c r="AX534" i="1"/>
  <c r="AV534" i="1"/>
  <c r="AT534" i="1"/>
  <c r="AX532" i="1"/>
  <c r="AV532" i="1"/>
  <c r="AT532" i="1"/>
  <c r="AX521" i="1"/>
  <c r="AV521" i="1"/>
  <c r="AT521" i="1"/>
  <c r="AX520" i="1"/>
  <c r="AV520" i="1"/>
  <c r="AT520" i="1"/>
  <c r="AX519" i="1"/>
  <c r="AV519" i="1"/>
  <c r="AT519" i="1"/>
  <c r="AX513" i="1"/>
  <c r="AV513" i="1"/>
  <c r="AT513" i="1"/>
  <c r="AX509" i="1"/>
  <c r="AV509" i="1"/>
  <c r="AT509" i="1"/>
  <c r="AX508" i="1"/>
  <c r="AV508" i="1"/>
  <c r="AT508" i="1"/>
  <c r="AX506" i="1"/>
  <c r="AV506" i="1"/>
  <c r="AT506" i="1"/>
  <c r="AX505" i="1"/>
  <c r="AV505" i="1"/>
  <c r="AT505" i="1"/>
  <c r="AX503" i="1"/>
  <c r="AV503" i="1"/>
  <c r="AT503" i="1"/>
  <c r="AX502" i="1"/>
  <c r="AV502" i="1"/>
  <c r="AT502" i="1"/>
  <c r="AY1081" i="1"/>
  <c r="BA801" i="2" s="1"/>
  <c r="BB801" i="2" s="1"/>
  <c r="AY1082" i="1"/>
  <c r="BA802" i="2" s="1"/>
  <c r="BB802" i="2" s="1"/>
  <c r="AY1084" i="1"/>
  <c r="BA804" i="2" s="1"/>
  <c r="BB804" i="2" s="1"/>
  <c r="AY1085" i="1"/>
  <c r="BA805" i="2" s="1"/>
  <c r="BB805" i="2" s="1"/>
  <c r="AY502" i="1"/>
  <c r="BA386" i="2" s="1"/>
  <c r="BB386" i="2" s="1"/>
  <c r="AY503" i="1"/>
  <c r="BA387" i="2" s="1"/>
  <c r="BB387" i="2" s="1"/>
  <c r="AY505" i="1"/>
  <c r="BA389" i="2" s="1"/>
  <c r="BB389" i="2" s="1"/>
  <c r="AY506" i="1"/>
  <c r="BA390" i="2" s="1"/>
  <c r="BB390" i="2" s="1"/>
  <c r="AY508" i="1"/>
  <c r="BA391" i="2" s="1"/>
  <c r="BB391" i="2" s="1"/>
  <c r="AY509" i="1"/>
  <c r="BA392" i="2" s="1"/>
  <c r="BB392" i="2" s="1"/>
  <c r="AY513" i="1"/>
  <c r="BA394" i="2" s="1"/>
  <c r="BB394" i="2" s="1"/>
  <c r="AY519" i="1"/>
  <c r="BA400" i="2" s="1"/>
  <c r="BB400" i="2" s="1"/>
  <c r="AY521" i="1"/>
  <c r="BA402" i="2" s="1"/>
  <c r="BB402" i="2" s="1"/>
  <c r="AY532" i="1"/>
  <c r="BA411" i="2" s="1"/>
  <c r="BB411" i="2" s="1"/>
  <c r="AY534" i="1"/>
  <c r="BA412" i="2" s="1"/>
  <c r="BB412" i="2" s="1"/>
  <c r="AY530" i="1"/>
  <c r="BA414" i="2" s="1"/>
  <c r="BB414" i="2" s="1"/>
  <c r="AY553" i="1"/>
  <c r="BA421" i="2" s="1"/>
  <c r="BB421" i="2" s="1"/>
  <c r="AY557" i="1"/>
  <c r="BA425" i="2" s="1"/>
  <c r="BB425" i="2" s="1"/>
  <c r="AY560" i="1"/>
  <c r="BA426" i="2" s="1"/>
  <c r="BB426" i="2" s="1"/>
  <c r="AY561" i="1"/>
  <c r="BA427" i="2" s="1"/>
  <c r="BB427" i="2" s="1"/>
  <c r="AY562" i="1"/>
  <c r="BA428" i="2" s="1"/>
  <c r="BB428" i="2" s="1"/>
  <c r="AY563" i="1"/>
  <c r="BA429" i="2" s="1"/>
  <c r="BB429" i="2" s="1"/>
  <c r="AY573" i="1"/>
  <c r="BA432" i="2" s="1"/>
  <c r="BB432" i="2" s="1"/>
  <c r="AY572" i="1"/>
  <c r="BA439" i="2" s="1"/>
  <c r="BB439" i="2" s="1"/>
  <c r="AY595" i="1"/>
  <c r="BA444" i="2" s="1"/>
  <c r="BB444" i="2" s="1"/>
  <c r="AY597" i="1"/>
  <c r="AY598" i="1"/>
  <c r="BA447" i="2" s="1"/>
  <c r="BB447" i="2" s="1"/>
  <c r="AY619" i="1"/>
  <c r="BA448" i="2" s="1"/>
  <c r="BB448" i="2" s="1"/>
  <c r="AY599" i="1"/>
  <c r="BA449" i="2" s="1"/>
  <c r="BB449" i="2" s="1"/>
  <c r="AY603" i="1"/>
  <c r="BA454" i="2" s="1"/>
  <c r="BB454" i="2" s="1"/>
  <c r="BA455" i="2"/>
  <c r="BB455" i="2" s="1"/>
  <c r="AY604" i="1"/>
  <c r="BA456" i="2" s="1"/>
  <c r="BB456" i="2" s="1"/>
  <c r="AY605" i="1"/>
  <c r="BA457" i="2" s="1"/>
  <c r="BB457" i="2" s="1"/>
  <c r="AY606" i="1"/>
  <c r="BA458" i="2" s="1"/>
  <c r="BB458" i="2" s="1"/>
  <c r="AY609" i="1"/>
  <c r="BA461" i="2" s="1"/>
  <c r="BB461" i="2" s="1"/>
  <c r="AY611" i="1"/>
  <c r="BA462" i="2" s="1"/>
  <c r="BB462" i="2" s="1"/>
  <c r="AY615" i="1"/>
  <c r="BA465" i="2" s="1"/>
  <c r="BB465" i="2" s="1"/>
  <c r="AY727" i="1"/>
  <c r="BA541" i="2" s="1"/>
  <c r="BB541" i="2" s="1"/>
  <c r="AY728" i="1"/>
  <c r="BA542" i="2" s="1"/>
  <c r="BB542" i="2" s="1"/>
  <c r="AY729" i="1"/>
  <c r="BA543" i="2" s="1"/>
  <c r="BB543" i="2" s="1"/>
  <c r="AY622" i="1"/>
  <c r="BA467" i="2" s="1"/>
  <c r="BB467" i="2" s="1"/>
  <c r="AY623" i="1"/>
  <c r="BA468" i="2" s="1"/>
  <c r="BB468" i="2" s="1"/>
  <c r="AY656" i="1"/>
  <c r="BA498" i="2" s="1"/>
  <c r="BB498" i="2" s="1"/>
  <c r="AY657" i="1"/>
  <c r="BA499" i="2" s="1"/>
  <c r="BB499" i="2" s="1"/>
  <c r="AY658" i="1"/>
  <c r="BA500" i="2" s="1"/>
  <c r="BB500" i="2" s="1"/>
  <c r="AY660" i="1"/>
  <c r="BA502" i="2" s="1"/>
  <c r="BB502" i="2" s="1"/>
  <c r="AY725" i="1"/>
  <c r="BA539" i="2" s="1"/>
  <c r="BB539" i="2" s="1"/>
  <c r="AZ1061" i="1" l="1"/>
  <c r="AV621" i="1"/>
  <c r="AV1136" i="1" s="1"/>
  <c r="AX837" i="1"/>
  <c r="AT837" i="1"/>
  <c r="AV837" i="1"/>
  <c r="AR1061" i="1"/>
  <c r="AX621" i="1"/>
  <c r="AX1136" i="1" s="1"/>
  <c r="AY621" i="1"/>
  <c r="AT621" i="1"/>
  <c r="AT1136" i="1" s="1"/>
  <c r="AT786" i="1"/>
  <c r="AX786" i="1"/>
  <c r="BA446" i="2"/>
  <c r="BB446" i="2" s="1"/>
  <c r="AI887" i="1"/>
  <c r="AK657" i="2" s="1"/>
  <c r="AL657" i="2" s="1"/>
  <c r="AA657" i="2"/>
  <c r="AB657" i="2" s="1"/>
  <c r="AR1064" i="1"/>
  <c r="AZ1064" i="1"/>
  <c r="AZ520" i="1"/>
  <c r="AI864" i="1"/>
  <c r="AK653" i="2" s="1"/>
  <c r="AL653" i="2" s="1"/>
  <c r="X1080" i="1"/>
  <c r="AG1080" i="1"/>
  <c r="AI800" i="2" s="1"/>
  <c r="AJ800" i="2" s="1"/>
  <c r="AQ1080" i="1"/>
  <c r="AS800" i="2" s="1"/>
  <c r="AT800" i="2" s="1"/>
  <c r="T1080" i="1"/>
  <c r="AN1080" i="1"/>
  <c r="AI1067" i="1"/>
  <c r="AK787" i="2" s="1"/>
  <c r="AL787" i="2" s="1"/>
  <c r="V1080" i="1"/>
  <c r="AD1080" i="1"/>
  <c r="AL1080" i="1"/>
  <c r="AP1080" i="1"/>
  <c r="AY1080" i="1"/>
  <c r="BA800" i="2" s="1"/>
  <c r="BB800" i="2" s="1"/>
  <c r="Z906" i="1"/>
  <c r="AH906" i="1"/>
  <c r="AR906" i="1"/>
  <c r="AZ906" i="1"/>
  <c r="AV806" i="1"/>
  <c r="AT806" i="1"/>
  <c r="AX806" i="1"/>
  <c r="AG1086" i="1"/>
  <c r="AI806" i="2" s="1"/>
  <c r="AJ806" i="2" s="1"/>
  <c r="T1070" i="1"/>
  <c r="X1070" i="1"/>
  <c r="AG1070" i="1"/>
  <c r="AI790" i="2" s="1"/>
  <c r="AJ790" i="2" s="1"/>
  <c r="T1086" i="1"/>
  <c r="AT730" i="1"/>
  <c r="AX730" i="1"/>
  <c r="AV726" i="1"/>
  <c r="AV1137" i="1" s="1"/>
  <c r="AP1070" i="1"/>
  <c r="Y1086" i="1"/>
  <c r="AA806" i="2" s="1"/>
  <c r="AB806" i="2" s="1"/>
  <c r="AP1086" i="1"/>
  <c r="AX596" i="1"/>
  <c r="AX1135" i="1" s="1"/>
  <c r="AQ1086" i="1"/>
  <c r="AS806" i="2" s="1"/>
  <c r="AT806" i="2" s="1"/>
  <c r="AV816" i="1"/>
  <c r="AR926" i="1"/>
  <c r="AZ926" i="1"/>
  <c r="Z926" i="1"/>
  <c r="AH926" i="1"/>
  <c r="AY1086" i="1"/>
  <c r="BA806" i="2" s="1"/>
  <c r="BB806" i="2" s="1"/>
  <c r="AV746" i="1"/>
  <c r="AT596" i="1"/>
  <c r="AT1135" i="1" s="1"/>
  <c r="Y1080" i="1"/>
  <c r="AA800" i="2" s="1"/>
  <c r="AB800" i="2" s="1"/>
  <c r="V1070" i="1"/>
  <c r="Y1070" i="1"/>
  <c r="AA790" i="2" s="1"/>
  <c r="AB790" i="2" s="1"/>
  <c r="AX1070" i="1"/>
  <c r="AT1070" i="1"/>
  <c r="AN1086" i="1"/>
  <c r="AN1070" i="1"/>
  <c r="AL1086" i="1"/>
  <c r="AL1070" i="1"/>
  <c r="AD1086" i="1"/>
  <c r="AD1070" i="1"/>
  <c r="AB1086" i="1"/>
  <c r="AB1070" i="1"/>
  <c r="X1086" i="1"/>
  <c r="V1086" i="1"/>
  <c r="AV730" i="1"/>
  <c r="AV1094" i="1"/>
  <c r="AX1094" i="1"/>
  <c r="AT1094" i="1"/>
  <c r="AV1086" i="1"/>
  <c r="AX1086" i="1"/>
  <c r="AT1086" i="1"/>
  <c r="AX1080" i="1"/>
  <c r="AT1080" i="1"/>
  <c r="AV1080" i="1"/>
  <c r="AV1070" i="1"/>
  <c r="AY730" i="1"/>
  <c r="BA544" i="2" s="1"/>
  <c r="BB544" i="2" s="1"/>
  <c r="AY726" i="1"/>
  <c r="AT816" i="1"/>
  <c r="AX816" i="1"/>
  <c r="AT746" i="1"/>
  <c r="AX746" i="1"/>
  <c r="AT726" i="1"/>
  <c r="AT1137" i="1" s="1"/>
  <c r="AX726" i="1"/>
  <c r="AX1137" i="1" s="1"/>
  <c r="AY596" i="1"/>
  <c r="AV596" i="1"/>
  <c r="AV1135" i="1" s="1"/>
  <c r="AQ1070" i="1"/>
  <c r="AS790" i="2" s="1"/>
  <c r="AT790" i="2" s="1"/>
  <c r="AI922" i="1"/>
  <c r="AK670" i="2" s="1"/>
  <c r="AL670" i="2" s="1"/>
  <c r="AI946" i="1"/>
  <c r="AK717" i="2" s="1"/>
  <c r="AL717" i="2" s="1"/>
  <c r="AI1061" i="1"/>
  <c r="AK781" i="2" s="1"/>
  <c r="AL781" i="2" s="1"/>
  <c r="AI1064" i="1"/>
  <c r="AK784" i="2" s="1"/>
  <c r="AL784" i="2" s="1"/>
  <c r="AI1066" i="1"/>
  <c r="AK786" i="2" s="1"/>
  <c r="AL786" i="2" s="1"/>
  <c r="AI1071" i="1"/>
  <c r="AK791" i="2" s="1"/>
  <c r="AL791" i="2" s="1"/>
  <c r="AI1074" i="1"/>
  <c r="AK794" i="2" s="1"/>
  <c r="AL794" i="2" s="1"/>
  <c r="AI1079" i="1"/>
  <c r="AK799" i="2" s="1"/>
  <c r="AL799" i="2" s="1"/>
  <c r="AI934" i="1"/>
  <c r="AK705" i="2" s="1"/>
  <c r="AL705" i="2" s="1"/>
  <c r="AI896" i="1"/>
  <c r="AK666" i="2" s="1"/>
  <c r="AL666" i="2" s="1"/>
  <c r="AI842" i="1"/>
  <c r="AK633" i="2" s="1"/>
  <c r="AL633" i="2" s="1"/>
  <c r="AI862" i="1"/>
  <c r="AK651" i="2" s="1"/>
  <c r="AL651" i="2" s="1"/>
  <c r="AI863" i="1"/>
  <c r="AK652" i="2" s="1"/>
  <c r="AL652" i="2" s="1"/>
  <c r="AI898" i="1"/>
  <c r="AK668" i="2" s="1"/>
  <c r="AL668" i="2" s="1"/>
  <c r="AI899" i="1"/>
  <c r="AK669" i="2" s="1"/>
  <c r="AL669" i="2" s="1"/>
  <c r="AI925" i="1"/>
  <c r="AK673" i="2" s="1"/>
  <c r="AL673" i="2" s="1"/>
  <c r="AI926" i="1"/>
  <c r="AK674" i="2" s="1"/>
  <c r="AL674" i="2" s="1"/>
  <c r="AI906" i="1"/>
  <c r="AK681" i="2" s="1"/>
  <c r="AL681" i="2" s="1"/>
  <c r="AI948" i="1"/>
  <c r="AK719" i="2" s="1"/>
  <c r="AL719" i="2" s="1"/>
  <c r="AI949" i="1"/>
  <c r="AK720" i="2" s="1"/>
  <c r="AL720" i="2" s="1"/>
  <c r="AI897" i="1"/>
  <c r="AK667" i="2" s="1"/>
  <c r="AL667" i="2" s="1"/>
  <c r="BA1084" i="1"/>
  <c r="AI895" i="1"/>
  <c r="AK665" i="2" s="1"/>
  <c r="AL665" i="2" s="1"/>
  <c r="AZ603" i="1"/>
  <c r="AZ606" i="1"/>
  <c r="AZ725" i="1"/>
  <c r="AZ598" i="1"/>
  <c r="AZ605" i="1"/>
  <c r="AZ534" i="1"/>
  <c r="AZ573" i="1"/>
  <c r="Z899" i="1"/>
  <c r="AH899" i="1"/>
  <c r="AR899" i="1"/>
  <c r="Z925" i="1"/>
  <c r="AH925" i="1"/>
  <c r="AR925" i="1"/>
  <c r="Z934" i="1"/>
  <c r="AH934" i="1"/>
  <c r="AR934" i="1"/>
  <c r="Z1061" i="1"/>
  <c r="Z1066" i="1"/>
  <c r="AR1066" i="1"/>
  <c r="AZ609" i="1"/>
  <c r="AZ563" i="1"/>
  <c r="AZ513" i="1"/>
  <c r="AZ615" i="1"/>
  <c r="AZ599" i="1"/>
  <c r="AH842" i="1"/>
  <c r="Z864" i="1"/>
  <c r="AH864" i="1"/>
  <c r="AR864" i="1"/>
  <c r="Z895" i="1"/>
  <c r="AH895" i="1"/>
  <c r="AR895" i="1"/>
  <c r="Z948" i="1"/>
  <c r="AH948" i="1"/>
  <c r="AR948" i="1"/>
  <c r="AZ519" i="1"/>
  <c r="AZ532" i="1"/>
  <c r="AZ530" i="1"/>
  <c r="AZ553" i="1"/>
  <c r="AZ557" i="1"/>
  <c r="AZ560" i="1"/>
  <c r="AZ561" i="1"/>
  <c r="AZ562" i="1"/>
  <c r="AZ595" i="1"/>
  <c r="AZ597" i="1"/>
  <c r="AZ619" i="1"/>
  <c r="AZ604" i="1"/>
  <c r="AZ611" i="1"/>
  <c r="AZ623" i="1"/>
  <c r="AZ660" i="1"/>
  <c r="AZ1083" i="1"/>
  <c r="AZ1081" i="1"/>
  <c r="AZ658" i="1"/>
  <c r="AH1066" i="1"/>
  <c r="AZ521" i="1"/>
  <c r="AZ572" i="1"/>
  <c r="AZ656" i="1"/>
  <c r="AZ622" i="1"/>
  <c r="AZ657" i="1"/>
  <c r="AZ503" i="1"/>
  <c r="AZ508" i="1"/>
  <c r="AI924" i="1"/>
  <c r="AK672" i="2" s="1"/>
  <c r="AL672" i="2" s="1"/>
  <c r="AI947" i="1"/>
  <c r="AK718" i="2" s="1"/>
  <c r="AL718" i="2" s="1"/>
  <c r="AI1065" i="1"/>
  <c r="AK785" i="2" s="1"/>
  <c r="AL785" i="2" s="1"/>
  <c r="AZ505" i="1"/>
  <c r="Z839" i="1"/>
  <c r="AR839" i="1"/>
  <c r="Z862" i="1"/>
  <c r="AR862" i="1"/>
  <c r="Z897" i="1"/>
  <c r="AR897" i="1"/>
  <c r="AH922" i="1"/>
  <c r="AI945" i="1"/>
  <c r="AK716" i="2" s="1"/>
  <c r="AL716" i="2" s="1"/>
  <c r="AH946" i="1"/>
  <c r="Z887" i="1"/>
  <c r="AJ887" i="1" s="1"/>
  <c r="AR887" i="1"/>
  <c r="AI1063" i="1"/>
  <c r="AK783" i="2" s="1"/>
  <c r="AL783" i="2" s="1"/>
  <c r="AZ502" i="1"/>
  <c r="AZ506" i="1"/>
  <c r="AI1069" i="1"/>
  <c r="AK789" i="2" s="1"/>
  <c r="AL789" i="2" s="1"/>
  <c r="AH839" i="1"/>
  <c r="AI844" i="1"/>
  <c r="AK635" i="2" s="1"/>
  <c r="AL635" i="2" s="1"/>
  <c r="AH862" i="1"/>
  <c r="AH897" i="1"/>
  <c r="Z946" i="1"/>
  <c r="AR946" i="1"/>
  <c r="Z1064" i="1"/>
  <c r="AZ1071" i="1"/>
  <c r="BA1074" i="1"/>
  <c r="BC794" i="2" s="1"/>
  <c r="BD794" i="2" s="1"/>
  <c r="AZ509" i="1"/>
  <c r="Z1069" i="1"/>
  <c r="AH1069" i="1"/>
  <c r="AR1069" i="1"/>
  <c r="BA1071" i="1"/>
  <c r="BC791" i="2" s="1"/>
  <c r="BD791" i="2" s="1"/>
  <c r="BA1079" i="1"/>
  <c r="BC799" i="2" s="1"/>
  <c r="BD799" i="2" s="1"/>
  <c r="Z1081" i="1"/>
  <c r="AH1081" i="1"/>
  <c r="AR1081" i="1"/>
  <c r="Z1082" i="1"/>
  <c r="AH1082" i="1"/>
  <c r="AR1082" i="1"/>
  <c r="Z1083" i="1"/>
  <c r="AH1083" i="1"/>
  <c r="AR1083" i="1"/>
  <c r="Z1084" i="1"/>
  <c r="AH1084" i="1"/>
  <c r="AR1084" i="1"/>
  <c r="Z1085" i="1"/>
  <c r="AH1085" i="1"/>
  <c r="AR1085" i="1"/>
  <c r="BA1083" i="1"/>
  <c r="Z1071" i="1"/>
  <c r="AH1071" i="1"/>
  <c r="AR1071" i="1"/>
  <c r="Z1074" i="1"/>
  <c r="AH1074" i="1"/>
  <c r="AR1074" i="1"/>
  <c r="AZ1074" i="1"/>
  <c r="Z1079" i="1"/>
  <c r="AH1079" i="1"/>
  <c r="AR1079" i="1"/>
  <c r="AZ1079" i="1"/>
  <c r="AI839" i="1"/>
  <c r="AK630" i="2" s="1"/>
  <c r="AL630" i="2" s="1"/>
  <c r="Z844" i="1"/>
  <c r="AH844" i="1"/>
  <c r="AR844" i="1"/>
  <c r="Z863" i="1"/>
  <c r="AH863" i="1"/>
  <c r="AR863" i="1"/>
  <c r="Z896" i="1"/>
  <c r="AH896" i="1"/>
  <c r="AR896" i="1"/>
  <c r="Z898" i="1"/>
  <c r="AH898" i="1"/>
  <c r="AR898" i="1"/>
  <c r="AH924" i="1"/>
  <c r="AR924" i="1"/>
  <c r="Z945" i="1"/>
  <c r="AH945" i="1"/>
  <c r="AR945" i="1"/>
  <c r="Z947" i="1"/>
  <c r="AH947" i="1"/>
  <c r="AR947" i="1"/>
  <c r="Z949" i="1"/>
  <c r="AH949" i="1"/>
  <c r="AR949" i="1"/>
  <c r="Z1063" i="1"/>
  <c r="AH1063" i="1"/>
  <c r="AR1063" i="1"/>
  <c r="Z1065" i="1"/>
  <c r="AH1065" i="1"/>
  <c r="AR1065" i="1"/>
  <c r="Z1067" i="1"/>
  <c r="AH1067" i="1"/>
  <c r="AR1067" i="1"/>
  <c r="Z842" i="1"/>
  <c r="AR842" i="1"/>
  <c r="Z922" i="1"/>
  <c r="AR922" i="1"/>
  <c r="Z924" i="1"/>
  <c r="BA1082" i="1"/>
  <c r="AZ1084" i="1"/>
  <c r="AZ1085" i="1"/>
  <c r="AZ1082" i="1"/>
  <c r="BA1085" i="1"/>
  <c r="BA1081" i="1"/>
  <c r="BC801" i="2" s="1"/>
  <c r="BD801" i="2" s="1"/>
  <c r="AY181" i="1"/>
  <c r="BA143" i="2" s="1"/>
  <c r="BB143" i="2" s="1"/>
  <c r="AV181" i="1"/>
  <c r="AT181" i="1"/>
  <c r="AQ181" i="1"/>
  <c r="AS143" i="2" s="1"/>
  <c r="AT143" i="2" s="1"/>
  <c r="AP181" i="1"/>
  <c r="AN181" i="1"/>
  <c r="AL181" i="1"/>
  <c r="AG181" i="1"/>
  <c r="AI143" i="2" s="1"/>
  <c r="AJ143" i="2" s="1"/>
  <c r="AD181" i="1"/>
  <c r="X181" i="1"/>
  <c r="V181" i="1"/>
  <c r="AY186" i="1"/>
  <c r="BA148" i="2" s="1"/>
  <c r="BB148" i="2" s="1"/>
  <c r="AX186" i="1"/>
  <c r="AV186" i="1"/>
  <c r="AT186" i="1"/>
  <c r="AQ186" i="1"/>
  <c r="AS148" i="2" s="1"/>
  <c r="AT148" i="2" s="1"/>
  <c r="AP186" i="1"/>
  <c r="AN186" i="1"/>
  <c r="AL186" i="1"/>
  <c r="AG186" i="1"/>
  <c r="AI148" i="2" s="1"/>
  <c r="AJ148" i="2" s="1"/>
  <c r="AD186" i="1"/>
  <c r="V186" i="1"/>
  <c r="AY197" i="1"/>
  <c r="BA159" i="2" s="1"/>
  <c r="BB159" i="2" s="1"/>
  <c r="AX197" i="1"/>
  <c r="AV197" i="1"/>
  <c r="AT197" i="1"/>
  <c r="AQ197" i="1"/>
  <c r="AN197" i="1"/>
  <c r="AL197" i="1"/>
  <c r="AG197" i="1"/>
  <c r="AI159" i="2" s="1"/>
  <c r="AJ159" i="2" s="1"/>
  <c r="AD197" i="1"/>
  <c r="AB197" i="1"/>
  <c r="V197" i="1"/>
  <c r="AY196" i="1"/>
  <c r="BA158" i="2" s="1"/>
  <c r="BB158" i="2" s="1"/>
  <c r="AX196" i="1"/>
  <c r="AV196" i="1"/>
  <c r="AT196" i="1"/>
  <c r="AQ196" i="1"/>
  <c r="AS158" i="2" s="1"/>
  <c r="AT158" i="2" s="1"/>
  <c r="AP196" i="1"/>
  <c r="AN196" i="1"/>
  <c r="AL196" i="1"/>
  <c r="AG196" i="1"/>
  <c r="AI158" i="2" s="1"/>
  <c r="AJ158" i="2" s="1"/>
  <c r="AD196" i="1"/>
  <c r="AB196" i="1"/>
  <c r="V196" i="1"/>
  <c r="AY195" i="1"/>
  <c r="BA157" i="2" s="1"/>
  <c r="BB157" i="2" s="1"/>
  <c r="AX195" i="1"/>
  <c r="AV195" i="1"/>
  <c r="AT195" i="1"/>
  <c r="AQ195" i="1"/>
  <c r="AS157" i="2" s="1"/>
  <c r="AT157" i="2" s="1"/>
  <c r="AP195" i="1"/>
  <c r="AN195" i="1"/>
  <c r="AL195" i="1"/>
  <c r="AG195" i="1"/>
  <c r="AI157" i="2" s="1"/>
  <c r="AJ157" i="2" s="1"/>
  <c r="AB195" i="1"/>
  <c r="V195" i="1"/>
  <c r="AZ621" i="1" l="1"/>
  <c r="AZ1136" i="1" s="1"/>
  <c r="BA197" i="1"/>
  <c r="BC159" i="2" s="1"/>
  <c r="BD159" i="2" s="1"/>
  <c r="AS159" i="2"/>
  <c r="AT159" i="2" s="1"/>
  <c r="Q1085" i="1"/>
  <c r="BC805" i="2"/>
  <c r="BD805" i="2" s="1"/>
  <c r="Q1082" i="1"/>
  <c r="BC802" i="2"/>
  <c r="BD802" i="2" s="1"/>
  <c r="Q1084" i="1"/>
  <c r="BC804" i="2"/>
  <c r="BD804" i="2" s="1"/>
  <c r="Q1083" i="1"/>
  <c r="BC803" i="2"/>
  <c r="BD803" i="2" s="1"/>
  <c r="AY1135" i="1"/>
  <c r="BA445" i="2"/>
  <c r="BB445" i="2" s="1"/>
  <c r="AY1136" i="1"/>
  <c r="BA466" i="2"/>
  <c r="BB466" i="2" s="1"/>
  <c r="AY1137" i="1"/>
  <c r="BA540" i="2"/>
  <c r="BB540" i="2" s="1"/>
  <c r="AT1138" i="1"/>
  <c r="AT1139" i="1" s="1"/>
  <c r="AX1138" i="1"/>
  <c r="AX1139" i="1" s="1"/>
  <c r="AV1138" i="1"/>
  <c r="AV1139" i="1" s="1"/>
  <c r="AJ926" i="1"/>
  <c r="AJ842" i="1"/>
  <c r="AJ924" i="1"/>
  <c r="AT731" i="1"/>
  <c r="AT747" i="1" s="1"/>
  <c r="AT6" i="1" s="1"/>
  <c r="AV838" i="1"/>
  <c r="AJ922" i="1"/>
  <c r="BA1080" i="1"/>
  <c r="BC800" i="2" s="1"/>
  <c r="BD800" i="2" s="1"/>
  <c r="AJ1074" i="1"/>
  <c r="AH1080" i="1"/>
  <c r="AI1080" i="1"/>
  <c r="AK800" i="2" s="1"/>
  <c r="AL800" i="2" s="1"/>
  <c r="Q1081" i="1"/>
  <c r="Q878" i="3" s="1"/>
  <c r="BA1086" i="1"/>
  <c r="BC806" i="2" s="1"/>
  <c r="BD806" i="2" s="1"/>
  <c r="BB1071" i="1"/>
  <c r="AR1080" i="1"/>
  <c r="AR1086" i="1"/>
  <c r="AJ1065" i="1"/>
  <c r="AJ947" i="1"/>
  <c r="AJ1067" i="1"/>
  <c r="AH1086" i="1"/>
  <c r="AJ934" i="1"/>
  <c r="AJ1071" i="1"/>
  <c r="Z1080" i="1"/>
  <c r="Z1086" i="1"/>
  <c r="AX731" i="1"/>
  <c r="AX747" i="1" s="1"/>
  <c r="AJ1064" i="1"/>
  <c r="AJ946" i="1"/>
  <c r="AJ906" i="1"/>
  <c r="AX838" i="1"/>
  <c r="AZ1086" i="1"/>
  <c r="AZ1080" i="1"/>
  <c r="AJ1063" i="1"/>
  <c r="AJ949" i="1"/>
  <c r="AJ945" i="1"/>
  <c r="AJ898" i="1"/>
  <c r="AJ863" i="1"/>
  <c r="AI1070" i="1"/>
  <c r="AK790" i="2" s="1"/>
  <c r="AL790" i="2" s="1"/>
  <c r="AJ1069" i="1"/>
  <c r="AJ897" i="1"/>
  <c r="AJ948" i="1"/>
  <c r="AJ864" i="1"/>
  <c r="AJ1066" i="1"/>
  <c r="AJ1061" i="1"/>
  <c r="AJ925" i="1"/>
  <c r="AT838" i="1"/>
  <c r="AJ896" i="1"/>
  <c r="AJ844" i="1"/>
  <c r="AJ895" i="1"/>
  <c r="AJ899" i="1"/>
  <c r="AY731" i="1"/>
  <c r="BA545" i="2" s="1"/>
  <c r="BB545" i="2" s="1"/>
  <c r="AH1070" i="1"/>
  <c r="AJ862" i="1"/>
  <c r="AJ839" i="1"/>
  <c r="Z1070" i="1"/>
  <c r="AZ726" i="1"/>
  <c r="AZ1137" i="1" s="1"/>
  <c r="AV731" i="1"/>
  <c r="AV747" i="1" s="1"/>
  <c r="AV6" i="1" s="1"/>
  <c r="AZ596" i="1"/>
  <c r="AZ1135" i="1" s="1"/>
  <c r="AR1070" i="1"/>
  <c r="Q1071" i="1"/>
  <c r="Q1079" i="1"/>
  <c r="Q1074" i="1"/>
  <c r="BB1081" i="1"/>
  <c r="BB1083" i="1"/>
  <c r="BA196" i="1"/>
  <c r="BC158" i="2" s="1"/>
  <c r="BD158" i="2" s="1"/>
  <c r="BA186" i="1"/>
  <c r="BC148" i="2" s="1"/>
  <c r="BD148" i="2" s="1"/>
  <c r="AJ1085" i="1"/>
  <c r="AJ1083" i="1"/>
  <c r="AJ1081" i="1"/>
  <c r="BA195" i="1"/>
  <c r="BC157" i="2" s="1"/>
  <c r="BD157" i="2" s="1"/>
  <c r="BB1079" i="1"/>
  <c r="AJ1079" i="1"/>
  <c r="BB1074" i="1"/>
  <c r="AJ1084" i="1"/>
  <c r="AJ1082" i="1"/>
  <c r="BB1085" i="1"/>
  <c r="BB1082" i="1"/>
  <c r="BB1084" i="1"/>
  <c r="AH181" i="1"/>
  <c r="AH195" i="1"/>
  <c r="AR195" i="1"/>
  <c r="AR196" i="1"/>
  <c r="AH197" i="1"/>
  <c r="AR197" i="1"/>
  <c r="AH186" i="1"/>
  <c r="AR186" i="1"/>
  <c r="AZ195" i="1"/>
  <c r="AZ197" i="1"/>
  <c r="AZ186" i="1"/>
  <c r="BA181" i="1"/>
  <c r="BC143" i="2" s="1"/>
  <c r="BD143" i="2" s="1"/>
  <c r="AZ181" i="1"/>
  <c r="AR181" i="1"/>
  <c r="AZ196" i="1"/>
  <c r="AH196" i="1"/>
  <c r="S791" i="2" l="1"/>
  <c r="T791" i="2" s="1"/>
  <c r="Q868" i="3"/>
  <c r="S804" i="2"/>
  <c r="T804" i="2" s="1"/>
  <c r="Q881" i="3"/>
  <c r="S805" i="2"/>
  <c r="T805" i="2" s="1"/>
  <c r="Q882" i="3"/>
  <c r="S802" i="2"/>
  <c r="T802" i="2" s="1"/>
  <c r="Q879" i="3"/>
  <c r="S794" i="2"/>
  <c r="T794" i="2" s="1"/>
  <c r="Q871" i="3"/>
  <c r="S799" i="2"/>
  <c r="T799" i="2" s="1"/>
  <c r="Q876" i="3"/>
  <c r="S803" i="2"/>
  <c r="T803" i="2" s="1"/>
  <c r="Q880" i="3"/>
  <c r="Q1086" i="1"/>
  <c r="S801" i="2"/>
  <c r="T801" i="2" s="1"/>
  <c r="AT1087" i="1"/>
  <c r="AT1141" i="1" s="1"/>
  <c r="AT1140" i="1"/>
  <c r="AX1087" i="1"/>
  <c r="AX1141" i="1" s="1"/>
  <c r="AX1140" i="1"/>
  <c r="AV1087" i="1"/>
  <c r="AV1141" i="1" s="1"/>
  <c r="AV1140" i="1"/>
  <c r="R1071" i="1"/>
  <c r="R868" i="3" s="1"/>
  <c r="BB1080" i="1"/>
  <c r="AJ1086" i="1"/>
  <c r="AJ1080" i="1"/>
  <c r="BB1086" i="1"/>
  <c r="AJ1070" i="1"/>
  <c r="Q1080" i="1"/>
  <c r="R1083" i="1"/>
  <c r="R880" i="3" s="1"/>
  <c r="BB195" i="1"/>
  <c r="R1085" i="1"/>
  <c r="R882" i="3" s="1"/>
  <c r="R1081" i="1"/>
  <c r="R878" i="3" s="1"/>
  <c r="R1084" i="1"/>
  <c r="R881" i="3" s="1"/>
  <c r="R1074" i="1"/>
  <c r="R871" i="3" s="1"/>
  <c r="R1079" i="1"/>
  <c r="R876" i="3" s="1"/>
  <c r="BB186" i="1"/>
  <c r="R1082" i="1"/>
  <c r="R879" i="3" s="1"/>
  <c r="BB196" i="1"/>
  <c r="BB181" i="1"/>
  <c r="BB197" i="1"/>
  <c r="S806" i="2" l="1"/>
  <c r="T806" i="2" s="1"/>
  <c r="Q883" i="3"/>
  <c r="S800" i="2"/>
  <c r="T800" i="2" s="1"/>
  <c r="Q877" i="3"/>
  <c r="AV1142" i="1"/>
  <c r="AX1142" i="1"/>
  <c r="AT1142" i="1"/>
  <c r="R1080" i="1"/>
  <c r="R877" i="3" s="1"/>
  <c r="R1086" i="1"/>
  <c r="R883" i="3" s="1"/>
  <c r="AT115" i="1"/>
  <c r="AB792" i="1" l="1"/>
  <c r="X792" i="1"/>
  <c r="T815" i="1"/>
  <c r="V815" i="1"/>
  <c r="X815" i="1"/>
  <c r="Y815" i="1"/>
  <c r="AA616" i="2" s="1"/>
  <c r="AB616" i="2" s="1"/>
  <c r="AB815" i="1"/>
  <c r="AD815" i="1"/>
  <c r="AG815" i="1"/>
  <c r="AI616" i="2" s="1"/>
  <c r="AJ616" i="2" s="1"/>
  <c r="AL815" i="1"/>
  <c r="AN815" i="1"/>
  <c r="AP815" i="1"/>
  <c r="AQ815" i="1"/>
  <c r="AS616" i="2" s="1"/>
  <c r="AT616" i="2" s="1"/>
  <c r="AY815" i="1"/>
  <c r="BA616" i="2" s="1"/>
  <c r="BB616" i="2" s="1"/>
  <c r="AY792" i="1"/>
  <c r="BA593" i="2" s="1"/>
  <c r="BB593" i="2" s="1"/>
  <c r="AQ792" i="1"/>
  <c r="AS593" i="2" s="1"/>
  <c r="AT593" i="2" s="1"/>
  <c r="AP792" i="1"/>
  <c r="AN792" i="1"/>
  <c r="AL792" i="1"/>
  <c r="AG792" i="1"/>
  <c r="AI593" i="2" s="1"/>
  <c r="AJ593" i="2" s="1"/>
  <c r="AD792" i="1"/>
  <c r="Y792" i="1"/>
  <c r="AA593" i="2" s="1"/>
  <c r="AB593" i="2" s="1"/>
  <c r="V792" i="1"/>
  <c r="AY791" i="1"/>
  <c r="BA592" i="2" s="1"/>
  <c r="BB592" i="2" s="1"/>
  <c r="AQ791" i="1"/>
  <c r="AS592" i="2" s="1"/>
  <c r="AT592" i="2" s="1"/>
  <c r="AP791" i="1"/>
  <c r="AN791" i="1"/>
  <c r="AL791" i="1"/>
  <c r="AG791" i="1"/>
  <c r="AI592" i="2" s="1"/>
  <c r="AJ592" i="2" s="1"/>
  <c r="AD791" i="1"/>
  <c r="AB791" i="1"/>
  <c r="Y791" i="1"/>
  <c r="AA592" i="2" s="1"/>
  <c r="AB592" i="2" s="1"/>
  <c r="X791" i="1"/>
  <c r="V791" i="1"/>
  <c r="T791" i="1"/>
  <c r="AY790" i="1"/>
  <c r="BA591" i="2" s="1"/>
  <c r="BB591" i="2" s="1"/>
  <c r="AQ790" i="1"/>
  <c r="AS591" i="2" s="1"/>
  <c r="AT591" i="2" s="1"/>
  <c r="AG790" i="1"/>
  <c r="AI591" i="2" s="1"/>
  <c r="AJ591" i="2" s="1"/>
  <c r="Y790" i="1"/>
  <c r="AA591" i="2" s="1"/>
  <c r="AB591" i="2" s="1"/>
  <c r="AN790" i="1"/>
  <c r="AD790" i="1"/>
  <c r="V790" i="1"/>
  <c r="AY789" i="1"/>
  <c r="BA590" i="2" s="1"/>
  <c r="BB590" i="2" s="1"/>
  <c r="AQ789" i="1"/>
  <c r="AS590" i="2" s="1"/>
  <c r="AT590" i="2" s="1"/>
  <c r="AG789" i="1"/>
  <c r="AI590" i="2" s="1"/>
  <c r="AJ590" i="2" s="1"/>
  <c r="Y789" i="1"/>
  <c r="AA590" i="2" s="1"/>
  <c r="AB590" i="2" s="1"/>
  <c r="AN789" i="1"/>
  <c r="AB789" i="1"/>
  <c r="V789" i="1"/>
  <c r="AY788" i="1"/>
  <c r="BA589" i="2" s="1"/>
  <c r="BB589" i="2" s="1"/>
  <c r="AQ788" i="1"/>
  <c r="AS589" i="2" s="1"/>
  <c r="AT589" i="2" s="1"/>
  <c r="AP788" i="1"/>
  <c r="AN788" i="1"/>
  <c r="AL788" i="1"/>
  <c r="AG788" i="1"/>
  <c r="AI589" i="2" s="1"/>
  <c r="AJ589" i="2" s="1"/>
  <c r="Y788" i="1"/>
  <c r="AA589" i="2" s="1"/>
  <c r="AB589" i="2" s="1"/>
  <c r="AD788" i="1"/>
  <c r="X788" i="1"/>
  <c r="AY787" i="1"/>
  <c r="BA588" i="2" s="1"/>
  <c r="BB588" i="2" s="1"/>
  <c r="AQ787" i="1"/>
  <c r="AS588" i="2" s="1"/>
  <c r="AT588" i="2" s="1"/>
  <c r="AP787" i="1"/>
  <c r="AN787" i="1"/>
  <c r="AL787" i="1"/>
  <c r="AG787" i="1"/>
  <c r="AI588" i="2" s="1"/>
  <c r="AJ588" i="2" s="1"/>
  <c r="Y787" i="1"/>
  <c r="AA588" i="2" s="1"/>
  <c r="AB588" i="2" s="1"/>
  <c r="AB787" i="1"/>
  <c r="X787" i="1"/>
  <c r="AI788" i="1" l="1"/>
  <c r="AK589" i="2" s="1"/>
  <c r="AL589" i="2" s="1"/>
  <c r="AI791" i="1"/>
  <c r="AK592" i="2" s="1"/>
  <c r="AL592" i="2" s="1"/>
  <c r="BA815" i="1"/>
  <c r="BC616" i="2" s="1"/>
  <c r="BD616" i="2" s="1"/>
  <c r="AI787" i="1"/>
  <c r="AK588" i="2" s="1"/>
  <c r="AL588" i="2" s="1"/>
  <c r="BA791" i="1"/>
  <c r="BC592" i="2" s="1"/>
  <c r="BD592" i="2" s="1"/>
  <c r="BA787" i="1"/>
  <c r="BC588" i="2" s="1"/>
  <c r="BD588" i="2" s="1"/>
  <c r="BA788" i="1"/>
  <c r="BC589" i="2" s="1"/>
  <c r="BD589" i="2" s="1"/>
  <c r="BA790" i="1"/>
  <c r="BC591" i="2" s="1"/>
  <c r="BD591" i="2" s="1"/>
  <c r="AR788" i="1"/>
  <c r="AZ788" i="1"/>
  <c r="AI789" i="1"/>
  <c r="AK590" i="2" s="1"/>
  <c r="AL590" i="2" s="1"/>
  <c r="AI790" i="1"/>
  <c r="AK591" i="2" s="1"/>
  <c r="AL591" i="2" s="1"/>
  <c r="AR815" i="1"/>
  <c r="Z815" i="1"/>
  <c r="AI815" i="1"/>
  <c r="AK616" i="2" s="1"/>
  <c r="AL616" i="2" s="1"/>
  <c r="AZ815" i="1"/>
  <c r="BA792" i="1"/>
  <c r="BC593" i="2" s="1"/>
  <c r="BD593" i="2" s="1"/>
  <c r="AZ789" i="1"/>
  <c r="AB790" i="1"/>
  <c r="AI792" i="1"/>
  <c r="AK593" i="2" s="1"/>
  <c r="AL593" i="2" s="1"/>
  <c r="AH815" i="1"/>
  <c r="T792" i="1"/>
  <c r="Z792" i="1" s="1"/>
  <c r="AR787" i="1"/>
  <c r="AZ787" i="1"/>
  <c r="V787" i="1"/>
  <c r="AP789" i="1"/>
  <c r="T789" i="1"/>
  <c r="AL789" i="1"/>
  <c r="BA789" i="1"/>
  <c r="BC590" i="2" s="1"/>
  <c r="BD590" i="2" s="1"/>
  <c r="AZ790" i="1"/>
  <c r="Z791" i="1"/>
  <c r="AH791" i="1"/>
  <c r="AR791" i="1"/>
  <c r="AZ791" i="1"/>
  <c r="AH792" i="1"/>
  <c r="AR792" i="1"/>
  <c r="AZ792" i="1"/>
  <c r="V788" i="1"/>
  <c r="X789" i="1"/>
  <c r="AB788" i="1"/>
  <c r="AH788" i="1" s="1"/>
  <c r="AD789" i="1"/>
  <c r="T787" i="1"/>
  <c r="AD787" i="1"/>
  <c r="T788" i="1"/>
  <c r="T790" i="1"/>
  <c r="X790" i="1"/>
  <c r="AL790" i="1"/>
  <c r="AP790" i="1"/>
  <c r="Q790" i="1" l="1"/>
  <c r="Q815" i="1"/>
  <c r="Q792" i="1"/>
  <c r="Q787" i="1"/>
  <c r="Q791" i="1"/>
  <c r="Q789" i="1"/>
  <c r="Q788" i="1"/>
  <c r="AJ792" i="1"/>
  <c r="AJ791" i="1"/>
  <c r="AJ815" i="1"/>
  <c r="AH787" i="1"/>
  <c r="AR789" i="1"/>
  <c r="BB789" i="1" s="1"/>
  <c r="AH790" i="1"/>
  <c r="BB788" i="1"/>
  <c r="Z788" i="1"/>
  <c r="AJ788" i="1" s="1"/>
  <c r="BB815" i="1"/>
  <c r="Z789" i="1"/>
  <c r="BB787" i="1"/>
  <c r="AH789" i="1"/>
  <c r="AR790" i="1"/>
  <c r="BB790" i="1" s="1"/>
  <c r="Z790" i="1"/>
  <c r="Z787" i="1"/>
  <c r="BB792" i="1"/>
  <c r="BB791" i="1"/>
  <c r="S588" i="2" l="1"/>
  <c r="T588" i="2" s="1"/>
  <c r="Q658" i="3"/>
  <c r="S593" i="2"/>
  <c r="T593" i="2" s="1"/>
  <c r="Q663" i="3"/>
  <c r="S590" i="2"/>
  <c r="T590" i="2" s="1"/>
  <c r="Q660" i="3"/>
  <c r="S616" i="2"/>
  <c r="T616" i="2" s="1"/>
  <c r="Q686" i="3"/>
  <c r="S589" i="2"/>
  <c r="T589" i="2" s="1"/>
  <c r="Q659" i="3"/>
  <c r="S592" i="2"/>
  <c r="T592" i="2" s="1"/>
  <c r="Q662" i="3"/>
  <c r="S591" i="2"/>
  <c r="T591" i="2" s="1"/>
  <c r="Q661" i="3"/>
  <c r="AJ790" i="1"/>
  <c r="R790" i="1" s="1"/>
  <c r="R661" i="3" s="1"/>
  <c r="AJ787" i="1"/>
  <c r="AJ789" i="1"/>
  <c r="R789" i="1" s="1"/>
  <c r="R660" i="3" s="1"/>
  <c r="R815" i="1"/>
  <c r="R686" i="3" s="1"/>
  <c r="R788" i="1"/>
  <c r="R659" i="3" s="1"/>
  <c r="R791" i="1"/>
  <c r="R662" i="3" s="1"/>
  <c r="R792" i="1"/>
  <c r="R663" i="3" s="1"/>
  <c r="R787" i="1" l="1"/>
  <c r="R658" i="3" s="1"/>
  <c r="AY734" i="1"/>
  <c r="BA548" i="2" s="1"/>
  <c r="BB548" i="2" s="1"/>
  <c r="AQ734" i="1"/>
  <c r="AS548" i="2" s="1"/>
  <c r="AT548" i="2" s="1"/>
  <c r="AN734" i="1"/>
  <c r="AL734" i="1"/>
  <c r="AG734" i="1"/>
  <c r="AI548" i="2" s="1"/>
  <c r="AJ548" i="2" s="1"/>
  <c r="AD734" i="1"/>
  <c r="AB734" i="1"/>
  <c r="Y734" i="1"/>
  <c r="AA548" i="2" s="1"/>
  <c r="AB548" i="2" s="1"/>
  <c r="X734" i="1"/>
  <c r="V734" i="1"/>
  <c r="T734" i="1"/>
  <c r="AQ520" i="1"/>
  <c r="AS401" i="2" s="1"/>
  <c r="AT401" i="2" s="1"/>
  <c r="AP520" i="1"/>
  <c r="AN520" i="1"/>
  <c r="AL520" i="1"/>
  <c r="AG520" i="1"/>
  <c r="AI401" i="2" s="1"/>
  <c r="AJ401" i="2" s="1"/>
  <c r="AD520" i="1"/>
  <c r="AB520" i="1"/>
  <c r="Y520" i="1"/>
  <c r="AA401" i="2" s="1"/>
  <c r="AB401" i="2" s="1"/>
  <c r="X520" i="1"/>
  <c r="V520" i="1"/>
  <c r="T520" i="1"/>
  <c r="Z520" i="1" l="1"/>
  <c r="AI520" i="1"/>
  <c r="AK401" i="2" s="1"/>
  <c r="AL401" i="2" s="1"/>
  <c r="AZ734" i="1"/>
  <c r="AH520" i="1"/>
  <c r="BA520" i="1"/>
  <c r="BC401" i="2" s="1"/>
  <c r="BD401" i="2" s="1"/>
  <c r="AI734" i="1"/>
  <c r="AK548" i="2" s="1"/>
  <c r="AL548" i="2" s="1"/>
  <c r="BA734" i="1"/>
  <c r="BC548" i="2" s="1"/>
  <c r="BD548" i="2" s="1"/>
  <c r="AH734" i="1"/>
  <c r="AR520" i="1"/>
  <c r="Z734" i="1"/>
  <c r="AR734" i="1"/>
  <c r="V124" i="1"/>
  <c r="AJ734" i="1" l="1"/>
  <c r="Q520" i="1"/>
  <c r="Q734" i="1"/>
  <c r="AJ520" i="1"/>
  <c r="BB734" i="1"/>
  <c r="BB520" i="1"/>
  <c r="V776" i="1"/>
  <c r="X776" i="1"/>
  <c r="AB776" i="1"/>
  <c r="AD776" i="1"/>
  <c r="AG776" i="1"/>
  <c r="AI582" i="2" s="1"/>
  <c r="AJ582" i="2" s="1"/>
  <c r="AL776" i="1"/>
  <c r="AN776" i="1"/>
  <c r="AP776" i="1"/>
  <c r="AQ776" i="1"/>
  <c r="AS582" i="2" s="1"/>
  <c r="AT582" i="2" s="1"/>
  <c r="AY776" i="1"/>
  <c r="BA582" i="2" s="1"/>
  <c r="BB582" i="2" s="1"/>
  <c r="V774" i="1"/>
  <c r="X774" i="1"/>
  <c r="AA580" i="2"/>
  <c r="AB580" i="2" s="1"/>
  <c r="AB774" i="1"/>
  <c r="AD774" i="1"/>
  <c r="AI580" i="2"/>
  <c r="AJ580" i="2" s="1"/>
  <c r="AL774" i="1"/>
  <c r="AN774" i="1"/>
  <c r="AP774" i="1"/>
  <c r="AS580" i="2"/>
  <c r="AT580" i="2" s="1"/>
  <c r="BA580" i="2"/>
  <c r="BB580" i="2" s="1"/>
  <c r="AA572" i="2"/>
  <c r="AB572" i="2" s="1"/>
  <c r="AI572" i="2"/>
  <c r="AJ572" i="2" s="1"/>
  <c r="AS572" i="2"/>
  <c r="AT572" i="2" s="1"/>
  <c r="BA572" i="2"/>
  <c r="BB572" i="2" s="1"/>
  <c r="AA569" i="2"/>
  <c r="AB569" i="2" s="1"/>
  <c r="AI569" i="2"/>
  <c r="AJ569" i="2" s="1"/>
  <c r="AS569" i="2"/>
  <c r="AT569" i="2" s="1"/>
  <c r="BA569" i="2"/>
  <c r="BB569" i="2" s="1"/>
  <c r="S548" i="2" l="1"/>
  <c r="T548" i="2" s="1"/>
  <c r="Q612" i="3"/>
  <c r="S401" i="2"/>
  <c r="T401" i="2" s="1"/>
  <c r="Q444" i="3"/>
  <c r="R734" i="1"/>
  <c r="R612" i="3" s="1"/>
  <c r="R520" i="1"/>
  <c r="R444" i="3" s="1"/>
  <c r="Z776" i="1"/>
  <c r="AZ776" i="1"/>
  <c r="AZ774" i="1"/>
  <c r="BC569" i="2"/>
  <c r="BD569" i="2" s="1"/>
  <c r="BC572" i="2"/>
  <c r="BD572" i="2" s="1"/>
  <c r="BA776" i="1"/>
  <c r="BC582" i="2" s="1"/>
  <c r="BD582" i="2" s="1"/>
  <c r="AR776" i="1"/>
  <c r="Z774" i="1"/>
  <c r="BA774" i="1"/>
  <c r="BC580" i="2" s="1"/>
  <c r="BD580" i="2" s="1"/>
  <c r="AR774" i="1"/>
  <c r="AH776" i="1"/>
  <c r="AI776" i="1"/>
  <c r="AK582" i="2" s="1"/>
  <c r="AL582" i="2" s="1"/>
  <c r="AH774" i="1"/>
  <c r="AI774" i="1"/>
  <c r="AK580" i="2" s="1"/>
  <c r="AL580" i="2" s="1"/>
  <c r="AK572" i="2"/>
  <c r="AL572" i="2" s="1"/>
  <c r="AK569" i="2"/>
  <c r="AL569" i="2" s="1"/>
  <c r="Q776" i="1" l="1"/>
  <c r="Q774" i="1"/>
  <c r="AJ776" i="1"/>
  <c r="AJ774" i="1"/>
  <c r="BB776" i="1"/>
  <c r="BB774" i="1"/>
  <c r="S580" i="2" l="1"/>
  <c r="T580" i="2" s="1"/>
  <c r="Q649" i="3"/>
  <c r="S572" i="2"/>
  <c r="T572" i="2" s="1"/>
  <c r="Q641" i="3"/>
  <c r="S569" i="2"/>
  <c r="T569" i="2" s="1"/>
  <c r="Q638" i="3"/>
  <c r="S582" i="2"/>
  <c r="T582" i="2" s="1"/>
  <c r="Q651" i="3"/>
  <c r="R776" i="1"/>
  <c r="R651" i="3" s="1"/>
  <c r="R641" i="3"/>
  <c r="R774" i="1"/>
  <c r="R649" i="3" s="1"/>
  <c r="R638" i="3"/>
  <c r="AY123" i="1"/>
  <c r="BA102" i="2" s="1"/>
  <c r="BB102" i="2" s="1"/>
  <c r="AX123" i="1"/>
  <c r="AV123" i="1"/>
  <c r="AT123" i="1"/>
  <c r="AQ123" i="1"/>
  <c r="AS102" i="2" s="1"/>
  <c r="AT102" i="2" s="1"/>
  <c r="AN123" i="1"/>
  <c r="AL123" i="1"/>
  <c r="AG123" i="1"/>
  <c r="AI102" i="2" s="1"/>
  <c r="AJ102" i="2" s="1"/>
  <c r="AD123" i="1"/>
  <c r="X123" i="1"/>
  <c r="V123" i="1"/>
  <c r="BA53" i="2"/>
  <c r="BB53" i="2" s="1"/>
  <c r="AS53" i="2"/>
  <c r="AT53" i="2" s="1"/>
  <c r="AI53" i="2"/>
  <c r="AJ53" i="2" s="1"/>
  <c r="BA123" i="1" l="1"/>
  <c r="BC102" i="2" s="1"/>
  <c r="BD102" i="2" s="1"/>
  <c r="BC53" i="2"/>
  <c r="BD53" i="2" s="1"/>
  <c r="AZ123" i="1"/>
  <c r="AR123" i="1"/>
  <c r="AH123" i="1"/>
  <c r="BB123" i="1" l="1"/>
  <c r="AP483" i="1" l="1"/>
  <c r="AP223" i="1"/>
  <c r="AP206" i="1"/>
  <c r="AP467" i="1"/>
  <c r="AP465" i="1"/>
  <c r="AP452" i="1"/>
  <c r="AP449" i="1"/>
  <c r="AP441" i="1"/>
  <c r="AP432" i="1"/>
  <c r="AP660" i="1"/>
  <c r="AP819" i="1"/>
  <c r="AP820" i="1"/>
  <c r="AP782" i="1"/>
  <c r="AP656" i="1"/>
  <c r="AP658" i="1"/>
  <c r="AP657" i="1"/>
  <c r="AP623" i="1"/>
  <c r="AP622" i="1"/>
  <c r="AP494" i="1"/>
  <c r="AP490" i="1"/>
  <c r="AP489" i="1"/>
  <c r="AP488" i="1"/>
  <c r="AP487" i="1"/>
  <c r="AP485" i="1"/>
  <c r="AP484" i="1"/>
  <c r="AP482" i="1"/>
  <c r="AP481" i="1"/>
  <c r="AP466" i="1"/>
  <c r="AP464" i="1"/>
  <c r="AP454" i="1"/>
  <c r="AP453" i="1"/>
  <c r="AP451" i="1"/>
  <c r="AP447" i="1"/>
  <c r="AP444" i="1"/>
  <c r="AP443" i="1"/>
  <c r="AP440" i="1"/>
  <c r="AP438" i="1"/>
  <c r="AP437" i="1"/>
  <c r="AP436" i="1"/>
  <c r="AP435" i="1"/>
  <c r="AP434" i="1"/>
  <c r="AP431" i="1"/>
  <c r="AP430" i="1"/>
  <c r="AP429" i="1"/>
  <c r="AP428" i="1"/>
  <c r="AP425" i="1"/>
  <c r="AP225" i="1"/>
  <c r="AP224" i="1"/>
  <c r="AP319" i="1" s="1"/>
  <c r="AP215" i="1"/>
  <c r="AP208" i="1"/>
  <c r="AP207" i="1"/>
  <c r="AP201" i="1"/>
  <c r="AP205" i="1"/>
  <c r="AP200" i="1"/>
  <c r="AP190" i="1"/>
  <c r="AP189" i="1"/>
  <c r="AP188" i="1"/>
  <c r="AP187" i="1"/>
  <c r="AP194" i="1"/>
  <c r="AP193" i="1"/>
  <c r="AP192" i="1"/>
  <c r="AP191" i="1"/>
  <c r="AP164" i="1"/>
  <c r="AP163" i="1"/>
  <c r="AP162" i="1"/>
  <c r="AP161" i="1"/>
  <c r="AP131" i="1"/>
  <c r="AP130" i="1"/>
  <c r="AP129" i="1"/>
  <c r="AP128" i="1"/>
  <c r="AP160" i="1"/>
  <c r="AP159" i="1"/>
  <c r="AP209" i="1"/>
  <c r="AP158" i="1"/>
  <c r="AP178" i="1"/>
  <c r="AP174" i="1"/>
  <c r="AP172" i="1"/>
  <c r="AP837" i="1" l="1"/>
  <c r="AP498" i="1"/>
  <c r="AP216" i="1"/>
  <c r="AP132" i="1"/>
  <c r="AP213" i="1"/>
  <c r="AP1125" i="1" s="1"/>
  <c r="AP448" i="1"/>
  <c r="AP486" i="1"/>
  <c r="AP726" i="1"/>
  <c r="AP1137" i="1" s="1"/>
  <c r="AP182" i="1"/>
  <c r="AP199" i="1"/>
  <c r="AP1123" i="1" s="1"/>
  <c r="AP1124" i="1" s="1"/>
  <c r="AP468" i="1"/>
  <c r="AP1132" i="1" s="1"/>
  <c r="AQ174" i="1"/>
  <c r="AS135" i="2" s="1"/>
  <c r="AT135" i="2" s="1"/>
  <c r="AN330" i="1"/>
  <c r="AP397" i="1"/>
  <c r="AP1131" i="1" l="1"/>
  <c r="AP1134" i="1" s="1"/>
  <c r="AP476" i="1"/>
  <c r="AP1120" i="1"/>
  <c r="AP1121" i="1" s="1"/>
  <c r="AP1126" i="1" s="1"/>
  <c r="AP501" i="1"/>
  <c r="AP1143" i="1" s="1"/>
  <c r="AP214" i="1"/>
  <c r="AP222" i="1" s="1"/>
  <c r="AY1061" i="1"/>
  <c r="BA781" i="2" s="1"/>
  <c r="BB781" i="2" s="1"/>
  <c r="AY887" i="1"/>
  <c r="BA657" i="2" s="1"/>
  <c r="BB657" i="2" s="1"/>
  <c r="AY899" i="1"/>
  <c r="BA669" i="2" s="1"/>
  <c r="BB669" i="2" s="1"/>
  <c r="AY898" i="1"/>
  <c r="BA668" i="2" s="1"/>
  <c r="BB668" i="2" s="1"/>
  <c r="AY897" i="1"/>
  <c r="BA667" i="2" s="1"/>
  <c r="BB667" i="2" s="1"/>
  <c r="AY896" i="1"/>
  <c r="BA666" i="2" s="1"/>
  <c r="BB666" i="2" s="1"/>
  <c r="AY895" i="1"/>
  <c r="BA665" i="2" s="1"/>
  <c r="BB665" i="2" s="1"/>
  <c r="AY949" i="1"/>
  <c r="BA720" i="2" s="1"/>
  <c r="BB720" i="2" s="1"/>
  <c r="BA949" i="1" l="1"/>
  <c r="BA887" i="1"/>
  <c r="BA895" i="1"/>
  <c r="BA899" i="1"/>
  <c r="BA898" i="1"/>
  <c r="BA897" i="1"/>
  <c r="BA1061" i="1"/>
  <c r="BA896" i="1"/>
  <c r="AZ898" i="1"/>
  <c r="AZ887" i="1"/>
  <c r="AZ899" i="1"/>
  <c r="AZ897" i="1"/>
  <c r="AZ896" i="1"/>
  <c r="AZ895" i="1"/>
  <c r="AZ949" i="1"/>
  <c r="AY863" i="1"/>
  <c r="BA652" i="2" s="1"/>
  <c r="BB652" i="2" s="1"/>
  <c r="AY174" i="1"/>
  <c r="AX174" i="1"/>
  <c r="AV174" i="1"/>
  <c r="AT174" i="1"/>
  <c r="AN174" i="1"/>
  <c r="AL174" i="1"/>
  <c r="AG174" i="1"/>
  <c r="AI135" i="2" s="1"/>
  <c r="AJ135" i="2" s="1"/>
  <c r="AD174" i="1"/>
  <c r="X174" i="1"/>
  <c r="V174" i="1"/>
  <c r="AY414" i="1"/>
  <c r="AX414" i="1"/>
  <c r="AX419" i="1" s="1"/>
  <c r="AV414" i="1"/>
  <c r="AV419" i="1" s="1"/>
  <c r="AT414" i="1"/>
  <c r="AT419" i="1" s="1"/>
  <c r="AQ414" i="1"/>
  <c r="AQ419" i="1" s="1"/>
  <c r="AP414" i="1"/>
  <c r="AP419" i="1" s="1"/>
  <c r="AL414" i="1"/>
  <c r="AL419" i="1" s="1"/>
  <c r="AG414" i="1"/>
  <c r="AD414" i="1"/>
  <c r="AD419" i="1" s="1"/>
  <c r="X414" i="1"/>
  <c r="X419" i="1" s="1"/>
  <c r="V414" i="1"/>
  <c r="V419" i="1" s="1"/>
  <c r="AY397" i="1"/>
  <c r="BA292" i="2" s="1"/>
  <c r="BB292" i="2" s="1"/>
  <c r="AX397" i="1"/>
  <c r="AV397" i="1"/>
  <c r="AT397" i="1"/>
  <c r="AQ397" i="1"/>
  <c r="AS292" i="2" s="1"/>
  <c r="AT292" i="2" s="1"/>
  <c r="AL397" i="1"/>
  <c r="AG397" i="1"/>
  <c r="AI292" i="2" s="1"/>
  <c r="AJ292" i="2" s="1"/>
  <c r="AD397" i="1"/>
  <c r="AB397" i="1"/>
  <c r="AB413" i="1" s="1"/>
  <c r="X397" i="1"/>
  <c r="X413" i="1" s="1"/>
  <c r="AI303" i="2" l="1"/>
  <c r="AJ303" i="2" s="1"/>
  <c r="AG419" i="1"/>
  <c r="BA303" i="2"/>
  <c r="BB303" i="2" s="1"/>
  <c r="AY419" i="1"/>
  <c r="AD1129" i="1"/>
  <c r="Q1061" i="1"/>
  <c r="BC781" i="2"/>
  <c r="BD781" i="2" s="1"/>
  <c r="Q899" i="1"/>
  <c r="BC669" i="2"/>
  <c r="BD669" i="2" s="1"/>
  <c r="Q895" i="1"/>
  <c r="BC665" i="2"/>
  <c r="BD665" i="2" s="1"/>
  <c r="Q897" i="1"/>
  <c r="BC667" i="2"/>
  <c r="BD667" i="2" s="1"/>
  <c r="Q887" i="1"/>
  <c r="BC657" i="2"/>
  <c r="BD657" i="2" s="1"/>
  <c r="Q896" i="1"/>
  <c r="BC666" i="2"/>
  <c r="BD666" i="2" s="1"/>
  <c r="Q898" i="1"/>
  <c r="BC668" i="2"/>
  <c r="BD668" i="2" s="1"/>
  <c r="Q949" i="1"/>
  <c r="BC720" i="2"/>
  <c r="BD720" i="2" s="1"/>
  <c r="AS303" i="2"/>
  <c r="AT303" i="2" s="1"/>
  <c r="BA174" i="1"/>
  <c r="BC135" i="2" s="1"/>
  <c r="BD135" i="2" s="1"/>
  <c r="BA135" i="2"/>
  <c r="BB135" i="2" s="1"/>
  <c r="AB1128" i="1"/>
  <c r="BB896" i="1"/>
  <c r="R896" i="1" s="1"/>
  <c r="R736" i="3" s="1"/>
  <c r="BA863" i="1"/>
  <c r="AR174" i="1"/>
  <c r="BA397" i="1"/>
  <c r="BC292" i="2" s="1"/>
  <c r="BD292" i="2" s="1"/>
  <c r="BA414" i="1"/>
  <c r="AH174" i="1"/>
  <c r="BB1061" i="1"/>
  <c r="R1061" i="1" s="1"/>
  <c r="R858" i="3" s="1"/>
  <c r="AZ174" i="1"/>
  <c r="BB899" i="1"/>
  <c r="R899" i="1" s="1"/>
  <c r="R739" i="3" s="1"/>
  <c r="BB897" i="1"/>
  <c r="R897" i="1" s="1"/>
  <c r="R737" i="3" s="1"/>
  <c r="BB887" i="1"/>
  <c r="R887" i="1" s="1"/>
  <c r="R727" i="3" s="1"/>
  <c r="BB898" i="1"/>
  <c r="R898" i="1" s="1"/>
  <c r="R738" i="3" s="1"/>
  <c r="BB895" i="1"/>
  <c r="R895" i="1" s="1"/>
  <c r="R735" i="3" s="1"/>
  <c r="BB949" i="1"/>
  <c r="R949" i="1" s="1"/>
  <c r="R789" i="3" s="1"/>
  <c r="AZ863" i="1"/>
  <c r="AH397" i="1"/>
  <c r="AR397" i="1"/>
  <c r="AZ397" i="1"/>
  <c r="AH414" i="1"/>
  <c r="AH419" i="1" s="1"/>
  <c r="AR414" i="1"/>
  <c r="AR419" i="1" s="1"/>
  <c r="AZ414" i="1"/>
  <c r="AZ419" i="1" s="1"/>
  <c r="BC303" i="2" l="1"/>
  <c r="BD303" i="2" s="1"/>
  <c r="BA419" i="1"/>
  <c r="S720" i="2"/>
  <c r="T720" i="2" s="1"/>
  <c r="Q789" i="3"/>
  <c r="S666" i="2"/>
  <c r="T666" i="2" s="1"/>
  <c r="Q736" i="3"/>
  <c r="S667" i="2"/>
  <c r="T667" i="2" s="1"/>
  <c r="Q737" i="3"/>
  <c r="S669" i="2"/>
  <c r="T669" i="2" s="1"/>
  <c r="Q739" i="3"/>
  <c r="S668" i="2"/>
  <c r="T668" i="2" s="1"/>
  <c r="Q738" i="3"/>
  <c r="S657" i="2"/>
  <c r="T657" i="2" s="1"/>
  <c r="Q727" i="3"/>
  <c r="S665" i="2"/>
  <c r="T665" i="2" s="1"/>
  <c r="Q735" i="3"/>
  <c r="S781" i="2"/>
  <c r="T781" i="2" s="1"/>
  <c r="Q858" i="3"/>
  <c r="Q863" i="1"/>
  <c r="BC652" i="2"/>
  <c r="BD652" i="2" s="1"/>
  <c r="AQ1129" i="1"/>
  <c r="AS305" i="2"/>
  <c r="AT305" i="2" s="1"/>
  <c r="BB174" i="1"/>
  <c r="BB863" i="1"/>
  <c r="R863" i="1" s="1"/>
  <c r="R722" i="3" s="1"/>
  <c r="BB397" i="1"/>
  <c r="BB414" i="1"/>
  <c r="BB419" i="1" s="1"/>
  <c r="S652" i="2" l="1"/>
  <c r="T652" i="2" s="1"/>
  <c r="Q722" i="3"/>
  <c r="AY125" i="1"/>
  <c r="BA104" i="2" s="1"/>
  <c r="BB104" i="2" s="1"/>
  <c r="AQ125" i="1"/>
  <c r="AS104" i="2" s="1"/>
  <c r="AT104" i="2" s="1"/>
  <c r="AQ124" i="1"/>
  <c r="AS103" i="2" s="1"/>
  <c r="AT103" i="2" s="1"/>
  <c r="AN114" i="1" l="1"/>
  <c r="AN9" i="1"/>
  <c r="AN8" i="1"/>
  <c r="AN225" i="1"/>
  <c r="AN69" i="1"/>
  <c r="AN30" i="1"/>
  <c r="AN15" i="1"/>
  <c r="AQ563" i="1"/>
  <c r="AS429" i="2" s="1"/>
  <c r="AT429" i="2" s="1"/>
  <c r="AP563" i="1"/>
  <c r="AN563" i="1"/>
  <c r="AL563" i="1"/>
  <c r="AG563" i="1"/>
  <c r="AI429" i="2" s="1"/>
  <c r="AJ429" i="2" s="1"/>
  <c r="AD563" i="1"/>
  <c r="AB563" i="1"/>
  <c r="X563" i="1"/>
  <c r="V563" i="1"/>
  <c r="BA563" i="1" l="1"/>
  <c r="BC429" i="2" s="1"/>
  <c r="BD429" i="2" s="1"/>
  <c r="AH563" i="1"/>
  <c r="AR563" i="1"/>
  <c r="AY325" i="1"/>
  <c r="BA252" i="2" s="1"/>
  <c r="BB252" i="2" s="1"/>
  <c r="AX325" i="1"/>
  <c r="AV325" i="1"/>
  <c r="AT325" i="1"/>
  <c r="AQ325" i="1"/>
  <c r="AS252" i="2" s="1"/>
  <c r="AT252" i="2" s="1"/>
  <c r="AN325" i="1"/>
  <c r="AL325" i="1"/>
  <c r="AG325" i="1"/>
  <c r="AI252" i="2" s="1"/>
  <c r="AJ252" i="2" s="1"/>
  <c r="AB325" i="1"/>
  <c r="X325" i="1"/>
  <c r="V325" i="1"/>
  <c r="AY324" i="1"/>
  <c r="BA251" i="2" s="1"/>
  <c r="BB251" i="2" s="1"/>
  <c r="AX324" i="1"/>
  <c r="AV324" i="1"/>
  <c r="AT324" i="1"/>
  <c r="AQ324" i="1"/>
  <c r="AS251" i="2" s="1"/>
  <c r="AT251" i="2" s="1"/>
  <c r="AN324" i="1"/>
  <c r="AL324" i="1"/>
  <c r="AG324" i="1"/>
  <c r="AI251" i="2" s="1"/>
  <c r="AJ251" i="2" s="1"/>
  <c r="AD324" i="1"/>
  <c r="AB324" i="1"/>
  <c r="X324" i="1"/>
  <c r="V324" i="1"/>
  <c r="AY323" i="1"/>
  <c r="BA250" i="2" s="1"/>
  <c r="BB250" i="2" s="1"/>
  <c r="AX323" i="1"/>
  <c r="AV323" i="1"/>
  <c r="AT323" i="1"/>
  <c r="AQ323" i="1"/>
  <c r="AS250" i="2" s="1"/>
  <c r="AT250" i="2" s="1"/>
  <c r="AN323" i="1"/>
  <c r="AL323" i="1"/>
  <c r="AG323" i="1"/>
  <c r="AI250" i="2" s="1"/>
  <c r="AJ250" i="2" s="1"/>
  <c r="AB323" i="1"/>
  <c r="V323" i="1"/>
  <c r="AY862" i="1"/>
  <c r="BA651" i="2" s="1"/>
  <c r="BB651" i="2" s="1"/>
  <c r="BA862" i="1" l="1"/>
  <c r="BA325" i="1"/>
  <c r="BC252" i="2" s="1"/>
  <c r="BD252" i="2" s="1"/>
  <c r="BA324" i="1"/>
  <c r="BC251" i="2" s="1"/>
  <c r="BD251" i="2" s="1"/>
  <c r="BA323" i="1"/>
  <c r="BC250" i="2" s="1"/>
  <c r="BD250" i="2" s="1"/>
  <c r="BB563" i="1"/>
  <c r="AZ325" i="1"/>
  <c r="AZ324" i="1"/>
  <c r="AZ323" i="1"/>
  <c r="AR325" i="1"/>
  <c r="AR324" i="1"/>
  <c r="AH324" i="1"/>
  <c r="AH325" i="1"/>
  <c r="AR323" i="1"/>
  <c r="AH323" i="1"/>
  <c r="AZ862" i="1"/>
  <c r="Q862" i="1" l="1"/>
  <c r="BC651" i="2"/>
  <c r="BD651" i="2" s="1"/>
  <c r="BB324" i="1"/>
  <c r="BB325" i="1"/>
  <c r="BB323" i="1"/>
  <c r="BB862" i="1"/>
  <c r="R862" i="1" s="1"/>
  <c r="R721" i="3" s="1"/>
  <c r="AL158" i="1"/>
  <c r="AL20" i="1"/>
  <c r="S651" i="2" l="1"/>
  <c r="T651" i="2" s="1"/>
  <c r="Q721" i="3"/>
  <c r="AY178" i="1"/>
  <c r="BA139" i="2" s="1"/>
  <c r="BB139" i="2" s="1"/>
  <c r="AX178" i="1"/>
  <c r="AV178" i="1"/>
  <c r="AT178" i="1"/>
  <c r="AQ178" i="1"/>
  <c r="AS139" i="2" s="1"/>
  <c r="AT139" i="2" s="1"/>
  <c r="AN178" i="1"/>
  <c r="AL178" i="1"/>
  <c r="AG178" i="1"/>
  <c r="AI139" i="2" s="1"/>
  <c r="AJ139" i="2" s="1"/>
  <c r="AD178" i="1"/>
  <c r="X178" i="1"/>
  <c r="V178" i="1"/>
  <c r="AY172" i="1"/>
  <c r="BA133" i="2" s="1"/>
  <c r="BB133" i="2" s="1"/>
  <c r="AX172" i="1"/>
  <c r="AV172" i="1"/>
  <c r="AT172" i="1"/>
  <c r="AQ172" i="1"/>
  <c r="AS133" i="2" s="1"/>
  <c r="AT133" i="2" s="1"/>
  <c r="AN172" i="1"/>
  <c r="AL172" i="1"/>
  <c r="AG172" i="1"/>
  <c r="AI133" i="2" s="1"/>
  <c r="AJ133" i="2" s="1"/>
  <c r="AD172" i="1"/>
  <c r="X172" i="1"/>
  <c r="V172" i="1"/>
  <c r="AR172" i="1" l="1"/>
  <c r="AH172" i="1"/>
  <c r="BA178" i="1"/>
  <c r="BC139" i="2" s="1"/>
  <c r="BD139" i="2" s="1"/>
  <c r="BA172" i="1"/>
  <c r="BC133" i="2" s="1"/>
  <c r="BD133" i="2" s="1"/>
  <c r="AZ178" i="1"/>
  <c r="AZ172" i="1"/>
  <c r="AH178" i="1"/>
  <c r="AR178" i="1"/>
  <c r="AY924" i="1"/>
  <c r="BA672" i="2" s="1"/>
  <c r="BB672" i="2" s="1"/>
  <c r="BB172" i="1" l="1"/>
  <c r="BB178" i="1"/>
  <c r="BA924" i="1"/>
  <c r="AZ924" i="1"/>
  <c r="AY454" i="1"/>
  <c r="BA340" i="2" s="1"/>
  <c r="BB340" i="2" s="1"/>
  <c r="AX454" i="1"/>
  <c r="AV454" i="1"/>
  <c r="AT454" i="1"/>
  <c r="AQ454" i="1"/>
  <c r="AS340" i="2" s="1"/>
  <c r="AT340" i="2" s="1"/>
  <c r="AN454" i="1"/>
  <c r="AL454" i="1"/>
  <c r="AG454" i="1"/>
  <c r="AI340" i="2" s="1"/>
  <c r="AJ340" i="2" s="1"/>
  <c r="AD454" i="1"/>
  <c r="AB454" i="1"/>
  <c r="X454" i="1"/>
  <c r="V454" i="1"/>
  <c r="AY453" i="1"/>
  <c r="BA339" i="2" s="1"/>
  <c r="BB339" i="2" s="1"/>
  <c r="AX453" i="1"/>
  <c r="AV453" i="1"/>
  <c r="AT453" i="1"/>
  <c r="AQ453" i="1"/>
  <c r="AS339" i="2" s="1"/>
  <c r="AT339" i="2" s="1"/>
  <c r="AL453" i="1"/>
  <c r="AG453" i="1"/>
  <c r="AI339" i="2" s="1"/>
  <c r="AJ339" i="2" s="1"/>
  <c r="AD453" i="1"/>
  <c r="AB453" i="1"/>
  <c r="X453" i="1"/>
  <c r="V453" i="1"/>
  <c r="AY820" i="1"/>
  <c r="BA621" i="2" s="1"/>
  <c r="BB621" i="2" s="1"/>
  <c r="AQ820" i="1"/>
  <c r="AS621" i="2" s="1"/>
  <c r="AT621" i="2" s="1"/>
  <c r="AN820" i="1"/>
  <c r="AG820" i="1"/>
  <c r="AI621" i="2" s="1"/>
  <c r="AJ621" i="2" s="1"/>
  <c r="AD820" i="1"/>
  <c r="AB820" i="1"/>
  <c r="Y820" i="1"/>
  <c r="AA621" i="2" s="1"/>
  <c r="AB621" i="2" s="1"/>
  <c r="X820" i="1"/>
  <c r="V820" i="1"/>
  <c r="T820" i="1"/>
  <c r="AY819" i="1"/>
  <c r="AQ819" i="1"/>
  <c r="AN819" i="1"/>
  <c r="AN837" i="1" s="1"/>
  <c r="AL819" i="1"/>
  <c r="AL837" i="1" s="1"/>
  <c r="AG819" i="1"/>
  <c r="AD819" i="1"/>
  <c r="AB819" i="1"/>
  <c r="Y819" i="1"/>
  <c r="Y837" i="1" s="1"/>
  <c r="X819" i="1"/>
  <c r="V819" i="1"/>
  <c r="T819" i="1"/>
  <c r="V658" i="1"/>
  <c r="X658" i="1"/>
  <c r="AB658" i="1"/>
  <c r="AD658" i="1"/>
  <c r="AG658" i="1"/>
  <c r="AI500" i="2" s="1"/>
  <c r="AJ500" i="2" s="1"/>
  <c r="AL658" i="1"/>
  <c r="AN658" i="1"/>
  <c r="AQ658" i="1"/>
  <c r="AS500" i="2" s="1"/>
  <c r="AT500" i="2" s="1"/>
  <c r="V660" i="1"/>
  <c r="X660" i="1"/>
  <c r="AB660" i="1"/>
  <c r="AD660" i="1"/>
  <c r="AG660" i="1"/>
  <c r="AI502" i="2" s="1"/>
  <c r="AJ502" i="2" s="1"/>
  <c r="AL660" i="1"/>
  <c r="AN660" i="1"/>
  <c r="AQ660" i="1"/>
  <c r="AS502" i="2" s="1"/>
  <c r="AT502" i="2" s="1"/>
  <c r="AQ657" i="1"/>
  <c r="AS499" i="2" s="1"/>
  <c r="AT499" i="2" s="1"/>
  <c r="AN657" i="1"/>
  <c r="AL657" i="1"/>
  <c r="AG657" i="1"/>
  <c r="AI499" i="2" s="1"/>
  <c r="AJ499" i="2" s="1"/>
  <c r="AD657" i="1"/>
  <c r="AB657" i="1"/>
  <c r="X657" i="1"/>
  <c r="V657" i="1"/>
  <c r="T837" i="1" l="1"/>
  <c r="AB837" i="1"/>
  <c r="AQ837" i="1"/>
  <c r="AS628" i="2" s="1"/>
  <c r="AT628" i="2" s="1"/>
  <c r="X837" i="1"/>
  <c r="AG837" i="1"/>
  <c r="AI628" i="2" s="1"/>
  <c r="AJ628" i="2" s="1"/>
  <c r="V837" i="1"/>
  <c r="AD837" i="1"/>
  <c r="AY837" i="1"/>
  <c r="BA628" i="2" s="1"/>
  <c r="BB628" i="2" s="1"/>
  <c r="AA620" i="2"/>
  <c r="AB620" i="2" s="1"/>
  <c r="AA628" i="2"/>
  <c r="AB628" i="2" s="1"/>
  <c r="AS620" i="2"/>
  <c r="AT620" i="2" s="1"/>
  <c r="AI620" i="2"/>
  <c r="AJ620" i="2" s="1"/>
  <c r="BA620" i="2"/>
  <c r="BB620" i="2" s="1"/>
  <c r="Q924" i="1"/>
  <c r="BC672" i="2"/>
  <c r="BD672" i="2" s="1"/>
  <c r="AI820" i="1"/>
  <c r="AK621" i="2" s="1"/>
  <c r="AL621" i="2" s="1"/>
  <c r="BA819" i="1"/>
  <c r="BA820" i="1"/>
  <c r="BC621" i="2" s="1"/>
  <c r="BD621" i="2" s="1"/>
  <c r="AI819" i="1"/>
  <c r="BA657" i="1"/>
  <c r="BC499" i="2" s="1"/>
  <c r="BD499" i="2" s="1"/>
  <c r="BA454" i="1"/>
  <c r="BC340" i="2" s="1"/>
  <c r="BD340" i="2" s="1"/>
  <c r="BA453" i="1"/>
  <c r="BC339" i="2" s="1"/>
  <c r="BD339" i="2" s="1"/>
  <c r="Z819" i="1"/>
  <c r="Z820" i="1"/>
  <c r="BB924" i="1"/>
  <c r="R924" i="1" s="1"/>
  <c r="R742" i="3" s="1"/>
  <c r="AZ819" i="1"/>
  <c r="AH453" i="1"/>
  <c r="AZ453" i="1"/>
  <c r="AH454" i="1"/>
  <c r="AZ454" i="1"/>
  <c r="AR819" i="1"/>
  <c r="AR820" i="1"/>
  <c r="AR453" i="1"/>
  <c r="AR454" i="1"/>
  <c r="AH819" i="1"/>
  <c r="AH820" i="1"/>
  <c r="AZ820" i="1"/>
  <c r="AH660" i="1"/>
  <c r="AR660" i="1"/>
  <c r="AR658" i="1"/>
  <c r="AR657" i="1"/>
  <c r="BA660" i="1"/>
  <c r="BC502" i="2" s="1"/>
  <c r="BD502" i="2" s="1"/>
  <c r="AH658" i="1"/>
  <c r="BA658" i="1"/>
  <c r="BC500" i="2" s="1"/>
  <c r="BD500" i="2" s="1"/>
  <c r="AH657" i="1"/>
  <c r="BA837" i="1" l="1"/>
  <c r="BC628" i="2" s="1"/>
  <c r="BD628" i="2" s="1"/>
  <c r="AH837" i="1"/>
  <c r="AR837" i="1"/>
  <c r="Z837" i="1"/>
  <c r="AI837" i="1"/>
  <c r="AK628" i="2" s="1"/>
  <c r="AL628" i="2" s="1"/>
  <c r="AZ837" i="1"/>
  <c r="AK620" i="2"/>
  <c r="AL620" i="2" s="1"/>
  <c r="BC620" i="2"/>
  <c r="BD620" i="2" s="1"/>
  <c r="S672" i="2"/>
  <c r="T672" i="2" s="1"/>
  <c r="Q742" i="3"/>
  <c r="Q819" i="1"/>
  <c r="Q820" i="1"/>
  <c r="AJ820" i="1"/>
  <c r="AJ819" i="1"/>
  <c r="BB820" i="1"/>
  <c r="BB819" i="1"/>
  <c r="BB454" i="1"/>
  <c r="BB453" i="1"/>
  <c r="BB657" i="1"/>
  <c r="BB658" i="1"/>
  <c r="BB660" i="1"/>
  <c r="Q837" i="1" l="1"/>
  <c r="AJ837" i="1"/>
  <c r="BB837" i="1"/>
  <c r="S621" i="2"/>
  <c r="T621" i="2" s="1"/>
  <c r="Q691" i="3"/>
  <c r="S620" i="2"/>
  <c r="T620" i="2" s="1"/>
  <c r="Q690" i="3"/>
  <c r="R820" i="1"/>
  <c r="R691" i="3" s="1"/>
  <c r="R819" i="1"/>
  <c r="AQ656" i="1"/>
  <c r="AS498" i="2" s="1"/>
  <c r="AT498" i="2" s="1"/>
  <c r="AN656" i="1"/>
  <c r="AL656" i="1"/>
  <c r="AG656" i="1"/>
  <c r="AI498" i="2" s="1"/>
  <c r="AJ498" i="2" s="1"/>
  <c r="AD656" i="1"/>
  <c r="AB656" i="1"/>
  <c r="X656" i="1"/>
  <c r="V656" i="1"/>
  <c r="AQ609" i="1"/>
  <c r="AS461" i="2" s="1"/>
  <c r="AT461" i="2" s="1"/>
  <c r="AP609" i="1"/>
  <c r="AN609" i="1"/>
  <c r="AL609" i="1"/>
  <c r="AG609" i="1"/>
  <c r="AI461" i="2" s="1"/>
  <c r="AJ461" i="2" s="1"/>
  <c r="X609" i="1"/>
  <c r="V609" i="1"/>
  <c r="AQ605" i="1"/>
  <c r="AS457" i="2" s="1"/>
  <c r="AT457" i="2" s="1"/>
  <c r="AP605" i="1"/>
  <c r="AN605" i="1"/>
  <c r="AL605" i="1"/>
  <c r="AG605" i="1"/>
  <c r="AI457" i="2" s="1"/>
  <c r="AJ457" i="2" s="1"/>
  <c r="AB605" i="1"/>
  <c r="X605" i="1"/>
  <c r="V605" i="1"/>
  <c r="AS455" i="2"/>
  <c r="AT455" i="2" s="1"/>
  <c r="AI455" i="2"/>
  <c r="AJ455" i="2" s="1"/>
  <c r="AY1067" i="1"/>
  <c r="BA787" i="2" s="1"/>
  <c r="BB787" i="2" s="1"/>
  <c r="AY946" i="1"/>
  <c r="BA717" i="2" s="1"/>
  <c r="BB717" i="2" s="1"/>
  <c r="AY945" i="1"/>
  <c r="BA716" i="2" s="1"/>
  <c r="BB716" i="2" s="1"/>
  <c r="AY922" i="1"/>
  <c r="BA670" i="2" s="1"/>
  <c r="BB670" i="2" s="1"/>
  <c r="AY797" i="1"/>
  <c r="BA598" i="2" s="1"/>
  <c r="BB598" i="2" s="1"/>
  <c r="AQ797" i="1"/>
  <c r="AS598" i="2" s="1"/>
  <c r="AT598" i="2" s="1"/>
  <c r="AP797" i="1"/>
  <c r="AN797" i="1"/>
  <c r="AL797" i="1"/>
  <c r="AG797" i="1"/>
  <c r="AI598" i="2" s="1"/>
  <c r="AJ598" i="2" s="1"/>
  <c r="AD797" i="1"/>
  <c r="AB797" i="1"/>
  <c r="Y797" i="1"/>
  <c r="AA598" i="2" s="1"/>
  <c r="AB598" i="2" s="1"/>
  <c r="X797" i="1"/>
  <c r="V797" i="1"/>
  <c r="T797" i="1"/>
  <c r="AY798" i="1"/>
  <c r="BA599" i="2" s="1"/>
  <c r="BB599" i="2" s="1"/>
  <c r="AQ798" i="1"/>
  <c r="AS599" i="2" s="1"/>
  <c r="AT599" i="2" s="1"/>
  <c r="AP798" i="1"/>
  <c r="AN798" i="1"/>
  <c r="AL798" i="1"/>
  <c r="AG798" i="1"/>
  <c r="AI599" i="2" s="1"/>
  <c r="AJ599" i="2" s="1"/>
  <c r="AD798" i="1"/>
  <c r="AB798" i="1"/>
  <c r="Y798" i="1"/>
  <c r="AA599" i="2" s="1"/>
  <c r="AB599" i="2" s="1"/>
  <c r="X798" i="1"/>
  <c r="V798" i="1"/>
  <c r="T798" i="1"/>
  <c r="AY809" i="1"/>
  <c r="BA610" i="2" s="1"/>
  <c r="BB610" i="2" s="1"/>
  <c r="AQ809" i="1"/>
  <c r="AS610" i="2" s="1"/>
  <c r="AT610" i="2" s="1"/>
  <c r="AP809" i="1"/>
  <c r="AN809" i="1"/>
  <c r="AL809" i="1"/>
  <c r="AG809" i="1"/>
  <c r="AI610" i="2" s="1"/>
  <c r="AJ610" i="2" s="1"/>
  <c r="AD809" i="1"/>
  <c r="AB809" i="1"/>
  <c r="Y809" i="1"/>
  <c r="AA610" i="2" s="1"/>
  <c r="AB610" i="2" s="1"/>
  <c r="X809" i="1"/>
  <c r="V809" i="1"/>
  <c r="T809" i="1"/>
  <c r="AY491" i="1"/>
  <c r="BA376" i="2" s="1"/>
  <c r="BB376" i="2" s="1"/>
  <c r="AX491" i="1"/>
  <c r="AV491" i="1"/>
  <c r="AT491" i="1"/>
  <c r="AQ491" i="1"/>
  <c r="AS376" i="2" s="1"/>
  <c r="AT376" i="2" s="1"/>
  <c r="AN491" i="1"/>
  <c r="AL491" i="1"/>
  <c r="AD491" i="1"/>
  <c r="AB491" i="1"/>
  <c r="X491" i="1"/>
  <c r="V491" i="1"/>
  <c r="AY375" i="1"/>
  <c r="AX413" i="1"/>
  <c r="AV413" i="1"/>
  <c r="AQ375" i="1"/>
  <c r="AP413" i="1"/>
  <c r="AL413" i="1"/>
  <c r="AG375" i="1"/>
  <c r="AD413" i="1"/>
  <c r="AY33" i="1"/>
  <c r="BA33" i="2" s="1"/>
  <c r="BB33" i="2" s="1"/>
  <c r="AX33" i="1"/>
  <c r="AV33" i="1"/>
  <c r="AT33" i="1"/>
  <c r="AQ33" i="1"/>
  <c r="AS33" i="2" s="1"/>
  <c r="AT33" i="2" s="1"/>
  <c r="AN33" i="1"/>
  <c r="AL33" i="1"/>
  <c r="AG33" i="1"/>
  <c r="AI33" i="2" s="1"/>
  <c r="AJ33" i="2" s="1"/>
  <c r="AD33" i="1"/>
  <c r="X33" i="1"/>
  <c r="V33" i="1"/>
  <c r="AY118" i="1"/>
  <c r="BA97" i="2" s="1"/>
  <c r="BB97" i="2" s="1"/>
  <c r="AX118" i="1"/>
  <c r="AV118" i="1"/>
  <c r="AT118" i="1"/>
  <c r="AQ118" i="1"/>
  <c r="AS97" i="2" s="1"/>
  <c r="AT97" i="2" s="1"/>
  <c r="AN118" i="1"/>
  <c r="AL118" i="1"/>
  <c r="AG118" i="1"/>
  <c r="AI97" i="2" s="1"/>
  <c r="AJ97" i="2" s="1"/>
  <c r="AD118" i="1"/>
  <c r="X118" i="1"/>
  <c r="V118" i="1"/>
  <c r="R837" i="1" l="1"/>
  <c r="R698" i="3" s="1"/>
  <c r="R690" i="3"/>
  <c r="S628" i="2"/>
  <c r="T628" i="2" s="1"/>
  <c r="Q698" i="3"/>
  <c r="AY413" i="1"/>
  <c r="BA302" i="2" s="1"/>
  <c r="BB302" i="2" s="1"/>
  <c r="BA280" i="2"/>
  <c r="BB280" i="2" s="1"/>
  <c r="AQ413" i="1"/>
  <c r="AS280" i="2"/>
  <c r="AT280" i="2" s="1"/>
  <c r="AG413" i="1"/>
  <c r="AI302" i="2" s="1"/>
  <c r="AJ302" i="2" s="1"/>
  <c r="AI280" i="2"/>
  <c r="AJ280" i="2" s="1"/>
  <c r="AT413" i="1"/>
  <c r="X1128" i="1"/>
  <c r="AL1128" i="1"/>
  <c r="V1128" i="1"/>
  <c r="AP1128" i="1"/>
  <c r="AX1128" i="1"/>
  <c r="AD1128" i="1"/>
  <c r="AV1128" i="1"/>
  <c r="BA375" i="1"/>
  <c r="BA605" i="1"/>
  <c r="BC457" i="2" s="1"/>
  <c r="BD457" i="2" s="1"/>
  <c r="BA609" i="1"/>
  <c r="BC461" i="2" s="1"/>
  <c r="BD461" i="2" s="1"/>
  <c r="BA491" i="1"/>
  <c r="BC376" i="2" s="1"/>
  <c r="BD376" i="2" s="1"/>
  <c r="AI798" i="1"/>
  <c r="AK599" i="2" s="1"/>
  <c r="AL599" i="2" s="1"/>
  <c r="BA798" i="1"/>
  <c r="BC599" i="2" s="1"/>
  <c r="BD599" i="2" s="1"/>
  <c r="BA922" i="1"/>
  <c r="BA945" i="1"/>
  <c r="AR605" i="1"/>
  <c r="BB605" i="1" s="1"/>
  <c r="BC455" i="2"/>
  <c r="BD455" i="2" s="1"/>
  <c r="AZ946" i="1"/>
  <c r="AZ947" i="1"/>
  <c r="AZ491" i="1"/>
  <c r="AH809" i="1"/>
  <c r="AZ809" i="1"/>
  <c r="AZ798" i="1"/>
  <c r="Z809" i="1"/>
  <c r="AR809" i="1"/>
  <c r="BA797" i="1"/>
  <c r="BC598" i="2" s="1"/>
  <c r="BD598" i="2" s="1"/>
  <c r="BA1067" i="1"/>
  <c r="Z798" i="1"/>
  <c r="AR609" i="1"/>
  <c r="BA656" i="1"/>
  <c r="BC498" i="2" s="1"/>
  <c r="BD498" i="2" s="1"/>
  <c r="AR491" i="1"/>
  <c r="AR798" i="1"/>
  <c r="AR656" i="1"/>
  <c r="AH491" i="1"/>
  <c r="BA809" i="1"/>
  <c r="BC610" i="2" s="1"/>
  <c r="BD610" i="2" s="1"/>
  <c r="BA33" i="1"/>
  <c r="BC33" i="2" s="1"/>
  <c r="BD33" i="2" s="1"/>
  <c r="AZ945" i="1"/>
  <c r="BA946" i="1"/>
  <c r="BA947" i="1"/>
  <c r="AZ1067" i="1"/>
  <c r="BA118" i="1"/>
  <c r="BC97" i="2" s="1"/>
  <c r="BD97" i="2" s="1"/>
  <c r="AI797" i="1"/>
  <c r="AK598" i="2" s="1"/>
  <c r="AL598" i="2" s="1"/>
  <c r="AH656" i="1"/>
  <c r="AH609" i="1"/>
  <c r="AH605" i="1"/>
  <c r="AZ922" i="1"/>
  <c r="Z797" i="1"/>
  <c r="AH797" i="1"/>
  <c r="AR797" i="1"/>
  <c r="AZ797" i="1"/>
  <c r="AH798" i="1"/>
  <c r="AI809" i="1"/>
  <c r="AK610" i="2" s="1"/>
  <c r="AL610" i="2" s="1"/>
  <c r="AR118" i="1"/>
  <c r="AZ118" i="1"/>
  <c r="AR33" i="1"/>
  <c r="AZ33" i="1"/>
  <c r="AH375" i="1"/>
  <c r="AH413" i="1" s="1"/>
  <c r="AR375" i="1"/>
  <c r="AR413" i="1" s="1"/>
  <c r="AZ375" i="1"/>
  <c r="AZ413" i="1" s="1"/>
  <c r="AH33" i="1"/>
  <c r="AH118" i="1"/>
  <c r="AS302" i="2" l="1"/>
  <c r="AT302" i="2" s="1"/>
  <c r="AT1128" i="1"/>
  <c r="Q1067" i="1"/>
  <c r="BC787" i="2"/>
  <c r="BD787" i="2" s="1"/>
  <c r="AY1128" i="1"/>
  <c r="Q922" i="1"/>
  <c r="BC670" i="2"/>
  <c r="BD670" i="2" s="1"/>
  <c r="Q947" i="1"/>
  <c r="BC718" i="2"/>
  <c r="BD718" i="2" s="1"/>
  <c r="Q946" i="1"/>
  <c r="BC717" i="2"/>
  <c r="BD717" i="2" s="1"/>
  <c r="Q945" i="1"/>
  <c r="BC716" i="2"/>
  <c r="BD716" i="2" s="1"/>
  <c r="AQ1128" i="1"/>
  <c r="AG1128" i="1"/>
  <c r="BA413" i="1"/>
  <c r="BC302" i="2" s="1"/>
  <c r="BD302" i="2" s="1"/>
  <c r="BC280" i="2"/>
  <c r="BD280" i="2" s="1"/>
  <c r="AH1128" i="1"/>
  <c r="AR1128" i="1"/>
  <c r="AZ1128" i="1"/>
  <c r="Q797" i="1"/>
  <c r="Q798" i="1"/>
  <c r="Q809" i="1"/>
  <c r="AJ797" i="1"/>
  <c r="AJ809" i="1"/>
  <c r="AJ798" i="1"/>
  <c r="BB947" i="1"/>
  <c r="R947" i="1" s="1"/>
  <c r="R787" i="3" s="1"/>
  <c r="BB946" i="1"/>
  <c r="R946" i="1" s="1"/>
  <c r="R786" i="3" s="1"/>
  <c r="BB656" i="1"/>
  <c r="BB798" i="1"/>
  <c r="BB491" i="1"/>
  <c r="BB609" i="1"/>
  <c r="BB809" i="1"/>
  <c r="BB1067" i="1"/>
  <c r="R1067" i="1" s="1"/>
  <c r="R864" i="3" s="1"/>
  <c r="BB375" i="1"/>
  <c r="BB413" i="1" s="1"/>
  <c r="BB33" i="1"/>
  <c r="BB945" i="1"/>
  <c r="R945" i="1" s="1"/>
  <c r="R785" i="3" s="1"/>
  <c r="BB118" i="1"/>
  <c r="BB922" i="1"/>
  <c r="R922" i="1" s="1"/>
  <c r="R740" i="3" s="1"/>
  <c r="BB797" i="1"/>
  <c r="S716" i="2" l="1"/>
  <c r="T716" i="2" s="1"/>
  <c r="Q785" i="3"/>
  <c r="S718" i="2"/>
  <c r="T718" i="2" s="1"/>
  <c r="Q787" i="3"/>
  <c r="S599" i="2"/>
  <c r="T599" i="2" s="1"/>
  <c r="Q669" i="3"/>
  <c r="S787" i="2"/>
  <c r="T787" i="2" s="1"/>
  <c r="Q864" i="3"/>
  <c r="S717" i="2"/>
  <c r="T717" i="2" s="1"/>
  <c r="Q786" i="3"/>
  <c r="S670" i="2"/>
  <c r="T670" i="2" s="1"/>
  <c r="Q740" i="3"/>
  <c r="S610" i="2"/>
  <c r="T610" i="2" s="1"/>
  <c r="Q680" i="3"/>
  <c r="S598" i="2"/>
  <c r="T598" i="2" s="1"/>
  <c r="Q668" i="3"/>
  <c r="BA1128" i="1"/>
  <c r="BB1128" i="1"/>
  <c r="R797" i="1"/>
  <c r="R668" i="3" s="1"/>
  <c r="R798" i="1"/>
  <c r="R669" i="3" s="1"/>
  <c r="R809" i="1"/>
  <c r="R680" i="3" s="1"/>
  <c r="AG125" i="1" l="1"/>
  <c r="AI104" i="2" s="1"/>
  <c r="AJ104" i="2" s="1"/>
  <c r="AD30" i="1" l="1"/>
  <c r="AP796" i="1" l="1"/>
  <c r="AY1066" i="1"/>
  <c r="BA786" i="2" s="1"/>
  <c r="BB786" i="2" s="1"/>
  <c r="AY1064" i="1"/>
  <c r="BA784" i="2" s="1"/>
  <c r="BB784" i="2" s="1"/>
  <c r="BA1064" i="1" l="1"/>
  <c r="BA1066" i="1"/>
  <c r="AZ1066" i="1"/>
  <c r="AD164" i="1"/>
  <c r="AY164" i="1"/>
  <c r="BA132" i="2" s="1"/>
  <c r="BB132" i="2" s="1"/>
  <c r="AX164" i="1"/>
  <c r="AV164" i="1"/>
  <c r="AT164" i="1"/>
  <c r="AQ164" i="1"/>
  <c r="AS132" i="2" s="1"/>
  <c r="AT132" i="2" s="1"/>
  <c r="AN164" i="1"/>
  <c r="AL164" i="1"/>
  <c r="AG164" i="1"/>
  <c r="AI132" i="2" s="1"/>
  <c r="AJ132" i="2" s="1"/>
  <c r="X164" i="1"/>
  <c r="V164" i="1"/>
  <c r="AY13" i="1"/>
  <c r="BA13" i="2" s="1"/>
  <c r="BB13" i="2" s="1"/>
  <c r="AV13" i="1"/>
  <c r="AT13" i="1"/>
  <c r="AQ13" i="1"/>
  <c r="AS13" i="2" s="1"/>
  <c r="AT13" i="2" s="1"/>
  <c r="AG13" i="1"/>
  <c r="AI13" i="2" s="1"/>
  <c r="AJ13" i="2" s="1"/>
  <c r="AB13" i="1"/>
  <c r="X13" i="1"/>
  <c r="V13" i="1"/>
  <c r="Q1066" i="1" l="1"/>
  <c r="BC786" i="2"/>
  <c r="BD786" i="2" s="1"/>
  <c r="Q1064" i="1"/>
  <c r="BC784" i="2"/>
  <c r="BD784" i="2" s="1"/>
  <c r="BB1066" i="1"/>
  <c r="R1066" i="1" s="1"/>
  <c r="R863" i="3" s="1"/>
  <c r="BB1064" i="1"/>
  <c r="R1064" i="1" s="1"/>
  <c r="R861" i="3" s="1"/>
  <c r="AZ13" i="1"/>
  <c r="BA13" i="1"/>
  <c r="BC13" i="2" s="1"/>
  <c r="BD13" i="2" s="1"/>
  <c r="AR164" i="1"/>
  <c r="AZ164" i="1"/>
  <c r="AH13" i="1"/>
  <c r="BA164" i="1"/>
  <c r="BC132" i="2" s="1"/>
  <c r="BD132" i="2" s="1"/>
  <c r="AH164" i="1"/>
  <c r="AB1129" i="1"/>
  <c r="AQ560" i="1"/>
  <c r="AS426" i="2" s="1"/>
  <c r="AT426" i="2" s="1"/>
  <c r="AP560" i="1"/>
  <c r="AN560" i="1"/>
  <c r="AL560" i="1"/>
  <c r="AG560" i="1"/>
  <c r="AI426" i="2" s="1"/>
  <c r="AJ426" i="2" s="1"/>
  <c r="AD560" i="1"/>
  <c r="AB560" i="1"/>
  <c r="X560" i="1"/>
  <c r="V560" i="1"/>
  <c r="AY808" i="1"/>
  <c r="BA609" i="2" s="1"/>
  <c r="BB609" i="2" s="1"/>
  <c r="AQ808" i="1"/>
  <c r="AS609" i="2" s="1"/>
  <c r="AT609" i="2" s="1"/>
  <c r="AP808" i="1"/>
  <c r="AN808" i="1"/>
  <c r="AL808" i="1"/>
  <c r="AG808" i="1"/>
  <c r="AI609" i="2" s="1"/>
  <c r="AJ609" i="2" s="1"/>
  <c r="AD808" i="1"/>
  <c r="Y808" i="1"/>
  <c r="AA609" i="2" s="1"/>
  <c r="AB609" i="2" s="1"/>
  <c r="X808" i="1"/>
  <c r="V808" i="1"/>
  <c r="T808" i="1"/>
  <c r="S784" i="2" l="1"/>
  <c r="T784" i="2" s="1"/>
  <c r="Q861" i="3"/>
  <c r="S786" i="2"/>
  <c r="T786" i="2" s="1"/>
  <c r="Q863" i="3"/>
  <c r="AH560" i="1"/>
  <c r="AZ808" i="1"/>
  <c r="AH808" i="1"/>
  <c r="BA560" i="1"/>
  <c r="BC426" i="2" s="1"/>
  <c r="BD426" i="2" s="1"/>
  <c r="AR560" i="1"/>
  <c r="AR808" i="1"/>
  <c r="Z808" i="1"/>
  <c r="BA808" i="1"/>
  <c r="BC609" i="2" s="1"/>
  <c r="BD609" i="2" s="1"/>
  <c r="BB164" i="1"/>
  <c r="AI808" i="1"/>
  <c r="AK609" i="2" s="1"/>
  <c r="AL609" i="2" s="1"/>
  <c r="Q808" i="1" l="1"/>
  <c r="AJ808" i="1"/>
  <c r="BB808" i="1"/>
  <c r="BB560" i="1"/>
  <c r="X1093" i="1"/>
  <c r="X1092" i="1"/>
  <c r="X1091" i="1"/>
  <c r="X1090" i="1"/>
  <c r="X1088" i="1"/>
  <c r="X1089" i="1" s="1"/>
  <c r="X783" i="1"/>
  <c r="X782" i="1"/>
  <c r="X780" i="1"/>
  <c r="X623" i="1"/>
  <c r="X622" i="1"/>
  <c r="X481" i="1"/>
  <c r="X807" i="1"/>
  <c r="X816" i="1" s="1"/>
  <c r="X775" i="1"/>
  <c r="X773" i="1"/>
  <c r="X745" i="1"/>
  <c r="X744" i="1"/>
  <c r="X733" i="1"/>
  <c r="X725" i="1"/>
  <c r="X557" i="1"/>
  <c r="X729" i="1"/>
  <c r="X728" i="1"/>
  <c r="X727" i="1"/>
  <c r="X615" i="1"/>
  <c r="X611" i="1"/>
  <c r="X606" i="1"/>
  <c r="X604" i="1"/>
  <c r="X603" i="1"/>
  <c r="X599" i="1"/>
  <c r="X505" i="1"/>
  <c r="X619" i="1"/>
  <c r="X598" i="1"/>
  <c r="X597" i="1"/>
  <c r="X595" i="1"/>
  <c r="X572" i="1"/>
  <c r="X573" i="1"/>
  <c r="X562" i="1"/>
  <c r="X561" i="1"/>
  <c r="X553" i="1"/>
  <c r="X530" i="1"/>
  <c r="X534" i="1"/>
  <c r="X532" i="1"/>
  <c r="X521" i="1"/>
  <c r="X519" i="1"/>
  <c r="X513" i="1"/>
  <c r="X509" i="1"/>
  <c r="X508" i="1"/>
  <c r="X506" i="1"/>
  <c r="X503" i="1"/>
  <c r="X502" i="1"/>
  <c r="X330" i="1"/>
  <c r="X322" i="1"/>
  <c r="X320" i="1"/>
  <c r="X346" i="1" s="1"/>
  <c r="X499" i="1"/>
  <c r="X500" i="1" s="1"/>
  <c r="X496" i="1"/>
  <c r="X494" i="1"/>
  <c r="X490" i="1"/>
  <c r="X489" i="1"/>
  <c r="X488" i="1"/>
  <c r="X487" i="1"/>
  <c r="X485" i="1"/>
  <c r="X484" i="1"/>
  <c r="X483" i="1"/>
  <c r="X482" i="1"/>
  <c r="X467" i="1"/>
  <c r="X466" i="1"/>
  <c r="X465" i="1"/>
  <c r="X464" i="1"/>
  <c r="X452" i="1"/>
  <c r="X451" i="1"/>
  <c r="X450" i="1"/>
  <c r="X449" i="1"/>
  <c r="X447" i="1"/>
  <c r="X444" i="1"/>
  <c r="X443" i="1"/>
  <c r="X442" i="1"/>
  <c r="X441" i="1"/>
  <c r="X440" i="1"/>
  <c r="X438" i="1"/>
  <c r="X437" i="1"/>
  <c r="X436" i="1"/>
  <c r="X435" i="1"/>
  <c r="X434" i="1"/>
  <c r="X432" i="1"/>
  <c r="X431" i="1"/>
  <c r="X430" i="1"/>
  <c r="X429" i="1"/>
  <c r="X428" i="1"/>
  <c r="X425" i="1"/>
  <c r="X225" i="1"/>
  <c r="X224" i="1"/>
  <c r="X223" i="1"/>
  <c r="X201" i="1"/>
  <c r="X163" i="1"/>
  <c r="X162" i="1"/>
  <c r="X161" i="1"/>
  <c r="X131" i="1"/>
  <c r="X130" i="1"/>
  <c r="X129" i="1"/>
  <c r="X128" i="1"/>
  <c r="X208" i="1"/>
  <c r="X206" i="1"/>
  <c r="X205" i="1"/>
  <c r="X200" i="1"/>
  <c r="X190" i="1"/>
  <c r="X189" i="1"/>
  <c r="X188" i="1"/>
  <c r="X187" i="1"/>
  <c r="X194" i="1"/>
  <c r="X193" i="1"/>
  <c r="X192" i="1"/>
  <c r="X191" i="1"/>
  <c r="X160" i="1"/>
  <c r="X159" i="1"/>
  <c r="X209" i="1"/>
  <c r="X158" i="1"/>
  <c r="X157" i="1"/>
  <c r="X142" i="1"/>
  <c r="X140" i="1"/>
  <c r="X138" i="1"/>
  <c r="X137" i="1"/>
  <c r="X136" i="1"/>
  <c r="X135" i="1"/>
  <c r="X134" i="1"/>
  <c r="X133" i="1"/>
  <c r="X94" i="1"/>
  <c r="X98" i="1" s="1"/>
  <c r="X74" i="1"/>
  <c r="X70" i="1"/>
  <c r="X69" i="1"/>
  <c r="X60" i="1"/>
  <c r="X125" i="1"/>
  <c r="X124" i="1"/>
  <c r="X122" i="1"/>
  <c r="X121" i="1"/>
  <c r="X117" i="1"/>
  <c r="X116" i="1"/>
  <c r="X115" i="1"/>
  <c r="X114" i="1"/>
  <c r="X113" i="1"/>
  <c r="X112" i="1"/>
  <c r="X111" i="1"/>
  <c r="X109" i="1"/>
  <c r="X108" i="1"/>
  <c r="X107" i="1"/>
  <c r="X106" i="1"/>
  <c r="X105" i="1"/>
  <c r="X104" i="1"/>
  <c r="X103" i="1"/>
  <c r="X102" i="1"/>
  <c r="X101" i="1"/>
  <c r="X99" i="1"/>
  <c r="X32" i="1"/>
  <c r="X31" i="1"/>
  <c r="X30" i="1"/>
  <c r="X23" i="1"/>
  <c r="X22" i="1"/>
  <c r="X21" i="1"/>
  <c r="X20" i="1"/>
  <c r="X19" i="1"/>
  <c r="X15" i="1"/>
  <c r="X12" i="1"/>
  <c r="X11" i="1"/>
  <c r="X10" i="1"/>
  <c r="X9" i="1"/>
  <c r="X8" i="1"/>
  <c r="X7" i="1"/>
  <c r="X59" i="1" l="1"/>
  <c r="X1117" i="1" s="1"/>
  <c r="X319" i="1"/>
  <c r="X621" i="1"/>
  <c r="X1136" i="1" s="1"/>
  <c r="X786" i="1"/>
  <c r="X498" i="1"/>
  <c r="S609" i="2"/>
  <c r="T609" i="2" s="1"/>
  <c r="Q679" i="3"/>
  <c r="X1129" i="1"/>
  <c r="X420" i="1"/>
  <c r="X730" i="1"/>
  <c r="X746" i="1"/>
  <c r="X1094" i="1"/>
  <c r="X1145" i="1" s="1"/>
  <c r="X28" i="1"/>
  <c r="X132" i="1"/>
  <c r="X486" i="1"/>
  <c r="X448" i="1"/>
  <c r="X596" i="1"/>
  <c r="X1135" i="1" s="1"/>
  <c r="X24" i="1"/>
  <c r="X126" i="1"/>
  <c r="X1122" i="1" s="1"/>
  <c r="X182" i="1"/>
  <c r="X726" i="1"/>
  <c r="X1137" i="1" s="1"/>
  <c r="X93" i="1"/>
  <c r="X1119" i="1" s="1"/>
  <c r="X199" i="1"/>
  <c r="X1123" i="1" s="1"/>
  <c r="X213" i="1"/>
  <c r="X1125" i="1" s="1"/>
  <c r="X468" i="1"/>
  <c r="X1132" i="1" s="1"/>
  <c r="R808" i="1"/>
  <c r="R679" i="3" s="1"/>
  <c r="AY1093" i="1"/>
  <c r="BA813" i="2" s="1"/>
  <c r="BB813" i="2" s="1"/>
  <c r="AY1092" i="1"/>
  <c r="BA812" i="2" s="1"/>
  <c r="BB812" i="2" s="1"/>
  <c r="AY1091" i="1"/>
  <c r="BA811" i="2" s="1"/>
  <c r="BB811" i="2" s="1"/>
  <c r="AY1090" i="1"/>
  <c r="BA810" i="2" s="1"/>
  <c r="BB810" i="2" s="1"/>
  <c r="AY1088" i="1"/>
  <c r="AY1069" i="1"/>
  <c r="BA789" i="2" s="1"/>
  <c r="BB789" i="2" s="1"/>
  <c r="AY1065" i="1"/>
  <c r="BA785" i="2" s="1"/>
  <c r="BB785" i="2" s="1"/>
  <c r="AY1063" i="1"/>
  <c r="BA783" i="2" s="1"/>
  <c r="BB783" i="2" s="1"/>
  <c r="BA681" i="2"/>
  <c r="BB681" i="2" s="1"/>
  <c r="AY926" i="1"/>
  <c r="BA674" i="2" s="1"/>
  <c r="BB674" i="2" s="1"/>
  <c r="AY934" i="1"/>
  <c r="BA705" i="2" s="1"/>
  <c r="BB705" i="2" s="1"/>
  <c r="AY948" i="1"/>
  <c r="BA719" i="2" s="1"/>
  <c r="BB719" i="2" s="1"/>
  <c r="AY925" i="1"/>
  <c r="BA673" i="2" s="1"/>
  <c r="BB673" i="2" s="1"/>
  <c r="AY864" i="1"/>
  <c r="BA653" i="2" s="1"/>
  <c r="BB653" i="2" s="1"/>
  <c r="AY844" i="1"/>
  <c r="BA635" i="2" s="1"/>
  <c r="BB635" i="2" s="1"/>
  <c r="AY842" i="1"/>
  <c r="BA633" i="2" s="1"/>
  <c r="BB633" i="2" s="1"/>
  <c r="AY839" i="1"/>
  <c r="BA630" i="2" s="1"/>
  <c r="BB630" i="2" s="1"/>
  <c r="AY796" i="1"/>
  <c r="BA597" i="2" s="1"/>
  <c r="BB597" i="2" s="1"/>
  <c r="AY795" i="1"/>
  <c r="BA596" i="2" s="1"/>
  <c r="BB596" i="2" s="1"/>
  <c r="AY794" i="1"/>
  <c r="BA595" i="2" s="1"/>
  <c r="BB595" i="2" s="1"/>
  <c r="AY793" i="1"/>
  <c r="BA594" i="2" s="1"/>
  <c r="BB594" i="2" s="1"/>
  <c r="AY807" i="1"/>
  <c r="AY783" i="1"/>
  <c r="BA586" i="2" s="1"/>
  <c r="BB586" i="2" s="1"/>
  <c r="AY782" i="1"/>
  <c r="BA585" i="2" s="1"/>
  <c r="BB585" i="2" s="1"/>
  <c r="AY780" i="1"/>
  <c r="BA584" i="2" s="1"/>
  <c r="BB584" i="2" s="1"/>
  <c r="AY775" i="1"/>
  <c r="BA581" i="2" s="1"/>
  <c r="BB581" i="2" s="1"/>
  <c r="AY773" i="1"/>
  <c r="BA579" i="2" s="1"/>
  <c r="BB579" i="2" s="1"/>
  <c r="AY768" i="1"/>
  <c r="BA577" i="2" s="1"/>
  <c r="BB577" i="2" s="1"/>
  <c r="AY766" i="1"/>
  <c r="BA574" i="2"/>
  <c r="BB574" i="2" s="1"/>
  <c r="BA573" i="2"/>
  <c r="BB573" i="2" s="1"/>
  <c r="BA571" i="2"/>
  <c r="BB571" i="2" s="1"/>
  <c r="BA570" i="2"/>
  <c r="BB570" i="2" s="1"/>
  <c r="BA568" i="2"/>
  <c r="BB568" i="2" s="1"/>
  <c r="BA567" i="2"/>
  <c r="BB567" i="2" s="1"/>
  <c r="AY745" i="1"/>
  <c r="BA557" i="2" s="1"/>
  <c r="BB557" i="2" s="1"/>
  <c r="AY744" i="1"/>
  <c r="BA556" i="2" s="1"/>
  <c r="BB556" i="2" s="1"/>
  <c r="AY733" i="1"/>
  <c r="BA547" i="2" s="1"/>
  <c r="BB547" i="2" s="1"/>
  <c r="AY499" i="1"/>
  <c r="AY496" i="1"/>
  <c r="BA381" i="2" s="1"/>
  <c r="BB381" i="2" s="1"/>
  <c r="AY494" i="1"/>
  <c r="BA379" i="2" s="1"/>
  <c r="BB379" i="2" s="1"/>
  <c r="AY490" i="1"/>
  <c r="BA375" i="2" s="1"/>
  <c r="BB375" i="2" s="1"/>
  <c r="AY489" i="1"/>
  <c r="BA374" i="2" s="1"/>
  <c r="BB374" i="2" s="1"/>
  <c r="AY488" i="1"/>
  <c r="BA373" i="2" s="1"/>
  <c r="BB373" i="2" s="1"/>
  <c r="AY487" i="1"/>
  <c r="AY485" i="1"/>
  <c r="BA370" i="2" s="1"/>
  <c r="BB370" i="2" s="1"/>
  <c r="AY484" i="1"/>
  <c r="BA369" i="2" s="1"/>
  <c r="BB369" i="2" s="1"/>
  <c r="AY483" i="1"/>
  <c r="BA368" i="2" s="1"/>
  <c r="BB368" i="2" s="1"/>
  <c r="AY482" i="1"/>
  <c r="BA367" i="2" s="1"/>
  <c r="BB367" i="2" s="1"/>
  <c r="AY481" i="1"/>
  <c r="BA366" i="2" s="1"/>
  <c r="BB366" i="2" s="1"/>
  <c r="AY467" i="1"/>
  <c r="BA349" i="2" s="1"/>
  <c r="BB349" i="2" s="1"/>
  <c r="AY466" i="1"/>
  <c r="BA348" i="2" s="1"/>
  <c r="BB348" i="2" s="1"/>
  <c r="AY465" i="1"/>
  <c r="BA347" i="2" s="1"/>
  <c r="BB347" i="2" s="1"/>
  <c r="AY464" i="1"/>
  <c r="BA346" i="2" s="1"/>
  <c r="BB346" i="2" s="1"/>
  <c r="AY452" i="1"/>
  <c r="BA338" i="2" s="1"/>
  <c r="BB338" i="2" s="1"/>
  <c r="AY451" i="1"/>
  <c r="BA337" i="2" s="1"/>
  <c r="BB337" i="2" s="1"/>
  <c r="AY450" i="1"/>
  <c r="BA336" i="2" s="1"/>
  <c r="BB336" i="2" s="1"/>
  <c r="AY449" i="1"/>
  <c r="BA335" i="2" s="1"/>
  <c r="BB335" i="2" s="1"/>
  <c r="AY447" i="1"/>
  <c r="BA333" i="2" s="1"/>
  <c r="BB333" i="2" s="1"/>
  <c r="AY444" i="1"/>
  <c r="BA330" i="2" s="1"/>
  <c r="BB330" i="2" s="1"/>
  <c r="AY443" i="1"/>
  <c r="BA329" i="2" s="1"/>
  <c r="BB329" i="2" s="1"/>
  <c r="AY442" i="1"/>
  <c r="BA328" i="2" s="1"/>
  <c r="BB328" i="2" s="1"/>
  <c r="AY441" i="1"/>
  <c r="BA327" i="2" s="1"/>
  <c r="BB327" i="2" s="1"/>
  <c r="AY440" i="1"/>
  <c r="BA326" i="2" s="1"/>
  <c r="BB326" i="2" s="1"/>
  <c r="AY438" i="1"/>
  <c r="BA324" i="2" s="1"/>
  <c r="BB324" i="2" s="1"/>
  <c r="AY437" i="1"/>
  <c r="BA323" i="2" s="1"/>
  <c r="BB323" i="2" s="1"/>
  <c r="AY436" i="1"/>
  <c r="BA322" i="2" s="1"/>
  <c r="BB322" i="2" s="1"/>
  <c r="AY435" i="1"/>
  <c r="BA321" i="2" s="1"/>
  <c r="BB321" i="2" s="1"/>
  <c r="AY434" i="1"/>
  <c r="BA320" i="2" s="1"/>
  <c r="BB320" i="2" s="1"/>
  <c r="AY432" i="1"/>
  <c r="BA318" i="2" s="1"/>
  <c r="BB318" i="2" s="1"/>
  <c r="AY431" i="1"/>
  <c r="BA317" i="2" s="1"/>
  <c r="BB317" i="2" s="1"/>
  <c r="AY430" i="1"/>
  <c r="BA316" i="2" s="1"/>
  <c r="BB316" i="2" s="1"/>
  <c r="AY429" i="1"/>
  <c r="BA315" i="2" s="1"/>
  <c r="BB315" i="2" s="1"/>
  <c r="AY428" i="1"/>
  <c r="BA314" i="2" s="1"/>
  <c r="BB314" i="2" s="1"/>
  <c r="AY425" i="1"/>
  <c r="BA311" i="2" s="1"/>
  <c r="BB311" i="2" s="1"/>
  <c r="AY330" i="1"/>
  <c r="BA257" i="2" s="1"/>
  <c r="BB257" i="2" s="1"/>
  <c r="AY322" i="1"/>
  <c r="BA249" i="2" s="1"/>
  <c r="BB249" i="2" s="1"/>
  <c r="AY320" i="1"/>
  <c r="AY225" i="1"/>
  <c r="BA187" i="2" s="1"/>
  <c r="BB187" i="2" s="1"/>
  <c r="AY224" i="1"/>
  <c r="BA186" i="2" s="1"/>
  <c r="BB186" i="2" s="1"/>
  <c r="AY223" i="1"/>
  <c r="AY201" i="1"/>
  <c r="BA163" i="2" s="1"/>
  <c r="BB163" i="2" s="1"/>
  <c r="AY215" i="1"/>
  <c r="BA177" i="2" s="1"/>
  <c r="BB177" i="2" s="1"/>
  <c r="AY163" i="1"/>
  <c r="BA131" i="2" s="1"/>
  <c r="BB131" i="2" s="1"/>
  <c r="AY162" i="1"/>
  <c r="BA130" i="2" s="1"/>
  <c r="BB130" i="2" s="1"/>
  <c r="AY161" i="1"/>
  <c r="BA129" i="2" s="1"/>
  <c r="BB129" i="2" s="1"/>
  <c r="AY131" i="1"/>
  <c r="BA110" i="2" s="1"/>
  <c r="BB110" i="2" s="1"/>
  <c r="AY130" i="1"/>
  <c r="BA109" i="2" s="1"/>
  <c r="BB109" i="2" s="1"/>
  <c r="AY129" i="1"/>
  <c r="BA108" i="2" s="1"/>
  <c r="BB108" i="2" s="1"/>
  <c r="AY128" i="1"/>
  <c r="BA107" i="2" s="1"/>
  <c r="BB107" i="2" s="1"/>
  <c r="AY207" i="1"/>
  <c r="BA169" i="2" s="1"/>
  <c r="BB169" i="2" s="1"/>
  <c r="AY206" i="1"/>
  <c r="BA168" i="2" s="1"/>
  <c r="BB168" i="2" s="1"/>
  <c r="AY205" i="1"/>
  <c r="BA167" i="2" s="1"/>
  <c r="BB167" i="2" s="1"/>
  <c r="AY200" i="1"/>
  <c r="BA162" i="2" s="1"/>
  <c r="BB162" i="2" s="1"/>
  <c r="AY190" i="1"/>
  <c r="BA152" i="2" s="1"/>
  <c r="BB152" i="2" s="1"/>
  <c r="AY189" i="1"/>
  <c r="BA151" i="2" s="1"/>
  <c r="BB151" i="2" s="1"/>
  <c r="AY188" i="1"/>
  <c r="BA150" i="2" s="1"/>
  <c r="BB150" i="2" s="1"/>
  <c r="AY187" i="1"/>
  <c r="BA149" i="2" s="1"/>
  <c r="BB149" i="2" s="1"/>
  <c r="AY194" i="1"/>
  <c r="BA156" i="2" s="1"/>
  <c r="BB156" i="2" s="1"/>
  <c r="AY193" i="1"/>
  <c r="BA155" i="2" s="1"/>
  <c r="BB155" i="2" s="1"/>
  <c r="AY192" i="1"/>
  <c r="BA154" i="2" s="1"/>
  <c r="BB154" i="2" s="1"/>
  <c r="AY191" i="1"/>
  <c r="BA153" i="2" s="1"/>
  <c r="BB153" i="2" s="1"/>
  <c r="AY160" i="1"/>
  <c r="BA128" i="2" s="1"/>
  <c r="BB128" i="2" s="1"/>
  <c r="AY159" i="1"/>
  <c r="BA127" i="2" s="1"/>
  <c r="BB127" i="2" s="1"/>
  <c r="AY209" i="1"/>
  <c r="BA171" i="2" s="1"/>
  <c r="BB171" i="2" s="1"/>
  <c r="AY158" i="1"/>
  <c r="BA126" i="2" s="1"/>
  <c r="BB126" i="2" s="1"/>
  <c r="AY157" i="1"/>
  <c r="BA125" i="2" s="1"/>
  <c r="BB125" i="2" s="1"/>
  <c r="AY142" i="1"/>
  <c r="BA121" i="2" s="1"/>
  <c r="BB121" i="2" s="1"/>
  <c r="AY140" i="1"/>
  <c r="BA119" i="2" s="1"/>
  <c r="BB119" i="2" s="1"/>
  <c r="AY138" i="1"/>
  <c r="BA117" i="2" s="1"/>
  <c r="BB117" i="2" s="1"/>
  <c r="AY137" i="1"/>
  <c r="BA116" i="2" s="1"/>
  <c r="BB116" i="2" s="1"/>
  <c r="AY136" i="1"/>
  <c r="BA115" i="2" s="1"/>
  <c r="BB115" i="2" s="1"/>
  <c r="AY135" i="1"/>
  <c r="BA114" i="2" s="1"/>
  <c r="BB114" i="2" s="1"/>
  <c r="AY134" i="1"/>
  <c r="BA113" i="2" s="1"/>
  <c r="BB113" i="2" s="1"/>
  <c r="AY133" i="1"/>
  <c r="BA112" i="2" s="1"/>
  <c r="BB112" i="2" s="1"/>
  <c r="BA25" i="2"/>
  <c r="BB25" i="2" s="1"/>
  <c r="AY97" i="1"/>
  <c r="BA76" i="2" s="1"/>
  <c r="BB76" i="2" s="1"/>
  <c r="AY94" i="1"/>
  <c r="BA73" i="2" s="1"/>
  <c r="BB73" i="2" s="1"/>
  <c r="AY74" i="1"/>
  <c r="BA59" i="2" s="1"/>
  <c r="BB59" i="2" s="1"/>
  <c r="AY70" i="1"/>
  <c r="BA55" i="2" s="1"/>
  <c r="BB55" i="2" s="1"/>
  <c r="AY69" i="1"/>
  <c r="BA54" i="2" s="1"/>
  <c r="BB54" i="2" s="1"/>
  <c r="AY61" i="1"/>
  <c r="BA47" i="2" s="1"/>
  <c r="BB47" i="2" s="1"/>
  <c r="AY60" i="1"/>
  <c r="BA46" i="2" s="1"/>
  <c r="BB46" i="2" s="1"/>
  <c r="AY124" i="1"/>
  <c r="BA103" i="2" s="1"/>
  <c r="BB103" i="2" s="1"/>
  <c r="AY122" i="1"/>
  <c r="BA101" i="2" s="1"/>
  <c r="BB101" i="2" s="1"/>
  <c r="AY121" i="1"/>
  <c r="BA100" i="2" s="1"/>
  <c r="BB100" i="2" s="1"/>
  <c r="AY117" i="1"/>
  <c r="BA96" i="2" s="1"/>
  <c r="BB96" i="2" s="1"/>
  <c r="AY116" i="1"/>
  <c r="BA95" i="2" s="1"/>
  <c r="BB95" i="2" s="1"/>
  <c r="AY115" i="1"/>
  <c r="BA94" i="2" s="1"/>
  <c r="BB94" i="2" s="1"/>
  <c r="AY114" i="1"/>
  <c r="BA93" i="2" s="1"/>
  <c r="BB93" i="2" s="1"/>
  <c r="AY113" i="1"/>
  <c r="BA92" i="2" s="1"/>
  <c r="BB92" i="2" s="1"/>
  <c r="AY112" i="1"/>
  <c r="BA91" i="2" s="1"/>
  <c r="BB91" i="2" s="1"/>
  <c r="AY111" i="1"/>
  <c r="BA90" i="2" s="1"/>
  <c r="BB90" i="2" s="1"/>
  <c r="AY109" i="1"/>
  <c r="BA88" i="2" s="1"/>
  <c r="BB88" i="2" s="1"/>
  <c r="AY108" i="1"/>
  <c r="BA87" i="2" s="1"/>
  <c r="BB87" i="2" s="1"/>
  <c r="AY107" i="1"/>
  <c r="BA86" i="2" s="1"/>
  <c r="BB86" i="2" s="1"/>
  <c r="AY106" i="1"/>
  <c r="BA85" i="2" s="1"/>
  <c r="BB85" i="2" s="1"/>
  <c r="AY105" i="1"/>
  <c r="BA84" i="2" s="1"/>
  <c r="BB84" i="2" s="1"/>
  <c r="AY104" i="1"/>
  <c r="BA83" i="2" s="1"/>
  <c r="BB83" i="2" s="1"/>
  <c r="AY103" i="1"/>
  <c r="BA82" i="2" s="1"/>
  <c r="BB82" i="2" s="1"/>
  <c r="AY102" i="1"/>
  <c r="BA81" i="2" s="1"/>
  <c r="BB81" i="2" s="1"/>
  <c r="AY101" i="1"/>
  <c r="BA80" i="2" s="1"/>
  <c r="BB80" i="2" s="1"/>
  <c r="AY99" i="1"/>
  <c r="BA78" i="2" s="1"/>
  <c r="BB78" i="2" s="1"/>
  <c r="AY32" i="1"/>
  <c r="BA32" i="2" s="1"/>
  <c r="BB32" i="2" s="1"/>
  <c r="AY31" i="1"/>
  <c r="BA31" i="2" s="1"/>
  <c r="BB31" i="2" s="1"/>
  <c r="AY30" i="1"/>
  <c r="AY23" i="1"/>
  <c r="BA23" i="2" s="1"/>
  <c r="BB23" i="2" s="1"/>
  <c r="AY22" i="1"/>
  <c r="BA22" i="2" s="1"/>
  <c r="BB22" i="2" s="1"/>
  <c r="AY21" i="1"/>
  <c r="BA21" i="2" s="1"/>
  <c r="BB21" i="2" s="1"/>
  <c r="AY20" i="1"/>
  <c r="BA20" i="2" s="1"/>
  <c r="BB20" i="2" s="1"/>
  <c r="AY19" i="1"/>
  <c r="BA19" i="2" s="1"/>
  <c r="BB19" i="2" s="1"/>
  <c r="AY15" i="1"/>
  <c r="BA15" i="2" s="1"/>
  <c r="BB15" i="2" s="1"/>
  <c r="AY12" i="1"/>
  <c r="BA12" i="2" s="1"/>
  <c r="BB12" i="2" s="1"/>
  <c r="AY11" i="1"/>
  <c r="BA11" i="2" s="1"/>
  <c r="BB11" i="2" s="1"/>
  <c r="AY10" i="1"/>
  <c r="BA10" i="2" s="1"/>
  <c r="BB10" i="2" s="1"/>
  <c r="AY9" i="1"/>
  <c r="BA9" i="2" s="1"/>
  <c r="BB9" i="2" s="1"/>
  <c r="AY8" i="1"/>
  <c r="BA8" i="2" s="1"/>
  <c r="BB8" i="2" s="1"/>
  <c r="AY7" i="1"/>
  <c r="BA7" i="2" s="1"/>
  <c r="BB7" i="2" s="1"/>
  <c r="AX488" i="1"/>
  <c r="AX225" i="1"/>
  <c r="AX330" i="1"/>
  <c r="AX322" i="1"/>
  <c r="AX320" i="1"/>
  <c r="AX499" i="1"/>
  <c r="AX500" i="1" s="1"/>
  <c r="AX496" i="1"/>
  <c r="AX494" i="1"/>
  <c r="AX490" i="1"/>
  <c r="AX489" i="1"/>
  <c r="AX487" i="1"/>
  <c r="AX485" i="1"/>
  <c r="AX484" i="1"/>
  <c r="AX483" i="1"/>
  <c r="AX482" i="1"/>
  <c r="AX481" i="1"/>
  <c r="AX467" i="1"/>
  <c r="AX466" i="1"/>
  <c r="AX465" i="1"/>
  <c r="AX464" i="1"/>
  <c r="AX452" i="1"/>
  <c r="AX451" i="1"/>
  <c r="AX450" i="1"/>
  <c r="AX449" i="1"/>
  <c r="AX447" i="1"/>
  <c r="AX444" i="1"/>
  <c r="AX443" i="1"/>
  <c r="AX442" i="1"/>
  <c r="AX441" i="1"/>
  <c r="AX440" i="1"/>
  <c r="AX438" i="1"/>
  <c r="AX437" i="1"/>
  <c r="AX436" i="1"/>
  <c r="AX435" i="1"/>
  <c r="AX434" i="1"/>
  <c r="AX432" i="1"/>
  <c r="AX431" i="1"/>
  <c r="AX430" i="1"/>
  <c r="AX429" i="1"/>
  <c r="AX428" i="1"/>
  <c r="AX425" i="1"/>
  <c r="AX224" i="1"/>
  <c r="AX223" i="1"/>
  <c r="AX201" i="1"/>
  <c r="AX215" i="1"/>
  <c r="AX163" i="1"/>
  <c r="AX162" i="1"/>
  <c r="AX161" i="1"/>
  <c r="AX130" i="1"/>
  <c r="AX129" i="1"/>
  <c r="AX208" i="1"/>
  <c r="AX207" i="1"/>
  <c r="AX206" i="1"/>
  <c r="AX205" i="1"/>
  <c r="AX200" i="1"/>
  <c r="AX190" i="1"/>
  <c r="AX189" i="1"/>
  <c r="AX188" i="1"/>
  <c r="AX187" i="1"/>
  <c r="AX194" i="1"/>
  <c r="AX192" i="1"/>
  <c r="AX191" i="1"/>
  <c r="AX160" i="1"/>
  <c r="AX159" i="1"/>
  <c r="AX209" i="1"/>
  <c r="AX158" i="1"/>
  <c r="AX157" i="1"/>
  <c r="AX142" i="1"/>
  <c r="AX140" i="1"/>
  <c r="AX138" i="1"/>
  <c r="AX137" i="1"/>
  <c r="AX136" i="1"/>
  <c r="AX135" i="1"/>
  <c r="AX134" i="1"/>
  <c r="AX133" i="1"/>
  <c r="AX97" i="1"/>
  <c r="AX94" i="1"/>
  <c r="AX74" i="1"/>
  <c r="AX70" i="1"/>
  <c r="AX61" i="1"/>
  <c r="AX60" i="1"/>
  <c r="AX125" i="1"/>
  <c r="AX124" i="1"/>
  <c r="AX122" i="1"/>
  <c r="AX121" i="1"/>
  <c r="AX117" i="1"/>
  <c r="AX116" i="1"/>
  <c r="AX115" i="1"/>
  <c r="AX113" i="1"/>
  <c r="AX112" i="1"/>
  <c r="AX111" i="1"/>
  <c r="AX109" i="1"/>
  <c r="AX108" i="1"/>
  <c r="AX107" i="1"/>
  <c r="AX106" i="1"/>
  <c r="AX105" i="1"/>
  <c r="AX104" i="1"/>
  <c r="AX103" i="1"/>
  <c r="AX102" i="1"/>
  <c r="AX101" i="1"/>
  <c r="AX99" i="1"/>
  <c r="AX32" i="1"/>
  <c r="AX31" i="1"/>
  <c r="AX30" i="1"/>
  <c r="AX23" i="1"/>
  <c r="AX22" i="1"/>
  <c r="AX21" i="1"/>
  <c r="AX20" i="1"/>
  <c r="AX19" i="1"/>
  <c r="AX15" i="1"/>
  <c r="AX12" i="1"/>
  <c r="AX11" i="1"/>
  <c r="AX10" i="1"/>
  <c r="AX9" i="1"/>
  <c r="AX8" i="1"/>
  <c r="AV330" i="1"/>
  <c r="AV322" i="1"/>
  <c r="AV320" i="1"/>
  <c r="AV499" i="1"/>
  <c r="AV500" i="1" s="1"/>
  <c r="AV496" i="1"/>
  <c r="AV494" i="1"/>
  <c r="AV490" i="1"/>
  <c r="AV489" i="1"/>
  <c r="AV488" i="1"/>
  <c r="AV487" i="1"/>
  <c r="AV485" i="1"/>
  <c r="AV484" i="1"/>
  <c r="AV483" i="1"/>
  <c r="AV482" i="1"/>
  <c r="AV481" i="1"/>
  <c r="AV467" i="1"/>
  <c r="AV466" i="1"/>
  <c r="AV465" i="1"/>
  <c r="AV464" i="1"/>
  <c r="AV452" i="1"/>
  <c r="AV451" i="1"/>
  <c r="AV450" i="1"/>
  <c r="AV449" i="1"/>
  <c r="AV447" i="1"/>
  <c r="AV444" i="1"/>
  <c r="AV443" i="1"/>
  <c r="AV442" i="1"/>
  <c r="AV441" i="1"/>
  <c r="AV440" i="1"/>
  <c r="AV438" i="1"/>
  <c r="AV437" i="1"/>
  <c r="AV436" i="1"/>
  <c r="AV435" i="1"/>
  <c r="AV434" i="1"/>
  <c r="AV432" i="1"/>
  <c r="AV431" i="1"/>
  <c r="AV430" i="1"/>
  <c r="AV428" i="1"/>
  <c r="AV425" i="1"/>
  <c r="AV225" i="1"/>
  <c r="AV224" i="1"/>
  <c r="AV223" i="1"/>
  <c r="AV201" i="1"/>
  <c r="AV215" i="1"/>
  <c r="AV163" i="1"/>
  <c r="AV162" i="1"/>
  <c r="AV161" i="1"/>
  <c r="AV131" i="1"/>
  <c r="AV130" i="1"/>
  <c r="AV129" i="1"/>
  <c r="AV128" i="1"/>
  <c r="AV208" i="1"/>
  <c r="AV206" i="1"/>
  <c r="AV205" i="1"/>
  <c r="AV200" i="1"/>
  <c r="AV190" i="1"/>
  <c r="AV189" i="1"/>
  <c r="AV188" i="1"/>
  <c r="AV187" i="1"/>
  <c r="AV194" i="1"/>
  <c r="AV193" i="1"/>
  <c r="AV192" i="1"/>
  <c r="AV191" i="1"/>
  <c r="AV160" i="1"/>
  <c r="AV159" i="1"/>
  <c r="AV209" i="1"/>
  <c r="AV158" i="1"/>
  <c r="AV157" i="1"/>
  <c r="AV142" i="1"/>
  <c r="AV140" i="1"/>
  <c r="AV138" i="1"/>
  <c r="AV137" i="1"/>
  <c r="AV136" i="1"/>
  <c r="AV135" i="1"/>
  <c r="AV134" i="1"/>
  <c r="AV133" i="1"/>
  <c r="AV28" i="1"/>
  <c r="AV97" i="1"/>
  <c r="AV94" i="1"/>
  <c r="AV74" i="1"/>
  <c r="AV70" i="1"/>
  <c r="AV69" i="1"/>
  <c r="AV61" i="1"/>
  <c r="AV60" i="1"/>
  <c r="AV125" i="1"/>
  <c r="AV124" i="1"/>
  <c r="AV122" i="1"/>
  <c r="AV121" i="1"/>
  <c r="AV117" i="1"/>
  <c r="AV116" i="1"/>
  <c r="AV115" i="1"/>
  <c r="AV114" i="1"/>
  <c r="AV113" i="1"/>
  <c r="AV112" i="1"/>
  <c r="AV111" i="1"/>
  <c r="AV109" i="1"/>
  <c r="AV108" i="1"/>
  <c r="AV107" i="1"/>
  <c r="AV105" i="1"/>
  <c r="AV104" i="1"/>
  <c r="AV103" i="1"/>
  <c r="AV102" i="1"/>
  <c r="AV101" i="1"/>
  <c r="AV99" i="1"/>
  <c r="AV32" i="1"/>
  <c r="AV31" i="1"/>
  <c r="AV30" i="1"/>
  <c r="AV23" i="1"/>
  <c r="AV22" i="1"/>
  <c r="AV21" i="1"/>
  <c r="AV20" i="1"/>
  <c r="AV19" i="1"/>
  <c r="AV12" i="1"/>
  <c r="AV11" i="1"/>
  <c r="AV10" i="1"/>
  <c r="AV9" i="1"/>
  <c r="AT1129" i="1"/>
  <c r="AT330" i="1"/>
  <c r="AT322" i="1"/>
  <c r="AT346" i="1" s="1"/>
  <c r="AT320" i="1"/>
  <c r="AT494" i="1"/>
  <c r="AT499" i="1"/>
  <c r="AT500" i="1" s="1"/>
  <c r="AT496" i="1"/>
  <c r="AT490" i="1"/>
  <c r="AT489" i="1"/>
  <c r="AT488" i="1"/>
  <c r="AT487" i="1"/>
  <c r="AT485" i="1"/>
  <c r="AT484" i="1"/>
  <c r="AT483" i="1"/>
  <c r="AT482" i="1"/>
  <c r="AT481" i="1"/>
  <c r="AT467" i="1"/>
  <c r="AT466" i="1"/>
  <c r="AT465" i="1"/>
  <c r="AT464" i="1"/>
  <c r="AT452" i="1"/>
  <c r="AT451" i="1"/>
  <c r="AT450" i="1"/>
  <c r="AT449" i="1"/>
  <c r="AT447" i="1"/>
  <c r="AT444" i="1"/>
  <c r="AT443" i="1"/>
  <c r="AT442" i="1"/>
  <c r="AT441" i="1"/>
  <c r="AT440" i="1"/>
  <c r="AT438" i="1"/>
  <c r="AT437" i="1"/>
  <c r="AT436" i="1"/>
  <c r="AT435" i="1"/>
  <c r="AT434" i="1"/>
  <c r="AT432" i="1"/>
  <c r="AT431" i="1"/>
  <c r="AT430" i="1"/>
  <c r="AT429" i="1"/>
  <c r="AT428" i="1"/>
  <c r="AT425" i="1"/>
  <c r="AT225" i="1"/>
  <c r="AT224" i="1"/>
  <c r="AT223" i="1"/>
  <c r="AT201" i="1"/>
  <c r="AT215" i="1"/>
  <c r="AT163" i="1"/>
  <c r="AT162" i="1"/>
  <c r="AT161" i="1"/>
  <c r="AT131" i="1"/>
  <c r="AT130" i="1"/>
  <c r="AT129" i="1"/>
  <c r="AT128" i="1"/>
  <c r="AT208" i="1"/>
  <c r="AT207" i="1"/>
  <c r="AT206" i="1"/>
  <c r="AT205" i="1"/>
  <c r="AT200" i="1"/>
  <c r="AT190" i="1"/>
  <c r="AT189" i="1"/>
  <c r="AT188" i="1"/>
  <c r="AT187" i="1"/>
  <c r="AT194" i="1"/>
  <c r="AT193" i="1"/>
  <c r="AT192" i="1"/>
  <c r="AT160" i="1"/>
  <c r="AT159" i="1"/>
  <c r="AT209" i="1"/>
  <c r="AT158" i="1"/>
  <c r="AT157" i="1"/>
  <c r="AT142" i="1"/>
  <c r="AT140" i="1"/>
  <c r="AT138" i="1"/>
  <c r="AT137" i="1"/>
  <c r="AT136" i="1"/>
  <c r="AT135" i="1"/>
  <c r="AT133" i="1"/>
  <c r="AT97" i="1"/>
  <c r="AT94" i="1"/>
  <c r="AT74" i="1"/>
  <c r="AT70" i="1"/>
  <c r="AT69" i="1"/>
  <c r="AT61" i="1"/>
  <c r="AT60" i="1"/>
  <c r="AT125" i="1"/>
  <c r="AT124" i="1"/>
  <c r="AT122" i="1"/>
  <c r="AT121" i="1"/>
  <c r="AT117" i="1"/>
  <c r="AT114" i="1"/>
  <c r="AT113" i="1"/>
  <c r="AT112" i="1"/>
  <c r="AT111" i="1"/>
  <c r="AT109" i="1"/>
  <c r="AT108" i="1"/>
  <c r="AT107" i="1"/>
  <c r="AT106" i="1"/>
  <c r="AT105" i="1"/>
  <c r="AT104" i="1"/>
  <c r="AT103" i="1"/>
  <c r="AT102" i="1"/>
  <c r="AT101" i="1"/>
  <c r="AT99" i="1"/>
  <c r="AT32" i="1"/>
  <c r="AT31" i="1"/>
  <c r="AT30" i="1"/>
  <c r="AT59" i="1" s="1"/>
  <c r="AT23" i="1"/>
  <c r="AT22" i="1"/>
  <c r="AT21" i="1"/>
  <c r="AT20" i="1"/>
  <c r="AT19" i="1"/>
  <c r="AT15" i="1"/>
  <c r="AT12" i="1"/>
  <c r="AT11" i="1"/>
  <c r="AT10" i="1"/>
  <c r="AT9" i="1"/>
  <c r="AT8" i="1"/>
  <c r="AV59" i="1" l="1"/>
  <c r="AX346" i="1"/>
  <c r="AY346" i="1"/>
  <c r="AV346" i="1"/>
  <c r="AX59" i="1"/>
  <c r="AY59" i="1"/>
  <c r="BA45" i="2" s="1"/>
  <c r="BB45" i="2" s="1"/>
  <c r="BA30" i="2"/>
  <c r="BB30" i="2" s="1"/>
  <c r="AX319" i="1"/>
  <c r="AV319" i="1"/>
  <c r="AT319" i="1"/>
  <c r="AY319" i="1"/>
  <c r="BA246" i="2" s="1"/>
  <c r="BB246" i="2" s="1"/>
  <c r="AX420" i="1"/>
  <c r="BA247" i="2"/>
  <c r="BB247" i="2" s="1"/>
  <c r="BA270" i="2"/>
  <c r="BB270" i="2" s="1"/>
  <c r="BA575" i="2"/>
  <c r="BB575" i="2" s="1"/>
  <c r="AY786" i="1"/>
  <c r="BA587" i="2" s="1"/>
  <c r="BB587" i="2" s="1"/>
  <c r="AT420" i="1"/>
  <c r="AX498" i="1"/>
  <c r="BA372" i="2"/>
  <c r="BB372" i="2" s="1"/>
  <c r="AY498" i="1"/>
  <c r="BA382" i="2" s="1"/>
  <c r="BB382" i="2" s="1"/>
  <c r="AT498" i="1"/>
  <c r="AV498" i="1"/>
  <c r="BA185" i="2"/>
  <c r="BB185" i="2" s="1"/>
  <c r="AX1129" i="1"/>
  <c r="AV1129" i="1"/>
  <c r="BA816" i="2"/>
  <c r="BB816" i="2" s="1"/>
  <c r="BA815" i="2"/>
  <c r="BB815" i="2" s="1"/>
  <c r="AY500" i="1"/>
  <c r="BA384" i="2" s="1"/>
  <c r="BB384" i="2" s="1"/>
  <c r="BA383" i="2"/>
  <c r="BB383" i="2" s="1"/>
  <c r="AY816" i="1"/>
  <c r="BA617" i="2" s="1"/>
  <c r="BB617" i="2" s="1"/>
  <c r="BA608" i="2"/>
  <c r="BB608" i="2" s="1"/>
  <c r="AY1089" i="1"/>
  <c r="BA809" i="2" s="1"/>
  <c r="BB809" i="2" s="1"/>
  <c r="BA808" i="2"/>
  <c r="BB808" i="2" s="1"/>
  <c r="AY1129" i="1"/>
  <c r="BA305" i="2"/>
  <c r="BB305" i="2" s="1"/>
  <c r="AT216" i="1"/>
  <c r="AY216" i="1"/>
  <c r="BA178" i="2" s="1"/>
  <c r="BB178" i="2" s="1"/>
  <c r="AV216" i="1"/>
  <c r="AX216" i="1"/>
  <c r="AV420" i="1"/>
  <c r="AT24" i="1"/>
  <c r="AZ74" i="1"/>
  <c r="X1131" i="1"/>
  <c r="X1134" i="1" s="1"/>
  <c r="X476" i="1"/>
  <c r="X1120" i="1"/>
  <c r="X1121" i="1" s="1"/>
  <c r="X1138" i="1"/>
  <c r="X1139" i="1" s="1"/>
  <c r="AY806" i="1"/>
  <c r="BA607" i="2" s="1"/>
  <c r="BB607" i="2" s="1"/>
  <c r="X1124" i="1"/>
  <c r="X1127" i="1"/>
  <c r="X1130" i="1" s="1"/>
  <c r="AY28" i="1"/>
  <c r="BA28" i="2" s="1"/>
  <c r="BB28" i="2" s="1"/>
  <c r="X29" i="1"/>
  <c r="X1116" i="1" s="1"/>
  <c r="X1118" i="1" s="1"/>
  <c r="AY1094" i="1"/>
  <c r="X501" i="1"/>
  <c r="X1143" i="1" s="1"/>
  <c r="AT28" i="1"/>
  <c r="X731" i="1"/>
  <c r="X747" i="1" s="1"/>
  <c r="X127" i="1"/>
  <c r="AX98" i="1"/>
  <c r="AX182" i="1"/>
  <c r="AV98" i="1"/>
  <c r="AX486" i="1"/>
  <c r="AX468" i="1"/>
  <c r="AX1132" i="1" s="1"/>
  <c r="AX132" i="1"/>
  <c r="AX93" i="1"/>
  <c r="AX1119" i="1" s="1"/>
  <c r="AX28" i="1"/>
  <c r="AV448" i="1"/>
  <c r="AV132" i="1"/>
  <c r="AV93" i="1"/>
  <c r="AV1119" i="1" s="1"/>
  <c r="AV182" i="1"/>
  <c r="AT448" i="1"/>
  <c r="AT132" i="1"/>
  <c r="AY132" i="1"/>
  <c r="BA111" i="2" s="1"/>
  <c r="BB111" i="2" s="1"/>
  <c r="AY213" i="1"/>
  <c r="AY448" i="1"/>
  <c r="BA334" i="2" s="1"/>
  <c r="BB334" i="2" s="1"/>
  <c r="AY746" i="1"/>
  <c r="BA558" i="2" s="1"/>
  <c r="BB558" i="2" s="1"/>
  <c r="AY1070" i="1"/>
  <c r="BA790" i="2" s="1"/>
  <c r="BB790" i="2" s="1"/>
  <c r="AV24" i="1"/>
  <c r="X214" i="1"/>
  <c r="AY199" i="1"/>
  <c r="AX448" i="1"/>
  <c r="AY24" i="1"/>
  <c r="BA24" i="2" s="1"/>
  <c r="BB24" i="2" s="1"/>
  <c r="AY126" i="1"/>
  <c r="AY93" i="1"/>
  <c r="AY98" i="1"/>
  <c r="BA77" i="2" s="1"/>
  <c r="BB77" i="2" s="1"/>
  <c r="AY182" i="1"/>
  <c r="BA144" i="2" s="1"/>
  <c r="BB144" i="2" s="1"/>
  <c r="AY468" i="1"/>
  <c r="AY486" i="1"/>
  <c r="BA371" i="2" s="1"/>
  <c r="BB371" i="2" s="1"/>
  <c r="AT486" i="1"/>
  <c r="AV486" i="1"/>
  <c r="AT468" i="1"/>
  <c r="AT1132" i="1" s="1"/>
  <c r="AV468" i="1"/>
  <c r="AV1132" i="1" s="1"/>
  <c r="AT213" i="1"/>
  <c r="AT1125" i="1" s="1"/>
  <c r="AV213" i="1"/>
  <c r="AV1125" i="1" s="1"/>
  <c r="AX213" i="1"/>
  <c r="AX1125" i="1" s="1"/>
  <c r="AT199" i="1"/>
  <c r="AT1123" i="1" s="1"/>
  <c r="AV199" i="1"/>
  <c r="AV1123" i="1" s="1"/>
  <c r="AX199" i="1"/>
  <c r="AX1123" i="1" s="1"/>
  <c r="AT182" i="1"/>
  <c r="AT126" i="1"/>
  <c r="AT1122" i="1" s="1"/>
  <c r="AV126" i="1"/>
  <c r="AV1122" i="1" s="1"/>
  <c r="AX126" i="1"/>
  <c r="AX1122" i="1" s="1"/>
  <c r="AT98" i="1"/>
  <c r="AT93" i="1"/>
  <c r="AT1119" i="1" s="1"/>
  <c r="AX24" i="1"/>
  <c r="AZ19" i="1"/>
  <c r="AZ23" i="1"/>
  <c r="AZ1063" i="1"/>
  <c r="AZ125" i="1"/>
  <c r="AZ124" i="1"/>
  <c r="AZ11" i="1"/>
  <c r="AZ106" i="1"/>
  <c r="AZ114" i="1"/>
  <c r="AZ138" i="1"/>
  <c r="AZ159" i="1"/>
  <c r="AZ189" i="1"/>
  <c r="AZ744" i="1"/>
  <c r="AZ7" i="1"/>
  <c r="AZ102" i="1"/>
  <c r="AZ111" i="1"/>
  <c r="AZ117" i="1"/>
  <c r="AZ70" i="1"/>
  <c r="AZ157" i="1"/>
  <c r="AZ193" i="1"/>
  <c r="AZ161" i="1"/>
  <c r="AZ12" i="1"/>
  <c r="AZ107" i="1"/>
  <c r="AZ115" i="1"/>
  <c r="AZ60" i="1"/>
  <c r="AZ140" i="1"/>
  <c r="AZ160" i="1"/>
  <c r="AZ190" i="1"/>
  <c r="AZ129" i="1"/>
  <c r="AZ489" i="1"/>
  <c r="AZ766" i="1"/>
  <c r="AZ925" i="1"/>
  <c r="AZ1065" i="1"/>
  <c r="AZ464" i="1"/>
  <c r="AZ485" i="1"/>
  <c r="AZ496" i="1"/>
  <c r="AZ449" i="1"/>
  <c r="AZ481" i="1"/>
  <c r="AZ32" i="1"/>
  <c r="AZ101" i="1"/>
  <c r="AZ109" i="1"/>
  <c r="AZ69" i="1"/>
  <c r="AZ192" i="1"/>
  <c r="AZ200" i="1"/>
  <c r="AZ131" i="1"/>
  <c r="AZ201" i="1"/>
  <c r="AZ934" i="1"/>
  <c r="AZ1090" i="1"/>
  <c r="AZ133" i="1"/>
  <c r="AZ20" i="1"/>
  <c r="AZ103" i="1"/>
  <c r="AZ112" i="1"/>
  <c r="AZ121" i="1"/>
  <c r="AZ135" i="1"/>
  <c r="AZ158" i="1"/>
  <c r="AZ194" i="1"/>
  <c r="AZ206" i="1"/>
  <c r="AZ162" i="1"/>
  <c r="AZ8" i="1"/>
  <c r="AZ10" i="1"/>
  <c r="AZ22" i="1"/>
  <c r="AZ105" i="1"/>
  <c r="AZ94" i="1"/>
  <c r="AZ137" i="1"/>
  <c r="AZ188" i="1"/>
  <c r="AZ208" i="1"/>
  <c r="AZ215" i="1"/>
  <c r="AZ733" i="1"/>
  <c r="AZ15" i="1"/>
  <c r="AZ31" i="1"/>
  <c r="AZ99" i="1"/>
  <c r="AZ108" i="1"/>
  <c r="AZ116" i="1"/>
  <c r="AZ142" i="1"/>
  <c r="AZ130" i="1"/>
  <c r="AZ451" i="1"/>
  <c r="AZ483" i="1"/>
  <c r="AZ864" i="1"/>
  <c r="AZ783" i="1"/>
  <c r="AZ9" i="1"/>
  <c r="AZ21" i="1"/>
  <c r="AZ104" i="1"/>
  <c r="AZ113" i="1"/>
  <c r="AZ122" i="1"/>
  <c r="AZ136" i="1"/>
  <c r="AZ209" i="1"/>
  <c r="AZ187" i="1"/>
  <c r="AZ207" i="1"/>
  <c r="AZ163" i="1"/>
  <c r="AZ225" i="1"/>
  <c r="AZ499" i="1"/>
  <c r="AZ500" i="1" s="1"/>
  <c r="AZ1069" i="1"/>
  <c r="AZ466" i="1"/>
  <c r="AZ839" i="1"/>
  <c r="AZ1088" i="1"/>
  <c r="AZ1089" i="1" s="1"/>
  <c r="AZ320" i="1"/>
  <c r="AZ745" i="1"/>
  <c r="AZ842" i="1"/>
  <c r="AZ773" i="1"/>
  <c r="AZ1093" i="1"/>
  <c r="AZ780" i="1"/>
  <c r="AZ1092" i="1"/>
  <c r="AZ30" i="1"/>
  <c r="AZ844" i="1"/>
  <c r="AZ948" i="1"/>
  <c r="AZ429" i="1"/>
  <c r="AZ431" i="1"/>
  <c r="AZ434" i="1"/>
  <c r="AZ436" i="1"/>
  <c r="AZ438" i="1"/>
  <c r="AZ441" i="1"/>
  <c r="AZ443" i="1"/>
  <c r="AZ447" i="1"/>
  <c r="AZ450" i="1"/>
  <c r="AZ452" i="1"/>
  <c r="AZ465" i="1"/>
  <c r="AZ467" i="1"/>
  <c r="AZ482" i="1"/>
  <c r="AZ484" i="1"/>
  <c r="AZ793" i="1"/>
  <c r="AZ795" i="1"/>
  <c r="AZ494" i="1"/>
  <c r="AZ224" i="1"/>
  <c r="AZ487" i="1"/>
  <c r="AZ488" i="1"/>
  <c r="AZ490" i="1"/>
  <c r="AZ330" i="1"/>
  <c r="AZ768" i="1"/>
  <c r="AZ775" i="1"/>
  <c r="AZ782" i="1"/>
  <c r="AZ428" i="1"/>
  <c r="AZ430" i="1"/>
  <c r="AZ432" i="1"/>
  <c r="AZ435" i="1"/>
  <c r="AZ437" i="1"/>
  <c r="AZ440" i="1"/>
  <c r="AZ442" i="1"/>
  <c r="AZ444" i="1"/>
  <c r="AZ807" i="1"/>
  <c r="AZ816" i="1" s="1"/>
  <c r="AZ794" i="1"/>
  <c r="AZ796" i="1"/>
  <c r="AZ61" i="1"/>
  <c r="AZ97" i="1"/>
  <c r="AZ134" i="1"/>
  <c r="AZ191" i="1"/>
  <c r="AZ205" i="1"/>
  <c r="AZ128" i="1"/>
  <c r="AZ322" i="1"/>
  <c r="AZ425" i="1"/>
  <c r="AZ223" i="1"/>
  <c r="AZ1091" i="1"/>
  <c r="AZ346" i="1" l="1"/>
  <c r="AZ59" i="1"/>
  <c r="AZ319" i="1"/>
  <c r="AZ420" i="1"/>
  <c r="AZ786" i="1"/>
  <c r="AZ498" i="1"/>
  <c r="AZ1129" i="1"/>
  <c r="AY420" i="1"/>
  <c r="BA306" i="2" s="1"/>
  <c r="BB306" i="2" s="1"/>
  <c r="AY1145" i="1"/>
  <c r="BA814" i="2"/>
  <c r="BB814" i="2" s="1"/>
  <c r="AY1132" i="1"/>
  <c r="BA350" i="2"/>
  <c r="BB350" i="2" s="1"/>
  <c r="AY1123" i="1"/>
  <c r="BA161" i="2"/>
  <c r="BB161" i="2" s="1"/>
  <c r="AY1125" i="1"/>
  <c r="BA175" i="2"/>
  <c r="BB175" i="2" s="1"/>
  <c r="AY1122" i="1"/>
  <c r="BA105" i="2"/>
  <c r="BB105" i="2" s="1"/>
  <c r="AY1119" i="1"/>
  <c r="BA72" i="2"/>
  <c r="BB72" i="2" s="1"/>
  <c r="AX1145" i="1"/>
  <c r="AZ216" i="1"/>
  <c r="AV1145" i="1"/>
  <c r="AT1145" i="1"/>
  <c r="AV1124" i="1"/>
  <c r="AY1131" i="1"/>
  <c r="AY476" i="1"/>
  <c r="BA361" i="2" s="1"/>
  <c r="BB361" i="2" s="1"/>
  <c r="AT1131" i="1"/>
  <c r="AT1134" i="1" s="1"/>
  <c r="AT476" i="1"/>
  <c r="AX1131" i="1"/>
  <c r="AX1134" i="1" s="1"/>
  <c r="AX476" i="1"/>
  <c r="AV1131" i="1"/>
  <c r="AV1134" i="1" s="1"/>
  <c r="AV476" i="1"/>
  <c r="AV1120" i="1"/>
  <c r="AV1121" i="1" s="1"/>
  <c r="AY29" i="1"/>
  <c r="AX1124" i="1"/>
  <c r="AZ28" i="1"/>
  <c r="AZ806" i="1"/>
  <c r="AX1120" i="1"/>
  <c r="AX1121" i="1" s="1"/>
  <c r="X1126" i="1"/>
  <c r="AT1124" i="1"/>
  <c r="AT1120" i="1"/>
  <c r="AT1121" i="1" s="1"/>
  <c r="AX1117" i="1"/>
  <c r="AV1117" i="1"/>
  <c r="AT1117" i="1"/>
  <c r="AY747" i="1"/>
  <c r="AY1138" i="1"/>
  <c r="AY1139" i="1" s="1"/>
  <c r="AT1127" i="1"/>
  <c r="AT1130" i="1" s="1"/>
  <c r="AY1127" i="1"/>
  <c r="AY1130" i="1" s="1"/>
  <c r="AV1127" i="1"/>
  <c r="AV1130" i="1" s="1"/>
  <c r="AY1120" i="1"/>
  <c r="AY1117" i="1"/>
  <c r="AX1127" i="1"/>
  <c r="AX1130" i="1" s="1"/>
  <c r="AT29" i="1"/>
  <c r="AT1116" i="1" s="1"/>
  <c r="X222" i="1"/>
  <c r="AX501" i="1"/>
  <c r="AX1143" i="1" s="1"/>
  <c r="AX29" i="1"/>
  <c r="AX1116" i="1" s="1"/>
  <c r="AV501" i="1"/>
  <c r="AV1143" i="1" s="1"/>
  <c r="AY838" i="1"/>
  <c r="BA629" i="2" s="1"/>
  <c r="BB629" i="2" s="1"/>
  <c r="AY501" i="1"/>
  <c r="AV29" i="1"/>
  <c r="AV1116" i="1" s="1"/>
  <c r="AX214" i="1"/>
  <c r="AX127" i="1"/>
  <c r="AZ132" i="1"/>
  <c r="AV127" i="1"/>
  <c r="AT501" i="1"/>
  <c r="AT1143" i="1" s="1"/>
  <c r="AT127" i="1"/>
  <c r="AZ1094" i="1"/>
  <c r="AY214" i="1"/>
  <c r="BA176" i="2" s="1"/>
  <c r="BB176" i="2" s="1"/>
  <c r="AZ1070" i="1"/>
  <c r="AT214" i="1"/>
  <c r="AV214" i="1"/>
  <c r="AZ746" i="1"/>
  <c r="AZ448" i="1"/>
  <c r="AY127" i="1"/>
  <c r="BA106" i="2" s="1"/>
  <c r="BB106" i="2" s="1"/>
  <c r="AZ486" i="1"/>
  <c r="AZ468" i="1"/>
  <c r="AZ1132" i="1" s="1"/>
  <c r="AZ213" i="1"/>
  <c r="AZ1125" i="1" s="1"/>
  <c r="AZ199" i="1"/>
  <c r="AZ1123" i="1" s="1"/>
  <c r="AZ182" i="1"/>
  <c r="AZ126" i="1"/>
  <c r="AZ1122" i="1" s="1"/>
  <c r="AZ98" i="1"/>
  <c r="AZ93" i="1"/>
  <c r="AZ1119" i="1" s="1"/>
  <c r="AZ24" i="1"/>
  <c r="AQ99" i="1"/>
  <c r="AS78" i="2" s="1"/>
  <c r="AT78" i="2" s="1"/>
  <c r="BA559" i="2" l="1"/>
  <c r="BB559" i="2" s="1"/>
  <c r="AZ1145" i="1"/>
  <c r="AY1134" i="1"/>
  <c r="AY1124" i="1"/>
  <c r="AY1143" i="1"/>
  <c r="BA385" i="2"/>
  <c r="BB385" i="2" s="1"/>
  <c r="AY1121" i="1"/>
  <c r="AY1116" i="1"/>
  <c r="AY1118" i="1" s="1"/>
  <c r="BA29" i="2"/>
  <c r="BB29" i="2" s="1"/>
  <c r="AZ1131" i="1"/>
  <c r="AZ1134" i="1" s="1"/>
  <c r="AZ476" i="1"/>
  <c r="AZ29" i="1"/>
  <c r="AZ1116" i="1" s="1"/>
  <c r="AV1118" i="1"/>
  <c r="AV1126" i="1" s="1"/>
  <c r="AZ1124" i="1"/>
  <c r="AX1118" i="1"/>
  <c r="AX1126" i="1" s="1"/>
  <c r="AW1115" i="1" s="1"/>
  <c r="AT1118" i="1"/>
  <c r="AT1126" i="1" s="1"/>
  <c r="AS1115" i="1" s="1"/>
  <c r="AY1087" i="1"/>
  <c r="AY1140" i="1"/>
  <c r="AZ1117" i="1"/>
  <c r="AZ1120" i="1"/>
  <c r="AZ1121" i="1" s="1"/>
  <c r="AZ1127" i="1"/>
  <c r="AZ1130" i="1" s="1"/>
  <c r="AV222" i="1"/>
  <c r="AX222" i="1"/>
  <c r="AX6" i="1" s="1"/>
  <c r="AY222" i="1"/>
  <c r="BA184" i="2" s="1"/>
  <c r="BB184" i="2" s="1"/>
  <c r="AT222" i="1"/>
  <c r="AZ838" i="1"/>
  <c r="AZ214" i="1"/>
  <c r="AZ501" i="1"/>
  <c r="AZ1143" i="1" s="1"/>
  <c r="AZ127" i="1"/>
  <c r="BA99" i="1"/>
  <c r="BC78" i="2" s="1"/>
  <c r="BD78" i="2" s="1"/>
  <c r="AQ1093" i="1"/>
  <c r="AQ1092" i="1"/>
  <c r="AQ1091" i="1"/>
  <c r="AQ1090" i="1"/>
  <c r="AS810" i="2" s="1"/>
  <c r="AT810" i="2" s="1"/>
  <c r="AQ1088" i="1"/>
  <c r="BA1069" i="1"/>
  <c r="BA1065" i="1"/>
  <c r="BA1063" i="1"/>
  <c r="BA906" i="1"/>
  <c r="BA926" i="1"/>
  <c r="BA934" i="1"/>
  <c r="BA948" i="1"/>
  <c r="BA925" i="1"/>
  <c r="BA864" i="1"/>
  <c r="BA844" i="1"/>
  <c r="BA842" i="1"/>
  <c r="AQ796" i="1"/>
  <c r="AQ795" i="1"/>
  <c r="AQ794" i="1"/>
  <c r="AQ793" i="1"/>
  <c r="AS594" i="2" s="1"/>
  <c r="AT594" i="2" s="1"/>
  <c r="AQ807" i="1"/>
  <c r="AQ783" i="1"/>
  <c r="AQ782" i="1"/>
  <c r="AQ780" i="1"/>
  <c r="AS584" i="2" s="1"/>
  <c r="AT584" i="2" s="1"/>
  <c r="AQ775" i="1"/>
  <c r="AQ768" i="1"/>
  <c r="AQ766" i="1"/>
  <c r="AS567" i="2"/>
  <c r="AT567" i="2" s="1"/>
  <c r="AQ745" i="1"/>
  <c r="AQ744" i="1"/>
  <c r="AQ733" i="1"/>
  <c r="AS547" i="2" s="1"/>
  <c r="AT547" i="2" s="1"/>
  <c r="AQ725" i="1"/>
  <c r="AS539" i="2" s="1"/>
  <c r="AT539" i="2" s="1"/>
  <c r="AQ623" i="1"/>
  <c r="AQ622" i="1"/>
  <c r="AS467" i="2" s="1"/>
  <c r="AT467" i="2" s="1"/>
  <c r="AQ729" i="1"/>
  <c r="AQ728" i="1"/>
  <c r="AQ727" i="1"/>
  <c r="AS541" i="2" s="1"/>
  <c r="AT541" i="2" s="1"/>
  <c r="AQ615" i="1"/>
  <c r="AQ611" i="1"/>
  <c r="AQ606" i="1"/>
  <c r="AQ604" i="1"/>
  <c r="AQ603" i="1"/>
  <c r="AQ599" i="1"/>
  <c r="AQ505" i="1"/>
  <c r="AQ619" i="1"/>
  <c r="AQ598" i="1"/>
  <c r="AQ597" i="1"/>
  <c r="AQ595" i="1"/>
  <c r="AQ572" i="1"/>
  <c r="AS439" i="2" s="1"/>
  <c r="AT439" i="2" s="1"/>
  <c r="AQ573" i="1"/>
  <c r="AQ562" i="1"/>
  <c r="AQ561" i="1"/>
  <c r="AQ557" i="1"/>
  <c r="AQ553" i="1"/>
  <c r="AQ530" i="1"/>
  <c r="AQ534" i="1"/>
  <c r="AS412" i="2" s="1"/>
  <c r="AT412" i="2" s="1"/>
  <c r="AQ532" i="1"/>
  <c r="AQ521" i="1"/>
  <c r="AQ519" i="1"/>
  <c r="AQ513" i="1"/>
  <c r="AQ509" i="1"/>
  <c r="AQ508" i="1"/>
  <c r="AQ506" i="1"/>
  <c r="AQ503" i="1"/>
  <c r="AQ502" i="1"/>
  <c r="AS386" i="2" s="1"/>
  <c r="AT386" i="2" s="1"/>
  <c r="AQ499" i="1"/>
  <c r="AQ496" i="1"/>
  <c r="AQ494" i="1"/>
  <c r="AQ490" i="1"/>
  <c r="AQ489" i="1"/>
  <c r="AQ488" i="1"/>
  <c r="AQ487" i="1"/>
  <c r="AQ485" i="1"/>
  <c r="AQ484" i="1"/>
  <c r="AQ483" i="1"/>
  <c r="AQ482" i="1"/>
  <c r="AQ481" i="1"/>
  <c r="AS366" i="2" s="1"/>
  <c r="AT366" i="2" s="1"/>
  <c r="AQ467" i="1"/>
  <c r="AQ466" i="1"/>
  <c r="AQ465" i="1"/>
  <c r="AQ464" i="1"/>
  <c r="AQ452" i="1"/>
  <c r="AQ451" i="1"/>
  <c r="AQ450" i="1"/>
  <c r="AQ449" i="1"/>
  <c r="AS335" i="2" s="1"/>
  <c r="AT335" i="2" s="1"/>
  <c r="AQ447" i="1"/>
  <c r="AQ444" i="1"/>
  <c r="AQ443" i="1"/>
  <c r="AQ442" i="1"/>
  <c r="AQ441" i="1"/>
  <c r="AQ440" i="1"/>
  <c r="AQ438" i="1"/>
  <c r="AQ437" i="1"/>
  <c r="AQ436" i="1"/>
  <c r="AQ435" i="1"/>
  <c r="AQ434" i="1"/>
  <c r="AQ432" i="1"/>
  <c r="AQ431" i="1"/>
  <c r="AQ430" i="1"/>
  <c r="AQ429" i="1"/>
  <c r="AQ428" i="1"/>
  <c r="AQ425" i="1"/>
  <c r="AS311" i="2" s="1"/>
  <c r="AT311" i="2" s="1"/>
  <c r="AQ330" i="1"/>
  <c r="AQ322" i="1"/>
  <c r="AQ320" i="1"/>
  <c r="AQ225" i="1"/>
  <c r="AQ224" i="1"/>
  <c r="AQ223" i="1"/>
  <c r="AQ201" i="1"/>
  <c r="AQ215" i="1"/>
  <c r="AS177" i="2" s="1"/>
  <c r="AT177" i="2" s="1"/>
  <c r="AQ163" i="1"/>
  <c r="AQ162" i="1"/>
  <c r="AQ161" i="1"/>
  <c r="BA131" i="1"/>
  <c r="BC110" i="2" s="1"/>
  <c r="BD110" i="2" s="1"/>
  <c r="AQ130" i="1"/>
  <c r="AQ129" i="1"/>
  <c r="AQ128" i="1"/>
  <c r="AS107" i="2" s="1"/>
  <c r="AT107" i="2" s="1"/>
  <c r="BA208" i="1"/>
  <c r="BC170" i="2" s="1"/>
  <c r="BD170" i="2" s="1"/>
  <c r="AQ207" i="1"/>
  <c r="AQ206" i="1"/>
  <c r="AQ205" i="1"/>
  <c r="AQ200" i="1"/>
  <c r="AS162" i="2" s="1"/>
  <c r="AT162" i="2" s="1"/>
  <c r="AQ190" i="1"/>
  <c r="AQ189" i="1"/>
  <c r="AQ188" i="1"/>
  <c r="AQ187" i="1"/>
  <c r="AS149" i="2" s="1"/>
  <c r="AT149" i="2" s="1"/>
  <c r="AQ194" i="1"/>
  <c r="AQ193" i="1"/>
  <c r="AQ192" i="1"/>
  <c r="AQ191" i="1"/>
  <c r="AS153" i="2" s="1"/>
  <c r="AT153" i="2" s="1"/>
  <c r="AQ160" i="1"/>
  <c r="AQ159" i="1"/>
  <c r="AQ209" i="1"/>
  <c r="AQ158" i="1"/>
  <c r="AQ157" i="1"/>
  <c r="AQ142" i="1"/>
  <c r="AQ140" i="1"/>
  <c r="AQ138" i="1"/>
  <c r="AQ137" i="1"/>
  <c r="AQ136" i="1"/>
  <c r="AQ135" i="1"/>
  <c r="AQ134" i="1"/>
  <c r="AQ133" i="1"/>
  <c r="AS112" i="2" s="1"/>
  <c r="AT112" i="2" s="1"/>
  <c r="AS25" i="2"/>
  <c r="AT25" i="2" s="1"/>
  <c r="AQ97" i="1"/>
  <c r="AQ94" i="1"/>
  <c r="AS73" i="2" s="1"/>
  <c r="AT73" i="2" s="1"/>
  <c r="AQ74" i="1"/>
  <c r="AQ70" i="1"/>
  <c r="AQ69" i="1"/>
  <c r="AQ61" i="1"/>
  <c r="AQ60" i="1"/>
  <c r="AS46" i="2" s="1"/>
  <c r="AT46" i="2" s="1"/>
  <c r="BA125" i="1"/>
  <c r="BC104" i="2" s="1"/>
  <c r="BD104" i="2" s="1"/>
  <c r="BA124" i="1"/>
  <c r="BC103" i="2" s="1"/>
  <c r="BD103" i="2" s="1"/>
  <c r="AQ122" i="1"/>
  <c r="AS101" i="2" s="1"/>
  <c r="AT101" i="2" s="1"/>
  <c r="AQ121" i="1"/>
  <c r="AQ117" i="1"/>
  <c r="AQ116" i="1"/>
  <c r="AQ115" i="1"/>
  <c r="AQ114" i="1"/>
  <c r="AQ113" i="1"/>
  <c r="AQ112" i="1"/>
  <c r="AQ111" i="1"/>
  <c r="AQ109" i="1"/>
  <c r="AQ108" i="1"/>
  <c r="AQ107" i="1"/>
  <c r="AQ106" i="1"/>
  <c r="AQ105" i="1"/>
  <c r="AQ104" i="1"/>
  <c r="AQ103" i="1"/>
  <c r="AQ102" i="1"/>
  <c r="AQ101" i="1"/>
  <c r="AQ32" i="1"/>
  <c r="AQ31" i="1"/>
  <c r="AS31" i="2" s="1"/>
  <c r="AT31" i="2" s="1"/>
  <c r="AQ30" i="1"/>
  <c r="AQ23" i="1"/>
  <c r="AQ22" i="1"/>
  <c r="AQ21" i="1"/>
  <c r="AQ20" i="1"/>
  <c r="AQ19" i="1"/>
  <c r="AQ15" i="1"/>
  <c r="AQ12" i="1"/>
  <c r="AQ11" i="1"/>
  <c r="AQ10" i="1"/>
  <c r="AS10" i="2" s="1"/>
  <c r="AT10" i="2" s="1"/>
  <c r="AQ9" i="1"/>
  <c r="AQ8" i="1"/>
  <c r="AS8" i="2" s="1"/>
  <c r="AT8" i="2" s="1"/>
  <c r="AQ7" i="1"/>
  <c r="AS7" i="2" s="1"/>
  <c r="AT7" i="2" s="1"/>
  <c r="AP1093" i="1"/>
  <c r="AP1092" i="1"/>
  <c r="AP1091" i="1"/>
  <c r="AP1090" i="1"/>
  <c r="AP1088" i="1"/>
  <c r="AP1089" i="1" s="1"/>
  <c r="AP793" i="1"/>
  <c r="AP795" i="1"/>
  <c r="AP794" i="1"/>
  <c r="AP807" i="1"/>
  <c r="AP816" i="1" s="1"/>
  <c r="AP775" i="1"/>
  <c r="AP773" i="1"/>
  <c r="AP733" i="1"/>
  <c r="AP746" i="1" s="1"/>
  <c r="AP729" i="1"/>
  <c r="AP728" i="1"/>
  <c r="AP611" i="1"/>
  <c r="AP606" i="1"/>
  <c r="AP604" i="1"/>
  <c r="AP603" i="1"/>
  <c r="AP599" i="1"/>
  <c r="AP505" i="1"/>
  <c r="AP619" i="1"/>
  <c r="AP598" i="1"/>
  <c r="AP597" i="1"/>
  <c r="AP595" i="1"/>
  <c r="AP572" i="1"/>
  <c r="AP573" i="1"/>
  <c r="AP562" i="1"/>
  <c r="AP561" i="1"/>
  <c r="AP557" i="1"/>
  <c r="AP553" i="1"/>
  <c r="AP530" i="1"/>
  <c r="AP534" i="1"/>
  <c r="AP532" i="1"/>
  <c r="AP521" i="1"/>
  <c r="AP519" i="1"/>
  <c r="AP513" i="1"/>
  <c r="AP509" i="1"/>
  <c r="AP508" i="1"/>
  <c r="AP506" i="1"/>
  <c r="AP503" i="1"/>
  <c r="AP502" i="1"/>
  <c r="AP330" i="1"/>
  <c r="AP320" i="1"/>
  <c r="AP346" i="1" s="1"/>
  <c r="AN795" i="1"/>
  <c r="AN1090" i="1"/>
  <c r="AN1093" i="1"/>
  <c r="AN1092" i="1"/>
  <c r="AN1091" i="1"/>
  <c r="AN1088" i="1"/>
  <c r="AN1089" i="1" s="1"/>
  <c r="AN783" i="1"/>
  <c r="AN782" i="1"/>
  <c r="AN780" i="1"/>
  <c r="AN796" i="1"/>
  <c r="AN794" i="1"/>
  <c r="AN793" i="1"/>
  <c r="AN807" i="1"/>
  <c r="AN816" i="1" s="1"/>
  <c r="AN775" i="1"/>
  <c r="AN773" i="1"/>
  <c r="AN745" i="1"/>
  <c r="AN744" i="1"/>
  <c r="AN733" i="1"/>
  <c r="AN725" i="1"/>
  <c r="AN729" i="1"/>
  <c r="AN727" i="1"/>
  <c r="AN615" i="1"/>
  <c r="AN611" i="1"/>
  <c r="AN606" i="1"/>
  <c r="AN604" i="1"/>
  <c r="AN603" i="1"/>
  <c r="AN505" i="1"/>
  <c r="AN619" i="1"/>
  <c r="AN598" i="1"/>
  <c r="AN597" i="1"/>
  <c r="AN595" i="1"/>
  <c r="AN572" i="1"/>
  <c r="AN573" i="1"/>
  <c r="AN562" i="1"/>
  <c r="AN561" i="1"/>
  <c r="AN553" i="1"/>
  <c r="AN530" i="1"/>
  <c r="AN534" i="1"/>
  <c r="AN532" i="1"/>
  <c r="AN521" i="1"/>
  <c r="AN519" i="1"/>
  <c r="AN513" i="1"/>
  <c r="AN509" i="1"/>
  <c r="AN508" i="1"/>
  <c r="AN506" i="1"/>
  <c r="AN503" i="1"/>
  <c r="AN502" i="1"/>
  <c r="AN622" i="1"/>
  <c r="AN623" i="1"/>
  <c r="AN499" i="1"/>
  <c r="AN500" i="1" s="1"/>
  <c r="AN496" i="1"/>
  <c r="AN494" i="1"/>
  <c r="AN490" i="1"/>
  <c r="AN489" i="1"/>
  <c r="AN488" i="1"/>
  <c r="AN487" i="1"/>
  <c r="AN485" i="1"/>
  <c r="AN484" i="1"/>
  <c r="AN483" i="1"/>
  <c r="AN482" i="1"/>
  <c r="AN481" i="1"/>
  <c r="AN467" i="1"/>
  <c r="AN466" i="1"/>
  <c r="AN465" i="1"/>
  <c r="AN464" i="1"/>
  <c r="AN452" i="1"/>
  <c r="AN451" i="1"/>
  <c r="AN450" i="1"/>
  <c r="AN449" i="1"/>
  <c r="AN447" i="1"/>
  <c r="AN444" i="1"/>
  <c r="AN442" i="1"/>
  <c r="AN441" i="1"/>
  <c r="AN440" i="1"/>
  <c r="AN438" i="1"/>
  <c r="AN437" i="1"/>
  <c r="AN436" i="1"/>
  <c r="AN435" i="1"/>
  <c r="AN434" i="1"/>
  <c r="AN432" i="1"/>
  <c r="AN431" i="1"/>
  <c r="AN430" i="1"/>
  <c r="AN429" i="1"/>
  <c r="AN428" i="1"/>
  <c r="AN425" i="1"/>
  <c r="AN322" i="1"/>
  <c r="AN346" i="1" s="1"/>
  <c r="AN224" i="1"/>
  <c r="AN223" i="1"/>
  <c r="AN215" i="1"/>
  <c r="AN163" i="1"/>
  <c r="AN162" i="1"/>
  <c r="AN161" i="1"/>
  <c r="AN131" i="1"/>
  <c r="AN130" i="1"/>
  <c r="AN129" i="1"/>
  <c r="AN128" i="1"/>
  <c r="AN208" i="1"/>
  <c r="AN205" i="1"/>
  <c r="AN200" i="1"/>
  <c r="AN190" i="1"/>
  <c r="AN189" i="1"/>
  <c r="AN188" i="1"/>
  <c r="AN194" i="1"/>
  <c r="AN193" i="1"/>
  <c r="AN192" i="1"/>
  <c r="AN191" i="1"/>
  <c r="AN160" i="1"/>
  <c r="AN158" i="1"/>
  <c r="AN157" i="1"/>
  <c r="AN142" i="1"/>
  <c r="AN140" i="1"/>
  <c r="AN138" i="1"/>
  <c r="AN137" i="1"/>
  <c r="AN136" i="1"/>
  <c r="AN135" i="1"/>
  <c r="AN134" i="1"/>
  <c r="AN133" i="1"/>
  <c r="AN28" i="1"/>
  <c r="AN97" i="1"/>
  <c r="AN94" i="1"/>
  <c r="AN70" i="1"/>
  <c r="AN61" i="1"/>
  <c r="AN60" i="1"/>
  <c r="AN125" i="1"/>
  <c r="AN124" i="1"/>
  <c r="AN122" i="1"/>
  <c r="AN121" i="1"/>
  <c r="AN117" i="1"/>
  <c r="AN116" i="1"/>
  <c r="AN115" i="1"/>
  <c r="AN112" i="1"/>
  <c r="AN111" i="1"/>
  <c r="AN109" i="1"/>
  <c r="AN108" i="1"/>
  <c r="AN107" i="1"/>
  <c r="AN106" i="1"/>
  <c r="AN104" i="1"/>
  <c r="AN103" i="1"/>
  <c r="AN102" i="1"/>
  <c r="AN101" i="1"/>
  <c r="AN99" i="1"/>
  <c r="AN32" i="1"/>
  <c r="AN31" i="1"/>
  <c r="AN24" i="1"/>
  <c r="AY6" i="1" l="1"/>
  <c r="AQ346" i="1"/>
  <c r="AQ59" i="1"/>
  <c r="AS45" i="2" s="1"/>
  <c r="AT45" i="2" s="1"/>
  <c r="AN59" i="1"/>
  <c r="AS30" i="2"/>
  <c r="AT30" i="2" s="1"/>
  <c r="AQ319" i="1"/>
  <c r="AS246" i="2" s="1"/>
  <c r="AT246" i="2" s="1"/>
  <c r="AN319" i="1"/>
  <c r="AN621" i="1"/>
  <c r="AN1136" i="1" s="1"/>
  <c r="AS446" i="2"/>
  <c r="AT446" i="2" s="1"/>
  <c r="AQ621" i="1"/>
  <c r="AP621" i="1"/>
  <c r="AP1136" i="1" s="1"/>
  <c r="AN420" i="1"/>
  <c r="AN786" i="1"/>
  <c r="AQ786" i="1"/>
  <c r="AS587" i="2" s="1"/>
  <c r="AT587" i="2" s="1"/>
  <c r="AP420" i="1"/>
  <c r="AP786" i="1"/>
  <c r="AS247" i="2"/>
  <c r="AT247" i="2" s="1"/>
  <c r="AS372" i="2"/>
  <c r="AT372" i="2" s="1"/>
  <c r="AQ498" i="1"/>
  <c r="AN498" i="1"/>
  <c r="AS185" i="2"/>
  <c r="AT185" i="2" s="1"/>
  <c r="AP1129" i="1"/>
  <c r="AQ500" i="1"/>
  <c r="AS384" i="2" s="1"/>
  <c r="AT384" i="2" s="1"/>
  <c r="AS383" i="2"/>
  <c r="AT383" i="2" s="1"/>
  <c r="Q1063" i="1"/>
  <c r="BC783" i="2"/>
  <c r="BD783" i="2" s="1"/>
  <c r="AS816" i="2"/>
  <c r="AT816" i="2" s="1"/>
  <c r="AS815" i="2"/>
  <c r="AT815" i="2" s="1"/>
  <c r="BA142" i="1"/>
  <c r="BC121" i="2" s="1"/>
  <c r="BD121" i="2" s="1"/>
  <c r="AS121" i="2"/>
  <c r="AT121" i="2" s="1"/>
  <c r="Q1065" i="1"/>
  <c r="BC785" i="2"/>
  <c r="BD785" i="2" s="1"/>
  <c r="BA1091" i="1"/>
  <c r="BC811" i="2" s="1"/>
  <c r="BD811" i="2" s="1"/>
  <c r="AS811" i="2"/>
  <c r="AT811" i="2" s="1"/>
  <c r="BA140" i="1"/>
  <c r="BC119" i="2" s="1"/>
  <c r="BD119" i="2" s="1"/>
  <c r="AS119" i="2"/>
  <c r="AT119" i="2" s="1"/>
  <c r="Q1069" i="1"/>
  <c r="BC789" i="2"/>
  <c r="BD789" i="2" s="1"/>
  <c r="BA1092" i="1"/>
  <c r="BC812" i="2" s="1"/>
  <c r="BD812" i="2" s="1"/>
  <c r="AS812" i="2"/>
  <c r="AT812" i="2" s="1"/>
  <c r="BA201" i="1"/>
  <c r="BC163" i="2" s="1"/>
  <c r="BD163" i="2" s="1"/>
  <c r="AS163" i="2"/>
  <c r="AT163" i="2" s="1"/>
  <c r="AQ816" i="1"/>
  <c r="AS617" i="2" s="1"/>
  <c r="AT617" i="2" s="1"/>
  <c r="AS608" i="2"/>
  <c r="AT608" i="2" s="1"/>
  <c r="AQ1089" i="1"/>
  <c r="AS809" i="2" s="1"/>
  <c r="AT809" i="2" s="1"/>
  <c r="AS808" i="2"/>
  <c r="AT808" i="2" s="1"/>
  <c r="BA1093" i="1"/>
  <c r="BC813" i="2" s="1"/>
  <c r="BD813" i="2" s="1"/>
  <c r="AS813" i="2"/>
  <c r="AT813" i="2" s="1"/>
  <c r="BA505" i="1"/>
  <c r="BC389" i="2" s="1"/>
  <c r="BD389" i="2" s="1"/>
  <c r="AS389" i="2"/>
  <c r="AT389" i="2" s="1"/>
  <c r="Q842" i="1"/>
  <c r="BC633" i="2"/>
  <c r="BD633" i="2" s="1"/>
  <c r="Q948" i="1"/>
  <c r="BC719" i="2"/>
  <c r="BD719" i="2" s="1"/>
  <c r="Q844" i="1"/>
  <c r="BC635" i="2"/>
  <c r="BD635" i="2" s="1"/>
  <c r="Q934" i="1"/>
  <c r="BC705" i="2"/>
  <c r="BD705" i="2" s="1"/>
  <c r="Q864" i="1"/>
  <c r="BC653" i="2"/>
  <c r="BD653" i="2" s="1"/>
  <c r="Q926" i="1"/>
  <c r="BC674" i="2"/>
  <c r="BD674" i="2" s="1"/>
  <c r="Q925" i="1"/>
  <c r="BC673" i="2"/>
  <c r="BD673" i="2" s="1"/>
  <c r="Q906" i="1"/>
  <c r="BC681" i="2"/>
  <c r="BD681" i="2" s="1"/>
  <c r="BA744" i="1"/>
  <c r="BC556" i="2" s="1"/>
  <c r="BD556" i="2" s="1"/>
  <c r="AS556" i="2"/>
  <c r="AT556" i="2" s="1"/>
  <c r="BC570" i="2"/>
  <c r="BD570" i="2" s="1"/>
  <c r="AS570" i="2"/>
  <c r="AT570" i="2" s="1"/>
  <c r="BA766" i="1"/>
  <c r="AS575" i="2"/>
  <c r="AT575" i="2" s="1"/>
  <c r="BA745" i="1"/>
  <c r="BC557" i="2" s="1"/>
  <c r="BD557" i="2" s="1"/>
  <c r="AS557" i="2"/>
  <c r="AT557" i="2" s="1"/>
  <c r="BC571" i="2"/>
  <c r="BD571" i="2" s="1"/>
  <c r="AS571" i="2"/>
  <c r="AT571" i="2" s="1"/>
  <c r="BA768" i="1"/>
  <c r="BC577" i="2" s="1"/>
  <c r="BD577" i="2" s="1"/>
  <c r="AS577" i="2"/>
  <c r="AT577" i="2" s="1"/>
  <c r="BA782" i="1"/>
  <c r="BC585" i="2" s="1"/>
  <c r="BD585" i="2" s="1"/>
  <c r="AS585" i="2"/>
  <c r="AT585" i="2" s="1"/>
  <c r="BA794" i="1"/>
  <c r="BC595" i="2" s="1"/>
  <c r="BD595" i="2" s="1"/>
  <c r="AS595" i="2"/>
  <c r="AT595" i="2" s="1"/>
  <c r="BA728" i="1"/>
  <c r="BC542" i="2" s="1"/>
  <c r="BD542" i="2" s="1"/>
  <c r="AS542" i="2"/>
  <c r="AT542" i="2" s="1"/>
  <c r="BC573" i="2"/>
  <c r="BD573" i="2" s="1"/>
  <c r="AS573" i="2"/>
  <c r="AT573" i="2" s="1"/>
  <c r="BA773" i="1"/>
  <c r="BC579" i="2" s="1"/>
  <c r="BD579" i="2" s="1"/>
  <c r="AS579" i="2"/>
  <c r="AT579" i="2" s="1"/>
  <c r="BA783" i="1"/>
  <c r="BC586" i="2" s="1"/>
  <c r="BD586" i="2" s="1"/>
  <c r="AS586" i="2"/>
  <c r="AT586" i="2" s="1"/>
  <c r="BA795" i="1"/>
  <c r="BC596" i="2" s="1"/>
  <c r="BD596" i="2" s="1"/>
  <c r="AS596" i="2"/>
  <c r="AT596" i="2" s="1"/>
  <c r="BA729" i="1"/>
  <c r="BC543" i="2" s="1"/>
  <c r="BD543" i="2" s="1"/>
  <c r="AS543" i="2"/>
  <c r="AT543" i="2" s="1"/>
  <c r="BC568" i="2"/>
  <c r="BD568" i="2" s="1"/>
  <c r="AS568" i="2"/>
  <c r="AT568" i="2" s="1"/>
  <c r="BC574" i="2"/>
  <c r="BD574" i="2" s="1"/>
  <c r="AS574" i="2"/>
  <c r="AT574" i="2" s="1"/>
  <c r="BA775" i="1"/>
  <c r="BC581" i="2" s="1"/>
  <c r="BD581" i="2" s="1"/>
  <c r="AS581" i="2"/>
  <c r="AT581" i="2" s="1"/>
  <c r="BA796" i="1"/>
  <c r="BC597" i="2" s="1"/>
  <c r="BD597" i="2" s="1"/>
  <c r="AS597" i="2"/>
  <c r="AT597" i="2" s="1"/>
  <c r="AY1141" i="1"/>
  <c r="AY1142" i="1" s="1"/>
  <c r="BA807" i="2"/>
  <c r="BB807" i="2" s="1"/>
  <c r="BA9" i="1"/>
  <c r="BC9" i="2" s="1"/>
  <c r="BD9" i="2" s="1"/>
  <c r="AS9" i="2"/>
  <c r="AT9" i="2" s="1"/>
  <c r="BA440" i="1"/>
  <c r="BC326" i="2" s="1"/>
  <c r="BD326" i="2" s="1"/>
  <c r="AS326" i="2"/>
  <c r="AT326" i="2" s="1"/>
  <c r="BA431" i="1"/>
  <c r="BC317" i="2" s="1"/>
  <c r="BD317" i="2" s="1"/>
  <c r="AS317" i="2"/>
  <c r="AT317" i="2" s="1"/>
  <c r="BA436" i="1"/>
  <c r="BC322" i="2" s="1"/>
  <c r="BD322" i="2" s="1"/>
  <c r="AS322" i="2"/>
  <c r="AT322" i="2" s="1"/>
  <c r="BA441" i="1"/>
  <c r="BC327" i="2" s="1"/>
  <c r="BD327" i="2" s="1"/>
  <c r="AS327" i="2"/>
  <c r="AT327" i="2" s="1"/>
  <c r="BA447" i="1"/>
  <c r="BC333" i="2" s="1"/>
  <c r="BD333" i="2" s="1"/>
  <c r="AS333" i="2"/>
  <c r="AT333" i="2" s="1"/>
  <c r="BA452" i="1"/>
  <c r="BC338" i="2" s="1"/>
  <c r="BD338" i="2" s="1"/>
  <c r="AS338" i="2"/>
  <c r="AT338" i="2" s="1"/>
  <c r="BA467" i="1"/>
  <c r="BC349" i="2" s="1"/>
  <c r="BD349" i="2" s="1"/>
  <c r="AS349" i="2"/>
  <c r="AT349" i="2" s="1"/>
  <c r="BA484" i="1"/>
  <c r="BC369" i="2" s="1"/>
  <c r="BD369" i="2" s="1"/>
  <c r="AS369" i="2"/>
  <c r="AT369" i="2" s="1"/>
  <c r="BA489" i="1"/>
  <c r="BC374" i="2" s="1"/>
  <c r="BD374" i="2" s="1"/>
  <c r="AS374" i="2"/>
  <c r="AT374" i="2" s="1"/>
  <c r="BA508" i="1"/>
  <c r="BC391" i="2" s="1"/>
  <c r="BD391" i="2" s="1"/>
  <c r="AS391" i="2"/>
  <c r="AT391" i="2" s="1"/>
  <c r="BA521" i="1"/>
  <c r="BC402" i="2" s="1"/>
  <c r="BD402" i="2" s="1"/>
  <c r="AS402" i="2"/>
  <c r="AT402" i="2" s="1"/>
  <c r="BA553" i="1"/>
  <c r="BC421" i="2" s="1"/>
  <c r="BD421" i="2" s="1"/>
  <c r="AS421" i="2"/>
  <c r="AT421" i="2" s="1"/>
  <c r="BA573" i="1"/>
  <c r="BC432" i="2" s="1"/>
  <c r="BD432" i="2" s="1"/>
  <c r="AS432" i="2"/>
  <c r="AT432" i="2" s="1"/>
  <c r="BA598" i="1"/>
  <c r="BC447" i="2" s="1"/>
  <c r="BD447" i="2" s="1"/>
  <c r="AS447" i="2"/>
  <c r="AT447" i="2" s="1"/>
  <c r="BA603" i="1"/>
  <c r="BC454" i="2" s="1"/>
  <c r="BD454" i="2" s="1"/>
  <c r="AS454" i="2"/>
  <c r="AT454" i="2" s="1"/>
  <c r="BA615" i="1"/>
  <c r="BC465" i="2" s="1"/>
  <c r="BD465" i="2" s="1"/>
  <c r="AS465" i="2"/>
  <c r="AT465" i="2" s="1"/>
  <c r="AY1126" i="1"/>
  <c r="BA466" i="1"/>
  <c r="BC348" i="2" s="1"/>
  <c r="BD348" i="2" s="1"/>
  <c r="AS348" i="2"/>
  <c r="AT348" i="2" s="1"/>
  <c r="BA428" i="1"/>
  <c r="BC314" i="2" s="1"/>
  <c r="BD314" i="2" s="1"/>
  <c r="AS314" i="2"/>
  <c r="AT314" i="2" s="1"/>
  <c r="BA432" i="1"/>
  <c r="BC318" i="2" s="1"/>
  <c r="BD318" i="2" s="1"/>
  <c r="AS318" i="2"/>
  <c r="AT318" i="2" s="1"/>
  <c r="BA437" i="1"/>
  <c r="BC323" i="2" s="1"/>
  <c r="BD323" i="2" s="1"/>
  <c r="AS323" i="2"/>
  <c r="AT323" i="2" s="1"/>
  <c r="BA442" i="1"/>
  <c r="BC328" i="2" s="1"/>
  <c r="BD328" i="2" s="1"/>
  <c r="AS328" i="2"/>
  <c r="AT328" i="2" s="1"/>
  <c r="BA464" i="1"/>
  <c r="BC346" i="2" s="1"/>
  <c r="BD346" i="2" s="1"/>
  <c r="AS346" i="2"/>
  <c r="AT346" i="2" s="1"/>
  <c r="BA485" i="1"/>
  <c r="BC370" i="2" s="1"/>
  <c r="BD370" i="2" s="1"/>
  <c r="AS370" i="2"/>
  <c r="AT370" i="2" s="1"/>
  <c r="BA490" i="1"/>
  <c r="BC375" i="2" s="1"/>
  <c r="BD375" i="2" s="1"/>
  <c r="AS375" i="2"/>
  <c r="AT375" i="2" s="1"/>
  <c r="BA509" i="1"/>
  <c r="BC392" i="2" s="1"/>
  <c r="BD392" i="2" s="1"/>
  <c r="AS392" i="2"/>
  <c r="AT392" i="2" s="1"/>
  <c r="BA532" i="1"/>
  <c r="BC411" i="2" s="1"/>
  <c r="BD411" i="2" s="1"/>
  <c r="AS411" i="2"/>
  <c r="AT411" i="2" s="1"/>
  <c r="BA557" i="1"/>
  <c r="BC425" i="2" s="1"/>
  <c r="BD425" i="2" s="1"/>
  <c r="AS425" i="2"/>
  <c r="AT425" i="2" s="1"/>
  <c r="BA619" i="1"/>
  <c r="AS448" i="2"/>
  <c r="AT448" i="2" s="1"/>
  <c r="BA604" i="1"/>
  <c r="BC456" i="2" s="1"/>
  <c r="BD456" i="2" s="1"/>
  <c r="AS456" i="2"/>
  <c r="AT456" i="2" s="1"/>
  <c r="BA623" i="1"/>
  <c r="BC468" i="2" s="1"/>
  <c r="BD468" i="2" s="1"/>
  <c r="AS468" i="2"/>
  <c r="AT468" i="2" s="1"/>
  <c r="BA451" i="1"/>
  <c r="BC337" i="2" s="1"/>
  <c r="BD337" i="2" s="1"/>
  <c r="AS337" i="2"/>
  <c r="AT337" i="2" s="1"/>
  <c r="BA429" i="1"/>
  <c r="BC315" i="2" s="1"/>
  <c r="BD315" i="2" s="1"/>
  <c r="AS315" i="2"/>
  <c r="AT315" i="2" s="1"/>
  <c r="BA434" i="1"/>
  <c r="BC320" i="2" s="1"/>
  <c r="BD320" i="2" s="1"/>
  <c r="AS320" i="2"/>
  <c r="AT320" i="2" s="1"/>
  <c r="BA438" i="1"/>
  <c r="BC324" i="2" s="1"/>
  <c r="BD324" i="2" s="1"/>
  <c r="AS324" i="2"/>
  <c r="AT324" i="2" s="1"/>
  <c r="BA443" i="1"/>
  <c r="BC329" i="2" s="1"/>
  <c r="BD329" i="2" s="1"/>
  <c r="AS329" i="2"/>
  <c r="AT329" i="2" s="1"/>
  <c r="BA450" i="1"/>
  <c r="BC336" i="2" s="1"/>
  <c r="BD336" i="2" s="1"/>
  <c r="AS336" i="2"/>
  <c r="AT336" i="2" s="1"/>
  <c r="BA465" i="1"/>
  <c r="BC347" i="2" s="1"/>
  <c r="BD347" i="2" s="1"/>
  <c r="AS347" i="2"/>
  <c r="AT347" i="2" s="1"/>
  <c r="BA482" i="1"/>
  <c r="BC367" i="2" s="1"/>
  <c r="BD367" i="2" s="1"/>
  <c r="AS367" i="2"/>
  <c r="AT367" i="2" s="1"/>
  <c r="BA494" i="1"/>
  <c r="BC379" i="2" s="1"/>
  <c r="BD379" i="2" s="1"/>
  <c r="AS379" i="2"/>
  <c r="AT379" i="2" s="1"/>
  <c r="BA503" i="1"/>
  <c r="BC387" i="2" s="1"/>
  <c r="BD387" i="2" s="1"/>
  <c r="AS387" i="2"/>
  <c r="AT387" i="2" s="1"/>
  <c r="BA513" i="1"/>
  <c r="BC394" i="2" s="1"/>
  <c r="BD394" i="2" s="1"/>
  <c r="AS394" i="2"/>
  <c r="AT394" i="2" s="1"/>
  <c r="BA561" i="1"/>
  <c r="BC427" i="2" s="1"/>
  <c r="BD427" i="2" s="1"/>
  <c r="AS427" i="2"/>
  <c r="AT427" i="2" s="1"/>
  <c r="BA595" i="1"/>
  <c r="BC444" i="2" s="1"/>
  <c r="BD444" i="2" s="1"/>
  <c r="AS444" i="2"/>
  <c r="AT444" i="2" s="1"/>
  <c r="BA606" i="1"/>
  <c r="BC458" i="2" s="1"/>
  <c r="BD458" i="2" s="1"/>
  <c r="AS458" i="2"/>
  <c r="AT458" i="2" s="1"/>
  <c r="BA430" i="1"/>
  <c r="BC316" i="2" s="1"/>
  <c r="BD316" i="2" s="1"/>
  <c r="AS316" i="2"/>
  <c r="AT316" i="2" s="1"/>
  <c r="BA435" i="1"/>
  <c r="BC321" i="2" s="1"/>
  <c r="BD321" i="2" s="1"/>
  <c r="AS321" i="2"/>
  <c r="AT321" i="2" s="1"/>
  <c r="BA444" i="1"/>
  <c r="BC330" i="2" s="1"/>
  <c r="BD330" i="2" s="1"/>
  <c r="AS330" i="2"/>
  <c r="AT330" i="2" s="1"/>
  <c r="BA483" i="1"/>
  <c r="BC368" i="2" s="1"/>
  <c r="BD368" i="2" s="1"/>
  <c r="AS368" i="2"/>
  <c r="AT368" i="2" s="1"/>
  <c r="BA488" i="1"/>
  <c r="BC373" i="2" s="1"/>
  <c r="BD373" i="2" s="1"/>
  <c r="AS373" i="2"/>
  <c r="AT373" i="2" s="1"/>
  <c r="BA496" i="1"/>
  <c r="BC381" i="2" s="1"/>
  <c r="BD381" i="2" s="1"/>
  <c r="AS381" i="2"/>
  <c r="AT381" i="2" s="1"/>
  <c r="BA506" i="1"/>
  <c r="BC390" i="2" s="1"/>
  <c r="BD390" i="2" s="1"/>
  <c r="AS390" i="2"/>
  <c r="AT390" i="2" s="1"/>
  <c r="BA519" i="1"/>
  <c r="BC400" i="2" s="1"/>
  <c r="BD400" i="2" s="1"/>
  <c r="AS400" i="2"/>
  <c r="AT400" i="2" s="1"/>
  <c r="BA530" i="1"/>
  <c r="BC414" i="2" s="1"/>
  <c r="BD414" i="2" s="1"/>
  <c r="AS414" i="2"/>
  <c r="AT414" i="2" s="1"/>
  <c r="BA562" i="1"/>
  <c r="BC428" i="2" s="1"/>
  <c r="BD428" i="2" s="1"/>
  <c r="AS428" i="2"/>
  <c r="AT428" i="2" s="1"/>
  <c r="BA599" i="1"/>
  <c r="BC449" i="2" s="1"/>
  <c r="BD449" i="2" s="1"/>
  <c r="AS449" i="2"/>
  <c r="AT449" i="2" s="1"/>
  <c r="BA611" i="1"/>
  <c r="BC462" i="2" s="1"/>
  <c r="BD462" i="2" s="1"/>
  <c r="AS462" i="2"/>
  <c r="AT462" i="2" s="1"/>
  <c r="BA322" i="1"/>
  <c r="BC249" i="2" s="1"/>
  <c r="BD249" i="2" s="1"/>
  <c r="AS249" i="2"/>
  <c r="AT249" i="2" s="1"/>
  <c r="BA330" i="1"/>
  <c r="BC257" i="2" s="1"/>
  <c r="BD257" i="2" s="1"/>
  <c r="AS257" i="2"/>
  <c r="AT257" i="2" s="1"/>
  <c r="BA1129" i="1"/>
  <c r="BC305" i="2"/>
  <c r="BD305" i="2" s="1"/>
  <c r="BA104" i="1"/>
  <c r="BC83" i="2" s="1"/>
  <c r="BD83" i="2" s="1"/>
  <c r="AS83" i="2"/>
  <c r="AT83" i="2" s="1"/>
  <c r="BA108" i="1"/>
  <c r="BC87" i="2" s="1"/>
  <c r="BD87" i="2" s="1"/>
  <c r="AS87" i="2"/>
  <c r="AT87" i="2" s="1"/>
  <c r="BA113" i="1"/>
  <c r="BC92" i="2" s="1"/>
  <c r="BD92" i="2" s="1"/>
  <c r="AS92" i="2"/>
  <c r="AT92" i="2" s="1"/>
  <c r="BA117" i="1"/>
  <c r="BC96" i="2" s="1"/>
  <c r="BD96" i="2" s="1"/>
  <c r="AS96" i="2"/>
  <c r="AT96" i="2" s="1"/>
  <c r="BA136" i="1"/>
  <c r="BC115" i="2" s="1"/>
  <c r="BD115" i="2" s="1"/>
  <c r="AS115" i="2"/>
  <c r="AT115" i="2" s="1"/>
  <c r="BA159" i="1"/>
  <c r="BC127" i="2" s="1"/>
  <c r="BD127" i="2" s="1"/>
  <c r="AS127" i="2"/>
  <c r="AT127" i="2" s="1"/>
  <c r="BA193" i="1"/>
  <c r="BC155" i="2" s="1"/>
  <c r="BD155" i="2" s="1"/>
  <c r="AS155" i="2"/>
  <c r="AT155" i="2" s="1"/>
  <c r="BA189" i="1"/>
  <c r="BC151" i="2" s="1"/>
  <c r="BD151" i="2" s="1"/>
  <c r="AS151" i="2"/>
  <c r="AT151" i="2" s="1"/>
  <c r="BA206" i="1"/>
  <c r="BC168" i="2" s="1"/>
  <c r="BD168" i="2" s="1"/>
  <c r="AS168" i="2"/>
  <c r="AT168" i="2" s="1"/>
  <c r="BA129" i="1"/>
  <c r="BC108" i="2" s="1"/>
  <c r="BD108" i="2" s="1"/>
  <c r="AS108" i="2"/>
  <c r="AT108" i="2" s="1"/>
  <c r="BA162" i="1"/>
  <c r="BC130" i="2" s="1"/>
  <c r="BD130" i="2" s="1"/>
  <c r="AS130" i="2"/>
  <c r="AT130" i="2" s="1"/>
  <c r="BA101" i="1"/>
  <c r="BC80" i="2" s="1"/>
  <c r="BD80" i="2" s="1"/>
  <c r="AS80" i="2"/>
  <c r="AT80" i="2" s="1"/>
  <c r="BA105" i="1"/>
  <c r="BC84" i="2" s="1"/>
  <c r="BD84" i="2" s="1"/>
  <c r="AS84" i="2"/>
  <c r="AT84" i="2" s="1"/>
  <c r="BA109" i="1"/>
  <c r="BC88" i="2" s="1"/>
  <c r="BD88" i="2" s="1"/>
  <c r="AS88" i="2"/>
  <c r="AT88" i="2" s="1"/>
  <c r="BA114" i="1"/>
  <c r="BC93" i="2" s="1"/>
  <c r="BD93" i="2" s="1"/>
  <c r="AS93" i="2"/>
  <c r="AT93" i="2" s="1"/>
  <c r="BA121" i="1"/>
  <c r="BC100" i="2" s="1"/>
  <c r="BD100" i="2" s="1"/>
  <c r="AS100" i="2"/>
  <c r="AT100" i="2" s="1"/>
  <c r="BA137" i="1"/>
  <c r="BC116" i="2" s="1"/>
  <c r="BD116" i="2" s="1"/>
  <c r="AS116" i="2"/>
  <c r="AT116" i="2" s="1"/>
  <c r="BA157" i="1"/>
  <c r="BC125" i="2" s="1"/>
  <c r="BD125" i="2" s="1"/>
  <c r="AS125" i="2"/>
  <c r="AT125" i="2" s="1"/>
  <c r="BA160" i="1"/>
  <c r="BC128" i="2" s="1"/>
  <c r="BD128" i="2" s="1"/>
  <c r="AS128" i="2"/>
  <c r="AT128" i="2" s="1"/>
  <c r="BA194" i="1"/>
  <c r="BC156" i="2" s="1"/>
  <c r="BD156" i="2" s="1"/>
  <c r="AS156" i="2"/>
  <c r="AT156" i="2" s="1"/>
  <c r="BA190" i="1"/>
  <c r="BC152" i="2" s="1"/>
  <c r="BD152" i="2" s="1"/>
  <c r="AS152" i="2"/>
  <c r="AT152" i="2" s="1"/>
  <c r="BA207" i="1"/>
  <c r="BC169" i="2" s="1"/>
  <c r="BD169" i="2" s="1"/>
  <c r="AS169" i="2"/>
  <c r="AT169" i="2" s="1"/>
  <c r="BA130" i="1"/>
  <c r="BC109" i="2" s="1"/>
  <c r="BD109" i="2" s="1"/>
  <c r="AS109" i="2"/>
  <c r="AT109" i="2" s="1"/>
  <c r="BA163" i="1"/>
  <c r="BC131" i="2" s="1"/>
  <c r="BD131" i="2" s="1"/>
  <c r="AS131" i="2"/>
  <c r="AT131" i="2" s="1"/>
  <c r="BA224" i="1"/>
  <c r="BC186" i="2" s="1"/>
  <c r="BD186" i="2" s="1"/>
  <c r="AS186" i="2"/>
  <c r="AT186" i="2" s="1"/>
  <c r="BA102" i="1"/>
  <c r="BC81" i="2" s="1"/>
  <c r="BD81" i="2" s="1"/>
  <c r="AS81" i="2"/>
  <c r="AT81" i="2" s="1"/>
  <c r="BA106" i="1"/>
  <c r="BC85" i="2" s="1"/>
  <c r="BD85" i="2" s="1"/>
  <c r="AS85" i="2"/>
  <c r="AT85" i="2" s="1"/>
  <c r="BA111" i="1"/>
  <c r="BC90" i="2" s="1"/>
  <c r="BD90" i="2" s="1"/>
  <c r="AS90" i="2"/>
  <c r="AT90" i="2" s="1"/>
  <c r="BA115" i="1"/>
  <c r="BC94" i="2" s="1"/>
  <c r="BD94" i="2" s="1"/>
  <c r="AS94" i="2"/>
  <c r="AT94" i="2" s="1"/>
  <c r="BA134" i="1"/>
  <c r="BC113" i="2" s="1"/>
  <c r="BD113" i="2" s="1"/>
  <c r="AS113" i="2"/>
  <c r="AT113" i="2" s="1"/>
  <c r="BA138" i="1"/>
  <c r="BC117" i="2" s="1"/>
  <c r="BD117" i="2" s="1"/>
  <c r="AS117" i="2"/>
  <c r="AT117" i="2" s="1"/>
  <c r="BA158" i="1"/>
  <c r="BC126" i="2" s="1"/>
  <c r="BD126" i="2" s="1"/>
  <c r="AS126" i="2"/>
  <c r="AT126" i="2" s="1"/>
  <c r="BA225" i="1"/>
  <c r="BC187" i="2" s="1"/>
  <c r="BD187" i="2" s="1"/>
  <c r="AS187" i="2"/>
  <c r="AT187" i="2" s="1"/>
  <c r="BA103" i="1"/>
  <c r="BC82" i="2" s="1"/>
  <c r="BD82" i="2" s="1"/>
  <c r="AS82" i="2"/>
  <c r="AT82" i="2" s="1"/>
  <c r="BA107" i="1"/>
  <c r="BC86" i="2" s="1"/>
  <c r="BD86" i="2" s="1"/>
  <c r="AS86" i="2"/>
  <c r="AT86" i="2" s="1"/>
  <c r="BA112" i="1"/>
  <c r="BC91" i="2" s="1"/>
  <c r="BD91" i="2" s="1"/>
  <c r="AS91" i="2"/>
  <c r="AT91" i="2" s="1"/>
  <c r="BA116" i="1"/>
  <c r="BC95" i="2" s="1"/>
  <c r="BD95" i="2" s="1"/>
  <c r="AS95" i="2"/>
  <c r="AT95" i="2" s="1"/>
  <c r="BA97" i="1"/>
  <c r="BC76" i="2" s="1"/>
  <c r="BD76" i="2" s="1"/>
  <c r="AS76" i="2"/>
  <c r="AT76" i="2" s="1"/>
  <c r="BA135" i="1"/>
  <c r="BC114" i="2" s="1"/>
  <c r="BD114" i="2" s="1"/>
  <c r="AS114" i="2"/>
  <c r="AT114" i="2" s="1"/>
  <c r="BA209" i="1"/>
  <c r="BC171" i="2" s="1"/>
  <c r="BD171" i="2" s="1"/>
  <c r="AS171" i="2"/>
  <c r="AT171" i="2" s="1"/>
  <c r="BA192" i="1"/>
  <c r="BC154" i="2" s="1"/>
  <c r="BD154" i="2" s="1"/>
  <c r="AS154" i="2"/>
  <c r="AT154" i="2" s="1"/>
  <c r="BA188" i="1"/>
  <c r="BC150" i="2" s="1"/>
  <c r="BD150" i="2" s="1"/>
  <c r="AS150" i="2"/>
  <c r="AT150" i="2" s="1"/>
  <c r="BA205" i="1"/>
  <c r="BC167" i="2" s="1"/>
  <c r="BD167" i="2" s="1"/>
  <c r="AS167" i="2"/>
  <c r="AT167" i="2" s="1"/>
  <c r="BA161" i="1"/>
  <c r="BC129" i="2" s="1"/>
  <c r="BD129" i="2" s="1"/>
  <c r="AS129" i="2"/>
  <c r="AT129" i="2" s="1"/>
  <c r="BA70" i="1"/>
  <c r="BC55" i="2" s="1"/>
  <c r="BD55" i="2" s="1"/>
  <c r="AS55" i="2"/>
  <c r="AT55" i="2" s="1"/>
  <c r="BA74" i="1"/>
  <c r="BC59" i="2" s="1"/>
  <c r="BD59" i="2" s="1"/>
  <c r="AS59" i="2"/>
  <c r="AT59" i="2" s="1"/>
  <c r="BA61" i="1"/>
  <c r="BC47" i="2" s="1"/>
  <c r="BD47" i="2" s="1"/>
  <c r="AS47" i="2"/>
  <c r="AT47" i="2" s="1"/>
  <c r="BA69" i="1"/>
  <c r="BC54" i="2" s="1"/>
  <c r="BD54" i="2" s="1"/>
  <c r="AS54" i="2"/>
  <c r="AT54" i="2" s="1"/>
  <c r="BA19" i="1"/>
  <c r="BC19" i="2" s="1"/>
  <c r="BD19" i="2" s="1"/>
  <c r="AS19" i="2"/>
  <c r="AT19" i="2" s="1"/>
  <c r="BA23" i="1"/>
  <c r="BC23" i="2" s="1"/>
  <c r="BD23" i="2" s="1"/>
  <c r="AS23" i="2"/>
  <c r="AT23" i="2" s="1"/>
  <c r="BA11" i="1"/>
  <c r="BC11" i="2" s="1"/>
  <c r="BD11" i="2" s="1"/>
  <c r="AS11" i="2"/>
  <c r="AT11" i="2" s="1"/>
  <c r="BA20" i="1"/>
  <c r="BC20" i="2" s="1"/>
  <c r="BD20" i="2" s="1"/>
  <c r="AS20" i="2"/>
  <c r="AT20" i="2" s="1"/>
  <c r="BA12" i="1"/>
  <c r="BC12" i="2" s="1"/>
  <c r="BD12" i="2" s="1"/>
  <c r="AS12" i="2"/>
  <c r="AT12" i="2" s="1"/>
  <c r="BA21" i="1"/>
  <c r="BC21" i="2" s="1"/>
  <c r="BD21" i="2" s="1"/>
  <c r="AS21" i="2"/>
  <c r="AT21" i="2" s="1"/>
  <c r="BA15" i="1"/>
  <c r="BC15" i="2" s="1"/>
  <c r="BD15" i="2" s="1"/>
  <c r="AS15" i="2"/>
  <c r="AT15" i="2" s="1"/>
  <c r="BA22" i="1"/>
  <c r="BC22" i="2" s="1"/>
  <c r="BD22" i="2" s="1"/>
  <c r="AS22" i="2"/>
  <c r="AT22" i="2" s="1"/>
  <c r="BA32" i="1"/>
  <c r="BC32" i="2" s="1"/>
  <c r="BD32" i="2" s="1"/>
  <c r="AS32" i="2"/>
  <c r="AT32" i="2" s="1"/>
  <c r="AN216" i="1"/>
  <c r="BA6" i="2"/>
  <c r="BB6" i="2" s="1"/>
  <c r="AZ1118" i="1"/>
  <c r="AZ1126" i="1" s="1"/>
  <c r="AQ806" i="1"/>
  <c r="AS607" i="2" s="1"/>
  <c r="AT607" i="2" s="1"/>
  <c r="AN806" i="1"/>
  <c r="AP806" i="1"/>
  <c r="AZ1087" i="1"/>
  <c r="AZ1141" i="1" s="1"/>
  <c r="AZ1140" i="1"/>
  <c r="AZ222" i="1"/>
  <c r="AN448" i="1"/>
  <c r="AN213" i="1"/>
  <c r="AN1125" i="1" s="1"/>
  <c r="AP1094" i="1"/>
  <c r="AP1145" i="1" s="1"/>
  <c r="AN730" i="1"/>
  <c r="AN29" i="1"/>
  <c r="AN1116" i="1" s="1"/>
  <c r="AQ1094" i="1"/>
  <c r="AS814" i="2" s="1"/>
  <c r="AT814" i="2" s="1"/>
  <c r="AN1094" i="1"/>
  <c r="AN1145" i="1" s="1"/>
  <c r="AN98" i="1"/>
  <c r="AN132" i="1"/>
  <c r="AN726" i="1"/>
  <c r="AN1137" i="1" s="1"/>
  <c r="AN468" i="1"/>
  <c r="AN1132" i="1" s="1"/>
  <c r="AN486" i="1"/>
  <c r="AN182" i="1"/>
  <c r="AN746" i="1"/>
  <c r="AN126" i="1"/>
  <c r="AN1122" i="1" s="1"/>
  <c r="AN93" i="1"/>
  <c r="AN1119" i="1" s="1"/>
  <c r="AN199" i="1"/>
  <c r="AN1123" i="1" s="1"/>
  <c r="AN596" i="1"/>
  <c r="AN1135" i="1" s="1"/>
  <c r="AP730" i="1"/>
  <c r="AP1138" i="1" s="1"/>
  <c r="AQ93" i="1"/>
  <c r="AQ98" i="1"/>
  <c r="AS77" i="2" s="1"/>
  <c r="AT77" i="2" s="1"/>
  <c r="AQ182" i="1"/>
  <c r="AS144" i="2" s="1"/>
  <c r="AT144" i="2" s="1"/>
  <c r="AQ132" i="1"/>
  <c r="AS111" i="2" s="1"/>
  <c r="AT111" i="2" s="1"/>
  <c r="AS382" i="2"/>
  <c r="AT382" i="2" s="1"/>
  <c r="AQ596" i="1"/>
  <c r="AQ730" i="1"/>
  <c r="AS544" i="2" s="1"/>
  <c r="AT544" i="2" s="1"/>
  <c r="AQ746" i="1"/>
  <c r="AS558" i="2" s="1"/>
  <c r="AT558" i="2" s="1"/>
  <c r="AP596" i="1"/>
  <c r="AP1135" i="1" s="1"/>
  <c r="AQ28" i="1"/>
  <c r="AS28" i="2" s="1"/>
  <c r="AT28" i="2" s="1"/>
  <c r="AQ199" i="1"/>
  <c r="AQ213" i="1"/>
  <c r="BA215" i="1"/>
  <c r="BC177" i="2" s="1"/>
  <c r="BD177" i="2" s="1"/>
  <c r="AQ216" i="1"/>
  <c r="AS178" i="2" s="1"/>
  <c r="AT178" i="2" s="1"/>
  <c r="AQ468" i="1"/>
  <c r="AQ486" i="1"/>
  <c r="AS371" i="2" s="1"/>
  <c r="AT371" i="2" s="1"/>
  <c r="AQ726" i="1"/>
  <c r="BA7" i="1"/>
  <c r="BC7" i="2" s="1"/>
  <c r="BD7" i="2" s="1"/>
  <c r="AQ24" i="1"/>
  <c r="AS24" i="2" s="1"/>
  <c r="AT24" i="2" s="1"/>
  <c r="BA425" i="1"/>
  <c r="AQ448" i="1"/>
  <c r="AS334" i="2" s="1"/>
  <c r="AT334" i="2" s="1"/>
  <c r="AQ126" i="1"/>
  <c r="BA187" i="1"/>
  <c r="BC149" i="2" s="1"/>
  <c r="BD149" i="2" s="1"/>
  <c r="BA622" i="1"/>
  <c r="BC467" i="2" s="1"/>
  <c r="BD467" i="2" s="1"/>
  <c r="BA597" i="1"/>
  <c r="BA727" i="1"/>
  <c r="BA725" i="1"/>
  <c r="BC539" i="2" s="1"/>
  <c r="BD539" i="2" s="1"/>
  <c r="BA793" i="1"/>
  <c r="BA572" i="1"/>
  <c r="BC439" i="2" s="1"/>
  <c r="BD439" i="2" s="1"/>
  <c r="BA534" i="1"/>
  <c r="BC412" i="2" s="1"/>
  <c r="BD412" i="2" s="1"/>
  <c r="BA780" i="1"/>
  <c r="BC584" i="2" s="1"/>
  <c r="BD584" i="2" s="1"/>
  <c r="BA122" i="1"/>
  <c r="BA30" i="1"/>
  <c r="BA807" i="1"/>
  <c r="BA10" i="1"/>
  <c r="BC10" i="2" s="1"/>
  <c r="BD10" i="2" s="1"/>
  <c r="BA1090" i="1"/>
  <c r="BA499" i="1"/>
  <c r="BA1088" i="1"/>
  <c r="BA31" i="1"/>
  <c r="BC31" i="2" s="1"/>
  <c r="BD31" i="2" s="1"/>
  <c r="BA8" i="1"/>
  <c r="BC8" i="2" s="1"/>
  <c r="BD8" i="2" s="1"/>
  <c r="BA60" i="1"/>
  <c r="BA94" i="1"/>
  <c r="BA133" i="1"/>
  <c r="BA191" i="1"/>
  <c r="BC153" i="2" s="1"/>
  <c r="BD153" i="2" s="1"/>
  <c r="BA200" i="1"/>
  <c r="BA128" i="1"/>
  <c r="BA223" i="1"/>
  <c r="BC567" i="2"/>
  <c r="BD567" i="2" s="1"/>
  <c r="BA839" i="1"/>
  <c r="BA320" i="1"/>
  <c r="BA346" i="1" s="1"/>
  <c r="BA449" i="1"/>
  <c r="BA481" i="1"/>
  <c r="BA487" i="1"/>
  <c r="BA502" i="1"/>
  <c r="BC386" i="2" s="1"/>
  <c r="BD386" i="2" s="1"/>
  <c r="BA733" i="1"/>
  <c r="AL1093" i="1"/>
  <c r="AR1093" i="1" s="1"/>
  <c r="BB1093" i="1" s="1"/>
  <c r="AL1092" i="1"/>
  <c r="AR1092" i="1" s="1"/>
  <c r="BB1092" i="1" s="1"/>
  <c r="AL1091" i="1"/>
  <c r="AR1091" i="1" s="1"/>
  <c r="BB1091" i="1" s="1"/>
  <c r="AL1090" i="1"/>
  <c r="AL1088" i="1"/>
  <c r="BB1069" i="1"/>
  <c r="R1069" i="1" s="1"/>
  <c r="R866" i="3" s="1"/>
  <c r="BB1065" i="1"/>
  <c r="R1065" i="1" s="1"/>
  <c r="R862" i="3" s="1"/>
  <c r="BB1063" i="1"/>
  <c r="R1063" i="1" s="1"/>
  <c r="R860" i="3" s="1"/>
  <c r="BB906" i="1"/>
  <c r="R906" i="1" s="1"/>
  <c r="R751" i="3" s="1"/>
  <c r="BB926" i="1"/>
  <c r="R926" i="1" s="1"/>
  <c r="R744" i="3" s="1"/>
  <c r="BB934" i="1"/>
  <c r="R934" i="1" s="1"/>
  <c r="R774" i="3" s="1"/>
  <c r="BB948" i="1"/>
  <c r="R948" i="1" s="1"/>
  <c r="R788" i="3" s="1"/>
  <c r="BB925" i="1"/>
  <c r="R925" i="1" s="1"/>
  <c r="R743" i="3" s="1"/>
  <c r="BB864" i="1"/>
  <c r="R864" i="1" s="1"/>
  <c r="R723" i="3" s="1"/>
  <c r="BB844" i="1"/>
  <c r="R844" i="1" s="1"/>
  <c r="R705" i="3" s="1"/>
  <c r="BB842" i="1"/>
  <c r="R842" i="1" s="1"/>
  <c r="R703" i="3" s="1"/>
  <c r="AL807" i="1"/>
  <c r="AL816" i="1" s="1"/>
  <c r="AL796" i="1"/>
  <c r="AR796" i="1" s="1"/>
  <c r="BB796" i="1" s="1"/>
  <c r="AL795" i="1"/>
  <c r="AR795" i="1" s="1"/>
  <c r="BB795" i="1" s="1"/>
  <c r="AL794" i="1"/>
  <c r="AR794" i="1" s="1"/>
  <c r="BB794" i="1" s="1"/>
  <c r="AL793" i="1"/>
  <c r="AR775" i="1"/>
  <c r="BB775" i="1" s="1"/>
  <c r="AL773" i="1"/>
  <c r="AR768" i="1"/>
  <c r="BB768" i="1" s="1"/>
  <c r="AR766" i="1"/>
  <c r="AR780" i="1"/>
  <c r="AR783" i="1"/>
  <c r="BB783" i="1" s="1"/>
  <c r="AL782" i="1"/>
  <c r="AR622" i="1"/>
  <c r="AL623" i="1"/>
  <c r="AR745" i="1"/>
  <c r="BB745" i="1" s="1"/>
  <c r="AL744" i="1"/>
  <c r="AR744" i="1" s="1"/>
  <c r="BB744" i="1" s="1"/>
  <c r="AL733" i="1"/>
  <c r="AL725" i="1"/>
  <c r="AL729" i="1"/>
  <c r="AL730" i="1" s="1"/>
  <c r="AR728" i="1"/>
  <c r="AR727" i="1"/>
  <c r="AL615" i="1"/>
  <c r="AR615" i="1" s="1"/>
  <c r="BB615" i="1" s="1"/>
  <c r="AL611" i="1"/>
  <c r="AR611" i="1" s="1"/>
  <c r="BB611" i="1" s="1"/>
  <c r="AL606" i="1"/>
  <c r="AR606" i="1" s="1"/>
  <c r="BB606" i="1" s="1"/>
  <c r="AL604" i="1"/>
  <c r="AR604" i="1" s="1"/>
  <c r="BB604" i="1" s="1"/>
  <c r="AL603" i="1"/>
  <c r="AR603" i="1" s="1"/>
  <c r="BB603" i="1" s="1"/>
  <c r="AL599" i="1"/>
  <c r="AR599" i="1" s="1"/>
  <c r="BB599" i="1" s="1"/>
  <c r="AL505" i="1"/>
  <c r="AR505" i="1" s="1"/>
  <c r="BB505" i="1" s="1"/>
  <c r="AL619" i="1"/>
  <c r="AL598" i="1"/>
  <c r="AR598" i="1" s="1"/>
  <c r="BB598" i="1" s="1"/>
  <c r="AL597" i="1"/>
  <c r="AL595" i="1"/>
  <c r="AR595" i="1" s="1"/>
  <c r="BB595" i="1" s="1"/>
  <c r="AL572" i="1"/>
  <c r="AL573" i="1"/>
  <c r="AR573" i="1" s="1"/>
  <c r="BB573" i="1" s="1"/>
  <c r="AR562" i="1"/>
  <c r="BB562" i="1" s="1"/>
  <c r="AL561" i="1"/>
  <c r="AR561" i="1" s="1"/>
  <c r="BB561" i="1" s="1"/>
  <c r="AL557" i="1"/>
  <c r="AR557" i="1" s="1"/>
  <c r="BB557" i="1" s="1"/>
  <c r="AL553" i="1"/>
  <c r="AR553" i="1" s="1"/>
  <c r="BB553" i="1" s="1"/>
  <c r="AL530" i="1"/>
  <c r="AR530" i="1" s="1"/>
  <c r="BB530" i="1" s="1"/>
  <c r="AL534" i="1"/>
  <c r="AL532" i="1"/>
  <c r="AR532" i="1" s="1"/>
  <c r="BB532" i="1" s="1"/>
  <c r="AL521" i="1"/>
  <c r="AR521" i="1" s="1"/>
  <c r="BB521" i="1" s="1"/>
  <c r="AL519" i="1"/>
  <c r="AR519" i="1" s="1"/>
  <c r="BB519" i="1" s="1"/>
  <c r="AL513" i="1"/>
  <c r="AR513" i="1" s="1"/>
  <c r="BB513" i="1" s="1"/>
  <c r="AL509" i="1"/>
  <c r="AR509" i="1" s="1"/>
  <c r="BB509" i="1" s="1"/>
  <c r="AL508" i="1"/>
  <c r="AR508" i="1" s="1"/>
  <c r="BB508" i="1" s="1"/>
  <c r="AL506" i="1"/>
  <c r="AR506" i="1" s="1"/>
  <c r="BB506" i="1" s="1"/>
  <c r="AL503" i="1"/>
  <c r="AR503" i="1" s="1"/>
  <c r="BB503" i="1" s="1"/>
  <c r="AL502" i="1"/>
  <c r="AL499" i="1"/>
  <c r="AL496" i="1"/>
  <c r="AR496" i="1" s="1"/>
  <c r="BB496" i="1" s="1"/>
  <c r="AL494" i="1"/>
  <c r="AR494" i="1" s="1"/>
  <c r="BB494" i="1" s="1"/>
  <c r="AL490" i="1"/>
  <c r="AR490" i="1" s="1"/>
  <c r="BB490" i="1" s="1"/>
  <c r="AL489" i="1"/>
  <c r="AR489" i="1" s="1"/>
  <c r="BB489" i="1" s="1"/>
  <c r="AL488" i="1"/>
  <c r="AR488" i="1" s="1"/>
  <c r="BB488" i="1" s="1"/>
  <c r="AL487" i="1"/>
  <c r="AL485" i="1"/>
  <c r="AR485" i="1" s="1"/>
  <c r="BB485" i="1" s="1"/>
  <c r="AL484" i="1"/>
  <c r="AR484" i="1" s="1"/>
  <c r="BB484" i="1" s="1"/>
  <c r="AL483" i="1"/>
  <c r="AR483" i="1" s="1"/>
  <c r="BB483" i="1" s="1"/>
  <c r="AL482" i="1"/>
  <c r="AR482" i="1" s="1"/>
  <c r="BB482" i="1" s="1"/>
  <c r="AL481" i="1"/>
  <c r="AL467" i="1"/>
  <c r="AR467" i="1" s="1"/>
  <c r="BB467" i="1" s="1"/>
  <c r="AL466" i="1"/>
  <c r="AR466" i="1" s="1"/>
  <c r="BB466" i="1" s="1"/>
  <c r="AL465" i="1"/>
  <c r="AR465" i="1" s="1"/>
  <c r="BB465" i="1" s="1"/>
  <c r="AL464" i="1"/>
  <c r="AR464" i="1" s="1"/>
  <c r="BB464" i="1" s="1"/>
  <c r="AL452" i="1"/>
  <c r="AR452" i="1" s="1"/>
  <c r="BB452" i="1" s="1"/>
  <c r="AL451" i="1"/>
  <c r="AR451" i="1" s="1"/>
  <c r="BB451" i="1" s="1"/>
  <c r="AL450" i="1"/>
  <c r="AR450" i="1" s="1"/>
  <c r="BB450" i="1" s="1"/>
  <c r="AL449" i="1"/>
  <c r="AL447" i="1"/>
  <c r="AR447" i="1" s="1"/>
  <c r="BB447" i="1" s="1"/>
  <c r="AL444" i="1"/>
  <c r="AR444" i="1" s="1"/>
  <c r="BB444" i="1" s="1"/>
  <c r="AL443" i="1"/>
  <c r="AR443" i="1" s="1"/>
  <c r="BB443" i="1" s="1"/>
  <c r="AL442" i="1"/>
  <c r="AR442" i="1" s="1"/>
  <c r="BB442" i="1" s="1"/>
  <c r="AL441" i="1"/>
  <c r="AR441" i="1" s="1"/>
  <c r="BB441" i="1" s="1"/>
  <c r="AL440" i="1"/>
  <c r="AR440" i="1" s="1"/>
  <c r="BB440" i="1" s="1"/>
  <c r="AL438" i="1"/>
  <c r="AR438" i="1" s="1"/>
  <c r="BB438" i="1" s="1"/>
  <c r="AL437" i="1"/>
  <c r="AR437" i="1" s="1"/>
  <c r="BB437" i="1" s="1"/>
  <c r="AL436" i="1"/>
  <c r="AR436" i="1" s="1"/>
  <c r="BB436" i="1" s="1"/>
  <c r="AL435" i="1"/>
  <c r="AR435" i="1" s="1"/>
  <c r="BB435" i="1" s="1"/>
  <c r="AL434" i="1"/>
  <c r="AR434" i="1" s="1"/>
  <c r="BB434" i="1" s="1"/>
  <c r="AL432" i="1"/>
  <c r="AR432" i="1" s="1"/>
  <c r="BB432" i="1" s="1"/>
  <c r="AL431" i="1"/>
  <c r="AR431" i="1" s="1"/>
  <c r="BB431" i="1" s="1"/>
  <c r="AL430" i="1"/>
  <c r="AR430" i="1" s="1"/>
  <c r="BB430" i="1" s="1"/>
  <c r="AL429" i="1"/>
  <c r="AR429" i="1" s="1"/>
  <c r="BB429" i="1" s="1"/>
  <c r="AL428" i="1"/>
  <c r="AR428" i="1" s="1"/>
  <c r="BB428" i="1" s="1"/>
  <c r="AL425" i="1"/>
  <c r="AL330" i="1"/>
  <c r="AR330" i="1" s="1"/>
  <c r="BB330" i="1" s="1"/>
  <c r="AL322" i="1"/>
  <c r="AL320" i="1"/>
  <c r="AR320" i="1" s="1"/>
  <c r="AL223" i="1"/>
  <c r="AL225" i="1"/>
  <c r="AR225" i="1" s="1"/>
  <c r="BB225" i="1" s="1"/>
  <c r="AL224" i="1"/>
  <c r="AL201" i="1"/>
  <c r="AR201" i="1" s="1"/>
  <c r="BB201" i="1" s="1"/>
  <c r="AL215" i="1"/>
  <c r="AL163" i="1"/>
  <c r="AR163" i="1" s="1"/>
  <c r="BB163" i="1" s="1"/>
  <c r="AL162" i="1"/>
  <c r="AR162" i="1" s="1"/>
  <c r="BB162" i="1" s="1"/>
  <c r="AL161" i="1"/>
  <c r="AR161" i="1" s="1"/>
  <c r="BB161" i="1" s="1"/>
  <c r="AL131" i="1"/>
  <c r="AR131" i="1" s="1"/>
  <c r="BB131" i="1" s="1"/>
  <c r="AL130" i="1"/>
  <c r="AR130" i="1" s="1"/>
  <c r="BB130" i="1" s="1"/>
  <c r="AL129" i="1"/>
  <c r="AR129" i="1" s="1"/>
  <c r="BB129" i="1" s="1"/>
  <c r="AL128" i="1"/>
  <c r="AL208" i="1"/>
  <c r="AL207" i="1"/>
  <c r="AR207" i="1" s="1"/>
  <c r="BB207" i="1" s="1"/>
  <c r="AL206" i="1"/>
  <c r="AR206" i="1" s="1"/>
  <c r="BB206" i="1" s="1"/>
  <c r="AL205" i="1"/>
  <c r="AR205" i="1" s="1"/>
  <c r="BB205" i="1" s="1"/>
  <c r="AL200" i="1"/>
  <c r="AL190" i="1"/>
  <c r="AR190" i="1" s="1"/>
  <c r="BB190" i="1" s="1"/>
  <c r="AL189" i="1"/>
  <c r="AR189" i="1" s="1"/>
  <c r="BB189" i="1" s="1"/>
  <c r="AL188" i="1"/>
  <c r="AR188" i="1" s="1"/>
  <c r="BB188" i="1" s="1"/>
  <c r="AL187" i="1"/>
  <c r="AL194" i="1"/>
  <c r="AR194" i="1" s="1"/>
  <c r="BB194" i="1" s="1"/>
  <c r="AL193" i="1"/>
  <c r="AR193" i="1" s="1"/>
  <c r="BB193" i="1" s="1"/>
  <c r="AL192" i="1"/>
  <c r="AR192" i="1" s="1"/>
  <c r="BB192" i="1" s="1"/>
  <c r="AL191" i="1"/>
  <c r="AL160" i="1"/>
  <c r="AR160" i="1" s="1"/>
  <c r="BB160" i="1" s="1"/>
  <c r="AR159" i="1"/>
  <c r="BB159" i="1" s="1"/>
  <c r="AL209" i="1"/>
  <c r="AR209" i="1" s="1"/>
  <c r="BB209" i="1" s="1"/>
  <c r="AR158" i="1"/>
  <c r="BB158" i="1" s="1"/>
  <c r="AL157" i="1"/>
  <c r="AR157" i="1" s="1"/>
  <c r="BB157" i="1" s="1"/>
  <c r="AL142" i="1"/>
  <c r="AR142" i="1" s="1"/>
  <c r="BB142" i="1" s="1"/>
  <c r="AL140" i="1"/>
  <c r="AR140" i="1" s="1"/>
  <c r="BB140" i="1" s="1"/>
  <c r="AL138" i="1"/>
  <c r="AR138" i="1" s="1"/>
  <c r="BB138" i="1" s="1"/>
  <c r="AL137" i="1"/>
  <c r="AR137" i="1" s="1"/>
  <c r="BB137" i="1" s="1"/>
  <c r="AL136" i="1"/>
  <c r="AR136" i="1" s="1"/>
  <c r="BB136" i="1" s="1"/>
  <c r="AR135" i="1"/>
  <c r="BB135" i="1" s="1"/>
  <c r="AL134" i="1"/>
  <c r="AR134" i="1" s="1"/>
  <c r="BB134" i="1" s="1"/>
  <c r="AL133" i="1"/>
  <c r="AR97" i="1"/>
  <c r="BB97" i="1" s="1"/>
  <c r="AL94" i="1"/>
  <c r="BB74" i="1"/>
  <c r="AL70" i="1"/>
  <c r="AR70" i="1" s="1"/>
  <c r="BB70" i="1" s="1"/>
  <c r="AR69" i="1"/>
  <c r="BB69" i="1" s="1"/>
  <c r="AL61" i="1"/>
  <c r="AR61" i="1" s="1"/>
  <c r="BB61" i="1" s="1"/>
  <c r="AL60" i="1"/>
  <c r="AL125" i="1"/>
  <c r="AR125" i="1" s="1"/>
  <c r="BB125" i="1" s="1"/>
  <c r="AL124" i="1"/>
  <c r="AR124" i="1" s="1"/>
  <c r="BB124" i="1" s="1"/>
  <c r="AL122" i="1"/>
  <c r="AL121" i="1"/>
  <c r="AR121" i="1" s="1"/>
  <c r="BB121" i="1" s="1"/>
  <c r="AL117" i="1"/>
  <c r="AR117" i="1" s="1"/>
  <c r="BB117" i="1" s="1"/>
  <c r="AL116" i="1"/>
  <c r="AL115" i="1"/>
  <c r="AR115" i="1" s="1"/>
  <c r="BB115" i="1" s="1"/>
  <c r="AR114" i="1"/>
  <c r="BB114" i="1" s="1"/>
  <c r="AR113" i="1"/>
  <c r="BB113" i="1" s="1"/>
  <c r="AL112" i="1"/>
  <c r="AR112" i="1" s="1"/>
  <c r="BB112" i="1" s="1"/>
  <c r="AL111" i="1"/>
  <c r="AR111" i="1" s="1"/>
  <c r="BB111" i="1" s="1"/>
  <c r="AL109" i="1"/>
  <c r="AR109" i="1" s="1"/>
  <c r="BB109" i="1" s="1"/>
  <c r="AL108" i="1"/>
  <c r="AR108" i="1" s="1"/>
  <c r="BB108" i="1" s="1"/>
  <c r="AL107" i="1"/>
  <c r="AL106" i="1"/>
  <c r="AL105" i="1"/>
  <c r="AR105" i="1" s="1"/>
  <c r="BB105" i="1" s="1"/>
  <c r="AL104" i="1"/>
  <c r="AR104" i="1" s="1"/>
  <c r="BB104" i="1" s="1"/>
  <c r="AL103" i="1"/>
  <c r="AR103" i="1" s="1"/>
  <c r="BB103" i="1" s="1"/>
  <c r="AL102" i="1"/>
  <c r="AR102" i="1" s="1"/>
  <c r="BB102" i="1" s="1"/>
  <c r="AR101" i="1"/>
  <c r="BB101" i="1" s="1"/>
  <c r="AL99" i="1"/>
  <c r="AL32" i="1"/>
  <c r="AR32" i="1" s="1"/>
  <c r="BB32" i="1" s="1"/>
  <c r="AL31" i="1"/>
  <c r="AL30" i="1"/>
  <c r="AL23" i="1"/>
  <c r="AR23" i="1" s="1"/>
  <c r="BB23" i="1" s="1"/>
  <c r="AL22" i="1"/>
  <c r="AL21" i="1"/>
  <c r="AR20" i="1"/>
  <c r="BB20" i="1" s="1"/>
  <c r="AL19" i="1"/>
  <c r="AL15" i="1"/>
  <c r="AR11" i="1"/>
  <c r="BB11" i="1" s="1"/>
  <c r="AR10" i="1"/>
  <c r="BB10" i="1" s="1"/>
  <c r="AR9" i="1"/>
  <c r="BB9" i="1" s="1"/>
  <c r="AL8" i="1"/>
  <c r="AL346" i="1" l="1"/>
  <c r="AL59" i="1"/>
  <c r="BA59" i="1"/>
  <c r="BC45" i="2" s="1"/>
  <c r="BD45" i="2" s="1"/>
  <c r="BC30" i="2"/>
  <c r="BD30" i="2" s="1"/>
  <c r="AL319" i="1"/>
  <c r="BA319" i="1"/>
  <c r="BC246" i="2" s="1"/>
  <c r="BD246" i="2" s="1"/>
  <c r="BA621" i="1"/>
  <c r="AL621" i="1"/>
  <c r="AL1136" i="1" s="1"/>
  <c r="AL420" i="1"/>
  <c r="AR773" i="1"/>
  <c r="BB773" i="1" s="1"/>
  <c r="AL786" i="1"/>
  <c r="BC575" i="2"/>
  <c r="BD575" i="2" s="1"/>
  <c r="BA786" i="1"/>
  <c r="BC587" i="2" s="1"/>
  <c r="BD587" i="2" s="1"/>
  <c r="BB766" i="1"/>
  <c r="BA498" i="1"/>
  <c r="BC382" i="2" s="1"/>
  <c r="BD382" i="2" s="1"/>
  <c r="AL498" i="1"/>
  <c r="BC185" i="2"/>
  <c r="BD185" i="2" s="1"/>
  <c r="S681" i="2"/>
  <c r="T681" i="2" s="1"/>
  <c r="Q751" i="3"/>
  <c r="S674" i="2"/>
  <c r="T674" i="2" s="1"/>
  <c r="Q744" i="3"/>
  <c r="S705" i="2"/>
  <c r="T705" i="2" s="1"/>
  <c r="Q774" i="3"/>
  <c r="S719" i="2"/>
  <c r="T719" i="2" s="1"/>
  <c r="Q788" i="3"/>
  <c r="S789" i="2"/>
  <c r="T789" i="2" s="1"/>
  <c r="Q866" i="3"/>
  <c r="S783" i="2"/>
  <c r="T783" i="2" s="1"/>
  <c r="Q860" i="3"/>
  <c r="S673" i="2"/>
  <c r="T673" i="2" s="1"/>
  <c r="Q743" i="3"/>
  <c r="S653" i="2"/>
  <c r="T653" i="2" s="1"/>
  <c r="Q723" i="3"/>
  <c r="S635" i="2"/>
  <c r="T635" i="2" s="1"/>
  <c r="Q705" i="3"/>
  <c r="S633" i="2"/>
  <c r="T633" i="2" s="1"/>
  <c r="Q703" i="3"/>
  <c r="S785" i="2"/>
  <c r="T785" i="2" s="1"/>
  <c r="Q862" i="3"/>
  <c r="BC25" i="2"/>
  <c r="BD25" i="2" s="1"/>
  <c r="BA28" i="1"/>
  <c r="BC28" i="2" s="1"/>
  <c r="BD28" i="2" s="1"/>
  <c r="AS270" i="2"/>
  <c r="AT270" i="2" s="1"/>
  <c r="AQ420" i="1"/>
  <c r="AS306" i="2" s="1"/>
  <c r="AT306" i="2" s="1"/>
  <c r="AL1129" i="1"/>
  <c r="BC448" i="2"/>
  <c r="BD448" i="2" s="1"/>
  <c r="AR619" i="1"/>
  <c r="BC816" i="2"/>
  <c r="BD816" i="2" s="1"/>
  <c r="BC815" i="2"/>
  <c r="BD815" i="2" s="1"/>
  <c r="BA1094" i="1"/>
  <c r="BC814" i="2" s="1"/>
  <c r="BD814" i="2" s="1"/>
  <c r="BC810" i="2"/>
  <c r="BD810" i="2" s="1"/>
  <c r="BA500" i="1"/>
  <c r="BC384" i="2" s="1"/>
  <c r="BD384" i="2" s="1"/>
  <c r="BC383" i="2"/>
  <c r="BD383" i="2" s="1"/>
  <c r="BA816" i="1"/>
  <c r="BC617" i="2" s="1"/>
  <c r="BD617" i="2" s="1"/>
  <c r="BC608" i="2"/>
  <c r="BD608" i="2" s="1"/>
  <c r="BA1089" i="1"/>
  <c r="BC809" i="2" s="1"/>
  <c r="BD809" i="2" s="1"/>
  <c r="BC808" i="2"/>
  <c r="BD808" i="2" s="1"/>
  <c r="Q839" i="1"/>
  <c r="Q1070" i="1" s="1"/>
  <c r="BC630" i="2"/>
  <c r="BD630" i="2" s="1"/>
  <c r="BA730" i="1"/>
  <c r="BC544" i="2" s="1"/>
  <c r="BD544" i="2" s="1"/>
  <c r="BC541" i="2"/>
  <c r="BD541" i="2" s="1"/>
  <c r="BA746" i="1"/>
  <c r="BC558" i="2" s="1"/>
  <c r="BD558" i="2" s="1"/>
  <c r="BC547" i="2"/>
  <c r="BD547" i="2" s="1"/>
  <c r="BA806" i="1"/>
  <c r="BC607" i="2" s="1"/>
  <c r="BD607" i="2" s="1"/>
  <c r="BC594" i="2"/>
  <c r="BD594" i="2" s="1"/>
  <c r="BC372" i="2"/>
  <c r="BD372" i="2" s="1"/>
  <c r="AQ1132" i="1"/>
  <c r="AS350" i="2"/>
  <c r="AT350" i="2" s="1"/>
  <c r="AQ1136" i="1"/>
  <c r="AS466" i="2"/>
  <c r="AT466" i="2" s="1"/>
  <c r="BA486" i="1"/>
  <c r="BC371" i="2" s="1"/>
  <c r="BD371" i="2" s="1"/>
  <c r="BC366" i="2"/>
  <c r="BD366" i="2" s="1"/>
  <c r="AQ1135" i="1"/>
  <c r="AS445" i="2"/>
  <c r="AT445" i="2" s="1"/>
  <c r="BA468" i="1"/>
  <c r="BC335" i="2"/>
  <c r="BD335" i="2" s="1"/>
  <c r="BC446" i="2"/>
  <c r="BD446" i="2" s="1"/>
  <c r="AQ1137" i="1"/>
  <c r="AS540" i="2"/>
  <c r="AT540" i="2" s="1"/>
  <c r="BA448" i="1"/>
  <c r="BC334" i="2" s="1"/>
  <c r="BD334" i="2" s="1"/>
  <c r="BC311" i="2"/>
  <c r="BD311" i="2" s="1"/>
  <c r="BC247" i="2"/>
  <c r="BD247" i="2" s="1"/>
  <c r="AQ1122" i="1"/>
  <c r="AS105" i="2"/>
  <c r="AT105" i="2" s="1"/>
  <c r="BA182" i="1"/>
  <c r="BC144" i="2" s="1"/>
  <c r="BD144" i="2" s="1"/>
  <c r="BC112" i="2"/>
  <c r="BD112" i="2" s="1"/>
  <c r="BA132" i="1"/>
  <c r="BC111" i="2" s="1"/>
  <c r="BD111" i="2" s="1"/>
  <c r="BC107" i="2"/>
  <c r="BD107" i="2" s="1"/>
  <c r="BA98" i="1"/>
  <c r="BC77" i="2" s="1"/>
  <c r="BD77" i="2" s="1"/>
  <c r="BC73" i="2"/>
  <c r="BD73" i="2" s="1"/>
  <c r="BA126" i="1"/>
  <c r="BC101" i="2"/>
  <c r="BD101" i="2" s="1"/>
  <c r="AQ1125" i="1"/>
  <c r="AS175" i="2"/>
  <c r="AT175" i="2" s="1"/>
  <c r="BA213" i="1"/>
  <c r="BC162" i="2"/>
  <c r="BD162" i="2" s="1"/>
  <c r="AQ1123" i="1"/>
  <c r="AS161" i="2"/>
  <c r="AT161" i="2" s="1"/>
  <c r="AQ1119" i="1"/>
  <c r="AS72" i="2"/>
  <c r="AT72" i="2" s="1"/>
  <c r="BA93" i="1"/>
  <c r="BC46" i="2"/>
  <c r="BD46" i="2" s="1"/>
  <c r="AT1113" i="1"/>
  <c r="AL216" i="1"/>
  <c r="BA216" i="1"/>
  <c r="BC178" i="2" s="1"/>
  <c r="BD178" i="2" s="1"/>
  <c r="AX1113" i="1"/>
  <c r="AQ1117" i="1"/>
  <c r="AN1131" i="1"/>
  <c r="AN1134" i="1" s="1"/>
  <c r="AN476" i="1"/>
  <c r="AQ476" i="1"/>
  <c r="AS361" i="2" s="1"/>
  <c r="AT361" i="2" s="1"/>
  <c r="AQ1145" i="1"/>
  <c r="AN1117" i="1"/>
  <c r="AN1118" i="1" s="1"/>
  <c r="AL806" i="1"/>
  <c r="AZ1142" i="1"/>
  <c r="AQ1138" i="1"/>
  <c r="AN1138" i="1"/>
  <c r="AN1139" i="1" s="1"/>
  <c r="AQ501" i="1"/>
  <c r="AP1139" i="1"/>
  <c r="AQ1120" i="1"/>
  <c r="AP1127" i="1"/>
  <c r="AP1130" i="1" s="1"/>
  <c r="AQ1131" i="1"/>
  <c r="AQ1127" i="1"/>
  <c r="AQ1130" i="1" s="1"/>
  <c r="AN1127" i="1"/>
  <c r="AN1130" i="1" s="1"/>
  <c r="AN1124" i="1"/>
  <c r="AN1120" i="1"/>
  <c r="AN1121" i="1" s="1"/>
  <c r="AN501" i="1"/>
  <c r="AN1143" i="1" s="1"/>
  <c r="AR223" i="1"/>
  <c r="AQ29" i="1"/>
  <c r="AN838" i="1"/>
  <c r="AN214" i="1"/>
  <c r="AL726" i="1"/>
  <c r="AL1137" i="1" s="1"/>
  <c r="AL28" i="1"/>
  <c r="AR499" i="1"/>
  <c r="AR500" i="1" s="1"/>
  <c r="AL500" i="1"/>
  <c r="AR1090" i="1"/>
  <c r="AL1094" i="1"/>
  <c r="AR94" i="1"/>
  <c r="BB94" i="1" s="1"/>
  <c r="BB98" i="1" s="1"/>
  <c r="AL98" i="1"/>
  <c r="AL132" i="1"/>
  <c r="AR1088" i="1"/>
  <c r="AR1089" i="1" s="1"/>
  <c r="AL1089" i="1"/>
  <c r="AQ838" i="1"/>
  <c r="AS629" i="2" s="1"/>
  <c r="AT629" i="2" s="1"/>
  <c r="AL199" i="1"/>
  <c r="AL1123" i="1" s="1"/>
  <c r="AL182" i="1"/>
  <c r="AL746" i="1"/>
  <c r="AL1138" i="1" s="1"/>
  <c r="AL24" i="1"/>
  <c r="AL213" i="1"/>
  <c r="AL1125" i="1" s="1"/>
  <c r="AR60" i="1"/>
  <c r="AR93" i="1" s="1"/>
  <c r="AR1119" i="1" s="1"/>
  <c r="AL93" i="1"/>
  <c r="AL1119" i="1" s="1"/>
  <c r="AR425" i="1"/>
  <c r="BB425" i="1" s="1"/>
  <c r="BB448" i="1" s="1"/>
  <c r="AL448" i="1"/>
  <c r="AR487" i="1"/>
  <c r="AR498" i="1" s="1"/>
  <c r="AL596" i="1"/>
  <c r="AL1135" i="1" s="1"/>
  <c r="AP731" i="1"/>
  <c r="AP747" i="1" s="1"/>
  <c r="AN731" i="1"/>
  <c r="AN747" i="1" s="1"/>
  <c r="AN127" i="1"/>
  <c r="AR99" i="1"/>
  <c r="BB99" i="1" s="1"/>
  <c r="AL126" i="1"/>
  <c r="AL1122" i="1" s="1"/>
  <c r="AR191" i="1"/>
  <c r="BB191" i="1" s="1"/>
  <c r="AR224" i="1"/>
  <c r="BB224" i="1" s="1"/>
  <c r="AR449" i="1"/>
  <c r="BB449" i="1" s="1"/>
  <c r="BB468" i="1" s="1"/>
  <c r="BB1132" i="1" s="1"/>
  <c r="AL468" i="1"/>
  <c r="AL1132" i="1" s="1"/>
  <c r="AR481" i="1"/>
  <c r="AR486" i="1" s="1"/>
  <c r="AL486" i="1"/>
  <c r="AP838" i="1"/>
  <c r="AQ127" i="1"/>
  <c r="AS106" i="2" s="1"/>
  <c r="AT106" i="2" s="1"/>
  <c r="BA596" i="1"/>
  <c r="AQ731" i="1"/>
  <c r="BA1070" i="1"/>
  <c r="BC790" i="2" s="1"/>
  <c r="BD790" i="2" s="1"/>
  <c r="BA726" i="1"/>
  <c r="AQ214" i="1"/>
  <c r="AS176" i="2" s="1"/>
  <c r="AT176" i="2" s="1"/>
  <c r="BA199" i="1"/>
  <c r="BC161" i="2" s="1"/>
  <c r="BD161" i="2" s="1"/>
  <c r="BA24" i="1"/>
  <c r="BC24" i="2" s="1"/>
  <c r="BD24" i="2" s="1"/>
  <c r="AR187" i="1"/>
  <c r="AR200" i="1"/>
  <c r="BB200" i="1" s="1"/>
  <c r="AR215" i="1"/>
  <c r="AR623" i="1"/>
  <c r="BB623" i="1" s="1"/>
  <c r="AR502" i="1"/>
  <c r="AR597" i="1"/>
  <c r="AR729" i="1"/>
  <c r="AR730" i="1" s="1"/>
  <c r="AR733" i="1"/>
  <c r="AR746" i="1" s="1"/>
  <c r="BB622" i="1"/>
  <c r="AR793" i="1"/>
  <c r="AR806" i="1" s="1"/>
  <c r="AR725" i="1"/>
  <c r="AR572" i="1"/>
  <c r="AR534" i="1"/>
  <c r="AR782" i="1"/>
  <c r="BB782" i="1" s="1"/>
  <c r="BB780" i="1"/>
  <c r="AR122" i="1"/>
  <c r="AR19" i="1"/>
  <c r="BB19" i="1" s="1"/>
  <c r="AR208" i="1"/>
  <c r="BB208" i="1" s="1"/>
  <c r="AR807" i="1"/>
  <c r="AR816" i="1" s="1"/>
  <c r="BB320" i="1"/>
  <c r="AR322" i="1"/>
  <c r="BB322" i="1" s="1"/>
  <c r="AR21" i="1"/>
  <c r="BB21" i="1" s="1"/>
  <c r="AR7" i="1"/>
  <c r="AR133" i="1"/>
  <c r="AR182" i="1" s="1"/>
  <c r="AR30" i="1"/>
  <c r="AR128" i="1"/>
  <c r="AR132" i="1" s="1"/>
  <c r="AG1093" i="1"/>
  <c r="AI813" i="2" s="1"/>
  <c r="AJ813" i="2" s="1"/>
  <c r="AG1092" i="1"/>
  <c r="AI812" i="2" s="1"/>
  <c r="AJ812" i="2" s="1"/>
  <c r="AG1091" i="1"/>
  <c r="AI811" i="2" s="1"/>
  <c r="AJ811" i="2" s="1"/>
  <c r="AG1090" i="1"/>
  <c r="AI810" i="2" s="1"/>
  <c r="AJ810" i="2" s="1"/>
  <c r="AG1088" i="1"/>
  <c r="AG796" i="1"/>
  <c r="AI597" i="2" s="1"/>
  <c r="AJ597" i="2" s="1"/>
  <c r="AG795" i="1"/>
  <c r="AI596" i="2" s="1"/>
  <c r="AJ596" i="2" s="1"/>
  <c r="AG794" i="1"/>
  <c r="AI595" i="2" s="1"/>
  <c r="AJ595" i="2" s="1"/>
  <c r="AG793" i="1"/>
  <c r="AI594" i="2" s="1"/>
  <c r="AJ594" i="2" s="1"/>
  <c r="AG807" i="1"/>
  <c r="AG783" i="1"/>
  <c r="AG782" i="1"/>
  <c r="AI585" i="2" s="1"/>
  <c r="AJ585" i="2" s="1"/>
  <c r="AG780" i="1"/>
  <c r="AI584" i="2" s="1"/>
  <c r="AJ584" i="2" s="1"/>
  <c r="AG775" i="1"/>
  <c r="AI581" i="2" s="1"/>
  <c r="AJ581" i="2" s="1"/>
  <c r="AI579" i="2"/>
  <c r="AJ579" i="2" s="1"/>
  <c r="AG768" i="1"/>
  <c r="AI577" i="2" s="1"/>
  <c r="AJ577" i="2" s="1"/>
  <c r="AG766" i="1"/>
  <c r="AI575" i="2" s="1"/>
  <c r="AJ575" i="2" s="1"/>
  <c r="AI574" i="2"/>
  <c r="AJ574" i="2" s="1"/>
  <c r="AI573" i="2"/>
  <c r="AJ573" i="2" s="1"/>
  <c r="AI571" i="2"/>
  <c r="AJ571" i="2" s="1"/>
  <c r="AI570" i="2"/>
  <c r="AJ570" i="2" s="1"/>
  <c r="AI568" i="2"/>
  <c r="AJ568" i="2" s="1"/>
  <c r="AI567" i="2"/>
  <c r="AJ567" i="2" s="1"/>
  <c r="AG745" i="1"/>
  <c r="AI557" i="2" s="1"/>
  <c r="AJ557" i="2" s="1"/>
  <c r="AG744" i="1"/>
  <c r="AI556" i="2" s="1"/>
  <c r="AJ556" i="2" s="1"/>
  <c r="AG733" i="1"/>
  <c r="AI547" i="2" s="1"/>
  <c r="AJ547" i="2" s="1"/>
  <c r="AG725" i="1"/>
  <c r="AI539" i="2" s="1"/>
  <c r="AJ539" i="2" s="1"/>
  <c r="AG623" i="1"/>
  <c r="AI468" i="2" s="1"/>
  <c r="AJ468" i="2" s="1"/>
  <c r="AG622" i="1"/>
  <c r="AI467" i="2" s="1"/>
  <c r="AJ467" i="2" s="1"/>
  <c r="AG729" i="1"/>
  <c r="AI543" i="2" s="1"/>
  <c r="AJ543" i="2" s="1"/>
  <c r="AG728" i="1"/>
  <c r="AI542" i="2" s="1"/>
  <c r="AJ542" i="2" s="1"/>
  <c r="AG727" i="1"/>
  <c r="AI541" i="2" s="1"/>
  <c r="AJ541" i="2" s="1"/>
  <c r="AG611" i="1"/>
  <c r="AI462" i="2" s="1"/>
  <c r="AJ462" i="2" s="1"/>
  <c r="AG606" i="1"/>
  <c r="AI458" i="2" s="1"/>
  <c r="AJ458" i="2" s="1"/>
  <c r="AG604" i="1"/>
  <c r="AI456" i="2" s="1"/>
  <c r="AJ456" i="2" s="1"/>
  <c r="AG603" i="1"/>
  <c r="AI454" i="2" s="1"/>
  <c r="AJ454" i="2" s="1"/>
  <c r="AG599" i="1"/>
  <c r="AI449" i="2" s="1"/>
  <c r="AJ449" i="2" s="1"/>
  <c r="AG505" i="1"/>
  <c r="AI389" i="2" s="1"/>
  <c r="AJ389" i="2" s="1"/>
  <c r="AG619" i="1"/>
  <c r="AI448" i="2" s="1"/>
  <c r="AJ448" i="2" s="1"/>
  <c r="AG598" i="1"/>
  <c r="AI447" i="2" s="1"/>
  <c r="AJ447" i="2" s="1"/>
  <c r="AG597" i="1"/>
  <c r="AG595" i="1"/>
  <c r="AI444" i="2" s="1"/>
  <c r="AJ444" i="2" s="1"/>
  <c r="AG572" i="1"/>
  <c r="AI439" i="2" s="1"/>
  <c r="AJ439" i="2" s="1"/>
  <c r="AG573" i="1"/>
  <c r="AI432" i="2" s="1"/>
  <c r="AJ432" i="2" s="1"/>
  <c r="AG562" i="1"/>
  <c r="AI428" i="2" s="1"/>
  <c r="AJ428" i="2" s="1"/>
  <c r="AG561" i="1"/>
  <c r="AI427" i="2" s="1"/>
  <c r="AJ427" i="2" s="1"/>
  <c r="AG557" i="1"/>
  <c r="AI425" i="2" s="1"/>
  <c r="AJ425" i="2" s="1"/>
  <c r="AG553" i="1"/>
  <c r="AI421" i="2" s="1"/>
  <c r="AJ421" i="2" s="1"/>
  <c r="AG530" i="1"/>
  <c r="AI414" i="2" s="1"/>
  <c r="AJ414" i="2" s="1"/>
  <c r="AG534" i="1"/>
  <c r="AI412" i="2" s="1"/>
  <c r="AJ412" i="2" s="1"/>
  <c r="AG532" i="1"/>
  <c r="AI411" i="2" s="1"/>
  <c r="AJ411" i="2" s="1"/>
  <c r="AG521" i="1"/>
  <c r="AI402" i="2" s="1"/>
  <c r="AJ402" i="2" s="1"/>
  <c r="AG519" i="1"/>
  <c r="AI400" i="2" s="1"/>
  <c r="AJ400" i="2" s="1"/>
  <c r="AG513" i="1"/>
  <c r="AI394" i="2" s="1"/>
  <c r="AJ394" i="2" s="1"/>
  <c r="AG509" i="1"/>
  <c r="AI392" i="2" s="1"/>
  <c r="AJ392" i="2" s="1"/>
  <c r="AG508" i="1"/>
  <c r="AI391" i="2" s="1"/>
  <c r="AJ391" i="2" s="1"/>
  <c r="AG506" i="1"/>
  <c r="AI390" i="2" s="1"/>
  <c r="AJ390" i="2" s="1"/>
  <c r="AG503" i="1"/>
  <c r="AI387" i="2" s="1"/>
  <c r="AJ387" i="2" s="1"/>
  <c r="AG502" i="1"/>
  <c r="AI386" i="2" s="1"/>
  <c r="AJ386" i="2" s="1"/>
  <c r="AG499" i="1"/>
  <c r="AG496" i="1"/>
  <c r="AI381" i="2" s="1"/>
  <c r="AJ381" i="2" s="1"/>
  <c r="AG494" i="1"/>
  <c r="AI379" i="2" s="1"/>
  <c r="AJ379" i="2" s="1"/>
  <c r="AG490" i="1"/>
  <c r="AI375" i="2" s="1"/>
  <c r="AJ375" i="2" s="1"/>
  <c r="AG489" i="1"/>
  <c r="AI374" i="2" s="1"/>
  <c r="AJ374" i="2" s="1"/>
  <c r="AG488" i="1"/>
  <c r="AI373" i="2" s="1"/>
  <c r="AJ373" i="2" s="1"/>
  <c r="AG487" i="1"/>
  <c r="AG485" i="1"/>
  <c r="AI370" i="2" s="1"/>
  <c r="AJ370" i="2" s="1"/>
  <c r="AG484" i="1"/>
  <c r="AI369" i="2" s="1"/>
  <c r="AJ369" i="2" s="1"/>
  <c r="AG483" i="1"/>
  <c r="AI368" i="2" s="1"/>
  <c r="AJ368" i="2" s="1"/>
  <c r="AG482" i="1"/>
  <c r="AI367" i="2" s="1"/>
  <c r="AJ367" i="2" s="1"/>
  <c r="AG481" i="1"/>
  <c r="AI366" i="2" s="1"/>
  <c r="AJ366" i="2" s="1"/>
  <c r="AG467" i="1"/>
  <c r="AI349" i="2" s="1"/>
  <c r="AJ349" i="2" s="1"/>
  <c r="AG466" i="1"/>
  <c r="AI348" i="2" s="1"/>
  <c r="AJ348" i="2" s="1"/>
  <c r="AG465" i="1"/>
  <c r="AI347" i="2" s="1"/>
  <c r="AJ347" i="2" s="1"/>
  <c r="AG464" i="1"/>
  <c r="AI346" i="2" s="1"/>
  <c r="AJ346" i="2" s="1"/>
  <c r="AG452" i="1"/>
  <c r="AI338" i="2" s="1"/>
  <c r="AJ338" i="2" s="1"/>
  <c r="AG451" i="1"/>
  <c r="AI337" i="2" s="1"/>
  <c r="AJ337" i="2" s="1"/>
  <c r="AG450" i="1"/>
  <c r="AI336" i="2" s="1"/>
  <c r="AJ336" i="2" s="1"/>
  <c r="AG449" i="1"/>
  <c r="AI335" i="2" s="1"/>
  <c r="AJ335" i="2" s="1"/>
  <c r="AG447" i="1"/>
  <c r="AI333" i="2" s="1"/>
  <c r="AJ333" i="2" s="1"/>
  <c r="AG444" i="1"/>
  <c r="AI330" i="2" s="1"/>
  <c r="AJ330" i="2" s="1"/>
  <c r="AG443" i="1"/>
  <c r="AI329" i="2" s="1"/>
  <c r="AJ329" i="2" s="1"/>
  <c r="AG442" i="1"/>
  <c r="AI328" i="2" s="1"/>
  <c r="AJ328" i="2" s="1"/>
  <c r="AG441" i="1"/>
  <c r="AI327" i="2" s="1"/>
  <c r="AJ327" i="2" s="1"/>
  <c r="AG440" i="1"/>
  <c r="AI326" i="2" s="1"/>
  <c r="AJ326" i="2" s="1"/>
  <c r="AG438" i="1"/>
  <c r="AI324" i="2" s="1"/>
  <c r="AJ324" i="2" s="1"/>
  <c r="AG437" i="1"/>
  <c r="AI323" i="2" s="1"/>
  <c r="AJ323" i="2" s="1"/>
  <c r="AG436" i="1"/>
  <c r="AI322" i="2" s="1"/>
  <c r="AJ322" i="2" s="1"/>
  <c r="AG435" i="1"/>
  <c r="AI321" i="2" s="1"/>
  <c r="AJ321" i="2" s="1"/>
  <c r="AG434" i="1"/>
  <c r="AI320" i="2" s="1"/>
  <c r="AJ320" i="2" s="1"/>
  <c r="AG432" i="1"/>
  <c r="AI318" i="2" s="1"/>
  <c r="AJ318" i="2" s="1"/>
  <c r="AG431" i="1"/>
  <c r="AI317" i="2" s="1"/>
  <c r="AJ317" i="2" s="1"/>
  <c r="AG430" i="1"/>
  <c r="AI316" i="2" s="1"/>
  <c r="AJ316" i="2" s="1"/>
  <c r="AG429" i="1"/>
  <c r="AI315" i="2" s="1"/>
  <c r="AJ315" i="2" s="1"/>
  <c r="AG428" i="1"/>
  <c r="AI314" i="2" s="1"/>
  <c r="AJ314" i="2" s="1"/>
  <c r="AG425" i="1"/>
  <c r="AI311" i="2" s="1"/>
  <c r="AJ311" i="2" s="1"/>
  <c r="AG330" i="1"/>
  <c r="AI257" i="2" s="1"/>
  <c r="AJ257" i="2" s="1"/>
  <c r="AG322" i="1"/>
  <c r="AI249" i="2" s="1"/>
  <c r="AJ249" i="2" s="1"/>
  <c r="AG320" i="1"/>
  <c r="AG225" i="1"/>
  <c r="AI187" i="2" s="1"/>
  <c r="AJ187" i="2" s="1"/>
  <c r="AG224" i="1"/>
  <c r="AI186" i="2" s="1"/>
  <c r="AJ186" i="2" s="1"/>
  <c r="AG223" i="1"/>
  <c r="AG201" i="1"/>
  <c r="AI163" i="2" s="1"/>
  <c r="AJ163" i="2" s="1"/>
  <c r="AG215" i="1"/>
  <c r="AI177" i="2" s="1"/>
  <c r="AJ177" i="2" s="1"/>
  <c r="AG163" i="1"/>
  <c r="AI131" i="2" s="1"/>
  <c r="AJ131" i="2" s="1"/>
  <c r="AG162" i="1"/>
  <c r="AI130" i="2" s="1"/>
  <c r="AJ130" i="2" s="1"/>
  <c r="AG161" i="1"/>
  <c r="AI129" i="2" s="1"/>
  <c r="AJ129" i="2" s="1"/>
  <c r="AG131" i="1"/>
  <c r="AI110" i="2" s="1"/>
  <c r="AJ110" i="2" s="1"/>
  <c r="AG130" i="1"/>
  <c r="AI109" i="2" s="1"/>
  <c r="AJ109" i="2" s="1"/>
  <c r="AG129" i="1"/>
  <c r="AI108" i="2" s="1"/>
  <c r="AJ108" i="2" s="1"/>
  <c r="AG128" i="1"/>
  <c r="AI107" i="2" s="1"/>
  <c r="AJ107" i="2" s="1"/>
  <c r="AG206" i="1"/>
  <c r="AI168" i="2" s="1"/>
  <c r="AJ168" i="2" s="1"/>
  <c r="AG205" i="1"/>
  <c r="AI167" i="2" s="1"/>
  <c r="AJ167" i="2" s="1"/>
  <c r="AG200" i="1"/>
  <c r="AI162" i="2" s="1"/>
  <c r="AJ162" i="2" s="1"/>
  <c r="AG190" i="1"/>
  <c r="AI152" i="2" s="1"/>
  <c r="AJ152" i="2" s="1"/>
  <c r="AG189" i="1"/>
  <c r="AI151" i="2" s="1"/>
  <c r="AJ151" i="2" s="1"/>
  <c r="AG188" i="1"/>
  <c r="AI150" i="2" s="1"/>
  <c r="AJ150" i="2" s="1"/>
  <c r="AG187" i="1"/>
  <c r="AI149" i="2" s="1"/>
  <c r="AJ149" i="2" s="1"/>
  <c r="AG194" i="1"/>
  <c r="AI156" i="2" s="1"/>
  <c r="AJ156" i="2" s="1"/>
  <c r="AG193" i="1"/>
  <c r="AI155" i="2" s="1"/>
  <c r="AJ155" i="2" s="1"/>
  <c r="AG192" i="1"/>
  <c r="AI154" i="2" s="1"/>
  <c r="AJ154" i="2" s="1"/>
  <c r="AG191" i="1"/>
  <c r="AI153" i="2" s="1"/>
  <c r="AJ153" i="2" s="1"/>
  <c r="AG160" i="1"/>
  <c r="AI128" i="2" s="1"/>
  <c r="AJ128" i="2" s="1"/>
  <c r="AG159" i="1"/>
  <c r="AI127" i="2" s="1"/>
  <c r="AJ127" i="2" s="1"/>
  <c r="AG209" i="1"/>
  <c r="AI171" i="2" s="1"/>
  <c r="AJ171" i="2" s="1"/>
  <c r="AG157" i="1"/>
  <c r="AI125" i="2" s="1"/>
  <c r="AJ125" i="2" s="1"/>
  <c r="AG142" i="1"/>
  <c r="AI121" i="2" s="1"/>
  <c r="AJ121" i="2" s="1"/>
  <c r="AG140" i="1"/>
  <c r="AI119" i="2" s="1"/>
  <c r="AJ119" i="2" s="1"/>
  <c r="AG138" i="1"/>
  <c r="AI117" i="2" s="1"/>
  <c r="AJ117" i="2" s="1"/>
  <c r="AG137" i="1"/>
  <c r="AI116" i="2" s="1"/>
  <c r="AJ116" i="2" s="1"/>
  <c r="AG136" i="1"/>
  <c r="AI115" i="2" s="1"/>
  <c r="AJ115" i="2" s="1"/>
  <c r="AG135" i="1"/>
  <c r="AI114" i="2" s="1"/>
  <c r="AJ114" i="2" s="1"/>
  <c r="AG134" i="1"/>
  <c r="AI113" i="2" s="1"/>
  <c r="AJ113" i="2" s="1"/>
  <c r="AG133" i="1"/>
  <c r="AI112" i="2" s="1"/>
  <c r="AJ112" i="2" s="1"/>
  <c r="AI25" i="2"/>
  <c r="AJ25" i="2" s="1"/>
  <c r="AG97" i="1"/>
  <c r="AI76" i="2" s="1"/>
  <c r="AJ76" i="2" s="1"/>
  <c r="AG94" i="1"/>
  <c r="AI73" i="2" s="1"/>
  <c r="AJ73" i="2" s="1"/>
  <c r="AG74" i="1"/>
  <c r="AI59" i="2" s="1"/>
  <c r="AJ59" i="2" s="1"/>
  <c r="AG70" i="1"/>
  <c r="AI55" i="2" s="1"/>
  <c r="AJ55" i="2" s="1"/>
  <c r="AG69" i="1"/>
  <c r="AI54" i="2" s="1"/>
  <c r="AJ54" i="2" s="1"/>
  <c r="AG61" i="1"/>
  <c r="AI47" i="2" s="1"/>
  <c r="AJ47" i="2" s="1"/>
  <c r="AG60" i="1"/>
  <c r="AI46" i="2" s="1"/>
  <c r="AJ46" i="2" s="1"/>
  <c r="AG124" i="1"/>
  <c r="AI103" i="2" s="1"/>
  <c r="AJ103" i="2" s="1"/>
  <c r="AG122" i="1"/>
  <c r="AI101" i="2" s="1"/>
  <c r="AJ101" i="2" s="1"/>
  <c r="AG121" i="1"/>
  <c r="AI100" i="2" s="1"/>
  <c r="AJ100" i="2" s="1"/>
  <c r="AG117" i="1"/>
  <c r="AI96" i="2" s="1"/>
  <c r="AJ96" i="2" s="1"/>
  <c r="AG116" i="1"/>
  <c r="AI95" i="2" s="1"/>
  <c r="AJ95" i="2" s="1"/>
  <c r="AG115" i="1"/>
  <c r="AI94" i="2" s="1"/>
  <c r="AJ94" i="2" s="1"/>
  <c r="AG114" i="1"/>
  <c r="AI93" i="2" s="1"/>
  <c r="AJ93" i="2" s="1"/>
  <c r="AG113" i="1"/>
  <c r="AI92" i="2" s="1"/>
  <c r="AJ92" i="2" s="1"/>
  <c r="AG112" i="1"/>
  <c r="AI91" i="2" s="1"/>
  <c r="AJ91" i="2" s="1"/>
  <c r="AG111" i="1"/>
  <c r="AI90" i="2" s="1"/>
  <c r="AJ90" i="2" s="1"/>
  <c r="AG109" i="1"/>
  <c r="AI88" i="2" s="1"/>
  <c r="AJ88" i="2" s="1"/>
  <c r="AG108" i="1"/>
  <c r="AI87" i="2" s="1"/>
  <c r="AJ87" i="2" s="1"/>
  <c r="AG107" i="1"/>
  <c r="AI86" i="2" s="1"/>
  <c r="AJ86" i="2" s="1"/>
  <c r="AG106" i="1"/>
  <c r="AI85" i="2" s="1"/>
  <c r="AJ85" i="2" s="1"/>
  <c r="AG105" i="1"/>
  <c r="AI84" i="2" s="1"/>
  <c r="AJ84" i="2" s="1"/>
  <c r="AG104" i="1"/>
  <c r="AI83" i="2" s="1"/>
  <c r="AJ83" i="2" s="1"/>
  <c r="AG103" i="1"/>
  <c r="AI82" i="2" s="1"/>
  <c r="AJ82" i="2" s="1"/>
  <c r="AG102" i="1"/>
  <c r="AI81" i="2" s="1"/>
  <c r="AJ81" i="2" s="1"/>
  <c r="AG101" i="1"/>
  <c r="AI80" i="2" s="1"/>
  <c r="AJ80" i="2" s="1"/>
  <c r="AG99" i="1"/>
  <c r="AI78" i="2" s="1"/>
  <c r="AJ78" i="2" s="1"/>
  <c r="AG32" i="1"/>
  <c r="AI32" i="2" s="1"/>
  <c r="AJ32" i="2" s="1"/>
  <c r="AG31" i="1"/>
  <c r="AI31" i="2" s="1"/>
  <c r="AJ31" i="2" s="1"/>
  <c r="AG30" i="1"/>
  <c r="AG23" i="1"/>
  <c r="AI23" i="2" s="1"/>
  <c r="AJ23" i="2" s="1"/>
  <c r="AG22" i="1"/>
  <c r="AI22" i="2" s="1"/>
  <c r="AJ22" i="2" s="1"/>
  <c r="AG21" i="1"/>
  <c r="AI21" i="2" s="1"/>
  <c r="AJ21" i="2" s="1"/>
  <c r="AG20" i="1"/>
  <c r="AI20" i="2" s="1"/>
  <c r="AJ20" i="2" s="1"/>
  <c r="AG19" i="1"/>
  <c r="AI19" i="2" s="1"/>
  <c r="AJ19" i="2" s="1"/>
  <c r="AG15" i="1"/>
  <c r="AI15" i="2" s="1"/>
  <c r="AJ15" i="2" s="1"/>
  <c r="AG12" i="1"/>
  <c r="AI12" i="2" s="1"/>
  <c r="AJ12" i="2" s="1"/>
  <c r="AG11" i="1"/>
  <c r="AI11" i="2" s="1"/>
  <c r="AJ11" i="2" s="1"/>
  <c r="AG10" i="1"/>
  <c r="AI10" i="2" s="1"/>
  <c r="AJ10" i="2" s="1"/>
  <c r="AG9" i="1"/>
  <c r="AI9" i="2" s="1"/>
  <c r="AJ9" i="2" s="1"/>
  <c r="AG8" i="1"/>
  <c r="AI8" i="2" s="1"/>
  <c r="AJ8" i="2" s="1"/>
  <c r="AG7" i="1"/>
  <c r="AI7" i="2" s="1"/>
  <c r="AJ7" i="2" s="1"/>
  <c r="AD1088" i="1"/>
  <c r="AD1089" i="1" s="1"/>
  <c r="AD1090" i="1"/>
  <c r="AD1093" i="1"/>
  <c r="AD1092" i="1"/>
  <c r="AD1091" i="1"/>
  <c r="AD807" i="1"/>
  <c r="AD816" i="1" s="1"/>
  <c r="AD780" i="1"/>
  <c r="AD783" i="1"/>
  <c r="AD782" i="1"/>
  <c r="AD775" i="1"/>
  <c r="AD773" i="1"/>
  <c r="AD745" i="1"/>
  <c r="AD744" i="1"/>
  <c r="AD733" i="1"/>
  <c r="AD623" i="1"/>
  <c r="AD725" i="1"/>
  <c r="AD622" i="1"/>
  <c r="AD727" i="1"/>
  <c r="AD729" i="1"/>
  <c r="AD728" i="1"/>
  <c r="AD615" i="1"/>
  <c r="AD611" i="1"/>
  <c r="AD606" i="1"/>
  <c r="AD604" i="1"/>
  <c r="AD603" i="1"/>
  <c r="AD505" i="1"/>
  <c r="AD619" i="1"/>
  <c r="AD598" i="1"/>
  <c r="AD597" i="1"/>
  <c r="AD595" i="1"/>
  <c r="AD572" i="1"/>
  <c r="AD573" i="1"/>
  <c r="AD562" i="1"/>
  <c r="AD561" i="1"/>
  <c r="AD557" i="1"/>
  <c r="AD553" i="1"/>
  <c r="AD530" i="1"/>
  <c r="AD534" i="1"/>
  <c r="AD532" i="1"/>
  <c r="AD521" i="1"/>
  <c r="AD519" i="1"/>
  <c r="AD513" i="1"/>
  <c r="AD509" i="1"/>
  <c r="AD508" i="1"/>
  <c r="AD506" i="1"/>
  <c r="AD503" i="1"/>
  <c r="AD502" i="1"/>
  <c r="AD499" i="1"/>
  <c r="AD500" i="1" s="1"/>
  <c r="AD496" i="1"/>
  <c r="AD494" i="1"/>
  <c r="AD490" i="1"/>
  <c r="AD489" i="1"/>
  <c r="AD488" i="1"/>
  <c r="AD487" i="1"/>
  <c r="AD485" i="1"/>
  <c r="AD484" i="1"/>
  <c r="AD483" i="1"/>
  <c r="AD482" i="1"/>
  <c r="AD481" i="1"/>
  <c r="AD467" i="1"/>
  <c r="AD466" i="1"/>
  <c r="AD465" i="1"/>
  <c r="AD464" i="1"/>
  <c r="AD452" i="1"/>
  <c r="AD451" i="1"/>
  <c r="AD450" i="1"/>
  <c r="AD449" i="1"/>
  <c r="AD447" i="1"/>
  <c r="AD444" i="1"/>
  <c r="AD443" i="1"/>
  <c r="AD442" i="1"/>
  <c r="AD441" i="1"/>
  <c r="AD440" i="1"/>
  <c r="AD438" i="1"/>
  <c r="AD437" i="1"/>
  <c r="AD436" i="1"/>
  <c r="AD432" i="1"/>
  <c r="AD431" i="1"/>
  <c r="AD430" i="1"/>
  <c r="AD429" i="1"/>
  <c r="AD428" i="1"/>
  <c r="AD425" i="1"/>
  <c r="AD330" i="1"/>
  <c r="AD322" i="1"/>
  <c r="AD223" i="1"/>
  <c r="AD225" i="1"/>
  <c r="AD224" i="1"/>
  <c r="AD201" i="1"/>
  <c r="AD163" i="1"/>
  <c r="AD162" i="1"/>
  <c r="AD161" i="1"/>
  <c r="AD131" i="1"/>
  <c r="AD130" i="1"/>
  <c r="AD129" i="1"/>
  <c r="AD128" i="1"/>
  <c r="AD208" i="1"/>
  <c r="AD207" i="1"/>
  <c r="AD206" i="1"/>
  <c r="AD205" i="1"/>
  <c r="AD200" i="1"/>
  <c r="AD190" i="1"/>
  <c r="AD189" i="1"/>
  <c r="AD188" i="1"/>
  <c r="AD187" i="1"/>
  <c r="AD194" i="1"/>
  <c r="AD193" i="1"/>
  <c r="AD192" i="1"/>
  <c r="AD191" i="1"/>
  <c r="AD160" i="1"/>
  <c r="AD159" i="1"/>
  <c r="AD209" i="1"/>
  <c r="AD158" i="1"/>
  <c r="AD157" i="1"/>
  <c r="AD142" i="1"/>
  <c r="AD140" i="1"/>
  <c r="AD138" i="1"/>
  <c r="AD137" i="1"/>
  <c r="AD136" i="1"/>
  <c r="AD135" i="1"/>
  <c r="AD134" i="1"/>
  <c r="AD133" i="1"/>
  <c r="AD97" i="1"/>
  <c r="AD94" i="1"/>
  <c r="AD74" i="1"/>
  <c r="AD70" i="1"/>
  <c r="AD69" i="1"/>
  <c r="AD60" i="1"/>
  <c r="AD124" i="1"/>
  <c r="AD122" i="1"/>
  <c r="AD121" i="1"/>
  <c r="AD117" i="1"/>
  <c r="AD116" i="1"/>
  <c r="AD115" i="1"/>
  <c r="AD114" i="1"/>
  <c r="AD113" i="1"/>
  <c r="AD112" i="1"/>
  <c r="AD111" i="1"/>
  <c r="AD109" i="1"/>
  <c r="AD108" i="1"/>
  <c r="AD107" i="1"/>
  <c r="AD106" i="1"/>
  <c r="AD105" i="1"/>
  <c r="AD104" i="1"/>
  <c r="AD103" i="1"/>
  <c r="AD102" i="1"/>
  <c r="AD101" i="1"/>
  <c r="AD99" i="1"/>
  <c r="AD32" i="1"/>
  <c r="AD59" i="1" s="1"/>
  <c r="AD23" i="1"/>
  <c r="AD24" i="1" s="1"/>
  <c r="AB1093" i="1"/>
  <c r="AB1092" i="1"/>
  <c r="AB1089" i="1"/>
  <c r="AB807" i="1"/>
  <c r="AB816" i="1" s="1"/>
  <c r="AB780" i="1"/>
  <c r="AB782" i="1"/>
  <c r="AB775" i="1"/>
  <c r="AB773" i="1"/>
  <c r="AB745" i="1"/>
  <c r="AB744" i="1"/>
  <c r="AB733" i="1"/>
  <c r="AB623" i="1"/>
  <c r="AB622" i="1"/>
  <c r="AB619" i="1"/>
  <c r="AB729" i="1"/>
  <c r="AB728" i="1"/>
  <c r="AB727" i="1"/>
  <c r="AB615" i="1"/>
  <c r="AB611" i="1"/>
  <c r="AB606" i="1"/>
  <c r="AB604" i="1"/>
  <c r="AB603" i="1"/>
  <c r="AB599" i="1"/>
  <c r="AB505" i="1"/>
  <c r="AB598" i="1"/>
  <c r="AB597" i="1"/>
  <c r="AB595" i="1"/>
  <c r="AB572" i="1"/>
  <c r="AB573" i="1"/>
  <c r="AB562" i="1"/>
  <c r="AB561" i="1"/>
  <c r="AB557" i="1"/>
  <c r="AB553" i="1"/>
  <c r="AB530" i="1"/>
  <c r="AB534" i="1"/>
  <c r="AB532" i="1"/>
  <c r="AB521" i="1"/>
  <c r="AB519" i="1"/>
  <c r="AB513" i="1"/>
  <c r="AB509" i="1"/>
  <c r="AB508" i="1"/>
  <c r="AB506" i="1"/>
  <c r="AB503" i="1"/>
  <c r="AB502" i="1"/>
  <c r="AB499" i="1"/>
  <c r="AB500" i="1" s="1"/>
  <c r="AB496" i="1"/>
  <c r="AB494" i="1"/>
  <c r="AB490" i="1"/>
  <c r="AB489" i="1"/>
  <c r="AB488" i="1"/>
  <c r="AB487" i="1"/>
  <c r="AB485" i="1"/>
  <c r="AB484" i="1"/>
  <c r="AB483" i="1"/>
  <c r="AB482" i="1"/>
  <c r="AB481" i="1"/>
  <c r="AB467" i="1"/>
  <c r="AB466" i="1"/>
  <c r="AB465" i="1"/>
  <c r="AB464" i="1"/>
  <c r="AB452" i="1"/>
  <c r="AB451" i="1"/>
  <c r="AB450" i="1"/>
  <c r="AB449" i="1"/>
  <c r="AB447" i="1"/>
  <c r="AB444" i="1"/>
  <c r="AB443" i="1"/>
  <c r="AB442" i="1"/>
  <c r="AB441" i="1"/>
  <c r="AB440" i="1"/>
  <c r="AB438" i="1"/>
  <c r="AB437" i="1"/>
  <c r="AB436" i="1"/>
  <c r="AB435" i="1"/>
  <c r="AB434" i="1"/>
  <c r="AB432" i="1"/>
  <c r="AB431" i="1"/>
  <c r="AB430" i="1"/>
  <c r="AB429" i="1"/>
  <c r="AB428" i="1"/>
  <c r="AB425" i="1"/>
  <c r="AB330" i="1"/>
  <c r="AB322" i="1"/>
  <c r="AB320" i="1"/>
  <c r="AB225" i="1"/>
  <c r="AB224" i="1"/>
  <c r="AB223" i="1"/>
  <c r="AB201" i="1"/>
  <c r="AB215" i="1"/>
  <c r="AB207" i="1"/>
  <c r="AB205" i="1"/>
  <c r="AB200" i="1"/>
  <c r="AB209" i="1"/>
  <c r="AB158" i="1"/>
  <c r="AB28" i="1"/>
  <c r="AB98" i="1"/>
  <c r="AB111" i="1"/>
  <c r="AB99" i="1"/>
  <c r="AH30" i="1"/>
  <c r="AH22" i="1"/>
  <c r="AH20" i="1"/>
  <c r="AH12" i="1"/>
  <c r="AB11" i="1"/>
  <c r="AH10" i="1"/>
  <c r="V452" i="1"/>
  <c r="V322" i="1"/>
  <c r="V9" i="1"/>
  <c r="Y1093" i="1"/>
  <c r="AA813" i="2" s="1"/>
  <c r="AB813" i="2" s="1"/>
  <c r="Y1092" i="1"/>
  <c r="AA812" i="2" s="1"/>
  <c r="AB812" i="2" s="1"/>
  <c r="Y1091" i="1"/>
  <c r="AA811" i="2" s="1"/>
  <c r="AB811" i="2" s="1"/>
  <c r="Y1090" i="1"/>
  <c r="AA810" i="2" s="1"/>
  <c r="AB810" i="2" s="1"/>
  <c r="Y1088" i="1"/>
  <c r="Y796" i="1"/>
  <c r="AA597" i="2" s="1"/>
  <c r="AB597" i="2" s="1"/>
  <c r="Y795" i="1"/>
  <c r="AA596" i="2" s="1"/>
  <c r="AB596" i="2" s="1"/>
  <c r="Y794" i="1"/>
  <c r="AA595" i="2" s="1"/>
  <c r="AB595" i="2" s="1"/>
  <c r="Y793" i="1"/>
  <c r="AA594" i="2" s="1"/>
  <c r="AB594" i="2" s="1"/>
  <c r="Y807" i="1"/>
  <c r="Y783" i="1"/>
  <c r="AA586" i="2" s="1"/>
  <c r="AB586" i="2" s="1"/>
  <c r="Y782" i="1"/>
  <c r="AA585" i="2" s="1"/>
  <c r="AB585" i="2" s="1"/>
  <c r="Y780" i="1"/>
  <c r="AA584" i="2" s="1"/>
  <c r="AB584" i="2" s="1"/>
  <c r="Y775" i="1"/>
  <c r="AA581" i="2" s="1"/>
  <c r="AB581" i="2" s="1"/>
  <c r="Y773" i="1"/>
  <c r="AA579" i="2" s="1"/>
  <c r="AB579" i="2" s="1"/>
  <c r="Y768" i="1"/>
  <c r="AA577" i="2" s="1"/>
  <c r="AB577" i="2" s="1"/>
  <c r="Y766" i="1"/>
  <c r="AA574" i="2"/>
  <c r="AB574" i="2" s="1"/>
  <c r="AA573" i="2"/>
  <c r="AB573" i="2" s="1"/>
  <c r="AA571" i="2"/>
  <c r="AB571" i="2" s="1"/>
  <c r="AA570" i="2"/>
  <c r="AB570" i="2" s="1"/>
  <c r="AA568" i="2"/>
  <c r="AB568" i="2" s="1"/>
  <c r="AA567" i="2"/>
  <c r="AB567" i="2" s="1"/>
  <c r="Y745" i="1"/>
  <c r="AA557" i="2" s="1"/>
  <c r="AB557" i="2" s="1"/>
  <c r="Y744" i="1"/>
  <c r="AA556" i="2" s="1"/>
  <c r="AB556" i="2" s="1"/>
  <c r="Y733" i="1"/>
  <c r="AA547" i="2" s="1"/>
  <c r="AB547" i="2" s="1"/>
  <c r="Y597" i="1"/>
  <c r="Y553" i="1"/>
  <c r="AA421" i="2" s="1"/>
  <c r="AB421" i="2" s="1"/>
  <c r="Y530" i="1"/>
  <c r="AA414" i="2" s="1"/>
  <c r="AB414" i="2" s="1"/>
  <c r="Y534" i="1"/>
  <c r="AA412" i="2" s="1"/>
  <c r="AB412" i="2" s="1"/>
  <c r="Y532" i="1"/>
  <c r="AA411" i="2" s="1"/>
  <c r="AB411" i="2" s="1"/>
  <c r="Y521" i="1"/>
  <c r="AA402" i="2" s="1"/>
  <c r="AB402" i="2" s="1"/>
  <c r="Y508" i="1"/>
  <c r="AA391" i="2" s="1"/>
  <c r="AB391" i="2" s="1"/>
  <c r="Y481" i="1"/>
  <c r="AA366" i="2" s="1"/>
  <c r="AB366" i="2" s="1"/>
  <c r="Y466" i="1"/>
  <c r="AA348" i="2" s="1"/>
  <c r="AB348" i="2" s="1"/>
  <c r="Y465" i="1"/>
  <c r="AA347" i="2" s="1"/>
  <c r="AB347" i="2" s="1"/>
  <c r="Y464" i="1"/>
  <c r="AA346" i="2" s="1"/>
  <c r="AB346" i="2" s="1"/>
  <c r="Y452" i="1"/>
  <c r="AA338" i="2" s="1"/>
  <c r="AB338" i="2" s="1"/>
  <c r="AG346" i="1" l="1"/>
  <c r="AI270" i="2" s="1"/>
  <c r="AJ270" i="2" s="1"/>
  <c r="AB346" i="1"/>
  <c r="AB420" i="1" s="1"/>
  <c r="BB346" i="1"/>
  <c r="AD346" i="1"/>
  <c r="AR346" i="1"/>
  <c r="AG59" i="1"/>
  <c r="AR621" i="1"/>
  <c r="AR1136" i="1" s="1"/>
  <c r="AH32" i="1"/>
  <c r="AI30" i="2"/>
  <c r="AJ30" i="2" s="1"/>
  <c r="AI45" i="2"/>
  <c r="AJ45" i="2" s="1"/>
  <c r="AG319" i="1"/>
  <c r="AI246" i="2" s="1"/>
  <c r="AJ246" i="2" s="1"/>
  <c r="AD319" i="1"/>
  <c r="AR319" i="1"/>
  <c r="AB319" i="1"/>
  <c r="AG621" i="1"/>
  <c r="AB621" i="1"/>
  <c r="AB1136" i="1" s="1"/>
  <c r="AD621" i="1"/>
  <c r="AD1136" i="1" s="1"/>
  <c r="BB1127" i="1"/>
  <c r="AA575" i="2"/>
  <c r="AB575" i="2" s="1"/>
  <c r="Y786" i="1"/>
  <c r="AA587" i="2" s="1"/>
  <c r="AB587" i="2" s="1"/>
  <c r="AI247" i="2"/>
  <c r="AJ247" i="2" s="1"/>
  <c r="BB786" i="1"/>
  <c r="AB786" i="1"/>
  <c r="AR420" i="1"/>
  <c r="AD420" i="1"/>
  <c r="AD786" i="1"/>
  <c r="AR786" i="1"/>
  <c r="AI586" i="2"/>
  <c r="AJ586" i="2" s="1"/>
  <c r="AG786" i="1"/>
  <c r="AI587" i="2" s="1"/>
  <c r="AJ587" i="2" s="1"/>
  <c r="AD498" i="1"/>
  <c r="Q700" i="3"/>
  <c r="AB498" i="1"/>
  <c r="AI372" i="2"/>
  <c r="AJ372" i="2" s="1"/>
  <c r="AG498" i="1"/>
  <c r="AI382" i="2" s="1"/>
  <c r="AJ382" i="2" s="1"/>
  <c r="AH773" i="1"/>
  <c r="AH775" i="1"/>
  <c r="AI185" i="2"/>
  <c r="AJ185" i="2" s="1"/>
  <c r="BA1131" i="1"/>
  <c r="BA1145" i="1"/>
  <c r="BA501" i="1"/>
  <c r="BC385" i="2" s="1"/>
  <c r="BD385" i="2" s="1"/>
  <c r="BC270" i="2"/>
  <c r="BD270" i="2" s="1"/>
  <c r="BA420" i="1"/>
  <c r="BC306" i="2" s="1"/>
  <c r="BD306" i="2" s="1"/>
  <c r="AR1129" i="1"/>
  <c r="AA446" i="2"/>
  <c r="AB446" i="2" s="1"/>
  <c r="AI446" i="2"/>
  <c r="AJ446" i="2" s="1"/>
  <c r="BB619" i="1"/>
  <c r="Y1089" i="1"/>
  <c r="AA809" i="2" s="1"/>
  <c r="AB809" i="2" s="1"/>
  <c r="AA808" i="2"/>
  <c r="AB808" i="2" s="1"/>
  <c r="AA816" i="2"/>
  <c r="AB816" i="2" s="1"/>
  <c r="AA815" i="2"/>
  <c r="AB815" i="2" s="1"/>
  <c r="AG816" i="1"/>
  <c r="AI617" i="2" s="1"/>
  <c r="AJ617" i="2" s="1"/>
  <c r="AI608" i="2"/>
  <c r="AJ608" i="2" s="1"/>
  <c r="AG1089" i="1"/>
  <c r="AI809" i="2" s="1"/>
  <c r="AJ809" i="2" s="1"/>
  <c r="AI808" i="2"/>
  <c r="AJ808" i="2" s="1"/>
  <c r="Y816" i="1"/>
  <c r="AA617" i="2" s="1"/>
  <c r="AB617" i="2" s="1"/>
  <c r="AA608" i="2"/>
  <c r="AB608" i="2" s="1"/>
  <c r="AG500" i="1"/>
  <c r="AI384" i="2" s="1"/>
  <c r="AJ384" i="2" s="1"/>
  <c r="AI383" i="2"/>
  <c r="AJ383" i="2" s="1"/>
  <c r="AI816" i="2"/>
  <c r="AJ816" i="2" s="1"/>
  <c r="AI815" i="2"/>
  <c r="AJ815" i="2" s="1"/>
  <c r="BA838" i="1"/>
  <c r="BA1087" i="1" s="1"/>
  <c r="AQ1139" i="1"/>
  <c r="BA1138" i="1"/>
  <c r="S630" i="2"/>
  <c r="T630" i="2" s="1"/>
  <c r="AQ1134" i="1"/>
  <c r="BA1127" i="1"/>
  <c r="BA1130" i="1" s="1"/>
  <c r="BA1137" i="1"/>
  <c r="BC540" i="2"/>
  <c r="BD540" i="2" s="1"/>
  <c r="AQ747" i="1"/>
  <c r="AS545" i="2"/>
  <c r="AT545" i="2" s="1"/>
  <c r="AQ1143" i="1"/>
  <c r="AS385" i="2"/>
  <c r="AT385" i="2" s="1"/>
  <c r="AQ1124" i="1"/>
  <c r="BA1132" i="1"/>
  <c r="BC350" i="2"/>
  <c r="BD350" i="2" s="1"/>
  <c r="BA1135" i="1"/>
  <c r="BC445" i="2"/>
  <c r="BD445" i="2" s="1"/>
  <c r="BA1120" i="1"/>
  <c r="BA476" i="1"/>
  <c r="BC361" i="2" s="1"/>
  <c r="BD361" i="2" s="1"/>
  <c r="BA1136" i="1"/>
  <c r="BC466" i="2"/>
  <c r="BD466" i="2" s="1"/>
  <c r="AG1129" i="1"/>
  <c r="AI305" i="2"/>
  <c r="AJ305" i="2" s="1"/>
  <c r="BA1125" i="1"/>
  <c r="BC175" i="2"/>
  <c r="BD175" i="2" s="1"/>
  <c r="BA1122" i="1"/>
  <c r="BC105" i="2"/>
  <c r="BD105" i="2" s="1"/>
  <c r="AQ1121" i="1"/>
  <c r="BA1119" i="1"/>
  <c r="BC72" i="2"/>
  <c r="BD72" i="2" s="1"/>
  <c r="AQ1116" i="1"/>
  <c r="AQ1118" i="1" s="1"/>
  <c r="AS29" i="2"/>
  <c r="AT29" i="2" s="1"/>
  <c r="AB216" i="1"/>
  <c r="BB223" i="1"/>
  <c r="BB319" i="1" s="1"/>
  <c r="AG216" i="1"/>
  <c r="AI178" i="2" s="1"/>
  <c r="AJ178" i="2" s="1"/>
  <c r="AR216" i="1"/>
  <c r="AG448" i="1"/>
  <c r="AI334" i="2" s="1"/>
  <c r="AJ334" i="2" s="1"/>
  <c r="AL838" i="1"/>
  <c r="AL1087" i="1" s="1"/>
  <c r="AL1141" i="1" s="1"/>
  <c r="AL1131" i="1"/>
  <c r="AL1134" i="1" s="1"/>
  <c r="AL476" i="1"/>
  <c r="BB1131" i="1"/>
  <c r="BB1134" i="1" s="1"/>
  <c r="BB476" i="1"/>
  <c r="AL1120" i="1"/>
  <c r="AL1121" i="1" s="1"/>
  <c r="BB499" i="1"/>
  <c r="BB500" i="1" s="1"/>
  <c r="AL1145" i="1"/>
  <c r="AB1117" i="1"/>
  <c r="AG806" i="1"/>
  <c r="AI607" i="2" s="1"/>
  <c r="AJ607" i="2" s="1"/>
  <c r="Y806" i="1"/>
  <c r="AA607" i="2" s="1"/>
  <c r="AB607" i="2" s="1"/>
  <c r="AL1124" i="1"/>
  <c r="AL1117" i="1"/>
  <c r="AR98" i="1"/>
  <c r="AP1087" i="1"/>
  <c r="AP1141" i="1" s="1"/>
  <c r="AP1140" i="1"/>
  <c r="AR1138" i="1"/>
  <c r="AL1139" i="1"/>
  <c r="AQ1087" i="1"/>
  <c r="AQ1140" i="1"/>
  <c r="AL1127" i="1"/>
  <c r="AL1130" i="1" s="1"/>
  <c r="BA127" i="1"/>
  <c r="BC106" i="2" s="1"/>
  <c r="BD106" i="2" s="1"/>
  <c r="BA1117" i="1"/>
  <c r="BA214" i="1"/>
  <c r="BC176" i="2" s="1"/>
  <c r="BD176" i="2" s="1"/>
  <c r="BA1123" i="1"/>
  <c r="AR1120" i="1"/>
  <c r="AR1121" i="1" s="1"/>
  <c r="AN1087" i="1"/>
  <c r="AN1141" i="1" s="1"/>
  <c r="AN1140" i="1"/>
  <c r="AN1126" i="1"/>
  <c r="BB487" i="1"/>
  <c r="BB498" i="1" s="1"/>
  <c r="AR468" i="1"/>
  <c r="AR1132" i="1" s="1"/>
  <c r="AH505" i="1"/>
  <c r="BB481" i="1"/>
  <c r="BB486" i="1" s="1"/>
  <c r="Y1094" i="1"/>
  <c r="AA814" i="2" s="1"/>
  <c r="AB814" i="2" s="1"/>
  <c r="BA29" i="1"/>
  <c r="BC29" i="2" s="1"/>
  <c r="BD29" i="2" s="1"/>
  <c r="AL29" i="1"/>
  <c r="AL1116" i="1" s="1"/>
  <c r="AD746" i="1"/>
  <c r="AG28" i="1"/>
  <c r="AI28" i="2" s="1"/>
  <c r="AJ28" i="2" s="1"/>
  <c r="BB60" i="1"/>
  <c r="BB93" i="1" s="1"/>
  <c r="BB1119" i="1" s="1"/>
  <c r="BB1088" i="1"/>
  <c r="BB1089" i="1" s="1"/>
  <c r="AR448" i="1"/>
  <c r="AB486" i="1"/>
  <c r="AB730" i="1"/>
  <c r="AB746" i="1"/>
  <c r="AB1094" i="1"/>
  <c r="AD28" i="1"/>
  <c r="AD29" i="1" s="1"/>
  <c r="AD1116" i="1" s="1"/>
  <c r="AD486" i="1"/>
  <c r="AN222" i="1"/>
  <c r="AG1094" i="1"/>
  <c r="AD730" i="1"/>
  <c r="AD726" i="1"/>
  <c r="AD1137" i="1" s="1"/>
  <c r="AL214" i="1"/>
  <c r="BB1090" i="1"/>
  <c r="BB1094" i="1" s="1"/>
  <c r="AR1094" i="1"/>
  <c r="AD98" i="1"/>
  <c r="AD132" i="1"/>
  <c r="AD1094" i="1"/>
  <c r="AD1145" i="1" s="1"/>
  <c r="AB199" i="1"/>
  <c r="AB1123" i="1" s="1"/>
  <c r="AB213" i="1"/>
  <c r="AB1125" i="1" s="1"/>
  <c r="AB132" i="1"/>
  <c r="AR199" i="1"/>
  <c r="AR1123" i="1" s="1"/>
  <c r="AQ222" i="1"/>
  <c r="AS184" i="2" s="1"/>
  <c r="AT184" i="2" s="1"/>
  <c r="BA731" i="1"/>
  <c r="Y746" i="1"/>
  <c r="AA558" i="2" s="1"/>
  <c r="AB558" i="2" s="1"/>
  <c r="AB24" i="1"/>
  <c r="AB29" i="1" s="1"/>
  <c r="AB1116" i="1" s="1"/>
  <c r="AB126" i="1"/>
  <c r="AB1122" i="1" s="1"/>
  <c r="AB182" i="1"/>
  <c r="AB448" i="1"/>
  <c r="AB596" i="1"/>
  <c r="AB1135" i="1" s="1"/>
  <c r="AD182" i="1"/>
  <c r="AD596" i="1"/>
  <c r="AD1135" i="1" s="1"/>
  <c r="AG213" i="1"/>
  <c r="AG468" i="1"/>
  <c r="AG486" i="1"/>
  <c r="AI371" i="2" s="1"/>
  <c r="AJ371" i="2" s="1"/>
  <c r="AG730" i="1"/>
  <c r="AI544" i="2" s="1"/>
  <c r="AJ544" i="2" s="1"/>
  <c r="AG746" i="1"/>
  <c r="AI558" i="2" s="1"/>
  <c r="AJ558" i="2" s="1"/>
  <c r="BB733" i="1"/>
  <c r="BB746" i="1" s="1"/>
  <c r="AR501" i="1"/>
  <c r="AR1143" i="1" s="1"/>
  <c r="AB726" i="1"/>
  <c r="AB1137" i="1" s="1"/>
  <c r="AL731" i="1"/>
  <c r="AL747" i="1" s="1"/>
  <c r="AB93" i="1"/>
  <c r="AB1119" i="1" s="1"/>
  <c r="AB468" i="1"/>
  <c r="AB1132" i="1" s="1"/>
  <c r="AD126" i="1"/>
  <c r="AD1122" i="1" s="1"/>
  <c r="AD93" i="1"/>
  <c r="AD1119" i="1" s="1"/>
  <c r="AD199" i="1"/>
  <c r="AD1123" i="1" s="1"/>
  <c r="AD213" i="1"/>
  <c r="AD1125" i="1" s="1"/>
  <c r="AD448" i="1"/>
  <c r="AD468" i="1"/>
  <c r="AD1132" i="1" s="1"/>
  <c r="AG24" i="1"/>
  <c r="AI24" i="2" s="1"/>
  <c r="AJ24" i="2" s="1"/>
  <c r="AG126" i="1"/>
  <c r="AG93" i="1"/>
  <c r="AG98" i="1"/>
  <c r="AI77" i="2" s="1"/>
  <c r="AJ77" i="2" s="1"/>
  <c r="AG182" i="1"/>
  <c r="AI144" i="2" s="1"/>
  <c r="AJ144" i="2" s="1"/>
  <c r="AG132" i="1"/>
  <c r="AI111" i="2" s="1"/>
  <c r="AJ111" i="2" s="1"/>
  <c r="AG596" i="1"/>
  <c r="AG726" i="1"/>
  <c r="AG199" i="1"/>
  <c r="AL501" i="1"/>
  <c r="AL1143" i="1" s="1"/>
  <c r="AL127" i="1"/>
  <c r="BB215" i="1"/>
  <c r="BB213" i="1"/>
  <c r="BB1125" i="1" s="1"/>
  <c r="AR838" i="1"/>
  <c r="AR726" i="1"/>
  <c r="AR1137" i="1" s="1"/>
  <c r="AR28" i="1"/>
  <c r="AR213" i="1"/>
  <c r="AR1125" i="1" s="1"/>
  <c r="BB7" i="1"/>
  <c r="AR596" i="1"/>
  <c r="AR1135" i="1" s="1"/>
  <c r="BB187" i="1"/>
  <c r="BB199" i="1" s="1"/>
  <c r="BB1123" i="1" s="1"/>
  <c r="BB725" i="1"/>
  <c r="BB726" i="1" s="1"/>
  <c r="BB1137" i="1" s="1"/>
  <c r="AI1088" i="1"/>
  <c r="AK808" i="2" s="1"/>
  <c r="AL808" i="2" s="1"/>
  <c r="AI1091" i="1"/>
  <c r="AK811" i="2" s="1"/>
  <c r="AL811" i="2" s="1"/>
  <c r="BB597" i="1"/>
  <c r="BB502" i="1"/>
  <c r="BB793" i="1"/>
  <c r="BB806" i="1" s="1"/>
  <c r="AI452" i="1"/>
  <c r="BB572" i="1"/>
  <c r="BB534" i="1"/>
  <c r="BB122" i="1"/>
  <c r="BB133" i="1"/>
  <c r="BB182" i="1" s="1"/>
  <c r="BB807" i="1"/>
  <c r="BB816" i="1" s="1"/>
  <c r="AH125" i="1"/>
  <c r="AI466" i="1"/>
  <c r="AI481" i="1"/>
  <c r="AI508" i="1"/>
  <c r="AI532" i="1"/>
  <c r="AI766" i="1"/>
  <c r="AI793" i="1"/>
  <c r="AK594" i="2" s="1"/>
  <c r="AL594" i="2" s="1"/>
  <c r="AH124" i="1"/>
  <c r="AH623" i="1"/>
  <c r="AI796" i="1"/>
  <c r="AI1090" i="1"/>
  <c r="AI1092" i="1"/>
  <c r="AK815" i="2"/>
  <c r="AL815" i="2" s="1"/>
  <c r="BB839" i="1"/>
  <c r="AI597" i="1"/>
  <c r="AH727" i="1"/>
  <c r="AH215" i="1"/>
  <c r="AH320" i="1"/>
  <c r="AH8" i="1"/>
  <c r="AH780" i="1"/>
  <c r="AI465" i="1"/>
  <c r="AH606" i="1"/>
  <c r="AH615" i="1"/>
  <c r="AH725" i="1"/>
  <c r="AI773" i="1"/>
  <c r="AI795" i="1"/>
  <c r="AI1093" i="1"/>
  <c r="AH603" i="1"/>
  <c r="BB128" i="1"/>
  <c r="BB132" i="1" s="1"/>
  <c r="AI744" i="1"/>
  <c r="AI780" i="1"/>
  <c r="BB30" i="1"/>
  <c r="AH1090" i="1"/>
  <c r="AH499" i="1"/>
  <c r="AH500" i="1" s="1"/>
  <c r="AH1088" i="1"/>
  <c r="AH1089" i="1" s="1"/>
  <c r="AH101" i="1"/>
  <c r="AH103" i="1"/>
  <c r="AH105" i="1"/>
  <c r="AH107" i="1"/>
  <c r="AH109" i="1"/>
  <c r="AH112" i="1"/>
  <c r="AH115" i="1"/>
  <c r="AH121" i="1"/>
  <c r="AH60" i="1"/>
  <c r="AH69" i="1"/>
  <c r="AH74" i="1"/>
  <c r="AH94" i="1"/>
  <c r="AH133" i="1"/>
  <c r="AH135" i="1"/>
  <c r="AH137" i="1"/>
  <c r="AH140" i="1"/>
  <c r="AH158" i="1"/>
  <c r="AH160" i="1"/>
  <c r="AH192" i="1"/>
  <c r="AH194" i="1"/>
  <c r="AH188" i="1"/>
  <c r="AH190" i="1"/>
  <c r="AH200" i="1"/>
  <c r="AH206" i="1"/>
  <c r="AH208" i="1"/>
  <c r="AH129" i="1"/>
  <c r="AH131" i="1"/>
  <c r="AH162" i="1"/>
  <c r="AH201" i="1"/>
  <c r="AH428" i="1"/>
  <c r="AH430" i="1"/>
  <c r="AH432" i="1"/>
  <c r="AH435" i="1"/>
  <c r="AH437" i="1"/>
  <c r="AH440" i="1"/>
  <c r="AH442" i="1"/>
  <c r="AH444" i="1"/>
  <c r="AH449" i="1"/>
  <c r="AH451" i="1"/>
  <c r="AH464" i="1"/>
  <c r="AH466" i="1"/>
  <c r="AH481" i="1"/>
  <c r="AH483" i="1"/>
  <c r="AH485" i="1"/>
  <c r="AH489" i="1"/>
  <c r="AH494" i="1"/>
  <c r="AH503" i="1"/>
  <c r="AH508" i="1"/>
  <c r="AH509" i="1"/>
  <c r="AH519" i="1"/>
  <c r="AH532" i="1"/>
  <c r="AH530" i="1"/>
  <c r="AH557" i="1"/>
  <c r="AH562" i="1"/>
  <c r="AH572" i="1"/>
  <c r="AH597" i="1"/>
  <c r="AH728" i="1"/>
  <c r="AI553" i="1"/>
  <c r="AI464" i="1"/>
  <c r="AI782" i="1"/>
  <c r="AI807" i="1"/>
  <c r="AI794" i="1"/>
  <c r="AI521" i="1"/>
  <c r="AI534" i="1"/>
  <c r="AI733" i="1"/>
  <c r="AI745" i="1"/>
  <c r="AI768" i="1"/>
  <c r="AI775" i="1"/>
  <c r="AH7" i="1"/>
  <c r="AH9" i="1"/>
  <c r="AH11" i="1"/>
  <c r="AH15" i="1"/>
  <c r="AH19" i="1"/>
  <c r="AH21" i="1"/>
  <c r="AH23" i="1"/>
  <c r="AH31" i="1"/>
  <c r="AH59" i="1" s="1"/>
  <c r="AH99" i="1"/>
  <c r="AH102" i="1"/>
  <c r="AH104" i="1"/>
  <c r="AH106" i="1"/>
  <c r="AH108" i="1"/>
  <c r="AH111" i="1"/>
  <c r="AH113" i="1"/>
  <c r="AH114" i="1"/>
  <c r="AH116" i="1"/>
  <c r="AH117" i="1"/>
  <c r="AH122" i="1"/>
  <c r="AH61" i="1"/>
  <c r="AH70" i="1"/>
  <c r="AH97" i="1"/>
  <c r="AH134" i="1"/>
  <c r="AH136" i="1"/>
  <c r="AH138" i="1"/>
  <c r="AH142" i="1"/>
  <c r="AH157" i="1"/>
  <c r="AH209" i="1"/>
  <c r="AH159" i="1"/>
  <c r="AH191" i="1"/>
  <c r="AH193" i="1"/>
  <c r="AH187" i="1"/>
  <c r="AH189" i="1"/>
  <c r="AH205" i="1"/>
  <c r="AH207" i="1"/>
  <c r="AH128" i="1"/>
  <c r="AH130" i="1"/>
  <c r="AH161" i="1"/>
  <c r="AH163" i="1"/>
  <c r="AH223" i="1"/>
  <c r="AH425" i="1"/>
  <c r="AH429" i="1"/>
  <c r="AH431" i="1"/>
  <c r="AH434" i="1"/>
  <c r="AH436" i="1"/>
  <c r="AH438" i="1"/>
  <c r="AH441" i="1"/>
  <c r="AH443" i="1"/>
  <c r="AH447" i="1"/>
  <c r="AH450" i="1"/>
  <c r="AH452" i="1"/>
  <c r="AH465" i="1"/>
  <c r="AH467" i="1"/>
  <c r="AH482" i="1"/>
  <c r="AH484" i="1"/>
  <c r="AH487" i="1"/>
  <c r="AH488" i="1"/>
  <c r="AH490" i="1"/>
  <c r="AH496" i="1"/>
  <c r="AH599" i="1"/>
  <c r="AH604" i="1"/>
  <c r="AH611" i="1"/>
  <c r="AH745" i="1"/>
  <c r="AI530" i="1"/>
  <c r="AI783" i="1"/>
  <c r="AH330" i="1"/>
  <c r="AH225" i="1"/>
  <c r="AH619" i="1"/>
  <c r="AH744" i="1"/>
  <c r="AH224" i="1"/>
  <c r="AH502" i="1"/>
  <c r="AH506" i="1"/>
  <c r="AH513" i="1"/>
  <c r="AH521" i="1"/>
  <c r="AH534" i="1"/>
  <c r="AH553" i="1"/>
  <c r="AH561" i="1"/>
  <c r="AH573" i="1"/>
  <c r="AH595" i="1"/>
  <c r="AH598" i="1"/>
  <c r="AH729" i="1"/>
  <c r="AH622" i="1"/>
  <c r="AH807" i="1"/>
  <c r="AH816" i="1" s="1"/>
  <c r="AH1093" i="1"/>
  <c r="AH322" i="1"/>
  <c r="AH1092" i="1"/>
  <c r="AH1091" i="1"/>
  <c r="AH733" i="1"/>
  <c r="AH783" i="1"/>
  <c r="AH782" i="1"/>
  <c r="AS559" i="2" l="1"/>
  <c r="AT559" i="2" s="1"/>
  <c r="AH346" i="1"/>
  <c r="BB621" i="1"/>
  <c r="BB1136" i="1" s="1"/>
  <c r="BB838" i="1"/>
  <c r="BB1140" i="1" s="1"/>
  <c r="AH319" i="1"/>
  <c r="AH786" i="1"/>
  <c r="AH621" i="1"/>
  <c r="AI786" i="1"/>
  <c r="AK587" i="2" s="1"/>
  <c r="AL587" i="2" s="1"/>
  <c r="AH420" i="1"/>
  <c r="AH498" i="1"/>
  <c r="BA1134" i="1"/>
  <c r="S790" i="2"/>
  <c r="T790" i="2" s="1"/>
  <c r="Q867" i="3"/>
  <c r="X39" i="3" s="1"/>
  <c r="AB1145" i="1"/>
  <c r="BA1143" i="1"/>
  <c r="BA1121" i="1"/>
  <c r="BB1129" i="1"/>
  <c r="BB1130" i="1" s="1"/>
  <c r="BB420" i="1"/>
  <c r="AH1129" i="1"/>
  <c r="AG420" i="1"/>
  <c r="AI306" i="2" s="1"/>
  <c r="AJ306" i="2" s="1"/>
  <c r="AH1136" i="1"/>
  <c r="AI816" i="1"/>
  <c r="AK617" i="2" s="1"/>
  <c r="AL617" i="2" s="1"/>
  <c r="AK608" i="2"/>
  <c r="AL608" i="2" s="1"/>
  <c r="Q1093" i="1"/>
  <c r="AK813" i="2"/>
  <c r="AL813" i="2" s="1"/>
  <c r="Q1092" i="1"/>
  <c r="AK812" i="2"/>
  <c r="AL812" i="2" s="1"/>
  <c r="Q1090" i="1"/>
  <c r="AK810" i="2"/>
  <c r="AL810" i="2" s="1"/>
  <c r="AG1145" i="1"/>
  <c r="AI814" i="2"/>
  <c r="AJ814" i="2" s="1"/>
  <c r="BC629" i="2"/>
  <c r="BD629" i="2" s="1"/>
  <c r="BA1140" i="1"/>
  <c r="Q783" i="1"/>
  <c r="AK586" i="2"/>
  <c r="AL586" i="2" s="1"/>
  <c r="AK571" i="2"/>
  <c r="AL571" i="2" s="1"/>
  <c r="Q782" i="1"/>
  <c r="AK585" i="2"/>
  <c r="AL585" i="2" s="1"/>
  <c r="AK570" i="2"/>
  <c r="AL570" i="2" s="1"/>
  <c r="Q733" i="1"/>
  <c r="AK547" i="2"/>
  <c r="AL547" i="2" s="1"/>
  <c r="AK573" i="2"/>
  <c r="AL573" i="2" s="1"/>
  <c r="Q775" i="1"/>
  <c r="AK581" i="2"/>
  <c r="AL581" i="2" s="1"/>
  <c r="Q745" i="1"/>
  <c r="AK557" i="2"/>
  <c r="AL557" i="2" s="1"/>
  <c r="Q744" i="1"/>
  <c r="AK556" i="2"/>
  <c r="AL556" i="2" s="1"/>
  <c r="Q795" i="1"/>
  <c r="AK596" i="2"/>
  <c r="AL596" i="2" s="1"/>
  <c r="Q794" i="1"/>
  <c r="AK595" i="2"/>
  <c r="AL595" i="2" s="1"/>
  <c r="Q773" i="1"/>
  <c r="AK579" i="2"/>
  <c r="AL579" i="2" s="1"/>
  <c r="Q796" i="1"/>
  <c r="AK597" i="2"/>
  <c r="AL597" i="2" s="1"/>
  <c r="Q768" i="1"/>
  <c r="AK577" i="2"/>
  <c r="AL577" i="2" s="1"/>
  <c r="AK574" i="2"/>
  <c r="AL574" i="2" s="1"/>
  <c r="Q780" i="1"/>
  <c r="AK584" i="2"/>
  <c r="AL584" i="2" s="1"/>
  <c r="AK567" i="2"/>
  <c r="AL567" i="2" s="1"/>
  <c r="AK568" i="2"/>
  <c r="AL568" i="2" s="1"/>
  <c r="Q766" i="1"/>
  <c r="AK575" i="2"/>
  <c r="AL575" i="2" s="1"/>
  <c r="AQ1141" i="1"/>
  <c r="AQ1142" i="1" s="1"/>
  <c r="AS807" i="2"/>
  <c r="AT807" i="2" s="1"/>
  <c r="BA1141" i="1"/>
  <c r="BC807" i="2"/>
  <c r="BD807" i="2" s="1"/>
  <c r="BA1124" i="1"/>
  <c r="BA1139" i="1"/>
  <c r="Q534" i="1"/>
  <c r="AK412" i="2"/>
  <c r="AL412" i="2" s="1"/>
  <c r="Q465" i="1"/>
  <c r="AK347" i="2"/>
  <c r="AL347" i="2" s="1"/>
  <c r="Q508" i="1"/>
  <c r="AK391" i="2"/>
  <c r="AL391" i="2" s="1"/>
  <c r="Q452" i="1"/>
  <c r="AK338" i="2"/>
  <c r="AL338" i="2" s="1"/>
  <c r="AG1137" i="1"/>
  <c r="AI540" i="2"/>
  <c r="AJ540" i="2" s="1"/>
  <c r="Q530" i="1"/>
  <c r="AK414" i="2"/>
  <c r="AL414" i="2" s="1"/>
  <c r="Q521" i="1"/>
  <c r="AK402" i="2"/>
  <c r="AL402" i="2" s="1"/>
  <c r="Q464" i="1"/>
  <c r="AK346" i="2"/>
  <c r="AL346" i="2" s="1"/>
  <c r="AG1136" i="1"/>
  <c r="AI466" i="2"/>
  <c r="AJ466" i="2" s="1"/>
  <c r="AG1132" i="1"/>
  <c r="AI350" i="2"/>
  <c r="AJ350" i="2" s="1"/>
  <c r="Q553" i="1"/>
  <c r="AK421" i="2"/>
  <c r="AL421" i="2" s="1"/>
  <c r="Q481" i="1"/>
  <c r="AK366" i="2"/>
  <c r="AL366" i="2" s="1"/>
  <c r="AG1135" i="1"/>
  <c r="AI445" i="2"/>
  <c r="AJ445" i="2" s="1"/>
  <c r="Q597" i="1"/>
  <c r="AK446" i="2"/>
  <c r="AL446" i="2" s="1"/>
  <c r="Q532" i="1"/>
  <c r="AK411" i="2"/>
  <c r="AL411" i="2" s="1"/>
  <c r="Q466" i="1"/>
  <c r="AK348" i="2"/>
  <c r="AL348" i="2" s="1"/>
  <c r="BA747" i="1"/>
  <c r="BC545" i="2"/>
  <c r="BD545" i="2" s="1"/>
  <c r="AG1122" i="1"/>
  <c r="AI105" i="2"/>
  <c r="AJ105" i="2" s="1"/>
  <c r="AG1125" i="1"/>
  <c r="AI175" i="2"/>
  <c r="AJ175" i="2" s="1"/>
  <c r="AG1123" i="1"/>
  <c r="AI161" i="2"/>
  <c r="AJ161" i="2" s="1"/>
  <c r="AQ1126" i="1"/>
  <c r="AG1119" i="1"/>
  <c r="AI72" i="2"/>
  <c r="AJ72" i="2" s="1"/>
  <c r="AH216" i="1"/>
  <c r="BB216" i="1"/>
  <c r="AR1145" i="1"/>
  <c r="AL1140" i="1"/>
  <c r="AL1142" i="1" s="1"/>
  <c r="AD1117" i="1"/>
  <c r="AD1118" i="1" s="1"/>
  <c r="AB501" i="1"/>
  <c r="AB1143" i="1" s="1"/>
  <c r="AS6" i="2"/>
  <c r="AT6" i="2" s="1"/>
  <c r="AD1131" i="1"/>
  <c r="AD1134" i="1" s="1"/>
  <c r="AD476" i="1"/>
  <c r="AR1131" i="1"/>
  <c r="AR1134" i="1" s="1"/>
  <c r="AR476" i="1"/>
  <c r="AG1131" i="1"/>
  <c r="AG476" i="1"/>
  <c r="AI361" i="2" s="1"/>
  <c r="AJ361" i="2" s="1"/>
  <c r="AB1131" i="1"/>
  <c r="AB1134" i="1" s="1"/>
  <c r="AB476" i="1"/>
  <c r="AD1124" i="1"/>
  <c r="AD501" i="1"/>
  <c r="AD1143" i="1" s="1"/>
  <c r="AB1118" i="1"/>
  <c r="AD1120" i="1"/>
  <c r="AD1121" i="1" s="1"/>
  <c r="AB1120" i="1"/>
  <c r="AB1121" i="1" s="1"/>
  <c r="AL1118" i="1"/>
  <c r="AL1126" i="1" s="1"/>
  <c r="AB1138" i="1"/>
  <c r="AB1139" i="1" s="1"/>
  <c r="BB501" i="1"/>
  <c r="BB1143" i="1" s="1"/>
  <c r="Q793" i="1"/>
  <c r="Q664" i="3" s="1"/>
  <c r="AI806" i="1"/>
  <c r="AK607" i="2" s="1"/>
  <c r="AL607" i="2" s="1"/>
  <c r="AD1138" i="1"/>
  <c r="AD1139" i="1" s="1"/>
  <c r="AG1138" i="1"/>
  <c r="AP1142" i="1"/>
  <c r="AO1115" i="1" s="1"/>
  <c r="AR1139" i="1"/>
  <c r="AN1142" i="1"/>
  <c r="AM1115" i="1" s="1"/>
  <c r="AG1120" i="1"/>
  <c r="AD1127" i="1"/>
  <c r="AD1130" i="1" s="1"/>
  <c r="AB1124" i="1"/>
  <c r="AG1127" i="1"/>
  <c r="AG1130" i="1" s="1"/>
  <c r="AB1127" i="1"/>
  <c r="AB1130" i="1" s="1"/>
  <c r="AG1117" i="1"/>
  <c r="AR1127" i="1"/>
  <c r="AR1130" i="1" s="1"/>
  <c r="BA222" i="1"/>
  <c r="BC184" i="2" s="1"/>
  <c r="BD184" i="2" s="1"/>
  <c r="BA1116" i="1"/>
  <c r="BA1118" i="1" s="1"/>
  <c r="BB1120" i="1"/>
  <c r="BB1121" i="1" s="1"/>
  <c r="AR1087" i="1"/>
  <c r="AR1141" i="1" s="1"/>
  <c r="AR1140" i="1"/>
  <c r="AG29" i="1"/>
  <c r="AG501" i="1"/>
  <c r="AR214" i="1"/>
  <c r="Q807" i="1"/>
  <c r="Q678" i="3" s="1"/>
  <c r="AH726" i="1"/>
  <c r="AH1137" i="1" s="1"/>
  <c r="AL222" i="1"/>
  <c r="AG838" i="1"/>
  <c r="AI629" i="2" s="1"/>
  <c r="AJ629" i="2" s="1"/>
  <c r="Y838" i="1"/>
  <c r="AA629" i="2" s="1"/>
  <c r="AB629" i="2" s="1"/>
  <c r="AH746" i="1"/>
  <c r="AB127" i="1"/>
  <c r="AB214" i="1"/>
  <c r="Q892" i="3"/>
  <c r="AK816" i="2"/>
  <c r="AL816" i="2" s="1"/>
  <c r="AD731" i="1"/>
  <c r="AD747" i="1" s="1"/>
  <c r="AG214" i="1"/>
  <c r="AI176" i="2" s="1"/>
  <c r="AJ176" i="2" s="1"/>
  <c r="AH28" i="1"/>
  <c r="Q1091" i="1"/>
  <c r="Q888" i="3" s="1"/>
  <c r="AI1094" i="1"/>
  <c r="AK814" i="2" s="1"/>
  <c r="AL814" i="2" s="1"/>
  <c r="AB731" i="1"/>
  <c r="AB747" i="1" s="1"/>
  <c r="Q1088" i="1"/>
  <c r="Q885" i="3" s="1"/>
  <c r="AI1089" i="1"/>
  <c r="AK809" i="2" s="1"/>
  <c r="AL809" i="2" s="1"/>
  <c r="AH1094" i="1"/>
  <c r="AI746" i="1"/>
  <c r="AK558" i="2" s="1"/>
  <c r="AL558" i="2" s="1"/>
  <c r="AH132" i="1"/>
  <c r="AH199" i="1"/>
  <c r="AH1123" i="1" s="1"/>
  <c r="AH730" i="1"/>
  <c r="AD214" i="1"/>
  <c r="AD127" i="1"/>
  <c r="AH448" i="1"/>
  <c r="AH126" i="1"/>
  <c r="AH1122" i="1" s="1"/>
  <c r="AH486" i="1"/>
  <c r="AH468" i="1"/>
  <c r="AH1132" i="1" s="1"/>
  <c r="AH93" i="1"/>
  <c r="AH1119" i="1" s="1"/>
  <c r="AR731" i="1"/>
  <c r="AR747" i="1" s="1"/>
  <c r="AG731" i="1"/>
  <c r="AG127" i="1"/>
  <c r="AI106" i="2" s="1"/>
  <c r="AJ106" i="2" s="1"/>
  <c r="AH596" i="1"/>
  <c r="AH1135" i="1" s="1"/>
  <c r="AH213" i="1"/>
  <c r="AH1125" i="1" s="1"/>
  <c r="AH182" i="1"/>
  <c r="AH98" i="1"/>
  <c r="AH1117" i="1" s="1"/>
  <c r="AH24" i="1"/>
  <c r="BB214" i="1"/>
  <c r="R839" i="1"/>
  <c r="R1070" i="1" s="1"/>
  <c r="BB1070" i="1"/>
  <c r="BB28" i="1"/>
  <c r="BB596" i="1"/>
  <c r="BB1135" i="1" s="1"/>
  <c r="AR13" i="1"/>
  <c r="BB13" i="1" s="1"/>
  <c r="AR12" i="1"/>
  <c r="BA6" i="1" l="1"/>
  <c r="BC559" i="2"/>
  <c r="BD559" i="2" s="1"/>
  <c r="Q495" i="3"/>
  <c r="Q786" i="1"/>
  <c r="S810" i="2"/>
  <c r="T810" i="2" s="1"/>
  <c r="Q887" i="3"/>
  <c r="S813" i="2"/>
  <c r="T813" i="2" s="1"/>
  <c r="Q890" i="3"/>
  <c r="S414" i="2"/>
  <c r="T414" i="2" s="1"/>
  <c r="Q456" i="3"/>
  <c r="S812" i="2"/>
  <c r="T812" i="2" s="1"/>
  <c r="Q889" i="3"/>
  <c r="S568" i="2"/>
  <c r="T568" i="2" s="1"/>
  <c r="Q637" i="3"/>
  <c r="S584" i="2"/>
  <c r="T584" i="2" s="1"/>
  <c r="Q654" i="3"/>
  <c r="S574" i="2"/>
  <c r="T574" i="2" s="1"/>
  <c r="Q643" i="3"/>
  <c r="S597" i="2"/>
  <c r="T597" i="2" s="1"/>
  <c r="Q667" i="3"/>
  <c r="S596" i="2"/>
  <c r="T596" i="2" s="1"/>
  <c r="Q666" i="3"/>
  <c r="S573" i="2"/>
  <c r="T573" i="2" s="1"/>
  <c r="Q642" i="3"/>
  <c r="S570" i="2"/>
  <c r="T570" i="2" s="1"/>
  <c r="Q639" i="3"/>
  <c r="S571" i="2"/>
  <c r="T571" i="2" s="1"/>
  <c r="Q640" i="3"/>
  <c r="S575" i="2"/>
  <c r="T575" i="2" s="1"/>
  <c r="Q644" i="3"/>
  <c r="S567" i="2"/>
  <c r="T567" i="2" s="1"/>
  <c r="Q636" i="3"/>
  <c r="S577" i="2"/>
  <c r="T577" i="2" s="1"/>
  <c r="Q646" i="3"/>
  <c r="S579" i="2"/>
  <c r="T579" i="2" s="1"/>
  <c r="Q648" i="3"/>
  <c r="S595" i="2"/>
  <c r="T595" i="2" s="1"/>
  <c r="Q665" i="3"/>
  <c r="S581" i="2"/>
  <c r="T581" i="2" s="1"/>
  <c r="Q650" i="3"/>
  <c r="S585" i="2"/>
  <c r="T585" i="2" s="1"/>
  <c r="Q655" i="3"/>
  <c r="S586" i="2"/>
  <c r="T586" i="2" s="1"/>
  <c r="Q656" i="3"/>
  <c r="S366" i="2"/>
  <c r="T366" i="2" s="1"/>
  <c r="Q408" i="3"/>
  <c r="S421" i="2"/>
  <c r="T421" i="2" s="1"/>
  <c r="Q467" i="3"/>
  <c r="S346" i="2"/>
  <c r="T346" i="2" s="1"/>
  <c r="Q388" i="3"/>
  <c r="S347" i="2"/>
  <c r="T347" i="2" s="1"/>
  <c r="Q389" i="3"/>
  <c r="S556" i="2"/>
  <c r="T556" i="2" s="1"/>
  <c r="Q622" i="3"/>
  <c r="S547" i="2"/>
  <c r="T547" i="2" s="1"/>
  <c r="Q611" i="3"/>
  <c r="S411" i="2"/>
  <c r="T411" i="2" s="1"/>
  <c r="Q458" i="3"/>
  <c r="S402" i="2"/>
  <c r="T402" i="2" s="1"/>
  <c r="Q445" i="3"/>
  <c r="S338" i="2"/>
  <c r="T338" i="2" s="1"/>
  <c r="Q377" i="3"/>
  <c r="S391" i="2"/>
  <c r="T391" i="2" s="1"/>
  <c r="Q433" i="3"/>
  <c r="S412" i="2"/>
  <c r="T412" i="2" s="1"/>
  <c r="Q459" i="3"/>
  <c r="S557" i="2"/>
  <c r="T557" i="2" s="1"/>
  <c r="Q623" i="3"/>
  <c r="S348" i="2"/>
  <c r="T348" i="2" s="1"/>
  <c r="Q390" i="3"/>
  <c r="R867" i="3"/>
  <c r="Y39" i="3" s="1"/>
  <c r="R700" i="3"/>
  <c r="AG1124" i="1"/>
  <c r="AH1145" i="1"/>
  <c r="BA1142" i="1"/>
  <c r="AG1134" i="1"/>
  <c r="S446" i="2"/>
  <c r="T446" i="2" s="1"/>
  <c r="Q1094" i="1"/>
  <c r="S811" i="2"/>
  <c r="T811" i="2" s="1"/>
  <c r="Q1089" i="1"/>
  <c r="S808" i="2"/>
  <c r="T808" i="2" s="1"/>
  <c r="S815" i="2"/>
  <c r="T815" i="2" s="1"/>
  <c r="BA1126" i="1"/>
  <c r="AG1139" i="1"/>
  <c r="Q746" i="1"/>
  <c r="Q816" i="1"/>
  <c r="S608" i="2"/>
  <c r="T608" i="2" s="1"/>
  <c r="Q806" i="1"/>
  <c r="S594" i="2"/>
  <c r="T594" i="2" s="1"/>
  <c r="AG747" i="1"/>
  <c r="AI545" i="2"/>
  <c r="AJ545" i="2" s="1"/>
  <c r="AG1143" i="1"/>
  <c r="AI385" i="2"/>
  <c r="AJ385" i="2" s="1"/>
  <c r="AG1121" i="1"/>
  <c r="AG1116" i="1"/>
  <c r="AG1118" i="1" s="1"/>
  <c r="AI29" i="2"/>
  <c r="AJ29" i="2" s="1"/>
  <c r="BC6" i="2"/>
  <c r="BD6" i="2" s="1"/>
  <c r="BB1145" i="1"/>
  <c r="AH1131" i="1"/>
  <c r="AH1134" i="1" s="1"/>
  <c r="AH476" i="1"/>
  <c r="AH1138" i="1"/>
  <c r="AH1139" i="1" s="1"/>
  <c r="AK1115" i="1"/>
  <c r="AP1113" i="1"/>
  <c r="AD1126" i="1"/>
  <c r="AH1124" i="1"/>
  <c r="Y1087" i="1"/>
  <c r="Y1140" i="1"/>
  <c r="AB1126" i="1"/>
  <c r="AG1087" i="1"/>
  <c r="AG1140" i="1"/>
  <c r="AR1142" i="1"/>
  <c r="AN1113" i="1"/>
  <c r="AH1127" i="1"/>
  <c r="AH1130" i="1" s="1"/>
  <c r="AH1120" i="1"/>
  <c r="AH1121" i="1" s="1"/>
  <c r="AH29" i="1"/>
  <c r="AH1116" i="1" s="1"/>
  <c r="AH1118" i="1" s="1"/>
  <c r="AB222" i="1"/>
  <c r="AG222" i="1"/>
  <c r="AI184" i="2" s="1"/>
  <c r="AJ184" i="2" s="1"/>
  <c r="AI838" i="1"/>
  <c r="AK629" i="2" s="1"/>
  <c r="AL629" i="2" s="1"/>
  <c r="AD222" i="1"/>
  <c r="AH731" i="1"/>
  <c r="AH747" i="1" s="1"/>
  <c r="AH127" i="1"/>
  <c r="AH214" i="1"/>
  <c r="AH501" i="1"/>
  <c r="AH1143" i="1" s="1"/>
  <c r="BB1087" i="1"/>
  <c r="BB1141" i="1" s="1"/>
  <c r="BB1142" i="1" s="1"/>
  <c r="BB12" i="1"/>
  <c r="AR22" i="1"/>
  <c r="BB22" i="1" s="1"/>
  <c r="AI559" i="2" l="1"/>
  <c r="AJ559" i="2" s="1"/>
  <c r="Q838" i="1"/>
  <c r="S809" i="2"/>
  <c r="T809" i="2" s="1"/>
  <c r="Q886" i="3"/>
  <c r="S816" i="2"/>
  <c r="T816" i="2" s="1"/>
  <c r="Q893" i="3"/>
  <c r="S814" i="2"/>
  <c r="T814" i="2" s="1"/>
  <c r="Q891" i="3"/>
  <c r="X40" i="3" s="1"/>
  <c r="S607" i="2"/>
  <c r="T607" i="2" s="1"/>
  <c r="Q677" i="3"/>
  <c r="S587" i="2"/>
  <c r="T587" i="2" s="1"/>
  <c r="Q657" i="3"/>
  <c r="S617" i="2"/>
  <c r="T617" i="2" s="1"/>
  <c r="Q687" i="3"/>
  <c r="S558" i="2"/>
  <c r="T558" i="2" s="1"/>
  <c r="Q624" i="3"/>
  <c r="X36" i="3" s="1"/>
  <c r="AG1126" i="1"/>
  <c r="AG1141" i="1"/>
  <c r="AG1142" i="1" s="1"/>
  <c r="AI807" i="2"/>
  <c r="AJ807" i="2" s="1"/>
  <c r="Y1141" i="1"/>
  <c r="Y1142" i="1" s="1"/>
  <c r="AA807" i="2"/>
  <c r="AB807" i="2" s="1"/>
  <c r="AL1113" i="1"/>
  <c r="AI6" i="2"/>
  <c r="AJ6" i="2" s="1"/>
  <c r="AI1087" i="1"/>
  <c r="AI1140" i="1"/>
  <c r="AH1126" i="1"/>
  <c r="AH222" i="1"/>
  <c r="AR15" i="1"/>
  <c r="Q1140" i="1" l="1"/>
  <c r="Q699" i="3"/>
  <c r="X38" i="3" s="1"/>
  <c r="Q1087" i="1"/>
  <c r="S629" i="2"/>
  <c r="T629" i="2" s="1"/>
  <c r="AI1141" i="1"/>
  <c r="AI1142" i="1" s="1"/>
  <c r="AK807" i="2"/>
  <c r="AL807" i="2" s="1"/>
  <c r="BB15" i="1"/>
  <c r="AR31" i="1"/>
  <c r="AR59" i="1" s="1"/>
  <c r="AR1117" i="1" l="1"/>
  <c r="S807" i="2"/>
  <c r="T807" i="2" s="1"/>
  <c r="Q884" i="3"/>
  <c r="Q1141" i="1"/>
  <c r="Q1142" i="1" s="1"/>
  <c r="BB31" i="1"/>
  <c r="BB59" i="1" s="1"/>
  <c r="V114" i="1"/>
  <c r="BB1117" i="1" l="1"/>
  <c r="Y519" i="1"/>
  <c r="V193" i="1"/>
  <c r="V513" i="1"/>
  <c r="V619" i="1"/>
  <c r="V727" i="1"/>
  <c r="V775" i="1"/>
  <c r="V780" i="1"/>
  <c r="V782" i="1"/>
  <c r="V1090" i="1"/>
  <c r="V1091" i="1"/>
  <c r="V23" i="1"/>
  <c r="V21" i="1"/>
  <c r="V8" i="1"/>
  <c r="V807" i="1"/>
  <c r="V816" i="1" s="1"/>
  <c r="V773" i="1"/>
  <c r="V745" i="1"/>
  <c r="V744" i="1"/>
  <c r="V733" i="1"/>
  <c r="V729" i="1"/>
  <c r="V728" i="1"/>
  <c r="V615" i="1"/>
  <c r="V611" i="1"/>
  <c r="V606" i="1"/>
  <c r="V604" i="1"/>
  <c r="V603" i="1"/>
  <c r="V599" i="1"/>
  <c r="V505" i="1"/>
  <c r="V598" i="1"/>
  <c r="V597" i="1"/>
  <c r="V595" i="1"/>
  <c r="V572" i="1"/>
  <c r="V573" i="1"/>
  <c r="V562" i="1"/>
  <c r="V561" i="1"/>
  <c r="V557" i="1"/>
  <c r="V553" i="1"/>
  <c r="V530" i="1"/>
  <c r="V534" i="1"/>
  <c r="V532" i="1"/>
  <c r="V521" i="1"/>
  <c r="V509" i="1"/>
  <c r="V508" i="1"/>
  <c r="V506" i="1"/>
  <c r="V503" i="1"/>
  <c r="V502" i="1"/>
  <c r="V330" i="1"/>
  <c r="V320" i="1"/>
  <c r="V346" i="1" s="1"/>
  <c r="V1093" i="1"/>
  <c r="V1092" i="1"/>
  <c r="V1088" i="1"/>
  <c r="V1089" i="1" s="1"/>
  <c r="V783" i="1"/>
  <c r="V623" i="1"/>
  <c r="V622" i="1"/>
  <c r="V499" i="1"/>
  <c r="V500" i="1" s="1"/>
  <c r="V496" i="1"/>
  <c r="V494" i="1"/>
  <c r="V490" i="1"/>
  <c r="V489" i="1"/>
  <c r="V488" i="1"/>
  <c r="V487" i="1"/>
  <c r="V485" i="1"/>
  <c r="V484" i="1"/>
  <c r="V483" i="1"/>
  <c r="V482" i="1"/>
  <c r="V481" i="1"/>
  <c r="V467" i="1"/>
  <c r="V466" i="1"/>
  <c r="V465" i="1"/>
  <c r="V464" i="1"/>
  <c r="V451" i="1"/>
  <c r="V450" i="1"/>
  <c r="V449" i="1"/>
  <c r="V447" i="1"/>
  <c r="V444" i="1"/>
  <c r="V443" i="1"/>
  <c r="V442" i="1"/>
  <c r="V441" i="1"/>
  <c r="V440" i="1"/>
  <c r="V438" i="1"/>
  <c r="V437" i="1"/>
  <c r="V436" i="1"/>
  <c r="V435" i="1"/>
  <c r="V434" i="1"/>
  <c r="V432" i="1"/>
  <c r="V431" i="1"/>
  <c r="V430" i="1"/>
  <c r="V428" i="1"/>
  <c r="V425" i="1"/>
  <c r="V225" i="1"/>
  <c r="V224" i="1"/>
  <c r="V223" i="1"/>
  <c r="V201" i="1"/>
  <c r="V215" i="1"/>
  <c r="V163" i="1"/>
  <c r="V162" i="1"/>
  <c r="V161" i="1"/>
  <c r="V131" i="1"/>
  <c r="V130" i="1"/>
  <c r="V129" i="1"/>
  <c r="V128" i="1"/>
  <c r="V208" i="1"/>
  <c r="V207" i="1"/>
  <c r="V206" i="1"/>
  <c r="V205" i="1"/>
  <c r="V200" i="1"/>
  <c r="V190" i="1"/>
  <c r="V189" i="1"/>
  <c r="V188" i="1"/>
  <c r="V187" i="1"/>
  <c r="V194" i="1"/>
  <c r="V192" i="1"/>
  <c r="V191" i="1"/>
  <c r="V160" i="1"/>
  <c r="V159" i="1"/>
  <c r="V209" i="1"/>
  <c r="V158" i="1"/>
  <c r="V157" i="1"/>
  <c r="V142" i="1"/>
  <c r="V140" i="1"/>
  <c r="V138" i="1"/>
  <c r="V137" i="1"/>
  <c r="V136" i="1"/>
  <c r="V135" i="1"/>
  <c r="V134" i="1"/>
  <c r="V133" i="1"/>
  <c r="V97" i="1"/>
  <c r="V94" i="1"/>
  <c r="V74" i="1"/>
  <c r="V70" i="1"/>
  <c r="V69" i="1"/>
  <c r="V61" i="1"/>
  <c r="V60" i="1"/>
  <c r="V125" i="1"/>
  <c r="V122" i="1"/>
  <c r="V121" i="1"/>
  <c r="V117" i="1"/>
  <c r="V116" i="1"/>
  <c r="V115" i="1"/>
  <c r="V113" i="1"/>
  <c r="V112" i="1"/>
  <c r="V111" i="1"/>
  <c r="V109" i="1"/>
  <c r="V108" i="1"/>
  <c r="V107" i="1"/>
  <c r="V106" i="1"/>
  <c r="V105" i="1"/>
  <c r="V104" i="1"/>
  <c r="V103" i="1"/>
  <c r="V102" i="1"/>
  <c r="V101" i="1"/>
  <c r="V99" i="1"/>
  <c r="V32" i="1"/>
  <c r="V31" i="1"/>
  <c r="V30" i="1"/>
  <c r="V22" i="1"/>
  <c r="V20" i="1"/>
  <c r="V19" i="1"/>
  <c r="V15" i="1"/>
  <c r="V12" i="1"/>
  <c r="V11" i="1"/>
  <c r="V59" i="1" l="1"/>
  <c r="V319" i="1"/>
  <c r="V621" i="1"/>
  <c r="V1136" i="1" s="1"/>
  <c r="V420" i="1"/>
  <c r="V786" i="1"/>
  <c r="V498" i="1"/>
  <c r="V1129" i="1"/>
  <c r="AI519" i="1"/>
  <c r="AA400" i="2"/>
  <c r="AB400" i="2" s="1"/>
  <c r="V216" i="1"/>
  <c r="V132" i="1"/>
  <c r="V486" i="1"/>
  <c r="V746" i="1"/>
  <c r="V730" i="1"/>
  <c r="V28" i="1"/>
  <c r="V98" i="1"/>
  <c r="V1094" i="1"/>
  <c r="V448" i="1"/>
  <c r="V24" i="1"/>
  <c r="V126" i="1"/>
  <c r="V1122" i="1" s="1"/>
  <c r="V199" i="1"/>
  <c r="V1123" i="1" s="1"/>
  <c r="V468" i="1"/>
  <c r="V1132" i="1" s="1"/>
  <c r="V726" i="1"/>
  <c r="V1137" i="1" s="1"/>
  <c r="V93" i="1"/>
  <c r="V1119" i="1" s="1"/>
  <c r="V182" i="1"/>
  <c r="V213" i="1"/>
  <c r="V1125" i="1" s="1"/>
  <c r="V519" i="1"/>
  <c r="V596" i="1" s="1"/>
  <c r="V1135" i="1" s="1"/>
  <c r="V1145" i="1" l="1"/>
  <c r="Q519" i="1"/>
  <c r="AK400" i="2"/>
  <c r="AL400" i="2" s="1"/>
  <c r="V1131" i="1"/>
  <c r="V1134" i="1" s="1"/>
  <c r="V476" i="1"/>
  <c r="V1138" i="1"/>
  <c r="V1139" i="1" s="1"/>
  <c r="V1120" i="1"/>
  <c r="V1121" i="1" s="1"/>
  <c r="V1117" i="1"/>
  <c r="V1124" i="1"/>
  <c r="V1127" i="1"/>
  <c r="V1130" i="1" s="1"/>
  <c r="V29" i="1"/>
  <c r="V1116" i="1" s="1"/>
  <c r="V501" i="1"/>
  <c r="V1143" i="1" s="1"/>
  <c r="V127" i="1"/>
  <c r="V214" i="1"/>
  <c r="V731" i="1"/>
  <c r="V747" i="1" s="1"/>
  <c r="S400" i="2" l="1"/>
  <c r="T400" i="2" s="1"/>
  <c r="Q443" i="3"/>
  <c r="V1118" i="1"/>
  <c r="V1126" i="1" s="1"/>
  <c r="V222" i="1"/>
  <c r="T1093" i="1" l="1"/>
  <c r="Z1093" i="1" s="1"/>
  <c r="AJ1093" i="1" s="1"/>
  <c r="R1093" i="1" s="1"/>
  <c r="R890" i="3" s="1"/>
  <c r="T1092" i="1"/>
  <c r="Z1092" i="1" s="1"/>
  <c r="AJ1092" i="1" s="1"/>
  <c r="R1092" i="1" s="1"/>
  <c r="R889" i="3" s="1"/>
  <c r="T1091" i="1"/>
  <c r="Z1091" i="1" s="1"/>
  <c r="T1090" i="1"/>
  <c r="T1088" i="1"/>
  <c r="T1089" i="1" s="1"/>
  <c r="Z783" i="1"/>
  <c r="Z782" i="1"/>
  <c r="T807" i="1"/>
  <c r="T816" i="1" s="1"/>
  <c r="Z775" i="1"/>
  <c r="Z773" i="1"/>
  <c r="Z768" i="1"/>
  <c r="Z766" i="1"/>
  <c r="T745" i="1"/>
  <c r="Z745" i="1" s="1"/>
  <c r="T744" i="1"/>
  <c r="T733" i="1"/>
  <c r="T597" i="1"/>
  <c r="T553" i="1"/>
  <c r="Z553" i="1" s="1"/>
  <c r="T530" i="1"/>
  <c r="Z530" i="1" s="1"/>
  <c r="T534" i="1"/>
  <c r="Z534" i="1" s="1"/>
  <c r="T532" i="1"/>
  <c r="Z532" i="1" s="1"/>
  <c r="T521" i="1"/>
  <c r="Z521" i="1" s="1"/>
  <c r="T519" i="1"/>
  <c r="Z519" i="1" s="1"/>
  <c r="T508" i="1"/>
  <c r="Z508" i="1" s="1"/>
  <c r="T481" i="1"/>
  <c r="Z481" i="1" s="1"/>
  <c r="T466" i="1"/>
  <c r="Z466" i="1" s="1"/>
  <c r="T465" i="1"/>
  <c r="Z465" i="1" s="1"/>
  <c r="T464" i="1"/>
  <c r="Z464" i="1" s="1"/>
  <c r="T452" i="1"/>
  <c r="Z452" i="1" s="1"/>
  <c r="Z597" i="1" l="1"/>
  <c r="AZ729" i="1"/>
  <c r="BB729" i="1" s="1"/>
  <c r="AZ728" i="1"/>
  <c r="BB728" i="1" s="1"/>
  <c r="T1094" i="1"/>
  <c r="T746" i="1"/>
  <c r="AJ481" i="1"/>
  <c r="R637" i="3"/>
  <c r="R640" i="3"/>
  <c r="R643" i="3"/>
  <c r="AJ768" i="1"/>
  <c r="R768" i="1" s="1"/>
  <c r="R646" i="3" s="1"/>
  <c r="AJ775" i="1"/>
  <c r="R775" i="1" s="1"/>
  <c r="R650" i="3" s="1"/>
  <c r="AJ783" i="1"/>
  <c r="AJ745" i="1"/>
  <c r="R745" i="1" s="1"/>
  <c r="R623" i="3" s="1"/>
  <c r="R639" i="3"/>
  <c r="R642" i="3"/>
  <c r="AJ766" i="1"/>
  <c r="R766" i="1" s="1"/>
  <c r="R644" i="3" s="1"/>
  <c r="AJ773" i="1"/>
  <c r="R773" i="1" s="1"/>
  <c r="R648" i="3" s="1"/>
  <c r="AJ782" i="1"/>
  <c r="R782" i="1" s="1"/>
  <c r="R655" i="3" s="1"/>
  <c r="AJ464" i="1"/>
  <c r="R464" i="1" s="1"/>
  <c r="R388" i="3" s="1"/>
  <c r="AJ466" i="1"/>
  <c r="R466" i="1" s="1"/>
  <c r="R390" i="3" s="1"/>
  <c r="AJ508" i="1"/>
  <c r="R508" i="1" s="1"/>
  <c r="R433" i="3" s="1"/>
  <c r="AJ521" i="1"/>
  <c r="R521" i="1" s="1"/>
  <c r="R445" i="3" s="1"/>
  <c r="AJ553" i="1"/>
  <c r="R553" i="1" s="1"/>
  <c r="R467" i="3" s="1"/>
  <c r="AJ465" i="1"/>
  <c r="R465" i="1" s="1"/>
  <c r="R389" i="3" s="1"/>
  <c r="AJ519" i="1"/>
  <c r="R519" i="1" s="1"/>
  <c r="R443" i="3" s="1"/>
  <c r="AJ532" i="1"/>
  <c r="R532" i="1" s="1"/>
  <c r="R458" i="3" s="1"/>
  <c r="AJ530" i="1"/>
  <c r="R530" i="1" s="1"/>
  <c r="R456" i="3" s="1"/>
  <c r="Z733" i="1"/>
  <c r="AJ534" i="1"/>
  <c r="Z744" i="1"/>
  <c r="Z780" i="1"/>
  <c r="AJ780" i="1" s="1"/>
  <c r="Z1090" i="1"/>
  <c r="AZ727" i="1"/>
  <c r="Z807" i="1"/>
  <c r="Z1088" i="1"/>
  <c r="Z1089" i="1" s="1"/>
  <c r="AJ1091" i="1"/>
  <c r="Z786" i="1" l="1"/>
  <c r="R783" i="1"/>
  <c r="AJ786" i="1"/>
  <c r="AZ730" i="1"/>
  <c r="AZ731" i="1" s="1"/>
  <c r="AZ747" i="1" s="1"/>
  <c r="AZ6" i="1" s="1"/>
  <c r="AJ807" i="1"/>
  <c r="AJ816" i="1" s="1"/>
  <c r="Z816" i="1"/>
  <c r="AJ1090" i="1"/>
  <c r="Z1094" i="1"/>
  <c r="AJ744" i="1"/>
  <c r="R744" i="1" s="1"/>
  <c r="R622" i="3" s="1"/>
  <c r="AJ733" i="1"/>
  <c r="R733" i="1" s="1"/>
  <c r="R611" i="3" s="1"/>
  <c r="Z746" i="1"/>
  <c r="AJ597" i="1"/>
  <c r="R1091" i="1"/>
  <c r="R888" i="3" s="1"/>
  <c r="R481" i="1"/>
  <c r="AJ1088" i="1"/>
  <c r="AJ1089" i="1" s="1"/>
  <c r="R656" i="3" l="1"/>
  <c r="R408" i="3"/>
  <c r="AZ1138" i="1"/>
  <c r="AZ1139" i="1" s="1"/>
  <c r="R1090" i="1"/>
  <c r="AJ1094" i="1"/>
  <c r="R746" i="1"/>
  <c r="R624" i="3" s="1"/>
  <c r="Y36" i="3" s="1"/>
  <c r="AJ746" i="1"/>
  <c r="R597" i="1"/>
  <c r="R534" i="1"/>
  <c r="R459" i="3" s="1"/>
  <c r="R780" i="1"/>
  <c r="R654" i="3" s="1"/>
  <c r="R636" i="3"/>
  <c r="R807" i="1"/>
  <c r="R1088" i="1"/>
  <c r="BB727" i="1"/>
  <c r="BB730" i="1" s="1"/>
  <c r="R495" i="3" l="1"/>
  <c r="R786" i="1"/>
  <c r="R657" i="3" s="1"/>
  <c r="R816" i="1"/>
  <c r="R687" i="3" s="1"/>
  <c r="R678" i="3"/>
  <c r="R1089" i="1"/>
  <c r="R886" i="3" s="1"/>
  <c r="R885" i="3"/>
  <c r="R893" i="3"/>
  <c r="R892" i="3"/>
  <c r="R1094" i="1"/>
  <c r="R891" i="3" s="1"/>
  <c r="Y40" i="3" s="1"/>
  <c r="R887" i="3"/>
  <c r="BB731" i="1"/>
  <c r="BB747" i="1" s="1"/>
  <c r="BB1138" i="1"/>
  <c r="BB1139" i="1" s="1"/>
  <c r="X796" i="1"/>
  <c r="X795" i="1"/>
  <c r="X794" i="1"/>
  <c r="X793" i="1"/>
  <c r="X806" i="1" l="1"/>
  <c r="X838" i="1" s="1"/>
  <c r="AB793" i="1"/>
  <c r="AD793" i="1"/>
  <c r="AD794" i="1"/>
  <c r="AB794" i="1"/>
  <c r="AB795" i="1"/>
  <c r="AD795" i="1"/>
  <c r="AD796" i="1"/>
  <c r="AB796" i="1"/>
  <c r="V793" i="1"/>
  <c r="T793" i="1"/>
  <c r="V794" i="1"/>
  <c r="T794" i="1"/>
  <c r="V795" i="1"/>
  <c r="V796" i="1"/>
  <c r="T796" i="1"/>
  <c r="AJ452" i="1" l="1"/>
  <c r="R452" i="1" s="1"/>
  <c r="R377" i="3" s="1"/>
  <c r="T806" i="1"/>
  <c r="T838" i="1" s="1"/>
  <c r="V806" i="1"/>
  <c r="V838" i="1" s="1"/>
  <c r="AB806" i="1"/>
  <c r="AB838" i="1" s="1"/>
  <c r="AD806" i="1"/>
  <c r="AD838" i="1" s="1"/>
  <c r="X1087" i="1"/>
  <c r="X1140" i="1"/>
  <c r="AH796" i="1"/>
  <c r="Z796" i="1"/>
  <c r="Z795" i="1"/>
  <c r="Z794" i="1"/>
  <c r="Z793" i="1"/>
  <c r="AH794" i="1"/>
  <c r="AH795" i="1"/>
  <c r="AH793" i="1"/>
  <c r="X1" i="1" l="1"/>
  <c r="AH806" i="1"/>
  <c r="AH838" i="1" s="1"/>
  <c r="Z806" i="1"/>
  <c r="Z838" i="1" s="1"/>
  <c r="AB1087" i="1"/>
  <c r="AB1140" i="1"/>
  <c r="AD1087" i="1"/>
  <c r="AD1140" i="1"/>
  <c r="V1087" i="1"/>
  <c r="V1140" i="1"/>
  <c r="T1087" i="1"/>
  <c r="T1140" i="1"/>
  <c r="X1141" i="1"/>
  <c r="X1142" i="1" s="1"/>
  <c r="W1115" i="1" s="1"/>
  <c r="AJ795" i="1"/>
  <c r="R795" i="1" s="1"/>
  <c r="R666" i="3" s="1"/>
  <c r="AJ794" i="1"/>
  <c r="R794" i="1" s="1"/>
  <c r="R665" i="3" s="1"/>
  <c r="AJ796" i="1"/>
  <c r="AJ793" i="1"/>
  <c r="V1" i="1" l="1"/>
  <c r="AD1" i="1"/>
  <c r="AB1141" i="1"/>
  <c r="AB1142" i="1" s="1"/>
  <c r="AJ806" i="1"/>
  <c r="AJ838" i="1" s="1"/>
  <c r="X1113" i="1"/>
  <c r="Z1087" i="1"/>
  <c r="Z1141" i="1" s="1"/>
  <c r="Z1140" i="1"/>
  <c r="AH1087" i="1"/>
  <c r="AH1140" i="1"/>
  <c r="T1141" i="1"/>
  <c r="T1142" i="1" s="1"/>
  <c r="V1141" i="1"/>
  <c r="V1142" i="1" s="1"/>
  <c r="U1115" i="1" s="1"/>
  <c r="AD1141" i="1"/>
  <c r="AD1142" i="1" s="1"/>
  <c r="AC1115" i="1" s="1"/>
  <c r="R796" i="1"/>
  <c r="R667" i="3" s="1"/>
  <c r="R793" i="1"/>
  <c r="R664" i="3" s="1"/>
  <c r="AH1141" i="1" l="1"/>
  <c r="AH1142" i="1" s="1"/>
  <c r="R806" i="1"/>
  <c r="Z1142" i="1"/>
  <c r="AD1113" i="1"/>
  <c r="V1113" i="1"/>
  <c r="AJ1087" i="1"/>
  <c r="AJ1140" i="1"/>
  <c r="AR8" i="1"/>
  <c r="AR24" i="1" s="1"/>
  <c r="AR29" i="1" s="1"/>
  <c r="AR1116" i="1" s="1"/>
  <c r="AR1118" i="1" s="1"/>
  <c r="R838" i="1" l="1"/>
  <c r="R699" i="3" s="1"/>
  <c r="Y38" i="3" s="1"/>
  <c r="R677" i="3"/>
  <c r="AJ1141" i="1"/>
  <c r="AJ1142" i="1" s="1"/>
  <c r="BB8" i="1"/>
  <c r="BB24" i="1" s="1"/>
  <c r="BB29" i="1" s="1"/>
  <c r="BB1116" i="1" s="1"/>
  <c r="BB1118" i="1" s="1"/>
  <c r="R1140" i="1" l="1"/>
  <c r="R1087" i="1"/>
  <c r="R1141" i="1" s="1"/>
  <c r="R1142" i="1" l="1"/>
  <c r="R884" i="3"/>
  <c r="AR116" i="1"/>
  <c r="BB116" i="1" s="1"/>
  <c r="AR106" i="1"/>
  <c r="BB106" i="1" l="1"/>
  <c r="AR107" i="1"/>
  <c r="BB107" i="1" s="1"/>
  <c r="AR126" i="1" l="1"/>
  <c r="BB126" i="1"/>
  <c r="AR127" i="1" l="1"/>
  <c r="AR222" i="1" s="1"/>
  <c r="AR1122" i="1"/>
  <c r="AR1124" i="1" s="1"/>
  <c r="AR1126" i="1" s="1"/>
  <c r="AQ1115" i="1" s="1"/>
  <c r="BB127" i="1"/>
  <c r="BB222" i="1" s="1"/>
  <c r="BB6" i="1" s="1"/>
  <c r="BB1122" i="1"/>
  <c r="BB1124" i="1" s="1"/>
  <c r="BB1126" i="1" s="1"/>
  <c r="AR1113" i="1" l="1"/>
  <c r="AH1100" i="1" l="1"/>
  <c r="AJ1100" i="1" s="1"/>
  <c r="R1100" i="1" s="1"/>
  <c r="R896" i="3" s="1"/>
  <c r="AH1103" i="1"/>
  <c r="AJ1103" i="1" s="1"/>
  <c r="R1103" i="1" s="1"/>
  <c r="R899" i="3" s="1"/>
  <c r="AB1104" i="1"/>
  <c r="AB1" i="1" l="1"/>
  <c r="AB1144" i="1"/>
  <c r="AA1115" i="1" s="1"/>
  <c r="AH1104" i="1"/>
  <c r="AJ1098" i="1"/>
  <c r="AB1113" i="1" l="1"/>
  <c r="AH1144" i="1"/>
  <c r="AG1115" i="1" s="1"/>
  <c r="AJ1104" i="1"/>
  <c r="AV1104" i="1"/>
  <c r="AZ1104" i="1"/>
  <c r="AH1113" i="1" l="1"/>
  <c r="AZ1144" i="1"/>
  <c r="AY1115" i="1" s="1"/>
  <c r="AV1144" i="1"/>
  <c r="AU1115" i="1" s="1"/>
  <c r="AJ1144" i="1"/>
  <c r="BB1098" i="1"/>
  <c r="BB1104" i="1" s="1"/>
  <c r="AV1113" i="1" l="1"/>
  <c r="AZ1113" i="1"/>
  <c r="BB1144" i="1"/>
  <c r="BA1115" i="1" s="1"/>
  <c r="R1098" i="1"/>
  <c r="R1104" i="1" l="1"/>
  <c r="R900" i="3" s="1"/>
  <c r="Y41" i="3" s="1"/>
  <c r="R894" i="3"/>
  <c r="BB1113" i="1"/>
  <c r="R1144" i="1" l="1"/>
  <c r="T569" i="1"/>
  <c r="Z569" i="1" s="1"/>
  <c r="Y456" i="1"/>
  <c r="T456" i="1"/>
  <c r="Y724" i="1"/>
  <c r="T724" i="1"/>
  <c r="Y569" i="1"/>
  <c r="Y727" i="1"/>
  <c r="T727" i="1"/>
  <c r="S1135" i="1"/>
  <c r="AI724" i="1" l="1"/>
  <c r="Q724" i="1" s="1"/>
  <c r="AA538" i="2"/>
  <c r="AB538" i="2" s="1"/>
  <c r="AA541" i="2"/>
  <c r="AB541" i="2" s="1"/>
  <c r="AI569" i="1"/>
  <c r="AA436" i="2"/>
  <c r="AB436" i="2" s="1"/>
  <c r="AI456" i="1"/>
  <c r="AA342" i="2"/>
  <c r="AB342" i="2" s="1"/>
  <c r="Z727" i="1"/>
  <c r="Z724" i="1"/>
  <c r="AJ724" i="1" s="1"/>
  <c r="R724" i="1" s="1"/>
  <c r="R602" i="3" s="1"/>
  <c r="Z456" i="1"/>
  <c r="AJ456" i="1" s="1"/>
  <c r="R456" i="1" s="1"/>
  <c r="R381" i="3" s="1"/>
  <c r="AI727" i="1"/>
  <c r="AK541" i="2" s="1"/>
  <c r="AL541" i="2" s="1"/>
  <c r="T718" i="1" l="1"/>
  <c r="Z718" i="1" s="1"/>
  <c r="AJ718" i="1" s="1"/>
  <c r="R718" i="1" s="1"/>
  <c r="R596" i="3" s="1"/>
  <c r="Y718" i="1"/>
  <c r="AI718" i="1" s="1"/>
  <c r="Q718" i="1" s="1"/>
  <c r="Q596" i="3" s="1"/>
  <c r="U536" i="2"/>
  <c r="V536" i="2" s="1"/>
  <c r="U482" i="2"/>
  <c r="V482" i="2" s="1"/>
  <c r="Y640" i="1"/>
  <c r="T640" i="1"/>
  <c r="Z640" i="1" s="1"/>
  <c r="AJ640" i="1" s="1"/>
  <c r="R640" i="1" s="1"/>
  <c r="R533" i="3" s="1"/>
  <c r="S538" i="2"/>
  <c r="T538" i="2" s="1"/>
  <c r="Q602" i="3"/>
  <c r="AK538" i="2"/>
  <c r="AL538" i="2" s="1"/>
  <c r="Q569" i="1"/>
  <c r="AK436" i="2"/>
  <c r="AL436" i="2" s="1"/>
  <c r="Q456" i="1"/>
  <c r="AK342" i="2"/>
  <c r="AL342" i="2" s="1"/>
  <c r="T696" i="1"/>
  <c r="Z696" i="1" s="1"/>
  <c r="Y696" i="1"/>
  <c r="Y682" i="1"/>
  <c r="T682" i="1"/>
  <c r="Z682" i="1" s="1"/>
  <c r="Y619" i="1"/>
  <c r="T619" i="1"/>
  <c r="Q727" i="1"/>
  <c r="Q605" i="3" s="1"/>
  <c r="AJ727" i="1"/>
  <c r="U310" i="2" l="1"/>
  <c r="V310" i="2" s="1"/>
  <c r="AI640" i="1"/>
  <c r="AA482" i="2"/>
  <c r="AB482" i="2" s="1"/>
  <c r="DO482" i="2"/>
  <c r="DB482" i="2"/>
  <c r="DO536" i="2"/>
  <c r="DB536" i="2"/>
  <c r="U242" i="2"/>
  <c r="V242" i="2" s="1"/>
  <c r="Y304" i="1"/>
  <c r="T304" i="1"/>
  <c r="Z304" i="1" s="1"/>
  <c r="AJ304" i="1" s="1"/>
  <c r="R304" i="1" s="1"/>
  <c r="R261" i="3" s="1"/>
  <c r="U90" i="2"/>
  <c r="V90" i="2" s="1"/>
  <c r="U254" i="2"/>
  <c r="V254" i="2" s="1"/>
  <c r="U389" i="2"/>
  <c r="V389" i="2" s="1"/>
  <c r="Y505" i="1"/>
  <c r="T505" i="1"/>
  <c r="Z505" i="1" s="1"/>
  <c r="AJ505" i="1" s="1"/>
  <c r="R505" i="1" s="1"/>
  <c r="R431" i="3" s="1"/>
  <c r="U386" i="2"/>
  <c r="V386" i="2" s="1"/>
  <c r="Y502" i="1"/>
  <c r="T502" i="1"/>
  <c r="Z502" i="1" s="1"/>
  <c r="AJ502" i="1" s="1"/>
  <c r="R502" i="1" s="1"/>
  <c r="R428" i="3" s="1"/>
  <c r="S436" i="2"/>
  <c r="T436" i="2" s="1"/>
  <c r="Q482" i="3"/>
  <c r="S342" i="2"/>
  <c r="T342" i="2" s="1"/>
  <c r="Q381" i="3"/>
  <c r="Z619" i="1"/>
  <c r="AI696" i="1"/>
  <c r="AK524" i="2" s="1"/>
  <c r="AL524" i="2" s="1"/>
  <c r="AA524" i="2"/>
  <c r="AB524" i="2" s="1"/>
  <c r="AI682" i="1"/>
  <c r="Q682" i="1" s="1"/>
  <c r="AA517" i="2"/>
  <c r="AB517" i="2" s="1"/>
  <c r="S541" i="2"/>
  <c r="T541" i="2" s="1"/>
  <c r="AI619" i="1"/>
  <c r="AA448" i="2"/>
  <c r="AB448" i="2" s="1"/>
  <c r="R727" i="1"/>
  <c r="DO386" i="2" l="1"/>
  <c r="DB386" i="2"/>
  <c r="DO389" i="2"/>
  <c r="DB389" i="2"/>
  <c r="AA242" i="2"/>
  <c r="AB242" i="2" s="1"/>
  <c r="AI304" i="1"/>
  <c r="AK482" i="2"/>
  <c r="AL482" i="2" s="1"/>
  <c r="Q640" i="1"/>
  <c r="DO254" i="2"/>
  <c r="DB254" i="2"/>
  <c r="DB242" i="2"/>
  <c r="DO242" i="2"/>
  <c r="DO310" i="2"/>
  <c r="DB310" i="2"/>
  <c r="AA386" i="2"/>
  <c r="AB386" i="2" s="1"/>
  <c r="AI502" i="1"/>
  <c r="AA389" i="2"/>
  <c r="AB389" i="2" s="1"/>
  <c r="AI505" i="1"/>
  <c r="DB90" i="2"/>
  <c r="DO90" i="2"/>
  <c r="R605" i="3"/>
  <c r="S517" i="2"/>
  <c r="T517" i="2" s="1"/>
  <c r="Q571" i="3"/>
  <c r="Q696" i="1"/>
  <c r="AK517" i="2"/>
  <c r="AL517" i="2" s="1"/>
  <c r="Q619" i="1"/>
  <c r="Q515" i="3" s="1"/>
  <c r="AK448" i="2"/>
  <c r="AL448" i="2" s="1"/>
  <c r="AK386" i="2" l="1"/>
  <c r="AL386" i="2" s="1"/>
  <c r="Q502" i="1"/>
  <c r="S482" i="2"/>
  <c r="T482" i="2" s="1"/>
  <c r="Q533" i="3"/>
  <c r="Q505" i="1"/>
  <c r="AK389" i="2"/>
  <c r="AL389" i="2" s="1"/>
  <c r="AK242" i="2"/>
  <c r="AL242" i="2" s="1"/>
  <c r="Q304" i="1"/>
  <c r="S524" i="2"/>
  <c r="T524" i="2" s="1"/>
  <c r="Q580" i="3"/>
  <c r="S448" i="2"/>
  <c r="T448" i="2" s="1"/>
  <c r="Q428" i="3" l="1"/>
  <c r="S386" i="2"/>
  <c r="T386" i="2" s="1"/>
  <c r="S242" i="2"/>
  <c r="T242" i="2" s="1"/>
  <c r="Q261" i="3"/>
  <c r="S389" i="2"/>
  <c r="T389" i="2" s="1"/>
  <c r="Q431" i="3"/>
  <c r="T454" i="1"/>
  <c r="Z454" i="1" s="1"/>
  <c r="Y454" i="1"/>
  <c r="AI454" i="1" l="1"/>
  <c r="AA340" i="2"/>
  <c r="AB340" i="2" s="1"/>
  <c r="Q454" i="1" l="1"/>
  <c r="AK340" i="2"/>
  <c r="AL340" i="2" s="1"/>
  <c r="S340" i="2" l="1"/>
  <c r="T340" i="2" s="1"/>
  <c r="Q379" i="3"/>
  <c r="Y260" i="1" l="1"/>
  <c r="T260" i="1"/>
  <c r="Z260" i="1" s="1"/>
  <c r="Y324" i="1"/>
  <c r="Y263" i="1"/>
  <c r="Y325" i="1"/>
  <c r="Z325" i="1"/>
  <c r="T327" i="1"/>
  <c r="Z327" i="1" s="1"/>
  <c r="T422" i="1"/>
  <c r="Z422" i="1" s="1"/>
  <c r="Y467" i="1"/>
  <c r="T557" i="1"/>
  <c r="Z557" i="1" s="1"/>
  <c r="Y557" i="1"/>
  <c r="Y562" i="1"/>
  <c r="T562" i="1"/>
  <c r="Z562" i="1" s="1"/>
  <c r="T573" i="1"/>
  <c r="Z573" i="1" s="1"/>
  <c r="Y567" i="1"/>
  <c r="T575" i="1"/>
  <c r="Z575" i="1" s="1"/>
  <c r="Y575" i="1"/>
  <c r="T599" i="1"/>
  <c r="Z599" i="1" s="1"/>
  <c r="Y599" i="1"/>
  <c r="Y605" i="1"/>
  <c r="Y609" i="1"/>
  <c r="T612" i="1"/>
  <c r="Z612" i="1" s="1"/>
  <c r="Y612" i="1"/>
  <c r="T615" i="1"/>
  <c r="Z615" i="1" s="1"/>
  <c r="T668" i="1"/>
  <c r="Z668" i="1" s="1"/>
  <c r="Y681" i="1"/>
  <c r="T681" i="1"/>
  <c r="Z681" i="1" s="1"/>
  <c r="Y684" i="1"/>
  <c r="T684" i="1"/>
  <c r="Z684" i="1" s="1"/>
  <c r="T560" i="1"/>
  <c r="Z560" i="1" s="1"/>
  <c r="Y560" i="1"/>
  <c r="T561" i="1"/>
  <c r="Z561" i="1" s="1"/>
  <c r="Y561" i="1"/>
  <c r="T563" i="1"/>
  <c r="Z563" i="1" s="1"/>
  <c r="Y565" i="1"/>
  <c r="T565" i="1"/>
  <c r="Z565" i="1" s="1"/>
  <c r="Y572" i="1"/>
  <c r="T595" i="1"/>
  <c r="Z595" i="1" s="1"/>
  <c r="Y595" i="1"/>
  <c r="T600" i="1"/>
  <c r="Z600" i="1" s="1"/>
  <c r="Y600" i="1"/>
  <c r="T602" i="1"/>
  <c r="Z602" i="1" s="1"/>
  <c r="T603" i="1"/>
  <c r="Z603" i="1" s="1"/>
  <c r="Y603" i="1"/>
  <c r="T604" i="1"/>
  <c r="Z604" i="1" s="1"/>
  <c r="T606" i="1"/>
  <c r="Z606" i="1" s="1"/>
  <c r="Y614" i="1"/>
  <c r="Y697" i="1"/>
  <c r="Y721" i="1"/>
  <c r="Y109" i="1"/>
  <c r="Y111" i="1"/>
  <c r="T109" i="1"/>
  <c r="Z109" i="1" s="1"/>
  <c r="Y573" i="1"/>
  <c r="Y601" i="1"/>
  <c r="T111" i="1"/>
  <c r="Z111" i="1" s="1"/>
  <c r="T605" i="1"/>
  <c r="Z605" i="1" s="1"/>
  <c r="T637" i="1"/>
  <c r="Z637" i="1" s="1"/>
  <c r="T601" i="1"/>
  <c r="Z601" i="1" s="1"/>
  <c r="Y108" i="1"/>
  <c r="T108" i="1"/>
  <c r="Z108" i="1" s="1"/>
  <c r="Y615" i="1"/>
  <c r="Y606" i="1"/>
  <c r="T566" i="1"/>
  <c r="Z566" i="1" s="1"/>
  <c r="Y604" i="1"/>
  <c r="Y680" i="1"/>
  <c r="Y668" i="1"/>
  <c r="Y422" i="1"/>
  <c r="Y685" i="1"/>
  <c r="T564" i="1"/>
  <c r="Z564" i="1" s="1"/>
  <c r="T697" i="1"/>
  <c r="Z697" i="1" s="1"/>
  <c r="Y602" i="1"/>
  <c r="T572" i="1"/>
  <c r="Z572" i="1" s="1"/>
  <c r="AJ572" i="1" s="1"/>
  <c r="R572" i="1" s="1"/>
  <c r="R485" i="3" s="1"/>
  <c r="T568" i="1"/>
  <c r="Z568" i="1" s="1"/>
  <c r="Y568" i="1"/>
  <c r="Y566" i="1"/>
  <c r="T609" i="1"/>
  <c r="Z609" i="1" s="1"/>
  <c r="T567" i="1"/>
  <c r="Z567" i="1" s="1"/>
  <c r="Y611" i="1"/>
  <c r="Y563" i="1"/>
  <c r="T467" i="1"/>
  <c r="Z467" i="1" s="1"/>
  <c r="Y327" i="1"/>
  <c r="T263" i="1"/>
  <c r="Z263" i="1" s="1"/>
  <c r="T721" i="1"/>
  <c r="Z721" i="1" s="1"/>
  <c r="T685" i="1"/>
  <c r="Z685" i="1" s="1"/>
  <c r="T680" i="1"/>
  <c r="Z680" i="1" s="1"/>
  <c r="T614" i="1"/>
  <c r="Z614" i="1" s="1"/>
  <c r="T611" i="1"/>
  <c r="Z611" i="1" s="1"/>
  <c r="Y637" i="1"/>
  <c r="Y564" i="1"/>
  <c r="T324" i="1"/>
  <c r="Z324" i="1" s="1"/>
  <c r="Y421" i="1"/>
  <c r="AA307" i="2" s="1"/>
  <c r="AB307" i="2" s="1"/>
  <c r="Y598" i="1"/>
  <c r="T421" i="1"/>
  <c r="T598" i="1"/>
  <c r="Y424" i="1"/>
  <c r="AA310" i="2" s="1"/>
  <c r="AB310" i="2" s="1"/>
  <c r="Y477" i="1"/>
  <c r="Y556" i="1"/>
  <c r="AA424" i="2" s="1"/>
  <c r="AB424" i="2" s="1"/>
  <c r="T424" i="1"/>
  <c r="T477" i="1"/>
  <c r="T480" i="1" s="1"/>
  <c r="T556" i="1"/>
  <c r="AA447" i="2" l="1"/>
  <c r="AB447" i="2" s="1"/>
  <c r="Y480" i="1"/>
  <c r="AA365" i="2" s="1"/>
  <c r="AB365" i="2" s="1"/>
  <c r="AA362" i="2"/>
  <c r="AB362" i="2" s="1"/>
  <c r="AI568" i="1"/>
  <c r="AA435" i="2"/>
  <c r="AB435" i="2" s="1"/>
  <c r="AA505" i="2"/>
  <c r="AB505" i="2" s="1"/>
  <c r="AI721" i="1"/>
  <c r="AK536" i="2" s="1"/>
  <c r="AL536" i="2" s="1"/>
  <c r="AA536" i="2"/>
  <c r="AB536" i="2" s="1"/>
  <c r="AI605" i="1"/>
  <c r="AA457" i="2"/>
  <c r="AB457" i="2" s="1"/>
  <c r="AK219" i="2"/>
  <c r="AL219" i="2" s="1"/>
  <c r="AA219" i="2"/>
  <c r="AB219" i="2" s="1"/>
  <c r="S206" i="2"/>
  <c r="T206" i="2" s="1"/>
  <c r="AA206" i="2"/>
  <c r="AB206" i="2" s="1"/>
  <c r="AA455" i="2"/>
  <c r="AB455" i="2" s="1"/>
  <c r="AI422" i="1"/>
  <c r="AA308" i="2"/>
  <c r="AB308" i="2" s="1"/>
  <c r="AI697" i="1"/>
  <c r="AA525" i="2"/>
  <c r="AB525" i="2" s="1"/>
  <c r="AI325" i="1"/>
  <c r="AA252" i="2"/>
  <c r="AB252" i="2" s="1"/>
  <c r="AI560" i="1"/>
  <c r="AA426" i="2"/>
  <c r="AB426" i="2" s="1"/>
  <c r="AK215" i="2"/>
  <c r="AL215" i="2" s="1"/>
  <c r="AA215" i="2"/>
  <c r="AB215" i="2" s="1"/>
  <c r="AI324" i="1"/>
  <c r="AA251" i="2"/>
  <c r="AB251" i="2" s="1"/>
  <c r="AI260" i="1"/>
  <c r="Q260" i="1" s="1"/>
  <c r="AA213" i="2"/>
  <c r="AB213" i="2" s="1"/>
  <c r="AK234" i="2"/>
  <c r="AL234" i="2" s="1"/>
  <c r="AA234" i="2"/>
  <c r="AB234" i="2" s="1"/>
  <c r="AI327" i="1"/>
  <c r="AK254" i="2" s="1"/>
  <c r="AL254" i="2" s="1"/>
  <c r="AA254" i="2"/>
  <c r="AB254" i="2" s="1"/>
  <c r="AA52" i="2"/>
  <c r="AB52" i="2" s="1"/>
  <c r="AI609" i="1"/>
  <c r="AA461" i="2"/>
  <c r="AB461" i="2" s="1"/>
  <c r="AI564" i="1"/>
  <c r="AA430" i="2"/>
  <c r="AB430" i="2" s="1"/>
  <c r="AI563" i="1"/>
  <c r="AA429" i="2"/>
  <c r="AB429" i="2" s="1"/>
  <c r="AI604" i="1"/>
  <c r="AA456" i="2"/>
  <c r="AB456" i="2" s="1"/>
  <c r="AI615" i="1"/>
  <c r="Q615" i="1" s="1"/>
  <c r="AA465" i="2"/>
  <c r="AB465" i="2" s="1"/>
  <c r="AI573" i="1"/>
  <c r="AA432" i="2"/>
  <c r="AB432" i="2" s="1"/>
  <c r="AI600" i="1"/>
  <c r="AA450" i="2"/>
  <c r="AB450" i="2" s="1"/>
  <c r="AI572" i="1"/>
  <c r="AA439" i="2"/>
  <c r="AB439" i="2" s="1"/>
  <c r="AI561" i="1"/>
  <c r="AA427" i="2"/>
  <c r="AB427" i="2" s="1"/>
  <c r="AI557" i="1"/>
  <c r="AA425" i="2"/>
  <c r="AB425" i="2" s="1"/>
  <c r="AI637" i="1"/>
  <c r="AA479" i="2"/>
  <c r="AB479" i="2" s="1"/>
  <c r="AI611" i="1"/>
  <c r="AA462" i="2"/>
  <c r="AB462" i="2" s="1"/>
  <c r="AI603" i="1"/>
  <c r="AA454" i="2"/>
  <c r="AB454" i="2" s="1"/>
  <c r="AI681" i="1"/>
  <c r="AA516" i="2"/>
  <c r="AB516" i="2" s="1"/>
  <c r="AI612" i="1"/>
  <c r="AA463" i="2"/>
  <c r="AB463" i="2" s="1"/>
  <c r="AI575" i="1"/>
  <c r="AA440" i="2"/>
  <c r="AB440" i="2" s="1"/>
  <c r="AI685" i="1"/>
  <c r="AA519" i="2"/>
  <c r="AB519" i="2" s="1"/>
  <c r="AI668" i="1"/>
  <c r="AA510" i="2"/>
  <c r="AB510" i="2" s="1"/>
  <c r="AI614" i="1"/>
  <c r="AA464" i="2"/>
  <c r="AB464" i="2" s="1"/>
  <c r="AI595" i="1"/>
  <c r="AA444" i="2"/>
  <c r="AB444" i="2" s="1"/>
  <c r="AI565" i="1"/>
  <c r="AA431" i="2"/>
  <c r="AB431" i="2" s="1"/>
  <c r="AI562" i="1"/>
  <c r="AA428" i="2"/>
  <c r="AB428" i="2" s="1"/>
  <c r="AI467" i="1"/>
  <c r="AA349" i="2"/>
  <c r="AB349" i="2" s="1"/>
  <c r="AI566" i="1"/>
  <c r="Q566" i="1" s="1"/>
  <c r="AA433" i="2"/>
  <c r="AB433" i="2" s="1"/>
  <c r="AI602" i="1"/>
  <c r="AA452" i="2"/>
  <c r="AB452" i="2" s="1"/>
  <c r="AI680" i="1"/>
  <c r="AA515" i="2"/>
  <c r="AB515" i="2" s="1"/>
  <c r="AI606" i="1"/>
  <c r="AA458" i="2"/>
  <c r="AB458" i="2" s="1"/>
  <c r="AI601" i="1"/>
  <c r="AA451" i="2"/>
  <c r="AB451" i="2" s="1"/>
  <c r="AI684" i="1"/>
  <c r="AA518" i="2"/>
  <c r="AB518" i="2" s="1"/>
  <c r="AI599" i="1"/>
  <c r="AA449" i="2"/>
  <c r="AB449" i="2" s="1"/>
  <c r="AI567" i="1"/>
  <c r="AA434" i="2"/>
  <c r="AB434" i="2" s="1"/>
  <c r="AK217" i="2"/>
  <c r="AL217" i="2" s="1"/>
  <c r="AA217" i="2"/>
  <c r="AB217" i="2" s="1"/>
  <c r="AK243" i="2"/>
  <c r="AL243" i="2" s="1"/>
  <c r="AI263" i="1"/>
  <c r="AK211" i="2" s="1"/>
  <c r="AL211" i="2" s="1"/>
  <c r="AA211" i="2"/>
  <c r="AB211" i="2" s="1"/>
  <c r="AI108" i="1"/>
  <c r="AA87" i="2"/>
  <c r="AB87" i="2" s="1"/>
  <c r="AA188" i="2"/>
  <c r="AB188" i="2" s="1"/>
  <c r="AA122" i="2"/>
  <c r="AB122" i="2" s="1"/>
  <c r="AI111" i="1"/>
  <c r="AA90" i="2"/>
  <c r="AB90" i="2" s="1"/>
  <c r="AK196" i="2"/>
  <c r="AL196" i="2" s="1"/>
  <c r="AI109" i="1"/>
  <c r="AA88" i="2"/>
  <c r="AB88" i="2" s="1"/>
  <c r="AA53" i="2"/>
  <c r="AB53" i="2" s="1"/>
  <c r="Y423" i="1"/>
  <c r="AA309" i="2" s="1"/>
  <c r="AB309" i="2" s="1"/>
  <c r="AI421" i="1"/>
  <c r="Z477" i="1"/>
  <c r="Z480" i="1" s="1"/>
  <c r="AI477" i="1"/>
  <c r="T423" i="1"/>
  <c r="Z421" i="1"/>
  <c r="Z423" i="1" s="1"/>
  <c r="Z556" i="1"/>
  <c r="Z424" i="1"/>
  <c r="Z598" i="1"/>
  <c r="AI598" i="1"/>
  <c r="AI556" i="1"/>
  <c r="AK424" i="2" s="1"/>
  <c r="AL424" i="2" s="1"/>
  <c r="AI424" i="1"/>
  <c r="Q721" i="1" l="1"/>
  <c r="S536" i="2" s="1"/>
  <c r="T536" i="2" s="1"/>
  <c r="Q327" i="1"/>
  <c r="S254" i="2" s="1"/>
  <c r="T254" i="2" s="1"/>
  <c r="S219" i="2"/>
  <c r="T219" i="2" s="1"/>
  <c r="S234" i="2"/>
  <c r="T234" i="2" s="1"/>
  <c r="S213" i="2"/>
  <c r="T213" i="2" s="1"/>
  <c r="Q224" i="3"/>
  <c r="S196" i="2"/>
  <c r="T196" i="2" s="1"/>
  <c r="Q205" i="3"/>
  <c r="S243" i="2"/>
  <c r="T243" i="2" s="1"/>
  <c r="Q262" i="3"/>
  <c r="AK206" i="2"/>
  <c r="AL206" i="2" s="1"/>
  <c r="AK213" i="2"/>
  <c r="AL213" i="2" s="1"/>
  <c r="Q263" i="1"/>
  <c r="AI423" i="1"/>
  <c r="AK309" i="2" s="1"/>
  <c r="AL309" i="2" s="1"/>
  <c r="AK307" i="2"/>
  <c r="AL307" i="2" s="1"/>
  <c r="Q324" i="1"/>
  <c r="AK251" i="2"/>
  <c r="AL251" i="2" s="1"/>
  <c r="Q560" i="1"/>
  <c r="AK426" i="2"/>
  <c r="AL426" i="2" s="1"/>
  <c r="Q325" i="1"/>
  <c r="AK252" i="2"/>
  <c r="AL252" i="2" s="1"/>
  <c r="Q697" i="1"/>
  <c r="AK525" i="2"/>
  <c r="AL525" i="2" s="1"/>
  <c r="AK505" i="2"/>
  <c r="AL505" i="2" s="1"/>
  <c r="AI480" i="1"/>
  <c r="AK365" i="2" s="1"/>
  <c r="AL365" i="2" s="1"/>
  <c r="AK362" i="2"/>
  <c r="AL362" i="2" s="1"/>
  <c r="Q609" i="1"/>
  <c r="AK461" i="2"/>
  <c r="AL461" i="2" s="1"/>
  <c r="AK52" i="2"/>
  <c r="AL52" i="2" s="1"/>
  <c r="Q422" i="1"/>
  <c r="AK308" i="2"/>
  <c r="AL308" i="2" s="1"/>
  <c r="AK455" i="2"/>
  <c r="AL455" i="2" s="1"/>
  <c r="Q605" i="1"/>
  <c r="AK457" i="2"/>
  <c r="AL457" i="2" s="1"/>
  <c r="Q568" i="1"/>
  <c r="AK435" i="2"/>
  <c r="AL435" i="2" s="1"/>
  <c r="AK310" i="2"/>
  <c r="AL310" i="2" s="1"/>
  <c r="Q598" i="1"/>
  <c r="AK447" i="2"/>
  <c r="AL447" i="2" s="1"/>
  <c r="Q599" i="1"/>
  <c r="AK449" i="2"/>
  <c r="AL449" i="2" s="1"/>
  <c r="Q606" i="1"/>
  <c r="AK458" i="2"/>
  <c r="AL458" i="2" s="1"/>
  <c r="Q680" i="1"/>
  <c r="AK515" i="2"/>
  <c r="AL515" i="2" s="1"/>
  <c r="AK433" i="2"/>
  <c r="AL433" i="2" s="1"/>
  <c r="Q562" i="1"/>
  <c r="AK428" i="2"/>
  <c r="AL428" i="2" s="1"/>
  <c r="Q595" i="1"/>
  <c r="AK444" i="2"/>
  <c r="AL444" i="2" s="1"/>
  <c r="Q685" i="1"/>
  <c r="AK519" i="2"/>
  <c r="AL519" i="2" s="1"/>
  <c r="Q612" i="1"/>
  <c r="AK463" i="2"/>
  <c r="AL463" i="2" s="1"/>
  <c r="Q681" i="1"/>
  <c r="AK516" i="2"/>
  <c r="AL516" i="2" s="1"/>
  <c r="Q611" i="1"/>
  <c r="AK462" i="2"/>
  <c r="AL462" i="2" s="1"/>
  <c r="Q637" i="1"/>
  <c r="AK479" i="2"/>
  <c r="AL479" i="2" s="1"/>
  <c r="Q561" i="1"/>
  <c r="AK427" i="2"/>
  <c r="AL427" i="2" s="1"/>
  <c r="Q600" i="1"/>
  <c r="AK450" i="2"/>
  <c r="AL450" i="2" s="1"/>
  <c r="AK465" i="2"/>
  <c r="AL465" i="2" s="1"/>
  <c r="Q563" i="1"/>
  <c r="AK429" i="2"/>
  <c r="AL429" i="2" s="1"/>
  <c r="Q567" i="1"/>
  <c r="AK434" i="2"/>
  <c r="AL434" i="2" s="1"/>
  <c r="Q684" i="1"/>
  <c r="AK518" i="2"/>
  <c r="AL518" i="2" s="1"/>
  <c r="Q601" i="1"/>
  <c r="AK451" i="2"/>
  <c r="AL451" i="2" s="1"/>
  <c r="Q602" i="1"/>
  <c r="AK452" i="2"/>
  <c r="AL452" i="2" s="1"/>
  <c r="Q467" i="1"/>
  <c r="AK349" i="2"/>
  <c r="AL349" i="2" s="1"/>
  <c r="Q565" i="1"/>
  <c r="AK431" i="2"/>
  <c r="AL431" i="2" s="1"/>
  <c r="Q614" i="1"/>
  <c r="AK464" i="2"/>
  <c r="AL464" i="2" s="1"/>
  <c r="Q668" i="1"/>
  <c r="AK510" i="2"/>
  <c r="AL510" i="2" s="1"/>
  <c r="Q575" i="1"/>
  <c r="AK440" i="2"/>
  <c r="AL440" i="2" s="1"/>
  <c r="Q603" i="1"/>
  <c r="AK454" i="2"/>
  <c r="AL454" i="2" s="1"/>
  <c r="Q557" i="1"/>
  <c r="AK425" i="2"/>
  <c r="AL425" i="2" s="1"/>
  <c r="Q572" i="1"/>
  <c r="AK439" i="2"/>
  <c r="AL439" i="2" s="1"/>
  <c r="Q573" i="1"/>
  <c r="AK432" i="2"/>
  <c r="AL432" i="2" s="1"/>
  <c r="Q604" i="1"/>
  <c r="AK456" i="2"/>
  <c r="AL456" i="2" s="1"/>
  <c r="Q564" i="1"/>
  <c r="AK430" i="2"/>
  <c r="AL430" i="2" s="1"/>
  <c r="AK188" i="2"/>
  <c r="AL188" i="2" s="1"/>
  <c r="Q109" i="1"/>
  <c r="AK88" i="2"/>
  <c r="AL88" i="2" s="1"/>
  <c r="Q111" i="1"/>
  <c r="AK90" i="2"/>
  <c r="AL90" i="2" s="1"/>
  <c r="AK122" i="2"/>
  <c r="AL122" i="2" s="1"/>
  <c r="Q108" i="1"/>
  <c r="AK87" i="2"/>
  <c r="AL87" i="2" s="1"/>
  <c r="AK53" i="2"/>
  <c r="AL53" i="2" s="1"/>
  <c r="AJ556" i="1"/>
  <c r="R556" i="1" s="1"/>
  <c r="R470" i="3" s="1"/>
  <c r="Q477" i="1"/>
  <c r="Q404" i="3" s="1"/>
  <c r="Q421" i="1"/>
  <c r="Q346" i="3" s="1"/>
  <c r="AJ668" i="1"/>
  <c r="R668" i="1" s="1"/>
  <c r="R562" i="3" s="1"/>
  <c r="Q424" i="1"/>
  <c r="Q349" i="3" s="1"/>
  <c r="Q556" i="1"/>
  <c r="Q470" i="3" s="1"/>
  <c r="Q496" i="3" l="1"/>
  <c r="Q599" i="3"/>
  <c r="Q276" i="3"/>
  <c r="Q251" i="3"/>
  <c r="Q236" i="3"/>
  <c r="S308" i="2"/>
  <c r="T308" i="2" s="1"/>
  <c r="Q347" i="3"/>
  <c r="S435" i="2"/>
  <c r="T435" i="2" s="1"/>
  <c r="Q481" i="3"/>
  <c r="S211" i="2"/>
  <c r="T211" i="2" s="1"/>
  <c r="Q226" i="3"/>
  <c r="S505" i="2"/>
  <c r="T505" i="2" s="1"/>
  <c r="Q557" i="3"/>
  <c r="S525" i="2"/>
  <c r="T525" i="2" s="1"/>
  <c r="Q581" i="3"/>
  <c r="S456" i="2"/>
  <c r="T456" i="2" s="1"/>
  <c r="Q503" i="3"/>
  <c r="S439" i="2"/>
  <c r="T439" i="2" s="1"/>
  <c r="Q485" i="3"/>
  <c r="S454" i="2"/>
  <c r="T454" i="2" s="1"/>
  <c r="Q501" i="3"/>
  <c r="S440" i="2"/>
  <c r="T440" i="2" s="1"/>
  <c r="Q486" i="3"/>
  <c r="S510" i="2"/>
  <c r="T510" i="2" s="1"/>
  <c r="Q562" i="3"/>
  <c r="S431" i="2"/>
  <c r="T431" i="2" s="1"/>
  <c r="Q477" i="3"/>
  <c r="S452" i="2"/>
  <c r="T452" i="2" s="1"/>
  <c r="Q500" i="3"/>
  <c r="S518" i="2"/>
  <c r="T518" i="2" s="1"/>
  <c r="Q573" i="3"/>
  <c r="S434" i="2"/>
  <c r="T434" i="2" s="1"/>
  <c r="Q480" i="3"/>
  <c r="S429" i="2"/>
  <c r="T429" i="2" s="1"/>
  <c r="Q475" i="3"/>
  <c r="S450" i="2"/>
  <c r="T450" i="2" s="1"/>
  <c r="Q498" i="3"/>
  <c r="S462" i="2"/>
  <c r="T462" i="2" s="1"/>
  <c r="Q509" i="3"/>
  <c r="S516" i="2"/>
  <c r="T516" i="2" s="1"/>
  <c r="Q570" i="3"/>
  <c r="S515" i="2"/>
  <c r="T515" i="2" s="1"/>
  <c r="Q569" i="3"/>
  <c r="S449" i="2"/>
  <c r="T449" i="2" s="1"/>
  <c r="Q497" i="3"/>
  <c r="S426" i="2"/>
  <c r="T426" i="2" s="1"/>
  <c r="Q472" i="3"/>
  <c r="S457" i="2"/>
  <c r="T457" i="2" s="1"/>
  <c r="Q504" i="3"/>
  <c r="S455" i="2"/>
  <c r="T455" i="2" s="1"/>
  <c r="Q502" i="3"/>
  <c r="S461" i="2"/>
  <c r="T461" i="2" s="1"/>
  <c r="Q508" i="3"/>
  <c r="S430" i="2"/>
  <c r="T430" i="2" s="1"/>
  <c r="Q476" i="3"/>
  <c r="S432" i="2"/>
  <c r="T432" i="2" s="1"/>
  <c r="Q478" i="3"/>
  <c r="S425" i="2"/>
  <c r="T425" i="2" s="1"/>
  <c r="Q471" i="3"/>
  <c r="S464" i="2"/>
  <c r="T464" i="2" s="1"/>
  <c r="Q511" i="3"/>
  <c r="S451" i="2"/>
  <c r="T451" i="2" s="1"/>
  <c r="Q499" i="3"/>
  <c r="S465" i="2"/>
  <c r="T465" i="2" s="1"/>
  <c r="Q512" i="3"/>
  <c r="S427" i="2"/>
  <c r="T427" i="2" s="1"/>
  <c r="Q473" i="3"/>
  <c r="S479" i="2"/>
  <c r="T479" i="2" s="1"/>
  <c r="Q530" i="3"/>
  <c r="S463" i="2"/>
  <c r="T463" i="2" s="1"/>
  <c r="Q510" i="3"/>
  <c r="S519" i="2"/>
  <c r="T519" i="2" s="1"/>
  <c r="Q574" i="3"/>
  <c r="S444" i="2"/>
  <c r="T444" i="2" s="1"/>
  <c r="Q493" i="3"/>
  <c r="S428" i="2"/>
  <c r="T428" i="2" s="1"/>
  <c r="Q474" i="3"/>
  <c r="S433" i="2"/>
  <c r="T433" i="2" s="1"/>
  <c r="Q479" i="3"/>
  <c r="S458" i="2"/>
  <c r="T458" i="2" s="1"/>
  <c r="Q505" i="3"/>
  <c r="S349" i="2"/>
  <c r="T349" i="2" s="1"/>
  <c r="Q391" i="3"/>
  <c r="S122" i="2"/>
  <c r="T122" i="2" s="1"/>
  <c r="Q129" i="3"/>
  <c r="S188" i="2"/>
  <c r="T188" i="2" s="1"/>
  <c r="Q195" i="3"/>
  <c r="S252" i="2"/>
  <c r="T252" i="2" s="1"/>
  <c r="Q274" i="3"/>
  <c r="S251" i="2"/>
  <c r="T251" i="2" s="1"/>
  <c r="Q273" i="3"/>
  <c r="S215" i="2"/>
  <c r="T215" i="2" s="1"/>
  <c r="Q227" i="3"/>
  <c r="S217" i="2"/>
  <c r="T217" i="2" s="1"/>
  <c r="Q234" i="3"/>
  <c r="S87" i="2"/>
  <c r="T87" i="2" s="1"/>
  <c r="Q93" i="3"/>
  <c r="S88" i="2"/>
  <c r="T88" i="2" s="1"/>
  <c r="Q94" i="3"/>
  <c r="S52" i="2"/>
  <c r="T52" i="2" s="1"/>
  <c r="Q56" i="3"/>
  <c r="S53" i="2"/>
  <c r="T53" i="2" s="1"/>
  <c r="Q57" i="3"/>
  <c r="S90" i="2"/>
  <c r="T90" i="2" s="1"/>
  <c r="Q96" i="3"/>
  <c r="Q423" i="1"/>
  <c r="S307" i="2"/>
  <c r="T307" i="2" s="1"/>
  <c r="Q480" i="1"/>
  <c r="S362" i="2"/>
  <c r="T362" i="2" s="1"/>
  <c r="S424" i="2"/>
  <c r="T424" i="2" s="1"/>
  <c r="S310" i="2"/>
  <c r="T310" i="2" s="1"/>
  <c r="S447" i="2"/>
  <c r="T447" i="2" s="1"/>
  <c r="S365" i="2" l="1"/>
  <c r="T365" i="2" s="1"/>
  <c r="Q407" i="3"/>
  <c r="X31" i="3" s="1"/>
  <c r="S309" i="2"/>
  <c r="T309" i="2" s="1"/>
  <c r="Q348" i="3"/>
  <c r="X18" i="3"/>
  <c r="AJ682" i="1"/>
  <c r="R682" i="1" s="1"/>
  <c r="R571" i="3" s="1"/>
  <c r="AJ696" i="1"/>
  <c r="R696" i="1" s="1"/>
  <c r="R580" i="3" s="1"/>
  <c r="AJ619" i="1"/>
  <c r="R619" i="1" l="1"/>
  <c r="R515" i="3" s="1"/>
  <c r="AJ569" i="1"/>
  <c r="R569" i="1" s="1"/>
  <c r="R482" i="3" s="1"/>
  <c r="R205" i="3"/>
  <c r="AJ260" i="1"/>
  <c r="R260" i="1" s="1"/>
  <c r="R224" i="3" s="1"/>
  <c r="R234" i="3"/>
  <c r="R251" i="3"/>
  <c r="AJ324" i="1"/>
  <c r="R324" i="1" s="1"/>
  <c r="R273" i="3" s="1"/>
  <c r="R195" i="3"/>
  <c r="AJ263" i="1"/>
  <c r="R263" i="1" s="1"/>
  <c r="R226" i="3" s="1"/>
  <c r="R227" i="3"/>
  <c r="R236" i="3"/>
  <c r="R262" i="3"/>
  <c r="AJ325" i="1"/>
  <c r="R325" i="1" s="1"/>
  <c r="R274" i="3" s="1"/>
  <c r="AJ327" i="1"/>
  <c r="R327" i="1" s="1"/>
  <c r="R276" i="3" s="1"/>
  <c r="AJ422" i="1"/>
  <c r="R422" i="1" s="1"/>
  <c r="R347" i="3" s="1"/>
  <c r="AJ454" i="1"/>
  <c r="R454" i="1" s="1"/>
  <c r="R379" i="3" s="1"/>
  <c r="AJ467" i="1"/>
  <c r="R467" i="1" s="1"/>
  <c r="R391" i="3" s="1"/>
  <c r="AJ557" i="1"/>
  <c r="R557" i="1" s="1"/>
  <c r="R471" i="3" s="1"/>
  <c r="AJ562" i="1"/>
  <c r="R562" i="1" s="1"/>
  <c r="R474" i="3" s="1"/>
  <c r="AJ564" i="1"/>
  <c r="R564" i="1" s="1"/>
  <c r="R476" i="3" s="1"/>
  <c r="AJ573" i="1"/>
  <c r="R573" i="1" s="1"/>
  <c r="R478" i="3" s="1"/>
  <c r="AJ567" i="1"/>
  <c r="R567" i="1" s="1"/>
  <c r="R480" i="3" s="1"/>
  <c r="AJ615" i="1"/>
  <c r="R502" i="3"/>
  <c r="AJ566" i="1"/>
  <c r="AJ575" i="1"/>
  <c r="R575" i="1" s="1"/>
  <c r="R486" i="3" s="1"/>
  <c r="AJ599" i="1"/>
  <c r="R599" i="1" s="1"/>
  <c r="R497" i="3" s="1"/>
  <c r="AJ601" i="1"/>
  <c r="R601" i="1" s="1"/>
  <c r="R499" i="3" s="1"/>
  <c r="AJ605" i="1"/>
  <c r="R605" i="1" s="1"/>
  <c r="R504" i="3" s="1"/>
  <c r="AJ609" i="1"/>
  <c r="R609" i="1" s="1"/>
  <c r="R508" i="3" s="1"/>
  <c r="AJ612" i="1"/>
  <c r="R612" i="1" s="1"/>
  <c r="R510" i="3" s="1"/>
  <c r="AJ637" i="1"/>
  <c r="R637" i="1" s="1"/>
  <c r="R530" i="3" s="1"/>
  <c r="AJ681" i="1"/>
  <c r="R681" i="1" s="1"/>
  <c r="R570" i="3" s="1"/>
  <c r="AJ684" i="1"/>
  <c r="R684" i="1" s="1"/>
  <c r="R573" i="3" s="1"/>
  <c r="AJ560" i="1"/>
  <c r="R560" i="1" s="1"/>
  <c r="R472" i="3" s="1"/>
  <c r="AJ561" i="1"/>
  <c r="R561" i="1" s="1"/>
  <c r="R473" i="3" s="1"/>
  <c r="AJ563" i="1"/>
  <c r="R563" i="1" s="1"/>
  <c r="R475" i="3" s="1"/>
  <c r="AJ565" i="1"/>
  <c r="R565" i="1" s="1"/>
  <c r="R477" i="3" s="1"/>
  <c r="AJ568" i="1"/>
  <c r="R568" i="1" s="1"/>
  <c r="R481" i="3" s="1"/>
  <c r="AJ595" i="1"/>
  <c r="R595" i="1" s="1"/>
  <c r="R493" i="3" s="1"/>
  <c r="AJ600" i="1"/>
  <c r="R600" i="1" s="1"/>
  <c r="R498" i="3" s="1"/>
  <c r="AJ602" i="1"/>
  <c r="R602" i="1" s="1"/>
  <c r="R500" i="3" s="1"/>
  <c r="AJ603" i="1"/>
  <c r="R603" i="1" s="1"/>
  <c r="R501" i="3" s="1"/>
  <c r="AJ604" i="1"/>
  <c r="R604" i="1" s="1"/>
  <c r="R503" i="3" s="1"/>
  <c r="AJ606" i="1"/>
  <c r="R606" i="1" s="1"/>
  <c r="R505" i="3" s="1"/>
  <c r="AJ611" i="1"/>
  <c r="R611" i="1" s="1"/>
  <c r="R509" i="3" s="1"/>
  <c r="AJ614" i="1"/>
  <c r="R614" i="1" s="1"/>
  <c r="R511" i="3" s="1"/>
  <c r="R557" i="3"/>
  <c r="AJ680" i="1"/>
  <c r="R680" i="1" s="1"/>
  <c r="R569" i="3" s="1"/>
  <c r="AJ685" i="1"/>
  <c r="R685" i="1" s="1"/>
  <c r="R574" i="3" s="1"/>
  <c r="AJ697" i="1"/>
  <c r="R697" i="1" s="1"/>
  <c r="R581" i="3" s="1"/>
  <c r="AJ721" i="1"/>
  <c r="R721" i="1" s="1"/>
  <c r="R599" i="3" s="1"/>
  <c r="AJ111" i="1"/>
  <c r="R111" i="1" s="1"/>
  <c r="R96" i="3" s="1"/>
  <c r="R56" i="3"/>
  <c r="R57" i="3"/>
  <c r="R129" i="3"/>
  <c r="AJ109" i="1"/>
  <c r="R109" i="1" s="1"/>
  <c r="R94" i="3" s="1"/>
  <c r="AJ108" i="1"/>
  <c r="R108" i="1" s="1"/>
  <c r="R93" i="3" s="1"/>
  <c r="AJ421" i="1"/>
  <c r="AJ598" i="1"/>
  <c r="AJ424" i="1"/>
  <c r="AJ477" i="1"/>
  <c r="AJ480" i="1" s="1"/>
  <c r="AJ554" i="1"/>
  <c r="R615" i="1" l="1"/>
  <c r="R512" i="3" s="1"/>
  <c r="R566" i="1"/>
  <c r="R479" i="3" s="1"/>
  <c r="Y18" i="3"/>
  <c r="AJ423" i="1"/>
  <c r="R554" i="1"/>
  <c r="R424" i="1"/>
  <c r="R477" i="1"/>
  <c r="R598" i="1"/>
  <c r="R421" i="1"/>
  <c r="R423" i="1" l="1"/>
  <c r="R348" i="3" s="1"/>
  <c r="R346" i="3"/>
  <c r="R468" i="3"/>
  <c r="R496" i="3"/>
  <c r="R349" i="3"/>
  <c r="R480" i="1"/>
  <c r="R407" i="3" s="1"/>
  <c r="Y31" i="3" s="1"/>
  <c r="R404" i="3"/>
  <c r="Y274" i="1"/>
  <c r="AI274" i="1" s="1"/>
  <c r="Q274" i="1" s="1"/>
  <c r="Y270" i="1"/>
  <c r="AI270" i="1" s="1"/>
  <c r="Q270" i="1" s="1"/>
  <c r="Y273" i="1"/>
  <c r="AI273" i="1" s="1"/>
  <c r="Q273" i="1" s="1"/>
  <c r="Y258" i="1"/>
  <c r="AI258" i="1" s="1"/>
  <c r="Q258" i="1" s="1"/>
  <c r="Y350" i="1"/>
  <c r="AI350" i="1"/>
  <c r="Q350" i="1" s="1"/>
  <c r="T362" i="1"/>
  <c r="Z362" i="1" s="1"/>
  <c r="AJ362" i="1" s="1"/>
  <c r="R362" i="1" s="1"/>
  <c r="Y53" i="1"/>
  <c r="AI53" i="1" s="1"/>
  <c r="Q53" i="1" s="1"/>
  <c r="Y52" i="1"/>
  <c r="AI52" i="1"/>
  <c r="Q52" i="1"/>
  <c r="T350" i="1"/>
  <c r="Z350" i="1" s="1"/>
  <c r="AJ350" i="1" s="1"/>
  <c r="R350" i="1" s="1"/>
  <c r="Y277" i="1"/>
  <c r="AI277" i="1"/>
  <c r="Q277" i="1"/>
  <c r="Y314" i="1"/>
  <c r="AI314" i="1" s="1"/>
  <c r="Q314" i="1" s="1"/>
  <c r="Y271" i="1"/>
  <c r="AI271" i="1" s="1"/>
  <c r="Q271" i="1" s="1"/>
  <c r="Y50" i="1"/>
  <c r="AI50" i="1" s="1"/>
  <c r="Q50" i="1" s="1"/>
  <c r="T313" i="1"/>
  <c r="Z313" i="1" s="1"/>
  <c r="AJ313" i="1" s="1"/>
  <c r="R313" i="1" s="1"/>
  <c r="Y170" i="1"/>
  <c r="AI170" i="1" s="1"/>
  <c r="Q170" i="1" s="1"/>
  <c r="Y362" i="1"/>
  <c r="AI362" i="1" s="1"/>
  <c r="Q362" i="1" s="1"/>
  <c r="Y673" i="1"/>
  <c r="AI673" i="1"/>
  <c r="Q673" i="1" s="1"/>
  <c r="Y276" i="1"/>
  <c r="AI276" i="1" s="1"/>
  <c r="Q276" i="1" s="1"/>
  <c r="Y275" i="1"/>
  <c r="AI275" i="1" s="1"/>
  <c r="Q275" i="1" s="1"/>
  <c r="Y58" i="1"/>
  <c r="AI58" i="1"/>
  <c r="Q58" i="1" s="1"/>
  <c r="T270" i="1"/>
  <c r="Z270" i="1"/>
  <c r="AJ270" i="1" s="1"/>
  <c r="R270" i="1" s="1"/>
  <c r="T275" i="1"/>
  <c r="Z275" i="1" s="1"/>
  <c r="AJ275" i="1" s="1"/>
  <c r="R275" i="1" s="1"/>
  <c r="T49" i="1"/>
  <c r="Z49" i="1"/>
  <c r="AJ49" i="1" s="1"/>
  <c r="R49" i="1" s="1"/>
  <c r="Y49" i="1"/>
  <c r="AI49" i="1"/>
  <c r="Q49" i="1" s="1"/>
  <c r="Y51" i="1"/>
  <c r="AI51" i="1" s="1"/>
  <c r="Q51" i="1" s="1"/>
  <c r="Y507" i="1"/>
  <c r="AI507" i="1" s="1"/>
  <c r="Q507" i="1" s="1"/>
  <c r="Y266" i="1"/>
  <c r="AI266" i="1" s="1"/>
  <c r="Q266" i="1" s="1"/>
  <c r="T673" i="1"/>
  <c r="Z673" i="1" s="1"/>
  <c r="AJ673" i="1" s="1"/>
  <c r="R673" i="1" s="1"/>
  <c r="T51" i="1"/>
  <c r="Z51" i="1"/>
  <c r="AJ51" i="1" s="1"/>
  <c r="R51" i="1" s="1"/>
  <c r="AI316" i="1"/>
  <c r="Q316" i="1" s="1"/>
  <c r="T318" i="1"/>
  <c r="Z318" i="1" s="1"/>
  <c r="AJ318" i="1" s="1"/>
  <c r="R318" i="1" s="1"/>
  <c r="Y168" i="1"/>
  <c r="AI168" i="1" s="1"/>
  <c r="Q168" i="1" s="1"/>
  <c r="Y317" i="1"/>
  <c r="AI317" i="1" s="1"/>
  <c r="Q317" i="1" s="1"/>
  <c r="Y316" i="1"/>
  <c r="Y349" i="1"/>
  <c r="AI349" i="1"/>
  <c r="Q349" i="1" s="1"/>
  <c r="T345" i="1"/>
  <c r="Z345" i="1" s="1"/>
  <c r="AJ345" i="1" s="1"/>
  <c r="R345" i="1" s="1"/>
  <c r="Y345" i="1"/>
  <c r="AI345" i="1" s="1"/>
  <c r="Q345" i="1" s="1"/>
  <c r="T55" i="1"/>
  <c r="Z55" i="1" s="1"/>
  <c r="AJ55" i="1" s="1"/>
  <c r="R55" i="1" s="1"/>
  <c r="Y169" i="1"/>
  <c r="AI169" i="1" s="1"/>
  <c r="Q169" i="1" s="1"/>
  <c r="T169" i="1"/>
  <c r="Z169" i="1" s="1"/>
  <c r="AJ169" i="1" s="1"/>
  <c r="R169" i="1" s="1"/>
  <c r="T53" i="1"/>
  <c r="Z53" i="1" s="1"/>
  <c r="AJ53" i="1" s="1"/>
  <c r="R53" i="1" s="1"/>
  <c r="T312" i="1"/>
  <c r="Z312" i="1" s="1"/>
  <c r="AJ312" i="1" s="1"/>
  <c r="R312" i="1" s="1"/>
  <c r="T276" i="1"/>
  <c r="Z276" i="1" s="1"/>
  <c r="AJ276" i="1" s="1"/>
  <c r="R276" i="1" s="1"/>
  <c r="T273" i="1"/>
  <c r="Z273" i="1" s="1"/>
  <c r="AJ273" i="1" s="1"/>
  <c r="R273" i="1" s="1"/>
  <c r="T271" i="1"/>
  <c r="Z271" i="1"/>
  <c r="AJ271" i="1" s="1"/>
  <c r="R271" i="1" s="1"/>
  <c r="T314" i="1"/>
  <c r="Z314" i="1" s="1"/>
  <c r="AJ314" i="1" s="1"/>
  <c r="R314" i="1" s="1"/>
  <c r="Y167" i="1"/>
  <c r="AI167" i="1" s="1"/>
  <c r="Q167" i="1" s="1"/>
  <c r="T170" i="1"/>
  <c r="Z170" i="1" s="1"/>
  <c r="AJ170" i="1" s="1"/>
  <c r="R170" i="1" s="1"/>
  <c r="T54" i="1"/>
  <c r="Z54" i="1" s="1"/>
  <c r="AJ54" i="1" s="1"/>
  <c r="R54" i="1" s="1"/>
  <c r="T258" i="1"/>
  <c r="Z258" i="1"/>
  <c r="AJ258" i="1" s="1"/>
  <c r="R258" i="1" s="1"/>
  <c r="T50" i="1"/>
  <c r="Z50" i="1" s="1"/>
  <c r="AJ50" i="1" s="1"/>
  <c r="R50" i="1" s="1"/>
  <c r="T507" i="1"/>
  <c r="Z507" i="1"/>
  <c r="AJ507" i="1" s="1"/>
  <c r="R507" i="1" s="1"/>
  <c r="T45" i="1"/>
  <c r="Z45" i="1"/>
  <c r="AJ45" i="1" s="1"/>
  <c r="R45" i="1" s="1"/>
  <c r="Y497" i="1"/>
  <c r="AI497" i="1" s="1"/>
  <c r="Q497" i="1" s="1"/>
  <c r="Y311" i="1"/>
  <c r="AI311" i="1" s="1"/>
  <c r="Q311" i="1" s="1"/>
  <c r="Y149" i="1"/>
  <c r="AI149" i="1" s="1"/>
  <c r="Q149" i="1" s="1"/>
  <c r="Y232" i="1"/>
  <c r="AI232" i="1" s="1"/>
  <c r="Q232" i="1" s="1"/>
  <c r="Y55" i="1"/>
  <c r="AI55" i="1" s="1"/>
  <c r="Q55" i="1" s="1"/>
  <c r="Y272" i="1"/>
  <c r="AI272" i="1"/>
  <c r="Q272" i="1" s="1"/>
  <c r="T52" i="1"/>
  <c r="Z52" i="1" s="1"/>
  <c r="AJ52" i="1" s="1"/>
  <c r="R52" i="1" s="1"/>
  <c r="T272" i="1"/>
  <c r="Z272" i="1" s="1"/>
  <c r="AJ272" i="1" s="1"/>
  <c r="R272" i="1" s="1"/>
  <c r="Y54" i="1"/>
  <c r="AI54" i="1"/>
  <c r="Q54" i="1" s="1"/>
  <c r="Y57" i="1"/>
  <c r="AI57" i="1"/>
  <c r="Q57" i="1"/>
  <c r="T56" i="1"/>
  <c r="Z56" i="1" s="1"/>
  <c r="AJ56" i="1" s="1"/>
  <c r="R56" i="1" s="1"/>
  <c r="Y176" i="1"/>
  <c r="AI176" i="1" s="1"/>
  <c r="Q176" i="1" s="1"/>
  <c r="Y155" i="1"/>
  <c r="AI155" i="1"/>
  <c r="Q155" i="1" s="1"/>
  <c r="Y45" i="1"/>
  <c r="AI45" i="1" s="1"/>
  <c r="Q45" i="1" s="1"/>
  <c r="Y318" i="1"/>
  <c r="AI318" i="1" s="1"/>
  <c r="Q318" i="1" s="1"/>
  <c r="T145" i="1"/>
  <c r="Z145" i="1" s="1"/>
  <c r="AJ145" i="1" s="1"/>
  <c r="R145" i="1" s="1"/>
  <c r="Y315" i="1"/>
  <c r="AI315" i="1" s="1"/>
  <c r="Q315" i="1" s="1"/>
  <c r="T155" i="1"/>
  <c r="Z155" i="1"/>
  <c r="AJ155" i="1"/>
  <c r="R155" i="1" s="1"/>
  <c r="Y166" i="1"/>
  <c r="AI166" i="1" s="1"/>
  <c r="Q166" i="1" s="1"/>
  <c r="T43" i="1"/>
  <c r="Z43" i="1"/>
  <c r="AJ43" i="1" s="1"/>
  <c r="R43" i="1" s="1"/>
  <c r="T165" i="1"/>
  <c r="Z165" i="1" s="1"/>
  <c r="AJ165" i="1" s="1"/>
  <c r="R165" i="1" s="1"/>
  <c r="T315" i="1"/>
  <c r="Z315" i="1" s="1"/>
  <c r="AJ315" i="1" s="1"/>
  <c r="R315" i="1" s="1"/>
  <c r="Y344" i="1"/>
  <c r="AI344" i="1" s="1"/>
  <c r="Q344" i="1" s="1"/>
  <c r="Y156" i="1"/>
  <c r="AI156" i="1" s="1"/>
  <c r="Q156" i="1" s="1"/>
  <c r="T156" i="1"/>
  <c r="Z156" i="1"/>
  <c r="AJ156" i="1" s="1"/>
  <c r="R156" i="1" s="1"/>
  <c r="T411" i="1"/>
  <c r="Z411" i="1"/>
  <c r="AJ411" i="1" s="1"/>
  <c r="R411" i="1" s="1"/>
  <c r="Y231" i="1"/>
  <c r="AI231" i="1" s="1"/>
  <c r="Q231" i="1" s="1"/>
  <c r="Y235" i="1"/>
  <c r="AI235" i="1" s="1"/>
  <c r="Q235" i="1" s="1"/>
  <c r="Y348" i="1"/>
  <c r="AI348" i="1"/>
  <c r="Q348" i="1" s="1"/>
  <c r="Y675" i="1"/>
  <c r="AI675" i="1" s="1"/>
  <c r="Q675" i="1" s="1"/>
  <c r="Y388" i="1"/>
  <c r="AI388" i="1" s="1"/>
  <c r="Q388" i="1" s="1"/>
  <c r="T231" i="1"/>
  <c r="Z231" i="1" s="1"/>
  <c r="AJ231" i="1" s="1"/>
  <c r="R231" i="1" s="1"/>
  <c r="T234" i="1"/>
  <c r="Z234" i="1" s="1"/>
  <c r="AJ234" i="1" s="1"/>
  <c r="R234" i="1" s="1"/>
  <c r="T236" i="1"/>
  <c r="Z236" i="1" s="1"/>
  <c r="AJ236" i="1" s="1"/>
  <c r="R236" i="1" s="1"/>
  <c r="Y377" i="1"/>
  <c r="AI377" i="1" s="1"/>
  <c r="Q377" i="1" s="1"/>
  <c r="T232" i="1"/>
  <c r="Z232" i="1"/>
  <c r="AJ232" i="1" s="1"/>
  <c r="R232" i="1" s="1"/>
  <c r="T237" i="1"/>
  <c r="Z237" i="1" s="1"/>
  <c r="AJ237" i="1" s="1"/>
  <c r="R237" i="1" s="1"/>
  <c r="T657" i="1"/>
  <c r="Z657" i="1" s="1"/>
  <c r="AJ657" i="1" s="1"/>
  <c r="R657" i="1" s="1"/>
  <c r="R550" i="3" s="1"/>
  <c r="T349" i="1"/>
  <c r="Z349" i="1" s="1"/>
  <c r="AJ349" i="1" s="1"/>
  <c r="R349" i="1" s="1"/>
  <c r="Y313" i="1"/>
  <c r="AI313" i="1" s="1"/>
  <c r="Q313" i="1" s="1"/>
  <c r="T277" i="1"/>
  <c r="Z277" i="1"/>
  <c r="AJ277" i="1" s="1"/>
  <c r="R277" i="1" s="1"/>
  <c r="T167" i="1"/>
  <c r="Z167" i="1"/>
  <c r="AJ167" i="1" s="1"/>
  <c r="R167" i="1" s="1"/>
  <c r="T266" i="1"/>
  <c r="Z266" i="1" s="1"/>
  <c r="AJ266" i="1" s="1"/>
  <c r="R266" i="1" s="1"/>
  <c r="T166" i="1"/>
  <c r="Z166" i="1"/>
  <c r="AJ166" i="1"/>
  <c r="R166" i="1" s="1"/>
  <c r="T316" i="1"/>
  <c r="Z316" i="1"/>
  <c r="AJ316" i="1"/>
  <c r="R316" i="1" s="1"/>
  <c r="T344" i="1"/>
  <c r="Z344" i="1"/>
  <c r="AJ344" i="1" s="1"/>
  <c r="R344" i="1" s="1"/>
  <c r="Y310" i="1"/>
  <c r="AI310" i="1" s="1"/>
  <c r="Q310" i="1" s="1"/>
  <c r="T497" i="1"/>
  <c r="Z497" i="1"/>
  <c r="AJ497" i="1"/>
  <c r="R497" i="1" s="1"/>
  <c r="Y457" i="1"/>
  <c r="AI457" i="1"/>
  <c r="Q457" i="1" s="1"/>
  <c r="Y237" i="1"/>
  <c r="AI237" i="1" s="1"/>
  <c r="Q237" i="1" s="1"/>
  <c r="Y144" i="1"/>
  <c r="AI144" i="1" s="1"/>
  <c r="Q144" i="1" s="1"/>
  <c r="Y631" i="1"/>
  <c r="AI631" i="1" s="1"/>
  <c r="Q631" i="1" s="1"/>
  <c r="Y253" i="1"/>
  <c r="AI253" i="1" s="1"/>
  <c r="Q253" i="1" s="1"/>
  <c r="Y312" i="1"/>
  <c r="AI312" i="1"/>
  <c r="Q312" i="1" s="1"/>
  <c r="T171" i="1"/>
  <c r="Z171" i="1" s="1"/>
  <c r="AJ171" i="1" s="1"/>
  <c r="R171" i="1" s="1"/>
  <c r="T58" i="1"/>
  <c r="Z58" i="1" s="1"/>
  <c r="AJ58" i="1" s="1"/>
  <c r="R58" i="1" s="1"/>
  <c r="Y43" i="1"/>
  <c r="AI43" i="1"/>
  <c r="Q43" i="1" s="1"/>
  <c r="Y717" i="1"/>
  <c r="AI717" i="1" s="1"/>
  <c r="Q717" i="1" s="1"/>
  <c r="Y373" i="1"/>
  <c r="AI373" i="1" s="1"/>
  <c r="Q373" i="1" s="1"/>
  <c r="T373" i="1"/>
  <c r="Z373" i="1"/>
  <c r="AJ373" i="1" s="1"/>
  <c r="R373" i="1" s="1"/>
  <c r="Y234" i="1"/>
  <c r="AI234" i="1"/>
  <c r="Q234" i="1" s="1"/>
  <c r="Y236" i="1"/>
  <c r="AI236" i="1" s="1"/>
  <c r="Q236" i="1" s="1"/>
  <c r="Y417" i="1"/>
  <c r="AI417" i="1" s="1"/>
  <c r="Q417" i="1" s="1"/>
  <c r="T144" i="1"/>
  <c r="Z144" i="1" s="1"/>
  <c r="AJ144" i="1" s="1"/>
  <c r="R144" i="1" s="1"/>
  <c r="T377" i="1"/>
  <c r="Z377" i="1"/>
  <c r="AJ377" i="1" s="1"/>
  <c r="R377" i="1" s="1"/>
  <c r="T631" i="1"/>
  <c r="Z631" i="1" s="1"/>
  <c r="AJ631" i="1" s="1"/>
  <c r="R631" i="1" s="1"/>
  <c r="Y250" i="1"/>
  <c r="AI250" i="1"/>
  <c r="Q250" i="1" s="1"/>
  <c r="Y308" i="1"/>
  <c r="AI308" i="1" s="1"/>
  <c r="Q308" i="1" s="1"/>
  <c r="Y416" i="1"/>
  <c r="AI416" i="1"/>
  <c r="Q416" i="1" s="1"/>
  <c r="Y700" i="1"/>
  <c r="AI700" i="1" s="1"/>
  <c r="Q700" i="1" s="1"/>
  <c r="Y361" i="1"/>
  <c r="AI361" i="1"/>
  <c r="Q361" i="1" s="1"/>
  <c r="T274" i="1"/>
  <c r="Z274" i="1" s="1"/>
  <c r="AJ274" i="1" s="1"/>
  <c r="R274" i="1" s="1"/>
  <c r="T57" i="1"/>
  <c r="Z57" i="1"/>
  <c r="AJ57" i="1" s="1"/>
  <c r="R57" i="1" s="1"/>
  <c r="Y165" i="1"/>
  <c r="AI165" i="1"/>
  <c r="Q165" i="1" s="1"/>
  <c r="T168" i="1"/>
  <c r="Z168" i="1" s="1"/>
  <c r="AJ168" i="1" s="1"/>
  <c r="R168" i="1" s="1"/>
  <c r="Y343" i="1"/>
  <c r="AI343" i="1" s="1"/>
  <c r="Q343" i="1" s="1"/>
  <c r="T717" i="1"/>
  <c r="Z717" i="1"/>
  <c r="AJ717" i="1"/>
  <c r="R717" i="1" s="1"/>
  <c r="T311" i="1"/>
  <c r="Z311" i="1" s="1"/>
  <c r="AJ311" i="1" s="1"/>
  <c r="R311" i="1" s="1"/>
  <c r="T149" i="1"/>
  <c r="Z149" i="1"/>
  <c r="AJ149" i="1" s="1"/>
  <c r="R149" i="1" s="1"/>
  <c r="T235" i="1"/>
  <c r="Z235" i="1"/>
  <c r="AJ235" i="1" s="1"/>
  <c r="R235" i="1" s="1"/>
  <c r="Y65" i="1"/>
  <c r="AI65" i="1" s="1"/>
  <c r="Q65" i="1" s="1"/>
  <c r="T90" i="1"/>
  <c r="Z90" i="1" s="1"/>
  <c r="AJ90" i="1" s="1"/>
  <c r="R90" i="1" s="1"/>
  <c r="Y251" i="1"/>
  <c r="AI251" i="1"/>
  <c r="Q251" i="1" s="1"/>
  <c r="Y252" i="1"/>
  <c r="AI252" i="1" s="1"/>
  <c r="Q252" i="1" s="1"/>
  <c r="T251" i="1"/>
  <c r="Z251" i="1" s="1"/>
  <c r="AJ251" i="1" s="1"/>
  <c r="R251" i="1" s="1"/>
  <c r="Y418" i="1"/>
  <c r="AI418" i="1" s="1"/>
  <c r="Q418" i="1" s="1"/>
  <c r="T250" i="1"/>
  <c r="Z250" i="1" s="1"/>
  <c r="AJ250" i="1" s="1"/>
  <c r="R250" i="1" s="1"/>
  <c r="Y67" i="1"/>
  <c r="AI67" i="1" s="1"/>
  <c r="Q67" i="1" s="1"/>
  <c r="Y384" i="1"/>
  <c r="AI384" i="1"/>
  <c r="Q384" i="1" s="1"/>
  <c r="Y154" i="1"/>
  <c r="AI154" i="1" s="1"/>
  <c r="Q154" i="1" s="1"/>
  <c r="T269" i="1"/>
  <c r="Z269" i="1"/>
  <c r="AJ269" i="1" s="1"/>
  <c r="R269" i="1" s="1"/>
  <c r="Y150" i="1"/>
  <c r="AI150" i="1"/>
  <c r="Q150" i="1" s="1"/>
  <c r="Y146" i="1"/>
  <c r="AI146" i="1" s="1"/>
  <c r="Q146" i="1" s="1"/>
  <c r="T147" i="1"/>
  <c r="Z147" i="1"/>
  <c r="AJ147" i="1" s="1"/>
  <c r="R147" i="1" s="1"/>
  <c r="Y409" i="1"/>
  <c r="AI409" i="1" s="1"/>
  <c r="Q409" i="1" s="1"/>
  <c r="Y291" i="1"/>
  <c r="AI291" i="1"/>
  <c r="Q291" i="1" s="1"/>
  <c r="Y292" i="1"/>
  <c r="AI292" i="1" s="1"/>
  <c r="Q292" i="1" s="1"/>
  <c r="Y406" i="1"/>
  <c r="AI406" i="1" s="1"/>
  <c r="Q406" i="1" s="1"/>
  <c r="Y171" i="1"/>
  <c r="AI171" i="1" s="1"/>
  <c r="Q171" i="1" s="1"/>
  <c r="Y56" i="1"/>
  <c r="AI56" i="1" s="1"/>
  <c r="Q56" i="1" s="1"/>
  <c r="Y145" i="1"/>
  <c r="AI145" i="1" s="1"/>
  <c r="Q145" i="1" s="1"/>
  <c r="T176" i="1"/>
  <c r="Z176" i="1"/>
  <c r="AJ176" i="1" s="1"/>
  <c r="R176" i="1" s="1"/>
  <c r="T317" i="1"/>
  <c r="Z317" i="1" s="1"/>
  <c r="AJ317" i="1" s="1"/>
  <c r="R317" i="1" s="1"/>
  <c r="T343" i="1"/>
  <c r="Z343" i="1" s="1"/>
  <c r="AJ343" i="1" s="1"/>
  <c r="R343" i="1" s="1"/>
  <c r="Y411" i="1"/>
  <c r="AI411" i="1" s="1"/>
  <c r="Q411" i="1" s="1"/>
  <c r="T310" i="1"/>
  <c r="Z310" i="1"/>
  <c r="AJ310" i="1" s="1"/>
  <c r="R310" i="1" s="1"/>
  <c r="T675" i="1"/>
  <c r="Z675" i="1" s="1"/>
  <c r="AJ675" i="1" s="1"/>
  <c r="R675" i="1" s="1"/>
  <c r="T348" i="1"/>
  <c r="Z348" i="1" s="1"/>
  <c r="AJ348" i="1" s="1"/>
  <c r="R348" i="1" s="1"/>
  <c r="T457" i="1"/>
  <c r="Z457" i="1"/>
  <c r="AJ457" i="1"/>
  <c r="R457" i="1" s="1"/>
  <c r="T388" i="1"/>
  <c r="Z388" i="1" s="1"/>
  <c r="AJ388" i="1" s="1"/>
  <c r="R388" i="1" s="1"/>
  <c r="T417" i="1"/>
  <c r="Z417" i="1" s="1"/>
  <c r="AJ417" i="1" s="1"/>
  <c r="R417" i="1" s="1"/>
  <c r="Y68" i="1"/>
  <c r="AI68" i="1" s="1"/>
  <c r="Q68" i="1" s="1"/>
  <c r="T68" i="1"/>
  <c r="Z68" i="1" s="1"/>
  <c r="AJ68" i="1" s="1"/>
  <c r="R68" i="1" s="1"/>
  <c r="T84" i="1"/>
  <c r="Z84" i="1" s="1"/>
  <c r="AJ84" i="1" s="1"/>
  <c r="R84" i="1" s="1"/>
  <c r="T418" i="1"/>
  <c r="Z418" i="1" s="1"/>
  <c r="AJ418" i="1" s="1"/>
  <c r="R418" i="1" s="1"/>
  <c r="T416" i="1"/>
  <c r="Z416" i="1" s="1"/>
  <c r="AJ416" i="1" s="1"/>
  <c r="R416" i="1" s="1"/>
  <c r="T384" i="1"/>
  <c r="Z384" i="1" s="1"/>
  <c r="AJ384" i="1" s="1"/>
  <c r="R384" i="1" s="1"/>
  <c r="T700" i="1"/>
  <c r="Z700" i="1"/>
  <c r="AJ700" i="1" s="1"/>
  <c r="R700" i="1" s="1"/>
  <c r="Y85" i="1"/>
  <c r="AI85" i="1" s="1"/>
  <c r="Q85" i="1" s="1"/>
  <c r="T706" i="1"/>
  <c r="Z706" i="1" s="1"/>
  <c r="AJ706" i="1" s="1"/>
  <c r="R706" i="1" s="1"/>
  <c r="T408" i="1"/>
  <c r="Z408" i="1" s="1"/>
  <c r="AJ408" i="1" s="1"/>
  <c r="R408" i="1" s="1"/>
  <c r="Y84" i="1"/>
  <c r="AI84" i="1" s="1"/>
  <c r="Q84" i="1" s="1"/>
  <c r="Y89" i="1"/>
  <c r="AI89" i="1" s="1"/>
  <c r="Q89" i="1" s="1"/>
  <c r="T89" i="1"/>
  <c r="Z89" i="1" s="1"/>
  <c r="AJ89" i="1" s="1"/>
  <c r="R89" i="1" s="1"/>
  <c r="T65" i="1"/>
  <c r="Z65" i="1" s="1"/>
  <c r="AJ65" i="1" s="1"/>
  <c r="R65" i="1" s="1"/>
  <c r="T76" i="1"/>
  <c r="Z76" i="1" s="1"/>
  <c r="AJ76" i="1" s="1"/>
  <c r="R76" i="1" s="1"/>
  <c r="T512" i="1"/>
  <c r="Z512" i="1" s="1"/>
  <c r="AJ512" i="1" s="1"/>
  <c r="R512" i="1" s="1"/>
  <c r="T67" i="1"/>
  <c r="Z67" i="1" s="1"/>
  <c r="AJ67" i="1" s="1"/>
  <c r="R67" i="1" s="1"/>
  <c r="T702" i="1"/>
  <c r="Z702" i="1" s="1"/>
  <c r="AJ702" i="1" s="1"/>
  <c r="R702" i="1" s="1"/>
  <c r="Y151" i="1"/>
  <c r="AI151" i="1" s="1"/>
  <c r="Q151" i="1" s="1"/>
  <c r="Y147" i="1"/>
  <c r="AI147" i="1" s="1"/>
  <c r="Q147" i="1" s="1"/>
  <c r="T150" i="1"/>
  <c r="Z150" i="1" s="1"/>
  <c r="AJ150" i="1" s="1"/>
  <c r="R150" i="1" s="1"/>
  <c r="Y706" i="1"/>
  <c r="AI706" i="1" s="1"/>
  <c r="Q706" i="1" s="1"/>
  <c r="Y288" i="1"/>
  <c r="AI288" i="1"/>
  <c r="Q288" i="1" s="1"/>
  <c r="Y90" i="1"/>
  <c r="AI90" i="1" s="1"/>
  <c r="Q90" i="1" s="1"/>
  <c r="Y512" i="1"/>
  <c r="AI512" i="1" s="1"/>
  <c r="Q512" i="1" s="1"/>
  <c r="Y309" i="1"/>
  <c r="AI309" i="1" s="1"/>
  <c r="Q309" i="1" s="1"/>
  <c r="T253" i="1"/>
  <c r="Z253" i="1" s="1"/>
  <c r="AJ253" i="1" s="1"/>
  <c r="R253" i="1" s="1"/>
  <c r="T308" i="1"/>
  <c r="Z308" i="1" s="1"/>
  <c r="AJ308" i="1" s="1"/>
  <c r="R308" i="1" s="1"/>
  <c r="Y381" i="1"/>
  <c r="AI381" i="1" s="1"/>
  <c r="Q381" i="1" s="1"/>
  <c r="T381" i="1"/>
  <c r="Z381" i="1" s="1"/>
  <c r="AJ381" i="1" s="1"/>
  <c r="R381" i="1" s="1"/>
  <c r="T154" i="1"/>
  <c r="Z154" i="1" s="1"/>
  <c r="AJ154" i="1" s="1"/>
  <c r="R154" i="1" s="1"/>
  <c r="Y382" i="1"/>
  <c r="AI382" i="1" s="1"/>
  <c r="Q382" i="1" s="1"/>
  <c r="T146" i="1"/>
  <c r="Z146" i="1"/>
  <c r="AJ146" i="1" s="1"/>
  <c r="R146" i="1" s="1"/>
  <c r="T629" i="1"/>
  <c r="Z629" i="1" s="1"/>
  <c r="AJ629" i="1" s="1"/>
  <c r="R629" i="1" s="1"/>
  <c r="T85" i="1"/>
  <c r="Z85" i="1"/>
  <c r="AJ85" i="1" s="1"/>
  <c r="R85" i="1" s="1"/>
  <c r="Y289" i="1"/>
  <c r="AI289" i="1"/>
  <c r="Q289" i="1" s="1"/>
  <c r="T292" i="1"/>
  <c r="Z292" i="1" s="1"/>
  <c r="AJ292" i="1" s="1"/>
  <c r="R292" i="1" s="1"/>
  <c r="T290" i="1"/>
  <c r="Z290" i="1" s="1"/>
  <c r="AJ290" i="1" s="1"/>
  <c r="R290" i="1" s="1"/>
  <c r="Y707" i="1"/>
  <c r="AI707" i="1" s="1"/>
  <c r="Q707" i="1" s="1"/>
  <c r="Y143" i="1"/>
  <c r="AI143" i="1"/>
  <c r="Q143" i="1" s="1"/>
  <c r="Y76" i="1"/>
  <c r="AI76" i="1" s="1"/>
  <c r="Q76" i="1" s="1"/>
  <c r="T252" i="1"/>
  <c r="Z252" i="1"/>
  <c r="AJ252" i="1" s="1"/>
  <c r="R252" i="1" s="1"/>
  <c r="T309" i="1"/>
  <c r="Z309" i="1"/>
  <c r="AJ309" i="1" s="1"/>
  <c r="R309" i="1" s="1"/>
  <c r="Y702" i="1"/>
  <c r="AI702" i="1"/>
  <c r="Q702" i="1" s="1"/>
  <c r="Y269" i="1"/>
  <c r="AI269" i="1"/>
  <c r="Q269" i="1"/>
  <c r="T382" i="1"/>
  <c r="Z382" i="1" s="1"/>
  <c r="AJ382" i="1" s="1"/>
  <c r="R382" i="1" s="1"/>
  <c r="T151" i="1"/>
  <c r="Z151" i="1" s="1"/>
  <c r="AJ151" i="1" s="1"/>
  <c r="R151" i="1" s="1"/>
  <c r="Y629" i="1"/>
  <c r="AI629" i="1" s="1"/>
  <c r="Q629" i="1" s="1"/>
  <c r="T361" i="1"/>
  <c r="Z361" i="1" s="1"/>
  <c r="AJ361" i="1" s="1"/>
  <c r="R361" i="1" s="1"/>
  <c r="Y408" i="1"/>
  <c r="AI408" i="1" s="1"/>
  <c r="Q408" i="1" s="1"/>
  <c r="Y290" i="1"/>
  <c r="AI290" i="1"/>
  <c r="Q290" i="1" s="1"/>
  <c r="T289" i="1"/>
  <c r="Z289" i="1" s="1"/>
  <c r="AJ289" i="1" s="1"/>
  <c r="R289" i="1" s="1"/>
  <c r="T409" i="1"/>
  <c r="Z409" i="1" s="1"/>
  <c r="AJ409" i="1" s="1"/>
  <c r="R409" i="1" s="1"/>
  <c r="T406" i="1"/>
  <c r="Z406" i="1" s="1"/>
  <c r="AJ406" i="1" s="1"/>
  <c r="R406" i="1" s="1"/>
  <c r="T291" i="1"/>
  <c r="Z291" i="1" s="1"/>
  <c r="AJ291" i="1" s="1"/>
  <c r="R291" i="1" s="1"/>
  <c r="T288" i="1"/>
  <c r="Z288" i="1" s="1"/>
  <c r="AJ288" i="1" s="1"/>
  <c r="R288" i="1" s="1"/>
  <c r="Y64" i="1"/>
  <c r="AI64" i="1" s="1"/>
  <c r="Q64" i="1" s="1"/>
  <c r="T64" i="1"/>
  <c r="Z64" i="1" s="1"/>
  <c r="AJ64" i="1" s="1"/>
  <c r="R64" i="1" s="1"/>
  <c r="Y385" i="1"/>
  <c r="AI385" i="1" s="1"/>
  <c r="Q385" i="1" s="1"/>
  <c r="T385" i="1"/>
  <c r="Z385" i="1"/>
  <c r="AJ385" i="1" s="1"/>
  <c r="R385" i="1" s="1"/>
  <c r="T630" i="1"/>
  <c r="Z630" i="1" s="1"/>
  <c r="AJ630" i="1" s="1"/>
  <c r="R630" i="1" s="1"/>
  <c r="R524" i="3" s="1"/>
  <c r="T722" i="1"/>
  <c r="Z722" i="1"/>
  <c r="AJ722" i="1"/>
  <c r="R722" i="1" s="1"/>
  <c r="R600" i="3" s="1"/>
  <c r="T305" i="1"/>
  <c r="Z305" i="1"/>
  <c r="AJ305" i="1"/>
  <c r="R305" i="1" s="1"/>
  <c r="R265" i="3" s="1"/>
  <c r="T360" i="1"/>
  <c r="Z360" i="1" s="1"/>
  <c r="AJ360" i="1" s="1"/>
  <c r="R360" i="1" s="1"/>
  <c r="R302" i="3" s="1"/>
  <c r="T352" i="1"/>
  <c r="Z352" i="1"/>
  <c r="AJ352" i="1"/>
  <c r="R352" i="1" s="1"/>
  <c r="R294" i="3" s="1"/>
  <c r="T707" i="1"/>
  <c r="Z707" i="1"/>
  <c r="AJ707" i="1" s="1"/>
  <c r="R707" i="1" s="1"/>
  <c r="T143" i="1"/>
  <c r="Z143" i="1"/>
  <c r="AJ143" i="1" s="1"/>
  <c r="R143" i="1" s="1"/>
  <c r="T148" i="1"/>
  <c r="Z148" i="1"/>
  <c r="AJ148" i="1" s="1"/>
  <c r="R148" i="1" s="1"/>
  <c r="R128" i="3" s="1"/>
  <c r="Y663" i="1"/>
  <c r="AI663" i="1" s="1"/>
  <c r="Q663" i="1" s="1"/>
  <c r="Q556" i="3" s="1"/>
  <c r="Y701" i="1"/>
  <c r="AI701" i="1" s="1"/>
  <c r="Q701" i="1" s="1"/>
  <c r="Q583" i="3" s="1"/>
  <c r="Y296" i="1"/>
  <c r="AI296" i="1" s="1"/>
  <c r="Q296" i="1" s="1"/>
  <c r="Q253" i="3" s="1"/>
  <c r="T296" i="1"/>
  <c r="Z296" i="1"/>
  <c r="AJ296" i="1" s="1"/>
  <c r="R296" i="1" s="1"/>
  <c r="R253" i="3" s="1"/>
  <c r="Y352" i="1"/>
  <c r="AI352" i="1" s="1"/>
  <c r="Q352" i="1" s="1"/>
  <c r="Q294" i="3" s="1"/>
  <c r="Y358" i="1"/>
  <c r="AI358" i="1"/>
  <c r="Q358" i="1" s="1"/>
  <c r="Q300" i="3" s="1"/>
  <c r="T354" i="1"/>
  <c r="Z354" i="1"/>
  <c r="AJ354" i="1"/>
  <c r="R354" i="1" s="1"/>
  <c r="R296" i="3" s="1"/>
  <c r="T357" i="1"/>
  <c r="Z357" i="1"/>
  <c r="AJ357" i="1" s="1"/>
  <c r="R357" i="1" s="1"/>
  <c r="R299" i="3" s="1"/>
  <c r="T359" i="1"/>
  <c r="Z359" i="1" s="1"/>
  <c r="AJ359" i="1" s="1"/>
  <c r="R359" i="1" s="1"/>
  <c r="R301" i="3" s="1"/>
  <c r="Y699" i="1"/>
  <c r="AI699" i="1" s="1"/>
  <c r="Q699" i="1" s="1"/>
  <c r="Y630" i="1"/>
  <c r="AI630" i="1"/>
  <c r="Q630" i="1" s="1"/>
  <c r="Q524" i="3" s="1"/>
  <c r="Y705" i="1"/>
  <c r="AI705" i="1"/>
  <c r="Q705" i="1"/>
  <c r="Q586" i="3" s="1"/>
  <c r="T705" i="1"/>
  <c r="Z705" i="1" s="1"/>
  <c r="AJ705" i="1" s="1"/>
  <c r="R705" i="1" s="1"/>
  <c r="R586" i="3" s="1"/>
  <c r="T663" i="1"/>
  <c r="Z663" i="1" s="1"/>
  <c r="AJ663" i="1" s="1"/>
  <c r="R663" i="1" s="1"/>
  <c r="R556" i="3" s="1"/>
  <c r="Y306" i="1"/>
  <c r="AI306" i="1" s="1"/>
  <c r="Q306" i="1" s="1"/>
  <c r="Q266" i="3" s="1"/>
  <c r="T306" i="1"/>
  <c r="Z306" i="1"/>
  <c r="AJ306" i="1" s="1"/>
  <c r="R306" i="1" s="1"/>
  <c r="R266" i="3" s="1"/>
  <c r="Y357" i="1"/>
  <c r="AI357" i="1"/>
  <c r="Q357" i="1"/>
  <c r="Q299" i="3" s="1"/>
  <c r="Y354" i="1"/>
  <c r="AI354" i="1" s="1"/>
  <c r="Q354" i="1" s="1"/>
  <c r="Q296" i="3" s="1"/>
  <c r="T358" i="1"/>
  <c r="Z358" i="1" s="1"/>
  <c r="AJ358" i="1" s="1"/>
  <c r="R358" i="1" s="1"/>
  <c r="R300" i="3" s="1"/>
  <c r="T356" i="1"/>
  <c r="Z356" i="1"/>
  <c r="AJ356" i="1"/>
  <c r="R356" i="1" s="1"/>
  <c r="R298" i="3" s="1"/>
  <c r="Y359" i="1"/>
  <c r="AI359" i="1"/>
  <c r="Q359" i="1" s="1"/>
  <c r="Q301" i="3" s="1"/>
  <c r="Y386" i="1"/>
  <c r="AI386" i="1" s="1"/>
  <c r="Q386" i="1" s="1"/>
  <c r="Q319" i="3" s="1"/>
  <c r="T229" i="1"/>
  <c r="Z229" i="1"/>
  <c r="AJ229" i="1" s="1"/>
  <c r="R229" i="1" s="1"/>
  <c r="R200" i="3" s="1"/>
  <c r="Y267" i="1"/>
  <c r="AI267" i="1"/>
  <c r="Q267" i="1" s="1"/>
  <c r="Q229" i="3" s="1"/>
  <c r="T267" i="1"/>
  <c r="Z267" i="1" s="1"/>
  <c r="AJ267" i="1" s="1"/>
  <c r="R267" i="1" s="1"/>
  <c r="R229" i="3" s="1"/>
  <c r="Y372" i="1"/>
  <c r="AI372" i="1"/>
  <c r="Q372" i="1"/>
  <c r="Q312" i="3" s="1"/>
  <c r="Y40" i="1"/>
  <c r="AI40" i="1" s="1"/>
  <c r="Q40" i="1" s="1"/>
  <c r="Q42" i="3" s="1"/>
  <c r="Y77" i="1"/>
  <c r="AI77" i="1"/>
  <c r="Q77" i="1" s="1"/>
  <c r="Q66" i="3" s="1"/>
  <c r="T671" i="1"/>
  <c r="Z671" i="1" s="1"/>
  <c r="AJ671" i="1" s="1"/>
  <c r="R671" i="1" s="1"/>
  <c r="R565" i="3" s="1"/>
  <c r="Y248" i="1"/>
  <c r="AI248" i="1" s="1"/>
  <c r="Q248" i="1" s="1"/>
  <c r="Q217" i="3" s="1"/>
  <c r="Y720" i="1"/>
  <c r="AI720" i="1"/>
  <c r="Q720" i="1" s="1"/>
  <c r="Q598" i="3" s="1"/>
  <c r="Y247" i="1"/>
  <c r="AI247" i="1" s="1"/>
  <c r="Q247" i="1" s="1"/>
  <c r="Q216" i="3" s="1"/>
  <c r="Y249" i="1"/>
  <c r="AI249" i="1"/>
  <c r="Q249" i="1" s="1"/>
  <c r="Q218" i="3" s="1"/>
  <c r="T248" i="1"/>
  <c r="Z248" i="1"/>
  <c r="AJ248" i="1" s="1"/>
  <c r="R248" i="1" s="1"/>
  <c r="R217" i="3" s="1"/>
  <c r="T249" i="1"/>
  <c r="Z249" i="1" s="1"/>
  <c r="AJ249" i="1" s="1"/>
  <c r="R249" i="1" s="1"/>
  <c r="R218" i="3" s="1"/>
  <c r="U54" i="2"/>
  <c r="V54" i="2" s="1"/>
  <c r="U180" i="2"/>
  <c r="V180" i="2" s="1"/>
  <c r="U58" i="2"/>
  <c r="V58" i="2" s="1"/>
  <c r="U125" i="2"/>
  <c r="V125" i="2" s="1"/>
  <c r="U46" i="2"/>
  <c r="V46" i="2" s="1"/>
  <c r="U278" i="2"/>
  <c r="V278" i="2" s="1"/>
  <c r="U274" i="2"/>
  <c r="V274" i="2" s="1"/>
  <c r="U526" i="2"/>
  <c r="V526" i="2" s="1"/>
  <c r="Y383" i="1"/>
  <c r="AI383" i="1" s="1"/>
  <c r="Q383" i="1" s="1"/>
  <c r="T383" i="1"/>
  <c r="Z383" i="1" s="1"/>
  <c r="AJ383" i="1" s="1"/>
  <c r="R383" i="1" s="1"/>
  <c r="Y148" i="1"/>
  <c r="AI148" i="1" s="1"/>
  <c r="Q148" i="1" s="1"/>
  <c r="Q128" i="3" s="1"/>
  <c r="Y410" i="1"/>
  <c r="AI410" i="1" s="1"/>
  <c r="Q410" i="1" s="1"/>
  <c r="Q339" i="3" s="1"/>
  <c r="T410" i="1"/>
  <c r="Z410" i="1"/>
  <c r="AJ410" i="1" s="1"/>
  <c r="R410" i="1" s="1"/>
  <c r="R339" i="3" s="1"/>
  <c r="T701" i="1"/>
  <c r="Z701" i="1" s="1"/>
  <c r="AJ701" i="1" s="1"/>
  <c r="R701" i="1" s="1"/>
  <c r="R583" i="3" s="1"/>
  <c r="Y353" i="1"/>
  <c r="AI353" i="1" s="1"/>
  <c r="Q353" i="1" s="1"/>
  <c r="Q295" i="3" s="1"/>
  <c r="Y360" i="1"/>
  <c r="AI360" i="1"/>
  <c r="Q360" i="1" s="1"/>
  <c r="Q302" i="3" s="1"/>
  <c r="Y387" i="1"/>
  <c r="AI387" i="1" s="1"/>
  <c r="Q387" i="1" s="1"/>
  <c r="Q320" i="3" s="1"/>
  <c r="Y228" i="1"/>
  <c r="AI228" i="1"/>
  <c r="Q228" i="1" s="1"/>
  <c r="Q199" i="3" s="1"/>
  <c r="T228" i="1"/>
  <c r="Z228" i="1" s="1"/>
  <c r="AJ228" i="1" s="1"/>
  <c r="R228" i="1" s="1"/>
  <c r="R199" i="3" s="1"/>
  <c r="T387" i="1"/>
  <c r="Z387" i="1"/>
  <c r="AJ387" i="1" s="1"/>
  <c r="R387" i="1" s="1"/>
  <c r="R320" i="3" s="1"/>
  <c r="T390" i="1"/>
  <c r="Z390" i="1" s="1"/>
  <c r="AJ390" i="1" s="1"/>
  <c r="R390" i="1" s="1"/>
  <c r="R322" i="3" s="1"/>
  <c r="T44" i="1"/>
  <c r="Z44" i="1" s="1"/>
  <c r="AJ44" i="1" s="1"/>
  <c r="R44" i="1" s="1"/>
  <c r="R45" i="3" s="1"/>
  <c r="T86" i="1"/>
  <c r="Z86" i="1"/>
  <c r="AJ86" i="1" s="1"/>
  <c r="R86" i="1" s="1"/>
  <c r="R73" i="3" s="1"/>
  <c r="T40" i="1"/>
  <c r="Z40" i="1" s="1"/>
  <c r="AJ40" i="1" s="1"/>
  <c r="R40" i="1" s="1"/>
  <c r="R42" i="3" s="1"/>
  <c r="T77" i="1"/>
  <c r="Z77" i="1" s="1"/>
  <c r="AJ77" i="1" s="1"/>
  <c r="R77" i="1" s="1"/>
  <c r="R66" i="3" s="1"/>
  <c r="T699" i="1"/>
  <c r="Z699" i="1" s="1"/>
  <c r="AJ699" i="1" s="1"/>
  <c r="R699" i="1" s="1"/>
  <c r="Y703" i="1"/>
  <c r="AI703" i="1" s="1"/>
  <c r="Q703" i="1" s="1"/>
  <c r="Q584" i="3" s="1"/>
  <c r="T703" i="1"/>
  <c r="Z703" i="1"/>
  <c r="AJ703" i="1" s="1"/>
  <c r="R703" i="1" s="1"/>
  <c r="R584" i="3" s="1"/>
  <c r="Y722" i="1"/>
  <c r="AI722" i="1"/>
  <c r="Q722" i="1" s="1"/>
  <c r="Q600" i="3" s="1"/>
  <c r="Y305" i="1"/>
  <c r="AI305" i="1" s="1"/>
  <c r="Q305" i="1" s="1"/>
  <c r="Q265" i="3" s="1"/>
  <c r="Y356" i="1"/>
  <c r="AI356" i="1" s="1"/>
  <c r="Q356" i="1" s="1"/>
  <c r="Q298" i="3" s="1"/>
  <c r="Y229" i="1"/>
  <c r="AI229" i="1"/>
  <c r="Q229" i="1" s="1"/>
  <c r="Q200" i="3" s="1"/>
  <c r="Y351" i="1"/>
  <c r="AI351" i="1"/>
  <c r="Q351" i="1" s="1"/>
  <c r="Q293" i="3" s="1"/>
  <c r="T353" i="1"/>
  <c r="Z353" i="1"/>
  <c r="AJ353" i="1" s="1"/>
  <c r="R353" i="1" s="1"/>
  <c r="R295" i="3" s="1"/>
  <c r="Y268" i="1"/>
  <c r="AI268" i="1" s="1"/>
  <c r="Q268" i="1" s="1"/>
  <c r="Q230" i="3" s="1"/>
  <c r="T347" i="1"/>
  <c r="T363" i="1" s="1"/>
  <c r="T351" i="1"/>
  <c r="Z351" i="1"/>
  <c r="AJ351" i="1" s="1"/>
  <c r="R351" i="1" s="1"/>
  <c r="R293" i="3" s="1"/>
  <c r="T268" i="1"/>
  <c r="Z268" i="1" s="1"/>
  <c r="AJ268" i="1" s="1"/>
  <c r="R268" i="1" s="1"/>
  <c r="R230" i="3" s="1"/>
  <c r="T386" i="1"/>
  <c r="Z386" i="1" s="1"/>
  <c r="AJ386" i="1" s="1"/>
  <c r="R386" i="1" s="1"/>
  <c r="R319" i="3" s="1"/>
  <c r="Y390" i="1"/>
  <c r="AI390" i="1" s="1"/>
  <c r="Q390" i="1" s="1"/>
  <c r="Q322" i="3" s="1"/>
  <c r="Y42" i="1"/>
  <c r="AI42" i="1"/>
  <c r="Q42" i="1" s="1"/>
  <c r="Q44" i="3" s="1"/>
  <c r="T42" i="1"/>
  <c r="Z42" i="1"/>
  <c r="AJ42" i="1" s="1"/>
  <c r="R42" i="1" s="1"/>
  <c r="R44" i="3" s="1"/>
  <c r="Y671" i="1"/>
  <c r="AI671" i="1"/>
  <c r="Q671" i="1" s="1"/>
  <c r="Q565" i="3" s="1"/>
  <c r="T372" i="1"/>
  <c r="Z372" i="1" s="1"/>
  <c r="AJ372" i="1" s="1"/>
  <c r="R372" i="1" s="1"/>
  <c r="R312" i="3" s="1"/>
  <c r="Y86" i="1"/>
  <c r="AI86" i="1" s="1"/>
  <c r="Q86" i="1" s="1"/>
  <c r="Q73" i="3" s="1"/>
  <c r="Y44" i="1"/>
  <c r="AI44" i="1" s="1"/>
  <c r="Q44" i="1" s="1"/>
  <c r="Q45" i="3" s="1"/>
  <c r="Y407" i="1"/>
  <c r="AI407" i="1" s="1"/>
  <c r="Q407" i="1" s="1"/>
  <c r="Q338" i="3" s="1"/>
  <c r="Y41" i="1"/>
  <c r="AI41" i="1" s="1"/>
  <c r="Q41" i="1" s="1"/>
  <c r="Q43" i="3" s="1"/>
  <c r="Y246" i="1"/>
  <c r="AI246" i="1" s="1"/>
  <c r="Q246" i="1" s="1"/>
  <c r="Q215" i="3" s="1"/>
  <c r="Y719" i="1"/>
  <c r="AI719" i="1" s="1"/>
  <c r="Q719" i="1" s="1"/>
  <c r="Q597" i="3" s="1"/>
  <c r="T41" i="1"/>
  <c r="Z41" i="1" s="1"/>
  <c r="AJ41" i="1" s="1"/>
  <c r="R41" i="1" s="1"/>
  <c r="R43" i="3" s="1"/>
  <c r="T719" i="1"/>
  <c r="Z719" i="1"/>
  <c r="AJ719" i="1" s="1"/>
  <c r="R719" i="1" s="1"/>
  <c r="R597" i="3" s="1"/>
  <c r="T720" i="1"/>
  <c r="Z720" i="1" s="1"/>
  <c r="AJ720" i="1" s="1"/>
  <c r="R720" i="1" s="1"/>
  <c r="R598" i="3" s="1"/>
  <c r="T407" i="1"/>
  <c r="Z407" i="1"/>
  <c r="AJ407" i="1" s="1"/>
  <c r="R407" i="1" s="1"/>
  <c r="R338" i="3" s="1"/>
  <c r="T247" i="1"/>
  <c r="Z247" i="1" s="1"/>
  <c r="AJ247" i="1" s="1"/>
  <c r="R247" i="1" s="1"/>
  <c r="R216" i="3" s="1"/>
  <c r="T246" i="1"/>
  <c r="Z246" i="1"/>
  <c r="AJ246" i="1" s="1"/>
  <c r="R246" i="1" s="1"/>
  <c r="R215" i="3" s="1"/>
  <c r="U42" i="2"/>
  <c r="V42" i="2" s="1"/>
  <c r="U146" i="2"/>
  <c r="V146" i="2" s="1"/>
  <c r="U16" i="2"/>
  <c r="V16" i="2" s="1"/>
  <c r="U82" i="2"/>
  <c r="V82" i="2" s="1"/>
  <c r="U163" i="2"/>
  <c r="V163" i="2" s="1"/>
  <c r="U68" i="2"/>
  <c r="V68" i="2" s="1"/>
  <c r="U132" i="2"/>
  <c r="V132" i="2" s="1"/>
  <c r="U167" i="2"/>
  <c r="V167" i="2" s="1"/>
  <c r="U10" i="2"/>
  <c r="V10" i="2" s="1"/>
  <c r="U31" i="2"/>
  <c r="V31" i="2" s="1"/>
  <c r="U44" i="2"/>
  <c r="V44" i="2" s="1"/>
  <c r="U66" i="2"/>
  <c r="V66" i="2" s="1"/>
  <c r="U83" i="2"/>
  <c r="V83" i="2" s="1"/>
  <c r="U143" i="2"/>
  <c r="V143" i="2" s="1"/>
  <c r="U169" i="2"/>
  <c r="V169" i="2" s="1"/>
  <c r="U256" i="2"/>
  <c r="V256" i="2" s="1"/>
  <c r="U113" i="2"/>
  <c r="V113" i="2" s="1"/>
  <c r="U131" i="2"/>
  <c r="V131" i="2" s="1"/>
  <c r="U158" i="2"/>
  <c r="V158" i="2" s="1"/>
  <c r="U258" i="2"/>
  <c r="V258" i="2" s="1"/>
  <c r="U265" i="2"/>
  <c r="V265" i="2" s="1"/>
  <c r="U286" i="2"/>
  <c r="V286" i="2" s="1"/>
  <c r="U98" i="2"/>
  <c r="V98" i="2" s="1"/>
  <c r="U110" i="2"/>
  <c r="V110" i="2" s="1"/>
  <c r="U130" i="2"/>
  <c r="V130" i="2" s="1"/>
  <c r="U148" i="2"/>
  <c r="V148" i="2" s="1"/>
  <c r="U172" i="2"/>
  <c r="V172" i="2" s="1"/>
  <c r="U249" i="2"/>
  <c r="V249" i="2" s="1"/>
  <c r="U298" i="2"/>
  <c r="V298" i="2" s="1"/>
  <c r="U108" i="2"/>
  <c r="V108" i="2" s="1"/>
  <c r="U123" i="2"/>
  <c r="V123" i="2" s="1"/>
  <c r="U139" i="2"/>
  <c r="V139" i="2" s="1"/>
  <c r="U248" i="2"/>
  <c r="V248" i="2" s="1"/>
  <c r="U263" i="2"/>
  <c r="V263" i="2" s="1"/>
  <c r="U281" i="2"/>
  <c r="V281" i="2" s="1"/>
  <c r="U296" i="2"/>
  <c r="V296" i="2" s="1"/>
  <c r="U267" i="2"/>
  <c r="V267" i="2" s="1"/>
  <c r="U292" i="2"/>
  <c r="V292" i="2" s="1"/>
  <c r="U315" i="2"/>
  <c r="V315" i="2" s="1"/>
  <c r="U478" i="2"/>
  <c r="V478" i="2" s="1"/>
  <c r="U325" i="2"/>
  <c r="V325" i="2" s="1"/>
  <c r="U335" i="2"/>
  <c r="V335" i="2" s="1"/>
  <c r="U390" i="2"/>
  <c r="V390" i="2" s="1"/>
  <c r="U469" i="2"/>
  <c r="V469" i="2" s="1"/>
  <c r="U488" i="2"/>
  <c r="V488" i="2" s="1"/>
  <c r="U494" i="2"/>
  <c r="V494" i="2" s="1"/>
  <c r="U393" i="2"/>
  <c r="V393" i="2" s="1"/>
  <c r="U453" i="2"/>
  <c r="V453" i="2" s="1"/>
  <c r="U506" i="2"/>
  <c r="V506" i="2" s="1"/>
  <c r="U528" i="2"/>
  <c r="V528" i="2" s="1"/>
  <c r="U381" i="2"/>
  <c r="V381" i="2" s="1"/>
  <c r="U476" i="2"/>
  <c r="V476" i="2" s="1"/>
  <c r="U500" i="2"/>
  <c r="V500" i="2" s="1"/>
  <c r="U336" i="2"/>
  <c r="V336" i="2" s="1"/>
  <c r="U376" i="2"/>
  <c r="V376" i="2" s="1"/>
  <c r="U472" i="2"/>
  <c r="V472" i="2" s="1"/>
  <c r="U497" i="2"/>
  <c r="V497" i="2" s="1"/>
  <c r="U12" i="2"/>
  <c r="V12" i="2"/>
  <c r="U221" i="2"/>
  <c r="V221" i="2"/>
  <c r="U193" i="2"/>
  <c r="V193" i="2"/>
  <c r="U62" i="2"/>
  <c r="V62" i="2"/>
  <c r="U84" i="2"/>
  <c r="V84" i="2"/>
  <c r="U70" i="2"/>
  <c r="V70" i="2"/>
  <c r="U13" i="2"/>
  <c r="V13" i="2"/>
  <c r="U150" i="2"/>
  <c r="V150" i="2"/>
  <c r="U259" i="2"/>
  <c r="V259" i="2"/>
  <c r="U314" i="2"/>
  <c r="V314" i="2"/>
  <c r="DB314" i="2" s="1"/>
  <c r="U112" i="2"/>
  <c r="V112" i="2"/>
  <c r="DB112" i="2" s="1"/>
  <c r="U255" i="2"/>
  <c r="V255" i="2"/>
  <c r="DB255" i="2" s="1"/>
  <c r="U126" i="2"/>
  <c r="V126" i="2"/>
  <c r="DB126" i="2" s="1"/>
  <c r="U283" i="2"/>
  <c r="V283" i="2"/>
  <c r="DB283" i="2" s="1"/>
  <c r="U299" i="2"/>
  <c r="V299" i="2"/>
  <c r="DB299" i="2" s="1"/>
  <c r="U339" i="2"/>
  <c r="V339" i="2"/>
  <c r="DB339" i="2" s="1"/>
  <c r="U100" i="2"/>
  <c r="V100" i="2"/>
  <c r="U224" i="2"/>
  <c r="V224" i="2"/>
  <c r="U194" i="2"/>
  <c r="V194" i="2" s="1"/>
  <c r="U152" i="2"/>
  <c r="V152" i="2"/>
  <c r="U129" i="2"/>
  <c r="V129" i="2" s="1"/>
  <c r="U81" i="2"/>
  <c r="V81" i="2"/>
  <c r="U32" i="2"/>
  <c r="V32" i="2" s="1"/>
  <c r="U177" i="2"/>
  <c r="V177" i="2"/>
  <c r="U269" i="2"/>
  <c r="V269" i="2" s="1"/>
  <c r="U369" i="2"/>
  <c r="V369" i="2"/>
  <c r="DB369" i="2" s="1"/>
  <c r="U135" i="2"/>
  <c r="V135" i="2" s="1"/>
  <c r="U287" i="2"/>
  <c r="V287" i="2"/>
  <c r="DB287" i="2" s="1"/>
  <c r="U147" i="2"/>
  <c r="V147" i="2" s="1"/>
  <c r="U300" i="2"/>
  <c r="V300" i="2"/>
  <c r="DB300" i="2" s="1"/>
  <c r="U322" i="2"/>
  <c r="V322" i="2" s="1"/>
  <c r="U392" i="2"/>
  <c r="V392" i="2"/>
  <c r="DB392" i="2" s="1"/>
  <c r="U481" i="2"/>
  <c r="V481" i="2" s="1"/>
  <c r="U508" i="2"/>
  <c r="V508" i="2"/>
  <c r="DB508" i="2" s="1"/>
  <c r="U319" i="2"/>
  <c r="V319" i="2" s="1"/>
  <c r="U396" i="2"/>
  <c r="V396" i="2"/>
  <c r="DO396" i="2" s="1"/>
  <c r="U168" i="2"/>
  <c r="V168" i="2" s="1"/>
  <c r="U228" i="2"/>
  <c r="V228" i="2"/>
  <c r="U41" i="2"/>
  <c r="V41" i="2" s="1"/>
  <c r="U250" i="2"/>
  <c r="V250" i="2"/>
  <c r="U11" i="2"/>
  <c r="V11" i="2" s="1"/>
  <c r="U137" i="2"/>
  <c r="V137" i="2"/>
  <c r="U48" i="2"/>
  <c r="V48" i="2" s="1"/>
  <c r="U121" i="2"/>
  <c r="V121" i="2"/>
  <c r="U280" i="2"/>
  <c r="V280" i="2" s="1"/>
  <c r="U491" i="2"/>
  <c r="V491" i="2"/>
  <c r="DB491" i="2" s="1"/>
  <c r="U153" i="2"/>
  <c r="V153" i="2" s="1"/>
  <c r="U313" i="2"/>
  <c r="V313" i="2"/>
  <c r="DB313" i="2" s="1"/>
  <c r="U253" i="2"/>
  <c r="V253" i="2" s="1"/>
  <c r="U312" i="2"/>
  <c r="V312" i="2"/>
  <c r="DB312" i="2" s="1"/>
  <c r="U487" i="2"/>
  <c r="V487" i="2" s="1"/>
  <c r="U499" i="2"/>
  <c r="V499" i="2" s="1"/>
  <c r="U531" i="2"/>
  <c r="V531" i="2" s="1"/>
  <c r="U344" i="2"/>
  <c r="V344" i="2" s="1"/>
  <c r="U383" i="2"/>
  <c r="V383" i="2" s="1"/>
  <c r="U501" i="2"/>
  <c r="V501" i="2" s="1"/>
  <c r="U529" i="2"/>
  <c r="V529" i="2" s="1"/>
  <c r="U321" i="2"/>
  <c r="V321" i="2" s="1"/>
  <c r="U379" i="2"/>
  <c r="V379" i="2" s="1"/>
  <c r="U484" i="2"/>
  <c r="V484" i="2" s="1"/>
  <c r="U498" i="2"/>
  <c r="V498" i="2" s="1"/>
  <c r="U539" i="2"/>
  <c r="V539" i="2" s="1"/>
  <c r="U38" i="2"/>
  <c r="V38" i="2" s="1"/>
  <c r="U39" i="2"/>
  <c r="V39" i="2" s="1"/>
  <c r="U9" i="2"/>
  <c r="V9" i="2" s="1"/>
  <c r="U20" i="2"/>
  <c r="V20" i="2" s="1"/>
  <c r="U21" i="2"/>
  <c r="V21" i="2" s="1"/>
  <c r="U189" i="2"/>
  <c r="V189" i="2" s="1"/>
  <c r="U205" i="2"/>
  <c r="V205" i="2" s="1"/>
  <c r="U223" i="2"/>
  <c r="V223" i="2" s="1"/>
  <c r="U231" i="2"/>
  <c r="V231" i="2" s="1"/>
  <c r="U236" i="2"/>
  <c r="V236" i="2" s="1"/>
  <c r="DO236" i="2" s="1"/>
  <c r="U95" i="2"/>
  <c r="V95" i="2"/>
  <c r="DB95" i="2" s="1"/>
  <c r="U198" i="2"/>
  <c r="V198" i="2"/>
  <c r="DB198" i="2" s="1"/>
  <c r="U30" i="2"/>
  <c r="V30" i="2"/>
  <c r="DO30" i="2" s="1"/>
  <c r="U18" i="2"/>
  <c r="V18" i="2"/>
  <c r="DO18" i="2" s="1"/>
  <c r="U69" i="2"/>
  <c r="V69" i="2" s="1"/>
  <c r="U156" i="2"/>
  <c r="V156" i="2" s="1"/>
  <c r="U301" i="2"/>
  <c r="V301" i="2" s="1"/>
  <c r="U65" i="2"/>
  <c r="V65" i="2" s="1"/>
  <c r="U86" i="2"/>
  <c r="V86" i="2" s="1"/>
  <c r="U149" i="2"/>
  <c r="V149" i="2" s="1"/>
  <c r="U23" i="2"/>
  <c r="V23" i="2" s="1"/>
  <c r="U59" i="2"/>
  <c r="V59" i="2" s="1"/>
  <c r="U74" i="2"/>
  <c r="V74" i="2" s="1"/>
  <c r="U85" i="2"/>
  <c r="V85" i="2" s="1"/>
  <c r="U157" i="2"/>
  <c r="V157" i="2" s="1"/>
  <c r="U17" i="2"/>
  <c r="V17" i="2" s="1"/>
  <c r="U33" i="2"/>
  <c r="V33" i="2" s="1"/>
  <c r="U57" i="2"/>
  <c r="V57" i="2" s="1"/>
  <c r="U71" i="2"/>
  <c r="V71" i="2" s="1"/>
  <c r="U103" i="2"/>
  <c r="V103" i="2" s="1"/>
  <c r="U151" i="2"/>
  <c r="V151" i="2" s="1"/>
  <c r="U181" i="2"/>
  <c r="V181" i="2" s="1"/>
  <c r="U89" i="2"/>
  <c r="V89" i="2" s="1"/>
  <c r="U124" i="2"/>
  <c r="V124" i="2" s="1"/>
  <c r="U179" i="2"/>
  <c r="V179" i="2" s="1"/>
  <c r="U187" i="2"/>
  <c r="V187" i="2" s="1"/>
  <c r="U192" i="2"/>
  <c r="V192" i="2" s="1"/>
  <c r="U14" i="2"/>
  <c r="V14" i="2" s="1"/>
  <c r="U63" i="2"/>
  <c r="V63" i="2" s="1"/>
  <c r="U49" i="2"/>
  <c r="V49" i="2" s="1"/>
  <c r="U170" i="2"/>
  <c r="V170" i="2" s="1"/>
  <c r="U67" i="2"/>
  <c r="V67" i="2" s="1"/>
  <c r="U171" i="2"/>
  <c r="V171" i="2" s="1"/>
  <c r="U291" i="2"/>
  <c r="V291" i="2" s="1"/>
  <c r="U99" i="2"/>
  <c r="V99" i="2" s="1"/>
  <c r="U173" i="2"/>
  <c r="V173" i="2" s="1"/>
  <c r="U115" i="2"/>
  <c r="V115" i="2" s="1"/>
  <c r="U268" i="2"/>
  <c r="V268" i="2" s="1"/>
  <c r="U273" i="2"/>
  <c r="V273" i="2" s="1"/>
  <c r="U326" i="2"/>
  <c r="V326" i="2" s="1"/>
  <c r="U473" i="2"/>
  <c r="V473" i="2" s="1"/>
  <c r="U490" i="2"/>
  <c r="V490" i="2" s="1"/>
  <c r="U537" i="2"/>
  <c r="V537" i="2" s="1"/>
  <c r="U375" i="2"/>
  <c r="V375" i="2" s="1"/>
  <c r="U262" i="2"/>
  <c r="V262" i="2" s="1"/>
  <c r="U318" i="2"/>
  <c r="V318" i="2" s="1"/>
  <c r="U140" i="2"/>
  <c r="V140" i="2" s="1"/>
  <c r="U289" i="2"/>
  <c r="V289" i="2" s="1"/>
  <c r="U134" i="2"/>
  <c r="V134" i="2" s="1"/>
  <c r="U304" i="2"/>
  <c r="V304" i="2" s="1"/>
  <c r="U303" i="2"/>
  <c r="V303" i="2" s="1"/>
  <c r="U370" i="2"/>
  <c r="V370" i="2" s="1"/>
  <c r="U372" i="2"/>
  <c r="V372" i="2" s="1"/>
  <c r="U271" i="2"/>
  <c r="V271" i="2" s="1"/>
  <c r="U92" i="2"/>
  <c r="V92" i="2" s="1"/>
  <c r="U159" i="2"/>
  <c r="V159" i="2" s="1"/>
  <c r="U317" i="2"/>
  <c r="V317" i="2" s="1"/>
  <c r="U154" i="2"/>
  <c r="V154" i="2" s="1"/>
  <c r="U316" i="2"/>
  <c r="V316" i="2" s="1"/>
  <c r="U503" i="2"/>
  <c r="V503" i="2" s="1"/>
  <c r="U341" i="2"/>
  <c r="V341" i="2" s="1"/>
  <c r="U394" i="2"/>
  <c r="V394" i="2" s="1"/>
  <c r="U475" i="2"/>
  <c r="V475" i="2" s="1"/>
  <c r="U492" i="2"/>
  <c r="V492" i="2" s="1"/>
  <c r="U543" i="2"/>
  <c r="V543" i="2" s="1"/>
  <c r="U378" i="2"/>
  <c r="V378" i="2" s="1"/>
  <c r="U532" i="2"/>
  <c r="V532" i="2" s="1"/>
  <c r="U374" i="2"/>
  <c r="V374" i="2" s="1"/>
  <c r="U489" i="2"/>
  <c r="V489" i="2" s="1"/>
  <c r="U534" i="2"/>
  <c r="V534" i="2" s="1"/>
  <c r="U380" i="2"/>
  <c r="V380" i="2" s="1"/>
  <c r="U530" i="2"/>
  <c r="V530" i="2" s="1"/>
  <c r="U47" i="2"/>
  <c r="V47" i="2" s="1"/>
  <c r="U166" i="2"/>
  <c r="V166" i="2" s="1"/>
  <c r="U109" i="2"/>
  <c r="V109" i="2" s="1"/>
  <c r="U27" i="2"/>
  <c r="V27" i="2" s="1"/>
  <c r="U75" i="2"/>
  <c r="V75" i="2" s="1"/>
  <c r="U164" i="2"/>
  <c r="V164" i="2" s="1"/>
  <c r="U22" i="2"/>
  <c r="V22" i="2" s="1"/>
  <c r="U64" i="2"/>
  <c r="V64" i="2" s="1"/>
  <c r="U114" i="2"/>
  <c r="V114" i="2" s="1"/>
  <c r="U96" i="2"/>
  <c r="V96" i="2" s="1"/>
  <c r="U142" i="2"/>
  <c r="V142" i="2" s="1"/>
  <c r="U276" i="2"/>
  <c r="V276" i="2" s="1"/>
  <c r="U297" i="2"/>
  <c r="V297" i="2" s="1"/>
  <c r="U474" i="2"/>
  <c r="V474" i="2" s="1"/>
  <c r="U107" i="2"/>
  <c r="V107" i="2" s="1"/>
  <c r="U145" i="2"/>
  <c r="V145" i="2" s="1"/>
  <c r="U272" i="2"/>
  <c r="V272" i="2" s="1"/>
  <c r="U102" i="2"/>
  <c r="V102" i="2" s="1"/>
  <c r="U165" i="2"/>
  <c r="V165" i="2" s="1"/>
  <c r="U279" i="2"/>
  <c r="V279" i="2" s="1"/>
  <c r="U507" i="2"/>
  <c r="V507" i="2" s="1"/>
  <c r="U290" i="2"/>
  <c r="V290" i="2" s="1"/>
  <c r="U330" i="2"/>
  <c r="V330" i="2" s="1"/>
  <c r="U477" i="2"/>
  <c r="V477" i="2" s="1"/>
  <c r="U282" i="2"/>
  <c r="V282" i="2" s="1"/>
  <c r="U101" i="2"/>
  <c r="V101" i="2" s="1"/>
  <c r="U174" i="2"/>
  <c r="V174" i="2" s="1"/>
  <c r="U93" i="2"/>
  <c r="V93" i="2" s="1"/>
  <c r="U275" i="2"/>
  <c r="V275" i="2" s="1"/>
  <c r="U260" i="2"/>
  <c r="V260" i="2" s="1"/>
  <c r="U320" i="2"/>
  <c r="V320" i="2" s="1"/>
  <c r="U324" i="2"/>
  <c r="V324" i="2" s="1"/>
  <c r="U468" i="2"/>
  <c r="V468" i="2" s="1"/>
  <c r="U294" i="2"/>
  <c r="V294" i="2" s="1"/>
  <c r="U116" i="2"/>
  <c r="V116" i="2" s="1"/>
  <c r="U261" i="2"/>
  <c r="V261" i="2" s="1"/>
  <c r="U118" i="2"/>
  <c r="V118" i="2" s="1"/>
  <c r="U285" i="2"/>
  <c r="V285" i="2" s="1"/>
  <c r="U288" i="2"/>
  <c r="V288" i="2" s="1"/>
  <c r="U327" i="2"/>
  <c r="V327" i="2" s="1"/>
  <c r="U368" i="2"/>
  <c r="V368" i="2" s="1"/>
  <c r="U467" i="2"/>
  <c r="V467" i="2" s="1"/>
  <c r="U483" i="2"/>
  <c r="V483" i="2" s="1"/>
  <c r="U509" i="2"/>
  <c r="V509" i="2" s="1"/>
  <c r="U323" i="2"/>
  <c r="V323" i="2" s="1"/>
  <c r="U504" i="2"/>
  <c r="V504" i="2" s="1"/>
  <c r="U328" i="2"/>
  <c r="V328" i="2" s="1"/>
  <c r="U388" i="2"/>
  <c r="V388" i="2" s="1"/>
  <c r="U502" i="2"/>
  <c r="V502" i="2" s="1"/>
  <c r="U329" i="2"/>
  <c r="V329" i="2" s="1"/>
  <c r="U485" i="2"/>
  <c r="V485" i="2" s="1"/>
  <c r="U37" i="2"/>
  <c r="V37" i="2" s="1"/>
  <c r="U133" i="2"/>
  <c r="V133" i="2" s="1"/>
  <c r="U73" i="2"/>
  <c r="V73" i="2" s="1"/>
  <c r="U155" i="2"/>
  <c r="V155" i="2" s="1"/>
  <c r="U61" i="2"/>
  <c r="V61" i="2" s="1"/>
  <c r="U104" i="2"/>
  <c r="V104" i="2" s="1"/>
  <c r="U277" i="2"/>
  <c r="V277" i="2" s="1"/>
  <c r="U43" i="2"/>
  <c r="V43" i="2" s="1"/>
  <c r="U79" i="2"/>
  <c r="V79" i="2" s="1"/>
  <c r="U160" i="2"/>
  <c r="V160" i="2" s="1"/>
  <c r="U128" i="2"/>
  <c r="V128" i="2" s="1"/>
  <c r="U264" i="2"/>
  <c r="V264" i="2" s="1"/>
  <c r="U284" i="2"/>
  <c r="V284" i="2" s="1"/>
  <c r="U333" i="2"/>
  <c r="V333" i="2" s="1"/>
  <c r="U97" i="2"/>
  <c r="V97" i="2" s="1"/>
  <c r="U127" i="2"/>
  <c r="V127" i="2" s="1"/>
  <c r="U182" i="2"/>
  <c r="V182" i="2" s="1"/>
  <c r="U295" i="2"/>
  <c r="V295" i="2" s="1"/>
  <c r="U138" i="2"/>
  <c r="V138" i="2" s="1"/>
  <c r="U257" i="2"/>
  <c r="V257" i="2" s="1"/>
  <c r="U293" i="2"/>
  <c r="V293" i="2" s="1"/>
  <c r="U266" i="2"/>
  <c r="V266" i="2" s="1"/>
  <c r="U542" i="2"/>
  <c r="V542" i="2" s="1"/>
  <c r="U410" i="2"/>
  <c r="V410" i="2" s="1"/>
  <c r="U486" i="2"/>
  <c r="V486" i="2" s="1"/>
  <c r="U493" i="2"/>
  <c r="V493" i="2"/>
  <c r="U331" i="2"/>
  <c r="V331" i="2"/>
  <c r="U527" i="2"/>
  <c r="V527" i="2"/>
  <c r="U535" i="2"/>
  <c r="V535" i="2"/>
  <c r="U337" i="2"/>
  <c r="V337" i="2"/>
  <c r="U377" i="2"/>
  <c r="V377" i="2"/>
  <c r="U470" i="2"/>
  <c r="V470" i="2"/>
  <c r="U495" i="2"/>
  <c r="V495" i="2"/>
  <c r="U511" i="2"/>
  <c r="V511" i="2"/>
  <c r="U332" i="2"/>
  <c r="V332" i="2"/>
  <c r="U373" i="2"/>
  <c r="V373" i="2"/>
  <c r="U471" i="2"/>
  <c r="V471" i="2"/>
  <c r="U496" i="2"/>
  <c r="V496" i="2"/>
  <c r="U209" i="2"/>
  <c r="V209" i="2" s="1"/>
  <c r="U210" i="2"/>
  <c r="V210" i="2" s="1"/>
  <c r="U212" i="2"/>
  <c r="V212" i="2" s="1"/>
  <c r="U240" i="2"/>
  <c r="V240" i="2"/>
  <c r="U214" i="2"/>
  <c r="V214" i="2" s="1"/>
  <c r="U238" i="2"/>
  <c r="V238" i="2"/>
  <c r="Y666" i="1"/>
  <c r="AI666" i="1" s="1"/>
  <c r="U533" i="2"/>
  <c r="V533" i="2" s="1"/>
  <c r="U186" i="2"/>
  <c r="V186" i="2" s="1"/>
  <c r="U117" i="2"/>
  <c r="V117" i="2" s="1"/>
  <c r="U200" i="2"/>
  <c r="V200" i="2" s="1"/>
  <c r="T240" i="1"/>
  <c r="Z240" i="1" s="1"/>
  <c r="AJ240" i="1" s="1"/>
  <c r="R240" i="1" s="1"/>
  <c r="R206" i="3" s="1"/>
  <c r="T261" i="1"/>
  <c r="Z261" i="1" s="1"/>
  <c r="AJ261" i="1" s="1"/>
  <c r="R261" i="1" s="1"/>
  <c r="R225" i="3" s="1"/>
  <c r="Y393" i="1"/>
  <c r="AI393" i="1" s="1"/>
  <c r="U80" i="2"/>
  <c r="V80" i="2" s="1"/>
  <c r="U190" i="2"/>
  <c r="V190" i="2" s="1"/>
  <c r="U207" i="2"/>
  <c r="V207" i="2" s="1"/>
  <c r="U241" i="2"/>
  <c r="V241" i="2" s="1"/>
  <c r="U26" i="2"/>
  <c r="V26" i="2" s="1"/>
  <c r="U56" i="2"/>
  <c r="V56" i="2" s="1"/>
  <c r="U222" i="2"/>
  <c r="V222" i="2" s="1"/>
  <c r="U226" i="2"/>
  <c r="V226" i="2" s="1"/>
  <c r="U229" i="2"/>
  <c r="V229" i="2" s="1"/>
  <c r="U94" i="2"/>
  <c r="V94" i="2" s="1"/>
  <c r="U34" i="2"/>
  <c r="V34" i="2" s="1"/>
  <c r="U120" i="2"/>
  <c r="V120" i="2" s="1"/>
  <c r="U197" i="2"/>
  <c r="V197" i="2" s="1"/>
  <c r="U239" i="2"/>
  <c r="V239" i="2" s="1"/>
  <c r="AI643" i="1"/>
  <c r="AK485" i="2" s="1"/>
  <c r="AL485" i="2" s="1"/>
  <c r="Y643" i="1"/>
  <c r="AA485" i="2"/>
  <c r="AB485" i="2" s="1"/>
  <c r="Y642" i="1"/>
  <c r="AA484" i="2" s="1"/>
  <c r="AB484" i="2" s="1"/>
  <c r="AI642" i="1"/>
  <c r="AK484" i="2" s="1"/>
  <c r="AL484" i="2" s="1"/>
  <c r="Y63" i="1"/>
  <c r="AA49" i="2" s="1"/>
  <c r="AB49" i="2" s="1"/>
  <c r="Y391" i="1"/>
  <c r="AA286" i="2" s="1"/>
  <c r="AB286" i="2" s="1"/>
  <c r="AI391" i="1"/>
  <c r="Q391" i="1" s="1"/>
  <c r="Y259" i="1"/>
  <c r="AA212" i="2" s="1"/>
  <c r="AB212" i="2" s="1"/>
  <c r="AI259" i="1"/>
  <c r="AK212" i="2" s="1"/>
  <c r="AL212" i="2" s="1"/>
  <c r="Q259" i="1"/>
  <c r="S212" i="2" s="1"/>
  <c r="T212" i="2" s="1"/>
  <c r="U25" i="2"/>
  <c r="V25" i="2" s="1"/>
  <c r="U208" i="2"/>
  <c r="V208" i="2" s="1"/>
  <c r="U232" i="2"/>
  <c r="V232" i="2" s="1"/>
  <c r="U76" i="2"/>
  <c r="V76" i="2" s="1"/>
  <c r="U15" i="2"/>
  <c r="V15" i="2" s="1"/>
  <c r="U119" i="2"/>
  <c r="V119" i="2" s="1"/>
  <c r="U233" i="2"/>
  <c r="V233" i="2" s="1"/>
  <c r="Y226" i="1"/>
  <c r="AA189" i="2" s="1"/>
  <c r="AB189" i="2" s="1"/>
  <c r="Y240" i="1"/>
  <c r="AI240" i="1" s="1"/>
  <c r="T642" i="1"/>
  <c r="Z642" i="1" s="1"/>
  <c r="AJ642" i="1" s="1"/>
  <c r="R642" i="1" s="1"/>
  <c r="R535" i="3" s="1"/>
  <c r="T643" i="1"/>
  <c r="Z643" i="1"/>
  <c r="AJ643" i="1"/>
  <c r="R643" i="1" s="1"/>
  <c r="R536" i="3" s="1"/>
  <c r="T226" i="1"/>
  <c r="Z226" i="1"/>
  <c r="AJ226" i="1"/>
  <c r="R226" i="1" s="1"/>
  <c r="R196" i="3" s="1"/>
  <c r="Y261" i="1"/>
  <c r="AI261" i="1" s="1"/>
  <c r="Y710" i="1"/>
  <c r="AA529" i="2" s="1"/>
  <c r="AB529" i="2" s="1"/>
  <c r="T710" i="1"/>
  <c r="Z710" i="1" s="1"/>
  <c r="AJ710" i="1" s="1"/>
  <c r="R710" i="1" s="1"/>
  <c r="R589" i="3" s="1"/>
  <c r="T389" i="1"/>
  <c r="Z389" i="1" s="1"/>
  <c r="AJ389" i="1" s="1"/>
  <c r="R389" i="1" s="1"/>
  <c r="R321" i="3" s="1"/>
  <c r="Y303" i="1"/>
  <c r="AI303" i="1" s="1"/>
  <c r="Y713" i="1"/>
  <c r="AA532" i="2" s="1"/>
  <c r="AB532" i="2" s="1"/>
  <c r="AI713" i="1"/>
  <c r="Q713" i="1" s="1"/>
  <c r="T714" i="1"/>
  <c r="Z714" i="1" s="1"/>
  <c r="AJ714" i="1" s="1"/>
  <c r="R714" i="1" s="1"/>
  <c r="R593" i="3" s="1"/>
  <c r="Y394" i="1"/>
  <c r="AI394" i="1" s="1"/>
  <c r="Y294" i="1"/>
  <c r="AA232" i="2" s="1"/>
  <c r="AB232" i="2" s="1"/>
  <c r="AI294" i="1"/>
  <c r="AK232" i="2" s="1"/>
  <c r="AL232" i="2" s="1"/>
  <c r="U51" i="2"/>
  <c r="V51" i="2" s="1"/>
  <c r="U202" i="2"/>
  <c r="V202" i="2"/>
  <c r="DB202" i="2" s="1"/>
  <c r="U235" i="2"/>
  <c r="V235" i="2" s="1"/>
  <c r="U91" i="2"/>
  <c r="V91" i="2"/>
  <c r="DO91" i="2" s="1"/>
  <c r="U55" i="2"/>
  <c r="V55" i="2" s="1"/>
  <c r="U204" i="2"/>
  <c r="V204" i="2"/>
  <c r="DO204" i="2" s="1"/>
  <c r="U225" i="2"/>
  <c r="V225" i="2" s="1"/>
  <c r="U227" i="2"/>
  <c r="V227" i="2"/>
  <c r="DO227" i="2" s="1"/>
  <c r="U230" i="2"/>
  <c r="V230" i="2" s="1"/>
  <c r="U19" i="2"/>
  <c r="V19" i="2"/>
  <c r="DO19" i="2" s="1"/>
  <c r="U35" i="2"/>
  <c r="V35" i="2" s="1"/>
  <c r="U195" i="2"/>
  <c r="V195" i="2"/>
  <c r="DO195" i="2" s="1"/>
  <c r="U237" i="2"/>
  <c r="V237" i="2" s="1"/>
  <c r="U245" i="2"/>
  <c r="V245" i="2"/>
  <c r="DO245" i="2" s="1"/>
  <c r="Y152" i="1"/>
  <c r="AA123" i="2" s="1"/>
  <c r="AB123" i="2" s="1"/>
  <c r="Y644" i="1"/>
  <c r="AA486" i="2" s="1"/>
  <c r="AB486" i="2" s="1"/>
  <c r="AI644" i="1"/>
  <c r="AK486" i="2" s="1"/>
  <c r="AL486" i="2" s="1"/>
  <c r="Q644" i="1"/>
  <c r="Q537" i="3" s="1"/>
  <c r="T644" i="1"/>
  <c r="Z644" i="1"/>
  <c r="AJ644" i="1" s="1"/>
  <c r="R644" i="1" s="1"/>
  <c r="R537" i="3" s="1"/>
  <c r="T152" i="1"/>
  <c r="Z152" i="1"/>
  <c r="AJ152" i="1" s="1"/>
  <c r="R152" i="1" s="1"/>
  <c r="R130" i="3" s="1"/>
  <c r="Y709" i="1"/>
  <c r="AA528" i="2" s="1"/>
  <c r="AB528" i="2" s="1"/>
  <c r="AI709" i="1"/>
  <c r="Q709" i="1" s="1"/>
  <c r="AK528" i="2"/>
  <c r="AL528" i="2"/>
  <c r="T709" i="1"/>
  <c r="Z709" i="1"/>
  <c r="AJ709" i="1" s="1"/>
  <c r="R709" i="1" s="1"/>
  <c r="R588" i="3" s="1"/>
  <c r="Y36" i="1"/>
  <c r="AI36" i="1" s="1"/>
  <c r="Y175" i="1"/>
  <c r="AA137" i="2" s="1"/>
  <c r="AB137" i="2" s="1"/>
  <c r="AI175" i="1"/>
  <c r="Q175" i="1" s="1"/>
  <c r="T36" i="1"/>
  <c r="Z36" i="1"/>
  <c r="AJ36" i="1" s="1"/>
  <c r="R36" i="1" s="1"/>
  <c r="R37" i="3" s="1"/>
  <c r="T63" i="1"/>
  <c r="Z63" i="1" s="1"/>
  <c r="AJ63" i="1" s="1"/>
  <c r="R63" i="1" s="1"/>
  <c r="R53" i="3" s="1"/>
  <c r="T175" i="1"/>
  <c r="Z175" i="1"/>
  <c r="AJ175" i="1"/>
  <c r="R175" i="1" s="1"/>
  <c r="R144" i="3" s="1"/>
  <c r="T393" i="1"/>
  <c r="Z393" i="1"/>
  <c r="AJ393" i="1"/>
  <c r="R393" i="1" s="1"/>
  <c r="R325" i="3" s="1"/>
  <c r="Y715" i="1"/>
  <c r="AA534" i="2" s="1"/>
  <c r="AB534" i="2" s="1"/>
  <c r="AK507" i="2"/>
  <c r="AL507" i="2" s="1"/>
  <c r="Y665" i="1"/>
  <c r="AA507" i="2" s="1"/>
  <c r="AB507" i="2" s="1"/>
  <c r="AI665" i="1"/>
  <c r="Q665" i="1"/>
  <c r="Q559" i="3" s="1"/>
  <c r="T665" i="1"/>
  <c r="Z665" i="1"/>
  <c r="AJ665" i="1" s="1"/>
  <c r="R665" i="1" s="1"/>
  <c r="R559" i="3" s="1"/>
  <c r="Y389" i="1"/>
  <c r="AA285" i="2" s="1"/>
  <c r="AB285" i="2" s="1"/>
  <c r="AI389" i="1"/>
  <c r="AK285" i="2" s="1"/>
  <c r="AL285" i="2" s="1"/>
  <c r="T715" i="1"/>
  <c r="Z715" i="1" s="1"/>
  <c r="AJ715" i="1" s="1"/>
  <c r="R715" i="1" s="1"/>
  <c r="R594" i="3" s="1"/>
  <c r="T666" i="1"/>
  <c r="Z666" i="1" s="1"/>
  <c r="AJ666" i="1" s="1"/>
  <c r="R666" i="1" s="1"/>
  <c r="R560" i="3" s="1"/>
  <c r="U382" i="2"/>
  <c r="V382" i="2"/>
  <c r="DB382" i="2" s="1"/>
  <c r="Y669" i="1"/>
  <c r="AA511" i="2" s="1"/>
  <c r="AB511" i="2" s="1"/>
  <c r="AI669" i="1"/>
  <c r="AK511" i="2" s="1"/>
  <c r="AL511" i="2" s="1"/>
  <c r="Y395" i="1"/>
  <c r="AI395" i="1" s="1"/>
  <c r="T669" i="1"/>
  <c r="Z669" i="1"/>
  <c r="AJ669" i="1" s="1"/>
  <c r="R669" i="1" s="1"/>
  <c r="R563" i="3" s="1"/>
  <c r="T380" i="1"/>
  <c r="Z380" i="1" s="1"/>
  <c r="AJ380" i="1" s="1"/>
  <c r="R380" i="1" s="1"/>
  <c r="R318" i="3" s="1"/>
  <c r="T303" i="1"/>
  <c r="Z303" i="1" s="1"/>
  <c r="AJ303" i="1" s="1"/>
  <c r="R303" i="1" s="1"/>
  <c r="R260" i="3" s="1"/>
  <c r="Y380" i="1"/>
  <c r="AA284" i="2" s="1"/>
  <c r="AB284" i="2" s="1"/>
  <c r="AI380" i="1"/>
  <c r="AK284" i="2" s="1"/>
  <c r="AL284" i="2" s="1"/>
  <c r="Q380" i="1"/>
  <c r="S284" i="2" s="1"/>
  <c r="T284" i="2" s="1"/>
  <c r="Y714" i="1"/>
  <c r="AA533" i="2" s="1"/>
  <c r="AB533" i="2" s="1"/>
  <c r="AI714" i="1"/>
  <c r="AK533" i="2" s="1"/>
  <c r="AL533" i="2" s="1"/>
  <c r="Y392" i="1"/>
  <c r="AA287" i="2" s="1"/>
  <c r="AB287" i="2" s="1"/>
  <c r="T392" i="1"/>
  <c r="Z392" i="1"/>
  <c r="AJ392" i="1"/>
  <c r="R392" i="1" s="1"/>
  <c r="R324" i="3" s="1"/>
  <c r="T391" i="1"/>
  <c r="Z391" i="1" s="1"/>
  <c r="AJ391" i="1" s="1"/>
  <c r="R391" i="1" s="1"/>
  <c r="R323" i="3" s="1"/>
  <c r="Y716" i="1"/>
  <c r="AA535" i="2" s="1"/>
  <c r="AB535" i="2" s="1"/>
  <c r="T495" i="1"/>
  <c r="Z495" i="1" s="1"/>
  <c r="AJ495" i="1" s="1"/>
  <c r="R495" i="1" s="1"/>
  <c r="R422" i="3" s="1"/>
  <c r="T395" i="1"/>
  <c r="Z395" i="1" s="1"/>
  <c r="AJ395" i="1" s="1"/>
  <c r="R395" i="1" s="1"/>
  <c r="R327" i="3" s="1"/>
  <c r="T713" i="1"/>
  <c r="Z713" i="1" s="1"/>
  <c r="AJ713" i="1" s="1"/>
  <c r="R713" i="1" s="1"/>
  <c r="R592" i="3" s="1"/>
  <c r="Y495" i="1"/>
  <c r="AA380" i="2" s="1"/>
  <c r="AB380" i="2" s="1"/>
  <c r="AI495" i="1"/>
  <c r="AK380" i="2" s="1"/>
  <c r="AL380" i="2" s="1"/>
  <c r="Q495" i="1"/>
  <c r="Q422" i="3" s="1"/>
  <c r="T716" i="1"/>
  <c r="Z716" i="1"/>
  <c r="AJ716" i="1" s="1"/>
  <c r="R716" i="1" s="1"/>
  <c r="R595" i="3" s="1"/>
  <c r="Y376" i="1"/>
  <c r="AI376" i="1" s="1"/>
  <c r="AA281" i="2"/>
  <c r="AB281" i="2"/>
  <c r="Y379" i="1"/>
  <c r="AI379" i="1" s="1"/>
  <c r="AA283" i="2"/>
  <c r="AB283" i="2" s="1"/>
  <c r="U72" i="2"/>
  <c r="V72" i="2" s="1"/>
  <c r="Y82" i="1"/>
  <c r="AI82" i="1" s="1"/>
  <c r="AA66" i="2"/>
  <c r="AB66" i="2"/>
  <c r="U28" i="2"/>
  <c r="V28" i="2" s="1"/>
  <c r="Y17" i="1"/>
  <c r="AI17" i="1" s="1"/>
  <c r="Y402" i="1"/>
  <c r="AA297" i="2" s="1"/>
  <c r="AB297" i="2" s="1"/>
  <c r="AI402" i="1"/>
  <c r="Q402" i="1" s="1"/>
  <c r="Y280" i="1"/>
  <c r="AA223" i="2" s="1"/>
  <c r="AB223" i="2" s="1"/>
  <c r="AI280" i="1"/>
  <c r="Q280" i="1" s="1"/>
  <c r="T294" i="1"/>
  <c r="Z294" i="1"/>
  <c r="AJ294" i="1" s="1"/>
  <c r="R294" i="1" s="1"/>
  <c r="R249" i="3" s="1"/>
  <c r="U270" i="2"/>
  <c r="V270" i="2" s="1"/>
  <c r="Y342" i="1"/>
  <c r="AA269" i="2" s="1"/>
  <c r="AB269" i="2" s="1"/>
  <c r="T340" i="1"/>
  <c r="Z340" i="1" s="1"/>
  <c r="AJ340" i="1" s="1"/>
  <c r="R340" i="1" s="1"/>
  <c r="R289" i="3" s="1"/>
  <c r="T307" i="1"/>
  <c r="Z307" i="1" s="1"/>
  <c r="AJ307" i="1" s="1"/>
  <c r="R307" i="1" s="1"/>
  <c r="R267" i="3" s="1"/>
  <c r="Y378" i="1"/>
  <c r="AI378" i="1" s="1"/>
  <c r="T379" i="1"/>
  <c r="Z379" i="1"/>
  <c r="AJ379" i="1"/>
  <c r="R379" i="1" s="1"/>
  <c r="R317" i="3" s="1"/>
  <c r="T82" i="1"/>
  <c r="Z82" i="1" s="1"/>
  <c r="AJ82" i="1" s="1"/>
  <c r="R82" i="1" s="1"/>
  <c r="R71" i="3" s="1"/>
  <c r="T341" i="1"/>
  <c r="Z341" i="1"/>
  <c r="AJ341" i="1" s="1"/>
  <c r="R341" i="1" s="1"/>
  <c r="R290" i="3" s="1"/>
  <c r="Y20" i="3" s="1"/>
  <c r="Y278" i="1"/>
  <c r="AA221" i="2" s="1"/>
  <c r="AB221" i="2" s="1"/>
  <c r="T278" i="1"/>
  <c r="Z278" i="1"/>
  <c r="AJ278" i="1" s="1"/>
  <c r="R278" i="1" s="1"/>
  <c r="R238" i="3" s="1"/>
  <c r="Y459" i="1"/>
  <c r="AA344" i="2" s="1"/>
  <c r="AB344" i="2" s="1"/>
  <c r="AI459" i="1"/>
  <c r="AK344" i="2" s="1"/>
  <c r="AL344" i="2" s="1"/>
  <c r="T378" i="1"/>
  <c r="Z378" i="1" s="1"/>
  <c r="AJ378" i="1" s="1"/>
  <c r="R378" i="1" s="1"/>
  <c r="R316" i="3" s="1"/>
  <c r="T394" i="1"/>
  <c r="Z394" i="1" s="1"/>
  <c r="AJ394" i="1" s="1"/>
  <c r="R394" i="1" s="1"/>
  <c r="R326" i="3" s="1"/>
  <c r="Y91" i="1"/>
  <c r="AA70" i="2" s="1"/>
  <c r="AB70" i="2" s="1"/>
  <c r="T87" i="1"/>
  <c r="Z87" i="1"/>
  <c r="AJ87" i="1" s="1"/>
  <c r="R87" i="1" s="1"/>
  <c r="R74" i="3" s="1"/>
  <c r="AI405" i="1"/>
  <c r="Y405" i="1"/>
  <c r="AA300" i="2"/>
  <c r="AB300" i="2" s="1"/>
  <c r="Y281" i="1"/>
  <c r="AA224" i="2" s="1"/>
  <c r="AB224" i="2" s="1"/>
  <c r="T342" i="1"/>
  <c r="Z342" i="1"/>
  <c r="AJ342" i="1" s="1"/>
  <c r="R342" i="1" s="1"/>
  <c r="R291" i="3" s="1"/>
  <c r="Y307" i="1"/>
  <c r="AA245" i="2" s="1"/>
  <c r="AB245" i="2" s="1"/>
  <c r="AI307" i="1"/>
  <c r="AK245" i="2" s="1"/>
  <c r="AL245" i="2" s="1"/>
  <c r="Y241" i="1"/>
  <c r="AA198" i="2" s="1"/>
  <c r="AB198" i="2" s="1"/>
  <c r="AI241" i="1"/>
  <c r="AK198" i="2" s="1"/>
  <c r="AL198" i="2" s="1"/>
  <c r="Y628" i="1"/>
  <c r="AA473" i="2" s="1"/>
  <c r="AB473" i="2" s="1"/>
  <c r="T81" i="1"/>
  <c r="Z81" i="1" s="1"/>
  <c r="AJ81" i="1" s="1"/>
  <c r="R81" i="1" s="1"/>
  <c r="R70" i="3" s="1"/>
  <c r="Y83" i="1"/>
  <c r="AI83" i="1" s="1"/>
  <c r="AA18" i="2"/>
  <c r="AB18" i="2" s="1"/>
  <c r="Y18" i="1"/>
  <c r="AI18" i="1"/>
  <c r="Q18" i="1" s="1"/>
  <c r="Y433" i="1"/>
  <c r="AI433" i="1" s="1"/>
  <c r="Y650" i="1"/>
  <c r="AA492" i="2" s="1"/>
  <c r="AB492" i="2" s="1"/>
  <c r="Y647" i="1"/>
  <c r="AA489" i="2" s="1"/>
  <c r="AB489" i="2" s="1"/>
  <c r="T490" i="1"/>
  <c r="Z490" i="1" s="1"/>
  <c r="AJ490" i="1" s="1"/>
  <c r="R490" i="1" s="1"/>
  <c r="R417" i="3" s="1"/>
  <c r="T259" i="1"/>
  <c r="Z259" i="1" s="1"/>
  <c r="AJ259" i="1" s="1"/>
  <c r="R259" i="1" s="1"/>
  <c r="R223" i="3" s="1"/>
  <c r="T376" i="1"/>
  <c r="Z376" i="1" s="1"/>
  <c r="AJ376" i="1" s="1"/>
  <c r="R376" i="1" s="1"/>
  <c r="R315" i="3" s="1"/>
  <c r="Y87" i="1"/>
  <c r="AA68" i="2" s="1"/>
  <c r="AB68" i="2" s="1"/>
  <c r="T17" i="1"/>
  <c r="Z17" i="1"/>
  <c r="AJ17" i="1" s="1"/>
  <c r="R17" i="1" s="1"/>
  <c r="R17" i="3" s="1"/>
  <c r="Y341" i="1"/>
  <c r="AA268" i="2" s="1"/>
  <c r="AB268" i="2" s="1"/>
  <c r="Y340" i="1"/>
  <c r="AA267" i="2" s="1"/>
  <c r="AB267" i="2" s="1"/>
  <c r="AI340" i="1"/>
  <c r="AK267" i="2" s="1"/>
  <c r="AL267" i="2" s="1"/>
  <c r="AI279" i="1"/>
  <c r="AK222" i="2" s="1"/>
  <c r="AL222" i="2" s="1"/>
  <c r="Y279" i="1"/>
  <c r="AA222" i="2"/>
  <c r="AB222" i="2" s="1"/>
  <c r="T279" i="1"/>
  <c r="Z279" i="1"/>
  <c r="AJ279" i="1" s="1"/>
  <c r="R279" i="1" s="1"/>
  <c r="R239" i="3" s="1"/>
  <c r="T628" i="1"/>
  <c r="Z628" i="1" s="1"/>
  <c r="AJ628" i="1" s="1"/>
  <c r="R628" i="1" s="1"/>
  <c r="R523" i="3" s="1"/>
  <c r="AI81" i="1"/>
  <c r="AK65" i="2" s="1"/>
  <c r="AL65" i="2" s="1"/>
  <c r="Y81" i="1"/>
  <c r="AA65" i="2"/>
  <c r="AB65" i="2" s="1"/>
  <c r="Y80" i="1"/>
  <c r="AA64" i="2" s="1"/>
  <c r="AB64" i="2" s="1"/>
  <c r="Y295" i="1"/>
  <c r="AA233" i="2" s="1"/>
  <c r="AB233" i="2" s="1"/>
  <c r="AI295" i="1"/>
  <c r="AK233" i="2" s="1"/>
  <c r="AL233" i="2" s="1"/>
  <c r="T233" i="1"/>
  <c r="Z233" i="1" s="1"/>
  <c r="AJ233" i="1" s="1"/>
  <c r="R233" i="1" s="1"/>
  <c r="R202" i="3" s="1"/>
  <c r="AI230" i="1"/>
  <c r="AK192" i="2" s="1"/>
  <c r="AL192" i="2" s="1"/>
  <c r="Y230" i="1"/>
  <c r="AA192" i="2"/>
  <c r="AB192" i="2" s="1"/>
  <c r="Y301" i="1"/>
  <c r="AI301" i="1" s="1"/>
  <c r="Y298" i="1"/>
  <c r="AA236" i="2" s="1"/>
  <c r="AB236" i="2" s="1"/>
  <c r="AI298" i="1"/>
  <c r="AK236" i="2" s="1"/>
  <c r="AL236" i="2" s="1"/>
  <c r="T301" i="1"/>
  <c r="Z301" i="1"/>
  <c r="AJ301" i="1" s="1"/>
  <c r="R301" i="1" s="1"/>
  <c r="R258" i="3" s="1"/>
  <c r="Y139" i="1"/>
  <c r="AA118" i="2" s="1"/>
  <c r="AB118" i="2" s="1"/>
  <c r="AI139" i="1"/>
  <c r="AK118" i="2" s="1"/>
  <c r="AL118" i="2" s="1"/>
  <c r="Y300" i="1"/>
  <c r="AA238" i="2" s="1"/>
  <c r="AB238" i="2" s="1"/>
  <c r="AI300" i="1"/>
  <c r="AK238" i="2" s="1"/>
  <c r="AL238" i="2" s="1"/>
  <c r="Y239" i="1"/>
  <c r="AA195" i="2" s="1"/>
  <c r="AB195" i="2" s="1"/>
  <c r="AI239" i="1"/>
  <c r="Q239" i="1" s="1"/>
  <c r="T239" i="1"/>
  <c r="Z239" i="1" s="1"/>
  <c r="AJ239" i="1" s="1"/>
  <c r="R239" i="1" s="1"/>
  <c r="R204" i="3" s="1"/>
  <c r="T439" i="1"/>
  <c r="Z439" i="1" s="1"/>
  <c r="AJ439" i="1" s="1"/>
  <c r="R439" i="1" s="1"/>
  <c r="R364" i="3" s="1"/>
  <c r="Y371" i="1"/>
  <c r="AA278" i="2" s="1"/>
  <c r="AB278" i="2" s="1"/>
  <c r="T401" i="1"/>
  <c r="Z401" i="1" s="1"/>
  <c r="AJ401" i="1" s="1"/>
  <c r="R401" i="1" s="1"/>
  <c r="R333" i="3" s="1"/>
  <c r="Y403" i="1"/>
  <c r="AA298" i="2" s="1"/>
  <c r="AB298" i="2" s="1"/>
  <c r="T403" i="1"/>
  <c r="Z403" i="1"/>
  <c r="AJ403" i="1" s="1"/>
  <c r="R403" i="1" s="1"/>
  <c r="R335" i="3" s="1"/>
  <c r="U183" i="2"/>
  <c r="V183" i="2"/>
  <c r="DO183" i="2" s="1"/>
  <c r="U111" i="2"/>
  <c r="V111" i="2" s="1"/>
  <c r="U175" i="2"/>
  <c r="V175" i="2"/>
  <c r="DO175" i="2" s="1"/>
  <c r="U384" i="2"/>
  <c r="V384" i="2" s="1"/>
  <c r="U161" i="2"/>
  <c r="V161" i="2" s="1"/>
  <c r="U246" i="2"/>
  <c r="V246" i="2" s="1"/>
  <c r="U77" i="2"/>
  <c r="V77" i="2" s="1"/>
  <c r="U302" i="2"/>
  <c r="V302" i="2" s="1"/>
  <c r="U309" i="2"/>
  <c r="V309" i="2" s="1"/>
  <c r="U45" i="2"/>
  <c r="V45" i="2" s="1"/>
  <c r="U466" i="2"/>
  <c r="V466" i="2" s="1"/>
  <c r="U334" i="2"/>
  <c r="V334" i="2" s="1"/>
  <c r="U106" i="2"/>
  <c r="V106" i="2" s="1"/>
  <c r="Y504" i="1"/>
  <c r="AA388" i="2" s="1"/>
  <c r="AB388" i="2" s="1"/>
  <c r="T649" i="1"/>
  <c r="Z649" i="1"/>
  <c r="AJ649" i="1" s="1"/>
  <c r="R649" i="1" s="1"/>
  <c r="R542" i="3" s="1"/>
  <c r="U78" i="2"/>
  <c r="V78" i="2"/>
  <c r="DB78" i="2" s="1"/>
  <c r="T651" i="1"/>
  <c r="Z651" i="1" s="1"/>
  <c r="AJ651" i="1" s="1"/>
  <c r="R651" i="1" s="1"/>
  <c r="R544" i="3" s="1"/>
  <c r="T645" i="1"/>
  <c r="Z645" i="1"/>
  <c r="AJ645" i="1" s="1"/>
  <c r="R645" i="1" s="1"/>
  <c r="R538" i="3" s="1"/>
  <c r="Y492" i="1"/>
  <c r="AA377" i="2" s="1"/>
  <c r="AB377" i="2" s="1"/>
  <c r="AI492" i="1"/>
  <c r="Q492" i="1" s="1"/>
  <c r="AK377" i="2"/>
  <c r="AL377" i="2" s="1"/>
  <c r="T492" i="1"/>
  <c r="Z492" i="1"/>
  <c r="AJ492" i="1" s="1"/>
  <c r="R492" i="1" s="1"/>
  <c r="R419" i="3" s="1"/>
  <c r="Y485" i="1"/>
  <c r="AI485" i="1" s="1"/>
  <c r="Y494" i="1"/>
  <c r="AA379" i="2" s="1"/>
  <c r="AB379" i="2" s="1"/>
  <c r="AI494" i="1"/>
  <c r="Q494" i="1" s="1"/>
  <c r="T489" i="1"/>
  <c r="Z489" i="1"/>
  <c r="AJ489" i="1"/>
  <c r="R489" i="1" s="1"/>
  <c r="R416" i="3" s="1"/>
  <c r="T496" i="1"/>
  <c r="Z496" i="1"/>
  <c r="AJ496" i="1"/>
  <c r="R496" i="1" s="1"/>
  <c r="R423" i="3" s="1"/>
  <c r="T484" i="1"/>
  <c r="Z484" i="1"/>
  <c r="AJ484" i="1"/>
  <c r="R484" i="1" s="1"/>
  <c r="R411" i="3" s="1"/>
  <c r="T483" i="1"/>
  <c r="Z483" i="1"/>
  <c r="AJ483" i="1" s="1"/>
  <c r="R483" i="1" s="1"/>
  <c r="R410" i="3" s="1"/>
  <c r="T509" i="1"/>
  <c r="Z509" i="1"/>
  <c r="AJ509" i="1"/>
  <c r="R509" i="1" s="1"/>
  <c r="R434" i="3" s="1"/>
  <c r="T729" i="1"/>
  <c r="Z729" i="1" s="1"/>
  <c r="AJ729" i="1" s="1"/>
  <c r="R729" i="1" s="1"/>
  <c r="R607" i="3" s="1"/>
  <c r="T487" i="1"/>
  <c r="Z487" i="1" s="1"/>
  <c r="T398" i="1"/>
  <c r="Z398" i="1" s="1"/>
  <c r="AJ398" i="1" s="1"/>
  <c r="R398" i="1" s="1"/>
  <c r="R330" i="3" s="1"/>
  <c r="T402" i="1"/>
  <c r="Z402" i="1"/>
  <c r="AJ402" i="1"/>
  <c r="R402" i="1" s="1"/>
  <c r="R334" i="3" s="1"/>
  <c r="T280" i="1"/>
  <c r="Z280" i="1"/>
  <c r="AJ280" i="1"/>
  <c r="R280" i="1" s="1"/>
  <c r="R240" i="3" s="1"/>
  <c r="T459" i="1"/>
  <c r="Z459" i="1" s="1"/>
  <c r="AJ459" i="1" s="1"/>
  <c r="R459" i="1" s="1"/>
  <c r="R383" i="3" s="1"/>
  <c r="T91" i="1"/>
  <c r="Z91" i="1"/>
  <c r="AJ91" i="1"/>
  <c r="R91" i="1" s="1"/>
  <c r="R76" i="3" s="1"/>
  <c r="T241" i="1"/>
  <c r="Z241" i="1"/>
  <c r="AJ241" i="1" s="1"/>
  <c r="R241" i="1" s="1"/>
  <c r="R207" i="3" s="1"/>
  <c r="T405" i="1"/>
  <c r="Z405" i="1" s="1"/>
  <c r="AJ405" i="1" s="1"/>
  <c r="R405" i="1" s="1"/>
  <c r="R337" i="3" s="1"/>
  <c r="T281" i="1"/>
  <c r="Z281" i="1"/>
  <c r="AJ281" i="1" s="1"/>
  <c r="R281" i="1" s="1"/>
  <c r="R241" i="3" s="1"/>
  <c r="Y47" i="1"/>
  <c r="AA43" i="2" s="1"/>
  <c r="AB43" i="2" s="1"/>
  <c r="AI47" i="1"/>
  <c r="Y233" i="1"/>
  <c r="AA193" i="2" s="1"/>
  <c r="AB193" i="2" s="1"/>
  <c r="AI233" i="1"/>
  <c r="AK193" i="2" s="1"/>
  <c r="AL193" i="2" s="1"/>
  <c r="Q233" i="1"/>
  <c r="S193" i="2" s="1"/>
  <c r="T193" i="2" s="1"/>
  <c r="Y92" i="1"/>
  <c r="AA71" i="2" s="1"/>
  <c r="AB71" i="2" s="1"/>
  <c r="AI92" i="1"/>
  <c r="AK71" i="2" s="1"/>
  <c r="AL71" i="2" s="1"/>
  <c r="T83" i="1"/>
  <c r="Z83" i="1"/>
  <c r="AJ83" i="1" s="1"/>
  <c r="R83" i="1" s="1"/>
  <c r="R72" i="3" s="1"/>
  <c r="T80" i="1"/>
  <c r="Z80" i="1"/>
  <c r="AJ80" i="1" s="1"/>
  <c r="R80" i="1" s="1"/>
  <c r="R69" i="3" s="1"/>
  <c r="T47" i="1"/>
  <c r="Z47" i="1"/>
  <c r="AJ47" i="1" s="1"/>
  <c r="R47" i="1" s="1"/>
  <c r="R47" i="3" s="1"/>
  <c r="T230" i="1"/>
  <c r="Z230" i="1"/>
  <c r="AJ230" i="1" s="1"/>
  <c r="R230" i="1" s="1"/>
  <c r="R201" i="3" s="1"/>
  <c r="T92" i="1"/>
  <c r="Z92" i="1"/>
  <c r="AJ92" i="1"/>
  <c r="R92" i="1" s="1"/>
  <c r="R77" i="3" s="1"/>
  <c r="T295" i="1"/>
  <c r="Z295" i="1"/>
  <c r="AJ295" i="1" s="1"/>
  <c r="R295" i="1" s="1"/>
  <c r="R250" i="3" s="1"/>
  <c r="Y88" i="1"/>
  <c r="AA69" i="2" s="1"/>
  <c r="AB69" i="2" s="1"/>
  <c r="T88" i="1"/>
  <c r="Z88" i="1" s="1"/>
  <c r="AJ88" i="1" s="1"/>
  <c r="R88" i="1" s="1"/>
  <c r="R75" i="3" s="1"/>
  <c r="Y302" i="1"/>
  <c r="AA240" i="2" s="1"/>
  <c r="AB240" i="2" s="1"/>
  <c r="Y79" i="1"/>
  <c r="AA63" i="2" s="1"/>
  <c r="AB63" i="2" s="1"/>
  <c r="T139" i="1"/>
  <c r="Z139" i="1"/>
  <c r="AJ139" i="1" s="1"/>
  <c r="R139" i="1" s="1"/>
  <c r="R124" i="3" s="1"/>
  <c r="T404" i="1"/>
  <c r="Z404" i="1" s="1"/>
  <c r="AJ404" i="1" s="1"/>
  <c r="R404" i="1" s="1"/>
  <c r="R336" i="3" s="1"/>
  <c r="Y25" i="3" s="1"/>
  <c r="T302" i="1"/>
  <c r="Z302" i="1" s="1"/>
  <c r="AJ302" i="1" s="1"/>
  <c r="R302" i="1" s="1"/>
  <c r="R259" i="3" s="1"/>
  <c r="T298" i="1"/>
  <c r="Z298" i="1"/>
  <c r="AJ298" i="1"/>
  <c r="R298" i="1" s="1"/>
  <c r="R255" i="3" s="1"/>
  <c r="T433" i="1"/>
  <c r="Z433" i="1"/>
  <c r="AJ433" i="1"/>
  <c r="R433" i="1" s="1"/>
  <c r="R358" i="3" s="1"/>
  <c r="Y404" i="1"/>
  <c r="AA299" i="2" s="1"/>
  <c r="AB299" i="2" s="1"/>
  <c r="T300" i="1"/>
  <c r="Z300" i="1"/>
  <c r="AJ300" i="1" s="1"/>
  <c r="R300" i="1" s="1"/>
  <c r="R257" i="3" s="1"/>
  <c r="T79" i="1"/>
  <c r="Z79" i="1" s="1"/>
  <c r="AJ79" i="1" s="1"/>
  <c r="R79" i="1" s="1"/>
  <c r="R68" i="3" s="1"/>
  <c r="T18" i="1"/>
  <c r="Z18" i="1"/>
  <c r="AJ18" i="1" s="1"/>
  <c r="R18" i="1" s="1"/>
  <c r="R18" i="3" s="1"/>
  <c r="Y493" i="1"/>
  <c r="AI493" i="1" s="1"/>
  <c r="AA378" i="2"/>
  <c r="AB378" i="2" s="1"/>
  <c r="Y370" i="1"/>
  <c r="AA277" i="2" s="1"/>
  <c r="AB277" i="2" s="1"/>
  <c r="AI370" i="1"/>
  <c r="Q370" i="1" s="1"/>
  <c r="AK277" i="2"/>
  <c r="AL277" i="2" s="1"/>
  <c r="T370" i="1"/>
  <c r="Z370" i="1" s="1"/>
  <c r="AJ370" i="1" s="1"/>
  <c r="R370" i="1" s="1"/>
  <c r="R310" i="3" s="1"/>
  <c r="Y66" i="1"/>
  <c r="AA51" i="2" s="1"/>
  <c r="AB51" i="2" s="1"/>
  <c r="AI66" i="1"/>
  <c r="Q66" i="1" s="1"/>
  <c r="T493" i="1"/>
  <c r="Z493" i="1" s="1"/>
  <c r="AJ493" i="1" s="1"/>
  <c r="R493" i="1" s="1"/>
  <c r="R420" i="3" s="1"/>
  <c r="Y439" i="1"/>
  <c r="AA325" i="2" s="1"/>
  <c r="AB325" i="2" s="1"/>
  <c r="T66" i="1"/>
  <c r="Z66" i="1"/>
  <c r="AJ66" i="1"/>
  <c r="R66" i="1" s="1"/>
  <c r="R55" i="3" s="1"/>
  <c r="Y256" i="1"/>
  <c r="AA209" i="2" s="1"/>
  <c r="AB209" i="2" s="1"/>
  <c r="T256" i="1"/>
  <c r="Z256" i="1"/>
  <c r="AJ256" i="1" s="1"/>
  <c r="R256" i="1" s="1"/>
  <c r="R221" i="3" s="1"/>
  <c r="Y72" i="1"/>
  <c r="AI72" i="1" s="1"/>
  <c r="AA57" i="2"/>
  <c r="AB57" i="2"/>
  <c r="AA120" i="2"/>
  <c r="AB120" i="2"/>
  <c r="T72" i="1"/>
  <c r="Z72" i="1" s="1"/>
  <c r="AJ72" i="1" s="1"/>
  <c r="R72" i="1" s="1"/>
  <c r="R61" i="3" s="1"/>
  <c r="Y297" i="1"/>
  <c r="AA235" i="2" s="1"/>
  <c r="AB235" i="2" s="1"/>
  <c r="AI297" i="1"/>
  <c r="AK235" i="2" s="1"/>
  <c r="AL235" i="2" s="1"/>
  <c r="Q297" i="1"/>
  <c r="S235" i="2" s="1"/>
  <c r="T235" i="2" s="1"/>
  <c r="T297" i="1"/>
  <c r="Z297" i="1"/>
  <c r="AJ297" i="1" s="1"/>
  <c r="R297" i="1" s="1"/>
  <c r="R254" i="3" s="1"/>
  <c r="Y141" i="1"/>
  <c r="AI141" i="1" s="1"/>
  <c r="T371" i="1"/>
  <c r="Z371" i="1" s="1"/>
  <c r="AJ371" i="1" s="1"/>
  <c r="R371" i="1" s="1"/>
  <c r="R311" i="3" s="1"/>
  <c r="T141" i="1"/>
  <c r="Z141" i="1" s="1"/>
  <c r="AJ141" i="1" s="1"/>
  <c r="R141" i="1" s="1"/>
  <c r="R126" i="3" s="1"/>
  <c r="Y369" i="1"/>
  <c r="AA276" i="2" s="1"/>
  <c r="AB276" i="2" s="1"/>
  <c r="T369" i="1"/>
  <c r="Z369" i="1" s="1"/>
  <c r="AJ369" i="1" s="1"/>
  <c r="R369" i="1" s="1"/>
  <c r="R309" i="3" s="1"/>
  <c r="Y400" i="1"/>
  <c r="AA295" i="2" s="1"/>
  <c r="AB295" i="2" s="1"/>
  <c r="Y401" i="1"/>
  <c r="AA296" i="2" s="1"/>
  <c r="AB296" i="2" s="1"/>
  <c r="AI401" i="1"/>
  <c r="AK296" i="2" s="1"/>
  <c r="AL296" i="2" s="1"/>
  <c r="T400" i="1"/>
  <c r="Z400" i="1" s="1"/>
  <c r="AJ400" i="1" s="1"/>
  <c r="R400" i="1" s="1"/>
  <c r="R332" i="3" s="1"/>
  <c r="U371" i="2"/>
  <c r="V371" i="2"/>
  <c r="DB371" i="2" s="1"/>
  <c r="U144" i="2"/>
  <c r="V144" i="2"/>
  <c r="U178" i="2"/>
  <c r="V178" i="2" s="1"/>
  <c r="U105" i="2"/>
  <c r="V105" i="2" s="1"/>
  <c r="U24" i="2"/>
  <c r="V24" i="2" s="1"/>
  <c r="U29" i="2"/>
  <c r="V29" i="2" s="1"/>
  <c r="U176" i="2"/>
  <c r="V176" i="2" s="1"/>
  <c r="U305" i="2"/>
  <c r="V305" i="2"/>
  <c r="U306" i="2"/>
  <c r="V306" i="2" s="1"/>
  <c r="U385" i="2"/>
  <c r="V385" i="2"/>
  <c r="U184" i="2"/>
  <c r="V184" i="2" s="1"/>
  <c r="Y515" i="1"/>
  <c r="AA396" i="2" s="1"/>
  <c r="AB396" i="2" s="1"/>
  <c r="AI515" i="1"/>
  <c r="Q515" i="1" s="1"/>
  <c r="AK396" i="2"/>
  <c r="AL396" i="2" s="1"/>
  <c r="T515" i="1"/>
  <c r="Z515" i="1"/>
  <c r="AJ515" i="1" s="1"/>
  <c r="R515" i="1" s="1"/>
  <c r="R439" i="3" s="1"/>
  <c r="Y655" i="1"/>
  <c r="AA497" i="2" s="1"/>
  <c r="AB497" i="2" s="1"/>
  <c r="T650" i="1"/>
  <c r="Z650" i="1" s="1"/>
  <c r="AJ650" i="1" s="1"/>
  <c r="R650" i="1" s="1"/>
  <c r="R543" i="3" s="1"/>
  <c r="T510" i="1"/>
  <c r="Z510" i="1"/>
  <c r="AJ510" i="1" s="1"/>
  <c r="R510" i="1" s="1"/>
  <c r="R435" i="3" s="1"/>
  <c r="Y510" i="1"/>
  <c r="AA393" i="2" s="1"/>
  <c r="AB393" i="2" s="1"/>
  <c r="T504" i="1"/>
  <c r="Z504" i="1"/>
  <c r="AJ504" i="1"/>
  <c r="R504" i="1" s="1"/>
  <c r="R430" i="3" s="1"/>
  <c r="Y649" i="1"/>
  <c r="AI649" i="1" s="1"/>
  <c r="Y654" i="1"/>
  <c r="AA496" i="2" s="1"/>
  <c r="AB496" i="2" s="1"/>
  <c r="T654" i="1"/>
  <c r="Z654" i="1" s="1"/>
  <c r="AJ654" i="1" s="1"/>
  <c r="R654" i="1" s="1"/>
  <c r="R547" i="3" s="1"/>
  <c r="U185" i="2"/>
  <c r="V185" i="2"/>
  <c r="DO185" i="2" s="1"/>
  <c r="DB185" i="2"/>
  <c r="Y653" i="1"/>
  <c r="AA495" i="2" s="1"/>
  <c r="AB495" i="2" s="1"/>
  <c r="AI653" i="1"/>
  <c r="AK495" i="2" s="1"/>
  <c r="AL495" i="2" s="1"/>
  <c r="Q653" i="1"/>
  <c r="S495" i="2" s="1"/>
  <c r="T495" i="2" s="1"/>
  <c r="T653" i="1"/>
  <c r="Z653" i="1"/>
  <c r="AJ653" i="1"/>
  <c r="R653" i="1" s="1"/>
  <c r="R546" i="3" s="1"/>
  <c r="AA487" i="2"/>
  <c r="AB487" i="2" s="1"/>
  <c r="AA531" i="2"/>
  <c r="AB531" i="2" s="1"/>
  <c r="Y712" i="1"/>
  <c r="AI712" i="1"/>
  <c r="U247" i="2"/>
  <c r="V247" i="2" s="1"/>
  <c r="U162" i="2"/>
  <c r="V162" i="2" s="1"/>
  <c r="Y645" i="1"/>
  <c r="AI645" i="1"/>
  <c r="Q645" i="1" s="1"/>
  <c r="Y651" i="1"/>
  <c r="AA493" i="2" s="1"/>
  <c r="AB493" i="2" s="1"/>
  <c r="AI651" i="1"/>
  <c r="AK493" i="2" s="1"/>
  <c r="AL493" i="2" s="1"/>
  <c r="T652" i="1"/>
  <c r="Z652" i="1" s="1"/>
  <c r="AJ652" i="1" s="1"/>
  <c r="R652" i="1" s="1"/>
  <c r="R545" i="3" s="1"/>
  <c r="Y652" i="1"/>
  <c r="AA494" i="2" s="1"/>
  <c r="AB494" i="2" s="1"/>
  <c r="AI652" i="1"/>
  <c r="AK494" i="2" s="1"/>
  <c r="AL494" i="2" s="1"/>
  <c r="Q652" i="1"/>
  <c r="S494" i="2" s="1"/>
  <c r="T494" i="2" s="1"/>
  <c r="U367" i="2"/>
  <c r="V367" i="2"/>
  <c r="T647" i="1"/>
  <c r="Z647" i="1"/>
  <c r="AJ647" i="1" s="1"/>
  <c r="R647" i="1" s="1"/>
  <c r="R540" i="3" s="1"/>
  <c r="Y398" i="1"/>
  <c r="AA293" i="2" s="1"/>
  <c r="AB293" i="2" s="1"/>
  <c r="Y531" i="1"/>
  <c r="AA410" i="2" s="1"/>
  <c r="AB410" i="2" s="1"/>
  <c r="T531" i="1"/>
  <c r="Z531" i="1"/>
  <c r="AJ531" i="1"/>
  <c r="R531" i="1" s="1"/>
  <c r="R457" i="3" s="1"/>
  <c r="Y723" i="1"/>
  <c r="AA537" i="2" s="1"/>
  <c r="AB537" i="2" s="1"/>
  <c r="Y491" i="1"/>
  <c r="AA376" i="2" s="1"/>
  <c r="AB376" i="2" s="1"/>
  <c r="Y656" i="1"/>
  <c r="AA498" i="2" s="1"/>
  <c r="AB498" i="2" s="1"/>
  <c r="T491" i="1"/>
  <c r="Z491" i="1" s="1"/>
  <c r="AJ491" i="1" s="1"/>
  <c r="R491" i="1" s="1"/>
  <c r="R418" i="3" s="1"/>
  <c r="T656" i="1"/>
  <c r="Z656" i="1" s="1"/>
  <c r="AJ656" i="1" s="1"/>
  <c r="R656" i="1" s="1"/>
  <c r="R549" i="3" s="1"/>
  <c r="AA383" i="2"/>
  <c r="AB383" i="2" s="1"/>
  <c r="AA369" i="2"/>
  <c r="AB369" i="2" s="1"/>
  <c r="Y484" i="1"/>
  <c r="AI484" i="1"/>
  <c r="AA375" i="2"/>
  <c r="AB375" i="2" s="1"/>
  <c r="Y509" i="1"/>
  <c r="AI509" i="1" s="1"/>
  <c r="AA392" i="2"/>
  <c r="AB392" i="2"/>
  <c r="Y483" i="1"/>
  <c r="AI483" i="1" s="1"/>
  <c r="Y490" i="1"/>
  <c r="AI490" i="1"/>
  <c r="AK375" i="2" s="1"/>
  <c r="AL375" i="2" s="1"/>
  <c r="Q490" i="1"/>
  <c r="S375" i="2" s="1"/>
  <c r="T375" i="2" s="1"/>
  <c r="Y506" i="1"/>
  <c r="AA390" i="2" s="1"/>
  <c r="AB390" i="2" s="1"/>
  <c r="AI506" i="1"/>
  <c r="AK390" i="2" s="1"/>
  <c r="AL390" i="2" s="1"/>
  <c r="Q506" i="1"/>
  <c r="Q432" i="3" s="1"/>
  <c r="Y496" i="1"/>
  <c r="AA381" i="2" s="1"/>
  <c r="AB381" i="2" s="1"/>
  <c r="AI496" i="1"/>
  <c r="AK381" i="2" s="1"/>
  <c r="AL381" i="2" s="1"/>
  <c r="AI499" i="1"/>
  <c r="AI500" i="1" s="1"/>
  <c r="Y499" i="1"/>
  <c r="Y500" i="1" s="1"/>
  <c r="Y489" i="1"/>
  <c r="AA374" i="2" s="1"/>
  <c r="AB374" i="2" s="1"/>
  <c r="Y488" i="1"/>
  <c r="AA373" i="2" s="1"/>
  <c r="AB373" i="2" s="1"/>
  <c r="Y729" i="1"/>
  <c r="AA543" i="2" s="1"/>
  <c r="AB543" i="2" s="1"/>
  <c r="AI729" i="1"/>
  <c r="AK543" i="2" s="1"/>
  <c r="AL543" i="2" s="1"/>
  <c r="Q729" i="1"/>
  <c r="S543" i="2" s="1"/>
  <c r="T543" i="2" s="1"/>
  <c r="Y482" i="1"/>
  <c r="AA367" i="2" s="1"/>
  <c r="AB367" i="2" s="1"/>
  <c r="AI482" i="1"/>
  <c r="AK367" i="2" s="1"/>
  <c r="AL367" i="2" s="1"/>
  <c r="Q482" i="1"/>
  <c r="S367" i="2" s="1"/>
  <c r="T367" i="2" s="1"/>
  <c r="Y487" i="1"/>
  <c r="AA372" i="2" s="1"/>
  <c r="AB372" i="2" s="1"/>
  <c r="T513" i="1"/>
  <c r="Z513" i="1" s="1"/>
  <c r="AJ513" i="1" s="1"/>
  <c r="R513" i="1" s="1"/>
  <c r="R437" i="3" s="1"/>
  <c r="T494" i="1"/>
  <c r="Z494" i="1" s="1"/>
  <c r="AJ494" i="1" s="1"/>
  <c r="R494" i="1" s="1"/>
  <c r="R421" i="3" s="1"/>
  <c r="T506" i="1"/>
  <c r="Z506" i="1" s="1"/>
  <c r="AJ506" i="1" s="1"/>
  <c r="R506" i="1" s="1"/>
  <c r="R432" i="3" s="1"/>
  <c r="T488" i="1"/>
  <c r="T498" i="1" s="1"/>
  <c r="Z488" i="1"/>
  <c r="AJ488" i="1" s="1"/>
  <c r="R488" i="1" s="1"/>
  <c r="R415" i="3" s="1"/>
  <c r="T485" i="1"/>
  <c r="Z485" i="1"/>
  <c r="AJ485" i="1" s="1"/>
  <c r="R485" i="1" s="1"/>
  <c r="R412" i="3" s="1"/>
  <c r="Y513" i="1"/>
  <c r="AA394" i="2" s="1"/>
  <c r="AB394" i="2" s="1"/>
  <c r="T482" i="1"/>
  <c r="T486" i="1" s="1"/>
  <c r="T499" i="1"/>
  <c r="T500" i="1" s="1"/>
  <c r="Z499" i="1"/>
  <c r="Z500" i="1" s="1"/>
  <c r="T712" i="1"/>
  <c r="Z712" i="1"/>
  <c r="AJ712" i="1" s="1"/>
  <c r="R712" i="1" s="1"/>
  <c r="R591" i="3" s="1"/>
  <c r="T723" i="1"/>
  <c r="Z723" i="1"/>
  <c r="AJ723" i="1" s="1"/>
  <c r="R723" i="1" s="1"/>
  <c r="R601" i="3" s="1"/>
  <c r="T399" i="1"/>
  <c r="Z399" i="1"/>
  <c r="AJ399" i="1"/>
  <c r="R399" i="1" s="1"/>
  <c r="R331" i="3" s="1"/>
  <c r="Y639" i="1"/>
  <c r="AI639" i="1" s="1"/>
  <c r="T450" i="1"/>
  <c r="Z450" i="1" s="1"/>
  <c r="AJ450" i="1" s="1"/>
  <c r="R450" i="1" s="1"/>
  <c r="R375" i="3" s="1"/>
  <c r="Y212" i="1"/>
  <c r="AA174" i="2" s="1"/>
  <c r="AB174" i="2" s="1"/>
  <c r="Y626" i="1"/>
  <c r="AA471" i="2" s="1"/>
  <c r="AB471" i="2" s="1"/>
  <c r="T708" i="1"/>
  <c r="Z708" i="1" s="1"/>
  <c r="AJ708" i="1" s="1"/>
  <c r="R708" i="1" s="1"/>
  <c r="R587" i="3" s="1"/>
  <c r="Y441" i="1"/>
  <c r="AA327" i="2" s="1"/>
  <c r="AB327" i="2" s="1"/>
  <c r="AA304" i="2"/>
  <c r="AB304" i="2" s="1"/>
  <c r="Y415" i="1"/>
  <c r="AI415" i="1"/>
  <c r="T455" i="1"/>
  <c r="Z455" i="1" s="1"/>
  <c r="AJ455" i="1" s="1"/>
  <c r="R455" i="1" s="1"/>
  <c r="R380" i="3" s="1"/>
  <c r="AA33" i="2"/>
  <c r="AB33" i="2" s="1"/>
  <c r="Y33" i="1"/>
  <c r="AI33" i="1"/>
  <c r="Q33" i="1" s="1"/>
  <c r="T212" i="1"/>
  <c r="Z212" i="1" s="1"/>
  <c r="AJ212" i="1" s="1"/>
  <c r="R212" i="1" s="1"/>
  <c r="R181" i="3" s="1"/>
  <c r="Y245" i="1"/>
  <c r="AA205" i="2" s="1"/>
  <c r="AB205" i="2" s="1"/>
  <c r="Y254" i="1"/>
  <c r="AA207" i="2" s="1"/>
  <c r="AB207" i="2" s="1"/>
  <c r="U540" i="2"/>
  <c r="V540" i="2" s="1"/>
  <c r="T437" i="1"/>
  <c r="Z437" i="1" s="1"/>
  <c r="AJ437" i="1" s="1"/>
  <c r="R437" i="1" s="1"/>
  <c r="R362" i="3" s="1"/>
  <c r="T648" i="1"/>
  <c r="Z648" i="1"/>
  <c r="AJ648" i="1"/>
  <c r="R648" i="1" s="1"/>
  <c r="R541" i="3" s="1"/>
  <c r="T639" i="1"/>
  <c r="Z639" i="1" s="1"/>
  <c r="AJ639" i="1" s="1"/>
  <c r="R639" i="1" s="1"/>
  <c r="R532" i="3" s="1"/>
  <c r="T453" i="1"/>
  <c r="Z453" i="1"/>
  <c r="AJ453" i="1" s="1"/>
  <c r="R453" i="1" s="1"/>
  <c r="R378" i="3" s="1"/>
  <c r="Y447" i="1"/>
  <c r="AA333" i="2" s="1"/>
  <c r="AB333" i="2" s="1"/>
  <c r="Y293" i="1"/>
  <c r="AA229" i="2" s="1"/>
  <c r="AB229" i="2" s="1"/>
  <c r="Y708" i="1"/>
  <c r="AA527" i="2" s="1"/>
  <c r="AB527" i="2" s="1"/>
  <c r="Y648" i="1"/>
  <c r="AA490" i="2" s="1"/>
  <c r="AB490" i="2" s="1"/>
  <c r="Y450" i="1"/>
  <c r="AA336" i="2" s="1"/>
  <c r="AB336" i="2" s="1"/>
  <c r="AI450" i="1"/>
  <c r="Q450" i="1" s="1"/>
  <c r="Y399" i="1"/>
  <c r="AA294" i="2" s="1"/>
  <c r="AB294" i="2" s="1"/>
  <c r="AI399" i="1"/>
  <c r="AK294" i="2" s="1"/>
  <c r="AL294" i="2" s="1"/>
  <c r="Y636" i="1"/>
  <c r="AA478" i="2" s="1"/>
  <c r="AB478" i="2" s="1"/>
  <c r="S339" i="2"/>
  <c r="T339" i="2" s="1"/>
  <c r="Y453" i="1"/>
  <c r="AA339" i="2" s="1"/>
  <c r="AB339" i="2" s="1"/>
  <c r="AI453" i="1"/>
  <c r="AK339" i="2" s="1"/>
  <c r="AL339" i="2" s="1"/>
  <c r="Q453" i="1"/>
  <c r="Q378" i="3"/>
  <c r="Y396" i="1"/>
  <c r="AA291" i="2" s="1"/>
  <c r="AB291" i="2" s="1"/>
  <c r="AI396" i="1"/>
  <c r="AK291" i="2" s="1"/>
  <c r="AL291" i="2" s="1"/>
  <c r="Q396" i="1"/>
  <c r="S291" i="2" s="1"/>
  <c r="T291" i="2" s="1"/>
  <c r="Q328" i="3"/>
  <c r="X23" i="3" s="1"/>
  <c r="Y215" i="1"/>
  <c r="AA177" i="2" s="1"/>
  <c r="AB177" i="2" s="1"/>
  <c r="U311" i="2"/>
  <c r="V311" i="2" s="1"/>
  <c r="T636" i="1"/>
  <c r="Z636" i="1" s="1"/>
  <c r="AJ636" i="1" s="1"/>
  <c r="R636" i="1" s="1"/>
  <c r="R529" i="3" s="1"/>
  <c r="Y444" i="1"/>
  <c r="AA330" i="2" s="1"/>
  <c r="AB330" i="2" s="1"/>
  <c r="T447" i="1"/>
  <c r="Z447" i="1" s="1"/>
  <c r="AJ447" i="1" s="1"/>
  <c r="R447" i="1" s="1"/>
  <c r="R372" i="3" s="1"/>
  <c r="T396" i="1"/>
  <c r="Z396" i="1" s="1"/>
  <c r="AJ396" i="1" s="1"/>
  <c r="R396" i="1" s="1"/>
  <c r="R328" i="3" s="1"/>
  <c r="Y23" i="3" s="1"/>
  <c r="Y725" i="1"/>
  <c r="AI725" i="1" s="1"/>
  <c r="Y196" i="1"/>
  <c r="AI196" i="1" s="1"/>
  <c r="Y35" i="1"/>
  <c r="AI35" i="1" s="1"/>
  <c r="Y257" i="1"/>
  <c r="AA210" i="2" s="1"/>
  <c r="AB210" i="2" s="1"/>
  <c r="Y238" i="1"/>
  <c r="AI238" i="1" s="1"/>
  <c r="Y283" i="1"/>
  <c r="AI283" i="1" s="1"/>
  <c r="T209" i="1"/>
  <c r="Z209" i="1"/>
  <c r="AJ209" i="1" s="1"/>
  <c r="R209" i="1" s="1"/>
  <c r="R178" i="3" s="1"/>
  <c r="T164" i="1"/>
  <c r="Z164" i="1" s="1"/>
  <c r="AJ164" i="1" s="1"/>
  <c r="R164" i="1" s="1"/>
  <c r="R139" i="3" s="1"/>
  <c r="Y374" i="1"/>
  <c r="AA279" i="2" s="1"/>
  <c r="AB279" i="2" s="1"/>
  <c r="Y368" i="1"/>
  <c r="AA275" i="2" s="1"/>
  <c r="AB275" i="2" s="1"/>
  <c r="Y97" i="1"/>
  <c r="AA76" i="2" s="1"/>
  <c r="AB76" i="2" s="1"/>
  <c r="Y326" i="1"/>
  <c r="AA253" i="2" s="1"/>
  <c r="AB253" i="2" s="1"/>
  <c r="Y711" i="1"/>
  <c r="AA530" i="2" s="1"/>
  <c r="AB530" i="2" s="1"/>
  <c r="AI711" i="1"/>
  <c r="AK530" i="2" s="1"/>
  <c r="AL530" i="2" s="1"/>
  <c r="Y242" i="1"/>
  <c r="AA200" i="2" s="1"/>
  <c r="AB200" i="2" s="1"/>
  <c r="AI242" i="1"/>
  <c r="AK200" i="2" s="1"/>
  <c r="AL200" i="2" s="1"/>
  <c r="Y698" i="1"/>
  <c r="AA526" i="2" s="1"/>
  <c r="AB526" i="2" s="1"/>
  <c r="Y625" i="1"/>
  <c r="AA470" i="2" s="1"/>
  <c r="AB470" i="2" s="1"/>
  <c r="Y451" i="1"/>
  <c r="AA337" i="2" s="1"/>
  <c r="AB337" i="2" s="1"/>
  <c r="Y285" i="1"/>
  <c r="AA228" i="2" s="1"/>
  <c r="AB228" i="2" s="1"/>
  <c r="Y321" i="1"/>
  <c r="AI321" i="1" s="1"/>
  <c r="Y100" i="1"/>
  <c r="AA79" i="2" s="1"/>
  <c r="AB79" i="2" s="1"/>
  <c r="Y184" i="1"/>
  <c r="AA146" i="2" s="1"/>
  <c r="AB146" i="2" s="1"/>
  <c r="Y9" i="1"/>
  <c r="AA9" i="2" s="1"/>
  <c r="AB9" i="2" s="1"/>
  <c r="Y331" i="1"/>
  <c r="AA258" i="2" s="1"/>
  <c r="AB258" i="2" s="1"/>
  <c r="Y110" i="1"/>
  <c r="AA89" i="2" s="1"/>
  <c r="AB89" i="2" s="1"/>
  <c r="Y443" i="1"/>
  <c r="AA329" i="2" s="1"/>
  <c r="AB329" i="2" s="1"/>
  <c r="Y442" i="1"/>
  <c r="AA328" i="2" s="1"/>
  <c r="AB328" i="2" s="1"/>
  <c r="Y430" i="1"/>
  <c r="AA316" i="2" s="1"/>
  <c r="AB316" i="2" s="1"/>
  <c r="Y660" i="1"/>
  <c r="AA502" i="2" s="1"/>
  <c r="AB502" i="2" s="1"/>
  <c r="AI660" i="1"/>
  <c r="Q660" i="1" s="1"/>
  <c r="Y661" i="1"/>
  <c r="AI661" i="1" s="1"/>
  <c r="Y664" i="1"/>
  <c r="AA506" i="2" s="1"/>
  <c r="AB506" i="2" s="1"/>
  <c r="Y436" i="1"/>
  <c r="AA322" i="2" s="1"/>
  <c r="AB322" i="2" s="1"/>
  <c r="Y181" i="1"/>
  <c r="AI181" i="1" s="1"/>
  <c r="Y211" i="1"/>
  <c r="AA173" i="2" s="1"/>
  <c r="AB173" i="2" s="1"/>
  <c r="Y367" i="1"/>
  <c r="AA274" i="2" s="1"/>
  <c r="AB274" i="2" s="1"/>
  <c r="Y194" i="1"/>
  <c r="AA156" i="2" s="1"/>
  <c r="AB156" i="2" s="1"/>
  <c r="AI194" i="1"/>
  <c r="AK156" i="2" s="1"/>
  <c r="AL156" i="2" s="1"/>
  <c r="Y322" i="1"/>
  <c r="AA249" i="2" s="1"/>
  <c r="AB249" i="2" s="1"/>
  <c r="Y336" i="1"/>
  <c r="AA263" i="2" s="1"/>
  <c r="AB263" i="2" s="1"/>
  <c r="Y160" i="1"/>
  <c r="AA128" i="2" s="1"/>
  <c r="AB128" i="2" s="1"/>
  <c r="Y243" i="1"/>
  <c r="AA202" i="2" s="1"/>
  <c r="AB202" i="2" s="1"/>
  <c r="Y186" i="1"/>
  <c r="AA148" i="2" s="1"/>
  <c r="AB148" i="2" s="1"/>
  <c r="Y189" i="1"/>
  <c r="AA151" i="2" s="1"/>
  <c r="AB151" i="2" s="1"/>
  <c r="Y299" i="1"/>
  <c r="AA237" i="2" s="1"/>
  <c r="AB237" i="2" s="1"/>
  <c r="Y366" i="1"/>
  <c r="AI366" i="1" s="1"/>
  <c r="Y121" i="1"/>
  <c r="AA100" i="2" s="1"/>
  <c r="AB100" i="2" s="1"/>
  <c r="Y178" i="1"/>
  <c r="AI178" i="1" s="1"/>
  <c r="Y22" i="1"/>
  <c r="AA22" i="2" s="1"/>
  <c r="AB22" i="2" s="1"/>
  <c r="Y21" i="1"/>
  <c r="AI21" i="1" s="1"/>
  <c r="Y61" i="1"/>
  <c r="AA47" i="2" s="1"/>
  <c r="AB47" i="2" s="1"/>
  <c r="Y71" i="1"/>
  <c r="AA56" i="2" s="1"/>
  <c r="AB56" i="2" s="1"/>
  <c r="Y115" i="1"/>
  <c r="AA94" i="2" s="1"/>
  <c r="AB94" i="2" s="1"/>
  <c r="AI115" i="1"/>
  <c r="Q115" i="1" s="1"/>
  <c r="Y135" i="1"/>
  <c r="AI135" i="1" s="1"/>
  <c r="Y136" i="1"/>
  <c r="AA115" i="2" s="1"/>
  <c r="AB115" i="2" s="1"/>
  <c r="AI136" i="1"/>
  <c r="Q136" i="1" s="1"/>
  <c r="Y116" i="1"/>
  <c r="AA95" i="2" s="1"/>
  <c r="AB95" i="2" s="1"/>
  <c r="Y172" i="1"/>
  <c r="AA133" i="2" s="1"/>
  <c r="AB133" i="2" s="1"/>
  <c r="Y39" i="1"/>
  <c r="AA41" i="2" s="1"/>
  <c r="AB41" i="2" s="1"/>
  <c r="Y16" i="1"/>
  <c r="AA16" i="2" s="1"/>
  <c r="AB16" i="2" s="1"/>
  <c r="AI16" i="1"/>
  <c r="AK16" i="2" s="1"/>
  <c r="AL16" i="2" s="1"/>
  <c r="Q16" i="1"/>
  <c r="Q16" i="3" s="1"/>
  <c r="S16" i="2"/>
  <c r="T16" i="2" s="1"/>
  <c r="Y62" i="1"/>
  <c r="AA48" i="2" s="1"/>
  <c r="AB48" i="2" s="1"/>
  <c r="AI62" i="1"/>
  <c r="AK48" i="2" s="1"/>
  <c r="AL48" i="2" s="1"/>
  <c r="Q62" i="1"/>
  <c r="S48" i="2" s="1"/>
  <c r="T48" i="2" s="1"/>
  <c r="Y180" i="1"/>
  <c r="AA142" i="2" s="1"/>
  <c r="AB142" i="2" s="1"/>
  <c r="AI180" i="1"/>
  <c r="AK142" i="2" s="1"/>
  <c r="AL142" i="2" s="1"/>
  <c r="Y114" i="1"/>
  <c r="AA93" i="2" s="1"/>
  <c r="AB93" i="2" s="1"/>
  <c r="T698" i="1"/>
  <c r="Z698" i="1" s="1"/>
  <c r="AJ698" i="1" s="1"/>
  <c r="R698" i="1" s="1"/>
  <c r="R582" i="3" s="1"/>
  <c r="Y455" i="1"/>
  <c r="AA341" i="2" s="1"/>
  <c r="AB341" i="2" s="1"/>
  <c r="AI455" i="1"/>
  <c r="Q455" i="1" s="1"/>
  <c r="Y435" i="1"/>
  <c r="AI435" i="1" s="1"/>
  <c r="Y427" i="1"/>
  <c r="AI427" i="1" s="1"/>
  <c r="Y646" i="1"/>
  <c r="AA488" i="2" s="1"/>
  <c r="AB488" i="2" s="1"/>
  <c r="Y623" i="1"/>
  <c r="AA468" i="2" s="1"/>
  <c r="AB468" i="2" s="1"/>
  <c r="Y432" i="1"/>
  <c r="AA318" i="2" s="1"/>
  <c r="AB318" i="2" s="1"/>
  <c r="Y177" i="1"/>
  <c r="AA138" i="2" s="1"/>
  <c r="AB138" i="2" s="1"/>
  <c r="AI177" i="1"/>
  <c r="Q177" i="1" s="1"/>
  <c r="Y153" i="1"/>
  <c r="AA124" i="2" s="1"/>
  <c r="AB124" i="2" s="1"/>
  <c r="Y224" i="1"/>
  <c r="AA186" i="2" s="1"/>
  <c r="AB186" i="2" s="1"/>
  <c r="Y203" i="1"/>
  <c r="AI203" i="1" s="1"/>
  <c r="Y161" i="1"/>
  <c r="AA129" i="2" s="1"/>
  <c r="AB129" i="2" s="1"/>
  <c r="AI161" i="1"/>
  <c r="AK129" i="2" s="1"/>
  <c r="AL129" i="2" s="1"/>
  <c r="Q161" i="1"/>
  <c r="S129" i="2" s="1"/>
  <c r="T129" i="2" s="1"/>
  <c r="Y375" i="1"/>
  <c r="AA280" i="2" s="1"/>
  <c r="AB280" i="2" s="1"/>
  <c r="AI375" i="1"/>
  <c r="AK280" i="2" s="1"/>
  <c r="AL280" i="2" s="1"/>
  <c r="Y323" i="1"/>
  <c r="AA250" i="2" s="1"/>
  <c r="AB250" i="2" s="1"/>
  <c r="Y78" i="1"/>
  <c r="AA62" i="2" s="1"/>
  <c r="AB62" i="2" s="1"/>
  <c r="Y137" i="1"/>
  <c r="AA116" i="2" s="1"/>
  <c r="AB116" i="2" s="1"/>
  <c r="Y130" i="1"/>
  <c r="AA109" i="2" s="1"/>
  <c r="AB109" i="2" s="1"/>
  <c r="AI130" i="1"/>
  <c r="AK109" i="2" s="1"/>
  <c r="AL109" i="2" s="1"/>
  <c r="Y227" i="1"/>
  <c r="AA190" i="2" s="1"/>
  <c r="AB190" i="2" s="1"/>
  <c r="Y334" i="1"/>
  <c r="AA261" i="2" s="1"/>
  <c r="AB261" i="2" s="1"/>
  <c r="AI334" i="1"/>
  <c r="AK261" i="2" s="1"/>
  <c r="AL261" i="2" s="1"/>
  <c r="Y142" i="1"/>
  <c r="AA121" i="2" s="1"/>
  <c r="AB121" i="2" s="1"/>
  <c r="Y244" i="1"/>
  <c r="AA204" i="2" s="1"/>
  <c r="AB204" i="2" s="1"/>
  <c r="AI244" i="1"/>
  <c r="AK204" i="2" s="1"/>
  <c r="AL204" i="2" s="1"/>
  <c r="Y133" i="1"/>
  <c r="AI133" i="1"/>
  <c r="Q133" i="1" s="1"/>
  <c r="U545" i="2"/>
  <c r="V545" i="2" s="1"/>
  <c r="Y634" i="1"/>
  <c r="AA476" i="2" s="1"/>
  <c r="AB476" i="2" s="1"/>
  <c r="AI634" i="1"/>
  <c r="AK476" i="2" s="1"/>
  <c r="AL476" i="2" s="1"/>
  <c r="Y624" i="1"/>
  <c r="AA469" i="2" s="1"/>
  <c r="AB469" i="2" s="1"/>
  <c r="Y426" i="1"/>
  <c r="AA312" i="2" s="1"/>
  <c r="AB312" i="2" s="1"/>
  <c r="AI426" i="1"/>
  <c r="AK312" i="2" s="1"/>
  <c r="AL312" i="2" s="1"/>
  <c r="Q426" i="1"/>
  <c r="S312" i="2" s="1"/>
  <c r="T312" i="2" s="1"/>
  <c r="Y209" i="1"/>
  <c r="AA171" i="2" s="1"/>
  <c r="AB171" i="2" s="1"/>
  <c r="Y207" i="1"/>
  <c r="AA169" i="2" s="1"/>
  <c r="AB169" i="2" s="1"/>
  <c r="AI207" i="1"/>
  <c r="AK169" i="2" s="1"/>
  <c r="AL169" i="2" s="1"/>
  <c r="Y287" i="1"/>
  <c r="AA231" i="2" s="1"/>
  <c r="AB231" i="2" s="1"/>
  <c r="Y335" i="1"/>
  <c r="AA262" i="2" s="1"/>
  <c r="AB262" i="2" s="1"/>
  <c r="Y202" i="1"/>
  <c r="AA164" i="2" s="1"/>
  <c r="AB164" i="2" s="1"/>
  <c r="Y205" i="1"/>
  <c r="AA167" i="2" s="1"/>
  <c r="AB167" i="2" s="1"/>
  <c r="AI205" i="1"/>
  <c r="AK167" i="2" s="1"/>
  <c r="AL167" i="2" s="1"/>
  <c r="Y328" i="1"/>
  <c r="AA255" i="2" s="1"/>
  <c r="AB255" i="2" s="1"/>
  <c r="Y31" i="1"/>
  <c r="AA31" i="2" s="1"/>
  <c r="AB31" i="2" s="1"/>
  <c r="Y23" i="1"/>
  <c r="AA23" i="2" s="1"/>
  <c r="AB23" i="2" s="1"/>
  <c r="Y19" i="1"/>
  <c r="AA19" i="2" s="1"/>
  <c r="AB19" i="2" s="1"/>
  <c r="AI19" i="1"/>
  <c r="AK19" i="2" s="1"/>
  <c r="AL19" i="2" s="1"/>
  <c r="Y131" i="1"/>
  <c r="AA110" i="2" s="1"/>
  <c r="AB110" i="2" s="1"/>
  <c r="Y123" i="1"/>
  <c r="AA102" i="2" s="1"/>
  <c r="AB102" i="2" s="1"/>
  <c r="Y113" i="1"/>
  <c r="AA92" i="2" s="1"/>
  <c r="AB92" i="2" s="1"/>
  <c r="Y119" i="1"/>
  <c r="AA98" i="2" s="1"/>
  <c r="AB98" i="2" s="1"/>
  <c r="AI119" i="1"/>
  <c r="AK98" i="2" s="1"/>
  <c r="AL98" i="2" s="1"/>
  <c r="Y124" i="1"/>
  <c r="AA103" i="2" s="1"/>
  <c r="AB103" i="2" s="1"/>
  <c r="Y117" i="1"/>
  <c r="AA96" i="2" s="1"/>
  <c r="AB96" i="2" s="1"/>
  <c r="Y11" i="1"/>
  <c r="AA11" i="2" s="1"/>
  <c r="AB11" i="2" s="1"/>
  <c r="Y14" i="1"/>
  <c r="AA14" i="2" s="1"/>
  <c r="AB14" i="2" s="1"/>
  <c r="AI14" i="1"/>
  <c r="AK14" i="2" s="1"/>
  <c r="AL14" i="2" s="1"/>
  <c r="Y73" i="1"/>
  <c r="AA58" i="2" s="1"/>
  <c r="AB58" i="2" s="1"/>
  <c r="Y120" i="1"/>
  <c r="AA99" i="2" s="1"/>
  <c r="AB99" i="2" s="1"/>
  <c r="AI120" i="1"/>
  <c r="AK99" i="2" s="1"/>
  <c r="AL99" i="2" s="1"/>
  <c r="Y157" i="1"/>
  <c r="AA125" i="2" s="1"/>
  <c r="AB125" i="2" s="1"/>
  <c r="Y620" i="1"/>
  <c r="Y621" i="1" s="1"/>
  <c r="Y201" i="1"/>
  <c r="AA163" i="2" s="1"/>
  <c r="AB163" i="2" s="1"/>
  <c r="Y635" i="1"/>
  <c r="AA477" i="2" s="1"/>
  <c r="AB477" i="2" s="1"/>
  <c r="AI635" i="1"/>
  <c r="AK477" i="2" s="1"/>
  <c r="AL477" i="2" s="1"/>
  <c r="Y337" i="1"/>
  <c r="AA264" i="2" s="1"/>
  <c r="AB264" i="2" s="1"/>
  <c r="Y25" i="1"/>
  <c r="AI25" i="1" s="1"/>
  <c r="T446" i="1"/>
  <c r="Z446" i="1" s="1"/>
  <c r="AJ446" i="1" s="1"/>
  <c r="R446" i="1" s="1"/>
  <c r="R371" i="3" s="1"/>
  <c r="Y223" i="1"/>
  <c r="AI223" i="1" s="1"/>
  <c r="Y704" i="1"/>
  <c r="AA453" i="2" s="1"/>
  <c r="AB453" i="2" s="1"/>
  <c r="Y632" i="1"/>
  <c r="AA474" i="2" s="1"/>
  <c r="AB474" i="2" s="1"/>
  <c r="AI632" i="1"/>
  <c r="AK474" i="2" s="1"/>
  <c r="AL474" i="2" s="1"/>
  <c r="Y197" i="1"/>
  <c r="AA159" i="2" s="1"/>
  <c r="AB159" i="2" s="1"/>
  <c r="Y173" i="1"/>
  <c r="AA134" i="2" s="1"/>
  <c r="AB134" i="2" s="1"/>
  <c r="AI173" i="1"/>
  <c r="AK134" i="2" s="1"/>
  <c r="AL134" i="2" s="1"/>
  <c r="Y185" i="1"/>
  <c r="AA147" i="2" s="1"/>
  <c r="AB147" i="2" s="1"/>
  <c r="Y434" i="1"/>
  <c r="AA320" i="2" s="1"/>
  <c r="AB320" i="2" s="1"/>
  <c r="Y438" i="1"/>
  <c r="AA324" i="2" s="1"/>
  <c r="AB324" i="2" s="1"/>
  <c r="AI438" i="1"/>
  <c r="AK324" i="2" s="1"/>
  <c r="AL324" i="2" s="1"/>
  <c r="Y440" i="1"/>
  <c r="AA326" i="2" s="1"/>
  <c r="AB326" i="2" s="1"/>
  <c r="Y667" i="1"/>
  <c r="AA509" i="2" s="1"/>
  <c r="AB509" i="2" s="1"/>
  <c r="AI667" i="1"/>
  <c r="AK509" i="2" s="1"/>
  <c r="AL509" i="2" s="1"/>
  <c r="Y633" i="1"/>
  <c r="AA475" i="2" s="1"/>
  <c r="AB475" i="2" s="1"/>
  <c r="Y445" i="1"/>
  <c r="AA331" i="2" s="1"/>
  <c r="AB331" i="2" s="1"/>
  <c r="AI445" i="1"/>
  <c r="AK331" i="2" s="1"/>
  <c r="AL331" i="2" s="1"/>
  <c r="Y657" i="1"/>
  <c r="AA499" i="2" s="1"/>
  <c r="AB499" i="2" s="1"/>
  <c r="Y429" i="1"/>
  <c r="AA315" i="2" s="1"/>
  <c r="AB315" i="2" s="1"/>
  <c r="AI429" i="1"/>
  <c r="AK315" i="2" s="1"/>
  <c r="AL315" i="2" s="1"/>
  <c r="Y37" i="1"/>
  <c r="AA38" i="2" s="1"/>
  <c r="AB38" i="2" s="1"/>
  <c r="Y210" i="1"/>
  <c r="AA172" i="2" s="1"/>
  <c r="AB172" i="2" s="1"/>
  <c r="AI210" i="1"/>
  <c r="AK172" i="2" s="1"/>
  <c r="AL172" i="2" s="1"/>
  <c r="Y192" i="1"/>
  <c r="AA154" i="2" s="1"/>
  <c r="AB154" i="2" s="1"/>
  <c r="Y225" i="1"/>
  <c r="AA187" i="2" s="1"/>
  <c r="AB187" i="2" s="1"/>
  <c r="AI225" i="1"/>
  <c r="AK187" i="2" s="1"/>
  <c r="AL187" i="2" s="1"/>
  <c r="Y190" i="1"/>
  <c r="AA152" i="2" s="1"/>
  <c r="AB152" i="2" s="1"/>
  <c r="Y159" i="1"/>
  <c r="AA127" i="2" s="1"/>
  <c r="AB127" i="2" s="1"/>
  <c r="AI159" i="1"/>
  <c r="AK127" i="2" s="1"/>
  <c r="AL127" i="2" s="1"/>
  <c r="Y339" i="1"/>
  <c r="AA266" i="2" s="1"/>
  <c r="AB266" i="2" s="1"/>
  <c r="Y206" i="1"/>
  <c r="AA168" i="2" s="1"/>
  <c r="AB168" i="2" s="1"/>
  <c r="AI206" i="1"/>
  <c r="AK168" i="2" s="1"/>
  <c r="AL168" i="2" s="1"/>
  <c r="Y204" i="1"/>
  <c r="AA166" i="2" s="1"/>
  <c r="AB166" i="2" s="1"/>
  <c r="Y282" i="1"/>
  <c r="AA225" i="2" s="1"/>
  <c r="AB225" i="2" s="1"/>
  <c r="AI282" i="1"/>
  <c r="AK225" i="2" s="1"/>
  <c r="AL225" i="2" s="1"/>
  <c r="Y158" i="1"/>
  <c r="AA126" i="2" s="1"/>
  <c r="AB126" i="2" s="1"/>
  <c r="Y164" i="1"/>
  <c r="AA132" i="2" s="1"/>
  <c r="AB132" i="2" s="1"/>
  <c r="AI164" i="1"/>
  <c r="AK132" i="2" s="1"/>
  <c r="AL132" i="2" s="1"/>
  <c r="Y332" i="1"/>
  <c r="AA259" i="2" s="1"/>
  <c r="AB259" i="2" s="1"/>
  <c r="Y284" i="1"/>
  <c r="AA227" i="2" s="1"/>
  <c r="AB227" i="2" s="1"/>
  <c r="AI284" i="1"/>
  <c r="AK227" i="2" s="1"/>
  <c r="AL227" i="2" s="1"/>
  <c r="Y102" i="1"/>
  <c r="AA81" i="2" s="1"/>
  <c r="AB81" i="2" s="1"/>
  <c r="Y105" i="1"/>
  <c r="AA84" i="2" s="1"/>
  <c r="AB84" i="2" s="1"/>
  <c r="AI105" i="1"/>
  <c r="AK84" i="2" s="1"/>
  <c r="AL84" i="2" s="1"/>
  <c r="Y13" i="1"/>
  <c r="AA13" i="2" s="1"/>
  <c r="AB13" i="2" s="1"/>
  <c r="Y38" i="1"/>
  <c r="AA39" i="2" s="1"/>
  <c r="AB39" i="2" s="1"/>
  <c r="AI38" i="1"/>
  <c r="AK39" i="2" s="1"/>
  <c r="AL39" i="2" s="1"/>
  <c r="Y12" i="1"/>
  <c r="AA12" i="2" s="1"/>
  <c r="AB12" i="2" s="1"/>
  <c r="Y69" i="1"/>
  <c r="AA54" i="2" s="1"/>
  <c r="AB54" i="2" s="1"/>
  <c r="AI69" i="1"/>
  <c r="AK54" i="2" s="1"/>
  <c r="AL54" i="2" s="1"/>
  <c r="Y129" i="1"/>
  <c r="AA108" i="2" s="1"/>
  <c r="AB108" i="2" s="1"/>
  <c r="Y103" i="1"/>
  <c r="AA82" i="2" s="1"/>
  <c r="AB82" i="2" s="1"/>
  <c r="AI103" i="1"/>
  <c r="AK82" i="2" s="1"/>
  <c r="AL82" i="2" s="1"/>
  <c r="Y106" i="1"/>
  <c r="AA85" i="2" s="1"/>
  <c r="AB85" i="2" s="1"/>
  <c r="Y112" i="1"/>
  <c r="AA91" i="2" s="1"/>
  <c r="AB91" i="2" s="1"/>
  <c r="AI112" i="1"/>
  <c r="AK91" i="2" s="1"/>
  <c r="AL91" i="2" s="1"/>
  <c r="Y118" i="1"/>
  <c r="AA97" i="2" s="1"/>
  <c r="AB97" i="2" s="1"/>
  <c r="Y32" i="1"/>
  <c r="AA32" i="2" s="1"/>
  <c r="AB32" i="2" s="1"/>
  <c r="AI32" i="1"/>
  <c r="AK32" i="2" s="1"/>
  <c r="AL32" i="2" s="1"/>
  <c r="Y48" i="1"/>
  <c r="AA44" i="2" s="1"/>
  <c r="AB44" i="2" s="1"/>
  <c r="Y46" i="1"/>
  <c r="AA42" i="2" s="1"/>
  <c r="AB42" i="2" s="1"/>
  <c r="AI46" i="1"/>
  <c r="AK42" i="2" s="1"/>
  <c r="AL42" i="2" s="1"/>
  <c r="Y74" i="1"/>
  <c r="AA59" i="2" s="1"/>
  <c r="AB59" i="2" s="1"/>
  <c r="Y107" i="1"/>
  <c r="AA86" i="2" s="1"/>
  <c r="AB86" i="2" s="1"/>
  <c r="AI107" i="1"/>
  <c r="AK86" i="2" s="1"/>
  <c r="AL86" i="2" s="1"/>
  <c r="Y286" i="1"/>
  <c r="AA230" i="2" s="1"/>
  <c r="AB230" i="2" s="1"/>
  <c r="Y641" i="1"/>
  <c r="AA483" i="2" s="1"/>
  <c r="AB483" i="2" s="1"/>
  <c r="AI641" i="1"/>
  <c r="AK483" i="2" s="1"/>
  <c r="AL483" i="2" s="1"/>
  <c r="Y658" i="1"/>
  <c r="AA500" i="2" s="1"/>
  <c r="AB500" i="2" s="1"/>
  <c r="Y412" i="1"/>
  <c r="AA301" i="2" s="1"/>
  <c r="AB301" i="2" s="1"/>
  <c r="Y662" i="1"/>
  <c r="AA504" i="2" s="1"/>
  <c r="AB504" i="2" s="1"/>
  <c r="AI662" i="1"/>
  <c r="AK504" i="2" s="1"/>
  <c r="AL504" i="2" s="1"/>
  <c r="Y431" i="1"/>
  <c r="AA317" i="2" s="1"/>
  <c r="AB317" i="2" s="1"/>
  <c r="Y437" i="1"/>
  <c r="AA323" i="2" s="1"/>
  <c r="AB323" i="2" s="1"/>
  <c r="AI437" i="1"/>
  <c r="AK323" i="2" s="1"/>
  <c r="AL323" i="2" s="1"/>
  <c r="Y428" i="1"/>
  <c r="AA314" i="2" s="1"/>
  <c r="AB314" i="2" s="1"/>
  <c r="Y446" i="1"/>
  <c r="AA332" i="2" s="1"/>
  <c r="AB332" i="2" s="1"/>
  <c r="AI446" i="1"/>
  <c r="AK332" i="2" s="1"/>
  <c r="AL332" i="2" s="1"/>
  <c r="Y27" i="1"/>
  <c r="AA27" i="2" s="1"/>
  <c r="AB27" i="2" s="1"/>
  <c r="Y162" i="1"/>
  <c r="AA130" i="2" s="1"/>
  <c r="AB130" i="2" s="1"/>
  <c r="AI162" i="1"/>
  <c r="AK130" i="2" s="1"/>
  <c r="AL130" i="2" s="1"/>
  <c r="Y218" i="1"/>
  <c r="AA180" i="2" s="1"/>
  <c r="AB180" i="2" s="1"/>
  <c r="Y188" i="1"/>
  <c r="AA150" i="2" s="1"/>
  <c r="AB150" i="2" s="1"/>
  <c r="Y338" i="1"/>
  <c r="AA265" i="2" s="1"/>
  <c r="AB265" i="2" s="1"/>
  <c r="AI338" i="1"/>
  <c r="AK265" i="2" s="1"/>
  <c r="AL265" i="2" s="1"/>
  <c r="Y191" i="1"/>
  <c r="AA153" i="2" s="1"/>
  <c r="AB153" i="2" s="1"/>
  <c r="Y163" i="1"/>
  <c r="AA131" i="2" s="1"/>
  <c r="AB131" i="2" s="1"/>
  <c r="AI163" i="1"/>
  <c r="AK131" i="2" s="1"/>
  <c r="AL131" i="2" s="1"/>
  <c r="Y329" i="1"/>
  <c r="AA256" i="2" s="1"/>
  <c r="AB256" i="2" s="1"/>
  <c r="Y193" i="1"/>
  <c r="AA155" i="2" s="1"/>
  <c r="AB155" i="2" s="1"/>
  <c r="Y208" i="1"/>
  <c r="AA170" i="2" s="1"/>
  <c r="AB170" i="2" s="1"/>
  <c r="AI208" i="1"/>
  <c r="AK170" i="2" s="1"/>
  <c r="AL170" i="2" s="1"/>
  <c r="Y333" i="1"/>
  <c r="AA260" i="2" s="1"/>
  <c r="AB260" i="2" s="1"/>
  <c r="Y365" i="1"/>
  <c r="AA272" i="2" s="1"/>
  <c r="AB272" i="2" s="1"/>
  <c r="AI365" i="1"/>
  <c r="AK272" i="2" s="1"/>
  <c r="AL272" i="2" s="1"/>
  <c r="Y134" i="1"/>
  <c r="AA113" i="2" s="1"/>
  <c r="AB113" i="2" s="1"/>
  <c r="Y104" i="1"/>
  <c r="AA83" i="2" s="1"/>
  <c r="AB83" i="2" s="1"/>
  <c r="AI104" i="1"/>
  <c r="AK83" i="2" s="1"/>
  <c r="AL83" i="2" s="1"/>
  <c r="Y15" i="1"/>
  <c r="AA15" i="2" s="1"/>
  <c r="AB15" i="2" s="1"/>
  <c r="AI15" i="1"/>
  <c r="AK15" i="2" s="1"/>
  <c r="AL15" i="2" s="1"/>
  <c r="Y26" i="1"/>
  <c r="AA26" i="2" s="1"/>
  <c r="AB26" i="2" s="1"/>
  <c r="Y70" i="1"/>
  <c r="AA55" i="2" s="1"/>
  <c r="AB55" i="2" s="1"/>
  <c r="AI70" i="1"/>
  <c r="AK55" i="2" s="1"/>
  <c r="AL55" i="2" s="1"/>
  <c r="Y179" i="1"/>
  <c r="AA140" i="2" s="1"/>
  <c r="AB140" i="2" s="1"/>
  <c r="Y95" i="1"/>
  <c r="AA74" i="2" s="1"/>
  <c r="AB74" i="2" s="1"/>
  <c r="AI95" i="1"/>
  <c r="AK74" i="2" s="1"/>
  <c r="AL74" i="2" s="1"/>
  <c r="Y101" i="1"/>
  <c r="AA80" i="2" s="1"/>
  <c r="AB80" i="2" s="1"/>
  <c r="Y174" i="1"/>
  <c r="AA135" i="2" s="1"/>
  <c r="AB135" i="2" s="1"/>
  <c r="AI174" i="1"/>
  <c r="AK135" i="2" s="1"/>
  <c r="AL135" i="2" s="1"/>
  <c r="Y138" i="1"/>
  <c r="AA117" i="2" s="1"/>
  <c r="AB117" i="2" s="1"/>
  <c r="Y10" i="1"/>
  <c r="AA10" i="2" s="1"/>
  <c r="AB10" i="2" s="1"/>
  <c r="AI10" i="1"/>
  <c r="AK10" i="2" s="1"/>
  <c r="AL10" i="2" s="1"/>
  <c r="Y20" i="1"/>
  <c r="AA20" i="2" s="1"/>
  <c r="AB20" i="2" s="1"/>
  <c r="Y75" i="1"/>
  <c r="AA61" i="2" s="1"/>
  <c r="AB61" i="2" s="1"/>
  <c r="AI75" i="1"/>
  <c r="AK61" i="2" s="1"/>
  <c r="AL61" i="2" s="1"/>
  <c r="Y122" i="1"/>
  <c r="AA101" i="2" s="1"/>
  <c r="AB101" i="2" s="1"/>
  <c r="Y125" i="1"/>
  <c r="AA104" i="2" s="1"/>
  <c r="AB104" i="2" s="1"/>
  <c r="AI125" i="1"/>
  <c r="AK104" i="2" s="1"/>
  <c r="AL104" i="2" s="1"/>
  <c r="Y330" i="1"/>
  <c r="AA257" i="2" s="1"/>
  <c r="AB257" i="2" s="1"/>
  <c r="AI330" i="1"/>
  <c r="AK257" i="2" s="1"/>
  <c r="AL257" i="2" s="1"/>
  <c r="Y96" i="1"/>
  <c r="AA75" i="2" s="1"/>
  <c r="AB75" i="2" s="1"/>
  <c r="Y34" i="1"/>
  <c r="AA34" i="2" s="1"/>
  <c r="AB34" i="2" s="1"/>
  <c r="AI34" i="1"/>
  <c r="AK34" i="2" s="1"/>
  <c r="AL34" i="2" s="1"/>
  <c r="Y198" i="1"/>
  <c r="AA160" i="2" s="1"/>
  <c r="AB160" i="2" s="1"/>
  <c r="Y8" i="1"/>
  <c r="AA8" i="2" s="1"/>
  <c r="AB8" i="2" s="1"/>
  <c r="Y140" i="1"/>
  <c r="AA119" i="2" s="1"/>
  <c r="AB119" i="2" s="1"/>
  <c r="AI140" i="1"/>
  <c r="AK119" i="2" s="1"/>
  <c r="AL119" i="2" s="1"/>
  <c r="Y659" i="1"/>
  <c r="AA501" i="2" s="1"/>
  <c r="AB501" i="2" s="1"/>
  <c r="Y627" i="1"/>
  <c r="AA472" i="2" s="1"/>
  <c r="AB472" i="2" s="1"/>
  <c r="AI627" i="1"/>
  <c r="AK472" i="2" s="1"/>
  <c r="AL472" i="2" s="1"/>
  <c r="Y30" i="1"/>
  <c r="AI30" i="1" s="1"/>
  <c r="Y195" i="1"/>
  <c r="AA157" i="2" s="1"/>
  <c r="AB157" i="2" s="1"/>
  <c r="AI195" i="1"/>
  <c r="AK157" i="2" s="1"/>
  <c r="AL157" i="2" s="1"/>
  <c r="Y183" i="1"/>
  <c r="AI183" i="1"/>
  <c r="AK145" i="2" s="1"/>
  <c r="AL145" i="2" s="1"/>
  <c r="Y622" i="1"/>
  <c r="AI622" i="1"/>
  <c r="AK467" i="2" s="1"/>
  <c r="AL467" i="2" s="1"/>
  <c r="Y128" i="1"/>
  <c r="AI128" i="1"/>
  <c r="AK107" i="2" s="1"/>
  <c r="AL107" i="2" s="1"/>
  <c r="Y187" i="1"/>
  <c r="AA149" i="2" s="1"/>
  <c r="AB149" i="2" s="1"/>
  <c r="Y503" i="1"/>
  <c r="AA387" i="2" s="1"/>
  <c r="AB387" i="2" s="1"/>
  <c r="Y364" i="1"/>
  <c r="AI364" i="1" s="1"/>
  <c r="Y425" i="1"/>
  <c r="AA311" i="2" s="1"/>
  <c r="AB311" i="2" s="1"/>
  <c r="U7" i="2"/>
  <c r="V7" i="2" s="1"/>
  <c r="T368" i="1"/>
  <c r="Z368" i="1"/>
  <c r="AJ368" i="1" s="1"/>
  <c r="R368" i="1" s="1"/>
  <c r="R308" i="3" s="1"/>
  <c r="T104" i="1"/>
  <c r="Z104" i="1"/>
  <c r="AJ104" i="1" s="1"/>
  <c r="R104" i="1" s="1"/>
  <c r="R89" i="3" s="1"/>
  <c r="T337" i="1"/>
  <c r="Z337" i="1" s="1"/>
  <c r="AJ337" i="1" s="1"/>
  <c r="R337" i="1" s="1"/>
  <c r="R286" i="3" s="1"/>
  <c r="T205" i="1"/>
  <c r="Z205" i="1"/>
  <c r="AJ205" i="1" s="1"/>
  <c r="R205" i="1" s="1"/>
  <c r="R174" i="3" s="1"/>
  <c r="T210" i="1"/>
  <c r="Z210" i="1"/>
  <c r="AJ210" i="1" s="1"/>
  <c r="R210" i="1" s="1"/>
  <c r="R179" i="3" s="1"/>
  <c r="T131" i="1"/>
  <c r="Z131" i="1" s="1"/>
  <c r="AJ131" i="1" s="1"/>
  <c r="R131" i="1" s="1"/>
  <c r="R116" i="3" s="1"/>
  <c r="Y60" i="1"/>
  <c r="AI60" i="1" s="1"/>
  <c r="T365" i="1"/>
  <c r="Z365" i="1" s="1"/>
  <c r="AJ365" i="1" s="1"/>
  <c r="R365" i="1" s="1"/>
  <c r="R305" i="3" s="1"/>
  <c r="Y397" i="1"/>
  <c r="AA292" i="2" s="1"/>
  <c r="AB292" i="2" s="1"/>
  <c r="AI397" i="1"/>
  <c r="AK292" i="2" s="1"/>
  <c r="AL292" i="2" s="1"/>
  <c r="T633" i="1"/>
  <c r="Z633" i="1"/>
  <c r="AJ633" i="1" s="1"/>
  <c r="R633" i="1" s="1"/>
  <c r="R526" i="3" s="1"/>
  <c r="T441" i="1"/>
  <c r="Z441" i="1" s="1"/>
  <c r="AJ441" i="1" s="1"/>
  <c r="R441" i="1" s="1"/>
  <c r="R366" i="3" s="1"/>
  <c r="T326" i="1"/>
  <c r="Z326" i="1"/>
  <c r="AJ326" i="1" s="1"/>
  <c r="R326" i="1" s="1"/>
  <c r="R275" i="3" s="1"/>
  <c r="T427" i="1"/>
  <c r="Z427" i="1" s="1"/>
  <c r="AJ427" i="1" s="1"/>
  <c r="R427" i="1" s="1"/>
  <c r="R352" i="3" s="1"/>
  <c r="T244" i="1"/>
  <c r="Z244" i="1" s="1"/>
  <c r="AJ244" i="1" s="1"/>
  <c r="R244" i="1" s="1"/>
  <c r="R213" i="3" s="1"/>
  <c r="T660" i="1"/>
  <c r="Z660" i="1" s="1"/>
  <c r="AJ660" i="1" s="1"/>
  <c r="R660" i="1" s="1"/>
  <c r="R553" i="3" s="1"/>
  <c r="T157" i="1"/>
  <c r="Z157" i="1" s="1"/>
  <c r="AJ157" i="1" s="1"/>
  <c r="R157" i="1" s="1"/>
  <c r="R132" i="3" s="1"/>
  <c r="T191" i="1"/>
  <c r="Z191" i="1" s="1"/>
  <c r="AJ191" i="1" s="1"/>
  <c r="R191" i="1" s="1"/>
  <c r="R160" i="3" s="1"/>
  <c r="T201" i="1"/>
  <c r="Z201" i="1" s="1"/>
  <c r="AJ201" i="1" s="1"/>
  <c r="R201" i="1" s="1"/>
  <c r="R170" i="3" s="1"/>
  <c r="T179" i="1"/>
  <c r="Z179" i="1" s="1"/>
  <c r="AJ179" i="1" s="1"/>
  <c r="R179" i="1" s="1"/>
  <c r="R147" i="3" s="1"/>
  <c r="T136" i="1"/>
  <c r="Z136" i="1"/>
  <c r="AJ136" i="1" s="1"/>
  <c r="R136" i="1" s="1"/>
  <c r="R121" i="3" s="1"/>
  <c r="T185" i="1"/>
  <c r="Z185" i="1" s="1"/>
  <c r="AJ185" i="1" s="1"/>
  <c r="R185" i="1" s="1"/>
  <c r="R154" i="3" s="1"/>
  <c r="Y320" i="1"/>
  <c r="AA247" i="2" s="1"/>
  <c r="AB247" i="2" s="1"/>
  <c r="T444" i="1"/>
  <c r="Z444" i="1"/>
  <c r="AJ444" i="1" s="1"/>
  <c r="R444" i="1" s="1"/>
  <c r="R369" i="3" s="1"/>
  <c r="T374" i="1"/>
  <c r="Z374" i="1"/>
  <c r="AJ374" i="1" s="1"/>
  <c r="R374" i="1" s="1"/>
  <c r="R313" i="3" s="1"/>
  <c r="T627" i="1"/>
  <c r="Z627" i="1" s="1"/>
  <c r="AJ627" i="1" s="1"/>
  <c r="R627" i="1" s="1"/>
  <c r="R522" i="3" s="1"/>
  <c r="T16" i="1"/>
  <c r="Z16" i="1"/>
  <c r="AJ16" i="1" s="1"/>
  <c r="R16" i="1" s="1"/>
  <c r="R16" i="3" s="1"/>
  <c r="T711" i="1"/>
  <c r="Z711" i="1"/>
  <c r="AJ711" i="1" s="1"/>
  <c r="R711" i="1" s="1"/>
  <c r="R590" i="3" s="1"/>
  <c r="T204" i="1"/>
  <c r="Z204" i="1"/>
  <c r="AJ204" i="1" s="1"/>
  <c r="R204" i="1" s="1"/>
  <c r="R173" i="3" s="1"/>
  <c r="T120" i="1"/>
  <c r="Z120" i="1" s="1"/>
  <c r="AJ120" i="1" s="1"/>
  <c r="R120" i="1" s="1"/>
  <c r="R105" i="3" s="1"/>
  <c r="T27" i="1"/>
  <c r="Z27" i="1" s="1"/>
  <c r="AJ27" i="1" s="1"/>
  <c r="R27" i="1" s="1"/>
  <c r="R27" i="3" s="1"/>
  <c r="T123" i="1"/>
  <c r="Z123" i="1" s="1"/>
  <c r="AJ123" i="1" s="1"/>
  <c r="R123" i="1" s="1"/>
  <c r="R108" i="3" s="1"/>
  <c r="T118" i="1"/>
  <c r="Z118" i="1"/>
  <c r="AJ118" i="1" s="1"/>
  <c r="R118" i="1" s="1"/>
  <c r="R103" i="3" s="1"/>
  <c r="T257" i="1"/>
  <c r="Z257" i="1" s="1"/>
  <c r="AJ257" i="1" s="1"/>
  <c r="R257" i="1" s="1"/>
  <c r="R222" i="3" s="1"/>
  <c r="T338" i="1"/>
  <c r="Z338" i="1"/>
  <c r="AJ338" i="1" s="1"/>
  <c r="R338" i="1" s="1"/>
  <c r="R287" i="3" s="1"/>
  <c r="T238" i="1"/>
  <c r="Z238" i="1"/>
  <c r="AJ238" i="1" s="1"/>
  <c r="R238" i="1" s="1"/>
  <c r="R203" i="3" s="1"/>
  <c r="T339" i="1"/>
  <c r="Z339" i="1"/>
  <c r="AJ339" i="1" s="1"/>
  <c r="R339" i="1" s="1"/>
  <c r="R288" i="3" s="1"/>
  <c r="T646" i="1"/>
  <c r="Z646" i="1"/>
  <c r="AJ646" i="1" s="1"/>
  <c r="R646" i="1" s="1"/>
  <c r="R539" i="3" s="1"/>
  <c r="T667" i="1"/>
  <c r="Z667" i="1" s="1"/>
  <c r="AJ667" i="1" s="1"/>
  <c r="R667" i="1" s="1"/>
  <c r="R561" i="3" s="1"/>
  <c r="T193" i="1"/>
  <c r="Z193" i="1" s="1"/>
  <c r="AJ193" i="1" s="1"/>
  <c r="R193" i="1" s="1"/>
  <c r="R162" i="3" s="1"/>
  <c r="T203" i="1"/>
  <c r="Z203" i="1" s="1"/>
  <c r="AJ203" i="1" s="1"/>
  <c r="R203" i="1" s="1"/>
  <c r="R172" i="3" s="1"/>
  <c r="T39" i="1"/>
  <c r="Z39" i="1"/>
  <c r="AJ39" i="1" s="1"/>
  <c r="R39" i="1" s="1"/>
  <c r="R41" i="3" s="1"/>
  <c r="T95" i="1"/>
  <c r="Z95" i="1"/>
  <c r="AJ95" i="1" s="1"/>
  <c r="R95" i="1" s="1"/>
  <c r="R80" i="3" s="1"/>
  <c r="T35" i="1"/>
  <c r="Z35" i="1" s="1"/>
  <c r="AJ35" i="1" s="1"/>
  <c r="R35" i="1" s="1"/>
  <c r="R35" i="3" s="1"/>
  <c r="T19" i="1"/>
  <c r="Z19" i="1" s="1"/>
  <c r="AJ19" i="1" s="1"/>
  <c r="R19" i="1" s="1"/>
  <c r="R19" i="3" s="1"/>
  <c r="T286" i="1"/>
  <c r="Z286" i="1" s="1"/>
  <c r="AJ286" i="1" s="1"/>
  <c r="R286" i="1" s="1"/>
  <c r="R246" i="3" s="1"/>
  <c r="T426" i="1"/>
  <c r="Z426" i="1" s="1"/>
  <c r="AJ426" i="1" s="1"/>
  <c r="R426" i="1" s="1"/>
  <c r="R351" i="3" s="1"/>
  <c r="T635" i="1"/>
  <c r="Z635" i="1"/>
  <c r="AJ635" i="1" s="1"/>
  <c r="R635" i="1" s="1"/>
  <c r="R528" i="3" s="1"/>
  <c r="T655" i="1"/>
  <c r="Z655" i="1" s="1"/>
  <c r="AJ655" i="1" s="1"/>
  <c r="R655" i="1" s="1"/>
  <c r="R548" i="3" s="1"/>
  <c r="T100" i="1"/>
  <c r="Z100" i="1"/>
  <c r="AJ100" i="1" s="1"/>
  <c r="R100" i="1" s="1"/>
  <c r="R85" i="3" s="1"/>
  <c r="T48" i="1"/>
  <c r="Z48" i="1"/>
  <c r="AJ48" i="1" s="1"/>
  <c r="R48" i="1" s="1"/>
  <c r="R48" i="3" s="1"/>
  <c r="T299" i="1"/>
  <c r="Z299" i="1"/>
  <c r="AJ299" i="1" s="1"/>
  <c r="R299" i="1" s="1"/>
  <c r="R256" i="3" s="1"/>
  <c r="T20" i="1"/>
  <c r="Z20" i="1"/>
  <c r="AJ20" i="1" s="1"/>
  <c r="R20" i="1" s="1"/>
  <c r="R20" i="3" s="1"/>
  <c r="T626" i="1"/>
  <c r="Z626" i="1"/>
  <c r="AJ626" i="1" s="1"/>
  <c r="R626" i="1" s="1"/>
  <c r="R521" i="3" s="1"/>
  <c r="Y255" i="1"/>
  <c r="AA208" i="2" s="1"/>
  <c r="AB208" i="2" s="1"/>
  <c r="AI255" i="1"/>
  <c r="Y449" i="1"/>
  <c r="AI449" i="1" s="1"/>
  <c r="Q449" i="1" s="1"/>
  <c r="T375" i="1"/>
  <c r="Z375" i="1"/>
  <c r="AJ375" i="1" s="1"/>
  <c r="R375" i="1" s="1"/>
  <c r="R314" i="3" s="1"/>
  <c r="Y94" i="1"/>
  <c r="T225" i="1"/>
  <c r="Z225" i="1"/>
  <c r="AJ225" i="1" s="1"/>
  <c r="R225" i="1"/>
  <c r="R194" i="3" s="1"/>
  <c r="T245" i="1"/>
  <c r="Z245" i="1"/>
  <c r="AJ245" i="1" s="1"/>
  <c r="R245" i="1" s="1"/>
  <c r="R214" i="3" s="1"/>
  <c r="T287" i="1"/>
  <c r="Z287" i="1" s="1"/>
  <c r="AJ287" i="1" s="1"/>
  <c r="R287" i="1" s="1"/>
  <c r="R247" i="3" s="1"/>
  <c r="T334" i="1"/>
  <c r="Z334" i="1" s="1"/>
  <c r="AJ334" i="1" s="1"/>
  <c r="R334" i="1" s="1"/>
  <c r="R283" i="3" s="1"/>
  <c r="AJ367" i="1"/>
  <c r="R367" i="1" s="1"/>
  <c r="R307" i="3" s="1"/>
  <c r="T367" i="1"/>
  <c r="Z367" i="1"/>
  <c r="T436" i="1"/>
  <c r="Z436" i="1"/>
  <c r="AJ436" i="1" s="1"/>
  <c r="R436" i="1" s="1"/>
  <c r="R361" i="3" s="1"/>
  <c r="T224" i="1"/>
  <c r="Z224" i="1"/>
  <c r="AJ224" i="1" s="1"/>
  <c r="R224" i="1" s="1"/>
  <c r="R193" i="3" s="1"/>
  <c r="T335" i="1"/>
  <c r="Z335" i="1" s="1"/>
  <c r="AJ335" i="1" s="1"/>
  <c r="R335" i="1" s="1"/>
  <c r="R284" i="3" s="1"/>
  <c r="T428" i="1"/>
  <c r="Z428" i="1" s="1"/>
  <c r="AJ428" i="1" s="1"/>
  <c r="R428" i="1" s="1"/>
  <c r="R353" i="3" s="1"/>
  <c r="T440" i="1"/>
  <c r="Z440" i="1"/>
  <c r="AJ440" i="1" s="1"/>
  <c r="R440" i="1" s="1"/>
  <c r="R365" i="3" s="1"/>
  <c r="T625" i="1"/>
  <c r="Z625" i="1"/>
  <c r="AJ625" i="1" s="1"/>
  <c r="R625" i="1" s="1"/>
  <c r="R520" i="3" s="1"/>
  <c r="T661" i="1"/>
  <c r="Z661" i="1"/>
  <c r="AJ661" i="1" s="1"/>
  <c r="R661" i="1" s="1"/>
  <c r="R554" i="3" s="1"/>
  <c r="T415" i="1"/>
  <c r="Z415" i="1" s="1"/>
  <c r="AJ415" i="1" s="1"/>
  <c r="R415" i="1" s="1"/>
  <c r="R343" i="3" s="1"/>
  <c r="T97" i="1"/>
  <c r="Z97" i="1" s="1"/>
  <c r="AJ97" i="1"/>
  <c r="R97" i="1" s="1"/>
  <c r="R82" i="3" s="1"/>
  <c r="T159" i="1"/>
  <c r="Z159" i="1"/>
  <c r="AJ159" i="1" s="1"/>
  <c r="R159" i="1" s="1"/>
  <c r="R134" i="3" s="1"/>
  <c r="R121" i="1"/>
  <c r="R106" i="3" s="1"/>
  <c r="T121" i="1"/>
  <c r="Z121" i="1"/>
  <c r="AJ121" i="1" s="1"/>
  <c r="T173" i="1"/>
  <c r="Z173" i="1" s="1"/>
  <c r="AJ173" i="1"/>
  <c r="R173" i="1" s="1"/>
  <c r="R141" i="3" s="1"/>
  <c r="T125" i="1"/>
  <c r="Z125" i="1"/>
  <c r="AJ125" i="1" s="1"/>
  <c r="R125" i="1"/>
  <c r="R110" i="3" s="1"/>
  <c r="T11" i="1"/>
  <c r="Z11" i="1"/>
  <c r="AJ11" i="1"/>
  <c r="R11" i="1" s="1"/>
  <c r="R11" i="3" s="1"/>
  <c r="T181" i="1"/>
  <c r="Z181" i="1" s="1"/>
  <c r="AJ181" i="1" s="1"/>
  <c r="R181" i="1" s="1"/>
  <c r="R150" i="3" s="1"/>
  <c r="T46" i="1"/>
  <c r="Z46" i="1" s="1"/>
  <c r="AJ46" i="1" s="1"/>
  <c r="R46" i="1" s="1"/>
  <c r="R46" i="3" s="1"/>
  <c r="T32" i="1"/>
  <c r="Z32" i="1"/>
  <c r="AJ32" i="1" s="1"/>
  <c r="R32" i="1" s="1"/>
  <c r="R32" i="3" s="1"/>
  <c r="T188" i="1"/>
  <c r="Z188" i="1" s="1"/>
  <c r="AJ188" i="1" s="1"/>
  <c r="R188" i="1" s="1"/>
  <c r="R157" i="3" s="1"/>
  <c r="T13" i="1"/>
  <c r="Z13" i="1" s="1"/>
  <c r="AJ13" i="1" s="1"/>
  <c r="R13" i="1" s="1"/>
  <c r="R13" i="3" s="1"/>
  <c r="T153" i="1"/>
  <c r="Z153" i="1"/>
  <c r="AJ153" i="1" s="1"/>
  <c r="R153" i="1" s="1"/>
  <c r="R131" i="3" s="1"/>
  <c r="T12" i="1"/>
  <c r="Z12" i="1" s="1"/>
  <c r="AJ12" i="1" s="1"/>
  <c r="R12" i="1" s="1"/>
  <c r="R12" i="3" s="1"/>
  <c r="T9" i="1"/>
  <c r="Z9" i="1" s="1"/>
  <c r="AJ9" i="1" s="1"/>
  <c r="R9" i="1" s="1"/>
  <c r="R9" i="3" s="1"/>
  <c r="T75" i="1"/>
  <c r="Z75" i="1" s="1"/>
  <c r="AJ75" i="1" s="1"/>
  <c r="R75" i="1" s="1"/>
  <c r="R65" i="3" s="1"/>
  <c r="T174" i="1"/>
  <c r="Z174" i="1" s="1"/>
  <c r="AJ174" i="1" s="1"/>
  <c r="R174" i="1" s="1"/>
  <c r="R142" i="3" s="1"/>
  <c r="Y99" i="1"/>
  <c r="AI99" i="1" s="1"/>
  <c r="Y200" i="1"/>
  <c r="AI200" i="1" s="1"/>
  <c r="U8" i="2"/>
  <c r="V8" i="2"/>
  <c r="DO8" i="2" s="1"/>
  <c r="U387" i="2"/>
  <c r="V387" i="2" s="1"/>
  <c r="T227" i="1"/>
  <c r="Z227" i="1" s="1"/>
  <c r="AJ227" i="1" s="1"/>
  <c r="R227" i="1" s="1"/>
  <c r="R197" i="3" s="1"/>
  <c r="T254" i="1"/>
  <c r="Z254" i="1"/>
  <c r="AJ254" i="1" s="1"/>
  <c r="R254" i="1" s="1"/>
  <c r="R219" i="3" s="1"/>
  <c r="Y16" i="3" s="1"/>
  <c r="T328" i="1"/>
  <c r="Z328" i="1" s="1"/>
  <c r="AJ328" i="1" s="1"/>
  <c r="R328" i="1" s="1"/>
  <c r="R277" i="3" s="1"/>
  <c r="T336" i="1"/>
  <c r="Z336" i="1" s="1"/>
  <c r="AJ336" i="1" s="1"/>
  <c r="R336" i="1" s="1"/>
  <c r="R285" i="3" s="1"/>
  <c r="T429" i="1"/>
  <c r="Z429" i="1" s="1"/>
  <c r="AJ429" i="1" s="1"/>
  <c r="R429" i="1" s="1"/>
  <c r="R354" i="3" s="1"/>
  <c r="T438" i="1"/>
  <c r="Z438" i="1" s="1"/>
  <c r="AJ438" i="1" s="1"/>
  <c r="R438" i="1" s="1"/>
  <c r="R363" i="3" s="1"/>
  <c r="T321" i="1"/>
  <c r="Z321" i="1"/>
  <c r="AJ321" i="1" s="1"/>
  <c r="R321" i="1" s="1"/>
  <c r="R270" i="3" s="1"/>
  <c r="T329" i="1"/>
  <c r="Z329" i="1" s="1"/>
  <c r="AJ329" i="1" s="1"/>
  <c r="R329" i="1" s="1"/>
  <c r="R278" i="3" s="1"/>
  <c r="T430" i="1"/>
  <c r="Z430" i="1" s="1"/>
  <c r="AJ430" i="1" s="1"/>
  <c r="R430" i="1" s="1"/>
  <c r="R355" i="3" s="1"/>
  <c r="T442" i="1"/>
  <c r="Z442" i="1" s="1"/>
  <c r="AJ442" i="1" s="1"/>
  <c r="R442" i="1" s="1"/>
  <c r="R367" i="3" s="1"/>
  <c r="T122" i="1"/>
  <c r="Z122" i="1"/>
  <c r="AJ122" i="1" s="1"/>
  <c r="R122" i="1" s="1"/>
  <c r="R107" i="3" s="1"/>
  <c r="T641" i="1"/>
  <c r="Z641" i="1" s="1"/>
  <c r="AJ641" i="1" s="1"/>
  <c r="R641" i="1" s="1"/>
  <c r="R534" i="3" s="1"/>
  <c r="T662" i="1"/>
  <c r="Z662" i="1"/>
  <c r="AJ662" i="1" s="1"/>
  <c r="R662" i="1" s="1"/>
  <c r="R555" i="3" s="1"/>
  <c r="T632" i="1"/>
  <c r="Z632" i="1"/>
  <c r="AJ632" i="1" s="1"/>
  <c r="R632" i="1" s="1"/>
  <c r="R525" i="3" s="1"/>
  <c r="T62" i="1"/>
  <c r="Z62" i="1" s="1"/>
  <c r="AJ62" i="1" s="1"/>
  <c r="R62" i="1" s="1"/>
  <c r="R52" i="3" s="1"/>
  <c r="T71" i="1"/>
  <c r="Z71" i="1" s="1"/>
  <c r="AJ71" i="1" s="1"/>
  <c r="R71" i="1" s="1"/>
  <c r="R60" i="3" s="1"/>
  <c r="T124" i="1"/>
  <c r="Z124" i="1" s="1"/>
  <c r="AJ124" i="1" s="1"/>
  <c r="R124" i="1" s="1"/>
  <c r="R109" i="3" s="1"/>
  <c r="T184" i="1"/>
  <c r="Z184" i="1" s="1"/>
  <c r="AJ184" i="1" s="1"/>
  <c r="R184" i="1" s="1"/>
  <c r="R153" i="3" s="1"/>
  <c r="T140" i="1"/>
  <c r="Z140" i="1" s="1"/>
  <c r="AJ140" i="1" s="1"/>
  <c r="R140" i="1" s="1"/>
  <c r="R125" i="3" s="1"/>
  <c r="T186" i="1"/>
  <c r="Z186" i="1"/>
  <c r="AJ186" i="1" s="1"/>
  <c r="R186" i="1" s="1"/>
  <c r="R155" i="3" s="1"/>
  <c r="T158" i="1"/>
  <c r="Z158" i="1" s="1"/>
  <c r="AJ158" i="1" s="1"/>
  <c r="R158" i="1" s="1"/>
  <c r="R133" i="3" s="1"/>
  <c r="T34" i="1"/>
  <c r="Z34" i="1" s="1"/>
  <c r="AJ34" i="1" s="1"/>
  <c r="R34" i="1" s="1"/>
  <c r="R34" i="3" s="1"/>
  <c r="T142" i="1"/>
  <c r="Z142" i="1" s="1"/>
  <c r="AJ142" i="1" s="1"/>
  <c r="R142" i="1" s="1"/>
  <c r="R127" i="3" s="1"/>
  <c r="T196" i="1"/>
  <c r="Z196" i="1" s="1"/>
  <c r="AJ196" i="1" s="1"/>
  <c r="R196" i="1" s="1"/>
  <c r="R165" i="3" s="1"/>
  <c r="T38" i="1"/>
  <c r="Z38" i="1" s="1"/>
  <c r="AJ38" i="1" s="1"/>
  <c r="R38" i="1" s="1"/>
  <c r="R39" i="3" s="1"/>
  <c r="T10" i="1"/>
  <c r="Z10" i="1" s="1"/>
  <c r="AJ10" i="1" s="1"/>
  <c r="R10" i="1" s="1"/>
  <c r="R10" i="3" s="1"/>
  <c r="T119" i="1"/>
  <c r="Z119" i="1"/>
  <c r="AJ119" i="1" s="1"/>
  <c r="R119" i="1" s="1"/>
  <c r="R104" i="3" s="1"/>
  <c r="T116" i="1"/>
  <c r="Z116" i="1" s="1"/>
  <c r="AJ116" i="1" s="1"/>
  <c r="R116" i="1" s="1"/>
  <c r="R101" i="3" s="1"/>
  <c r="T37" i="1"/>
  <c r="Z37" i="1" s="1"/>
  <c r="AJ37" i="1" s="1"/>
  <c r="R37" i="1" s="1"/>
  <c r="R38" i="3" s="1"/>
  <c r="T106" i="1"/>
  <c r="Z106" i="1" s="1"/>
  <c r="AJ106" i="1" s="1"/>
  <c r="R106" i="1" s="1"/>
  <c r="R91" i="3" s="1"/>
  <c r="T180" i="1"/>
  <c r="Z180" i="1"/>
  <c r="AJ180" i="1" s="1"/>
  <c r="R180" i="1" s="1"/>
  <c r="R149" i="3" s="1"/>
  <c r="T163" i="1"/>
  <c r="Z163" i="1" s="1"/>
  <c r="AJ163" i="1" s="1"/>
  <c r="R163" i="1" s="1"/>
  <c r="R138" i="3" s="1"/>
  <c r="T105" i="1"/>
  <c r="Z105" i="1" s="1"/>
  <c r="AJ105" i="1" s="1"/>
  <c r="R105" i="1" s="1"/>
  <c r="R90" i="3" s="1"/>
  <c r="T21" i="1"/>
  <c r="Z21" i="1"/>
  <c r="AJ21" i="1" s="1"/>
  <c r="R21" i="1" s="1"/>
  <c r="R21" i="3" s="1"/>
  <c r="T161" i="1"/>
  <c r="Z161" i="1" s="1"/>
  <c r="AJ161" i="1" s="1"/>
  <c r="R161" i="1" s="1"/>
  <c r="R136" i="3" s="1"/>
  <c r="T284" i="1"/>
  <c r="Z284" i="1" s="1"/>
  <c r="AJ284" i="1" s="1"/>
  <c r="R284" i="1" s="1"/>
  <c r="R244" i="3" s="1"/>
  <c r="T322" i="1"/>
  <c r="Z322" i="1" s="1"/>
  <c r="AJ322" i="1" s="1"/>
  <c r="R322" i="1" s="1"/>
  <c r="R271" i="3" s="1"/>
  <c r="T330" i="1"/>
  <c r="Z330" i="1"/>
  <c r="AJ330" i="1" s="1"/>
  <c r="R330" i="1" s="1"/>
  <c r="R279" i="3" s="1"/>
  <c r="T412" i="1"/>
  <c r="Z412" i="1"/>
  <c r="AJ412" i="1" s="1"/>
  <c r="R412" i="1" s="1"/>
  <c r="R340" i="3" s="1"/>
  <c r="T431" i="1"/>
  <c r="Z431" i="1" s="1"/>
  <c r="AJ431" i="1" s="1"/>
  <c r="R431" i="1" s="1"/>
  <c r="R356" i="3" s="1"/>
  <c r="T443" i="1"/>
  <c r="Z443" i="1"/>
  <c r="AJ443" i="1" s="1"/>
  <c r="R443" i="1" s="1"/>
  <c r="R368" i="3" s="1"/>
  <c r="T285" i="1"/>
  <c r="Z285" i="1"/>
  <c r="AJ285" i="1" s="1"/>
  <c r="R285" i="1" s="1"/>
  <c r="R245" i="3" s="1"/>
  <c r="T323" i="1"/>
  <c r="Z323" i="1"/>
  <c r="AJ323" i="1" s="1"/>
  <c r="R323" i="1" s="1"/>
  <c r="R272" i="3" s="1"/>
  <c r="T331" i="1"/>
  <c r="Z331" i="1" s="1"/>
  <c r="AJ331" i="1" s="1"/>
  <c r="R331" i="1" s="1"/>
  <c r="R280" i="3" s="1"/>
  <c r="T432" i="1"/>
  <c r="Z432" i="1" s="1"/>
  <c r="AJ432" i="1" s="1"/>
  <c r="R432" i="1" s="1"/>
  <c r="R357" i="3" s="1"/>
  <c r="T107" i="1"/>
  <c r="Z107" i="1"/>
  <c r="AJ107" i="1" s="1"/>
  <c r="R107" i="1" s="1"/>
  <c r="R92" i="3" s="1"/>
  <c r="T177" i="1"/>
  <c r="Z177" i="1"/>
  <c r="AJ177" i="1" s="1"/>
  <c r="R177" i="1" s="1"/>
  <c r="R145" i="3" s="1"/>
  <c r="T704" i="1"/>
  <c r="Z704" i="1" s="1"/>
  <c r="AJ704" i="1" s="1"/>
  <c r="R704" i="1" s="1"/>
  <c r="R585" i="3" s="1"/>
  <c r="T624" i="1"/>
  <c r="Z624" i="1"/>
  <c r="AJ624" i="1" s="1"/>
  <c r="R624" i="1" s="1"/>
  <c r="R519" i="3" s="1"/>
  <c r="T664" i="1"/>
  <c r="Z664" i="1"/>
  <c r="AJ664" i="1" s="1"/>
  <c r="R664" i="1" s="1"/>
  <c r="R558" i="3" s="1"/>
  <c r="T725" i="1"/>
  <c r="Z725" i="1"/>
  <c r="AJ725" i="1" s="1"/>
  <c r="R725" i="1" s="1"/>
  <c r="R603" i="3" s="1"/>
  <c r="T634" i="1"/>
  <c r="Z634" i="1" s="1"/>
  <c r="AJ634" i="1" s="1"/>
  <c r="R634" i="1" s="1"/>
  <c r="R527" i="3" s="1"/>
  <c r="T195" i="1"/>
  <c r="Z195" i="1" s="1"/>
  <c r="AJ195" i="1" s="1"/>
  <c r="R195" i="1" s="1"/>
  <c r="R164" i="3" s="1"/>
  <c r="T208" i="1"/>
  <c r="Z208" i="1"/>
  <c r="AJ208" i="1" s="1"/>
  <c r="R208" i="1" s="1"/>
  <c r="R177" i="3" s="1"/>
  <c r="T117" i="1"/>
  <c r="Z117" i="1"/>
  <c r="AJ117" i="1" s="1"/>
  <c r="R117" i="1" s="1"/>
  <c r="R102" i="3" s="1"/>
  <c r="T78" i="1"/>
  <c r="Z78" i="1"/>
  <c r="AJ78" i="1" s="1"/>
  <c r="R78" i="1" s="1"/>
  <c r="R67" i="3" s="1"/>
  <c r="T101" i="1"/>
  <c r="Z101" i="1"/>
  <c r="AJ101" i="1" s="1"/>
  <c r="R101" i="1" s="1"/>
  <c r="R86" i="3" s="1"/>
  <c r="T115" i="1"/>
  <c r="Z115" i="1" s="1"/>
  <c r="AJ115" i="1" s="1"/>
  <c r="R115" i="1" s="1"/>
  <c r="R100" i="3" s="1"/>
  <c r="T8" i="1"/>
  <c r="Z8" i="1" s="1"/>
  <c r="AJ8" i="1" s="1"/>
  <c r="R8" i="1" s="1"/>
  <c r="R8" i="3" s="1"/>
  <c r="T160" i="1"/>
  <c r="Z160" i="1" s="1"/>
  <c r="AJ160" i="1" s="1"/>
  <c r="R160" i="1" s="1"/>
  <c r="R135" i="3" s="1"/>
  <c r="T61" i="1"/>
  <c r="Z61" i="1" s="1"/>
  <c r="AJ61" i="1" s="1"/>
  <c r="R61" i="1" s="1"/>
  <c r="R51" i="3" s="1"/>
  <c r="T73" i="1"/>
  <c r="Z73" i="1"/>
  <c r="AJ73" i="1" s="1"/>
  <c r="R73" i="1" s="1"/>
  <c r="R62" i="3" s="1"/>
  <c r="T172" i="1"/>
  <c r="Z172" i="1" s="1"/>
  <c r="AJ172" i="1" s="1"/>
  <c r="R172" i="1" s="1"/>
  <c r="R140" i="3" s="1"/>
  <c r="T23" i="1"/>
  <c r="Z23" i="1"/>
  <c r="AJ23" i="1" s="1"/>
  <c r="R23" i="1" s="1"/>
  <c r="R23" i="3" s="1"/>
  <c r="T113" i="1"/>
  <c r="Z113" i="1"/>
  <c r="AJ113" i="1" s="1"/>
  <c r="R113" i="1" s="1"/>
  <c r="R98" i="3" s="1"/>
  <c r="T135" i="1"/>
  <c r="Z135" i="1" s="1"/>
  <c r="AJ135" i="1" s="1"/>
  <c r="R135" i="1" s="1"/>
  <c r="R120" i="3" s="1"/>
  <c r="T70" i="1"/>
  <c r="Z70" i="1" s="1"/>
  <c r="AJ70" i="1" s="1"/>
  <c r="R70" i="1" s="1"/>
  <c r="R59" i="3" s="1"/>
  <c r="T74" i="1"/>
  <c r="Z74" i="1"/>
  <c r="AJ74" i="1" s="1"/>
  <c r="R74" i="1" s="1"/>
  <c r="R63" i="3" s="1"/>
  <c r="T138" i="1"/>
  <c r="Z138" i="1"/>
  <c r="AJ138" i="1" s="1"/>
  <c r="R138" i="1" s="1"/>
  <c r="R123" i="3" s="1"/>
  <c r="T110" i="1"/>
  <c r="Z110" i="1" s="1"/>
  <c r="AJ110" i="1" s="1"/>
  <c r="R110" i="1" s="1"/>
  <c r="R95" i="3" s="1"/>
  <c r="T206" i="1"/>
  <c r="Z206" i="1" s="1"/>
  <c r="AJ206" i="1" s="1"/>
  <c r="R206" i="1" s="1"/>
  <c r="R175" i="3" s="1"/>
  <c r="T202" i="1"/>
  <c r="Z202" i="1"/>
  <c r="AJ202" i="1" s="1"/>
  <c r="R202" i="1" s="1"/>
  <c r="R171" i="3" s="1"/>
  <c r="T14" i="1"/>
  <c r="Z14" i="1" s="1"/>
  <c r="AJ14" i="1" s="1"/>
  <c r="R14" i="1" s="1"/>
  <c r="R14" i="3" s="1"/>
  <c r="T129" i="1"/>
  <c r="Z129" i="1"/>
  <c r="AJ129" i="1" s="1"/>
  <c r="R129" i="1" s="1"/>
  <c r="R114" i="3" s="1"/>
  <c r="T26" i="1"/>
  <c r="Z26" i="1" s="1"/>
  <c r="AJ26" i="1" s="1"/>
  <c r="R26" i="1" s="1"/>
  <c r="R26" i="3" s="1"/>
  <c r="T243" i="1"/>
  <c r="Z243" i="1"/>
  <c r="AJ243" i="1" s="1"/>
  <c r="R243" i="1" s="1"/>
  <c r="R211" i="3" s="1"/>
  <c r="T293" i="1"/>
  <c r="Z293" i="1"/>
  <c r="AJ293" i="1" s="1"/>
  <c r="R293" i="1" s="1"/>
  <c r="R248" i="3" s="1"/>
  <c r="T332" i="1"/>
  <c r="Z332" i="1" s="1"/>
  <c r="AJ332" i="1" s="1"/>
  <c r="R332" i="1" s="1"/>
  <c r="R281" i="3" s="1"/>
  <c r="T434" i="1"/>
  <c r="Z434" i="1"/>
  <c r="AJ434" i="1" s="1"/>
  <c r="R434" i="1" s="1"/>
  <c r="R359" i="3" s="1"/>
  <c r="T445" i="1"/>
  <c r="Z445" i="1" s="1"/>
  <c r="AJ445" i="1" s="1"/>
  <c r="R445" i="1" s="1"/>
  <c r="R370" i="3" s="1"/>
  <c r="T242" i="1"/>
  <c r="Z242" i="1" s="1"/>
  <c r="AJ242" i="1" s="1"/>
  <c r="R242" i="1" s="1"/>
  <c r="R209" i="3" s="1"/>
  <c r="T333" i="1"/>
  <c r="Z333" i="1"/>
  <c r="AJ333" i="1" s="1"/>
  <c r="R333" i="1" s="1"/>
  <c r="R282" i="3" s="1"/>
  <c r="T366" i="1"/>
  <c r="Z366" i="1"/>
  <c r="AJ366" i="1" s="1"/>
  <c r="R366" i="1" s="1"/>
  <c r="R306" i="3" s="1"/>
  <c r="T435" i="1"/>
  <c r="Z435" i="1" s="1"/>
  <c r="AJ435" i="1" s="1"/>
  <c r="R435" i="1" s="1"/>
  <c r="R360" i="3" s="1"/>
  <c r="T623" i="1"/>
  <c r="Z623" i="1"/>
  <c r="AJ623" i="1" s="1"/>
  <c r="R623" i="1" s="1"/>
  <c r="R518" i="3" s="1"/>
  <c r="T658" i="1"/>
  <c r="Z658" i="1" s="1"/>
  <c r="AJ658" i="1" s="1"/>
  <c r="R658" i="1" s="1"/>
  <c r="R551" i="3" s="1"/>
  <c r="T659" i="1"/>
  <c r="Z659" i="1"/>
  <c r="AJ659" i="1" s="1"/>
  <c r="R659" i="1" s="1"/>
  <c r="R552" i="3" s="1"/>
  <c r="T197" i="1"/>
  <c r="Z197" i="1" s="1"/>
  <c r="AJ197" i="1" s="1"/>
  <c r="R197" i="1" s="1"/>
  <c r="R166" i="3" s="1"/>
  <c r="T130" i="1"/>
  <c r="Z130" i="1" s="1"/>
  <c r="AJ130" i="1" s="1"/>
  <c r="R130" i="1" s="1"/>
  <c r="R115" i="3" s="1"/>
  <c r="T96" i="1"/>
  <c r="Z96" i="1" s="1"/>
  <c r="AJ96" i="1" s="1"/>
  <c r="R96" i="1" s="1"/>
  <c r="R81" i="3" s="1"/>
  <c r="T178" i="1"/>
  <c r="Z178" i="1" s="1"/>
  <c r="AJ178" i="1" s="1"/>
  <c r="R178" i="1" s="1"/>
  <c r="R146" i="3" s="1"/>
  <c r="T114" i="1"/>
  <c r="Z114" i="1"/>
  <c r="AJ114" i="1" s="1"/>
  <c r="R114" i="1" s="1"/>
  <c r="R99" i="3" s="1"/>
  <c r="T211" i="1"/>
  <c r="Z211" i="1" s="1"/>
  <c r="AJ211" i="1" s="1"/>
  <c r="R211" i="1" s="1"/>
  <c r="R180" i="3" s="1"/>
  <c r="T33" i="1"/>
  <c r="Z33" i="1" s="1"/>
  <c r="AJ33" i="1" s="1"/>
  <c r="R33" i="1" s="1"/>
  <c r="R33" i="3" s="1"/>
  <c r="T69" i="1"/>
  <c r="Z69" i="1" s="1"/>
  <c r="AJ69" i="1" s="1"/>
  <c r="R69" i="1" s="1"/>
  <c r="R58" i="3" s="1"/>
  <c r="T15" i="1"/>
  <c r="Z15" i="1"/>
  <c r="AJ15" i="1" s="1"/>
  <c r="R15" i="1" s="1"/>
  <c r="R15" i="3" s="1"/>
  <c r="T192" i="1"/>
  <c r="Z192" i="1" s="1"/>
  <c r="AJ192" i="1" s="1"/>
  <c r="R192" i="1" s="1"/>
  <c r="R161" i="3" s="1"/>
  <c r="T103" i="1"/>
  <c r="Z103" i="1"/>
  <c r="AJ103" i="1" s="1"/>
  <c r="R103" i="1" s="1"/>
  <c r="R88" i="3" s="1"/>
  <c r="T198" i="1"/>
  <c r="Z198" i="1"/>
  <c r="AJ198" i="1" s="1"/>
  <c r="R198" i="1" s="1"/>
  <c r="R167" i="3" s="1"/>
  <c r="AJ194" i="1"/>
  <c r="R194" i="1" s="1"/>
  <c r="R163" i="3" s="1"/>
  <c r="T22" i="1"/>
  <c r="Z22" i="1" s="1"/>
  <c r="AJ22" i="1" s="1"/>
  <c r="R22" i="1" s="1"/>
  <c r="R22" i="3" s="1"/>
  <c r="T102" i="1"/>
  <c r="Z102" i="1" s="1"/>
  <c r="AJ102" i="1" s="1"/>
  <c r="R102" i="1" s="1"/>
  <c r="R87" i="3" s="1"/>
  <c r="T194" i="1"/>
  <c r="Z194" i="1"/>
  <c r="T190" i="1"/>
  <c r="Z190" i="1"/>
  <c r="AJ190" i="1" s="1"/>
  <c r="R190" i="1" s="1"/>
  <c r="R159" i="3" s="1"/>
  <c r="T31" i="1"/>
  <c r="Z31" i="1" s="1"/>
  <c r="AJ31" i="1" s="1"/>
  <c r="R31" i="1" s="1"/>
  <c r="R31" i="3" s="1"/>
  <c r="T25" i="1"/>
  <c r="T28" i="1" s="1"/>
  <c r="Z25" i="1"/>
  <c r="AJ25" i="1" s="1"/>
  <c r="T622" i="1"/>
  <c r="Z622" i="1"/>
  <c r="Z726" i="1" s="1"/>
  <c r="Z1137" i="1" s="1"/>
  <c r="T133" i="1"/>
  <c r="Z133" i="1"/>
  <c r="AJ133" i="1" s="1"/>
  <c r="T189" i="1"/>
  <c r="Z189" i="1" s="1"/>
  <c r="AJ189" i="1" s="1"/>
  <c r="R189" i="1" s="1"/>
  <c r="R158" i="3" s="1"/>
  <c r="T137" i="1"/>
  <c r="Z137" i="1" s="1"/>
  <c r="AJ137" i="1" s="1"/>
  <c r="R137" i="1" s="1"/>
  <c r="R122" i="3" s="1"/>
  <c r="Y728" i="1"/>
  <c r="AI728" i="1" s="1"/>
  <c r="T283" i="1"/>
  <c r="Z283" i="1"/>
  <c r="AJ283" i="1" s="1"/>
  <c r="R283" i="1" s="1"/>
  <c r="R243" i="3" s="1"/>
  <c r="T364" i="1"/>
  <c r="T413" i="1" s="1"/>
  <c r="T1128" i="1" s="1"/>
  <c r="T200" i="1"/>
  <c r="Z200" i="1" s="1"/>
  <c r="T620" i="1"/>
  <c r="T621" i="1" s="1"/>
  <c r="T1136" i="1" s="1"/>
  <c r="Z620" i="1"/>
  <c r="Z621" i="1" s="1"/>
  <c r="Z1136" i="1" s="1"/>
  <c r="T94" i="1"/>
  <c r="T98" i="1" s="1"/>
  <c r="Z94" i="1"/>
  <c r="T425" i="1"/>
  <c r="T448" i="1" s="1"/>
  <c r="Z425" i="1"/>
  <c r="AJ425" i="1" s="1"/>
  <c r="T728" i="1"/>
  <c r="T730" i="1" s="1"/>
  <c r="Y217" i="1"/>
  <c r="AI217" i="1"/>
  <c r="Q217" i="1" s="1"/>
  <c r="T207" i="1"/>
  <c r="Z207" i="1" s="1"/>
  <c r="AJ207" i="1" s="1"/>
  <c r="R207" i="1" s="1"/>
  <c r="R176" i="3" s="1"/>
  <c r="T162" i="1"/>
  <c r="Z162" i="1" s="1"/>
  <c r="AJ162" i="1" s="1"/>
  <c r="R162" i="1" s="1"/>
  <c r="R137" i="3" s="1"/>
  <c r="T112" i="1"/>
  <c r="Z112" i="1"/>
  <c r="AJ112" i="1" s="1"/>
  <c r="R112" i="1" s="1"/>
  <c r="R97" i="3" s="1"/>
  <c r="Y7" i="1"/>
  <c r="AI7" i="1" s="1"/>
  <c r="T217" i="1"/>
  <c r="T221" i="1" s="1"/>
  <c r="Z217" i="1"/>
  <c r="AJ217" i="1" s="1"/>
  <c r="T255" i="1"/>
  <c r="Z255" i="1" s="1"/>
  <c r="AJ255" i="1" s="1"/>
  <c r="R255" i="1" s="1"/>
  <c r="R220" i="3" s="1"/>
  <c r="Y17" i="3" s="1"/>
  <c r="T220" i="1"/>
  <c r="Z220" i="1"/>
  <c r="AJ220" i="1" s="1"/>
  <c r="R220" i="1" s="1"/>
  <c r="R189" i="3" s="1"/>
  <c r="T282" i="1"/>
  <c r="Z282" i="1" s="1"/>
  <c r="AJ282" i="1" s="1"/>
  <c r="R282" i="1" s="1"/>
  <c r="R242" i="3" s="1"/>
  <c r="T215" i="1"/>
  <c r="T216" i="1" s="1"/>
  <c r="S1117" i="1"/>
  <c r="S1119" i="1"/>
  <c r="T219" i="1"/>
  <c r="Z219" i="1"/>
  <c r="AJ219" i="1" s="1"/>
  <c r="R219" i="1" s="1"/>
  <c r="R188" i="3" s="1"/>
  <c r="T397" i="1"/>
  <c r="Z397" i="1"/>
  <c r="AJ397" i="1" s="1"/>
  <c r="R397" i="1" s="1"/>
  <c r="R329" i="3" s="1"/>
  <c r="Y24" i="3" s="1"/>
  <c r="T187" i="1"/>
  <c r="Z187" i="1" s="1"/>
  <c r="AJ187" i="1" s="1"/>
  <c r="R187" i="1" s="1"/>
  <c r="R156" i="3" s="1"/>
  <c r="Y12" i="3" s="1"/>
  <c r="S1120" i="1"/>
  <c r="S1121" i="1" s="1"/>
  <c r="T218" i="1"/>
  <c r="Z218" i="1"/>
  <c r="AJ218" i="1" s="1"/>
  <c r="R218" i="1" s="1"/>
  <c r="R187" i="3" s="1"/>
  <c r="T503" i="1"/>
  <c r="T596" i="1" s="1"/>
  <c r="T1135" i="1" s="1"/>
  <c r="Z503" i="1"/>
  <c r="Z596" i="1" s="1"/>
  <c r="Z1135" i="1" s="1"/>
  <c r="T223" i="1"/>
  <c r="Z223" i="1" s="1"/>
  <c r="T60" i="1"/>
  <c r="T93" i="1" s="1"/>
  <c r="T1119" i="1" s="1"/>
  <c r="T30" i="1"/>
  <c r="T59" i="1" s="1"/>
  <c r="T1117" i="1" s="1"/>
  <c r="T414" i="1"/>
  <c r="T419" i="1" s="1"/>
  <c r="Z414" i="1"/>
  <c r="AJ414" i="1" s="1"/>
  <c r="T183" i="1"/>
  <c r="Z183" i="1"/>
  <c r="S1122" i="1"/>
  <c r="S1124" i="1" s="1"/>
  <c r="S1128" i="1"/>
  <c r="T320" i="1"/>
  <c r="T346" i="1" s="1"/>
  <c r="T1127" i="1" s="1"/>
  <c r="Z320" i="1"/>
  <c r="AJ320" i="1" s="1"/>
  <c r="T134" i="1"/>
  <c r="Z134" i="1" s="1"/>
  <c r="AJ134" i="1" s="1"/>
  <c r="R134" i="1" s="1"/>
  <c r="R119" i="3" s="1"/>
  <c r="S1134" i="1"/>
  <c r="S1131" i="1"/>
  <c r="S1143" i="1"/>
  <c r="S1137" i="1"/>
  <c r="T451" i="1"/>
  <c r="Z451" i="1" s="1"/>
  <c r="AJ451" i="1" s="1"/>
  <c r="R451" i="1" s="1"/>
  <c r="R376" i="3" s="1"/>
  <c r="S1136" i="1"/>
  <c r="S1139" i="1"/>
  <c r="T449" i="1"/>
  <c r="Z449" i="1" s="1"/>
  <c r="T128" i="1"/>
  <c r="T132" i="1" s="1"/>
  <c r="S1116" i="1"/>
  <c r="S1118" i="1" s="1"/>
  <c r="S1126" i="1" s="1"/>
  <c r="S1123" i="1"/>
  <c r="S1145" i="1"/>
  <c r="S747" i="1"/>
  <c r="T99" i="1"/>
  <c r="T126" i="1" s="1"/>
  <c r="T1122" i="1" s="1"/>
  <c r="T1124" i="1" s="1"/>
  <c r="Z7" i="1"/>
  <c r="Z24" i="1" s="1"/>
  <c r="S1129" i="1"/>
  <c r="S1127" i="1"/>
  <c r="S1130" i="1" s="1"/>
  <c r="Y347" i="1"/>
  <c r="Y363" i="1" s="1"/>
  <c r="Y414" i="1"/>
  <c r="AI414" i="1" s="1"/>
  <c r="S1125" i="1"/>
  <c r="T7" i="1"/>
  <c r="T24" i="1"/>
  <c r="T29" i="1" s="1"/>
  <c r="T1116" i="1" s="1"/>
  <c r="T1118" i="1" s="1"/>
  <c r="AJ419" i="1" l="1"/>
  <c r="R414" i="1"/>
  <c r="Z319" i="1"/>
  <c r="AJ223" i="1"/>
  <c r="AK7" i="2"/>
  <c r="AL7" i="2" s="1"/>
  <c r="Q7" i="1"/>
  <c r="AJ448" i="1"/>
  <c r="R425" i="1"/>
  <c r="Q186" i="3"/>
  <c r="S179" i="2"/>
  <c r="T179" i="2" s="1"/>
  <c r="AJ182" i="1"/>
  <c r="R133" i="1"/>
  <c r="AJ28" i="1"/>
  <c r="R25" i="1"/>
  <c r="Q374" i="3"/>
  <c r="S335" i="2"/>
  <c r="T335" i="2" s="1"/>
  <c r="Z468" i="1"/>
  <c r="Z1132" i="1" s="1"/>
  <c r="AJ449" i="1"/>
  <c r="AK303" i="2"/>
  <c r="AL303" i="2" s="1"/>
  <c r="AI419" i="1"/>
  <c r="Q414" i="1"/>
  <c r="R320" i="1"/>
  <c r="AJ346" i="1"/>
  <c r="AJ1127" i="1" s="1"/>
  <c r="R217" i="1"/>
  <c r="AJ221" i="1"/>
  <c r="AJ200" i="1"/>
  <c r="Z213" i="1"/>
  <c r="AK542" i="2"/>
  <c r="AL542" i="2" s="1"/>
  <c r="Q728" i="1"/>
  <c r="AI730" i="1"/>
  <c r="AK162" i="2"/>
  <c r="AL162" i="2" s="1"/>
  <c r="Q200" i="1"/>
  <c r="T1145" i="1"/>
  <c r="DO387" i="2"/>
  <c r="DB387" i="2"/>
  <c r="AK78" i="2"/>
  <c r="AL78" i="2" s="1"/>
  <c r="Q99" i="1"/>
  <c r="Z199" i="1"/>
  <c r="Z1123" i="1" s="1"/>
  <c r="T1138" i="1"/>
  <c r="Z98" i="1"/>
  <c r="AJ7" i="1"/>
  <c r="U559" i="2"/>
  <c r="V559" i="2" s="1"/>
  <c r="U6" i="2"/>
  <c r="V6" i="2" s="1"/>
  <c r="Z128" i="1"/>
  <c r="T1130" i="1"/>
  <c r="T199" i="1"/>
  <c r="T1123" i="1" s="1"/>
  <c r="T1129" i="1"/>
  <c r="T420" i="1"/>
  <c r="Z60" i="1"/>
  <c r="AJ503" i="1"/>
  <c r="Z215" i="1"/>
  <c r="Z346" i="1"/>
  <c r="Z1127" i="1" s="1"/>
  <c r="T127" i="1"/>
  <c r="AJ622" i="1"/>
  <c r="AA73" i="2"/>
  <c r="AB73" i="2" s="1"/>
  <c r="Y98" i="1"/>
  <c r="AI94" i="1"/>
  <c r="AK208" i="2"/>
  <c r="AL208" i="2" s="1"/>
  <c r="Q255" i="1"/>
  <c r="AK46" i="2"/>
  <c r="AL46" i="2" s="1"/>
  <c r="Q60" i="1"/>
  <c r="AK30" i="2"/>
  <c r="AL30" i="2" s="1"/>
  <c r="Q30" i="1"/>
  <c r="AK25" i="2"/>
  <c r="AL25" i="2" s="1"/>
  <c r="Q25" i="1"/>
  <c r="Q118" i="3"/>
  <c r="S112" i="2"/>
  <c r="T112" i="2" s="1"/>
  <c r="AA303" i="2"/>
  <c r="AB303" i="2" s="1"/>
  <c r="Y419" i="1"/>
  <c r="T319" i="1"/>
  <c r="Z221" i="1"/>
  <c r="AA7" i="2"/>
  <c r="AB7" i="2" s="1"/>
  <c r="Y24" i="1"/>
  <c r="AK179" i="2"/>
  <c r="AL179" i="2" s="1"/>
  <c r="Z448" i="1"/>
  <c r="T213" i="1"/>
  <c r="Z419" i="1"/>
  <c r="AA542" i="2"/>
  <c r="AB542" i="2" s="1"/>
  <c r="Y730" i="1"/>
  <c r="Z182" i="1"/>
  <c r="AK271" i="2"/>
  <c r="AL271" i="2" s="1"/>
  <c r="Q364" i="1"/>
  <c r="AI347" i="1"/>
  <c r="Z99" i="1"/>
  <c r="T468" i="1"/>
  <c r="T1132" i="1" s="1"/>
  <c r="AJ183" i="1"/>
  <c r="Z30" i="1"/>
  <c r="AA179" i="2"/>
  <c r="AB179" i="2" s="1"/>
  <c r="Y221" i="1"/>
  <c r="Z728" i="1"/>
  <c r="T476" i="1"/>
  <c r="T1131" i="1"/>
  <c r="T1134" i="1" s="1"/>
  <c r="AJ94" i="1"/>
  <c r="AJ620" i="1"/>
  <c r="Z364" i="1"/>
  <c r="T182" i="1"/>
  <c r="T1120" i="1" s="1"/>
  <c r="T1121" i="1" s="1"/>
  <c r="T726" i="1"/>
  <c r="T1137" i="1" s="1"/>
  <c r="T1139" i="1" s="1"/>
  <c r="DB8" i="2"/>
  <c r="AA78" i="2"/>
  <c r="AB78" i="2" s="1"/>
  <c r="Y126" i="1"/>
  <c r="AK335" i="2"/>
  <c r="AL335" i="2" s="1"/>
  <c r="Y15" i="3"/>
  <c r="AK185" i="2"/>
  <c r="AL185" i="2" s="1"/>
  <c r="Q223" i="1"/>
  <c r="Z28" i="1"/>
  <c r="Z29" i="1" s="1"/>
  <c r="Z1116" i="1" s="1"/>
  <c r="AA162" i="2"/>
  <c r="AB162" i="2" s="1"/>
  <c r="Y213" i="1"/>
  <c r="DO7" i="2"/>
  <c r="DB7" i="2"/>
  <c r="DO545" i="2"/>
  <c r="DB545" i="2"/>
  <c r="Q397" i="1"/>
  <c r="AI425" i="1"/>
  <c r="Y132" i="1"/>
  <c r="AA107" i="2"/>
  <c r="AB107" i="2" s="1"/>
  <c r="Q622" i="1"/>
  <c r="AA145" i="2"/>
  <c r="AB145" i="2" s="1"/>
  <c r="Y199" i="1"/>
  <c r="Q195" i="1"/>
  <c r="Q627" i="1"/>
  <c r="AI8" i="1"/>
  <c r="AI198" i="1"/>
  <c r="Q34" i="1"/>
  <c r="AI122" i="1"/>
  <c r="Q75" i="1"/>
  <c r="AI138" i="1"/>
  <c r="Q174" i="1"/>
  <c r="AI179" i="1"/>
  <c r="Q70" i="1"/>
  <c r="AI134" i="1"/>
  <c r="Q365" i="1"/>
  <c r="AI193" i="1"/>
  <c r="AI329" i="1"/>
  <c r="Q163" i="1"/>
  <c r="AI188" i="1"/>
  <c r="AI218" i="1"/>
  <c r="Q162" i="1"/>
  <c r="AI428" i="1"/>
  <c r="Q437" i="1"/>
  <c r="AI412" i="1"/>
  <c r="AI286" i="1"/>
  <c r="AI74" i="1"/>
  <c r="Q46" i="1"/>
  <c r="AI118" i="1"/>
  <c r="Q112" i="1"/>
  <c r="AI129" i="1"/>
  <c r="Q69" i="1"/>
  <c r="AI13" i="1"/>
  <c r="Q105" i="1"/>
  <c r="AI332" i="1"/>
  <c r="Q164" i="1"/>
  <c r="AI204" i="1"/>
  <c r="Q206" i="1"/>
  <c r="AI190" i="1"/>
  <c r="Q225" i="1"/>
  <c r="AI37" i="1"/>
  <c r="Q429" i="1"/>
  <c r="AI633" i="1"/>
  <c r="Q667" i="1"/>
  <c r="AI434" i="1"/>
  <c r="AI185" i="1"/>
  <c r="Q173" i="1"/>
  <c r="AI704" i="1"/>
  <c r="AI337" i="1"/>
  <c r="Q635" i="1"/>
  <c r="AI157" i="1"/>
  <c r="Q120" i="1"/>
  <c r="AI11" i="1"/>
  <c r="AI113" i="1"/>
  <c r="AI23" i="1"/>
  <c r="AI202" i="1"/>
  <c r="AA112" i="2"/>
  <c r="AB112" i="2" s="1"/>
  <c r="Y182" i="1"/>
  <c r="AA144" i="2" s="1"/>
  <c r="AB144" i="2" s="1"/>
  <c r="AI227" i="1"/>
  <c r="AI137" i="1"/>
  <c r="S341" i="2"/>
  <c r="T341" i="2" s="1"/>
  <c r="Q380" i="3"/>
  <c r="S115" i="2"/>
  <c r="T115" i="2" s="1"/>
  <c r="Q121" i="3"/>
  <c r="Q35" i="1"/>
  <c r="AK35" i="2"/>
  <c r="AL35" i="2" s="1"/>
  <c r="AA335" i="2"/>
  <c r="AB335" i="2" s="1"/>
  <c r="Y468" i="1"/>
  <c r="AA46" i="2"/>
  <c r="AB46" i="2" s="1"/>
  <c r="Y93" i="1"/>
  <c r="AA30" i="2"/>
  <c r="AB30" i="2" s="1"/>
  <c r="Y59" i="1"/>
  <c r="AI117" i="1"/>
  <c r="AI123" i="1"/>
  <c r="AI31" i="1"/>
  <c r="AI335" i="1"/>
  <c r="AI209" i="1"/>
  <c r="AI624" i="1"/>
  <c r="AI78" i="1"/>
  <c r="S138" i="2"/>
  <c r="T138" i="2" s="1"/>
  <c r="Q145" i="3"/>
  <c r="AK139" i="2"/>
  <c r="AL139" i="2" s="1"/>
  <c r="Q178" i="1"/>
  <c r="AK248" i="2"/>
  <c r="AL248" i="2" s="1"/>
  <c r="Q321" i="1"/>
  <c r="AK226" i="2"/>
  <c r="AL226" i="2" s="1"/>
  <c r="Q283" i="1"/>
  <c r="Q196" i="1"/>
  <c r="AK158" i="2"/>
  <c r="AL158" i="2" s="1"/>
  <c r="Q375" i="3"/>
  <c r="S336" i="2"/>
  <c r="T336" i="2" s="1"/>
  <c r="AI320" i="1"/>
  <c r="AI503" i="1"/>
  <c r="AI187" i="1"/>
  <c r="Q128" i="1"/>
  <c r="AA467" i="2"/>
  <c r="AB467" i="2" s="1"/>
  <c r="Y726" i="1"/>
  <c r="Q183" i="1"/>
  <c r="AI659" i="1"/>
  <c r="Q140" i="1"/>
  <c r="AI96" i="1"/>
  <c r="Q330" i="1"/>
  <c r="Q125" i="1"/>
  <c r="AI20" i="1"/>
  <c r="Q10" i="1"/>
  <c r="AI101" i="1"/>
  <c r="Q95" i="1"/>
  <c r="AI26" i="1"/>
  <c r="Q15" i="1"/>
  <c r="Q104" i="1"/>
  <c r="AI333" i="1"/>
  <c r="Q208" i="1"/>
  <c r="AI191" i="1"/>
  <c r="Q338" i="1"/>
  <c r="AI27" i="1"/>
  <c r="Q446" i="1"/>
  <c r="AI431" i="1"/>
  <c r="Q662" i="1"/>
  <c r="AI658" i="1"/>
  <c r="Q641" i="1"/>
  <c r="Q107" i="1"/>
  <c r="AI48" i="1"/>
  <c r="Q32" i="1"/>
  <c r="AI106" i="1"/>
  <c r="Q103" i="1"/>
  <c r="AI12" i="1"/>
  <c r="Q38" i="1"/>
  <c r="AI102" i="1"/>
  <c r="Q284" i="1"/>
  <c r="AI158" i="1"/>
  <c r="Q282" i="1"/>
  <c r="AI339" i="1"/>
  <c r="Q159" i="1"/>
  <c r="AI192" i="1"/>
  <c r="Q210" i="1"/>
  <c r="AI657" i="1"/>
  <c r="Q445" i="1"/>
  <c r="AI440" i="1"/>
  <c r="Q438" i="1"/>
  <c r="AI197" i="1"/>
  <c r="Q632" i="1"/>
  <c r="AI201" i="1"/>
  <c r="AI620" i="1"/>
  <c r="AI73" i="1"/>
  <c r="Q14" i="1"/>
  <c r="AI124" i="1"/>
  <c r="Q119" i="1"/>
  <c r="AI131" i="1"/>
  <c r="AI132" i="1" s="1"/>
  <c r="Q19" i="1"/>
  <c r="AI328" i="1"/>
  <c r="Q205" i="1"/>
  <c r="AI287" i="1"/>
  <c r="Q207" i="1"/>
  <c r="Q351" i="3"/>
  <c r="Q634" i="1"/>
  <c r="Q244" i="1"/>
  <c r="AI142" i="1"/>
  <c r="Q334" i="1"/>
  <c r="Q130" i="1"/>
  <c r="AI323" i="1"/>
  <c r="Q375" i="1"/>
  <c r="Q136" i="3"/>
  <c r="AK165" i="2"/>
  <c r="AL165" i="2" s="1"/>
  <c r="Q203" i="1"/>
  <c r="AK313" i="2"/>
  <c r="AL313" i="2" s="1"/>
  <c r="Q427" i="1"/>
  <c r="AK114" i="2"/>
  <c r="AL114" i="2" s="1"/>
  <c r="Q135" i="1"/>
  <c r="AK503" i="2"/>
  <c r="AL503" i="2" s="1"/>
  <c r="Q661" i="1"/>
  <c r="Q238" i="1"/>
  <c r="AK194" i="2"/>
  <c r="AL194" i="2" s="1"/>
  <c r="Q725" i="1"/>
  <c r="AK539" i="2"/>
  <c r="AL539" i="2" s="1"/>
  <c r="DB540" i="2"/>
  <c r="DO540" i="2"/>
  <c r="AA271" i="2"/>
  <c r="AB271" i="2" s="1"/>
  <c r="Y413" i="1"/>
  <c r="Y448" i="1"/>
  <c r="AA185" i="2"/>
  <c r="AB185" i="2" s="1"/>
  <c r="Y319" i="1"/>
  <c r="AA246" i="2" s="1"/>
  <c r="AB246" i="2" s="1"/>
  <c r="Y28" i="1"/>
  <c r="AA28" i="2" s="1"/>
  <c r="AB28" i="2" s="1"/>
  <c r="AA25" i="2"/>
  <c r="AB25" i="2" s="1"/>
  <c r="Y1136" i="1"/>
  <c r="AA466" i="2"/>
  <c r="AB466" i="2" s="1"/>
  <c r="Y596" i="1"/>
  <c r="Y346" i="1"/>
  <c r="AK112" i="2"/>
  <c r="AL112" i="2" s="1"/>
  <c r="AK321" i="2"/>
  <c r="AL321" i="2" s="1"/>
  <c r="Q435" i="1"/>
  <c r="Q100" i="3"/>
  <c r="S94" i="2"/>
  <c r="T94" i="2" s="1"/>
  <c r="AK21" i="2"/>
  <c r="AL21" i="2" s="1"/>
  <c r="Q21" i="1"/>
  <c r="AK273" i="2"/>
  <c r="AL273" i="2" s="1"/>
  <c r="Q366" i="1"/>
  <c r="Q181" i="1"/>
  <c r="AK143" i="2"/>
  <c r="AL143" i="2" s="1"/>
  <c r="Q553" i="3"/>
  <c r="S502" i="2"/>
  <c r="T502" i="2" s="1"/>
  <c r="DB311" i="2"/>
  <c r="DO311" i="2"/>
  <c r="AI224" i="1"/>
  <c r="AI319" i="1" s="1"/>
  <c r="AK246" i="2" s="1"/>
  <c r="AL246" i="2" s="1"/>
  <c r="AI623" i="1"/>
  <c r="AI61" i="1"/>
  <c r="AI93" i="1" s="1"/>
  <c r="AI121" i="1"/>
  <c r="AI189" i="1"/>
  <c r="AI336" i="1"/>
  <c r="AI367" i="1"/>
  <c r="AI436" i="1"/>
  <c r="AI430" i="1"/>
  <c r="AI9" i="1"/>
  <c r="AI285" i="1"/>
  <c r="AI451" i="1"/>
  <c r="Q52" i="3"/>
  <c r="AI698" i="1"/>
  <c r="AI326" i="1"/>
  <c r="AI368" i="1"/>
  <c r="AK138" i="2"/>
  <c r="AL138" i="2" s="1"/>
  <c r="AA114" i="2"/>
  <c r="AB114" i="2" s="1"/>
  <c r="AA194" i="2"/>
  <c r="AB194" i="2" s="1"/>
  <c r="AA21" i="2"/>
  <c r="AB21" i="2" s="1"/>
  <c r="AA35" i="2"/>
  <c r="AB35" i="2" s="1"/>
  <c r="AA143" i="2"/>
  <c r="AB143" i="2" s="1"/>
  <c r="AI444" i="1"/>
  <c r="AI257" i="1"/>
  <c r="Q33" i="3"/>
  <c r="S33" i="2"/>
  <c r="T33" i="2" s="1"/>
  <c r="AA273" i="2"/>
  <c r="AB273" i="2" s="1"/>
  <c r="AA503" i="2"/>
  <c r="AB503" i="2" s="1"/>
  <c r="AI212" i="1"/>
  <c r="AK94" i="2"/>
  <c r="AL94" i="2" s="1"/>
  <c r="Q483" i="1"/>
  <c r="AK368" i="2"/>
  <c r="AL368" i="2" s="1"/>
  <c r="DO247" i="2"/>
  <c r="DB247" i="2"/>
  <c r="DB176" i="2"/>
  <c r="DO176" i="2"/>
  <c r="AI153" i="1"/>
  <c r="AI646" i="1"/>
  <c r="AI114" i="1"/>
  <c r="Q180" i="1"/>
  <c r="AI39" i="1"/>
  <c r="AI186" i="1"/>
  <c r="AI322" i="1"/>
  <c r="Q194" i="1"/>
  <c r="AI211" i="1"/>
  <c r="AI664" i="1"/>
  <c r="AI442" i="1"/>
  <c r="AI184" i="1"/>
  <c r="Q242" i="1"/>
  <c r="Q711" i="1"/>
  <c r="AI374" i="1"/>
  <c r="AA226" i="2"/>
  <c r="AB226" i="2" s="1"/>
  <c r="AA139" i="2"/>
  <c r="AB139" i="2" s="1"/>
  <c r="AA158" i="2"/>
  <c r="AB158" i="2" s="1"/>
  <c r="Y216" i="1"/>
  <c r="AA178" i="2" s="1"/>
  <c r="AB178" i="2" s="1"/>
  <c r="AI636" i="1"/>
  <c r="Q399" i="1"/>
  <c r="AI648" i="1"/>
  <c r="AI708" i="1"/>
  <c r="AK336" i="2"/>
  <c r="AL336" i="2" s="1"/>
  <c r="AK502" i="2"/>
  <c r="AL502" i="2" s="1"/>
  <c r="AA313" i="2"/>
  <c r="AB313" i="2" s="1"/>
  <c r="AA321" i="2"/>
  <c r="AB321" i="2" s="1"/>
  <c r="AA539" i="2"/>
  <c r="AB539" i="2" s="1"/>
  <c r="AI215" i="1"/>
  <c r="DB306" i="2"/>
  <c r="DO306" i="2"/>
  <c r="AK120" i="2"/>
  <c r="AL120" i="2" s="1"/>
  <c r="Q141" i="1"/>
  <c r="AJ487" i="1"/>
  <c r="Z498" i="1"/>
  <c r="S379" i="2"/>
  <c r="T379" i="2" s="1"/>
  <c r="Q421" i="3"/>
  <c r="AI172" i="1"/>
  <c r="AI22" i="1"/>
  <c r="AI299" i="1"/>
  <c r="AI243" i="1"/>
  <c r="AI443" i="1"/>
  <c r="AI110" i="1"/>
  <c r="AI100" i="1"/>
  <c r="AI97" i="1"/>
  <c r="AK341" i="2"/>
  <c r="AL341" i="2" s="1"/>
  <c r="AA248" i="2"/>
  <c r="AB248" i="2" s="1"/>
  <c r="AI293" i="1"/>
  <c r="AI447" i="1"/>
  <c r="AI254" i="1"/>
  <c r="AK115" i="2"/>
  <c r="AL115" i="2" s="1"/>
  <c r="AA165" i="2"/>
  <c r="AB165" i="2" s="1"/>
  <c r="AK304" i="2"/>
  <c r="AL304" i="2" s="1"/>
  <c r="Q415" i="1"/>
  <c r="Q639" i="1"/>
  <c r="AK481" i="2"/>
  <c r="AL481" i="2" s="1"/>
  <c r="AA384" i="2"/>
  <c r="AB384" i="2" s="1"/>
  <c r="DO184" i="2"/>
  <c r="DB184" i="2"/>
  <c r="AI432" i="1"/>
  <c r="AI116" i="1"/>
  <c r="AI71" i="1"/>
  <c r="AI160" i="1"/>
  <c r="AI331" i="1"/>
  <c r="AI625" i="1"/>
  <c r="AI245" i="1"/>
  <c r="AI441" i="1"/>
  <c r="AI626" i="1"/>
  <c r="AK33" i="2"/>
  <c r="AL33" i="2" s="1"/>
  <c r="T501" i="1"/>
  <c r="T1143" i="1" s="1"/>
  <c r="AK384" i="2"/>
  <c r="AL384" i="2" s="1"/>
  <c r="DO162" i="2"/>
  <c r="DB162" i="2"/>
  <c r="Q485" i="1"/>
  <c r="AK370" i="2"/>
  <c r="AL370" i="2" s="1"/>
  <c r="AJ499" i="1"/>
  <c r="AI513" i="1"/>
  <c r="AI487" i="1"/>
  <c r="Q607" i="3"/>
  <c r="AI489" i="1"/>
  <c r="Q499" i="1"/>
  <c r="Q496" i="1"/>
  <c r="S390" i="2"/>
  <c r="T390" i="2" s="1"/>
  <c r="Q417" i="3"/>
  <c r="AI656" i="1"/>
  <c r="AI723" i="1"/>
  <c r="AI398" i="1"/>
  <c r="Q545" i="3"/>
  <c r="Q651" i="1"/>
  <c r="AK487" i="2"/>
  <c r="AL487" i="2" s="1"/>
  <c r="Q546" i="3"/>
  <c r="AI654" i="1"/>
  <c r="AK491" i="2"/>
  <c r="AL491" i="2" s="1"/>
  <c r="Q649" i="1"/>
  <c r="AI655" i="1"/>
  <c r="DB105" i="2"/>
  <c r="DO105" i="2"/>
  <c r="DO371" i="2"/>
  <c r="Q401" i="1"/>
  <c r="AI400" i="1"/>
  <c r="AI369" i="1"/>
  <c r="Q254" i="3"/>
  <c r="AI439" i="1"/>
  <c r="AK51" i="2"/>
  <c r="AL51" i="2" s="1"/>
  <c r="AI79" i="1"/>
  <c r="AI302" i="1"/>
  <c r="AI88" i="1"/>
  <c r="Q92" i="1"/>
  <c r="Q202" i="3"/>
  <c r="AA481" i="2"/>
  <c r="AB481" i="2" s="1"/>
  <c r="DB45" i="2"/>
  <c r="DO45" i="2"/>
  <c r="DB246" i="2"/>
  <c r="DO246" i="2"/>
  <c r="Y498" i="1"/>
  <c r="AA382" i="2" s="1"/>
  <c r="AB382" i="2" s="1"/>
  <c r="S487" i="2"/>
  <c r="T487" i="2" s="1"/>
  <c r="Q538" i="3"/>
  <c r="DO178" i="2"/>
  <c r="DB178" i="2"/>
  <c r="S51" i="2"/>
  <c r="T51" i="2" s="1"/>
  <c r="Q55" i="3"/>
  <c r="Q47" i="1"/>
  <c r="AK43" i="2"/>
  <c r="AL43" i="2" s="1"/>
  <c r="Q409" i="3"/>
  <c r="AK379" i="2"/>
  <c r="AL379" i="2" s="1"/>
  <c r="AA370" i="2"/>
  <c r="AB370" i="2" s="1"/>
  <c r="AI491" i="1"/>
  <c r="DB106" i="2"/>
  <c r="DO106" i="2"/>
  <c r="DO309" i="2"/>
  <c r="DB309" i="2"/>
  <c r="DO161" i="2"/>
  <c r="DB161" i="2"/>
  <c r="DB111" i="2"/>
  <c r="DO111" i="2"/>
  <c r="AK239" i="2"/>
  <c r="AL239" i="2" s="1"/>
  <c r="Q301" i="1"/>
  <c r="AK319" i="2"/>
  <c r="AL319" i="2" s="1"/>
  <c r="Q433" i="1"/>
  <c r="AK67" i="2"/>
  <c r="AL67" i="2" s="1"/>
  <c r="Q83" i="1"/>
  <c r="AK383" i="2"/>
  <c r="AL383" i="2" s="1"/>
  <c r="Q484" i="1"/>
  <c r="AK369" i="2"/>
  <c r="AL369" i="2" s="1"/>
  <c r="DB367" i="2"/>
  <c r="DO367" i="2"/>
  <c r="Q712" i="1"/>
  <c r="AK531" i="2"/>
  <c r="AL531" i="2" s="1"/>
  <c r="S396" i="2"/>
  <c r="T396" i="2" s="1"/>
  <c r="Q439" i="3"/>
  <c r="DO385" i="2"/>
  <c r="DB385" i="2"/>
  <c r="DB305" i="2"/>
  <c r="DO305" i="2"/>
  <c r="DB29" i="2"/>
  <c r="DO29" i="2"/>
  <c r="DO144" i="2"/>
  <c r="DB144" i="2"/>
  <c r="S277" i="2"/>
  <c r="T277" i="2" s="1"/>
  <c r="Q310" i="3"/>
  <c r="AK378" i="2"/>
  <c r="AL378" i="2" s="1"/>
  <c r="Q493" i="1"/>
  <c r="AA368" i="2"/>
  <c r="AB368" i="2" s="1"/>
  <c r="DO334" i="2"/>
  <c r="DB334" i="2"/>
  <c r="DB302" i="2"/>
  <c r="DO302" i="2"/>
  <c r="DB384" i="2"/>
  <c r="DO384" i="2"/>
  <c r="S18" i="2"/>
  <c r="T18" i="2" s="1"/>
  <c r="Q18" i="3"/>
  <c r="Z482" i="1"/>
  <c r="AI488" i="1"/>
  <c r="Q509" i="1"/>
  <c r="AK392" i="2"/>
  <c r="AL392" i="2" s="1"/>
  <c r="Y486" i="1"/>
  <c r="AA371" i="2" s="1"/>
  <c r="AB371" i="2" s="1"/>
  <c r="AI531" i="1"/>
  <c r="AA491" i="2"/>
  <c r="AB491" i="2" s="1"/>
  <c r="AI510" i="1"/>
  <c r="DO24" i="2"/>
  <c r="DB24" i="2"/>
  <c r="AK57" i="2"/>
  <c r="AL57" i="2" s="1"/>
  <c r="Q72" i="1"/>
  <c r="AI256" i="1"/>
  <c r="AI404" i="1"/>
  <c r="AI486" i="1"/>
  <c r="AK371" i="2" s="1"/>
  <c r="AL371" i="2" s="1"/>
  <c r="Q419" i="3"/>
  <c r="S377" i="2"/>
  <c r="T377" i="2" s="1"/>
  <c r="DB466" i="2"/>
  <c r="DO466" i="2"/>
  <c r="DO77" i="2"/>
  <c r="DB77" i="2"/>
  <c r="Q204" i="3"/>
  <c r="S195" i="2"/>
  <c r="T195" i="2" s="1"/>
  <c r="AI403" i="1"/>
  <c r="AK195" i="2"/>
  <c r="AL195" i="2" s="1"/>
  <c r="Q300" i="1"/>
  <c r="Q298" i="1"/>
  <c r="AA239" i="2"/>
  <c r="AB239" i="2" s="1"/>
  <c r="AI80" i="1"/>
  <c r="DO78" i="2"/>
  <c r="AK18" i="2"/>
  <c r="AL18" i="2" s="1"/>
  <c r="AA67" i="2"/>
  <c r="AB67" i="2" s="1"/>
  <c r="AK283" i="2"/>
  <c r="AL283" i="2" s="1"/>
  <c r="Q379" i="1"/>
  <c r="Q144" i="3"/>
  <c r="S137" i="2"/>
  <c r="T137" i="2" s="1"/>
  <c r="DO225" i="2"/>
  <c r="DB225" i="2"/>
  <c r="AK289" i="2"/>
  <c r="AL289" i="2" s="1"/>
  <c r="Q394" i="1"/>
  <c r="AK241" i="2"/>
  <c r="AL241" i="2" s="1"/>
  <c r="Q303" i="1"/>
  <c r="Q261" i="1"/>
  <c r="AK214" i="2"/>
  <c r="AL214" i="2" s="1"/>
  <c r="AK197" i="2"/>
  <c r="AL197" i="2" s="1"/>
  <c r="Q240" i="1"/>
  <c r="DB15" i="2"/>
  <c r="DO15" i="2"/>
  <c r="S286" i="2"/>
  <c r="T286" i="2" s="1"/>
  <c r="Q323" i="3"/>
  <c r="DB239" i="2"/>
  <c r="DO239" i="2"/>
  <c r="DB94" i="2"/>
  <c r="DO94" i="2"/>
  <c r="DB56" i="2"/>
  <c r="DO56" i="2"/>
  <c r="DB190" i="2"/>
  <c r="DO190" i="2"/>
  <c r="AI371" i="1"/>
  <c r="Q139" i="1"/>
  <c r="AI650" i="1"/>
  <c r="AA319" i="2"/>
  <c r="AB319" i="2" s="1"/>
  <c r="Q230" i="1"/>
  <c r="Q81" i="1"/>
  <c r="Q241" i="1"/>
  <c r="AI281" i="1"/>
  <c r="AI91" i="1"/>
  <c r="DB175" i="2"/>
  <c r="DB183" i="2"/>
  <c r="Q240" i="3"/>
  <c r="S223" i="2"/>
  <c r="T223" i="2" s="1"/>
  <c r="AK17" i="2"/>
  <c r="AL17" i="2" s="1"/>
  <c r="Q17" i="1"/>
  <c r="AK66" i="2"/>
  <c r="AL66" i="2" s="1"/>
  <c r="Q82" i="1"/>
  <c r="DO230" i="2"/>
  <c r="DB230" i="2"/>
  <c r="DB51" i="2"/>
  <c r="DO51" i="2"/>
  <c r="DB197" i="2"/>
  <c r="DO197" i="2"/>
  <c r="DB229" i="2"/>
  <c r="DO229" i="2"/>
  <c r="DB26" i="2"/>
  <c r="DO26" i="2"/>
  <c r="DB80" i="2"/>
  <c r="DO80" i="2"/>
  <c r="AK508" i="2"/>
  <c r="AL508" i="2" s="1"/>
  <c r="Q666" i="1"/>
  <c r="AI504" i="1"/>
  <c r="Q295" i="1"/>
  <c r="Q340" i="1"/>
  <c r="AI341" i="1"/>
  <c r="AI87" i="1"/>
  <c r="AI647" i="1"/>
  <c r="Q279" i="1"/>
  <c r="AK300" i="2"/>
  <c r="AL300" i="2" s="1"/>
  <c r="Q405" i="1"/>
  <c r="AK282" i="2"/>
  <c r="AL282" i="2" s="1"/>
  <c r="Q378" i="1"/>
  <c r="DO270" i="2"/>
  <c r="DB270" i="2"/>
  <c r="DO28" i="2"/>
  <c r="DB28" i="2"/>
  <c r="DB72" i="2"/>
  <c r="DO72" i="2"/>
  <c r="AK37" i="2"/>
  <c r="AL37" i="2" s="1"/>
  <c r="Q36" i="1"/>
  <c r="DO35" i="2"/>
  <c r="DB35" i="2"/>
  <c r="DO235" i="2"/>
  <c r="DB235" i="2"/>
  <c r="S532" i="2"/>
  <c r="T532" i="2" s="1"/>
  <c r="Q592" i="3"/>
  <c r="DB233" i="2"/>
  <c r="DO233" i="2"/>
  <c r="DB232" i="2"/>
  <c r="DO232" i="2"/>
  <c r="DB120" i="2"/>
  <c r="DO120" i="2"/>
  <c r="DB226" i="2"/>
  <c r="DO226" i="2"/>
  <c r="DB241" i="2"/>
  <c r="DO241" i="2"/>
  <c r="Q393" i="1"/>
  <c r="AK288" i="2"/>
  <c r="AL288" i="2" s="1"/>
  <c r="AI628" i="1"/>
  <c r="Q307" i="1"/>
  <c r="Q459" i="1"/>
  <c r="AI278" i="1"/>
  <c r="S297" i="2"/>
  <c r="T297" i="2" s="1"/>
  <c r="Q334" i="3"/>
  <c r="Q376" i="1"/>
  <c r="AK281" i="2"/>
  <c r="AL281" i="2" s="1"/>
  <c r="Q395" i="1"/>
  <c r="AK290" i="2"/>
  <c r="AL290" i="2" s="1"/>
  <c r="Q588" i="3"/>
  <c r="S528" i="2"/>
  <c r="T528" i="2" s="1"/>
  <c r="DO237" i="2"/>
  <c r="DB237" i="2"/>
  <c r="DO55" i="2"/>
  <c r="DB55" i="2"/>
  <c r="DB119" i="2"/>
  <c r="DO119" i="2"/>
  <c r="DB34" i="2"/>
  <c r="DO34" i="2"/>
  <c r="DB222" i="2"/>
  <c r="DO222" i="2"/>
  <c r="DB207" i="2"/>
  <c r="DO207" i="2"/>
  <c r="AA17" i="2"/>
  <c r="AB17" i="2" s="1"/>
  <c r="AA282" i="2"/>
  <c r="AB282" i="2" s="1"/>
  <c r="S380" i="2"/>
  <c r="T380" i="2" s="1"/>
  <c r="AI716" i="1"/>
  <c r="AI392" i="1"/>
  <c r="Q714" i="1"/>
  <c r="Q318" i="3"/>
  <c r="AA290" i="2"/>
  <c r="AB290" i="2" s="1"/>
  <c r="Q669" i="1"/>
  <c r="Q389" i="1"/>
  <c r="S507" i="2"/>
  <c r="T507" i="2" s="1"/>
  <c r="AK137" i="2"/>
  <c r="AL137" i="2" s="1"/>
  <c r="AA37" i="2"/>
  <c r="AB37" i="2" s="1"/>
  <c r="S486" i="2"/>
  <c r="T486" i="2" s="1"/>
  <c r="DB25" i="2"/>
  <c r="DO25" i="2"/>
  <c r="Q294" i="1"/>
  <c r="AK286" i="2"/>
  <c r="AL286" i="2" s="1"/>
  <c r="AK532" i="2"/>
  <c r="AL532" i="2" s="1"/>
  <c r="AI152" i="1"/>
  <c r="DB533" i="2"/>
  <c r="DO533" i="2"/>
  <c r="DB245" i="2"/>
  <c r="DB195" i="2"/>
  <c r="DB19" i="2"/>
  <c r="DB227" i="2"/>
  <c r="DB204" i="2"/>
  <c r="DB91" i="2"/>
  <c r="DB214" i="2"/>
  <c r="DO214" i="2"/>
  <c r="DB212" i="2"/>
  <c r="DO212" i="2"/>
  <c r="DB471" i="2"/>
  <c r="DO471" i="2"/>
  <c r="DB332" i="2"/>
  <c r="DO332" i="2"/>
  <c r="DB495" i="2"/>
  <c r="DO495" i="2"/>
  <c r="DB377" i="2"/>
  <c r="DO377" i="2"/>
  <c r="DB535" i="2"/>
  <c r="DO535" i="2"/>
  <c r="DB331" i="2"/>
  <c r="DO331" i="2"/>
  <c r="DO486" i="2"/>
  <c r="DB486" i="2"/>
  <c r="DO293" i="2"/>
  <c r="DB293" i="2"/>
  <c r="DO182" i="2"/>
  <c r="DB182" i="2"/>
  <c r="DO284" i="2"/>
  <c r="DB284" i="2"/>
  <c r="DO79" i="2"/>
  <c r="DB79" i="2"/>
  <c r="EF12" i="2" s="1"/>
  <c r="DO61" i="2"/>
  <c r="DB61" i="2"/>
  <c r="DO37" i="2"/>
  <c r="DB37" i="2"/>
  <c r="DO388" i="2"/>
  <c r="DB388" i="2"/>
  <c r="DO509" i="2"/>
  <c r="DB509" i="2"/>
  <c r="DO327" i="2"/>
  <c r="DB327" i="2"/>
  <c r="DO261" i="2"/>
  <c r="DB261" i="2"/>
  <c r="DO324" i="2"/>
  <c r="DB324" i="2"/>
  <c r="DB93" i="2"/>
  <c r="DO93" i="2"/>
  <c r="DB477" i="2"/>
  <c r="DO477" i="2"/>
  <c r="DB279" i="2"/>
  <c r="DO279" i="2"/>
  <c r="DB145" i="2"/>
  <c r="DO145" i="2"/>
  <c r="DB276" i="2"/>
  <c r="DO276" i="2"/>
  <c r="DB64" i="2"/>
  <c r="DO64" i="2"/>
  <c r="DB27" i="2"/>
  <c r="DO27" i="2"/>
  <c r="DB530" i="2"/>
  <c r="DO530" i="2"/>
  <c r="DB374" i="2"/>
  <c r="DO374" i="2"/>
  <c r="DB492" i="2"/>
  <c r="DO492" i="2"/>
  <c r="DO503" i="2"/>
  <c r="DB503" i="2"/>
  <c r="DO159" i="2"/>
  <c r="DB159" i="2"/>
  <c r="DO370" i="2"/>
  <c r="DB370" i="2"/>
  <c r="DB289" i="2"/>
  <c r="DO289" i="2"/>
  <c r="DB375" i="2"/>
  <c r="DO375" i="2"/>
  <c r="DB326" i="2"/>
  <c r="DO326" i="2"/>
  <c r="DB173" i="2"/>
  <c r="DO173" i="2"/>
  <c r="DO67" i="2"/>
  <c r="DB67" i="2"/>
  <c r="DO14" i="2"/>
  <c r="DB14" i="2"/>
  <c r="DO124" i="2"/>
  <c r="DB124" i="2"/>
  <c r="DO103" i="2"/>
  <c r="DB103" i="2"/>
  <c r="DO17" i="2"/>
  <c r="DB17" i="2"/>
  <c r="DO59" i="2"/>
  <c r="DB59" i="2"/>
  <c r="DO65" i="2"/>
  <c r="DB65" i="2"/>
  <c r="AK223" i="2"/>
  <c r="AL223" i="2" s="1"/>
  <c r="AK297" i="2"/>
  <c r="AL297" i="2" s="1"/>
  <c r="AA289" i="2"/>
  <c r="AB289" i="2" s="1"/>
  <c r="AA241" i="2"/>
  <c r="AB241" i="2" s="1"/>
  <c r="AI715" i="1"/>
  <c r="AI710" i="1"/>
  <c r="DB76" i="2"/>
  <c r="DO76" i="2"/>
  <c r="Q223" i="3"/>
  <c r="DO382" i="2"/>
  <c r="AA288" i="2"/>
  <c r="AB288" i="2" s="1"/>
  <c r="DB200" i="2"/>
  <c r="DO200" i="2"/>
  <c r="AA508" i="2"/>
  <c r="AB508" i="2" s="1"/>
  <c r="Q643" i="1"/>
  <c r="DB240" i="2"/>
  <c r="DO240" i="2"/>
  <c r="DB210" i="2"/>
  <c r="DO210" i="2"/>
  <c r="DB410" i="2"/>
  <c r="DO410" i="2"/>
  <c r="DO257" i="2"/>
  <c r="DB257" i="2"/>
  <c r="DO127" i="2"/>
  <c r="DB127" i="2"/>
  <c r="DO264" i="2"/>
  <c r="DB264" i="2"/>
  <c r="DO43" i="2"/>
  <c r="DB43" i="2"/>
  <c r="DO155" i="2"/>
  <c r="DB155" i="2"/>
  <c r="DO485" i="2"/>
  <c r="DB485" i="2"/>
  <c r="DO328" i="2"/>
  <c r="DB328" i="2"/>
  <c r="DO483" i="2"/>
  <c r="DB483" i="2"/>
  <c r="DO288" i="2"/>
  <c r="DB288" i="2"/>
  <c r="DO116" i="2"/>
  <c r="DB116" i="2"/>
  <c r="DB320" i="2"/>
  <c r="DO320" i="2"/>
  <c r="DB174" i="2"/>
  <c r="DO174" i="2"/>
  <c r="DB330" i="2"/>
  <c r="DO330" i="2"/>
  <c r="DB165" i="2"/>
  <c r="DO165" i="2"/>
  <c r="DB107" i="2"/>
  <c r="DO107" i="2"/>
  <c r="DB142" i="2"/>
  <c r="DO142" i="2"/>
  <c r="DB22" i="2"/>
  <c r="DO22" i="2"/>
  <c r="DB109" i="2"/>
  <c r="DO109" i="2"/>
  <c r="DB380" i="2"/>
  <c r="DO380" i="2"/>
  <c r="DB532" i="2"/>
  <c r="DO532" i="2"/>
  <c r="DB475" i="2"/>
  <c r="DO475" i="2"/>
  <c r="DO316" i="2"/>
  <c r="DB316" i="2"/>
  <c r="DO92" i="2"/>
  <c r="DB92" i="2"/>
  <c r="DB303" i="2"/>
  <c r="DO303" i="2"/>
  <c r="DB140" i="2"/>
  <c r="DO140" i="2"/>
  <c r="DB537" i="2"/>
  <c r="DO537" i="2"/>
  <c r="DB273" i="2"/>
  <c r="DO273" i="2"/>
  <c r="DB99" i="2"/>
  <c r="DO99" i="2"/>
  <c r="DO170" i="2"/>
  <c r="DB170" i="2"/>
  <c r="DO192" i="2"/>
  <c r="DB192" i="2"/>
  <c r="DO89" i="2"/>
  <c r="DB89" i="2"/>
  <c r="DO71" i="2"/>
  <c r="DB71" i="2"/>
  <c r="DO157" i="2"/>
  <c r="DB157" i="2"/>
  <c r="DO23" i="2"/>
  <c r="DB23" i="2"/>
  <c r="DO301" i="2"/>
  <c r="DB301" i="2"/>
  <c r="AI63" i="1"/>
  <c r="Q642" i="1"/>
  <c r="AA214" i="2"/>
  <c r="AB214" i="2" s="1"/>
  <c r="DB117" i="2"/>
  <c r="DO117" i="2"/>
  <c r="AA197" i="2"/>
  <c r="AB197" i="2" s="1"/>
  <c r="DO202" i="2"/>
  <c r="DB209" i="2"/>
  <c r="DO209" i="2"/>
  <c r="DB496" i="2"/>
  <c r="DO496" i="2"/>
  <c r="DB373" i="2"/>
  <c r="DO373" i="2"/>
  <c r="DB511" i="2"/>
  <c r="DO511" i="2"/>
  <c r="DB470" i="2"/>
  <c r="DO470" i="2"/>
  <c r="DB337" i="2"/>
  <c r="DO337" i="2"/>
  <c r="DB527" i="2"/>
  <c r="DO527" i="2"/>
  <c r="DB493" i="2"/>
  <c r="DO493" i="2"/>
  <c r="DB542" i="2"/>
  <c r="DO542" i="2"/>
  <c r="DO138" i="2"/>
  <c r="DB138" i="2"/>
  <c r="DO97" i="2"/>
  <c r="DB97" i="2"/>
  <c r="DO128" i="2"/>
  <c r="DB128" i="2"/>
  <c r="DO277" i="2"/>
  <c r="DB277" i="2"/>
  <c r="DO73" i="2"/>
  <c r="DB73" i="2"/>
  <c r="DO329" i="2"/>
  <c r="DB329" i="2"/>
  <c r="DO504" i="2"/>
  <c r="DB504" i="2"/>
  <c r="DO467" i="2"/>
  <c r="DB467" i="2"/>
  <c r="DO285" i="2"/>
  <c r="DB285" i="2"/>
  <c r="DO294" i="2"/>
  <c r="DB294" i="2"/>
  <c r="DB260" i="2"/>
  <c r="DO260" i="2"/>
  <c r="DB101" i="2"/>
  <c r="DO101" i="2"/>
  <c r="DB290" i="2"/>
  <c r="DO290" i="2"/>
  <c r="DB102" i="2"/>
  <c r="DO102" i="2"/>
  <c r="DB474" i="2"/>
  <c r="DO474" i="2"/>
  <c r="DB96" i="2"/>
  <c r="DO96" i="2"/>
  <c r="DB164" i="2"/>
  <c r="DO164" i="2"/>
  <c r="DB166" i="2"/>
  <c r="DO166" i="2"/>
  <c r="DB534" i="2"/>
  <c r="DO534" i="2"/>
  <c r="DB378" i="2"/>
  <c r="DO378" i="2"/>
  <c r="DB394" i="2"/>
  <c r="DO394" i="2"/>
  <c r="DO154" i="2"/>
  <c r="DB154" i="2"/>
  <c r="DO271" i="2"/>
  <c r="DB271" i="2"/>
  <c r="DB304" i="2"/>
  <c r="DO304" i="2"/>
  <c r="DB318" i="2"/>
  <c r="DO318" i="2"/>
  <c r="DB490" i="2"/>
  <c r="DO490" i="2"/>
  <c r="DB268" i="2"/>
  <c r="DO268" i="2"/>
  <c r="DB291" i="2"/>
  <c r="DO291" i="2"/>
  <c r="DO49" i="2"/>
  <c r="DB49" i="2"/>
  <c r="DO187" i="2"/>
  <c r="DB187" i="2"/>
  <c r="DO181" i="2"/>
  <c r="DB181" i="2"/>
  <c r="DO57" i="2"/>
  <c r="DB57" i="2"/>
  <c r="DO85" i="2"/>
  <c r="DB85" i="2"/>
  <c r="DO149" i="2"/>
  <c r="DB149" i="2"/>
  <c r="DO156" i="2"/>
  <c r="DB156" i="2"/>
  <c r="AI342" i="1"/>
  <c r="AI226" i="1"/>
  <c r="DB208" i="2"/>
  <c r="DO208" i="2"/>
  <c r="DB186" i="2"/>
  <c r="EF9" i="2" s="1"/>
  <c r="DO186" i="2"/>
  <c r="EG9" i="2" s="1"/>
  <c r="DB238" i="2"/>
  <c r="DO238" i="2"/>
  <c r="DO266" i="2"/>
  <c r="DB266" i="2"/>
  <c r="DO295" i="2"/>
  <c r="DB295" i="2"/>
  <c r="DO333" i="2"/>
  <c r="DB333" i="2"/>
  <c r="DO160" i="2"/>
  <c r="DB160" i="2"/>
  <c r="DO104" i="2"/>
  <c r="DB104" i="2"/>
  <c r="DO133" i="2"/>
  <c r="DB133" i="2"/>
  <c r="DO502" i="2"/>
  <c r="DB502" i="2"/>
  <c r="DO323" i="2"/>
  <c r="DB323" i="2"/>
  <c r="DO368" i="2"/>
  <c r="DB368" i="2"/>
  <c r="DO118" i="2"/>
  <c r="DB118" i="2"/>
  <c r="DO468" i="2"/>
  <c r="DB468" i="2"/>
  <c r="DB275" i="2"/>
  <c r="DO275" i="2"/>
  <c r="DB282" i="2"/>
  <c r="DO282" i="2"/>
  <c r="DB507" i="2"/>
  <c r="DO507" i="2"/>
  <c r="DB272" i="2"/>
  <c r="DO272" i="2"/>
  <c r="DB297" i="2"/>
  <c r="DO297" i="2"/>
  <c r="DB114" i="2"/>
  <c r="DO114" i="2"/>
  <c r="DB75" i="2"/>
  <c r="DO75" i="2"/>
  <c r="DB47" i="2"/>
  <c r="DO47" i="2"/>
  <c r="DB489" i="2"/>
  <c r="DO489" i="2"/>
  <c r="DB543" i="2"/>
  <c r="DO543" i="2"/>
  <c r="DB341" i="2"/>
  <c r="DO341" i="2"/>
  <c r="DO317" i="2"/>
  <c r="DB317" i="2"/>
  <c r="DO372" i="2"/>
  <c r="DB372" i="2"/>
  <c r="DB134" i="2"/>
  <c r="DO134" i="2"/>
  <c r="DB262" i="2"/>
  <c r="DO262" i="2"/>
  <c r="DB473" i="2"/>
  <c r="DO473" i="2"/>
  <c r="DB115" i="2"/>
  <c r="DO115" i="2"/>
  <c r="DO171" i="2"/>
  <c r="DB171" i="2"/>
  <c r="DO63" i="2"/>
  <c r="DB63" i="2"/>
  <c r="DO179" i="2"/>
  <c r="DB179" i="2"/>
  <c r="DO151" i="2"/>
  <c r="DB151" i="2"/>
  <c r="DO33" i="2"/>
  <c r="DB33" i="2"/>
  <c r="DO74" i="2"/>
  <c r="DB74" i="2"/>
  <c r="DO86" i="2"/>
  <c r="DB86" i="2"/>
  <c r="DO69" i="2"/>
  <c r="DB69" i="2"/>
  <c r="DB189" i="2"/>
  <c r="DO189" i="2"/>
  <c r="DB39" i="2"/>
  <c r="DO39" i="2"/>
  <c r="DO484" i="2"/>
  <c r="DB484" i="2"/>
  <c r="DO501" i="2"/>
  <c r="DB501" i="2"/>
  <c r="DO499" i="2"/>
  <c r="DB499" i="2"/>
  <c r="DB253" i="2"/>
  <c r="DO253" i="2"/>
  <c r="DB11" i="2"/>
  <c r="DO11" i="2"/>
  <c r="DB481" i="2"/>
  <c r="DO481" i="2"/>
  <c r="DO269" i="2"/>
  <c r="DB269" i="2"/>
  <c r="DB231" i="2"/>
  <c r="DO231" i="2"/>
  <c r="DB21" i="2"/>
  <c r="DO21" i="2"/>
  <c r="DB38" i="2"/>
  <c r="DO38" i="2"/>
  <c r="DO379" i="2"/>
  <c r="DB379" i="2"/>
  <c r="DO383" i="2"/>
  <c r="DB383" i="2"/>
  <c r="DB487" i="2"/>
  <c r="DO487" i="2"/>
  <c r="DB48" i="2"/>
  <c r="DO48" i="2"/>
  <c r="DB319" i="2"/>
  <c r="DO319" i="2"/>
  <c r="DB135" i="2"/>
  <c r="DO135" i="2"/>
  <c r="DO194" i="2"/>
  <c r="DB194" i="2"/>
  <c r="DB18" i="2"/>
  <c r="DB30" i="2"/>
  <c r="DO198" i="2"/>
  <c r="DO95" i="2"/>
  <c r="DB223" i="2"/>
  <c r="DO223" i="2"/>
  <c r="DB20" i="2"/>
  <c r="DO20" i="2"/>
  <c r="DO539" i="2"/>
  <c r="DB539" i="2"/>
  <c r="DO321" i="2"/>
  <c r="DB321" i="2"/>
  <c r="DO344" i="2"/>
  <c r="DB344" i="2"/>
  <c r="DB280" i="2"/>
  <c r="DO280" i="2"/>
  <c r="DB168" i="2"/>
  <c r="DO168" i="2"/>
  <c r="DB147" i="2"/>
  <c r="DO147" i="2"/>
  <c r="DO129" i="2"/>
  <c r="DB129" i="2"/>
  <c r="DB236" i="2"/>
  <c r="DB205" i="2"/>
  <c r="DO205" i="2"/>
  <c r="DB9" i="2"/>
  <c r="DO9" i="2"/>
  <c r="EG11" i="2" s="1"/>
  <c r="DO498" i="2"/>
  <c r="DB498" i="2"/>
  <c r="DO529" i="2"/>
  <c r="DB529" i="2"/>
  <c r="DO531" i="2"/>
  <c r="DB531" i="2"/>
  <c r="DB153" i="2"/>
  <c r="DO153" i="2"/>
  <c r="DB41" i="2"/>
  <c r="DO41" i="2"/>
  <c r="DB322" i="2"/>
  <c r="DO322" i="2"/>
  <c r="DO32" i="2"/>
  <c r="DB32" i="2"/>
  <c r="DB121" i="2"/>
  <c r="DO121" i="2"/>
  <c r="DB137" i="2"/>
  <c r="DO137" i="2"/>
  <c r="DB250" i="2"/>
  <c r="DO250" i="2"/>
  <c r="DB228" i="2"/>
  <c r="DO228" i="2"/>
  <c r="DO177" i="2"/>
  <c r="DB177" i="2"/>
  <c r="DO81" i="2"/>
  <c r="DB81" i="2"/>
  <c r="DO152" i="2"/>
  <c r="DB152" i="2"/>
  <c r="DO224" i="2"/>
  <c r="DB224" i="2"/>
  <c r="DB396" i="2"/>
  <c r="DB259" i="2"/>
  <c r="DO259" i="2"/>
  <c r="DB13" i="2"/>
  <c r="DO13" i="2"/>
  <c r="DB84" i="2"/>
  <c r="DO84" i="2"/>
  <c r="DB193" i="2"/>
  <c r="DO193" i="2"/>
  <c r="DB12" i="2"/>
  <c r="DO12" i="2"/>
  <c r="DB376" i="2"/>
  <c r="DO376" i="2"/>
  <c r="DB381" i="2"/>
  <c r="DO381" i="2"/>
  <c r="DB393" i="2"/>
  <c r="DO393" i="2"/>
  <c r="DB390" i="2"/>
  <c r="DO390" i="2"/>
  <c r="DB315" i="2"/>
  <c r="DO315" i="2"/>
  <c r="DB281" i="2"/>
  <c r="DO281" i="2"/>
  <c r="DB123" i="2"/>
  <c r="DO123" i="2"/>
  <c r="DB172" i="2"/>
  <c r="DO172" i="2"/>
  <c r="DB98" i="2"/>
  <c r="DO98" i="2"/>
  <c r="DB158" i="2"/>
  <c r="DO158" i="2"/>
  <c r="DB169" i="2"/>
  <c r="DO169" i="2"/>
  <c r="DB44" i="2"/>
  <c r="DO44" i="2"/>
  <c r="DB132" i="2"/>
  <c r="DO132" i="2"/>
  <c r="DO16" i="2"/>
  <c r="DB16" i="2"/>
  <c r="DO339" i="2"/>
  <c r="DO299" i="2"/>
  <c r="DO312" i="2"/>
  <c r="DO283" i="2"/>
  <c r="DO126" i="2"/>
  <c r="DO313" i="2"/>
  <c r="DO255" i="2"/>
  <c r="DO112" i="2"/>
  <c r="DO491" i="2"/>
  <c r="DO314" i="2"/>
  <c r="DB526" i="2"/>
  <c r="DO526" i="2"/>
  <c r="DB336" i="2"/>
  <c r="DO336" i="2"/>
  <c r="DB528" i="2"/>
  <c r="DO528" i="2"/>
  <c r="DB494" i="2"/>
  <c r="DO494" i="2"/>
  <c r="DB335" i="2"/>
  <c r="DO335" i="2"/>
  <c r="DB292" i="2"/>
  <c r="DO292" i="2"/>
  <c r="DB263" i="2"/>
  <c r="DO263" i="2"/>
  <c r="DB108" i="2"/>
  <c r="DO108" i="2"/>
  <c r="DB148" i="2"/>
  <c r="DO148" i="2"/>
  <c r="DB286" i="2"/>
  <c r="DO286" i="2"/>
  <c r="DB131" i="2"/>
  <c r="DO131" i="2"/>
  <c r="DB143" i="2"/>
  <c r="DO143" i="2"/>
  <c r="DB31" i="2"/>
  <c r="DO31" i="2"/>
  <c r="DB68" i="2"/>
  <c r="DO68" i="2"/>
  <c r="DB146" i="2"/>
  <c r="DO146" i="2"/>
  <c r="Z347" i="1"/>
  <c r="DO274" i="2"/>
  <c r="DB274" i="2"/>
  <c r="DO100" i="2"/>
  <c r="DB100" i="2"/>
  <c r="DB150" i="2"/>
  <c r="DO150" i="2"/>
  <c r="DB70" i="2"/>
  <c r="DO70" i="2"/>
  <c r="DB62" i="2"/>
  <c r="DO62" i="2"/>
  <c r="DB221" i="2"/>
  <c r="DO221" i="2"/>
  <c r="DO497" i="2"/>
  <c r="DB497" i="2"/>
  <c r="DO500" i="2"/>
  <c r="DB500" i="2"/>
  <c r="DO506" i="2"/>
  <c r="DB506" i="2"/>
  <c r="DO488" i="2"/>
  <c r="DB488" i="2"/>
  <c r="DO325" i="2"/>
  <c r="DB325" i="2"/>
  <c r="DO267" i="2"/>
  <c r="DB267" i="2"/>
  <c r="DO248" i="2"/>
  <c r="DB248" i="2"/>
  <c r="DO298" i="2"/>
  <c r="DB298" i="2"/>
  <c r="DO130" i="2"/>
  <c r="DB130" i="2"/>
  <c r="DO265" i="2"/>
  <c r="DB265" i="2"/>
  <c r="DO113" i="2"/>
  <c r="DB113" i="2"/>
  <c r="DO83" i="2"/>
  <c r="DB83" i="2"/>
  <c r="DO10" i="2"/>
  <c r="DB10" i="2"/>
  <c r="DO163" i="2"/>
  <c r="DB163" i="2"/>
  <c r="DO42" i="2"/>
  <c r="DB42" i="2"/>
  <c r="DO508" i="2"/>
  <c r="DO392" i="2"/>
  <c r="DO300" i="2"/>
  <c r="DO287" i="2"/>
  <c r="DO369" i="2"/>
  <c r="DO278" i="2"/>
  <c r="DB278" i="2"/>
  <c r="DO472" i="2"/>
  <c r="DB472" i="2"/>
  <c r="DO476" i="2"/>
  <c r="DB476" i="2"/>
  <c r="DO453" i="2"/>
  <c r="DB453" i="2"/>
  <c r="DO469" i="2"/>
  <c r="DB469" i="2"/>
  <c r="DO478" i="2"/>
  <c r="DB478" i="2"/>
  <c r="DO296" i="2"/>
  <c r="DB296" i="2"/>
  <c r="DO139" i="2"/>
  <c r="DB139" i="2"/>
  <c r="DO249" i="2"/>
  <c r="DB249" i="2"/>
  <c r="DO110" i="2"/>
  <c r="DB110" i="2"/>
  <c r="DO258" i="2"/>
  <c r="DB258" i="2"/>
  <c r="DO256" i="2"/>
  <c r="DB256" i="2"/>
  <c r="DO66" i="2"/>
  <c r="DB66" i="2"/>
  <c r="DO167" i="2"/>
  <c r="DB167" i="2"/>
  <c r="DB82" i="2"/>
  <c r="DO82" i="2"/>
  <c r="DB125" i="2"/>
  <c r="DO125" i="2"/>
  <c r="DO58" i="2"/>
  <c r="DB58" i="2"/>
  <c r="DB180" i="2"/>
  <c r="DO180" i="2"/>
  <c r="DO46" i="2"/>
  <c r="DB46" i="2"/>
  <c r="DO54" i="2"/>
  <c r="DB54" i="2"/>
  <c r="AK72" i="2" l="1"/>
  <c r="AL72" i="2" s="1"/>
  <c r="AI1119" i="1"/>
  <c r="AK111" i="2"/>
  <c r="AL111" i="2" s="1"/>
  <c r="EH9" i="2"/>
  <c r="Q226" i="1"/>
  <c r="AK189" i="2"/>
  <c r="AL189" i="2" s="1"/>
  <c r="Q63" i="1"/>
  <c r="AK49" i="2"/>
  <c r="AL49" i="2" s="1"/>
  <c r="AK123" i="2"/>
  <c r="AL123" i="2" s="1"/>
  <c r="Q152" i="1"/>
  <c r="AK535" i="2"/>
  <c r="AL535" i="2" s="1"/>
  <c r="Q716" i="1"/>
  <c r="AK221" i="2"/>
  <c r="AL221" i="2" s="1"/>
  <c r="Q278" i="1"/>
  <c r="Q337" i="3"/>
  <c r="S300" i="2"/>
  <c r="T300" i="2" s="1"/>
  <c r="AK68" i="2"/>
  <c r="AL68" i="2" s="1"/>
  <c r="Q87" i="1"/>
  <c r="Q504" i="1"/>
  <c r="AK388" i="2"/>
  <c r="AL388" i="2" s="1"/>
  <c r="AK224" i="2"/>
  <c r="AL224" i="2" s="1"/>
  <c r="Q281" i="1"/>
  <c r="Q206" i="3"/>
  <c r="S197" i="2"/>
  <c r="T197" i="2" s="1"/>
  <c r="S241" i="2"/>
  <c r="T241" i="2" s="1"/>
  <c r="Q260" i="3"/>
  <c r="Q317" i="3"/>
  <c r="S283" i="2"/>
  <c r="T283" i="2" s="1"/>
  <c r="EG12" i="2"/>
  <c r="EH12" i="2" s="1"/>
  <c r="S238" i="2"/>
  <c r="T238" i="2" s="1"/>
  <c r="Q257" i="3"/>
  <c r="AK299" i="2"/>
  <c r="AL299" i="2" s="1"/>
  <c r="Q404" i="1"/>
  <c r="Q531" i="1"/>
  <c r="AK410" i="2"/>
  <c r="AL410" i="2" s="1"/>
  <c r="AK373" i="2"/>
  <c r="AL373" i="2" s="1"/>
  <c r="Q488" i="1"/>
  <c r="EF21" i="2"/>
  <c r="S67" i="2"/>
  <c r="T67" i="2" s="1"/>
  <c r="Q72" i="3"/>
  <c r="Q258" i="3"/>
  <c r="S239" i="2"/>
  <c r="T239" i="2" s="1"/>
  <c r="S71" i="2"/>
  <c r="T71" i="2" s="1"/>
  <c r="Q77" i="3"/>
  <c r="Q400" i="1"/>
  <c r="AK295" i="2"/>
  <c r="AL295" i="2" s="1"/>
  <c r="Q654" i="1"/>
  <c r="AK496" i="2"/>
  <c r="AL496" i="2" s="1"/>
  <c r="Q489" i="1"/>
  <c r="AK374" i="2"/>
  <c r="AL374" i="2" s="1"/>
  <c r="Q513" i="1"/>
  <c r="AK394" i="2"/>
  <c r="AL394" i="2" s="1"/>
  <c r="EF13" i="2"/>
  <c r="AK205" i="2"/>
  <c r="AL205" i="2" s="1"/>
  <c r="Q245" i="1"/>
  <c r="Q71" i="1"/>
  <c r="AK56" i="2"/>
  <c r="AL56" i="2" s="1"/>
  <c r="S481" i="2"/>
  <c r="T481" i="2" s="1"/>
  <c r="Q532" i="3"/>
  <c r="AK89" i="2"/>
  <c r="AL89" i="2" s="1"/>
  <c r="Q110" i="1"/>
  <c r="AK22" i="2"/>
  <c r="AL22" i="2" s="1"/>
  <c r="Q22" i="1"/>
  <c r="Q708" i="1"/>
  <c r="AK527" i="2"/>
  <c r="AL527" i="2" s="1"/>
  <c r="AK279" i="2"/>
  <c r="AL279" i="2" s="1"/>
  <c r="Q374" i="1"/>
  <c r="AK328" i="2"/>
  <c r="AL328" i="2" s="1"/>
  <c r="Q442" i="1"/>
  <c r="AK249" i="2"/>
  <c r="AL249" i="2" s="1"/>
  <c r="Q322" i="1"/>
  <c r="AK93" i="2"/>
  <c r="AL93" i="2" s="1"/>
  <c r="Q114" i="1"/>
  <c r="Q257" i="1"/>
  <c r="AK210" i="2"/>
  <c r="AL210" i="2" s="1"/>
  <c r="Q368" i="1"/>
  <c r="AK275" i="2"/>
  <c r="AL275" i="2" s="1"/>
  <c r="Q451" i="1"/>
  <c r="AK337" i="2"/>
  <c r="AL337" i="2" s="1"/>
  <c r="Q436" i="1"/>
  <c r="AK322" i="2"/>
  <c r="AL322" i="2" s="1"/>
  <c r="AK100" i="2"/>
  <c r="AL100" i="2" s="1"/>
  <c r="Q121" i="1"/>
  <c r="EG20" i="2"/>
  <c r="S21" i="2"/>
  <c r="T21" i="2" s="1"/>
  <c r="Q21" i="3"/>
  <c r="S321" i="2"/>
  <c r="T321" i="2" s="1"/>
  <c r="Q360" i="3"/>
  <c r="AA270" i="2"/>
  <c r="AB270" i="2" s="1"/>
  <c r="Y1127" i="1"/>
  <c r="AA334" i="2"/>
  <c r="AB334" i="2" s="1"/>
  <c r="Y476" i="1"/>
  <c r="AA361" i="2" s="1"/>
  <c r="AB361" i="2" s="1"/>
  <c r="Y1131" i="1"/>
  <c r="Q203" i="3"/>
  <c r="S194" i="2"/>
  <c r="T194" i="2" s="1"/>
  <c r="S109" i="2"/>
  <c r="T109" i="2" s="1"/>
  <c r="Q115" i="3"/>
  <c r="Q527" i="3"/>
  <c r="S476" i="2"/>
  <c r="T476" i="2" s="1"/>
  <c r="S167" i="2"/>
  <c r="T167" i="2" s="1"/>
  <c r="Q174" i="3"/>
  <c r="S98" i="2"/>
  <c r="T98" i="2" s="1"/>
  <c r="Q104" i="3"/>
  <c r="AI621" i="1"/>
  <c r="Q620" i="1"/>
  <c r="Q621" i="1" s="1"/>
  <c r="S324" i="2"/>
  <c r="T324" i="2" s="1"/>
  <c r="Q363" i="3"/>
  <c r="S172" i="2"/>
  <c r="T172" i="2" s="1"/>
  <c r="Q179" i="3"/>
  <c r="S225" i="2"/>
  <c r="T225" i="2" s="1"/>
  <c r="Q242" i="3"/>
  <c r="Q39" i="3"/>
  <c r="S39" i="2"/>
  <c r="T39" i="2" s="1"/>
  <c r="Q32" i="3"/>
  <c r="S32" i="2"/>
  <c r="T32" i="2" s="1"/>
  <c r="AK500" i="2"/>
  <c r="AL500" i="2" s="1"/>
  <c r="Q658" i="1"/>
  <c r="AK27" i="2"/>
  <c r="AL27" i="2" s="1"/>
  <c r="Q27" i="1"/>
  <c r="AK260" i="2"/>
  <c r="AL260" i="2" s="1"/>
  <c r="Q333" i="1"/>
  <c r="Q80" i="3"/>
  <c r="S74" i="2"/>
  <c r="T74" i="2" s="1"/>
  <c r="Q110" i="3"/>
  <c r="S104" i="2"/>
  <c r="T104" i="2" s="1"/>
  <c r="AK501" i="2"/>
  <c r="AL501" i="2" s="1"/>
  <c r="Q659" i="1"/>
  <c r="Q113" i="3"/>
  <c r="S107" i="2"/>
  <c r="T107" i="2" s="1"/>
  <c r="Q243" i="3"/>
  <c r="S226" i="2"/>
  <c r="T226" i="2" s="1"/>
  <c r="S139" i="2"/>
  <c r="T139" i="2" s="1"/>
  <c r="Q146" i="3"/>
  <c r="AK62" i="2"/>
  <c r="AL62" i="2" s="1"/>
  <c r="Q78" i="1"/>
  <c r="AK262" i="2"/>
  <c r="AL262" i="2" s="1"/>
  <c r="Q335" i="1"/>
  <c r="Y1117" i="1"/>
  <c r="AA45" i="2"/>
  <c r="AB45" i="2" s="1"/>
  <c r="S35" i="2"/>
  <c r="T35" i="2" s="1"/>
  <c r="Q35" i="3"/>
  <c r="AK11" i="2"/>
  <c r="AL11" i="2" s="1"/>
  <c r="Q11" i="1"/>
  <c r="AK264" i="2"/>
  <c r="AL264" i="2" s="1"/>
  <c r="Q337" i="1"/>
  <c r="AK320" i="2"/>
  <c r="AL320" i="2" s="1"/>
  <c r="Q434" i="1"/>
  <c r="AK38" i="2"/>
  <c r="AL38" i="2" s="1"/>
  <c r="Q37" i="1"/>
  <c r="AK166" i="2"/>
  <c r="AL166" i="2" s="1"/>
  <c r="Q204" i="1"/>
  <c r="AK13" i="2"/>
  <c r="AL13" i="2" s="1"/>
  <c r="Q13" i="1"/>
  <c r="AK97" i="2"/>
  <c r="AL97" i="2" s="1"/>
  <c r="Q118" i="1"/>
  <c r="AK230" i="2"/>
  <c r="AL230" i="2" s="1"/>
  <c r="Q286" i="1"/>
  <c r="S130" i="2"/>
  <c r="T130" i="2" s="1"/>
  <c r="Q137" i="3"/>
  <c r="AK256" i="2"/>
  <c r="AL256" i="2" s="1"/>
  <c r="Q329" i="1"/>
  <c r="Q59" i="3"/>
  <c r="S55" i="2"/>
  <c r="T55" i="2" s="1"/>
  <c r="Q65" i="3"/>
  <c r="S61" i="2"/>
  <c r="T61" i="2" s="1"/>
  <c r="AK8" i="2"/>
  <c r="AL8" i="2" s="1"/>
  <c r="Q8" i="1"/>
  <c r="AK311" i="2"/>
  <c r="AL311" i="2" s="1"/>
  <c r="Q425" i="1"/>
  <c r="AI448" i="1"/>
  <c r="EF10" i="2"/>
  <c r="DB6" i="2"/>
  <c r="DB824" i="2" s="1"/>
  <c r="EF24" i="2" s="1"/>
  <c r="EG8" i="2"/>
  <c r="EG14" i="2" s="1"/>
  <c r="EG7" i="2" s="1"/>
  <c r="AJ98" i="1"/>
  <c r="R94" i="1"/>
  <c r="Y1145" i="1"/>
  <c r="AA183" i="2"/>
  <c r="AB183" i="2" s="1"/>
  <c r="AJ199" i="1"/>
  <c r="AJ1123" i="1" s="1"/>
  <c r="R183" i="1"/>
  <c r="S271" i="2"/>
  <c r="T271" i="2" s="1"/>
  <c r="Q304" i="3"/>
  <c r="AA544" i="2"/>
  <c r="AB544" i="2" s="1"/>
  <c r="Y1138" i="1"/>
  <c r="Y731" i="1"/>
  <c r="Z476" i="1"/>
  <c r="Z1131" i="1"/>
  <c r="Z1134" i="1" s="1"/>
  <c r="R622" i="1"/>
  <c r="AJ726" i="1"/>
  <c r="AJ1137" i="1" s="1"/>
  <c r="R503" i="1"/>
  <c r="AJ596" i="1"/>
  <c r="AJ1135" i="1" s="1"/>
  <c r="DB559" i="2"/>
  <c r="DO559" i="2"/>
  <c r="AK544" i="2"/>
  <c r="AL544" i="2" s="1"/>
  <c r="AI1138" i="1"/>
  <c r="AJ213" i="1"/>
  <c r="R200" i="1"/>
  <c r="R269" i="3"/>
  <c r="Y19" i="3" s="1"/>
  <c r="R346" i="1"/>
  <c r="R118" i="3"/>
  <c r="R182" i="1"/>
  <c r="R151" i="3" s="1"/>
  <c r="S7" i="2"/>
  <c r="T7" i="2" s="1"/>
  <c r="AK269" i="2"/>
  <c r="AL269" i="2" s="1"/>
  <c r="Q342" i="1"/>
  <c r="S485" i="2"/>
  <c r="T485" i="2" s="1"/>
  <c r="Q536" i="3"/>
  <c r="Q315" i="3"/>
  <c r="S281" i="2"/>
  <c r="T281" i="2" s="1"/>
  <c r="Q383" i="3"/>
  <c r="S344" i="2"/>
  <c r="T344" i="2" s="1"/>
  <c r="Q325" i="3"/>
  <c r="S288" i="2"/>
  <c r="T288" i="2" s="1"/>
  <c r="Q341" i="1"/>
  <c r="AK268" i="2"/>
  <c r="AL268" i="2" s="1"/>
  <c r="Q560" i="3"/>
  <c r="S508" i="2"/>
  <c r="T508" i="2" s="1"/>
  <c r="Q17" i="3"/>
  <c r="S17" i="2"/>
  <c r="T17" i="2" s="1"/>
  <c r="S198" i="2"/>
  <c r="T198" i="2" s="1"/>
  <c r="Q207" i="3"/>
  <c r="AK492" i="2"/>
  <c r="AL492" i="2" s="1"/>
  <c r="Q650" i="1"/>
  <c r="Q80" i="1"/>
  <c r="AK64" i="2"/>
  <c r="AL64" i="2" s="1"/>
  <c r="Q256" i="1"/>
  <c r="AK209" i="2"/>
  <c r="AL209" i="2" s="1"/>
  <c r="Z486" i="1"/>
  <c r="Z501" i="1" s="1"/>
  <c r="Z1143" i="1" s="1"/>
  <c r="AJ482" i="1"/>
  <c r="AK69" i="2"/>
  <c r="AL69" i="2" s="1"/>
  <c r="Q88" i="1"/>
  <c r="Q439" i="1"/>
  <c r="AK325" i="2"/>
  <c r="AL325" i="2" s="1"/>
  <c r="Q333" i="3"/>
  <c r="S296" i="2"/>
  <c r="T296" i="2" s="1"/>
  <c r="AK497" i="2"/>
  <c r="AL497" i="2" s="1"/>
  <c r="Q655" i="1"/>
  <c r="Q398" i="1"/>
  <c r="AK293" i="2"/>
  <c r="AL293" i="2" s="1"/>
  <c r="R499" i="1"/>
  <c r="AJ500" i="1"/>
  <c r="EG13" i="2"/>
  <c r="Q625" i="1"/>
  <c r="AK470" i="2"/>
  <c r="AL470" i="2" s="1"/>
  <c r="Q116" i="1"/>
  <c r="AK95" i="2"/>
  <c r="AL95" i="2" s="1"/>
  <c r="Y501" i="1"/>
  <c r="S304" i="2"/>
  <c r="T304" i="2" s="1"/>
  <c r="Q343" i="3"/>
  <c r="Q254" i="1"/>
  <c r="AK207" i="2"/>
  <c r="AL207" i="2" s="1"/>
  <c r="AK329" i="2"/>
  <c r="AL329" i="2" s="1"/>
  <c r="Q443" i="1"/>
  <c r="AK133" i="2"/>
  <c r="AL133" i="2" s="1"/>
  <c r="Q172" i="1"/>
  <c r="AJ498" i="1"/>
  <c r="R487" i="1"/>
  <c r="AK490" i="2"/>
  <c r="AL490" i="2" s="1"/>
  <c r="Q648" i="1"/>
  <c r="Q590" i="3"/>
  <c r="S530" i="2"/>
  <c r="T530" i="2" s="1"/>
  <c r="AK506" i="2"/>
  <c r="AL506" i="2" s="1"/>
  <c r="Q664" i="1"/>
  <c r="AK148" i="2"/>
  <c r="AL148" i="2" s="1"/>
  <c r="Q186" i="1"/>
  <c r="AK488" i="2"/>
  <c r="AL488" i="2" s="1"/>
  <c r="Q646" i="1"/>
  <c r="S368" i="2"/>
  <c r="T368" i="2" s="1"/>
  <c r="Q410" i="3"/>
  <c r="AK330" i="2"/>
  <c r="AL330" i="2" s="1"/>
  <c r="Q444" i="1"/>
  <c r="AK253" i="2"/>
  <c r="AL253" i="2" s="1"/>
  <c r="Q326" i="1"/>
  <c r="Q285" i="1"/>
  <c r="AK228" i="2"/>
  <c r="AL228" i="2" s="1"/>
  <c r="Q367" i="1"/>
  <c r="AK274" i="2"/>
  <c r="AL274" i="2" s="1"/>
  <c r="Q61" i="1"/>
  <c r="AK47" i="2"/>
  <c r="AL47" i="2" s="1"/>
  <c r="EF20" i="2"/>
  <c r="EH20" i="2" s="1"/>
  <c r="Q150" i="3"/>
  <c r="S143" i="2"/>
  <c r="T143" i="2" s="1"/>
  <c r="AA445" i="2"/>
  <c r="AB445" i="2" s="1"/>
  <c r="Y1135" i="1"/>
  <c r="Y1128" i="1"/>
  <c r="AA302" i="2"/>
  <c r="AB302" i="2" s="1"/>
  <c r="Q554" i="3"/>
  <c r="S503" i="2"/>
  <c r="T503" i="2" s="1"/>
  <c r="S313" i="2"/>
  <c r="T313" i="2" s="1"/>
  <c r="Q352" i="3"/>
  <c r="S261" i="2"/>
  <c r="T261" i="2" s="1"/>
  <c r="Q283" i="3"/>
  <c r="AK255" i="2"/>
  <c r="AL255" i="2" s="1"/>
  <c r="Q328" i="1"/>
  <c r="AK103" i="2"/>
  <c r="AL103" i="2" s="1"/>
  <c r="Q124" i="1"/>
  <c r="AK163" i="2"/>
  <c r="AL163" i="2" s="1"/>
  <c r="Q201" i="1"/>
  <c r="AK326" i="2"/>
  <c r="AL326" i="2" s="1"/>
  <c r="Q440" i="1"/>
  <c r="AK154" i="2"/>
  <c r="AL154" i="2" s="1"/>
  <c r="Q192" i="1"/>
  <c r="AK126" i="2"/>
  <c r="AL126" i="2" s="1"/>
  <c r="Q158" i="1"/>
  <c r="AK12" i="2"/>
  <c r="AL12" i="2" s="1"/>
  <c r="Q12" i="1"/>
  <c r="AK44" i="2"/>
  <c r="AL44" i="2" s="1"/>
  <c r="Q48" i="1"/>
  <c r="S504" i="2"/>
  <c r="T504" i="2" s="1"/>
  <c r="Q555" i="3"/>
  <c r="Q287" i="3"/>
  <c r="S265" i="2"/>
  <c r="T265" i="2" s="1"/>
  <c r="S83" i="2"/>
  <c r="T83" i="2" s="1"/>
  <c r="Q89" i="3"/>
  <c r="AK80" i="2"/>
  <c r="AL80" i="2" s="1"/>
  <c r="Q101" i="1"/>
  <c r="Q279" i="3"/>
  <c r="S257" i="2"/>
  <c r="T257" i="2" s="1"/>
  <c r="S145" i="2"/>
  <c r="T145" i="2" s="1"/>
  <c r="Q152" i="3"/>
  <c r="AK149" i="2"/>
  <c r="AL149" i="2" s="1"/>
  <c r="Q187" i="1"/>
  <c r="AK31" i="2"/>
  <c r="AL31" i="2" s="1"/>
  <c r="Q31" i="1"/>
  <c r="Y1132" i="1"/>
  <c r="AA350" i="2"/>
  <c r="AB350" i="2" s="1"/>
  <c r="AK116" i="2"/>
  <c r="AL116" i="2" s="1"/>
  <c r="Q137" i="1"/>
  <c r="AK164" i="2"/>
  <c r="AL164" i="2" s="1"/>
  <c r="Q202" i="1"/>
  <c r="S99" i="2"/>
  <c r="T99" i="2" s="1"/>
  <c r="Q105" i="3"/>
  <c r="AK453" i="2"/>
  <c r="AL453" i="2" s="1"/>
  <c r="Q704" i="1"/>
  <c r="S509" i="2"/>
  <c r="T509" i="2" s="1"/>
  <c r="Q561" i="3"/>
  <c r="S187" i="2"/>
  <c r="T187" i="2" s="1"/>
  <c r="Q194" i="3"/>
  <c r="Q139" i="3"/>
  <c r="S132" i="2"/>
  <c r="T132" i="2" s="1"/>
  <c r="Q58" i="3"/>
  <c r="S54" i="2"/>
  <c r="T54" i="2" s="1"/>
  <c r="Q46" i="3"/>
  <c r="S42" i="2"/>
  <c r="T42" i="2" s="1"/>
  <c r="AK301" i="2"/>
  <c r="AL301" i="2" s="1"/>
  <c r="Q412" i="1"/>
  <c r="AK180" i="2"/>
  <c r="AL180" i="2" s="1"/>
  <c r="Q218" i="1"/>
  <c r="AK155" i="2"/>
  <c r="AL155" i="2" s="1"/>
  <c r="Q193" i="1"/>
  <c r="AK140" i="2"/>
  <c r="AL140" i="2" s="1"/>
  <c r="Q179" i="1"/>
  <c r="AK101" i="2"/>
  <c r="AL101" i="2" s="1"/>
  <c r="Q122" i="1"/>
  <c r="Q522" i="3"/>
  <c r="S472" i="2"/>
  <c r="T472" i="2" s="1"/>
  <c r="Q517" i="3"/>
  <c r="S467" i="2"/>
  <c r="T467" i="2" s="1"/>
  <c r="S292" i="2"/>
  <c r="T292" i="2" s="1"/>
  <c r="Q329" i="3"/>
  <c r="EG10" i="2"/>
  <c r="DO824" i="2"/>
  <c r="DO6" i="2"/>
  <c r="DO5" i="2" s="1"/>
  <c r="AA105" i="2"/>
  <c r="AB105" i="2" s="1"/>
  <c r="Y1122" i="1"/>
  <c r="Y1124" i="1" s="1"/>
  <c r="AI413" i="1"/>
  <c r="AI221" i="1"/>
  <c r="Y1129" i="1"/>
  <c r="Y420" i="1"/>
  <c r="AA306" i="2" s="1"/>
  <c r="AB306" i="2" s="1"/>
  <c r="AA305" i="2"/>
  <c r="AB305" i="2" s="1"/>
  <c r="AI59" i="1"/>
  <c r="Q50" i="3"/>
  <c r="S46" i="2"/>
  <c r="T46" i="2" s="1"/>
  <c r="AK73" i="2"/>
  <c r="AL73" i="2" s="1"/>
  <c r="AI98" i="1"/>
  <c r="Q94" i="1"/>
  <c r="Z93" i="1"/>
  <c r="Z1119" i="1" s="1"/>
  <c r="AJ60" i="1"/>
  <c r="R7" i="1"/>
  <c r="R24" i="1" s="1"/>
  <c r="AJ24" i="1"/>
  <c r="AJ29" i="1" s="1"/>
  <c r="AJ1116" i="1" s="1"/>
  <c r="EF17" i="2"/>
  <c r="S162" i="2"/>
  <c r="T162" i="2" s="1"/>
  <c r="Q169" i="3"/>
  <c r="S542" i="2"/>
  <c r="T542" i="2" s="1"/>
  <c r="Q606" i="3"/>
  <c r="Q730" i="1"/>
  <c r="AJ468" i="1"/>
  <c r="AJ1132" i="1" s="1"/>
  <c r="R449" i="1"/>
  <c r="AI24" i="1"/>
  <c r="R342" i="3"/>
  <c r="R419" i="1"/>
  <c r="AK529" i="2"/>
  <c r="AL529" i="2" s="1"/>
  <c r="Q710" i="1"/>
  <c r="S285" i="2"/>
  <c r="T285" i="2" s="1"/>
  <c r="Q321" i="3"/>
  <c r="S533" i="2"/>
  <c r="T533" i="2" s="1"/>
  <c r="Q593" i="3"/>
  <c r="Q267" i="3"/>
  <c r="S245" i="2"/>
  <c r="T245" i="2" s="1"/>
  <c r="Q37" i="3"/>
  <c r="S37" i="2"/>
  <c r="T37" i="2" s="1"/>
  <c r="Q316" i="3"/>
  <c r="S282" i="2"/>
  <c r="T282" i="2" s="1"/>
  <c r="S222" i="2"/>
  <c r="T222" i="2" s="1"/>
  <c r="Q239" i="3"/>
  <c r="Q289" i="3"/>
  <c r="S267" i="2"/>
  <c r="T267" i="2" s="1"/>
  <c r="S65" i="2"/>
  <c r="T65" i="2" s="1"/>
  <c r="Q70" i="3"/>
  <c r="S118" i="2"/>
  <c r="T118" i="2" s="1"/>
  <c r="Q124" i="3"/>
  <c r="Q326" i="3"/>
  <c r="S289" i="2"/>
  <c r="T289" i="2" s="1"/>
  <c r="Q403" i="1"/>
  <c r="AK298" i="2"/>
  <c r="AL298" i="2" s="1"/>
  <c r="Q61" i="3"/>
  <c r="S57" i="2"/>
  <c r="T57" i="2" s="1"/>
  <c r="AK393" i="2"/>
  <c r="AL393" i="2" s="1"/>
  <c r="Q510" i="1"/>
  <c r="Q591" i="3"/>
  <c r="S531" i="2"/>
  <c r="T531" i="2" s="1"/>
  <c r="Q411" i="3"/>
  <c r="S369" i="2"/>
  <c r="T369" i="2" s="1"/>
  <c r="S319" i="2"/>
  <c r="T319" i="2" s="1"/>
  <c r="Q358" i="3"/>
  <c r="Q491" i="1"/>
  <c r="AK376" i="2"/>
  <c r="AL376" i="2" s="1"/>
  <c r="Q302" i="1"/>
  <c r="AK240" i="2"/>
  <c r="AL240" i="2" s="1"/>
  <c r="Q542" i="3"/>
  <c r="S491" i="2"/>
  <c r="T491" i="2" s="1"/>
  <c r="AK537" i="2"/>
  <c r="AL537" i="2" s="1"/>
  <c r="Q723" i="1"/>
  <c r="Q423" i="3"/>
  <c r="S381" i="2"/>
  <c r="T381" i="2" s="1"/>
  <c r="Q486" i="1"/>
  <c r="AK471" i="2"/>
  <c r="AL471" i="2" s="1"/>
  <c r="Q626" i="1"/>
  <c r="AK258" i="2"/>
  <c r="AL258" i="2" s="1"/>
  <c r="Q331" i="1"/>
  <c r="AK318" i="2"/>
  <c r="AL318" i="2" s="1"/>
  <c r="Q432" i="1"/>
  <c r="AK333" i="2"/>
  <c r="AL333" i="2" s="1"/>
  <c r="Q447" i="1"/>
  <c r="Q97" i="1"/>
  <c r="AK76" i="2"/>
  <c r="AL76" i="2" s="1"/>
  <c r="AK202" i="2"/>
  <c r="AL202" i="2" s="1"/>
  <c r="Q243" i="1"/>
  <c r="S120" i="2"/>
  <c r="T120" i="2" s="1"/>
  <c r="Q126" i="3"/>
  <c r="AI216" i="1"/>
  <c r="AK178" i="2" s="1"/>
  <c r="AL178" i="2" s="1"/>
  <c r="AK177" i="2"/>
  <c r="AL177" i="2" s="1"/>
  <c r="Q215" i="1"/>
  <c r="S294" i="2"/>
  <c r="T294" i="2" s="1"/>
  <c r="Q331" i="3"/>
  <c r="Q209" i="3"/>
  <c r="S200" i="2"/>
  <c r="T200" i="2" s="1"/>
  <c r="AK173" i="2"/>
  <c r="AL173" i="2" s="1"/>
  <c r="Q211" i="1"/>
  <c r="AK41" i="2"/>
  <c r="AL41" i="2" s="1"/>
  <c r="Q39" i="1"/>
  <c r="AK124" i="2"/>
  <c r="AL124" i="2" s="1"/>
  <c r="Q153" i="1"/>
  <c r="EF16" i="2"/>
  <c r="Q698" i="1"/>
  <c r="AK526" i="2"/>
  <c r="AL526" i="2" s="1"/>
  <c r="Q9" i="1"/>
  <c r="AK9" i="2"/>
  <c r="AL9" i="2" s="1"/>
  <c r="Q336" i="1"/>
  <c r="AK263" i="2"/>
  <c r="AL263" i="2" s="1"/>
  <c r="Q623" i="1"/>
  <c r="AK468" i="2"/>
  <c r="AL468" i="2" s="1"/>
  <c r="S273" i="2"/>
  <c r="T273" i="2" s="1"/>
  <c r="Q306" i="3"/>
  <c r="Q603" i="3"/>
  <c r="S539" i="2"/>
  <c r="T539" i="2" s="1"/>
  <c r="S280" i="2"/>
  <c r="T280" i="2" s="1"/>
  <c r="Q314" i="3"/>
  <c r="AK121" i="2"/>
  <c r="AL121" i="2" s="1"/>
  <c r="Q142" i="1"/>
  <c r="S169" i="2"/>
  <c r="T169" i="2" s="1"/>
  <c r="Q176" i="3"/>
  <c r="S19" i="2"/>
  <c r="T19" i="2" s="1"/>
  <c r="Q19" i="3"/>
  <c r="S14" i="2"/>
  <c r="T14" i="2" s="1"/>
  <c r="Q14" i="3"/>
  <c r="S474" i="2"/>
  <c r="T474" i="2" s="1"/>
  <c r="Q525" i="3"/>
  <c r="S331" i="2"/>
  <c r="T331" i="2" s="1"/>
  <c r="Q370" i="3"/>
  <c r="S127" i="2"/>
  <c r="T127" i="2" s="1"/>
  <c r="Q134" i="3"/>
  <c r="Q244" i="3"/>
  <c r="S227" i="2"/>
  <c r="T227" i="2" s="1"/>
  <c r="Q88" i="3"/>
  <c r="S82" i="2"/>
  <c r="T82" i="2" s="1"/>
  <c r="Q92" i="3"/>
  <c r="S86" i="2"/>
  <c r="T86" i="2" s="1"/>
  <c r="AK317" i="2"/>
  <c r="AL317" i="2" s="1"/>
  <c r="Q431" i="1"/>
  <c r="AK153" i="2"/>
  <c r="AL153" i="2" s="1"/>
  <c r="Q191" i="1"/>
  <c r="Q15" i="3"/>
  <c r="S15" i="2"/>
  <c r="T15" i="2" s="1"/>
  <c r="Q10" i="3"/>
  <c r="S10" i="2"/>
  <c r="T10" i="2" s="1"/>
  <c r="AK75" i="2"/>
  <c r="AL75" i="2" s="1"/>
  <c r="Q96" i="1"/>
  <c r="AA540" i="2"/>
  <c r="AB540" i="2" s="1"/>
  <c r="Y1137" i="1"/>
  <c r="AK387" i="2"/>
  <c r="AL387" i="2" s="1"/>
  <c r="AI596" i="1"/>
  <c r="Q503" i="1"/>
  <c r="S248" i="2"/>
  <c r="T248" i="2" s="1"/>
  <c r="Q270" i="3"/>
  <c r="AK469" i="2"/>
  <c r="AL469" i="2" s="1"/>
  <c r="Q624" i="1"/>
  <c r="AK102" i="2"/>
  <c r="AL102" i="2" s="1"/>
  <c r="Q123" i="1"/>
  <c r="AI726" i="1"/>
  <c r="AK190" i="2"/>
  <c r="AL190" i="2" s="1"/>
  <c r="Q227" i="1"/>
  <c r="AK23" i="2"/>
  <c r="AL23" i="2" s="1"/>
  <c r="Q23" i="1"/>
  <c r="AK125" i="2"/>
  <c r="AL125" i="2" s="1"/>
  <c r="Q157" i="1"/>
  <c r="S134" i="2"/>
  <c r="T134" i="2" s="1"/>
  <c r="Q141" i="3"/>
  <c r="AK475" i="2"/>
  <c r="AL475" i="2" s="1"/>
  <c r="Q633" i="1"/>
  <c r="AK152" i="2"/>
  <c r="AL152" i="2" s="1"/>
  <c r="Q190" i="1"/>
  <c r="AK259" i="2"/>
  <c r="AL259" i="2" s="1"/>
  <c r="Q332" i="1"/>
  <c r="AK108" i="2"/>
  <c r="AL108" i="2" s="1"/>
  <c r="Q129" i="1"/>
  <c r="AK59" i="2"/>
  <c r="AL59" i="2" s="1"/>
  <c r="Q74" i="1"/>
  <c r="S323" i="2"/>
  <c r="T323" i="2" s="1"/>
  <c r="Q362" i="3"/>
  <c r="AK150" i="2"/>
  <c r="AL150" i="2" s="1"/>
  <c r="Q188" i="1"/>
  <c r="S272" i="2"/>
  <c r="T272" i="2" s="1"/>
  <c r="Q305" i="3"/>
  <c r="Q142" i="3"/>
  <c r="S135" i="2"/>
  <c r="T135" i="2" s="1"/>
  <c r="S34" i="2"/>
  <c r="T34" i="2" s="1"/>
  <c r="Q34" i="3"/>
  <c r="S157" i="2"/>
  <c r="T157" i="2" s="1"/>
  <c r="Q164" i="3"/>
  <c r="Y214" i="1"/>
  <c r="AA176" i="2" s="1"/>
  <c r="AB176" i="2" s="1"/>
  <c r="AA175" i="2"/>
  <c r="AB175" i="2" s="1"/>
  <c r="Y1125" i="1"/>
  <c r="Z413" i="1"/>
  <c r="Z1128" i="1" s="1"/>
  <c r="AJ364" i="1"/>
  <c r="Z126" i="1"/>
  <c r="Z1122" i="1" s="1"/>
  <c r="Z1124" i="1" s="1"/>
  <c r="AJ99" i="1"/>
  <c r="Z1129" i="1"/>
  <c r="Q25" i="3"/>
  <c r="S25" i="2"/>
  <c r="T25" i="2" s="1"/>
  <c r="Q30" i="3"/>
  <c r="S30" i="2"/>
  <c r="T30" i="2" s="1"/>
  <c r="Q59" i="1"/>
  <c r="AA77" i="2"/>
  <c r="AB77" i="2" s="1"/>
  <c r="Y127" i="1"/>
  <c r="AA106" i="2" s="1"/>
  <c r="AB106" i="2" s="1"/>
  <c r="Z1130" i="1"/>
  <c r="Z132" i="1"/>
  <c r="Z1120" i="1" s="1"/>
  <c r="AJ128" i="1"/>
  <c r="Q84" i="3"/>
  <c r="S78" i="2"/>
  <c r="T78" i="2" s="1"/>
  <c r="EG17" i="2"/>
  <c r="AI213" i="1"/>
  <c r="R186" i="3"/>
  <c r="R221" i="1"/>
  <c r="Q342" i="3"/>
  <c r="S303" i="2"/>
  <c r="T303" i="2" s="1"/>
  <c r="Q419" i="1"/>
  <c r="R28" i="1"/>
  <c r="R28" i="3" s="1"/>
  <c r="R25" i="3"/>
  <c r="R350" i="3"/>
  <c r="R448" i="1"/>
  <c r="AJ1129" i="1"/>
  <c r="Z363" i="1"/>
  <c r="AJ347" i="1"/>
  <c r="Q535" i="3"/>
  <c r="S484" i="2"/>
  <c r="T484" i="2" s="1"/>
  <c r="AK534" i="2"/>
  <c r="AL534" i="2" s="1"/>
  <c r="Q715" i="1"/>
  <c r="Q249" i="3"/>
  <c r="S232" i="2"/>
  <c r="T232" i="2" s="1"/>
  <c r="S511" i="2"/>
  <c r="T511" i="2" s="1"/>
  <c r="Q563" i="3"/>
  <c r="Q392" i="1"/>
  <c r="AK287" i="2"/>
  <c r="AL287" i="2" s="1"/>
  <c r="Q327" i="3"/>
  <c r="S290" i="2"/>
  <c r="T290" i="2" s="1"/>
  <c r="Q628" i="1"/>
  <c r="AK473" i="2"/>
  <c r="AL473" i="2" s="1"/>
  <c r="Q647" i="1"/>
  <c r="AK489" i="2"/>
  <c r="AL489" i="2" s="1"/>
  <c r="Q250" i="3"/>
  <c r="S233" i="2"/>
  <c r="T233" i="2" s="1"/>
  <c r="Q71" i="3"/>
  <c r="S66" i="2"/>
  <c r="T66" i="2" s="1"/>
  <c r="Q91" i="1"/>
  <c r="AK70" i="2"/>
  <c r="AL70" i="2" s="1"/>
  <c r="S192" i="2"/>
  <c r="T192" i="2" s="1"/>
  <c r="Q201" i="3"/>
  <c r="Q371" i="1"/>
  <c r="AK278" i="2"/>
  <c r="AL278" i="2" s="1"/>
  <c r="Q225" i="3"/>
  <c r="S214" i="2"/>
  <c r="T214" i="2" s="1"/>
  <c r="Q255" i="3"/>
  <c r="S236" i="2"/>
  <c r="T236" i="2" s="1"/>
  <c r="Q434" i="3"/>
  <c r="S392" i="2"/>
  <c r="T392" i="2" s="1"/>
  <c r="Q420" i="3"/>
  <c r="S378" i="2"/>
  <c r="T378" i="2" s="1"/>
  <c r="EG21" i="2"/>
  <c r="Q47" i="3"/>
  <c r="S43" i="2"/>
  <c r="T43" i="2" s="1"/>
  <c r="Q79" i="1"/>
  <c r="AK63" i="2"/>
  <c r="AL63" i="2" s="1"/>
  <c r="AK276" i="2"/>
  <c r="AL276" i="2" s="1"/>
  <c r="Q369" i="1"/>
  <c r="Q544" i="3"/>
  <c r="S493" i="2"/>
  <c r="T493" i="2" s="1"/>
  <c r="Q656" i="1"/>
  <c r="AK498" i="2"/>
  <c r="AL498" i="2" s="1"/>
  <c r="S383" i="2"/>
  <c r="T383" i="2" s="1"/>
  <c r="Q500" i="1"/>
  <c r="Q425" i="3"/>
  <c r="X34" i="3" s="1"/>
  <c r="AK372" i="2"/>
  <c r="AL372" i="2" s="1"/>
  <c r="Q487" i="1"/>
  <c r="AI498" i="1"/>
  <c r="S370" i="2"/>
  <c r="T370" i="2" s="1"/>
  <c r="Q412" i="3"/>
  <c r="Q441" i="1"/>
  <c r="AK327" i="2"/>
  <c r="AL327" i="2" s="1"/>
  <c r="AK128" i="2"/>
  <c r="AL128" i="2" s="1"/>
  <c r="Q160" i="1"/>
  <c r="AK229" i="2"/>
  <c r="AL229" i="2" s="1"/>
  <c r="Q293" i="1"/>
  <c r="AK79" i="2"/>
  <c r="AL79" i="2" s="1"/>
  <c r="Q100" i="1"/>
  <c r="Q299" i="1"/>
  <c r="AK237" i="2"/>
  <c r="AL237" i="2" s="1"/>
  <c r="AK478" i="2"/>
  <c r="AL478" i="2" s="1"/>
  <c r="Q636" i="1"/>
  <c r="AK146" i="2"/>
  <c r="AL146" i="2" s="1"/>
  <c r="Q184" i="1"/>
  <c r="Q163" i="3"/>
  <c r="S156" i="2"/>
  <c r="T156" i="2" s="1"/>
  <c r="Q149" i="3"/>
  <c r="S142" i="2"/>
  <c r="T142" i="2" s="1"/>
  <c r="EG16" i="2"/>
  <c r="AK174" i="2"/>
  <c r="AL174" i="2" s="1"/>
  <c r="Q212" i="1"/>
  <c r="Q430" i="1"/>
  <c r="AK316" i="2"/>
  <c r="AL316" i="2" s="1"/>
  <c r="Q189" i="1"/>
  <c r="AK151" i="2"/>
  <c r="AL151" i="2" s="1"/>
  <c r="Q224" i="1"/>
  <c r="AK186" i="2"/>
  <c r="AL186" i="2" s="1"/>
  <c r="AI182" i="1"/>
  <c r="AK144" i="2" s="1"/>
  <c r="AL144" i="2" s="1"/>
  <c r="S114" i="2"/>
  <c r="T114" i="2" s="1"/>
  <c r="Q120" i="3"/>
  <c r="S165" i="2"/>
  <c r="T165" i="2" s="1"/>
  <c r="Q172" i="3"/>
  <c r="AK250" i="2"/>
  <c r="AL250" i="2" s="1"/>
  <c r="Q323" i="1"/>
  <c r="S204" i="2"/>
  <c r="T204" i="2" s="1"/>
  <c r="Q213" i="3"/>
  <c r="AK231" i="2"/>
  <c r="AL231" i="2" s="1"/>
  <c r="Q287" i="1"/>
  <c r="AK110" i="2"/>
  <c r="AL110" i="2" s="1"/>
  <c r="Q131" i="1"/>
  <c r="AK58" i="2"/>
  <c r="AL58" i="2" s="1"/>
  <c r="Q73" i="1"/>
  <c r="AK159" i="2"/>
  <c r="AL159" i="2" s="1"/>
  <c r="Q197" i="1"/>
  <c r="AK499" i="2"/>
  <c r="AL499" i="2" s="1"/>
  <c r="Q657" i="1"/>
  <c r="AK266" i="2"/>
  <c r="AL266" i="2" s="1"/>
  <c r="Q339" i="1"/>
  <c r="AK81" i="2"/>
  <c r="AL81" i="2" s="1"/>
  <c r="Q102" i="1"/>
  <c r="AK85" i="2"/>
  <c r="AL85" i="2" s="1"/>
  <c r="Q106" i="1"/>
  <c r="Q534" i="3"/>
  <c r="S483" i="2"/>
  <c r="T483" i="2" s="1"/>
  <c r="S332" i="2"/>
  <c r="T332" i="2" s="1"/>
  <c r="Q371" i="3"/>
  <c r="S170" i="2"/>
  <c r="T170" i="2" s="1"/>
  <c r="Q177" i="3"/>
  <c r="AK26" i="2"/>
  <c r="AL26" i="2" s="1"/>
  <c r="Q26" i="1"/>
  <c r="AK20" i="2"/>
  <c r="AL20" i="2" s="1"/>
  <c r="Q20" i="1"/>
  <c r="Q125" i="3"/>
  <c r="S119" i="2"/>
  <c r="T119" i="2" s="1"/>
  <c r="AK247" i="2"/>
  <c r="AL247" i="2" s="1"/>
  <c r="AI346" i="1"/>
  <c r="Q320" i="1"/>
  <c r="Q165" i="3"/>
  <c r="S158" i="2"/>
  <c r="T158" i="2" s="1"/>
  <c r="AK171" i="2"/>
  <c r="AL171" i="2" s="1"/>
  <c r="Q209" i="1"/>
  <c r="Q213" i="1" s="1"/>
  <c r="AK96" i="2"/>
  <c r="AL96" i="2" s="1"/>
  <c r="Q117" i="1"/>
  <c r="Y1119" i="1"/>
  <c r="Y1121" i="1" s="1"/>
  <c r="AA72" i="2"/>
  <c r="AB72" i="2" s="1"/>
  <c r="AK92" i="2"/>
  <c r="AL92" i="2" s="1"/>
  <c r="Q113" i="1"/>
  <c r="S477" i="2"/>
  <c r="T477" i="2" s="1"/>
  <c r="Q528" i="3"/>
  <c r="AK147" i="2"/>
  <c r="AL147" i="2" s="1"/>
  <c r="Q185" i="1"/>
  <c r="S315" i="2"/>
  <c r="T315" i="2" s="1"/>
  <c r="Q354" i="3"/>
  <c r="S168" i="2"/>
  <c r="T168" i="2" s="1"/>
  <c r="Q175" i="3"/>
  <c r="Q90" i="3"/>
  <c r="S84" i="2"/>
  <c r="T84" i="2" s="1"/>
  <c r="Q97" i="3"/>
  <c r="S91" i="2"/>
  <c r="T91" i="2" s="1"/>
  <c r="AI199" i="1"/>
  <c r="AK314" i="2"/>
  <c r="AL314" i="2" s="1"/>
  <c r="Q428" i="1"/>
  <c r="Q138" i="3"/>
  <c r="S131" i="2"/>
  <c r="T131" i="2" s="1"/>
  <c r="AK113" i="2"/>
  <c r="AL113" i="2" s="1"/>
  <c r="Q134" i="1"/>
  <c r="AK117" i="2"/>
  <c r="AL117" i="2" s="1"/>
  <c r="Q138" i="1"/>
  <c r="AK160" i="2"/>
  <c r="AL160" i="2" s="1"/>
  <c r="Q198" i="1"/>
  <c r="AA161" i="2"/>
  <c r="AB161" i="2" s="1"/>
  <c r="Y1123" i="1"/>
  <c r="AA111" i="2"/>
  <c r="AB111" i="2" s="1"/>
  <c r="Y1120" i="1"/>
  <c r="S185" i="2"/>
  <c r="T185" i="2" s="1"/>
  <c r="Q192" i="3"/>
  <c r="Q319" i="1"/>
  <c r="AI468" i="1"/>
  <c r="EF11" i="2"/>
  <c r="EH11" i="2" s="1"/>
  <c r="EF8" i="2"/>
  <c r="AJ621" i="1"/>
  <c r="AJ1136" i="1" s="1"/>
  <c r="R620" i="1"/>
  <c r="R621" i="1" s="1"/>
  <c r="Z730" i="1"/>
  <c r="AJ728" i="1"/>
  <c r="Z59" i="1"/>
  <c r="Z1117" i="1" s="1"/>
  <c r="Z1118" i="1" s="1"/>
  <c r="AJ30" i="1"/>
  <c r="AI363" i="1"/>
  <c r="Q347" i="1"/>
  <c r="Q363" i="1" s="1"/>
  <c r="Q303" i="3" s="1"/>
  <c r="X21" i="3" s="1"/>
  <c r="T1125" i="1"/>
  <c r="T1126" i="1" s="1"/>
  <c r="S1115" i="1" s="1"/>
  <c r="T214" i="1"/>
  <c r="T222" i="1" s="1"/>
  <c r="AA24" i="2"/>
  <c r="AB24" i="2" s="1"/>
  <c r="Y29" i="1"/>
  <c r="AI28" i="1"/>
  <c r="AK28" i="2" s="1"/>
  <c r="AL28" i="2" s="1"/>
  <c r="S208" i="2"/>
  <c r="T208" i="2" s="1"/>
  <c r="Q220" i="3"/>
  <c r="Z216" i="1"/>
  <c r="Z1145" i="1" s="1"/>
  <c r="AJ215" i="1"/>
  <c r="T731" i="1"/>
  <c r="T747" i="1" s="1"/>
  <c r="T1" i="1" s="1"/>
  <c r="AI126" i="1"/>
  <c r="Z214" i="1"/>
  <c r="Z1125" i="1"/>
  <c r="AI420" i="1"/>
  <c r="AK306" i="2" s="1"/>
  <c r="AL306" i="2" s="1"/>
  <c r="AI1129" i="1"/>
  <c r="AK305" i="2"/>
  <c r="AL305" i="2" s="1"/>
  <c r="AJ1131" i="1"/>
  <c r="AJ1134" i="1" s="1"/>
  <c r="AJ476" i="1"/>
  <c r="AJ319" i="1"/>
  <c r="R223" i="1"/>
  <c r="Q182" i="3" l="1"/>
  <c r="X13" i="3" s="1"/>
  <c r="Q1125" i="1"/>
  <c r="Q921" i="3" s="1"/>
  <c r="S175" i="2"/>
  <c r="T175" i="2" s="1"/>
  <c r="AJ216" i="1"/>
  <c r="AJ1145" i="1" s="1"/>
  <c r="R215" i="1"/>
  <c r="Y1116" i="1"/>
  <c r="Y1118" i="1" s="1"/>
  <c r="Y1126" i="1" s="1"/>
  <c r="AA29" i="2"/>
  <c r="AB29" i="2" s="1"/>
  <c r="AJ730" i="1"/>
  <c r="R728" i="1"/>
  <c r="EF14" i="2"/>
  <c r="EF7" i="2" s="1"/>
  <c r="EH8" i="2"/>
  <c r="EH14" i="2" s="1"/>
  <c r="EH7" i="2" s="1"/>
  <c r="Q123" i="3"/>
  <c r="S117" i="2"/>
  <c r="T117" i="2" s="1"/>
  <c r="AI1123" i="1"/>
  <c r="AK161" i="2"/>
  <c r="AL161" i="2" s="1"/>
  <c r="AK270" i="2"/>
  <c r="AL270" i="2" s="1"/>
  <c r="AI1127" i="1"/>
  <c r="Q20" i="3"/>
  <c r="S20" i="2"/>
  <c r="T20" i="2" s="1"/>
  <c r="Q87" i="3"/>
  <c r="S81" i="2"/>
  <c r="T81" i="2" s="1"/>
  <c r="Q550" i="3"/>
  <c r="S499" i="2"/>
  <c r="T499" i="2" s="1"/>
  <c r="S58" i="2"/>
  <c r="T58" i="2" s="1"/>
  <c r="Q62" i="3"/>
  <c r="S231" i="2"/>
  <c r="T231" i="2" s="1"/>
  <c r="Q247" i="3"/>
  <c r="S250" i="2"/>
  <c r="T250" i="2" s="1"/>
  <c r="Q272" i="3"/>
  <c r="S186" i="2"/>
  <c r="T186" i="2" s="1"/>
  <c r="Q193" i="3"/>
  <c r="X14" i="3" s="1"/>
  <c r="S316" i="2"/>
  <c r="T316" i="2" s="1"/>
  <c r="Q355" i="3"/>
  <c r="S146" i="2"/>
  <c r="T146" i="2" s="1"/>
  <c r="Q153" i="3"/>
  <c r="Q248" i="3"/>
  <c r="S229" i="2"/>
  <c r="T229" i="2" s="1"/>
  <c r="AK382" i="2"/>
  <c r="AL382" i="2" s="1"/>
  <c r="AI501" i="1"/>
  <c r="Q426" i="3"/>
  <c r="S384" i="2"/>
  <c r="T384" i="2" s="1"/>
  <c r="S489" i="2"/>
  <c r="T489" i="2" s="1"/>
  <c r="Q540" i="3"/>
  <c r="AI1125" i="1"/>
  <c r="AI214" i="1"/>
  <c r="AK176" i="2" s="1"/>
  <c r="AL176" i="2" s="1"/>
  <c r="AK175" i="2"/>
  <c r="AL175" i="2" s="1"/>
  <c r="S45" i="2"/>
  <c r="T45" i="2" s="1"/>
  <c r="Q49" i="3"/>
  <c r="X8" i="3" s="1"/>
  <c r="AJ126" i="1"/>
  <c r="AJ1122" i="1" s="1"/>
  <c r="AJ1124" i="1" s="1"/>
  <c r="R99" i="1"/>
  <c r="S469" i="2"/>
  <c r="T469" i="2" s="1"/>
  <c r="Q519" i="3"/>
  <c r="S387" i="2"/>
  <c r="T387" i="2" s="1"/>
  <c r="Q429" i="3"/>
  <c r="Q596" i="1"/>
  <c r="S263" i="2"/>
  <c r="T263" i="2" s="1"/>
  <c r="Q285" i="3"/>
  <c r="S526" i="2"/>
  <c r="T526" i="2" s="1"/>
  <c r="Q582" i="3"/>
  <c r="S41" i="2"/>
  <c r="T41" i="2" s="1"/>
  <c r="Q41" i="3"/>
  <c r="Q184" i="3"/>
  <c r="Q216" i="1"/>
  <c r="S177" i="2"/>
  <c r="T177" i="2" s="1"/>
  <c r="S76" i="2"/>
  <c r="T76" i="2" s="1"/>
  <c r="Q82" i="3"/>
  <c r="Q601" i="3"/>
  <c r="S537" i="2"/>
  <c r="T537" i="2" s="1"/>
  <c r="S529" i="2"/>
  <c r="T529" i="2" s="1"/>
  <c r="Q589" i="3"/>
  <c r="AK24" i="2"/>
  <c r="AL24" i="2" s="1"/>
  <c r="AI29" i="1"/>
  <c r="Q79" i="3"/>
  <c r="S73" i="2"/>
  <c r="T73" i="2" s="1"/>
  <c r="Q98" i="1"/>
  <c r="Q93" i="1"/>
  <c r="AK183" i="2"/>
  <c r="AL183" i="2" s="1"/>
  <c r="AI1145" i="1"/>
  <c r="Q147" i="3"/>
  <c r="S140" i="2"/>
  <c r="T140" i="2" s="1"/>
  <c r="S180" i="2"/>
  <c r="T180" i="2" s="1"/>
  <c r="Q187" i="3"/>
  <c r="Q221" i="1"/>
  <c r="S116" i="2"/>
  <c r="T116" i="2" s="1"/>
  <c r="Q122" i="3"/>
  <c r="S31" i="2"/>
  <c r="T31" i="2" s="1"/>
  <c r="Q31" i="3"/>
  <c r="Q199" i="1"/>
  <c r="Q275" i="3"/>
  <c r="S253" i="2"/>
  <c r="T253" i="2" s="1"/>
  <c r="S148" i="2"/>
  <c r="T148" i="2" s="1"/>
  <c r="Q155" i="3"/>
  <c r="R414" i="3"/>
  <c r="R498" i="1"/>
  <c r="R424" i="3" s="1"/>
  <c r="Y33" i="3" s="1"/>
  <c r="Q368" i="3"/>
  <c r="S329" i="2"/>
  <c r="T329" i="2" s="1"/>
  <c r="S95" i="2"/>
  <c r="T95" i="2" s="1"/>
  <c r="Q101" i="3"/>
  <c r="AJ501" i="1"/>
  <c r="AJ1143" i="1" s="1"/>
  <c r="S497" i="2"/>
  <c r="T497" i="2" s="1"/>
  <c r="Q548" i="3"/>
  <c r="AJ486" i="1"/>
  <c r="R482" i="1"/>
  <c r="S269" i="2"/>
  <c r="T269" i="2" s="1"/>
  <c r="Q291" i="3"/>
  <c r="R213" i="1"/>
  <c r="R169" i="3"/>
  <c r="R429" i="3"/>
  <c r="R596" i="1"/>
  <c r="R98" i="1"/>
  <c r="R79" i="3"/>
  <c r="EH10" i="2"/>
  <c r="Q8" i="3"/>
  <c r="S8" i="2"/>
  <c r="T8" i="2" s="1"/>
  <c r="Q103" i="3"/>
  <c r="S97" i="2"/>
  <c r="T97" i="2" s="1"/>
  <c r="S166" i="2"/>
  <c r="T166" i="2" s="1"/>
  <c r="Q173" i="3"/>
  <c r="S320" i="2"/>
  <c r="T320" i="2" s="1"/>
  <c r="Q359" i="3"/>
  <c r="S11" i="2"/>
  <c r="T11" i="2" s="1"/>
  <c r="Q11" i="3"/>
  <c r="S62" i="2"/>
  <c r="T62" i="2" s="1"/>
  <c r="Q67" i="3"/>
  <c r="AI1136" i="1"/>
  <c r="AK466" i="2"/>
  <c r="AL466" i="2" s="1"/>
  <c r="S322" i="2"/>
  <c r="T322" i="2" s="1"/>
  <c r="Q361" i="3"/>
  <c r="Q308" i="3"/>
  <c r="S275" i="2"/>
  <c r="T275" i="2" s="1"/>
  <c r="Q587" i="3"/>
  <c r="S527" i="2"/>
  <c r="T527" i="2" s="1"/>
  <c r="S56" i="2"/>
  <c r="T56" i="2" s="1"/>
  <c r="Q60" i="3"/>
  <c r="S535" i="2"/>
  <c r="T535" i="2" s="1"/>
  <c r="Q595" i="3"/>
  <c r="AK105" i="2"/>
  <c r="AL105" i="2" s="1"/>
  <c r="AI1122" i="1"/>
  <c r="AI1124" i="1" s="1"/>
  <c r="Z1138" i="1"/>
  <c r="Z1139" i="1" s="1"/>
  <c r="Z731" i="1"/>
  <c r="Z747" i="1" s="1"/>
  <c r="S92" i="2"/>
  <c r="T92" i="2" s="1"/>
  <c r="Q98" i="3"/>
  <c r="Q256" i="3"/>
  <c r="S237" i="2"/>
  <c r="T237" i="2" s="1"/>
  <c r="Q414" i="3"/>
  <c r="Q498" i="1"/>
  <c r="S372" i="2"/>
  <c r="T372" i="2" s="1"/>
  <c r="S63" i="2"/>
  <c r="T63" i="2" s="1"/>
  <c r="Q68" i="3"/>
  <c r="Z127" i="1"/>
  <c r="Z222" i="1" s="1"/>
  <c r="Q114" i="3"/>
  <c r="S108" i="2"/>
  <c r="T108" i="2" s="1"/>
  <c r="S152" i="2"/>
  <c r="T152" i="2" s="1"/>
  <c r="Q159" i="3"/>
  <c r="S23" i="2"/>
  <c r="T23" i="2" s="1"/>
  <c r="Q23" i="3"/>
  <c r="AI1137" i="1"/>
  <c r="AK540" i="2"/>
  <c r="AL540" i="2" s="1"/>
  <c r="AK445" i="2"/>
  <c r="AL445" i="2" s="1"/>
  <c r="AI1135" i="1"/>
  <c r="S75" i="2"/>
  <c r="T75" i="2" s="1"/>
  <c r="Q81" i="3"/>
  <c r="S317" i="2"/>
  <c r="T317" i="2" s="1"/>
  <c r="Q356" i="3"/>
  <c r="S121" i="2"/>
  <c r="T121" i="2" s="1"/>
  <c r="Q127" i="3"/>
  <c r="EH16" i="2"/>
  <c r="Q211" i="3"/>
  <c r="S202" i="2"/>
  <c r="T202" i="2" s="1"/>
  <c r="Q372" i="3"/>
  <c r="S333" i="2"/>
  <c r="T333" i="2" s="1"/>
  <c r="S258" i="2"/>
  <c r="T258" i="2" s="1"/>
  <c r="Q280" i="3"/>
  <c r="S371" i="2"/>
  <c r="T371" i="2" s="1"/>
  <c r="Q413" i="3"/>
  <c r="X32" i="3" s="1"/>
  <c r="Q259" i="3"/>
  <c r="S240" i="2"/>
  <c r="T240" i="2" s="1"/>
  <c r="R374" i="3"/>
  <c r="R468" i="1"/>
  <c r="R476" i="1" s="1"/>
  <c r="R403" i="3" s="1"/>
  <c r="Q1138" i="1"/>
  <c r="S544" i="2"/>
  <c r="T544" i="2" s="1"/>
  <c r="Q608" i="3"/>
  <c r="R24" i="3"/>
  <c r="R29" i="1"/>
  <c r="AI127" i="1"/>
  <c r="AK106" i="2" s="1"/>
  <c r="AL106" i="2" s="1"/>
  <c r="AK77" i="2"/>
  <c r="AL77" i="2" s="1"/>
  <c r="AI1128" i="1"/>
  <c r="AK302" i="2"/>
  <c r="AL302" i="2" s="1"/>
  <c r="Q86" i="3"/>
  <c r="S80" i="2"/>
  <c r="T80" i="2" s="1"/>
  <c r="Q48" i="3"/>
  <c r="S44" i="2"/>
  <c r="T44" i="2" s="1"/>
  <c r="Q133" i="3"/>
  <c r="S126" i="2"/>
  <c r="T126" i="2" s="1"/>
  <c r="Q365" i="3"/>
  <c r="S326" i="2"/>
  <c r="T326" i="2" s="1"/>
  <c r="S103" i="2"/>
  <c r="T103" i="2" s="1"/>
  <c r="Q109" i="3"/>
  <c r="Y1139" i="1"/>
  <c r="S274" i="2"/>
  <c r="T274" i="2" s="1"/>
  <c r="Q307" i="3"/>
  <c r="X22" i="3" s="1"/>
  <c r="R500" i="1"/>
  <c r="R425" i="3"/>
  <c r="Y34" i="3" s="1"/>
  <c r="S325" i="2"/>
  <c r="T325" i="2" s="1"/>
  <c r="Q364" i="3"/>
  <c r="Q69" i="3"/>
  <c r="S64" i="2"/>
  <c r="T64" i="2" s="1"/>
  <c r="AJ1125" i="1"/>
  <c r="AA545" i="2"/>
  <c r="AB545" i="2" s="1"/>
  <c r="Y747" i="1"/>
  <c r="AA559" i="2" s="1"/>
  <c r="AB559" i="2" s="1"/>
  <c r="Q413" i="1"/>
  <c r="Y222" i="1"/>
  <c r="AK334" i="2"/>
  <c r="AL334" i="2" s="1"/>
  <c r="AI476" i="1"/>
  <c r="AK361" i="2" s="1"/>
  <c r="AL361" i="2" s="1"/>
  <c r="AI1131" i="1"/>
  <c r="AI1134" i="1" s="1"/>
  <c r="Q552" i="3"/>
  <c r="S501" i="2"/>
  <c r="T501" i="2" s="1"/>
  <c r="S27" i="2"/>
  <c r="T27" i="2" s="1"/>
  <c r="Q27" i="3"/>
  <c r="S100" i="2"/>
  <c r="T100" i="2" s="1"/>
  <c r="Q106" i="3"/>
  <c r="S249" i="2"/>
  <c r="T249" i="2" s="1"/>
  <c r="Q271" i="3"/>
  <c r="Q313" i="3"/>
  <c r="S279" i="2"/>
  <c r="T279" i="2" s="1"/>
  <c r="Q22" i="3"/>
  <c r="S22" i="2"/>
  <c r="T22" i="2" s="1"/>
  <c r="S205" i="2"/>
  <c r="T205" i="2" s="1"/>
  <c r="Q214" i="3"/>
  <c r="Q437" i="3"/>
  <c r="S394" i="2"/>
  <c r="T394" i="2" s="1"/>
  <c r="Q547" i="3"/>
  <c r="S496" i="2"/>
  <c r="T496" i="2" s="1"/>
  <c r="S388" i="2"/>
  <c r="T388" i="2" s="1"/>
  <c r="Q430" i="3"/>
  <c r="Q53" i="3"/>
  <c r="S49" i="2"/>
  <c r="T49" i="2" s="1"/>
  <c r="S147" i="2"/>
  <c r="T147" i="2" s="1"/>
  <c r="Q154" i="3"/>
  <c r="S96" i="2"/>
  <c r="T96" i="2" s="1"/>
  <c r="Q102" i="3"/>
  <c r="S174" i="2"/>
  <c r="T174" i="2" s="1"/>
  <c r="Q181" i="3"/>
  <c r="S327" i="2"/>
  <c r="T327" i="2" s="1"/>
  <c r="Q366" i="3"/>
  <c r="T1113" i="1"/>
  <c r="R30" i="1"/>
  <c r="AJ59" i="1"/>
  <c r="AJ1117" i="1" s="1"/>
  <c r="AJ1118" i="1" s="1"/>
  <c r="R1136" i="1"/>
  <c r="R516" i="3"/>
  <c r="AI1132" i="1"/>
  <c r="AK350" i="2"/>
  <c r="AL350" i="2" s="1"/>
  <c r="S160" i="2"/>
  <c r="T160" i="2" s="1"/>
  <c r="Q167" i="3"/>
  <c r="S113" i="2"/>
  <c r="T113" i="2" s="1"/>
  <c r="Q119" i="3"/>
  <c r="Q182" i="1"/>
  <c r="S314" i="2"/>
  <c r="T314" i="2" s="1"/>
  <c r="Q353" i="3"/>
  <c r="Q26" i="3"/>
  <c r="S26" i="2"/>
  <c r="T26" i="2" s="1"/>
  <c r="Q91" i="3"/>
  <c r="S85" i="2"/>
  <c r="T85" i="2" s="1"/>
  <c r="Q288" i="3"/>
  <c r="S266" i="2"/>
  <c r="T266" i="2" s="1"/>
  <c r="S159" i="2"/>
  <c r="T159" i="2" s="1"/>
  <c r="Q166" i="3"/>
  <c r="S110" i="2"/>
  <c r="T110" i="2" s="1"/>
  <c r="Q116" i="3"/>
  <c r="X15" i="3"/>
  <c r="S151" i="2"/>
  <c r="T151" i="2" s="1"/>
  <c r="Q158" i="3"/>
  <c r="S478" i="2"/>
  <c r="T478" i="2" s="1"/>
  <c r="Q529" i="3"/>
  <c r="S79" i="2"/>
  <c r="T79" i="2" s="1"/>
  <c r="Q85" i="3"/>
  <c r="Q135" i="3"/>
  <c r="S128" i="2"/>
  <c r="T128" i="2" s="1"/>
  <c r="Q309" i="3"/>
  <c r="S276" i="2"/>
  <c r="T276" i="2" s="1"/>
  <c r="S278" i="2"/>
  <c r="T278" i="2" s="1"/>
  <c r="Q311" i="3"/>
  <c r="S70" i="2"/>
  <c r="T70" i="2" s="1"/>
  <c r="Q76" i="3"/>
  <c r="Q523" i="3"/>
  <c r="S473" i="2"/>
  <c r="T473" i="2" s="1"/>
  <c r="S287" i="2"/>
  <c r="T287" i="2" s="1"/>
  <c r="Q324" i="3"/>
  <c r="R190" i="3"/>
  <c r="Q126" i="1"/>
  <c r="R128" i="1"/>
  <c r="AJ132" i="1"/>
  <c r="AJ1120" i="1" s="1"/>
  <c r="Z420" i="1"/>
  <c r="Z1" i="1" s="1"/>
  <c r="AJ413" i="1"/>
  <c r="R364" i="1"/>
  <c r="S102" i="2"/>
  <c r="T102" i="2" s="1"/>
  <c r="Q108" i="3"/>
  <c r="S468" i="2"/>
  <c r="T468" i="2" s="1"/>
  <c r="Q518" i="3"/>
  <c r="S9" i="2"/>
  <c r="T9" i="2" s="1"/>
  <c r="Q9" i="3"/>
  <c r="S124" i="2"/>
  <c r="T124" i="2" s="1"/>
  <c r="Q131" i="3"/>
  <c r="S173" i="2"/>
  <c r="T173" i="2" s="1"/>
  <c r="Q180" i="3"/>
  <c r="Q435" i="3"/>
  <c r="S393" i="2"/>
  <c r="T393" i="2" s="1"/>
  <c r="R344" i="3"/>
  <c r="Y26" i="3" s="1"/>
  <c r="R1129" i="1"/>
  <c r="R925" i="3" s="1"/>
  <c r="AJ93" i="1"/>
  <c r="AJ1119" i="1" s="1"/>
  <c r="R60" i="1"/>
  <c r="AI1117" i="1"/>
  <c r="AK45" i="2"/>
  <c r="AL45" i="2" s="1"/>
  <c r="Q726" i="1"/>
  <c r="Q107" i="3"/>
  <c r="S101" i="2"/>
  <c r="T101" i="2" s="1"/>
  <c r="S155" i="2"/>
  <c r="T155" i="2" s="1"/>
  <c r="Q162" i="3"/>
  <c r="S301" i="2"/>
  <c r="T301" i="2" s="1"/>
  <c r="Q340" i="3"/>
  <c r="S453" i="2"/>
  <c r="T453" i="2" s="1"/>
  <c r="Q585" i="3"/>
  <c r="S164" i="2"/>
  <c r="T164" i="2" s="1"/>
  <c r="Q171" i="3"/>
  <c r="S149" i="2"/>
  <c r="T149" i="2" s="1"/>
  <c r="Q156" i="3"/>
  <c r="Q369" i="3"/>
  <c r="S330" i="2"/>
  <c r="T330" i="2" s="1"/>
  <c r="S488" i="2"/>
  <c r="T488" i="2" s="1"/>
  <c r="Q539" i="3"/>
  <c r="S506" i="2"/>
  <c r="T506" i="2" s="1"/>
  <c r="Q558" i="3"/>
  <c r="Q541" i="3"/>
  <c r="S490" i="2"/>
  <c r="T490" i="2" s="1"/>
  <c r="Q140" i="3"/>
  <c r="S133" i="2"/>
  <c r="T133" i="2" s="1"/>
  <c r="Y1143" i="1"/>
  <c r="AA385" i="2"/>
  <c r="AB385" i="2" s="1"/>
  <c r="S470" i="2"/>
  <c r="T470" i="2" s="1"/>
  <c r="Q520" i="3"/>
  <c r="Q75" i="3"/>
  <c r="S69" i="2"/>
  <c r="T69" i="2" s="1"/>
  <c r="S492" i="2"/>
  <c r="T492" i="2" s="1"/>
  <c r="Q543" i="3"/>
  <c r="Q24" i="1"/>
  <c r="R1127" i="1"/>
  <c r="R292" i="3"/>
  <c r="AI731" i="1"/>
  <c r="R726" i="1"/>
  <c r="R517" i="3"/>
  <c r="Q448" i="1"/>
  <c r="S311" i="2"/>
  <c r="T311" i="2" s="1"/>
  <c r="Q350" i="3"/>
  <c r="Q278" i="3"/>
  <c r="S256" i="2"/>
  <c r="T256" i="2" s="1"/>
  <c r="Q246" i="3"/>
  <c r="S230" i="2"/>
  <c r="T230" i="2" s="1"/>
  <c r="Q13" i="3"/>
  <c r="S13" i="2"/>
  <c r="T13" i="2" s="1"/>
  <c r="S38" i="2"/>
  <c r="T38" i="2" s="1"/>
  <c r="Q38" i="3"/>
  <c r="S264" i="2"/>
  <c r="T264" i="2" s="1"/>
  <c r="Q286" i="3"/>
  <c r="S262" i="2"/>
  <c r="T262" i="2" s="1"/>
  <c r="Q284" i="3"/>
  <c r="Q132" i="1"/>
  <c r="Y1130" i="1"/>
  <c r="S337" i="2"/>
  <c r="T337" i="2" s="1"/>
  <c r="Q376" i="3"/>
  <c r="Q468" i="1"/>
  <c r="Q222" i="3"/>
  <c r="S210" i="2"/>
  <c r="T210" i="2" s="1"/>
  <c r="EH21" i="2"/>
  <c r="Q457" i="3"/>
  <c r="S410" i="2"/>
  <c r="T410" i="2" s="1"/>
  <c r="Q241" i="3"/>
  <c r="S224" i="2"/>
  <c r="T224" i="2" s="1"/>
  <c r="Q74" i="3"/>
  <c r="S68" i="2"/>
  <c r="T68" i="2" s="1"/>
  <c r="Q238" i="3"/>
  <c r="S221" i="2"/>
  <c r="T221" i="2" s="1"/>
  <c r="Q130" i="3"/>
  <c r="S123" i="2"/>
  <c r="T123" i="2" s="1"/>
  <c r="R192" i="3"/>
  <c r="Y14" i="3" s="1"/>
  <c r="R319" i="1"/>
  <c r="R268" i="3" s="1"/>
  <c r="Q268" i="3"/>
  <c r="S246" i="2"/>
  <c r="T246" i="2" s="1"/>
  <c r="Q178" i="3"/>
  <c r="S171" i="2"/>
  <c r="T171" i="2" s="1"/>
  <c r="S247" i="2"/>
  <c r="T247" i="2" s="1"/>
  <c r="Q269" i="3"/>
  <c r="Q346" i="1"/>
  <c r="Q549" i="3"/>
  <c r="S498" i="2"/>
  <c r="T498" i="2" s="1"/>
  <c r="S534" i="2"/>
  <c r="T534" i="2" s="1"/>
  <c r="Q594" i="3"/>
  <c r="AJ363" i="1"/>
  <c r="R347" i="1"/>
  <c r="R363" i="1" s="1"/>
  <c r="R303" i="3" s="1"/>
  <c r="Y21" i="3" s="1"/>
  <c r="R373" i="3"/>
  <c r="Y27" i="3" s="1"/>
  <c r="R1131" i="1"/>
  <c r="Q344" i="3"/>
  <c r="X26" i="3" s="1"/>
  <c r="Q1129" i="1"/>
  <c r="Q925" i="3" s="1"/>
  <c r="S305" i="2"/>
  <c r="T305" i="2" s="1"/>
  <c r="Q420" i="1"/>
  <c r="Q28" i="1"/>
  <c r="Q157" i="3"/>
  <c r="S150" i="2"/>
  <c r="T150" i="2" s="1"/>
  <c r="Q63" i="3"/>
  <c r="S59" i="2"/>
  <c r="T59" i="2" s="1"/>
  <c r="Q281" i="3"/>
  <c r="S259" i="2"/>
  <c r="T259" i="2" s="1"/>
  <c r="S475" i="2"/>
  <c r="T475" i="2" s="1"/>
  <c r="Q526" i="3"/>
  <c r="S125" i="2"/>
  <c r="T125" i="2" s="1"/>
  <c r="Q132" i="3"/>
  <c r="S190" i="2"/>
  <c r="T190" i="2" s="1"/>
  <c r="Q197" i="3"/>
  <c r="Q160" i="3"/>
  <c r="S153" i="2"/>
  <c r="T153" i="2" s="1"/>
  <c r="S318" i="2"/>
  <c r="T318" i="2" s="1"/>
  <c r="Q357" i="3"/>
  <c r="Q521" i="3"/>
  <c r="S471" i="2"/>
  <c r="T471" i="2" s="1"/>
  <c r="S376" i="2"/>
  <c r="T376" i="2" s="1"/>
  <c r="Q418" i="3"/>
  <c r="S298" i="2"/>
  <c r="T298" i="2" s="1"/>
  <c r="Q335" i="3"/>
  <c r="EH17" i="2"/>
  <c r="Z1121" i="1"/>
  <c r="Z1126" i="1" s="1"/>
  <c r="Y1115" i="1" s="1"/>
  <c r="Z1113" i="1" s="1"/>
  <c r="X24" i="3"/>
  <c r="Q12" i="3"/>
  <c r="S12" i="2"/>
  <c r="T12" i="2" s="1"/>
  <c r="Q161" i="3"/>
  <c r="S154" i="2"/>
  <c r="T154" i="2" s="1"/>
  <c r="S163" i="2"/>
  <c r="T163" i="2" s="1"/>
  <c r="Q170" i="3"/>
  <c r="S255" i="2"/>
  <c r="T255" i="2" s="1"/>
  <c r="Q277" i="3"/>
  <c r="S47" i="2"/>
  <c r="T47" i="2" s="1"/>
  <c r="Q51" i="3"/>
  <c r="S228" i="2"/>
  <c r="T228" i="2" s="1"/>
  <c r="Q245" i="3"/>
  <c r="Q219" i="3"/>
  <c r="X16" i="3" s="1"/>
  <c r="S207" i="2"/>
  <c r="T207" i="2" s="1"/>
  <c r="Q330" i="3"/>
  <c r="S293" i="2"/>
  <c r="T293" i="2" s="1"/>
  <c r="S209" i="2"/>
  <c r="T209" i="2" s="1"/>
  <c r="Q221" i="3"/>
  <c r="X17" i="3" s="1"/>
  <c r="Q290" i="3"/>
  <c r="X20" i="3" s="1"/>
  <c r="S268" i="2"/>
  <c r="T268" i="2" s="1"/>
  <c r="R152" i="3"/>
  <c r="R199" i="1"/>
  <c r="S260" i="2"/>
  <c r="T260" i="2" s="1"/>
  <c r="Q282" i="3"/>
  <c r="Q551" i="3"/>
  <c r="S500" i="2"/>
  <c r="T500" i="2" s="1"/>
  <c r="S466" i="2"/>
  <c r="T466" i="2" s="1"/>
  <c r="Q1136" i="1"/>
  <c r="Q516" i="3"/>
  <c r="Y1134" i="1"/>
  <c r="S93" i="2"/>
  <c r="T93" i="2" s="1"/>
  <c r="Q99" i="3"/>
  <c r="S328" i="2"/>
  <c r="T328" i="2" s="1"/>
  <c r="Q367" i="3"/>
  <c r="S89" i="2"/>
  <c r="T89" i="2" s="1"/>
  <c r="Q95" i="3"/>
  <c r="EH13" i="2"/>
  <c r="S374" i="2"/>
  <c r="T374" i="2" s="1"/>
  <c r="Q416" i="3"/>
  <c r="S295" i="2"/>
  <c r="T295" i="2" s="1"/>
  <c r="Q332" i="3"/>
  <c r="S373" i="2"/>
  <c r="T373" i="2" s="1"/>
  <c r="Q415" i="3"/>
  <c r="Q336" i="3"/>
  <c r="X25" i="3" s="1"/>
  <c r="S299" i="2"/>
  <c r="T299" i="2" s="1"/>
  <c r="S189" i="2"/>
  <c r="T189" i="2" s="1"/>
  <c r="Q196" i="3"/>
  <c r="AI1120" i="1"/>
  <c r="AI1121" i="1" s="1"/>
  <c r="Q214" i="1" l="1"/>
  <c r="Q183" i="3" s="1"/>
  <c r="AJ1126" i="1"/>
  <c r="Q28" i="3"/>
  <c r="S28" i="2"/>
  <c r="T28" i="2" s="1"/>
  <c r="Q1132" i="1"/>
  <c r="Q928" i="3" s="1"/>
  <c r="S350" i="2"/>
  <c r="T350" i="2" s="1"/>
  <c r="Q392" i="3"/>
  <c r="X28" i="3" s="1"/>
  <c r="S111" i="2"/>
  <c r="T111" i="2" s="1"/>
  <c r="Q1120" i="1"/>
  <c r="Q916" i="3" s="1"/>
  <c r="Q117" i="3"/>
  <c r="R923" i="3"/>
  <c r="X12" i="3"/>
  <c r="Q1137" i="1"/>
  <c r="Q604" i="3"/>
  <c r="S540" i="2"/>
  <c r="T540" i="2" s="1"/>
  <c r="AJ1121" i="1"/>
  <c r="R304" i="3"/>
  <c r="Y22" i="3" s="1"/>
  <c r="R413" i="1"/>
  <c r="R113" i="3"/>
  <c r="R132" i="1"/>
  <c r="S144" i="2"/>
  <c r="T144" i="2" s="1"/>
  <c r="Q151" i="3"/>
  <c r="Q341" i="3"/>
  <c r="Q1128" i="1"/>
  <c r="Q924" i="3" s="1"/>
  <c r="S302" i="2"/>
  <c r="T302" i="2" s="1"/>
  <c r="R29" i="3"/>
  <c r="Y7" i="3" s="1"/>
  <c r="R1116" i="1"/>
  <c r="R83" i="3"/>
  <c r="R409" i="3"/>
  <c r="R486" i="1"/>
  <c r="R413" i="3" s="1"/>
  <c r="Y32" i="3" s="1"/>
  <c r="Q190" i="3"/>
  <c r="Q1145" i="1"/>
  <c r="S183" i="2"/>
  <c r="T183" i="2" s="1"/>
  <c r="Q78" i="3"/>
  <c r="X9" i="3" s="1"/>
  <c r="S72" i="2"/>
  <c r="T72" i="2" s="1"/>
  <c r="Q1119" i="1"/>
  <c r="AI1143" i="1"/>
  <c r="AK385" i="2"/>
  <c r="AL385" i="2" s="1"/>
  <c r="AJ731" i="1"/>
  <c r="AJ747" i="1" s="1"/>
  <c r="AJ1138" i="1"/>
  <c r="AJ1139" i="1" s="1"/>
  <c r="R1123" i="1"/>
  <c r="R919" i="3" s="1"/>
  <c r="R168" i="3"/>
  <c r="Q345" i="3"/>
  <c r="S306" i="2"/>
  <c r="T306" i="2" s="1"/>
  <c r="R1134" i="1"/>
  <c r="R927" i="3"/>
  <c r="R1137" i="1"/>
  <c r="R604" i="3"/>
  <c r="Q24" i="3"/>
  <c r="S24" i="2"/>
  <c r="T24" i="2" s="1"/>
  <c r="Q29" i="1"/>
  <c r="AJ1128" i="1"/>
  <c r="AJ1130" i="1" s="1"/>
  <c r="AJ420" i="1"/>
  <c r="S105" i="2"/>
  <c r="T105" i="2" s="1"/>
  <c r="Q111" i="3"/>
  <c r="X10" i="3" s="1"/>
  <c r="Q1122" i="1"/>
  <c r="AI1139" i="1"/>
  <c r="R182" i="3"/>
  <c r="Y13" i="3" s="1"/>
  <c r="R1125" i="1"/>
  <c r="R921" i="3" s="1"/>
  <c r="R214" i="1"/>
  <c r="AI222" i="1"/>
  <c r="S77" i="2"/>
  <c r="T77" i="2" s="1"/>
  <c r="Q83" i="3"/>
  <c r="Q127" i="1"/>
  <c r="AK29" i="2"/>
  <c r="AL29" i="2" s="1"/>
  <c r="AI1116" i="1"/>
  <c r="AI1118" i="1" s="1"/>
  <c r="AI1126" i="1" s="1"/>
  <c r="Q1117" i="1"/>
  <c r="Q913" i="3" s="1"/>
  <c r="Q292" i="3"/>
  <c r="S270" i="2"/>
  <c r="T270" i="2" s="1"/>
  <c r="Q1127" i="1"/>
  <c r="AK545" i="2"/>
  <c r="AL545" i="2" s="1"/>
  <c r="AI747" i="1"/>
  <c r="AK559" i="2" s="1"/>
  <c r="AL559" i="2" s="1"/>
  <c r="R30" i="3"/>
  <c r="R59" i="1"/>
  <c r="AJ127" i="1"/>
  <c r="R426" i="3"/>
  <c r="Q731" i="1"/>
  <c r="R392" i="3"/>
  <c r="Y28" i="3" s="1"/>
  <c r="R1132" i="1"/>
  <c r="R928" i="3" s="1"/>
  <c r="R494" i="3"/>
  <c r="R1135" i="1"/>
  <c r="S178" i="2"/>
  <c r="T178" i="2" s="1"/>
  <c r="Q185" i="3"/>
  <c r="Q1135" i="1"/>
  <c r="S445" i="2"/>
  <c r="T445" i="2" s="1"/>
  <c r="Q494" i="3"/>
  <c r="AI1130" i="1"/>
  <c r="X19" i="3"/>
  <c r="S334" i="2"/>
  <c r="T334" i="2" s="1"/>
  <c r="Q1131" i="1"/>
  <c r="Q476" i="1"/>
  <c r="Q373" i="3"/>
  <c r="X27" i="3" s="1"/>
  <c r="R93" i="1"/>
  <c r="R127" i="1" s="1"/>
  <c r="R112" i="3" s="1"/>
  <c r="R50" i="3"/>
  <c r="AA184" i="2"/>
  <c r="AB184" i="2" s="1"/>
  <c r="AA6" i="2"/>
  <c r="AB6" i="2" s="1"/>
  <c r="AJ214" i="1"/>
  <c r="AJ222" i="1" s="1"/>
  <c r="S382" i="2"/>
  <c r="T382" i="2" s="1"/>
  <c r="Q424" i="3"/>
  <c r="X33" i="3" s="1"/>
  <c r="Q168" i="3"/>
  <c r="S161" i="2"/>
  <c r="T161" i="2" s="1"/>
  <c r="Q1123" i="1"/>
  <c r="Q919" i="3" s="1"/>
  <c r="R84" i="3"/>
  <c r="R126" i="1"/>
  <c r="Q501" i="1"/>
  <c r="R606" i="3"/>
  <c r="R730" i="1"/>
  <c r="R216" i="1"/>
  <c r="R184" i="3"/>
  <c r="R501" i="1" l="1"/>
  <c r="R427" i="3" s="1"/>
  <c r="Q222" i="1"/>
  <c r="S176" i="2"/>
  <c r="T176" i="2" s="1"/>
  <c r="Q1139" i="1"/>
  <c r="Q403" i="3"/>
  <c r="S361" i="2"/>
  <c r="T361" i="2" s="1"/>
  <c r="R1143" i="1"/>
  <c r="S106" i="2"/>
  <c r="T106" i="2" s="1"/>
  <c r="Q112" i="3"/>
  <c r="R183" i="3"/>
  <c r="R222" i="1"/>
  <c r="Q918" i="3"/>
  <c r="Q1124" i="1"/>
  <c r="Q920" i="3" s="1"/>
  <c r="Q915" i="3"/>
  <c r="Q1121" i="1"/>
  <c r="Q917" i="3" s="1"/>
  <c r="R1128" i="1"/>
  <c r="R341" i="3"/>
  <c r="R420" i="1"/>
  <c r="R345" i="3" s="1"/>
  <c r="R185" i="3"/>
  <c r="R1145" i="1"/>
  <c r="Q927" i="3"/>
  <c r="Q1134" i="1"/>
  <c r="S29" i="2"/>
  <c r="T29" i="2" s="1"/>
  <c r="Q1116" i="1"/>
  <c r="Q29" i="3"/>
  <c r="X7" i="3" s="1"/>
  <c r="X11" i="3"/>
  <c r="R111" i="3"/>
  <c r="Y10" i="3" s="1"/>
  <c r="R1122" i="1"/>
  <c r="AK184" i="2"/>
  <c r="AL184" i="2" s="1"/>
  <c r="AK6" i="2"/>
  <c r="AL6" i="2" s="1"/>
  <c r="R1138" i="1"/>
  <c r="R608" i="3"/>
  <c r="R731" i="1"/>
  <c r="Q1143" i="1"/>
  <c r="S385" i="2"/>
  <c r="T385" i="2" s="1"/>
  <c r="Q427" i="3"/>
  <c r="R78" i="3"/>
  <c r="Y9" i="3" s="1"/>
  <c r="R1119" i="1"/>
  <c r="R1139" i="1"/>
  <c r="S545" i="2"/>
  <c r="T545" i="2" s="1"/>
  <c r="Q609" i="3"/>
  <c r="X35" i="3" s="1"/>
  <c r="Q747" i="1"/>
  <c r="R49" i="3"/>
  <c r="Y8" i="3" s="1"/>
  <c r="R1117" i="1"/>
  <c r="R913" i="3" s="1"/>
  <c r="Q923" i="3"/>
  <c r="Q1130" i="1"/>
  <c r="Q926" i="3" s="1"/>
  <c r="R1120" i="1"/>
  <c r="R916" i="3" s="1"/>
  <c r="R117" i="3"/>
  <c r="Y11" i="3" s="1"/>
  <c r="S184" i="2"/>
  <c r="T184" i="2" s="1"/>
  <c r="Q6" i="1"/>
  <c r="S6" i="2" s="1"/>
  <c r="T6" i="2" s="1"/>
  <c r="Q191" i="3"/>
  <c r="R912" i="3"/>
  <c r="R1118" i="1"/>
  <c r="AI1115" i="1"/>
  <c r="Y6" i="3" l="1"/>
  <c r="R914" i="3"/>
  <c r="R191" i="3"/>
  <c r="R609" i="3"/>
  <c r="Y35" i="3" s="1"/>
  <c r="R747" i="1"/>
  <c r="R625" i="3" s="1"/>
  <c r="X6" i="3"/>
  <c r="R1124" i="1"/>
  <c r="R920" i="3" s="1"/>
  <c r="R918" i="3"/>
  <c r="Q1118" i="1"/>
  <c r="Q912" i="3"/>
  <c r="R924" i="3"/>
  <c r="R1130" i="1"/>
  <c r="R926" i="3" s="1"/>
  <c r="AJ1113" i="1"/>
  <c r="Q625" i="3"/>
  <c r="Q6" i="3" s="1"/>
  <c r="Z6" i="3" s="1"/>
  <c r="S559" i="2"/>
  <c r="T559" i="2" s="1"/>
  <c r="R1121" i="1"/>
  <c r="R917" i="3" s="1"/>
  <c r="R915" i="3"/>
  <c r="R6" i="3" l="1"/>
  <c r="AA6" i="3" s="1"/>
  <c r="R6" i="1"/>
  <c r="R1126" i="1"/>
  <c r="Q1126" i="1"/>
  <c r="Q922" i="3" s="1"/>
  <c r="Q914" i="3"/>
  <c r="R922" i="3" l="1"/>
  <c r="Q1115" i="1"/>
  <c r="R1113" i="1" l="1"/>
  <c r="R909" i="3" s="1"/>
  <c r="Q911" i="3"/>
</calcChain>
</file>

<file path=xl/comments1.xml><?xml version="1.0" encoding="utf-8"?>
<comments xmlns="http://schemas.openxmlformats.org/spreadsheetml/2006/main">
  <authors>
    <author>송나래</author>
  </authors>
  <commentList>
    <comment ref="U284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
295EA ZYLUX</t>
        </r>
      </text>
    </comment>
    <comment ref="AU296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  <comment ref="U305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
295EA ZYLUX</t>
        </r>
      </text>
    </comment>
    <comment ref="AW345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W362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W505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폐기보상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W530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폐기보상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M558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걔산서발행</t>
        </r>
      </text>
    </comment>
    <comment ref="AW692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폐기보상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W706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폐기보상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W733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폐기보상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</text>
    </comment>
    <comment ref="AD1105" authorId="0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기타금액</t>
        </r>
        <r>
          <rPr>
            <b/>
            <sz val="9"/>
            <color indexed="81"/>
            <rFont val="Tahoma"/>
            <family val="2"/>
          </rPr>
          <t xml:space="preserve"> 23,924,817
HP </t>
        </r>
        <r>
          <rPr>
            <b/>
            <sz val="9"/>
            <color indexed="81"/>
            <rFont val="돋움"/>
            <family val="3"/>
            <charset val="129"/>
          </rPr>
          <t xml:space="preserve">반품처리
</t>
        </r>
        <r>
          <rPr>
            <b/>
            <sz val="9"/>
            <color indexed="81"/>
            <rFont val="Tahoma"/>
            <family val="2"/>
          </rPr>
          <t>- 59,685,893</t>
        </r>
      </text>
    </comment>
  </commentList>
</comments>
</file>

<file path=xl/comments2.xml><?xml version="1.0" encoding="utf-8"?>
<comments xmlns="http://schemas.openxmlformats.org/spreadsheetml/2006/main">
  <authors>
    <author>변동섭</author>
  </authors>
  <commentList>
    <comment ref="DF824" authorId="0">
      <text>
        <r>
          <rPr>
            <b/>
            <sz val="9"/>
            <color indexed="81"/>
            <rFont val="돋움"/>
            <family val="3"/>
            <charset val="129"/>
          </rPr>
          <t>환율 3원 인하로 억지로 만듬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<sst xmlns="http://schemas.openxmlformats.org/spreadsheetml/2006/main" count="5406" uniqueCount="2406">
  <si>
    <t>거래선</t>
  </si>
  <si>
    <t>제품</t>
  </si>
  <si>
    <t>Set</t>
  </si>
  <si>
    <t>모델</t>
  </si>
  <si>
    <t>Code</t>
  </si>
  <si>
    <t>L22S0Q_EPN</t>
  </si>
  <si>
    <t>692A</t>
  </si>
  <si>
    <t>L23S0D_EPN</t>
  </si>
  <si>
    <t>746A</t>
  </si>
  <si>
    <t>746B</t>
  </si>
  <si>
    <t>746C</t>
  </si>
  <si>
    <t>L32S0X_EPN</t>
  </si>
  <si>
    <t>750A</t>
  </si>
  <si>
    <t>SMPS</t>
  </si>
  <si>
    <t>F8014_EPN</t>
  </si>
  <si>
    <t>MNT</t>
  </si>
  <si>
    <t>SC25</t>
  </si>
  <si>
    <t>749A</t>
  </si>
  <si>
    <t>297B</t>
  </si>
  <si>
    <t>V170S_DPN(VE)</t>
  </si>
  <si>
    <t>296A</t>
  </si>
  <si>
    <t>298D</t>
  </si>
  <si>
    <t>V50S_EPN</t>
  </si>
  <si>
    <t>311A</t>
  </si>
  <si>
    <t>V1000S_EPN</t>
  </si>
  <si>
    <t>313A</t>
  </si>
  <si>
    <t>V1000SN_EPN</t>
  </si>
  <si>
    <t>313B</t>
  </si>
  <si>
    <t>V170S_EPN</t>
  </si>
  <si>
    <t>316A</t>
  </si>
  <si>
    <t>V170SN_EPN</t>
  </si>
  <si>
    <t>316B</t>
  </si>
  <si>
    <t>V200S_EPN</t>
  </si>
  <si>
    <t>323A</t>
  </si>
  <si>
    <t>Adaptor</t>
  </si>
  <si>
    <t>394M</t>
  </si>
  <si>
    <t>590C</t>
  </si>
  <si>
    <t>A2514_DPN</t>
  </si>
  <si>
    <t>592B</t>
  </si>
  <si>
    <t>592D</t>
  </si>
  <si>
    <t>596A</t>
  </si>
  <si>
    <t>719B</t>
  </si>
  <si>
    <t>719C</t>
  </si>
  <si>
    <t>A5814_FPN</t>
  </si>
  <si>
    <t>832A</t>
  </si>
  <si>
    <t>098C</t>
  </si>
  <si>
    <t>PN24U-12J10L</t>
  </si>
  <si>
    <t>110B</t>
  </si>
  <si>
    <t>112A</t>
  </si>
  <si>
    <t>CCD</t>
  </si>
  <si>
    <t>PN020STCA-NWF</t>
  </si>
  <si>
    <t>164A</t>
  </si>
  <si>
    <t>PD-Board</t>
  </si>
  <si>
    <t>CCTV</t>
  </si>
  <si>
    <t>557A</t>
  </si>
  <si>
    <t>220A</t>
  </si>
  <si>
    <t>PWL2704STCCM</t>
  </si>
  <si>
    <t>232C</t>
  </si>
  <si>
    <t>PWL1704STCCM</t>
  </si>
  <si>
    <t>정수기</t>
  </si>
  <si>
    <t>A10024_EPN</t>
  </si>
  <si>
    <t>797A</t>
  </si>
  <si>
    <t>A5814_FPNA</t>
  </si>
  <si>
    <t>A5814_FPNAW</t>
  </si>
  <si>
    <t>A4514_FPN</t>
  </si>
  <si>
    <t>P32SF_FPN</t>
  </si>
  <si>
    <t>1월</t>
    <phoneticPr fontId="3" type="noConversion"/>
  </si>
  <si>
    <t>금액</t>
    <phoneticPr fontId="3" type="noConversion"/>
  </si>
  <si>
    <t>수량</t>
    <phoneticPr fontId="3" type="noConversion"/>
  </si>
  <si>
    <t>2월</t>
  </si>
  <si>
    <t>3월</t>
  </si>
  <si>
    <t>합      계</t>
    <phoneticPr fontId="3" type="noConversion"/>
  </si>
  <si>
    <t>P32SFN_FPN</t>
  </si>
  <si>
    <t>V140SN_FPN</t>
  </si>
  <si>
    <t>V100L_DPN2</t>
  </si>
  <si>
    <t>A3514_FPNP</t>
  </si>
  <si>
    <t>P3514Z_FPN(VE)</t>
  </si>
  <si>
    <t>A6024N_FPN(VE)</t>
  </si>
  <si>
    <t>A6024_FPNS(VE)</t>
  </si>
  <si>
    <t>A6024_FPNW(VE)</t>
  </si>
  <si>
    <t>PWL2204STCCM</t>
  </si>
  <si>
    <t>PN22-220A</t>
  </si>
  <si>
    <t>PN020HTCA-HCP6320(OUTDOOR)</t>
  </si>
  <si>
    <t>SEC VD</t>
  </si>
  <si>
    <t>L23S0DN_EPN</t>
    <phoneticPr fontId="12" type="noConversion"/>
  </si>
  <si>
    <t>L23S0DS_EPN</t>
  </si>
  <si>
    <t>L23S0DMN_FPN</t>
  </si>
  <si>
    <t>746D</t>
  </si>
  <si>
    <t>L23S0DF_FPN</t>
  </si>
  <si>
    <t>746E</t>
  </si>
  <si>
    <t>L23S0T_EPN</t>
    <phoneticPr fontId="12" type="noConversion"/>
  </si>
  <si>
    <t>793A</t>
  </si>
  <si>
    <t>L32E1P_KPN</t>
  </si>
  <si>
    <t>L32E1N_KPN</t>
  </si>
  <si>
    <t>제품계</t>
  </si>
  <si>
    <t>844A</t>
  </si>
  <si>
    <t>844B</t>
  </si>
  <si>
    <t>P32MF_KPN</t>
    <phoneticPr fontId="12" type="noConversion"/>
  </si>
  <si>
    <t>844C</t>
    <phoneticPr fontId="12" type="noConversion"/>
  </si>
  <si>
    <t xml:space="preserve">
AV</t>
  </si>
  <si>
    <t>307C</t>
  </si>
  <si>
    <t>307D</t>
  </si>
  <si>
    <t>V170L_D2PN(E)</t>
    <phoneticPr fontId="12" type="noConversion"/>
  </si>
  <si>
    <t>V50S_KPN</t>
    <phoneticPr fontId="12" type="noConversion"/>
  </si>
  <si>
    <t>335A</t>
    <phoneticPr fontId="12" type="noConversion"/>
  </si>
  <si>
    <t>V170L_KPN</t>
    <phoneticPr fontId="12" type="noConversion"/>
  </si>
  <si>
    <t>337A</t>
    <phoneticPr fontId="12" type="noConversion"/>
  </si>
  <si>
    <t>V200S_EPN V</t>
  </si>
  <si>
    <t>323C</t>
  </si>
  <si>
    <t>V200SR_EPN V</t>
    <phoneticPr fontId="12" type="noConversion"/>
  </si>
  <si>
    <t>323D</t>
    <phoneticPr fontId="12" type="noConversion"/>
  </si>
  <si>
    <t>V200SRN_EPN V</t>
    <phoneticPr fontId="12" type="noConversion"/>
  </si>
  <si>
    <t>323E</t>
    <phoneticPr fontId="12" type="noConversion"/>
  </si>
  <si>
    <t>V200SN_EPN</t>
  </si>
  <si>
    <t>323B</t>
  </si>
  <si>
    <t>339A</t>
    <phoneticPr fontId="12" type="noConversion"/>
  </si>
  <si>
    <t>V220S_MPN(VE)</t>
    <phoneticPr fontId="12" type="noConversion"/>
  </si>
  <si>
    <t>V140S_FPN</t>
  </si>
  <si>
    <t>328A</t>
  </si>
  <si>
    <t>328B</t>
  </si>
  <si>
    <t>V170S_DPN(VE)_CKD</t>
    <phoneticPr fontId="12" type="noConversion"/>
  </si>
  <si>
    <t>296A</t>
    <phoneticPr fontId="12" type="noConversion"/>
  </si>
  <si>
    <t>V200S_EPN V_CKD</t>
  </si>
  <si>
    <t>SD25</t>
    <phoneticPr fontId="12" type="noConversion"/>
  </si>
  <si>
    <t>SD25  C</t>
  </si>
  <si>
    <t>749C</t>
    <phoneticPr fontId="12" type="noConversion"/>
  </si>
  <si>
    <t>P2514Z_FPN(VE)</t>
    <phoneticPr fontId="12" type="noConversion"/>
  </si>
  <si>
    <t>842A</t>
    <phoneticPr fontId="12" type="noConversion"/>
  </si>
  <si>
    <t>P2514Z_FPN  C</t>
    <phoneticPr fontId="12" type="noConversion"/>
  </si>
  <si>
    <t>842B</t>
    <phoneticPr fontId="12" type="noConversion"/>
  </si>
  <si>
    <t>843A</t>
    <phoneticPr fontId="12" type="noConversion"/>
  </si>
  <si>
    <t>LFD</t>
    <phoneticPr fontId="12" type="noConversion"/>
  </si>
  <si>
    <t>481B</t>
    <phoneticPr fontId="12" type="noConversion"/>
  </si>
  <si>
    <t>SD45</t>
    <phoneticPr fontId="12" type="noConversion"/>
  </si>
  <si>
    <t>753A</t>
  </si>
  <si>
    <t>신규</t>
    <phoneticPr fontId="12" type="noConversion"/>
  </si>
  <si>
    <t>F24AF_FPN</t>
    <phoneticPr fontId="12" type="noConversion"/>
  </si>
  <si>
    <t>861A</t>
    <phoneticPr fontId="12" type="noConversion"/>
  </si>
  <si>
    <t>제품계</t>
    <phoneticPr fontId="12" type="noConversion"/>
  </si>
  <si>
    <t>Adaptor</t>
    <phoneticPr fontId="12" type="noConversion"/>
  </si>
  <si>
    <t>PS30W-14J1</t>
    <phoneticPr fontId="12" type="noConversion"/>
  </si>
  <si>
    <t>591B</t>
    <phoneticPr fontId="12" type="noConversion"/>
  </si>
  <si>
    <t>A3514_DPN</t>
    <phoneticPr fontId="12" type="noConversion"/>
  </si>
  <si>
    <t>A3514_DPNC</t>
  </si>
  <si>
    <t>A2514_DPN-14</t>
    <phoneticPr fontId="12" type="noConversion"/>
  </si>
  <si>
    <t>A2514_DPNI</t>
  </si>
  <si>
    <t>794A</t>
    <phoneticPr fontId="12" type="noConversion"/>
  </si>
  <si>
    <t>A10024S_EPN</t>
    <phoneticPr fontId="12" type="noConversion"/>
  </si>
  <si>
    <t>794D</t>
    <phoneticPr fontId="12" type="noConversion"/>
  </si>
  <si>
    <t>A2514_FPN(VE)</t>
    <phoneticPr fontId="12" type="noConversion"/>
  </si>
  <si>
    <t>797A</t>
    <phoneticPr fontId="12" type="noConversion"/>
  </si>
  <si>
    <t>A3514_FPN(VE)</t>
    <phoneticPr fontId="12" type="noConversion"/>
  </si>
  <si>
    <t>832B</t>
    <phoneticPr fontId="12" type="noConversion"/>
  </si>
  <si>
    <t>A3514_FPNI</t>
    <phoneticPr fontId="12" type="noConversion"/>
  </si>
  <si>
    <t>832C</t>
    <phoneticPr fontId="12" type="noConversion"/>
  </si>
  <si>
    <t>800B</t>
    <phoneticPr fontId="12" type="noConversion"/>
  </si>
  <si>
    <t>800A</t>
  </si>
  <si>
    <t>A4514N_FPNA</t>
  </si>
  <si>
    <t>A6024_FPN(VE)</t>
  </si>
  <si>
    <t>A3612_DPNW</t>
  </si>
  <si>
    <t>A4812_DPN</t>
  </si>
  <si>
    <t>거래선 계</t>
    <phoneticPr fontId="12" type="noConversion"/>
  </si>
  <si>
    <t>BOE</t>
  </si>
  <si>
    <t>A1514_EPN</t>
  </si>
  <si>
    <t>A2514_FPN</t>
    <phoneticPr fontId="12" type="noConversion"/>
  </si>
  <si>
    <t>생활가전</t>
    <phoneticPr fontId="12" type="noConversion"/>
  </si>
  <si>
    <t>HVPS</t>
    <phoneticPr fontId="12" type="noConversion"/>
  </si>
  <si>
    <t>Aircon</t>
  </si>
  <si>
    <t>Printer</t>
    <phoneticPr fontId="12" type="noConversion"/>
  </si>
  <si>
    <t>PN018SPR-HV</t>
    <phoneticPr fontId="12" type="noConversion"/>
  </si>
  <si>
    <t>237A</t>
    <phoneticPr fontId="12" type="noConversion"/>
  </si>
  <si>
    <t>PN019SPR-HV</t>
    <phoneticPr fontId="12" type="noConversion"/>
  </si>
  <si>
    <t>239A</t>
    <phoneticPr fontId="12" type="noConversion"/>
  </si>
  <si>
    <t>PNM4530-HV</t>
    <phoneticPr fontId="12" type="noConversion"/>
  </si>
  <si>
    <t>239B</t>
    <phoneticPr fontId="12" type="noConversion"/>
  </si>
  <si>
    <t>PN023SPR-HV</t>
    <phoneticPr fontId="12" type="noConversion"/>
  </si>
  <si>
    <t>238A</t>
    <phoneticPr fontId="12" type="noConversion"/>
  </si>
  <si>
    <t>PN029SPR-HV</t>
    <phoneticPr fontId="12" type="noConversion"/>
  </si>
  <si>
    <t>240A</t>
    <phoneticPr fontId="12" type="noConversion"/>
  </si>
  <si>
    <t>PNX7600-HV</t>
    <phoneticPr fontId="12" type="noConversion"/>
  </si>
  <si>
    <t>240B</t>
    <phoneticPr fontId="12" type="noConversion"/>
  </si>
  <si>
    <t>PNK7600-HV</t>
    <phoneticPr fontId="12" type="noConversion"/>
  </si>
  <si>
    <t>241A</t>
    <phoneticPr fontId="12" type="noConversion"/>
  </si>
  <si>
    <t>K7600-TIGER-HVPS</t>
    <phoneticPr fontId="12" type="noConversion"/>
  </si>
  <si>
    <t>241B</t>
    <phoneticPr fontId="12" type="noConversion"/>
  </si>
  <si>
    <t>PNC3010-HV</t>
    <phoneticPr fontId="12" type="noConversion"/>
  </si>
  <si>
    <t>242A</t>
    <phoneticPr fontId="12" type="noConversion"/>
  </si>
  <si>
    <t>PNC3020-HV</t>
    <phoneticPr fontId="12" type="noConversion"/>
  </si>
  <si>
    <t>243A</t>
    <phoneticPr fontId="12" type="noConversion"/>
  </si>
  <si>
    <t>PNC3030-HV</t>
    <phoneticPr fontId="12" type="noConversion"/>
  </si>
  <si>
    <t>244A</t>
    <phoneticPr fontId="12" type="noConversion"/>
  </si>
  <si>
    <t>PN034SPR-HV</t>
    <phoneticPr fontId="12" type="noConversion"/>
  </si>
  <si>
    <t>169A</t>
    <phoneticPr fontId="12" type="noConversion"/>
  </si>
  <si>
    <t>PN035SPR-HV</t>
    <phoneticPr fontId="12" type="noConversion"/>
  </si>
  <si>
    <t>177A</t>
    <phoneticPr fontId="12" type="noConversion"/>
  </si>
  <si>
    <t>PN032SPR-HV</t>
    <phoneticPr fontId="12" type="noConversion"/>
  </si>
  <si>
    <t>196A</t>
    <phoneticPr fontId="12" type="noConversion"/>
  </si>
  <si>
    <t>PN031SPR-HV</t>
  </si>
  <si>
    <t>205A</t>
  </si>
  <si>
    <t>PNX4300-HV</t>
    <phoneticPr fontId="12" type="noConversion"/>
  </si>
  <si>
    <t>212C</t>
    <phoneticPr fontId="12" type="noConversion"/>
  </si>
  <si>
    <t>PNK4350-HV</t>
    <phoneticPr fontId="12" type="noConversion"/>
  </si>
  <si>
    <t>237B</t>
    <phoneticPr fontId="12" type="noConversion"/>
  </si>
  <si>
    <t>PSPN2-TYPE3-V1</t>
    <phoneticPr fontId="12" type="noConversion"/>
  </si>
  <si>
    <t>097H</t>
    <phoneticPr fontId="12" type="noConversion"/>
  </si>
  <si>
    <t>PSPN2-TYPE3-V2</t>
    <phoneticPr fontId="12" type="noConversion"/>
  </si>
  <si>
    <t>090H</t>
    <phoneticPr fontId="12" type="noConversion"/>
  </si>
  <si>
    <t>PSPN2-TYPE3R-V1</t>
    <phoneticPr fontId="12" type="noConversion"/>
  </si>
  <si>
    <t>222D</t>
    <phoneticPr fontId="12" type="noConversion"/>
  </si>
  <si>
    <t>PSPN2-TYPE3R-V2</t>
    <phoneticPr fontId="12" type="noConversion"/>
  </si>
  <si>
    <t>223D</t>
    <phoneticPr fontId="12" type="noConversion"/>
  </si>
  <si>
    <t>PSPN2-TYPE4H-V2</t>
  </si>
  <si>
    <t>248A</t>
    <phoneticPr fontId="12" type="noConversion"/>
  </si>
  <si>
    <t>PSPN2-TYPE5H-V1</t>
    <phoneticPr fontId="12" type="noConversion"/>
  </si>
  <si>
    <t>249A</t>
    <phoneticPr fontId="12" type="noConversion"/>
  </si>
  <si>
    <t>PSPN2-TYPE5H-V2</t>
    <phoneticPr fontId="12" type="noConversion"/>
  </si>
  <si>
    <t>250A</t>
    <phoneticPr fontId="12" type="noConversion"/>
  </si>
  <si>
    <t>한화테크윈</t>
    <phoneticPr fontId="12" type="noConversion"/>
  </si>
  <si>
    <t>PD-Board</t>
    <phoneticPr fontId="12" type="noConversion"/>
  </si>
  <si>
    <t>232E</t>
    <phoneticPr fontId="12" type="noConversion"/>
  </si>
  <si>
    <t>Coway</t>
    <phoneticPr fontId="12" type="noConversion"/>
  </si>
  <si>
    <t>SMPS</t>
    <phoneticPr fontId="12" type="noConversion"/>
  </si>
  <si>
    <t>PN010MWJ-VF</t>
    <phoneticPr fontId="12" type="noConversion"/>
  </si>
  <si>
    <t>PN035MWJ-VF(C)</t>
    <phoneticPr fontId="12" type="noConversion"/>
  </si>
  <si>
    <t>PN036MWJ-VF</t>
    <phoneticPr fontId="12" type="noConversion"/>
  </si>
  <si>
    <t>PN022WWJ-VF(A)</t>
    <phoneticPr fontId="12" type="noConversion"/>
  </si>
  <si>
    <t>루시II</t>
    <phoneticPr fontId="12" type="noConversion"/>
  </si>
  <si>
    <t>미주향</t>
    <phoneticPr fontId="12" type="noConversion"/>
  </si>
  <si>
    <t>PN053WWJ-VF</t>
    <phoneticPr fontId="12" type="noConversion"/>
  </si>
  <si>
    <t>PN053WWJ-VF(A)</t>
    <phoneticPr fontId="12" type="noConversion"/>
  </si>
  <si>
    <t>비데</t>
  </si>
  <si>
    <t>PN020BWJ-VDC(A)</t>
    <phoneticPr fontId="12" type="noConversion"/>
  </si>
  <si>
    <t>PN020WWJ-VDC</t>
    <phoneticPr fontId="12" type="noConversion"/>
  </si>
  <si>
    <t>쥬서기</t>
  </si>
  <si>
    <t>기타</t>
  </si>
  <si>
    <t>PN20U-24J11</t>
  </si>
  <si>
    <t>대덕 GDS</t>
    <phoneticPr fontId="12" type="noConversion"/>
  </si>
  <si>
    <t>PLL035-D15</t>
    <phoneticPr fontId="12" type="noConversion"/>
  </si>
  <si>
    <t>PLL035-D18-47M</t>
    <phoneticPr fontId="12" type="noConversion"/>
  </si>
  <si>
    <t>내장형</t>
    <phoneticPr fontId="12" type="noConversion"/>
  </si>
  <si>
    <t>내장형</t>
  </si>
  <si>
    <t>PLL024-P13</t>
    <phoneticPr fontId="12" type="noConversion"/>
  </si>
  <si>
    <t>PLL024-P17</t>
    <phoneticPr fontId="12" type="noConversion"/>
  </si>
  <si>
    <t>PLL024-P18</t>
    <phoneticPr fontId="12" type="noConversion"/>
  </si>
  <si>
    <t>580mm, 5K</t>
    <phoneticPr fontId="12" type="noConversion"/>
  </si>
  <si>
    <t>T08</t>
    <phoneticPr fontId="12" type="noConversion"/>
  </si>
  <si>
    <t>AV</t>
    <phoneticPr fontId="12" type="noConversion"/>
  </si>
  <si>
    <t>A4514_FPNA</t>
    <phoneticPr fontId="12" type="noConversion"/>
  </si>
  <si>
    <t>800C</t>
    <phoneticPr fontId="12" type="noConversion"/>
  </si>
  <si>
    <t>827A</t>
    <phoneticPr fontId="12" type="noConversion"/>
  </si>
  <si>
    <t>827C</t>
    <phoneticPr fontId="12" type="noConversion"/>
  </si>
  <si>
    <t>799A</t>
    <phoneticPr fontId="12" type="noConversion"/>
  </si>
  <si>
    <t>799B</t>
    <phoneticPr fontId="12" type="noConversion"/>
  </si>
  <si>
    <t>799C</t>
    <phoneticPr fontId="12" type="noConversion"/>
  </si>
  <si>
    <t>799D</t>
    <phoneticPr fontId="12" type="noConversion"/>
  </si>
  <si>
    <t>PN4012NL</t>
    <phoneticPr fontId="12" type="noConversion"/>
  </si>
  <si>
    <t>A4012_FPN</t>
    <phoneticPr fontId="12" type="noConversion"/>
  </si>
  <si>
    <t>116A</t>
    <phoneticPr fontId="12" type="noConversion"/>
  </si>
  <si>
    <t>A5919_KPNL</t>
    <phoneticPr fontId="12" type="noConversion"/>
  </si>
  <si>
    <t>A5919N_KPNL</t>
    <phoneticPr fontId="12" type="noConversion"/>
  </si>
  <si>
    <t>A5919_KPNL_TH</t>
    <phoneticPr fontId="12" type="noConversion"/>
  </si>
  <si>
    <t>887C</t>
    <phoneticPr fontId="12" type="noConversion"/>
  </si>
  <si>
    <t>A5919_KPNL_WW</t>
    <phoneticPr fontId="12" type="noConversion"/>
  </si>
  <si>
    <t>887D</t>
    <phoneticPr fontId="12" type="noConversion"/>
  </si>
  <si>
    <t>A5919_KPNL_WW(W)</t>
    <phoneticPr fontId="12" type="noConversion"/>
  </si>
  <si>
    <t>887E</t>
    <phoneticPr fontId="12" type="noConversion"/>
  </si>
  <si>
    <t>A5919_KPNL(W)</t>
    <phoneticPr fontId="12" type="noConversion"/>
  </si>
  <si>
    <t>887F</t>
    <phoneticPr fontId="12" type="noConversion"/>
  </si>
  <si>
    <t>A5919N_KPNL_ITE</t>
    <phoneticPr fontId="12" type="noConversion"/>
  </si>
  <si>
    <t>887G</t>
    <phoneticPr fontId="12" type="noConversion"/>
  </si>
  <si>
    <t>POE</t>
    <phoneticPr fontId="12" type="noConversion"/>
  </si>
  <si>
    <t>P3014P_FPN</t>
    <phoneticPr fontId="12" type="noConversion"/>
  </si>
  <si>
    <t>850A</t>
    <phoneticPr fontId="12" type="noConversion"/>
  </si>
  <si>
    <t>기타</t>
    <phoneticPr fontId="12" type="noConversion"/>
  </si>
  <si>
    <t>PN3012AL</t>
    <phoneticPr fontId="12" type="noConversion"/>
  </si>
  <si>
    <t>013A</t>
    <phoneticPr fontId="12" type="noConversion"/>
  </si>
  <si>
    <t>PWL2204STCCM(K)</t>
    <phoneticPr fontId="12" type="noConversion"/>
  </si>
  <si>
    <t>232F</t>
    <phoneticPr fontId="12" type="noConversion"/>
  </si>
  <si>
    <t>W4(PN005STCA(N))</t>
    <phoneticPr fontId="12" type="noConversion"/>
  </si>
  <si>
    <t>PN020HTCA-9020V</t>
    <phoneticPr fontId="12" type="noConversion"/>
  </si>
  <si>
    <t>PN020HTCA-HCP6320(INDOOR)</t>
    <phoneticPr fontId="12" type="noConversion"/>
  </si>
  <si>
    <t>2745A</t>
    <phoneticPr fontId="12" type="noConversion"/>
  </si>
  <si>
    <t>2746A</t>
    <phoneticPr fontId="12" type="noConversion"/>
  </si>
  <si>
    <t>PN020STCA-NWF(A)</t>
    <phoneticPr fontId="12" type="noConversion"/>
  </si>
  <si>
    <t>APN-1105EBWW</t>
    <phoneticPr fontId="12" type="noConversion"/>
  </si>
  <si>
    <t>PN026BWJ-S1200</t>
    <phoneticPr fontId="12" type="noConversion"/>
  </si>
  <si>
    <t>PN026BWJ-S1400</t>
    <phoneticPr fontId="12" type="noConversion"/>
  </si>
  <si>
    <t>PN026BWJ-VF(A)</t>
    <phoneticPr fontId="12" type="noConversion"/>
  </si>
  <si>
    <t>PN038BWJ-VF</t>
    <phoneticPr fontId="12" type="noConversion"/>
  </si>
  <si>
    <t>PN007MWJ-V2</t>
    <phoneticPr fontId="12" type="noConversion"/>
  </si>
  <si>
    <t>PN007MWJ-V4</t>
    <phoneticPr fontId="12" type="noConversion"/>
  </si>
  <si>
    <t>청정기</t>
    <phoneticPr fontId="12" type="noConversion"/>
  </si>
  <si>
    <t>정수기</t>
    <phoneticPr fontId="12" type="noConversion"/>
  </si>
  <si>
    <t>1200mm, 3K</t>
    <phoneticPr fontId="12" type="noConversion"/>
  </si>
  <si>
    <t>OKI</t>
    <phoneticPr fontId="12" type="noConversion"/>
  </si>
  <si>
    <t>PN020POK-V2</t>
    <phoneticPr fontId="12" type="noConversion"/>
  </si>
  <si>
    <t>PN086POK-V1</t>
    <phoneticPr fontId="12" type="noConversion"/>
  </si>
  <si>
    <t>PN086POK-V2(A)</t>
    <phoneticPr fontId="12" type="noConversion"/>
  </si>
  <si>
    <t>PN086POK-V2(C)</t>
    <phoneticPr fontId="12" type="noConversion"/>
  </si>
  <si>
    <t>기타(관세, 환차 외)</t>
    <phoneticPr fontId="12" type="noConversion"/>
  </si>
  <si>
    <t>USD</t>
  </si>
  <si>
    <t>KRW</t>
  </si>
  <si>
    <t>1Q</t>
    <phoneticPr fontId="3" type="noConversion"/>
  </si>
  <si>
    <t>2Q</t>
    <phoneticPr fontId="3" type="noConversion"/>
  </si>
  <si>
    <t>3Q</t>
    <phoneticPr fontId="3" type="noConversion"/>
  </si>
  <si>
    <t>4Q</t>
    <phoneticPr fontId="3" type="noConversion"/>
  </si>
  <si>
    <t>단가</t>
    <phoneticPr fontId="3" type="noConversion"/>
  </si>
  <si>
    <t>PN002SHA(A)</t>
    <phoneticPr fontId="12" type="noConversion"/>
  </si>
  <si>
    <t>1375A</t>
    <phoneticPr fontId="12" type="noConversion"/>
  </si>
  <si>
    <t>PN003SHA(A)</t>
    <phoneticPr fontId="12" type="noConversion"/>
  </si>
  <si>
    <t>3190A</t>
    <phoneticPr fontId="12" type="noConversion"/>
  </si>
  <si>
    <t>PN004SHA(A)</t>
    <phoneticPr fontId="12" type="noConversion"/>
  </si>
  <si>
    <t>3822A</t>
    <phoneticPr fontId="12" type="noConversion"/>
  </si>
  <si>
    <t>A4012_FPNDA</t>
    <phoneticPr fontId="12" type="noConversion"/>
  </si>
  <si>
    <t>0009A</t>
    <phoneticPr fontId="12" type="noConversion"/>
  </si>
  <si>
    <t>1분기</t>
    <phoneticPr fontId="12" type="noConversion"/>
  </si>
  <si>
    <t>4월</t>
    <phoneticPr fontId="12" type="noConversion"/>
  </si>
  <si>
    <t>5월</t>
    <phoneticPr fontId="12" type="noConversion"/>
  </si>
  <si>
    <t>6월</t>
    <phoneticPr fontId="12" type="noConversion"/>
  </si>
  <si>
    <t>2분기</t>
    <phoneticPr fontId="12" type="noConversion"/>
  </si>
  <si>
    <t>상반기</t>
    <phoneticPr fontId="12" type="noConversion"/>
  </si>
  <si>
    <t>7월</t>
    <phoneticPr fontId="12" type="noConversion"/>
  </si>
  <si>
    <t>8월</t>
    <phoneticPr fontId="12" type="noConversion"/>
  </si>
  <si>
    <t>3분기</t>
    <phoneticPr fontId="12" type="noConversion"/>
  </si>
  <si>
    <t>11월</t>
    <phoneticPr fontId="12" type="noConversion"/>
  </si>
  <si>
    <t>12월</t>
    <phoneticPr fontId="12" type="noConversion"/>
  </si>
  <si>
    <t>4분기</t>
    <phoneticPr fontId="12" type="noConversion"/>
  </si>
  <si>
    <t>하반기</t>
    <phoneticPr fontId="12" type="noConversion"/>
  </si>
  <si>
    <t>PLF020-D33</t>
    <phoneticPr fontId="12" type="noConversion"/>
  </si>
  <si>
    <t>746F</t>
    <phoneticPr fontId="12" type="noConversion"/>
  </si>
  <si>
    <t>L23S0DSR_MPN</t>
    <phoneticPr fontId="12" type="noConversion"/>
  </si>
  <si>
    <t>887H</t>
    <phoneticPr fontId="12" type="noConversion"/>
  </si>
  <si>
    <t>A5919_KPNL_AR</t>
    <phoneticPr fontId="12" type="noConversion"/>
  </si>
  <si>
    <t>339B</t>
    <phoneticPr fontId="12" type="noConversion"/>
  </si>
  <si>
    <t>V220SN_MPN</t>
    <phoneticPr fontId="12" type="noConversion"/>
  </si>
  <si>
    <t>844D</t>
    <phoneticPr fontId="12" type="noConversion"/>
  </si>
  <si>
    <t>P32SF_MPN</t>
    <phoneticPr fontId="12" type="noConversion"/>
  </si>
  <si>
    <t>PLF020-D44</t>
    <phoneticPr fontId="12" type="noConversion"/>
  </si>
  <si>
    <t>PLL024-P12(A)</t>
    <phoneticPr fontId="12" type="noConversion"/>
  </si>
  <si>
    <t>PLL024-P15(A)</t>
    <phoneticPr fontId="12" type="noConversion"/>
  </si>
  <si>
    <t>PN026BWJ-S1400(A)</t>
    <phoneticPr fontId="12" type="noConversion"/>
  </si>
  <si>
    <t>827B</t>
    <phoneticPr fontId="12" type="noConversion"/>
  </si>
  <si>
    <t>887A</t>
    <phoneticPr fontId="12" type="noConversion"/>
  </si>
  <si>
    <t>887B</t>
    <phoneticPr fontId="12" type="noConversion"/>
  </si>
  <si>
    <t>소   계</t>
    <phoneticPr fontId="12" type="noConversion"/>
  </si>
  <si>
    <t>869A</t>
    <phoneticPr fontId="12" type="noConversion"/>
  </si>
  <si>
    <t>869B</t>
    <phoneticPr fontId="12" type="noConversion"/>
  </si>
  <si>
    <t>870A</t>
    <phoneticPr fontId="12" type="noConversion"/>
  </si>
  <si>
    <t>공장등</t>
    <phoneticPr fontId="12" type="noConversion"/>
  </si>
  <si>
    <t>PLS013-P100-48</t>
    <phoneticPr fontId="12" type="noConversion"/>
  </si>
  <si>
    <t>PLS013-P120-48</t>
    <phoneticPr fontId="12" type="noConversion"/>
  </si>
  <si>
    <t>PLS013-P150-48</t>
    <phoneticPr fontId="12" type="noConversion"/>
  </si>
  <si>
    <t>PSPN2-TYPE3R Lite-V1</t>
  </si>
  <si>
    <t>222F</t>
  </si>
  <si>
    <t>PSPN2-TYPE3R Lite-V2</t>
  </si>
  <si>
    <t>223G</t>
  </si>
  <si>
    <t>917A</t>
    <phoneticPr fontId="12" type="noConversion"/>
  </si>
  <si>
    <t>A2514_MPNL</t>
    <phoneticPr fontId="12" type="noConversion"/>
  </si>
  <si>
    <t>918A</t>
    <phoneticPr fontId="12" type="noConversion"/>
  </si>
  <si>
    <t>A3514_MPNL</t>
    <phoneticPr fontId="12" type="noConversion"/>
  </si>
  <si>
    <t>832D</t>
    <phoneticPr fontId="12" type="noConversion"/>
  </si>
  <si>
    <t>A3514_FPNT</t>
    <phoneticPr fontId="12" type="noConversion"/>
  </si>
  <si>
    <t>PN003SHA(B)</t>
    <phoneticPr fontId="12" type="noConversion"/>
  </si>
  <si>
    <t>PN003SHA(C)</t>
    <phoneticPr fontId="12" type="noConversion"/>
  </si>
  <si>
    <t>PN003SHA(D)</t>
    <phoneticPr fontId="12" type="noConversion"/>
  </si>
  <si>
    <t>3190B</t>
    <phoneticPr fontId="12" type="noConversion"/>
  </si>
  <si>
    <t>3190C</t>
    <phoneticPr fontId="12" type="noConversion"/>
  </si>
  <si>
    <t>3190D</t>
    <phoneticPr fontId="12" type="noConversion"/>
  </si>
  <si>
    <t>PN033BWJ-VF</t>
    <phoneticPr fontId="12" type="noConversion"/>
  </si>
  <si>
    <t>PN053WWJ-VF(B)</t>
    <phoneticPr fontId="12" type="noConversion"/>
  </si>
  <si>
    <t>년계</t>
    <phoneticPr fontId="3" type="noConversion"/>
  </si>
  <si>
    <t>917D</t>
    <phoneticPr fontId="12" type="noConversion"/>
  </si>
  <si>
    <t>A2514_MPNL_WW</t>
    <phoneticPr fontId="12" type="noConversion"/>
  </si>
  <si>
    <t>80W</t>
    <phoneticPr fontId="12" type="noConversion"/>
  </si>
  <si>
    <t>100W</t>
    <phoneticPr fontId="12" type="noConversion"/>
  </si>
  <si>
    <t>120W</t>
    <phoneticPr fontId="12" type="noConversion"/>
  </si>
  <si>
    <t>제조지</t>
    <phoneticPr fontId="12" type="noConversion"/>
  </si>
  <si>
    <t>QD</t>
  </si>
  <si>
    <t>SY</t>
  </si>
  <si>
    <t>SY</t>
    <phoneticPr fontId="12" type="noConversion"/>
  </si>
  <si>
    <t>SY</t>
    <phoneticPr fontId="12" type="noConversion"/>
  </si>
  <si>
    <t>QD</t>
    <phoneticPr fontId="12" type="noConversion"/>
  </si>
  <si>
    <t>SY</t>
    <phoneticPr fontId="12" type="noConversion"/>
  </si>
  <si>
    <t>SY</t>
    <phoneticPr fontId="12" type="noConversion"/>
  </si>
  <si>
    <t>기타</t>
    <phoneticPr fontId="12" type="noConversion"/>
  </si>
  <si>
    <t>SMPS</t>
    <phoneticPr fontId="12" type="noConversion"/>
  </si>
  <si>
    <t>1200mm, 5K</t>
    <phoneticPr fontId="12" type="noConversion"/>
  </si>
  <si>
    <t>580mm, 3K</t>
    <phoneticPr fontId="12" type="noConversion"/>
  </si>
  <si>
    <t>T08</t>
    <phoneticPr fontId="12" type="noConversion"/>
  </si>
  <si>
    <t>580mm, 5K</t>
    <phoneticPr fontId="12" type="noConversion"/>
  </si>
  <si>
    <t>PLN021-T0809150T4R-562</t>
    <phoneticPr fontId="12" type="noConversion"/>
  </si>
  <si>
    <t>T08</t>
    <phoneticPr fontId="12" type="noConversion"/>
  </si>
  <si>
    <t>1200mm, 4K</t>
    <phoneticPr fontId="12" type="noConversion"/>
  </si>
  <si>
    <t>T08</t>
    <phoneticPr fontId="12" type="noConversion"/>
  </si>
  <si>
    <t>1200mm, 5K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</si>
  <si>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</si>
  <si>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</si>
  <si>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</si>
  <si>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</si>
  <si>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1200mm, 3.5K</t>
    <phoneticPr fontId="12" type="noConversion"/>
  </si>
  <si>
    <t>T09</t>
    <phoneticPr fontId="12" type="noConversion"/>
  </si>
  <si>
    <t>1200mm, 5K</t>
    <phoneticPr fontId="12" type="noConversion"/>
  </si>
  <si>
    <t>PLN021-T0917350N2R-562</t>
    <phoneticPr fontId="12" type="noConversion"/>
  </si>
  <si>
    <t>1200mm, 5K</t>
    <phoneticPr fontId="12" type="noConversion"/>
  </si>
  <si>
    <t>T09</t>
    <phoneticPr fontId="12" type="noConversion"/>
  </si>
  <si>
    <t>PLN021-T0912340N2R-562</t>
    <phoneticPr fontId="12" type="noConversion"/>
  </si>
  <si>
    <t>PLN021-T0912350N2R-562</t>
    <phoneticPr fontId="12" type="noConversion"/>
  </si>
  <si>
    <t>PLN021-T0912365N2R-562</t>
    <phoneticPr fontId="12" type="noConversion"/>
  </si>
  <si>
    <t>2400mm, 5K</t>
    <phoneticPr fontId="12" type="noConversion"/>
  </si>
  <si>
    <t>580mm, 5K</t>
    <phoneticPr fontId="12" type="noConversion"/>
  </si>
  <si>
    <t>PLN021-T1010150T4S-562</t>
    <phoneticPr fontId="12" type="noConversion"/>
  </si>
  <si>
    <t>T10</t>
    <phoneticPr fontId="12" type="noConversion"/>
  </si>
  <si>
    <t>630mm, 5K</t>
    <phoneticPr fontId="12" type="noConversion"/>
  </si>
  <si>
    <t>PLN021-T1010650T4S-562</t>
    <phoneticPr fontId="12" type="noConversion"/>
  </si>
  <si>
    <t>PLN021-T1010665T4S-562</t>
    <phoneticPr fontId="12" type="noConversion"/>
  </si>
  <si>
    <t>830mm, 5K</t>
    <phoneticPr fontId="12" type="noConversion"/>
  </si>
  <si>
    <t>PLN021-T1015750T4S-562</t>
    <phoneticPr fontId="12" type="noConversion"/>
  </si>
  <si>
    <t>PLN021-T1015765T4S-562</t>
    <phoneticPr fontId="12" type="noConversion"/>
  </si>
  <si>
    <t>1200mm, 6.5K</t>
    <phoneticPr fontId="12" type="noConversion"/>
  </si>
  <si>
    <t>PLN021-T1038450T2C-562</t>
    <phoneticPr fontId="12" type="noConversion"/>
  </si>
  <si>
    <t>T09</t>
    <phoneticPr fontId="12" type="noConversion"/>
  </si>
  <si>
    <t>P230NQ_NPN</t>
  </si>
  <si>
    <t>934A</t>
    <phoneticPr fontId="12" type="noConversion"/>
  </si>
  <si>
    <t>P270NQ_NPN</t>
    <phoneticPr fontId="12" type="noConversion"/>
  </si>
  <si>
    <t>933A</t>
    <phoneticPr fontId="12" type="noConversion"/>
  </si>
  <si>
    <t>SY</t>
    <phoneticPr fontId="12" type="noConversion"/>
  </si>
  <si>
    <t>870B</t>
    <phoneticPr fontId="12" type="noConversion"/>
  </si>
  <si>
    <t>L32E1NR_KPN</t>
    <phoneticPr fontId="12" type="noConversion"/>
  </si>
  <si>
    <t>PN004SHA(B)</t>
    <phoneticPr fontId="12" type="noConversion"/>
  </si>
  <si>
    <t>3822B</t>
    <phoneticPr fontId="12" type="noConversion"/>
  </si>
  <si>
    <t>PN004SHA(C)</t>
    <phoneticPr fontId="12" type="noConversion"/>
  </si>
  <si>
    <t>3822C</t>
    <phoneticPr fontId="12" type="noConversion"/>
  </si>
  <si>
    <t>PN085SHA-VF</t>
    <phoneticPr fontId="12" type="noConversion"/>
  </si>
  <si>
    <t>0795B</t>
    <phoneticPr fontId="12" type="noConversion"/>
  </si>
  <si>
    <t>SY</t>
    <phoneticPr fontId="12" type="noConversion"/>
  </si>
  <si>
    <t>PLL035-D14A</t>
  </si>
  <si>
    <t>PLL029-D09A</t>
    <phoneticPr fontId="12" type="noConversion"/>
  </si>
  <si>
    <t>9월</t>
    <phoneticPr fontId="12" type="noConversion"/>
  </si>
  <si>
    <t>수량</t>
    <phoneticPr fontId="3" type="noConversion"/>
  </si>
  <si>
    <t>금액</t>
    <phoneticPr fontId="3" type="noConversion"/>
  </si>
  <si>
    <t>SMPS</t>
    <phoneticPr fontId="12" type="noConversion"/>
  </si>
  <si>
    <t>PLL031-P08</t>
  </si>
  <si>
    <t>PLL031-P12(A)</t>
  </si>
  <si>
    <t>PLL031-P13</t>
  </si>
  <si>
    <t>PLL031-P15(A)</t>
  </si>
  <si>
    <t>PLL031-P17</t>
  </si>
  <si>
    <t>PLL031-P18</t>
  </si>
  <si>
    <t>PLL038-P08</t>
  </si>
  <si>
    <t>A4024_FPN</t>
  </si>
  <si>
    <t>862A</t>
  </si>
  <si>
    <t>928D</t>
  </si>
  <si>
    <t>928A</t>
  </si>
  <si>
    <t>794E</t>
  </si>
  <si>
    <t>A3514_MPNL_WW</t>
  </si>
  <si>
    <t>918D</t>
  </si>
  <si>
    <t xml:space="preserve">SOCKET BASE </t>
    <phoneticPr fontId="12" type="noConversion"/>
  </si>
  <si>
    <t>SY</t>
    <phoneticPr fontId="12" type="noConversion"/>
  </si>
  <si>
    <t>BRACKET (80W)</t>
    <phoneticPr fontId="12" type="noConversion"/>
  </si>
  <si>
    <t>BRACKET (100W)</t>
    <phoneticPr fontId="12" type="noConversion"/>
  </si>
  <si>
    <t>CHAIN</t>
    <phoneticPr fontId="12" type="noConversion"/>
  </si>
  <si>
    <t xml:space="preserve">PENDANT </t>
    <phoneticPr fontId="12" type="noConversion"/>
  </si>
  <si>
    <t>SY</t>
    <phoneticPr fontId="12" type="noConversion"/>
  </si>
  <si>
    <t>120도</t>
    <phoneticPr fontId="12" type="noConversion"/>
  </si>
  <si>
    <t>PLN044-HB10150T412-563</t>
    <phoneticPr fontId="12" type="noConversion"/>
  </si>
  <si>
    <t>HVPS</t>
    <phoneticPr fontId="12" type="noConversion"/>
  </si>
  <si>
    <t>Printer</t>
    <phoneticPr fontId="12" type="noConversion"/>
  </si>
  <si>
    <t>PN015SPR-HV</t>
    <phoneticPr fontId="12" type="noConversion"/>
  </si>
  <si>
    <t>234A</t>
    <phoneticPr fontId="12" type="noConversion"/>
  </si>
  <si>
    <t>10월</t>
    <phoneticPr fontId="12" type="noConversion"/>
  </si>
  <si>
    <t>832E</t>
    <phoneticPr fontId="12" type="noConversion"/>
  </si>
  <si>
    <t>A3514_FPN  HF</t>
    <phoneticPr fontId="12" type="noConversion"/>
  </si>
  <si>
    <t>842D</t>
    <phoneticPr fontId="12" type="noConversion"/>
  </si>
  <si>
    <t>843D</t>
    <phoneticPr fontId="12" type="noConversion"/>
  </si>
  <si>
    <t>P2514Z_FPN  HF</t>
    <phoneticPr fontId="12" type="noConversion"/>
  </si>
  <si>
    <t>P3514Z_FPN  HF</t>
    <phoneticPr fontId="12" type="noConversion"/>
  </si>
  <si>
    <t>PLN021-T0908135N2R-562</t>
    <phoneticPr fontId="12" type="noConversion"/>
  </si>
  <si>
    <t>80도</t>
    <phoneticPr fontId="12" type="noConversion"/>
  </si>
  <si>
    <t>PLN044-HB10150T480-563</t>
    <phoneticPr fontId="12" type="noConversion"/>
  </si>
  <si>
    <t>80도</t>
    <phoneticPr fontId="12" type="noConversion"/>
  </si>
  <si>
    <t>PLN044-HB12150T480-563</t>
    <phoneticPr fontId="12" type="noConversion"/>
  </si>
  <si>
    <t>PN003SHA(E)</t>
    <phoneticPr fontId="12" type="noConversion"/>
  </si>
  <si>
    <t>3190E</t>
    <phoneticPr fontId="12" type="noConversion"/>
  </si>
  <si>
    <t>PN006SHA(A)</t>
    <phoneticPr fontId="12" type="noConversion"/>
  </si>
  <si>
    <t>PN006SHA(B)</t>
    <phoneticPr fontId="12" type="noConversion"/>
  </si>
  <si>
    <t>PN006SHA(C)</t>
    <phoneticPr fontId="12" type="noConversion"/>
  </si>
  <si>
    <t>4432A</t>
    <phoneticPr fontId="12" type="noConversion"/>
  </si>
  <si>
    <t>4432C</t>
    <phoneticPr fontId="12" type="noConversion"/>
  </si>
  <si>
    <t>4432B</t>
    <phoneticPr fontId="12" type="noConversion"/>
  </si>
  <si>
    <t>PLN021-T0916350N2R-563</t>
    <phoneticPr fontId="12" type="noConversion"/>
  </si>
  <si>
    <t>794G</t>
    <phoneticPr fontId="12" type="noConversion"/>
  </si>
  <si>
    <t>794H</t>
    <phoneticPr fontId="12" type="noConversion"/>
  </si>
  <si>
    <t>A10024_NPNT</t>
    <phoneticPr fontId="12" type="noConversion"/>
  </si>
  <si>
    <t>A10024_NPNF</t>
    <phoneticPr fontId="12" type="noConversion"/>
  </si>
  <si>
    <t>A5924_NPNF_WW</t>
    <phoneticPr fontId="12" type="noConversion"/>
  </si>
  <si>
    <t>A5924_NPNF</t>
    <phoneticPr fontId="12" type="noConversion"/>
  </si>
  <si>
    <t>A10024N_NPNT</t>
    <phoneticPr fontId="12" type="noConversion"/>
  </si>
  <si>
    <t>A6524_NPNL</t>
    <phoneticPr fontId="12" type="noConversion"/>
  </si>
  <si>
    <t>7772A</t>
    <phoneticPr fontId="12" type="noConversion"/>
  </si>
  <si>
    <t>PN110SHA-VF</t>
    <phoneticPr fontId="12" type="noConversion"/>
  </si>
  <si>
    <t>1064A</t>
    <phoneticPr fontId="12" type="noConversion"/>
  </si>
  <si>
    <t>237C</t>
    <phoneticPr fontId="12" type="noConversion"/>
  </si>
  <si>
    <t>PNK4350-R-HV</t>
    <phoneticPr fontId="12" type="noConversion"/>
  </si>
  <si>
    <t>2630A</t>
    <phoneticPr fontId="12" type="noConversion"/>
  </si>
  <si>
    <t>PN078AWJ-VF</t>
    <phoneticPr fontId="12" type="noConversion"/>
  </si>
  <si>
    <t>PLN044-HB08150T460-563</t>
    <phoneticPr fontId="12" type="noConversion"/>
  </si>
  <si>
    <t>60도</t>
    <phoneticPr fontId="12" type="noConversion"/>
  </si>
  <si>
    <t>PLN044-HB10150T460-563</t>
    <phoneticPr fontId="12" type="noConversion"/>
  </si>
  <si>
    <t>60도</t>
    <phoneticPr fontId="12" type="noConversion"/>
  </si>
  <si>
    <t>PLN044-HB12150T460-563</t>
    <phoneticPr fontId="12" type="noConversion"/>
  </si>
  <si>
    <t>PLN021-T0809165T4R-562</t>
    <phoneticPr fontId="12" type="noConversion"/>
  </si>
  <si>
    <t>600mm, 3K</t>
    <phoneticPr fontId="12" type="noConversion"/>
  </si>
  <si>
    <t>600mm, 3.5K</t>
    <phoneticPr fontId="12" type="noConversion"/>
  </si>
  <si>
    <t>600mm, 4K</t>
    <phoneticPr fontId="12" type="noConversion"/>
  </si>
  <si>
    <t>600mm, 5K</t>
    <phoneticPr fontId="12" type="noConversion"/>
  </si>
  <si>
    <t>600mm, 6.5K</t>
    <phoneticPr fontId="12" type="noConversion"/>
  </si>
  <si>
    <t>PLN021-T0908165N2R-562</t>
    <phoneticPr fontId="12" type="noConversion"/>
  </si>
  <si>
    <t>PLN021-T0911350N2R-563</t>
    <phoneticPr fontId="12" type="noConversion"/>
  </si>
  <si>
    <t>PLN021-T0911365N2R-563</t>
    <phoneticPr fontId="12" type="noConversion"/>
  </si>
  <si>
    <t>1200mm, 5K</t>
    <phoneticPr fontId="12" type="noConversion"/>
  </si>
  <si>
    <t>1200mm, 6.5K</t>
    <phoneticPr fontId="12" type="noConversion"/>
  </si>
  <si>
    <t>1200mm, 3K</t>
    <phoneticPr fontId="12" type="noConversion"/>
  </si>
  <si>
    <t>1200mm, 3.5K</t>
    <phoneticPr fontId="12" type="noConversion"/>
  </si>
  <si>
    <t>1200mm, 4K</t>
    <phoneticPr fontId="12" type="noConversion"/>
  </si>
  <si>
    <t>PLN021-T0916365N2R-563</t>
    <phoneticPr fontId="12" type="noConversion"/>
  </si>
  <si>
    <t xml:space="preserve">T9 회전소켓 </t>
  </si>
  <si>
    <t>T9 R17D</t>
    <phoneticPr fontId="12" type="noConversion"/>
  </si>
  <si>
    <t>T10 일반</t>
    <phoneticPr fontId="12" type="noConversion"/>
  </si>
  <si>
    <t>2400mm, 3K</t>
    <phoneticPr fontId="12" type="noConversion"/>
  </si>
  <si>
    <t>2400mm, 4K</t>
    <phoneticPr fontId="12" type="noConversion"/>
  </si>
  <si>
    <t>630mm, 6.5K</t>
    <phoneticPr fontId="12" type="noConversion"/>
  </si>
  <si>
    <t>830mm, 6.5K</t>
    <phoneticPr fontId="12" type="noConversion"/>
  </si>
  <si>
    <t>PLN021-T1019350T4S-562</t>
    <phoneticPr fontId="12" type="noConversion"/>
  </si>
  <si>
    <t>공장등</t>
    <phoneticPr fontId="12" type="noConversion"/>
  </si>
  <si>
    <t>T8 회전소켓</t>
    <phoneticPr fontId="12" type="noConversion"/>
  </si>
  <si>
    <t>T8 R17D</t>
    <phoneticPr fontId="12" type="noConversion"/>
  </si>
  <si>
    <t>2400mm, 5K</t>
    <phoneticPr fontId="12" type="noConversion"/>
  </si>
  <si>
    <t>2400mm, 6.5K</t>
    <phoneticPr fontId="12" type="noConversion"/>
  </si>
  <si>
    <t>신도리코</t>
    <phoneticPr fontId="12" type="noConversion"/>
  </si>
  <si>
    <t>Printer</t>
    <phoneticPr fontId="12" type="noConversion"/>
  </si>
  <si>
    <t>Printer</t>
    <phoneticPr fontId="12" type="noConversion"/>
  </si>
  <si>
    <t>금액</t>
    <phoneticPr fontId="3" type="noConversion"/>
  </si>
  <si>
    <t>844E</t>
    <phoneticPr fontId="12" type="noConversion"/>
  </si>
  <si>
    <t>P32SFN_MPN</t>
    <phoneticPr fontId="12" type="noConversion"/>
  </si>
  <si>
    <t>917C</t>
    <phoneticPr fontId="12" type="noConversion"/>
  </si>
  <si>
    <t>A2514_MPNL_TH</t>
    <phoneticPr fontId="12" type="noConversion"/>
  </si>
  <si>
    <t>PS30W-14J2</t>
    <phoneticPr fontId="12" type="noConversion"/>
  </si>
  <si>
    <t>566A</t>
    <phoneticPr fontId="12" type="noConversion"/>
  </si>
  <si>
    <t>794F</t>
    <phoneticPr fontId="12" type="noConversion"/>
  </si>
  <si>
    <t>A10024N_NPNF</t>
    <phoneticPr fontId="12" type="noConversion"/>
  </si>
  <si>
    <t>928B</t>
    <phoneticPr fontId="12" type="noConversion"/>
  </si>
  <si>
    <t>A5924N_NPNF</t>
    <phoneticPr fontId="12" type="noConversion"/>
  </si>
  <si>
    <t>PLN021-T0911340N2R-563</t>
    <phoneticPr fontId="12" type="noConversion"/>
  </si>
  <si>
    <t>1200mm, 4K</t>
    <phoneticPr fontId="12" type="noConversion"/>
  </si>
  <si>
    <t>PN1702CWM-600KR</t>
    <phoneticPr fontId="12" type="noConversion"/>
  </si>
  <si>
    <t>PN180WWJ-VF</t>
    <phoneticPr fontId="12" type="noConversion"/>
  </si>
  <si>
    <t>PN130ACW-VF</t>
    <phoneticPr fontId="12" type="noConversion"/>
  </si>
  <si>
    <t>PN080MCW-VF</t>
    <phoneticPr fontId="12" type="noConversion"/>
  </si>
  <si>
    <t>PLL019-D15-39M</t>
    <phoneticPr fontId="12" type="noConversion"/>
  </si>
  <si>
    <t>1200mm, 4K</t>
    <phoneticPr fontId="12" type="noConversion"/>
  </si>
  <si>
    <t>PLN044-HB08150T480-563</t>
    <phoneticPr fontId="12" type="noConversion"/>
  </si>
  <si>
    <t>PLN044-HB-B80</t>
    <phoneticPr fontId="12" type="noConversion"/>
  </si>
  <si>
    <t>PLN044-HB-B100</t>
    <phoneticPr fontId="12" type="noConversion"/>
  </si>
  <si>
    <t>PLN044-HB-P</t>
    <phoneticPr fontId="12" type="noConversion"/>
  </si>
  <si>
    <t>PLN044-HB-C</t>
    <phoneticPr fontId="12" type="noConversion"/>
  </si>
  <si>
    <t>PN105WCW-VF(A)</t>
    <phoneticPr fontId="12" type="noConversion"/>
  </si>
  <si>
    <t>339C</t>
    <phoneticPr fontId="12" type="noConversion"/>
  </si>
  <si>
    <t>V220S_MPN</t>
    <phoneticPr fontId="12" type="noConversion"/>
  </si>
  <si>
    <t>934B</t>
    <phoneticPr fontId="12" type="noConversion"/>
  </si>
  <si>
    <t>P270NQB_NPN</t>
    <phoneticPr fontId="12" type="noConversion"/>
  </si>
  <si>
    <t>PLF045-D30</t>
    <phoneticPr fontId="12" type="noConversion"/>
  </si>
  <si>
    <t>PLF045-D40</t>
    <phoneticPr fontId="12" type="noConversion"/>
  </si>
  <si>
    <t>Base Light</t>
  </si>
  <si>
    <t>1200mm, 3K</t>
    <phoneticPr fontId="12" type="noConversion"/>
  </si>
  <si>
    <t>PN037WCW-RY(A)</t>
    <phoneticPr fontId="12" type="noConversion"/>
  </si>
  <si>
    <t>PN037WCW-VF(A)</t>
    <phoneticPr fontId="12" type="noConversion"/>
  </si>
  <si>
    <t>PN048WWJ-VF(A)</t>
    <phoneticPr fontId="12" type="noConversion"/>
  </si>
  <si>
    <t>PLN021-T0907165N2R-563</t>
    <phoneticPr fontId="12" type="noConversion"/>
  </si>
  <si>
    <t>PN048WWJ-VF(B)</t>
    <phoneticPr fontId="12" type="noConversion"/>
  </si>
  <si>
    <t>L32S0XN_EPN</t>
    <phoneticPr fontId="12" type="noConversion"/>
  </si>
  <si>
    <t>750B</t>
    <phoneticPr fontId="12" type="noConversion"/>
  </si>
  <si>
    <t>V220SN_MPN_VE</t>
    <phoneticPr fontId="12" type="noConversion"/>
  </si>
  <si>
    <t>339D</t>
    <phoneticPr fontId="12" type="noConversion"/>
  </si>
  <si>
    <t>3190F</t>
    <phoneticPr fontId="12" type="noConversion"/>
  </si>
  <si>
    <t>PN003SHA(F)</t>
    <phoneticPr fontId="12" type="noConversion"/>
  </si>
  <si>
    <t>HP 프린팅</t>
    <phoneticPr fontId="12" type="noConversion"/>
  </si>
  <si>
    <t>PN048HTCA-9320VQP</t>
    <phoneticPr fontId="12" type="noConversion"/>
  </si>
  <si>
    <t>PN045WCW-FILTER</t>
    <phoneticPr fontId="12" type="noConversion"/>
  </si>
  <si>
    <t>PN120MWJ-VF(A)</t>
    <phoneticPr fontId="12" type="noConversion"/>
  </si>
  <si>
    <t>PLF020-D25</t>
    <phoneticPr fontId="12" type="noConversion"/>
  </si>
  <si>
    <t>PLF027-D13</t>
    <phoneticPr fontId="12" type="noConversion"/>
  </si>
  <si>
    <t>PLN021-T0809150T4R-563</t>
    <phoneticPr fontId="12" type="noConversion"/>
  </si>
  <si>
    <t>1200mm, 3K</t>
    <phoneticPr fontId="12" type="noConversion"/>
  </si>
  <si>
    <t>1200mm, 5K</t>
    <phoneticPr fontId="12" type="noConversion"/>
  </si>
  <si>
    <t>PLN021-T0813350T4R-563</t>
    <phoneticPr fontId="12" type="noConversion"/>
  </si>
  <si>
    <t>PLN021-T0908130N2R-562</t>
    <phoneticPr fontId="12" type="noConversion"/>
  </si>
  <si>
    <t>PLN021-T0912330N2R-562</t>
    <phoneticPr fontId="12" type="noConversion"/>
  </si>
  <si>
    <t>PLN021-T0916340N2R-563</t>
    <phoneticPr fontId="12" type="noConversion"/>
  </si>
  <si>
    <t>PLN044-HB-S</t>
    <phoneticPr fontId="12" type="noConversion"/>
  </si>
  <si>
    <t>PLF027-D17</t>
    <phoneticPr fontId="12" type="noConversion"/>
  </si>
  <si>
    <t>588mm, 高</t>
    <phoneticPr fontId="12" type="noConversion"/>
  </si>
  <si>
    <t>588mm, 50K</t>
    <phoneticPr fontId="12" type="noConversion"/>
  </si>
  <si>
    <t>1200mm, 高</t>
    <phoneticPr fontId="12" type="noConversion"/>
  </si>
  <si>
    <t>1200mm, 3.5K</t>
    <phoneticPr fontId="12" type="noConversion"/>
  </si>
  <si>
    <t>PN039BCW-VF</t>
    <phoneticPr fontId="12" type="noConversion"/>
  </si>
  <si>
    <t>PN052MWJ-VF(C)</t>
    <phoneticPr fontId="12" type="noConversion"/>
  </si>
  <si>
    <t>PN054ACW-LED</t>
    <phoneticPr fontId="12" type="noConversion"/>
  </si>
  <si>
    <t>PN054ACW-LKEY</t>
    <phoneticPr fontId="12" type="noConversion"/>
  </si>
  <si>
    <t>PN054ACW-LMAIN</t>
    <phoneticPr fontId="12" type="noConversion"/>
  </si>
  <si>
    <t>PN1703CWM-600JP</t>
    <phoneticPr fontId="12" type="noConversion"/>
  </si>
  <si>
    <t>TV/MFM</t>
  </si>
  <si>
    <t>LFD</t>
  </si>
  <si>
    <t>TV</t>
  </si>
  <si>
    <t>TV</t>
    <phoneticPr fontId="12" type="noConversion"/>
  </si>
  <si>
    <t>MNT</t>
    <phoneticPr fontId="12" type="noConversion"/>
  </si>
  <si>
    <t>MNT</t>
    <phoneticPr fontId="12" type="noConversion"/>
  </si>
  <si>
    <t>STB</t>
  </si>
  <si>
    <t>직관 내장</t>
    <phoneticPr fontId="12" type="noConversion"/>
  </si>
  <si>
    <t>PN054ACW-HKEY</t>
    <phoneticPr fontId="12" type="noConversion"/>
  </si>
  <si>
    <t>PN054ACW-LMAIN(A)</t>
    <phoneticPr fontId="12" type="noConversion"/>
  </si>
  <si>
    <t>PN054ACW-HMAIN(A)</t>
    <phoneticPr fontId="12" type="noConversion"/>
  </si>
  <si>
    <t>PN054ACW-HMAIN</t>
    <phoneticPr fontId="12" type="noConversion"/>
  </si>
  <si>
    <t>PN120MWJ-VF(B)</t>
    <phoneticPr fontId="12" type="noConversion"/>
  </si>
  <si>
    <t>PN120MWJ-VF(C)</t>
    <phoneticPr fontId="12" type="noConversion"/>
  </si>
  <si>
    <t>PLN021-T0835450T2C-563</t>
    <phoneticPr fontId="12" type="noConversion"/>
  </si>
  <si>
    <t>588mm, 3K</t>
    <phoneticPr fontId="12" type="noConversion"/>
  </si>
  <si>
    <t>588mm, 5K</t>
    <phoneticPr fontId="12" type="noConversion"/>
  </si>
  <si>
    <t>990A</t>
    <phoneticPr fontId="12" type="noConversion"/>
  </si>
  <si>
    <t>A3514_RPN</t>
    <phoneticPr fontId="12" type="noConversion"/>
  </si>
  <si>
    <t>PN007SHA(A)</t>
    <phoneticPr fontId="12" type="noConversion"/>
  </si>
  <si>
    <t>4704A</t>
    <phoneticPr fontId="12" type="noConversion"/>
  </si>
  <si>
    <t>HVPS+SMPS</t>
    <phoneticPr fontId="12" type="noConversion"/>
  </si>
  <si>
    <t>Printer</t>
    <phoneticPr fontId="12" type="noConversion"/>
  </si>
  <si>
    <t>X-MEN-V1</t>
  </si>
  <si>
    <t>A2514_RPN</t>
    <phoneticPr fontId="12" type="noConversion"/>
  </si>
  <si>
    <t>989A</t>
    <phoneticPr fontId="12" type="noConversion"/>
  </si>
  <si>
    <t>PN005SHA(A)</t>
    <phoneticPr fontId="12" type="noConversion"/>
  </si>
  <si>
    <t>4695A</t>
    <phoneticPr fontId="12" type="noConversion"/>
  </si>
  <si>
    <t>PN053WWJ-VF(C)</t>
    <phoneticPr fontId="12" type="noConversion"/>
  </si>
  <si>
    <t>PN005MWJ-VF(A)</t>
    <phoneticPr fontId="12" type="noConversion"/>
  </si>
  <si>
    <t>PN054ACW-JAGUAR</t>
    <phoneticPr fontId="12" type="noConversion"/>
  </si>
  <si>
    <t>PN019AWJ-V2</t>
    <phoneticPr fontId="12" type="noConversion"/>
  </si>
  <si>
    <t>PLL019-D19-48</t>
    <phoneticPr fontId="12" type="noConversion"/>
  </si>
  <si>
    <t>PLL019-D19-48M</t>
    <phoneticPr fontId="12" type="noConversion"/>
  </si>
  <si>
    <t>PLL029-D09</t>
    <phoneticPr fontId="12" type="noConversion"/>
  </si>
  <si>
    <t>PLL035-D14-37M</t>
    <phoneticPr fontId="12" type="noConversion"/>
  </si>
  <si>
    <t>PLF045-D27</t>
    <phoneticPr fontId="12" type="noConversion"/>
  </si>
  <si>
    <t>PLS013-P80-48</t>
    <phoneticPr fontId="12" type="noConversion"/>
  </si>
  <si>
    <t>PLN021-T0838430T2C-562</t>
    <phoneticPr fontId="12" type="noConversion"/>
  </si>
  <si>
    <t>PLN021-T0838450T2C-562</t>
    <phoneticPr fontId="12" type="noConversion"/>
  </si>
  <si>
    <t>PLN021-T0838465T2C-562</t>
    <phoneticPr fontId="12" type="noConversion"/>
  </si>
  <si>
    <t>PLN021-T0809130T4R-562</t>
    <phoneticPr fontId="12" type="noConversion"/>
  </si>
  <si>
    <t>PLN021-T0809140T4R-563</t>
    <phoneticPr fontId="12" type="noConversion"/>
  </si>
  <si>
    <t>PLN021-T0813330T4R-563</t>
    <phoneticPr fontId="12" type="noConversion"/>
  </si>
  <si>
    <t>PLN021-T0813340T4R-563</t>
    <phoneticPr fontId="12" type="noConversion"/>
  </si>
  <si>
    <t>PLN021-T0815330T4R-562</t>
    <phoneticPr fontId="12" type="noConversion"/>
  </si>
  <si>
    <t>PLN021-T0815340T4R-562</t>
    <phoneticPr fontId="12" type="noConversion"/>
  </si>
  <si>
    <t>PLN021-T0815350T4R-562</t>
    <phoneticPr fontId="12" type="noConversion"/>
  </si>
  <si>
    <t>PLN021-T0815365T4R-562</t>
    <phoneticPr fontId="12" type="noConversion"/>
  </si>
  <si>
    <t>PLN021-T0925430N2C-562</t>
    <phoneticPr fontId="12" type="noConversion"/>
  </si>
  <si>
    <t>PLN021-T0925440N2C-562</t>
    <phoneticPr fontId="12" type="noConversion"/>
  </si>
  <si>
    <t>PLN021-T0925450N2C-562</t>
    <phoneticPr fontId="12" type="noConversion"/>
  </si>
  <si>
    <t>PLN021-T0936450N2C-563</t>
    <phoneticPr fontId="12" type="noConversion"/>
  </si>
  <si>
    <t>PLN021-T0917330N2R-562</t>
    <phoneticPr fontId="12" type="noConversion"/>
  </si>
  <si>
    <t>PLN021-T0917335N2R-562</t>
    <phoneticPr fontId="12" type="noConversion"/>
  </si>
  <si>
    <t>PLN021-T0917340N2R-562</t>
    <phoneticPr fontId="12" type="noConversion"/>
  </si>
  <si>
    <t>PLN021-T0908140N2R-562</t>
    <phoneticPr fontId="12" type="noConversion"/>
  </si>
  <si>
    <t>PLN021-T0908150N2R-562</t>
    <phoneticPr fontId="12" type="noConversion"/>
  </si>
  <si>
    <t>PLN021-T0907150N2R-563</t>
    <phoneticPr fontId="12" type="noConversion"/>
  </si>
  <si>
    <t>PLN021-T0907550N2R-563</t>
    <phoneticPr fontId="12" type="noConversion"/>
  </si>
  <si>
    <t>PLN021-T0911330N2R-563</t>
    <phoneticPr fontId="12" type="noConversion"/>
  </si>
  <si>
    <t>PLN021-T0916330N2R-563</t>
    <phoneticPr fontId="12" type="noConversion"/>
  </si>
  <si>
    <t>PLN021-T0912335N2R-562</t>
    <phoneticPr fontId="12" type="noConversion"/>
  </si>
  <si>
    <t>PLN021-T0916330N2R-562</t>
    <phoneticPr fontId="12" type="noConversion"/>
  </si>
  <si>
    <t>PLN021-T0916335N2R-563</t>
    <phoneticPr fontId="12" type="noConversion"/>
  </si>
  <si>
    <t>PLN044-HB08150T412-563</t>
    <phoneticPr fontId="12" type="noConversion"/>
  </si>
  <si>
    <t>PLN044-HB12150T412-563</t>
    <phoneticPr fontId="12" type="noConversion"/>
  </si>
  <si>
    <t>SDH-SDPW2(SDH-SDPW1)</t>
    <phoneticPr fontId="12" type="noConversion"/>
  </si>
  <si>
    <t>신재생에너지</t>
    <phoneticPr fontId="12" type="noConversion"/>
  </si>
  <si>
    <t>태양광</t>
    <phoneticPr fontId="12" type="noConversion"/>
  </si>
  <si>
    <t>300W</t>
  </si>
  <si>
    <t>3KW</t>
  </si>
  <si>
    <t>PIP101-3K</t>
  </si>
  <si>
    <t>10KW</t>
  </si>
  <si>
    <t>PIP301-10K</t>
  </si>
  <si>
    <t>PN006SHA(D)</t>
    <phoneticPr fontId="12" type="noConversion"/>
  </si>
  <si>
    <t>4432D</t>
    <phoneticPr fontId="12" type="noConversion"/>
  </si>
  <si>
    <t>4735A</t>
    <phoneticPr fontId="12" type="noConversion"/>
  </si>
  <si>
    <t>PN008SHA(A)</t>
    <phoneticPr fontId="12" type="noConversion"/>
  </si>
  <si>
    <t>KINGBIRD-V1 N</t>
  </si>
  <si>
    <t>207D</t>
  </si>
  <si>
    <t>KINGBIRD-V2 N</t>
  </si>
  <si>
    <t>206D</t>
  </si>
  <si>
    <t>1200mm, 3K</t>
    <phoneticPr fontId="12" type="noConversion"/>
  </si>
  <si>
    <t>PLN021-T0813365T4R-563</t>
    <phoneticPr fontId="12" type="noConversion"/>
  </si>
  <si>
    <t>1200mm, 6.5K</t>
    <phoneticPr fontId="12" type="noConversion"/>
  </si>
  <si>
    <t>PLN021-T0907540N2R-563</t>
    <phoneticPr fontId="12" type="noConversion"/>
  </si>
  <si>
    <t>588mm, 4K</t>
    <phoneticPr fontId="12" type="noConversion"/>
  </si>
  <si>
    <t>2400mm, 6.5K</t>
    <phoneticPr fontId="12" type="noConversion"/>
  </si>
  <si>
    <t>PN054ACW-HMAIN(TW)</t>
    <phoneticPr fontId="12" type="noConversion"/>
  </si>
  <si>
    <t>PN054ACW-JAGUAR(A)</t>
    <phoneticPr fontId="12" type="noConversion"/>
  </si>
  <si>
    <t>HKC</t>
    <phoneticPr fontId="12" type="noConversion"/>
  </si>
  <si>
    <t>A3514_FPN(VE)</t>
  </si>
  <si>
    <t>800C</t>
  </si>
  <si>
    <t>A3514_DPN</t>
  </si>
  <si>
    <t>동아</t>
    <phoneticPr fontId="12" type="noConversion"/>
  </si>
  <si>
    <t>SMPS</t>
    <phoneticPr fontId="12" type="noConversion"/>
  </si>
  <si>
    <t>AV</t>
    <phoneticPr fontId="12" type="noConversion"/>
  </si>
  <si>
    <t>V200SR_EPN V</t>
  </si>
  <si>
    <t>323D</t>
  </si>
  <si>
    <t>V200SRN_EPN V</t>
  </si>
  <si>
    <t>323E</t>
  </si>
  <si>
    <t>799B</t>
  </si>
  <si>
    <t>범진</t>
    <phoneticPr fontId="12" type="noConversion"/>
  </si>
  <si>
    <t>323C</t>
    <phoneticPr fontId="12" type="noConversion"/>
  </si>
  <si>
    <t>323D</t>
    <phoneticPr fontId="12" type="noConversion"/>
  </si>
  <si>
    <t>323E</t>
    <phoneticPr fontId="12" type="noConversion"/>
  </si>
  <si>
    <t>V220S_MPN</t>
  </si>
  <si>
    <t>P64QF_EPN</t>
  </si>
  <si>
    <t>690A</t>
  </si>
  <si>
    <t>L32S0Z_EPN</t>
  </si>
  <si>
    <t>786A</t>
  </si>
  <si>
    <t>A3514N_RPN</t>
    <phoneticPr fontId="12" type="noConversion"/>
  </si>
  <si>
    <t>990B</t>
    <phoneticPr fontId="12" type="noConversion"/>
  </si>
  <si>
    <t>X-MEN-V2I</t>
  </si>
  <si>
    <t>254B</t>
  </si>
  <si>
    <t>PN052MWJ-VF(D)</t>
    <phoneticPr fontId="12" type="noConversion"/>
  </si>
  <si>
    <t>PN054ACW-HMAIN(CEE)</t>
    <phoneticPr fontId="12" type="noConversion"/>
  </si>
  <si>
    <t>PN054ACW-LKEY(A)</t>
    <phoneticPr fontId="12" type="noConversion"/>
  </si>
  <si>
    <t>PN054ACW-LMAIN(B)</t>
    <phoneticPr fontId="12" type="noConversion"/>
  </si>
  <si>
    <t>PN054ACW-LMAIN(CEE)</t>
    <phoneticPr fontId="12" type="noConversion"/>
  </si>
  <si>
    <t>989A</t>
  </si>
  <si>
    <t>989B</t>
  </si>
  <si>
    <t>말타니</t>
    <phoneticPr fontId="12" type="noConversion"/>
  </si>
  <si>
    <t>에어컨</t>
  </si>
  <si>
    <t>A4012_FPNDA</t>
  </si>
  <si>
    <t>0009A</t>
  </si>
  <si>
    <t>A4012_MT</t>
    <phoneticPr fontId="12" type="noConversion"/>
  </si>
  <si>
    <t>400W</t>
  </si>
  <si>
    <t>3.6KW</t>
  </si>
  <si>
    <t>PIP104-3K6</t>
  </si>
  <si>
    <t>V100LN_DPN2</t>
    <phoneticPr fontId="12" type="noConversion"/>
  </si>
  <si>
    <t>L46SF_DPN</t>
  </si>
  <si>
    <t>610B</t>
  </si>
  <si>
    <t>PN011MWJ-VF</t>
    <phoneticPr fontId="12" type="noConversion"/>
  </si>
  <si>
    <t>PN011MWJ-VF(A)</t>
    <phoneticPr fontId="12" type="noConversion"/>
  </si>
  <si>
    <t>PN020ACW-V2</t>
    <phoneticPr fontId="12" type="noConversion"/>
  </si>
  <si>
    <t>PN036MWJ-VF(A)</t>
    <phoneticPr fontId="12" type="noConversion"/>
  </si>
  <si>
    <t>PN054ACW-HMAIN(HK)</t>
    <phoneticPr fontId="12" type="noConversion"/>
  </si>
  <si>
    <t>PN054ACW-LMAIN(DACH)</t>
    <phoneticPr fontId="12" type="noConversion"/>
  </si>
  <si>
    <t>PN1702CWM-500WIFI</t>
    <phoneticPr fontId="12" type="noConversion"/>
  </si>
  <si>
    <t>V220SN_MPN_VE</t>
    <phoneticPr fontId="12" type="noConversion"/>
  </si>
  <si>
    <t>339D</t>
    <phoneticPr fontId="12" type="noConversion"/>
  </si>
  <si>
    <t>A3514_RPN</t>
    <phoneticPr fontId="12" type="noConversion"/>
  </si>
  <si>
    <t>A3514N_RPN</t>
    <phoneticPr fontId="12" type="noConversion"/>
  </si>
  <si>
    <t>990A</t>
    <phoneticPr fontId="12" type="noConversion"/>
  </si>
  <si>
    <t>990B</t>
    <phoneticPr fontId="12" type="noConversion"/>
  </si>
  <si>
    <t>1200mm, 5K</t>
    <phoneticPr fontId="12" type="noConversion"/>
  </si>
  <si>
    <t>PN045WCW-FILTER(A)</t>
    <phoneticPr fontId="12" type="noConversion"/>
  </si>
  <si>
    <t>V70D_DPN(E)</t>
    <phoneticPr fontId="12" type="noConversion"/>
  </si>
  <si>
    <t>297C</t>
    <phoneticPr fontId="12" type="noConversion"/>
  </si>
  <si>
    <t>V170LN_FPN</t>
  </si>
  <si>
    <t>325B</t>
    <phoneticPr fontId="12" type="noConversion"/>
  </si>
  <si>
    <t>V220S_MPN_VE</t>
  </si>
  <si>
    <t>101B</t>
    <phoneticPr fontId="12" type="noConversion"/>
  </si>
  <si>
    <t>PN3012NL</t>
  </si>
  <si>
    <t>PLF027-D22</t>
    <phoneticPr fontId="12" type="noConversion"/>
  </si>
  <si>
    <t>PN021BWJ-VF(A)</t>
    <phoneticPr fontId="12" type="noConversion"/>
  </si>
  <si>
    <t>PN021BWJ-VF(B)</t>
    <phoneticPr fontId="12" type="noConversion"/>
  </si>
  <si>
    <t>A2514N_RPN</t>
    <phoneticPr fontId="12" type="noConversion"/>
  </si>
  <si>
    <t>989B</t>
    <phoneticPr fontId="12" type="noConversion"/>
  </si>
  <si>
    <t>PN045WCW-VDC(B)</t>
    <phoneticPr fontId="12" type="noConversion"/>
  </si>
  <si>
    <t>PN053WWJ-VF(D)</t>
    <phoneticPr fontId="12" type="noConversion"/>
  </si>
  <si>
    <t>1200mm, 3.5K</t>
    <phoneticPr fontId="12" type="noConversion"/>
  </si>
  <si>
    <t>PLN021-T0813335T4R-563</t>
    <phoneticPr fontId="12" type="noConversion"/>
  </si>
  <si>
    <t>1200mm, 3.5K</t>
    <phoneticPr fontId="12" type="noConversion"/>
  </si>
  <si>
    <t>PLN021-T0911335N2R-563</t>
    <phoneticPr fontId="12" type="noConversion"/>
  </si>
  <si>
    <t>PN020ACW-V2(A)</t>
    <phoneticPr fontId="12" type="noConversion"/>
  </si>
  <si>
    <t>A1514_EPN2</t>
    <phoneticPr fontId="12" type="noConversion"/>
  </si>
  <si>
    <t>590D</t>
    <phoneticPr fontId="12" type="noConversion"/>
  </si>
  <si>
    <t>PN002SHA(B)</t>
    <phoneticPr fontId="12" type="noConversion"/>
  </si>
  <si>
    <t>1375B</t>
    <phoneticPr fontId="12" type="noConversion"/>
  </si>
  <si>
    <t>PN3012NL-KT</t>
    <phoneticPr fontId="12" type="noConversion"/>
  </si>
  <si>
    <t>101J</t>
    <phoneticPr fontId="12" type="noConversion"/>
  </si>
  <si>
    <t>PN24E-12J10L</t>
    <phoneticPr fontId="12" type="noConversion"/>
  </si>
  <si>
    <t>110A</t>
    <phoneticPr fontId="12" type="noConversion"/>
  </si>
  <si>
    <t>SMPS</t>
    <phoneticPr fontId="3" type="noConversion"/>
  </si>
  <si>
    <t>Adapt</t>
    <phoneticPr fontId="3" type="noConversion"/>
  </si>
  <si>
    <t>거래선계</t>
    <phoneticPr fontId="3" type="noConversion"/>
  </si>
  <si>
    <t>SEC 가전</t>
    <phoneticPr fontId="3" type="noConversion"/>
  </si>
  <si>
    <t>에어컨외</t>
    <phoneticPr fontId="3" type="noConversion"/>
  </si>
  <si>
    <t>HVPS</t>
    <phoneticPr fontId="3" type="noConversion"/>
  </si>
  <si>
    <t>냉장고</t>
    <phoneticPr fontId="3" type="noConversion"/>
  </si>
  <si>
    <t>HP</t>
    <phoneticPr fontId="3" type="noConversion"/>
  </si>
  <si>
    <t>Laser-Print</t>
    <phoneticPr fontId="3" type="noConversion"/>
  </si>
  <si>
    <t>LVPS</t>
    <phoneticPr fontId="3" type="noConversion"/>
  </si>
  <si>
    <t>일체형</t>
    <phoneticPr fontId="3" type="noConversion"/>
  </si>
  <si>
    <t>코웨이</t>
    <phoneticPr fontId="3" type="noConversion"/>
  </si>
  <si>
    <t>청정기</t>
  </si>
  <si>
    <t>대덕-C</t>
    <phoneticPr fontId="3" type="noConversion"/>
  </si>
  <si>
    <t>LED 조명</t>
    <phoneticPr fontId="3" type="noConversion"/>
  </si>
  <si>
    <t>SET</t>
    <phoneticPr fontId="3" type="noConversion"/>
  </si>
  <si>
    <t>한화테크윈</t>
    <phoneticPr fontId="3" type="noConversion"/>
  </si>
  <si>
    <t>CCD</t>
    <phoneticPr fontId="3" type="noConversion"/>
  </si>
  <si>
    <t>SMPS외</t>
    <phoneticPr fontId="3" type="noConversion"/>
  </si>
  <si>
    <t>신사업</t>
    <phoneticPr fontId="3" type="noConversion"/>
  </si>
  <si>
    <t>태양광</t>
    <phoneticPr fontId="3" type="noConversion"/>
  </si>
  <si>
    <t>인버터외</t>
    <phoneticPr fontId="3" type="noConversion"/>
  </si>
  <si>
    <t>기타(신도,OKI, 말타니, 위니아)</t>
    <phoneticPr fontId="3" type="noConversion"/>
  </si>
  <si>
    <t>SEC VD</t>
    <phoneticPr fontId="3" type="noConversion"/>
  </si>
  <si>
    <t>TV</t>
    <phoneticPr fontId="3" type="noConversion"/>
  </si>
  <si>
    <t>PD-B'D</t>
    <phoneticPr fontId="3" type="noConversion"/>
  </si>
  <si>
    <t>SMPS</t>
    <phoneticPr fontId="3" type="noConversion"/>
  </si>
  <si>
    <t>계</t>
    <phoneticPr fontId="3" type="noConversion"/>
  </si>
  <si>
    <t>MNT</t>
    <phoneticPr fontId="3" type="noConversion"/>
  </si>
  <si>
    <t>Adapt</t>
    <phoneticPr fontId="3" type="noConversion"/>
  </si>
  <si>
    <t>계</t>
    <phoneticPr fontId="3" type="noConversion"/>
  </si>
  <si>
    <t>AV</t>
    <phoneticPr fontId="3" type="noConversion"/>
  </si>
  <si>
    <t>STB</t>
    <phoneticPr fontId="3" type="noConversion"/>
  </si>
  <si>
    <t>거래선계</t>
    <phoneticPr fontId="3" type="noConversion"/>
  </si>
  <si>
    <t>청정기외</t>
    <phoneticPr fontId="3" type="noConversion"/>
  </si>
  <si>
    <t>합 계</t>
    <phoneticPr fontId="12" type="noConversion"/>
  </si>
  <si>
    <t>구분</t>
    <phoneticPr fontId="3" type="noConversion"/>
  </si>
  <si>
    <t>212D</t>
    <phoneticPr fontId="12" type="noConversion"/>
  </si>
  <si>
    <t>PNX4300-CITRINE</t>
    <phoneticPr fontId="12" type="noConversion"/>
  </si>
  <si>
    <t>237D</t>
    <phoneticPr fontId="12" type="noConversion"/>
  </si>
  <si>
    <t>PNK4350-PEARL</t>
    <phoneticPr fontId="12" type="noConversion"/>
  </si>
  <si>
    <t>PN039BCW-V1</t>
    <phoneticPr fontId="12" type="noConversion"/>
  </si>
  <si>
    <t>L32E1P_KPN V</t>
    <phoneticPr fontId="12" type="noConversion"/>
  </si>
  <si>
    <t>V70DN_DPN(E)</t>
    <phoneticPr fontId="12" type="noConversion"/>
  </si>
  <si>
    <t>746G</t>
    <phoneticPr fontId="12" type="noConversion"/>
  </si>
  <si>
    <t>843C</t>
    <phoneticPr fontId="12" type="noConversion"/>
  </si>
  <si>
    <t>P3514ZN_FPN</t>
    <phoneticPr fontId="12" type="noConversion"/>
  </si>
  <si>
    <t>A6524_NPNL_TH</t>
    <phoneticPr fontId="12" type="noConversion"/>
  </si>
  <si>
    <t>A6524_NPNL_POL</t>
    <phoneticPr fontId="12" type="noConversion"/>
  </si>
  <si>
    <t>7772B</t>
    <phoneticPr fontId="12" type="noConversion"/>
  </si>
  <si>
    <t>7772C</t>
    <phoneticPr fontId="12" type="noConversion"/>
  </si>
  <si>
    <t>2400mm, 3.5K</t>
    <phoneticPr fontId="12" type="noConversion"/>
  </si>
  <si>
    <t>PLN021-T1019365T4S-562</t>
    <phoneticPr fontId="12" type="noConversion"/>
  </si>
  <si>
    <t>1200mm, 6.5K</t>
    <phoneticPr fontId="12" type="noConversion"/>
  </si>
  <si>
    <t>L23S0DSR_RPN</t>
    <phoneticPr fontId="12" type="noConversion"/>
  </si>
  <si>
    <t>A2514N_RPN(BOE)</t>
    <phoneticPr fontId="12" type="noConversion"/>
  </si>
  <si>
    <t>A6524_RPN</t>
    <phoneticPr fontId="12" type="noConversion"/>
  </si>
  <si>
    <t>7772D</t>
    <phoneticPr fontId="12" type="noConversion"/>
  </si>
  <si>
    <t>PN020BWJ-VDC</t>
    <phoneticPr fontId="12" type="noConversion"/>
  </si>
  <si>
    <t>PN026BWJ-VF(E)</t>
    <phoneticPr fontId="12" type="noConversion"/>
  </si>
  <si>
    <t>PLL029-D09-24M</t>
    <phoneticPr fontId="12" type="noConversion"/>
  </si>
  <si>
    <t>PLL024-P08</t>
    <phoneticPr fontId="12" type="noConversion"/>
  </si>
  <si>
    <t>PLL048-P08</t>
    <phoneticPr fontId="12" type="noConversion"/>
  </si>
  <si>
    <t>PLL048-P12</t>
    <phoneticPr fontId="12" type="noConversion"/>
  </si>
  <si>
    <t>PLL048-P17</t>
    <phoneticPr fontId="12" type="noConversion"/>
  </si>
  <si>
    <t>PN002ACW-CHARGER(A)</t>
    <phoneticPr fontId="12" type="noConversion"/>
  </si>
  <si>
    <t>PN002ACW-KEY</t>
    <phoneticPr fontId="12" type="noConversion"/>
  </si>
  <si>
    <t>PIP102-300</t>
    <phoneticPr fontId="12" type="noConversion"/>
  </si>
  <si>
    <t>PLL048-P18</t>
    <phoneticPr fontId="12" type="noConversion"/>
  </si>
  <si>
    <t>580mm, 5K</t>
  </si>
  <si>
    <t>PLN021-T0907150N2R-563B</t>
    <phoneticPr fontId="12" type="noConversion"/>
  </si>
  <si>
    <t>1200mm, 5K</t>
  </si>
  <si>
    <t>PLN021-T0920350N2R-564</t>
    <phoneticPr fontId="12" type="noConversion"/>
  </si>
  <si>
    <t>PN105WCW-VF(C)</t>
    <phoneticPr fontId="12" type="noConversion"/>
  </si>
  <si>
    <t>PN105WCW-VF(D)</t>
    <phoneticPr fontId="12" type="noConversion"/>
  </si>
  <si>
    <t>882B</t>
    <phoneticPr fontId="12" type="noConversion"/>
  </si>
  <si>
    <t>F32E1P_RPN</t>
    <phoneticPr fontId="12" type="noConversion"/>
  </si>
  <si>
    <t>P230NQ_TPN</t>
    <phoneticPr fontId="12" type="noConversion"/>
  </si>
  <si>
    <t>1066B</t>
    <phoneticPr fontId="12" type="noConversion"/>
  </si>
  <si>
    <t>P270NQ_TPN</t>
    <phoneticPr fontId="12" type="noConversion"/>
  </si>
  <si>
    <t>1066A</t>
    <phoneticPr fontId="12" type="noConversion"/>
  </si>
  <si>
    <t>A14024_TPN</t>
    <phoneticPr fontId="12" type="noConversion"/>
  </si>
  <si>
    <t>1024A</t>
    <phoneticPr fontId="12" type="noConversion"/>
  </si>
  <si>
    <t>PN009SHA(B)</t>
    <phoneticPr fontId="12" type="noConversion"/>
  </si>
  <si>
    <t>4704C</t>
    <phoneticPr fontId="12" type="noConversion"/>
  </si>
  <si>
    <t>PLL048-P11</t>
    <phoneticPr fontId="12" type="noConversion"/>
  </si>
  <si>
    <t>PLL048-P14</t>
    <phoneticPr fontId="12" type="noConversion"/>
  </si>
  <si>
    <t>PLN021-T0907150N2R-564B</t>
    <phoneticPr fontId="12" type="noConversion"/>
  </si>
  <si>
    <t>PN054ACW-JAGUAR(B)</t>
    <phoneticPr fontId="12" type="noConversion"/>
  </si>
  <si>
    <t>A3026E_RPN</t>
  </si>
  <si>
    <t>0007C</t>
  </si>
  <si>
    <t>3446B</t>
    <phoneticPr fontId="12" type="noConversion"/>
  </si>
  <si>
    <t>PN012DWJ-V2</t>
    <phoneticPr fontId="12" type="noConversion"/>
  </si>
  <si>
    <t>PN120MWJ-VF</t>
    <phoneticPr fontId="12" type="noConversion"/>
  </si>
  <si>
    <t>PN052MWJ-VF</t>
    <phoneticPr fontId="12" type="noConversion"/>
  </si>
  <si>
    <t>PN001ACW-MAIN</t>
  </si>
  <si>
    <t>PN001ACW-MAIN(A)</t>
  </si>
  <si>
    <t>PN001ACW-KEY</t>
  </si>
  <si>
    <t>PN001ACW-FND</t>
  </si>
  <si>
    <t>PN008SHA(B)</t>
    <phoneticPr fontId="12" type="noConversion"/>
  </si>
  <si>
    <t>4735B</t>
    <phoneticPr fontId="12" type="noConversion"/>
  </si>
  <si>
    <t>0007A</t>
    <phoneticPr fontId="12" type="noConversion"/>
  </si>
  <si>
    <t>0007B</t>
    <phoneticPr fontId="12" type="noConversion"/>
  </si>
  <si>
    <t>0007D</t>
    <phoneticPr fontId="12" type="noConversion"/>
  </si>
  <si>
    <t>0008A</t>
    <phoneticPr fontId="12" type="noConversion"/>
  </si>
  <si>
    <t>0009A</t>
    <phoneticPr fontId="12" type="noConversion"/>
  </si>
  <si>
    <t>A3026U_RPN</t>
    <phoneticPr fontId="12" type="noConversion"/>
  </si>
  <si>
    <t>A3026H_RPN</t>
    <phoneticPr fontId="12" type="noConversion"/>
  </si>
  <si>
    <t>A3026T_RPN</t>
    <phoneticPr fontId="12" type="noConversion"/>
  </si>
  <si>
    <t>A2525_RPN</t>
    <phoneticPr fontId="12" type="noConversion"/>
  </si>
  <si>
    <t>A6325_RPN</t>
    <phoneticPr fontId="12" type="noConversion"/>
  </si>
  <si>
    <t>PLN021-T0907130N2R-564B</t>
    <phoneticPr fontId="12" type="noConversion"/>
  </si>
  <si>
    <t>580mm, 3K</t>
    <phoneticPr fontId="12" type="noConversion"/>
  </si>
  <si>
    <t>580mm, 4K</t>
    <phoneticPr fontId="12" type="noConversion"/>
  </si>
  <si>
    <t>580mm, 6.5K</t>
    <phoneticPr fontId="12" type="noConversion"/>
  </si>
  <si>
    <t>PLN021-T0911330N2R-564</t>
    <phoneticPr fontId="12" type="noConversion"/>
  </si>
  <si>
    <t>PN130ACW-VF(A)</t>
    <phoneticPr fontId="12" type="noConversion"/>
  </si>
  <si>
    <t>A14024N_TPN</t>
  </si>
  <si>
    <t>1024B</t>
    <phoneticPr fontId="12" type="noConversion"/>
  </si>
  <si>
    <t>X4300-GEM-HVPS</t>
  </si>
  <si>
    <t>8GR98-60001</t>
  </si>
  <si>
    <t>삼성 IM</t>
    <phoneticPr fontId="12" type="noConversion"/>
  </si>
  <si>
    <t>N/PC</t>
  </si>
  <si>
    <t>A65PD_TPN</t>
  </si>
  <si>
    <t>361A</t>
    <phoneticPr fontId="12" type="noConversion"/>
  </si>
  <si>
    <t>A3026A_RPN</t>
    <phoneticPr fontId="12" type="noConversion"/>
  </si>
  <si>
    <t>0007E</t>
    <phoneticPr fontId="12" type="noConversion"/>
  </si>
  <si>
    <t>PLN021-T0916340N2R-564</t>
    <phoneticPr fontId="12" type="noConversion"/>
  </si>
  <si>
    <t>PN054ACW-JAGUAR(TW)</t>
    <phoneticPr fontId="12" type="noConversion"/>
  </si>
  <si>
    <t>PN120MWJ-VF(D)</t>
    <phoneticPr fontId="12" type="noConversion"/>
  </si>
  <si>
    <t>P2514Z_TPN</t>
    <phoneticPr fontId="12" type="noConversion"/>
  </si>
  <si>
    <t>842E</t>
    <phoneticPr fontId="12" type="noConversion"/>
  </si>
  <si>
    <t>749D</t>
    <phoneticPr fontId="12" type="noConversion"/>
  </si>
  <si>
    <t>A10024_NPNTA</t>
    <phoneticPr fontId="12" type="noConversion"/>
  </si>
  <si>
    <t>PESI</t>
    <phoneticPr fontId="12" type="noConversion"/>
  </si>
  <si>
    <t>A3514_FPN(PS)</t>
  </si>
  <si>
    <t>PN037WCW-VF(M)</t>
    <phoneticPr fontId="12" type="noConversion"/>
  </si>
  <si>
    <t>PN048WWJ-VF(A)R</t>
    <phoneticPr fontId="12" type="noConversion"/>
  </si>
  <si>
    <t>PN270WCW-VF</t>
    <phoneticPr fontId="12" type="noConversion"/>
  </si>
  <si>
    <t>PN054ACW-JAGUAR(IN)</t>
    <phoneticPr fontId="12" type="noConversion"/>
  </si>
  <si>
    <t>PN001ACW-MAIN(EU)</t>
    <phoneticPr fontId="12" type="noConversion"/>
  </si>
  <si>
    <t>머큐리</t>
    <phoneticPr fontId="12" type="noConversion"/>
  </si>
  <si>
    <t>AP공유기</t>
    <phoneticPr fontId="12" type="noConversion"/>
  </si>
  <si>
    <t>STB</t>
    <phoneticPr fontId="12" type="noConversion"/>
  </si>
  <si>
    <t>QD</t>
    <phoneticPr fontId="3" type="noConversion"/>
  </si>
  <si>
    <t>거래선 계</t>
    <phoneticPr fontId="12" type="noConversion"/>
  </si>
  <si>
    <t>1200mm, 5K</t>
    <phoneticPr fontId="12" type="noConversion"/>
  </si>
  <si>
    <t>A6524_RPN_TAI</t>
  </si>
  <si>
    <t>7772E</t>
  </si>
  <si>
    <t>A6524_RPN_AUS</t>
  </si>
  <si>
    <t>7772F</t>
  </si>
  <si>
    <t>A9024_TPN</t>
  </si>
  <si>
    <t>A65PD_TPN EU</t>
  </si>
  <si>
    <t>361B</t>
    <phoneticPr fontId="12" type="noConversion"/>
  </si>
  <si>
    <t>P2514_TPN</t>
    <phoneticPr fontId="12" type="noConversion"/>
  </si>
  <si>
    <t>PN031BCW-KEY</t>
  </si>
  <si>
    <t>PN031BCW-VF</t>
  </si>
  <si>
    <t>A2626_TPN</t>
  </si>
  <si>
    <t>A2626_TPN_W</t>
  </si>
  <si>
    <t>A6526_TPN_W</t>
  </si>
  <si>
    <t>323B</t>
    <phoneticPr fontId="12" type="noConversion"/>
  </si>
  <si>
    <t>V200SN_EPN</t>
    <phoneticPr fontId="12" type="noConversion"/>
  </si>
  <si>
    <t>794B</t>
    <phoneticPr fontId="12" type="noConversion"/>
  </si>
  <si>
    <t>A10024N_EPN</t>
  </si>
  <si>
    <t>0007F</t>
    <phoneticPr fontId="12" type="noConversion"/>
  </si>
  <si>
    <t>0007H</t>
    <phoneticPr fontId="12" type="noConversion"/>
  </si>
  <si>
    <t>A3026K_RPN</t>
    <phoneticPr fontId="12" type="noConversion"/>
  </si>
  <si>
    <t>A3026U_RPN_UAE</t>
    <phoneticPr fontId="12" type="noConversion"/>
  </si>
  <si>
    <t>A10024_NPNTE</t>
    <phoneticPr fontId="12" type="noConversion"/>
  </si>
  <si>
    <t>749F</t>
    <phoneticPr fontId="12" type="noConversion"/>
  </si>
  <si>
    <t>P2514_TPNC</t>
    <phoneticPr fontId="12" type="noConversion"/>
  </si>
  <si>
    <t>842F</t>
    <phoneticPr fontId="12" type="noConversion"/>
  </si>
  <si>
    <t>P2514Z_TPNC</t>
    <phoneticPr fontId="12" type="noConversion"/>
  </si>
  <si>
    <t>FPL</t>
    <phoneticPr fontId="12" type="noConversion"/>
  </si>
  <si>
    <t>PLN039-F3612250N2S-564</t>
    <phoneticPr fontId="12" type="noConversion"/>
  </si>
  <si>
    <t>PLN039-F2707150N2S-564</t>
    <phoneticPr fontId="12" type="noConversion"/>
  </si>
  <si>
    <t>27形</t>
    <phoneticPr fontId="12" type="noConversion"/>
  </si>
  <si>
    <t>V200SR_EPN V (CKD)</t>
    <phoneticPr fontId="12" type="noConversion"/>
  </si>
  <si>
    <t>323D</t>
    <phoneticPr fontId="12" type="noConversion"/>
  </si>
  <si>
    <t>PN120MWJ-VF(E)</t>
    <phoneticPr fontId="12" type="noConversion"/>
  </si>
  <si>
    <t>PN037WCW-RY</t>
    <phoneticPr fontId="12" type="noConversion"/>
  </si>
  <si>
    <t>PN052MWJ-VF(E)</t>
    <phoneticPr fontId="12" type="noConversion"/>
  </si>
  <si>
    <t>PNC4010-HV</t>
    <phoneticPr fontId="12" type="noConversion"/>
  </si>
  <si>
    <t>7YT44-60015</t>
    <phoneticPr fontId="12" type="noConversion"/>
  </si>
  <si>
    <t>FDB</t>
    <phoneticPr fontId="12" type="noConversion"/>
  </si>
  <si>
    <t>JADE-FDB-V1</t>
    <phoneticPr fontId="12" type="noConversion"/>
  </si>
  <si>
    <t>JADE-FDB-V2</t>
    <phoneticPr fontId="12" type="noConversion"/>
  </si>
  <si>
    <t>8GR94-60001</t>
  </si>
  <si>
    <t>8GR94-60002</t>
  </si>
  <si>
    <t>749E</t>
    <phoneticPr fontId="12" type="noConversion"/>
  </si>
  <si>
    <t>P2514N_TPN</t>
    <phoneticPr fontId="12" type="noConversion"/>
  </si>
  <si>
    <t>0007G</t>
    <phoneticPr fontId="12" type="noConversion"/>
  </si>
  <si>
    <t>A3026D_RPN</t>
    <phoneticPr fontId="12" type="noConversion"/>
  </si>
  <si>
    <t>PN053HTCA-9300RW</t>
    <phoneticPr fontId="12" type="noConversion"/>
  </si>
  <si>
    <t>PLN021-T0907165N2R-564</t>
    <phoneticPr fontId="12" type="noConversion"/>
  </si>
  <si>
    <t>PLN021-T0911365N2R-564</t>
    <phoneticPr fontId="12" type="noConversion"/>
  </si>
  <si>
    <t>PLN021-T0916330N2R-564</t>
    <phoneticPr fontId="12" type="noConversion"/>
  </si>
  <si>
    <t>PLN021-T0916335N2R-564B</t>
    <phoneticPr fontId="12" type="noConversion"/>
  </si>
  <si>
    <t>PLN021-T0916365N2R-564</t>
    <phoneticPr fontId="12" type="noConversion"/>
  </si>
  <si>
    <t>A2514_RPN(BOE)</t>
    <phoneticPr fontId="12" type="noConversion"/>
  </si>
  <si>
    <t>PLN021-T0907530N2R-564</t>
    <phoneticPr fontId="12" type="noConversion"/>
  </si>
  <si>
    <t>PLN021-T0907540N2R-564</t>
    <phoneticPr fontId="12" type="noConversion"/>
  </si>
  <si>
    <t>PLN021-T0907565N2R-564</t>
    <phoneticPr fontId="12" type="noConversion"/>
  </si>
  <si>
    <t>PLN021-T0911335N2R-564B</t>
    <phoneticPr fontId="12" type="noConversion"/>
  </si>
  <si>
    <t>PLN039-F5515335N2S-564</t>
    <phoneticPr fontId="12" type="noConversion"/>
  </si>
  <si>
    <t>A10024_APN</t>
    <phoneticPr fontId="12" type="noConversion"/>
  </si>
  <si>
    <t>A11024_TPN</t>
    <phoneticPr fontId="12" type="noConversion"/>
  </si>
  <si>
    <t>A2514_RPN(BOE)</t>
  </si>
  <si>
    <t>A10024_NPNTK</t>
    <phoneticPr fontId="12" type="noConversion"/>
  </si>
  <si>
    <t>A10024_NPNTH</t>
    <phoneticPr fontId="12" type="noConversion"/>
  </si>
  <si>
    <t>A10024_NPNTE(UK)</t>
    <phoneticPr fontId="12" type="noConversion"/>
  </si>
  <si>
    <t>A10024_NPNTE(VN)</t>
    <phoneticPr fontId="12" type="noConversion"/>
  </si>
  <si>
    <t>1098A</t>
    <phoneticPr fontId="12" type="noConversion"/>
  </si>
  <si>
    <t>P4519_APN</t>
    <phoneticPr fontId="12" type="noConversion"/>
  </si>
  <si>
    <t>1122A</t>
    <phoneticPr fontId="12" type="noConversion"/>
  </si>
  <si>
    <t>F24SFD_APN</t>
    <phoneticPr fontId="12" type="noConversion"/>
  </si>
  <si>
    <t>240C</t>
    <phoneticPr fontId="12" type="noConversion"/>
  </si>
  <si>
    <t>L55SA8NA_APN</t>
  </si>
  <si>
    <t>L55SA9NA_APN</t>
  </si>
  <si>
    <t>다운라이트</t>
    <phoneticPr fontId="12" type="noConversion"/>
  </si>
  <si>
    <t>PLD052-D05</t>
  </si>
  <si>
    <t>PLD052-D08</t>
  </si>
  <si>
    <t>PLD052-D11</t>
  </si>
  <si>
    <t>PLD052-D15</t>
  </si>
  <si>
    <t>PLN051-B2007150N2S-564 (PLF050-D07W)</t>
  </si>
  <si>
    <t>PLN051-B2011150N2S-564 (PLF050-D12W)</t>
  </si>
  <si>
    <t>PLN051-B2015150N2S-564 (PLF050-D16W)</t>
  </si>
  <si>
    <t>PLN051-B2019150N2S-564 (PLF050-D20W)</t>
  </si>
  <si>
    <t>PLN051-B4012250N2S-564 (PLF050-D12W)</t>
  </si>
  <si>
    <t>PLN051-B4015250N2S-564 (PLF050-D16W)</t>
  </si>
  <si>
    <t>PLN051-B4019250N2S-564
 (PLF050-D20W)</t>
  </si>
  <si>
    <t>PLN051-B4025250N2S-564 (PLF045-D25W)</t>
  </si>
  <si>
    <t>PLN051-B4031250N2S-564
 (PLF045-D32W)</t>
  </si>
  <si>
    <t>PLN051-B4039250N2S-564 (PLF045-D40W)</t>
  </si>
  <si>
    <t>PLN051-B4039250N2S-560 (PLF045-D40W)</t>
  </si>
  <si>
    <t>PLN065-D750550-565</t>
  </si>
  <si>
    <t>PLN065-D750850-565</t>
  </si>
  <si>
    <t>PLN065-D751150-565</t>
  </si>
  <si>
    <t>PLN065-D751550-565</t>
  </si>
  <si>
    <t>7.5W</t>
  </si>
  <si>
    <t>12.7W</t>
  </si>
  <si>
    <t>15.8W</t>
  </si>
  <si>
    <t>19.8W</t>
  </si>
  <si>
    <t>25.2W</t>
  </si>
  <si>
    <t>31.8W</t>
  </si>
  <si>
    <t>39.8W</t>
  </si>
  <si>
    <t>20形</t>
  </si>
  <si>
    <t>400形</t>
  </si>
  <si>
    <t>베이스라이트</t>
    <phoneticPr fontId="12" type="noConversion"/>
  </si>
  <si>
    <t>5.5W</t>
    <phoneticPr fontId="12" type="noConversion"/>
  </si>
  <si>
    <t>8.4W</t>
    <phoneticPr fontId="12" type="noConversion"/>
  </si>
  <si>
    <t>11.7W</t>
    <phoneticPr fontId="12" type="noConversion"/>
  </si>
  <si>
    <t>15.2W</t>
    <phoneticPr fontId="12" type="noConversion"/>
  </si>
  <si>
    <t>1114A</t>
    <phoneticPr fontId="12" type="noConversion"/>
  </si>
  <si>
    <t>1114B</t>
    <phoneticPr fontId="12" type="noConversion"/>
  </si>
  <si>
    <t>P55SA9N_APN</t>
  </si>
  <si>
    <t>1123A</t>
  </si>
  <si>
    <t>P4519S_APN</t>
  </si>
  <si>
    <t>1139A</t>
  </si>
  <si>
    <t>P6519_APN</t>
  </si>
  <si>
    <t>1132A</t>
  </si>
  <si>
    <t>P10020_APN</t>
  </si>
  <si>
    <t>1138A</t>
  </si>
  <si>
    <t>1137A</t>
    <phoneticPr fontId="12" type="noConversion"/>
  </si>
  <si>
    <t>V250S_APND</t>
  </si>
  <si>
    <t>-</t>
    <phoneticPr fontId="12" type="noConversion"/>
  </si>
  <si>
    <t>V250S_APN</t>
  </si>
  <si>
    <t>PN022WWJ-VF(B)</t>
  </si>
  <si>
    <t>PN120MWJ-VF(F)</t>
    <phoneticPr fontId="12" type="noConversion"/>
  </si>
  <si>
    <t>AMTRAN</t>
  </si>
  <si>
    <t>A2514N_RPN(BOE)</t>
  </si>
  <si>
    <t>P4519N_APN</t>
    <phoneticPr fontId="12" type="noConversion"/>
  </si>
  <si>
    <t>1098B</t>
    <phoneticPr fontId="12" type="noConversion"/>
  </si>
  <si>
    <t>PN052MWJ-VF(G)</t>
    <phoneticPr fontId="12" type="noConversion"/>
  </si>
  <si>
    <t>7432A</t>
    <phoneticPr fontId="12" type="noConversion"/>
  </si>
  <si>
    <t>A10024_NPNTE(TH)</t>
  </si>
  <si>
    <t>PLD052-D04</t>
    <phoneticPr fontId="12" type="noConversion"/>
  </si>
  <si>
    <t>PLD052-D07</t>
    <phoneticPr fontId="12" type="noConversion"/>
  </si>
  <si>
    <t>V100S_APN</t>
  </si>
  <si>
    <t>V125S_APN</t>
  </si>
  <si>
    <t>3870A</t>
    <phoneticPr fontId="12" type="noConversion"/>
  </si>
  <si>
    <t>3871A</t>
    <phoneticPr fontId="12" type="noConversion"/>
  </si>
  <si>
    <t>862A</t>
    <phoneticPr fontId="12" type="noConversion"/>
  </si>
  <si>
    <t>13976A</t>
    <phoneticPr fontId="12" type="noConversion"/>
  </si>
  <si>
    <t>A6524_NPNL_BESPOKE</t>
    <phoneticPr fontId="12" type="noConversion"/>
  </si>
  <si>
    <t>PN009SHA(D)</t>
    <phoneticPr fontId="12" type="noConversion"/>
  </si>
  <si>
    <t>4704D</t>
    <phoneticPr fontId="12" type="noConversion"/>
  </si>
  <si>
    <t>PN011SHA(A)</t>
  </si>
  <si>
    <t>5049A</t>
  </si>
  <si>
    <t>PN011SHA(B)</t>
  </si>
  <si>
    <t>5049B</t>
  </si>
  <si>
    <t>39211A</t>
    <phoneticPr fontId="12" type="noConversion"/>
  </si>
  <si>
    <t>PJB01-22</t>
    <phoneticPr fontId="12" type="noConversion"/>
  </si>
  <si>
    <t>PLN065-D750540-565</t>
    <phoneticPr fontId="12" type="noConversion"/>
  </si>
  <si>
    <t>PLN065-D750830-565</t>
    <phoneticPr fontId="12" type="noConversion"/>
  </si>
  <si>
    <t>PLN065-D750840-565</t>
    <phoneticPr fontId="12" type="noConversion"/>
  </si>
  <si>
    <t>PLN065-D751130-565</t>
    <phoneticPr fontId="12" type="noConversion"/>
  </si>
  <si>
    <t>PLN065-D751140-565</t>
    <phoneticPr fontId="12" type="noConversion"/>
  </si>
  <si>
    <t>PLN065-D751530-565</t>
    <phoneticPr fontId="12" type="noConversion"/>
  </si>
  <si>
    <t>▣ 21년 매출 마감현황</t>
    <phoneticPr fontId="12" type="noConversion"/>
  </si>
  <si>
    <t>F24SFDN_APN</t>
  </si>
  <si>
    <t>1122B</t>
  </si>
  <si>
    <t>P4519SN_APN</t>
  </si>
  <si>
    <t>1139B</t>
  </si>
  <si>
    <t>P6519N_APN</t>
  </si>
  <si>
    <t>1132B</t>
  </si>
  <si>
    <t>P10020N_APN</t>
  </si>
  <si>
    <t>1138B</t>
  </si>
  <si>
    <t>832A</t>
    <phoneticPr fontId="12" type="noConversion"/>
  </si>
  <si>
    <t>V250SN_APND</t>
    <phoneticPr fontId="12" type="noConversion"/>
  </si>
  <si>
    <t>3870B</t>
    <phoneticPr fontId="12" type="noConversion"/>
  </si>
  <si>
    <t>V100SN_APN</t>
    <phoneticPr fontId="12" type="noConversion"/>
  </si>
  <si>
    <t>V125SN_APN</t>
  </si>
  <si>
    <t>3871B</t>
  </si>
  <si>
    <t>V250SN_APN</t>
    <phoneticPr fontId="12" type="noConversion"/>
  </si>
  <si>
    <t>A2626A_APN</t>
  </si>
  <si>
    <t>0010A</t>
    <phoneticPr fontId="12" type="noConversion"/>
  </si>
  <si>
    <t>0011A</t>
    <phoneticPr fontId="12" type="noConversion"/>
  </si>
  <si>
    <t>0012A</t>
    <phoneticPr fontId="12" type="noConversion"/>
  </si>
  <si>
    <t>0014G</t>
    <phoneticPr fontId="12" type="noConversion"/>
  </si>
  <si>
    <t>A6524_RPN_CIS</t>
  </si>
  <si>
    <t>7772H</t>
  </si>
  <si>
    <t>CARLSEN-V1 Rebadge</t>
  </si>
  <si>
    <t>213C</t>
  </si>
  <si>
    <t>CARLSEN-V2 Rebadge</t>
  </si>
  <si>
    <t>214C</t>
  </si>
  <si>
    <t>X-MEN-V1(VE)</t>
  </si>
  <si>
    <t>253A</t>
  </si>
  <si>
    <t>X-MEN-V2(VE)</t>
  </si>
  <si>
    <t>X-MEN-V2</t>
  </si>
  <si>
    <t>254A</t>
  </si>
  <si>
    <t>A6019N_APN</t>
  </si>
  <si>
    <t>373A</t>
  </si>
  <si>
    <t>PN045WCW-VDC(C)</t>
    <phoneticPr fontId="12" type="noConversion"/>
  </si>
  <si>
    <t>PN016ACW-VF</t>
  </si>
  <si>
    <t>PN001ACW-MAIN(NCO)</t>
  </si>
  <si>
    <t>PN007MWJ-V1</t>
    <phoneticPr fontId="12" type="noConversion"/>
  </si>
  <si>
    <t>PN20E-24J11</t>
  </si>
  <si>
    <t>PN20K-24J11</t>
  </si>
  <si>
    <t>PN20K-24J22</t>
  </si>
  <si>
    <t>PN20E-24J11(A)</t>
  </si>
  <si>
    <t>PN20U-24J22</t>
  </si>
  <si>
    <t>PN20T-24J22</t>
  </si>
  <si>
    <t>PN20E-24J22</t>
  </si>
  <si>
    <t>PN20U-24J22(A)</t>
  </si>
  <si>
    <t>RUSH-329AC</t>
  </si>
  <si>
    <t>RUSH-329AC-A</t>
  </si>
  <si>
    <t>KM15-103H (GWH 11ax PI2.0)</t>
  </si>
  <si>
    <t>KM14-102H (GWB 11ax PI2.0)</t>
  </si>
  <si>
    <t>KM08-701G (UTP_유선)</t>
  </si>
  <si>
    <t>접속반</t>
  </si>
  <si>
    <t>39211B</t>
    <phoneticPr fontId="12" type="noConversion"/>
  </si>
  <si>
    <t>A2626U_APN</t>
  </si>
  <si>
    <t>A2626T_APN</t>
  </si>
  <si>
    <t>0014D</t>
    <phoneticPr fontId="12" type="noConversion"/>
  </si>
  <si>
    <t>0014E</t>
    <phoneticPr fontId="12" type="noConversion"/>
  </si>
  <si>
    <t>0014H</t>
    <phoneticPr fontId="12" type="noConversion"/>
  </si>
  <si>
    <t>A2626E_APN</t>
    <phoneticPr fontId="12" type="noConversion"/>
  </si>
  <si>
    <t>PN020STCA-NWF(B)</t>
    <phoneticPr fontId="12" type="noConversion"/>
  </si>
  <si>
    <t>4667A</t>
    <phoneticPr fontId="12" type="noConversion"/>
  </si>
  <si>
    <t>PN050ACW-VF</t>
  </si>
  <si>
    <t>PN050ACW-AMKEY</t>
  </si>
  <si>
    <t>A10024_NPNTE(CN)</t>
    <phoneticPr fontId="12" type="noConversion"/>
  </si>
  <si>
    <t>0013A</t>
    <phoneticPr fontId="12" type="noConversion"/>
  </si>
  <si>
    <t>A3630K_TPN</t>
    <phoneticPr fontId="12" type="noConversion"/>
  </si>
  <si>
    <t>PN004WCW-MAIN</t>
  </si>
  <si>
    <t>PN005WCW-FRONT</t>
  </si>
  <si>
    <t>PN005WCW-MAIN</t>
  </si>
  <si>
    <t>PN037WCW-V1</t>
    <phoneticPr fontId="12" type="noConversion"/>
  </si>
  <si>
    <t>PN095WCW-DISPLAY</t>
  </si>
  <si>
    <t>PN095WCW-DISPLAY(A)</t>
  </si>
  <si>
    <t>PN095WCW-FAUSET</t>
  </si>
  <si>
    <t>PN095WCW-MAIN</t>
  </si>
  <si>
    <t>PN095WCW-MAIN(A)</t>
  </si>
  <si>
    <t>PN095WCW-MAIN(ENT)</t>
  </si>
  <si>
    <t>PN095WCW-V2</t>
  </si>
  <si>
    <t>PN1703CWM-600TW</t>
    <phoneticPr fontId="12" type="noConversion"/>
  </si>
  <si>
    <t xml:space="preserve">P3514_APN </t>
  </si>
  <si>
    <t>1150A</t>
    <phoneticPr fontId="12" type="noConversion"/>
  </si>
  <si>
    <t>구분</t>
    <phoneticPr fontId="12" type="noConversion"/>
  </si>
  <si>
    <t>신</t>
  </si>
  <si>
    <t>신</t>
    <phoneticPr fontId="12" type="noConversion"/>
  </si>
  <si>
    <t>신</t>
    <phoneticPr fontId="12" type="noConversion"/>
  </si>
  <si>
    <t>신</t>
    <phoneticPr fontId="12" type="noConversion"/>
  </si>
  <si>
    <t>구</t>
  </si>
  <si>
    <t>구</t>
    <phoneticPr fontId="12" type="noConversion"/>
  </si>
  <si>
    <t>구</t>
    <phoneticPr fontId="12" type="noConversion"/>
  </si>
  <si>
    <t>신</t>
    <phoneticPr fontId="12" type="noConversion"/>
  </si>
  <si>
    <t>구</t>
    <phoneticPr fontId="12" type="noConversion"/>
  </si>
  <si>
    <t>구</t>
    <phoneticPr fontId="12" type="noConversion"/>
  </si>
  <si>
    <t>달</t>
    <phoneticPr fontId="12" type="noConversion"/>
  </si>
  <si>
    <t>원</t>
    <phoneticPr fontId="12" type="noConversion"/>
  </si>
  <si>
    <t>A2626K_APN</t>
  </si>
  <si>
    <t>0014A</t>
    <phoneticPr fontId="12" type="noConversion"/>
  </si>
  <si>
    <t>신</t>
    <phoneticPr fontId="12" type="noConversion"/>
  </si>
  <si>
    <t>PN1702CWM-600ID</t>
  </si>
  <si>
    <t>PN1702CWM-600US</t>
  </si>
  <si>
    <t>PN050ACW-VF(A)</t>
  </si>
  <si>
    <t>SY</t>
    <phoneticPr fontId="12" type="noConversion"/>
  </si>
  <si>
    <t>0014F</t>
    <phoneticPr fontId="12" type="noConversion"/>
  </si>
  <si>
    <t>A2626H_APN</t>
  </si>
  <si>
    <t>MCR-WMSBE-CWP(40)</t>
    <phoneticPr fontId="12" type="noConversion"/>
  </si>
  <si>
    <t>신</t>
    <phoneticPr fontId="12" type="noConversion"/>
  </si>
  <si>
    <t>QD</t>
    <phoneticPr fontId="12" type="noConversion"/>
  </si>
  <si>
    <t>PLN021-T0911350N2R-565</t>
  </si>
  <si>
    <t>SY</t>
    <phoneticPr fontId="12" type="noConversion"/>
  </si>
  <si>
    <t>PLN021-T0916350N2R-565</t>
  </si>
  <si>
    <t>580mm, 6.5K</t>
  </si>
  <si>
    <t>PLN021-T1010165T4S-562</t>
  </si>
  <si>
    <t>PLN051-B4025230N2S-564 (PLF045-D25W)</t>
  </si>
  <si>
    <t>PLN051-B4025240N2S-564 (PLF045-D25W)</t>
  </si>
  <si>
    <t>PLN051-B4031230N2S-564 (PLF045-D32W)</t>
  </si>
  <si>
    <t>PLN051-B4031240N2S-564 (PLF045-D32W)</t>
  </si>
  <si>
    <t>PLN051-B4039230N2S-564 (PLF045-D40W)</t>
  </si>
  <si>
    <t>PN003ACW-CLASSIC(TW)</t>
    <phoneticPr fontId="12" type="noConversion"/>
  </si>
  <si>
    <t>구</t>
    <phoneticPr fontId="12" type="noConversion"/>
  </si>
  <si>
    <t>PLN021-T0907150N2R-565</t>
    <phoneticPr fontId="12" type="noConversion"/>
  </si>
  <si>
    <t>PLN051-B4039250N2S-565 (PLF045-D40W)</t>
    <phoneticPr fontId="12" type="noConversion"/>
  </si>
  <si>
    <t>PN003ACW-CLASSIC</t>
    <phoneticPr fontId="12" type="noConversion"/>
  </si>
  <si>
    <t>PN003ACW-CLASSIC(EU)</t>
    <phoneticPr fontId="12" type="noConversion"/>
  </si>
  <si>
    <t>PN105WCW-VF(E)</t>
  </si>
  <si>
    <t>PN105WCW-VF(F)</t>
  </si>
  <si>
    <t>PN20K-24J33</t>
    <phoneticPr fontId="12" type="noConversion"/>
  </si>
  <si>
    <t>2828A</t>
    <phoneticPr fontId="12" type="noConversion"/>
  </si>
  <si>
    <t>2828B</t>
    <phoneticPr fontId="12" type="noConversion"/>
  </si>
  <si>
    <t>2828C</t>
    <phoneticPr fontId="12" type="noConversion"/>
  </si>
  <si>
    <t>2828D</t>
    <phoneticPr fontId="12" type="noConversion"/>
  </si>
  <si>
    <t>2828E</t>
    <phoneticPr fontId="12" type="noConversion"/>
  </si>
  <si>
    <t>2828G</t>
    <phoneticPr fontId="12" type="noConversion"/>
  </si>
  <si>
    <t>2828F</t>
    <phoneticPr fontId="12" type="noConversion"/>
  </si>
  <si>
    <t>2828H</t>
    <phoneticPr fontId="12" type="noConversion"/>
  </si>
  <si>
    <t>PN003ACW-CLASSIC(BO)</t>
    <phoneticPr fontId="12" type="noConversion"/>
  </si>
  <si>
    <t>PN018ACW-VF(A)</t>
    <phoneticPr fontId="12" type="noConversion"/>
  </si>
  <si>
    <t>PN018ACW-PLASMA</t>
    <phoneticPr fontId="12" type="noConversion"/>
  </si>
  <si>
    <t>V250S_APND (CKD)</t>
    <phoneticPr fontId="12" type="noConversion"/>
  </si>
  <si>
    <t>-</t>
    <phoneticPr fontId="12" type="noConversion"/>
  </si>
  <si>
    <t>PN054ACW-HPOC(HK)</t>
  </si>
  <si>
    <t>PN054ACW-HPOC(TW)</t>
  </si>
  <si>
    <t>PN054ACW-LPOC(B)</t>
    <phoneticPr fontId="12" type="noConversion"/>
  </si>
  <si>
    <t>PN20E-24J33</t>
    <phoneticPr fontId="12" type="noConversion"/>
  </si>
  <si>
    <t>PN20T-24J33</t>
    <phoneticPr fontId="12" type="noConversion"/>
  </si>
  <si>
    <t>PIP105-400</t>
    <phoneticPr fontId="12" type="noConversion"/>
  </si>
  <si>
    <t>한화테크윈</t>
    <phoneticPr fontId="12" type="noConversion"/>
  </si>
  <si>
    <t>A3514_RPN</t>
  </si>
  <si>
    <t>990A</t>
  </si>
  <si>
    <t>A3514N_RPN</t>
  </si>
  <si>
    <t>990B</t>
  </si>
  <si>
    <t>K</t>
    <phoneticPr fontId="3" type="noConversion"/>
  </si>
  <si>
    <t>EA</t>
    <phoneticPr fontId="3" type="noConversion"/>
  </si>
  <si>
    <t>1월</t>
    <phoneticPr fontId="3" type="noConversion"/>
  </si>
  <si>
    <t>가공비</t>
    <phoneticPr fontId="3" type="noConversion"/>
  </si>
  <si>
    <t>재료비</t>
    <phoneticPr fontId="3" type="noConversion"/>
  </si>
  <si>
    <t>판가</t>
    <phoneticPr fontId="3" type="noConversion"/>
  </si>
  <si>
    <t>$</t>
    <phoneticPr fontId="3" type="noConversion"/>
  </si>
  <si>
    <t>\</t>
    <phoneticPr fontId="3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</si>
  <si>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</si>
  <si>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</si>
  <si>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</si>
  <si>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</si>
  <si>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</si>
  <si>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</si>
  <si>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</si>
  <si>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</si>
  <si>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</si>
  <si>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L23S0DN_EPN</t>
  </si>
  <si>
    <t>L23S0DSR_MPN</t>
  </si>
  <si>
    <t>L23S0DSR_RPN</t>
  </si>
  <si>
    <t>L32S0XN_EPN</t>
  </si>
  <si>
    <t>F24SFD_APN</t>
  </si>
  <si>
    <t>L23S0T_EPN</t>
  </si>
  <si>
    <t>L32E1P_KPN V</t>
  </si>
  <si>
    <t>L32E1NR_KPN</t>
  </si>
  <si>
    <t>소   계</t>
  </si>
  <si>
    <t>F24AF_FPN</t>
  </si>
  <si>
    <t>F32E1P_KPN</t>
  </si>
  <si>
    <t>F32E1P_RPN</t>
  </si>
  <si>
    <t>P32MF_KPN</t>
  </si>
  <si>
    <t>P32SF_MPN</t>
  </si>
  <si>
    <t>P32SFN_MPN</t>
  </si>
  <si>
    <t>P230NQ_TPN</t>
  </si>
  <si>
    <t>P270NQ_NPN</t>
  </si>
  <si>
    <t>P270NQB_NPN</t>
  </si>
  <si>
    <t>P270NQ_TPN</t>
  </si>
  <si>
    <t>SD25</t>
  </si>
  <si>
    <t>P2514_TPN</t>
  </si>
  <si>
    <t>P2514_TPNC</t>
  </si>
  <si>
    <t>P2514N_TPN</t>
  </si>
  <si>
    <t>SD25(D)</t>
  </si>
  <si>
    <t>P2514Z_FPN(VE)</t>
  </si>
  <si>
    <t>P2514Z_FPN  C</t>
  </si>
  <si>
    <t>P2514Z_FPN  HF</t>
  </si>
  <si>
    <t>P2514Z_TPN</t>
  </si>
  <si>
    <t>P3514Z_FPN  C</t>
  </si>
  <si>
    <t>P3514ZN_FPN</t>
  </si>
  <si>
    <t>P3514Z_FPN  HF</t>
  </si>
  <si>
    <t>P4519_APN</t>
  </si>
  <si>
    <t>P4519N_APN</t>
  </si>
  <si>
    <t>SD45</t>
  </si>
  <si>
    <t>V70D_DPN(E)</t>
  </si>
  <si>
    <t>V70DN_DPN(E)</t>
  </si>
  <si>
    <t>V100LN_DPN2</t>
  </si>
  <si>
    <t>V170L_D2PN(E)</t>
  </si>
  <si>
    <t>V50S_KPN</t>
  </si>
  <si>
    <t>V170L_KPN</t>
  </si>
  <si>
    <t>V220S_MPN(VE)</t>
  </si>
  <si>
    <t>V220SN_MPN</t>
  </si>
  <si>
    <t>V220SN_MPN_VE</t>
  </si>
  <si>
    <t>V170S_DPN(VE)_CKD</t>
  </si>
  <si>
    <t>A5919_KPNL</t>
  </si>
  <si>
    <t>A5919N_KPNL</t>
  </si>
  <si>
    <t>A5919_KPNL_TH</t>
  </si>
  <si>
    <t>A5919_KPNL_WW</t>
  </si>
  <si>
    <t>PS30W-14J1</t>
  </si>
  <si>
    <t>A2514_DPN-14</t>
  </si>
  <si>
    <t>A10024_APN</t>
  </si>
  <si>
    <t>A10024S_EPN</t>
  </si>
  <si>
    <t>A14024_TPN</t>
  </si>
  <si>
    <t>A2514_FPN(VE)</t>
  </si>
  <si>
    <t>A5919_KPNL_WW(W)</t>
  </si>
  <si>
    <t>A5919_KPNL(W)</t>
  </si>
  <si>
    <t>A5919N_KPNL_ITE</t>
  </si>
  <si>
    <t>A5919_KPNL_AR</t>
  </si>
  <si>
    <t>A2514_MPNL</t>
  </si>
  <si>
    <t>A2514_MPNL_TH</t>
  </si>
  <si>
    <t>A2514_MPNL_WW</t>
  </si>
  <si>
    <t>A2514_RPN</t>
  </si>
  <si>
    <t>A2514N_RPN</t>
  </si>
  <si>
    <t>A3514_MPNL</t>
  </si>
  <si>
    <t>A10024_NPNF</t>
  </si>
  <si>
    <t>A10024N_NPNF</t>
  </si>
  <si>
    <t>A10024_NPNT</t>
  </si>
  <si>
    <t>A10024N_NPNT</t>
  </si>
  <si>
    <t>A4514_FPNA</t>
  </si>
  <si>
    <t>A5924_NPNF_WW</t>
  </si>
  <si>
    <t>A5924_NPNF</t>
  </si>
  <si>
    <t>A5924N_NPNF</t>
  </si>
  <si>
    <t>PN4012NL</t>
  </si>
  <si>
    <t>PN3012AL</t>
  </si>
  <si>
    <t>PN3012NL-KT</t>
  </si>
  <si>
    <t>PN24E-12J10L</t>
  </si>
  <si>
    <t>A4012_FPN</t>
  </si>
  <si>
    <t>A3514_FPNI</t>
  </si>
  <si>
    <t>A3514_FPNT</t>
  </si>
  <si>
    <t>A3514_FPN  HF</t>
  </si>
  <si>
    <t>P3014P_FPN</t>
  </si>
  <si>
    <t>PS30W-14J2</t>
  </si>
  <si>
    <t>A1514_EPN2</t>
  </si>
  <si>
    <t>A2514_FPN</t>
  </si>
  <si>
    <t>PN3514_A</t>
  </si>
  <si>
    <t>V200SR_EPN V (CKD)</t>
  </si>
  <si>
    <t>V250SN_APND</t>
  </si>
  <si>
    <t>V250S_APND (CKD)</t>
  </si>
  <si>
    <t>A4024_FPN(W)</t>
  </si>
  <si>
    <t>A4024_FPN(D)</t>
  </si>
  <si>
    <t>V100SN_APN</t>
  </si>
  <si>
    <t>V250SN_APN</t>
  </si>
  <si>
    <t>A10024_NPNTA</t>
  </si>
  <si>
    <t>A10024_NPNTK</t>
  </si>
  <si>
    <t>A10024_NPNTE</t>
  </si>
  <si>
    <t>A10024_NPNTH</t>
  </si>
  <si>
    <t>A10024_NPNTE(UK)</t>
  </si>
  <si>
    <t>A10024_NPNTE(VN)</t>
  </si>
  <si>
    <t>A10024_NPNTE(CN)</t>
  </si>
  <si>
    <t>PN002SHA(A)</t>
  </si>
  <si>
    <t>PN003SHA(A)</t>
  </si>
  <si>
    <t>PN003SHA(B)</t>
  </si>
  <si>
    <t>PN003SHA(C)</t>
  </si>
  <si>
    <t>PN003SHA(D)</t>
  </si>
  <si>
    <t>PN003SHA(E)</t>
  </si>
  <si>
    <t>PN003SHA(F)</t>
  </si>
  <si>
    <t>PN004SHA(A)</t>
  </si>
  <si>
    <t>PN004SHA(B)</t>
  </si>
  <si>
    <t>PN004SHA(C)</t>
  </si>
  <si>
    <t>PN005SHA(A)</t>
  </si>
  <si>
    <t>PN006SHA(A)</t>
  </si>
  <si>
    <t>PN006SHA(B)</t>
  </si>
  <si>
    <t>PN006SHA(D)</t>
  </si>
  <si>
    <t>PN007SHA(A)</t>
  </si>
  <si>
    <t>PN008SHA(A)</t>
  </si>
  <si>
    <t>PN008SHA(B)</t>
  </si>
  <si>
    <t>PN009SHA(B)</t>
  </si>
  <si>
    <t>PN009SHA(D)</t>
  </si>
  <si>
    <t>A3026U_RPN</t>
  </si>
  <si>
    <t>A3026T_RPN</t>
  </si>
  <si>
    <t>A3026A_RPN</t>
  </si>
  <si>
    <t>A3026K_RPN</t>
  </si>
  <si>
    <t>A3026D_RPN</t>
  </si>
  <si>
    <t>A2525_RPN</t>
  </si>
  <si>
    <t>A6325_RPN</t>
  </si>
  <si>
    <t>A3630K_TPN</t>
  </si>
  <si>
    <t>A2626E_APN</t>
  </si>
  <si>
    <t>A6524_NPNL</t>
  </si>
  <si>
    <t>A6524_NPNL_TH</t>
  </si>
  <si>
    <t>A6524_NPNL_POL</t>
  </si>
  <si>
    <t>A6524_RPN</t>
  </si>
  <si>
    <t>A11024_TPN</t>
  </si>
  <si>
    <t>A6524_NPNL_BESPOKE</t>
  </si>
  <si>
    <t>PN085SHA-VF</t>
  </si>
  <si>
    <t>PN110SHA-VF</t>
  </si>
  <si>
    <t>A4012_MT</t>
  </si>
  <si>
    <t>PN015SPR-HV</t>
  </si>
  <si>
    <t>PN018SPR-HV</t>
  </si>
  <si>
    <t>PNK4350-R-HV</t>
  </si>
  <si>
    <t>PNK4350-PEARL</t>
  </si>
  <si>
    <t>PN019SPR-HV</t>
  </si>
  <si>
    <t>PNM4530-HV</t>
  </si>
  <si>
    <t>PN023SPR-HV</t>
  </si>
  <si>
    <t>PN029SPR-HV</t>
  </si>
  <si>
    <t>PNX7600-HV</t>
  </si>
  <si>
    <t>PNMX7N-HV</t>
  </si>
  <si>
    <t>PNK7600-HV</t>
  </si>
  <si>
    <t>K7600-TIGER-HVPS</t>
  </si>
  <si>
    <t>PNC3010-HV</t>
  </si>
  <si>
    <t>PNC3020-HV</t>
  </si>
  <si>
    <t>PNC3030-HV</t>
  </si>
  <si>
    <t>PNC4010-HV</t>
  </si>
  <si>
    <t>PN034SPR-HV</t>
  </si>
  <si>
    <t>PN035SPR-HV</t>
  </si>
  <si>
    <t>PN032SPR-HV</t>
  </si>
  <si>
    <t>PNX4300-HV</t>
  </si>
  <si>
    <t>PNX4300-CITRINE</t>
  </si>
  <si>
    <t>PNK4350-HV</t>
  </si>
  <si>
    <t>PSPN2-TYPE3-V1</t>
  </si>
  <si>
    <t>PSPN2-TYPE3-V2</t>
  </si>
  <si>
    <t>PSPN2-TYPE3R-V2</t>
  </si>
  <si>
    <t>KINGBIRD-V2 N C</t>
  </si>
  <si>
    <t>PSPN2-TYPE4H-V1</t>
  </si>
  <si>
    <t>PSPN2-TYPE5H-V1</t>
  </si>
  <si>
    <t>PSPN2-TYPE5H-V2</t>
  </si>
  <si>
    <t>JADE-FDB-V1</t>
  </si>
  <si>
    <t>JADE-FDB-V2</t>
  </si>
  <si>
    <t>PWL2204STCCM(K)</t>
  </si>
  <si>
    <t>W4(PN005STCA(N))</t>
  </si>
  <si>
    <t>PN020HTCA-9020V</t>
  </si>
  <si>
    <t>PN020HTCA-HCP6320(INDOOR)</t>
  </si>
  <si>
    <t>PN042HTCA-9080VQ</t>
  </si>
  <si>
    <t>PN048HTCA-9320VQP</t>
  </si>
  <si>
    <t>PN053HTCA-9300RW</t>
  </si>
  <si>
    <t>PN020STCA-NWF(A)</t>
  </si>
  <si>
    <t>PN020STCA-NWF(B)</t>
  </si>
  <si>
    <t>APN-1105EBWW</t>
  </si>
  <si>
    <t>PN010MWJ-VF</t>
  </si>
  <si>
    <t>PN011MWJ-VF</t>
  </si>
  <si>
    <t>PN011MWJ-VF(A)</t>
  </si>
  <si>
    <t>PN020WWJ-VDC</t>
  </si>
  <si>
    <t>PN035MWJ-VF</t>
  </si>
  <si>
    <t>PN035MWJ-VF(C)</t>
  </si>
  <si>
    <t>PN036MWJ-VF</t>
  </si>
  <si>
    <t>PN036MWJ-VF(A)</t>
  </si>
  <si>
    <t>PN045CWJ-VDC(A)</t>
  </si>
  <si>
    <t>PN045WCW-VDC(B)</t>
  </si>
  <si>
    <t>PN045WCW-VDC(C)</t>
  </si>
  <si>
    <t>PN045WCW-FILTER</t>
  </si>
  <si>
    <t>PN045WCW-FILTER(A)</t>
  </si>
  <si>
    <t>PN012DWJ-V2</t>
  </si>
  <si>
    <t>PN120MWJ-VF</t>
  </si>
  <si>
    <t>PN120MWJ-VF(A)</t>
  </si>
  <si>
    <t>PN120MWJ-VF(B)</t>
  </si>
  <si>
    <t>PN120MWJ-VF(C)</t>
  </si>
  <si>
    <t>PN120MWJ-VF(D)</t>
  </si>
  <si>
    <t>PN120MWJ-VF(E)</t>
  </si>
  <si>
    <t>PN120MWJ-VF(F)</t>
  </si>
  <si>
    <t>PN120MWJ-VF(G)</t>
  </si>
  <si>
    <t>PN013MCW-V2</t>
  </si>
  <si>
    <t>PN022WWJ-VF</t>
  </si>
  <si>
    <t>PN022WWJ-VF(A)</t>
  </si>
  <si>
    <t>PN029WWJ-VF</t>
  </si>
  <si>
    <t>PN037WCW-RY</t>
  </si>
  <si>
    <t>PN037WCW-RY(A)</t>
  </si>
  <si>
    <t>PN037WCW-VF</t>
  </si>
  <si>
    <t>PN037WCW-VF(A)</t>
  </si>
  <si>
    <t>PN037WCW-VF(M)</t>
  </si>
  <si>
    <t>PN037WCW-V1</t>
  </si>
  <si>
    <t>PN048WWJ-VF</t>
  </si>
  <si>
    <t>PN048WWJ-VF(A)</t>
  </si>
  <si>
    <t>PN048WWJ-VF(A)R</t>
  </si>
  <si>
    <t>PN048WWJ-VF(B)</t>
  </si>
  <si>
    <t>PN048WWJ-V1</t>
  </si>
  <si>
    <t>PN050WWJ-VF</t>
  </si>
  <si>
    <t>PN053WWJ-VF</t>
  </si>
  <si>
    <t>PN053WWJ-VF(A)</t>
  </si>
  <si>
    <t>PN053WWJ-VF(B)</t>
  </si>
  <si>
    <t>PN053WWJ-VF(C)</t>
  </si>
  <si>
    <t>PN053WWJ-VF(D)</t>
  </si>
  <si>
    <t>PN065WWJ-VF</t>
  </si>
  <si>
    <t>PN105WCW-VF</t>
  </si>
  <si>
    <t>PN105WCW-VF(A)</t>
  </si>
  <si>
    <t>PN105WCW-VF(C)</t>
  </si>
  <si>
    <t>PN105WCW-VF(D)</t>
  </si>
  <si>
    <t>PN180WWJ-VF</t>
  </si>
  <si>
    <t>PN270WCW-VF</t>
  </si>
  <si>
    <t>PN040WWJ-V2</t>
  </si>
  <si>
    <t>PN020BWJ-VDC</t>
  </si>
  <si>
    <t>PN020BWJ-VDC(A)</t>
  </si>
  <si>
    <t>PN020BWJ-VDC(C)</t>
  </si>
  <si>
    <t>PN021BWJ-VF</t>
  </si>
  <si>
    <t>PN021BWJ-VF(A)</t>
  </si>
  <si>
    <t>PN021BWJ-VF(B)</t>
  </si>
  <si>
    <t>PN021BWJ-VF(C)</t>
  </si>
  <si>
    <t>PN021BWJ-VF(D)</t>
  </si>
  <si>
    <t>PN026BWJ-S1200</t>
  </si>
  <si>
    <t>PN026BWJ-S1200(A)</t>
  </si>
  <si>
    <t>PN026BWJ-S1400</t>
  </si>
  <si>
    <t>PN026BWJ-S1400(A)</t>
  </si>
  <si>
    <t>PN026BWJ-VF(A)</t>
  </si>
  <si>
    <t>PN026BWJ-VF(E)</t>
  </si>
  <si>
    <t>PN033BWJ-VF</t>
  </si>
  <si>
    <t>PN038BWJ-VF</t>
  </si>
  <si>
    <t>PN039BCW-V1</t>
  </si>
  <si>
    <t>PN039BCW-VF</t>
  </si>
  <si>
    <t>PN005MWJ-VF(A)</t>
  </si>
  <si>
    <t>PN052MWJ-VF</t>
  </si>
  <si>
    <t>PN052MWJ-VF(B)</t>
  </si>
  <si>
    <t>PN052MWJ-VF(C)</t>
  </si>
  <si>
    <t>PN052MWJ-VF(D)</t>
  </si>
  <si>
    <t>PN052MWJ-VF(E)</t>
  </si>
  <si>
    <t>PN052MWJ-VF(G)</t>
  </si>
  <si>
    <t>PN054ACW-JAGUAR</t>
  </si>
  <si>
    <t>PN054ACW-JAGUAR(A)</t>
  </si>
  <si>
    <t>PN054ACW-JAGUAR(B)</t>
  </si>
  <si>
    <t>PN054ACW-JAGUAR(IN)</t>
  </si>
  <si>
    <t>PN054ACW-JAGUAR(TW)</t>
  </si>
  <si>
    <t>PN054ACW-LED</t>
  </si>
  <si>
    <t>PN054ACW-LKEY</t>
  </si>
  <si>
    <t>PN054ACW-LKEY(A)</t>
  </si>
  <si>
    <t>PN054ACW-LKEY(P)</t>
  </si>
  <si>
    <t>PN054ACW-LKEY(PA)</t>
  </si>
  <si>
    <t>PN054ACW-LPOC(B)</t>
  </si>
  <si>
    <t>PN054ACW-HKEY</t>
  </si>
  <si>
    <t>PN054ACW-LMAIN</t>
  </si>
  <si>
    <t>PN054ACW-LMAIN(A)</t>
  </si>
  <si>
    <t>PN054ACW-LMAIN(B)</t>
  </si>
  <si>
    <t>PN054ACW-LMAIN(CEE)</t>
  </si>
  <si>
    <t>PN054ACW-LMAIN(DACH)</t>
  </si>
  <si>
    <t>PN054ACW-HMAIN</t>
  </si>
  <si>
    <t>PN054ACW-HMAIN(A)</t>
  </si>
  <si>
    <t>PN054ACW-HMAIN(TW)</t>
  </si>
  <si>
    <t>PN054ACW-HMAIN(CEE)</t>
  </si>
  <si>
    <t>PN054ACW-HMAIN(HK)</t>
  </si>
  <si>
    <t>PN1702CWM-500KR</t>
  </si>
  <si>
    <t>PN1702CWM-600KR</t>
  </si>
  <si>
    <t>PN1702CWM-500WIFI</t>
  </si>
  <si>
    <t>PN1703CWM-600JP</t>
  </si>
  <si>
    <t>PN1703CWM-600TW</t>
  </si>
  <si>
    <t>PN001ACW-MAIN(CN)</t>
  </si>
  <si>
    <t>PN001ACW-MAIN(EU)</t>
  </si>
  <si>
    <t>PN003ACW-CLASSIC</t>
  </si>
  <si>
    <t>PN003ACW-CLASSIC(TW)</t>
  </si>
  <si>
    <t>PN003ACW-CLASSIC(EU)</t>
  </si>
  <si>
    <t>PN003ACW-CLASSIC(BO)</t>
  </si>
  <si>
    <t>PN018ACW-VF</t>
  </si>
  <si>
    <t>PN018ACW-VF(A)</t>
  </si>
  <si>
    <t>PN018ACW-PLASMA</t>
  </si>
  <si>
    <t>PN019AWJ-V2</t>
  </si>
  <si>
    <t>PN020ACW-V2</t>
  </si>
  <si>
    <t>PN020ACW-V2(A)</t>
  </si>
  <si>
    <t>PN078AWJ-VF</t>
  </si>
  <si>
    <t>PN080MCW-VF</t>
  </si>
  <si>
    <t>PN130ACW-VF</t>
  </si>
  <si>
    <t>PN130ACW-VF(A)</t>
  </si>
  <si>
    <t>PN007MWJ-V1</t>
  </si>
  <si>
    <t>PN007MWJ-V2</t>
  </si>
  <si>
    <t>PN007MWJ-V4</t>
  </si>
  <si>
    <t>PN20K-24J33</t>
  </si>
  <si>
    <t>PN20E-24J33</t>
  </si>
  <si>
    <t>PN20T-24J33</t>
  </si>
  <si>
    <t>MCR-WMSBE-CWP(40)</t>
  </si>
  <si>
    <t>PLL015-D38</t>
  </si>
  <si>
    <t>PLL015-D37</t>
  </si>
  <si>
    <t>PLL015-D37A</t>
  </si>
  <si>
    <t>PLL015-D33</t>
  </si>
  <si>
    <t>PLL019-D21</t>
  </si>
  <si>
    <t>PLL019-D21A</t>
  </si>
  <si>
    <t>PLL019-D15</t>
  </si>
  <si>
    <t>PLL019-D10-26M</t>
  </si>
  <si>
    <t>PLL019-D15-39M</t>
  </si>
  <si>
    <t>PLL019-D19-48</t>
  </si>
  <si>
    <t>PLL019-D19-48M</t>
  </si>
  <si>
    <t>PLL019-D22-52M</t>
  </si>
  <si>
    <t>PLL029-D09</t>
  </si>
  <si>
    <t>PLL029-D09A</t>
  </si>
  <si>
    <t>PLL035-D15</t>
  </si>
  <si>
    <t>PLL029-D09-24</t>
  </si>
  <si>
    <t>PLL029-D09-24M</t>
  </si>
  <si>
    <t>PLL035-D14-37M</t>
  </si>
  <si>
    <t>PLL035-D18-47M</t>
  </si>
  <si>
    <t>PLL024-P08</t>
  </si>
  <si>
    <t>PLL024-P13</t>
  </si>
  <si>
    <t>PLL024-P17</t>
  </si>
  <si>
    <t>PLL024-P18</t>
  </si>
  <si>
    <t>PLL024-P12(A)</t>
  </si>
  <si>
    <t>PLL024-P15(A)</t>
  </si>
  <si>
    <t>PLL048-P08</t>
  </si>
  <si>
    <t>PLL048-P11</t>
  </si>
  <si>
    <t>PLL048-P12</t>
  </si>
  <si>
    <t>PLL048-P14</t>
  </si>
  <si>
    <t>PLL048-P17</t>
  </si>
  <si>
    <t>PLL048-P18</t>
  </si>
  <si>
    <t>PLF020-D25</t>
  </si>
  <si>
    <t>PLF020-D33</t>
  </si>
  <si>
    <t>PLF020-D44</t>
  </si>
  <si>
    <t>PLF027-D13</t>
  </si>
  <si>
    <t>PLF027-D17</t>
  </si>
  <si>
    <t>PLF027-D22</t>
  </si>
  <si>
    <t>PLF045-D27</t>
  </si>
  <si>
    <t>PLF045-D30</t>
  </si>
  <si>
    <t>PLF045-D40</t>
  </si>
  <si>
    <t>PLS013-P80-48</t>
  </si>
  <si>
    <t>PLS013-P100-48</t>
  </si>
  <si>
    <t>PLS013-P120-48</t>
  </si>
  <si>
    <t>PLS013-P150-48</t>
  </si>
  <si>
    <t>PLD052-D04</t>
  </si>
  <si>
    <t>PLD052-D07</t>
  </si>
  <si>
    <t>PLN021-T0838430T2C-562</t>
  </si>
  <si>
    <t>PLN021-T0835450T2C-563</t>
  </si>
  <si>
    <t>PLN021-T0838450T2C-562</t>
  </si>
  <si>
    <t>PLN021-T0838465T2C-562</t>
  </si>
  <si>
    <t>PLN021-T0809130T4R-562</t>
  </si>
  <si>
    <t>PLN021-T0809150T4R-562</t>
  </si>
  <si>
    <t>PLN021-T0809165T4R-562</t>
  </si>
  <si>
    <t>PLN021-T0809130T4R-563</t>
  </si>
  <si>
    <t>PLN021-T0809140T4R-563</t>
  </si>
  <si>
    <t>PLN021-T0809150T4R-563</t>
  </si>
  <si>
    <t>PLN021-T0809150T4R-564</t>
  </si>
  <si>
    <t>PLN021-T0809550T4R-560</t>
  </si>
  <si>
    <t>PLN021-T0809550T4R-563</t>
  </si>
  <si>
    <t>PLN021-T0813330T4R-563</t>
  </si>
  <si>
    <t>PLN021-T0813335T4R-563</t>
  </si>
  <si>
    <t>PLN021-T0813340T4R-563</t>
  </si>
  <si>
    <t>PLN021-T0813350T4R-563</t>
  </si>
  <si>
    <t>PLN021-T0813365T4R-563</t>
  </si>
  <si>
    <t>PLN021-T0814330T4R-564</t>
  </si>
  <si>
    <t>PLN021-T0814350T4R-564</t>
  </si>
  <si>
    <t>PLN021-T0814350T4R-565</t>
  </si>
  <si>
    <t>PLN021-T0815330T4R-562</t>
  </si>
  <si>
    <t>PLN021-T0815340T4R-562</t>
  </si>
  <si>
    <t>PLN021-T0815350T4R-562</t>
  </si>
  <si>
    <t>PLN021-T0815365T4R-562</t>
  </si>
  <si>
    <t>PLN021-T0822350T4R-560</t>
  </si>
  <si>
    <t>PLN021-T0925430N2C-562</t>
  </si>
  <si>
    <t>PLN021-T0925440N2C-562</t>
  </si>
  <si>
    <t>PLN021-T0925450N2C-562</t>
  </si>
  <si>
    <t>PLN021-T0936435N2C-563</t>
  </si>
  <si>
    <t>PLN021-T0936450N2C-563</t>
  </si>
  <si>
    <t>PLN021-T0936450N2C-564</t>
  </si>
  <si>
    <t>PLN021-T0936450N2C-565</t>
  </si>
  <si>
    <t>PLN021-T0936465N2C-563</t>
  </si>
  <si>
    <t>PLN021-T0917330N2R-562</t>
  </si>
  <si>
    <t>PLN021-T0917335N2R-562</t>
  </si>
  <si>
    <t>PLN021-T0917340N2R-562</t>
  </si>
  <si>
    <t>PLN021-T0917350N2R-562</t>
  </si>
  <si>
    <t>PLN021-T0917365N2R-562</t>
  </si>
  <si>
    <t>PLN021-T0908130N2R-562</t>
  </si>
  <si>
    <t>PLN021-T0908135N2R-562</t>
  </si>
  <si>
    <t>PLN021-T0908140N2R-562</t>
  </si>
  <si>
    <t>PLN021-T0908150N2R-562</t>
  </si>
  <si>
    <t>PLN021-T0908165N2R-562</t>
  </si>
  <si>
    <t>PLN021-T0907130N2R-563</t>
  </si>
  <si>
    <t>PLN021-T0907130N2R-564</t>
  </si>
  <si>
    <t>PLN021-T0907130N2R-564B</t>
  </si>
  <si>
    <t>PLN021-T0907140N2R-563</t>
  </si>
  <si>
    <t>PLN021-T0907140N2R-564</t>
  </si>
  <si>
    <t>PLN021-T0907140N2R-564B</t>
  </si>
  <si>
    <t>PLN021-T0907150N2R-563</t>
  </si>
  <si>
    <t>PLN021-T0907150N2R-563B</t>
  </si>
  <si>
    <t>PLN021-T0907150N2R-564</t>
  </si>
  <si>
    <t>PLN021-T0907150N2R-564B</t>
  </si>
  <si>
    <t>PLN021-T0907150N2R-565</t>
  </si>
  <si>
    <t>PLN021-T0907165N2R-563</t>
  </si>
  <si>
    <t>PLN021-T0907165N2R-564</t>
  </si>
  <si>
    <t>PLN021-T0907165N2R-564B</t>
  </si>
  <si>
    <t>PLN021-T0907530N2R-563</t>
  </si>
  <si>
    <t>PLN021-T0907530N2R-564</t>
  </si>
  <si>
    <t>PLN021-T0907540N2R-563</t>
  </si>
  <si>
    <t>PLN021-T0907540N2R-564</t>
  </si>
  <si>
    <t>PLN021-T0907550N2R-563</t>
  </si>
  <si>
    <t>PLN021-T0907550N2R-564</t>
  </si>
  <si>
    <t>PLN021-T0907550N2R-564B</t>
  </si>
  <si>
    <t>PLN021-T0907565N2R-564</t>
  </si>
  <si>
    <t>PLN021-T0911330N2R-563</t>
  </si>
  <si>
    <t>PLN021-T0911330N2R-564</t>
  </si>
  <si>
    <t>PLN021-T0911330N2R-564B</t>
  </si>
  <si>
    <t>PLN021-T0911335N2R-563</t>
  </si>
  <si>
    <t>PLN021-T0911335N2R-564B</t>
  </si>
  <si>
    <t>PLN021-T0911340N2R-563</t>
  </si>
  <si>
    <t>PLN021-T0911340N2R-564</t>
  </si>
  <si>
    <t>PLN021-T0911340N2R-564B</t>
  </si>
  <si>
    <t>PLN021-T0911350N2R-563</t>
  </si>
  <si>
    <t>PLN021-T0911350N2R-564</t>
  </si>
  <si>
    <t>PLN021-T0911350N2R-564A</t>
  </si>
  <si>
    <t>PLN021-T0911350N2R-564F</t>
  </si>
  <si>
    <t>PLN021-T0911365N2R-563</t>
  </si>
  <si>
    <t>PLN021-T0911365N2R-564</t>
  </si>
  <si>
    <t>PLN021-T0911365N2R-564B</t>
  </si>
  <si>
    <t>PLN021-T0916330N2R-563</t>
  </si>
  <si>
    <t>PLN021-T0916330N2R-564</t>
  </si>
  <si>
    <t>PLN021-T0916330N2R-564B</t>
  </si>
  <si>
    <t>PLN021-T0912330N2R-562</t>
  </si>
  <si>
    <t>PLN021-T0912335N2R-562</t>
  </si>
  <si>
    <t>PLN021-T0912340N2R-562</t>
  </si>
  <si>
    <t>PLN021-T0912350N2R-562</t>
  </si>
  <si>
    <t>PLN021-T0912365N2R-562</t>
  </si>
  <si>
    <t>PLN021-T0916330N2R-562</t>
  </si>
  <si>
    <t>PLN021-T0916335N2R-563</t>
  </si>
  <si>
    <t>PLN021-T0916335N2R-564B</t>
  </si>
  <si>
    <t>PLN021-T0916340N2R-563</t>
  </si>
  <si>
    <t>PLN021-T0916340N2R-564</t>
  </si>
  <si>
    <t>PLN021-T0916340N2R-564B</t>
  </si>
  <si>
    <t>PLN021-T0916350N2R-563</t>
  </si>
  <si>
    <t>PLN021-T0916350N2R-564</t>
  </si>
  <si>
    <t>PLN021-T0916350N2R-564A</t>
  </si>
  <si>
    <t>PLN021-T0916350N2R-564F</t>
  </si>
  <si>
    <t>PLN021-T0916365N2R-563</t>
  </si>
  <si>
    <t>PLN021-T0916365N2R-564</t>
  </si>
  <si>
    <t>PLN021-T0916365N2R-564B</t>
  </si>
  <si>
    <t>PLN021-T0920350N2R-564</t>
  </si>
  <si>
    <t>PLN021-T0920350N2R-564A</t>
  </si>
  <si>
    <t>PLN021-T0921350N2R-563</t>
  </si>
  <si>
    <t>PLN051-B4019250N2S-565 (PLF050-D20W)</t>
  </si>
  <si>
    <t>PLN051-B4025250N2S-565 (PLF045-D25W)</t>
  </si>
  <si>
    <t>PLN051-B4039250N2S-565 (PLF045-D40W)</t>
  </si>
  <si>
    <t>PLN065-D750540-565</t>
  </si>
  <si>
    <t>PLN065-D750830-565</t>
  </si>
  <si>
    <t>PLN065-D750840-565</t>
  </si>
  <si>
    <t>PLN065-D751130-565</t>
  </si>
  <si>
    <t>PLN065-D751140-565</t>
  </si>
  <si>
    <t>PLN065-D751530-565</t>
  </si>
  <si>
    <t>PLN065-D751540-565</t>
  </si>
  <si>
    <t>PLN039-F2707130N2S-564</t>
  </si>
  <si>
    <t>PLN039-F2707135N2S-564</t>
  </si>
  <si>
    <t>PLN039-F3612235N2S-564</t>
  </si>
  <si>
    <t>PLN039-F5515335N2S-564</t>
  </si>
  <si>
    <t>PLN039-F9632430N2S-564</t>
  </si>
  <si>
    <t>PLN039-F9632450N2S-564</t>
  </si>
  <si>
    <t>PLN021-T1010150T4S-562</t>
  </si>
  <si>
    <t>PLN021-T1010650T4S-562</t>
  </si>
  <si>
    <t>PLN021-T1010665T4S-562</t>
  </si>
  <si>
    <t>PLN021-T1015750T4S-562</t>
  </si>
  <si>
    <t>PLN021-T1015765T4S-562</t>
  </si>
  <si>
    <t>PLN021-T1019350T4S-562</t>
  </si>
  <si>
    <t>PLN021-T1019365T4S-562</t>
  </si>
  <si>
    <t>PLN021-T1038450T2C-562</t>
  </si>
  <si>
    <t>PLN044-HB08150T412-563</t>
  </si>
  <si>
    <t>PLN044-HB08150T480-563</t>
  </si>
  <si>
    <t>PLN044-HB08150T460-563</t>
  </si>
  <si>
    <t>PLN044-HB10150T412-563</t>
  </si>
  <si>
    <t>PLN044-HB10150T480-563</t>
  </si>
  <si>
    <t>PLN044-HB10150T460-563</t>
  </si>
  <si>
    <t>PLN044-HB12150T412-563</t>
  </si>
  <si>
    <t>PLN044-HB12150T480-563</t>
  </si>
  <si>
    <t>PLN044-HB12150T460-563</t>
  </si>
  <si>
    <t>PLN044-HB-S</t>
  </si>
  <si>
    <t>PLN044-HB-B80</t>
  </si>
  <si>
    <t>PLN044-HB-B100</t>
  </si>
  <si>
    <t>PLN044-HB-P</t>
  </si>
  <si>
    <t>PLN044-HB-C</t>
  </si>
  <si>
    <t>SDH-SDPW2(SDH-SDPW1)</t>
  </si>
  <si>
    <t>PN020POK-V2</t>
  </si>
  <si>
    <t>PN086POK-V1</t>
  </si>
  <si>
    <t>PN086POK-V2(A)</t>
  </si>
  <si>
    <t>PN086POK-V2(C)</t>
  </si>
  <si>
    <t>PN081TPR-V2</t>
  </si>
  <si>
    <t>PIP102-300</t>
  </si>
  <si>
    <t>PIP105-400</t>
  </si>
  <si>
    <t>PJB01-22</t>
  </si>
  <si>
    <t>PLN065-D750530-565</t>
    <phoneticPr fontId="3" type="noConversion"/>
  </si>
  <si>
    <t>A4024_FPN(TH)</t>
    <phoneticPr fontId="12" type="noConversion"/>
  </si>
  <si>
    <t>PSPN2-TYPE3R-V1</t>
    <phoneticPr fontId="3" type="noConversion"/>
  </si>
  <si>
    <t>PLN065-D751550-565</t>
    <phoneticPr fontId="3" type="noConversion"/>
  </si>
  <si>
    <t>P2514_TPNC</t>
    <phoneticPr fontId="3" type="noConversion"/>
  </si>
  <si>
    <t>A4024_FPN(TH)</t>
    <phoneticPr fontId="3" type="noConversion"/>
  </si>
  <si>
    <t>A3026U_RPN_UAE</t>
    <phoneticPr fontId="3" type="noConversion"/>
  </si>
  <si>
    <t>L32E1P_KPN</t>
    <phoneticPr fontId="3" type="noConversion"/>
  </si>
  <si>
    <t>P2514Z_TPNC</t>
    <phoneticPr fontId="3" type="noConversion"/>
  </si>
  <si>
    <t>A3026H_RPN</t>
    <phoneticPr fontId="3" type="noConversion"/>
  </si>
  <si>
    <t>PN002SHA(B)</t>
    <phoneticPr fontId="3" type="noConversion"/>
  </si>
  <si>
    <t>PLN051-B4039240N2S-564 (PLF045-D40W)</t>
    <phoneticPr fontId="3" type="noConversion"/>
  </si>
  <si>
    <t>PN006SHA(C)</t>
    <phoneticPr fontId="3" type="noConversion"/>
  </si>
  <si>
    <t>PN002ACW-CHARGER</t>
    <phoneticPr fontId="3" type="noConversion"/>
  </si>
  <si>
    <t>PLN039-F3612230N2S-564</t>
    <phoneticPr fontId="3" type="noConversion"/>
  </si>
  <si>
    <t>PLN021-T0819350T4R-560</t>
    <phoneticPr fontId="3" type="noConversion"/>
  </si>
  <si>
    <t>1월</t>
    <phoneticPr fontId="3" type="noConversion"/>
  </si>
  <si>
    <t>2월</t>
    <phoneticPr fontId="3" type="noConversion"/>
  </si>
  <si>
    <t>PN002ACW-CHARGER(A)</t>
    <phoneticPr fontId="3" type="noConversion"/>
  </si>
  <si>
    <t>PN002ACW-KEY</t>
    <phoneticPr fontId="3" type="noConversion"/>
  </si>
  <si>
    <t xml:space="preserve">P3514_APN </t>
    <phoneticPr fontId="3" type="noConversion"/>
  </si>
  <si>
    <t>PLN039-F5515350N2S-564</t>
    <phoneticPr fontId="3" type="noConversion"/>
  </si>
  <si>
    <t>PLN039-F3612250N2S-564</t>
    <phoneticPr fontId="3" type="noConversion"/>
  </si>
  <si>
    <t>PLN039-F5515330N2S-564</t>
    <phoneticPr fontId="3" type="noConversion"/>
  </si>
  <si>
    <t>V220S_MPN</t>
    <phoneticPr fontId="3" type="noConversion"/>
  </si>
  <si>
    <t>매출</t>
    <phoneticPr fontId="3" type="noConversion"/>
  </si>
  <si>
    <t>원가</t>
    <phoneticPr fontId="3" type="noConversion"/>
  </si>
  <si>
    <t>삼성 VD</t>
  </si>
  <si>
    <t>VD</t>
  </si>
  <si>
    <t>JDM</t>
  </si>
  <si>
    <t>AV</t>
  </si>
  <si>
    <t>STB외</t>
  </si>
  <si>
    <t>계</t>
  </si>
  <si>
    <t>머큐리</t>
    <phoneticPr fontId="50" type="noConversion"/>
  </si>
  <si>
    <t>AP 공유기</t>
    <phoneticPr fontId="50" type="noConversion"/>
  </si>
  <si>
    <t>삼성가전</t>
  </si>
  <si>
    <t>에어컨외</t>
  </si>
  <si>
    <t>코웨이</t>
    <phoneticPr fontId="50" type="noConversion"/>
  </si>
  <si>
    <t>정수기외</t>
  </si>
  <si>
    <t>대덕C</t>
  </si>
  <si>
    <t>조명</t>
  </si>
  <si>
    <t>삼성무선</t>
    <phoneticPr fontId="50" type="noConversion"/>
  </si>
  <si>
    <t>N/PC</t>
    <phoneticPr fontId="50" type="noConversion"/>
  </si>
  <si>
    <t>HP</t>
  </si>
  <si>
    <t>OA</t>
  </si>
  <si>
    <t>한화테크윈</t>
  </si>
  <si>
    <t>보안</t>
  </si>
  <si>
    <t>신재생</t>
  </si>
  <si>
    <t>인버터외</t>
  </si>
  <si>
    <t>OKI</t>
    <phoneticPr fontId="3" type="noConversion"/>
  </si>
  <si>
    <t>매출이익</t>
    <phoneticPr fontId="3" type="noConversion"/>
  </si>
  <si>
    <t>PLN039-F2707150N2S-564</t>
    <phoneticPr fontId="3" type="noConversion"/>
  </si>
  <si>
    <t>P230NQ_TPN (CKD)</t>
  </si>
  <si>
    <t>P270NQ_TPN (CKD)</t>
  </si>
  <si>
    <t>P270NQ_APN</t>
  </si>
  <si>
    <t>1066C</t>
  </si>
  <si>
    <t>1066B</t>
  </si>
  <si>
    <t>1066A</t>
  </si>
  <si>
    <t>P3514N_APN</t>
  </si>
  <si>
    <t>1150B</t>
    <phoneticPr fontId="12" type="noConversion"/>
  </si>
  <si>
    <t>AUO</t>
    <phoneticPr fontId="12" type="noConversion"/>
  </si>
  <si>
    <t>Adaptor</t>
    <phoneticPr fontId="12" type="noConversion"/>
  </si>
  <si>
    <t>MNT</t>
    <phoneticPr fontId="12" type="noConversion"/>
  </si>
  <si>
    <t>A6524_RPN_BESPOKE</t>
  </si>
  <si>
    <t>PNMX7N-HV</t>
    <phoneticPr fontId="12" type="noConversion"/>
  </si>
  <si>
    <t>PN120MWJ-VF(G)</t>
    <phoneticPr fontId="12" type="noConversion"/>
  </si>
  <si>
    <t>PN013MCW-V2</t>
    <phoneticPr fontId="12" type="noConversion"/>
  </si>
  <si>
    <t>PN022WWJ-VF</t>
    <phoneticPr fontId="12" type="noConversion"/>
  </si>
  <si>
    <t>PN037WCW-VF</t>
    <phoneticPr fontId="12" type="noConversion"/>
  </si>
  <si>
    <t>PN048WWJ-VF</t>
    <phoneticPr fontId="12" type="noConversion"/>
  </si>
  <si>
    <t>PN105WCW-VF</t>
    <phoneticPr fontId="12" type="noConversion"/>
  </si>
  <si>
    <t>PN040WWJ-V2</t>
    <phoneticPr fontId="12" type="noConversion"/>
  </si>
  <si>
    <t>PN021BWJ-VF</t>
    <phoneticPr fontId="12" type="noConversion"/>
  </si>
  <si>
    <t>PN052MWJ-VF(B)</t>
    <phoneticPr fontId="12" type="noConversion"/>
  </si>
  <si>
    <t>PN054ACW-LKEY(P)</t>
    <phoneticPr fontId="12" type="noConversion"/>
  </si>
  <si>
    <t>PN054ACW-LKEY(PA)</t>
    <phoneticPr fontId="12" type="noConversion"/>
  </si>
  <si>
    <t>PN002ACW-CHARGER</t>
    <phoneticPr fontId="12" type="noConversion"/>
  </si>
  <si>
    <t>PN018ACW-VF</t>
    <phoneticPr fontId="12" type="noConversion"/>
  </si>
  <si>
    <t>PI500DCW-V2</t>
  </si>
  <si>
    <t>PN050DCW-V2</t>
  </si>
  <si>
    <t>PN050DCW-FILTER</t>
  </si>
  <si>
    <t>신</t>
    <phoneticPr fontId="12" type="noConversion"/>
  </si>
  <si>
    <t>PLN021-T0814350T4R-565</t>
    <phoneticPr fontId="12" type="noConversion"/>
  </si>
  <si>
    <t>PLN021-T0822350T4R-560</t>
    <phoneticPr fontId="12" type="noConversion"/>
  </si>
  <si>
    <t>PLN021-T0819350T4R-560</t>
    <phoneticPr fontId="12" type="noConversion"/>
  </si>
  <si>
    <t>PLN021-T0936450N2C-564</t>
    <phoneticPr fontId="12" type="noConversion"/>
  </si>
  <si>
    <t>PLN021-T0907150N2R-564</t>
    <phoneticPr fontId="12" type="noConversion"/>
  </si>
  <si>
    <t>PLN021-T0907550N2R-564</t>
    <phoneticPr fontId="12" type="noConversion"/>
  </si>
  <si>
    <t>PLN021-T0911350N2R-564</t>
    <phoneticPr fontId="12" type="noConversion"/>
  </si>
  <si>
    <t>PLN021-T0916350N2R-564</t>
    <phoneticPr fontId="12" type="noConversion"/>
  </si>
  <si>
    <t>PLN065-D750530-565</t>
    <phoneticPr fontId="12" type="noConversion"/>
  </si>
  <si>
    <t>39211C</t>
    <phoneticPr fontId="12" type="noConversion"/>
  </si>
  <si>
    <t>PLL028-D14-35M</t>
    <phoneticPr fontId="12" type="noConversion"/>
  </si>
  <si>
    <t>PLN021-T0936465N2C-565</t>
    <phoneticPr fontId="12" type="noConversion"/>
  </si>
  <si>
    <t>신</t>
    <phoneticPr fontId="12" type="noConversion"/>
  </si>
  <si>
    <t>PLN051-B4019250N2A-560</t>
    <phoneticPr fontId="12" type="noConversion"/>
  </si>
  <si>
    <t>PN001ACW-MAIN(CO)</t>
    <phoneticPr fontId="12" type="noConversion"/>
  </si>
  <si>
    <t>PN016ACW-WIFI(CO)</t>
    <phoneticPr fontId="12" type="noConversion"/>
  </si>
  <si>
    <t>A3026N_APN</t>
    <phoneticPr fontId="12" type="noConversion"/>
  </si>
  <si>
    <t>0007J</t>
    <phoneticPr fontId="12" type="noConversion"/>
  </si>
  <si>
    <t>신</t>
    <phoneticPr fontId="12" type="noConversion"/>
  </si>
  <si>
    <t>1066D</t>
    <phoneticPr fontId="12" type="noConversion"/>
  </si>
  <si>
    <t>P270NQ_APND</t>
    <phoneticPr fontId="12" type="noConversion"/>
  </si>
  <si>
    <t>PLN021-T0814330T4R-565</t>
    <phoneticPr fontId="12" type="noConversion"/>
  </si>
  <si>
    <t>PLN039-F3612240N2S-565</t>
    <phoneticPr fontId="12" type="noConversion"/>
  </si>
  <si>
    <t>PLN039-F9632450N2S-565</t>
    <phoneticPr fontId="12" type="noConversion"/>
  </si>
  <si>
    <t>PN003ACW-CLASSIC(MY)</t>
    <phoneticPr fontId="12" type="noConversion"/>
  </si>
  <si>
    <t>PN051BCW-VF(A)</t>
    <phoneticPr fontId="12" type="noConversion"/>
  </si>
  <si>
    <t>PN110WCW-VF</t>
  </si>
  <si>
    <t>PN110WCW-VF(A)</t>
  </si>
  <si>
    <t>PN120MWJ-VF(H)</t>
  </si>
  <si>
    <t>PN20A-24J33</t>
    <phoneticPr fontId="12" type="noConversion"/>
  </si>
  <si>
    <t>PN20U-24J33</t>
    <phoneticPr fontId="12" type="noConversion"/>
  </si>
  <si>
    <t>A2626U_APN(UAE)</t>
    <phoneticPr fontId="12" type="noConversion"/>
  </si>
  <si>
    <t>0014B</t>
    <phoneticPr fontId="12" type="noConversion"/>
  </si>
  <si>
    <t>신</t>
    <phoneticPr fontId="12" type="noConversion"/>
  </si>
  <si>
    <t>SY</t>
    <phoneticPr fontId="12" type="noConversion"/>
  </si>
  <si>
    <t>A3630A_TPN</t>
  </si>
  <si>
    <t>A3630E_TPN</t>
  </si>
  <si>
    <t>0013G</t>
    <phoneticPr fontId="12" type="noConversion"/>
  </si>
  <si>
    <t>0013H</t>
    <phoneticPr fontId="12" type="noConversion"/>
  </si>
  <si>
    <t>A6024N_FPN_C(DA)</t>
  </si>
  <si>
    <t>A6024N_FPN(D)</t>
  </si>
  <si>
    <t>A4024_FPN_C(DA)</t>
  </si>
  <si>
    <t>990A</t>
    <phoneticPr fontId="12" type="noConversion"/>
  </si>
  <si>
    <t>990B</t>
    <phoneticPr fontId="12" type="noConversion"/>
  </si>
  <si>
    <t>MCR-WMSBE-CWP(48M)</t>
    <phoneticPr fontId="12" type="noConversion"/>
  </si>
  <si>
    <t>Display(냉장고)</t>
  </si>
  <si>
    <t>PN027SHA-Basic</t>
  </si>
  <si>
    <t>PN027SHA-19962K</t>
  </si>
  <si>
    <t>PN027SHA-19962L</t>
  </si>
  <si>
    <t>PN027SHA-19962M</t>
  </si>
  <si>
    <t>PN027SHA-19962N</t>
  </si>
  <si>
    <t>PN027SHA-19962Q</t>
  </si>
  <si>
    <t>PN027SHA-19962R</t>
  </si>
  <si>
    <t>PN027SHA-19962S</t>
  </si>
  <si>
    <t>PN027SHA-19962T</t>
  </si>
  <si>
    <t>PN027SHA-19962U</t>
  </si>
  <si>
    <t>19962K</t>
    <phoneticPr fontId="12" type="noConversion"/>
  </si>
  <si>
    <t>19962L</t>
    <phoneticPr fontId="12" type="noConversion"/>
  </si>
  <si>
    <t>19962M</t>
    <phoneticPr fontId="12" type="noConversion"/>
  </si>
  <si>
    <t>19962N</t>
    <phoneticPr fontId="12" type="noConversion"/>
  </si>
  <si>
    <t>19962Q</t>
    <phoneticPr fontId="12" type="noConversion"/>
  </si>
  <si>
    <t>19962R</t>
    <phoneticPr fontId="12" type="noConversion"/>
  </si>
  <si>
    <t>19962S</t>
    <phoneticPr fontId="12" type="noConversion"/>
  </si>
  <si>
    <t>19962T</t>
    <phoneticPr fontId="12" type="noConversion"/>
  </si>
  <si>
    <t>19962U</t>
    <phoneticPr fontId="12" type="noConversion"/>
  </si>
  <si>
    <t>PN036MWJ-VF(B)</t>
    <phoneticPr fontId="12" type="noConversion"/>
  </si>
  <si>
    <t>PN120MWJ-VF(I)</t>
    <phoneticPr fontId="12" type="noConversion"/>
  </si>
  <si>
    <t>PN120MWJ-VF(J)</t>
    <phoneticPr fontId="12" type="noConversion"/>
  </si>
  <si>
    <t>A6024N_FPN_C(BJ)</t>
  </si>
  <si>
    <t>14824A</t>
  </si>
  <si>
    <t>A4024_FPN_C(BJ)</t>
    <phoneticPr fontId="12" type="noConversion"/>
  </si>
  <si>
    <t>14826A</t>
    <phoneticPr fontId="12" type="noConversion"/>
  </si>
  <si>
    <t>A4024_FPN_TH_C(BJ)</t>
  </si>
  <si>
    <t>14825A</t>
    <phoneticPr fontId="12" type="noConversion"/>
  </si>
  <si>
    <t>MCR-WMSBE-CWP(48)</t>
    <phoneticPr fontId="12" type="noConversion"/>
  </si>
  <si>
    <t>A6524_NPNL_BESPOKE_TH</t>
    <phoneticPr fontId="12" type="noConversion"/>
  </si>
  <si>
    <t>39211F</t>
    <phoneticPr fontId="12" type="noConversion"/>
  </si>
  <si>
    <t>신</t>
    <phoneticPr fontId="12" type="noConversion"/>
  </si>
  <si>
    <t>SY</t>
    <phoneticPr fontId="12" type="noConversion"/>
  </si>
  <si>
    <t>PLN021-T0809150T4R-565</t>
    <phoneticPr fontId="12" type="noConversion"/>
  </si>
  <si>
    <t>PLN021-T0911340N2R-565</t>
    <phoneticPr fontId="12" type="noConversion"/>
  </si>
  <si>
    <t>PN001ACW-MAIN(NKR)</t>
    <phoneticPr fontId="12" type="noConversion"/>
  </si>
  <si>
    <t>PN006WCW-FND</t>
    <phoneticPr fontId="12" type="noConversion"/>
  </si>
  <si>
    <t>PN028HCW-VF</t>
    <phoneticPr fontId="12" type="noConversion"/>
  </si>
  <si>
    <t>PN051BCW-VF</t>
    <phoneticPr fontId="12" type="noConversion"/>
  </si>
  <si>
    <t>PN051BCW-HEATER</t>
    <phoneticPr fontId="12" type="noConversion"/>
  </si>
  <si>
    <t>PNC03ACW-VF</t>
  </si>
  <si>
    <t>PNC08ACW-VF</t>
  </si>
  <si>
    <t>2021. 12. 20</t>
    <phoneticPr fontId="12" type="noConversion"/>
  </si>
  <si>
    <t>이랜텍</t>
    <phoneticPr fontId="12" type="noConversion"/>
  </si>
  <si>
    <t>AV</t>
    <phoneticPr fontId="12" type="noConversion"/>
  </si>
  <si>
    <t>A4024_FPNT</t>
  </si>
  <si>
    <t>A6024N_FPNT</t>
  </si>
  <si>
    <t>-</t>
    <phoneticPr fontId="12" type="noConversion"/>
  </si>
  <si>
    <t>091A</t>
    <phoneticPr fontId="12" type="noConversion"/>
  </si>
  <si>
    <t>MCR-WMSBE-CWP(40W)</t>
    <phoneticPr fontId="12" type="noConversion"/>
  </si>
  <si>
    <t>신</t>
    <phoneticPr fontId="12" type="noConversion"/>
  </si>
  <si>
    <t>QD</t>
    <phoneticPr fontId="12" type="noConversion"/>
  </si>
  <si>
    <t>PLN039-F2707150N2S-565</t>
    <phoneticPr fontId="12" type="noConversion"/>
  </si>
  <si>
    <t>PN011MWJ-V1</t>
    <phoneticPr fontId="12" type="noConversion"/>
  </si>
  <si>
    <t>PN120MWJ-VF(K)</t>
    <phoneticPr fontId="12" type="noConversion"/>
  </si>
  <si>
    <t>PN20E-24J11</t>
    <phoneticPr fontId="12" type="noConversion"/>
  </si>
  <si>
    <t>PNC04ACW-VF</t>
  </si>
  <si>
    <t>PNC06ACW-VF</t>
  </si>
  <si>
    <t>PSPN2-TYPE5H-V1-SR</t>
  </si>
  <si>
    <t>PSPN2-TYPE5H-V2-SR</t>
  </si>
  <si>
    <t>PSPN2-TYPE5H-V1 A-SR</t>
  </si>
  <si>
    <t>PSPN2-TYPE5H-V2 A-SR</t>
  </si>
  <si>
    <t>5QJ83-60002</t>
  </si>
  <si>
    <t>5QJ83-60003</t>
  </si>
  <si>
    <t>5QJ90-60014</t>
  </si>
  <si>
    <t>5QJ90-60015</t>
  </si>
  <si>
    <t>V220S_BPN</t>
  </si>
  <si>
    <t>5048A</t>
    <phoneticPr fontId="12" type="noConversion"/>
  </si>
  <si>
    <t>청정기</t>
    <phoneticPr fontId="12" type="noConversion"/>
  </si>
  <si>
    <t>Aircon</t>
    <phoneticPr fontId="12" type="noConversion"/>
  </si>
  <si>
    <t>냉장고</t>
  </si>
  <si>
    <t>냉장고</t>
    <phoneticPr fontId="12" type="noConversion"/>
  </si>
  <si>
    <t>청소기</t>
  </si>
  <si>
    <t>청소기</t>
    <phoneticPr fontId="12" type="noConversion"/>
  </si>
  <si>
    <t>냉장고</t>
    <phoneticPr fontId="12" type="noConversion"/>
  </si>
  <si>
    <t>VD</t>
    <phoneticPr fontId="3" type="noConversion"/>
  </si>
  <si>
    <t>PD-BOARD</t>
    <phoneticPr fontId="3" type="noConversion"/>
  </si>
  <si>
    <t>-</t>
    <phoneticPr fontId="3" type="noConversion"/>
  </si>
  <si>
    <t>SMPS</t>
    <phoneticPr fontId="3" type="noConversion"/>
  </si>
  <si>
    <t>MNT</t>
    <phoneticPr fontId="3" type="noConversion"/>
  </si>
  <si>
    <t>VD</t>
    <phoneticPr fontId="3" type="noConversion"/>
  </si>
  <si>
    <t>SMPS</t>
    <phoneticPr fontId="3" type="noConversion"/>
  </si>
  <si>
    <t>AV</t>
    <phoneticPr fontId="3" type="noConversion"/>
  </si>
  <si>
    <t>VD</t>
    <phoneticPr fontId="3" type="noConversion"/>
  </si>
  <si>
    <t>ADT</t>
    <phoneticPr fontId="3" type="noConversion"/>
  </si>
  <si>
    <t>STB</t>
    <phoneticPr fontId="3" type="noConversion"/>
  </si>
  <si>
    <t>JDM</t>
    <phoneticPr fontId="3" type="noConversion"/>
  </si>
  <si>
    <t>ADT</t>
    <phoneticPr fontId="3" type="noConversion"/>
  </si>
  <si>
    <t>MNT</t>
    <phoneticPr fontId="3" type="noConversion"/>
  </si>
  <si>
    <t>AV?(이랜텍)</t>
    <phoneticPr fontId="3" type="noConversion"/>
  </si>
  <si>
    <t>JDM</t>
    <phoneticPr fontId="3" type="noConversion"/>
  </si>
  <si>
    <t>STB</t>
    <phoneticPr fontId="3" type="noConversion"/>
  </si>
  <si>
    <t>SMPS</t>
    <phoneticPr fontId="3" type="noConversion"/>
  </si>
  <si>
    <t>AV</t>
    <phoneticPr fontId="3" type="noConversion"/>
  </si>
  <si>
    <t>생활가전</t>
    <phoneticPr fontId="3" type="noConversion"/>
  </si>
  <si>
    <t>AIR</t>
    <phoneticPr fontId="3" type="noConversion"/>
  </si>
  <si>
    <t>청정기</t>
    <phoneticPr fontId="3" type="noConversion"/>
  </si>
  <si>
    <t>생활가전</t>
    <phoneticPr fontId="3" type="noConversion"/>
  </si>
  <si>
    <t>DISPLAY</t>
    <phoneticPr fontId="3" type="noConversion"/>
  </si>
  <si>
    <t>냉장고</t>
    <phoneticPr fontId="3" type="noConversion"/>
  </si>
  <si>
    <t>ADT</t>
    <phoneticPr fontId="3" type="noConversion"/>
  </si>
  <si>
    <t>청소기</t>
    <phoneticPr fontId="3" type="noConversion"/>
  </si>
  <si>
    <t>HP</t>
    <phoneticPr fontId="3" type="noConversion"/>
  </si>
  <si>
    <t>HVPS</t>
    <phoneticPr fontId="3" type="noConversion"/>
  </si>
  <si>
    <t>프린터</t>
    <phoneticPr fontId="3" type="noConversion"/>
  </si>
  <si>
    <t>FDB</t>
    <phoneticPr fontId="3" type="noConversion"/>
  </si>
  <si>
    <t>삼성IM</t>
    <phoneticPr fontId="3" type="noConversion"/>
  </si>
  <si>
    <t>N/PC</t>
    <phoneticPr fontId="3" type="noConversion"/>
  </si>
  <si>
    <t>PD-BOARD</t>
    <phoneticPr fontId="3" type="noConversion"/>
  </si>
  <si>
    <t>CCTV</t>
    <phoneticPr fontId="3" type="noConversion"/>
  </si>
  <si>
    <t>CCD</t>
    <phoneticPr fontId="3" type="noConversion"/>
  </si>
  <si>
    <t>코웨이</t>
    <phoneticPr fontId="3" type="noConversion"/>
  </si>
  <si>
    <t>-</t>
    <phoneticPr fontId="3" type="noConversion"/>
  </si>
  <si>
    <t>머큐리</t>
    <phoneticPr fontId="3" type="noConversion"/>
  </si>
  <si>
    <t>AP 공유기</t>
    <phoneticPr fontId="3" type="noConversion"/>
  </si>
  <si>
    <t>대덕</t>
    <phoneticPr fontId="3" type="noConversion"/>
  </si>
  <si>
    <t>직관</t>
    <phoneticPr fontId="3" type="noConversion"/>
  </si>
  <si>
    <t>소켓</t>
    <phoneticPr fontId="3" type="noConversion"/>
  </si>
  <si>
    <t>오키</t>
    <phoneticPr fontId="3" type="noConversion"/>
  </si>
  <si>
    <t>신재생</t>
    <phoneticPr fontId="3" type="noConversion"/>
  </si>
  <si>
    <t>기타</t>
    <phoneticPr fontId="3" type="noConversion"/>
  </si>
  <si>
    <t>태양광</t>
    <phoneticPr fontId="3" type="noConversion"/>
  </si>
  <si>
    <t>-</t>
    <phoneticPr fontId="3" type="noConversion"/>
  </si>
  <si>
    <t>A14020_BPNW</t>
  </si>
  <si>
    <t>1187A</t>
  </si>
  <si>
    <t>A14020N_BPNW</t>
  </si>
  <si>
    <t>1187B</t>
  </si>
  <si>
    <t>A14020_BPN</t>
  </si>
  <si>
    <t>1187C</t>
  </si>
  <si>
    <t>A3630H_TPN</t>
  </si>
  <si>
    <t>0013F</t>
    <phoneticPr fontId="12" type="noConversion"/>
  </si>
  <si>
    <t>신</t>
    <phoneticPr fontId="12" type="noConversion"/>
  </si>
  <si>
    <t>A3630U_TPN</t>
  </si>
  <si>
    <t>0013D</t>
    <phoneticPr fontId="12" type="noConversion"/>
  </si>
  <si>
    <t>P2514_BPN</t>
  </si>
  <si>
    <t>749G</t>
    <phoneticPr fontId="12" type="noConversion"/>
  </si>
  <si>
    <t>MCR-WMDBE-CWP(40)</t>
    <phoneticPr fontId="12" type="noConversion"/>
  </si>
  <si>
    <t>PLN021-T0911330N2R-565</t>
    <phoneticPr fontId="12" type="noConversion"/>
  </si>
  <si>
    <t>PLN021-T0911365N2R-565</t>
    <phoneticPr fontId="12" type="noConversion"/>
  </si>
  <si>
    <t>PLN021-T0916340N2R-565</t>
    <phoneticPr fontId="12" type="noConversion"/>
  </si>
  <si>
    <t>PN185WCW-VF</t>
  </si>
  <si>
    <t>PN185WCW-VF(A)</t>
  </si>
  <si>
    <t>PN185WCW-MAIN</t>
  </si>
  <si>
    <t>PN185WCW-CON</t>
  </si>
  <si>
    <t>PNC01ACW-VF</t>
    <phoneticPr fontId="12" type="noConversion"/>
  </si>
  <si>
    <t>PNC12ACW-VF</t>
    <phoneticPr fontId="12" type="noConversion"/>
  </si>
  <si>
    <t>PNC05ACW-VFQ</t>
  </si>
  <si>
    <t>PNC07ACW-VFQ</t>
  </si>
  <si>
    <t>신</t>
    <phoneticPr fontId="12" type="noConversion"/>
  </si>
  <si>
    <t>V220SN_BPN</t>
  </si>
  <si>
    <t>V220SN_BPN</t>
    <phoneticPr fontId="12" type="noConversion"/>
  </si>
  <si>
    <t>5048B</t>
  </si>
  <si>
    <t>5048B</t>
    <phoneticPr fontId="12" type="noConversion"/>
  </si>
  <si>
    <t>V220S_MPNA</t>
  </si>
  <si>
    <t>V220SN_MPNA</t>
  </si>
  <si>
    <t>5505A</t>
    <phoneticPr fontId="12" type="noConversion"/>
  </si>
  <si>
    <t>5505B</t>
    <phoneticPr fontId="12" type="noConversion"/>
  </si>
  <si>
    <t>V220S_BPNA</t>
  </si>
  <si>
    <t>V220SN_BPNA</t>
  </si>
  <si>
    <t>5048A</t>
  </si>
  <si>
    <t>5048C</t>
  </si>
  <si>
    <t>5048D</t>
  </si>
  <si>
    <t>A6524_RPN_BESPOKE_MAS</t>
  </si>
  <si>
    <t>39211E</t>
    <phoneticPr fontId="12" type="noConversion"/>
  </si>
  <si>
    <t>A6524_RPN_BESPOKE_INA</t>
  </si>
  <si>
    <t>A6524_RPN_BESPOKE_AUS</t>
  </si>
  <si>
    <t>39211G</t>
    <phoneticPr fontId="12" type="noConversion"/>
  </si>
  <si>
    <t>39211H</t>
    <phoneticPr fontId="12" type="noConversion"/>
  </si>
  <si>
    <t>4364B</t>
    <phoneticPr fontId="12" type="noConversion"/>
  </si>
  <si>
    <t>PN185WCW-VF(B)</t>
    <phoneticPr fontId="12" type="noConversion"/>
  </si>
  <si>
    <t>PN185WCW-VF(C)</t>
    <phoneticPr fontId="12" type="noConversion"/>
  </si>
  <si>
    <t>PN021BWJ-VF(D)</t>
    <phoneticPr fontId="12" type="noConversion"/>
  </si>
  <si>
    <t>PN052MWJ-VF(J)</t>
    <phoneticPr fontId="12" type="noConversion"/>
  </si>
  <si>
    <t>PN1702CWM-500</t>
    <phoneticPr fontId="12" type="noConversion"/>
  </si>
  <si>
    <t>PLN021-T0936450N2C-565</t>
    <phoneticPr fontId="12" type="noConversion"/>
  </si>
  <si>
    <t>PLN021-T0916330N2R-565</t>
    <phoneticPr fontId="12" type="noConversion"/>
  </si>
  <si>
    <t>PLN021-T0916365N2R-565</t>
    <phoneticPr fontId="12" type="noConversion"/>
  </si>
  <si>
    <t>PLN051-B4031250N2A-560</t>
    <phoneticPr fontId="12" type="noConversion"/>
  </si>
  <si>
    <t>PLN051-B4039230N2S-565 (PLF045-D40W)</t>
    <phoneticPr fontId="12" type="noConversion"/>
  </si>
  <si>
    <t>PLN039-F3612250N2S-565</t>
    <phoneticPr fontId="12" type="noConversion"/>
  </si>
  <si>
    <t>PLN021-T0920350N2R-565</t>
    <phoneticPr fontId="12" type="noConversion"/>
  </si>
  <si>
    <t>PLN021-T0927850N2R-565</t>
    <phoneticPr fontId="12" type="noConversion"/>
  </si>
  <si>
    <t>PLN051-B2007130N2S-565 (PLF050-D07W)</t>
    <phoneticPr fontId="12" type="noConversion"/>
  </si>
  <si>
    <t>PLN051-B2011150N2S-565 (PLF050-D12W)</t>
    <phoneticPr fontId="12" type="noConversion"/>
  </si>
  <si>
    <t>PLN051-B2011130N2S-565 (PLF050-D12W)</t>
    <phoneticPr fontId="12" type="noConversion"/>
  </si>
  <si>
    <t>PLN051-B2015130N2S-565 (PLF050-D16W)</t>
  </si>
  <si>
    <t>PLN051-B2015150N2S-565 (PLF050-D16W)</t>
  </si>
  <si>
    <t>PLN051-B2019130N2S-565 (PLF050-D20W)</t>
  </si>
  <si>
    <t>PLN051-B2019150N2S-565 (PLF050-D20W)</t>
  </si>
  <si>
    <t>PLN051-B4012230N2S-565 (PLF050-D12W)</t>
  </si>
  <si>
    <t>PLN051-B4012250N2S-565 (PLF050-D12W)</t>
  </si>
  <si>
    <t>PLN051-B4015230N2S-565 (PLF050-D16W)</t>
    <phoneticPr fontId="12" type="noConversion"/>
  </si>
  <si>
    <t>PLN051-B4019230N2S-565 (PLF050-D20W)</t>
  </si>
  <si>
    <t>PLN051-B4025230N2S-565 (PLF045-D25W)</t>
  </si>
  <si>
    <t>PLN051-B4025240N2S-565 (PLF045-D25W)</t>
  </si>
  <si>
    <t>PLN051-B4025265N2S-565 (PLF045-D25W)</t>
  </si>
  <si>
    <t>PLN051-B4031230N2S-565 (PLF045-D32W)</t>
  </si>
  <si>
    <t>PLN051-B4031240N2S-565 (PLF045-D32W)</t>
  </si>
  <si>
    <t>PLN051-B4031250N2S-565 (PLF045-D32W)</t>
  </si>
  <si>
    <t>PLN051-B4031265N2S-565 (PLF045-D32W)</t>
  </si>
  <si>
    <t>PN022WWJ-VF(A-1)</t>
    <phoneticPr fontId="12" type="noConversion"/>
  </si>
  <si>
    <t>PNC09ACW-VF</t>
    <phoneticPr fontId="12" type="noConversion"/>
  </si>
  <si>
    <t>P5015_APN</t>
  </si>
  <si>
    <t>P5015N_APN</t>
  </si>
  <si>
    <t>VG-FSA3BA/ZA</t>
  </si>
  <si>
    <t>VG-FSA3BA/XL</t>
  </si>
  <si>
    <t>PLN021-T0907130N2R-565</t>
    <phoneticPr fontId="12" type="noConversion"/>
  </si>
  <si>
    <t>PLN021-T0905650N2R-565</t>
  </si>
  <si>
    <t>PLN021-T0905750N2R-565</t>
  </si>
  <si>
    <t>330mm, 5K</t>
  </si>
  <si>
    <t>436mm, 5K</t>
  </si>
  <si>
    <t>PLN021-T0907140N2R-565</t>
    <phoneticPr fontId="12" type="noConversion"/>
  </si>
  <si>
    <t>PLN021-T0907165N2R-565</t>
    <phoneticPr fontId="12" type="noConversion"/>
  </si>
  <si>
    <t>PLN039-F5515350N2S-565</t>
    <phoneticPr fontId="12" type="noConversion"/>
  </si>
  <si>
    <t>PLN051-B4015250N2S-565 (PLF050-D16W)</t>
    <phoneticPr fontId="12" type="noConversion"/>
  </si>
  <si>
    <t>PN028SHA-20552R</t>
  </si>
  <si>
    <t>20552R</t>
  </si>
  <si>
    <t>PLN021-T0809130T4R-565</t>
    <phoneticPr fontId="12" type="noConversion"/>
  </si>
  <si>
    <t>PLN021-T0814340T4R-565</t>
    <phoneticPr fontId="12" type="noConversion"/>
  </si>
  <si>
    <t>PLN021-T0905630N2R-565</t>
    <phoneticPr fontId="12" type="noConversion"/>
  </si>
  <si>
    <t>PLN021-T0905730N2R-565</t>
    <phoneticPr fontId="12" type="noConversion"/>
  </si>
  <si>
    <t>PLN039-F9632430N2S-565</t>
    <phoneticPr fontId="12" type="noConversion"/>
  </si>
  <si>
    <t>PLN051-B2007150N2S-565</t>
    <phoneticPr fontId="12" type="noConversion"/>
  </si>
  <si>
    <t>PN052MWJ-VF(H)</t>
    <phoneticPr fontId="12" type="noConversion"/>
  </si>
  <si>
    <t>PN180WWJ-VF(A)</t>
    <phoneticPr fontId="12" type="noConversion"/>
  </si>
  <si>
    <t>V220S_BPNA</t>
    <phoneticPr fontId="12" type="noConversion"/>
  </si>
  <si>
    <t>5048C</t>
    <phoneticPr fontId="12" type="noConversion"/>
  </si>
  <si>
    <t>V220SN_BPNA</t>
    <phoneticPr fontId="12" type="noConversion"/>
  </si>
  <si>
    <t>5048D</t>
    <phoneticPr fontId="12" type="noConversion"/>
  </si>
  <si>
    <t>PLA064-D40</t>
  </si>
  <si>
    <t>PLA064-D60</t>
  </si>
  <si>
    <t>A14020_BPNW(SAMEX)</t>
    <phoneticPr fontId="12" type="noConversion"/>
  </si>
  <si>
    <t>A14020_BPN(SAMEX)</t>
    <phoneticPr fontId="12" type="noConversion"/>
  </si>
  <si>
    <t>1187C</t>
    <phoneticPr fontId="12" type="noConversion"/>
  </si>
  <si>
    <t>A3630D_TPN</t>
    <phoneticPr fontId="12" type="noConversion"/>
  </si>
  <si>
    <t>0013C</t>
    <phoneticPr fontId="12" type="noConversion"/>
  </si>
  <si>
    <t>1187D</t>
    <phoneticPr fontId="12" type="noConversion"/>
  </si>
  <si>
    <t>A14020N_BPN</t>
    <phoneticPr fontId="12" type="noConversion"/>
  </si>
  <si>
    <t>PN001ACW-MAIN(NEU)</t>
    <phoneticPr fontId="12" type="noConversion"/>
  </si>
  <si>
    <t>PN047WCW-VF</t>
    <phoneticPr fontId="12" type="noConversion"/>
  </si>
  <si>
    <t>PN060WCW-VF</t>
    <phoneticPr fontId="12" type="noConversion"/>
  </si>
  <si>
    <t>PNC02ACW-VF</t>
    <phoneticPr fontId="12" type="noConversion"/>
  </si>
  <si>
    <t>KINGBIRD-V2 N-TOEC</t>
    <phoneticPr fontId="12" type="noConversion"/>
  </si>
  <si>
    <t>4G156-60018</t>
  </si>
  <si>
    <t>PLN021-T0911350N2R-565A</t>
    <phoneticPr fontId="12" type="noConversion"/>
  </si>
  <si>
    <t>PLN021-T0916350N2R-565A</t>
    <phoneticPr fontId="12" type="noConversion"/>
  </si>
  <si>
    <t>PLN051-B4025250N2S-564</t>
    <phoneticPr fontId="12" type="noConversion"/>
  </si>
  <si>
    <t>PN185WCW-VF(D)</t>
    <phoneticPr fontId="12" type="noConversion"/>
  </si>
  <si>
    <t>A3026E_RPN</t>
    <phoneticPr fontId="12" type="noConversion"/>
  </si>
  <si>
    <t>A22020_BPN</t>
    <phoneticPr fontId="12" type="noConversion"/>
  </si>
  <si>
    <t>A3630T_TPN</t>
    <phoneticPr fontId="12" type="noConversion"/>
  </si>
  <si>
    <t>0013E</t>
    <phoneticPr fontId="12" type="noConversion"/>
  </si>
  <si>
    <t>A3630U_TPN(UAE)</t>
    <phoneticPr fontId="12" type="noConversion"/>
  </si>
  <si>
    <t>0013B</t>
    <phoneticPr fontId="12" type="noConversion"/>
  </si>
  <si>
    <t>MCR-WMDBE-CWP(48I)</t>
  </si>
  <si>
    <t>MCR-WMSBE-CWP(40WI)</t>
  </si>
  <si>
    <t>PNC03ACW-VF(IN)</t>
    <phoneticPr fontId="12" type="noConversion"/>
  </si>
  <si>
    <t>1207A</t>
    <phoneticPr fontId="12" type="noConversion"/>
  </si>
  <si>
    <t>749H</t>
    <phoneticPr fontId="12" type="noConversion"/>
  </si>
  <si>
    <t>P2514N_BPN</t>
  </si>
  <si>
    <t>PLN051-B2007140N2S-565</t>
    <phoneticPr fontId="12" type="noConversion"/>
  </si>
  <si>
    <t>PLN051-B2015165N2S-565 (PLF050-D16W)</t>
    <phoneticPr fontId="12" type="noConversion"/>
  </si>
  <si>
    <t>PLN051-B4015265N2S-565 (PLF050-D16W)</t>
    <phoneticPr fontId="12" type="noConversion"/>
  </si>
  <si>
    <t>PLN051-B4039265N2S-565 (PLF045-D40W)</t>
    <phoneticPr fontId="12" type="noConversion"/>
  </si>
  <si>
    <t>PLN021-T0907530N2R-565</t>
    <phoneticPr fontId="12" type="noConversion"/>
  </si>
  <si>
    <t>PLN021-T0907550N2R-565</t>
    <phoneticPr fontId="12" type="noConversion"/>
  </si>
  <si>
    <t>PLN039-F2707130N2S-565</t>
    <phoneticPr fontId="12" type="noConversion"/>
  </si>
  <si>
    <t>PLN039-F2707140N2S-565</t>
    <phoneticPr fontId="12" type="noConversion"/>
  </si>
  <si>
    <t>PLN051-B4039250N2U-560</t>
    <phoneticPr fontId="12" type="noConversion"/>
  </si>
  <si>
    <t>PN001ACW-MAIN(NJP)</t>
    <phoneticPr fontId="12" type="noConversion"/>
  </si>
  <si>
    <t>PN022WWJ-VF(B)</t>
    <phoneticPr fontId="12" type="noConversion"/>
  </si>
  <si>
    <t>PN022WWJ-VF(B-1)</t>
    <phoneticPr fontId="12" type="noConversion"/>
  </si>
  <si>
    <t>삼진</t>
    <phoneticPr fontId="12" type="noConversion"/>
  </si>
  <si>
    <t>SMPS</t>
    <phoneticPr fontId="12" type="noConversion"/>
  </si>
  <si>
    <t>AV</t>
    <phoneticPr fontId="12" type="noConversion"/>
  </si>
  <si>
    <t>A4024_FPN_C(SJ)</t>
    <phoneticPr fontId="12" type="noConversion"/>
  </si>
  <si>
    <t>V250S_APND(SJ)</t>
    <phoneticPr fontId="12" type="noConversion"/>
  </si>
  <si>
    <t>-</t>
    <phoneticPr fontId="12" type="noConversion"/>
  </si>
  <si>
    <t>-</t>
    <phoneticPr fontId="12" type="noConversion"/>
  </si>
  <si>
    <t>PLN021-T0927830N2R-565</t>
    <phoneticPr fontId="12" type="noConversion"/>
  </si>
  <si>
    <t>PLN021-T0936430N2C-565</t>
    <phoneticPr fontId="12" type="noConversion"/>
  </si>
  <si>
    <t>PN001ACW-MAIN(CN)</t>
    <phoneticPr fontId="12" type="noConversion"/>
  </si>
  <si>
    <t>PN016ACW-VF(A)</t>
    <phoneticPr fontId="12" type="noConversion"/>
  </si>
  <si>
    <t>PN036MWJ-VF(C)</t>
    <phoneticPr fontId="12" type="noConversion"/>
  </si>
  <si>
    <t>PN037WCW-VF(EU)</t>
    <phoneticPr fontId="12" type="noConversion"/>
  </si>
  <si>
    <t>PN180WWJ-VF(B)</t>
    <phoneticPr fontId="12" type="noConversion"/>
  </si>
  <si>
    <t>SLPS-602FCOT</t>
  </si>
  <si>
    <t>SLPS-A00FEOT</t>
  </si>
  <si>
    <t>0610B</t>
    <phoneticPr fontId="12" type="noConversion"/>
  </si>
  <si>
    <t>0795A</t>
    <phoneticPr fontId="12" type="noConversion"/>
  </si>
  <si>
    <t>P2514_BPN HF</t>
    <phoneticPr fontId="12" type="noConversion"/>
  </si>
  <si>
    <t>749K</t>
    <phoneticPr fontId="12" type="noConversion"/>
  </si>
  <si>
    <t>P2514N_BPN HF</t>
    <phoneticPr fontId="12" type="noConversion"/>
  </si>
  <si>
    <t>749J</t>
    <phoneticPr fontId="12" type="noConversion"/>
  </si>
  <si>
    <t>1150C</t>
    <phoneticPr fontId="12" type="noConversion"/>
  </si>
  <si>
    <t>P3514_APN HF</t>
    <phoneticPr fontId="12" type="noConversion"/>
  </si>
  <si>
    <t>P4519S_APN HF</t>
    <phoneticPr fontId="12" type="noConversion"/>
  </si>
  <si>
    <t>1139C</t>
    <phoneticPr fontId="12" type="noConversion"/>
  </si>
  <si>
    <t>P6519_APN HF</t>
    <phoneticPr fontId="12" type="noConversion"/>
  </si>
  <si>
    <t>1132C</t>
    <phoneticPr fontId="12" type="noConversion"/>
  </si>
  <si>
    <t>P10020_APN HF</t>
    <phoneticPr fontId="12" type="noConversion"/>
  </si>
  <si>
    <t>1138C</t>
    <phoneticPr fontId="12" type="noConversion"/>
  </si>
  <si>
    <t>FOXCONN</t>
    <phoneticPr fontId="12" type="noConversion"/>
  </si>
  <si>
    <t xml:space="preserve">KG4100_GBOX </t>
    <phoneticPr fontId="12" type="noConversion"/>
  </si>
  <si>
    <t>PLD070-D17</t>
    <phoneticPr fontId="12" type="noConversion"/>
  </si>
  <si>
    <t>PLD074-D27</t>
    <phoneticPr fontId="12" type="noConversion"/>
  </si>
  <si>
    <t>제균용</t>
    <phoneticPr fontId="12" type="noConversion"/>
  </si>
  <si>
    <t>PLN065-D751750-560</t>
    <phoneticPr fontId="12" type="noConversion"/>
  </si>
  <si>
    <t>PLN065-D752750-560</t>
    <phoneticPr fontId="12" type="noConversion"/>
  </si>
  <si>
    <t>PN034WCW-PUMP(A)</t>
    <phoneticPr fontId="12" type="noConversion"/>
  </si>
  <si>
    <t>PN115WCW-VF(M)</t>
    <phoneticPr fontId="12" type="noConversion"/>
  </si>
  <si>
    <t>A2626N_BPN_W</t>
    <phoneticPr fontId="12" type="noConversion"/>
  </si>
  <si>
    <t>0010B</t>
    <phoneticPr fontId="12" type="noConversion"/>
  </si>
  <si>
    <t>A3630N_BPN</t>
    <phoneticPr fontId="12" type="noConversion"/>
  </si>
  <si>
    <t>0013J</t>
    <phoneticPr fontId="12" type="noConversion"/>
  </si>
  <si>
    <t>PLN021-T0809530T4R-565</t>
    <phoneticPr fontId="12" type="noConversion"/>
  </si>
  <si>
    <t>PLN021-T0809540T4R-565</t>
    <phoneticPr fontId="12" type="noConversion"/>
  </si>
  <si>
    <t>PLN021-T0809550T4R-565</t>
    <phoneticPr fontId="12" type="noConversion"/>
  </si>
  <si>
    <t>PLN021-T0814365T4R-565</t>
    <phoneticPr fontId="12" type="noConversion"/>
  </si>
  <si>
    <t>PN001ACW-MAIN(TW)</t>
    <phoneticPr fontId="12" type="noConversion"/>
  </si>
  <si>
    <t>PN052MWJ-VF(EU)</t>
    <phoneticPr fontId="12" type="noConversion"/>
  </si>
  <si>
    <t>PN185WCW-MAIN(BORK)</t>
    <phoneticPr fontId="12" type="noConversion"/>
  </si>
  <si>
    <t>PN185WCW-VF(BORK)</t>
    <phoneticPr fontId="12" type="noConversion"/>
  </si>
  <si>
    <t>SLPS-250FEOT</t>
    <phoneticPr fontId="12" type="noConversion"/>
  </si>
  <si>
    <t>0675A</t>
    <phoneticPr fontId="12" type="noConversion"/>
  </si>
  <si>
    <t>▣ 23년 매출 마감현황</t>
    <phoneticPr fontId="12" type="noConversion"/>
  </si>
  <si>
    <t>A14020_BPNW(EU)</t>
    <phoneticPr fontId="12" type="noConversion"/>
  </si>
  <si>
    <t>A14020_BPN(EU)</t>
    <phoneticPr fontId="12" type="noConversion"/>
  </si>
  <si>
    <t>AMTRAN VN</t>
    <phoneticPr fontId="12" type="noConversion"/>
  </si>
  <si>
    <t>KINGBIRD-V2 N GWI</t>
    <phoneticPr fontId="12" type="noConversion"/>
  </si>
  <si>
    <t>635F4-60009</t>
    <phoneticPr fontId="12" type="noConversion"/>
  </si>
  <si>
    <t>PN025SHA-21808V(EN2)</t>
  </si>
  <si>
    <t>PN025SHA-21808X(KR3)</t>
  </si>
  <si>
    <t>21808V</t>
  </si>
  <si>
    <t>21808X</t>
  </si>
  <si>
    <t>PLN039-F3612230N2S-565</t>
    <phoneticPr fontId="12" type="noConversion"/>
  </si>
  <si>
    <t>PLN039-F5515330N2S-565</t>
    <phoneticPr fontId="12" type="noConversion"/>
  </si>
  <si>
    <t>PLN051-B4012240N2S-565 (PLF050-D12W)</t>
    <phoneticPr fontId="12" type="noConversion"/>
  </si>
  <si>
    <t>PLN051-B4015240N2S-565 (PLF050-D16W)</t>
    <phoneticPr fontId="12" type="noConversion"/>
  </si>
  <si>
    <t>PLN051-B4039240N2S-565 (PLF045-D40W)</t>
    <phoneticPr fontId="12" type="noConversion"/>
  </si>
  <si>
    <t>0007K</t>
    <phoneticPr fontId="12" type="noConversion"/>
  </si>
  <si>
    <t>A3026G_RPN</t>
    <phoneticPr fontId="12" type="noConversion"/>
  </si>
  <si>
    <t>자이럭스</t>
    <phoneticPr fontId="12" type="noConversion"/>
  </si>
  <si>
    <t>A4024_FPN_C(ZY)</t>
  </si>
  <si>
    <t>V200SR_EPN V(ZY)</t>
  </si>
  <si>
    <t>GW-ME6110</t>
    <phoneticPr fontId="12" type="noConversion"/>
  </si>
  <si>
    <t>PLN039-F5515340N2S-565</t>
    <phoneticPr fontId="12" type="noConversion"/>
  </si>
  <si>
    <t>PLN051-B2015140N2S-565 (PLF050-D16W)</t>
    <phoneticPr fontId="12" type="noConversion"/>
  </si>
  <si>
    <t>PN003ACW-CLASSIC(JP)</t>
    <phoneticPr fontId="12" type="noConversion"/>
  </si>
  <si>
    <t>PN038BWJ-VF(A)</t>
    <phoneticPr fontId="12" type="noConversion"/>
  </si>
  <si>
    <t>PN054HTCA-3440RQPZ</t>
    <phoneticPr fontId="12" type="noConversion"/>
  </si>
  <si>
    <t>A2626_TPN_W</t>
    <phoneticPr fontId="12" type="noConversion"/>
  </si>
  <si>
    <t>A6524_RPN_BESPOKE_TAI</t>
    <phoneticPr fontId="12" type="noConversion"/>
  </si>
  <si>
    <t>39211K</t>
    <phoneticPr fontId="12" type="noConversion"/>
  </si>
  <si>
    <t>A22020_BPN(EI)</t>
    <phoneticPr fontId="12" type="noConversion"/>
  </si>
  <si>
    <t>1207B</t>
    <phoneticPr fontId="12" type="noConversion"/>
  </si>
  <si>
    <t>PLN051-B4052250N2U-560</t>
    <phoneticPr fontId="12" type="noConversion"/>
  </si>
  <si>
    <t>PLN065-D751740-560</t>
    <phoneticPr fontId="12" type="noConversion"/>
  </si>
  <si>
    <t>PN003ACW-CLASSIC2</t>
    <phoneticPr fontId="12" type="noConversion"/>
  </si>
  <si>
    <t>PLN072-T0807150N2R-565</t>
    <phoneticPr fontId="12" type="noConversion"/>
  </si>
  <si>
    <t>PLN072-T0811350N2R-565</t>
    <phoneticPr fontId="12" type="noConversion"/>
  </si>
  <si>
    <t>PLN072-T0816350N2R-565</t>
    <phoneticPr fontId="12" type="noConversion"/>
  </si>
  <si>
    <t>1200mm</t>
    <phoneticPr fontId="12" type="noConversion"/>
  </si>
  <si>
    <t>1200mm</t>
    <phoneticPr fontId="12" type="noConversion"/>
  </si>
  <si>
    <t>600mm</t>
    <phoneticPr fontId="12" type="noConversion"/>
  </si>
  <si>
    <t>PN029WCW-TANK(A)</t>
  </si>
  <si>
    <t>PN029WCW-TANK(A-1)</t>
  </si>
  <si>
    <t>PN029WCW-TANK(B)</t>
  </si>
  <si>
    <t>PN029WCW-TANK(B-1)</t>
  </si>
  <si>
    <t>PN048WWJ-VF(CN)</t>
    <phoneticPr fontId="12" type="noConversion"/>
  </si>
  <si>
    <t>PN050ACW-AMKEY(A)</t>
    <phoneticPr fontId="12" type="noConversion"/>
  </si>
  <si>
    <t>경동나비엔</t>
    <phoneticPr fontId="12" type="noConversion"/>
  </si>
  <si>
    <t>Adaptor</t>
    <phoneticPr fontId="12" type="noConversion"/>
  </si>
  <si>
    <t>온열매트</t>
    <phoneticPr fontId="12" type="noConversion"/>
  </si>
  <si>
    <t>A150KDN-VF</t>
    <phoneticPr fontId="12" type="noConversion"/>
  </si>
  <si>
    <t>MCR-WMSBI-CWP(40)</t>
    <phoneticPr fontId="12" type="noConversion"/>
  </si>
  <si>
    <t>PLL035-D14-37MN</t>
    <phoneticPr fontId="12" type="noConversion"/>
  </si>
  <si>
    <t>PLL035-D18-47MN</t>
    <phoneticPr fontId="12" type="noConversion"/>
  </si>
  <si>
    <t>PN037WCW-VF(T)</t>
    <phoneticPr fontId="12" type="noConversion"/>
  </si>
  <si>
    <t>PN011SHA(C)</t>
    <phoneticPr fontId="12" type="noConversion"/>
  </si>
  <si>
    <t>PN011SHA(D)</t>
    <phoneticPr fontId="12" type="noConversion"/>
  </si>
  <si>
    <t>5049C</t>
    <phoneticPr fontId="12" type="noConversion"/>
  </si>
  <si>
    <t>5049D</t>
    <phoneticPr fontId="12" type="noConversion"/>
  </si>
  <si>
    <t>PLN065-D752740-560</t>
    <phoneticPr fontId="12" type="noConversion"/>
  </si>
  <si>
    <t>PLN072-T0820350N2R-565</t>
    <phoneticPr fontId="12" type="noConversion"/>
  </si>
  <si>
    <t>1200mm</t>
    <phoneticPr fontId="12" type="noConversion"/>
  </si>
  <si>
    <t>PLN073-B2007150N2W-565</t>
  </si>
  <si>
    <t>PLN073-B2011150N2W-565</t>
  </si>
  <si>
    <t>PLN073-B4012250N2W-565</t>
  </si>
  <si>
    <t>PLN073-B4015250N2W-565</t>
  </si>
  <si>
    <t>PLN073-B4025250N2W-565</t>
  </si>
  <si>
    <t>PLN073-B4031250N2W-565</t>
  </si>
  <si>
    <t>PLN074-F3612230N2S-565</t>
  </si>
  <si>
    <t>PLN074-F3612240N2S-565</t>
  </si>
  <si>
    <t>PLN074-F3612250N2S-565</t>
  </si>
  <si>
    <t>PLN074-F5515350N2S-565</t>
  </si>
  <si>
    <t>PN029WCW-VF</t>
    <phoneticPr fontId="12" type="noConversion"/>
  </si>
  <si>
    <t>PN048WWJ-VF(M)</t>
    <phoneticPr fontId="12" type="noConversion"/>
  </si>
  <si>
    <t>PN051BCW-VF(B)</t>
    <phoneticPr fontId="12" type="noConversion"/>
  </si>
  <si>
    <t>PLD070-D15</t>
    <phoneticPr fontId="12" type="noConversion"/>
  </si>
  <si>
    <t>PLD077-D11</t>
    <phoneticPr fontId="12" type="noConversion"/>
  </si>
  <si>
    <t>PLD077-D05</t>
    <phoneticPr fontId="12" type="noConversion"/>
  </si>
  <si>
    <t>PLD077-D08</t>
    <phoneticPr fontId="12" type="noConversion"/>
  </si>
  <si>
    <t>PN049BCW-VF</t>
    <phoneticPr fontId="12" type="noConversion"/>
  </si>
  <si>
    <t>PN054HTCA-3440RQPZ</t>
    <phoneticPr fontId="12" type="noConversion"/>
  </si>
  <si>
    <t>5401A</t>
    <phoneticPr fontId="12" type="noConversion"/>
  </si>
  <si>
    <t>Tonly</t>
    <phoneticPr fontId="12" type="noConversion"/>
  </si>
  <si>
    <t>GGEC</t>
    <phoneticPr fontId="12" type="noConversion"/>
  </si>
  <si>
    <t>A4024_FPN_C</t>
    <phoneticPr fontId="12" type="noConversion"/>
  </si>
  <si>
    <t>A4024_FPN_C</t>
    <phoneticPr fontId="12" type="noConversion"/>
  </si>
  <si>
    <t>A6024N_FPN_C</t>
    <phoneticPr fontId="12" type="noConversion"/>
  </si>
  <si>
    <t>A6024N_FPN_C</t>
    <phoneticPr fontId="12" type="noConversion"/>
  </si>
  <si>
    <t>A5919_DPN V</t>
    <phoneticPr fontId="12" type="noConversion"/>
  </si>
  <si>
    <t>A5919_DPNS V</t>
    <phoneticPr fontId="12" type="noConversion"/>
  </si>
  <si>
    <t>A5919_DPNT V</t>
    <phoneticPr fontId="12" type="noConversion"/>
  </si>
  <si>
    <t>-</t>
    <phoneticPr fontId="12" type="noConversion"/>
  </si>
  <si>
    <t>F32E6_CPN</t>
    <phoneticPr fontId="12" type="noConversion"/>
  </si>
  <si>
    <t>1256A</t>
    <phoneticPr fontId="12" type="noConversion"/>
  </si>
  <si>
    <t>PLL028-D14-35MN</t>
    <phoneticPr fontId="12" type="noConversion"/>
  </si>
  <si>
    <t>PLL028-D14D</t>
    <phoneticPr fontId="12" type="noConversion"/>
  </si>
  <si>
    <t>PLL030-P28DN</t>
    <phoneticPr fontId="12" type="noConversion"/>
  </si>
  <si>
    <t>PLN072-T0807550N2R-565</t>
    <phoneticPr fontId="12" type="noConversion"/>
  </si>
  <si>
    <t>PLN072-T0811330N2R-565</t>
    <phoneticPr fontId="12" type="noConversion"/>
  </si>
  <si>
    <t>PLN072-T0811340N2R-565</t>
    <phoneticPr fontId="12" type="noConversion"/>
  </si>
  <si>
    <t>PLN072-T0816330N2R-565</t>
    <phoneticPr fontId="12" type="noConversion"/>
  </si>
  <si>
    <t>PLN072-T0816340N2R-565</t>
    <phoneticPr fontId="12" type="noConversion"/>
  </si>
  <si>
    <t>PLN072-T0827830N2R-565</t>
    <phoneticPr fontId="12" type="noConversion"/>
  </si>
  <si>
    <t>PLN072-T0827850N2R-565</t>
    <phoneticPr fontId="12" type="noConversion"/>
  </si>
  <si>
    <t>PN035MWJ-VF</t>
    <phoneticPr fontId="12" type="noConversion"/>
  </si>
  <si>
    <t>PN043WCW-TANK(SA)</t>
    <phoneticPr fontId="12" type="noConversion"/>
  </si>
  <si>
    <t>PN048WWJ-V1</t>
    <phoneticPr fontId="12" type="noConversion"/>
  </si>
  <si>
    <t>PN048WWJ-V2</t>
    <phoneticPr fontId="12" type="noConversion"/>
  </si>
  <si>
    <t>V200SR_CPN</t>
    <phoneticPr fontId="12" type="noConversion"/>
  </si>
  <si>
    <t>16912A</t>
    <phoneticPr fontId="12" type="noConversion"/>
  </si>
  <si>
    <t>A150KDN-VF(GRAY)</t>
    <phoneticPr fontId="12" type="noConversion"/>
  </si>
  <si>
    <t>L50F7_DPN</t>
    <phoneticPr fontId="12" type="noConversion"/>
  </si>
  <si>
    <t>L55F8_DPN</t>
    <phoneticPr fontId="12" type="noConversion"/>
  </si>
  <si>
    <t>PLD070-D15L</t>
    <phoneticPr fontId="12" type="noConversion"/>
  </si>
  <si>
    <t>PLD077-D05L</t>
    <phoneticPr fontId="12" type="noConversion"/>
  </si>
  <si>
    <t>PLD077-D08L</t>
    <phoneticPr fontId="12" type="noConversion"/>
  </si>
  <si>
    <t>PLD077-D11L</t>
    <phoneticPr fontId="12" type="noConversion"/>
  </si>
  <si>
    <t>PLL029-D09-24MN</t>
    <phoneticPr fontId="12" type="noConversion"/>
  </si>
  <si>
    <t>PLL030-P28-35MN</t>
    <phoneticPr fontId="12" type="noConversion"/>
  </si>
  <si>
    <t>PLN021-T0911350N2R-565F</t>
    <phoneticPr fontId="12" type="noConversion"/>
  </si>
  <si>
    <t>PLN021-T0916350N2R-565F</t>
    <phoneticPr fontId="12" type="noConversion"/>
  </si>
  <si>
    <t>`</t>
    <phoneticPr fontId="12" type="noConversion"/>
  </si>
  <si>
    <t>PLN065-D750530-565L</t>
    <phoneticPr fontId="12" type="noConversion"/>
  </si>
  <si>
    <t>PLN065-D750550-565L</t>
    <phoneticPr fontId="12" type="noConversion"/>
  </si>
  <si>
    <t>PLN065-D750830-565L</t>
    <phoneticPr fontId="12" type="noConversion"/>
  </si>
  <si>
    <t>PLN065-D750850-565L</t>
    <phoneticPr fontId="12" type="noConversion"/>
  </si>
  <si>
    <t>PLN065-D751130-565L</t>
    <phoneticPr fontId="12" type="noConversion"/>
  </si>
  <si>
    <t>PLN065-D751150-565L</t>
    <phoneticPr fontId="12" type="noConversion"/>
  </si>
  <si>
    <t>PLN065-D751530-565L</t>
    <phoneticPr fontId="12" type="noConversion"/>
  </si>
  <si>
    <t>PLN065-D751550-565L</t>
    <phoneticPr fontId="12" type="noConversion"/>
  </si>
  <si>
    <t>PLN072-T0805750N2R-565</t>
    <phoneticPr fontId="12" type="noConversion"/>
  </si>
  <si>
    <t>PLN072-T0807130N2R-565</t>
    <phoneticPr fontId="12" type="noConversion"/>
  </si>
  <si>
    <t>PLN072-T0811365N2R-565</t>
    <phoneticPr fontId="12" type="noConversion"/>
  </si>
  <si>
    <t>PLN072-T0816365N2R-565</t>
    <phoneticPr fontId="12" type="noConversion"/>
  </si>
  <si>
    <t>PLN074-F2707150N2S-565</t>
    <phoneticPr fontId="12" type="noConversion"/>
  </si>
  <si>
    <t>PN016ACW-VF(B)</t>
    <phoneticPr fontId="12" type="noConversion"/>
  </si>
  <si>
    <t>PN016ACW-MAIN(KEY)</t>
    <phoneticPr fontId="12" type="noConversion"/>
  </si>
  <si>
    <t>V200SR_CPN</t>
    <phoneticPr fontId="12" type="noConversion"/>
  </si>
  <si>
    <t>16912A</t>
    <phoneticPr fontId="12" type="noConversion"/>
  </si>
  <si>
    <t>V220S_MPNA</t>
    <phoneticPr fontId="12" type="noConversion"/>
  </si>
  <si>
    <t>5505A</t>
    <phoneticPr fontId="12" type="noConversion"/>
  </si>
  <si>
    <t>L43F7_DPN</t>
    <phoneticPr fontId="12" type="noConversion"/>
  </si>
  <si>
    <t>1117C</t>
    <phoneticPr fontId="12" type="noConversion"/>
  </si>
  <si>
    <t>1118C</t>
    <phoneticPr fontId="12" type="noConversion"/>
  </si>
  <si>
    <t>1119C</t>
    <phoneticPr fontId="12" type="noConversion"/>
  </si>
  <si>
    <t>V250S_DPNB</t>
    <phoneticPr fontId="12" type="noConversion"/>
  </si>
  <si>
    <t>PLN074-F9632450N2S-565</t>
    <phoneticPr fontId="12" type="noConversion"/>
  </si>
  <si>
    <t>A5919_DPNSW V</t>
    <phoneticPr fontId="12" type="noConversion"/>
  </si>
  <si>
    <t>A5919_DPNTW V</t>
    <phoneticPr fontId="12" type="noConversion"/>
  </si>
  <si>
    <t>A5919_DPNW V</t>
    <phoneticPr fontId="12" type="noConversion"/>
  </si>
  <si>
    <t>L55S6_DVD</t>
    <phoneticPr fontId="12" type="noConversion"/>
  </si>
  <si>
    <t>L65S6N_DVD</t>
    <phoneticPr fontId="12" type="noConversion"/>
  </si>
  <si>
    <t>L75S6N_DVD</t>
    <phoneticPr fontId="12" type="noConversion"/>
  </si>
  <si>
    <t>L85S6N_DVD</t>
    <phoneticPr fontId="12" type="noConversion"/>
  </si>
  <si>
    <t>PN185WCW-VF(E)</t>
    <phoneticPr fontId="12" type="noConversion"/>
  </si>
  <si>
    <t>PNC13ACW-VF</t>
    <phoneticPr fontId="12" type="noConversion"/>
  </si>
  <si>
    <t>A5919_DPN V</t>
  </si>
  <si>
    <t>A5919_DPNW V</t>
  </si>
  <si>
    <t>A5919_DPNS V</t>
  </si>
  <si>
    <t>A5919_DPNSW V</t>
  </si>
  <si>
    <t>A5919_DPNT V</t>
  </si>
  <si>
    <t>A5919_DPNTW V</t>
  </si>
  <si>
    <t>A5919_DPNC V</t>
  </si>
  <si>
    <t>A5919_DPNCW V</t>
  </si>
  <si>
    <t>17317A</t>
  </si>
  <si>
    <t>17317B</t>
  </si>
  <si>
    <t>17247A</t>
  </si>
  <si>
    <t>17247B</t>
  </si>
  <si>
    <t>17248A</t>
  </si>
  <si>
    <t>17248B</t>
  </si>
  <si>
    <t>17297A</t>
  </si>
  <si>
    <t>17297B</t>
  </si>
  <si>
    <t>A5919_DPNC V</t>
    <phoneticPr fontId="12" type="noConversion"/>
  </si>
  <si>
    <t>L43S6_DVD</t>
  </si>
  <si>
    <t>L43S6N_DVD</t>
  </si>
  <si>
    <t>PLN065-D751735-560</t>
    <phoneticPr fontId="12" type="noConversion"/>
  </si>
  <si>
    <t>PLN072-T0805650N2R-565</t>
    <phoneticPr fontId="12" type="noConversion"/>
  </si>
  <si>
    <t>PLN072-T0807565N2R-565</t>
    <phoneticPr fontId="12" type="noConversion"/>
  </si>
  <si>
    <t>PLN074-F5515330N2S-565</t>
    <phoneticPr fontId="12" type="noConversion"/>
  </si>
  <si>
    <t>PLN074-F5515340N2S-565</t>
    <phoneticPr fontId="12" type="noConversion"/>
  </si>
  <si>
    <t>PN036MWJ-VF(D)</t>
    <phoneticPr fontId="12" type="noConversion"/>
  </si>
  <si>
    <t>PN185WCW-VF(M)</t>
    <phoneticPr fontId="12" type="noConversion"/>
  </si>
  <si>
    <t>V200SR_CPN</t>
  </si>
  <si>
    <t>L65S6_DVD</t>
    <phoneticPr fontId="12" type="noConversion"/>
  </si>
  <si>
    <t>PLN051-B4031350N2S-565</t>
    <phoneticPr fontId="12" type="noConversion"/>
  </si>
  <si>
    <t>PLN072-T0807540N2R-565</t>
    <phoneticPr fontId="12" type="noConversion"/>
  </si>
  <si>
    <t>PLN072-T0816350N2D-565</t>
    <phoneticPr fontId="12" type="noConversion"/>
  </si>
  <si>
    <t>`</t>
    <phoneticPr fontId="12" type="noConversion"/>
  </si>
  <si>
    <t>PLN074-F2707130N2S-565</t>
    <phoneticPr fontId="12" type="noConversion"/>
  </si>
  <si>
    <t>PLN074-F5520350T2S-565</t>
    <phoneticPr fontId="12" type="noConversion"/>
  </si>
  <si>
    <t>PN001SHA-V2</t>
    <phoneticPr fontId="12" type="noConversion"/>
  </si>
  <si>
    <t xml:space="preserve">PN015SHA(A) </t>
    <phoneticPr fontId="12" type="noConversion"/>
  </si>
  <si>
    <t>5705A</t>
    <phoneticPr fontId="12" type="noConversion"/>
  </si>
  <si>
    <t>Basic</t>
    <phoneticPr fontId="12" type="noConversion"/>
  </si>
  <si>
    <t>PN025SHA-24205D</t>
    <phoneticPr fontId="12" type="noConversion"/>
  </si>
  <si>
    <t>PN025SHA-24205G</t>
    <phoneticPr fontId="12" type="noConversion"/>
  </si>
  <si>
    <t>24205D</t>
    <phoneticPr fontId="12" type="noConversion"/>
  </si>
  <si>
    <t>24205G</t>
    <phoneticPr fontId="12" type="noConversion"/>
  </si>
  <si>
    <t>PN031BCW-VF(A)</t>
    <phoneticPr fontId="12" type="noConversion"/>
  </si>
  <si>
    <t>PNA-MIGHTY_USAWH2</t>
    <phoneticPr fontId="12" type="noConversion"/>
  </si>
  <si>
    <t>PNA-MIGHTY_USABK2</t>
    <phoneticPr fontId="12" type="noConversion"/>
  </si>
  <si>
    <t>EMS</t>
    <phoneticPr fontId="12" type="noConversion"/>
  </si>
  <si>
    <t>마이티 청정기</t>
    <phoneticPr fontId="12" type="noConversion"/>
  </si>
  <si>
    <t>2024. 01. 19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</si>
</sst>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\$#,##0.00"/>
    <numFmt numFmtId="177" formatCode="_-* #,##0.00_-;\-* #,##0.00_-;_-* &quot;-&quot;_-;_-@_-"/>
    <numFmt numFmtId="178" formatCode="0.0"/>
    <numFmt numFmtId="179" formatCode="_ * #,##0_ ;_ * \-#,##0_ ;_ * &quot;-&quot;_ ;_ @_ "/>
    <numFmt numFmtId="180" formatCode="_ * #,##0.00_ ;_ * \-#,##0.00_ ;_ * &quot;-&quot;??_ ;_ @_ "/>
    <numFmt numFmtId="181" formatCode="_ * #,##0_ ;_ * \-#,##0_ ;_ * &quot;-&quot;??_ ;_ @_ "/>
    <numFmt numFmtId="182" formatCode="m&quot;월&quot;\ d&quot;일&quot;;@"/>
    <numFmt numFmtId="183" formatCode="_-&quot;NT$&quot;* #,##0_-;\-&quot;NT$&quot;* #,##0_-;_-&quot;NT$&quot;* &quot;-&quot;_-;_-@_-"/>
    <numFmt numFmtId="184" formatCode="#,##0_ "/>
    <numFmt numFmtId="185" formatCode="#,##0_);[Red]\(#,##0\)"/>
    <numFmt numFmtId="186" formatCode="0_);[Red]\(0\)"/>
    <numFmt numFmtId="187" formatCode="[$￥-804]#,##0.0000_);[Red]\([$￥-804]#,##0.0000\)"/>
    <numFmt numFmtId="188" formatCode="0&quot;일&quot;"/>
    <numFmt numFmtId="189" formatCode="0_ "/>
    <numFmt numFmtId="190" formatCode="0.0%"/>
    <numFmt numFmtId="191" formatCode="_-* #,##0.000_-;\-* #,##0.000_-;_-* &quot;-&quot;_-;_-@_-"/>
    <numFmt numFmtId="192" formatCode="_-* #,##0.000000_-;\-* #,##0.000000_-;_-* &quot;-&quot;_-;_-@_-"/>
  </numFmts>
  <fonts count="5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宋体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10"/>
      <name val="宋体"/>
      <family val="3"/>
      <charset val="129"/>
    </font>
    <font>
      <sz val="11"/>
      <color indexed="8"/>
      <name val="宋体"/>
      <family val="3"/>
      <charset val="129"/>
    </font>
    <font>
      <sz val="11"/>
      <color indexed="9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indexed="20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b/>
      <sz val="11"/>
      <color indexed="52"/>
      <name val="宋体"/>
      <family val="3"/>
      <charset val="129"/>
    </font>
    <font>
      <b/>
      <sz val="11"/>
      <color indexed="9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60"/>
      <name val="맑은 고딕"/>
      <family val="3"/>
      <charset val="129"/>
    </font>
    <font>
      <sz val="12"/>
      <name val="Times New Roman"/>
      <family val="1"/>
    </font>
    <font>
      <sz val="11"/>
      <color theme="1"/>
      <name val="宋体"/>
      <family val="3"/>
      <charset val="129"/>
    </font>
    <font>
      <sz val="11"/>
      <color rgb="FF000000"/>
      <name val="맑은 고딕"/>
      <family val="3"/>
      <charset val="129"/>
    </font>
    <font>
      <sz val="7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7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hair">
        <color auto="1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hair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hair">
        <color auto="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/>
      <diagonal/>
    </border>
    <border>
      <left style="hair">
        <color indexed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</borders>
  <cellStyleXfs count="37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10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1" fontId="1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180" fontId="17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0" fontId="17" fillId="0" borderId="0"/>
    <xf numFmtId="0" fontId="19" fillId="0" borderId="0"/>
    <xf numFmtId="0" fontId="9" fillId="0" borderId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21" borderId="0" applyNumberFormat="0" applyBorder="0" applyAlignment="0" applyProtection="0">
      <alignment vertical="center"/>
    </xf>
    <xf numFmtId="187" fontId="25" fillId="21" borderId="0" applyNumberFormat="0" applyBorder="0" applyAlignment="0" applyProtection="0">
      <alignment vertical="center"/>
    </xf>
    <xf numFmtId="187" fontId="25" fillId="21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20" borderId="0" applyNumberFormat="0" applyBorder="0" applyAlignment="0" applyProtection="0">
      <alignment vertical="center"/>
    </xf>
    <xf numFmtId="187" fontId="26" fillId="20" borderId="0" applyNumberFormat="0" applyBorder="0" applyAlignment="0" applyProtection="0">
      <alignment vertical="center"/>
    </xf>
    <xf numFmtId="187" fontId="26" fillId="20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9" borderId="0" applyNumberFormat="0" applyBorder="0" applyAlignment="0" applyProtection="0">
      <alignment vertical="center"/>
    </xf>
    <xf numFmtId="187" fontId="26" fillId="29" borderId="0" applyNumberFormat="0" applyBorder="0" applyAlignment="0" applyProtection="0">
      <alignment vertical="center"/>
    </xf>
    <xf numFmtId="187" fontId="26" fillId="29" borderId="0" applyNumberFormat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34" fillId="30" borderId="138" applyNumberFormat="0" applyAlignment="0" applyProtection="0">
      <alignment vertical="center"/>
    </xf>
    <xf numFmtId="187" fontId="34" fillId="30" borderId="138" applyNumberFormat="0" applyAlignment="0" applyProtection="0">
      <alignment vertical="center"/>
    </xf>
    <xf numFmtId="187" fontId="34" fillId="30" borderId="138" applyNumberFormat="0" applyAlignment="0" applyProtection="0">
      <alignment vertical="center"/>
    </xf>
    <xf numFmtId="187" fontId="40" fillId="31" borderId="0" applyNumberFormat="0" applyBorder="0" applyAlignment="0" applyProtection="0">
      <alignment vertical="center"/>
    </xf>
    <xf numFmtId="187" fontId="31" fillId="13" borderId="0" applyNumberFormat="0" applyBorder="0" applyAlignment="0" applyProtection="0">
      <alignment vertical="center"/>
    </xf>
    <xf numFmtId="187" fontId="31" fillId="13" borderId="0" applyNumberFormat="0" applyBorder="0" applyAlignment="0" applyProtection="0">
      <alignment vertical="center"/>
    </xf>
    <xf numFmtId="187" fontId="31" fillId="13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7" fontId="8" fillId="0" borderId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186" fontId="7" fillId="0" borderId="0"/>
    <xf numFmtId="187" fontId="7" fillId="0" borderId="0"/>
    <xf numFmtId="187" fontId="7" fillId="0" borderId="0"/>
    <xf numFmtId="181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187" fontId="8" fillId="0" borderId="0"/>
    <xf numFmtId="187" fontId="21" fillId="0" borderId="0">
      <alignment vertical="center"/>
    </xf>
    <xf numFmtId="187" fontId="8" fillId="0" borderId="0"/>
    <xf numFmtId="187" fontId="8" fillId="0" borderId="0"/>
    <xf numFmtId="0" fontId="8" fillId="0" borderId="0"/>
    <xf numFmtId="187" fontId="42" fillId="0" borderId="0"/>
    <xf numFmtId="187" fontId="19" fillId="0" borderId="0"/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5" fillId="32" borderId="139" applyNumberFormat="0" applyAlignment="0" applyProtection="0">
      <alignment vertical="center"/>
    </xf>
    <xf numFmtId="187" fontId="35" fillId="32" borderId="139" applyNumberFormat="0" applyAlignment="0" applyProtection="0">
      <alignment vertical="center"/>
    </xf>
    <xf numFmtId="187" fontId="35" fillId="32" borderId="139" applyNumberFormat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3" fontId="19" fillId="0" borderId="96" applyFont="0">
      <alignment vertical="center"/>
    </xf>
    <xf numFmtId="43" fontId="17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7" fontId="7" fillId="0" borderId="0"/>
    <xf numFmtId="187" fontId="41" fillId="0" borderId="0"/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9" fillId="17" borderId="138" applyNumberFormat="0" applyAlignment="0" applyProtection="0">
      <alignment vertical="center"/>
    </xf>
    <xf numFmtId="187" fontId="39" fillId="17" borderId="138" applyNumberFormat="0" applyAlignment="0" applyProtection="0">
      <alignment vertical="center"/>
    </xf>
    <xf numFmtId="187" fontId="39" fillId="17" borderId="138" applyNumberFormat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32" fillId="14" borderId="0" applyNumberFormat="0" applyBorder="0" applyAlignment="0" applyProtection="0">
      <alignment vertical="center"/>
    </xf>
    <xf numFmtId="187" fontId="32" fillId="14" borderId="0" applyNumberFormat="0" applyBorder="0" applyAlignment="0" applyProtection="0">
      <alignment vertical="center"/>
    </xf>
    <xf numFmtId="187" fontId="32" fillId="14" borderId="0" applyNumberFormat="0" applyBorder="0" applyAlignment="0" applyProtection="0">
      <alignment vertical="center"/>
    </xf>
    <xf numFmtId="187" fontId="31" fillId="13" borderId="0" applyNumberFormat="0" applyBorder="0" applyAlignment="0" applyProtection="0">
      <alignment vertical="center"/>
    </xf>
    <xf numFmtId="187" fontId="31" fillId="13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87" fontId="38" fillId="30" borderId="145" applyNumberFormat="0" applyAlignment="0" applyProtection="0">
      <alignment vertical="center"/>
    </xf>
    <xf numFmtId="187" fontId="38" fillId="30" borderId="145" applyNumberFormat="0" applyAlignment="0" applyProtection="0">
      <alignment vertical="center"/>
    </xf>
    <xf numFmtId="187" fontId="38" fillId="30" borderId="145" applyNumberFormat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9" fillId="0" borderId="0"/>
    <xf numFmtId="187" fontId="7" fillId="0" borderId="0"/>
    <xf numFmtId="187" fontId="25" fillId="0" borderId="0">
      <alignment vertical="center"/>
    </xf>
    <xf numFmtId="187" fontId="25" fillId="0" borderId="0">
      <alignment vertical="center"/>
    </xf>
    <xf numFmtId="187" fontId="7" fillId="0" borderId="0">
      <alignment vertical="center"/>
    </xf>
    <xf numFmtId="187" fontId="8" fillId="0" borderId="0"/>
    <xf numFmtId="187" fontId="25" fillId="0" borderId="0" applyProtection="0">
      <alignment vertical="center"/>
    </xf>
    <xf numFmtId="187" fontId="19" fillId="0" borderId="0"/>
    <xf numFmtId="187" fontId="32" fillId="14" borderId="0" applyNumberFormat="0" applyBorder="0" applyAlignment="0" applyProtection="0">
      <alignment vertical="center"/>
    </xf>
    <xf numFmtId="187" fontId="32" fillId="14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1" fontId="19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41" fontId="4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2" fillId="6" borderId="0" xfId="0" applyFont="1" applyFill="1">
      <alignment vertical="center"/>
    </xf>
    <xf numFmtId="3" fontId="2" fillId="0" borderId="0" xfId="0" applyNumberFormat="1" applyFont="1">
      <alignment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8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6" borderId="21" xfId="0" applyFont="1" applyFill="1" applyBorder="1">
      <alignment vertical="center"/>
    </xf>
    <xf numFmtId="0" fontId="11" fillId="0" borderId="22" xfId="0" applyFont="1" applyBorder="1">
      <alignment vertical="center"/>
    </xf>
    <xf numFmtId="0" fontId="11" fillId="6" borderId="23" xfId="0" applyFont="1" applyFill="1" applyBorder="1">
      <alignment vertical="center"/>
    </xf>
    <xf numFmtId="0" fontId="11" fillId="6" borderId="24" xfId="0" applyFont="1" applyFill="1" applyBorder="1" applyAlignment="1">
      <alignment horizontal="center" vertical="center"/>
    </xf>
    <xf numFmtId="26" fontId="11" fillId="0" borderId="23" xfId="0" applyNumberFormat="1" applyFont="1" applyFill="1" applyBorder="1">
      <alignment vertical="center"/>
    </xf>
    <xf numFmtId="0" fontId="11" fillId="0" borderId="24" xfId="0" applyFont="1" applyFill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3" xfId="0" applyFont="1" applyFill="1" applyBorder="1">
      <alignment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1" xfId="0" applyFont="1" applyFill="1" applyBorder="1">
      <alignment vertical="center"/>
    </xf>
    <xf numFmtId="0" fontId="11" fillId="0" borderId="22" xfId="0" applyFont="1" applyFill="1" applyBorder="1">
      <alignment vertical="center"/>
    </xf>
    <xf numFmtId="0" fontId="11" fillId="0" borderId="25" xfId="0" applyFont="1" applyFill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38" fontId="14" fillId="0" borderId="25" xfId="16" applyNumberFormat="1" applyFont="1" applyFill="1" applyBorder="1">
      <alignment vertical="center"/>
    </xf>
    <xf numFmtId="38" fontId="14" fillId="0" borderId="10" xfId="16" applyNumberFormat="1" applyFont="1" applyFill="1" applyBorder="1">
      <alignment vertical="center"/>
    </xf>
    <xf numFmtId="0" fontId="11" fillId="0" borderId="30" xfId="0" applyFont="1" applyFill="1" applyBorder="1">
      <alignment vertical="center"/>
    </xf>
    <xf numFmtId="0" fontId="11" fillId="0" borderId="31" xfId="0" applyFont="1" applyFill="1" applyBorder="1" applyAlignment="1">
      <alignment horizontal="center" vertical="center"/>
    </xf>
    <xf numFmtId="0" fontId="13" fillId="0" borderId="21" xfId="0" applyFont="1" applyFill="1" applyBorder="1">
      <alignment vertical="center"/>
    </xf>
    <xf numFmtId="0" fontId="13" fillId="6" borderId="21" xfId="0" applyFont="1" applyFill="1" applyBorder="1">
      <alignment vertical="center"/>
    </xf>
    <xf numFmtId="0" fontId="13" fillId="6" borderId="22" xfId="0" applyFont="1" applyFill="1" applyBorder="1">
      <alignment vertical="center"/>
    </xf>
    <xf numFmtId="26" fontId="11" fillId="0" borderId="22" xfId="0" applyNumberFormat="1" applyFont="1" applyFill="1" applyBorder="1">
      <alignment vertical="center"/>
    </xf>
    <xf numFmtId="0" fontId="11" fillId="0" borderId="27" xfId="0" applyFont="1" applyFill="1" applyBorder="1" applyAlignment="1">
      <alignment horizontal="center" vertical="center"/>
    </xf>
    <xf numFmtId="26" fontId="11" fillId="0" borderId="26" xfId="0" applyNumberFormat="1" applyFont="1" applyFill="1" applyBorder="1">
      <alignment vertical="center"/>
    </xf>
    <xf numFmtId="0" fontId="14" fillId="0" borderId="21" xfId="0" applyFont="1" applyFill="1" applyBorder="1">
      <alignment vertical="center"/>
    </xf>
    <xf numFmtId="0" fontId="14" fillId="0" borderId="28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2" xfId="0" applyFont="1" applyFill="1" applyBorder="1">
      <alignment vertical="center"/>
    </xf>
    <xf numFmtId="0" fontId="14" fillId="6" borderId="21" xfId="0" applyFont="1" applyFill="1" applyBorder="1">
      <alignment vertical="center"/>
    </xf>
    <xf numFmtId="0" fontId="14" fillId="6" borderId="35" xfId="0" applyFont="1" applyFill="1" applyBorder="1" applyAlignment="1">
      <alignment vertical="center"/>
    </xf>
    <xf numFmtId="26" fontId="11" fillId="0" borderId="30" xfId="0" applyNumberFormat="1" applyFont="1" applyFill="1" applyBorder="1">
      <alignment vertical="center"/>
    </xf>
    <xf numFmtId="0" fontId="11" fillId="0" borderId="23" xfId="0" applyFont="1" applyBorder="1">
      <alignment vertical="center"/>
    </xf>
    <xf numFmtId="0" fontId="11" fillId="6" borderId="23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26" fontId="11" fillId="6" borderId="22" xfId="0" applyNumberFormat="1" applyFont="1" applyFill="1" applyBorder="1">
      <alignment vertical="center"/>
    </xf>
    <xf numFmtId="38" fontId="14" fillId="0" borderId="21" xfId="16" applyNumberFormat="1" applyFont="1" applyFill="1" applyBorder="1">
      <alignment vertical="center"/>
    </xf>
    <xf numFmtId="0" fontId="11" fillId="6" borderId="30" xfId="0" applyFont="1" applyFill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1" fillId="0" borderId="26" xfId="0" applyFont="1" applyFill="1" applyBorder="1">
      <alignment vertical="center"/>
    </xf>
    <xf numFmtId="0" fontId="14" fillId="0" borderId="35" xfId="0" applyFont="1" applyBorder="1" applyAlignment="1">
      <alignment vertical="center"/>
    </xf>
    <xf numFmtId="0" fontId="11" fillId="0" borderId="32" xfId="0" applyFont="1" applyFill="1" applyBorder="1">
      <alignment vertical="center"/>
    </xf>
    <xf numFmtId="176" fontId="11" fillId="0" borderId="32" xfId="0" applyNumberFormat="1" applyFont="1" applyFill="1" applyBorder="1">
      <alignment vertical="center"/>
    </xf>
    <xf numFmtId="176" fontId="11" fillId="0" borderId="23" xfId="0" applyNumberFormat="1" applyFont="1" applyFill="1" applyBorder="1">
      <alignment vertical="center"/>
    </xf>
    <xf numFmtId="0" fontId="11" fillId="0" borderId="34" xfId="0" applyFont="1" applyFill="1" applyBorder="1" applyAlignment="1">
      <alignment horizontal="center" vertical="center"/>
    </xf>
    <xf numFmtId="176" fontId="11" fillId="0" borderId="10" xfId="0" applyNumberFormat="1" applyFont="1" applyFill="1" applyBorder="1">
      <alignment vertical="center"/>
    </xf>
    <xf numFmtId="176" fontId="11" fillId="0" borderId="26" xfId="0" applyNumberFormat="1" applyFont="1" applyFill="1" applyBorder="1">
      <alignment vertical="center"/>
    </xf>
    <xf numFmtId="0" fontId="14" fillId="7" borderId="28" xfId="0" applyFont="1" applyFill="1" applyBorder="1" applyAlignment="1">
      <alignment vertical="center"/>
    </xf>
    <xf numFmtId="0" fontId="14" fillId="7" borderId="29" xfId="0" applyFont="1" applyFill="1" applyBorder="1" applyAlignment="1">
      <alignment vertical="center"/>
    </xf>
    <xf numFmtId="38" fontId="14" fillId="7" borderId="10" xfId="16" applyNumberFormat="1" applyFont="1" applyFill="1" applyBorder="1">
      <alignment vertical="center"/>
    </xf>
    <xf numFmtId="176" fontId="11" fillId="0" borderId="30" xfId="0" applyNumberFormat="1" applyFont="1" applyFill="1" applyBorder="1">
      <alignment vertical="center"/>
    </xf>
    <xf numFmtId="0" fontId="11" fillId="0" borderId="38" xfId="0" applyFont="1" applyFill="1" applyBorder="1">
      <alignment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25" xfId="0" applyFont="1" applyFill="1" applyBorder="1" applyProtection="1">
      <alignment vertical="center"/>
    </xf>
    <xf numFmtId="0" fontId="11" fillId="0" borderId="26" xfId="0" applyFont="1" applyFill="1" applyBorder="1" applyAlignment="1">
      <alignment horizontal="center" vertical="center"/>
    </xf>
    <xf numFmtId="38" fontId="14" fillId="6" borderId="10" xfId="16" applyNumberFormat="1" applyFont="1" applyFill="1" applyBorder="1">
      <alignment vertical="center"/>
    </xf>
    <xf numFmtId="0" fontId="11" fillId="0" borderId="32" xfId="0" applyFont="1" applyFill="1" applyBorder="1" applyProtection="1">
      <alignment vertical="center"/>
    </xf>
    <xf numFmtId="176" fontId="11" fillId="0" borderId="38" xfId="0" applyNumberFormat="1" applyFont="1" applyFill="1" applyBorder="1">
      <alignment vertical="center"/>
    </xf>
    <xf numFmtId="38" fontId="14" fillId="7" borderId="25" xfId="16" applyNumberFormat="1" applyFont="1" applyFill="1" applyBorder="1">
      <alignment vertical="center"/>
    </xf>
    <xf numFmtId="0" fontId="11" fillId="6" borderId="25" xfId="0" applyFont="1" applyFill="1" applyBorder="1">
      <alignment vertical="center"/>
    </xf>
    <xf numFmtId="0" fontId="11" fillId="6" borderId="26" xfId="0" applyFont="1" applyFill="1" applyBorder="1">
      <alignment vertical="center"/>
    </xf>
    <xf numFmtId="0" fontId="14" fillId="6" borderId="28" xfId="0" applyFont="1" applyFill="1" applyBorder="1" applyAlignment="1">
      <alignment vertical="center"/>
    </xf>
    <xf numFmtId="0" fontId="14" fillId="6" borderId="29" xfId="0" applyFont="1" applyFill="1" applyBorder="1" applyAlignment="1">
      <alignment vertical="center"/>
    </xf>
    <xf numFmtId="176" fontId="14" fillId="0" borderId="25" xfId="0" applyNumberFormat="1" applyFont="1" applyFill="1" applyBorder="1">
      <alignment vertical="center"/>
    </xf>
    <xf numFmtId="176" fontId="11" fillId="0" borderId="21" xfId="0" applyNumberFormat="1" applyFont="1" applyFill="1" applyBorder="1">
      <alignment vertical="center"/>
    </xf>
    <xf numFmtId="176" fontId="14" fillId="0" borderId="10" xfId="0" applyNumberFormat="1" applyFont="1" applyFill="1" applyBorder="1">
      <alignment vertical="center"/>
    </xf>
    <xf numFmtId="176" fontId="11" fillId="0" borderId="41" xfId="0" applyNumberFormat="1" applyFont="1" applyFill="1" applyBorder="1">
      <alignment vertical="center"/>
    </xf>
    <xf numFmtId="38" fontId="14" fillId="6" borderId="25" xfId="16" applyNumberFormat="1" applyFont="1" applyFill="1" applyBorder="1">
      <alignment vertical="center"/>
    </xf>
    <xf numFmtId="176" fontId="14" fillId="7" borderId="10" xfId="0" applyNumberFormat="1" applyFont="1" applyFill="1" applyBorder="1">
      <alignment vertical="center"/>
    </xf>
    <xf numFmtId="176" fontId="11" fillId="0" borderId="44" xfId="0" applyNumberFormat="1" applyFont="1" applyFill="1" applyBorder="1">
      <alignment vertical="center"/>
    </xf>
    <xf numFmtId="176" fontId="11" fillId="0" borderId="25" xfId="0" applyNumberFormat="1" applyFont="1" applyFill="1" applyBorder="1">
      <alignment vertical="center"/>
    </xf>
    <xf numFmtId="176" fontId="14" fillId="0" borderId="25" xfId="0" applyNumberFormat="1" applyFont="1" applyBorder="1">
      <alignment vertical="center"/>
    </xf>
    <xf numFmtId="0" fontId="14" fillId="7" borderId="0" xfId="0" applyFont="1" applyFill="1" applyBorder="1" applyAlignment="1">
      <alignment vertical="center"/>
    </xf>
    <xf numFmtId="0" fontId="14" fillId="7" borderId="25" xfId="0" applyFont="1" applyFill="1" applyBorder="1">
      <alignment vertical="center"/>
    </xf>
    <xf numFmtId="0" fontId="11" fillId="0" borderId="10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8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1" fontId="5" fillId="2" borderId="46" xfId="1" applyFont="1" applyFill="1" applyBorder="1" applyAlignment="1">
      <alignment horizontal="center" vertical="center"/>
    </xf>
    <xf numFmtId="41" fontId="5" fillId="2" borderId="47" xfId="1" applyFont="1" applyFill="1" applyBorder="1" applyAlignment="1">
      <alignment horizontal="center" vertical="center"/>
    </xf>
    <xf numFmtId="0" fontId="11" fillId="0" borderId="10" xfId="0" applyFont="1" applyFill="1" applyBorder="1">
      <alignment vertical="center"/>
    </xf>
    <xf numFmtId="0" fontId="15" fillId="0" borderId="21" xfId="0" applyFont="1" applyFill="1" applyBorder="1">
      <alignment vertical="center"/>
    </xf>
    <xf numFmtId="0" fontId="14" fillId="0" borderId="40" xfId="0" applyFont="1" applyFill="1" applyBorder="1" applyAlignment="1">
      <alignment vertical="center"/>
    </xf>
    <xf numFmtId="0" fontId="11" fillId="0" borderId="41" xfId="0" applyFont="1" applyFill="1" applyBorder="1">
      <alignment vertical="center"/>
    </xf>
    <xf numFmtId="0" fontId="11" fillId="0" borderId="42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vertical="center"/>
    </xf>
    <xf numFmtId="0" fontId="11" fillId="0" borderId="44" xfId="0" applyFont="1" applyFill="1" applyBorder="1">
      <alignment vertical="center"/>
    </xf>
    <xf numFmtId="0" fontId="11" fillId="0" borderId="45" xfId="0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3" fontId="11" fillId="6" borderId="23" xfId="0" applyNumberFormat="1" applyFont="1" applyFill="1" applyBorder="1" applyAlignment="1">
      <alignment horizontal="right" vertical="center"/>
    </xf>
    <xf numFmtId="3" fontId="11" fillId="0" borderId="23" xfId="0" applyNumberFormat="1" applyFont="1" applyFill="1" applyBorder="1" applyAlignment="1">
      <alignment horizontal="right" vertical="center"/>
    </xf>
    <xf numFmtId="3" fontId="11" fillId="0" borderId="10" xfId="0" applyNumberFormat="1" applyFont="1" applyFill="1" applyBorder="1" applyAlignment="1">
      <alignment horizontal="right" vertical="center"/>
    </xf>
    <xf numFmtId="177" fontId="14" fillId="0" borderId="28" xfId="16" applyNumberFormat="1" applyFont="1" applyFill="1" applyBorder="1">
      <alignment vertical="center"/>
    </xf>
    <xf numFmtId="177" fontId="14" fillId="0" borderId="34" xfId="16" applyNumberFormat="1" applyFont="1" applyFill="1" applyBorder="1">
      <alignment vertical="center"/>
    </xf>
    <xf numFmtId="38" fontId="14" fillId="0" borderId="34" xfId="16" applyNumberFormat="1" applyFont="1" applyFill="1" applyBorder="1">
      <alignment vertical="center"/>
    </xf>
    <xf numFmtId="41" fontId="11" fillId="0" borderId="24" xfId="16" applyFont="1" applyFill="1" applyBorder="1">
      <alignment vertical="center"/>
    </xf>
    <xf numFmtId="38" fontId="14" fillId="0" borderId="28" xfId="16" applyNumberFormat="1" applyFont="1" applyFill="1" applyBorder="1">
      <alignment vertical="center"/>
    </xf>
    <xf numFmtId="38" fontId="14" fillId="7" borderId="34" xfId="16" applyNumberFormat="1" applyFont="1" applyFill="1" applyBorder="1">
      <alignment vertical="center"/>
    </xf>
    <xf numFmtId="41" fontId="11" fillId="0" borderId="31" xfId="16" applyFont="1" applyFill="1" applyBorder="1">
      <alignment vertical="center"/>
    </xf>
    <xf numFmtId="177" fontId="14" fillId="6" borderId="34" xfId="16" applyNumberFormat="1" applyFont="1" applyFill="1" applyBorder="1">
      <alignment vertical="center"/>
    </xf>
    <xf numFmtId="41" fontId="11" fillId="0" borderId="39" xfId="16" applyFont="1" applyFill="1" applyBorder="1">
      <alignment vertical="center"/>
    </xf>
    <xf numFmtId="41" fontId="11" fillId="0" borderId="27" xfId="16" applyFont="1" applyFill="1" applyBorder="1">
      <alignment vertical="center"/>
    </xf>
    <xf numFmtId="38" fontId="14" fillId="7" borderId="28" xfId="16" applyNumberFormat="1" applyFont="1" applyFill="1" applyBorder="1">
      <alignment vertical="center"/>
    </xf>
    <xf numFmtId="38" fontId="14" fillId="6" borderId="28" xfId="16" applyNumberFormat="1" applyFont="1" applyFill="1" applyBorder="1">
      <alignment vertical="center"/>
    </xf>
    <xf numFmtId="38" fontId="14" fillId="6" borderId="34" xfId="16" applyNumberFormat="1" applyFont="1" applyFill="1" applyBorder="1">
      <alignment vertical="center"/>
    </xf>
    <xf numFmtId="41" fontId="11" fillId="0" borderId="42" xfId="16" applyFont="1" applyFill="1" applyBorder="1">
      <alignment vertical="center"/>
    </xf>
    <xf numFmtId="41" fontId="11" fillId="0" borderId="45" xfId="16" applyFont="1" applyFill="1" applyBorder="1">
      <alignment vertical="center"/>
    </xf>
    <xf numFmtId="41" fontId="11" fillId="0" borderId="37" xfId="16" applyFont="1" applyFill="1" applyBorder="1">
      <alignment vertical="center"/>
    </xf>
    <xf numFmtId="41" fontId="11" fillId="0" borderId="22" xfId="16" applyFont="1" applyFill="1" applyBorder="1">
      <alignment vertical="center"/>
    </xf>
    <xf numFmtId="41" fontId="11" fillId="0" borderId="28" xfId="16" applyFont="1" applyFill="1" applyBorder="1">
      <alignment vertical="center"/>
    </xf>
    <xf numFmtId="41" fontId="11" fillId="0" borderId="34" xfId="16" applyFont="1" applyFill="1" applyBorder="1">
      <alignment vertical="center"/>
    </xf>
    <xf numFmtId="41" fontId="14" fillId="0" borderId="28" xfId="16" applyFont="1" applyBorder="1">
      <alignment vertical="center"/>
    </xf>
    <xf numFmtId="3" fontId="11" fillId="0" borderId="23" xfId="0" applyNumberFormat="1" applyFont="1" applyBorder="1" applyAlignment="1">
      <alignment horizontal="right" vertical="center"/>
    </xf>
    <xf numFmtId="3" fontId="11" fillId="0" borderId="21" xfId="0" applyNumberFormat="1" applyFont="1" applyFill="1" applyBorder="1" applyAlignment="1">
      <alignment horizontal="right" vertical="center"/>
    </xf>
    <xf numFmtId="3" fontId="11" fillId="6" borderId="26" xfId="0" applyNumberFormat="1" applyFont="1" applyFill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1" fillId="0" borderId="30" xfId="0" applyNumberFormat="1" applyFont="1" applyFill="1" applyBorder="1" applyAlignment="1">
      <alignment horizontal="right" vertical="center"/>
    </xf>
    <xf numFmtId="3" fontId="14" fillId="0" borderId="21" xfId="0" applyNumberFormat="1" applyFont="1" applyFill="1" applyBorder="1" applyAlignment="1">
      <alignment horizontal="right" vertical="center"/>
    </xf>
    <xf numFmtId="3" fontId="14" fillId="6" borderId="10" xfId="0" applyNumberFormat="1" applyFont="1" applyFill="1" applyBorder="1" applyAlignment="1">
      <alignment horizontal="right" vertical="center"/>
    </xf>
    <xf numFmtId="3" fontId="14" fillId="0" borderId="25" xfId="0" applyNumberFormat="1" applyFont="1" applyFill="1" applyBorder="1" applyAlignment="1">
      <alignment horizontal="right" vertical="center"/>
    </xf>
    <xf numFmtId="3" fontId="11" fillId="0" borderId="30" xfId="0" applyNumberFormat="1" applyFont="1" applyBorder="1" applyAlignment="1">
      <alignment horizontal="right" vertical="center"/>
    </xf>
    <xf numFmtId="3" fontId="11" fillId="6" borderId="30" xfId="0" applyNumberFormat="1" applyFont="1" applyFill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3" fontId="14" fillId="7" borderId="25" xfId="0" applyNumberFormat="1" applyFont="1" applyFill="1" applyBorder="1" applyAlignment="1">
      <alignment horizontal="right" vertical="center"/>
    </xf>
    <xf numFmtId="3" fontId="11" fillId="0" borderId="32" xfId="0" applyNumberFormat="1" applyFont="1" applyFill="1" applyBorder="1" applyAlignment="1">
      <alignment horizontal="right" vertical="center"/>
    </xf>
    <xf numFmtId="3" fontId="11" fillId="0" borderId="38" xfId="0" applyNumberFormat="1" applyFont="1" applyFill="1" applyBorder="1" applyAlignment="1">
      <alignment horizontal="right" vertical="center"/>
    </xf>
    <xf numFmtId="3" fontId="14" fillId="6" borderId="25" xfId="0" applyNumberFormat="1" applyFont="1" applyFill="1" applyBorder="1" applyAlignment="1">
      <alignment horizontal="right" vertical="center"/>
    </xf>
    <xf numFmtId="3" fontId="14" fillId="0" borderId="10" xfId="0" applyNumberFormat="1" applyFont="1" applyFill="1" applyBorder="1" applyAlignment="1">
      <alignment horizontal="right" vertical="center"/>
    </xf>
    <xf numFmtId="3" fontId="11" fillId="0" borderId="41" xfId="0" applyNumberFormat="1" applyFont="1" applyFill="1" applyBorder="1" applyAlignment="1">
      <alignment horizontal="right" vertical="center"/>
    </xf>
    <xf numFmtId="3" fontId="11" fillId="0" borderId="44" xfId="0" applyNumberFormat="1" applyFont="1" applyFill="1" applyBorder="1" applyAlignment="1">
      <alignment horizontal="right" vertical="center"/>
    </xf>
    <xf numFmtId="3" fontId="14" fillId="7" borderId="21" xfId="0" applyNumberFormat="1" applyFont="1" applyFill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14" fillId="7" borderId="21" xfId="0" applyFont="1" applyFill="1" applyBorder="1">
      <alignment vertical="center"/>
    </xf>
    <xf numFmtId="38" fontId="14" fillId="7" borderId="22" xfId="16" applyNumberFormat="1" applyFont="1" applyFill="1" applyBorder="1">
      <alignment vertical="center"/>
    </xf>
    <xf numFmtId="41" fontId="5" fillId="2" borderId="9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26" fontId="11" fillId="6" borderId="23" xfId="0" applyNumberFormat="1" applyFont="1" applyFill="1" applyBorder="1">
      <alignment vertical="center"/>
    </xf>
    <xf numFmtId="38" fontId="14" fillId="0" borderId="43" xfId="16" applyNumberFormat="1" applyFont="1" applyFill="1" applyBorder="1">
      <alignment vertical="center"/>
    </xf>
    <xf numFmtId="38" fontId="14" fillId="0" borderId="40" xfId="16" applyNumberFormat="1" applyFont="1" applyFill="1" applyBorder="1">
      <alignment vertical="center"/>
    </xf>
    <xf numFmtId="38" fontId="14" fillId="0" borderId="53" xfId="16" applyNumberFormat="1" applyFont="1" applyFill="1" applyBorder="1">
      <alignment vertical="center"/>
    </xf>
    <xf numFmtId="176" fontId="11" fillId="0" borderId="50" xfId="0" applyNumberFormat="1" applyFont="1" applyFill="1" applyBorder="1">
      <alignment vertical="center"/>
    </xf>
    <xf numFmtId="176" fontId="11" fillId="0" borderId="49" xfId="0" applyNumberFormat="1" applyFont="1" applyFill="1" applyBorder="1">
      <alignment vertical="center"/>
    </xf>
    <xf numFmtId="176" fontId="11" fillId="0" borderId="40" xfId="0" applyNumberFormat="1" applyFont="1" applyFill="1" applyBorder="1">
      <alignment vertical="center"/>
    </xf>
    <xf numFmtId="176" fontId="11" fillId="0" borderId="51" xfId="0" applyNumberFormat="1" applyFont="1" applyFill="1" applyBorder="1">
      <alignment vertical="center"/>
    </xf>
    <xf numFmtId="38" fontId="14" fillId="7" borderId="40" xfId="16" applyNumberFormat="1" applyFont="1" applyFill="1" applyBorder="1">
      <alignment vertical="center"/>
    </xf>
    <xf numFmtId="176" fontId="11" fillId="0" borderId="52" xfId="0" applyNumberFormat="1" applyFont="1" applyFill="1" applyBorder="1">
      <alignment vertical="center"/>
    </xf>
    <xf numFmtId="176" fontId="11" fillId="0" borderId="54" xfId="0" applyNumberFormat="1" applyFont="1" applyFill="1" applyBorder="1">
      <alignment vertical="center"/>
    </xf>
    <xf numFmtId="38" fontId="14" fillId="6" borderId="40" xfId="16" applyNumberFormat="1" applyFont="1" applyFill="1" applyBorder="1">
      <alignment vertical="center"/>
    </xf>
    <xf numFmtId="38" fontId="14" fillId="7" borderId="43" xfId="16" applyNumberFormat="1" applyFont="1" applyFill="1" applyBorder="1">
      <alignment vertical="center"/>
    </xf>
    <xf numFmtId="176" fontId="14" fillId="0" borderId="43" xfId="0" applyNumberFormat="1" applyFont="1" applyFill="1" applyBorder="1">
      <alignment vertical="center"/>
    </xf>
    <xf numFmtId="176" fontId="11" fillId="0" borderId="53" xfId="0" applyNumberFormat="1" applyFont="1" applyFill="1" applyBorder="1">
      <alignment vertical="center"/>
    </xf>
    <xf numFmtId="176" fontId="14" fillId="0" borderId="40" xfId="0" applyNumberFormat="1" applyFont="1" applyFill="1" applyBorder="1">
      <alignment vertical="center"/>
    </xf>
    <xf numFmtId="176" fontId="11" fillId="0" borderId="55" xfId="0" applyNumberFormat="1" applyFont="1" applyFill="1" applyBorder="1">
      <alignment vertical="center"/>
    </xf>
    <xf numFmtId="176" fontId="14" fillId="7" borderId="40" xfId="0" applyNumberFormat="1" applyFont="1" applyFill="1" applyBorder="1">
      <alignment vertical="center"/>
    </xf>
    <xf numFmtId="176" fontId="11" fillId="0" borderId="56" xfId="0" applyNumberFormat="1" applyFont="1" applyFill="1" applyBorder="1">
      <alignment vertical="center"/>
    </xf>
    <xf numFmtId="176" fontId="14" fillId="0" borderId="43" xfId="0" applyNumberFormat="1" applyFont="1" applyBorder="1">
      <alignment vertical="center"/>
    </xf>
    <xf numFmtId="0" fontId="14" fillId="7" borderId="53" xfId="0" applyFont="1" applyFill="1" applyBorder="1">
      <alignment vertical="center"/>
    </xf>
    <xf numFmtId="177" fontId="11" fillId="0" borderId="23" xfId="16" applyNumberFormat="1" applyFont="1" applyFill="1" applyBorder="1">
      <alignment vertical="center"/>
    </xf>
    <xf numFmtId="177" fontId="11" fillId="0" borderId="26" xfId="16" applyNumberFormat="1" applyFont="1" applyFill="1" applyBorder="1">
      <alignment vertical="center"/>
    </xf>
    <xf numFmtId="177" fontId="14" fillId="0" borderId="25" xfId="16" applyNumberFormat="1" applyFont="1" applyFill="1" applyBorder="1">
      <alignment vertical="center"/>
    </xf>
    <xf numFmtId="177" fontId="14" fillId="0" borderId="10" xfId="16" applyNumberFormat="1" applyFont="1" applyFill="1" applyBorder="1">
      <alignment vertical="center"/>
    </xf>
    <xf numFmtId="177" fontId="11" fillId="0" borderId="30" xfId="16" applyNumberFormat="1" applyFont="1" applyFill="1" applyBorder="1">
      <alignment vertical="center"/>
    </xf>
    <xf numFmtId="41" fontId="11" fillId="0" borderId="23" xfId="16" applyFont="1" applyFill="1" applyBorder="1">
      <alignment vertical="center"/>
    </xf>
    <xf numFmtId="41" fontId="11" fillId="0" borderId="30" xfId="16" applyFont="1" applyFill="1" applyBorder="1">
      <alignment vertical="center"/>
    </xf>
    <xf numFmtId="177" fontId="14" fillId="6" borderId="10" xfId="16" applyNumberFormat="1" applyFont="1" applyFill="1" applyBorder="1">
      <alignment vertical="center"/>
    </xf>
    <xf numFmtId="41" fontId="11" fillId="0" borderId="38" xfId="16" applyFont="1" applyFill="1" applyBorder="1">
      <alignment vertical="center"/>
    </xf>
    <xf numFmtId="41" fontId="11" fillId="0" borderId="26" xfId="16" applyFont="1" applyFill="1" applyBorder="1">
      <alignment vertical="center"/>
    </xf>
    <xf numFmtId="41" fontId="11" fillId="0" borderId="41" xfId="16" applyFont="1" applyFill="1" applyBorder="1">
      <alignment vertical="center"/>
    </xf>
    <xf numFmtId="41" fontId="11" fillId="0" borderId="44" xfId="16" applyFont="1" applyFill="1" applyBorder="1">
      <alignment vertical="center"/>
    </xf>
    <xf numFmtId="41" fontId="11" fillId="0" borderId="32" xfId="16" applyFont="1" applyFill="1" applyBorder="1">
      <alignment vertical="center"/>
    </xf>
    <xf numFmtId="41" fontId="11" fillId="0" borderId="21" xfId="16" applyFont="1" applyFill="1" applyBorder="1">
      <alignment vertical="center"/>
    </xf>
    <xf numFmtId="41" fontId="11" fillId="0" borderId="25" xfId="16" applyFont="1" applyFill="1" applyBorder="1">
      <alignment vertical="center"/>
    </xf>
    <xf numFmtId="41" fontId="11" fillId="0" borderId="10" xfId="16" applyFont="1" applyFill="1" applyBorder="1">
      <alignment vertical="center"/>
    </xf>
    <xf numFmtId="41" fontId="14" fillId="0" borderId="25" xfId="16" applyFont="1" applyBorder="1">
      <alignment vertical="center"/>
    </xf>
    <xf numFmtId="38" fontId="14" fillId="7" borderId="21" xfId="16" applyNumberFormat="1" applyFont="1" applyFill="1" applyBorder="1">
      <alignment vertical="center"/>
    </xf>
    <xf numFmtId="3" fontId="11" fillId="6" borderId="24" xfId="0" applyNumberFormat="1" applyFont="1" applyFill="1" applyBorder="1" applyAlignment="1">
      <alignment horizontal="right" vertical="center"/>
    </xf>
    <xf numFmtId="3" fontId="11" fillId="0" borderId="24" xfId="0" applyNumberFormat="1" applyFont="1" applyFill="1" applyBorder="1" applyAlignment="1">
      <alignment horizontal="right" vertical="center"/>
    </xf>
    <xf numFmtId="3" fontId="11" fillId="0" borderId="22" xfId="0" applyNumberFormat="1" applyFont="1" applyFill="1" applyBorder="1" applyAlignment="1">
      <alignment horizontal="right" vertical="center"/>
    </xf>
    <xf numFmtId="3" fontId="11" fillId="6" borderId="27" xfId="0" applyNumberFormat="1" applyFont="1" applyFill="1" applyBorder="1" applyAlignment="1">
      <alignment horizontal="right" vertical="center"/>
    </xf>
    <xf numFmtId="3" fontId="11" fillId="0" borderId="31" xfId="0" applyNumberFormat="1" applyFont="1" applyFill="1" applyBorder="1" applyAlignment="1">
      <alignment horizontal="right" vertical="center"/>
    </xf>
    <xf numFmtId="3" fontId="11" fillId="0" borderId="27" xfId="0" applyNumberFormat="1" applyFont="1" applyFill="1" applyBorder="1" applyAlignment="1">
      <alignment horizontal="right" vertical="center"/>
    </xf>
    <xf numFmtId="3" fontId="11" fillId="6" borderId="31" xfId="0" applyNumberFormat="1" applyFont="1" applyFill="1" applyBorder="1" applyAlignment="1">
      <alignment horizontal="right" vertical="center"/>
    </xf>
    <xf numFmtId="3" fontId="11" fillId="0" borderId="37" xfId="0" applyNumberFormat="1" applyFont="1" applyFill="1" applyBorder="1" applyAlignment="1">
      <alignment horizontal="right" vertical="center"/>
    </xf>
    <xf numFmtId="3" fontId="11" fillId="0" borderId="39" xfId="0" applyNumberFormat="1" applyFont="1" applyFill="1" applyBorder="1" applyAlignment="1">
      <alignment horizontal="right" vertical="center"/>
    </xf>
    <xf numFmtId="3" fontId="11" fillId="0" borderId="42" xfId="0" applyNumberFormat="1" applyFont="1" applyFill="1" applyBorder="1" applyAlignment="1">
      <alignment horizontal="right" vertical="center"/>
    </xf>
    <xf numFmtId="3" fontId="11" fillId="0" borderId="45" xfId="0" applyNumberFormat="1" applyFont="1" applyFill="1" applyBorder="1" applyAlignment="1">
      <alignment horizontal="right" vertical="center"/>
    </xf>
    <xf numFmtId="3" fontId="11" fillId="0" borderId="28" xfId="0" applyNumberFormat="1" applyFont="1" applyBorder="1" applyAlignment="1">
      <alignment horizontal="right" vertical="center"/>
    </xf>
    <xf numFmtId="41" fontId="5" fillId="2" borderId="6" xfId="1" applyFont="1" applyFill="1" applyBorder="1" applyAlignment="1">
      <alignment horizontal="center" vertical="center"/>
    </xf>
    <xf numFmtId="3" fontId="11" fillId="0" borderId="49" xfId="0" applyNumberFormat="1" applyFont="1" applyBorder="1" applyAlignment="1">
      <alignment horizontal="right" vertical="center"/>
    </xf>
    <xf numFmtId="3" fontId="11" fillId="6" borderId="51" xfId="0" applyNumberFormat="1" applyFont="1" applyFill="1" applyBorder="1" applyAlignment="1">
      <alignment horizontal="right" vertical="center"/>
    </xf>
    <xf numFmtId="3" fontId="11" fillId="0" borderId="52" xfId="0" applyNumberFormat="1" applyFont="1" applyFill="1" applyBorder="1" applyAlignment="1">
      <alignment horizontal="right" vertical="center"/>
    </xf>
    <xf numFmtId="3" fontId="11" fillId="0" borderId="49" xfId="0" applyNumberFormat="1" applyFont="1" applyFill="1" applyBorder="1" applyAlignment="1">
      <alignment horizontal="right" vertical="center"/>
    </xf>
    <xf numFmtId="3" fontId="11" fillId="6" borderId="49" xfId="0" applyNumberFormat="1" applyFont="1" applyFill="1" applyBorder="1" applyAlignment="1">
      <alignment horizontal="right" vertical="center"/>
    </xf>
    <xf numFmtId="3" fontId="11" fillId="0" borderId="51" xfId="0" applyNumberFormat="1" applyFont="1" applyFill="1" applyBorder="1" applyAlignment="1">
      <alignment horizontal="right" vertical="center"/>
    </xf>
    <xf numFmtId="3" fontId="11" fillId="6" borderId="52" xfId="0" applyNumberFormat="1" applyFont="1" applyFill="1" applyBorder="1" applyAlignment="1">
      <alignment horizontal="right" vertical="center"/>
    </xf>
    <xf numFmtId="3" fontId="11" fillId="0" borderId="40" xfId="0" applyNumberFormat="1" applyFont="1" applyFill="1" applyBorder="1" applyAlignment="1">
      <alignment horizontal="right" vertical="center"/>
    </xf>
    <xf numFmtId="3" fontId="11" fillId="0" borderId="50" xfId="0" applyNumberFormat="1" applyFont="1" applyFill="1" applyBorder="1" applyAlignment="1">
      <alignment horizontal="right" vertical="center"/>
    </xf>
    <xf numFmtId="3" fontId="11" fillId="0" borderId="54" xfId="0" applyNumberFormat="1" applyFont="1" applyFill="1" applyBorder="1" applyAlignment="1">
      <alignment horizontal="right" vertical="center"/>
    </xf>
    <xf numFmtId="3" fontId="11" fillId="0" borderId="55" xfId="0" applyNumberFormat="1" applyFont="1" applyFill="1" applyBorder="1" applyAlignment="1">
      <alignment horizontal="right" vertical="center"/>
    </xf>
    <xf numFmtId="3" fontId="11" fillId="0" borderId="56" xfId="0" applyNumberFormat="1" applyFont="1" applyFill="1" applyBorder="1" applyAlignment="1">
      <alignment horizontal="right" vertical="center"/>
    </xf>
    <xf numFmtId="3" fontId="11" fillId="0" borderId="43" xfId="0" applyNumberFormat="1" applyFont="1" applyBorder="1" applyAlignment="1">
      <alignment horizontal="right" vertical="center"/>
    </xf>
    <xf numFmtId="0" fontId="14" fillId="7" borderId="22" xfId="0" applyFont="1" applyFill="1" applyBorder="1" applyAlignment="1">
      <alignment vertical="center"/>
    </xf>
    <xf numFmtId="177" fontId="11" fillId="6" borderId="23" xfId="16" applyNumberFormat="1" applyFont="1" applyFill="1" applyBorder="1">
      <alignment vertical="center"/>
    </xf>
    <xf numFmtId="41" fontId="5" fillId="2" borderId="4" xfId="1" applyFont="1" applyFill="1" applyBorder="1" applyAlignment="1">
      <alignment horizontal="center" vertical="center"/>
    </xf>
    <xf numFmtId="3" fontId="11" fillId="6" borderId="59" xfId="0" applyNumberFormat="1" applyFont="1" applyFill="1" applyBorder="1" applyAlignment="1">
      <alignment horizontal="right" vertical="center"/>
    </xf>
    <xf numFmtId="3" fontId="11" fillId="6" borderId="60" xfId="0" applyNumberFormat="1" applyFont="1" applyFill="1" applyBorder="1" applyAlignment="1">
      <alignment horizontal="right" vertical="center"/>
    </xf>
    <xf numFmtId="3" fontId="11" fillId="0" borderId="60" xfId="0" applyNumberFormat="1" applyFont="1" applyBorder="1" applyAlignment="1">
      <alignment horizontal="right" vertical="center"/>
    </xf>
    <xf numFmtId="3" fontId="11" fillId="0" borderId="59" xfId="0" applyNumberFormat="1" applyFont="1" applyFill="1" applyBorder="1" applyAlignment="1">
      <alignment horizontal="right" vertical="center"/>
    </xf>
    <xf numFmtId="3" fontId="11" fillId="0" borderId="60" xfId="0" applyNumberFormat="1" applyFont="1" applyFill="1" applyBorder="1" applyAlignment="1">
      <alignment horizontal="right" vertical="center"/>
    </xf>
    <xf numFmtId="3" fontId="11" fillId="0" borderId="61" xfId="0" applyNumberFormat="1" applyFont="1" applyFill="1" applyBorder="1" applyAlignment="1">
      <alignment horizontal="right" vertical="center"/>
    </xf>
    <xf numFmtId="3" fontId="11" fillId="0" borderId="62" xfId="0" applyNumberFormat="1" applyFont="1" applyFill="1" applyBorder="1" applyAlignment="1">
      <alignment horizontal="right" vertical="center"/>
    </xf>
    <xf numFmtId="3" fontId="11" fillId="6" borderId="63" xfId="0" applyNumberFormat="1" applyFont="1" applyFill="1" applyBorder="1" applyAlignment="1">
      <alignment horizontal="right" vertical="center"/>
    </xf>
    <xf numFmtId="3" fontId="11" fillId="6" borderId="64" xfId="0" applyNumberFormat="1" applyFont="1" applyFill="1" applyBorder="1" applyAlignment="1">
      <alignment horizontal="right" vertical="center"/>
    </xf>
    <xf numFmtId="3" fontId="11" fillId="0" borderId="66" xfId="0" applyNumberFormat="1" applyFont="1" applyFill="1" applyBorder="1" applyAlignment="1">
      <alignment horizontal="right" vertical="center"/>
    </xf>
    <xf numFmtId="3" fontId="11" fillId="0" borderId="67" xfId="0" applyNumberFormat="1" applyFont="1" applyFill="1" applyBorder="1" applyAlignment="1">
      <alignment horizontal="right" vertical="center"/>
    </xf>
    <xf numFmtId="3" fontId="11" fillId="0" borderId="63" xfId="0" applyNumberFormat="1" applyFont="1" applyFill="1" applyBorder="1" applyAlignment="1">
      <alignment horizontal="right" vertical="center"/>
    </xf>
    <xf numFmtId="3" fontId="11" fillId="0" borderId="64" xfId="0" applyNumberFormat="1" applyFont="1" applyFill="1" applyBorder="1" applyAlignment="1">
      <alignment horizontal="right" vertical="center"/>
    </xf>
    <xf numFmtId="3" fontId="14" fillId="0" borderId="62" xfId="0" applyNumberFormat="1" applyFont="1" applyFill="1" applyBorder="1" applyAlignment="1">
      <alignment horizontal="right" vertical="center"/>
    </xf>
    <xf numFmtId="3" fontId="14" fillId="0" borderId="65" xfId="0" applyNumberFormat="1" applyFont="1" applyFill="1" applyBorder="1" applyAlignment="1">
      <alignment horizontal="right" vertical="center"/>
    </xf>
    <xf numFmtId="3" fontId="11" fillId="6" borderId="66" xfId="0" applyNumberFormat="1" applyFont="1" applyFill="1" applyBorder="1" applyAlignment="1">
      <alignment horizontal="right" vertical="center"/>
    </xf>
    <xf numFmtId="3" fontId="11" fillId="6" borderId="67" xfId="0" applyNumberFormat="1" applyFont="1" applyFill="1" applyBorder="1" applyAlignment="1">
      <alignment horizontal="right" vertical="center"/>
    </xf>
    <xf numFmtId="3" fontId="11" fillId="0" borderId="68" xfId="0" applyNumberFormat="1" applyFont="1" applyFill="1" applyBorder="1" applyAlignment="1">
      <alignment horizontal="right" vertical="center"/>
    </xf>
    <xf numFmtId="3" fontId="11" fillId="0" borderId="72" xfId="0" applyNumberFormat="1" applyFont="1" applyFill="1" applyBorder="1" applyAlignment="1">
      <alignment horizontal="right" vertical="center"/>
    </xf>
    <xf numFmtId="3" fontId="11" fillId="0" borderId="33" xfId="0" applyNumberFormat="1" applyFont="1" applyFill="1" applyBorder="1" applyAlignment="1">
      <alignment horizontal="right" vertical="center"/>
    </xf>
    <xf numFmtId="3" fontId="11" fillId="0" borderId="73" xfId="0" applyNumberFormat="1" applyFont="1" applyFill="1" applyBorder="1" applyAlignment="1">
      <alignment horizontal="right" vertical="center"/>
    </xf>
    <xf numFmtId="3" fontId="11" fillId="0" borderId="74" xfId="0" applyNumberFormat="1" applyFont="1" applyFill="1" applyBorder="1" applyAlignment="1">
      <alignment horizontal="right" vertical="center"/>
    </xf>
    <xf numFmtId="3" fontId="11" fillId="0" borderId="75" xfId="0" applyNumberFormat="1" applyFont="1" applyFill="1" applyBorder="1" applyAlignment="1">
      <alignment horizontal="right" vertical="center"/>
    </xf>
    <xf numFmtId="3" fontId="11" fillId="0" borderId="76" xfId="0" applyNumberFormat="1" applyFont="1" applyFill="1" applyBorder="1" applyAlignment="1">
      <alignment horizontal="right" vertical="center"/>
    </xf>
    <xf numFmtId="3" fontId="11" fillId="0" borderId="77" xfId="0" applyNumberFormat="1" applyFont="1" applyFill="1" applyBorder="1" applyAlignment="1">
      <alignment horizontal="right" vertical="center"/>
    </xf>
    <xf numFmtId="3" fontId="11" fillId="0" borderId="78" xfId="0" applyNumberFormat="1" applyFont="1" applyFill="1" applyBorder="1" applyAlignment="1">
      <alignment horizontal="right" vertical="center"/>
    </xf>
    <xf numFmtId="3" fontId="11" fillId="6" borderId="69" xfId="0" applyNumberFormat="1" applyFont="1" applyFill="1" applyBorder="1" applyAlignment="1">
      <alignment horizontal="right" vertical="center"/>
    </xf>
    <xf numFmtId="3" fontId="11" fillId="0" borderId="70" xfId="0" applyNumberFormat="1" applyFont="1" applyBorder="1" applyAlignment="1">
      <alignment horizontal="right" vertical="center"/>
    </xf>
    <xf numFmtId="3" fontId="11" fillId="0" borderId="71" xfId="0" applyNumberFormat="1" applyFont="1" applyBorder="1" applyAlignment="1">
      <alignment horizontal="right" vertical="center"/>
    </xf>
    <xf numFmtId="41" fontId="5" fillId="2" borderId="5" xfId="1" applyFont="1" applyFill="1" applyBorder="1" applyAlignment="1">
      <alignment horizontal="center" vertical="center"/>
    </xf>
    <xf numFmtId="0" fontId="11" fillId="0" borderId="80" xfId="0" applyFont="1" applyFill="1" applyBorder="1" applyAlignment="1">
      <alignment horizontal="center" vertical="center"/>
    </xf>
    <xf numFmtId="26" fontId="11" fillId="6" borderId="30" xfId="0" applyNumberFormat="1" applyFont="1" applyFill="1" applyBorder="1">
      <alignment vertical="center"/>
    </xf>
    <xf numFmtId="176" fontId="11" fillId="6" borderId="23" xfId="0" applyNumberFormat="1" applyFont="1" applyFill="1" applyBorder="1">
      <alignment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9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3" fontId="11" fillId="0" borderId="36" xfId="0" applyNumberFormat="1" applyFont="1" applyBorder="1" applyAlignment="1">
      <alignment horizontal="right" vertical="center"/>
    </xf>
    <xf numFmtId="3" fontId="11" fillId="0" borderId="25" xfId="0" applyNumberFormat="1" applyFont="1" applyFill="1" applyBorder="1" applyAlignment="1">
      <alignment horizontal="right" vertical="center"/>
    </xf>
    <xf numFmtId="3" fontId="11" fillId="0" borderId="28" xfId="0" applyNumberFormat="1" applyFont="1" applyFill="1" applyBorder="1" applyAlignment="1">
      <alignment horizontal="right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21" xfId="0" applyFont="1" applyFill="1" applyBorder="1" applyProtection="1">
      <alignment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176" fontId="11" fillId="6" borderId="32" xfId="0" applyNumberFormat="1" applyFont="1" applyFill="1" applyBorder="1">
      <alignment vertical="center"/>
    </xf>
    <xf numFmtId="41" fontId="11" fillId="6" borderId="37" xfId="16" applyFont="1" applyFill="1" applyBorder="1">
      <alignment vertical="center"/>
    </xf>
    <xf numFmtId="41" fontId="11" fillId="6" borderId="32" xfId="16" applyFont="1" applyFill="1" applyBorder="1">
      <alignment vertical="center"/>
    </xf>
    <xf numFmtId="176" fontId="11" fillId="6" borderId="50" xfId="0" applyNumberFormat="1" applyFont="1" applyFill="1" applyBorder="1">
      <alignment vertical="center"/>
    </xf>
    <xf numFmtId="41" fontId="11" fillId="6" borderId="23" xfId="16" applyFont="1" applyFill="1" applyBorder="1">
      <alignment vertical="center"/>
    </xf>
    <xf numFmtId="176" fontId="11" fillId="6" borderId="49" xfId="0" applyNumberFormat="1" applyFont="1" applyFill="1" applyBorder="1">
      <alignment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9" xfId="1" applyFont="1" applyFill="1" applyBorder="1" applyAlignment="1">
      <alignment horizontal="center" vertical="center"/>
    </xf>
    <xf numFmtId="41" fontId="5" fillId="2" borderId="81" xfId="1" applyFont="1" applyFill="1" applyBorder="1" applyAlignment="1">
      <alignment horizontal="center" vertical="center"/>
    </xf>
    <xf numFmtId="3" fontId="11" fillId="6" borderId="82" xfId="0" applyNumberFormat="1" applyFont="1" applyFill="1" applyBorder="1" applyAlignment="1">
      <alignment horizontal="right" vertical="center"/>
    </xf>
    <xf numFmtId="3" fontId="11" fillId="0" borderId="82" xfId="0" applyNumberFormat="1" applyFont="1" applyFill="1" applyBorder="1" applyAlignment="1">
      <alignment horizontal="right" vertical="center"/>
    </xf>
    <xf numFmtId="3" fontId="11" fillId="0" borderId="83" xfId="0" applyNumberFormat="1" applyFont="1" applyFill="1" applyBorder="1" applyAlignment="1">
      <alignment horizontal="right" vertical="center"/>
    </xf>
    <xf numFmtId="3" fontId="11" fillId="6" borderId="84" xfId="0" applyNumberFormat="1" applyFont="1" applyFill="1" applyBorder="1" applyAlignment="1">
      <alignment horizontal="right" vertical="center"/>
    </xf>
    <xf numFmtId="3" fontId="11" fillId="0" borderId="87" xfId="0" applyNumberFormat="1" applyFont="1" applyFill="1" applyBorder="1" applyAlignment="1">
      <alignment horizontal="right" vertical="center"/>
    </xf>
    <xf numFmtId="3" fontId="11" fillId="0" borderId="84" xfId="0" applyNumberFormat="1" applyFont="1" applyFill="1" applyBorder="1" applyAlignment="1">
      <alignment horizontal="right" vertical="center"/>
    </xf>
    <xf numFmtId="3" fontId="11" fillId="0" borderId="88" xfId="0" applyNumberFormat="1" applyFont="1" applyFill="1" applyBorder="1" applyAlignment="1">
      <alignment horizontal="right" vertical="center"/>
    </xf>
    <xf numFmtId="3" fontId="11" fillId="6" borderId="87" xfId="0" applyNumberFormat="1" applyFont="1" applyFill="1" applyBorder="1" applyAlignment="1">
      <alignment horizontal="right" vertical="center"/>
    </xf>
    <xf numFmtId="3" fontId="11" fillId="0" borderId="89" xfId="0" applyNumberFormat="1" applyFont="1" applyFill="1" applyBorder="1" applyAlignment="1">
      <alignment horizontal="right" vertical="center"/>
    </xf>
    <xf numFmtId="3" fontId="11" fillId="0" borderId="86" xfId="0" applyNumberFormat="1" applyFont="1" applyFill="1" applyBorder="1" applyAlignment="1">
      <alignment horizontal="right" vertical="center"/>
    </xf>
    <xf numFmtId="3" fontId="11" fillId="0" borderId="90" xfId="0" applyNumberFormat="1" applyFont="1" applyFill="1" applyBorder="1" applyAlignment="1">
      <alignment horizontal="right" vertical="center"/>
    </xf>
    <xf numFmtId="3" fontId="11" fillId="0" borderId="90" xfId="0" applyNumberFormat="1" applyFont="1" applyBorder="1" applyAlignment="1">
      <alignment horizontal="right" vertical="center"/>
    </xf>
    <xf numFmtId="3" fontId="11" fillId="0" borderId="42" xfId="0" applyNumberFormat="1" applyFont="1" applyBorder="1" applyAlignment="1">
      <alignment horizontal="right" vertical="center"/>
    </xf>
    <xf numFmtId="0" fontId="11" fillId="0" borderId="91" xfId="0" applyFont="1" applyFill="1" applyBorder="1" applyAlignment="1">
      <alignment horizontal="center" vertical="center"/>
    </xf>
    <xf numFmtId="176" fontId="11" fillId="0" borderId="92" xfId="0" applyNumberFormat="1" applyFont="1" applyFill="1" applyBorder="1">
      <alignment vertical="center"/>
    </xf>
    <xf numFmtId="41" fontId="11" fillId="0" borderId="93" xfId="16" applyFont="1" applyFill="1" applyBorder="1">
      <alignment vertical="center"/>
    </xf>
    <xf numFmtId="41" fontId="11" fillId="0" borderId="92" xfId="16" applyFont="1" applyFill="1" applyBorder="1">
      <alignment vertical="center"/>
    </xf>
    <xf numFmtId="176" fontId="11" fillId="0" borderId="94" xfId="0" applyNumberFormat="1" applyFont="1" applyFill="1" applyBorder="1">
      <alignment vertical="center"/>
    </xf>
    <xf numFmtId="0" fontId="11" fillId="0" borderId="48" xfId="0" applyFont="1" applyFill="1" applyBorder="1" applyProtection="1">
      <alignment vertical="center"/>
    </xf>
    <xf numFmtId="0" fontId="11" fillId="0" borderId="48" xfId="0" applyFont="1" applyFill="1" applyBorder="1" applyAlignment="1" applyProtection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3" fontId="11" fillId="0" borderId="53" xfId="0" applyNumberFormat="1" applyFont="1" applyFill="1" applyBorder="1" applyAlignment="1">
      <alignment horizontal="right" vertical="center"/>
    </xf>
    <xf numFmtId="0" fontId="11" fillId="0" borderId="95" xfId="0" applyFont="1" applyFill="1" applyBorder="1" applyProtection="1">
      <alignment vertical="center"/>
    </xf>
    <xf numFmtId="176" fontId="11" fillId="0" borderId="48" xfId="0" applyNumberFormat="1" applyFont="1" applyFill="1" applyBorder="1">
      <alignment vertical="center"/>
    </xf>
    <xf numFmtId="41" fontId="11" fillId="0" borderId="57" xfId="16" applyFont="1" applyFill="1" applyBorder="1">
      <alignment vertical="center"/>
    </xf>
    <xf numFmtId="41" fontId="11" fillId="0" borderId="48" xfId="16" applyFont="1" applyFill="1" applyBorder="1">
      <alignment vertical="center"/>
    </xf>
    <xf numFmtId="3" fontId="11" fillId="6" borderId="23" xfId="0" applyNumberFormat="1" applyFont="1" applyFill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23" xfId="0" applyNumberFormat="1" applyFont="1" applyFill="1" applyBorder="1" applyAlignment="1">
      <alignment horizontal="center" vertical="center"/>
    </xf>
    <xf numFmtId="3" fontId="11" fillId="0" borderId="21" xfId="0" applyNumberFormat="1" applyFont="1" applyFill="1" applyBorder="1" applyAlignment="1">
      <alignment horizontal="center" vertical="center"/>
    </xf>
    <xf numFmtId="3" fontId="11" fillId="6" borderId="26" xfId="0" applyNumberFormat="1" applyFont="1" applyFill="1" applyBorder="1" applyAlignment="1">
      <alignment horizontal="center" vertical="center"/>
    </xf>
    <xf numFmtId="3" fontId="14" fillId="6" borderId="10" xfId="0" applyNumberFormat="1" applyFont="1" applyFill="1" applyBorder="1" applyAlignment="1">
      <alignment horizontal="center" vertical="center"/>
    </xf>
    <xf numFmtId="3" fontId="14" fillId="0" borderId="25" xfId="0" applyNumberFormat="1" applyFont="1" applyFill="1" applyBorder="1" applyAlignment="1">
      <alignment horizontal="center" vertical="center"/>
    </xf>
    <xf numFmtId="3" fontId="11" fillId="6" borderId="38" xfId="0" applyNumberFormat="1" applyFont="1" applyFill="1" applyBorder="1" applyAlignment="1">
      <alignment horizontal="center" vertical="center"/>
    </xf>
    <xf numFmtId="3" fontId="14" fillId="0" borderId="25" xfId="0" applyNumberFormat="1" applyFont="1" applyBorder="1" applyAlignment="1">
      <alignment horizontal="center" vertical="center"/>
    </xf>
    <xf numFmtId="3" fontId="11" fillId="0" borderId="30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center" vertical="center"/>
    </xf>
    <xf numFmtId="3" fontId="14" fillId="0" borderId="21" xfId="0" applyNumberFormat="1" applyFont="1" applyFill="1" applyBorder="1" applyAlignment="1">
      <alignment horizontal="center" vertical="center"/>
    </xf>
    <xf numFmtId="3" fontId="11" fillId="0" borderId="48" xfId="0" applyNumberFormat="1" applyFont="1" applyFill="1" applyBorder="1" applyAlignment="1">
      <alignment horizontal="center" vertical="center"/>
    </xf>
    <xf numFmtId="3" fontId="11" fillId="0" borderId="44" xfId="0" applyNumberFormat="1" applyFont="1" applyFill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3" fontId="11" fillId="0" borderId="10" xfId="0" applyNumberFormat="1" applyFont="1" applyFill="1" applyBorder="1" applyAlignment="1">
      <alignment horizontal="center" vertical="center"/>
    </xf>
    <xf numFmtId="3" fontId="14" fillId="7" borderId="25" xfId="0" applyNumberFormat="1" applyFont="1" applyFill="1" applyBorder="1" applyAlignment="1">
      <alignment horizontal="center" vertical="center"/>
    </xf>
    <xf numFmtId="3" fontId="11" fillId="0" borderId="32" xfId="0" applyNumberFormat="1" applyFont="1" applyFill="1" applyBorder="1" applyAlignment="1">
      <alignment horizontal="center" vertical="center"/>
    </xf>
    <xf numFmtId="3" fontId="11" fillId="0" borderId="38" xfId="0" applyNumberFormat="1" applyFont="1" applyFill="1" applyBorder="1" applyAlignment="1">
      <alignment horizontal="center" vertical="center"/>
    </xf>
    <xf numFmtId="3" fontId="11" fillId="0" borderId="25" xfId="0" applyNumberFormat="1" applyFont="1" applyFill="1" applyBorder="1" applyAlignment="1">
      <alignment horizontal="center" vertical="center"/>
    </xf>
    <xf numFmtId="3" fontId="14" fillId="6" borderId="25" xfId="0" applyNumberFormat="1" applyFont="1" applyFill="1" applyBorder="1" applyAlignment="1">
      <alignment horizontal="center" vertical="center"/>
    </xf>
    <xf numFmtId="3" fontId="14" fillId="0" borderId="10" xfId="0" applyNumberFormat="1" applyFont="1" applyFill="1" applyBorder="1" applyAlignment="1">
      <alignment horizontal="center" vertical="center"/>
    </xf>
    <xf numFmtId="3" fontId="11" fillId="0" borderId="41" xfId="0" applyNumberFormat="1" applyFont="1" applyFill="1" applyBorder="1" applyAlignment="1">
      <alignment horizontal="center" vertical="center"/>
    </xf>
    <xf numFmtId="3" fontId="14" fillId="7" borderId="21" xfId="0" applyNumberFormat="1" applyFont="1" applyFill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9" xfId="0" applyFont="1" applyFill="1" applyBorder="1">
      <alignment vertical="center"/>
    </xf>
    <xf numFmtId="0" fontId="11" fillId="6" borderId="41" xfId="0" applyFont="1" applyFill="1" applyBorder="1">
      <alignment vertical="center"/>
    </xf>
    <xf numFmtId="41" fontId="11" fillId="6" borderId="40" xfId="16" applyFont="1" applyFill="1" applyBorder="1">
      <alignment vertical="center"/>
    </xf>
    <xf numFmtId="0" fontId="11" fillId="0" borderId="35" xfId="0" applyFont="1" applyFill="1" applyBorder="1">
      <alignment vertical="center"/>
    </xf>
    <xf numFmtId="3" fontId="14" fillId="0" borderId="32" xfId="0" applyNumberFormat="1" applyFont="1" applyFill="1" applyBorder="1" applyAlignment="1">
      <alignment horizontal="right" vertical="center"/>
    </xf>
    <xf numFmtId="38" fontId="11" fillId="0" borderId="38" xfId="16" applyNumberFormat="1" applyFont="1" applyFill="1" applyBorder="1">
      <alignment vertical="center"/>
    </xf>
    <xf numFmtId="41" fontId="2" fillId="0" borderId="0" xfId="1" applyNumberFormat="1" applyFont="1">
      <alignment vertical="center"/>
    </xf>
    <xf numFmtId="1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1" xfId="0" applyFont="1" applyFill="1" applyBorder="1">
      <alignment vertical="center"/>
    </xf>
    <xf numFmtId="0" fontId="11" fillId="0" borderId="30" xfId="0" applyFont="1" applyFill="1" applyBorder="1">
      <alignment vertical="center"/>
    </xf>
    <xf numFmtId="0" fontId="11" fillId="0" borderId="31" xfId="0" applyFont="1" applyFill="1" applyBorder="1" applyAlignment="1">
      <alignment horizontal="center" vertical="center"/>
    </xf>
    <xf numFmtId="3" fontId="11" fillId="0" borderId="23" xfId="0" applyNumberFormat="1" applyFont="1" applyFill="1" applyBorder="1" applyAlignment="1">
      <alignment horizontal="right" vertical="center"/>
    </xf>
    <xf numFmtId="3" fontId="11" fillId="0" borderId="24" xfId="0" applyNumberFormat="1" applyFont="1" applyFill="1" applyBorder="1" applyAlignment="1">
      <alignment horizontal="right" vertical="center"/>
    </xf>
    <xf numFmtId="3" fontId="11" fillId="0" borderId="49" xfId="0" applyNumberFormat="1" applyFont="1" applyFill="1" applyBorder="1" applyAlignment="1">
      <alignment horizontal="right" vertical="center"/>
    </xf>
    <xf numFmtId="3" fontId="11" fillId="0" borderId="59" xfId="0" applyNumberFormat="1" applyFont="1" applyFill="1" applyBorder="1" applyAlignment="1">
      <alignment horizontal="right" vertical="center"/>
    </xf>
    <xf numFmtId="3" fontId="11" fillId="0" borderId="60" xfId="0" applyNumberFormat="1" applyFont="1" applyFill="1" applyBorder="1" applyAlignment="1">
      <alignment horizontal="right" vertical="center"/>
    </xf>
    <xf numFmtId="3" fontId="11" fillId="0" borderId="82" xfId="0" applyNumberFormat="1" applyFont="1" applyFill="1" applyBorder="1" applyAlignment="1">
      <alignment horizontal="right" vertical="center"/>
    </xf>
    <xf numFmtId="3" fontId="11" fillId="0" borderId="23" xfId="0" applyNumberFormat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38" fontId="11" fillId="0" borderId="59" xfId="16" applyNumberFormat="1" applyFont="1" applyFill="1" applyBorder="1">
      <alignment vertical="center"/>
    </xf>
    <xf numFmtId="41" fontId="5" fillId="2" borderId="1" xfId="1" applyFont="1" applyFill="1" applyBorder="1" applyAlignment="1">
      <alignment horizontal="center" vertical="center"/>
    </xf>
    <xf numFmtId="0" fontId="11" fillId="6" borderId="21" xfId="0" applyFont="1" applyFill="1" applyBorder="1" applyProtection="1">
      <alignment vertical="center"/>
    </xf>
    <xf numFmtId="0" fontId="11" fillId="0" borderId="23" xfId="0" applyFont="1" applyFill="1" applyBorder="1" applyProtection="1">
      <alignment vertical="center"/>
    </xf>
    <xf numFmtId="0" fontId="11" fillId="0" borderId="23" xfId="0" applyFont="1" applyFill="1" applyBorder="1" applyAlignment="1" applyProtection="1">
      <alignment horizontal="center" vertical="center"/>
    </xf>
    <xf numFmtId="0" fontId="11" fillId="6" borderId="23" xfId="0" applyFont="1" applyFill="1" applyBorder="1" applyProtection="1">
      <alignment vertical="center"/>
    </xf>
    <xf numFmtId="0" fontId="11" fillId="6" borderId="23" xfId="0" applyFont="1" applyFill="1" applyBorder="1" applyAlignment="1" applyProtection="1">
      <alignment horizontal="center" vertical="center"/>
    </xf>
    <xf numFmtId="41" fontId="11" fillId="0" borderId="32" xfId="16" applyFont="1" applyFill="1" applyBorder="1" applyAlignment="1">
      <alignment horizontal="left" vertical="center"/>
    </xf>
    <xf numFmtId="0" fontId="11" fillId="0" borderId="38" xfId="0" applyFont="1" applyFill="1" applyBorder="1" applyAlignment="1">
      <alignment vertical="center" wrapText="1"/>
    </xf>
    <xf numFmtId="41" fontId="11" fillId="0" borderId="21" xfId="16" applyFont="1" applyFill="1" applyBorder="1" applyAlignment="1">
      <alignment vertical="center"/>
    </xf>
    <xf numFmtId="0" fontId="11" fillId="0" borderId="97" xfId="0" applyFont="1" applyFill="1" applyBorder="1">
      <alignment vertical="center"/>
    </xf>
    <xf numFmtId="41" fontId="11" fillId="0" borderId="98" xfId="16" applyFont="1" applyFill="1" applyBorder="1" applyAlignment="1">
      <alignment vertical="center"/>
    </xf>
    <xf numFmtId="41" fontId="11" fillId="0" borderId="97" xfId="16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left" vertical="center"/>
    </xf>
    <xf numFmtId="0" fontId="11" fillId="6" borderId="98" xfId="0" applyFont="1" applyFill="1" applyBorder="1">
      <alignment vertical="center"/>
    </xf>
    <xf numFmtId="0" fontId="11" fillId="6" borderId="21" xfId="0" applyFont="1" applyFill="1" applyBorder="1" applyAlignment="1">
      <alignment horizontal="left" vertical="center"/>
    </xf>
    <xf numFmtId="3" fontId="11" fillId="0" borderId="74" xfId="0" applyNumberFormat="1" applyFont="1" applyBorder="1" applyAlignment="1">
      <alignment horizontal="right" vertical="center"/>
    </xf>
    <xf numFmtId="41" fontId="5" fillId="2" borderId="1" xfId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vertical="center"/>
    </xf>
    <xf numFmtId="26" fontId="11" fillId="0" borderId="25" xfId="0" applyNumberFormat="1" applyFont="1" applyFill="1" applyBorder="1">
      <alignment vertical="center"/>
    </xf>
    <xf numFmtId="177" fontId="11" fillId="0" borderId="25" xfId="16" applyNumberFormat="1" applyFont="1" applyFill="1" applyBorder="1">
      <alignment vertical="center"/>
    </xf>
    <xf numFmtId="26" fontId="11" fillId="6" borderId="25" xfId="0" applyNumberFormat="1" applyFont="1" applyFill="1" applyBorder="1">
      <alignment vertical="center"/>
    </xf>
    <xf numFmtId="3" fontId="11" fillId="0" borderId="26" xfId="0" applyNumberFormat="1" applyFont="1" applyBorder="1" applyAlignment="1">
      <alignment horizontal="right" vertical="center"/>
    </xf>
    <xf numFmtId="0" fontId="14" fillId="0" borderId="35" xfId="0" applyFont="1" applyFill="1" applyBorder="1" applyAlignment="1">
      <alignment vertical="center"/>
    </xf>
    <xf numFmtId="0" fontId="11" fillId="6" borderId="37" xfId="0" applyFont="1" applyFill="1" applyBorder="1">
      <alignment vertical="center"/>
    </xf>
    <xf numFmtId="0" fontId="11" fillId="0" borderId="30" xfId="0" applyFont="1" applyFill="1" applyBorder="1" applyAlignment="1">
      <alignment horizontal="center" vertical="center"/>
    </xf>
    <xf numFmtId="0" fontId="13" fillId="6" borderId="23" xfId="0" applyFont="1" applyFill="1" applyBorder="1">
      <alignment vertical="center"/>
    </xf>
    <xf numFmtId="0" fontId="11" fillId="6" borderId="30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177" fontId="14" fillId="0" borderId="22" xfId="16" applyNumberFormat="1" applyFont="1" applyFill="1" applyBorder="1">
      <alignment vertical="center"/>
    </xf>
    <xf numFmtId="177" fontId="14" fillId="0" borderId="21" xfId="16" applyNumberFormat="1" applyFont="1" applyFill="1" applyBorder="1">
      <alignment vertical="center"/>
    </xf>
    <xf numFmtId="3" fontId="14" fillId="6" borderId="21" xfId="0" applyNumberFormat="1" applyFont="1" applyFill="1" applyBorder="1" applyAlignment="1">
      <alignment horizontal="center" vertical="center"/>
    </xf>
    <xf numFmtId="3" fontId="14" fillId="6" borderId="21" xfId="0" applyNumberFormat="1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4" fillId="3" borderId="2" xfId="1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>
      <alignment vertical="center"/>
    </xf>
    <xf numFmtId="176" fontId="11" fillId="6" borderId="26" xfId="0" applyNumberFormat="1" applyFont="1" applyFill="1" applyBorder="1">
      <alignment vertical="center"/>
    </xf>
    <xf numFmtId="41" fontId="11" fillId="6" borderId="26" xfId="16" applyFont="1" applyFill="1" applyBorder="1">
      <alignment vertical="center"/>
    </xf>
    <xf numFmtId="0" fontId="14" fillId="6" borderId="29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176" fontId="14" fillId="0" borderId="21" xfId="0" applyNumberFormat="1" applyFont="1" applyFill="1" applyBorder="1">
      <alignment vertical="center"/>
    </xf>
    <xf numFmtId="176" fontId="14" fillId="0" borderId="53" xfId="0" applyNumberFormat="1" applyFont="1" applyFill="1" applyBorder="1">
      <alignment vertical="center"/>
    </xf>
    <xf numFmtId="41" fontId="14" fillId="0" borderId="22" xfId="16" applyFont="1" applyFill="1" applyBorder="1">
      <alignment vertical="center"/>
    </xf>
    <xf numFmtId="41" fontId="14" fillId="0" borderId="21" xfId="16" applyFont="1" applyFill="1" applyBorder="1">
      <alignment vertical="center"/>
    </xf>
    <xf numFmtId="176" fontId="14" fillId="0" borderId="32" xfId="0" applyNumberFormat="1" applyFont="1" applyFill="1" applyBorder="1">
      <alignment vertical="center"/>
    </xf>
    <xf numFmtId="41" fontId="14" fillId="0" borderId="32" xfId="16" applyFont="1" applyFill="1" applyBorder="1">
      <alignment vertical="center"/>
    </xf>
    <xf numFmtId="41" fontId="14" fillId="0" borderId="37" xfId="16" applyFont="1" applyFill="1" applyBorder="1">
      <alignment vertical="center"/>
    </xf>
    <xf numFmtId="176" fontId="14" fillId="0" borderId="50" xfId="0" applyNumberFormat="1" applyFont="1" applyFill="1" applyBorder="1">
      <alignment vertical="center"/>
    </xf>
    <xf numFmtId="0" fontId="14" fillId="0" borderId="21" xfId="0" applyFont="1" applyFill="1" applyBorder="1" applyAlignment="1">
      <alignment vertical="center"/>
    </xf>
    <xf numFmtId="0" fontId="11" fillId="0" borderId="30" xfId="0" applyFont="1" applyFill="1" applyBorder="1" applyProtection="1">
      <alignment vertical="center"/>
    </xf>
    <xf numFmtId="0" fontId="11" fillId="0" borderId="30" xfId="0" applyFont="1" applyFill="1" applyBorder="1" applyAlignment="1" applyProtection="1">
      <alignment horizontal="center" vertical="center"/>
    </xf>
    <xf numFmtId="0" fontId="11" fillId="6" borderId="26" xfId="0" applyFont="1" applyFill="1" applyBorder="1" applyProtection="1">
      <alignment vertical="center"/>
    </xf>
    <xf numFmtId="0" fontId="11" fillId="6" borderId="26" xfId="0" applyFont="1" applyFill="1" applyBorder="1" applyAlignment="1" applyProtection="1">
      <alignment horizontal="center" vertical="center"/>
    </xf>
    <xf numFmtId="41" fontId="11" fillId="6" borderId="21" xfId="16" applyFont="1" applyFill="1" applyBorder="1" applyAlignment="1">
      <alignment horizontal="center" vertical="center"/>
    </xf>
    <xf numFmtId="41" fontId="11" fillId="6" borderId="30" xfId="1" applyFont="1" applyFill="1" applyBorder="1" applyAlignment="1">
      <alignment horizontal="right" vertical="center"/>
    </xf>
    <xf numFmtId="41" fontId="11" fillId="6" borderId="23" xfId="1" applyFont="1" applyFill="1" applyBorder="1" applyAlignment="1">
      <alignment horizontal="right" vertical="center"/>
    </xf>
    <xf numFmtId="41" fontId="11" fillId="0" borderId="23" xfId="1" applyFont="1" applyBorder="1" applyAlignment="1">
      <alignment horizontal="right" vertical="center"/>
    </xf>
    <xf numFmtId="41" fontId="11" fillId="0" borderId="23" xfId="1" applyFont="1" applyFill="1" applyBorder="1" applyAlignment="1">
      <alignment horizontal="right" vertical="center"/>
    </xf>
    <xf numFmtId="41" fontId="11" fillId="0" borderId="26" xfId="1" applyFont="1" applyFill="1" applyBorder="1" applyAlignment="1">
      <alignment horizontal="right" vertical="center"/>
    </xf>
    <xf numFmtId="41" fontId="11" fillId="6" borderId="26" xfId="1" applyFont="1" applyFill="1" applyBorder="1" applyAlignment="1">
      <alignment horizontal="right" vertical="center"/>
    </xf>
    <xf numFmtId="41" fontId="11" fillId="0" borderId="30" xfId="1" applyFont="1" applyBorder="1" applyAlignment="1">
      <alignment horizontal="right" vertical="center"/>
    </xf>
    <xf numFmtId="41" fontId="11" fillId="0" borderId="30" xfId="1" applyFont="1" applyFill="1" applyBorder="1" applyAlignment="1">
      <alignment horizontal="right" vertical="center"/>
    </xf>
    <xf numFmtId="41" fontId="11" fillId="0" borderId="25" xfId="1" applyFont="1" applyFill="1" applyBorder="1" applyAlignment="1">
      <alignment horizontal="right" vertical="center"/>
    </xf>
    <xf numFmtId="41" fontId="11" fillId="0" borderId="32" xfId="1" applyFont="1" applyFill="1" applyBorder="1" applyAlignment="1">
      <alignment horizontal="right" vertical="center"/>
    </xf>
    <xf numFmtId="41" fontId="11" fillId="0" borderId="21" xfId="1" applyFont="1" applyFill="1" applyBorder="1" applyAlignment="1">
      <alignment horizontal="right" vertical="center"/>
    </xf>
    <xf numFmtId="41" fontId="11" fillId="0" borderId="38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1" fillId="0" borderId="41" xfId="1" applyFont="1" applyFill="1" applyBorder="1" applyAlignment="1">
      <alignment horizontal="right" vertical="center"/>
    </xf>
    <xf numFmtId="41" fontId="11" fillId="0" borderId="25" xfId="1" applyFont="1" applyBorder="1" applyAlignment="1">
      <alignment horizontal="right" vertical="center"/>
    </xf>
    <xf numFmtId="0" fontId="14" fillId="0" borderId="29" xfId="0" applyFont="1" applyFill="1" applyBorder="1" applyAlignment="1">
      <alignment horizontal="center" vertical="center"/>
    </xf>
    <xf numFmtId="26" fontId="11" fillId="0" borderId="21" xfId="0" applyNumberFormat="1" applyFont="1" applyFill="1" applyBorder="1">
      <alignment vertical="center"/>
    </xf>
    <xf numFmtId="0" fontId="11" fillId="0" borderId="23" xfId="0" applyFont="1" applyFill="1" applyBorder="1" applyAlignment="1">
      <alignment vertical="center" wrapText="1"/>
    </xf>
    <xf numFmtId="0" fontId="16" fillId="0" borderId="32" xfId="0" applyFont="1" applyFill="1" applyBorder="1">
      <alignment vertical="center"/>
    </xf>
    <xf numFmtId="0" fontId="13" fillId="0" borderId="22" xfId="0" applyFont="1" applyFill="1" applyBorder="1">
      <alignment vertical="center"/>
    </xf>
    <xf numFmtId="0" fontId="13" fillId="0" borderId="23" xfId="0" applyFont="1" applyFill="1" applyBorder="1">
      <alignment vertical="center"/>
    </xf>
    <xf numFmtId="0" fontId="13" fillId="0" borderId="26" xfId="0" applyFont="1" applyFill="1" applyBorder="1">
      <alignment vertical="center"/>
    </xf>
    <xf numFmtId="0" fontId="11" fillId="0" borderId="34" xfId="0" applyFont="1" applyFill="1" applyBorder="1">
      <alignment vertical="center"/>
    </xf>
    <xf numFmtId="177" fontId="11" fillId="0" borderId="34" xfId="16" applyNumberFormat="1" applyFont="1" applyFill="1" applyBorder="1">
      <alignment vertical="center"/>
    </xf>
    <xf numFmtId="177" fontId="11" fillId="0" borderId="10" xfId="16" applyNumberFormat="1" applyFont="1" applyFill="1" applyBorder="1">
      <alignment vertical="center"/>
    </xf>
    <xf numFmtId="41" fontId="11" fillId="0" borderId="10" xfId="1" applyFont="1" applyFill="1" applyBorder="1" applyAlignment="1">
      <alignment horizontal="right" vertical="center"/>
    </xf>
    <xf numFmtId="3" fontId="11" fillId="0" borderId="34" xfId="0" applyNumberFormat="1" applyFont="1" applyFill="1" applyBorder="1" applyAlignment="1">
      <alignment horizontal="right" vertical="center"/>
    </xf>
    <xf numFmtId="3" fontId="11" fillId="0" borderId="69" xfId="0" applyNumberFormat="1" applyFont="1" applyFill="1" applyBorder="1" applyAlignment="1">
      <alignment horizontal="right" vertical="center"/>
    </xf>
    <xf numFmtId="3" fontId="11" fillId="0" borderId="85" xfId="0" applyNumberFormat="1" applyFont="1" applyFill="1" applyBorder="1" applyAlignment="1">
      <alignment horizontal="right" vertical="center"/>
    </xf>
    <xf numFmtId="0" fontId="11" fillId="6" borderId="32" xfId="0" applyFont="1" applyFill="1" applyBorder="1" applyAlignment="1">
      <alignment horizontal="center" vertical="center"/>
    </xf>
    <xf numFmtId="0" fontId="11" fillId="0" borderId="54" xfId="0" applyFont="1" applyFill="1" applyBorder="1">
      <alignment vertical="center"/>
    </xf>
    <xf numFmtId="0" fontId="14" fillId="7" borderId="35" xfId="0" applyFont="1" applyFill="1" applyBorder="1" applyAlignment="1">
      <alignment vertical="center"/>
    </xf>
    <xf numFmtId="3" fontId="11" fillId="0" borderId="64" xfId="0" applyNumberFormat="1" applyFont="1" applyBorder="1" applyAlignment="1">
      <alignment horizontal="right" vertical="center"/>
    </xf>
    <xf numFmtId="0" fontId="11" fillId="0" borderId="25" xfId="0" applyFont="1" applyFill="1" applyBorder="1" applyAlignment="1">
      <alignment horizontal="center" vertical="center"/>
    </xf>
    <xf numFmtId="49" fontId="11" fillId="0" borderId="23" xfId="0" applyNumberFormat="1" applyFont="1" applyFill="1" applyBorder="1">
      <alignment vertical="center"/>
    </xf>
    <xf numFmtId="3" fontId="11" fillId="0" borderId="100" xfId="0" applyNumberFormat="1" applyFont="1" applyFill="1" applyBorder="1" applyAlignment="1">
      <alignment horizontal="right" vertical="center"/>
    </xf>
    <xf numFmtId="3" fontId="11" fillId="0" borderId="65" xfId="0" applyNumberFormat="1" applyFont="1" applyFill="1" applyBorder="1" applyAlignment="1">
      <alignment horizontal="right" vertical="center"/>
    </xf>
    <xf numFmtId="3" fontId="11" fillId="0" borderId="43" xfId="0" applyNumberFormat="1" applyFont="1" applyFill="1" applyBorder="1" applyAlignment="1">
      <alignment horizontal="right" vertical="center"/>
    </xf>
    <xf numFmtId="3" fontId="11" fillId="0" borderId="101" xfId="0" applyNumberFormat="1" applyFont="1" applyFill="1" applyBorder="1" applyAlignment="1">
      <alignment horizontal="right" vertical="center"/>
    </xf>
    <xf numFmtId="0" fontId="23" fillId="0" borderId="103" xfId="0" applyFont="1" applyBorder="1">
      <alignment vertical="center"/>
    </xf>
    <xf numFmtId="0" fontId="23" fillId="0" borderId="102" xfId="0" applyFont="1" applyBorder="1">
      <alignment vertical="center"/>
    </xf>
    <xf numFmtId="0" fontId="23" fillId="0" borderId="104" xfId="0" applyFont="1" applyBorder="1">
      <alignment vertical="center"/>
    </xf>
    <xf numFmtId="0" fontId="22" fillId="0" borderId="105" xfId="0" applyFont="1" applyBorder="1">
      <alignment vertical="center"/>
    </xf>
    <xf numFmtId="0" fontId="23" fillId="0" borderId="107" xfId="0" applyFont="1" applyBorder="1">
      <alignment vertical="center"/>
    </xf>
    <xf numFmtId="0" fontId="22" fillId="0" borderId="109" xfId="0" applyFont="1" applyBorder="1">
      <alignment vertical="center"/>
    </xf>
    <xf numFmtId="0" fontId="23" fillId="0" borderId="109" xfId="0" applyFont="1" applyBorder="1">
      <alignment vertical="center"/>
    </xf>
    <xf numFmtId="0" fontId="22" fillId="0" borderId="28" xfId="0" applyFont="1" applyBorder="1">
      <alignment vertical="center"/>
    </xf>
    <xf numFmtId="3" fontId="2" fillId="0" borderId="10" xfId="0" applyNumberFormat="1" applyFont="1" applyBorder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3" fontId="4" fillId="9" borderId="10" xfId="0" applyNumberFormat="1" applyFont="1" applyFill="1" applyBorder="1">
      <alignment vertical="center"/>
    </xf>
    <xf numFmtId="3" fontId="4" fillId="0" borderId="10" xfId="0" applyNumberFormat="1" applyFont="1" applyBorder="1">
      <alignment vertical="center"/>
    </xf>
    <xf numFmtId="3" fontId="4" fillId="0" borderId="10" xfId="1" applyNumberFormat="1" applyFont="1" applyBorder="1">
      <alignment vertical="center"/>
    </xf>
    <xf numFmtId="3" fontId="2" fillId="0" borderId="25" xfId="0" applyNumberFormat="1" applyFont="1" applyBorder="1">
      <alignment vertical="center"/>
    </xf>
    <xf numFmtId="0" fontId="22" fillId="10" borderId="113" xfId="0" applyFont="1" applyFill="1" applyBorder="1" applyAlignment="1">
      <alignment horizontal="center" vertical="center"/>
    </xf>
    <xf numFmtId="0" fontId="22" fillId="10" borderId="114" xfId="0" applyFont="1" applyFill="1" applyBorder="1" applyAlignment="1">
      <alignment horizontal="center" vertical="center"/>
    </xf>
    <xf numFmtId="0" fontId="4" fillId="10" borderId="114" xfId="0" applyFont="1" applyFill="1" applyBorder="1">
      <alignment vertical="center"/>
    </xf>
    <xf numFmtId="3" fontId="2" fillId="0" borderId="43" xfId="0" applyNumberFormat="1" applyFont="1" applyBorder="1">
      <alignment vertical="center"/>
    </xf>
    <xf numFmtId="3" fontId="2" fillId="0" borderId="40" xfId="0" applyNumberFormat="1" applyFont="1" applyBorder="1">
      <alignment vertical="center"/>
    </xf>
    <xf numFmtId="3" fontId="4" fillId="0" borderId="40" xfId="0" applyNumberFormat="1" applyFont="1" applyBorder="1">
      <alignment vertical="center"/>
    </xf>
    <xf numFmtId="3" fontId="4" fillId="0" borderId="40" xfId="1" applyNumberFormat="1" applyFont="1" applyBorder="1">
      <alignment vertical="center"/>
    </xf>
    <xf numFmtId="3" fontId="4" fillId="9" borderId="40" xfId="0" applyNumberFormat="1" applyFont="1" applyFill="1" applyBorder="1">
      <alignment vertical="center"/>
    </xf>
    <xf numFmtId="3" fontId="2" fillId="0" borderId="122" xfId="0" applyNumberFormat="1" applyFont="1" applyBorder="1">
      <alignment vertical="center"/>
    </xf>
    <xf numFmtId="3" fontId="2" fillId="0" borderId="123" xfId="0" applyNumberFormat="1" applyFont="1" applyBorder="1">
      <alignment vertical="center"/>
    </xf>
    <xf numFmtId="3" fontId="2" fillId="0" borderId="124" xfId="0" applyNumberFormat="1" applyFont="1" applyBorder="1">
      <alignment vertical="center"/>
    </xf>
    <xf numFmtId="3" fontId="2" fillId="0" borderId="125" xfId="0" applyNumberFormat="1" applyFont="1" applyBorder="1">
      <alignment vertical="center"/>
    </xf>
    <xf numFmtId="3" fontId="4" fillId="0" borderId="124" xfId="0" applyNumberFormat="1" applyFont="1" applyBorder="1">
      <alignment vertical="center"/>
    </xf>
    <xf numFmtId="3" fontId="4" fillId="0" borderId="125" xfId="0" applyNumberFormat="1" applyFont="1" applyBorder="1">
      <alignment vertical="center"/>
    </xf>
    <xf numFmtId="3" fontId="4" fillId="0" borderId="124" xfId="1" applyNumberFormat="1" applyFont="1" applyBorder="1">
      <alignment vertical="center"/>
    </xf>
    <xf numFmtId="3" fontId="4" fillId="0" borderId="125" xfId="1" applyNumberFormat="1" applyFont="1" applyBorder="1">
      <alignment vertical="center"/>
    </xf>
    <xf numFmtId="3" fontId="4" fillId="9" borderId="124" xfId="0" applyNumberFormat="1" applyFont="1" applyFill="1" applyBorder="1">
      <alignment vertical="center"/>
    </xf>
    <xf numFmtId="3" fontId="4" fillId="9" borderId="125" xfId="0" applyNumberFormat="1" applyFont="1" applyFill="1" applyBorder="1">
      <alignment vertical="center"/>
    </xf>
    <xf numFmtId="3" fontId="2" fillId="0" borderId="126" xfId="0" applyNumberFormat="1" applyFont="1" applyBorder="1">
      <alignment vertical="center"/>
    </xf>
    <xf numFmtId="3" fontId="14" fillId="6" borderId="65" xfId="0" applyNumberFormat="1" applyFont="1" applyFill="1" applyBorder="1" applyAlignment="1">
      <alignment horizontal="right" vertical="center"/>
    </xf>
    <xf numFmtId="3" fontId="14" fillId="6" borderId="62" xfId="0" applyNumberFormat="1" applyFont="1" applyFill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right" vertical="center"/>
    </xf>
    <xf numFmtId="0" fontId="14" fillId="6" borderId="22" xfId="0" applyFont="1" applyFill="1" applyBorder="1" applyAlignment="1">
      <alignment vertical="center"/>
    </xf>
    <xf numFmtId="0" fontId="11" fillId="0" borderId="32" xfId="0" applyFont="1" applyFill="1" applyBorder="1" applyAlignment="1" applyProtection="1">
      <alignment horizontal="center" vertical="center"/>
    </xf>
    <xf numFmtId="0" fontId="11" fillId="0" borderId="92" xfId="0" applyFont="1" applyFill="1" applyBorder="1" applyAlignment="1">
      <alignment horizontal="center" vertical="center"/>
    </xf>
    <xf numFmtId="3" fontId="11" fillId="0" borderId="92" xfId="0" applyNumberFormat="1" applyFont="1" applyFill="1" applyBorder="1" applyAlignment="1">
      <alignment horizontal="center" vertical="center"/>
    </xf>
    <xf numFmtId="3" fontId="11" fillId="0" borderId="92" xfId="0" applyNumberFormat="1" applyFont="1" applyFill="1" applyBorder="1" applyAlignment="1">
      <alignment horizontal="right" vertical="center"/>
    </xf>
    <xf numFmtId="41" fontId="11" fillId="0" borderId="92" xfId="1" applyFont="1" applyFill="1" applyBorder="1" applyAlignment="1">
      <alignment horizontal="right" vertical="center"/>
    </xf>
    <xf numFmtId="3" fontId="11" fillId="0" borderId="127" xfId="0" applyNumberFormat="1" applyFont="1" applyFill="1" applyBorder="1" applyAlignment="1">
      <alignment horizontal="right" vertical="center"/>
    </xf>
    <xf numFmtId="3" fontId="11" fillId="0" borderId="94" xfId="0" applyNumberFormat="1" applyFont="1" applyFill="1" applyBorder="1" applyAlignment="1">
      <alignment horizontal="right" vertical="center"/>
    </xf>
    <xf numFmtId="3" fontId="11" fillId="0" borderId="93" xfId="0" applyNumberFormat="1" applyFont="1" applyFill="1" applyBorder="1" applyAlignment="1">
      <alignment horizontal="right" vertical="center"/>
    </xf>
    <xf numFmtId="3" fontId="11" fillId="0" borderId="128" xfId="0" applyNumberFormat="1" applyFont="1" applyFill="1" applyBorder="1" applyAlignment="1">
      <alignment horizontal="right" vertical="center"/>
    </xf>
    <xf numFmtId="3" fontId="11" fillId="0" borderId="129" xfId="0" applyNumberFormat="1" applyFont="1" applyFill="1" applyBorder="1" applyAlignment="1">
      <alignment horizontal="right" vertical="center"/>
    </xf>
    <xf numFmtId="0" fontId="11" fillId="0" borderId="39" xfId="0" applyFont="1" applyFill="1" applyBorder="1" applyAlignment="1">
      <alignment horizontal="left" vertical="center"/>
    </xf>
    <xf numFmtId="3" fontId="11" fillId="6" borderId="76" xfId="0" applyNumberFormat="1" applyFont="1" applyFill="1" applyBorder="1" applyAlignment="1">
      <alignment horizontal="right" vertical="center"/>
    </xf>
    <xf numFmtId="0" fontId="11" fillId="0" borderId="38" xfId="0" applyFont="1" applyFill="1" applyBorder="1" applyAlignment="1">
      <alignment horizontal="center" vertical="center"/>
    </xf>
    <xf numFmtId="26" fontId="11" fillId="0" borderId="38" xfId="0" applyNumberFormat="1" applyFont="1" applyFill="1" applyBorder="1">
      <alignment vertical="center"/>
    </xf>
    <xf numFmtId="177" fontId="11" fillId="0" borderId="38" xfId="16" applyNumberFormat="1" applyFont="1" applyFill="1" applyBorder="1">
      <alignment vertical="center"/>
    </xf>
    <xf numFmtId="3" fontId="11" fillId="6" borderId="38" xfId="0" applyNumberFormat="1" applyFont="1" applyFill="1" applyBorder="1" applyAlignment="1">
      <alignment horizontal="right" vertical="center"/>
    </xf>
    <xf numFmtId="0" fontId="11" fillId="0" borderId="28" xfId="0" applyFont="1" applyFill="1" applyBorder="1" applyAlignment="1">
      <alignment horizontal="center" vertical="center"/>
    </xf>
    <xf numFmtId="41" fontId="11" fillId="0" borderId="21" xfId="16" applyFont="1" applyFill="1" applyBorder="1" applyAlignment="1">
      <alignment horizontal="left" vertical="center"/>
    </xf>
    <xf numFmtId="0" fontId="11" fillId="0" borderId="41" xfId="0" applyFont="1" applyFill="1" applyBorder="1" applyAlignment="1">
      <alignment horizontal="center" vertical="center"/>
    </xf>
    <xf numFmtId="176" fontId="11" fillId="6" borderId="41" xfId="0" applyNumberFormat="1" applyFont="1" applyFill="1" applyBorder="1">
      <alignment vertical="center"/>
    </xf>
    <xf numFmtId="26" fontId="11" fillId="0" borderId="41" xfId="0" applyNumberFormat="1" applyFont="1" applyFill="1" applyBorder="1">
      <alignment vertical="center"/>
    </xf>
    <xf numFmtId="177" fontId="11" fillId="0" borderId="41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right" vertical="center"/>
    </xf>
    <xf numFmtId="3" fontId="11" fillId="6" borderId="62" xfId="0" applyNumberFormat="1" applyFont="1" applyFill="1" applyBorder="1" applyAlignment="1">
      <alignment horizontal="right" vertical="center"/>
    </xf>
    <xf numFmtId="3" fontId="11" fillId="0" borderId="130" xfId="0" applyNumberFormat="1" applyFont="1" applyFill="1" applyBorder="1" applyAlignment="1">
      <alignment horizontal="right" vertical="center"/>
    </xf>
    <xf numFmtId="176" fontId="11" fillId="6" borderId="25" xfId="0" applyNumberFormat="1" applyFont="1" applyFill="1" applyBorder="1">
      <alignment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42" xfId="0" applyFont="1" applyFill="1" applyBorder="1">
      <alignment vertical="center"/>
    </xf>
    <xf numFmtId="3" fontId="11" fillId="0" borderId="54" xfId="0" applyNumberFormat="1" applyFont="1" applyBorder="1" applyAlignment="1">
      <alignment horizontal="right" vertical="center"/>
    </xf>
    <xf numFmtId="41" fontId="11" fillId="0" borderId="67" xfId="0" applyNumberFormat="1" applyFont="1" applyFill="1" applyBorder="1" applyAlignment="1">
      <alignment horizontal="right" vertical="center"/>
    </xf>
    <xf numFmtId="3" fontId="11" fillId="0" borderId="132" xfId="0" applyNumberFormat="1" applyFont="1" applyFill="1" applyBorder="1" applyAlignment="1">
      <alignment horizontal="right" vertical="center"/>
    </xf>
    <xf numFmtId="3" fontId="11" fillId="0" borderId="131" xfId="0" applyNumberFormat="1" applyFont="1" applyFill="1" applyBorder="1" applyAlignment="1">
      <alignment horizontal="right" vertical="center"/>
    </xf>
    <xf numFmtId="3" fontId="11" fillId="0" borderId="134" xfId="0" applyNumberFormat="1" applyFont="1" applyFill="1" applyBorder="1" applyAlignment="1">
      <alignment horizontal="right" vertical="center"/>
    </xf>
    <xf numFmtId="3" fontId="11" fillId="0" borderId="133" xfId="0" applyNumberFormat="1" applyFont="1" applyFill="1" applyBorder="1" applyAlignment="1">
      <alignment horizontal="right" vertical="center"/>
    </xf>
    <xf numFmtId="3" fontId="11" fillId="0" borderId="136" xfId="0" applyNumberFormat="1" applyFont="1" applyFill="1" applyBorder="1" applyAlignment="1">
      <alignment horizontal="right" vertical="center"/>
    </xf>
    <xf numFmtId="3" fontId="11" fillId="0" borderId="135" xfId="0" applyNumberFormat="1" applyFont="1" applyFill="1" applyBorder="1" applyAlignment="1">
      <alignment horizontal="right" vertical="center"/>
    </xf>
    <xf numFmtId="0" fontId="11" fillId="6" borderId="32" xfId="0" applyFont="1" applyFill="1" applyBorder="1" applyAlignment="1">
      <alignment horizontal="left" vertical="center"/>
    </xf>
    <xf numFmtId="0" fontId="11" fillId="0" borderId="137" xfId="0" applyFont="1" applyFill="1" applyBorder="1">
      <alignment vertical="center"/>
    </xf>
    <xf numFmtId="0" fontId="11" fillId="0" borderId="23" xfId="0" applyFont="1" applyFill="1" applyBorder="1">
      <alignment vertical="center"/>
    </xf>
    <xf numFmtId="0" fontId="11" fillId="0" borderId="23" xfId="0" applyFont="1" applyFill="1" applyBorder="1" applyAlignment="1">
      <alignment horizontal="center" vertical="center"/>
    </xf>
    <xf numFmtId="176" fontId="11" fillId="0" borderId="23" xfId="0" applyNumberFormat="1" applyFont="1" applyFill="1" applyBorder="1">
      <alignment vertical="center"/>
    </xf>
    <xf numFmtId="0" fontId="11" fillId="6" borderId="21" xfId="0" applyFont="1" applyFill="1" applyBorder="1">
      <alignment vertical="center"/>
    </xf>
    <xf numFmtId="3" fontId="11" fillId="0" borderId="146" xfId="0" applyNumberFormat="1" applyFont="1" applyFill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center" vertical="center"/>
    </xf>
    <xf numFmtId="177" fontId="11" fillId="6" borderId="25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center" vertical="center"/>
    </xf>
    <xf numFmtId="26" fontId="11" fillId="6" borderId="41" xfId="0" applyNumberFormat="1" applyFont="1" applyFill="1" applyBorder="1">
      <alignment vertical="center"/>
    </xf>
    <xf numFmtId="177" fontId="11" fillId="6" borderId="41" xfId="16" applyNumberFormat="1" applyFont="1" applyFill="1" applyBorder="1">
      <alignment vertical="center"/>
    </xf>
    <xf numFmtId="41" fontId="11" fillId="6" borderId="41" xfId="1" applyFont="1" applyFill="1" applyBorder="1" applyAlignment="1">
      <alignment horizontal="right" vertical="center"/>
    </xf>
    <xf numFmtId="3" fontId="11" fillId="0" borderId="147" xfId="0" applyNumberFormat="1" applyFont="1" applyFill="1" applyBorder="1" applyAlignment="1">
      <alignment horizontal="right" vertical="center"/>
    </xf>
    <xf numFmtId="0" fontId="11" fillId="0" borderId="41" xfId="0" applyFont="1" applyFill="1" applyBorder="1" applyProtection="1">
      <alignment vertical="center"/>
    </xf>
    <xf numFmtId="0" fontId="11" fillId="0" borderId="41" xfId="0" applyFont="1" applyFill="1" applyBorder="1" applyAlignment="1" applyProtection="1">
      <alignment horizontal="center" vertical="center"/>
    </xf>
    <xf numFmtId="0" fontId="11" fillId="6" borderId="25" xfId="0" applyFont="1" applyFill="1" applyBorder="1" applyProtection="1">
      <alignment vertical="center"/>
    </xf>
    <xf numFmtId="0" fontId="11" fillId="6" borderId="32" xfId="0" applyFont="1" applyFill="1" applyBorder="1" applyProtection="1">
      <alignment vertical="center"/>
    </xf>
    <xf numFmtId="0" fontId="11" fillId="6" borderId="41" xfId="0" applyFont="1" applyFill="1" applyBorder="1" applyProtection="1">
      <alignment vertical="center"/>
    </xf>
    <xf numFmtId="0" fontId="11" fillId="6" borderId="22" xfId="0" applyFont="1" applyFill="1" applyBorder="1" applyAlignment="1">
      <alignment horizontal="left" vertical="center"/>
    </xf>
    <xf numFmtId="0" fontId="11" fillId="6" borderId="21" xfId="0" applyFont="1" applyFill="1" applyBorder="1" applyProtection="1">
      <alignment vertical="center"/>
    </xf>
    <xf numFmtId="0" fontId="11" fillId="0" borderId="21" xfId="0" applyFont="1" applyFill="1" applyBorder="1" applyProtection="1">
      <alignment vertical="center"/>
    </xf>
    <xf numFmtId="0" fontId="11" fillId="0" borderId="25" xfId="0" applyFont="1" applyFill="1" applyBorder="1" applyProtection="1">
      <alignment vertical="center"/>
    </xf>
    <xf numFmtId="0" fontId="11" fillId="0" borderId="32" xfId="0" applyFont="1" applyFill="1" applyBorder="1" applyProtection="1">
      <alignment vertical="center"/>
    </xf>
    <xf numFmtId="0" fontId="2" fillId="0" borderId="0" xfId="0" applyFont="1" applyFill="1">
      <alignment vertical="center"/>
    </xf>
    <xf numFmtId="176" fontId="11" fillId="0" borderId="30" xfId="0" applyNumberFormat="1" applyFont="1" applyFill="1" applyBorder="1">
      <alignment vertical="center"/>
    </xf>
    <xf numFmtId="0" fontId="11" fillId="0" borderId="23" xfId="0" applyFont="1" applyFill="1" applyBorder="1">
      <alignment vertical="center"/>
    </xf>
    <xf numFmtId="176" fontId="11" fillId="0" borderId="23" xfId="0" applyNumberFormat="1" applyFont="1" applyFill="1" applyBorder="1">
      <alignment vertical="center"/>
    </xf>
    <xf numFmtId="0" fontId="11" fillId="0" borderId="23" xfId="0" applyFont="1" applyFill="1" applyBorder="1" applyProtection="1">
      <alignment vertical="center"/>
    </xf>
    <xf numFmtId="0" fontId="11" fillId="0" borderId="30" xfId="0" applyFont="1" applyFill="1" applyBorder="1" applyProtection="1">
      <alignment vertical="center"/>
    </xf>
    <xf numFmtId="0" fontId="11" fillId="0" borderId="21" xfId="0" applyFont="1" applyFill="1" applyBorder="1">
      <alignment vertical="center"/>
    </xf>
    <xf numFmtId="0" fontId="11" fillId="0" borderId="32" xfId="0" applyFont="1" applyFill="1" applyBorder="1">
      <alignment vertical="center"/>
    </xf>
    <xf numFmtId="0" fontId="11" fillId="6" borderId="21" xfId="0" applyFont="1" applyFill="1" applyBorder="1">
      <alignment vertical="center"/>
    </xf>
    <xf numFmtId="0" fontId="11" fillId="0" borderId="22" xfId="0" applyFont="1" applyFill="1" applyBorder="1" applyAlignment="1">
      <alignment horizontal="center" vertical="center"/>
    </xf>
    <xf numFmtId="26" fontId="11" fillId="6" borderId="38" xfId="0" applyNumberFormat="1" applyFont="1" applyFill="1" applyBorder="1">
      <alignment vertical="center"/>
    </xf>
    <xf numFmtId="177" fontId="11" fillId="6" borderId="38" xfId="16" applyNumberFormat="1" applyFont="1" applyFill="1" applyBorder="1">
      <alignment vertical="center"/>
    </xf>
    <xf numFmtId="3" fontId="11" fillId="0" borderId="38" xfId="0" applyNumberFormat="1" applyFont="1" applyBorder="1" applyAlignment="1">
      <alignment horizontal="right" vertical="center"/>
    </xf>
    <xf numFmtId="0" fontId="11" fillId="0" borderId="24" xfId="0" applyFont="1" applyFill="1" applyBorder="1" applyAlignment="1">
      <alignment horizontal="left" vertical="center"/>
    </xf>
    <xf numFmtId="41" fontId="11" fillId="0" borderId="60" xfId="0" applyNumberFormat="1" applyFont="1" applyFill="1" applyBorder="1" applyAlignment="1">
      <alignment horizontal="right" vertical="center"/>
    </xf>
    <xf numFmtId="3" fontId="14" fillId="6" borderId="148" xfId="0" applyNumberFormat="1" applyFont="1" applyFill="1" applyBorder="1" applyAlignment="1">
      <alignment horizontal="right" vertical="center"/>
    </xf>
    <xf numFmtId="176" fontId="11" fillId="0" borderId="150" xfId="0" applyNumberFormat="1" applyFont="1" applyFill="1" applyBorder="1">
      <alignment vertical="center"/>
    </xf>
    <xf numFmtId="26" fontId="11" fillId="0" borderId="151" xfId="0" applyNumberFormat="1" applyFont="1" applyFill="1" applyBorder="1">
      <alignment vertical="center"/>
    </xf>
    <xf numFmtId="26" fontId="11" fillId="0" borderId="152" xfId="0" applyNumberFormat="1" applyFont="1" applyFill="1" applyBorder="1">
      <alignment vertical="center"/>
    </xf>
    <xf numFmtId="0" fontId="44" fillId="0" borderId="25" xfId="0" applyFont="1" applyFill="1" applyBorder="1" applyAlignment="1">
      <alignment horizontal="left" vertical="center"/>
    </xf>
    <xf numFmtId="0" fontId="44" fillId="0" borderId="30" xfId="0" applyFont="1" applyFill="1" applyBorder="1" applyAlignment="1">
      <alignment horizontal="left" vertical="center"/>
    </xf>
    <xf numFmtId="38" fontId="11" fillId="0" borderId="61" xfId="16" applyNumberFormat="1" applyFont="1" applyFill="1" applyBorder="1">
      <alignment vertical="center"/>
    </xf>
    <xf numFmtId="0" fontId="4" fillId="3" borderId="20" xfId="0" applyFont="1" applyFill="1" applyBorder="1" applyAlignment="1">
      <alignment horizontal="center" vertical="center"/>
    </xf>
    <xf numFmtId="41" fontId="11" fillId="6" borderId="30" xfId="1" applyNumberFormat="1" applyFont="1" applyFill="1" applyBorder="1" applyAlignment="1">
      <alignment horizontal="right" vertical="center"/>
    </xf>
    <xf numFmtId="41" fontId="11" fillId="0" borderId="23" xfId="1" applyNumberFormat="1" applyFont="1" applyFill="1" applyBorder="1" applyAlignment="1">
      <alignment horizontal="right" vertical="center"/>
    </xf>
    <xf numFmtId="41" fontId="11" fillId="0" borderId="38" xfId="1" applyNumberFormat="1" applyFont="1" applyFill="1" applyBorder="1" applyAlignment="1">
      <alignment horizontal="right" vertical="center"/>
    </xf>
    <xf numFmtId="41" fontId="11" fillId="0" borderId="26" xfId="1" applyNumberFormat="1" applyFont="1" applyFill="1" applyBorder="1" applyAlignment="1">
      <alignment horizontal="right" vertical="center"/>
    </xf>
    <xf numFmtId="41" fontId="11" fillId="6" borderId="23" xfId="1" applyNumberFormat="1" applyFont="1" applyFill="1" applyBorder="1" applyAlignment="1">
      <alignment horizontal="right" vertical="center"/>
    </xf>
    <xf numFmtId="41" fontId="11" fillId="6" borderId="25" xfId="1" applyNumberFormat="1" applyFont="1" applyFill="1" applyBorder="1" applyAlignment="1">
      <alignment horizontal="right" vertical="center"/>
    </xf>
    <xf numFmtId="41" fontId="11" fillId="0" borderId="25" xfId="1" applyNumberFormat="1" applyFont="1" applyFill="1" applyBorder="1" applyAlignment="1">
      <alignment horizontal="right" vertical="center"/>
    </xf>
    <xf numFmtId="41" fontId="11" fillId="0" borderId="41" xfId="1" applyNumberFormat="1" applyFont="1" applyFill="1" applyBorder="1" applyAlignment="1">
      <alignment horizontal="right" vertical="center"/>
    </xf>
    <xf numFmtId="41" fontId="11" fillId="6" borderId="26" xfId="1" applyNumberFormat="1" applyFont="1" applyFill="1" applyBorder="1" applyAlignment="1">
      <alignment horizontal="right" vertical="center"/>
    </xf>
    <xf numFmtId="3" fontId="11" fillId="0" borderId="154" xfId="0" applyNumberFormat="1" applyFont="1" applyFill="1" applyBorder="1" applyAlignment="1">
      <alignment horizontal="right" vertical="center"/>
    </xf>
    <xf numFmtId="0" fontId="14" fillId="6" borderId="35" xfId="0" applyFont="1" applyFill="1" applyBorder="1" applyAlignment="1">
      <alignment horizontal="center" vertical="center"/>
    </xf>
    <xf numFmtId="0" fontId="11" fillId="0" borderId="35" xfId="0" applyFont="1" applyFill="1" applyBorder="1" applyAlignment="1" applyProtection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41" fontId="45" fillId="0" borderId="10" xfId="16" applyFont="1" applyFill="1" applyBorder="1">
      <alignment vertical="center"/>
    </xf>
    <xf numFmtId="176" fontId="11" fillId="0" borderId="0" xfId="0" applyNumberFormat="1" applyFont="1" applyFill="1" applyBorder="1">
      <alignment vertical="center"/>
    </xf>
    <xf numFmtId="41" fontId="11" fillId="0" borderId="0" xfId="16" applyFont="1" applyFill="1" applyBorder="1">
      <alignment vertical="center"/>
    </xf>
    <xf numFmtId="0" fontId="11" fillId="0" borderId="0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3" fontId="11" fillId="0" borderId="0" xfId="0" applyNumberFormat="1" applyFont="1" applyBorder="1" applyAlignment="1">
      <alignment horizontal="center" vertical="center"/>
    </xf>
    <xf numFmtId="3" fontId="11" fillId="0" borderId="0" xfId="0" applyNumberFormat="1" applyFont="1" applyBorder="1" applyAlignment="1">
      <alignment horizontal="right" vertical="center"/>
    </xf>
    <xf numFmtId="41" fontId="11" fillId="0" borderId="0" xfId="1" applyFont="1" applyBorder="1" applyAlignment="1">
      <alignment horizontal="right" vertical="center"/>
    </xf>
    <xf numFmtId="176" fontId="44" fillId="0" borderId="23" xfId="0" applyNumberFormat="1" applyFont="1" applyFill="1" applyBorder="1">
      <alignment vertical="center"/>
    </xf>
    <xf numFmtId="41" fontId="44" fillId="0" borderId="23" xfId="16" applyFont="1" applyFill="1" applyBorder="1">
      <alignment vertical="center"/>
    </xf>
    <xf numFmtId="176" fontId="44" fillId="0" borderId="49" xfId="0" applyNumberFormat="1" applyFont="1" applyFill="1" applyBorder="1">
      <alignment vertical="center"/>
    </xf>
    <xf numFmtId="41" fontId="11" fillId="0" borderId="21" xfId="1" applyNumberFormat="1" applyFont="1" applyFill="1" applyBorder="1" applyAlignment="1">
      <alignment horizontal="right" vertical="center"/>
    </xf>
    <xf numFmtId="0" fontId="11" fillId="6" borderId="38" xfId="0" applyFont="1" applyFill="1" applyBorder="1" applyProtection="1">
      <alignment vertical="center"/>
    </xf>
    <xf numFmtId="0" fontId="11" fillId="6" borderId="38" xfId="0" applyFont="1" applyFill="1" applyBorder="1" applyAlignment="1" applyProtection="1">
      <alignment horizontal="center" vertical="center"/>
    </xf>
    <xf numFmtId="176" fontId="11" fillId="6" borderId="38" xfId="0" applyNumberFormat="1" applyFont="1" applyFill="1" applyBorder="1">
      <alignment vertical="center"/>
    </xf>
    <xf numFmtId="41" fontId="11" fillId="6" borderId="38" xfId="16" applyFont="1" applyFill="1" applyBorder="1">
      <alignment vertical="center"/>
    </xf>
    <xf numFmtId="41" fontId="11" fillId="6" borderId="38" xfId="1" applyFont="1" applyFill="1" applyBorder="1" applyAlignment="1">
      <alignment horizontal="right" vertical="center"/>
    </xf>
    <xf numFmtId="0" fontId="13" fillId="0" borderId="23" xfId="0" applyFont="1" applyFill="1" applyBorder="1" applyProtection="1">
      <alignment vertical="center"/>
    </xf>
    <xf numFmtId="0" fontId="11" fillId="0" borderId="155" xfId="0" applyFont="1" applyFill="1" applyBorder="1">
      <alignment vertical="center"/>
    </xf>
    <xf numFmtId="0" fontId="11" fillId="0" borderId="155" xfId="0" applyFont="1" applyFill="1" applyBorder="1" applyAlignment="1">
      <alignment horizontal="center" vertical="center"/>
    </xf>
    <xf numFmtId="3" fontId="11" fillId="0" borderId="155" xfId="0" applyNumberFormat="1" applyFont="1" applyFill="1" applyBorder="1" applyAlignment="1">
      <alignment horizontal="center" vertical="center"/>
    </xf>
    <xf numFmtId="176" fontId="11" fillId="0" borderId="155" xfId="0" applyNumberFormat="1" applyFont="1" applyFill="1" applyBorder="1">
      <alignment vertical="center"/>
    </xf>
    <xf numFmtId="41" fontId="11" fillId="0" borderId="155" xfId="16" applyFont="1" applyFill="1" applyBorder="1">
      <alignment vertical="center"/>
    </xf>
    <xf numFmtId="3" fontId="11" fillId="0" borderId="155" xfId="0" applyNumberFormat="1" applyFont="1" applyFill="1" applyBorder="1" applyAlignment="1">
      <alignment horizontal="right" vertical="center"/>
    </xf>
    <xf numFmtId="41" fontId="11" fillId="0" borderId="155" xfId="1" applyFont="1" applyFill="1" applyBorder="1" applyAlignment="1">
      <alignment horizontal="right" vertical="center"/>
    </xf>
    <xf numFmtId="0" fontId="46" fillId="6" borderId="0" xfId="0" applyFont="1" applyFill="1">
      <alignment vertical="center"/>
    </xf>
    <xf numFmtId="0" fontId="5" fillId="2" borderId="15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57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6" borderId="32" xfId="0" applyFont="1" applyFill="1" applyBorder="1" applyAlignment="1">
      <alignment horizontal="center" vertical="center"/>
    </xf>
    <xf numFmtId="41" fontId="2" fillId="6" borderId="21" xfId="0" applyNumberFormat="1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28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4" fillId="7" borderId="35" xfId="0" applyFont="1" applyFill="1" applyBorder="1">
      <alignment vertical="center"/>
    </xf>
    <xf numFmtId="0" fontId="4" fillId="7" borderId="40" xfId="0" applyFont="1" applyFill="1" applyBorder="1">
      <alignment vertical="center"/>
    </xf>
    <xf numFmtId="0" fontId="4" fillId="7" borderId="10" xfId="0" applyFont="1" applyFill="1" applyBorder="1">
      <alignment vertical="center"/>
    </xf>
    <xf numFmtId="0" fontId="4" fillId="7" borderId="29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10" xfId="0" applyFont="1" applyFill="1" applyBorder="1">
      <alignment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38" fontId="2" fillId="6" borderId="157" xfId="0" applyNumberFormat="1" applyFont="1" applyFill="1" applyBorder="1">
      <alignment vertical="center"/>
    </xf>
    <xf numFmtId="38" fontId="2" fillId="6" borderId="10" xfId="0" applyNumberFormat="1" applyFont="1" applyFill="1" applyBorder="1">
      <alignment vertical="center"/>
    </xf>
    <xf numFmtId="38" fontId="4" fillId="6" borderId="10" xfId="0" applyNumberFormat="1" applyFont="1" applyFill="1" applyBorder="1">
      <alignment vertical="center"/>
    </xf>
    <xf numFmtId="38" fontId="4" fillId="7" borderId="10" xfId="0" applyNumberFormat="1" applyFont="1" applyFill="1" applyBorder="1">
      <alignment vertical="center"/>
    </xf>
    <xf numFmtId="0" fontId="5" fillId="2" borderId="162" xfId="0" applyFont="1" applyFill="1" applyBorder="1" applyAlignment="1">
      <alignment horizontal="center" vertical="center"/>
    </xf>
    <xf numFmtId="0" fontId="5" fillId="2" borderId="163" xfId="0" applyFont="1" applyFill="1" applyBorder="1" applyAlignment="1">
      <alignment horizontal="center" vertical="center"/>
    </xf>
    <xf numFmtId="0" fontId="2" fillId="33" borderId="10" xfId="0" applyFont="1" applyFill="1" applyBorder="1">
      <alignment vertical="center"/>
    </xf>
    <xf numFmtId="41" fontId="2" fillId="6" borderId="0" xfId="1" applyFont="1" applyFill="1">
      <alignment vertical="center"/>
    </xf>
    <xf numFmtId="0" fontId="2" fillId="0" borderId="10" xfId="0" applyFont="1" applyFill="1" applyBorder="1">
      <alignment vertical="center"/>
    </xf>
    <xf numFmtId="41" fontId="2" fillId="6" borderId="0" xfId="0" applyNumberFormat="1" applyFont="1" applyFill="1">
      <alignment vertical="center"/>
    </xf>
    <xf numFmtId="0" fontId="2" fillId="33" borderId="0" xfId="0" applyFont="1" applyFill="1">
      <alignment vertical="center"/>
    </xf>
    <xf numFmtId="3" fontId="2" fillId="6" borderId="0" xfId="0" applyNumberFormat="1" applyFont="1" applyFill="1">
      <alignment vertical="center"/>
    </xf>
    <xf numFmtId="0" fontId="49" fillId="6" borderId="103" xfId="68" applyFont="1" applyFill="1" applyBorder="1">
      <alignment vertical="center"/>
    </xf>
    <xf numFmtId="0" fontId="49" fillId="6" borderId="108" xfId="68" applyFont="1" applyFill="1" applyBorder="1" applyAlignment="1">
      <alignment horizontal="center" vertical="center"/>
    </xf>
    <xf numFmtId="0" fontId="49" fillId="6" borderId="104" xfId="68" applyFont="1" applyFill="1" applyBorder="1" applyAlignment="1">
      <alignment horizontal="center" vertical="center"/>
    </xf>
    <xf numFmtId="0" fontId="22" fillId="6" borderId="105" xfId="68" applyFont="1" applyFill="1" applyBorder="1" applyAlignment="1">
      <alignment horizontal="center" vertical="center"/>
    </xf>
    <xf numFmtId="0" fontId="22" fillId="6" borderId="153" xfId="68" applyFont="1" applyFill="1" applyBorder="1" applyAlignment="1">
      <alignment horizontal="center" vertical="center"/>
    </xf>
    <xf numFmtId="0" fontId="49" fillId="6" borderId="102" xfId="68" applyFont="1" applyFill="1" applyBorder="1" applyAlignment="1">
      <alignment horizontal="center" vertical="center"/>
    </xf>
    <xf numFmtId="0" fontId="2" fillId="35" borderId="0" xfId="0" applyFont="1" applyFill="1">
      <alignment vertical="center"/>
    </xf>
    <xf numFmtId="0" fontId="2" fillId="7" borderId="0" xfId="0" applyFont="1" applyFill="1">
      <alignment vertical="center"/>
    </xf>
    <xf numFmtId="43" fontId="2" fillId="6" borderId="0" xfId="0" applyNumberFormat="1" applyFont="1" applyFill="1">
      <alignment vertical="center"/>
    </xf>
    <xf numFmtId="9" fontId="2" fillId="6" borderId="0" xfId="378" applyFont="1" applyFill="1">
      <alignment vertical="center"/>
    </xf>
    <xf numFmtId="190" fontId="2" fillId="6" borderId="0" xfId="378" applyNumberFormat="1" applyFont="1" applyFill="1">
      <alignment vertical="center"/>
    </xf>
    <xf numFmtId="41" fontId="2" fillId="33" borderId="0" xfId="0" applyNumberFormat="1" applyFont="1" applyFill="1">
      <alignment vertical="center"/>
    </xf>
    <xf numFmtId="0" fontId="2" fillId="36" borderId="0" xfId="0" applyFont="1" applyFill="1">
      <alignment vertical="center"/>
    </xf>
    <xf numFmtId="41" fontId="11" fillId="0" borderId="155" xfId="1" applyNumberFormat="1" applyFont="1" applyFill="1" applyBorder="1" applyAlignment="1">
      <alignment horizontal="right" vertical="center"/>
    </xf>
    <xf numFmtId="0" fontId="45" fillId="0" borderId="39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1" fontId="11" fillId="0" borderId="21" xfId="0" applyNumberFormat="1" applyFont="1" applyBorder="1">
      <alignment vertical="center"/>
    </xf>
    <xf numFmtId="41" fontId="11" fillId="6" borderId="30" xfId="0" applyNumberFormat="1" applyFont="1" applyFill="1" applyBorder="1">
      <alignment vertical="center"/>
    </xf>
    <xf numFmtId="41" fontId="11" fillId="11" borderId="30" xfId="0" applyNumberFormat="1" applyFont="1" applyFill="1" applyBorder="1" applyAlignment="1">
      <alignment horizontal="center" vertical="center"/>
    </xf>
    <xf numFmtId="41" fontId="11" fillId="0" borderId="30" xfId="0" applyNumberFormat="1" applyFont="1" applyFill="1" applyBorder="1" applyAlignment="1">
      <alignment horizontal="center" vertical="center"/>
    </xf>
    <xf numFmtId="41" fontId="11" fillId="6" borderId="30" xfId="0" applyNumberFormat="1" applyFont="1" applyFill="1" applyBorder="1" applyAlignment="1">
      <alignment horizontal="center" vertical="center"/>
    </xf>
    <xf numFmtId="41" fontId="11" fillId="0" borderId="30" xfId="0" applyNumberFormat="1" applyFont="1" applyFill="1" applyBorder="1">
      <alignment vertical="center"/>
    </xf>
    <xf numFmtId="41" fontId="11" fillId="0" borderId="30" xfId="16" applyNumberFormat="1" applyFont="1" applyFill="1" applyBorder="1">
      <alignment vertical="center"/>
    </xf>
    <xf numFmtId="41" fontId="11" fillId="6" borderId="30" xfId="0" applyNumberFormat="1" applyFont="1" applyFill="1" applyBorder="1" applyAlignment="1">
      <alignment horizontal="right" vertical="center"/>
    </xf>
    <xf numFmtId="41" fontId="11" fillId="6" borderId="21" xfId="0" applyNumberFormat="1" applyFont="1" applyFill="1" applyBorder="1">
      <alignment vertical="center"/>
    </xf>
    <xf numFmtId="41" fontId="11" fillId="0" borderId="22" xfId="0" applyNumberFormat="1" applyFont="1" applyBorder="1">
      <alignment vertical="center"/>
    </xf>
    <xf numFmtId="41" fontId="11" fillId="0" borderId="23" xfId="0" applyNumberFormat="1" applyFont="1" applyFill="1" applyBorder="1">
      <alignment vertical="center"/>
    </xf>
    <xf numFmtId="41" fontId="11" fillId="11" borderId="23" xfId="0" applyNumberFormat="1" applyFont="1" applyFill="1" applyBorder="1" applyAlignment="1">
      <alignment horizontal="center" vertical="center"/>
    </xf>
    <xf numFmtId="41" fontId="11" fillId="0" borderId="23" xfId="0" applyNumberFormat="1" applyFont="1" applyFill="1" applyBorder="1" applyAlignment="1">
      <alignment horizontal="center" vertical="center"/>
    </xf>
    <xf numFmtId="41" fontId="11" fillId="6" borderId="23" xfId="0" applyNumberFormat="1" applyFont="1" applyFill="1" applyBorder="1" applyAlignment="1">
      <alignment horizontal="center" vertical="center"/>
    </xf>
    <xf numFmtId="41" fontId="11" fillId="0" borderId="23" xfId="16" applyNumberFormat="1" applyFont="1" applyFill="1" applyBorder="1">
      <alignment vertical="center"/>
    </xf>
    <xf numFmtId="41" fontId="11" fillId="6" borderId="23" xfId="0" applyNumberFormat="1" applyFont="1" applyFill="1" applyBorder="1">
      <alignment vertical="center"/>
    </xf>
    <xf numFmtId="41" fontId="11" fillId="6" borderId="23" xfId="0" applyNumberFormat="1" applyFont="1" applyFill="1" applyBorder="1" applyAlignment="1">
      <alignment horizontal="right" vertical="center"/>
    </xf>
    <xf numFmtId="41" fontId="11" fillId="6" borderId="21" xfId="0" applyNumberFormat="1" applyFont="1" applyFill="1" applyBorder="1" applyAlignment="1">
      <alignment horizontal="center" vertical="center"/>
    </xf>
    <xf numFmtId="41" fontId="11" fillId="0" borderId="23" xfId="0" applyNumberFormat="1" applyFont="1" applyBorder="1" applyAlignment="1">
      <alignment horizontal="center" vertical="center"/>
    </xf>
    <xf numFmtId="41" fontId="11" fillId="0" borderId="23" xfId="0" applyNumberFormat="1" applyFont="1" applyBorder="1" applyAlignment="1">
      <alignment horizontal="right" vertical="center"/>
    </xf>
    <xf numFmtId="41" fontId="11" fillId="0" borderId="23" xfId="1" applyNumberFormat="1" applyFont="1" applyBorder="1" applyAlignment="1">
      <alignment horizontal="right" vertical="center"/>
    </xf>
    <xf numFmtId="41" fontId="11" fillId="0" borderId="23" xfId="0" applyNumberFormat="1" applyFont="1" applyFill="1" applyBorder="1" applyAlignment="1">
      <alignment horizontal="right" vertical="center"/>
    </xf>
    <xf numFmtId="41" fontId="11" fillId="33" borderId="23" xfId="0" applyNumberFormat="1" applyFont="1" applyFill="1" applyBorder="1" applyAlignment="1">
      <alignment horizontal="center" vertical="center"/>
    </xf>
    <xf numFmtId="41" fontId="11" fillId="0" borderId="21" xfId="0" applyNumberFormat="1" applyFont="1" applyFill="1" applyBorder="1" applyAlignment="1">
      <alignment horizontal="center" vertical="center"/>
    </xf>
    <xf numFmtId="41" fontId="11" fillId="0" borderId="21" xfId="0" applyNumberFormat="1" applyFont="1" applyFill="1" applyBorder="1">
      <alignment vertical="center"/>
    </xf>
    <xf numFmtId="41" fontId="11" fillId="0" borderId="23" xfId="0" applyNumberFormat="1" applyFont="1" applyBorder="1">
      <alignment vertical="center"/>
    </xf>
    <xf numFmtId="41" fontId="11" fillId="0" borderId="22" xfId="0" applyNumberFormat="1" applyFont="1" applyFill="1" applyBorder="1">
      <alignment vertical="center"/>
    </xf>
    <xf numFmtId="41" fontId="11" fillId="0" borderId="26" xfId="0" applyNumberFormat="1" applyFont="1" applyFill="1" applyBorder="1">
      <alignment vertical="center"/>
    </xf>
    <xf numFmtId="41" fontId="11" fillId="11" borderId="26" xfId="0" applyNumberFormat="1" applyFont="1" applyFill="1" applyBorder="1" applyAlignment="1">
      <alignment horizontal="center" vertical="center"/>
    </xf>
    <xf numFmtId="41" fontId="11" fillId="0" borderId="26" xfId="0" applyNumberFormat="1" applyFont="1" applyFill="1" applyBorder="1" applyAlignment="1">
      <alignment horizontal="center" vertical="center"/>
    </xf>
    <xf numFmtId="41" fontId="11" fillId="0" borderId="26" xfId="16" applyNumberFormat="1" applyFont="1" applyFill="1" applyBorder="1">
      <alignment vertical="center"/>
    </xf>
    <xf numFmtId="41" fontId="11" fillId="6" borderId="26" xfId="0" applyNumberFormat="1" applyFont="1" applyFill="1" applyBorder="1">
      <alignment vertical="center"/>
    </xf>
    <xf numFmtId="41" fontId="11" fillId="0" borderId="26" xfId="0" applyNumberFormat="1" applyFont="1" applyFill="1" applyBorder="1" applyAlignment="1">
      <alignment horizontal="right" vertical="center"/>
    </xf>
    <xf numFmtId="41" fontId="14" fillId="6" borderId="28" xfId="0" applyNumberFormat="1" applyFont="1" applyFill="1" applyBorder="1" applyAlignment="1">
      <alignment vertical="center"/>
    </xf>
    <xf numFmtId="41" fontId="14" fillId="6" borderId="29" xfId="0" applyNumberFormat="1" applyFont="1" applyFill="1" applyBorder="1" applyAlignment="1">
      <alignment horizontal="center" vertical="center"/>
    </xf>
    <xf numFmtId="41" fontId="14" fillId="6" borderId="0" xfId="0" applyNumberFormat="1" applyFont="1" applyFill="1" applyBorder="1" applyAlignment="1">
      <alignment vertical="center"/>
    </xf>
    <xf numFmtId="41" fontId="14" fillId="0" borderId="0" xfId="0" applyNumberFormat="1" applyFont="1" applyFill="1" applyBorder="1" applyAlignment="1">
      <alignment vertical="center"/>
    </xf>
    <xf numFmtId="41" fontId="14" fillId="6" borderId="21" xfId="0" applyNumberFormat="1" applyFont="1" applyFill="1" applyBorder="1" applyAlignment="1">
      <alignment horizontal="center" vertical="center"/>
    </xf>
    <xf numFmtId="41" fontId="14" fillId="0" borderId="21" xfId="16" applyNumberFormat="1" applyFont="1" applyFill="1" applyBorder="1">
      <alignment vertical="center"/>
    </xf>
    <xf numFmtId="41" fontId="14" fillId="0" borderId="22" xfId="16" applyNumberFormat="1" applyFont="1" applyFill="1" applyBorder="1">
      <alignment vertical="center"/>
    </xf>
    <xf numFmtId="41" fontId="14" fillId="0" borderId="53" xfId="16" applyNumberFormat="1" applyFont="1" applyFill="1" applyBorder="1">
      <alignment vertical="center"/>
    </xf>
    <xf numFmtId="41" fontId="14" fillId="6" borderId="21" xfId="0" applyNumberFormat="1" applyFont="1" applyFill="1" applyBorder="1" applyAlignment="1">
      <alignment horizontal="right" vertical="center"/>
    </xf>
    <xf numFmtId="41" fontId="11" fillId="6" borderId="22" xfId="0" applyNumberFormat="1" applyFont="1" applyFill="1" applyBorder="1">
      <alignment vertical="center"/>
    </xf>
    <xf numFmtId="41" fontId="11" fillId="6" borderId="22" xfId="0" applyNumberFormat="1" applyFont="1" applyFill="1" applyBorder="1" applyAlignment="1">
      <alignment horizontal="center" vertical="center"/>
    </xf>
    <xf numFmtId="41" fontId="14" fillId="6" borderId="29" xfId="0" applyNumberFormat="1" applyFont="1" applyFill="1" applyBorder="1" applyAlignment="1">
      <alignment vertical="center"/>
    </xf>
    <xf numFmtId="41" fontId="14" fillId="0" borderId="29" xfId="0" applyNumberFormat="1" applyFont="1" applyFill="1" applyBorder="1" applyAlignment="1">
      <alignment vertical="center"/>
    </xf>
    <xf numFmtId="41" fontId="11" fillId="0" borderId="25" xfId="0" applyNumberFormat="1" applyFont="1" applyFill="1" applyBorder="1" applyAlignment="1">
      <alignment horizontal="center" vertical="center"/>
    </xf>
    <xf numFmtId="41" fontId="11" fillId="0" borderId="25" xfId="0" applyNumberFormat="1" applyFont="1" applyFill="1" applyBorder="1">
      <alignment vertical="center"/>
    </xf>
    <xf numFmtId="41" fontId="11" fillId="0" borderId="25" xfId="16" applyNumberFormat="1" applyFont="1" applyFill="1" applyBorder="1">
      <alignment vertical="center"/>
    </xf>
    <xf numFmtId="41" fontId="11" fillId="6" borderId="25" xfId="0" applyNumberFormat="1" applyFont="1" applyFill="1" applyBorder="1">
      <alignment vertical="center"/>
    </xf>
    <xf numFmtId="41" fontId="14" fillId="6" borderId="25" xfId="0" applyNumberFormat="1" applyFont="1" applyFill="1" applyBorder="1" applyAlignment="1">
      <alignment horizontal="right" vertical="center"/>
    </xf>
    <xf numFmtId="41" fontId="14" fillId="0" borderId="21" xfId="0" applyNumberFormat="1" applyFont="1" applyBorder="1">
      <alignment vertical="center"/>
    </xf>
    <xf numFmtId="41" fontId="14" fillId="0" borderId="28" xfId="0" applyNumberFormat="1" applyFont="1" applyBorder="1" applyAlignment="1">
      <alignment vertical="center"/>
    </xf>
    <xf numFmtId="41" fontId="14" fillId="0" borderId="21" xfId="0" applyNumberFormat="1" applyFont="1" applyFill="1" applyBorder="1" applyAlignment="1">
      <alignment horizontal="center" vertical="center"/>
    </xf>
    <xf numFmtId="41" fontId="14" fillId="0" borderId="21" xfId="0" applyNumberFormat="1" applyFont="1" applyFill="1" applyBorder="1" applyAlignment="1">
      <alignment horizontal="right" vertical="center"/>
    </xf>
    <xf numFmtId="41" fontId="11" fillId="0" borderId="30" xfId="0" applyNumberFormat="1" applyFont="1" applyBorder="1">
      <alignment vertical="center"/>
    </xf>
    <xf numFmtId="41" fontId="11" fillId="0" borderId="30" xfId="0" applyNumberFormat="1" applyFont="1" applyBorder="1" applyAlignment="1">
      <alignment horizontal="center" vertical="center"/>
    </xf>
    <xf numFmtId="41" fontId="13" fillId="0" borderId="30" xfId="0" applyNumberFormat="1" applyFont="1" applyFill="1" applyBorder="1">
      <alignment vertical="center"/>
    </xf>
    <xf numFmtId="41" fontId="13" fillId="6" borderId="30" xfId="0" applyNumberFormat="1" applyFont="1" applyFill="1" applyBorder="1">
      <alignment vertical="center"/>
    </xf>
    <xf numFmtId="41" fontId="11" fillId="0" borderId="30" xfId="0" applyNumberFormat="1" applyFont="1" applyBorder="1" applyAlignment="1">
      <alignment horizontal="right" vertical="center"/>
    </xf>
    <xf numFmtId="41" fontId="11" fillId="0" borderId="30" xfId="1" applyNumberFormat="1" applyFont="1" applyBorder="1" applyAlignment="1">
      <alignment horizontal="right" vertical="center"/>
    </xf>
    <xf numFmtId="41" fontId="13" fillId="6" borderId="23" xfId="0" applyNumberFormat="1" applyFont="1" applyFill="1" applyBorder="1">
      <alignment vertical="center"/>
    </xf>
    <xf numFmtId="41" fontId="13" fillId="0" borderId="23" xfId="0" applyNumberFormat="1" applyFont="1" applyFill="1" applyBorder="1">
      <alignment vertical="center"/>
    </xf>
    <xf numFmtId="41" fontId="11" fillId="6" borderId="23" xfId="16" applyNumberFormat="1" applyFont="1" applyFill="1" applyBorder="1">
      <alignment vertical="center"/>
    </xf>
    <xf numFmtId="41" fontId="11" fillId="34" borderId="23" xfId="0" applyNumberFormat="1" applyFont="1" applyFill="1" applyBorder="1">
      <alignment vertical="center"/>
    </xf>
    <xf numFmtId="41" fontId="11" fillId="11" borderId="23" xfId="0" applyNumberFormat="1" applyFont="1" applyFill="1" applyBorder="1">
      <alignment vertical="center"/>
    </xf>
    <xf numFmtId="41" fontId="11" fillId="0" borderId="24" xfId="0" applyNumberFormat="1" applyFont="1" applyFill="1" applyBorder="1" applyAlignment="1">
      <alignment horizontal="center" vertical="center"/>
    </xf>
    <xf numFmtId="41" fontId="11" fillId="0" borderId="24" xfId="16" applyNumberFormat="1" applyFont="1" applyFill="1" applyBorder="1">
      <alignment vertical="center"/>
    </xf>
    <xf numFmtId="41" fontId="11" fillId="0" borderId="49" xfId="0" applyNumberFormat="1" applyFont="1" applyFill="1" applyBorder="1">
      <alignment vertical="center"/>
    </xf>
    <xf numFmtId="41" fontId="11" fillId="6" borderId="38" xfId="0" applyNumberFormat="1" applyFont="1" applyFill="1" applyBorder="1">
      <alignment vertical="center"/>
    </xf>
    <xf numFmtId="41" fontId="11" fillId="0" borderId="38" xfId="0" applyNumberFormat="1" applyFont="1" applyFill="1" applyBorder="1" applyAlignment="1">
      <alignment horizontal="center" vertical="center"/>
    </xf>
    <xf numFmtId="41" fontId="11" fillId="33" borderId="38" xfId="0" applyNumberFormat="1" applyFont="1" applyFill="1" applyBorder="1" applyAlignment="1">
      <alignment horizontal="center" vertical="center"/>
    </xf>
    <xf numFmtId="41" fontId="11" fillId="6" borderId="38" xfId="0" applyNumberFormat="1" applyFont="1" applyFill="1" applyBorder="1" applyAlignment="1">
      <alignment horizontal="center" vertical="center"/>
    </xf>
    <xf numFmtId="41" fontId="11" fillId="6" borderId="38" xfId="16" applyNumberFormat="1" applyFont="1" applyFill="1" applyBorder="1">
      <alignment vertical="center"/>
    </xf>
    <xf numFmtId="41" fontId="11" fillId="0" borderId="38" xfId="16" applyNumberFormat="1" applyFont="1" applyFill="1" applyBorder="1">
      <alignment vertical="center"/>
    </xf>
    <xf numFmtId="41" fontId="11" fillId="0" borderId="38" xfId="0" applyNumberFormat="1" applyFont="1" applyFill="1" applyBorder="1" applyAlignment="1">
      <alignment horizontal="right" vertical="center"/>
    </xf>
    <xf numFmtId="41" fontId="11" fillId="33" borderId="26" xfId="0" applyNumberFormat="1" applyFont="1" applyFill="1" applyBorder="1" applyAlignment="1">
      <alignment horizontal="center" vertical="center"/>
    </xf>
    <xf numFmtId="41" fontId="11" fillId="6" borderId="26" xfId="0" applyNumberFormat="1" applyFont="1" applyFill="1" applyBorder="1" applyAlignment="1">
      <alignment horizontal="center" vertical="center"/>
    </xf>
    <xf numFmtId="41" fontId="11" fillId="6" borderId="26" xfId="16" applyNumberFormat="1" applyFont="1" applyFill="1" applyBorder="1">
      <alignment vertical="center"/>
    </xf>
    <xf numFmtId="41" fontId="14" fillId="0" borderId="29" xfId="0" applyNumberFormat="1" applyFont="1" applyBorder="1" applyAlignment="1">
      <alignment vertical="center"/>
    </xf>
    <xf numFmtId="41" fontId="14" fillId="0" borderId="25" xfId="0" applyNumberFormat="1" applyFont="1" applyBorder="1" applyAlignment="1">
      <alignment horizontal="center" vertical="center"/>
    </xf>
    <xf numFmtId="41" fontId="14" fillId="0" borderId="25" xfId="16" applyNumberFormat="1" applyFont="1" applyFill="1" applyBorder="1">
      <alignment vertical="center"/>
    </xf>
    <xf numFmtId="41" fontId="14" fillId="0" borderId="28" xfId="16" applyNumberFormat="1" applyFont="1" applyFill="1" applyBorder="1">
      <alignment vertical="center"/>
    </xf>
    <xf numFmtId="41" fontId="14" fillId="6" borderId="25" xfId="16" applyNumberFormat="1" applyFont="1" applyFill="1" applyBorder="1">
      <alignment vertical="center"/>
    </xf>
    <xf numFmtId="41" fontId="14" fillId="0" borderId="43" xfId="16" applyNumberFormat="1" applyFont="1" applyFill="1" applyBorder="1">
      <alignment vertical="center"/>
    </xf>
    <xf numFmtId="41" fontId="14" fillId="0" borderId="25" xfId="0" applyNumberFormat="1" applyFont="1" applyBorder="1" applyAlignment="1">
      <alignment horizontal="right" vertical="center"/>
    </xf>
    <xf numFmtId="41" fontId="11" fillId="6" borderId="37" xfId="0" applyNumberFormat="1" applyFont="1" applyFill="1" applyBorder="1">
      <alignment vertical="center"/>
    </xf>
    <xf numFmtId="41" fontId="11" fillId="0" borderId="136" xfId="0" applyNumberFormat="1" applyFont="1" applyFill="1" applyBorder="1">
      <alignment vertical="center"/>
    </xf>
    <xf numFmtId="41" fontId="11" fillId="6" borderId="41" xfId="0" applyNumberFormat="1" applyFont="1" applyFill="1" applyBorder="1">
      <alignment vertical="center"/>
    </xf>
    <xf numFmtId="41" fontId="11" fillId="6" borderId="41" xfId="0" applyNumberFormat="1" applyFont="1" applyFill="1" applyBorder="1" applyAlignment="1">
      <alignment horizontal="center" vertical="center"/>
    </xf>
    <xf numFmtId="41" fontId="11" fillId="0" borderId="41" xfId="0" applyNumberFormat="1" applyFont="1" applyFill="1" applyBorder="1" applyAlignment="1">
      <alignment horizontal="center" vertical="center"/>
    </xf>
    <xf numFmtId="41" fontId="11" fillId="6" borderId="41" xfId="16" applyNumberFormat="1" applyFont="1" applyFill="1" applyBorder="1">
      <alignment vertical="center"/>
    </xf>
    <xf numFmtId="41" fontId="11" fillId="6" borderId="41" xfId="0" applyNumberFormat="1" applyFont="1" applyFill="1" applyBorder="1" applyAlignment="1">
      <alignment horizontal="right" vertical="center"/>
    </xf>
    <xf numFmtId="41" fontId="11" fillId="6" borderId="41" xfId="1" applyNumberFormat="1" applyFont="1" applyFill="1" applyBorder="1" applyAlignment="1">
      <alignment horizontal="right" vertical="center"/>
    </xf>
    <xf numFmtId="41" fontId="11" fillId="6" borderId="25" xfId="0" applyNumberFormat="1" applyFont="1" applyFill="1" applyBorder="1" applyAlignment="1">
      <alignment horizontal="center" vertical="center"/>
    </xf>
    <xf numFmtId="41" fontId="11" fillId="33" borderId="25" xfId="0" applyNumberFormat="1" applyFont="1" applyFill="1" applyBorder="1" applyAlignment="1">
      <alignment horizontal="center" vertical="center"/>
    </xf>
    <xf numFmtId="41" fontId="11" fillId="6" borderId="25" xfId="16" applyNumberFormat="1" applyFont="1" applyFill="1" applyBorder="1">
      <alignment vertical="center"/>
    </xf>
    <xf numFmtId="41" fontId="11" fillId="6" borderId="25" xfId="0" applyNumberFormat="1" applyFont="1" applyFill="1" applyBorder="1" applyAlignment="1">
      <alignment horizontal="right" vertical="center"/>
    </xf>
    <xf numFmtId="41" fontId="14" fillId="0" borderId="21" xfId="0" applyNumberFormat="1" applyFont="1" applyFill="1" applyBorder="1">
      <alignment vertical="center"/>
    </xf>
    <xf numFmtId="41" fontId="14" fillId="0" borderId="28" xfId="0" applyNumberFormat="1" applyFont="1" applyFill="1" applyBorder="1" applyAlignment="1">
      <alignment vertical="center"/>
    </xf>
    <xf numFmtId="41" fontId="14" fillId="0" borderId="35" xfId="0" applyNumberFormat="1" applyFont="1" applyFill="1" applyBorder="1" applyAlignment="1">
      <alignment vertical="center"/>
    </xf>
    <xf numFmtId="41" fontId="14" fillId="0" borderId="10" xfId="0" applyNumberFormat="1" applyFont="1" applyFill="1" applyBorder="1" applyAlignment="1">
      <alignment horizontal="center" vertical="center"/>
    </xf>
    <xf numFmtId="41" fontId="14" fillId="0" borderId="10" xfId="16" applyNumberFormat="1" applyFont="1" applyFill="1" applyBorder="1">
      <alignment vertical="center"/>
    </xf>
    <xf numFmtId="41" fontId="14" fillId="0" borderId="34" xfId="16" applyNumberFormat="1" applyFont="1" applyFill="1" applyBorder="1">
      <alignment vertical="center"/>
    </xf>
    <xf numFmtId="41" fontId="14" fillId="0" borderId="40" xfId="16" applyNumberFormat="1" applyFont="1" applyFill="1" applyBorder="1">
      <alignment vertical="center"/>
    </xf>
    <xf numFmtId="41" fontId="14" fillId="0" borderId="10" xfId="0" applyNumberFormat="1" applyFont="1" applyFill="1" applyBorder="1" applyAlignment="1">
      <alignment horizontal="right" vertical="center"/>
    </xf>
    <xf numFmtId="41" fontId="11" fillId="0" borderId="30" xfId="0" applyNumberFormat="1" applyFont="1" applyFill="1" applyBorder="1" applyAlignment="1">
      <alignment horizontal="right" vertical="center"/>
    </xf>
    <xf numFmtId="41" fontId="11" fillId="0" borderId="30" xfId="1" applyNumberFormat="1" applyFont="1" applyFill="1" applyBorder="1" applyAlignment="1">
      <alignment horizontal="right" vertical="center"/>
    </xf>
    <xf numFmtId="41" fontId="11" fillId="0" borderId="42" xfId="16" applyNumberFormat="1" applyFont="1" applyFill="1" applyBorder="1">
      <alignment vertical="center"/>
    </xf>
    <xf numFmtId="41" fontId="11" fillId="0" borderId="25" xfId="0" applyNumberFormat="1" applyFont="1" applyFill="1" applyBorder="1" applyAlignment="1">
      <alignment horizontal="right" vertical="center"/>
    </xf>
    <xf numFmtId="41" fontId="14" fillId="6" borderId="21" xfId="0" applyNumberFormat="1" applyFont="1" applyFill="1" applyBorder="1">
      <alignment vertical="center"/>
    </xf>
    <xf numFmtId="41" fontId="14" fillId="6" borderId="35" xfId="0" applyNumberFormat="1" applyFont="1" applyFill="1" applyBorder="1" applyAlignment="1">
      <alignment vertical="center"/>
    </xf>
    <xf numFmtId="41" fontId="14" fillId="6" borderId="10" xfId="0" applyNumberFormat="1" applyFont="1" applyFill="1" applyBorder="1" applyAlignment="1">
      <alignment horizontal="center" vertical="center"/>
    </xf>
    <xf numFmtId="41" fontId="14" fillId="6" borderId="10" xfId="0" applyNumberFormat="1" applyFont="1" applyFill="1" applyBorder="1" applyAlignment="1">
      <alignment horizontal="right" vertical="center"/>
    </xf>
    <xf numFmtId="41" fontId="11" fillId="0" borderId="41" xfId="0" applyNumberFormat="1" applyFont="1" applyFill="1" applyBorder="1">
      <alignment vertical="center"/>
    </xf>
    <xf numFmtId="41" fontId="11" fillId="0" borderId="41" xfId="16" applyNumberFormat="1" applyFont="1" applyFill="1" applyBorder="1">
      <alignment vertical="center"/>
    </xf>
    <xf numFmtId="41" fontId="11" fillId="0" borderId="41" xfId="0" applyNumberFormat="1" applyFont="1" applyFill="1" applyBorder="1" applyAlignment="1">
      <alignment horizontal="right" vertical="center"/>
    </xf>
    <xf numFmtId="41" fontId="13" fillId="0" borderId="21" xfId="0" applyNumberFormat="1" applyFont="1" applyFill="1" applyBorder="1">
      <alignment vertical="center"/>
    </xf>
    <xf numFmtId="41" fontId="13" fillId="6" borderId="21" xfId="0" applyNumberFormat="1" applyFont="1" applyFill="1" applyBorder="1">
      <alignment vertical="center"/>
    </xf>
    <xf numFmtId="41" fontId="13" fillId="6" borderId="22" xfId="0" applyNumberFormat="1" applyFont="1" applyFill="1" applyBorder="1">
      <alignment vertical="center"/>
    </xf>
    <xf numFmtId="41" fontId="14" fillId="0" borderId="35" xfId="0" applyNumberFormat="1" applyFont="1" applyBorder="1" applyAlignment="1">
      <alignment vertical="center"/>
    </xf>
    <xf numFmtId="41" fontId="14" fillId="0" borderId="10" xfId="0" applyNumberFormat="1" applyFont="1" applyBorder="1" applyAlignment="1">
      <alignment horizontal="center" vertical="center"/>
    </xf>
    <xf numFmtId="41" fontId="14" fillId="0" borderId="10" xfId="0" applyNumberFormat="1" applyFont="1" applyBorder="1" applyAlignment="1">
      <alignment horizontal="right" vertical="center"/>
    </xf>
    <xf numFmtId="41" fontId="14" fillId="0" borderId="25" xfId="0" applyNumberFormat="1" applyFont="1" applyFill="1" applyBorder="1" applyAlignment="1">
      <alignment horizontal="center" vertical="center"/>
    </xf>
    <xf numFmtId="41" fontId="14" fillId="0" borderId="25" xfId="0" applyNumberFormat="1" applyFont="1" applyFill="1" applyBorder="1" applyAlignment="1">
      <alignment horizontal="right" vertical="center"/>
    </xf>
    <xf numFmtId="41" fontId="14" fillId="0" borderId="29" xfId="0" applyNumberFormat="1" applyFont="1" applyFill="1" applyBorder="1" applyAlignment="1">
      <alignment horizontal="center" vertical="center"/>
    </xf>
    <xf numFmtId="41" fontId="14" fillId="0" borderId="65" xfId="0" applyNumberFormat="1" applyFont="1" applyFill="1" applyBorder="1" applyAlignment="1">
      <alignment horizontal="right" vertical="center"/>
    </xf>
    <xf numFmtId="41" fontId="11" fillId="34" borderId="23" xfId="0" applyNumberFormat="1" applyFont="1" applyFill="1" applyBorder="1" applyAlignment="1">
      <alignment horizontal="center" vertical="center"/>
    </xf>
    <xf numFmtId="41" fontId="11" fillId="0" borderId="38" xfId="0" applyNumberFormat="1" applyFont="1" applyFill="1" applyBorder="1">
      <alignment vertical="center"/>
    </xf>
    <xf numFmtId="41" fontId="14" fillId="0" borderId="62" xfId="0" applyNumberFormat="1" applyFont="1" applyFill="1" applyBorder="1" applyAlignment="1">
      <alignment horizontal="right" vertical="center"/>
    </xf>
    <xf numFmtId="41" fontId="11" fillId="0" borderId="23" xfId="0" applyNumberFormat="1" applyFont="1" applyFill="1" applyBorder="1" applyAlignment="1">
      <alignment vertical="center" wrapText="1"/>
    </xf>
    <xf numFmtId="41" fontId="16" fillId="0" borderId="32" xfId="0" applyNumberFormat="1" applyFont="1" applyFill="1" applyBorder="1">
      <alignment vertical="center"/>
    </xf>
    <xf numFmtId="41" fontId="13" fillId="0" borderId="22" xfId="0" applyNumberFormat="1" applyFont="1" applyFill="1" applyBorder="1">
      <alignment vertical="center"/>
    </xf>
    <xf numFmtId="41" fontId="13" fillId="0" borderId="26" xfId="0" applyNumberFormat="1" applyFont="1" applyFill="1" applyBorder="1">
      <alignment vertical="center"/>
    </xf>
    <xf numFmtId="41" fontId="11" fillId="0" borderId="32" xfId="0" applyNumberFormat="1" applyFont="1" applyFill="1" applyBorder="1">
      <alignment vertical="center"/>
    </xf>
    <xf numFmtId="41" fontId="11" fillId="0" borderId="34" xfId="0" applyNumberFormat="1" applyFont="1" applyFill="1" applyBorder="1">
      <alignment vertical="center"/>
    </xf>
    <xf numFmtId="41" fontId="11" fillId="0" borderId="34" xfId="0" applyNumberFormat="1" applyFont="1" applyFill="1" applyBorder="1" applyAlignment="1">
      <alignment horizontal="center" vertical="center"/>
    </xf>
    <xf numFmtId="41" fontId="11" fillId="0" borderId="10" xfId="0" applyNumberFormat="1" applyFont="1" applyFill="1" applyBorder="1" applyAlignment="1">
      <alignment horizontal="center" vertical="center"/>
    </xf>
    <xf numFmtId="41" fontId="11" fillId="0" borderId="10" xfId="0" applyNumberFormat="1" applyFont="1" applyFill="1" applyBorder="1">
      <alignment vertical="center"/>
    </xf>
    <xf numFmtId="41" fontId="11" fillId="0" borderId="34" xfId="16" applyNumberFormat="1" applyFont="1" applyFill="1" applyBorder="1">
      <alignment vertical="center"/>
    </xf>
    <xf numFmtId="41" fontId="11" fillId="0" borderId="10" xfId="16" applyNumberFormat="1" applyFont="1" applyFill="1" applyBorder="1">
      <alignment vertical="center"/>
    </xf>
    <xf numFmtId="41" fontId="11" fillId="0" borderId="40" xfId="0" applyNumberFormat="1" applyFont="1" applyFill="1" applyBorder="1">
      <alignment vertical="center"/>
    </xf>
    <xf numFmtId="41" fontId="11" fillId="0" borderId="10" xfId="0" applyNumberFormat="1" applyFont="1" applyFill="1" applyBorder="1" applyAlignment="1">
      <alignment horizontal="right" vertical="center"/>
    </xf>
    <xf numFmtId="41" fontId="11" fillId="0" borderId="10" xfId="1" applyNumberFormat="1" applyFont="1" applyFill="1" applyBorder="1" applyAlignment="1">
      <alignment horizontal="right" vertical="center"/>
    </xf>
    <xf numFmtId="41" fontId="11" fillId="0" borderId="42" xfId="0" applyNumberFormat="1" applyFont="1" applyFill="1" applyBorder="1" applyAlignment="1">
      <alignment horizontal="center" vertical="center"/>
    </xf>
    <xf numFmtId="41" fontId="11" fillId="0" borderId="25" xfId="0" applyNumberFormat="1" applyFont="1" applyBorder="1">
      <alignment vertical="center"/>
    </xf>
    <xf numFmtId="41" fontId="11" fillId="0" borderId="27" xfId="0" applyNumberFormat="1" applyFont="1" applyFill="1" applyBorder="1" applyAlignment="1">
      <alignment horizontal="center" vertical="center"/>
    </xf>
    <xf numFmtId="41" fontId="11" fillId="0" borderId="27" xfId="16" applyNumberFormat="1" applyFont="1" applyFill="1" applyBorder="1">
      <alignment vertical="center"/>
    </xf>
    <xf numFmtId="41" fontId="11" fillId="0" borderId="51" xfId="0" applyNumberFormat="1" applyFont="1" applyFill="1" applyBorder="1">
      <alignment vertical="center"/>
    </xf>
    <xf numFmtId="41" fontId="14" fillId="7" borderId="28" xfId="0" applyNumberFormat="1" applyFont="1" applyFill="1" applyBorder="1" applyAlignment="1">
      <alignment vertical="center"/>
    </xf>
    <xf numFmtId="41" fontId="14" fillId="7" borderId="29" xfId="0" applyNumberFormat="1" applyFont="1" applyFill="1" applyBorder="1" applyAlignment="1">
      <alignment vertical="center"/>
    </xf>
    <xf numFmtId="41" fontId="14" fillId="7" borderId="25" xfId="0" applyNumberFormat="1" applyFont="1" applyFill="1" applyBorder="1" applyAlignment="1">
      <alignment horizontal="center" vertical="center"/>
    </xf>
    <xf numFmtId="41" fontId="14" fillId="7" borderId="10" xfId="16" applyNumberFormat="1" applyFont="1" applyFill="1" applyBorder="1">
      <alignment vertical="center"/>
    </xf>
    <xf numFmtId="41" fontId="14" fillId="7" borderId="34" xfId="16" applyNumberFormat="1" applyFont="1" applyFill="1" applyBorder="1">
      <alignment vertical="center"/>
    </xf>
    <xf numFmtId="41" fontId="14" fillId="7" borderId="40" xfId="16" applyNumberFormat="1" applyFont="1" applyFill="1" applyBorder="1">
      <alignment vertical="center"/>
    </xf>
    <xf numFmtId="41" fontId="14" fillId="7" borderId="25" xfId="0" applyNumberFormat="1" applyFont="1" applyFill="1" applyBorder="1" applyAlignment="1">
      <alignment horizontal="right" vertical="center"/>
    </xf>
    <xf numFmtId="41" fontId="11" fillId="0" borderId="55" xfId="0" applyNumberFormat="1" applyFont="1" applyFill="1" applyBorder="1">
      <alignment vertical="center"/>
    </xf>
    <xf numFmtId="41" fontId="11" fillId="34" borderId="41" xfId="0" applyNumberFormat="1" applyFont="1" applyFill="1" applyBorder="1">
      <alignment vertical="center"/>
    </xf>
    <xf numFmtId="41" fontId="11" fillId="34" borderId="42" xfId="0" applyNumberFormat="1" applyFont="1" applyFill="1" applyBorder="1" applyAlignment="1">
      <alignment horizontal="center" vertical="center"/>
    </xf>
    <xf numFmtId="41" fontId="11" fillId="0" borderId="149" xfId="0" applyNumberFormat="1" applyFont="1" applyFill="1" applyBorder="1">
      <alignment vertical="center"/>
    </xf>
    <xf numFmtId="41" fontId="11" fillId="0" borderId="150" xfId="0" applyNumberFormat="1" applyFont="1" applyFill="1" applyBorder="1">
      <alignment vertical="center"/>
    </xf>
    <xf numFmtId="41" fontId="11" fillId="34" borderId="24" xfId="0" applyNumberFormat="1" applyFont="1" applyFill="1" applyBorder="1" applyAlignment="1">
      <alignment horizontal="center" vertical="center"/>
    </xf>
    <xf numFmtId="41" fontId="11" fillId="0" borderId="151" xfId="0" applyNumberFormat="1" applyFont="1" applyFill="1" applyBorder="1">
      <alignment vertical="center"/>
    </xf>
    <xf numFmtId="41" fontId="11" fillId="0" borderId="152" xfId="0" applyNumberFormat="1" applyFont="1" applyFill="1" applyBorder="1">
      <alignment vertical="center"/>
    </xf>
    <xf numFmtId="41" fontId="11" fillId="33" borderId="41" xfId="0" applyNumberFormat="1" applyFont="1" applyFill="1" applyBorder="1" applyAlignment="1">
      <alignment horizontal="center" vertical="center"/>
    </xf>
    <xf numFmtId="41" fontId="11" fillId="0" borderId="42" xfId="0" applyNumberFormat="1" applyFont="1" applyFill="1" applyBorder="1">
      <alignment vertical="center"/>
    </xf>
    <xf numFmtId="41" fontId="11" fillId="0" borderId="21" xfId="0" applyNumberFormat="1" applyFont="1" applyFill="1" applyBorder="1" applyAlignment="1">
      <alignment horizontal="right" vertical="center"/>
    </xf>
    <xf numFmtId="41" fontId="11" fillId="0" borderId="39" xfId="0" applyNumberFormat="1" applyFont="1" applyFill="1" applyBorder="1" applyAlignment="1">
      <alignment horizontal="center" vertical="center"/>
    </xf>
    <xf numFmtId="41" fontId="11" fillId="0" borderId="24" xfId="0" applyNumberFormat="1" applyFont="1" applyFill="1" applyBorder="1">
      <alignment vertical="center"/>
    </xf>
    <xf numFmtId="41" fontId="11" fillId="0" borderId="22" xfId="0" applyNumberFormat="1" applyFont="1" applyFill="1" applyBorder="1" applyAlignment="1">
      <alignment horizontal="center" vertical="center"/>
    </xf>
    <xf numFmtId="41" fontId="11" fillId="0" borderId="32" xfId="0" applyNumberFormat="1" applyFont="1" applyFill="1" applyBorder="1" applyAlignment="1">
      <alignment horizontal="center" vertical="center"/>
    </xf>
    <xf numFmtId="41" fontId="11" fillId="0" borderId="31" xfId="16" applyNumberFormat="1" applyFont="1" applyFill="1" applyBorder="1">
      <alignment vertical="center"/>
    </xf>
    <xf numFmtId="41" fontId="11" fillId="0" borderId="52" xfId="0" applyNumberFormat="1" applyFont="1" applyFill="1" applyBorder="1">
      <alignment vertical="center"/>
    </xf>
    <xf numFmtId="41" fontId="11" fillId="0" borderId="32" xfId="0" applyNumberFormat="1" applyFont="1" applyFill="1" applyBorder="1" applyAlignment="1">
      <alignment horizontal="right" vertical="center"/>
    </xf>
    <xf numFmtId="41" fontId="11" fillId="0" borderId="32" xfId="1" applyNumberFormat="1" applyFont="1" applyFill="1" applyBorder="1" applyAlignment="1">
      <alignment horizontal="right" vertical="center"/>
    </xf>
    <xf numFmtId="41" fontId="11" fillId="6" borderId="24" xfId="0" applyNumberFormat="1" applyFont="1" applyFill="1" applyBorder="1" applyAlignment="1">
      <alignment horizontal="center" vertical="center"/>
    </xf>
    <xf numFmtId="41" fontId="11" fillId="6" borderId="24" xfId="16" applyNumberFormat="1" applyFont="1" applyFill="1" applyBorder="1">
      <alignment vertical="center"/>
    </xf>
    <xf numFmtId="41" fontId="11" fillId="6" borderId="49" xfId="0" applyNumberFormat="1" applyFont="1" applyFill="1" applyBorder="1">
      <alignment vertical="center"/>
    </xf>
    <xf numFmtId="41" fontId="11" fillId="0" borderId="35" xfId="0" applyNumberFormat="1" applyFont="1" applyFill="1" applyBorder="1">
      <alignment vertical="center"/>
    </xf>
    <xf numFmtId="41" fontId="11" fillId="6" borderId="40" xfId="16" applyNumberFormat="1" applyFont="1" applyFill="1" applyBorder="1">
      <alignment vertical="center"/>
    </xf>
    <xf numFmtId="41" fontId="11" fillId="6" borderId="37" xfId="16" applyNumberFormat="1" applyFont="1" applyFill="1" applyBorder="1">
      <alignment vertical="center"/>
    </xf>
    <xf numFmtId="41" fontId="11" fillId="6" borderId="32" xfId="0" applyNumberFormat="1" applyFont="1" applyFill="1" applyBorder="1">
      <alignment vertical="center"/>
    </xf>
    <xf numFmtId="41" fontId="11" fillId="6" borderId="32" xfId="16" applyNumberFormat="1" applyFont="1" applyFill="1" applyBorder="1">
      <alignment vertical="center"/>
    </xf>
    <xf numFmtId="41" fontId="11" fillId="6" borderId="50" xfId="0" applyNumberFormat="1" applyFont="1" applyFill="1" applyBorder="1">
      <alignment vertical="center"/>
    </xf>
    <xf numFmtId="41" fontId="14" fillId="6" borderId="148" xfId="0" applyNumberFormat="1" applyFont="1" applyFill="1" applyBorder="1" applyAlignment="1">
      <alignment horizontal="right" vertical="center"/>
    </xf>
    <xf numFmtId="41" fontId="14" fillId="0" borderId="30" xfId="0" applyNumberFormat="1" applyFont="1" applyFill="1" applyBorder="1" applyAlignment="1">
      <alignment horizontal="center" vertical="center"/>
    </xf>
    <xf numFmtId="41" fontId="11" fillId="6" borderId="31" xfId="0" applyNumberFormat="1" applyFont="1" applyFill="1" applyBorder="1" applyAlignment="1">
      <alignment horizontal="center" vertical="center"/>
    </xf>
    <xf numFmtId="41" fontId="11" fillId="6" borderId="31" xfId="16" applyNumberFormat="1" applyFont="1" applyFill="1" applyBorder="1">
      <alignment vertical="center"/>
    </xf>
    <xf numFmtId="41" fontId="11" fillId="6" borderId="30" xfId="16" applyNumberFormat="1" applyFont="1" applyFill="1" applyBorder="1">
      <alignment vertical="center"/>
    </xf>
    <xf numFmtId="41" fontId="11" fillId="6" borderId="52" xfId="0" applyNumberFormat="1" applyFont="1" applyFill="1" applyBorder="1">
      <alignment vertical="center"/>
    </xf>
    <xf numFmtId="41" fontId="11" fillId="0" borderId="92" xfId="0" applyNumberFormat="1" applyFont="1" applyFill="1" applyBorder="1" applyAlignment="1">
      <alignment horizontal="center" vertical="center"/>
    </xf>
    <xf numFmtId="41" fontId="11" fillId="0" borderId="92" xfId="0" applyNumberFormat="1" applyFont="1" applyFill="1" applyBorder="1">
      <alignment vertical="center"/>
    </xf>
    <xf numFmtId="41" fontId="11" fillId="0" borderId="93" xfId="16" applyNumberFormat="1" applyFont="1" applyFill="1" applyBorder="1">
      <alignment vertical="center"/>
    </xf>
    <xf numFmtId="41" fontId="11" fillId="0" borderId="92" xfId="16" applyNumberFormat="1" applyFont="1" applyFill="1" applyBorder="1">
      <alignment vertical="center"/>
    </xf>
    <xf numFmtId="41" fontId="11" fillId="0" borderId="94" xfId="0" applyNumberFormat="1" applyFont="1" applyFill="1" applyBorder="1">
      <alignment vertical="center"/>
    </xf>
    <xf numFmtId="41" fontId="11" fillId="0" borderId="22" xfId="16" applyNumberFormat="1" applyFont="1" applyFill="1" applyBorder="1">
      <alignment vertical="center"/>
    </xf>
    <xf numFmtId="41" fontId="11" fillId="0" borderId="21" xfId="16" applyNumberFormat="1" applyFont="1" applyFill="1" applyBorder="1">
      <alignment vertical="center"/>
    </xf>
    <xf numFmtId="41" fontId="11" fillId="0" borderId="53" xfId="0" applyNumberFormat="1" applyFont="1" applyFill="1" applyBorder="1">
      <alignment vertical="center"/>
    </xf>
    <xf numFmtId="41" fontId="11" fillId="0" borderId="39" xfId="16" applyNumberFormat="1" applyFont="1" applyFill="1" applyBorder="1">
      <alignment vertical="center"/>
    </xf>
    <xf numFmtId="41" fontId="11" fillId="0" borderId="54" xfId="0" applyNumberFormat="1" applyFont="1" applyFill="1" applyBorder="1">
      <alignment vertical="center"/>
    </xf>
    <xf numFmtId="41" fontId="45" fillId="0" borderId="38" xfId="16" applyNumberFormat="1" applyFont="1" applyFill="1" applyBorder="1">
      <alignment vertical="center"/>
    </xf>
    <xf numFmtId="41" fontId="45" fillId="0" borderId="23" xfId="16" applyNumberFormat="1" applyFont="1" applyFill="1" applyBorder="1">
      <alignment vertical="center"/>
    </xf>
    <xf numFmtId="41" fontId="11" fillId="0" borderId="29" xfId="0" applyNumberFormat="1" applyFont="1" applyFill="1" applyBorder="1">
      <alignment vertical="center"/>
    </xf>
    <xf numFmtId="41" fontId="11" fillId="0" borderId="32" xfId="16" applyNumberFormat="1" applyFont="1" applyFill="1" applyBorder="1">
      <alignment vertical="center"/>
    </xf>
    <xf numFmtId="41" fontId="11" fillId="0" borderId="50" xfId="0" applyNumberFormat="1" applyFont="1" applyFill="1" applyBorder="1">
      <alignment vertical="center"/>
    </xf>
    <xf numFmtId="41" fontId="11" fillId="0" borderId="37" xfId="16" applyNumberFormat="1" applyFont="1" applyFill="1" applyBorder="1">
      <alignment vertical="center"/>
    </xf>
    <xf numFmtId="41" fontId="14" fillId="0" borderId="32" xfId="0" applyNumberFormat="1" applyFont="1" applyFill="1" applyBorder="1" applyAlignment="1">
      <alignment horizontal="right" vertical="center"/>
    </xf>
    <xf numFmtId="41" fontId="11" fillId="0" borderId="92" xfId="0" applyNumberFormat="1" applyFont="1" applyFill="1" applyBorder="1" applyAlignment="1">
      <alignment horizontal="right" vertical="center"/>
    </xf>
    <xf numFmtId="41" fontId="11" fillId="0" borderId="92" xfId="1" applyNumberFormat="1" applyFont="1" applyFill="1" applyBorder="1" applyAlignment="1">
      <alignment horizontal="right" vertical="center"/>
    </xf>
    <xf numFmtId="41" fontId="11" fillId="0" borderId="38" xfId="0" applyNumberFormat="1" applyFont="1" applyFill="1" applyBorder="1" applyAlignment="1">
      <alignment vertical="center" wrapText="1"/>
    </xf>
    <xf numFmtId="41" fontId="11" fillId="0" borderId="28" xfId="16" applyNumberFormat="1" applyFont="1" applyFill="1" applyBorder="1">
      <alignment vertical="center"/>
    </xf>
    <xf numFmtId="41" fontId="11" fillId="0" borderId="43" xfId="0" applyNumberFormat="1" applyFont="1" applyFill="1" applyBorder="1">
      <alignment vertical="center"/>
    </xf>
    <xf numFmtId="41" fontId="11" fillId="0" borderId="40" xfId="0" applyNumberFormat="1" applyFont="1" applyFill="1" applyBorder="1" applyAlignment="1">
      <alignment horizontal="right" vertical="center"/>
    </xf>
    <xf numFmtId="41" fontId="11" fillId="0" borderId="68" xfId="0" applyNumberFormat="1" applyFont="1" applyFill="1" applyBorder="1" applyAlignment="1">
      <alignment horizontal="right" vertical="center"/>
    </xf>
    <xf numFmtId="41" fontId="11" fillId="0" borderId="91" xfId="0" applyNumberFormat="1" applyFont="1" applyFill="1" applyBorder="1" applyAlignment="1">
      <alignment horizontal="center" vertical="center"/>
    </xf>
    <xf numFmtId="41" fontId="11" fillId="0" borderId="44" xfId="0" applyNumberFormat="1" applyFont="1" applyFill="1" applyBorder="1">
      <alignment vertical="center"/>
    </xf>
    <xf numFmtId="41" fontId="11" fillId="0" borderId="45" xfId="0" applyNumberFormat="1" applyFont="1" applyFill="1" applyBorder="1" applyAlignment="1">
      <alignment horizontal="center" vertical="center"/>
    </xf>
    <xf numFmtId="41" fontId="11" fillId="0" borderId="44" xfId="0" applyNumberFormat="1" applyFont="1" applyFill="1" applyBorder="1" applyAlignment="1">
      <alignment horizontal="center" vertical="center"/>
    </xf>
    <xf numFmtId="41" fontId="11" fillId="0" borderId="45" xfId="16" applyNumberFormat="1" applyFont="1" applyFill="1" applyBorder="1">
      <alignment vertical="center"/>
    </xf>
    <xf numFmtId="41" fontId="11" fillId="0" borderId="44" xfId="16" applyNumberFormat="1" applyFont="1" applyFill="1" applyBorder="1">
      <alignment vertical="center"/>
    </xf>
    <xf numFmtId="41" fontId="11" fillId="0" borderId="56" xfId="0" applyNumberFormat="1" applyFont="1" applyFill="1" applyBorder="1">
      <alignment vertical="center"/>
    </xf>
    <xf numFmtId="41" fontId="11" fillId="0" borderId="44" xfId="0" applyNumberFormat="1" applyFont="1" applyFill="1" applyBorder="1" applyAlignment="1">
      <alignment horizontal="right" vertical="center"/>
    </xf>
    <xf numFmtId="41" fontId="11" fillId="0" borderId="44" xfId="1" applyNumberFormat="1" applyFont="1" applyFill="1" applyBorder="1" applyAlignment="1">
      <alignment horizontal="right" vertical="center"/>
    </xf>
    <xf numFmtId="41" fontId="14" fillId="7" borderId="10" xfId="0" applyNumberFormat="1" applyFont="1" applyFill="1" applyBorder="1">
      <alignment vertical="center"/>
    </xf>
    <xf numFmtId="41" fontId="14" fillId="7" borderId="40" xfId="0" applyNumberFormat="1" applyFont="1" applyFill="1" applyBorder="1">
      <alignment vertical="center"/>
    </xf>
    <xf numFmtId="41" fontId="11" fillId="6" borderId="21" xfId="0" applyNumberFormat="1" applyFont="1" applyFill="1" applyBorder="1" applyAlignment="1">
      <alignment horizontal="left" vertical="center"/>
    </xf>
    <xf numFmtId="41" fontId="11" fillId="0" borderId="31" xfId="0" applyNumberFormat="1" applyFont="1" applyFill="1" applyBorder="1" applyAlignment="1">
      <alignment horizontal="center" vertical="center"/>
    </xf>
    <xf numFmtId="41" fontId="11" fillId="33" borderId="24" xfId="0" applyNumberFormat="1" applyFont="1" applyFill="1" applyBorder="1" applyAlignment="1">
      <alignment horizontal="center" vertical="center"/>
    </xf>
    <xf numFmtId="41" fontId="11" fillId="0" borderId="24" xfId="0" applyNumberFormat="1" applyFont="1" applyFill="1" applyBorder="1" applyAlignment="1">
      <alignment horizontal="left" vertical="center"/>
    </xf>
    <xf numFmtId="41" fontId="11" fillId="0" borderId="39" xfId="0" applyNumberFormat="1" applyFont="1" applyFill="1" applyBorder="1" applyAlignment="1">
      <alignment horizontal="left" vertical="center"/>
    </xf>
    <xf numFmtId="41" fontId="11" fillId="0" borderId="25" xfId="0" applyNumberFormat="1" applyFont="1" applyFill="1" applyBorder="1" applyProtection="1">
      <alignment vertical="center"/>
    </xf>
    <xf numFmtId="41" fontId="14" fillId="6" borderId="10" xfId="16" applyNumberFormat="1" applyFont="1" applyFill="1" applyBorder="1">
      <alignment vertical="center"/>
    </xf>
    <xf numFmtId="41" fontId="14" fillId="6" borderId="34" xfId="16" applyNumberFormat="1" applyFont="1" applyFill="1" applyBorder="1">
      <alignment vertical="center"/>
    </xf>
    <xf numFmtId="41" fontId="14" fillId="6" borderId="40" xfId="16" applyNumberFormat="1" applyFont="1" applyFill="1" applyBorder="1">
      <alignment vertical="center"/>
    </xf>
    <xf numFmtId="41" fontId="11" fillId="0" borderId="32" xfId="0" applyNumberFormat="1" applyFont="1" applyFill="1" applyBorder="1" applyProtection="1">
      <alignment vertical="center"/>
    </xf>
    <xf numFmtId="41" fontId="11" fillId="33" borderId="39" xfId="0" applyNumberFormat="1" applyFont="1" applyFill="1" applyBorder="1" applyAlignment="1">
      <alignment horizontal="center" vertical="center"/>
    </xf>
    <xf numFmtId="41" fontId="45" fillId="0" borderId="39" xfId="0" applyNumberFormat="1" applyFont="1" applyFill="1" applyBorder="1" applyAlignment="1">
      <alignment horizontal="center" vertical="center"/>
    </xf>
    <xf numFmtId="41" fontId="11" fillId="6" borderId="32" xfId="0" applyNumberFormat="1" applyFont="1" applyFill="1" applyBorder="1" applyAlignment="1">
      <alignment horizontal="left" vertical="center"/>
    </xf>
    <xf numFmtId="41" fontId="44" fillId="0" borderId="30" xfId="0" applyNumberFormat="1" applyFont="1" applyFill="1" applyBorder="1" applyAlignment="1">
      <alignment horizontal="left" vertical="center"/>
    </xf>
    <xf numFmtId="41" fontId="11" fillId="0" borderId="137" xfId="0" applyNumberFormat="1" applyFont="1" applyFill="1" applyBorder="1">
      <alignment vertical="center"/>
    </xf>
    <xf numFmtId="41" fontId="44" fillId="0" borderId="25" xfId="0" applyNumberFormat="1" applyFont="1" applyFill="1" applyBorder="1" applyAlignment="1">
      <alignment horizontal="left" vertical="center"/>
    </xf>
    <xf numFmtId="41" fontId="11" fillId="6" borderId="32" xfId="0" applyNumberFormat="1" applyFont="1" applyFill="1" applyBorder="1" applyAlignment="1">
      <alignment horizontal="center" vertical="center"/>
    </xf>
    <xf numFmtId="41" fontId="44" fillId="0" borderId="24" xfId="0" applyNumberFormat="1" applyFont="1" applyFill="1" applyBorder="1" applyAlignment="1">
      <alignment horizontal="left" vertical="center"/>
    </xf>
    <xf numFmtId="41" fontId="11" fillId="0" borderId="28" xfId="0" applyNumberFormat="1" applyFont="1" applyFill="1" applyBorder="1" applyAlignment="1">
      <alignment horizontal="center" vertical="center"/>
    </xf>
    <xf numFmtId="41" fontId="14" fillId="7" borderId="25" xfId="16" applyNumberFormat="1" applyFont="1" applyFill="1" applyBorder="1">
      <alignment vertical="center"/>
    </xf>
    <xf numFmtId="41" fontId="14" fillId="7" borderId="28" xfId="16" applyNumberFormat="1" applyFont="1" applyFill="1" applyBorder="1">
      <alignment vertical="center"/>
    </xf>
    <xf numFmtId="41" fontId="14" fillId="7" borderId="43" xfId="16" applyNumberFormat="1" applyFont="1" applyFill="1" applyBorder="1">
      <alignment vertical="center"/>
    </xf>
    <xf numFmtId="41" fontId="11" fillId="6" borderId="27" xfId="0" applyNumberFormat="1" applyFont="1" applyFill="1" applyBorder="1" applyAlignment="1">
      <alignment horizontal="center" vertical="center"/>
    </xf>
    <xf numFmtId="41" fontId="11" fillId="6" borderId="26" xfId="0" applyNumberFormat="1" applyFont="1" applyFill="1" applyBorder="1" applyAlignment="1">
      <alignment horizontal="right" vertical="center"/>
    </xf>
    <xf numFmtId="41" fontId="14" fillId="6" borderId="25" xfId="0" applyNumberFormat="1" applyFont="1" applyFill="1" applyBorder="1" applyAlignment="1">
      <alignment horizontal="center" vertical="center"/>
    </xf>
    <xf numFmtId="41" fontId="14" fillId="0" borderId="25" xfId="0" applyNumberFormat="1" applyFont="1" applyFill="1" applyBorder="1">
      <alignment vertical="center"/>
    </xf>
    <xf numFmtId="41" fontId="14" fillId="6" borderId="28" xfId="16" applyNumberFormat="1" applyFont="1" applyFill="1" applyBorder="1">
      <alignment vertical="center"/>
    </xf>
    <xf numFmtId="41" fontId="14" fillId="0" borderId="43" xfId="0" applyNumberFormat="1" applyFont="1" applyFill="1" applyBorder="1">
      <alignment vertical="center"/>
    </xf>
    <xf numFmtId="41" fontId="15" fillId="0" borderId="21" xfId="0" applyNumberFormat="1" applyFont="1" applyFill="1" applyBorder="1">
      <alignment vertical="center"/>
    </xf>
    <xf numFmtId="41" fontId="14" fillId="0" borderId="40" xfId="0" applyNumberFormat="1" applyFont="1" applyFill="1" applyBorder="1" applyAlignment="1">
      <alignment vertical="center"/>
    </xf>
    <xf numFmtId="41" fontId="14" fillId="0" borderId="10" xfId="0" applyNumberFormat="1" applyFont="1" applyFill="1" applyBorder="1">
      <alignment vertical="center"/>
    </xf>
    <xf numFmtId="41" fontId="14" fillId="0" borderId="40" xfId="0" applyNumberFormat="1" applyFont="1" applyFill="1" applyBorder="1">
      <alignment vertical="center"/>
    </xf>
    <xf numFmtId="41" fontId="11" fillId="0" borderId="21" xfId="0" applyNumberFormat="1" applyFont="1" applyFill="1" applyBorder="1" applyAlignment="1">
      <alignment horizontal="left" vertical="center"/>
    </xf>
    <xf numFmtId="41" fontId="11" fillId="33" borderId="21" xfId="0" applyNumberFormat="1" applyFont="1" applyFill="1" applyBorder="1" applyAlignment="1">
      <alignment horizontal="center" vertical="center"/>
    </xf>
    <xf numFmtId="41" fontId="45" fillId="0" borderId="41" xfId="16" applyNumberFormat="1" applyFont="1" applyFill="1" applyBorder="1">
      <alignment vertical="center"/>
    </xf>
    <xf numFmtId="41" fontId="14" fillId="6" borderId="0" xfId="0" applyNumberFormat="1" applyFont="1" applyFill="1" applyBorder="1" applyAlignment="1">
      <alignment horizontal="center" vertical="center"/>
    </xf>
    <xf numFmtId="41" fontId="11" fillId="0" borderId="155" xfId="0" applyNumberFormat="1" applyFont="1" applyFill="1" applyBorder="1">
      <alignment vertical="center"/>
    </xf>
    <xf numFmtId="41" fontId="11" fillId="0" borderId="155" xfId="0" applyNumberFormat="1" applyFont="1" applyFill="1" applyBorder="1" applyAlignment="1">
      <alignment horizontal="center" vertical="center"/>
    </xf>
    <xf numFmtId="41" fontId="11" fillId="0" borderId="155" xfId="16" applyNumberFormat="1" applyFont="1" applyFill="1" applyBorder="1">
      <alignment vertical="center"/>
    </xf>
    <xf numFmtId="41" fontId="11" fillId="0" borderId="155" xfId="0" applyNumberFormat="1" applyFont="1" applyFill="1" applyBorder="1" applyAlignment="1">
      <alignment horizontal="right" vertical="center"/>
    </xf>
    <xf numFmtId="41" fontId="45" fillId="0" borderId="155" xfId="16" applyNumberFormat="1" applyFont="1" applyFill="1" applyBorder="1">
      <alignment vertical="center"/>
    </xf>
    <xf numFmtId="41" fontId="14" fillId="0" borderId="43" xfId="0" applyNumberFormat="1" applyFont="1" applyFill="1" applyBorder="1" applyAlignment="1">
      <alignment vertical="center"/>
    </xf>
    <xf numFmtId="41" fontId="14" fillId="0" borderId="25" xfId="0" applyNumberFormat="1" applyFont="1" applyBorder="1">
      <alignment vertical="center"/>
    </xf>
    <xf numFmtId="41" fontId="14" fillId="0" borderId="28" xfId="16" applyNumberFormat="1" applyFont="1" applyBorder="1">
      <alignment vertical="center"/>
    </xf>
    <xf numFmtId="41" fontId="14" fillId="0" borderId="25" xfId="16" applyNumberFormat="1" applyFont="1" applyBorder="1">
      <alignment vertical="center"/>
    </xf>
    <xf numFmtId="41" fontId="14" fillId="0" borderId="43" xfId="0" applyNumberFormat="1" applyFont="1" applyBorder="1">
      <alignment vertical="center"/>
    </xf>
    <xf numFmtId="41" fontId="11" fillId="0" borderId="37" xfId="0" applyNumberFormat="1" applyFont="1" applyFill="1" applyBorder="1" applyAlignment="1">
      <alignment horizontal="center" vertical="center"/>
    </xf>
    <xf numFmtId="41" fontId="11" fillId="0" borderId="80" xfId="0" applyNumberFormat="1" applyFont="1" applyFill="1" applyBorder="1" applyAlignment="1">
      <alignment horizontal="center" vertical="center"/>
    </xf>
    <xf numFmtId="41" fontId="14" fillId="6" borderId="22" xfId="0" applyNumberFormat="1" applyFont="1" applyFill="1" applyBorder="1" applyAlignment="1">
      <alignment vertical="center"/>
    </xf>
    <xf numFmtId="41" fontId="11" fillId="0" borderId="32" xfId="0" applyNumberFormat="1" applyFont="1" applyFill="1" applyBorder="1" applyAlignment="1" applyProtection="1">
      <alignment horizontal="center" vertical="center"/>
    </xf>
    <xf numFmtId="41" fontId="11" fillId="0" borderId="21" xfId="0" applyNumberFormat="1" applyFont="1" applyFill="1" applyBorder="1" applyProtection="1">
      <alignment vertical="center"/>
    </xf>
    <xf numFmtId="41" fontId="11" fillId="0" borderId="48" xfId="0" applyNumberFormat="1" applyFont="1" applyFill="1" applyBorder="1" applyProtection="1">
      <alignment vertical="center"/>
    </xf>
    <xf numFmtId="41" fontId="11" fillId="0" borderId="48" xfId="0" applyNumberFormat="1" applyFont="1" applyFill="1" applyBorder="1" applyAlignment="1" applyProtection="1">
      <alignment horizontal="center" vertical="center"/>
    </xf>
    <xf numFmtId="41" fontId="11" fillId="0" borderId="48" xfId="0" applyNumberFormat="1" applyFont="1" applyFill="1" applyBorder="1" applyAlignment="1">
      <alignment horizontal="center" vertical="center"/>
    </xf>
    <xf numFmtId="41" fontId="11" fillId="0" borderId="48" xfId="0" applyNumberFormat="1" applyFont="1" applyFill="1" applyBorder="1">
      <alignment vertical="center"/>
    </xf>
    <xf numFmtId="41" fontId="11" fillId="0" borderId="57" xfId="16" applyNumberFormat="1" applyFont="1" applyFill="1" applyBorder="1">
      <alignment vertical="center"/>
    </xf>
    <xf numFmtId="41" fontId="11" fillId="0" borderId="48" xfId="16" applyNumberFormat="1" applyFont="1" applyFill="1" applyBorder="1">
      <alignment vertical="center"/>
    </xf>
    <xf numFmtId="41" fontId="11" fillId="0" borderId="41" xfId="0" applyNumberFormat="1" applyFont="1" applyFill="1" applyBorder="1" applyProtection="1">
      <alignment vertical="center"/>
    </xf>
    <xf numFmtId="41" fontId="11" fillId="0" borderId="41" xfId="0" applyNumberFormat="1" applyFont="1" applyFill="1" applyBorder="1" applyAlignment="1" applyProtection="1">
      <alignment horizontal="center" vertical="center"/>
    </xf>
    <xf numFmtId="41" fontId="13" fillId="0" borderId="23" xfId="0" applyNumberFormat="1" applyFont="1" applyFill="1" applyBorder="1" applyProtection="1">
      <alignment vertical="center"/>
    </xf>
    <xf numFmtId="41" fontId="14" fillId="6" borderId="35" xfId="0" applyNumberFormat="1" applyFont="1" applyFill="1" applyBorder="1" applyAlignment="1">
      <alignment horizontal="center" vertical="center"/>
    </xf>
    <xf numFmtId="41" fontId="11" fillId="0" borderId="35" xfId="0" applyNumberFormat="1" applyFont="1" applyFill="1" applyBorder="1" applyAlignment="1" applyProtection="1">
      <alignment horizontal="center" vertical="center"/>
    </xf>
    <xf numFmtId="41" fontId="14" fillId="0" borderId="32" xfId="0" applyNumberFormat="1" applyFont="1" applyFill="1" applyBorder="1">
      <alignment vertical="center"/>
    </xf>
    <xf numFmtId="41" fontId="14" fillId="0" borderId="37" xfId="16" applyNumberFormat="1" applyFont="1" applyFill="1" applyBorder="1">
      <alignment vertical="center"/>
    </xf>
    <xf numFmtId="41" fontId="14" fillId="0" borderId="32" xfId="16" applyNumberFormat="1" applyFont="1" applyFill="1" applyBorder="1">
      <alignment vertical="center"/>
    </xf>
    <xf numFmtId="41" fontId="14" fillId="0" borderId="50" xfId="0" applyNumberFormat="1" applyFont="1" applyFill="1" applyBorder="1">
      <alignment vertical="center"/>
    </xf>
    <xf numFmtId="41" fontId="11" fillId="0" borderId="32" xfId="16" applyNumberFormat="1" applyFont="1" applyFill="1" applyBorder="1" applyAlignment="1">
      <alignment horizontal="left" vertical="center"/>
    </xf>
    <xf numFmtId="41" fontId="2" fillId="0" borderId="0" xfId="0" applyNumberFormat="1" applyFont="1" applyFill="1">
      <alignment vertical="center"/>
    </xf>
    <xf numFmtId="41" fontId="11" fillId="0" borderId="21" xfId="16" applyNumberFormat="1" applyFont="1" applyFill="1" applyBorder="1" applyAlignment="1">
      <alignment vertical="center"/>
    </xf>
    <xf numFmtId="41" fontId="11" fillId="6" borderId="21" xfId="16" applyNumberFormat="1" applyFont="1" applyFill="1" applyBorder="1" applyAlignment="1">
      <alignment horizontal="center" vertical="center"/>
    </xf>
    <xf numFmtId="41" fontId="11" fillId="0" borderId="98" xfId="16" applyNumberFormat="1" applyFont="1" applyFill="1" applyBorder="1" applyAlignment="1">
      <alignment vertical="center"/>
    </xf>
    <xf numFmtId="41" fontId="11" fillId="0" borderId="98" xfId="0" applyNumberFormat="1" applyFont="1" applyFill="1" applyBorder="1">
      <alignment vertical="center"/>
    </xf>
    <xf numFmtId="41" fontId="11" fillId="0" borderId="97" xfId="16" applyNumberFormat="1" applyFont="1" applyFill="1" applyBorder="1" applyAlignment="1">
      <alignment horizontal="left" vertical="center"/>
    </xf>
    <xf numFmtId="41" fontId="11" fillId="0" borderId="97" xfId="0" applyNumberFormat="1" applyFont="1" applyFill="1" applyBorder="1">
      <alignment vertical="center"/>
    </xf>
    <xf numFmtId="41" fontId="11" fillId="0" borderId="21" xfId="16" applyNumberFormat="1" applyFont="1" applyFill="1" applyBorder="1" applyAlignment="1">
      <alignment horizontal="left" vertical="center"/>
    </xf>
    <xf numFmtId="41" fontId="11" fillId="6" borderId="98" xfId="0" applyNumberFormat="1" applyFont="1" applyFill="1" applyBorder="1">
      <alignment vertical="center"/>
    </xf>
    <xf numFmtId="41" fontId="11" fillId="0" borderId="22" xfId="0" applyNumberFormat="1" applyFont="1" applyFill="1" applyBorder="1" applyAlignment="1">
      <alignment horizontal="left" vertical="center"/>
    </xf>
    <xf numFmtId="41" fontId="11" fillId="0" borderId="95" xfId="0" applyNumberFormat="1" applyFont="1" applyFill="1" applyBorder="1" applyProtection="1">
      <alignment vertical="center"/>
    </xf>
    <xf numFmtId="41" fontId="11" fillId="0" borderId="30" xfId="0" applyNumberFormat="1" applyFont="1" applyFill="1" applyBorder="1" applyProtection="1">
      <alignment vertical="center"/>
    </xf>
    <xf numFmtId="41" fontId="11" fillId="0" borderId="30" xfId="0" applyNumberFormat="1" applyFont="1" applyFill="1" applyBorder="1" applyAlignment="1" applyProtection="1">
      <alignment horizontal="center" vertical="center"/>
    </xf>
    <xf numFmtId="41" fontId="11" fillId="6" borderId="21" xfId="0" applyNumberFormat="1" applyFont="1" applyFill="1" applyBorder="1" applyProtection="1">
      <alignment vertical="center"/>
    </xf>
    <xf numFmtId="41" fontId="11" fillId="6" borderId="23" xfId="0" applyNumberFormat="1" applyFont="1" applyFill="1" applyBorder="1" applyProtection="1">
      <alignment vertical="center"/>
    </xf>
    <xf numFmtId="41" fontId="11" fillId="6" borderId="23" xfId="0" applyNumberFormat="1" applyFont="1" applyFill="1" applyBorder="1" applyAlignment="1" applyProtection="1">
      <alignment horizontal="center" vertical="center"/>
    </xf>
    <xf numFmtId="41" fontId="11" fillId="0" borderId="23" xfId="0" applyNumberFormat="1" applyFont="1" applyFill="1" applyBorder="1" applyProtection="1">
      <alignment vertical="center"/>
    </xf>
    <xf numFmtId="41" fontId="11" fillId="0" borderId="23" xfId="0" applyNumberFormat="1" applyFont="1" applyFill="1" applyBorder="1" applyAlignment="1" applyProtection="1">
      <alignment horizontal="center" vertical="center"/>
    </xf>
    <xf numFmtId="41" fontId="11" fillId="6" borderId="26" xfId="0" applyNumberFormat="1" applyFont="1" applyFill="1" applyBorder="1" applyAlignment="1" applyProtection="1">
      <alignment horizontal="center" vertical="center"/>
    </xf>
    <xf numFmtId="41" fontId="11" fillId="6" borderId="38" xfId="0" applyNumberFormat="1" applyFont="1" applyFill="1" applyBorder="1" applyProtection="1">
      <alignment vertical="center"/>
    </xf>
    <xf numFmtId="41" fontId="11" fillId="6" borderId="38" xfId="0" applyNumberFormat="1" applyFont="1" applyFill="1" applyBorder="1" applyAlignment="1" applyProtection="1">
      <alignment horizontal="center" vertical="center"/>
    </xf>
    <xf numFmtId="41" fontId="11" fillId="6" borderId="38" xfId="0" applyNumberFormat="1" applyFont="1" applyFill="1" applyBorder="1" applyAlignment="1">
      <alignment horizontal="right" vertical="center"/>
    </xf>
    <xf numFmtId="41" fontId="11" fillId="6" borderId="38" xfId="1" applyNumberFormat="1" applyFont="1" applyFill="1" applyBorder="1" applyAlignment="1">
      <alignment horizontal="right" vertical="center"/>
    </xf>
    <xf numFmtId="41" fontId="11" fillId="6" borderId="25" xfId="0" applyNumberFormat="1" applyFont="1" applyFill="1" applyBorder="1" applyProtection="1">
      <alignment vertical="center"/>
    </xf>
    <xf numFmtId="41" fontId="11" fillId="6" borderId="22" xfId="0" applyNumberFormat="1" applyFont="1" applyFill="1" applyBorder="1" applyAlignment="1">
      <alignment horizontal="left" vertical="center"/>
    </xf>
    <xf numFmtId="41" fontId="11" fillId="6" borderId="32" xfId="0" applyNumberFormat="1" applyFont="1" applyFill="1" applyBorder="1" applyProtection="1">
      <alignment vertical="center"/>
    </xf>
    <xf numFmtId="41" fontId="11" fillId="6" borderId="41" xfId="0" applyNumberFormat="1" applyFont="1" applyFill="1" applyBorder="1" applyProtection="1">
      <alignment vertical="center"/>
    </xf>
    <xf numFmtId="41" fontId="11" fillId="6" borderId="26" xfId="0" applyNumberFormat="1" applyFont="1" applyFill="1" applyBorder="1" applyProtection="1">
      <alignment vertical="center"/>
    </xf>
    <xf numFmtId="41" fontId="14" fillId="0" borderId="53" xfId="0" applyNumberFormat="1" applyFont="1" applyFill="1" applyBorder="1">
      <alignment vertical="center"/>
    </xf>
    <xf numFmtId="41" fontId="14" fillId="0" borderId="21" xfId="0" applyNumberFormat="1" applyFont="1" applyFill="1" applyBorder="1" applyAlignment="1">
      <alignment vertical="center"/>
    </xf>
    <xf numFmtId="41" fontId="14" fillId="7" borderId="22" xfId="0" applyNumberFormat="1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vertical="center"/>
    </xf>
    <xf numFmtId="41" fontId="14" fillId="7" borderId="21" xfId="0" applyNumberFormat="1" applyFont="1" applyFill="1" applyBorder="1" applyAlignment="1">
      <alignment horizontal="center" vertical="center"/>
    </xf>
    <xf numFmtId="41" fontId="14" fillId="7" borderId="21" xfId="0" applyNumberFormat="1" applyFont="1" applyFill="1" applyBorder="1">
      <alignment vertical="center"/>
    </xf>
    <xf numFmtId="41" fontId="14" fillId="7" borderId="22" xfId="16" applyNumberFormat="1" applyFont="1" applyFill="1" applyBorder="1">
      <alignment vertical="center"/>
    </xf>
    <xf numFmtId="41" fontId="14" fillId="7" borderId="21" xfId="16" applyNumberFormat="1" applyFont="1" applyFill="1" applyBorder="1">
      <alignment vertical="center"/>
    </xf>
    <xf numFmtId="41" fontId="14" fillId="7" borderId="53" xfId="0" applyNumberFormat="1" applyFont="1" applyFill="1" applyBorder="1">
      <alignment vertical="center"/>
    </xf>
    <xf numFmtId="41" fontId="14" fillId="7" borderId="21" xfId="0" applyNumberFormat="1" applyFont="1" applyFill="1" applyBorder="1" applyAlignment="1">
      <alignment horizontal="right" vertical="center"/>
    </xf>
    <xf numFmtId="41" fontId="11" fillId="6" borderId="10" xfId="0" applyNumberFormat="1" applyFont="1" applyFill="1" applyBorder="1">
      <alignment vertical="center"/>
    </xf>
    <xf numFmtId="41" fontId="11" fillId="6" borderId="34" xfId="0" applyNumberFormat="1" applyFont="1" applyFill="1" applyBorder="1" applyAlignment="1">
      <alignment horizontal="center" vertical="center"/>
    </xf>
    <xf numFmtId="41" fontId="11" fillId="6" borderId="10" xfId="0" applyNumberFormat="1" applyFont="1" applyFill="1" applyBorder="1" applyAlignment="1">
      <alignment horizontal="center" vertical="center"/>
    </xf>
    <xf numFmtId="41" fontId="11" fillId="6" borderId="10" xfId="0" applyNumberFormat="1" applyFont="1" applyFill="1" applyBorder="1" applyAlignment="1">
      <alignment horizontal="right" vertical="center"/>
    </xf>
    <xf numFmtId="41" fontId="11" fillId="6" borderId="10" xfId="1" applyNumberFormat="1" applyFont="1" applyFill="1" applyBorder="1" applyAlignment="1">
      <alignment horizontal="right" vertical="center"/>
    </xf>
    <xf numFmtId="41" fontId="44" fillId="0" borderId="23" xfId="0" applyNumberFormat="1" applyFont="1" applyFill="1" applyBorder="1">
      <alignment vertical="center"/>
    </xf>
    <xf numFmtId="41" fontId="44" fillId="0" borderId="24" xfId="16" applyNumberFormat="1" applyFont="1" applyFill="1" applyBorder="1">
      <alignment vertical="center"/>
    </xf>
    <xf numFmtId="41" fontId="44" fillId="0" borderId="23" xfId="16" applyNumberFormat="1" applyFont="1" applyFill="1" applyBorder="1">
      <alignment vertical="center"/>
    </xf>
    <xf numFmtId="41" fontId="44" fillId="0" borderId="49" xfId="0" applyNumberFormat="1" applyFont="1" applyFill="1" applyBorder="1">
      <alignment vertical="center"/>
    </xf>
    <xf numFmtId="41" fontId="11" fillId="33" borderId="27" xfId="0" applyNumberFormat="1" applyFont="1" applyFill="1" applyBorder="1" applyAlignment="1">
      <alignment horizontal="center" vertical="center"/>
    </xf>
    <xf numFmtId="41" fontId="14" fillId="7" borderId="35" xfId="0" applyNumberFormat="1" applyFont="1" applyFill="1" applyBorder="1" applyAlignment="1">
      <alignment vertical="center"/>
    </xf>
    <xf numFmtId="41" fontId="14" fillId="7" borderId="25" xfId="0" applyNumberFormat="1" applyFont="1" applyFill="1" applyBorder="1">
      <alignment vertical="center"/>
    </xf>
    <xf numFmtId="41" fontId="11" fillId="0" borderId="10" xfId="0" applyNumberFormat="1" applyFont="1" applyBorder="1">
      <alignment vertical="center"/>
    </xf>
    <xf numFmtId="41" fontId="11" fillId="0" borderId="28" xfId="0" applyNumberFormat="1" applyFont="1" applyBorder="1" applyAlignment="1">
      <alignment horizontal="center" vertical="center"/>
    </xf>
    <xf numFmtId="41" fontId="11" fillId="0" borderId="25" xfId="0" applyNumberFormat="1" applyFont="1" applyBorder="1" applyAlignment="1">
      <alignment horizontal="center" vertical="center"/>
    </xf>
    <xf numFmtId="41" fontId="11" fillId="0" borderId="25" xfId="0" applyNumberFormat="1" applyFont="1" applyBorder="1" applyAlignment="1">
      <alignment horizontal="right" vertical="center"/>
    </xf>
    <xf numFmtId="41" fontId="11" fillId="0" borderId="25" xfId="1" applyNumberFormat="1" applyFont="1" applyBorder="1" applyAlignment="1">
      <alignment horizontal="right" vertical="center"/>
    </xf>
    <xf numFmtId="0" fontId="23" fillId="0" borderId="0" xfId="0" applyFont="1">
      <alignment vertical="center"/>
    </xf>
    <xf numFmtId="41" fontId="49" fillId="0" borderId="0" xfId="0" applyNumberFormat="1" applyFont="1">
      <alignment vertical="center"/>
    </xf>
    <xf numFmtId="41" fontId="23" fillId="0" borderId="0" xfId="0" applyNumberFormat="1" applyFont="1">
      <alignment vertical="center"/>
    </xf>
    <xf numFmtId="191" fontId="23" fillId="0" borderId="0" xfId="0" applyNumberFormat="1" applyFont="1">
      <alignment vertical="center"/>
    </xf>
    <xf numFmtId="192" fontId="23" fillId="0" borderId="0" xfId="0" applyNumberFormat="1" applyFont="1">
      <alignment vertical="center"/>
    </xf>
    <xf numFmtId="0" fontId="11" fillId="6" borderId="42" xfId="0" applyFont="1" applyFill="1" applyBorder="1" applyAlignment="1">
      <alignment horizontal="center" vertical="center"/>
    </xf>
    <xf numFmtId="41" fontId="11" fillId="6" borderId="41" xfId="16" applyFont="1" applyFill="1" applyBorder="1">
      <alignment vertical="center"/>
    </xf>
    <xf numFmtId="176" fontId="11" fillId="6" borderId="55" xfId="0" applyNumberFormat="1" applyFont="1" applyFill="1" applyBorder="1">
      <alignment vertical="center"/>
    </xf>
    <xf numFmtId="0" fontId="45" fillId="0" borderId="24" xfId="0" applyFont="1" applyFill="1" applyBorder="1" applyAlignment="1">
      <alignment horizontal="center" vertical="center"/>
    </xf>
    <xf numFmtId="0" fontId="11" fillId="0" borderId="164" xfId="0" applyFont="1" applyFill="1" applyBorder="1">
      <alignment vertical="center"/>
    </xf>
    <xf numFmtId="176" fontId="11" fillId="0" borderId="165" xfId="0" applyNumberFormat="1" applyFont="1" applyFill="1" applyBorder="1">
      <alignment vertical="center"/>
    </xf>
    <xf numFmtId="41" fontId="11" fillId="0" borderId="165" xfId="16" applyFont="1" applyFill="1" applyBorder="1">
      <alignment vertical="center"/>
    </xf>
    <xf numFmtId="176" fontId="11" fillId="0" borderId="166" xfId="0" applyNumberFormat="1" applyFont="1" applyFill="1" applyBorder="1">
      <alignment vertical="center"/>
    </xf>
    <xf numFmtId="0" fontId="11" fillId="0" borderId="164" xfId="0" applyFont="1" applyFill="1" applyBorder="1" applyProtection="1">
      <alignment vertical="center"/>
    </xf>
    <xf numFmtId="0" fontId="11" fillId="0" borderId="164" xfId="0" applyFont="1" applyFill="1" applyBorder="1" applyAlignment="1" applyProtection="1">
      <alignment horizontal="center" vertical="center"/>
    </xf>
    <xf numFmtId="3" fontId="11" fillId="0" borderId="164" xfId="0" applyNumberFormat="1" applyFont="1" applyFill="1" applyBorder="1" applyAlignment="1">
      <alignment horizontal="center" vertical="center"/>
    </xf>
    <xf numFmtId="176" fontId="11" fillId="0" borderId="164" xfId="0" applyNumberFormat="1" applyFont="1" applyFill="1" applyBorder="1">
      <alignment vertical="center"/>
    </xf>
    <xf numFmtId="41" fontId="11" fillId="0" borderId="36" xfId="16" applyFont="1" applyFill="1" applyBorder="1">
      <alignment vertical="center"/>
    </xf>
    <xf numFmtId="41" fontId="11" fillId="0" borderId="164" xfId="16" applyFont="1" applyFill="1" applyBorder="1">
      <alignment vertical="center"/>
    </xf>
    <xf numFmtId="0" fontId="11" fillId="6" borderId="41" xfId="0" applyFont="1" applyFill="1" applyBorder="1" applyAlignment="1" applyProtection="1">
      <alignment horizontal="center" vertical="center"/>
    </xf>
    <xf numFmtId="0" fontId="11" fillId="6" borderId="25" xfId="0" applyFont="1" applyFill="1" applyBorder="1" applyAlignment="1" applyProtection="1">
      <alignment horizontal="center" vertical="center"/>
    </xf>
    <xf numFmtId="41" fontId="11" fillId="6" borderId="25" xfId="16" applyFont="1" applyFill="1" applyBorder="1">
      <alignment vertical="center"/>
    </xf>
    <xf numFmtId="0" fontId="11" fillId="0" borderId="150" xfId="0" applyFont="1" applyFill="1" applyBorder="1" applyAlignment="1">
      <alignment horizontal="center" vertical="center"/>
    </xf>
    <xf numFmtId="0" fontId="11" fillId="0" borderId="167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3" fontId="11" fillId="6" borderId="48" xfId="0" applyNumberFormat="1" applyFont="1" applyFill="1" applyBorder="1" applyAlignment="1">
      <alignment horizontal="center" vertical="center"/>
    </xf>
    <xf numFmtId="176" fontId="11" fillId="6" borderId="48" xfId="0" applyNumberFormat="1" applyFont="1" applyFill="1" applyBorder="1">
      <alignment vertical="center"/>
    </xf>
    <xf numFmtId="41" fontId="11" fillId="6" borderId="48" xfId="16" applyFont="1" applyFill="1" applyBorder="1">
      <alignment vertical="center"/>
    </xf>
    <xf numFmtId="176" fontId="11" fillId="6" borderId="168" xfId="0" applyNumberFormat="1" applyFont="1" applyFill="1" applyBorder="1">
      <alignment vertical="center"/>
    </xf>
    <xf numFmtId="0" fontId="11" fillId="0" borderId="48" xfId="0" applyFont="1" applyFill="1" applyBorder="1" applyAlignment="1">
      <alignment horizontal="center" vertical="center"/>
    </xf>
    <xf numFmtId="3" fontId="11" fillId="6" borderId="21" xfId="0" applyNumberFormat="1" applyFont="1" applyFill="1" applyBorder="1" applyAlignment="1">
      <alignment horizontal="right" vertical="center"/>
    </xf>
    <xf numFmtId="0" fontId="11" fillId="6" borderId="41" xfId="0" applyFont="1" applyFill="1" applyBorder="1" applyAlignment="1">
      <alignment horizontal="center" vertical="center"/>
    </xf>
    <xf numFmtId="0" fontId="11" fillId="0" borderId="165" xfId="0" applyFont="1" applyFill="1" applyBorder="1">
      <alignment vertical="center"/>
    </xf>
    <xf numFmtId="0" fontId="11" fillId="0" borderId="169" xfId="0" applyFont="1" applyFill="1" applyBorder="1" applyAlignment="1">
      <alignment horizontal="center" vertical="center"/>
    </xf>
    <xf numFmtId="0" fontId="11" fillId="0" borderId="165" xfId="0" applyFont="1" applyFill="1" applyBorder="1" applyAlignment="1">
      <alignment horizontal="center" vertical="center"/>
    </xf>
    <xf numFmtId="3" fontId="11" fillId="0" borderId="165" xfId="0" applyNumberFormat="1" applyFont="1" applyFill="1" applyBorder="1" applyAlignment="1">
      <alignment horizontal="center" vertical="center"/>
    </xf>
    <xf numFmtId="41" fontId="11" fillId="0" borderId="169" xfId="16" applyFont="1" applyFill="1" applyBorder="1">
      <alignment vertical="center"/>
    </xf>
    <xf numFmtId="3" fontId="11" fillId="0" borderId="165" xfId="0" applyNumberFormat="1" applyFont="1" applyFill="1" applyBorder="1" applyAlignment="1">
      <alignment horizontal="right" vertical="center"/>
    </xf>
    <xf numFmtId="41" fontId="11" fillId="0" borderId="165" xfId="1" applyFont="1" applyFill="1" applyBorder="1" applyAlignment="1">
      <alignment horizontal="right" vertical="center"/>
    </xf>
    <xf numFmtId="3" fontId="11" fillId="0" borderId="169" xfId="0" applyNumberFormat="1" applyFont="1" applyFill="1" applyBorder="1" applyAlignment="1">
      <alignment horizontal="right" vertical="center"/>
    </xf>
    <xf numFmtId="3" fontId="11" fillId="0" borderId="170" xfId="0" applyNumberFormat="1" applyFont="1" applyFill="1" applyBorder="1" applyAlignment="1">
      <alignment horizontal="right" vertical="center"/>
    </xf>
    <xf numFmtId="3" fontId="11" fillId="0" borderId="171" xfId="0" applyNumberFormat="1" applyFont="1" applyFill="1" applyBorder="1" applyAlignment="1">
      <alignment horizontal="right" vertical="center"/>
    </xf>
    <xf numFmtId="3" fontId="11" fillId="0" borderId="166" xfId="0" applyNumberFormat="1" applyFont="1" applyFill="1" applyBorder="1" applyAlignment="1">
      <alignment horizontal="right" vertical="center"/>
    </xf>
    <xf numFmtId="3" fontId="11" fillId="0" borderId="172" xfId="0" applyNumberFormat="1" applyFont="1" applyFill="1" applyBorder="1" applyAlignment="1">
      <alignment horizontal="right" vertical="center"/>
    </xf>
    <xf numFmtId="3" fontId="11" fillId="6" borderId="42" xfId="0" applyNumberFormat="1" applyFont="1" applyFill="1" applyBorder="1" applyAlignment="1">
      <alignment horizontal="right" vertical="center"/>
    </xf>
    <xf numFmtId="3" fontId="11" fillId="6" borderId="75" xfId="0" applyNumberFormat="1" applyFont="1" applyFill="1" applyBorder="1" applyAlignment="1">
      <alignment horizontal="right" vertical="center"/>
    </xf>
    <xf numFmtId="3" fontId="11" fillId="6" borderId="55" xfId="0" applyNumberFormat="1" applyFont="1" applyFill="1" applyBorder="1" applyAlignment="1">
      <alignment horizontal="right" vertical="center"/>
    </xf>
    <xf numFmtId="3" fontId="11" fillId="6" borderId="90" xfId="0" applyNumberFormat="1" applyFont="1" applyFill="1" applyBorder="1" applyAlignment="1">
      <alignment horizontal="right" vertical="center"/>
    </xf>
    <xf numFmtId="0" fontId="11" fillId="0" borderId="82" xfId="0" applyFont="1" applyFill="1" applyBorder="1">
      <alignment vertical="center"/>
    </xf>
    <xf numFmtId="0" fontId="11" fillId="33" borderId="23" xfId="0" applyFont="1" applyFill="1" applyBorder="1">
      <alignment vertical="center"/>
    </xf>
    <xf numFmtId="0" fontId="11" fillId="33" borderId="24" xfId="0" applyFont="1" applyFill="1" applyBorder="1" applyAlignment="1">
      <alignment horizontal="center" vertical="center"/>
    </xf>
    <xf numFmtId="0" fontId="11" fillId="33" borderId="23" xfId="0" applyFont="1" applyFill="1" applyBorder="1" applyAlignment="1">
      <alignment horizontal="center" vertical="center"/>
    </xf>
    <xf numFmtId="0" fontId="13" fillId="0" borderId="41" xfId="0" applyFont="1" applyFill="1" applyBorder="1">
      <alignment vertical="center"/>
    </xf>
    <xf numFmtId="26" fontId="11" fillId="6" borderId="165" xfId="0" applyNumberFormat="1" applyFont="1" applyFill="1" applyBorder="1">
      <alignment vertical="center"/>
    </xf>
    <xf numFmtId="177" fontId="11" fillId="0" borderId="165" xfId="16" applyNumberFormat="1" applyFont="1" applyFill="1" applyBorder="1">
      <alignment vertical="center"/>
    </xf>
    <xf numFmtId="177" fontId="11" fillId="6" borderId="165" xfId="16" applyNumberFormat="1" applyFont="1" applyFill="1" applyBorder="1">
      <alignment vertical="center"/>
    </xf>
    <xf numFmtId="41" fontId="11" fillId="0" borderId="165" xfId="1" applyNumberFormat="1" applyFont="1" applyFill="1" applyBorder="1" applyAlignment="1">
      <alignment horizontal="right" vertical="center"/>
    </xf>
    <xf numFmtId="3" fontId="11" fillId="0" borderId="165" xfId="0" applyNumberFormat="1" applyFont="1" applyBorder="1" applyAlignment="1">
      <alignment horizontal="right" vertical="center"/>
    </xf>
    <xf numFmtId="3" fontId="11" fillId="6" borderId="165" xfId="0" applyNumberFormat="1" applyFont="1" applyFill="1" applyBorder="1" applyAlignment="1">
      <alignment horizontal="right" vertical="center"/>
    </xf>
    <xf numFmtId="0" fontId="11" fillId="0" borderId="25" xfId="0" applyFont="1" applyFill="1" applyBorder="1" applyAlignment="1">
      <alignment horizontal="left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19" xfId="1" applyFont="1" applyFill="1" applyBorder="1" applyAlignment="1">
      <alignment horizontal="center" vertical="center"/>
    </xf>
    <xf numFmtId="41" fontId="5" fillId="2" borderId="58" xfId="1" applyFont="1" applyFill="1" applyBorder="1" applyAlignment="1">
      <alignment horizontal="center" vertical="center"/>
    </xf>
    <xf numFmtId="41" fontId="5" fillId="2" borderId="79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center" vertical="center"/>
    </xf>
    <xf numFmtId="0" fontId="23" fillId="0" borderId="153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2" fillId="9" borderId="40" xfId="0" applyFont="1" applyFill="1" applyBorder="1" applyAlignment="1">
      <alignment horizontal="center" vertical="center"/>
    </xf>
    <xf numFmtId="41" fontId="4" fillId="10" borderId="120" xfId="1" applyFont="1" applyFill="1" applyBorder="1" applyAlignment="1">
      <alignment horizontal="center" vertical="center"/>
    </xf>
    <xf numFmtId="41" fontId="4" fillId="10" borderId="121" xfId="1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1" fontId="4" fillId="8" borderId="118" xfId="1" applyFont="1" applyFill="1" applyBorder="1" applyAlignment="1">
      <alignment horizontal="center" vertical="center"/>
    </xf>
    <xf numFmtId="41" fontId="4" fillId="8" borderId="119" xfId="1" applyFont="1" applyFill="1" applyBorder="1" applyAlignment="1">
      <alignment horizontal="center" vertical="center"/>
    </xf>
    <xf numFmtId="41" fontId="4" fillId="8" borderId="37" xfId="1" applyFont="1" applyFill="1" applyBorder="1" applyAlignment="1">
      <alignment horizontal="center" vertical="center"/>
    </xf>
    <xf numFmtId="41" fontId="4" fillId="8" borderId="50" xfId="1" applyFont="1" applyFill="1" applyBorder="1" applyAlignment="1">
      <alignment horizontal="center" vertical="center"/>
    </xf>
    <xf numFmtId="41" fontId="4" fillId="8" borderId="117" xfId="1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8" borderId="110" xfId="0" applyFont="1" applyFill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/>
    </xf>
    <xf numFmtId="0" fontId="22" fillId="8" borderId="112" xfId="0" applyFont="1" applyFill="1" applyBorder="1" applyAlignment="1">
      <alignment horizontal="center" vertical="center"/>
    </xf>
    <xf numFmtId="41" fontId="4" fillId="10" borderId="114" xfId="1" applyFont="1" applyFill="1" applyBorder="1" applyAlignment="1">
      <alignment horizontal="center" vertical="center"/>
    </xf>
    <xf numFmtId="41" fontId="4" fillId="10" borderId="116" xfId="1" applyFont="1" applyFill="1" applyBorder="1" applyAlignment="1">
      <alignment horizontal="center" vertical="center"/>
    </xf>
    <xf numFmtId="41" fontId="4" fillId="10" borderId="115" xfId="1" applyFont="1" applyFill="1" applyBorder="1" applyAlignment="1">
      <alignment horizontal="center" vertical="center"/>
    </xf>
    <xf numFmtId="0" fontId="5" fillId="2" borderId="156" xfId="0" applyFont="1" applyFill="1" applyBorder="1" applyAlignment="1">
      <alignment horizontal="center" vertical="center"/>
    </xf>
    <xf numFmtId="0" fontId="5" fillId="2" borderId="159" xfId="0" applyFont="1" applyFill="1" applyBorder="1" applyAlignment="1">
      <alignment horizontal="center" vertical="center"/>
    </xf>
    <xf numFmtId="0" fontId="5" fillId="2" borderId="160" xfId="0" applyFont="1" applyFill="1" applyBorder="1" applyAlignment="1">
      <alignment horizontal="center" vertical="center"/>
    </xf>
    <xf numFmtId="0" fontId="2" fillId="6" borderId="157" xfId="0" applyFont="1" applyFill="1" applyBorder="1" applyAlignment="1">
      <alignment horizontal="center" vertical="center"/>
    </xf>
    <xf numFmtId="0" fontId="5" fillId="2" borderId="15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2" borderId="161" xfId="0" applyFont="1" applyFill="1" applyBorder="1" applyAlignment="1">
      <alignment horizontal="center" vertical="center"/>
    </xf>
  </cellXfs>
  <cellStyles count="379">
    <cellStyle name="20% - 강조색1 2" xfId="73"/>
    <cellStyle name="20% - 강조색1 2 2" xfId="74"/>
    <cellStyle name="20% - 강조색1 3" xfId="75"/>
    <cellStyle name="20% - 강조색2 2" xfId="76"/>
    <cellStyle name="20% - 강조색2 2 2" xfId="77"/>
    <cellStyle name="20% - 강조색2 3" xfId="78"/>
    <cellStyle name="20% - 강조색3 2" xfId="79"/>
    <cellStyle name="20% - 강조색3 2 2" xfId="80"/>
    <cellStyle name="20% - 강조색3 3" xfId="81"/>
    <cellStyle name="20% - 강조색4 2" xfId="82"/>
    <cellStyle name="20% - 강조색4 2 2" xfId="83"/>
    <cellStyle name="20% - 강조색4 3" xfId="84"/>
    <cellStyle name="20% - 강조색5 2" xfId="85"/>
    <cellStyle name="20% - 강조색5 2 2" xfId="86"/>
    <cellStyle name="20% - 강조색5 3" xfId="87"/>
    <cellStyle name="20% - 강조색6 2" xfId="88"/>
    <cellStyle name="20% - 강조색6 2 2" xfId="89"/>
    <cellStyle name="20% - 강조색6 3" xfId="90"/>
    <cellStyle name="40% - 강조색1 2" xfId="91"/>
    <cellStyle name="40% - 강조색1 2 2" xfId="92"/>
    <cellStyle name="40% - 강조색1 3" xfId="93"/>
    <cellStyle name="40% - 강조색2 2" xfId="94"/>
    <cellStyle name="40% - 강조색2 2 2" xfId="95"/>
    <cellStyle name="40% - 강조색2 3" xfId="96"/>
    <cellStyle name="40% - 강조색3 2" xfId="97"/>
    <cellStyle name="40% - 강조색3 2 2" xfId="98"/>
    <cellStyle name="40% - 강조색3 3" xfId="99"/>
    <cellStyle name="40% - 강조색4 2" xfId="100"/>
    <cellStyle name="40% - 강조색4 2 2" xfId="101"/>
    <cellStyle name="40% - 강조색4 3" xfId="102"/>
    <cellStyle name="40% - 강조색5 2" xfId="103"/>
    <cellStyle name="40% - 강조색5 2 2" xfId="104"/>
    <cellStyle name="40% - 강조색5 3" xfId="105"/>
    <cellStyle name="40% - 강조색6 2" xfId="106"/>
    <cellStyle name="40% - 강조색6 2 2" xfId="107"/>
    <cellStyle name="40% - 강조색6 3" xfId="108"/>
    <cellStyle name="60% - 강조색1 2" xfId="109"/>
    <cellStyle name="60% - 강조색1 2 2" xfId="110"/>
    <cellStyle name="60% - 강조색1 3" xfId="111"/>
    <cellStyle name="60% - 강조색2 2" xfId="112"/>
    <cellStyle name="60% - 강조색2 2 2" xfId="113"/>
    <cellStyle name="60% - 강조색2 3" xfId="114"/>
    <cellStyle name="60% - 강조색3 2" xfId="115"/>
    <cellStyle name="60% - 강조색3 2 2" xfId="116"/>
    <cellStyle name="60% - 강조색3 3" xfId="117"/>
    <cellStyle name="60% - 강조색4 2" xfId="118"/>
    <cellStyle name="60% - 강조색4 2 2" xfId="119"/>
    <cellStyle name="60% - 강조색4 3" xfId="120"/>
    <cellStyle name="60% - 강조색5 2" xfId="121"/>
    <cellStyle name="60% - 강조색5 2 2" xfId="122"/>
    <cellStyle name="60% - 강조색5 3" xfId="123"/>
    <cellStyle name="60% - 강조색6 2" xfId="124"/>
    <cellStyle name="60% - 강조색6 2 2" xfId="125"/>
    <cellStyle name="60% - 강조색6 3" xfId="126"/>
    <cellStyle name="Normal_2008년 마감진행(공장별출고, 선적) (1)" xfId="18"/>
    <cellStyle name="Normál_C03(12.09)" xfId="7"/>
    <cellStyle name="강조색1 2" xfId="127"/>
    <cellStyle name="강조색1 2 2" xfId="128"/>
    <cellStyle name="강조색1 3" xfId="129"/>
    <cellStyle name="강조색2 2" xfId="130"/>
    <cellStyle name="강조색2 2 2" xfId="131"/>
    <cellStyle name="강조색2 3" xfId="132"/>
    <cellStyle name="강조색3 2" xfId="19"/>
    <cellStyle name="강조색3 2 2" xfId="134"/>
    <cellStyle name="강조색3 2 3" xfId="133"/>
    <cellStyle name="강조색3 3" xfId="135"/>
    <cellStyle name="강조색4 2" xfId="136"/>
    <cellStyle name="강조색4 2 2" xfId="137"/>
    <cellStyle name="강조색4 3" xfId="138"/>
    <cellStyle name="강조색5 2" xfId="139"/>
    <cellStyle name="강조색5 2 2" xfId="140"/>
    <cellStyle name="강조색5 3" xfId="141"/>
    <cellStyle name="강조색6 2" xfId="142"/>
    <cellStyle name="강조색6 2 2" xfId="143"/>
    <cellStyle name="강조색6 3" xfId="144"/>
    <cellStyle name="경고문 2" xfId="145"/>
    <cellStyle name="경고문 2 2" xfId="146"/>
    <cellStyle name="경고문 3" xfId="147"/>
    <cellStyle name="계산 2" xfId="148"/>
    <cellStyle name="계산 2 2" xfId="149"/>
    <cellStyle name="계산 3" xfId="150"/>
    <cellStyle name="适中" xfId="151"/>
    <cellStyle name="나쁨 2" xfId="152"/>
    <cellStyle name="나쁨 2 2" xfId="153"/>
    <cellStyle name="나쁨 3" xfId="154"/>
    <cellStyle name="메모 2" xfId="11"/>
    <cellStyle name="메모 2 2" xfId="156"/>
    <cellStyle name="메모 2 2 2" xfId="322"/>
    <cellStyle name="메모 2 3" xfId="321"/>
    <cellStyle name="메모 2 4" xfId="155"/>
    <cellStyle name="메모 3" xfId="8"/>
    <cellStyle name="메모 3 2" xfId="323"/>
    <cellStyle name="메모 3 3" xfId="157"/>
    <cellStyle name="百分比 2" xfId="158"/>
    <cellStyle name="百分比 2 2" xfId="324"/>
    <cellStyle name="百分比 3" xfId="159"/>
    <cellStyle name="百分比 3 2" xfId="325"/>
    <cellStyle name="백분율" xfId="378" builtinId="5"/>
    <cellStyle name="백분율 2" xfId="5"/>
    <cellStyle name="백분율 2 2" xfId="20"/>
    <cellStyle name="백분율 2 2 2" xfId="161"/>
    <cellStyle name="백분율 2 2 3" xfId="160"/>
    <cellStyle name="백분율 2 3" xfId="162"/>
    <cellStyle name="백분율 2 4" xfId="374"/>
    <cellStyle name="백분율 2 5" xfId="56"/>
    <cellStyle name="백분율 3" xfId="57"/>
    <cellStyle name="백분율 3 2" xfId="163"/>
    <cellStyle name="백분율 3 2 2" xfId="326"/>
    <cellStyle name="백분율 4" xfId="58"/>
    <cellStyle name="백분율 4 2" xfId="165"/>
    <cellStyle name="백분율 4 2 2" xfId="328"/>
    <cellStyle name="백분율 4 3" xfId="164"/>
    <cellStyle name="백분율 4 3 2" xfId="327"/>
    <cellStyle name="백분율 5" xfId="55"/>
    <cellStyle name="백분율 5 2" xfId="166"/>
    <cellStyle name="백분율 5 2 2" xfId="329"/>
    <cellStyle name="백분율 6" xfId="370"/>
    <cellStyle name="常规 10" xfId="167"/>
    <cellStyle name="常规 11" xfId="168"/>
    <cellStyle name="常规 11 2" xfId="169"/>
    <cellStyle name="常规 11 2 2" xfId="331"/>
    <cellStyle name="常规 11 3" xfId="170"/>
    <cellStyle name="常规 11 3 2" xfId="332"/>
    <cellStyle name="常规 11 4" xfId="171"/>
    <cellStyle name="常规 11 4 2" xfId="333"/>
    <cellStyle name="常规 11 5" xfId="330"/>
    <cellStyle name="常规 12" xfId="172"/>
    <cellStyle name="常规 12 2" xfId="334"/>
    <cellStyle name="常规 13" xfId="173"/>
    <cellStyle name="常规 13 2" xfId="335"/>
    <cellStyle name="常规 14" xfId="174"/>
    <cellStyle name="常规 14 2" xfId="336"/>
    <cellStyle name="常规 2" xfId="30"/>
    <cellStyle name="常规 2 10" xfId="175"/>
    <cellStyle name="常规 2 11" xfId="176"/>
    <cellStyle name="常规 2 12" xfId="177"/>
    <cellStyle name="常规 2 13" xfId="178"/>
    <cellStyle name="常规 2 14" xfId="179"/>
    <cellStyle name="常规 2 15" xfId="180"/>
    <cellStyle name="常规 2 16" xfId="181"/>
    <cellStyle name="常规 2 17" xfId="182"/>
    <cellStyle name="常规 2 18" xfId="183"/>
    <cellStyle name="常规 2 19" xfId="184"/>
    <cellStyle name="常规 2 2" xfId="185"/>
    <cellStyle name="常规 2 2 10" xfId="186"/>
    <cellStyle name="常规 2 2 10 2" xfId="187"/>
    <cellStyle name="常规 2 2 10 2 2" xfId="339"/>
    <cellStyle name="常规 2 2 10 3" xfId="188"/>
    <cellStyle name="常规 2 2 10 3 2" xfId="340"/>
    <cellStyle name="常规 2 2 10 4" xfId="338"/>
    <cellStyle name="常规 2 2 11" xfId="189"/>
    <cellStyle name="常规 2 2 11 2" xfId="341"/>
    <cellStyle name="常规 2 2 12" xfId="190"/>
    <cellStyle name="常规 2 2 12 2" xfId="342"/>
    <cellStyle name="常规 2 2 13" xfId="337"/>
    <cellStyle name="常规 2 2 2" xfId="191"/>
    <cellStyle name="常规 2 2 2 2" xfId="343"/>
    <cellStyle name="常规 2 2 3" xfId="192"/>
    <cellStyle name="常规 2 2 3 2" xfId="344"/>
    <cellStyle name="常规 2 2 4" xfId="193"/>
    <cellStyle name="常规 2 2 4 2" xfId="345"/>
    <cellStyle name="常规 2 2 5" xfId="194"/>
    <cellStyle name="常规 2 2 5 2" xfId="346"/>
    <cellStyle name="常规 2 2 6" xfId="195"/>
    <cellStyle name="常规 2 2 6 2" xfId="347"/>
    <cellStyle name="常规 2 2 7" xfId="196"/>
    <cellStyle name="常规 2 2 7 2" xfId="348"/>
    <cellStyle name="常规 2 2 8" xfId="197"/>
    <cellStyle name="常规 2 2 8 2" xfId="349"/>
    <cellStyle name="常规 2 2 9" xfId="198"/>
    <cellStyle name="常规 2 2 9 2" xfId="350"/>
    <cellStyle name="常规 2 20" xfId="199"/>
    <cellStyle name="常规 2 21" xfId="200"/>
    <cellStyle name="常规 2 21 2" xfId="201"/>
    <cellStyle name="常规 2 22" xfId="202"/>
    <cellStyle name="常规 2 23" xfId="203"/>
    <cellStyle name="常规 2 3" xfId="204"/>
    <cellStyle name="常规 2 4" xfId="205"/>
    <cellStyle name="常规 2 5" xfId="206"/>
    <cellStyle name="常规 2 6" xfId="207"/>
    <cellStyle name="常规 2 7" xfId="208"/>
    <cellStyle name="常规 2 8" xfId="209"/>
    <cellStyle name="常规 2 9" xfId="210"/>
    <cellStyle name="常规 3" xfId="31"/>
    <cellStyle name="常规 3 2" xfId="211"/>
    <cellStyle name="常规 3 2 2" xfId="212"/>
    <cellStyle name="常规 3 2 2 2" xfId="352"/>
    <cellStyle name="常规 3 2 3" xfId="351"/>
    <cellStyle name="常规 3 3" xfId="213"/>
    <cellStyle name="常规 3 3 2" xfId="353"/>
    <cellStyle name="常规 4" xfId="32"/>
    <cellStyle name="常规 4 2" xfId="214"/>
    <cellStyle name="常规 4 2 2" xfId="215"/>
    <cellStyle name="常规 4 2 2 2" xfId="355"/>
    <cellStyle name="常规 4 2 3" xfId="354"/>
    <cellStyle name="常规 4 3" xfId="216"/>
    <cellStyle name="常规 4 3 2" xfId="356"/>
    <cellStyle name="常规 5" xfId="33"/>
    <cellStyle name="常规 5 2" xfId="217"/>
    <cellStyle name="常规 5 2 2" xfId="218"/>
    <cellStyle name="常规 5 2 2 2" xfId="358"/>
    <cellStyle name="常规 5 2 3" xfId="357"/>
    <cellStyle name="常规 5 3" xfId="219"/>
    <cellStyle name="常规 5 3 2" xfId="220"/>
    <cellStyle name="常规 5 3 2 2" xfId="360"/>
    <cellStyle name="常规 5 3 3" xfId="359"/>
    <cellStyle name="常规 5 4" xfId="221"/>
    <cellStyle name="常规 5 4 2" xfId="361"/>
    <cellStyle name="常规 6" xfId="34"/>
    <cellStyle name="常规 6 2" xfId="222"/>
    <cellStyle name="常规 7" xfId="35"/>
    <cellStyle name="常规 7 2" xfId="223"/>
    <cellStyle name="常规 8" xfId="224"/>
    <cellStyle name="常规 8 2" xfId="225"/>
    <cellStyle name="常规 8 3" xfId="226"/>
    <cellStyle name="常规 9" xfId="227"/>
    <cellStyle name="常规_0706-14制造编码管理台帐" xfId="228"/>
    <cellStyle name="설명 텍스트 2" xfId="229"/>
    <cellStyle name="설명 텍스트 2 2" xfId="230"/>
    <cellStyle name="설명 텍스트 3" xfId="231"/>
    <cellStyle name="셀 확인 2" xfId="232"/>
    <cellStyle name="셀 확인 2 2" xfId="233"/>
    <cellStyle name="셀 확인 3" xfId="234"/>
    <cellStyle name="쉼표 [0]" xfId="1" builtinId="6"/>
    <cellStyle name="쉼표 [0] 2" xfId="2"/>
    <cellStyle name="쉼표 [0] 2 13" xfId="376"/>
    <cellStyle name="쉼표 [0] 2 2" xfId="12"/>
    <cellStyle name="쉼표 [0] 2 2 2" xfId="37"/>
    <cellStyle name="쉼표 [0] 2 2 3" xfId="236"/>
    <cellStyle name="쉼표 [0] 2 2 4" xfId="53"/>
    <cellStyle name="쉼표 [0] 2 3" xfId="22"/>
    <cellStyle name="쉼표 [0] 2 3 2" xfId="38"/>
    <cellStyle name="쉼표 [0] 2 3 2 2" xfId="238"/>
    <cellStyle name="쉼표 [0] 2 3 2 2 2" xfId="362"/>
    <cellStyle name="쉼표 [0] 2 3 3" xfId="239"/>
    <cellStyle name="쉼표 [0] 2 3 4" xfId="237"/>
    <cellStyle name="쉼표 [0] 2 4" xfId="36"/>
    <cellStyle name="쉼표 [0] 2 4 2" xfId="241"/>
    <cellStyle name="쉼표 [0] 2 4 3" xfId="240"/>
    <cellStyle name="쉼표 [0] 2 5" xfId="242"/>
    <cellStyle name="쉼표 [0] 2 6" xfId="235"/>
    <cellStyle name="쉼표 [0] 2 7" xfId="373"/>
    <cellStyle name="쉼표 [0] 2 8" xfId="59"/>
    <cellStyle name="쉼표 [0] 3" xfId="9"/>
    <cellStyle name="쉼표 [0] 3 2" xfId="13"/>
    <cellStyle name="쉼표 [0] 3 2 2" xfId="243"/>
    <cellStyle name="쉼표 [0] 3 2 3" xfId="60"/>
    <cellStyle name="쉼표 [0] 3 3" xfId="16"/>
    <cellStyle name="쉼표 [0] 3 3 2" xfId="244"/>
    <cellStyle name="쉼표 [0] 3 4" xfId="23"/>
    <cellStyle name="쉼표 [0] 3 4 2" xfId="245"/>
    <cellStyle name="쉼표 [0] 3 5" xfId="39"/>
    <cellStyle name="쉼표 [0] 4" xfId="6"/>
    <cellStyle name="쉼표 [0] 4 2" xfId="24"/>
    <cellStyle name="쉼표 [0] 4 2 2" xfId="247"/>
    <cellStyle name="쉼표 [0] 4 3" xfId="40"/>
    <cellStyle name="쉼표 [0] 4 3 2" xfId="248"/>
    <cellStyle name="쉼표 [0] 4 4" xfId="246"/>
    <cellStyle name="쉼표 [0] 5" xfId="25"/>
    <cellStyle name="쉼표 [0] 5 2" xfId="250"/>
    <cellStyle name="쉼표 [0] 5 3" xfId="249"/>
    <cellStyle name="쉼표 [0] 5 4" xfId="61"/>
    <cellStyle name="쉼표 [0] 6" xfId="21"/>
    <cellStyle name="쉼표 [0] 6 2" xfId="251"/>
    <cellStyle name="쉼표 [0] 6 3" xfId="371"/>
    <cellStyle name="쉼표 [0] 6 4" xfId="62"/>
    <cellStyle name="쉼표 [0] 7" xfId="252"/>
    <cellStyle name="쉼표 [0] 8" xfId="253"/>
    <cellStyle name="쉼표 [0] 8 2" xfId="363"/>
    <cellStyle name="쉼표 [0] 9" xfId="369"/>
    <cellStyle name="쉼표 2" xfId="26"/>
    <cellStyle name="쉼표 2 2" xfId="42"/>
    <cellStyle name="쉼표 2 2 2" xfId="255"/>
    <cellStyle name="쉼표 2 2 2 2" xfId="256"/>
    <cellStyle name="쉼표 2 2 2 2 2" xfId="364"/>
    <cellStyle name="쉼표 2 2 3" xfId="257"/>
    <cellStyle name="쉼표 2 2 4" xfId="254"/>
    <cellStyle name="쉼표 2 3" xfId="41"/>
    <cellStyle name="쉼표 2 4" xfId="258"/>
    <cellStyle name="쉼표 3" xfId="43"/>
    <cellStyle name="쉼표 3 2" xfId="259"/>
    <cellStyle name="스타일 1" xfId="44"/>
    <cellStyle name="스타일 1 2" xfId="260"/>
    <cellStyle name="样式 1" xfId="45"/>
    <cellStyle name="样式 1 2" xfId="261"/>
    <cellStyle name="연결된 셀 2" xfId="262"/>
    <cellStyle name="연결된 셀 2 2" xfId="263"/>
    <cellStyle name="연결된 셀 3" xfId="264"/>
    <cellStyle name="요약 2" xfId="265"/>
    <cellStyle name="요약 2 2" xfId="266"/>
    <cellStyle name="요약 3" xfId="267"/>
    <cellStyle name="입력 2" xfId="268"/>
    <cellStyle name="입력 2 2" xfId="269"/>
    <cellStyle name="입력 3" xfId="270"/>
    <cellStyle name="제목 1 2" xfId="271"/>
    <cellStyle name="제목 1 2 2" xfId="272"/>
    <cellStyle name="제목 1 3" xfId="273"/>
    <cellStyle name="제목 2 2" xfId="274"/>
    <cellStyle name="제목 2 2 2" xfId="275"/>
    <cellStyle name="제목 2 3" xfId="276"/>
    <cellStyle name="제목 3 2" xfId="277"/>
    <cellStyle name="제목 3 2 2" xfId="278"/>
    <cellStyle name="제목 3 3" xfId="279"/>
    <cellStyle name="제목 4 2" xfId="280"/>
    <cellStyle name="제목 4 2 2" xfId="281"/>
    <cellStyle name="제목 4 3" xfId="282"/>
    <cellStyle name="제목 5" xfId="283"/>
    <cellStyle name="제목 5 2" xfId="284"/>
    <cellStyle name="제목 6" xfId="285"/>
    <cellStyle name="좋음 2" xfId="286"/>
    <cellStyle name="좋음 2 2" xfId="287"/>
    <cellStyle name="좋음 3" xfId="288"/>
    <cellStyle name="差_2012년 경영계획 (제조지별 물량배분-가공비) 111006 - 생산관리" xfId="289"/>
    <cellStyle name="差_2012년 경영계획 (제조지별 물량배분-가공비) 111006 - 생산관리_2012年8月营业计划" xfId="290"/>
    <cellStyle name="千位分隔[0] 2" xfId="291"/>
    <cellStyle name="千位分隔[0] 2 2" xfId="365"/>
    <cellStyle name="千位分隔[0] 3" xfId="292"/>
    <cellStyle name="千位分隔[0] 4" xfId="293"/>
    <cellStyle name="千位分隔[0] 5" xfId="294"/>
    <cellStyle name="千位分隔[0]_2008年9月份计划" xfId="295"/>
    <cellStyle name="출력 2" xfId="296"/>
    <cellStyle name="출력 2 2" xfId="297"/>
    <cellStyle name="출력 3" xfId="298"/>
    <cellStyle name="콤마 [0]_laroux" xfId="46"/>
    <cellStyle name="콤마_laroux" xfId="47"/>
    <cellStyle name="통화 [0] 2" xfId="4"/>
    <cellStyle name="통화 [0] 2 2" xfId="48"/>
    <cellStyle name="통화 [0] 2 2 2" xfId="299"/>
    <cellStyle name="통화 [0] 2 2 2 2" xfId="366"/>
    <cellStyle name="통화 [0] 2 2 3" xfId="63"/>
    <cellStyle name="통화 [0] 3" xfId="27"/>
    <cellStyle name="표준" xfId="0" builtinId="0"/>
    <cellStyle name="표준 10" xfId="72"/>
    <cellStyle name="표준 10 2 2" xfId="375"/>
    <cellStyle name="표준 11" xfId="367"/>
    <cellStyle name="표준 12" xfId="368"/>
    <cellStyle name="표준 191" xfId="15"/>
    <cellStyle name="표준 2" xfId="3"/>
    <cellStyle name="표준 2 19" xfId="64"/>
    <cellStyle name="표준 2 2" xfId="14"/>
    <cellStyle name="표준 2 2 2" xfId="50"/>
    <cellStyle name="표준 2 2 2 2" xfId="302"/>
    <cellStyle name="표준 2 2 3" xfId="303"/>
    <cellStyle name="표준 2 2 3 2" xfId="377"/>
    <cellStyle name="표준 2 2 4" xfId="301"/>
    <cellStyle name="표준 2 2_2012年8月营业计划" xfId="304"/>
    <cellStyle name="표준 2 3" xfId="49"/>
    <cellStyle name="표준 2 3 2" xfId="305"/>
    <cellStyle name="표준 2 4" xfId="306"/>
    <cellStyle name="표준 2 5" xfId="300"/>
    <cellStyle name="표준 2 6" xfId="372"/>
    <cellStyle name="표준 2_2012年8月营业计划" xfId="307"/>
    <cellStyle name="표준 3" xfId="10"/>
    <cellStyle name="표준 3 2" xfId="51"/>
    <cellStyle name="표준 3 2 2" xfId="66"/>
    <cellStyle name="표준 3 2 3" xfId="308"/>
    <cellStyle name="표준 3 3" xfId="67"/>
    <cellStyle name="표준 3 3 2" xfId="309"/>
    <cellStyle name="표준 3 4" xfId="65"/>
    <cellStyle name="표준 3_2012年8月营业计划" xfId="310"/>
    <cellStyle name="표준 4" xfId="28"/>
    <cellStyle name="표준 4 2" xfId="52"/>
    <cellStyle name="표준 4 2 2" xfId="69"/>
    <cellStyle name="표준 4 2 2 2" xfId="312"/>
    <cellStyle name="표준 4 3" xfId="313"/>
    <cellStyle name="표준 4 4" xfId="311"/>
    <cellStyle name="표준 4 5" xfId="68"/>
    <cellStyle name="표준 5" xfId="29"/>
    <cellStyle name="표준 5 2" xfId="314"/>
    <cellStyle name="표준 5 3" xfId="54"/>
    <cellStyle name="표준 6" xfId="17"/>
    <cellStyle name="표준 6 2" xfId="315"/>
    <cellStyle name="표준 6 3" xfId="70"/>
    <cellStyle name="표준 7" xfId="71"/>
    <cellStyle name="표준 7 2" xfId="316"/>
    <cellStyle name="표준 8" xfId="317"/>
    <cellStyle name="표준 9" xfId="318"/>
    <cellStyle name="好_2012년 경영계획 (제조지별 물량배분-가공비) 111006 - 생산관리" xfId="319"/>
    <cellStyle name="好_2012년 경영계획 (제조지별 물량배분-가공비) 111006 - 생산관리_2012年8月营业计划" xfId="3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54032;&#47588;&#44228;&#54925;&#49436;(&#51060;&#49345;&#54617;)/2021&#45380;/2&#50900;/2.%20(1&#52264;%20&#49373;&#54032;)%202&#50900;%20&#50689;&#50629;&#54032;&#47588;%20&#51088;&#47308;(20210202)-&#49373;&#54032;&#48320;&#44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계획서(세부)"/>
      <sheetName val="비교분석(판매)"/>
      <sheetName val="매출 변동 내역"/>
      <sheetName val="21년 주요 모델 물동량 전체"/>
      <sheetName val="폐기리스트"/>
    </sheetNames>
    <sheetDataSet>
      <sheetData sheetId="0">
        <row r="8">
          <cell r="E8" t="str">
            <v>PD22A0_BPNVC(A)</v>
          </cell>
          <cell r="F8" t="str">
            <v>467D</v>
          </cell>
          <cell r="G8">
            <v>7.29</v>
          </cell>
          <cell r="H8">
            <v>0</v>
          </cell>
        </row>
        <row r="9">
          <cell r="E9" t="str">
            <v>L22S0Q_EPN</v>
          </cell>
          <cell r="F9" t="str">
            <v>692A</v>
          </cell>
          <cell r="G9">
            <v>3.3</v>
          </cell>
          <cell r="H9">
            <v>0</v>
          </cell>
        </row>
        <row r="10">
          <cell r="E10" t="str">
            <v>L23S0DMN_FPN</v>
          </cell>
          <cell r="F10" t="str">
            <v>746D</v>
          </cell>
          <cell r="G10">
            <v>4.3</v>
          </cell>
          <cell r="H10">
            <v>0</v>
          </cell>
        </row>
        <row r="11">
          <cell r="E11" t="str">
            <v>L23S0DSR_MPN</v>
          </cell>
          <cell r="F11" t="str">
            <v>746F</v>
          </cell>
          <cell r="G11">
            <v>3.5</v>
          </cell>
          <cell r="H11">
            <v>0</v>
          </cell>
        </row>
        <row r="12">
          <cell r="E12" t="str">
            <v>L23S0DSR_RPN</v>
          </cell>
          <cell r="F12" t="str">
            <v>746G</v>
          </cell>
          <cell r="G12">
            <v>3.8</v>
          </cell>
          <cell r="H12">
            <v>0</v>
          </cell>
        </row>
        <row r="13">
          <cell r="E13" t="str">
            <v>L32E1P_KPN</v>
          </cell>
          <cell r="F13" t="str">
            <v>869A</v>
          </cell>
          <cell r="G13">
            <v>7</v>
          </cell>
          <cell r="H13">
            <v>0</v>
          </cell>
        </row>
        <row r="14">
          <cell r="E14" t="str">
            <v>L32E1P_KPN V</v>
          </cell>
          <cell r="F14" t="str">
            <v>869B</v>
          </cell>
          <cell r="G14">
            <v>6.2</v>
          </cell>
          <cell r="H14">
            <v>0</v>
          </cell>
        </row>
        <row r="15">
          <cell r="E15" t="str">
            <v>L32E1N_KPN</v>
          </cell>
          <cell r="F15" t="str">
            <v>870A</v>
          </cell>
          <cell r="G15">
            <v>7</v>
          </cell>
          <cell r="H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E17" t="str">
            <v>L23S0D_EPN</v>
          </cell>
          <cell r="F17" t="str">
            <v>746A</v>
          </cell>
          <cell r="G17">
            <v>3.4</v>
          </cell>
          <cell r="H17">
            <v>0</v>
          </cell>
        </row>
        <row r="18">
          <cell r="E18" t="str">
            <v>L23S0DN_EPN</v>
          </cell>
          <cell r="F18" t="str">
            <v>746B</v>
          </cell>
          <cell r="G18">
            <v>3.5</v>
          </cell>
          <cell r="H18">
            <v>0</v>
          </cell>
        </row>
        <row r="19">
          <cell r="E19" t="str">
            <v>L32S0X_EPN</v>
          </cell>
          <cell r="F19" t="str">
            <v>750A</v>
          </cell>
          <cell r="G19">
            <v>7.2</v>
          </cell>
          <cell r="H19">
            <v>0</v>
          </cell>
        </row>
        <row r="20">
          <cell r="E20" t="str">
            <v>L32S0XN_EPN</v>
          </cell>
          <cell r="F20" t="str">
            <v>750B</v>
          </cell>
          <cell r="G20">
            <v>12.19</v>
          </cell>
          <cell r="H20">
            <v>0</v>
          </cell>
        </row>
        <row r="21">
          <cell r="E21" t="str">
            <v>F24SFD_APN</v>
          </cell>
          <cell r="F21" t="str">
            <v>1122A</v>
          </cell>
          <cell r="G21">
            <v>7.55</v>
          </cell>
          <cell r="H21">
            <v>0</v>
          </cell>
        </row>
        <row r="22">
          <cell r="E22" t="str">
            <v>F24SFDN_APN</v>
          </cell>
          <cell r="F22" t="str">
            <v>1122B</v>
          </cell>
          <cell r="G22">
            <v>7.9</v>
          </cell>
          <cell r="H22">
            <v>0</v>
          </cell>
        </row>
        <row r="23"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E24" t="str">
            <v>F32E1P_KPN</v>
          </cell>
          <cell r="F24" t="str">
            <v>882A</v>
          </cell>
          <cell r="G24">
            <v>10</v>
          </cell>
          <cell r="H24">
            <v>0</v>
          </cell>
        </row>
        <row r="25">
          <cell r="E25" t="str">
            <v>F32E1P_RPN</v>
          </cell>
          <cell r="F25" t="str">
            <v>882B</v>
          </cell>
          <cell r="G25">
            <v>8</v>
          </cell>
          <cell r="H25">
            <v>0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E28" t="str">
            <v>P32SF_MPN</v>
          </cell>
          <cell r="F28" t="str">
            <v>844D</v>
          </cell>
          <cell r="G28">
            <v>4.5</v>
          </cell>
          <cell r="H28">
            <v>0</v>
          </cell>
        </row>
        <row r="29">
          <cell r="E29" t="str">
            <v>P32SFN_MPN</v>
          </cell>
          <cell r="F29" t="str">
            <v>844E</v>
          </cell>
          <cell r="G29">
            <v>5</v>
          </cell>
          <cell r="H29">
            <v>0</v>
          </cell>
        </row>
        <row r="30">
          <cell r="E30" t="str">
            <v>P230NQ_NPN</v>
          </cell>
          <cell r="F30" t="str">
            <v>933A</v>
          </cell>
          <cell r="G30">
            <v>16</v>
          </cell>
          <cell r="H30">
            <v>0</v>
          </cell>
        </row>
        <row r="31">
          <cell r="E31" t="str">
            <v>P230NQ_NPN  C</v>
          </cell>
          <cell r="F31" t="str">
            <v>933A</v>
          </cell>
          <cell r="G31">
            <v>18.7</v>
          </cell>
          <cell r="H31">
            <v>0</v>
          </cell>
        </row>
        <row r="32">
          <cell r="E32" t="str">
            <v>P230NQ_TPN</v>
          </cell>
          <cell r="F32" t="str">
            <v>1066B</v>
          </cell>
          <cell r="G32">
            <v>19.3</v>
          </cell>
          <cell r="H32">
            <v>0</v>
          </cell>
        </row>
        <row r="33">
          <cell r="E33" t="str">
            <v>P270NQ_NPN</v>
          </cell>
          <cell r="F33" t="str">
            <v>934A</v>
          </cell>
          <cell r="G33">
            <v>21.1</v>
          </cell>
          <cell r="H33">
            <v>0</v>
          </cell>
        </row>
        <row r="34">
          <cell r="E34" t="str">
            <v>P270NQB_NPN</v>
          </cell>
          <cell r="F34" t="str">
            <v>934B</v>
          </cell>
          <cell r="G34">
            <v>18</v>
          </cell>
          <cell r="H34">
            <v>0</v>
          </cell>
        </row>
        <row r="35">
          <cell r="E35" t="str">
            <v>P270NQB_NPN C</v>
          </cell>
          <cell r="F35" t="str">
            <v>934B</v>
          </cell>
          <cell r="G35">
            <v>20.89</v>
          </cell>
          <cell r="H35">
            <v>0</v>
          </cell>
        </row>
        <row r="36">
          <cell r="E36" t="str">
            <v>P270NQ_TPN</v>
          </cell>
          <cell r="F36" t="str">
            <v>1066A</v>
          </cell>
          <cell r="G36">
            <v>21.2</v>
          </cell>
          <cell r="H36">
            <v>0</v>
          </cell>
        </row>
        <row r="37">
          <cell r="E37" t="str">
            <v>L55SA8NA_APN</v>
          </cell>
          <cell r="F37" t="str">
            <v>1114A</v>
          </cell>
          <cell r="G37">
            <v>31.73</v>
          </cell>
          <cell r="H37">
            <v>0</v>
          </cell>
        </row>
        <row r="38">
          <cell r="E38" t="str">
            <v>L55SA9NA_APN</v>
          </cell>
          <cell r="F38" t="str">
            <v>1114B</v>
          </cell>
          <cell r="G38">
            <v>34.380000000000003</v>
          </cell>
          <cell r="H38">
            <v>0</v>
          </cell>
        </row>
        <row r="39">
          <cell r="E39" t="str">
            <v>P55SA9N_APN</v>
          </cell>
          <cell r="F39" t="str">
            <v>1123A</v>
          </cell>
          <cell r="G39">
            <v>31.27</v>
          </cell>
          <cell r="H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E41" t="str">
            <v>SD25</v>
          </cell>
          <cell r="F41" t="str">
            <v>749A</v>
          </cell>
          <cell r="G41">
            <v>2.2999999999999998</v>
          </cell>
          <cell r="H41">
            <v>0</v>
          </cell>
        </row>
        <row r="42">
          <cell r="E42" t="str">
            <v>SD25  C</v>
          </cell>
          <cell r="F42" t="str">
            <v>749C</v>
          </cell>
          <cell r="G42">
            <v>2.2999999999999998</v>
          </cell>
          <cell r="H42">
            <v>0</v>
          </cell>
        </row>
        <row r="43">
          <cell r="E43" t="str">
            <v>P2514_TPN</v>
          </cell>
          <cell r="F43" t="str">
            <v>749D</v>
          </cell>
          <cell r="G43">
            <v>2.4</v>
          </cell>
          <cell r="H43">
            <v>0</v>
          </cell>
        </row>
        <row r="44">
          <cell r="E44" t="str">
            <v>P2514_TPN C</v>
          </cell>
          <cell r="F44" t="str">
            <v>749F</v>
          </cell>
          <cell r="G44">
            <v>2.6</v>
          </cell>
          <cell r="H44">
            <v>0</v>
          </cell>
        </row>
        <row r="45">
          <cell r="E45" t="str">
            <v>P2514N_TPN</v>
          </cell>
          <cell r="F45" t="str">
            <v>749E</v>
          </cell>
          <cell r="G45">
            <v>2.8</v>
          </cell>
          <cell r="H45">
            <v>0</v>
          </cell>
        </row>
        <row r="46">
          <cell r="E46" t="str">
            <v>P2514Z_FPN(VE)</v>
          </cell>
          <cell r="F46" t="str">
            <v>842A</v>
          </cell>
          <cell r="G46">
            <v>3</v>
          </cell>
          <cell r="H46">
            <v>0</v>
          </cell>
        </row>
        <row r="47">
          <cell r="E47" t="str">
            <v>P2514Z_FPN  C</v>
          </cell>
          <cell r="F47" t="str">
            <v>842B</v>
          </cell>
          <cell r="G47">
            <v>4.34</v>
          </cell>
          <cell r="H47">
            <v>0</v>
          </cell>
        </row>
        <row r="48">
          <cell r="E48" t="str">
            <v>P2514Z_FPN  HF</v>
          </cell>
          <cell r="F48" t="str">
            <v>842D</v>
          </cell>
          <cell r="G48">
            <v>3.2</v>
          </cell>
          <cell r="H48">
            <v>0</v>
          </cell>
        </row>
        <row r="49">
          <cell r="E49" t="str">
            <v>P2514Z_TPN</v>
          </cell>
          <cell r="F49" t="str">
            <v>842E</v>
          </cell>
          <cell r="G49">
            <v>3.3</v>
          </cell>
          <cell r="H49">
            <v>0</v>
          </cell>
        </row>
        <row r="50">
          <cell r="E50" t="str">
            <v>P2514Z_TPN C</v>
          </cell>
          <cell r="F50" t="str">
            <v>842F</v>
          </cell>
          <cell r="G50">
            <v>3</v>
          </cell>
          <cell r="H50">
            <v>0</v>
          </cell>
        </row>
        <row r="51">
          <cell r="E51" t="str">
            <v>P3514Z_FPN(VE)</v>
          </cell>
          <cell r="F51" t="str">
            <v>843A</v>
          </cell>
          <cell r="G51">
            <v>3.4</v>
          </cell>
          <cell r="H51">
            <v>0</v>
          </cell>
        </row>
        <row r="52">
          <cell r="E52" t="str">
            <v>P3514ZN_FPN</v>
          </cell>
          <cell r="F52" t="str">
            <v>843C</v>
          </cell>
          <cell r="G52">
            <v>4.8</v>
          </cell>
          <cell r="H52">
            <v>0</v>
          </cell>
        </row>
        <row r="53">
          <cell r="E53" t="str">
            <v>P3514Z_FPN  HF</v>
          </cell>
          <cell r="F53" t="str">
            <v>843D</v>
          </cell>
          <cell r="G53">
            <v>3.6</v>
          </cell>
          <cell r="H53">
            <v>0</v>
          </cell>
        </row>
        <row r="54">
          <cell r="E54" t="str">
            <v>P4519_APN</v>
          </cell>
          <cell r="F54" t="str">
            <v>1098A</v>
          </cell>
          <cell r="G54">
            <v>6</v>
          </cell>
          <cell r="H54">
            <v>0</v>
          </cell>
        </row>
        <row r="55">
          <cell r="E55" t="str">
            <v>P4519N_APN</v>
          </cell>
          <cell r="F55" t="str">
            <v>1098B</v>
          </cell>
          <cell r="G55">
            <v>6.35</v>
          </cell>
          <cell r="H55">
            <v>0</v>
          </cell>
        </row>
        <row r="56">
          <cell r="E56" t="str">
            <v>P4519S_APN</v>
          </cell>
          <cell r="F56" t="str">
            <v>1139A</v>
          </cell>
          <cell r="G56">
            <v>6</v>
          </cell>
          <cell r="H56">
            <v>0</v>
          </cell>
        </row>
        <row r="57">
          <cell r="E57" t="str">
            <v>P4519SN_APN</v>
          </cell>
          <cell r="F57" t="str">
            <v>1139B</v>
          </cell>
          <cell r="G57">
            <v>6.45</v>
          </cell>
          <cell r="H57">
            <v>0</v>
          </cell>
        </row>
        <row r="58">
          <cell r="E58" t="str">
            <v>P6519_APN</v>
          </cell>
          <cell r="F58" t="str">
            <v>1132A</v>
          </cell>
          <cell r="G58">
            <v>7.3</v>
          </cell>
          <cell r="H58">
            <v>0</v>
          </cell>
        </row>
        <row r="59">
          <cell r="E59" t="str">
            <v>P6519N_APN</v>
          </cell>
          <cell r="F59" t="str">
            <v>1132B</v>
          </cell>
          <cell r="G59">
            <v>7.75</v>
          </cell>
          <cell r="H59">
            <v>0</v>
          </cell>
        </row>
        <row r="60">
          <cell r="E60" t="str">
            <v>P10020_APN</v>
          </cell>
          <cell r="F60" t="str">
            <v>1138A</v>
          </cell>
          <cell r="G60">
            <v>12.9</v>
          </cell>
          <cell r="H60">
            <v>0</v>
          </cell>
        </row>
        <row r="61">
          <cell r="E61" t="str">
            <v>P10020N_APN</v>
          </cell>
          <cell r="F61" t="str">
            <v>1138B</v>
          </cell>
          <cell r="G61">
            <v>13.25</v>
          </cell>
          <cell r="H61">
            <v>0</v>
          </cell>
        </row>
        <row r="62"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E64" t="str">
            <v>PS30W-14J1</v>
          </cell>
          <cell r="F64" t="str">
            <v>394M</v>
          </cell>
          <cell r="G64">
            <v>3.37</v>
          </cell>
          <cell r="H64">
            <v>0</v>
          </cell>
        </row>
        <row r="65">
          <cell r="E65" t="str">
            <v>A2514_DPN</v>
          </cell>
          <cell r="F65" t="str">
            <v>591B</v>
          </cell>
          <cell r="G65">
            <v>2.9</v>
          </cell>
          <cell r="H65">
            <v>0</v>
          </cell>
        </row>
        <row r="66">
          <cell r="E66" t="str">
            <v>A2514_DPN-14</v>
          </cell>
          <cell r="F66" t="str">
            <v>719B</v>
          </cell>
          <cell r="G66">
            <v>2</v>
          </cell>
          <cell r="H66">
            <v>0</v>
          </cell>
        </row>
        <row r="67">
          <cell r="E67" t="str">
            <v>A2514_DPNI</v>
          </cell>
          <cell r="F67" t="str">
            <v>719C</v>
          </cell>
          <cell r="G67">
            <v>2.35</v>
          </cell>
          <cell r="H67">
            <v>0</v>
          </cell>
        </row>
        <row r="68">
          <cell r="E68" t="str">
            <v>A10024_APN</v>
          </cell>
          <cell r="F68" t="str">
            <v>1137A</v>
          </cell>
          <cell r="G68">
            <v>12.95</v>
          </cell>
          <cell r="H68">
            <v>0</v>
          </cell>
        </row>
        <row r="69">
          <cell r="E69" t="str">
            <v>A10024_EPN</v>
          </cell>
          <cell r="F69" t="str">
            <v>794A</v>
          </cell>
          <cell r="G69">
            <v>8.6</v>
          </cell>
          <cell r="H69">
            <v>0</v>
          </cell>
        </row>
        <row r="70">
          <cell r="E70" t="str">
            <v>A10024N_EPN</v>
          </cell>
          <cell r="F70" t="str">
            <v>794B</v>
          </cell>
          <cell r="G70">
            <v>9</v>
          </cell>
          <cell r="H70">
            <v>0</v>
          </cell>
        </row>
        <row r="71">
          <cell r="E71" t="str">
            <v>A10024S_EPN</v>
          </cell>
          <cell r="F71" t="str">
            <v>794D</v>
          </cell>
          <cell r="G71">
            <v>8.6999999999999993</v>
          </cell>
          <cell r="H71">
            <v>0</v>
          </cell>
        </row>
        <row r="72">
          <cell r="E72" t="str">
            <v>A14024_TPN</v>
          </cell>
          <cell r="F72" t="str">
            <v>1024A</v>
          </cell>
          <cell r="G72">
            <v>12.3</v>
          </cell>
          <cell r="H72">
            <v>0</v>
          </cell>
        </row>
        <row r="73">
          <cell r="E73" t="str">
            <v>A14024N_TPN</v>
          </cell>
          <cell r="F73" t="str">
            <v>1024B</v>
          </cell>
          <cell r="G73">
            <v>12.6</v>
          </cell>
          <cell r="H73">
            <v>0</v>
          </cell>
        </row>
        <row r="74">
          <cell r="E74" t="str">
            <v>A2514_FPN</v>
          </cell>
          <cell r="F74" t="str">
            <v>797A</v>
          </cell>
          <cell r="G74">
            <v>2.56</v>
          </cell>
          <cell r="H74">
            <v>0</v>
          </cell>
        </row>
        <row r="75">
          <cell r="E75" t="str">
            <v>A4514N_FPNA</v>
          </cell>
          <cell r="F75" t="str">
            <v>800C</v>
          </cell>
          <cell r="G75">
            <v>4</v>
          </cell>
          <cell r="H75">
            <v>0</v>
          </cell>
        </row>
        <row r="76">
          <cell r="E76" t="str">
            <v>A2514_MPNL</v>
          </cell>
          <cell r="F76" t="str">
            <v>917A</v>
          </cell>
          <cell r="G76">
            <v>2.5299999999999998</v>
          </cell>
          <cell r="H76">
            <v>0</v>
          </cell>
        </row>
        <row r="77">
          <cell r="E77" t="str">
            <v>A2514_RPN</v>
          </cell>
          <cell r="F77" t="str">
            <v>989A</v>
          </cell>
          <cell r="G77">
            <v>2.36</v>
          </cell>
          <cell r="H77">
            <v>0</v>
          </cell>
        </row>
        <row r="78">
          <cell r="E78" t="str">
            <v>A2514N_RPN</v>
          </cell>
          <cell r="F78" t="str">
            <v>989B</v>
          </cell>
          <cell r="G78">
            <v>2.81</v>
          </cell>
          <cell r="H78">
            <v>0</v>
          </cell>
        </row>
        <row r="79">
          <cell r="E79" t="str">
            <v>A3514_MPNL</v>
          </cell>
          <cell r="F79" t="str">
            <v>918A</v>
          </cell>
          <cell r="G79">
            <v>3.3</v>
          </cell>
          <cell r="H79">
            <v>0</v>
          </cell>
        </row>
        <row r="80">
          <cell r="E80" t="str">
            <v>A3514_RPN</v>
          </cell>
          <cell r="F80" t="str">
            <v>990A</v>
          </cell>
          <cell r="G80">
            <v>3.09</v>
          </cell>
          <cell r="H80">
            <v>0</v>
          </cell>
        </row>
        <row r="81">
          <cell r="E81" t="str">
            <v>A3514N_RPN</v>
          </cell>
          <cell r="F81" t="str">
            <v>990B</v>
          </cell>
          <cell r="G81">
            <v>3.44</v>
          </cell>
          <cell r="H81">
            <v>0</v>
          </cell>
        </row>
        <row r="82">
          <cell r="E82" t="str">
            <v>A3514_FPN(VE)</v>
          </cell>
          <cell r="F82" t="str">
            <v>832A</v>
          </cell>
          <cell r="G82">
            <v>2.6</v>
          </cell>
          <cell r="H82">
            <v>0</v>
          </cell>
        </row>
        <row r="83">
          <cell r="E83" t="str">
            <v>A3514_FPNT</v>
          </cell>
          <cell r="F83" t="str">
            <v>832D</v>
          </cell>
          <cell r="G83">
            <v>3.34</v>
          </cell>
          <cell r="H83">
            <v>0</v>
          </cell>
        </row>
        <row r="84">
          <cell r="E84" t="str">
            <v>A3612_DPNW</v>
          </cell>
          <cell r="F84" t="str">
            <v>112A</v>
          </cell>
          <cell r="G84">
            <v>4.4800000000000004</v>
          </cell>
          <cell r="H84">
            <v>0</v>
          </cell>
        </row>
        <row r="85">
          <cell r="E85" t="str">
            <v>A4514_FPN</v>
          </cell>
          <cell r="F85" t="str">
            <v>800B</v>
          </cell>
          <cell r="G85">
            <v>3.4</v>
          </cell>
          <cell r="H85">
            <v>0</v>
          </cell>
        </row>
        <row r="86">
          <cell r="E86" t="str">
            <v>A5919_KPNL</v>
          </cell>
          <cell r="F86" t="str">
            <v>887A</v>
          </cell>
          <cell r="G86">
            <v>4.5</v>
          </cell>
          <cell r="H86">
            <v>0</v>
          </cell>
        </row>
        <row r="87">
          <cell r="E87" t="str">
            <v>A5919_KPNL_TH</v>
          </cell>
          <cell r="F87" t="str">
            <v>887C</v>
          </cell>
          <cell r="G87">
            <v>5</v>
          </cell>
          <cell r="H87">
            <v>0</v>
          </cell>
        </row>
        <row r="88">
          <cell r="E88" t="str">
            <v>A5919_KPNL_WW</v>
          </cell>
          <cell r="F88" t="str">
            <v>887D</v>
          </cell>
          <cell r="G88">
            <v>4.5</v>
          </cell>
          <cell r="H88">
            <v>0</v>
          </cell>
        </row>
        <row r="89">
          <cell r="E89" t="str">
            <v>A5919_KPNL_WW(W)</v>
          </cell>
          <cell r="F89" t="str">
            <v>887E</v>
          </cell>
          <cell r="G89">
            <v>4.5999999999999996</v>
          </cell>
          <cell r="H89">
            <v>0</v>
          </cell>
        </row>
        <row r="90">
          <cell r="E90" t="str">
            <v>A5919_KPNL(W)</v>
          </cell>
          <cell r="F90" t="str">
            <v>887F</v>
          </cell>
          <cell r="G90">
            <v>4.4000000000000004</v>
          </cell>
          <cell r="H90">
            <v>0</v>
          </cell>
        </row>
        <row r="91">
          <cell r="E91" t="str">
            <v>A5919N_KPNL_ITE</v>
          </cell>
          <cell r="F91" t="str">
            <v>887G</v>
          </cell>
          <cell r="G91">
            <v>4.8</v>
          </cell>
          <cell r="H91">
            <v>0</v>
          </cell>
        </row>
        <row r="92">
          <cell r="E92" t="str">
            <v>A5919_KPNL_AR</v>
          </cell>
          <cell r="F92" t="str">
            <v>887H</v>
          </cell>
          <cell r="G92">
            <v>5.94</v>
          </cell>
          <cell r="H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E94" t="str">
            <v>A6024_FPNS(VE)</v>
          </cell>
          <cell r="F94" t="str">
            <v>799C</v>
          </cell>
          <cell r="G94">
            <v>5.71</v>
          </cell>
          <cell r="H94">
            <v>0</v>
          </cell>
        </row>
        <row r="95">
          <cell r="E95" t="str">
            <v>A10024_NPNT</v>
          </cell>
          <cell r="F95" t="str">
            <v>794G</v>
          </cell>
          <cell r="G95">
            <v>15.3</v>
          </cell>
          <cell r="H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E99" t="str">
            <v>A1514_EPN</v>
          </cell>
          <cell r="F99" t="str">
            <v>590C</v>
          </cell>
          <cell r="G99">
            <v>2.63</v>
          </cell>
          <cell r="H99">
            <v>0</v>
          </cell>
        </row>
        <row r="100">
          <cell r="E100" t="str">
            <v>A2514_RPN(BOE)</v>
          </cell>
          <cell r="F100" t="str">
            <v>989A</v>
          </cell>
          <cell r="G100">
            <v>2.75</v>
          </cell>
          <cell r="H100">
            <v>0</v>
          </cell>
        </row>
        <row r="101">
          <cell r="E101" t="str">
            <v>A2514N_RPN(BOE)</v>
          </cell>
          <cell r="F101" t="str">
            <v>989B</v>
          </cell>
          <cell r="G101">
            <v>3.29</v>
          </cell>
          <cell r="H101">
            <v>0</v>
          </cell>
        </row>
        <row r="102">
          <cell r="E102" t="str">
            <v>A2514_RPN(BOE)</v>
          </cell>
          <cell r="F102" t="str">
            <v>989A</v>
          </cell>
          <cell r="G102">
            <v>2.73</v>
          </cell>
          <cell r="H102">
            <v>0</v>
          </cell>
        </row>
        <row r="103">
          <cell r="E103" t="str">
            <v>A2514N_RPN(BOE)</v>
          </cell>
          <cell r="F103" t="str">
            <v>989B</v>
          </cell>
          <cell r="G103">
            <v>3.23</v>
          </cell>
          <cell r="H103">
            <v>0</v>
          </cell>
        </row>
        <row r="104">
          <cell r="E104" t="str">
            <v>A2514_RPN(BOE)</v>
          </cell>
          <cell r="F104" t="str">
            <v>989A</v>
          </cell>
          <cell r="G104">
            <v>2.77</v>
          </cell>
          <cell r="H104">
            <v>0</v>
          </cell>
        </row>
        <row r="105">
          <cell r="E105" t="str">
            <v>A2514N_RPN(BOE)</v>
          </cell>
          <cell r="F105" t="str">
            <v>989B</v>
          </cell>
          <cell r="G105">
            <v>3.31</v>
          </cell>
          <cell r="H105">
            <v>0</v>
          </cell>
        </row>
        <row r="106">
          <cell r="E106" t="str">
            <v>A3514_RPN</v>
          </cell>
          <cell r="F106" t="str">
            <v>990A</v>
          </cell>
          <cell r="G106">
            <v>3.38</v>
          </cell>
          <cell r="H106">
            <v>0</v>
          </cell>
        </row>
        <row r="107">
          <cell r="E107" t="str">
            <v>A3514N_RPN</v>
          </cell>
          <cell r="F107" t="str">
            <v>990B</v>
          </cell>
          <cell r="G107">
            <v>4.03</v>
          </cell>
          <cell r="H107">
            <v>0</v>
          </cell>
        </row>
        <row r="108">
          <cell r="E108" t="str">
            <v>A3514_FPN(PS)</v>
          </cell>
          <cell r="F108" t="str">
            <v>832A</v>
          </cell>
          <cell r="G108">
            <v>3.67</v>
          </cell>
          <cell r="H108">
            <v>0</v>
          </cell>
        </row>
        <row r="109">
          <cell r="E109" t="str">
            <v>V200SR_EPN V</v>
          </cell>
          <cell r="F109" t="str">
            <v>323D</v>
          </cell>
          <cell r="G109">
            <v>6.42</v>
          </cell>
          <cell r="H109">
            <v>0</v>
          </cell>
        </row>
        <row r="110">
          <cell r="E110" t="str">
            <v>V200SR_EPN V (CKD)</v>
          </cell>
          <cell r="F110" t="str">
            <v>323D</v>
          </cell>
          <cell r="G110">
            <v>7.82</v>
          </cell>
          <cell r="H110">
            <v>0</v>
          </cell>
        </row>
        <row r="111">
          <cell r="E111" t="str">
            <v>V200SRN_EPN V</v>
          </cell>
          <cell r="F111" t="str">
            <v>323E</v>
          </cell>
          <cell r="G111">
            <v>7.56</v>
          </cell>
          <cell r="H111">
            <v>0</v>
          </cell>
        </row>
        <row r="112">
          <cell r="E112" t="str">
            <v>V220S_MPN(VE)</v>
          </cell>
          <cell r="F112" t="str">
            <v>339A</v>
          </cell>
          <cell r="G112">
            <v>5.9</v>
          </cell>
          <cell r="H112">
            <v>0</v>
          </cell>
        </row>
        <row r="113">
          <cell r="E113" t="str">
            <v>V250S_APND</v>
          </cell>
          <cell r="F113" t="str">
            <v>미정</v>
          </cell>
          <cell r="G113">
            <v>8.1</v>
          </cell>
          <cell r="H113">
            <v>0</v>
          </cell>
        </row>
        <row r="114">
          <cell r="E114" t="str">
            <v>V250SN_APND</v>
          </cell>
          <cell r="F114">
            <v>0</v>
          </cell>
          <cell r="G114">
            <v>0</v>
          </cell>
          <cell r="H114">
            <v>0</v>
          </cell>
        </row>
        <row r="115">
          <cell r="E115" t="str">
            <v>A6024N_FPN(VE)</v>
          </cell>
          <cell r="F115" t="str">
            <v>799B</v>
          </cell>
          <cell r="G115">
            <v>7.13</v>
          </cell>
          <cell r="H115">
            <v>0</v>
          </cell>
        </row>
        <row r="116">
          <cell r="E116" t="str">
            <v>A4024_FPN</v>
          </cell>
          <cell r="F116" t="str">
            <v>862A</v>
          </cell>
          <cell r="G116">
            <v>5.18</v>
          </cell>
          <cell r="H116">
            <v>0</v>
          </cell>
        </row>
        <row r="117">
          <cell r="E117" t="str">
            <v>A4024_FPN(W)</v>
          </cell>
          <cell r="F117" t="str">
            <v>862A</v>
          </cell>
          <cell r="G117">
            <v>5.23</v>
          </cell>
          <cell r="H117">
            <v>0</v>
          </cell>
        </row>
        <row r="118">
          <cell r="E118" t="str">
            <v>A4024_FPN(D)</v>
          </cell>
          <cell r="F118" t="str">
            <v>862A</v>
          </cell>
          <cell r="G118">
            <v>5.18</v>
          </cell>
          <cell r="H118">
            <v>0</v>
          </cell>
        </row>
        <row r="119">
          <cell r="E119" t="str">
            <v>V100L_DPN2</v>
          </cell>
          <cell r="F119" t="str">
            <v>307C</v>
          </cell>
          <cell r="G119">
            <v>5.25</v>
          </cell>
          <cell r="H119">
            <v>0</v>
          </cell>
        </row>
        <row r="120">
          <cell r="E120" t="str">
            <v>V100LN_DPN2</v>
          </cell>
          <cell r="F120" t="str">
            <v>307D</v>
          </cell>
          <cell r="G120">
            <v>5.88</v>
          </cell>
          <cell r="H120">
            <v>0</v>
          </cell>
        </row>
        <row r="121">
          <cell r="E121" t="str">
            <v>V100S_APN</v>
          </cell>
          <cell r="F121" t="str">
            <v>3870A</v>
          </cell>
          <cell r="G121">
            <v>5.29</v>
          </cell>
          <cell r="H121">
            <v>0</v>
          </cell>
        </row>
        <row r="122">
          <cell r="E122" t="str">
            <v>V100SN_APN</v>
          </cell>
          <cell r="F122" t="str">
            <v>3870B</v>
          </cell>
          <cell r="G122">
            <v>5.64</v>
          </cell>
          <cell r="H122">
            <v>0</v>
          </cell>
        </row>
        <row r="123">
          <cell r="E123" t="str">
            <v>V125S_APN</v>
          </cell>
          <cell r="F123" t="str">
            <v>3871A</v>
          </cell>
          <cell r="G123">
            <v>6.22</v>
          </cell>
          <cell r="H123">
            <v>0</v>
          </cell>
        </row>
        <row r="124">
          <cell r="E124" t="str">
            <v>V125SN_APN</v>
          </cell>
          <cell r="F124" t="str">
            <v>3871B</v>
          </cell>
          <cell r="G124">
            <v>6.57</v>
          </cell>
          <cell r="H124">
            <v>0</v>
          </cell>
        </row>
        <row r="125">
          <cell r="E125" t="str">
            <v>V200SN_EPN</v>
          </cell>
          <cell r="F125" t="str">
            <v>323B</v>
          </cell>
          <cell r="G125">
            <v>7.68</v>
          </cell>
          <cell r="H125">
            <v>0</v>
          </cell>
        </row>
        <row r="126">
          <cell r="E126" t="str">
            <v>V200S_EPN V</v>
          </cell>
          <cell r="F126" t="str">
            <v>323C</v>
          </cell>
          <cell r="G126">
            <v>6.3900000000000006</v>
          </cell>
          <cell r="H126">
            <v>0</v>
          </cell>
        </row>
        <row r="127">
          <cell r="E127" t="str">
            <v>V200SR_EPN V</v>
          </cell>
          <cell r="F127" t="str">
            <v>323D</v>
          </cell>
          <cell r="G127">
            <v>6.37</v>
          </cell>
          <cell r="H127">
            <v>0</v>
          </cell>
        </row>
        <row r="128">
          <cell r="E128" t="str">
            <v>V200SRN_EPN V</v>
          </cell>
          <cell r="F128" t="str">
            <v>323E</v>
          </cell>
          <cell r="G128">
            <v>7.51</v>
          </cell>
          <cell r="H128">
            <v>0</v>
          </cell>
        </row>
        <row r="129">
          <cell r="E129" t="str">
            <v>V220S_MPN(VE)</v>
          </cell>
          <cell r="F129" t="str">
            <v>339A</v>
          </cell>
          <cell r="G129">
            <v>5.88</v>
          </cell>
          <cell r="H129">
            <v>0</v>
          </cell>
        </row>
        <row r="130">
          <cell r="E130" t="str">
            <v>V220S_MPN_VE</v>
          </cell>
          <cell r="F130" t="str">
            <v>339C</v>
          </cell>
          <cell r="G130">
            <v>5.95</v>
          </cell>
          <cell r="H130">
            <v>0</v>
          </cell>
        </row>
        <row r="131">
          <cell r="E131" t="str">
            <v>V220SN_MPN_VE</v>
          </cell>
          <cell r="F131" t="str">
            <v>339D</v>
          </cell>
          <cell r="G131">
            <v>6.33</v>
          </cell>
          <cell r="H131">
            <v>0</v>
          </cell>
        </row>
        <row r="132">
          <cell r="E132" t="str">
            <v>V250S_APN</v>
          </cell>
          <cell r="F132" t="str">
            <v>미정</v>
          </cell>
          <cell r="G132">
            <v>6.6</v>
          </cell>
          <cell r="H132">
            <v>0</v>
          </cell>
        </row>
        <row r="133">
          <cell r="E133" t="str">
            <v>V250SN_APN</v>
          </cell>
          <cell r="F133">
            <v>0</v>
          </cell>
          <cell r="G133">
            <v>0</v>
          </cell>
          <cell r="H133">
            <v>0</v>
          </cell>
        </row>
        <row r="134">
          <cell r="E134" t="str">
            <v>A6024N_FPN(VE)</v>
          </cell>
          <cell r="F134" t="str">
            <v>799B</v>
          </cell>
          <cell r="G134">
            <v>7.08</v>
          </cell>
          <cell r="H134">
            <v>0</v>
          </cell>
        </row>
        <row r="135">
          <cell r="E135" t="str">
            <v>A4024_FPN</v>
          </cell>
          <cell r="F135" t="str">
            <v>862A</v>
          </cell>
          <cell r="G135">
            <v>5.13</v>
          </cell>
          <cell r="H135">
            <v>0</v>
          </cell>
        </row>
        <row r="136">
          <cell r="E136" t="str">
            <v>A4024_FPN(TH)</v>
          </cell>
          <cell r="F136" t="str">
            <v>13976A</v>
          </cell>
          <cell r="G136">
            <v>5.13</v>
          </cell>
          <cell r="H136">
            <v>0</v>
          </cell>
        </row>
        <row r="137">
          <cell r="E137" t="str">
            <v>A10024_NPNTA</v>
          </cell>
          <cell r="F137" t="str">
            <v>2828A</v>
          </cell>
          <cell r="G137">
            <v>31.830000000000002</v>
          </cell>
          <cell r="H137">
            <v>0</v>
          </cell>
        </row>
        <row r="138">
          <cell r="E138" t="str">
            <v>A10024_NPNTE</v>
          </cell>
          <cell r="F138" t="str">
            <v>2828C</v>
          </cell>
          <cell r="G138">
            <v>30.91</v>
          </cell>
          <cell r="H138">
            <v>0</v>
          </cell>
        </row>
        <row r="139">
          <cell r="E139" t="str">
            <v>A10024_NPNTH</v>
          </cell>
          <cell r="F139" t="str">
            <v>2828D</v>
          </cell>
          <cell r="G139">
            <v>31.08</v>
          </cell>
          <cell r="H139">
            <v>0</v>
          </cell>
        </row>
        <row r="140">
          <cell r="E140" t="str">
            <v>A10024_NPNTK</v>
          </cell>
          <cell r="F140" t="str">
            <v>2828B</v>
          </cell>
          <cell r="G140">
            <v>31</v>
          </cell>
          <cell r="H140">
            <v>0</v>
          </cell>
        </row>
        <row r="141">
          <cell r="E141" t="str">
            <v>A10024_NPNTE(UK)</v>
          </cell>
          <cell r="F141" t="str">
            <v>2828E</v>
          </cell>
          <cell r="G141">
            <v>31.45</v>
          </cell>
          <cell r="H141">
            <v>0</v>
          </cell>
        </row>
        <row r="142">
          <cell r="E142" t="str">
            <v>A10024_NPNTE(TH)</v>
          </cell>
          <cell r="F142" t="str">
            <v>2828F</v>
          </cell>
          <cell r="G142">
            <v>31.4</v>
          </cell>
          <cell r="H142">
            <v>0</v>
          </cell>
        </row>
        <row r="143">
          <cell r="E143" t="str">
            <v>A10024_NPNTE(VN)</v>
          </cell>
          <cell r="F143" t="str">
            <v>2828G</v>
          </cell>
          <cell r="G143">
            <v>31.26</v>
          </cell>
          <cell r="H143">
            <v>0</v>
          </cell>
        </row>
        <row r="144"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E145" t="str">
            <v>PD-Board</v>
          </cell>
          <cell r="F145">
            <v>0</v>
          </cell>
          <cell r="G145">
            <v>0</v>
          </cell>
          <cell r="H145">
            <v>0</v>
          </cell>
        </row>
        <row r="146">
          <cell r="E146" t="str">
            <v>SMPS</v>
          </cell>
          <cell r="F146">
            <v>0</v>
          </cell>
          <cell r="G146">
            <v>0</v>
          </cell>
          <cell r="H146">
            <v>0</v>
          </cell>
        </row>
        <row r="147">
          <cell r="E147" t="str">
            <v>Adaptor</v>
          </cell>
          <cell r="F147">
            <v>0</v>
          </cell>
          <cell r="G147">
            <v>0</v>
          </cell>
          <cell r="H147">
            <v>0</v>
          </cell>
        </row>
        <row r="148"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E149" t="str">
            <v>PN002SHA(A)</v>
          </cell>
          <cell r="F149" t="str">
            <v>1375A</v>
          </cell>
          <cell r="G149">
            <v>3.6647357843716755</v>
          </cell>
          <cell r="H149">
            <v>4030</v>
          </cell>
        </row>
        <row r="150">
          <cell r="E150" t="str">
            <v>PN003SHA(B)</v>
          </cell>
          <cell r="F150" t="str">
            <v>3190B</v>
          </cell>
          <cell r="G150">
            <v>4.2740094755699447</v>
          </cell>
          <cell r="H150">
            <v>4700</v>
          </cell>
        </row>
        <row r="151">
          <cell r="E151" t="str">
            <v>PN003SHA(C)</v>
          </cell>
          <cell r="F151" t="str">
            <v>3190C</v>
          </cell>
          <cell r="G151">
            <v>4.1967135595224025</v>
          </cell>
          <cell r="H151">
            <v>4615</v>
          </cell>
        </row>
        <row r="152">
          <cell r="E152" t="str">
            <v>PN003SHA(D)</v>
          </cell>
          <cell r="F152" t="str">
            <v>3190D</v>
          </cell>
          <cell r="G152">
            <v>4.3285712986623262</v>
          </cell>
          <cell r="H152">
            <v>4760</v>
          </cell>
        </row>
        <row r="153">
          <cell r="E153" t="str">
            <v>PN003SHA(E)</v>
          </cell>
          <cell r="F153" t="str">
            <v>3190E</v>
          </cell>
          <cell r="G153">
            <v>4.1285112806569249</v>
          </cell>
          <cell r="H153">
            <v>4540</v>
          </cell>
        </row>
        <row r="154">
          <cell r="E154" t="str">
            <v>PN003SHA(F)</v>
          </cell>
          <cell r="F154" t="str">
            <v>3190F</v>
          </cell>
          <cell r="G154">
            <v>4.1285112806569249</v>
          </cell>
          <cell r="H154">
            <v>4540</v>
          </cell>
        </row>
        <row r="155">
          <cell r="E155" t="str">
            <v>PN004SHA(A)</v>
          </cell>
          <cell r="F155" t="str">
            <v>3822A</v>
          </cell>
          <cell r="G155">
            <v>3.910263988287396</v>
          </cell>
          <cell r="H155">
            <v>4300</v>
          </cell>
        </row>
        <row r="156">
          <cell r="E156" t="str">
            <v>PN005SHA(A)</v>
          </cell>
          <cell r="F156" t="str">
            <v>4695A</v>
          </cell>
          <cell r="G156">
            <v>4.8650958924040859</v>
          </cell>
          <cell r="H156">
            <v>5350</v>
          </cell>
        </row>
        <row r="157">
          <cell r="E157" t="str">
            <v>PN006SHA(A)</v>
          </cell>
          <cell r="F157" t="str">
            <v>4432A</v>
          </cell>
          <cell r="G157">
            <v>4.3494866641810734</v>
          </cell>
          <cell r="H157">
            <v>4783</v>
          </cell>
        </row>
        <row r="158">
          <cell r="E158" t="str">
            <v>PN006SHA(B)</v>
          </cell>
          <cell r="F158" t="str">
            <v>4432B</v>
          </cell>
          <cell r="G158">
            <v>4.04212172742732</v>
          </cell>
          <cell r="H158">
            <v>4445</v>
          </cell>
        </row>
        <row r="159">
          <cell r="E159" t="str">
            <v>PN006SHA(C)</v>
          </cell>
          <cell r="F159" t="str">
            <v>4432C</v>
          </cell>
          <cell r="G159">
            <v>4.2985622959615162</v>
          </cell>
          <cell r="H159">
            <v>4727</v>
          </cell>
        </row>
        <row r="160">
          <cell r="E160" t="str">
            <v>PN006SHA(D)</v>
          </cell>
          <cell r="F160" t="str">
            <v>4432D</v>
          </cell>
          <cell r="G160">
            <v>4.4404230360017101</v>
          </cell>
          <cell r="H160">
            <v>4883</v>
          </cell>
        </row>
        <row r="161">
          <cell r="E161" t="str">
            <v>PN007SHA(A)</v>
          </cell>
          <cell r="F161" t="str">
            <v>4704A</v>
          </cell>
          <cell r="G161">
            <v>4.6832231487628118</v>
          </cell>
          <cell r="H161">
            <v>5150</v>
          </cell>
        </row>
        <row r="162">
          <cell r="E162" t="str">
            <v>PN008SHA(A)</v>
          </cell>
          <cell r="F162" t="str">
            <v>4735A</v>
          </cell>
          <cell r="G162">
            <v>8.9845135358789463</v>
          </cell>
          <cell r="H162">
            <v>9880</v>
          </cell>
        </row>
        <row r="163">
          <cell r="E163" t="str">
            <v>PN008SHA(B)</v>
          </cell>
          <cell r="F163" t="str">
            <v>4735B</v>
          </cell>
          <cell r="G163">
            <v>9.0572626333354567</v>
          </cell>
          <cell r="H163">
            <v>9960</v>
          </cell>
        </row>
        <row r="164">
          <cell r="E164" t="str">
            <v>PN009SHA(A)</v>
          </cell>
          <cell r="F164" t="str">
            <v>4704B</v>
          </cell>
          <cell r="G164">
            <v>5.0924368219556779</v>
          </cell>
          <cell r="H164">
            <v>5600</v>
          </cell>
        </row>
        <row r="165">
          <cell r="E165" t="str">
            <v>PN009SHA(B)</v>
          </cell>
          <cell r="F165" t="str">
            <v>4704C</v>
          </cell>
          <cell r="G165">
            <v>4.80144043212964</v>
          </cell>
          <cell r="H165">
            <v>5280</v>
          </cell>
        </row>
        <row r="166">
          <cell r="E166" t="str">
            <v>PN009SHA(D)</v>
          </cell>
          <cell r="F166" t="str">
            <v>4704D</v>
          </cell>
          <cell r="G166">
            <v>4.9242045340875</v>
          </cell>
          <cell r="H166">
            <v>5415</v>
          </cell>
        </row>
        <row r="167">
          <cell r="E167" t="str">
            <v>PN011SHA(A)</v>
          </cell>
          <cell r="F167" t="str">
            <v>5049A</v>
          </cell>
          <cell r="G167">
            <v>5.7562723362463295</v>
          </cell>
          <cell r="H167">
            <v>6330</v>
          </cell>
        </row>
        <row r="168">
          <cell r="E168" t="str">
            <v>PN011SHA(B)</v>
          </cell>
          <cell r="F168" t="str">
            <v>5049B</v>
          </cell>
          <cell r="G168">
            <v>5.8381150708849026</v>
          </cell>
          <cell r="H168">
            <v>6420</v>
          </cell>
        </row>
        <row r="169"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E170" t="str">
            <v>A2525_RPN</v>
          </cell>
          <cell r="F170" t="str">
            <v>0008A</v>
          </cell>
          <cell r="G170">
            <v>3.89</v>
          </cell>
          <cell r="H170">
            <v>0</v>
          </cell>
        </row>
        <row r="171">
          <cell r="E171" t="str">
            <v>A2626K_APN</v>
          </cell>
          <cell r="F171" t="str">
            <v>0014A</v>
          </cell>
          <cell r="G171">
            <v>5.65</v>
          </cell>
          <cell r="H171">
            <v>0</v>
          </cell>
        </row>
        <row r="172">
          <cell r="E172" t="str">
            <v>A2626U_APN</v>
          </cell>
          <cell r="F172" t="str">
            <v>0014D</v>
          </cell>
          <cell r="G172">
            <v>5.4</v>
          </cell>
          <cell r="H172">
            <v>0</v>
          </cell>
        </row>
        <row r="173">
          <cell r="E173" t="str">
            <v>A2626T_APN</v>
          </cell>
          <cell r="F173" t="str">
            <v>0014E</v>
          </cell>
          <cell r="G173">
            <v>5.4</v>
          </cell>
          <cell r="H173">
            <v>0</v>
          </cell>
        </row>
        <row r="174">
          <cell r="E174" t="str">
            <v>A2626A_APN</v>
          </cell>
          <cell r="F174" t="str">
            <v>0014G</v>
          </cell>
          <cell r="G174">
            <v>5.4</v>
          </cell>
          <cell r="H174">
            <v>0</v>
          </cell>
        </row>
        <row r="175">
          <cell r="E175" t="str">
            <v>A2626E_APN</v>
          </cell>
          <cell r="F175" t="str">
            <v>0014H</v>
          </cell>
          <cell r="G175">
            <v>5.4</v>
          </cell>
          <cell r="H175">
            <v>0</v>
          </cell>
        </row>
        <row r="176">
          <cell r="E176" t="str">
            <v>A2626_TPN_W</v>
          </cell>
          <cell r="F176" t="str">
            <v>0010A</v>
          </cell>
          <cell r="G176">
            <v>4.3</v>
          </cell>
          <cell r="H176">
            <v>0</v>
          </cell>
        </row>
        <row r="177">
          <cell r="E177" t="str">
            <v>A2626_TPN</v>
          </cell>
          <cell r="F177" t="str">
            <v>0011A</v>
          </cell>
          <cell r="G177">
            <v>4</v>
          </cell>
          <cell r="H177">
            <v>0</v>
          </cell>
        </row>
        <row r="178">
          <cell r="E178" t="str">
            <v>A3026U_RPN</v>
          </cell>
          <cell r="F178" t="str">
            <v>0007A</v>
          </cell>
          <cell r="G178">
            <v>6.4</v>
          </cell>
          <cell r="H178">
            <v>0</v>
          </cell>
        </row>
        <row r="179">
          <cell r="E179" t="str">
            <v>A3026H_RPN</v>
          </cell>
          <cell r="F179" t="str">
            <v>0007B</v>
          </cell>
          <cell r="G179">
            <v>6.3</v>
          </cell>
          <cell r="H179">
            <v>0</v>
          </cell>
        </row>
        <row r="180">
          <cell r="E180" t="str">
            <v>A3026E_RPN</v>
          </cell>
          <cell r="F180" t="str">
            <v>0007C</v>
          </cell>
          <cell r="G180">
            <v>6.15</v>
          </cell>
          <cell r="H180">
            <v>0</v>
          </cell>
        </row>
        <row r="181">
          <cell r="E181" t="str">
            <v>A3026T_RPN</v>
          </cell>
          <cell r="F181" t="str">
            <v>0007D</v>
          </cell>
          <cell r="G181">
            <v>6.2</v>
          </cell>
          <cell r="H181">
            <v>0</v>
          </cell>
        </row>
        <row r="182">
          <cell r="E182" t="str">
            <v>A3026A_RPN</v>
          </cell>
          <cell r="F182" t="str">
            <v>0007E</v>
          </cell>
          <cell r="G182">
            <v>6.15</v>
          </cell>
          <cell r="H182">
            <v>0</v>
          </cell>
        </row>
        <row r="183">
          <cell r="E183" t="str">
            <v>A3026K_RPN</v>
          </cell>
          <cell r="F183" t="str">
            <v>0007F</v>
          </cell>
          <cell r="G183">
            <v>6.15</v>
          </cell>
          <cell r="H183">
            <v>0</v>
          </cell>
        </row>
        <row r="184">
          <cell r="E184" t="str">
            <v>A3026D_RPN</v>
          </cell>
          <cell r="F184" t="str">
            <v>0007G</v>
          </cell>
          <cell r="G184">
            <v>6.15</v>
          </cell>
          <cell r="H184">
            <v>0</v>
          </cell>
        </row>
        <row r="185">
          <cell r="E185" t="str">
            <v>A3026U_RPN_UAE(비닐만 다름)</v>
          </cell>
          <cell r="F185" t="str">
            <v>0007H</v>
          </cell>
          <cell r="G185">
            <v>6.5</v>
          </cell>
          <cell r="H185">
            <v>0</v>
          </cell>
        </row>
        <row r="186">
          <cell r="E186" t="str">
            <v>A3630E_TPN</v>
          </cell>
          <cell r="F186" t="str">
            <v>0013J</v>
          </cell>
          <cell r="G186">
            <v>5.7</v>
          </cell>
          <cell r="H186">
            <v>0</v>
          </cell>
        </row>
        <row r="187">
          <cell r="E187" t="str">
            <v>A3630K_TPN</v>
          </cell>
          <cell r="F187">
            <v>0</v>
          </cell>
          <cell r="G187">
            <v>0</v>
          </cell>
          <cell r="H187">
            <v>0</v>
          </cell>
        </row>
        <row r="188">
          <cell r="E188" t="str">
            <v>A6325_RPN</v>
          </cell>
          <cell r="F188" t="str">
            <v>0009A</v>
          </cell>
          <cell r="G188">
            <v>8.6</v>
          </cell>
          <cell r="H188">
            <v>0</v>
          </cell>
        </row>
        <row r="189">
          <cell r="E189" t="str">
            <v>A6526_TPN_W</v>
          </cell>
          <cell r="F189" t="str">
            <v>0012A</v>
          </cell>
          <cell r="G189">
            <v>7.9</v>
          </cell>
          <cell r="H189">
            <v>0</v>
          </cell>
        </row>
        <row r="190">
          <cell r="E190" t="str">
            <v>A4012_FPNDA</v>
          </cell>
          <cell r="F190" t="str">
            <v>0009A</v>
          </cell>
          <cell r="G190">
            <v>5.8199277965207754</v>
          </cell>
          <cell r="H190">
            <v>6400</v>
          </cell>
        </row>
        <row r="191">
          <cell r="E191" t="str">
            <v>A6524_NPNL</v>
          </cell>
          <cell r="F191" t="str">
            <v>7772A</v>
          </cell>
          <cell r="G191">
            <v>8.8008220648012596</v>
          </cell>
          <cell r="H191">
            <v>9678</v>
          </cell>
        </row>
        <row r="192">
          <cell r="E192" t="str">
            <v>A6524_NPNL_TH</v>
          </cell>
          <cell r="F192" t="str">
            <v>7772B</v>
          </cell>
          <cell r="G192">
            <v>8.802640792237673</v>
          </cell>
          <cell r="H192">
            <v>9680</v>
          </cell>
        </row>
        <row r="193">
          <cell r="E193" t="str">
            <v>A6524_NPNL_POL</v>
          </cell>
          <cell r="F193" t="str">
            <v>7772C</v>
          </cell>
          <cell r="G193">
            <v>8.802640792237673</v>
          </cell>
          <cell r="H193">
            <v>9680</v>
          </cell>
        </row>
        <row r="194">
          <cell r="E194" t="str">
            <v>A6524_RPN</v>
          </cell>
          <cell r="F194" t="str">
            <v>7772D</v>
          </cell>
          <cell r="G194">
            <v>9.4983040366655462</v>
          </cell>
          <cell r="H194">
            <v>10445</v>
          </cell>
        </row>
        <row r="195">
          <cell r="E195" t="str">
            <v>A6524_RPN_TAI</v>
          </cell>
          <cell r="F195" t="str">
            <v>7772E</v>
          </cell>
          <cell r="G195">
            <v>10.184873643911356</v>
          </cell>
          <cell r="H195">
            <v>11200</v>
          </cell>
        </row>
        <row r="196">
          <cell r="E196" t="str">
            <v>A6524_RPN_AUS</v>
          </cell>
          <cell r="F196" t="str">
            <v>7772F</v>
          </cell>
          <cell r="G196">
            <v>9.8665963425391272</v>
          </cell>
          <cell r="H196">
            <v>10850</v>
          </cell>
        </row>
        <row r="197">
          <cell r="E197" t="str">
            <v>A6524_RPN_CIS</v>
          </cell>
          <cell r="F197" t="str">
            <v>7772H</v>
          </cell>
          <cell r="G197">
            <v>9.8211281566288076</v>
          </cell>
          <cell r="H197">
            <v>10800</v>
          </cell>
        </row>
        <row r="198">
          <cell r="E198" t="str">
            <v>A9024_TPN</v>
          </cell>
          <cell r="F198" t="str">
            <v>9211A</v>
          </cell>
          <cell r="G198">
            <v>16.641356043176593</v>
          </cell>
          <cell r="H198">
            <v>18300</v>
          </cell>
        </row>
        <row r="199">
          <cell r="E199" t="str">
            <v>A6524_NPNL_BESPOKE</v>
          </cell>
          <cell r="F199" t="str">
            <v>9211B</v>
          </cell>
          <cell r="G199">
            <v>9.0663562705175202</v>
          </cell>
          <cell r="H199">
            <v>9970</v>
          </cell>
        </row>
        <row r="200">
          <cell r="E200" t="str">
            <v>A11024_TPN</v>
          </cell>
          <cell r="F200" t="str">
            <v>004A</v>
          </cell>
          <cell r="G200">
            <v>15.277310465867036</v>
          </cell>
          <cell r="H200">
            <v>16800</v>
          </cell>
        </row>
        <row r="201"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E202" t="str">
            <v>PN085SHA-VF</v>
          </cell>
          <cell r="F202" t="str">
            <v>0795B</v>
          </cell>
          <cell r="G202">
            <v>7.7723316995098539</v>
          </cell>
          <cell r="H202">
            <v>8547</v>
          </cell>
        </row>
        <row r="203">
          <cell r="E203" t="str">
            <v>PN110SHA-VF</v>
          </cell>
          <cell r="F203" t="str">
            <v>1064A</v>
          </cell>
          <cell r="G203">
            <v>9.5346785853938005</v>
          </cell>
          <cell r="H203">
            <v>10485</v>
          </cell>
        </row>
        <row r="204"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E205">
            <v>0</v>
          </cell>
          <cell r="F205">
            <v>0</v>
          </cell>
          <cell r="G205">
            <v>0</v>
          </cell>
          <cell r="H205">
            <v>0</v>
          </cell>
        </row>
        <row r="206">
          <cell r="E206" t="str">
            <v>PN015SPR-HV</v>
          </cell>
          <cell r="F206" t="str">
            <v>234A</v>
          </cell>
          <cell r="G206">
            <v>5.68</v>
          </cell>
          <cell r="H206">
            <v>0</v>
          </cell>
        </row>
        <row r="207">
          <cell r="E207" t="str">
            <v>PN018SPR-HV</v>
          </cell>
          <cell r="F207" t="str">
            <v>237A</v>
          </cell>
          <cell r="G207">
            <v>7.56</v>
          </cell>
          <cell r="H207">
            <v>0</v>
          </cell>
        </row>
        <row r="208">
          <cell r="E208" t="str">
            <v>PNK4350-R-HV</v>
          </cell>
          <cell r="F208" t="str">
            <v>237C</v>
          </cell>
          <cell r="G208">
            <v>7.81</v>
          </cell>
          <cell r="H208">
            <v>0</v>
          </cell>
        </row>
        <row r="209">
          <cell r="E209" t="str">
            <v>PNK4350-PEARL</v>
          </cell>
          <cell r="F209" t="str">
            <v>237D</v>
          </cell>
          <cell r="G209">
            <v>8.4</v>
          </cell>
          <cell r="H209">
            <v>0</v>
          </cell>
        </row>
        <row r="210">
          <cell r="E210" t="str">
            <v>PN019SPR-HV</v>
          </cell>
          <cell r="F210" t="str">
            <v>239A</v>
          </cell>
          <cell r="G210">
            <v>6.25</v>
          </cell>
          <cell r="H210">
            <v>0</v>
          </cell>
        </row>
        <row r="211">
          <cell r="E211" t="str">
            <v>PNM4530-HV</v>
          </cell>
          <cell r="F211" t="str">
            <v>239B</v>
          </cell>
          <cell r="G211">
            <v>7.05</v>
          </cell>
          <cell r="H211">
            <v>0</v>
          </cell>
        </row>
        <row r="212">
          <cell r="E212" t="str">
            <v>PN023SPR-HV</v>
          </cell>
          <cell r="F212" t="str">
            <v>238A</v>
          </cell>
          <cell r="G212">
            <v>14.18</v>
          </cell>
          <cell r="H212">
            <v>0</v>
          </cell>
        </row>
        <row r="213">
          <cell r="E213" t="str">
            <v>PNX7600-HV</v>
          </cell>
          <cell r="F213" t="str">
            <v>240B</v>
          </cell>
          <cell r="G213">
            <v>20.95</v>
          </cell>
          <cell r="H213">
            <v>0</v>
          </cell>
        </row>
        <row r="214">
          <cell r="E214" t="str">
            <v>PNK7600-HV</v>
          </cell>
          <cell r="F214" t="str">
            <v>241A</v>
          </cell>
          <cell r="G214">
            <v>8.7799999999999994</v>
          </cell>
          <cell r="H214">
            <v>0</v>
          </cell>
        </row>
        <row r="215">
          <cell r="E215" t="str">
            <v>K7600-TIGER-HVPS</v>
          </cell>
          <cell r="F215" t="str">
            <v>241B</v>
          </cell>
          <cell r="G215">
            <v>8.5</v>
          </cell>
          <cell r="H215">
            <v>0</v>
          </cell>
        </row>
        <row r="216">
          <cell r="E216" t="str">
            <v>PNC3010-HV</v>
          </cell>
          <cell r="F216" t="str">
            <v>242A</v>
          </cell>
          <cell r="G216">
            <v>7.59</v>
          </cell>
          <cell r="H216">
            <v>0</v>
          </cell>
        </row>
        <row r="217">
          <cell r="E217" t="str">
            <v>PNC3020-HV</v>
          </cell>
          <cell r="F217" t="str">
            <v>243A</v>
          </cell>
          <cell r="G217">
            <v>4.63</v>
          </cell>
          <cell r="H217">
            <v>0</v>
          </cell>
        </row>
        <row r="218">
          <cell r="E218" t="str">
            <v>PNC3030-HV</v>
          </cell>
          <cell r="F218" t="str">
            <v>244A</v>
          </cell>
          <cell r="G218">
            <v>7.75</v>
          </cell>
          <cell r="H218">
            <v>0</v>
          </cell>
        </row>
        <row r="219">
          <cell r="E219" t="str">
            <v>PNC4010-HV</v>
          </cell>
          <cell r="F219" t="str">
            <v>7YT44-60015</v>
          </cell>
          <cell r="G219">
            <v>7.75</v>
          </cell>
          <cell r="H219">
            <v>0</v>
          </cell>
        </row>
        <row r="220">
          <cell r="E220" t="str">
            <v>PN034SPR-HV</v>
          </cell>
          <cell r="F220" t="str">
            <v>169A</v>
          </cell>
          <cell r="G220">
            <v>21.27</v>
          </cell>
          <cell r="H220">
            <v>0</v>
          </cell>
        </row>
        <row r="221">
          <cell r="E221" t="str">
            <v>PN035SPR-HV</v>
          </cell>
          <cell r="F221" t="str">
            <v>177A</v>
          </cell>
          <cell r="G221">
            <v>9.98</v>
          </cell>
          <cell r="H221">
            <v>0</v>
          </cell>
        </row>
        <row r="222">
          <cell r="E222" t="str">
            <v>PN032SPR-HV</v>
          </cell>
          <cell r="F222" t="str">
            <v>196A</v>
          </cell>
          <cell r="G222">
            <v>7.94</v>
          </cell>
          <cell r="H222">
            <v>0</v>
          </cell>
        </row>
        <row r="223">
          <cell r="E223" t="str">
            <v>PN031SPR-HV</v>
          </cell>
          <cell r="F223" t="str">
            <v>205A</v>
          </cell>
          <cell r="G223">
            <v>3.21</v>
          </cell>
          <cell r="H223">
            <v>0</v>
          </cell>
        </row>
        <row r="224">
          <cell r="E224" t="str">
            <v>X4300-GEM-HVPS</v>
          </cell>
          <cell r="F224" t="str">
            <v>8GR98-60001</v>
          </cell>
          <cell r="G224">
            <v>20</v>
          </cell>
          <cell r="H224">
            <v>0</v>
          </cell>
        </row>
        <row r="225">
          <cell r="E225" t="str">
            <v>PNX4300-CITRINE</v>
          </cell>
          <cell r="F225" t="str">
            <v>212D</v>
          </cell>
          <cell r="G225">
            <v>23.97</v>
          </cell>
          <cell r="H225">
            <v>0</v>
          </cell>
        </row>
        <row r="226">
          <cell r="E226" t="str">
            <v>PNK4350-HV</v>
          </cell>
          <cell r="F226" t="str">
            <v>237B</v>
          </cell>
          <cell r="G226">
            <v>8.0399999999999991</v>
          </cell>
          <cell r="H226">
            <v>0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E228" t="str">
            <v>PSPN2-TYPE3-V1</v>
          </cell>
          <cell r="F228" t="str">
            <v>097H</v>
          </cell>
          <cell r="G228">
            <v>8.77</v>
          </cell>
          <cell r="H228">
            <v>0</v>
          </cell>
        </row>
        <row r="229">
          <cell r="E229" t="str">
            <v>PSPN2-TYPE3-V2</v>
          </cell>
          <cell r="F229" t="str">
            <v>090H</v>
          </cell>
          <cell r="G229">
            <v>8.39</v>
          </cell>
          <cell r="H229">
            <v>0</v>
          </cell>
        </row>
        <row r="230">
          <cell r="E230" t="str">
            <v>PSPN2-TYPE3R-V1 A</v>
          </cell>
          <cell r="F230" t="str">
            <v>222D</v>
          </cell>
          <cell r="G230">
            <v>12</v>
          </cell>
          <cell r="H230">
            <v>0</v>
          </cell>
        </row>
        <row r="231">
          <cell r="E231" t="str">
            <v>PSPN2-TYPE3R-V2 A</v>
          </cell>
          <cell r="F231" t="str">
            <v>223D</v>
          </cell>
          <cell r="G231">
            <v>11.04</v>
          </cell>
          <cell r="H231">
            <v>0</v>
          </cell>
        </row>
        <row r="232">
          <cell r="E232" t="str">
            <v>PSPN2-TYPE3R-V1 A(Lite)</v>
          </cell>
          <cell r="F232" t="str">
            <v>222F</v>
          </cell>
          <cell r="G232">
            <v>12.4</v>
          </cell>
          <cell r="H232">
            <v>0</v>
          </cell>
        </row>
        <row r="233">
          <cell r="E233" t="str">
            <v>PSPN2-TYPE3R-V2 A(Lite)</v>
          </cell>
          <cell r="F233" t="str">
            <v>223G</v>
          </cell>
          <cell r="G233">
            <v>10.74</v>
          </cell>
          <cell r="H233">
            <v>0</v>
          </cell>
        </row>
        <row r="234">
          <cell r="E234" t="str">
            <v>KINGBIRD-V1 N</v>
          </cell>
          <cell r="F234" t="str">
            <v>207D</v>
          </cell>
          <cell r="G234">
            <v>5.52</v>
          </cell>
          <cell r="H234">
            <v>0</v>
          </cell>
        </row>
        <row r="235">
          <cell r="E235" t="str">
            <v>KINGBIRD-V2 N</v>
          </cell>
          <cell r="F235" t="str">
            <v>206D</v>
          </cell>
          <cell r="G235">
            <v>5.26</v>
          </cell>
          <cell r="H235">
            <v>0</v>
          </cell>
        </row>
        <row r="236">
          <cell r="E236" t="str">
            <v>CARLSEN-V1 Rebadge</v>
          </cell>
          <cell r="F236" t="str">
            <v>213C</v>
          </cell>
          <cell r="G236">
            <v>5.94</v>
          </cell>
          <cell r="H236">
            <v>0</v>
          </cell>
        </row>
        <row r="237">
          <cell r="E237" t="str">
            <v>CARLSEN-V2 Rebadge</v>
          </cell>
          <cell r="F237" t="str">
            <v>214C</v>
          </cell>
          <cell r="G237">
            <v>5.64</v>
          </cell>
          <cell r="H237">
            <v>0</v>
          </cell>
        </row>
        <row r="238">
          <cell r="E238" t="str">
            <v>PSPN2-TYPE4H-V1</v>
          </cell>
          <cell r="F238" t="str">
            <v>247A</v>
          </cell>
          <cell r="G238">
            <v>14.91</v>
          </cell>
          <cell r="H238">
            <v>0</v>
          </cell>
        </row>
        <row r="239">
          <cell r="E239" t="str">
            <v>PSPN2-TYPE4H-V2</v>
          </cell>
          <cell r="F239" t="str">
            <v>248A</v>
          </cell>
          <cell r="G239">
            <v>14.4</v>
          </cell>
          <cell r="H239">
            <v>0</v>
          </cell>
        </row>
        <row r="240">
          <cell r="E240" t="str">
            <v>PSPN2-TYPE5H-V1</v>
          </cell>
          <cell r="F240" t="str">
            <v>249A</v>
          </cell>
          <cell r="G240">
            <v>18.68</v>
          </cell>
          <cell r="H240">
            <v>0</v>
          </cell>
        </row>
        <row r="241">
          <cell r="E241" t="str">
            <v>PSPN2-TYPE5H-V2</v>
          </cell>
          <cell r="F241" t="str">
            <v>250A</v>
          </cell>
          <cell r="G241">
            <v>16.23</v>
          </cell>
          <cell r="H241">
            <v>0</v>
          </cell>
        </row>
        <row r="242"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E243" t="str">
            <v>JADE-FDB-V1</v>
          </cell>
          <cell r="F243" t="str">
            <v>8GR94-60001</v>
          </cell>
          <cell r="G243">
            <v>7.95</v>
          </cell>
          <cell r="H243">
            <v>0</v>
          </cell>
        </row>
        <row r="244">
          <cell r="E244" t="str">
            <v>JADE-FDB-V2</v>
          </cell>
          <cell r="F244" t="str">
            <v>8GR94-60002</v>
          </cell>
          <cell r="G244">
            <v>7.7</v>
          </cell>
          <cell r="H244">
            <v>0</v>
          </cell>
        </row>
        <row r="245"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E247" t="str">
            <v>X-MEN-V1(VE)</v>
          </cell>
          <cell r="F247" t="str">
            <v>4QD21-60005</v>
          </cell>
          <cell r="G247">
            <v>8.8800000000000008</v>
          </cell>
          <cell r="H247">
            <v>0</v>
          </cell>
        </row>
        <row r="248">
          <cell r="E248" t="str">
            <v>X-MEN-V1</v>
          </cell>
          <cell r="F248" t="str">
            <v>253A</v>
          </cell>
          <cell r="G248">
            <v>8.8800000000000008</v>
          </cell>
          <cell r="H248">
            <v>0</v>
          </cell>
        </row>
        <row r="249">
          <cell r="E249" t="str">
            <v>X-MEN-V2(VE)</v>
          </cell>
          <cell r="F249" t="str">
            <v>4RY26-60005</v>
          </cell>
          <cell r="G249">
            <v>8.75</v>
          </cell>
          <cell r="H249">
            <v>0</v>
          </cell>
        </row>
        <row r="250">
          <cell r="E250" t="str">
            <v>X-MEN-V2</v>
          </cell>
          <cell r="F250" t="str">
            <v>254A</v>
          </cell>
          <cell r="G250">
            <v>8.75</v>
          </cell>
          <cell r="H250">
            <v>0</v>
          </cell>
        </row>
        <row r="251">
          <cell r="E251" t="str">
            <v>X-MEN-V2I</v>
          </cell>
          <cell r="F251" t="str">
            <v>4YE48-60005</v>
          </cell>
          <cell r="G251">
            <v>9.65</v>
          </cell>
          <cell r="H251">
            <v>0</v>
          </cell>
        </row>
        <row r="252">
          <cell r="E252" t="str">
            <v>X-MEN-V2I</v>
          </cell>
          <cell r="F252" t="str">
            <v>254B</v>
          </cell>
          <cell r="G252">
            <v>9.65</v>
          </cell>
          <cell r="H252">
            <v>0</v>
          </cell>
        </row>
        <row r="253"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E255" t="str">
            <v>A65PD_TPN</v>
          </cell>
          <cell r="F255" t="str">
            <v>361A</v>
          </cell>
          <cell r="G255">
            <v>11.85</v>
          </cell>
          <cell r="H255">
            <v>0</v>
          </cell>
        </row>
        <row r="256">
          <cell r="E256" t="str">
            <v>A65PD_TPN_EU</v>
          </cell>
          <cell r="F256" t="str">
            <v>361B</v>
          </cell>
          <cell r="G256">
            <v>11.85</v>
          </cell>
          <cell r="H256">
            <v>0</v>
          </cell>
        </row>
        <row r="257">
          <cell r="E257" t="str">
            <v>A6019N_APN</v>
          </cell>
          <cell r="F257" t="str">
            <v>373A</v>
          </cell>
          <cell r="G257">
            <v>7.77</v>
          </cell>
          <cell r="H257">
            <v>0</v>
          </cell>
        </row>
        <row r="258"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E259" t="str">
            <v>W4(PN005STCA(N))</v>
          </cell>
          <cell r="F259">
            <v>337</v>
          </cell>
          <cell r="G259">
            <v>2.36</v>
          </cell>
          <cell r="H259">
            <v>0</v>
          </cell>
        </row>
        <row r="260">
          <cell r="E260" t="str">
            <v>PN020HTCA-9020V</v>
          </cell>
          <cell r="F260" t="str">
            <v>2630A</v>
          </cell>
          <cell r="G260">
            <v>10.4</v>
          </cell>
          <cell r="H260">
            <v>0</v>
          </cell>
        </row>
        <row r="261">
          <cell r="E261" t="str">
            <v>PN020HTCA-HCP6320(INDOOR)</v>
          </cell>
          <cell r="F261" t="str">
            <v>2745A</v>
          </cell>
          <cell r="G261">
            <v>15.75</v>
          </cell>
          <cell r="H261">
            <v>0</v>
          </cell>
        </row>
        <row r="262">
          <cell r="E262" t="str">
            <v>PN020HTCA-HCP6320(OUTDOOR)</v>
          </cell>
          <cell r="F262" t="str">
            <v>2746A</v>
          </cell>
          <cell r="G262">
            <v>16.350000000000001</v>
          </cell>
          <cell r="H262">
            <v>0</v>
          </cell>
        </row>
        <row r="263">
          <cell r="E263" t="str">
            <v>PN042HTCA-9080VQ</v>
          </cell>
          <cell r="F263" t="str">
            <v>3284A</v>
          </cell>
          <cell r="G263">
            <v>19.5</v>
          </cell>
          <cell r="H263">
            <v>0</v>
          </cell>
        </row>
        <row r="264">
          <cell r="E264" t="str">
            <v>PN048HTCA-9320VQP</v>
          </cell>
          <cell r="F264" t="str">
            <v>3446B</v>
          </cell>
          <cell r="G264">
            <v>19.5</v>
          </cell>
          <cell r="H264">
            <v>0</v>
          </cell>
        </row>
        <row r="265">
          <cell r="E265" t="str">
            <v>PN053HTCA-9300RW</v>
          </cell>
          <cell r="F265" t="str">
            <v>4364A</v>
          </cell>
          <cell r="G265">
            <v>24</v>
          </cell>
          <cell r="H265">
            <v>0</v>
          </cell>
        </row>
        <row r="266">
          <cell r="E266" t="str">
            <v>PN020STCA-NWF</v>
          </cell>
          <cell r="F266">
            <v>1004</v>
          </cell>
          <cell r="G266">
            <v>15.5</v>
          </cell>
          <cell r="H266">
            <v>0</v>
          </cell>
        </row>
        <row r="267">
          <cell r="E267" t="str">
            <v>PN020STCA-NWF(A)</v>
          </cell>
          <cell r="F267">
            <v>1005</v>
          </cell>
          <cell r="G267">
            <v>16.3</v>
          </cell>
          <cell r="H267">
            <v>0</v>
          </cell>
        </row>
        <row r="268"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E270" t="str">
            <v>PN011MWJ-VF</v>
          </cell>
          <cell r="F270">
            <v>0</v>
          </cell>
          <cell r="G270">
            <v>3.6829230587358031</v>
          </cell>
          <cell r="H270">
            <v>4050</v>
          </cell>
        </row>
        <row r="271">
          <cell r="E271" t="str">
            <v>PN011MWJ-VF(A)</v>
          </cell>
          <cell r="F271">
            <v>0</v>
          </cell>
          <cell r="G271">
            <v>5.2388443805869045</v>
          </cell>
          <cell r="H271">
            <v>5761</v>
          </cell>
        </row>
        <row r="272">
          <cell r="E272" t="str">
            <v>PN020WWJ-VDC</v>
          </cell>
          <cell r="F272">
            <v>0</v>
          </cell>
          <cell r="G272">
            <v>4.0466685460183518</v>
          </cell>
          <cell r="H272">
            <v>4450</v>
          </cell>
        </row>
        <row r="273">
          <cell r="E273" t="str">
            <v>PN035MWJ-VF</v>
          </cell>
          <cell r="F273">
            <v>0</v>
          </cell>
          <cell r="G273">
            <v>5.2379350168686978</v>
          </cell>
          <cell r="H273">
            <v>5760</v>
          </cell>
        </row>
        <row r="274">
          <cell r="E274" t="str">
            <v>PN035MWJ-VF(C)</v>
          </cell>
          <cell r="F274">
            <v>0</v>
          </cell>
          <cell r="G274">
            <v>5.3570616639537327</v>
          </cell>
          <cell r="H274">
            <v>5891</v>
          </cell>
        </row>
        <row r="275">
          <cell r="E275" t="str">
            <v>PN036MWJ-VF</v>
          </cell>
          <cell r="F275">
            <v>0</v>
          </cell>
          <cell r="G275">
            <v>4.9287513526785318</v>
          </cell>
          <cell r="H275">
            <v>5420</v>
          </cell>
        </row>
        <row r="276">
          <cell r="E276" t="str">
            <v>PN036MWJ-VF(A)</v>
          </cell>
          <cell r="F276">
            <v>0</v>
          </cell>
          <cell r="G276">
            <v>6.8111342493657201</v>
          </cell>
          <cell r="H276">
            <v>7490</v>
          </cell>
        </row>
        <row r="277">
          <cell r="E277" t="str">
            <v>PN045CWJ-VDC(A)</v>
          </cell>
          <cell r="F277" t="str">
            <v>옴박</v>
          </cell>
          <cell r="G277">
            <v>4.3603990287995495</v>
          </cell>
          <cell r="H277">
            <v>4795</v>
          </cell>
        </row>
        <row r="278">
          <cell r="E278" t="str">
            <v>PN045WCW-VDC(B)</v>
          </cell>
          <cell r="F278" t="str">
            <v>시루스텐드</v>
          </cell>
          <cell r="G278">
            <v>4.6777669664535733</v>
          </cell>
          <cell r="H278">
            <v>5144</v>
          </cell>
        </row>
        <row r="279">
          <cell r="E279" t="str">
            <v>PN045CWJ-VDC(C)</v>
          </cell>
          <cell r="F279" t="str">
            <v xml:space="preserve">MAXH2 미주향 </v>
          </cell>
          <cell r="G279">
            <v>4.6777669664535733</v>
          </cell>
          <cell r="H279">
            <v>5144</v>
          </cell>
        </row>
        <row r="280">
          <cell r="E280" t="str">
            <v>PN045WCW-FILTER</v>
          </cell>
          <cell r="F280" t="str">
            <v>시루스텐드</v>
          </cell>
          <cell r="G280">
            <v>1.7550719761382962</v>
          </cell>
          <cell r="H280">
            <v>1930</v>
          </cell>
        </row>
        <row r="281">
          <cell r="E281" t="str">
            <v>PN045WCW-FILTER(A)</v>
          </cell>
          <cell r="F281" t="str">
            <v>시루드라이버</v>
          </cell>
          <cell r="G281">
            <v>1.9824129056898891</v>
          </cell>
          <cell r="H281">
            <v>2180</v>
          </cell>
        </row>
        <row r="282">
          <cell r="E282" t="str">
            <v>PN120MWJ-VF</v>
          </cell>
          <cell r="F282">
            <v>0</v>
          </cell>
          <cell r="G282">
            <v>18.13271254103504</v>
          </cell>
          <cell r="H282">
            <v>19940</v>
          </cell>
        </row>
        <row r="283">
          <cell r="E283" t="str">
            <v>PN120MWJ-VF(B)</v>
          </cell>
          <cell r="F283">
            <v>0</v>
          </cell>
          <cell r="G283">
            <v>19.574054034392137</v>
          </cell>
          <cell r="H283">
            <v>21525</v>
          </cell>
        </row>
        <row r="284">
          <cell r="E284" t="str">
            <v>PN120MWJ-VF(C)</v>
          </cell>
          <cell r="F284" t="str">
            <v>한뼘드라이버</v>
          </cell>
          <cell r="G284">
            <v>18.13271254103504</v>
          </cell>
          <cell r="H284">
            <v>19940</v>
          </cell>
        </row>
        <row r="285">
          <cell r="E285" t="str">
            <v>PN120MWJ-VF(D)</v>
          </cell>
          <cell r="F285" t="str">
            <v>G1, 쉴드</v>
          </cell>
          <cell r="G285">
            <v>19.196668091336495</v>
          </cell>
          <cell r="H285">
            <v>21110</v>
          </cell>
        </row>
        <row r="286">
          <cell r="E286" t="str">
            <v>PN120MWJ-VF(E)</v>
          </cell>
          <cell r="F286" t="str">
            <v>아이콘</v>
          </cell>
          <cell r="G286">
            <v>18.942046250238711</v>
          </cell>
          <cell r="H286">
            <v>20830</v>
          </cell>
        </row>
        <row r="287">
          <cell r="E287" t="str">
            <v>PN120MWJ-VF(F)</v>
          </cell>
          <cell r="F287" t="str">
            <v>아이콘</v>
          </cell>
          <cell r="G287">
            <v>19.715005410714127</v>
          </cell>
          <cell r="H287">
            <v>21680</v>
          </cell>
        </row>
        <row r="288">
          <cell r="E288" t="str">
            <v>PN022WWJ-VF</v>
          </cell>
          <cell r="F288" t="str">
            <v>NEO2</v>
          </cell>
          <cell r="G288">
            <v>10.033919266689098</v>
          </cell>
          <cell r="H288">
            <v>11034</v>
          </cell>
        </row>
        <row r="289">
          <cell r="E289" t="str">
            <v>PN022WWJ-VF(A)</v>
          </cell>
          <cell r="F289" t="str">
            <v>NEO2</v>
          </cell>
          <cell r="G289">
            <v>10.033919266689098</v>
          </cell>
          <cell r="H289">
            <v>11034</v>
          </cell>
        </row>
        <row r="290">
          <cell r="E290" t="str">
            <v>PN022WWJ-VF(B)</v>
          </cell>
          <cell r="F290" t="str">
            <v>NEO4</v>
          </cell>
          <cell r="G290">
            <v>11.889930615548302</v>
          </cell>
          <cell r="H290">
            <v>13075</v>
          </cell>
        </row>
        <row r="291">
          <cell r="E291" t="str">
            <v>PN040WWJ-V2</v>
          </cell>
          <cell r="F291" t="str">
            <v>루시I</v>
          </cell>
          <cell r="G291">
            <v>10.912364618476454</v>
          </cell>
          <cell r="H291">
            <v>12000</v>
          </cell>
        </row>
        <row r="292">
          <cell r="E292" t="str">
            <v>PN048WWJ-VF</v>
          </cell>
          <cell r="F292" t="str">
            <v>루시II</v>
          </cell>
          <cell r="G292">
            <v>12.119999636254514</v>
          </cell>
          <cell r="H292">
            <v>13328</v>
          </cell>
        </row>
        <row r="293">
          <cell r="E293" t="str">
            <v>PN048WWJ-VF(A)</v>
          </cell>
          <cell r="F293" t="str">
            <v>말련향</v>
          </cell>
          <cell r="G293">
            <v>12.367346567606647</v>
          </cell>
          <cell r="H293">
            <v>13600</v>
          </cell>
        </row>
        <row r="294">
          <cell r="E294" t="str">
            <v>PN048WWJ-VF(A)R</v>
          </cell>
          <cell r="F294" t="str">
            <v>AIS 3.0</v>
          </cell>
          <cell r="G294">
            <v>12.367346567606647</v>
          </cell>
          <cell r="H294">
            <v>13600</v>
          </cell>
        </row>
        <row r="295">
          <cell r="E295" t="str">
            <v>PN048WWJ-VF(B)</v>
          </cell>
          <cell r="F295" t="str">
            <v>저수압용</v>
          </cell>
          <cell r="G295">
            <v>12.912964798530471</v>
          </cell>
          <cell r="H295">
            <v>14200</v>
          </cell>
        </row>
        <row r="296">
          <cell r="E296" t="str">
            <v>PN048WWJ-V1</v>
          </cell>
          <cell r="F296" t="str">
            <v>미주향</v>
          </cell>
          <cell r="G296">
            <v>13.231242099902699</v>
          </cell>
          <cell r="H296">
            <v>14550</v>
          </cell>
        </row>
        <row r="297">
          <cell r="E297" t="str">
            <v>PN053WWJ-VF</v>
          </cell>
          <cell r="F297" t="str">
            <v>캐럿,레젼드</v>
          </cell>
          <cell r="G297">
            <v>12.752007420407942</v>
          </cell>
          <cell r="H297">
            <v>14023</v>
          </cell>
        </row>
        <row r="298">
          <cell r="E298" t="str">
            <v>PN053WWJ-VF(C)</v>
          </cell>
          <cell r="F298" t="str">
            <v>가디언V2</v>
          </cell>
          <cell r="G298">
            <v>12.935698891485629</v>
          </cell>
          <cell r="H298">
            <v>14225</v>
          </cell>
        </row>
        <row r="299">
          <cell r="E299" t="str">
            <v>PN053WWJ-VF(D)</v>
          </cell>
          <cell r="F299" t="str">
            <v>가디언일본향</v>
          </cell>
          <cell r="G299">
            <v>13.225785917593461</v>
          </cell>
          <cell r="H299">
            <v>14544</v>
          </cell>
        </row>
        <row r="300">
          <cell r="E300" t="str">
            <v>PN053WWJ-VF(A)</v>
          </cell>
          <cell r="F300" t="str">
            <v>레젼드</v>
          </cell>
          <cell r="G300">
            <v>2.5916865968881577</v>
          </cell>
          <cell r="H300">
            <v>2850</v>
          </cell>
        </row>
        <row r="301">
          <cell r="E301" t="str">
            <v>PN053WWJ-VF(B)</v>
          </cell>
          <cell r="F301" t="str">
            <v>가디언</v>
          </cell>
          <cell r="G301">
            <v>2.5280311366137118</v>
          </cell>
          <cell r="H301">
            <v>2780</v>
          </cell>
        </row>
        <row r="302">
          <cell r="E302" t="str">
            <v>PN037WCW-VF</v>
          </cell>
          <cell r="F302" t="str">
            <v>시루드라이버</v>
          </cell>
          <cell r="G302">
            <v>14.754426327898372</v>
          </cell>
          <cell r="H302">
            <v>16225</v>
          </cell>
        </row>
        <row r="303">
          <cell r="E303" t="str">
            <v>PN037WCW-VF(A)</v>
          </cell>
          <cell r="F303" t="str">
            <v>시루드라이버</v>
          </cell>
          <cell r="G303">
            <v>14.345212654705504</v>
          </cell>
          <cell r="H303">
            <v>15775</v>
          </cell>
        </row>
        <row r="304">
          <cell r="E304" t="str">
            <v>PN037WCW-VF(M)</v>
          </cell>
          <cell r="F304" t="str">
            <v>말련</v>
          </cell>
          <cell r="G304">
            <v>16.136659179572057</v>
          </cell>
          <cell r="H304">
            <v>17745</v>
          </cell>
        </row>
        <row r="305">
          <cell r="E305" t="str">
            <v>PN037WCW-V1</v>
          </cell>
          <cell r="F305" t="str">
            <v>시루드라이버</v>
          </cell>
          <cell r="G305">
            <v>13.322178471723337</v>
          </cell>
          <cell r="H305">
            <v>14650</v>
          </cell>
        </row>
        <row r="306">
          <cell r="E306" t="str">
            <v>PN105WCW-VF</v>
          </cell>
          <cell r="F306" t="str">
            <v>시루직수</v>
          </cell>
          <cell r="G306">
            <v>18.52373893986378</v>
          </cell>
          <cell r="H306">
            <v>20370</v>
          </cell>
        </row>
        <row r="307">
          <cell r="E307" t="str">
            <v>PN105WCW-VF(A)</v>
          </cell>
          <cell r="F307" t="str">
            <v>시루직수</v>
          </cell>
          <cell r="G307">
            <v>16.277610555894043</v>
          </cell>
          <cell r="H307">
            <v>17900</v>
          </cell>
        </row>
        <row r="308">
          <cell r="E308" t="str">
            <v>PN105WCW-VF(C)</v>
          </cell>
          <cell r="F308" t="str">
            <v>마이한뼘</v>
          </cell>
          <cell r="G308">
            <v>19.187574454154429</v>
          </cell>
          <cell r="H308">
            <v>21100</v>
          </cell>
        </row>
        <row r="309">
          <cell r="E309" t="str">
            <v>PN105WCW-VF(D)</v>
          </cell>
          <cell r="F309" t="str">
            <v>마이한뼘</v>
          </cell>
          <cell r="G309">
            <v>17.732592505024236</v>
          </cell>
          <cell r="H309">
            <v>19500</v>
          </cell>
        </row>
        <row r="310">
          <cell r="E310" t="str">
            <v>PN105WCW-VF(E)</v>
          </cell>
          <cell r="F310">
            <v>0</v>
          </cell>
          <cell r="G310">
            <v>0</v>
          </cell>
          <cell r="H310">
            <v>0</v>
          </cell>
        </row>
        <row r="311">
          <cell r="E311" t="str">
            <v>PN180WWJ-VF</v>
          </cell>
          <cell r="F311">
            <v>0</v>
          </cell>
          <cell r="G311">
            <v>23.530695572308058</v>
          </cell>
          <cell r="H311">
            <v>25876</v>
          </cell>
        </row>
        <row r="312">
          <cell r="E312" t="str">
            <v>PN270WCW-VF</v>
          </cell>
          <cell r="F312" t="str">
            <v>AIS SODA</v>
          </cell>
          <cell r="G312">
            <v>31.200269171660594</v>
          </cell>
          <cell r="H312">
            <v>34310</v>
          </cell>
        </row>
        <row r="313">
          <cell r="E313" t="str">
            <v>PN020BWJ-VDC</v>
          </cell>
          <cell r="F313" t="str">
            <v>해인</v>
          </cell>
          <cell r="G313">
            <v>4.2558222012058167</v>
          </cell>
          <cell r="H313">
            <v>4680</v>
          </cell>
        </row>
        <row r="314">
          <cell r="E314" t="str">
            <v>PN021BWJ-VF</v>
          </cell>
          <cell r="F314" t="str">
            <v>BA20</v>
          </cell>
          <cell r="G314">
            <v>13.338547018651052</v>
          </cell>
          <cell r="H314">
            <v>14668</v>
          </cell>
        </row>
        <row r="315">
          <cell r="E315" t="str">
            <v>PN021BWJ-VF(A)</v>
          </cell>
          <cell r="F315" t="str">
            <v>건조 삭제</v>
          </cell>
          <cell r="G315">
            <v>13.338547018651052</v>
          </cell>
          <cell r="H315">
            <v>14668</v>
          </cell>
        </row>
        <row r="316">
          <cell r="E316" t="str">
            <v>PN021BWJ-VF(B)</v>
          </cell>
          <cell r="F316">
            <v>0</v>
          </cell>
          <cell r="G316">
            <v>13.54951940127493</v>
          </cell>
          <cell r="H316">
            <v>14900</v>
          </cell>
        </row>
        <row r="317">
          <cell r="E317" t="str">
            <v>PN021BWJ-VF(D)</v>
          </cell>
          <cell r="F317" t="str">
            <v>미주 150</v>
          </cell>
          <cell r="G317">
            <v>17.550719761382961</v>
          </cell>
          <cell r="H317">
            <v>19300</v>
          </cell>
        </row>
        <row r="318">
          <cell r="E318" t="str">
            <v>PN026BWJ-S1200</v>
          </cell>
          <cell r="F318">
            <v>0</v>
          </cell>
          <cell r="G318">
            <v>27.280911546191135</v>
          </cell>
          <cell r="H318">
            <v>30000</v>
          </cell>
        </row>
        <row r="319">
          <cell r="E319" t="str">
            <v>PN026BWJ-S1200(A)</v>
          </cell>
          <cell r="F319">
            <v>0</v>
          </cell>
          <cell r="G319">
            <v>27.226349723098753</v>
          </cell>
          <cell r="H319">
            <v>29940</v>
          </cell>
        </row>
        <row r="320">
          <cell r="E320" t="str">
            <v>PN026BWJ-S1400</v>
          </cell>
          <cell r="F320">
            <v>0</v>
          </cell>
          <cell r="G320">
            <v>27.37184791801177</v>
          </cell>
          <cell r="H320">
            <v>30100</v>
          </cell>
        </row>
        <row r="321">
          <cell r="E321" t="str">
            <v>PN026BWJ-S1400(A)</v>
          </cell>
          <cell r="F321">
            <v>0</v>
          </cell>
          <cell r="G321">
            <v>27.5900952103813</v>
          </cell>
          <cell r="H321">
            <v>30340</v>
          </cell>
        </row>
        <row r="322">
          <cell r="E322" t="str">
            <v>PN026BWJ-VF(A)</v>
          </cell>
          <cell r="F322">
            <v>0</v>
          </cell>
          <cell r="G322">
            <v>8.1842734638573393</v>
          </cell>
          <cell r="H322">
            <v>9000</v>
          </cell>
        </row>
        <row r="323">
          <cell r="E323" t="str">
            <v>PN026BWJ-VF(E)</v>
          </cell>
          <cell r="F323">
            <v>0</v>
          </cell>
          <cell r="G323">
            <v>7.9569325343057473</v>
          </cell>
          <cell r="H323">
            <v>8750</v>
          </cell>
        </row>
        <row r="324">
          <cell r="E324" t="str">
            <v>PN031BCW-KEY</v>
          </cell>
          <cell r="F324" t="str">
            <v>BA36-A</v>
          </cell>
          <cell r="G324">
            <v>5.0105940873171049</v>
          </cell>
          <cell r="H324">
            <v>5510</v>
          </cell>
        </row>
        <row r="325">
          <cell r="E325" t="str">
            <v>PN031BCW-VF</v>
          </cell>
          <cell r="F325" t="str">
            <v>BA36-A</v>
          </cell>
          <cell r="G325">
            <v>14.355215655605775</v>
          </cell>
          <cell r="H325">
            <v>15786</v>
          </cell>
        </row>
        <row r="326">
          <cell r="E326" t="str">
            <v>PN033BWJ-VF</v>
          </cell>
          <cell r="F326" t="str">
            <v>해인</v>
          </cell>
          <cell r="G326">
            <v>10.457682759373268</v>
          </cell>
          <cell r="H326">
            <v>11500</v>
          </cell>
        </row>
        <row r="327">
          <cell r="E327" t="str">
            <v>PN038BWJ-VF</v>
          </cell>
          <cell r="F327" t="str">
            <v>설치제약</v>
          </cell>
          <cell r="G327">
            <v>12.476470213791412</v>
          </cell>
          <cell r="H327">
            <v>13720</v>
          </cell>
        </row>
        <row r="328">
          <cell r="E328" t="str">
            <v>PN039BCW-VF</v>
          </cell>
          <cell r="F328" t="str">
            <v>BAS31</v>
          </cell>
          <cell r="G328">
            <v>10.230341829821676</v>
          </cell>
          <cell r="H328">
            <v>11250</v>
          </cell>
        </row>
        <row r="329">
          <cell r="E329" t="str">
            <v>PN039BCW-V1</v>
          </cell>
          <cell r="F329" t="str">
            <v>신규</v>
          </cell>
          <cell r="G329">
            <v>12.640155683068558</v>
          </cell>
          <cell r="H329">
            <v>13900</v>
          </cell>
        </row>
        <row r="330">
          <cell r="E330" t="str">
            <v>PN003ACW-CLASSIC</v>
          </cell>
          <cell r="F330" t="str">
            <v>클래식</v>
          </cell>
          <cell r="G330">
            <v>6.796584429874418</v>
          </cell>
          <cell r="H330">
            <v>7474</v>
          </cell>
        </row>
        <row r="331">
          <cell r="E331" t="str">
            <v>PN007MWJ-V2</v>
          </cell>
          <cell r="F331" t="str">
            <v>유럽</v>
          </cell>
          <cell r="G331">
            <v>3.2464284739967448</v>
          </cell>
          <cell r="H331">
            <v>3570</v>
          </cell>
        </row>
        <row r="332">
          <cell r="E332" t="str">
            <v>PN007MWJ-V4</v>
          </cell>
          <cell r="F332" t="str">
            <v>중국</v>
          </cell>
          <cell r="G332">
            <v>4.3740394845726449</v>
          </cell>
          <cell r="H332">
            <v>4810</v>
          </cell>
        </row>
        <row r="333">
          <cell r="E333" t="str">
            <v>PN013MCW-V2</v>
          </cell>
          <cell r="F333" t="str">
            <v>알비</v>
          </cell>
          <cell r="G333">
            <v>10.912364618476454</v>
          </cell>
          <cell r="H333">
            <v>12000</v>
          </cell>
        </row>
        <row r="334">
          <cell r="E334" t="str">
            <v>PN005MWJ-VF(A)</v>
          </cell>
          <cell r="F334" t="str">
            <v>단종</v>
          </cell>
          <cell r="G334">
            <v>4.13</v>
          </cell>
          <cell r="H334">
            <v>0</v>
          </cell>
        </row>
        <row r="335">
          <cell r="E335" t="str">
            <v>PN052MWJ-VF(B)</v>
          </cell>
          <cell r="F335" t="str">
            <v>미주향</v>
          </cell>
          <cell r="G335">
            <v>4.63</v>
          </cell>
          <cell r="H335">
            <v>0</v>
          </cell>
        </row>
        <row r="336">
          <cell r="E336" t="str">
            <v>PN052MWJ-VF(C)</v>
          </cell>
          <cell r="F336" t="str">
            <v>인도향</v>
          </cell>
          <cell r="G336">
            <v>5.2</v>
          </cell>
          <cell r="H336">
            <v>0</v>
          </cell>
        </row>
        <row r="337">
          <cell r="E337" t="str">
            <v>PN052MWJ-VF(D)</v>
          </cell>
          <cell r="F337" t="str">
            <v>Wifi</v>
          </cell>
          <cell r="G337">
            <v>4.96</v>
          </cell>
          <cell r="H337">
            <v>0</v>
          </cell>
        </row>
        <row r="338">
          <cell r="E338" t="str">
            <v>PN052MWJ-VF(E)</v>
          </cell>
          <cell r="F338" t="str">
            <v xml:space="preserve"> ICON</v>
          </cell>
          <cell r="G338">
            <v>5.0742495475915508</v>
          </cell>
          <cell r="H338">
            <v>5580</v>
          </cell>
        </row>
        <row r="339">
          <cell r="E339" t="str">
            <v>PN052MWJ-VF(G)</v>
          </cell>
          <cell r="F339" t="str">
            <v>레빗에어</v>
          </cell>
          <cell r="G339">
            <v>6.6383551429065095</v>
          </cell>
          <cell r="H339">
            <v>7300</v>
          </cell>
        </row>
        <row r="340">
          <cell r="E340" t="str">
            <v>PN052MWJ-VF(KR)</v>
          </cell>
          <cell r="F340" t="str">
            <v>마이티</v>
          </cell>
          <cell r="G340">
            <v>4.4000000000000004</v>
          </cell>
          <cell r="H340">
            <v>0</v>
          </cell>
        </row>
        <row r="341">
          <cell r="E341" t="str">
            <v>PN055AWJ-DI(EU)A</v>
          </cell>
          <cell r="F341" t="str">
            <v>POC</v>
          </cell>
          <cell r="G341">
            <v>5</v>
          </cell>
          <cell r="H341">
            <v>0</v>
          </cell>
        </row>
        <row r="342">
          <cell r="E342" t="str">
            <v>PN055AWJ-DI(IN)A</v>
          </cell>
          <cell r="F342" t="str">
            <v>POC</v>
          </cell>
          <cell r="G342">
            <v>5</v>
          </cell>
          <cell r="H342">
            <v>0</v>
          </cell>
        </row>
        <row r="343">
          <cell r="E343" t="str">
            <v>PN055AWJ-DI(ASEN)A</v>
          </cell>
          <cell r="F343" t="str">
            <v>POC</v>
          </cell>
          <cell r="G343">
            <v>5</v>
          </cell>
          <cell r="H343">
            <v>0</v>
          </cell>
        </row>
        <row r="344">
          <cell r="E344" t="str">
            <v>PN055AWJ-DI(UK)A</v>
          </cell>
          <cell r="F344" t="str">
            <v>POC</v>
          </cell>
          <cell r="G344">
            <v>5</v>
          </cell>
          <cell r="H344">
            <v>0</v>
          </cell>
        </row>
        <row r="345">
          <cell r="E345" t="str">
            <v>PN1702CWM-600KR</v>
          </cell>
          <cell r="F345" t="str">
            <v>국내향</v>
          </cell>
          <cell r="G345">
            <v>5.8</v>
          </cell>
          <cell r="H345">
            <v>0</v>
          </cell>
        </row>
        <row r="346">
          <cell r="E346" t="str">
            <v>PN1702CWM-500WIFI</v>
          </cell>
          <cell r="F346" t="str">
            <v>와이파이</v>
          </cell>
          <cell r="G346">
            <v>6.73</v>
          </cell>
          <cell r="H346">
            <v>0</v>
          </cell>
        </row>
        <row r="347">
          <cell r="E347" t="str">
            <v>PN1703CWM-600JP</v>
          </cell>
          <cell r="F347" t="str">
            <v>일본향</v>
          </cell>
          <cell r="G347">
            <v>5.57</v>
          </cell>
          <cell r="H347">
            <v>0</v>
          </cell>
        </row>
        <row r="348">
          <cell r="E348" t="str">
            <v>PN1703CWM-600TW</v>
          </cell>
          <cell r="F348" t="str">
            <v>대만향</v>
          </cell>
          <cell r="G348">
            <v>5.57</v>
          </cell>
          <cell r="H348">
            <v>0</v>
          </cell>
        </row>
        <row r="349">
          <cell r="E349" t="str">
            <v>PN1703CWM-600ID</v>
          </cell>
          <cell r="F349" t="str">
            <v>인도네시아</v>
          </cell>
          <cell r="G349">
            <v>5.57</v>
          </cell>
          <cell r="H349">
            <v>0</v>
          </cell>
        </row>
        <row r="350">
          <cell r="E350" t="str">
            <v>PN016ACW-VF</v>
          </cell>
          <cell r="F350" t="str">
            <v>Columbia</v>
          </cell>
          <cell r="G350">
            <v>5.55</v>
          </cell>
          <cell r="H350">
            <v>0</v>
          </cell>
        </row>
        <row r="351">
          <cell r="E351" t="str">
            <v>PN001ACW-MAIN(NCO)</v>
          </cell>
          <cell r="F351" t="str">
            <v>Columbia</v>
          </cell>
          <cell r="G351">
            <v>4.2699999999999996</v>
          </cell>
          <cell r="H351">
            <v>0</v>
          </cell>
        </row>
        <row r="352">
          <cell r="E352" t="str">
            <v>PN001ACW-MAIN</v>
          </cell>
          <cell r="F352" t="str">
            <v>동림전자</v>
          </cell>
          <cell r="G352">
            <v>4.2699999999999996</v>
          </cell>
          <cell r="H352">
            <v>0</v>
          </cell>
        </row>
        <row r="353">
          <cell r="E353" t="str">
            <v>PN001ACW-MAIN(A)</v>
          </cell>
          <cell r="F353" t="str">
            <v>동림전자</v>
          </cell>
          <cell r="G353">
            <v>4.2699999999999996</v>
          </cell>
          <cell r="H353">
            <v>0</v>
          </cell>
        </row>
        <row r="354">
          <cell r="E354" t="str">
            <v>PN001ACW-MAIN(EU)</v>
          </cell>
          <cell r="F354" t="str">
            <v>동림전자</v>
          </cell>
          <cell r="G354">
            <v>4.2699999999999996</v>
          </cell>
          <cell r="H354">
            <v>0</v>
          </cell>
        </row>
        <row r="355">
          <cell r="E355" t="str">
            <v>PN001ACW-KEY</v>
          </cell>
          <cell r="F355" t="str">
            <v>동림전자</v>
          </cell>
          <cell r="G355">
            <v>4.26</v>
          </cell>
          <cell r="H355">
            <v>0</v>
          </cell>
        </row>
        <row r="356">
          <cell r="E356" t="str">
            <v>PN001ACW-FND</v>
          </cell>
          <cell r="F356" t="str">
            <v>동림전자</v>
          </cell>
          <cell r="G356">
            <v>2.11</v>
          </cell>
          <cell r="H356">
            <v>0</v>
          </cell>
        </row>
        <row r="357">
          <cell r="E357" t="str">
            <v>PN054ACW-HMAIN</v>
          </cell>
          <cell r="F357">
            <v>0</v>
          </cell>
          <cell r="G357">
            <v>9.49</v>
          </cell>
          <cell r="H357">
            <v>0</v>
          </cell>
        </row>
        <row r="358">
          <cell r="E358" t="str">
            <v>PN054ACW-HMAIN(A)</v>
          </cell>
          <cell r="F358">
            <v>0</v>
          </cell>
          <cell r="G358">
            <v>9.49</v>
          </cell>
          <cell r="H358">
            <v>0</v>
          </cell>
        </row>
        <row r="359">
          <cell r="E359" t="str">
            <v>PN054ACW-HMAIN(CEE)</v>
          </cell>
          <cell r="F359">
            <v>0</v>
          </cell>
          <cell r="G359">
            <v>9.49</v>
          </cell>
          <cell r="H359">
            <v>0</v>
          </cell>
        </row>
        <row r="360">
          <cell r="E360" t="str">
            <v>PN054ACW-HMAIN(HK)</v>
          </cell>
          <cell r="F360">
            <v>0</v>
          </cell>
          <cell r="G360">
            <v>9.49</v>
          </cell>
          <cell r="H360">
            <v>0</v>
          </cell>
        </row>
        <row r="361">
          <cell r="E361" t="str">
            <v>PN054ACW-HMAIN(TW)</v>
          </cell>
          <cell r="F361">
            <v>0</v>
          </cell>
          <cell r="G361">
            <v>9.49</v>
          </cell>
          <cell r="H361">
            <v>0</v>
          </cell>
        </row>
        <row r="362">
          <cell r="E362" t="str">
            <v>PN054ACW-LMAIN</v>
          </cell>
          <cell r="F362">
            <v>0</v>
          </cell>
          <cell r="G362">
            <v>9.49</v>
          </cell>
          <cell r="H362">
            <v>0</v>
          </cell>
        </row>
        <row r="363">
          <cell r="E363" t="str">
            <v>PN054ACW-LMAIN(A)</v>
          </cell>
          <cell r="F363">
            <v>0</v>
          </cell>
          <cell r="G363">
            <v>9.49</v>
          </cell>
          <cell r="H363">
            <v>0</v>
          </cell>
        </row>
        <row r="364">
          <cell r="E364" t="str">
            <v>PN054ACW-LMAIN(B)</v>
          </cell>
          <cell r="F364" t="str">
            <v>CN Simple</v>
          </cell>
          <cell r="G364">
            <v>5.75</v>
          </cell>
          <cell r="H364">
            <v>0</v>
          </cell>
        </row>
        <row r="365">
          <cell r="E365" t="str">
            <v>PN054ACW-LMAIN(CEE)</v>
          </cell>
          <cell r="F365">
            <v>0</v>
          </cell>
          <cell r="G365">
            <v>9.49</v>
          </cell>
          <cell r="H365">
            <v>0</v>
          </cell>
        </row>
        <row r="366">
          <cell r="E366" t="str">
            <v>PN054ACW-LMAIN(DACH)</v>
          </cell>
          <cell r="F366">
            <v>0</v>
          </cell>
          <cell r="G366">
            <v>9.49</v>
          </cell>
          <cell r="H366">
            <v>0</v>
          </cell>
        </row>
        <row r="367">
          <cell r="E367" t="str">
            <v>PN054ACW-HKEY</v>
          </cell>
          <cell r="F367">
            <v>0</v>
          </cell>
          <cell r="G367">
            <v>3.3</v>
          </cell>
          <cell r="H367">
            <v>0</v>
          </cell>
        </row>
        <row r="368">
          <cell r="E368" t="str">
            <v>PN054ACW-LKEY</v>
          </cell>
          <cell r="F368">
            <v>0</v>
          </cell>
          <cell r="G368">
            <v>5.5</v>
          </cell>
          <cell r="H368">
            <v>0</v>
          </cell>
        </row>
        <row r="369">
          <cell r="E369" t="str">
            <v>PN054ACW-LKEY(A)</v>
          </cell>
          <cell r="F369" t="str">
            <v>CN Simple</v>
          </cell>
          <cell r="G369">
            <v>5.5</v>
          </cell>
          <cell r="H369">
            <v>0</v>
          </cell>
        </row>
        <row r="370">
          <cell r="E370" t="str">
            <v>PN054ACW-LKEY(P)</v>
          </cell>
          <cell r="F370">
            <v>0</v>
          </cell>
          <cell r="G370">
            <v>5.5</v>
          </cell>
          <cell r="H370">
            <v>0</v>
          </cell>
        </row>
        <row r="371">
          <cell r="E371" t="str">
            <v>PN054ACW-LKEY(PA)</v>
          </cell>
          <cell r="F371" t="str">
            <v>CN Simple</v>
          </cell>
          <cell r="G371">
            <v>5.5</v>
          </cell>
          <cell r="H371">
            <v>0</v>
          </cell>
        </row>
        <row r="372">
          <cell r="E372" t="str">
            <v>PN054ACW-LED</v>
          </cell>
          <cell r="F372">
            <v>0</v>
          </cell>
          <cell r="G372">
            <v>0.92</v>
          </cell>
          <cell r="H372">
            <v>0</v>
          </cell>
        </row>
        <row r="373">
          <cell r="E373" t="str">
            <v>PN054ACW-JAGUAR</v>
          </cell>
          <cell r="F373">
            <v>0</v>
          </cell>
          <cell r="G373">
            <v>3.87</v>
          </cell>
          <cell r="H373">
            <v>0</v>
          </cell>
        </row>
        <row r="374">
          <cell r="E374" t="str">
            <v>PN054ACW-JAGUAR(A)</v>
          </cell>
          <cell r="F374" t="str">
            <v>대만향</v>
          </cell>
          <cell r="G374">
            <v>4.0599999999999996</v>
          </cell>
          <cell r="H374">
            <v>0</v>
          </cell>
        </row>
        <row r="375">
          <cell r="E375" t="str">
            <v>PN054ACW-JAGUAR(B)</v>
          </cell>
          <cell r="F375" t="str">
            <v>카트리지</v>
          </cell>
          <cell r="G375">
            <v>3.87</v>
          </cell>
          <cell r="H375">
            <v>0</v>
          </cell>
        </row>
        <row r="376">
          <cell r="E376" t="str">
            <v>PN054ACW-JAGUAR(IN)</v>
          </cell>
          <cell r="F376" t="str">
            <v>카트리지</v>
          </cell>
          <cell r="G376">
            <v>4.3917391304347824</v>
          </cell>
          <cell r="H376">
            <v>0</v>
          </cell>
        </row>
        <row r="377">
          <cell r="E377" t="str">
            <v>PN054ACW-JAGUAR(TW)</v>
          </cell>
          <cell r="F377" t="str">
            <v>카트리지</v>
          </cell>
          <cell r="G377">
            <v>4.1308695652173917</v>
          </cell>
          <cell r="H377">
            <v>0</v>
          </cell>
        </row>
        <row r="378">
          <cell r="E378" t="str">
            <v>PN095WCW-MAIN</v>
          </cell>
          <cell r="F378" t="str">
            <v>RNICE</v>
          </cell>
          <cell r="G378">
            <v>6.01</v>
          </cell>
          <cell r="H378">
            <v>0</v>
          </cell>
        </row>
        <row r="379">
          <cell r="E379" t="str">
            <v>PN095WCW-MAIN(A)</v>
          </cell>
          <cell r="F379" t="str">
            <v>RNICE</v>
          </cell>
          <cell r="G379">
            <v>8.35</v>
          </cell>
          <cell r="H379">
            <v>0</v>
          </cell>
        </row>
        <row r="380">
          <cell r="E380" t="str">
            <v>PN095WCW-MAIN(ENT)</v>
          </cell>
          <cell r="F380" t="str">
            <v>RNICE</v>
          </cell>
          <cell r="G380">
            <v>5.52</v>
          </cell>
          <cell r="H380">
            <v>0</v>
          </cell>
        </row>
        <row r="381">
          <cell r="E381" t="str">
            <v>PN095WCW-DISPLAY</v>
          </cell>
          <cell r="F381" t="str">
            <v>RNICE</v>
          </cell>
          <cell r="G381">
            <v>1.74</v>
          </cell>
          <cell r="H381">
            <v>0</v>
          </cell>
        </row>
        <row r="382">
          <cell r="E382" t="str">
            <v>PN095WCW-DISPLAY(A)</v>
          </cell>
          <cell r="F382" t="str">
            <v>RNICE</v>
          </cell>
          <cell r="G382">
            <v>2.12</v>
          </cell>
          <cell r="H382">
            <v>0</v>
          </cell>
        </row>
        <row r="383">
          <cell r="E383" t="str">
            <v>PN095WCW-FAUSET</v>
          </cell>
          <cell r="F383" t="str">
            <v>RNICE</v>
          </cell>
          <cell r="G383">
            <v>3.09</v>
          </cell>
          <cell r="H383">
            <v>0</v>
          </cell>
        </row>
        <row r="384">
          <cell r="E384" t="str">
            <v>PN095WCW-V2</v>
          </cell>
          <cell r="F384" t="str">
            <v>RNICE</v>
          </cell>
          <cell r="G384">
            <v>9.5</v>
          </cell>
          <cell r="H384">
            <v>0</v>
          </cell>
        </row>
        <row r="385">
          <cell r="E385" t="str">
            <v>PN002ACW-CHARGER</v>
          </cell>
          <cell r="F385" t="str">
            <v>휴대용</v>
          </cell>
          <cell r="G385">
            <v>10.275810015731993</v>
          </cell>
          <cell r="H385">
            <v>11300</v>
          </cell>
        </row>
        <row r="386">
          <cell r="E386" t="str">
            <v>PN002ACW-CHARGER(A)</v>
          </cell>
          <cell r="F386" t="str">
            <v>휴대용</v>
          </cell>
          <cell r="G386">
            <v>9.7301917848081718</v>
          </cell>
          <cell r="H386">
            <v>10700</v>
          </cell>
        </row>
        <row r="387">
          <cell r="E387" t="str">
            <v>PN002ACW-KEY</v>
          </cell>
          <cell r="F387" t="str">
            <v>휴대용</v>
          </cell>
          <cell r="G387">
            <v>7.5022506752025615</v>
          </cell>
          <cell r="H387">
            <v>8250</v>
          </cell>
        </row>
        <row r="388">
          <cell r="E388" t="str">
            <v>PN018ACW-VF</v>
          </cell>
          <cell r="F388" t="str">
            <v>Lombok3</v>
          </cell>
          <cell r="G388">
            <v>11.503451035310595</v>
          </cell>
          <cell r="H388">
            <v>12650</v>
          </cell>
        </row>
        <row r="389">
          <cell r="E389" t="str">
            <v>PN018ACW-VF(A)</v>
          </cell>
          <cell r="F389" t="str">
            <v>Lombok3</v>
          </cell>
          <cell r="G389">
            <v>11.38159629707094</v>
          </cell>
          <cell r="H389">
            <v>12516</v>
          </cell>
        </row>
        <row r="390">
          <cell r="E390" t="str">
            <v>PN018ACW-PLASMA</v>
          </cell>
          <cell r="F390" t="str">
            <v>Lombok3</v>
          </cell>
          <cell r="G390">
            <v>6.4746696736293625</v>
          </cell>
          <cell r="H390">
            <v>7120</v>
          </cell>
        </row>
        <row r="391">
          <cell r="E391" t="str">
            <v>PN019AWJ-V2</v>
          </cell>
          <cell r="F391" t="str">
            <v>블루문</v>
          </cell>
          <cell r="G391">
            <v>8.3388652959524237</v>
          </cell>
          <cell r="H391">
            <v>9170</v>
          </cell>
        </row>
        <row r="392">
          <cell r="E392" t="str">
            <v>PN020ACW-V2</v>
          </cell>
          <cell r="F392" t="str">
            <v>킹덤</v>
          </cell>
          <cell r="G392">
            <v>9.4301017578000685</v>
          </cell>
          <cell r="H392">
            <v>10370</v>
          </cell>
        </row>
        <row r="393">
          <cell r="E393" t="str">
            <v>PN020ACW-V2(A)</v>
          </cell>
          <cell r="F393" t="str">
            <v>슈퍼킹덤</v>
          </cell>
          <cell r="G393">
            <v>10.184873643911356</v>
          </cell>
          <cell r="H393">
            <v>11200</v>
          </cell>
        </row>
        <row r="394">
          <cell r="E394" t="str">
            <v>PN050ACW-VF</v>
          </cell>
          <cell r="F394" t="str">
            <v>마블</v>
          </cell>
          <cell r="G394">
            <v>8.6389553229605252</v>
          </cell>
          <cell r="H394">
            <v>9500</v>
          </cell>
        </row>
        <row r="395">
          <cell r="E395" t="str">
            <v>PN050ACW-AMKEY</v>
          </cell>
          <cell r="F395" t="str">
            <v>마블</v>
          </cell>
          <cell r="G395">
            <v>2.2552220211518006</v>
          </cell>
          <cell r="H395">
            <v>2480</v>
          </cell>
        </row>
        <row r="396">
          <cell r="E396" t="str">
            <v>MCR-WMSBE-CWP</v>
          </cell>
          <cell r="F396" t="str">
            <v>마블</v>
          </cell>
          <cell r="G396">
            <v>2.3643456673365648</v>
          </cell>
          <cell r="H396">
            <v>2600</v>
          </cell>
        </row>
        <row r="397">
          <cell r="E397" t="str">
            <v>PN078AWJ-VF</v>
          </cell>
          <cell r="F397" t="str">
            <v>액티브</v>
          </cell>
          <cell r="G397">
            <v>7.1112242763738225</v>
          </cell>
          <cell r="H397">
            <v>7820</v>
          </cell>
        </row>
        <row r="398">
          <cell r="E398" t="str">
            <v>PN130ACW-VF</v>
          </cell>
          <cell r="F398" t="str">
            <v>자이언트</v>
          </cell>
          <cell r="G398">
            <v>15.259123191502908</v>
          </cell>
          <cell r="H398">
            <v>16780</v>
          </cell>
        </row>
        <row r="399">
          <cell r="E399" t="str">
            <v>PN130ACW-VF(A)</v>
          </cell>
          <cell r="F399" t="str">
            <v>미주</v>
          </cell>
          <cell r="G399">
            <v>15.550119581328946</v>
          </cell>
          <cell r="H399">
            <v>17100</v>
          </cell>
        </row>
        <row r="400">
          <cell r="E400" t="str">
            <v>PN080MCW-VF</v>
          </cell>
          <cell r="F400" t="str">
            <v>의류청정</v>
          </cell>
          <cell r="G400">
            <v>15.595587767239264</v>
          </cell>
          <cell r="H400">
            <v>17150</v>
          </cell>
        </row>
        <row r="401"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E402" t="str">
            <v>PN20E-24J11</v>
          </cell>
          <cell r="F402">
            <v>0</v>
          </cell>
          <cell r="G402">
            <v>4.4104140333009001</v>
          </cell>
          <cell r="H402">
            <v>4850</v>
          </cell>
        </row>
        <row r="403">
          <cell r="E403" t="str">
            <v>PN20K-24J11</v>
          </cell>
          <cell r="F403">
            <v>0</v>
          </cell>
          <cell r="G403">
            <v>4.4104140333009001</v>
          </cell>
          <cell r="H403">
            <v>4850</v>
          </cell>
        </row>
        <row r="404">
          <cell r="E404" t="str">
            <v>PN20K-24J22</v>
          </cell>
          <cell r="F404" t="str">
            <v>플로우웨이</v>
          </cell>
          <cell r="G404">
            <v>4.4104140333009001</v>
          </cell>
          <cell r="H404">
            <v>4850</v>
          </cell>
        </row>
        <row r="405">
          <cell r="E405" t="str">
            <v>PN20E-24J11(A)</v>
          </cell>
          <cell r="F405">
            <v>0</v>
          </cell>
          <cell r="G405">
            <v>1.2731092054889195</v>
          </cell>
          <cell r="H405">
            <v>1400</v>
          </cell>
        </row>
        <row r="406"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E407" t="str">
            <v>PN120MWJ-VF(A)</v>
          </cell>
          <cell r="F407">
            <v>0</v>
          </cell>
          <cell r="G407">
            <v>19.744105049696731</v>
          </cell>
          <cell r="H407">
            <v>21712</v>
          </cell>
        </row>
        <row r="408">
          <cell r="E408" t="str">
            <v>PN20U-24J11</v>
          </cell>
          <cell r="F408">
            <v>0</v>
          </cell>
          <cell r="G408">
            <v>4.4104140333009001</v>
          </cell>
          <cell r="H408">
            <v>4850</v>
          </cell>
        </row>
        <row r="409">
          <cell r="E409" t="str">
            <v>PN20U-24J22</v>
          </cell>
          <cell r="F409" t="str">
            <v>플로우웨이</v>
          </cell>
          <cell r="G409">
            <v>4.1685232842580051</v>
          </cell>
          <cell r="H409">
            <v>4584</v>
          </cell>
        </row>
        <row r="410">
          <cell r="E410" t="str">
            <v>PN20T-24J22</v>
          </cell>
          <cell r="F410" t="str">
            <v>플로우웨이</v>
          </cell>
          <cell r="G410">
            <v>4.1685232842580051</v>
          </cell>
          <cell r="H410">
            <v>4584</v>
          </cell>
        </row>
        <row r="411">
          <cell r="E411" t="str">
            <v>PN20E-24J22</v>
          </cell>
          <cell r="F411" t="str">
            <v>플로우웨이</v>
          </cell>
          <cell r="G411">
            <v>4.1685232842580051</v>
          </cell>
          <cell r="H411">
            <v>4584</v>
          </cell>
        </row>
        <row r="412">
          <cell r="E412" t="str">
            <v>PN20U-24J22(A)</v>
          </cell>
          <cell r="F412" t="str">
            <v>플로우웨이</v>
          </cell>
          <cell r="G412">
            <v>1.1403421026307894</v>
          </cell>
          <cell r="H412">
            <v>1254</v>
          </cell>
        </row>
        <row r="413"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E416" t="str">
            <v>RUSH-329AC</v>
          </cell>
          <cell r="F416" t="str">
            <v>SKB</v>
          </cell>
          <cell r="G416">
            <v>18.13</v>
          </cell>
          <cell r="H416">
            <v>0</v>
          </cell>
        </row>
        <row r="417">
          <cell r="E417" t="str">
            <v>RUSH-329AC-A</v>
          </cell>
          <cell r="F417" t="str">
            <v>SKB</v>
          </cell>
          <cell r="G417">
            <v>18.13</v>
          </cell>
          <cell r="H417">
            <v>0</v>
          </cell>
        </row>
        <row r="418">
          <cell r="E418" t="str">
            <v>KM15-103H (GWH 11ax PI2.0)</v>
          </cell>
          <cell r="F418" t="str">
            <v>KT</v>
          </cell>
          <cell r="G418">
            <v>16.23</v>
          </cell>
          <cell r="H418">
            <v>0</v>
          </cell>
        </row>
        <row r="419">
          <cell r="E419" t="str">
            <v>KM14-102H (GWB 11ax PI2.0)</v>
          </cell>
          <cell r="F419" t="str">
            <v>KT</v>
          </cell>
          <cell r="G419">
            <v>16.850000000000001</v>
          </cell>
          <cell r="H419">
            <v>0</v>
          </cell>
        </row>
        <row r="420">
          <cell r="E420" t="str">
            <v>KM08-701G (UTP_유선)</v>
          </cell>
          <cell r="F420" t="str">
            <v>KT</v>
          </cell>
          <cell r="G420">
            <v>8.86</v>
          </cell>
          <cell r="H420">
            <v>0</v>
          </cell>
        </row>
        <row r="421"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E422" t="str">
            <v>PLL015-D37A</v>
          </cell>
          <cell r="F422" t="str">
            <v>단종</v>
          </cell>
          <cell r="G422">
            <v>11.457982849400276</v>
          </cell>
          <cell r="H422">
            <v>12600</v>
          </cell>
        </row>
        <row r="423">
          <cell r="E423" t="str">
            <v>PLL019-D22-52M</v>
          </cell>
          <cell r="F423">
            <v>0</v>
          </cell>
          <cell r="G423">
            <v>5.96</v>
          </cell>
          <cell r="H423">
            <v>0</v>
          </cell>
        </row>
        <row r="424">
          <cell r="E424" t="str">
            <v>PLL035-D14A</v>
          </cell>
          <cell r="F424" t="str">
            <v>단종</v>
          </cell>
          <cell r="G424">
            <v>4.7195976974910661</v>
          </cell>
          <cell r="H424">
            <v>5190</v>
          </cell>
        </row>
        <row r="425">
          <cell r="E425" t="str">
            <v>PLL029-D09-24M</v>
          </cell>
          <cell r="F425">
            <v>0</v>
          </cell>
          <cell r="G425">
            <v>4.8099999999999996</v>
          </cell>
          <cell r="H425">
            <v>0</v>
          </cell>
        </row>
        <row r="426">
          <cell r="E426" t="str">
            <v>PLL035-D14-37M</v>
          </cell>
          <cell r="F426">
            <v>0</v>
          </cell>
          <cell r="G426">
            <v>5.15</v>
          </cell>
          <cell r="H426">
            <v>0</v>
          </cell>
        </row>
        <row r="427">
          <cell r="E427" t="str">
            <v>PLL035-D18-47M</v>
          </cell>
          <cell r="F427">
            <v>0</v>
          </cell>
          <cell r="G427">
            <v>5.15</v>
          </cell>
          <cell r="H427">
            <v>0</v>
          </cell>
        </row>
        <row r="428">
          <cell r="E428" t="str">
            <v>PLF020-D25</v>
          </cell>
          <cell r="F428" t="str">
            <v>Base Light</v>
          </cell>
          <cell r="G428">
            <v>9.1754799167022849</v>
          </cell>
          <cell r="H428">
            <v>10090</v>
          </cell>
        </row>
        <row r="429">
          <cell r="E429" t="str">
            <v>PLF020-D33</v>
          </cell>
          <cell r="F429" t="str">
            <v>Base Light</v>
          </cell>
          <cell r="G429">
            <v>9.1754799167022849</v>
          </cell>
          <cell r="H429">
            <v>10090</v>
          </cell>
        </row>
        <row r="430">
          <cell r="E430" t="str">
            <v>PLF020-D44</v>
          </cell>
          <cell r="F430" t="str">
            <v>Base Light</v>
          </cell>
          <cell r="G430">
            <v>9.1754799167022849</v>
          </cell>
          <cell r="H430">
            <v>10090</v>
          </cell>
        </row>
        <row r="431">
          <cell r="E431" t="str">
            <v>PLF045-D27</v>
          </cell>
          <cell r="F431" t="str">
            <v>Base Light</v>
          </cell>
          <cell r="G431">
            <v>7.2021606481944591</v>
          </cell>
          <cell r="H431">
            <v>7920</v>
          </cell>
        </row>
        <row r="432">
          <cell r="E432" t="str">
            <v>PLF045-D30</v>
          </cell>
          <cell r="F432" t="str">
            <v>Base Light</v>
          </cell>
          <cell r="G432">
            <v>7.2021606481944591</v>
          </cell>
          <cell r="H432">
            <v>7920</v>
          </cell>
        </row>
        <row r="433">
          <cell r="E433" t="str">
            <v>PLF045-D40</v>
          </cell>
          <cell r="F433" t="str">
            <v>Base Light</v>
          </cell>
          <cell r="G433">
            <v>7.2021606481944591</v>
          </cell>
          <cell r="H433">
            <v>7920</v>
          </cell>
        </row>
        <row r="434">
          <cell r="E434" t="str">
            <v>PLL031-P17</v>
          </cell>
          <cell r="F434" t="str">
            <v>단종</v>
          </cell>
          <cell r="G434">
            <v>3.9284512626515231</v>
          </cell>
          <cell r="H434">
            <v>4320</v>
          </cell>
        </row>
        <row r="435">
          <cell r="E435" t="str">
            <v>PLD052-D04</v>
          </cell>
          <cell r="F435" t="str">
            <v>한도</v>
          </cell>
          <cell r="G435">
            <v>3.5</v>
          </cell>
          <cell r="H435">
            <v>0</v>
          </cell>
        </row>
        <row r="436">
          <cell r="E436" t="str">
            <v>PLD052-D05</v>
          </cell>
          <cell r="F436">
            <v>0</v>
          </cell>
          <cell r="G436">
            <v>3.5</v>
          </cell>
          <cell r="H436">
            <v>0</v>
          </cell>
        </row>
        <row r="437">
          <cell r="E437" t="str">
            <v>PLD052-D07</v>
          </cell>
          <cell r="F437" t="str">
            <v>한도</v>
          </cell>
          <cell r="G437">
            <v>3.5</v>
          </cell>
          <cell r="H437">
            <v>0</v>
          </cell>
        </row>
        <row r="438">
          <cell r="E438" t="str">
            <v>PLD052-D08</v>
          </cell>
          <cell r="F438">
            <v>0</v>
          </cell>
          <cell r="G438">
            <v>3.5</v>
          </cell>
          <cell r="H438">
            <v>0</v>
          </cell>
        </row>
        <row r="439">
          <cell r="E439" t="str">
            <v>PLD052-D11</v>
          </cell>
          <cell r="F439">
            <v>0</v>
          </cell>
          <cell r="G439">
            <v>3.5</v>
          </cell>
          <cell r="H439">
            <v>0</v>
          </cell>
        </row>
        <row r="440">
          <cell r="E440" t="str">
            <v>PLD052-D15</v>
          </cell>
          <cell r="F440">
            <v>0</v>
          </cell>
          <cell r="G440">
            <v>3.5</v>
          </cell>
          <cell r="H440">
            <v>0</v>
          </cell>
        </row>
        <row r="441">
          <cell r="E441" t="str">
            <v>PLL038-P08</v>
          </cell>
          <cell r="F441" t="str">
            <v>내장형</v>
          </cell>
          <cell r="G441">
            <v>3.6283612356434207</v>
          </cell>
          <cell r="H441">
            <v>3990</v>
          </cell>
        </row>
        <row r="442">
          <cell r="E442" t="str">
            <v>PLS013-P80-48</v>
          </cell>
          <cell r="F442">
            <v>0</v>
          </cell>
          <cell r="G442">
            <v>25.36</v>
          </cell>
          <cell r="H442">
            <v>0</v>
          </cell>
        </row>
        <row r="443">
          <cell r="E443" t="str">
            <v>PLS013-P100-48</v>
          </cell>
          <cell r="F443">
            <v>0</v>
          </cell>
          <cell r="G443">
            <v>26.85</v>
          </cell>
          <cell r="H443">
            <v>0</v>
          </cell>
        </row>
        <row r="444">
          <cell r="E444" t="str">
            <v>PLS013-P120-48</v>
          </cell>
          <cell r="F444">
            <v>0</v>
          </cell>
          <cell r="G444">
            <v>26.85</v>
          </cell>
          <cell r="H444">
            <v>0</v>
          </cell>
        </row>
        <row r="445">
          <cell r="E445" t="str">
            <v>PLS013-P150-48</v>
          </cell>
          <cell r="F445">
            <v>0</v>
          </cell>
          <cell r="G445">
            <v>29.17</v>
          </cell>
          <cell r="H445">
            <v>0</v>
          </cell>
        </row>
        <row r="446"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E447" t="str">
            <v>PLN021-T0809150T4R-563</v>
          </cell>
          <cell r="F447" t="str">
            <v>T08</v>
          </cell>
          <cell r="G447">
            <v>5.2</v>
          </cell>
          <cell r="H447">
            <v>0</v>
          </cell>
        </row>
        <row r="448">
          <cell r="E448" t="str">
            <v>PLN021-T0809150T4R-564</v>
          </cell>
          <cell r="F448" t="str">
            <v>T08</v>
          </cell>
          <cell r="G448">
            <v>5.2</v>
          </cell>
          <cell r="H448">
            <v>0</v>
          </cell>
        </row>
        <row r="449">
          <cell r="E449" t="str">
            <v>PLN021-T0822350T4R-560</v>
          </cell>
          <cell r="F449" t="str">
            <v>T08</v>
          </cell>
          <cell r="G449">
            <v>6.33</v>
          </cell>
          <cell r="H449">
            <v>0</v>
          </cell>
        </row>
        <row r="450">
          <cell r="E450" t="str">
            <v>PLN021-T0814330T4R-564</v>
          </cell>
          <cell r="F450" t="str">
            <v>T08</v>
          </cell>
          <cell r="G450">
            <v>6.04</v>
          </cell>
          <cell r="H450">
            <v>0</v>
          </cell>
        </row>
        <row r="451">
          <cell r="E451" t="str">
            <v>PLN021-T0814350T4R-564</v>
          </cell>
          <cell r="F451" t="str">
            <v>T08</v>
          </cell>
          <cell r="G451">
            <v>6.04</v>
          </cell>
          <cell r="H451">
            <v>0</v>
          </cell>
        </row>
        <row r="452">
          <cell r="E452" t="str">
            <v>PLN021-T0813365T4R-563</v>
          </cell>
          <cell r="F452" t="str">
            <v>T08</v>
          </cell>
          <cell r="G452">
            <v>6.04</v>
          </cell>
          <cell r="H452">
            <v>0</v>
          </cell>
        </row>
        <row r="453">
          <cell r="E453" t="str">
            <v>PLN021-T0911335N2R-564B</v>
          </cell>
          <cell r="F453" t="str">
            <v>T09</v>
          </cell>
          <cell r="G453">
            <v>9.02</v>
          </cell>
          <cell r="H453">
            <v>0</v>
          </cell>
        </row>
        <row r="454">
          <cell r="E454" t="str">
            <v>PLN021-T0916335N2R-564B</v>
          </cell>
          <cell r="F454" t="str">
            <v>T09</v>
          </cell>
          <cell r="G454">
            <v>9.02</v>
          </cell>
          <cell r="H454">
            <v>0</v>
          </cell>
        </row>
        <row r="455">
          <cell r="E455" t="str">
            <v>PLN021-T0911350N2R-564F</v>
          </cell>
          <cell r="F455" t="str">
            <v>T09</v>
          </cell>
          <cell r="G455">
            <v>12.1</v>
          </cell>
          <cell r="H455">
            <v>0</v>
          </cell>
        </row>
        <row r="456">
          <cell r="E456" t="str">
            <v>PLN021-T0916350N2R-564F</v>
          </cell>
          <cell r="F456" t="str">
            <v>T09</v>
          </cell>
          <cell r="G456">
            <v>12.1</v>
          </cell>
          <cell r="H456">
            <v>0</v>
          </cell>
        </row>
        <row r="457">
          <cell r="E457" t="str">
            <v>PLN021-T0907130N2R-564</v>
          </cell>
          <cell r="F457" t="str">
            <v>T9S</v>
          </cell>
          <cell r="G457">
            <v>7.86</v>
          </cell>
          <cell r="H457">
            <v>0</v>
          </cell>
        </row>
        <row r="458">
          <cell r="E458" t="str">
            <v>PLN021-T0907140N2R-564</v>
          </cell>
          <cell r="F458" t="str">
            <v>T9S</v>
          </cell>
          <cell r="G458">
            <v>7.86</v>
          </cell>
          <cell r="H458">
            <v>0</v>
          </cell>
        </row>
        <row r="459">
          <cell r="E459" t="str">
            <v>PLN021-T0907150N2R-564</v>
          </cell>
          <cell r="F459" t="str">
            <v>T9S</v>
          </cell>
          <cell r="G459">
            <v>7.86</v>
          </cell>
          <cell r="H459">
            <v>0</v>
          </cell>
        </row>
        <row r="460">
          <cell r="E460" t="str">
            <v>PLN021-T0907165N2R-564</v>
          </cell>
          <cell r="F460" t="str">
            <v>T9S</v>
          </cell>
          <cell r="G460">
            <v>7.86</v>
          </cell>
          <cell r="H460">
            <v>0</v>
          </cell>
        </row>
        <row r="461">
          <cell r="E461" t="str">
            <v>PLN021-T0907530N2R-564</v>
          </cell>
          <cell r="F461" t="str">
            <v>T9S</v>
          </cell>
          <cell r="G461">
            <v>7.86</v>
          </cell>
          <cell r="H461">
            <v>0</v>
          </cell>
        </row>
        <row r="462">
          <cell r="E462" t="str">
            <v>PLN021-T0907540N2R-564</v>
          </cell>
          <cell r="F462" t="str">
            <v>T9S</v>
          </cell>
          <cell r="G462">
            <v>7.86</v>
          </cell>
          <cell r="H462">
            <v>0</v>
          </cell>
        </row>
        <row r="463">
          <cell r="E463" t="str">
            <v>PLN021-T0907550N2R-564</v>
          </cell>
          <cell r="F463" t="str">
            <v>T9S</v>
          </cell>
          <cell r="G463">
            <v>7.86</v>
          </cell>
          <cell r="H463">
            <v>0</v>
          </cell>
        </row>
        <row r="464">
          <cell r="E464" t="str">
            <v>PLN021-T0907565N2R-564</v>
          </cell>
          <cell r="F464" t="str">
            <v>T9S</v>
          </cell>
          <cell r="G464">
            <v>7.86</v>
          </cell>
          <cell r="H464">
            <v>0</v>
          </cell>
        </row>
        <row r="465">
          <cell r="E465" t="str">
            <v>PLN021-T0911330N2R-564</v>
          </cell>
          <cell r="F465" t="str">
            <v>T9S</v>
          </cell>
          <cell r="G465">
            <v>8.9499999999999993</v>
          </cell>
          <cell r="H465">
            <v>0</v>
          </cell>
        </row>
        <row r="466">
          <cell r="E466" t="str">
            <v>PLN021-T0911340N2R-564</v>
          </cell>
          <cell r="F466" t="str">
            <v>T9S</v>
          </cell>
          <cell r="G466">
            <v>8.9499999999999993</v>
          </cell>
          <cell r="H466">
            <v>0</v>
          </cell>
        </row>
        <row r="467">
          <cell r="E467" t="str">
            <v>PLN021-T0911350N2R-564</v>
          </cell>
          <cell r="F467" t="str">
            <v>T9S</v>
          </cell>
          <cell r="G467">
            <v>8.9499999999999993</v>
          </cell>
          <cell r="H467">
            <v>0</v>
          </cell>
        </row>
        <row r="468">
          <cell r="E468" t="str">
            <v>PLN021-T0911365N2R-564</v>
          </cell>
          <cell r="F468" t="str">
            <v>T9S</v>
          </cell>
          <cell r="G468">
            <v>8.9499999999999993</v>
          </cell>
          <cell r="H468">
            <v>0</v>
          </cell>
        </row>
        <row r="469">
          <cell r="E469" t="str">
            <v>PLN021-T0916330N2R-564</v>
          </cell>
          <cell r="F469" t="str">
            <v>T9S</v>
          </cell>
          <cell r="G469">
            <v>8.9499999999999993</v>
          </cell>
          <cell r="H469">
            <v>0</v>
          </cell>
        </row>
        <row r="470">
          <cell r="E470" t="str">
            <v>PLN021-T0916340N2R-564</v>
          </cell>
          <cell r="F470" t="str">
            <v>T9S</v>
          </cell>
          <cell r="G470">
            <v>8.9499999999999993</v>
          </cell>
          <cell r="H470">
            <v>0</v>
          </cell>
        </row>
        <row r="471">
          <cell r="E471" t="str">
            <v>PLN021-T0916350N2R-564</v>
          </cell>
          <cell r="F471" t="str">
            <v>T9S</v>
          </cell>
          <cell r="G471">
            <v>8.9499999999999993</v>
          </cell>
          <cell r="H471">
            <v>0</v>
          </cell>
        </row>
        <row r="472">
          <cell r="E472" t="str">
            <v>PLN021-T0916365N2R-564</v>
          </cell>
          <cell r="F472" t="str">
            <v>T9S</v>
          </cell>
          <cell r="G472">
            <v>8.9499999999999993</v>
          </cell>
          <cell r="H472">
            <v>0</v>
          </cell>
        </row>
        <row r="473">
          <cell r="E473" t="str">
            <v>PLN021-T0920350N2R-564</v>
          </cell>
          <cell r="F473" t="str">
            <v>T9S</v>
          </cell>
          <cell r="G473">
            <v>8.9499999999999993</v>
          </cell>
          <cell r="H473">
            <v>0</v>
          </cell>
        </row>
        <row r="474">
          <cell r="E474" t="str">
            <v>PLN021-T0936450N2C-564</v>
          </cell>
          <cell r="F474" t="str">
            <v>T9S</v>
          </cell>
          <cell r="G474">
            <v>21.61</v>
          </cell>
          <cell r="H474">
            <v>0</v>
          </cell>
        </row>
        <row r="475">
          <cell r="E475" t="str">
            <v>PLN051-B2007150N2S-564 (PLF050-D07W)</v>
          </cell>
          <cell r="F475" t="str">
            <v>7.5W</v>
          </cell>
          <cell r="G475">
            <v>10.7846428571429</v>
          </cell>
          <cell r="H475">
            <v>0</v>
          </cell>
        </row>
        <row r="476">
          <cell r="E476" t="str">
            <v>PLN051-B2011150N2S-564 (PLF050-D12W)</v>
          </cell>
          <cell r="F476" t="str">
            <v>12.7W</v>
          </cell>
          <cell r="G476">
            <v>10.79</v>
          </cell>
          <cell r="H476">
            <v>0</v>
          </cell>
        </row>
        <row r="477">
          <cell r="E477" t="str">
            <v>PLN051-B2015150N2S-564 (PLF050-D16W)</v>
          </cell>
          <cell r="F477" t="str">
            <v>15.8W</v>
          </cell>
          <cell r="G477">
            <v>10.9828571428571</v>
          </cell>
          <cell r="H477">
            <v>0</v>
          </cell>
        </row>
        <row r="478">
          <cell r="E478" t="str">
            <v>PLN051-B2019150N2S-564 (PLF050-D20W)</v>
          </cell>
          <cell r="F478" t="str">
            <v>19.8W</v>
          </cell>
          <cell r="G478">
            <v>11.0042857142857</v>
          </cell>
          <cell r="H478">
            <v>0</v>
          </cell>
        </row>
        <row r="479">
          <cell r="E479" t="str">
            <v>PLN051-B4012250N2S-564 (PLF050-D12W)</v>
          </cell>
          <cell r="F479" t="str">
            <v>12.7W</v>
          </cell>
          <cell r="G479">
            <v>14.1971428571429</v>
          </cell>
          <cell r="H479">
            <v>0</v>
          </cell>
        </row>
        <row r="480">
          <cell r="E480" t="str">
            <v>PLN051-B4015250N2S-564 (PLF050-D16W)</v>
          </cell>
          <cell r="F480" t="str">
            <v>15.8W</v>
          </cell>
          <cell r="G480">
            <v>14.3685714285714</v>
          </cell>
          <cell r="H480">
            <v>0</v>
          </cell>
        </row>
        <row r="481">
          <cell r="E481" t="str">
            <v>PLN051-B4019250N2S-564
 (PLF050-D20W)</v>
          </cell>
          <cell r="F481" t="str">
            <v>19.8W</v>
          </cell>
          <cell r="G481">
            <v>14.39</v>
          </cell>
          <cell r="H481">
            <v>0</v>
          </cell>
        </row>
        <row r="482">
          <cell r="E482" t="str">
            <v>PLN051-B4025250N2S-564 (PLF045-D25W)</v>
          </cell>
          <cell r="F482" t="str">
            <v>25.2W</v>
          </cell>
          <cell r="G482">
            <v>14.834642857142899</v>
          </cell>
          <cell r="H482">
            <v>0</v>
          </cell>
        </row>
        <row r="483">
          <cell r="E483" t="str">
            <v>PLN051-B4031250N2S-564
 (PLF045-D32W)</v>
          </cell>
          <cell r="F483" t="str">
            <v>31.8W</v>
          </cell>
          <cell r="G483">
            <v>14.99</v>
          </cell>
          <cell r="H483">
            <v>0</v>
          </cell>
        </row>
        <row r="484">
          <cell r="E484" t="str">
            <v>PLN051-B4039250N2S-564 (PLF045-D40W)</v>
          </cell>
          <cell r="F484" t="str">
            <v>39.8W</v>
          </cell>
          <cell r="G484">
            <v>15.0382142857143</v>
          </cell>
          <cell r="H484">
            <v>0</v>
          </cell>
        </row>
        <row r="485">
          <cell r="E485" t="str">
            <v>PLN051-B4039250N2S-560 (PLF045-D40W)</v>
          </cell>
          <cell r="F485" t="str">
            <v>39.8W</v>
          </cell>
          <cell r="G485">
            <v>15.0382142857143</v>
          </cell>
          <cell r="H485">
            <v>0</v>
          </cell>
        </row>
        <row r="486">
          <cell r="E486" t="str">
            <v>PLN065-D750530-565</v>
          </cell>
          <cell r="F486">
            <v>0</v>
          </cell>
          <cell r="G486">
            <v>0.93</v>
          </cell>
          <cell r="H486">
            <v>0</v>
          </cell>
        </row>
        <row r="487">
          <cell r="E487" t="str">
            <v>PLN065-D750540-565</v>
          </cell>
          <cell r="F487" t="str">
            <v>파생</v>
          </cell>
          <cell r="G487">
            <v>0.93</v>
          </cell>
          <cell r="H487">
            <v>0</v>
          </cell>
        </row>
        <row r="488">
          <cell r="E488" t="str">
            <v>PLN065-D750550-565</v>
          </cell>
          <cell r="F488">
            <v>0</v>
          </cell>
          <cell r="G488">
            <v>0.93</v>
          </cell>
          <cell r="H488">
            <v>0</v>
          </cell>
        </row>
        <row r="489">
          <cell r="E489" t="str">
            <v>PLN065-D750830-565</v>
          </cell>
          <cell r="F489">
            <v>0</v>
          </cell>
          <cell r="G489">
            <v>0.97</v>
          </cell>
          <cell r="H489">
            <v>0</v>
          </cell>
        </row>
        <row r="490">
          <cell r="E490" t="str">
            <v>PLN065-D750840-565</v>
          </cell>
          <cell r="F490" t="str">
            <v>파생</v>
          </cell>
          <cell r="G490">
            <v>0.97</v>
          </cell>
          <cell r="H490">
            <v>0</v>
          </cell>
        </row>
        <row r="491">
          <cell r="E491" t="str">
            <v>PLN065-D750850-565</v>
          </cell>
          <cell r="F491">
            <v>0</v>
          </cell>
          <cell r="G491">
            <v>0.97</v>
          </cell>
          <cell r="H491">
            <v>0</v>
          </cell>
        </row>
        <row r="492">
          <cell r="E492" t="str">
            <v>PLN065-D751130-565</v>
          </cell>
          <cell r="F492">
            <v>0</v>
          </cell>
          <cell r="G492">
            <v>1.04</v>
          </cell>
          <cell r="H492">
            <v>0</v>
          </cell>
        </row>
        <row r="493">
          <cell r="E493" t="str">
            <v>PLN065-D751140-565</v>
          </cell>
          <cell r="F493" t="str">
            <v>파생</v>
          </cell>
          <cell r="G493">
            <v>1.04</v>
          </cell>
          <cell r="H493">
            <v>0</v>
          </cell>
        </row>
        <row r="494">
          <cell r="E494" t="str">
            <v>PLN065-D751150-565</v>
          </cell>
          <cell r="F494">
            <v>0</v>
          </cell>
          <cell r="G494">
            <v>1.04</v>
          </cell>
          <cell r="H494">
            <v>0</v>
          </cell>
        </row>
        <row r="495">
          <cell r="E495" t="str">
            <v>PLN065-D751530-565</v>
          </cell>
          <cell r="F495">
            <v>0</v>
          </cell>
          <cell r="G495">
            <v>1.08</v>
          </cell>
          <cell r="H495">
            <v>0</v>
          </cell>
        </row>
        <row r="496">
          <cell r="E496" t="str">
            <v>PLN065-D751540-565</v>
          </cell>
          <cell r="F496" t="str">
            <v>파생</v>
          </cell>
          <cell r="G496">
            <v>1.08</v>
          </cell>
          <cell r="H496">
            <v>0</v>
          </cell>
        </row>
        <row r="497">
          <cell r="E497" t="str">
            <v>PLN065-D751550-565</v>
          </cell>
          <cell r="F497">
            <v>0</v>
          </cell>
          <cell r="G497">
            <v>1.08</v>
          </cell>
          <cell r="H497">
            <v>0</v>
          </cell>
        </row>
        <row r="498">
          <cell r="E498" t="str">
            <v>PLN039-F2707130N2S-564 (PLL038-P08)</v>
          </cell>
          <cell r="F498" t="str">
            <v>7.2W</v>
          </cell>
          <cell r="G498">
            <v>7.19</v>
          </cell>
          <cell r="H498">
            <v>0</v>
          </cell>
        </row>
        <row r="499">
          <cell r="E499" t="str">
            <v>PLN039-F2707135N2S-564 (PLL038-P08)</v>
          </cell>
          <cell r="F499">
            <v>0</v>
          </cell>
          <cell r="G499">
            <v>7.19</v>
          </cell>
          <cell r="H499">
            <v>0</v>
          </cell>
        </row>
        <row r="500">
          <cell r="E500" t="str">
            <v>PLN039-F2707150N2S-564 (PLL038-P08)</v>
          </cell>
          <cell r="F500">
            <v>0</v>
          </cell>
          <cell r="G500">
            <v>7.19</v>
          </cell>
          <cell r="H500">
            <v>0</v>
          </cell>
        </row>
        <row r="501">
          <cell r="E501" t="str">
            <v>PLN039-F3612230N2S-564 (PLL048-P12WA)</v>
          </cell>
          <cell r="F501" t="str">
            <v>12.2W</v>
          </cell>
          <cell r="G501">
            <v>7.94</v>
          </cell>
          <cell r="H501">
            <v>0</v>
          </cell>
        </row>
        <row r="502">
          <cell r="E502" t="str">
            <v>PLN039-F3612235N2S-564 (PLL048-P12WA)</v>
          </cell>
          <cell r="F502">
            <v>0</v>
          </cell>
          <cell r="G502">
            <v>7.94</v>
          </cell>
          <cell r="H502">
            <v>0</v>
          </cell>
        </row>
        <row r="503">
          <cell r="E503" t="str">
            <v>PLN039-F3612250N2S-564 (PLL048-P12WA)</v>
          </cell>
          <cell r="F503">
            <v>0</v>
          </cell>
          <cell r="G503">
            <v>7.94</v>
          </cell>
          <cell r="H503">
            <v>0</v>
          </cell>
        </row>
        <row r="504">
          <cell r="E504" t="str">
            <v>PLN039-F5515330N2S-564 (PLL048-P15WA)</v>
          </cell>
          <cell r="F504" t="str">
            <v>15.4W</v>
          </cell>
          <cell r="G504">
            <v>8.74</v>
          </cell>
          <cell r="H504">
            <v>0</v>
          </cell>
        </row>
        <row r="505">
          <cell r="E505" t="str">
            <v>PLN039-F5515335N2S-564 (PLL048-P15WA)</v>
          </cell>
          <cell r="F505">
            <v>0</v>
          </cell>
          <cell r="G505">
            <v>8.74</v>
          </cell>
          <cell r="H505">
            <v>0</v>
          </cell>
        </row>
        <row r="506">
          <cell r="E506" t="str">
            <v>PLN039-F5515350N2S-564
 (PLL048-P15WA)</v>
          </cell>
          <cell r="F506">
            <v>0</v>
          </cell>
          <cell r="G506">
            <v>8.74</v>
          </cell>
          <cell r="H506">
            <v>0</v>
          </cell>
        </row>
        <row r="507">
          <cell r="E507" t="str">
            <v>PLN039-F9632430N2S-564
 (PLL047-P32WA)</v>
          </cell>
          <cell r="F507" t="str">
            <v>32W</v>
          </cell>
          <cell r="G507">
            <v>14.35</v>
          </cell>
          <cell r="H507">
            <v>0</v>
          </cell>
        </row>
        <row r="508">
          <cell r="E508" t="str">
            <v>PLN039-F9632450N2S-564
 (PLL047-P32WA)</v>
          </cell>
          <cell r="F508">
            <v>0</v>
          </cell>
          <cell r="G508">
            <v>14.35</v>
          </cell>
          <cell r="H508">
            <v>0</v>
          </cell>
        </row>
        <row r="509">
          <cell r="E509" t="str">
            <v>PLN021-T1010150T4S-562</v>
          </cell>
          <cell r="F509" t="str">
            <v>T10</v>
          </cell>
          <cell r="G509">
            <v>4.08</v>
          </cell>
          <cell r="H509">
            <v>0</v>
          </cell>
        </row>
        <row r="510">
          <cell r="E510" t="str">
            <v>PLN021-T1010165T4S-562</v>
          </cell>
          <cell r="F510" t="str">
            <v>T10</v>
          </cell>
          <cell r="G510">
            <v>0</v>
          </cell>
          <cell r="H510">
            <v>0</v>
          </cell>
        </row>
        <row r="511">
          <cell r="E511" t="str">
            <v>PLN021-T1010650T4S-562</v>
          </cell>
          <cell r="F511" t="str">
            <v>T10</v>
          </cell>
          <cell r="G511">
            <v>4.08</v>
          </cell>
          <cell r="H511">
            <v>0</v>
          </cell>
        </row>
        <row r="512">
          <cell r="E512" t="str">
            <v>PLN021-T1010665T4S-562</v>
          </cell>
          <cell r="F512" t="str">
            <v>T10</v>
          </cell>
          <cell r="G512">
            <v>4.08</v>
          </cell>
          <cell r="H512">
            <v>0</v>
          </cell>
        </row>
        <row r="513">
          <cell r="E513" t="str">
            <v>PLN021-T1015750T4S-562</v>
          </cell>
          <cell r="F513" t="str">
            <v>T10</v>
          </cell>
          <cell r="G513">
            <v>4.5999999999999996</v>
          </cell>
          <cell r="H513">
            <v>0</v>
          </cell>
        </row>
        <row r="514">
          <cell r="E514" t="str">
            <v>PLN021-T1015765T4S-562</v>
          </cell>
          <cell r="F514" t="str">
            <v>T10</v>
          </cell>
          <cell r="G514">
            <v>4.5999999999999996</v>
          </cell>
          <cell r="H514">
            <v>0</v>
          </cell>
        </row>
        <row r="515">
          <cell r="E515" t="str">
            <v>PLN021-T1019350T4S-562</v>
          </cell>
          <cell r="F515" t="str">
            <v>T10</v>
          </cell>
          <cell r="G515">
            <v>5.16</v>
          </cell>
          <cell r="H515">
            <v>0</v>
          </cell>
        </row>
        <row r="516">
          <cell r="E516" t="str">
            <v>PLN021-T1019365T4S-562</v>
          </cell>
          <cell r="F516" t="str">
            <v>T10</v>
          </cell>
          <cell r="G516">
            <v>5.16</v>
          </cell>
          <cell r="H516">
            <v>0</v>
          </cell>
        </row>
        <row r="517">
          <cell r="E517" t="str">
            <v>PLN021-T1038450T2C-562</v>
          </cell>
          <cell r="F517" t="str">
            <v>T10</v>
          </cell>
          <cell r="G517">
            <v>13.97</v>
          </cell>
          <cell r="H517">
            <v>0</v>
          </cell>
        </row>
        <row r="518">
          <cell r="E518">
            <v>0</v>
          </cell>
          <cell r="F518">
            <v>0</v>
          </cell>
          <cell r="G518">
            <v>0</v>
          </cell>
          <cell r="H518">
            <v>0</v>
          </cell>
        </row>
        <row r="519"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E520" t="str">
            <v>PN086POK-V1</v>
          </cell>
          <cell r="F520">
            <v>0</v>
          </cell>
          <cell r="G520">
            <v>11.3</v>
          </cell>
          <cell r="H520">
            <v>0</v>
          </cell>
        </row>
        <row r="521">
          <cell r="E521" t="str">
            <v>PN086POK-V2(A)</v>
          </cell>
          <cell r="F521">
            <v>0</v>
          </cell>
          <cell r="G521">
            <v>11.44</v>
          </cell>
          <cell r="H521">
            <v>0</v>
          </cell>
        </row>
        <row r="522">
          <cell r="E522" t="str">
            <v>PN086POK-V2(C)</v>
          </cell>
          <cell r="F522">
            <v>0</v>
          </cell>
          <cell r="G522">
            <v>9.26</v>
          </cell>
          <cell r="H522">
            <v>0</v>
          </cell>
        </row>
        <row r="523"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E524" t="str">
            <v>PN081TPR-V2</v>
          </cell>
          <cell r="F524" t="str">
            <v>신규</v>
          </cell>
          <cell r="G524">
            <v>11.52</v>
          </cell>
          <cell r="H524">
            <v>0</v>
          </cell>
        </row>
        <row r="525"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E526" t="str">
            <v>PIP102-300</v>
          </cell>
          <cell r="F526">
            <v>0</v>
          </cell>
          <cell r="G526">
            <v>63.655460274445979</v>
          </cell>
          <cell r="H526">
            <v>70000</v>
          </cell>
        </row>
        <row r="527">
          <cell r="E527" t="str">
            <v>PIP105-400</v>
          </cell>
          <cell r="F527">
            <v>0</v>
          </cell>
          <cell r="G527">
            <v>100.03000900270082</v>
          </cell>
          <cell r="H527">
            <v>110000</v>
          </cell>
        </row>
        <row r="528">
          <cell r="E528" t="str">
            <v>PIP101-3K</v>
          </cell>
          <cell r="F528">
            <v>0</v>
          </cell>
          <cell r="G528">
            <v>227.34092955159278</v>
          </cell>
          <cell r="H528">
            <v>250000</v>
          </cell>
        </row>
        <row r="529">
          <cell r="E529" t="str">
            <v>PIP104-3K6</v>
          </cell>
          <cell r="F529">
            <v>0</v>
          </cell>
          <cell r="G529">
            <v>272.80911546191135</v>
          </cell>
          <cell r="H529">
            <v>300000</v>
          </cell>
        </row>
        <row r="530">
          <cell r="E530" t="str">
            <v>PIP301-10K</v>
          </cell>
          <cell r="F530">
            <v>0</v>
          </cell>
          <cell r="G530">
            <v>909.36371820637112</v>
          </cell>
          <cell r="H530">
            <v>1000000</v>
          </cell>
        </row>
        <row r="531">
          <cell r="E531" t="str">
            <v>PJB01-22</v>
          </cell>
          <cell r="F531">
            <v>0</v>
          </cell>
          <cell r="G531">
            <v>90.936371820637106</v>
          </cell>
          <cell r="H531">
            <v>100000</v>
          </cell>
        </row>
        <row r="532"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1147"/>
  <sheetViews>
    <sheetView showGridLines="0" tabSelected="1" zoomScaleNormal="100" workbookViewId="0">
      <pane xSplit="18" ySplit="6" topLeftCell="S7" activePane="bottomRight" state="frozen"/>
      <selection activeCell="B1" sqref="B1"/>
      <selection pane="topRight" activeCell="R1" sqref="R1"/>
      <selection pane="bottomLeft" activeCell="B7" sqref="B7"/>
      <selection pane="bottomRight" activeCell="AW33" sqref="AW33"/>
    </sheetView>
  </sheetViews>
  <sheetFormatPr defaultRowHeight="12" outlineLevelRow="1" outlineLevelCol="1"/>
  <cols>
    <col min="1" max="1" width="3" style="1" customWidth="1"/>
    <col min="2" max="2" width="11.25" style="1" customWidth="1"/>
    <col min="3" max="3" width="9.625" style="1" customWidth="1"/>
    <col min="4" max="4" width="14.125" style="1" customWidth="1"/>
    <col min="5" max="5" width="19.75" style="1" customWidth="1"/>
    <col min="6" max="6" width="6.875" style="3" bestFit="1" customWidth="1"/>
    <col min="7" max="7" width="6.875" style="3" hidden="1" customWidth="1"/>
    <col min="8" max="8" width="7.625" style="3" hidden="1" customWidth="1"/>
    <col min="9" max="16" width="6.75" style="1" hidden="1" customWidth="1" outlineLevel="1"/>
    <col min="17" max="17" width="6.625" style="2" customWidth="1" collapsed="1"/>
    <col min="18" max="18" width="8.375" style="2" customWidth="1"/>
    <col min="19" max="19" width="6.625" style="2" hidden="1" customWidth="1" outlineLevel="1"/>
    <col min="20" max="20" width="7.5" style="2" hidden="1" customWidth="1" outlineLevel="1"/>
    <col min="21" max="21" width="6.625" style="2" hidden="1" customWidth="1" outlineLevel="1"/>
    <col min="22" max="22" width="7.5" style="1" hidden="1" customWidth="1" outlineLevel="1"/>
    <col min="23" max="23" width="6.625" style="1" hidden="1" customWidth="1" outlineLevel="1"/>
    <col min="24" max="24" width="7.5" style="1" hidden="1" customWidth="1" outlineLevel="1"/>
    <col min="25" max="25" width="6.625" style="1" hidden="1" customWidth="1" outlineLevel="1"/>
    <col min="26" max="26" width="7.5" style="1" hidden="1" customWidth="1" outlineLevel="1"/>
    <col min="27" max="27" width="6.625" style="1" hidden="1" customWidth="1" outlineLevel="1" collapsed="1"/>
    <col min="28" max="28" width="7.5" style="1" hidden="1" customWidth="1" outlineLevel="1"/>
    <col min="29" max="29" width="6.625" style="1" hidden="1" customWidth="1" outlineLevel="1"/>
    <col min="30" max="30" width="7.5" style="1" hidden="1" customWidth="1" outlineLevel="1"/>
    <col min="31" max="31" width="6.625" style="1" hidden="1" customWidth="1" outlineLevel="1"/>
    <col min="32" max="32" width="7.5" style="1" hidden="1" customWidth="1" outlineLevel="1"/>
    <col min="33" max="33" width="6.625" style="1" hidden="1" customWidth="1" outlineLevel="1"/>
    <col min="34" max="36" width="7.5" style="1" hidden="1" customWidth="1" outlineLevel="1"/>
    <col min="37" max="37" width="6.625" style="1" hidden="1" customWidth="1"/>
    <col min="38" max="38" width="7.5" style="1" hidden="1" customWidth="1"/>
    <col min="39" max="39" width="6.625" style="1" hidden="1" customWidth="1" collapsed="1"/>
    <col min="40" max="40" width="7.5" style="1" hidden="1" customWidth="1"/>
    <col min="41" max="41" width="6.625" style="1" hidden="1" customWidth="1"/>
    <col min="42" max="42" width="7.5" style="1" hidden="1" customWidth="1"/>
    <col min="43" max="43" width="6.625" style="1" hidden="1" customWidth="1"/>
    <col min="44" max="44" width="7.5" style="1" hidden="1" customWidth="1"/>
    <col min="45" max="46" width="6.625" style="1" hidden="1" customWidth="1"/>
    <col min="47" max="47" width="5.75" style="1" customWidth="1"/>
    <col min="48" max="48" width="6.625" style="1" customWidth="1"/>
    <col min="49" max="50" width="6.625" style="1" bestFit="1" customWidth="1"/>
    <col min="51" max="51" width="6.625" style="1" customWidth="1"/>
    <col min="52" max="52" width="7.5" style="1" customWidth="1"/>
    <col min="53" max="53" width="6.625" style="1" customWidth="1"/>
    <col min="54" max="54" width="7.5" style="1" customWidth="1"/>
    <col min="55" max="56" width="9" style="1" customWidth="1"/>
    <col min="57" max="16384" width="9" style="1"/>
  </cols>
  <sheetData>
    <row r="1" spans="1:56" ht="22.5" customHeight="1">
      <c r="B1" s="5" t="s">
        <v>2203</v>
      </c>
      <c r="D1" s="7"/>
      <c r="E1" s="7"/>
      <c r="T1" s="2">
        <f>T420+T501+T747+T765+T1087+T1094+T1104+T1105</f>
        <v>5072.7802616577001</v>
      </c>
      <c r="U1" s="339"/>
      <c r="V1" s="2">
        <f>V420+V501+V747+V765+V1087+V1094+V1104+V1105</f>
        <v>5345.4203600403989</v>
      </c>
      <c r="W1" s="340"/>
      <c r="X1" s="2">
        <f>X420+X501+X747+X765+X1087+X1094+X1104+X1105</f>
        <v>5741.7765761152996</v>
      </c>
      <c r="Y1" s="340"/>
      <c r="Z1" s="2">
        <f>Z420+Z501+Z747+Z765+Z1087+Z1094+Z1104+Z1105</f>
        <v>16159.977197813401</v>
      </c>
      <c r="AA1" s="340"/>
      <c r="AB1" s="2">
        <f>AB420+AB501+AB747+AB765+AB1087+AB1094+AB1104+AB1105</f>
        <v>6814.497714791999</v>
      </c>
      <c r="AC1" s="340"/>
      <c r="AD1" s="2">
        <f>AD420+AD501+AD747+AD765+AD1087+AD1094+AD1104+AD1105</f>
        <v>6958.7836254541999</v>
      </c>
      <c r="AE1" s="340"/>
      <c r="AF1" s="342"/>
      <c r="AG1" s="340"/>
      <c r="AH1" s="340"/>
      <c r="AI1" s="340"/>
      <c r="AJ1" s="340"/>
      <c r="AL1" s="341"/>
      <c r="AM1" s="341"/>
      <c r="AN1" s="341"/>
      <c r="AO1" s="341"/>
      <c r="AP1" s="341"/>
    </row>
    <row r="2" spans="1:56">
      <c r="B2" s="1" t="s">
        <v>2405</v>
      </c>
      <c r="D2" s="7"/>
      <c r="E2" s="2"/>
      <c r="T2" s="2">
        <v>1245.69</v>
      </c>
      <c r="V2" s="2">
        <v>1274.22</v>
      </c>
      <c r="X2" s="7">
        <v>1303.43</v>
      </c>
      <c r="Z2" s="7"/>
      <c r="AB2" s="7">
        <v>1323.32</v>
      </c>
      <c r="AD2" s="7">
        <v>1327.09</v>
      </c>
      <c r="AF2" s="7">
        <v>1300.23</v>
      </c>
      <c r="AH2" s="7"/>
      <c r="AJ2" s="7"/>
      <c r="AL2" s="7">
        <v>1278.83</v>
      </c>
      <c r="AN2" s="7">
        <v>1322.79</v>
      </c>
      <c r="AP2" s="7">
        <v>1333.8</v>
      </c>
      <c r="AR2" s="7"/>
      <c r="AT2" s="7">
        <v>1350.71</v>
      </c>
      <c r="AV2" s="7">
        <v>1301.4100000000001</v>
      </c>
      <c r="AX2" s="7">
        <v>1300.28</v>
      </c>
      <c r="AZ2" s="7"/>
      <c r="BB2" s="7"/>
    </row>
    <row r="3" spans="1:56">
      <c r="B3" s="1083" t="s">
        <v>0</v>
      </c>
      <c r="C3" s="1083" t="s">
        <v>1</v>
      </c>
      <c r="D3" s="1083" t="s">
        <v>2</v>
      </c>
      <c r="E3" s="1083" t="s">
        <v>3</v>
      </c>
      <c r="F3" s="1083" t="s">
        <v>4</v>
      </c>
      <c r="G3" s="1084" t="s">
        <v>1164</v>
      </c>
      <c r="H3" s="1084" t="s">
        <v>376</v>
      </c>
      <c r="I3" s="1089" t="s">
        <v>306</v>
      </c>
      <c r="J3" s="1090"/>
      <c r="K3" s="1090"/>
      <c r="L3" s="1090"/>
      <c r="M3" s="1090"/>
      <c r="N3" s="1090"/>
      <c r="O3" s="1090"/>
      <c r="P3" s="1091"/>
      <c r="Q3" s="1077" t="s">
        <v>370</v>
      </c>
      <c r="R3" s="1077"/>
      <c r="S3" s="1077" t="s">
        <v>66</v>
      </c>
      <c r="T3" s="1077"/>
      <c r="U3" s="1077" t="s">
        <v>69</v>
      </c>
      <c r="V3" s="1078"/>
      <c r="W3" s="1077" t="s">
        <v>70</v>
      </c>
      <c r="X3" s="1077"/>
      <c r="Y3" s="1081" t="s">
        <v>315</v>
      </c>
      <c r="Z3" s="1082"/>
      <c r="AA3" s="1077" t="s">
        <v>316</v>
      </c>
      <c r="AB3" s="1077"/>
      <c r="AC3" s="1077" t="s">
        <v>317</v>
      </c>
      <c r="AD3" s="1078"/>
      <c r="AE3" s="1077" t="s">
        <v>318</v>
      </c>
      <c r="AF3" s="1077"/>
      <c r="AG3" s="1081" t="s">
        <v>319</v>
      </c>
      <c r="AH3" s="1076"/>
      <c r="AI3" s="1075" t="s">
        <v>320</v>
      </c>
      <c r="AJ3" s="1082"/>
      <c r="AK3" s="1077" t="s">
        <v>321</v>
      </c>
      <c r="AL3" s="1078"/>
      <c r="AM3" s="1079" t="s">
        <v>322</v>
      </c>
      <c r="AN3" s="1080"/>
      <c r="AO3" s="1077" t="s">
        <v>437</v>
      </c>
      <c r="AP3" s="1077"/>
      <c r="AQ3" s="1081" t="s">
        <v>323</v>
      </c>
      <c r="AR3" s="1076"/>
      <c r="AS3" s="1075" t="s">
        <v>468</v>
      </c>
      <c r="AT3" s="1082"/>
      <c r="AU3" s="1077" t="s">
        <v>324</v>
      </c>
      <c r="AV3" s="1078"/>
      <c r="AW3" s="1077" t="s">
        <v>325</v>
      </c>
      <c r="AX3" s="1077"/>
      <c r="AY3" s="1081" t="s">
        <v>326</v>
      </c>
      <c r="AZ3" s="1076"/>
      <c r="BA3" s="1075" t="s">
        <v>327</v>
      </c>
      <c r="BB3" s="1076"/>
    </row>
    <row r="4" spans="1:56">
      <c r="B4" s="1083"/>
      <c r="C4" s="1083"/>
      <c r="D4" s="1083"/>
      <c r="E4" s="1083"/>
      <c r="F4" s="1083"/>
      <c r="G4" s="1085"/>
      <c r="H4" s="1085"/>
      <c r="I4" s="1087" t="s">
        <v>302</v>
      </c>
      <c r="J4" s="1088"/>
      <c r="K4" s="1087" t="s">
        <v>303</v>
      </c>
      <c r="L4" s="1088"/>
      <c r="M4" s="1087" t="s">
        <v>304</v>
      </c>
      <c r="N4" s="1088"/>
      <c r="O4" s="1087" t="s">
        <v>305</v>
      </c>
      <c r="P4" s="1088"/>
      <c r="Q4" s="276"/>
      <c r="R4" s="376"/>
      <c r="S4" s="12"/>
      <c r="T4" s="12"/>
      <c r="U4" s="12"/>
      <c r="V4" s="14"/>
      <c r="W4" s="224"/>
      <c r="X4" s="224"/>
      <c r="Y4" s="208"/>
      <c r="Z4" s="254"/>
      <c r="AA4" s="224"/>
      <c r="AB4" s="224"/>
      <c r="AC4" s="224"/>
      <c r="AD4" s="254"/>
      <c r="AE4" s="224"/>
      <c r="AF4" s="224"/>
      <c r="AG4" s="208"/>
      <c r="AH4" s="99"/>
      <c r="AI4" s="98"/>
      <c r="AJ4" s="254"/>
      <c r="AK4" s="224"/>
      <c r="AL4" s="254"/>
      <c r="AM4" s="279"/>
      <c r="AN4" s="254"/>
      <c r="AO4" s="224"/>
      <c r="AP4" s="224"/>
      <c r="AQ4" s="208"/>
      <c r="AR4" s="99"/>
      <c r="AS4" s="98"/>
      <c r="AT4" s="254"/>
      <c r="AU4" s="224"/>
      <c r="AV4" s="254"/>
      <c r="AW4" s="224"/>
      <c r="AX4" s="224"/>
      <c r="AY4" s="208"/>
      <c r="AZ4" s="99"/>
      <c r="BA4" s="98"/>
      <c r="BB4" s="99"/>
    </row>
    <row r="5" spans="1:56">
      <c r="B5" s="1083"/>
      <c r="C5" s="1083"/>
      <c r="D5" s="1083"/>
      <c r="E5" s="1083"/>
      <c r="F5" s="1083"/>
      <c r="G5" s="1086"/>
      <c r="H5" s="1086"/>
      <c r="I5" s="97" t="s">
        <v>300</v>
      </c>
      <c r="J5" s="13" t="s">
        <v>301</v>
      </c>
      <c r="K5" s="97" t="s">
        <v>300</v>
      </c>
      <c r="L5" s="13" t="s">
        <v>301</v>
      </c>
      <c r="M5" s="97" t="s">
        <v>300</v>
      </c>
      <c r="N5" s="13" t="s">
        <v>301</v>
      </c>
      <c r="O5" s="97" t="s">
        <v>300</v>
      </c>
      <c r="P5" s="13" t="s">
        <v>301</v>
      </c>
      <c r="Q5" s="276" t="s">
        <v>68</v>
      </c>
      <c r="R5" s="376" t="s">
        <v>67</v>
      </c>
      <c r="S5" s="4" t="s">
        <v>68</v>
      </c>
      <c r="T5" s="4" t="s">
        <v>540</v>
      </c>
      <c r="U5" s="4" t="s">
        <v>68</v>
      </c>
      <c r="V5" s="8" t="s">
        <v>67</v>
      </c>
      <c r="W5" s="155" t="s">
        <v>68</v>
      </c>
      <c r="X5" s="155" t="s">
        <v>67</v>
      </c>
      <c r="Y5" s="154" t="s">
        <v>68</v>
      </c>
      <c r="Z5" s="156" t="s">
        <v>67</v>
      </c>
      <c r="AA5" s="258" t="s">
        <v>68</v>
      </c>
      <c r="AB5" s="258" t="s">
        <v>67</v>
      </c>
      <c r="AC5" s="258" t="s">
        <v>68</v>
      </c>
      <c r="AD5" s="259" t="s">
        <v>67</v>
      </c>
      <c r="AE5" s="261" t="s">
        <v>68</v>
      </c>
      <c r="AF5" s="261" t="s">
        <v>67</v>
      </c>
      <c r="AG5" s="260" t="s">
        <v>68</v>
      </c>
      <c r="AH5" s="10" t="s">
        <v>67</v>
      </c>
      <c r="AI5" s="9" t="s">
        <v>68</v>
      </c>
      <c r="AJ5" s="262" t="s">
        <v>67</v>
      </c>
      <c r="AK5" s="268" t="s">
        <v>68</v>
      </c>
      <c r="AL5" s="269" t="s">
        <v>67</v>
      </c>
      <c r="AM5" s="11" t="s">
        <v>68</v>
      </c>
      <c r="AN5" s="277" t="s">
        <v>67</v>
      </c>
      <c r="AO5" s="300" t="s">
        <v>438</v>
      </c>
      <c r="AP5" s="300" t="s">
        <v>439</v>
      </c>
      <c r="AQ5" s="278" t="s">
        <v>438</v>
      </c>
      <c r="AR5" s="10" t="s">
        <v>67</v>
      </c>
      <c r="AS5" s="9" t="s">
        <v>68</v>
      </c>
      <c r="AT5" s="356" t="s">
        <v>67</v>
      </c>
      <c r="AU5" s="357" t="s">
        <v>68</v>
      </c>
      <c r="AV5" s="358" t="s">
        <v>67</v>
      </c>
      <c r="AW5" s="360" t="s">
        <v>68</v>
      </c>
      <c r="AX5" s="360" t="s">
        <v>67</v>
      </c>
      <c r="AY5" s="278" t="s">
        <v>68</v>
      </c>
      <c r="AZ5" s="10" t="s">
        <v>67</v>
      </c>
      <c r="BA5" s="9" t="s">
        <v>68</v>
      </c>
      <c r="BB5" s="10" t="s">
        <v>67</v>
      </c>
    </row>
    <row r="6" spans="1:56">
      <c r="B6" s="1108" t="s">
        <v>71</v>
      </c>
      <c r="C6" s="1109"/>
      <c r="D6" s="1109"/>
      <c r="E6" s="1110"/>
      <c r="F6" s="1111"/>
      <c r="G6" s="573"/>
      <c r="H6" s="392"/>
      <c r="I6" s="393"/>
      <c r="J6" s="393"/>
      <c r="K6" s="393"/>
      <c r="L6" s="393"/>
      <c r="M6" s="393"/>
      <c r="N6" s="393"/>
      <c r="O6" s="393"/>
      <c r="P6" s="393"/>
      <c r="Q6" s="394">
        <f>SUM(Q222,Q319,Q420,Q423,Q476,Q480,Q501,Q747,Q751,Q765,Q1094,Q1105,Q1087,Q1089,Q1097,Q1104)</f>
        <v>19455.780999999999</v>
      </c>
      <c r="R6" s="394">
        <f>SUM(R222,R319,R420,R423,R476,R480,R501,R747,R751,R765,R1094,R1105,R1087,R1089,R1097,R1104)</f>
        <v>185585.57402254635</v>
      </c>
      <c r="S6" s="394">
        <f>SUM(S222,S319,S420,S423,S476,S480,S501,S747,S751,S765,S1094,S1105,S1087,S1089,S1097,S1104)</f>
        <v>1499.2629999999999</v>
      </c>
      <c r="T6" s="394">
        <f t="shared" ref="T6:BB6" si="0">SUM(T222,T319,T420,T423,T476,T480,T501,T747,T751,T765,T1094,T1105,T1087,T1089,T1097,T1104)</f>
        <v>14181.044157630899</v>
      </c>
      <c r="U6" s="394">
        <f t="shared" si="0"/>
        <v>1721.058</v>
      </c>
      <c r="V6" s="394">
        <f t="shared" si="0"/>
        <v>15371.435069256997</v>
      </c>
      <c r="W6" s="394">
        <f t="shared" si="0"/>
        <v>1748.5639999999996</v>
      </c>
      <c r="X6" s="394">
        <f t="shared" si="0"/>
        <v>15496.545914907701</v>
      </c>
      <c r="Y6" s="394">
        <f t="shared" si="0"/>
        <v>4968.8849999999993</v>
      </c>
      <c r="Z6" s="394">
        <f t="shared" si="0"/>
        <v>45049.025141795595</v>
      </c>
      <c r="AA6" s="394">
        <f t="shared" si="0"/>
        <v>1764.5250000000001</v>
      </c>
      <c r="AB6" s="394">
        <f t="shared" si="0"/>
        <v>16636.217117838798</v>
      </c>
      <c r="AC6" s="394">
        <f t="shared" si="0"/>
        <v>1810.2810000000002</v>
      </c>
      <c r="AD6" s="394">
        <f t="shared" si="0"/>
        <v>17598.184074831097</v>
      </c>
      <c r="AE6" s="394">
        <f t="shared" si="0"/>
        <v>1716.3770000000004</v>
      </c>
      <c r="AF6" s="394">
        <f t="shared" si="0"/>
        <v>17362.532166472396</v>
      </c>
      <c r="AG6" s="394">
        <f t="shared" si="0"/>
        <v>5291.1830000000009</v>
      </c>
      <c r="AH6" s="394">
        <f t="shared" si="0"/>
        <v>51596.933359142306</v>
      </c>
      <c r="AI6" s="394">
        <f t="shared" si="0"/>
        <v>10260.067999999999</v>
      </c>
      <c r="AJ6" s="394">
        <f t="shared" si="0"/>
        <v>96645.958500937908</v>
      </c>
      <c r="AK6" s="394">
        <f t="shared" si="0"/>
        <v>1786.7420000000002</v>
      </c>
      <c r="AL6" s="394">
        <f t="shared" si="0"/>
        <v>16825.725933177699</v>
      </c>
      <c r="AM6" s="394">
        <f t="shared" si="0"/>
        <v>1754.0119999999997</v>
      </c>
      <c r="AN6" s="394">
        <f t="shared" si="0"/>
        <v>17441.115071977161</v>
      </c>
      <c r="AO6" s="394">
        <f t="shared" si="0"/>
        <v>1702.7970000000005</v>
      </c>
      <c r="AP6" s="394">
        <f t="shared" si="0"/>
        <v>15747.244775274399</v>
      </c>
      <c r="AQ6" s="394">
        <f t="shared" si="0"/>
        <v>5243.5510000000004</v>
      </c>
      <c r="AR6" s="394">
        <f t="shared" si="0"/>
        <v>50014.085780429268</v>
      </c>
      <c r="AS6" s="394">
        <f t="shared" si="0"/>
        <v>1225.1089999999999</v>
      </c>
      <c r="AT6" s="394">
        <f t="shared" si="0"/>
        <v>11694.912327087099</v>
      </c>
      <c r="AU6" s="394">
        <f t="shared" si="0"/>
        <v>1123.3139999999999</v>
      </c>
      <c r="AV6" s="394">
        <f t="shared" si="0"/>
        <v>11319.846578708501</v>
      </c>
      <c r="AW6" s="394">
        <f t="shared" si="0"/>
        <v>1603.7389999999996</v>
      </c>
      <c r="AX6" s="394">
        <f t="shared" si="0"/>
        <v>15910.770835383602</v>
      </c>
      <c r="AY6" s="394">
        <f t="shared" si="0"/>
        <v>3952.1620000000007</v>
      </c>
      <c r="AZ6" s="394">
        <f t="shared" si="0"/>
        <v>38925.529741179198</v>
      </c>
      <c r="BA6" s="394">
        <f t="shared" si="0"/>
        <v>9195.7129999999979</v>
      </c>
      <c r="BB6" s="394">
        <f t="shared" si="0"/>
        <v>88939.615521608459</v>
      </c>
      <c r="BC6" s="343"/>
      <c r="BD6" s="343"/>
    </row>
    <row r="7" spans="1:56">
      <c r="A7" s="612">
        <v>1</v>
      </c>
      <c r="B7" s="15" t="s">
        <v>83</v>
      </c>
      <c r="C7" s="15" t="s">
        <v>52</v>
      </c>
      <c r="D7" s="15" t="s">
        <v>609</v>
      </c>
      <c r="E7" s="57" t="s">
        <v>5</v>
      </c>
      <c r="F7" s="384" t="s">
        <v>6</v>
      </c>
      <c r="G7" s="384" t="s">
        <v>1169</v>
      </c>
      <c r="H7" s="321" t="s">
        <v>377</v>
      </c>
      <c r="I7" s="256">
        <v>4.12</v>
      </c>
      <c r="J7" s="182"/>
      <c r="K7" s="256">
        <v>4.12</v>
      </c>
      <c r="L7" s="182"/>
      <c r="M7" s="256">
        <v>4.12</v>
      </c>
      <c r="N7" s="182"/>
      <c r="O7" s="256">
        <v>4.12</v>
      </c>
      <c r="P7" s="182"/>
      <c r="Q7" s="141">
        <f t="shared" ref="Q7:Q23" si="1">SUM(AI7+BA7)</f>
        <v>0</v>
      </c>
      <c r="R7" s="574">
        <f t="shared" ref="R7:R23" si="2">SUM(AJ7+BB7)</f>
        <v>0</v>
      </c>
      <c r="S7" s="141"/>
      <c r="T7" s="141">
        <f>I7*S7*$T$2/1000</f>
        <v>0</v>
      </c>
      <c r="U7" s="141"/>
      <c r="V7" s="141">
        <f>I7*U7*$V$2/1000</f>
        <v>0</v>
      </c>
      <c r="W7" s="141"/>
      <c r="X7" s="141">
        <f t="shared" ref="X7:X23" si="3">I7*W7*$X$2/1000</f>
        <v>0</v>
      </c>
      <c r="Y7" s="140">
        <f t="shared" ref="Y7:Y23" si="4">SUM(S7+U7+W7)</f>
        <v>0</v>
      </c>
      <c r="Z7" s="140">
        <f t="shared" ref="Z7:Z23" si="5">SUM(T7,V7,X7)</f>
        <v>0</v>
      </c>
      <c r="AA7" s="141"/>
      <c r="AB7" s="141">
        <f>K7*AA7*$AB$2/1000</f>
        <v>0</v>
      </c>
      <c r="AC7" s="141"/>
      <c r="AD7" s="141">
        <f>K7*AC7*$AD$2/1000</f>
        <v>0</v>
      </c>
      <c r="AE7" s="141"/>
      <c r="AF7" s="140">
        <f t="shared" ref="AF7:AF23" si="6">K7*AE7*$AF$2/1000</f>
        <v>0</v>
      </c>
      <c r="AG7" s="140">
        <f t="shared" ref="AG7:AG23" si="7">SUM(AA7+AC7+AE7)</f>
        <v>0</v>
      </c>
      <c r="AH7" s="140">
        <f t="shared" ref="AH7:AH23" si="8">SUM(AB7,AD7,AF7)</f>
        <v>0</v>
      </c>
      <c r="AI7" s="140">
        <f t="shared" ref="AI7:AI23" si="9">SUM(Y7+AG7)</f>
        <v>0</v>
      </c>
      <c r="AJ7" s="140">
        <f t="shared" ref="AJ7:AJ23" si="10">SUM(Z7,AH7)</f>
        <v>0</v>
      </c>
      <c r="AK7" s="141"/>
      <c r="AL7" s="141">
        <f>M7*AK7*$AL$2/1000</f>
        <v>0</v>
      </c>
      <c r="AM7" s="141"/>
      <c r="AN7" s="141">
        <f t="shared" ref="AN7:AN23" si="11">M7*AM7*$AN$2/1000</f>
        <v>0</v>
      </c>
      <c r="AO7" s="141"/>
      <c r="AP7" s="141">
        <f>M7*AO7*AP2/1000</f>
        <v>0</v>
      </c>
      <c r="AQ7" s="140">
        <f t="shared" ref="AQ7:AQ23" si="12">SUM(AK7+AM7+AO7)</f>
        <v>0</v>
      </c>
      <c r="AR7" s="140">
        <f t="shared" ref="AR7:AR23" si="13">SUM(AL7,AN7,AP7)</f>
        <v>0</v>
      </c>
      <c r="AS7" s="141"/>
      <c r="AT7" s="141">
        <f>O7*AS7*$AT$2/1000</f>
        <v>0</v>
      </c>
      <c r="AU7" s="141"/>
      <c r="AV7" s="141">
        <f>O7*AU7*$AV$2/1000</f>
        <v>0</v>
      </c>
      <c r="AW7" s="141"/>
      <c r="AX7" s="141">
        <f>O7*AW7*$AX$2/1000</f>
        <v>0</v>
      </c>
      <c r="AY7" s="140">
        <f t="shared" ref="AY7:AY23" si="14">SUM(AS7+AU7+AW7)</f>
        <v>0</v>
      </c>
      <c r="AZ7" s="140">
        <f t="shared" ref="AZ7:AZ23" si="15">SUM(AT7,AV7,AX7)</f>
        <v>0</v>
      </c>
      <c r="BA7" s="140">
        <f t="shared" ref="BA7:BA23" si="16">SUM(AQ7+AY7)</f>
        <v>0</v>
      </c>
      <c r="BB7" s="140">
        <f t="shared" ref="BB7:BB23" si="17">SUM(AR7,AZ7)</f>
        <v>0</v>
      </c>
    </row>
    <row r="8" spans="1:56">
      <c r="A8" s="612">
        <v>2</v>
      </c>
      <c r="B8" s="15"/>
      <c r="C8" s="15"/>
      <c r="D8" s="15"/>
      <c r="E8" s="23" t="s">
        <v>7</v>
      </c>
      <c r="F8" s="530" t="s">
        <v>8</v>
      </c>
      <c r="G8" s="530" t="s">
        <v>1169</v>
      </c>
      <c r="H8" s="307" t="s">
        <v>377</v>
      </c>
      <c r="I8" s="157">
        <v>4.13</v>
      </c>
      <c r="J8" s="178"/>
      <c r="K8" s="157">
        <v>4.13</v>
      </c>
      <c r="L8" s="178"/>
      <c r="M8" s="157">
        <v>4.13</v>
      </c>
      <c r="N8" s="178"/>
      <c r="O8" s="157">
        <v>4.13</v>
      </c>
      <c r="P8" s="178"/>
      <c r="Q8" s="109">
        <f>SUM(AI8+BA8)</f>
        <v>2.8000000000000001E-2</v>
      </c>
      <c r="R8" s="415">
        <f>SUM(AJ8+BB8)</f>
        <v>0.14735080080000001</v>
      </c>
      <c r="S8" s="109"/>
      <c r="T8" s="109">
        <f>I8*S8*$T$2/1000</f>
        <v>0</v>
      </c>
      <c r="U8" s="109">
        <v>2.8000000000000001E-2</v>
      </c>
      <c r="V8" s="109">
        <f>I8*U8*$V$2/1000</f>
        <v>0.14735080080000001</v>
      </c>
      <c r="W8" s="109"/>
      <c r="X8" s="109">
        <f>I8*W8*$X$2/1000</f>
        <v>0</v>
      </c>
      <c r="Y8" s="132">
        <f>SUM(S8+U8+W8)</f>
        <v>2.8000000000000001E-2</v>
      </c>
      <c r="Z8" s="132">
        <f>SUM(T8,V8,X8)</f>
        <v>0.14735080080000001</v>
      </c>
      <c r="AA8" s="109"/>
      <c r="AB8" s="109">
        <f>K8*AA8*$AB$2/1000</f>
        <v>0</v>
      </c>
      <c r="AC8" s="109"/>
      <c r="AD8" s="109">
        <f>K8*AC8*$AD$2/1000</f>
        <v>0</v>
      </c>
      <c r="AE8" s="109"/>
      <c r="AF8" s="109">
        <f>K8*AE8*$AF$2/1000</f>
        <v>0</v>
      </c>
      <c r="AG8" s="132">
        <f>SUM(AA8+AC8+AE8)</f>
        <v>0</v>
      </c>
      <c r="AH8" s="132">
        <f>SUM(AB8,AD8,AF8)</f>
        <v>0</v>
      </c>
      <c r="AI8" s="132">
        <f>SUM(Y8+AG8)</f>
        <v>2.8000000000000001E-2</v>
      </c>
      <c r="AJ8" s="132">
        <f>SUM(Z8,AH8)</f>
        <v>0.14735080080000001</v>
      </c>
      <c r="AK8" s="109"/>
      <c r="AL8" s="109">
        <f>M8*AK8*$AL$2/1000</f>
        <v>0</v>
      </c>
      <c r="AM8" s="109"/>
      <c r="AN8" s="109">
        <f>K8*AM8*$AN$2/1000</f>
        <v>0</v>
      </c>
      <c r="AO8" s="109"/>
      <c r="AP8" s="109">
        <f>M8*AO8*$AP$2/1000</f>
        <v>0</v>
      </c>
      <c r="AQ8" s="132">
        <f>SUM(AK8+AM8+AO8)</f>
        <v>0</v>
      </c>
      <c r="AR8" s="132">
        <f>SUM(AL8,AN8,AP8)</f>
        <v>0</v>
      </c>
      <c r="AS8" s="109"/>
      <c r="AT8" s="109">
        <f>O8*AS8*$AT$2/1000</f>
        <v>0</v>
      </c>
      <c r="AU8" s="109"/>
      <c r="AV8" s="109">
        <f>O8*AU8*$AV$2/1000</f>
        <v>0</v>
      </c>
      <c r="AW8" s="109"/>
      <c r="AX8" s="109">
        <f>O8*AW8*$AX$2/1000</f>
        <v>0</v>
      </c>
      <c r="AY8" s="132">
        <f>SUM(AS8+AU8+AW8)</f>
        <v>0</v>
      </c>
      <c r="AZ8" s="132">
        <f>SUM(AT8,AV8,AX8)</f>
        <v>0</v>
      </c>
      <c r="BA8" s="132">
        <f>SUM(AQ8+AY8)</f>
        <v>0</v>
      </c>
      <c r="BB8" s="132">
        <f>SUM(AR8,AZ8)</f>
        <v>0</v>
      </c>
    </row>
    <row r="9" spans="1:56">
      <c r="A9" s="612">
        <v>3</v>
      </c>
      <c r="B9" s="15"/>
      <c r="C9" s="16"/>
      <c r="D9" s="17"/>
      <c r="E9" s="23" t="s">
        <v>84</v>
      </c>
      <c r="F9" s="530" t="s">
        <v>9</v>
      </c>
      <c r="G9" s="530" t="s">
        <v>1169</v>
      </c>
      <c r="H9" s="307" t="s">
        <v>381</v>
      </c>
      <c r="I9" s="157">
        <v>4.3</v>
      </c>
      <c r="J9" s="178"/>
      <c r="K9" s="157">
        <v>4.28</v>
      </c>
      <c r="L9" s="178"/>
      <c r="M9" s="157">
        <v>4.28</v>
      </c>
      <c r="N9" s="178"/>
      <c r="O9" s="157">
        <v>4.26</v>
      </c>
      <c r="P9" s="178"/>
      <c r="Q9" s="109">
        <f>SUM(AI9+BA9)</f>
        <v>34.832000000000001</v>
      </c>
      <c r="R9" s="415">
        <f>SUM(AJ9+BB9)</f>
        <v>195.54476096400001</v>
      </c>
      <c r="S9" s="109">
        <v>1.008</v>
      </c>
      <c r="T9" s="109">
        <f>I9*S9*$T$2/1000</f>
        <v>5.3993187360000006</v>
      </c>
      <c r="U9" s="109">
        <v>0.78400000000000003</v>
      </c>
      <c r="V9" s="109">
        <f>I9*U9*$V$2/1000</f>
        <v>4.2956504640000004</v>
      </c>
      <c r="W9" s="109">
        <v>7.1820000000000004</v>
      </c>
      <c r="X9" s="109">
        <f>I9*W9*$X$2/1000</f>
        <v>40.253307317999997</v>
      </c>
      <c r="Y9" s="132">
        <f>SUM(S9+U9+W9)</f>
        <v>8.9740000000000002</v>
      </c>
      <c r="Z9" s="132">
        <f>SUM(T9,V9,X9)</f>
        <v>49.948276518</v>
      </c>
      <c r="AA9" s="109">
        <v>2.3519999999999999</v>
      </c>
      <c r="AB9" s="109">
        <f>K9*AA9*$AB$2/1000</f>
        <v>13.3212801792</v>
      </c>
      <c r="AC9" s="109">
        <v>0.84</v>
      </c>
      <c r="AD9" s="109">
        <f>K9*AC9*$AD$2/1000</f>
        <v>4.7711539679999992</v>
      </c>
      <c r="AE9" s="109">
        <v>10.247999999999999</v>
      </c>
      <c r="AF9" s="109">
        <f>K9*AE9*$AF$2/1000</f>
        <v>57.029960131199999</v>
      </c>
      <c r="AG9" s="132">
        <f>SUM(AA9+AC9+AE9)</f>
        <v>13.44</v>
      </c>
      <c r="AH9" s="132">
        <f>SUM(AB9,AD9,AF9)</f>
        <v>75.122394278399995</v>
      </c>
      <c r="AI9" s="132">
        <f>SUM(Y9+AG9)</f>
        <v>22.414000000000001</v>
      </c>
      <c r="AJ9" s="132">
        <f>SUM(Z9,AH9)</f>
        <v>125.07067079639999</v>
      </c>
      <c r="AK9" s="109">
        <v>1.008</v>
      </c>
      <c r="AL9" s="109">
        <f>M9*AK9*$AL$2/1000</f>
        <v>5.5171795391999998</v>
      </c>
      <c r="AM9" s="109">
        <v>6.048</v>
      </c>
      <c r="AN9" s="109">
        <f>K9*AM9*$AN$2/1000</f>
        <v>34.241001177600005</v>
      </c>
      <c r="AO9" s="109">
        <v>3.024</v>
      </c>
      <c r="AP9" s="109">
        <f>M9*AO9*$AP$2/1000</f>
        <v>17.262999936</v>
      </c>
      <c r="AQ9" s="132">
        <f>SUM(AK9+AM9+AO9)</f>
        <v>10.08</v>
      </c>
      <c r="AR9" s="132">
        <f>SUM(AL9,AN9,AP9)</f>
        <v>57.021180652800005</v>
      </c>
      <c r="AS9" s="109">
        <v>2.3380000000000001</v>
      </c>
      <c r="AT9" s="109">
        <f>O9*AS9*$AT$2/1000</f>
        <v>13.4529095148</v>
      </c>
      <c r="AU9" s="109"/>
      <c r="AV9" s="109">
        <f>O9*AU9*$AV$2/1000</f>
        <v>0</v>
      </c>
      <c r="AW9" s="109"/>
      <c r="AX9" s="109">
        <f>O9*AW9*$AX$2/1000</f>
        <v>0</v>
      </c>
      <c r="AY9" s="132">
        <f>SUM(AS9+AU9+AW9)</f>
        <v>2.3380000000000001</v>
      </c>
      <c r="AZ9" s="132">
        <f>SUM(AT9,AV9,AX9)</f>
        <v>13.4529095148</v>
      </c>
      <c r="BA9" s="132">
        <f>SUM(AQ9+AY9)</f>
        <v>12.417999999999999</v>
      </c>
      <c r="BB9" s="132">
        <f>SUM(AR9,AZ9)</f>
        <v>70.474090167600011</v>
      </c>
    </row>
    <row r="10" spans="1:56">
      <c r="A10" s="612">
        <v>4</v>
      </c>
      <c r="B10" s="15"/>
      <c r="C10" s="22"/>
      <c r="D10" s="17"/>
      <c r="E10" s="23" t="s">
        <v>85</v>
      </c>
      <c r="F10" s="530" t="s">
        <v>10</v>
      </c>
      <c r="G10" s="530" t="s">
        <v>1169</v>
      </c>
      <c r="H10" s="307" t="s">
        <v>377</v>
      </c>
      <c r="I10" s="20">
        <v>4.2699999999999996</v>
      </c>
      <c r="J10" s="178"/>
      <c r="K10" s="20">
        <v>4.2699999999999996</v>
      </c>
      <c r="L10" s="178"/>
      <c r="M10" s="20">
        <v>4.2699999999999996</v>
      </c>
      <c r="N10" s="178"/>
      <c r="O10" s="20">
        <v>4.2699999999999996</v>
      </c>
      <c r="P10" s="178"/>
      <c r="Q10" s="109">
        <f t="shared" si="1"/>
        <v>0</v>
      </c>
      <c r="R10" s="415">
        <f t="shared" si="2"/>
        <v>0</v>
      </c>
      <c r="S10" s="109"/>
      <c r="T10" s="109">
        <f>I10*S10*$T$2/1000</f>
        <v>0</v>
      </c>
      <c r="U10" s="109"/>
      <c r="V10" s="109">
        <f>I10*U10*$V$2/1000</f>
        <v>0</v>
      </c>
      <c r="W10" s="109"/>
      <c r="X10" s="109">
        <f t="shared" si="3"/>
        <v>0</v>
      </c>
      <c r="Y10" s="132">
        <f t="shared" si="4"/>
        <v>0</v>
      </c>
      <c r="Z10" s="132">
        <f t="shared" si="5"/>
        <v>0</v>
      </c>
      <c r="AA10" s="109"/>
      <c r="AB10" s="109">
        <f>K10*AA10*$AB$2/1000</f>
        <v>0</v>
      </c>
      <c r="AC10" s="109"/>
      <c r="AD10" s="109">
        <f>K10*AC10*$AD$2/1000</f>
        <v>0</v>
      </c>
      <c r="AE10" s="109"/>
      <c r="AF10" s="132">
        <f t="shared" si="6"/>
        <v>0</v>
      </c>
      <c r="AG10" s="132">
        <f t="shared" si="7"/>
        <v>0</v>
      </c>
      <c r="AH10" s="132">
        <f t="shared" si="8"/>
        <v>0</v>
      </c>
      <c r="AI10" s="132">
        <f t="shared" si="9"/>
        <v>0</v>
      </c>
      <c r="AJ10" s="132">
        <f t="shared" si="10"/>
        <v>0</v>
      </c>
      <c r="AK10" s="109"/>
      <c r="AL10" s="109">
        <f t="shared" ref="AL10:AL14" si="18">M10*AK10*$AL$2/1000</f>
        <v>0</v>
      </c>
      <c r="AM10" s="109"/>
      <c r="AN10" s="109">
        <f t="shared" si="11"/>
        <v>0</v>
      </c>
      <c r="AO10" s="109"/>
      <c r="AP10" s="109">
        <f>M10*AO10*AP2/1000</f>
        <v>0</v>
      </c>
      <c r="AQ10" s="132">
        <f t="shared" si="12"/>
        <v>0</v>
      </c>
      <c r="AR10" s="132">
        <f t="shared" si="13"/>
        <v>0</v>
      </c>
      <c r="AS10" s="109"/>
      <c r="AT10" s="109">
        <f t="shared" ref="AT10:AT23" si="19">O10*AS10*$AT$2/1000</f>
        <v>0</v>
      </c>
      <c r="AU10" s="109"/>
      <c r="AV10" s="109">
        <f t="shared" ref="AV10:AV23" si="20">O10*AU10*$AV$2/1000</f>
        <v>0</v>
      </c>
      <c r="AW10" s="109"/>
      <c r="AX10" s="109">
        <f t="shared" ref="AX10:AX23" si="21">O10*AW10*$AX$2/1000</f>
        <v>0</v>
      </c>
      <c r="AY10" s="132">
        <f t="shared" si="14"/>
        <v>0</v>
      </c>
      <c r="AZ10" s="132">
        <f t="shared" si="15"/>
        <v>0</v>
      </c>
      <c r="BA10" s="132">
        <f t="shared" si="16"/>
        <v>0</v>
      </c>
      <c r="BB10" s="132">
        <f t="shared" si="17"/>
        <v>0</v>
      </c>
    </row>
    <row r="11" spans="1:56">
      <c r="A11" s="612">
        <v>5</v>
      </c>
      <c r="B11" s="15"/>
      <c r="C11" s="15"/>
      <c r="D11" s="17"/>
      <c r="E11" s="23" t="s">
        <v>86</v>
      </c>
      <c r="F11" s="530" t="s">
        <v>87</v>
      </c>
      <c r="G11" s="530" t="s">
        <v>1169</v>
      </c>
      <c r="H11" s="308" t="s">
        <v>377</v>
      </c>
      <c r="I11" s="157">
        <v>5.21</v>
      </c>
      <c r="J11" s="178"/>
      <c r="K11" s="157">
        <v>5.21</v>
      </c>
      <c r="L11" s="178"/>
      <c r="M11" s="157">
        <v>5.21</v>
      </c>
      <c r="N11" s="178"/>
      <c r="O11" s="157">
        <v>5.21</v>
      </c>
      <c r="P11" s="178"/>
      <c r="Q11" s="132">
        <f t="shared" si="1"/>
        <v>0</v>
      </c>
      <c r="R11" s="416">
        <f t="shared" si="2"/>
        <v>0</v>
      </c>
      <c r="S11" s="132"/>
      <c r="T11" s="132">
        <f t="shared" ref="T11:T23" si="22">I11*S11*$T$2/1000</f>
        <v>0</v>
      </c>
      <c r="U11" s="132"/>
      <c r="V11" s="132">
        <f t="shared" ref="V11:V23" si="23">I11*U11*$V$2/1000</f>
        <v>0</v>
      </c>
      <c r="W11" s="132"/>
      <c r="X11" s="132">
        <f t="shared" si="3"/>
        <v>0</v>
      </c>
      <c r="Y11" s="132">
        <f t="shared" si="4"/>
        <v>0</v>
      </c>
      <c r="Z11" s="132">
        <f t="shared" si="5"/>
        <v>0</v>
      </c>
      <c r="AA11" s="132"/>
      <c r="AB11" s="132">
        <f t="shared" ref="AB11:AB13" si="24">K11*AA11*$AB$2/1000</f>
        <v>0</v>
      </c>
      <c r="AC11" s="132"/>
      <c r="AD11" s="109">
        <f t="shared" ref="AD11:AD21" si="25">K11*AC11*$AD$2/1000</f>
        <v>0</v>
      </c>
      <c r="AE11" s="132"/>
      <c r="AF11" s="132">
        <f t="shared" si="6"/>
        <v>0</v>
      </c>
      <c r="AG11" s="132">
        <f t="shared" si="7"/>
        <v>0</v>
      </c>
      <c r="AH11" s="132">
        <f t="shared" si="8"/>
        <v>0</v>
      </c>
      <c r="AI11" s="132">
        <f t="shared" si="9"/>
        <v>0</v>
      </c>
      <c r="AJ11" s="132">
        <f t="shared" si="10"/>
        <v>0</v>
      </c>
      <c r="AK11" s="132"/>
      <c r="AL11" s="132">
        <f t="shared" si="18"/>
        <v>0</v>
      </c>
      <c r="AM11" s="132"/>
      <c r="AN11" s="132">
        <f>M11*AM11*$AN$2/1000</f>
        <v>0</v>
      </c>
      <c r="AO11" s="132"/>
      <c r="AP11" s="132">
        <f>M11*AO11*AP2/1000</f>
        <v>0</v>
      </c>
      <c r="AQ11" s="132">
        <f t="shared" si="12"/>
        <v>0</v>
      </c>
      <c r="AR11" s="132">
        <f t="shared" si="13"/>
        <v>0</v>
      </c>
      <c r="AS11" s="132"/>
      <c r="AT11" s="132">
        <f t="shared" si="19"/>
        <v>0</v>
      </c>
      <c r="AU11" s="132"/>
      <c r="AV11" s="132">
        <f t="shared" si="20"/>
        <v>0</v>
      </c>
      <c r="AW11" s="132"/>
      <c r="AX11" s="132">
        <f t="shared" si="21"/>
        <v>0</v>
      </c>
      <c r="AY11" s="132">
        <f t="shared" si="14"/>
        <v>0</v>
      </c>
      <c r="AZ11" s="132">
        <f t="shared" si="15"/>
        <v>0</v>
      </c>
      <c r="BA11" s="132">
        <f t="shared" si="16"/>
        <v>0</v>
      </c>
      <c r="BB11" s="132">
        <f t="shared" si="17"/>
        <v>0</v>
      </c>
    </row>
    <row r="12" spans="1:56">
      <c r="A12" s="612">
        <v>6</v>
      </c>
      <c r="B12" s="15"/>
      <c r="C12" s="15"/>
      <c r="D12" s="15"/>
      <c r="E12" s="23" t="s">
        <v>88</v>
      </c>
      <c r="F12" s="530" t="s">
        <v>89</v>
      </c>
      <c r="G12" s="530" t="s">
        <v>1169</v>
      </c>
      <c r="H12" s="308" t="s">
        <v>377</v>
      </c>
      <c r="I12" s="157">
        <v>6.32</v>
      </c>
      <c r="J12" s="178"/>
      <c r="K12" s="157">
        <v>6.32</v>
      </c>
      <c r="L12" s="178"/>
      <c r="M12" s="157">
        <v>6.32</v>
      </c>
      <c r="N12" s="178"/>
      <c r="O12" s="157">
        <v>6.32</v>
      </c>
      <c r="P12" s="178"/>
      <c r="Q12" s="132">
        <f t="shared" si="1"/>
        <v>0</v>
      </c>
      <c r="R12" s="416">
        <f t="shared" si="2"/>
        <v>0</v>
      </c>
      <c r="S12" s="132"/>
      <c r="T12" s="132">
        <f t="shared" si="22"/>
        <v>0</v>
      </c>
      <c r="U12" s="132"/>
      <c r="V12" s="132">
        <f t="shared" si="23"/>
        <v>0</v>
      </c>
      <c r="W12" s="132"/>
      <c r="X12" s="132">
        <f t="shared" si="3"/>
        <v>0</v>
      </c>
      <c r="Y12" s="132">
        <f t="shared" si="4"/>
        <v>0</v>
      </c>
      <c r="Z12" s="132">
        <f t="shared" si="5"/>
        <v>0</v>
      </c>
      <c r="AA12" s="132"/>
      <c r="AB12" s="132">
        <f>K12*AA12*$AB$2/1000</f>
        <v>0</v>
      </c>
      <c r="AC12" s="132"/>
      <c r="AD12" s="109">
        <f t="shared" si="25"/>
        <v>0</v>
      </c>
      <c r="AE12" s="132"/>
      <c r="AF12" s="132">
        <f t="shared" si="6"/>
        <v>0</v>
      </c>
      <c r="AG12" s="132">
        <f t="shared" si="7"/>
        <v>0</v>
      </c>
      <c r="AH12" s="132">
        <f t="shared" si="8"/>
        <v>0</v>
      </c>
      <c r="AI12" s="132">
        <f t="shared" si="9"/>
        <v>0</v>
      </c>
      <c r="AJ12" s="132">
        <f t="shared" si="10"/>
        <v>0</v>
      </c>
      <c r="AK12" s="132"/>
      <c r="AL12" s="132">
        <f t="shared" si="18"/>
        <v>0</v>
      </c>
      <c r="AM12" s="132"/>
      <c r="AN12" s="132">
        <f t="shared" si="11"/>
        <v>0</v>
      </c>
      <c r="AO12" s="132"/>
      <c r="AP12" s="132">
        <f>M12*AO12*AP2/1000</f>
        <v>0</v>
      </c>
      <c r="AQ12" s="132">
        <f t="shared" si="12"/>
        <v>0</v>
      </c>
      <c r="AR12" s="132">
        <f t="shared" si="13"/>
        <v>0</v>
      </c>
      <c r="AS12" s="132"/>
      <c r="AT12" s="132">
        <f t="shared" si="19"/>
        <v>0</v>
      </c>
      <c r="AU12" s="132"/>
      <c r="AV12" s="132">
        <f t="shared" si="20"/>
        <v>0</v>
      </c>
      <c r="AW12" s="132"/>
      <c r="AX12" s="132">
        <f t="shared" si="21"/>
        <v>0</v>
      </c>
      <c r="AY12" s="132">
        <f t="shared" si="14"/>
        <v>0</v>
      </c>
      <c r="AZ12" s="132">
        <f t="shared" si="15"/>
        <v>0</v>
      </c>
      <c r="BA12" s="132">
        <f t="shared" si="16"/>
        <v>0</v>
      </c>
      <c r="BB12" s="132">
        <f t="shared" si="17"/>
        <v>0</v>
      </c>
    </row>
    <row r="13" spans="1:56">
      <c r="A13" s="612">
        <v>7</v>
      </c>
      <c r="B13" s="15"/>
      <c r="C13" s="15"/>
      <c r="D13" s="15"/>
      <c r="E13" s="18" t="s">
        <v>330</v>
      </c>
      <c r="F13" s="530" t="s">
        <v>329</v>
      </c>
      <c r="G13" s="530" t="s">
        <v>1169</v>
      </c>
      <c r="H13" s="308" t="s">
        <v>377</v>
      </c>
      <c r="I13" s="20">
        <v>5.03</v>
      </c>
      <c r="J13" s="178"/>
      <c r="K13" s="20">
        <v>5.0199999999999996</v>
      </c>
      <c r="L13" s="178"/>
      <c r="M13" s="20">
        <v>5.0199999999999996</v>
      </c>
      <c r="N13" s="178"/>
      <c r="O13" s="20">
        <v>5.01</v>
      </c>
      <c r="P13" s="20"/>
      <c r="Q13" s="132">
        <f t="shared" si="1"/>
        <v>126.203</v>
      </c>
      <c r="R13" s="416">
        <f t="shared" ref="R13:R17" si="26">SUM(AJ13+BB13)</f>
        <v>828.18646680620009</v>
      </c>
      <c r="S13" s="132"/>
      <c r="T13" s="132">
        <f t="shared" si="22"/>
        <v>0</v>
      </c>
      <c r="U13" s="132">
        <v>20.303000000000001</v>
      </c>
      <c r="V13" s="132">
        <f t="shared" si="23"/>
        <v>130.12855795980002</v>
      </c>
      <c r="W13" s="132">
        <v>6.9619999999999997</v>
      </c>
      <c r="X13" s="132">
        <f t="shared" si="3"/>
        <v>45.644632689800005</v>
      </c>
      <c r="Y13" s="132">
        <f t="shared" si="4"/>
        <v>27.265000000000001</v>
      </c>
      <c r="Z13" s="132">
        <f t="shared" si="5"/>
        <v>175.77319064960002</v>
      </c>
      <c r="AA13" s="132">
        <v>19.536000000000001</v>
      </c>
      <c r="AB13" s="132">
        <f t="shared" si="24"/>
        <v>129.77894519039998</v>
      </c>
      <c r="AC13" s="132">
        <v>6.048</v>
      </c>
      <c r="AD13" s="109">
        <f t="shared" si="25"/>
        <v>40.291726406399995</v>
      </c>
      <c r="AE13" s="132">
        <v>12.24</v>
      </c>
      <c r="AF13" s="132">
        <f t="shared" si="6"/>
        <v>79.892372303999991</v>
      </c>
      <c r="AG13" s="132">
        <f t="shared" si="7"/>
        <v>37.824000000000005</v>
      </c>
      <c r="AH13" s="132">
        <f t="shared" si="8"/>
        <v>249.96304390079996</v>
      </c>
      <c r="AI13" s="132">
        <f t="shared" si="9"/>
        <v>65.088999999999999</v>
      </c>
      <c r="AJ13" s="132">
        <f t="shared" si="10"/>
        <v>425.73623455040001</v>
      </c>
      <c r="AK13" s="132">
        <v>13.632</v>
      </c>
      <c r="AL13" s="132">
        <f>M13*AK13*$AL$2/1000</f>
        <v>87.513713011199982</v>
      </c>
      <c r="AM13" s="132">
        <v>14.4</v>
      </c>
      <c r="AN13" s="132">
        <f t="shared" ref="AN13:AN17" si="27">M13*AM13*$AN$2/1000</f>
        <v>95.621843519999999</v>
      </c>
      <c r="AO13" s="132">
        <v>15.96</v>
      </c>
      <c r="AP13" s="132">
        <f>M13*AO13*$AP$2/1000</f>
        <v>106.86298895999998</v>
      </c>
      <c r="AQ13" s="132">
        <f t="shared" si="12"/>
        <v>43.992000000000004</v>
      </c>
      <c r="AR13" s="132">
        <f t="shared" si="13"/>
        <v>289.99854549119999</v>
      </c>
      <c r="AS13" s="132">
        <v>3.61</v>
      </c>
      <c r="AT13" s="132">
        <f t="shared" si="19"/>
        <v>24.429076130999999</v>
      </c>
      <c r="AU13" s="132"/>
      <c r="AV13" s="132">
        <f t="shared" si="20"/>
        <v>0</v>
      </c>
      <c r="AW13" s="132">
        <v>13.512</v>
      </c>
      <c r="AX13" s="132">
        <f>O13*AW13*$AX$2/1000</f>
        <v>88.02261063360001</v>
      </c>
      <c r="AY13" s="132">
        <f t="shared" si="14"/>
        <v>17.122</v>
      </c>
      <c r="AZ13" s="132">
        <f t="shared" si="15"/>
        <v>112.45168676460001</v>
      </c>
      <c r="BA13" s="132">
        <f t="shared" si="16"/>
        <v>61.114000000000004</v>
      </c>
      <c r="BB13" s="132">
        <f t="shared" si="17"/>
        <v>402.45023225580002</v>
      </c>
    </row>
    <row r="14" spans="1:56" s="344" customFormat="1">
      <c r="A14" s="612">
        <v>8</v>
      </c>
      <c r="B14" s="345"/>
      <c r="C14" s="345"/>
      <c r="D14" s="16"/>
      <c r="E14" s="23" t="s">
        <v>839</v>
      </c>
      <c r="F14" s="530" t="s">
        <v>829</v>
      </c>
      <c r="G14" s="530" t="s">
        <v>1169</v>
      </c>
      <c r="H14" s="355" t="s">
        <v>377</v>
      </c>
      <c r="I14" s="20">
        <v>5.03</v>
      </c>
      <c r="J14" s="178"/>
      <c r="K14" s="20">
        <v>5.03</v>
      </c>
      <c r="L14" s="178"/>
      <c r="M14" s="20">
        <v>5.03</v>
      </c>
      <c r="N14" s="178"/>
      <c r="O14" s="20">
        <v>5.03</v>
      </c>
      <c r="P14" s="178"/>
      <c r="Q14" s="349">
        <f>SUM(AI14+BA14)</f>
        <v>4.2119999999999997</v>
      </c>
      <c r="R14" s="417">
        <f t="shared" si="26"/>
        <v>27.7846719492</v>
      </c>
      <c r="S14" s="349"/>
      <c r="T14" s="349">
        <f t="shared" si="22"/>
        <v>0</v>
      </c>
      <c r="U14" s="349"/>
      <c r="V14" s="349">
        <f t="shared" si="23"/>
        <v>0</v>
      </c>
      <c r="W14" s="349">
        <v>1.5</v>
      </c>
      <c r="X14" s="349">
        <f t="shared" si="3"/>
        <v>9.8343793500000007</v>
      </c>
      <c r="Y14" s="132">
        <f t="shared" si="4"/>
        <v>1.5</v>
      </c>
      <c r="Z14" s="132">
        <f t="shared" si="5"/>
        <v>9.8343793500000007</v>
      </c>
      <c r="AA14" s="349"/>
      <c r="AB14" s="349">
        <f t="shared" ref="AB14:AB23" si="28">K14*AA14*$AB$2/1000</f>
        <v>0</v>
      </c>
      <c r="AC14" s="349"/>
      <c r="AD14" s="109">
        <f t="shared" si="25"/>
        <v>0</v>
      </c>
      <c r="AE14" s="349">
        <v>0.6</v>
      </c>
      <c r="AF14" s="109">
        <f t="shared" si="6"/>
        <v>3.9240941400000002</v>
      </c>
      <c r="AG14" s="132">
        <f t="shared" si="7"/>
        <v>0.6</v>
      </c>
      <c r="AH14" s="132">
        <f t="shared" si="8"/>
        <v>3.9240941400000002</v>
      </c>
      <c r="AI14" s="132">
        <f t="shared" si="9"/>
        <v>2.1</v>
      </c>
      <c r="AJ14" s="132">
        <f t="shared" si="10"/>
        <v>13.75847349</v>
      </c>
      <c r="AK14" s="349"/>
      <c r="AL14" s="349">
        <f t="shared" si="18"/>
        <v>0</v>
      </c>
      <c r="AM14" s="349"/>
      <c r="AN14" s="349">
        <f t="shared" si="27"/>
        <v>0</v>
      </c>
      <c r="AO14" s="349">
        <v>0.74399999999999999</v>
      </c>
      <c r="AP14" s="349">
        <f t="shared" ref="AP14" si="29">M14*AO14*$AP$2/1000</f>
        <v>4.991506416</v>
      </c>
      <c r="AQ14" s="132">
        <f t="shared" si="12"/>
        <v>0.74399999999999999</v>
      </c>
      <c r="AR14" s="132">
        <f t="shared" si="13"/>
        <v>4.991506416</v>
      </c>
      <c r="AS14" s="349">
        <v>0.33600000000000002</v>
      </c>
      <c r="AT14" s="349">
        <f t="shared" si="19"/>
        <v>2.2828079568000001</v>
      </c>
      <c r="AU14" s="349">
        <v>0.38400000000000001</v>
      </c>
      <c r="AV14" s="349">
        <f t="shared" si="20"/>
        <v>2.5136994432000002</v>
      </c>
      <c r="AW14" s="349">
        <v>0.64800000000000002</v>
      </c>
      <c r="AX14" s="349">
        <f t="shared" si="21"/>
        <v>4.2381846432000003</v>
      </c>
      <c r="AY14" s="132">
        <f t="shared" si="14"/>
        <v>1.3679999999999999</v>
      </c>
      <c r="AZ14" s="132">
        <f t="shared" si="15"/>
        <v>9.0346920431999997</v>
      </c>
      <c r="BA14" s="132">
        <f t="shared" si="16"/>
        <v>2.1120000000000001</v>
      </c>
      <c r="BB14" s="132">
        <f t="shared" si="17"/>
        <v>14.0261984592</v>
      </c>
    </row>
    <row r="15" spans="1:56">
      <c r="A15" s="612">
        <v>9</v>
      </c>
      <c r="B15" s="15"/>
      <c r="C15" s="22"/>
      <c r="D15" s="17"/>
      <c r="E15" s="23" t="s">
        <v>11</v>
      </c>
      <c r="F15" s="530" t="s">
        <v>12</v>
      </c>
      <c r="G15" s="530" t="s">
        <v>1169</v>
      </c>
      <c r="H15" s="355" t="s">
        <v>377</v>
      </c>
      <c r="I15" s="20">
        <v>10.06</v>
      </c>
      <c r="J15" s="178"/>
      <c r="K15" s="20">
        <v>10.06</v>
      </c>
      <c r="L15" s="178"/>
      <c r="M15" s="20">
        <v>10.06</v>
      </c>
      <c r="N15" s="178"/>
      <c r="O15" s="20">
        <v>10.06</v>
      </c>
      <c r="P15" s="178"/>
      <c r="Q15" s="349">
        <f>SUM(AI15+BA15)</f>
        <v>0</v>
      </c>
      <c r="R15" s="417">
        <f t="shared" si="26"/>
        <v>0</v>
      </c>
      <c r="S15" s="349"/>
      <c r="T15" s="349">
        <f t="shared" ref="T15:T17" si="30">I15*S15*$T$2/1000</f>
        <v>0</v>
      </c>
      <c r="U15" s="349"/>
      <c r="V15" s="349">
        <f t="shared" ref="V15:V17" si="31">I15*U15*$V$2/1000</f>
        <v>0</v>
      </c>
      <c r="W15" s="349"/>
      <c r="X15" s="349">
        <f t="shared" ref="X15:X17" si="32">I15*W15*$X$2/1000</f>
        <v>0</v>
      </c>
      <c r="Y15" s="132">
        <f t="shared" ref="Y15:Y17" si="33">SUM(S15+U15+W15)</f>
        <v>0</v>
      </c>
      <c r="Z15" s="132">
        <f t="shared" ref="Z15:Z17" si="34">SUM(T15,V15,X15)</f>
        <v>0</v>
      </c>
      <c r="AA15" s="349"/>
      <c r="AB15" s="349">
        <f t="shared" si="28"/>
        <v>0</v>
      </c>
      <c r="AC15" s="349"/>
      <c r="AD15" s="109">
        <f t="shared" ref="AD15" si="35">K15*AC15*$AD$2/1000</f>
        <v>0</v>
      </c>
      <c r="AE15" s="349"/>
      <c r="AF15" s="109">
        <f t="shared" ref="AF15" si="36">K15*AE15*$AF$2/1000</f>
        <v>0</v>
      </c>
      <c r="AG15" s="132">
        <f t="shared" ref="AG15:AG17" si="37">SUM(AA15+AC15+AE15)</f>
        <v>0</v>
      </c>
      <c r="AH15" s="132">
        <f t="shared" ref="AH15:AH17" si="38">SUM(AB15,AD15,AF15)</f>
        <v>0</v>
      </c>
      <c r="AI15" s="132">
        <f t="shared" ref="AI15:AI17" si="39">SUM(Y15+AG15)</f>
        <v>0</v>
      </c>
      <c r="AJ15" s="132">
        <f t="shared" ref="AJ15:AJ17" si="40">SUM(Z15,AH15)</f>
        <v>0</v>
      </c>
      <c r="AK15" s="349"/>
      <c r="AL15" s="349">
        <f t="shared" ref="AL15:AL17" si="41">M15*AK15*$AL$2/1000</f>
        <v>0</v>
      </c>
      <c r="AM15" s="349"/>
      <c r="AN15" s="349">
        <f t="shared" si="27"/>
        <v>0</v>
      </c>
      <c r="AO15" s="349"/>
      <c r="AP15" s="349">
        <f t="shared" ref="AP15:AP16" si="42">M15*AO15*$AP$2/1000</f>
        <v>0</v>
      </c>
      <c r="AQ15" s="132">
        <f t="shared" ref="AQ15:AQ17" si="43">SUM(AK15+AM15+AO15)</f>
        <v>0</v>
      </c>
      <c r="AR15" s="132">
        <f t="shared" ref="AR15:AR17" si="44">SUM(AL15,AN15,AP15)</f>
        <v>0</v>
      </c>
      <c r="AS15" s="349"/>
      <c r="AT15" s="349">
        <f t="shared" ref="AT15:AT17" si="45">O15*AS15*$AT$2/1000</f>
        <v>0</v>
      </c>
      <c r="AU15" s="349"/>
      <c r="AV15" s="349">
        <f>O15*AU15*$AV$2/1000</f>
        <v>0</v>
      </c>
      <c r="AW15" s="349"/>
      <c r="AX15" s="349">
        <f t="shared" ref="AX15:AX17" si="46">O15*AW15*$AX$2/1000</f>
        <v>0</v>
      </c>
      <c r="AY15" s="132">
        <f t="shared" ref="AY15:AY17" si="47">SUM(AS15+AU15+AW15)</f>
        <v>0</v>
      </c>
      <c r="AZ15" s="132">
        <f t="shared" ref="AZ15:AZ17" si="48">SUM(AT15,AV15,AX15)</f>
        <v>0</v>
      </c>
      <c r="BA15" s="132">
        <f t="shared" ref="BA15:BA17" si="49">SUM(AQ15+AY15)</f>
        <v>0</v>
      </c>
      <c r="BB15" s="132">
        <f t="shared" ref="BB15:BB17" si="50">SUM(AR15,AZ15)</f>
        <v>0</v>
      </c>
    </row>
    <row r="16" spans="1:56" s="344" customFormat="1">
      <c r="A16" s="612">
        <v>10</v>
      </c>
      <c r="B16" s="345"/>
      <c r="C16" s="345"/>
      <c r="D16" s="16"/>
      <c r="E16" s="23" t="s">
        <v>578</v>
      </c>
      <c r="F16" s="530" t="s">
        <v>579</v>
      </c>
      <c r="G16" s="530" t="s">
        <v>1169</v>
      </c>
      <c r="H16" s="355" t="s">
        <v>377</v>
      </c>
      <c r="I16" s="157">
        <v>12.19</v>
      </c>
      <c r="J16" s="178"/>
      <c r="K16" s="157">
        <v>12.19</v>
      </c>
      <c r="L16" s="178"/>
      <c r="M16" s="157">
        <v>12.19</v>
      </c>
      <c r="N16" s="178"/>
      <c r="O16" s="157">
        <v>12.19</v>
      </c>
      <c r="P16" s="178"/>
      <c r="Q16" s="349">
        <f t="shared" ref="Q16" si="51">SUM(AI16+BA16)</f>
        <v>0</v>
      </c>
      <c r="R16" s="417">
        <f t="shared" si="26"/>
        <v>0</v>
      </c>
      <c r="S16" s="349"/>
      <c r="T16" s="349">
        <f t="shared" si="30"/>
        <v>0</v>
      </c>
      <c r="U16" s="349"/>
      <c r="V16" s="349">
        <f t="shared" si="31"/>
        <v>0</v>
      </c>
      <c r="W16" s="349"/>
      <c r="X16" s="349">
        <f t="shared" si="32"/>
        <v>0</v>
      </c>
      <c r="Y16" s="132">
        <f t="shared" si="33"/>
        <v>0</v>
      </c>
      <c r="Z16" s="132">
        <f t="shared" si="34"/>
        <v>0</v>
      </c>
      <c r="AA16" s="349"/>
      <c r="AB16" s="349">
        <f t="shared" si="28"/>
        <v>0</v>
      </c>
      <c r="AC16" s="349"/>
      <c r="AD16" s="109">
        <f t="shared" ref="AD16:AD18" si="52">K16*AC16*$AD$2/1000</f>
        <v>0</v>
      </c>
      <c r="AE16" s="349"/>
      <c r="AF16" s="109">
        <f>K16*AE16*$AF$2/1000</f>
        <v>0</v>
      </c>
      <c r="AG16" s="132">
        <f t="shared" si="37"/>
        <v>0</v>
      </c>
      <c r="AH16" s="132">
        <f t="shared" si="38"/>
        <v>0</v>
      </c>
      <c r="AI16" s="132">
        <f t="shared" si="39"/>
        <v>0</v>
      </c>
      <c r="AJ16" s="132">
        <f t="shared" si="40"/>
        <v>0</v>
      </c>
      <c r="AK16" s="349"/>
      <c r="AL16" s="349">
        <f t="shared" si="41"/>
        <v>0</v>
      </c>
      <c r="AM16" s="349"/>
      <c r="AN16" s="349">
        <f t="shared" si="27"/>
        <v>0</v>
      </c>
      <c r="AO16" s="349"/>
      <c r="AP16" s="349">
        <f t="shared" si="42"/>
        <v>0</v>
      </c>
      <c r="AQ16" s="132">
        <f t="shared" si="43"/>
        <v>0</v>
      </c>
      <c r="AR16" s="132">
        <f t="shared" si="44"/>
        <v>0</v>
      </c>
      <c r="AS16" s="349"/>
      <c r="AT16" s="349">
        <f t="shared" si="45"/>
        <v>0</v>
      </c>
      <c r="AU16" s="349"/>
      <c r="AV16" s="349">
        <f t="shared" ref="AV16:AV17" si="53">O16*AU16*$AV$2/1000</f>
        <v>0</v>
      </c>
      <c r="AW16" s="349"/>
      <c r="AX16" s="349">
        <f t="shared" si="46"/>
        <v>0</v>
      </c>
      <c r="AY16" s="132">
        <f t="shared" si="47"/>
        <v>0</v>
      </c>
      <c r="AZ16" s="132">
        <f t="shared" si="48"/>
        <v>0</v>
      </c>
      <c r="BA16" s="132">
        <f t="shared" si="49"/>
        <v>0</v>
      </c>
      <c r="BB16" s="132">
        <f t="shared" si="50"/>
        <v>0</v>
      </c>
    </row>
    <row r="17" spans="1:54" s="344" customFormat="1">
      <c r="A17" s="612">
        <v>11</v>
      </c>
      <c r="B17" s="345"/>
      <c r="C17" s="345"/>
      <c r="D17" s="559"/>
      <c r="E17" s="553" t="s">
        <v>1000</v>
      </c>
      <c r="F17" s="530" t="s">
        <v>999</v>
      </c>
      <c r="G17" s="530" t="s">
        <v>1166</v>
      </c>
      <c r="H17" s="355" t="s">
        <v>379</v>
      </c>
      <c r="I17" s="20">
        <v>7.34</v>
      </c>
      <c r="J17" s="178"/>
      <c r="K17" s="20">
        <v>7.33</v>
      </c>
      <c r="L17" s="178"/>
      <c r="M17" s="20">
        <v>7.33</v>
      </c>
      <c r="N17" s="178"/>
      <c r="O17" s="20">
        <v>7.33</v>
      </c>
      <c r="P17" s="178"/>
      <c r="Q17" s="349">
        <f>SUM(AI17+BA17)</f>
        <v>28.254999999999999</v>
      </c>
      <c r="R17" s="575">
        <f t="shared" si="26"/>
        <v>269.74466363660002</v>
      </c>
      <c r="S17" s="349">
        <v>3.27</v>
      </c>
      <c r="T17" s="349">
        <f t="shared" si="30"/>
        <v>29.898802242000002</v>
      </c>
      <c r="U17" s="349">
        <v>3.6</v>
      </c>
      <c r="V17" s="349">
        <f t="shared" si="31"/>
        <v>33.669989280000003</v>
      </c>
      <c r="W17" s="349">
        <v>2.16</v>
      </c>
      <c r="X17" s="349">
        <f t="shared" si="32"/>
        <v>20.665100592000002</v>
      </c>
      <c r="Y17" s="132">
        <f t="shared" si="33"/>
        <v>9.0300000000000011</v>
      </c>
      <c r="Z17" s="132">
        <f t="shared" si="34"/>
        <v>84.233892114000014</v>
      </c>
      <c r="AA17" s="349">
        <v>2.306</v>
      </c>
      <c r="AB17" s="349">
        <f t="shared" si="28"/>
        <v>22.368051493599999</v>
      </c>
      <c r="AC17" s="349">
        <v>4.8</v>
      </c>
      <c r="AD17" s="109">
        <f t="shared" ref="AD17" si="54">K17*AC17*$AD$2/1000</f>
        <v>46.692334559999999</v>
      </c>
      <c r="AE17" s="349">
        <v>3.3</v>
      </c>
      <c r="AF17" s="109">
        <f t="shared" ref="AF17" si="55">K17*AE17*$AF$2/1000</f>
        <v>31.451263470000001</v>
      </c>
      <c r="AG17" s="132">
        <f t="shared" si="37"/>
        <v>10.405999999999999</v>
      </c>
      <c r="AH17" s="132">
        <f t="shared" si="38"/>
        <v>100.5116495236</v>
      </c>
      <c r="AI17" s="132">
        <f t="shared" si="39"/>
        <v>19.436</v>
      </c>
      <c r="AJ17" s="132">
        <f t="shared" si="40"/>
        <v>184.74554163760001</v>
      </c>
      <c r="AK17" s="349">
        <v>0.96</v>
      </c>
      <c r="AL17" s="349">
        <f t="shared" si="41"/>
        <v>8.9988709439999983</v>
      </c>
      <c r="AM17" s="349">
        <v>1.6859999999999999</v>
      </c>
      <c r="AN17" s="349">
        <f t="shared" si="27"/>
        <v>16.3475414802</v>
      </c>
      <c r="AO17" s="349">
        <v>1.407</v>
      </c>
      <c r="AP17" s="349">
        <f>M17*AO17*$AP$2/1000</f>
        <v>13.755892877999999</v>
      </c>
      <c r="AQ17" s="132">
        <f t="shared" si="43"/>
        <v>4.0529999999999999</v>
      </c>
      <c r="AR17" s="132">
        <f t="shared" si="44"/>
        <v>39.102305302199994</v>
      </c>
      <c r="AS17" s="349">
        <v>1.2450000000000001</v>
      </c>
      <c r="AT17" s="349">
        <f t="shared" si="45"/>
        <v>12.326376853500001</v>
      </c>
      <c r="AU17" s="349">
        <v>1.401</v>
      </c>
      <c r="AV17" s="349">
        <f t="shared" si="53"/>
        <v>13.364608755300001</v>
      </c>
      <c r="AW17" s="349">
        <v>2.12</v>
      </c>
      <c r="AX17" s="349">
        <f t="shared" si="46"/>
        <v>20.205831088</v>
      </c>
      <c r="AY17" s="132">
        <f t="shared" si="47"/>
        <v>4.766</v>
      </c>
      <c r="AZ17" s="132">
        <f t="shared" si="48"/>
        <v>45.896816696800002</v>
      </c>
      <c r="BA17" s="132">
        <f t="shared" si="49"/>
        <v>8.8189999999999991</v>
      </c>
      <c r="BB17" s="132">
        <f t="shared" si="50"/>
        <v>84.999121998999996</v>
      </c>
    </row>
    <row r="18" spans="1:54" s="344" customFormat="1">
      <c r="A18" s="612">
        <v>12</v>
      </c>
      <c r="B18" s="345"/>
      <c r="C18" s="345"/>
      <c r="D18" s="532"/>
      <c r="E18" s="529" t="s">
        <v>1085</v>
      </c>
      <c r="F18" s="530" t="s">
        <v>1086</v>
      </c>
      <c r="G18" s="530" t="s">
        <v>1166</v>
      </c>
      <c r="H18" s="355" t="s">
        <v>379</v>
      </c>
      <c r="I18" s="20">
        <v>7.9</v>
      </c>
      <c r="J18" s="178"/>
      <c r="K18" s="20">
        <v>7.9</v>
      </c>
      <c r="L18" s="178"/>
      <c r="M18" s="20">
        <v>7.9</v>
      </c>
      <c r="N18" s="178"/>
      <c r="O18" s="20">
        <v>7.9</v>
      </c>
      <c r="P18" s="178"/>
      <c r="Q18" s="349">
        <f>SUM(AI18+BA18)</f>
        <v>1.635</v>
      </c>
      <c r="R18" s="575">
        <f t="shared" ref="R18" si="56">SUM(AJ18+BB18)</f>
        <v>16.976273660000004</v>
      </c>
      <c r="S18" s="349">
        <v>0.09</v>
      </c>
      <c r="T18" s="349">
        <f t="shared" ref="T18" si="57">I18*S18*$T$2/1000</f>
        <v>0.88568559000000002</v>
      </c>
      <c r="U18" s="349">
        <v>0.06</v>
      </c>
      <c r="V18" s="349">
        <f t="shared" ref="V18" si="58">I18*U18*$V$2/1000</f>
        <v>0.60398028000000004</v>
      </c>
      <c r="W18" s="349">
        <v>0.09</v>
      </c>
      <c r="X18" s="349">
        <f t="shared" ref="X18" si="59">I18*W18*$X$2/1000</f>
        <v>0.92673873000000007</v>
      </c>
      <c r="Y18" s="132">
        <f t="shared" ref="Y18" si="60">SUM(S18+U18+W18)</f>
        <v>0.24</v>
      </c>
      <c r="Z18" s="132">
        <f t="shared" ref="Z18" si="61">SUM(T18,V18,X18)</f>
        <v>2.4164045999999999</v>
      </c>
      <c r="AA18" s="349">
        <v>0.12</v>
      </c>
      <c r="AB18" s="349">
        <f t="shared" ref="AB18" si="62">K18*AA18*$AB$2/1000</f>
        <v>1.2545073599999998</v>
      </c>
      <c r="AC18" s="349">
        <v>0.111</v>
      </c>
      <c r="AD18" s="109">
        <f t="shared" si="52"/>
        <v>1.163725221</v>
      </c>
      <c r="AE18" s="349">
        <v>0.09</v>
      </c>
      <c r="AF18" s="109">
        <f t="shared" ref="AF18" si="63">K18*AE18*$AF$2/1000</f>
        <v>0.92446353000000003</v>
      </c>
      <c r="AG18" s="132">
        <f t="shared" ref="AG18" si="64">SUM(AA18+AC18+AE18)</f>
        <v>0.32099999999999995</v>
      </c>
      <c r="AH18" s="132">
        <f t="shared" ref="AH18" si="65">SUM(AB18,AD18,AF18)</f>
        <v>3.342696111</v>
      </c>
      <c r="AI18" s="132">
        <f t="shared" ref="AI18" si="66">SUM(Y18+AG18)</f>
        <v>0.56099999999999994</v>
      </c>
      <c r="AJ18" s="132">
        <f t="shared" ref="AJ18" si="67">SUM(Z18,AH18)</f>
        <v>5.7591007110000003</v>
      </c>
      <c r="AK18" s="349">
        <v>6.9000000000000006E-2</v>
      </c>
      <c r="AL18" s="349">
        <f t="shared" ref="AL18" si="68">M18*AK18*$AL$2/1000</f>
        <v>0.69709023300000006</v>
      </c>
      <c r="AM18" s="349">
        <v>0.20499999999999999</v>
      </c>
      <c r="AN18" s="349">
        <f t="shared" ref="AN18" si="69">M18*AM18*$AN$2/1000</f>
        <v>2.1422584050000002</v>
      </c>
      <c r="AO18" s="349">
        <v>0.218</v>
      </c>
      <c r="AP18" s="349">
        <f>M18*AO18*$AP$2/1000</f>
        <v>2.2970703600000002</v>
      </c>
      <c r="AQ18" s="132">
        <f t="shared" ref="AQ18" si="70">SUM(AK18+AM18+AO18)</f>
        <v>0.49199999999999999</v>
      </c>
      <c r="AR18" s="132">
        <f t="shared" ref="AR18" si="71">SUM(AL18,AN18,AP18)</f>
        <v>5.1364189979999999</v>
      </c>
      <c r="AS18" s="349">
        <v>0.254</v>
      </c>
      <c r="AT18" s="349">
        <f t="shared" ref="AT18" si="72">O18*AS18*$AT$2/1000</f>
        <v>2.7103346859999999</v>
      </c>
      <c r="AU18" s="349">
        <v>0.127</v>
      </c>
      <c r="AV18" s="349">
        <f t="shared" ref="AV18" si="73">O18*AU18*$AV$2/1000</f>
        <v>1.3057046530000003</v>
      </c>
      <c r="AW18" s="349">
        <v>0.20100000000000001</v>
      </c>
      <c r="AX18" s="349">
        <f t="shared" ref="AX18" si="74">O18*AW18*$AX$2/1000</f>
        <v>2.0647146120000004</v>
      </c>
      <c r="AY18" s="132">
        <f t="shared" ref="AY18" si="75">SUM(AS18+AU18+AW18)</f>
        <v>0.58200000000000007</v>
      </c>
      <c r="AZ18" s="132">
        <f t="shared" ref="AZ18" si="76">SUM(AT18,AV18,AX18)</f>
        <v>6.080753951000001</v>
      </c>
      <c r="BA18" s="132">
        <f t="shared" ref="BA18" si="77">SUM(AQ18+AY18)</f>
        <v>1.0740000000000001</v>
      </c>
      <c r="BB18" s="132">
        <f t="shared" ref="BB18" si="78">SUM(AR18,AZ18)</f>
        <v>11.217172949000002</v>
      </c>
    </row>
    <row r="19" spans="1:54">
      <c r="A19" s="612">
        <v>13</v>
      </c>
      <c r="B19" s="22"/>
      <c r="C19" s="22"/>
      <c r="D19" s="16"/>
      <c r="E19" s="23" t="s">
        <v>90</v>
      </c>
      <c r="F19" s="530" t="s">
        <v>91</v>
      </c>
      <c r="G19" s="530" t="s">
        <v>1169</v>
      </c>
      <c r="H19" s="355" t="s">
        <v>377</v>
      </c>
      <c r="I19" s="20">
        <v>4.1900000000000004</v>
      </c>
      <c r="J19" s="178"/>
      <c r="K19" s="20">
        <v>4.1900000000000004</v>
      </c>
      <c r="L19" s="178"/>
      <c r="M19" s="20">
        <v>4.1900000000000004</v>
      </c>
      <c r="N19" s="178"/>
      <c r="O19" s="20">
        <v>4.1900000000000004</v>
      </c>
      <c r="P19" s="178"/>
      <c r="Q19" s="349">
        <f t="shared" si="1"/>
        <v>0</v>
      </c>
      <c r="R19" s="417">
        <f t="shared" si="2"/>
        <v>0</v>
      </c>
      <c r="S19" s="349"/>
      <c r="T19" s="349">
        <f t="shared" si="22"/>
        <v>0</v>
      </c>
      <c r="U19" s="349"/>
      <c r="V19" s="349">
        <f t="shared" si="23"/>
        <v>0</v>
      </c>
      <c r="W19" s="349"/>
      <c r="X19" s="349">
        <f t="shared" si="3"/>
        <v>0</v>
      </c>
      <c r="Y19" s="132">
        <f t="shared" si="4"/>
        <v>0</v>
      </c>
      <c r="Z19" s="132">
        <f t="shared" si="5"/>
        <v>0</v>
      </c>
      <c r="AA19" s="349"/>
      <c r="AB19" s="349">
        <f t="shared" si="28"/>
        <v>0</v>
      </c>
      <c r="AC19" s="349"/>
      <c r="AD19" s="109">
        <f t="shared" si="25"/>
        <v>0</v>
      </c>
      <c r="AE19" s="349"/>
      <c r="AF19" s="109">
        <f t="shared" si="6"/>
        <v>0</v>
      </c>
      <c r="AG19" s="132">
        <f t="shared" si="7"/>
        <v>0</v>
      </c>
      <c r="AH19" s="132">
        <f t="shared" si="8"/>
        <v>0</v>
      </c>
      <c r="AI19" s="132">
        <f t="shared" si="9"/>
        <v>0</v>
      </c>
      <c r="AJ19" s="132">
        <f t="shared" si="10"/>
        <v>0</v>
      </c>
      <c r="AK19" s="349"/>
      <c r="AL19" s="349">
        <f t="shared" ref="AL19:AL23" si="79">M19*AK19*$AL$2/1000</f>
        <v>0</v>
      </c>
      <c r="AM19" s="349"/>
      <c r="AN19" s="349">
        <f t="shared" si="11"/>
        <v>0</v>
      </c>
      <c r="AO19" s="349"/>
      <c r="AP19" s="349">
        <f t="shared" ref="AP19:AP23" si="80">M19*AO19*$AP$2/1000</f>
        <v>0</v>
      </c>
      <c r="AQ19" s="132">
        <f t="shared" si="12"/>
        <v>0</v>
      </c>
      <c r="AR19" s="132">
        <f t="shared" si="13"/>
        <v>0</v>
      </c>
      <c r="AS19" s="349"/>
      <c r="AT19" s="349">
        <f t="shared" si="19"/>
        <v>0</v>
      </c>
      <c r="AU19" s="349"/>
      <c r="AV19" s="349">
        <f t="shared" si="20"/>
        <v>0</v>
      </c>
      <c r="AW19" s="349"/>
      <c r="AX19" s="349">
        <f t="shared" si="21"/>
        <v>0</v>
      </c>
      <c r="AY19" s="132">
        <f t="shared" si="14"/>
        <v>0</v>
      </c>
      <c r="AZ19" s="132">
        <f t="shared" si="15"/>
        <v>0</v>
      </c>
      <c r="BA19" s="132">
        <f t="shared" si="16"/>
        <v>0</v>
      </c>
      <c r="BB19" s="132">
        <f t="shared" si="17"/>
        <v>0</v>
      </c>
    </row>
    <row r="20" spans="1:54">
      <c r="A20" s="612">
        <v>14</v>
      </c>
      <c r="B20" s="25"/>
      <c r="C20" s="25"/>
      <c r="D20" s="26"/>
      <c r="E20" s="23" t="s">
        <v>92</v>
      </c>
      <c r="F20" s="530" t="s">
        <v>345</v>
      </c>
      <c r="G20" s="530" t="s">
        <v>1169</v>
      </c>
      <c r="H20" s="355" t="s">
        <v>379</v>
      </c>
      <c r="I20" s="20">
        <v>8.64</v>
      </c>
      <c r="J20" s="178"/>
      <c r="K20" s="20">
        <v>8.64</v>
      </c>
      <c r="L20" s="178"/>
      <c r="M20" s="20">
        <v>8.64</v>
      </c>
      <c r="N20" s="178"/>
      <c r="O20" s="20">
        <v>8.64</v>
      </c>
      <c r="P20" s="178"/>
      <c r="Q20" s="349">
        <f t="shared" si="1"/>
        <v>0</v>
      </c>
      <c r="R20" s="417">
        <f t="shared" si="2"/>
        <v>0</v>
      </c>
      <c r="S20" s="349"/>
      <c r="T20" s="349">
        <f t="shared" si="22"/>
        <v>0</v>
      </c>
      <c r="U20" s="349"/>
      <c r="V20" s="349">
        <f t="shared" si="23"/>
        <v>0</v>
      </c>
      <c r="W20" s="349"/>
      <c r="X20" s="349">
        <f t="shared" si="3"/>
        <v>0</v>
      </c>
      <c r="Y20" s="132">
        <f t="shared" si="4"/>
        <v>0</v>
      </c>
      <c r="Z20" s="132">
        <f t="shared" si="5"/>
        <v>0</v>
      </c>
      <c r="AA20" s="349"/>
      <c r="AB20" s="349">
        <f t="shared" si="28"/>
        <v>0</v>
      </c>
      <c r="AC20" s="349"/>
      <c r="AD20" s="109">
        <f t="shared" si="25"/>
        <v>0</v>
      </c>
      <c r="AE20" s="349"/>
      <c r="AF20" s="109">
        <f t="shared" si="6"/>
        <v>0</v>
      </c>
      <c r="AG20" s="132">
        <f t="shared" si="7"/>
        <v>0</v>
      </c>
      <c r="AH20" s="132">
        <f t="shared" si="8"/>
        <v>0</v>
      </c>
      <c r="AI20" s="132">
        <f t="shared" si="9"/>
        <v>0</v>
      </c>
      <c r="AJ20" s="132">
        <f t="shared" si="10"/>
        <v>0</v>
      </c>
      <c r="AK20" s="349"/>
      <c r="AL20" s="349">
        <f t="shared" si="79"/>
        <v>0</v>
      </c>
      <c r="AM20" s="349"/>
      <c r="AN20" s="349">
        <f t="shared" si="11"/>
        <v>0</v>
      </c>
      <c r="AO20" s="349"/>
      <c r="AP20" s="349">
        <f t="shared" si="80"/>
        <v>0</v>
      </c>
      <c r="AQ20" s="132">
        <f t="shared" si="12"/>
        <v>0</v>
      </c>
      <c r="AR20" s="132">
        <f t="shared" si="13"/>
        <v>0</v>
      </c>
      <c r="AS20" s="349"/>
      <c r="AT20" s="349">
        <f t="shared" si="19"/>
        <v>0</v>
      </c>
      <c r="AU20" s="349"/>
      <c r="AV20" s="349">
        <f t="shared" si="20"/>
        <v>0</v>
      </c>
      <c r="AW20" s="349"/>
      <c r="AX20" s="349">
        <f t="shared" si="21"/>
        <v>0</v>
      </c>
      <c r="AY20" s="132">
        <f t="shared" si="14"/>
        <v>0</v>
      </c>
      <c r="AZ20" s="132">
        <f t="shared" si="15"/>
        <v>0</v>
      </c>
      <c r="BA20" s="132">
        <f t="shared" si="16"/>
        <v>0</v>
      </c>
      <c r="BB20" s="132">
        <f t="shared" si="17"/>
        <v>0</v>
      </c>
    </row>
    <row r="21" spans="1:54">
      <c r="A21" s="612">
        <v>15</v>
      </c>
      <c r="B21" s="25"/>
      <c r="C21" s="25"/>
      <c r="D21" s="26"/>
      <c r="E21" s="23" t="s">
        <v>827</v>
      </c>
      <c r="F21" s="530" t="s">
        <v>346</v>
      </c>
      <c r="G21" s="530" t="s">
        <v>1169</v>
      </c>
      <c r="H21" s="355" t="s">
        <v>379</v>
      </c>
      <c r="I21" s="20">
        <v>7.7</v>
      </c>
      <c r="J21" s="178"/>
      <c r="K21" s="20">
        <v>7.7</v>
      </c>
      <c r="L21" s="178"/>
      <c r="M21" s="20">
        <v>7.7</v>
      </c>
      <c r="N21" s="178"/>
      <c r="O21" s="20">
        <v>7.7</v>
      </c>
      <c r="P21" s="178"/>
      <c r="Q21" s="349">
        <f t="shared" si="1"/>
        <v>0</v>
      </c>
      <c r="R21" s="417">
        <f t="shared" si="2"/>
        <v>0</v>
      </c>
      <c r="S21" s="349"/>
      <c r="T21" s="349">
        <f t="shared" si="22"/>
        <v>0</v>
      </c>
      <c r="U21" s="349"/>
      <c r="V21" s="349">
        <f t="shared" si="23"/>
        <v>0</v>
      </c>
      <c r="W21" s="349"/>
      <c r="X21" s="349">
        <f t="shared" si="3"/>
        <v>0</v>
      </c>
      <c r="Y21" s="132">
        <f t="shared" si="4"/>
        <v>0</v>
      </c>
      <c r="Z21" s="132">
        <f t="shared" si="5"/>
        <v>0</v>
      </c>
      <c r="AA21" s="349"/>
      <c r="AB21" s="349">
        <f t="shared" si="28"/>
        <v>0</v>
      </c>
      <c r="AC21" s="349"/>
      <c r="AD21" s="109">
        <f t="shared" si="25"/>
        <v>0</v>
      </c>
      <c r="AE21" s="349"/>
      <c r="AF21" s="109">
        <f t="shared" si="6"/>
        <v>0</v>
      </c>
      <c r="AG21" s="132">
        <f t="shared" si="7"/>
        <v>0</v>
      </c>
      <c r="AH21" s="132">
        <f t="shared" si="8"/>
        <v>0</v>
      </c>
      <c r="AI21" s="132">
        <f t="shared" si="9"/>
        <v>0</v>
      </c>
      <c r="AJ21" s="132">
        <f t="shared" si="10"/>
        <v>0</v>
      </c>
      <c r="AK21" s="349"/>
      <c r="AL21" s="349">
        <f t="shared" si="79"/>
        <v>0</v>
      </c>
      <c r="AM21" s="349"/>
      <c r="AN21" s="349">
        <f t="shared" si="11"/>
        <v>0</v>
      </c>
      <c r="AO21" s="349"/>
      <c r="AP21" s="349">
        <f t="shared" si="80"/>
        <v>0</v>
      </c>
      <c r="AQ21" s="132">
        <f t="shared" si="12"/>
        <v>0</v>
      </c>
      <c r="AR21" s="132">
        <f t="shared" si="13"/>
        <v>0</v>
      </c>
      <c r="AS21" s="349"/>
      <c r="AT21" s="349">
        <f t="shared" si="19"/>
        <v>0</v>
      </c>
      <c r="AU21" s="349"/>
      <c r="AV21" s="349">
        <f t="shared" si="20"/>
        <v>0</v>
      </c>
      <c r="AW21" s="349"/>
      <c r="AX21" s="349">
        <f t="shared" si="21"/>
        <v>0</v>
      </c>
      <c r="AY21" s="132">
        <f t="shared" si="14"/>
        <v>0</v>
      </c>
      <c r="AZ21" s="132">
        <f t="shared" si="15"/>
        <v>0</v>
      </c>
      <c r="BA21" s="132">
        <f t="shared" si="16"/>
        <v>0</v>
      </c>
      <c r="BB21" s="132">
        <f t="shared" si="17"/>
        <v>0</v>
      </c>
    </row>
    <row r="22" spans="1:54">
      <c r="A22" s="612">
        <v>16</v>
      </c>
      <c r="B22" s="25"/>
      <c r="C22" s="25"/>
      <c r="D22" s="26"/>
      <c r="E22" s="52" t="s">
        <v>93</v>
      </c>
      <c r="F22" s="530" t="s">
        <v>347</v>
      </c>
      <c r="G22" s="530" t="s">
        <v>1169</v>
      </c>
      <c r="H22" s="308" t="s">
        <v>380</v>
      </c>
      <c r="I22" s="20">
        <v>8.5</v>
      </c>
      <c r="J22" s="178"/>
      <c r="K22" s="20">
        <v>8.5</v>
      </c>
      <c r="L22" s="178"/>
      <c r="M22" s="20">
        <v>8.5</v>
      </c>
      <c r="N22" s="178"/>
      <c r="O22" s="20">
        <v>8.5</v>
      </c>
      <c r="P22" s="178"/>
      <c r="Q22" s="132">
        <f t="shared" si="1"/>
        <v>0.49399999999999999</v>
      </c>
      <c r="R22" s="416">
        <f t="shared" si="2"/>
        <v>5.47310257</v>
      </c>
      <c r="S22" s="132"/>
      <c r="T22" s="132">
        <f t="shared" si="22"/>
        <v>0</v>
      </c>
      <c r="U22" s="132"/>
      <c r="V22" s="132">
        <f t="shared" si="23"/>
        <v>0</v>
      </c>
      <c r="W22" s="132">
        <v>0.49399999999999999</v>
      </c>
      <c r="X22" s="132">
        <f t="shared" si="3"/>
        <v>5.47310257</v>
      </c>
      <c r="Y22" s="132">
        <f t="shared" si="4"/>
        <v>0.49399999999999999</v>
      </c>
      <c r="Z22" s="132">
        <f t="shared" si="5"/>
        <v>5.47310257</v>
      </c>
      <c r="AA22" s="132"/>
      <c r="AB22" s="132">
        <f t="shared" si="28"/>
        <v>0</v>
      </c>
      <c r="AC22" s="132"/>
      <c r="AD22" s="109">
        <f>K22*AC22*$AD$2/1000</f>
        <v>0</v>
      </c>
      <c r="AE22" s="132"/>
      <c r="AF22" s="109">
        <f t="shared" si="6"/>
        <v>0</v>
      </c>
      <c r="AG22" s="132">
        <f t="shared" si="7"/>
        <v>0</v>
      </c>
      <c r="AH22" s="132">
        <f t="shared" si="8"/>
        <v>0</v>
      </c>
      <c r="AI22" s="132">
        <f t="shared" si="9"/>
        <v>0.49399999999999999</v>
      </c>
      <c r="AJ22" s="132">
        <f t="shared" si="10"/>
        <v>5.47310257</v>
      </c>
      <c r="AK22" s="132"/>
      <c r="AL22" s="132">
        <f t="shared" si="79"/>
        <v>0</v>
      </c>
      <c r="AM22" s="132"/>
      <c r="AN22" s="132">
        <f t="shared" si="11"/>
        <v>0</v>
      </c>
      <c r="AO22" s="132"/>
      <c r="AP22" s="132">
        <f t="shared" si="80"/>
        <v>0</v>
      </c>
      <c r="AQ22" s="132">
        <f t="shared" si="12"/>
        <v>0</v>
      </c>
      <c r="AR22" s="132">
        <f t="shared" si="13"/>
        <v>0</v>
      </c>
      <c r="AS22" s="132"/>
      <c r="AT22" s="132">
        <f t="shared" si="19"/>
        <v>0</v>
      </c>
      <c r="AU22" s="132"/>
      <c r="AV22" s="132">
        <f t="shared" si="20"/>
        <v>0</v>
      </c>
      <c r="AW22" s="132"/>
      <c r="AX22" s="132">
        <f t="shared" si="21"/>
        <v>0</v>
      </c>
      <c r="AY22" s="132">
        <f t="shared" si="14"/>
        <v>0</v>
      </c>
      <c r="AZ22" s="132">
        <f t="shared" si="15"/>
        <v>0</v>
      </c>
      <c r="BA22" s="132">
        <f t="shared" si="16"/>
        <v>0</v>
      </c>
      <c r="BB22" s="132">
        <f t="shared" si="17"/>
        <v>0</v>
      </c>
    </row>
    <row r="23" spans="1:54">
      <c r="A23" s="612">
        <v>17</v>
      </c>
      <c r="B23" s="15"/>
      <c r="C23" s="15"/>
      <c r="D23" s="27"/>
      <c r="E23" s="59" t="s">
        <v>427</v>
      </c>
      <c r="F23" s="74" t="s">
        <v>426</v>
      </c>
      <c r="G23" s="74" t="s">
        <v>1169</v>
      </c>
      <c r="H23" s="317" t="s">
        <v>425</v>
      </c>
      <c r="I23" s="42">
        <v>7.79</v>
      </c>
      <c r="J23" s="179"/>
      <c r="K23" s="42">
        <v>7.79</v>
      </c>
      <c r="L23" s="179"/>
      <c r="M23" s="42">
        <v>7.79</v>
      </c>
      <c r="N23" s="179"/>
      <c r="O23" s="42">
        <v>7.79</v>
      </c>
      <c r="P23" s="179"/>
      <c r="Q23" s="108">
        <f t="shared" si="1"/>
        <v>0</v>
      </c>
      <c r="R23" s="418">
        <f t="shared" si="2"/>
        <v>0</v>
      </c>
      <c r="S23" s="108"/>
      <c r="T23" s="108">
        <f t="shared" si="22"/>
        <v>0</v>
      </c>
      <c r="U23" s="108"/>
      <c r="V23" s="108">
        <f t="shared" si="23"/>
        <v>0</v>
      </c>
      <c r="W23" s="108"/>
      <c r="X23" s="108">
        <f t="shared" si="3"/>
        <v>0</v>
      </c>
      <c r="Y23" s="381">
        <f t="shared" si="4"/>
        <v>0</v>
      </c>
      <c r="Z23" s="381">
        <f t="shared" si="5"/>
        <v>0</v>
      </c>
      <c r="AA23" s="108"/>
      <c r="AB23" s="108">
        <f t="shared" si="28"/>
        <v>0</v>
      </c>
      <c r="AC23" s="108"/>
      <c r="AD23" s="108">
        <f t="shared" ref="AD23" si="81">K23*AC23*$AD$2/1000</f>
        <v>0</v>
      </c>
      <c r="AE23" s="108"/>
      <c r="AF23" s="134">
        <f t="shared" si="6"/>
        <v>0</v>
      </c>
      <c r="AG23" s="381">
        <f t="shared" si="7"/>
        <v>0</v>
      </c>
      <c r="AH23" s="381">
        <f t="shared" si="8"/>
        <v>0</v>
      </c>
      <c r="AI23" s="381">
        <f t="shared" si="9"/>
        <v>0</v>
      </c>
      <c r="AJ23" s="381">
        <f t="shared" si="10"/>
        <v>0</v>
      </c>
      <c r="AK23" s="108"/>
      <c r="AL23" s="108">
        <f t="shared" si="79"/>
        <v>0</v>
      </c>
      <c r="AM23" s="108"/>
      <c r="AN23" s="108">
        <f t="shared" si="11"/>
        <v>0</v>
      </c>
      <c r="AO23" s="108"/>
      <c r="AP23" s="108">
        <f t="shared" si="80"/>
        <v>0</v>
      </c>
      <c r="AQ23" s="381">
        <f t="shared" si="12"/>
        <v>0</v>
      </c>
      <c r="AR23" s="381">
        <f t="shared" si="13"/>
        <v>0</v>
      </c>
      <c r="AS23" s="108"/>
      <c r="AT23" s="108">
        <f t="shared" si="19"/>
        <v>0</v>
      </c>
      <c r="AU23" s="108"/>
      <c r="AV23" s="108">
        <f t="shared" si="20"/>
        <v>0</v>
      </c>
      <c r="AW23" s="108"/>
      <c r="AX23" s="108">
        <f t="shared" si="21"/>
        <v>0</v>
      </c>
      <c r="AY23" s="381">
        <f t="shared" si="14"/>
        <v>0</v>
      </c>
      <c r="AZ23" s="381">
        <f t="shared" si="15"/>
        <v>0</v>
      </c>
      <c r="BA23" s="381">
        <f t="shared" si="16"/>
        <v>0</v>
      </c>
      <c r="BB23" s="381">
        <f t="shared" si="17"/>
        <v>0</v>
      </c>
    </row>
    <row r="24" spans="1:54">
      <c r="A24" s="612">
        <v>18</v>
      </c>
      <c r="B24" s="15"/>
      <c r="C24" s="15"/>
      <c r="D24" s="81"/>
      <c r="E24" s="398" t="s">
        <v>344</v>
      </c>
      <c r="F24" s="377"/>
      <c r="G24" s="46"/>
      <c r="H24" s="390"/>
      <c r="I24" s="56"/>
      <c r="J24" s="388"/>
      <c r="K24" s="56"/>
      <c r="L24" s="389"/>
      <c r="M24" s="56"/>
      <c r="N24" s="389"/>
      <c r="O24" s="160"/>
      <c r="P24" s="388"/>
      <c r="Q24" s="391">
        <f t="shared" ref="Q24:BB24" si="82">SUM(Q7:Q23)</f>
        <v>195.65899999999996</v>
      </c>
      <c r="R24" s="391">
        <f t="shared" si="82"/>
        <v>1343.8572903868003</v>
      </c>
      <c r="S24" s="391">
        <f t="shared" si="82"/>
        <v>4.3680000000000003</v>
      </c>
      <c r="T24" s="391">
        <f t="shared" si="82"/>
        <v>36.183806568000001</v>
      </c>
      <c r="U24" s="391">
        <f t="shared" si="82"/>
        <v>24.775000000000002</v>
      </c>
      <c r="V24" s="391">
        <f t="shared" si="82"/>
        <v>168.84552878460002</v>
      </c>
      <c r="W24" s="391">
        <f t="shared" si="82"/>
        <v>18.388000000000002</v>
      </c>
      <c r="X24" s="391">
        <f t="shared" si="82"/>
        <v>122.7972612498</v>
      </c>
      <c r="Y24" s="391">
        <f t="shared" si="82"/>
        <v>47.531000000000006</v>
      </c>
      <c r="Z24" s="391">
        <f t="shared" si="82"/>
        <v>327.82659660240006</v>
      </c>
      <c r="AA24" s="391">
        <f t="shared" si="82"/>
        <v>24.314000000000004</v>
      </c>
      <c r="AB24" s="391">
        <f t="shared" si="82"/>
        <v>166.72278422319997</v>
      </c>
      <c r="AC24" s="391">
        <f t="shared" si="82"/>
        <v>11.798999999999999</v>
      </c>
      <c r="AD24" s="391">
        <f t="shared" si="82"/>
        <v>92.91894015539998</v>
      </c>
      <c r="AE24" s="391">
        <f>SUM(AE7:AE23)</f>
        <v>26.478000000000002</v>
      </c>
      <c r="AF24" s="391">
        <f>SUM(AF7:AF23)</f>
        <v>173.2221535752</v>
      </c>
      <c r="AG24" s="391">
        <f t="shared" si="82"/>
        <v>62.591000000000001</v>
      </c>
      <c r="AH24" s="391">
        <f t="shared" si="82"/>
        <v>432.8638779538</v>
      </c>
      <c r="AI24" s="391">
        <f t="shared" si="82"/>
        <v>110.12200000000001</v>
      </c>
      <c r="AJ24" s="391">
        <f t="shared" si="82"/>
        <v>760.69047455620012</v>
      </c>
      <c r="AK24" s="391">
        <f t="shared" si="82"/>
        <v>15.669000000000002</v>
      </c>
      <c r="AL24" s="391">
        <f t="shared" si="82"/>
        <v>102.72685372739998</v>
      </c>
      <c r="AM24" s="391">
        <f t="shared" si="82"/>
        <v>22.338999999999999</v>
      </c>
      <c r="AN24" s="391">
        <f t="shared" si="82"/>
        <v>148.3526445828</v>
      </c>
      <c r="AO24" s="391">
        <f t="shared" si="82"/>
        <v>21.353000000000002</v>
      </c>
      <c r="AP24" s="391">
        <f t="shared" si="82"/>
        <v>145.17045854999998</v>
      </c>
      <c r="AQ24" s="391">
        <f t="shared" si="82"/>
        <v>59.360999999999997</v>
      </c>
      <c r="AR24" s="391">
        <f t="shared" si="82"/>
        <v>396.24995686020003</v>
      </c>
      <c r="AS24" s="391">
        <f t="shared" si="82"/>
        <v>7.7830000000000013</v>
      </c>
      <c r="AT24" s="391">
        <f t="shared" si="82"/>
        <v>55.201505142100004</v>
      </c>
      <c r="AU24" s="391">
        <f t="shared" si="82"/>
        <v>1.9120000000000001</v>
      </c>
      <c r="AV24" s="391">
        <f t="shared" si="82"/>
        <v>17.1840128515</v>
      </c>
      <c r="AW24" s="391">
        <f t="shared" si="82"/>
        <v>16.481000000000002</v>
      </c>
      <c r="AX24" s="391">
        <f t="shared" si="82"/>
        <v>114.53134097680001</v>
      </c>
      <c r="AY24" s="391">
        <f t="shared" si="82"/>
        <v>26.176000000000002</v>
      </c>
      <c r="AZ24" s="391">
        <f t="shared" si="82"/>
        <v>186.9168589704</v>
      </c>
      <c r="BA24" s="391">
        <f t="shared" si="82"/>
        <v>85.537000000000006</v>
      </c>
      <c r="BB24" s="391">
        <f t="shared" si="82"/>
        <v>583.16681583059994</v>
      </c>
    </row>
    <row r="25" spans="1:54" ht="12.75" customHeight="1">
      <c r="A25" s="612">
        <v>19</v>
      </c>
      <c r="B25" s="16"/>
      <c r="C25" s="48"/>
      <c r="D25" s="26" t="s">
        <v>610</v>
      </c>
      <c r="E25" s="57" t="s">
        <v>136</v>
      </c>
      <c r="F25" s="386" t="s">
        <v>137</v>
      </c>
      <c r="G25" s="384" t="s">
        <v>1169</v>
      </c>
      <c r="H25" s="321" t="s">
        <v>377</v>
      </c>
      <c r="I25" s="51">
        <v>10.199999999999999</v>
      </c>
      <c r="J25" s="182"/>
      <c r="K25" s="51">
        <v>10.199999999999999</v>
      </c>
      <c r="L25" s="182"/>
      <c r="M25" s="51">
        <v>10.199999999999999</v>
      </c>
      <c r="N25" s="182"/>
      <c r="O25" s="51">
        <v>10.199999999999999</v>
      </c>
      <c r="P25" s="182"/>
      <c r="Q25" s="141">
        <f t="shared" ref="Q25:R26" si="83">SUM(AI25+BA25)</f>
        <v>0</v>
      </c>
      <c r="R25" s="414">
        <f t="shared" si="83"/>
        <v>0</v>
      </c>
      <c r="S25" s="141"/>
      <c r="T25" s="141">
        <f>I25*S25*$T$2/1000</f>
        <v>0</v>
      </c>
      <c r="U25" s="141"/>
      <c r="V25" s="141">
        <f>I25*U25*$V$2/1000</f>
        <v>0</v>
      </c>
      <c r="W25" s="141"/>
      <c r="X25" s="141">
        <f>I25*W25*$X$2/1000</f>
        <v>0</v>
      </c>
      <c r="Y25" s="141">
        <f t="shared" ref="Y25:Z26" si="84">SUM(S25+U25+W25)</f>
        <v>0</v>
      </c>
      <c r="Z25" s="141">
        <f t="shared" si="84"/>
        <v>0</v>
      </c>
      <c r="AA25" s="141"/>
      <c r="AB25" s="141">
        <f>K25*AA25*$AB$2/1000</f>
        <v>0</v>
      </c>
      <c r="AC25" s="141"/>
      <c r="AD25" s="141">
        <f>K25*AC25*$AD$2/1000</f>
        <v>0</v>
      </c>
      <c r="AE25" s="141"/>
      <c r="AF25" s="141">
        <f>K25*AE25*$AF$2/1000</f>
        <v>0</v>
      </c>
      <c r="AG25" s="141">
        <f t="shared" ref="AG25:AH26" si="85">SUM(AA25+AC25+AE25)</f>
        <v>0</v>
      </c>
      <c r="AH25" s="141">
        <f t="shared" si="85"/>
        <v>0</v>
      </c>
      <c r="AI25" s="141">
        <f>SUM(Y25+AG25)</f>
        <v>0</v>
      </c>
      <c r="AJ25" s="141">
        <f>SUM(Z25,AH25)</f>
        <v>0</v>
      </c>
      <c r="AK25" s="141"/>
      <c r="AL25" s="141">
        <f>M25*AK25*$AL$2/1000</f>
        <v>0</v>
      </c>
      <c r="AM25" s="141"/>
      <c r="AN25" s="141">
        <f>M25*AM25*$AN$2/1000</f>
        <v>0</v>
      </c>
      <c r="AO25" s="141"/>
      <c r="AP25" s="141">
        <f>M25*AO25*$AP$2/1000</f>
        <v>0</v>
      </c>
      <c r="AQ25" s="141">
        <f t="shared" ref="AQ25:AR26" si="86">SUM(AK25+AM25+AO25)</f>
        <v>0</v>
      </c>
      <c r="AR25" s="141">
        <f t="shared" si="86"/>
        <v>0</v>
      </c>
      <c r="AS25" s="141"/>
      <c r="AT25" s="141">
        <f>O25*AS25*$AT$2/1000</f>
        <v>0</v>
      </c>
      <c r="AU25" s="141"/>
      <c r="AV25" s="141">
        <f>O25*AU25*$AV$2/1000</f>
        <v>0</v>
      </c>
      <c r="AW25" s="141"/>
      <c r="AX25" s="141">
        <f>O25*AW25*$AX$2/1000</f>
        <v>0</v>
      </c>
      <c r="AY25" s="141">
        <f t="shared" ref="AY25:AZ26" si="87">SUM(AS25+AU25+AW25)</f>
        <v>0</v>
      </c>
      <c r="AZ25" s="141">
        <f t="shared" si="87"/>
        <v>0</v>
      </c>
      <c r="BA25" s="141">
        <f>SUM(AQ25+AY25)</f>
        <v>0</v>
      </c>
      <c r="BB25" s="141">
        <f>SUM(AR25,AZ25)</f>
        <v>0</v>
      </c>
    </row>
    <row r="26" spans="1:54" s="344" customFormat="1">
      <c r="A26" s="612">
        <v>20</v>
      </c>
      <c r="B26" s="16"/>
      <c r="C26" s="47"/>
      <c r="D26" s="48"/>
      <c r="E26" s="18" t="s">
        <v>2294</v>
      </c>
      <c r="F26" s="53" t="s">
        <v>2295</v>
      </c>
      <c r="G26" s="530" t="s">
        <v>1169</v>
      </c>
      <c r="H26" s="355" t="s">
        <v>378</v>
      </c>
      <c r="I26" s="20"/>
      <c r="J26" s="178"/>
      <c r="K26" s="20"/>
      <c r="L26" s="178"/>
      <c r="M26" s="20">
        <v>14.38</v>
      </c>
      <c r="N26" s="178"/>
      <c r="O26" s="20">
        <v>14.38</v>
      </c>
      <c r="P26" s="178"/>
      <c r="Q26" s="109">
        <f t="shared" si="83"/>
        <v>23.786000000000001</v>
      </c>
      <c r="R26" s="415">
        <f t="shared" si="83"/>
        <v>450.40284558719998</v>
      </c>
      <c r="S26" s="109"/>
      <c r="T26" s="109">
        <f>I26*S26*$T$2/1000</f>
        <v>0</v>
      </c>
      <c r="U26" s="109"/>
      <c r="V26" s="109">
        <f>I26*U26*$V$2/1000</f>
        <v>0</v>
      </c>
      <c r="W26" s="109"/>
      <c r="X26" s="109">
        <f>I26*W26*$X$2/1000</f>
        <v>0</v>
      </c>
      <c r="Y26" s="109">
        <f t="shared" si="84"/>
        <v>0</v>
      </c>
      <c r="Z26" s="109">
        <f t="shared" si="84"/>
        <v>0</v>
      </c>
      <c r="AA26" s="109"/>
      <c r="AB26" s="109">
        <f>K26*AA26*$AB$2/1000</f>
        <v>0</v>
      </c>
      <c r="AC26" s="109"/>
      <c r="AD26" s="109">
        <f>K26*AC26*$AD$2/1000</f>
        <v>0</v>
      </c>
      <c r="AE26" s="109"/>
      <c r="AF26" s="109">
        <f>K26*AE26*$AF$2/1000</f>
        <v>0</v>
      </c>
      <c r="AG26" s="109">
        <f t="shared" si="85"/>
        <v>0</v>
      </c>
      <c r="AH26" s="109">
        <f t="shared" si="85"/>
        <v>0</v>
      </c>
      <c r="AI26" s="109">
        <f>SUM(Y26+AG26)</f>
        <v>0</v>
      </c>
      <c r="AJ26" s="109">
        <f>SUM(Z26,AH26)</f>
        <v>0</v>
      </c>
      <c r="AK26" s="109"/>
      <c r="AL26" s="109">
        <f>M26*AK26*$AL$2/1000</f>
        <v>0</v>
      </c>
      <c r="AM26" s="109">
        <v>0.12</v>
      </c>
      <c r="AN26" s="109">
        <f>M26*AM26*$AN$2/1000</f>
        <v>2.2826064239999999</v>
      </c>
      <c r="AO26" s="109">
        <v>4.2619999999999996</v>
      </c>
      <c r="AP26" s="109">
        <f>M26*AO26*$AP$2/1000</f>
        <v>81.745347527999996</v>
      </c>
      <c r="AQ26" s="109">
        <f t="shared" si="86"/>
        <v>4.3819999999999997</v>
      </c>
      <c r="AR26" s="109">
        <f t="shared" si="86"/>
        <v>84.02795395199999</v>
      </c>
      <c r="AS26" s="109">
        <v>4.7519999999999998</v>
      </c>
      <c r="AT26" s="109">
        <f>O26*AS26*$AT$2/1000</f>
        <v>92.299092969599997</v>
      </c>
      <c r="AU26" s="109">
        <v>6.9119999999999999</v>
      </c>
      <c r="AV26" s="109">
        <f>O26*AU26*$AV$2/1000</f>
        <v>129.35307432959999</v>
      </c>
      <c r="AW26" s="109">
        <v>7.74</v>
      </c>
      <c r="AX26" s="109">
        <f>O26*AW26*$AX$2/1000</f>
        <v>144.72272433600003</v>
      </c>
      <c r="AY26" s="109">
        <f t="shared" si="87"/>
        <v>19.404</v>
      </c>
      <c r="AZ26" s="109">
        <f t="shared" si="87"/>
        <v>366.37489163520002</v>
      </c>
      <c r="BA26" s="109">
        <f>SUM(AQ26+AY26)</f>
        <v>23.786000000000001</v>
      </c>
      <c r="BB26" s="109">
        <f>SUM(AR26,AZ26)</f>
        <v>450.40284558719998</v>
      </c>
    </row>
    <row r="27" spans="1:54" s="344" customFormat="1">
      <c r="A27" s="612">
        <v>21</v>
      </c>
      <c r="B27" s="16"/>
      <c r="C27" s="47"/>
      <c r="D27" s="48"/>
      <c r="E27" s="18" t="s">
        <v>861</v>
      </c>
      <c r="F27" s="53" t="s">
        <v>860</v>
      </c>
      <c r="G27" s="530" t="s">
        <v>1169</v>
      </c>
      <c r="H27" s="355" t="s">
        <v>378</v>
      </c>
      <c r="I27" s="20">
        <v>9.73</v>
      </c>
      <c r="J27" s="178"/>
      <c r="K27" s="20">
        <v>9.7200000000000006</v>
      </c>
      <c r="L27" s="178"/>
      <c r="M27" s="20">
        <v>9.7200000000000006</v>
      </c>
      <c r="N27" s="178"/>
      <c r="O27" s="20">
        <v>9.7200000000000006</v>
      </c>
      <c r="P27" s="178"/>
      <c r="Q27" s="109">
        <f t="shared" ref="Q27" si="88">SUM(AI27+BA27)</f>
        <v>69.22399999999999</v>
      </c>
      <c r="R27" s="415">
        <f t="shared" ref="R27" si="89">SUM(AJ27+BB27)</f>
        <v>876.53862882450005</v>
      </c>
      <c r="S27" s="109">
        <v>5.3620000000000001</v>
      </c>
      <c r="T27" s="109">
        <f>I27*S27*$T$2/1000</f>
        <v>64.990462559400001</v>
      </c>
      <c r="U27" s="109">
        <v>9.4499999999999993</v>
      </c>
      <c r="V27" s="109">
        <f>I27*U27*$V$2/1000</f>
        <v>117.16261766999999</v>
      </c>
      <c r="W27" s="109">
        <v>8.6129999999999995</v>
      </c>
      <c r="X27" s="109">
        <f>I27*W27*$X$2/1000</f>
        <v>109.2332864007</v>
      </c>
      <c r="Y27" s="109">
        <f t="shared" ref="Y27" si="90">SUM(S27+U27+W27)</f>
        <v>23.424999999999997</v>
      </c>
      <c r="Z27" s="109">
        <f>SUM(T27+V27+X27)</f>
        <v>291.38636663009999</v>
      </c>
      <c r="AA27" s="109">
        <v>8.8949999999999996</v>
      </c>
      <c r="AB27" s="109">
        <f>K27*AA27*$AB$2/1000</f>
        <v>114.41345320799999</v>
      </c>
      <c r="AC27" s="109">
        <v>10.853999999999999</v>
      </c>
      <c r="AD27" s="109">
        <f>K27*AC27*$AD$2/1000</f>
        <v>140.0091628392</v>
      </c>
      <c r="AE27" s="109">
        <v>9.4499999999999993</v>
      </c>
      <c r="AF27" s="109">
        <f>K27*AE27*$AF$2/1000</f>
        <v>119.43132641999999</v>
      </c>
      <c r="AG27" s="109">
        <f t="shared" ref="AG27" si="91">SUM(AA27+AC27+AE27)</f>
        <v>29.198999999999998</v>
      </c>
      <c r="AH27" s="109">
        <f>SUM(AB27+AD27+AF27)</f>
        <v>373.8539424672</v>
      </c>
      <c r="AI27" s="109">
        <f>SUM(Y27+AG27)</f>
        <v>52.623999999999995</v>
      </c>
      <c r="AJ27" s="109">
        <f>SUM(Z27,AH27)</f>
        <v>665.24030909730004</v>
      </c>
      <c r="AK27" s="109">
        <v>5.2060000000000004</v>
      </c>
      <c r="AL27" s="109">
        <f>M27*AK27*$AL$2/1000</f>
        <v>64.711764885600005</v>
      </c>
      <c r="AM27" s="109">
        <v>7.641</v>
      </c>
      <c r="AN27" s="109">
        <f>M27*AM27*$AN$2/1000</f>
        <v>98.244301150799998</v>
      </c>
      <c r="AO27" s="109">
        <v>1.863</v>
      </c>
      <c r="AP27" s="109">
        <f>M27*AO27*$AP$2/1000</f>
        <v>24.152930567999999</v>
      </c>
      <c r="AQ27" s="109">
        <f t="shared" ref="AQ27" si="92">SUM(AK27+AM27+AO27)</f>
        <v>14.71</v>
      </c>
      <c r="AR27" s="109">
        <f>SUM(AL27+AN27+AP27)</f>
        <v>187.10899660439998</v>
      </c>
      <c r="AS27" s="109">
        <v>0.59399999999999997</v>
      </c>
      <c r="AT27" s="109">
        <f>O27*AS27*$AT$2/1000</f>
        <v>7.7985673127999995</v>
      </c>
      <c r="AU27" s="109">
        <v>0.999</v>
      </c>
      <c r="AV27" s="109">
        <f>O27*AU27*$AV$2/1000</f>
        <v>12.637055494800002</v>
      </c>
      <c r="AW27" s="109">
        <v>0.29699999999999999</v>
      </c>
      <c r="AX27" s="109">
        <f>O27*AW27*$AX$2/1000</f>
        <v>3.7537003151999997</v>
      </c>
      <c r="AY27" s="109">
        <f t="shared" ref="AY27" si="93">SUM(AS27+AU27+AW27)</f>
        <v>1.89</v>
      </c>
      <c r="AZ27" s="109">
        <f>SUM(AT27+AV27+AX27)</f>
        <v>24.189323122800001</v>
      </c>
      <c r="BA27" s="109">
        <f>SUM(AQ27+AY27)</f>
        <v>16.600000000000001</v>
      </c>
      <c r="BB27" s="109">
        <f>SUM(AR27,AZ27)</f>
        <v>211.29831972719998</v>
      </c>
    </row>
    <row r="28" spans="1:54" s="344" customFormat="1">
      <c r="A28" s="612">
        <v>22</v>
      </c>
      <c r="B28" s="16"/>
      <c r="C28" s="47"/>
      <c r="D28" s="81"/>
      <c r="E28" s="398" t="s">
        <v>344</v>
      </c>
      <c r="F28" s="82"/>
      <c r="G28" s="45"/>
      <c r="H28" s="327"/>
      <c r="I28" s="378"/>
      <c r="J28" s="379"/>
      <c r="K28" s="380"/>
      <c r="L28" s="379"/>
      <c r="M28" s="378"/>
      <c r="N28" s="379"/>
      <c r="O28" s="378"/>
      <c r="P28" s="379"/>
      <c r="Q28" s="146">
        <f t="shared" ref="Q28:BB28" si="94">SUM(Q25:Q27)</f>
        <v>93.009999999999991</v>
      </c>
      <c r="R28" s="146">
        <f t="shared" si="94"/>
        <v>1326.9414744117</v>
      </c>
      <c r="S28" s="146">
        <f t="shared" si="94"/>
        <v>5.3620000000000001</v>
      </c>
      <c r="T28" s="146">
        <f t="shared" si="94"/>
        <v>64.990462559400001</v>
      </c>
      <c r="U28" s="146">
        <f t="shared" si="94"/>
        <v>9.4499999999999993</v>
      </c>
      <c r="V28" s="146">
        <f t="shared" si="94"/>
        <v>117.16261766999999</v>
      </c>
      <c r="W28" s="146">
        <f t="shared" si="94"/>
        <v>8.6129999999999995</v>
      </c>
      <c r="X28" s="146">
        <f t="shared" si="94"/>
        <v>109.2332864007</v>
      </c>
      <c r="Y28" s="146">
        <f t="shared" si="94"/>
        <v>23.424999999999997</v>
      </c>
      <c r="Z28" s="146">
        <f t="shared" si="94"/>
        <v>291.38636663009999</v>
      </c>
      <c r="AA28" s="146">
        <f t="shared" si="94"/>
        <v>8.8949999999999996</v>
      </c>
      <c r="AB28" s="146">
        <f t="shared" si="94"/>
        <v>114.41345320799999</v>
      </c>
      <c r="AC28" s="146">
        <f t="shared" si="94"/>
        <v>10.853999999999999</v>
      </c>
      <c r="AD28" s="146">
        <f t="shared" si="94"/>
        <v>140.0091628392</v>
      </c>
      <c r="AE28" s="146">
        <f t="shared" si="94"/>
        <v>9.4499999999999993</v>
      </c>
      <c r="AF28" s="146">
        <f t="shared" si="94"/>
        <v>119.43132641999999</v>
      </c>
      <c r="AG28" s="146">
        <f t="shared" si="94"/>
        <v>29.198999999999998</v>
      </c>
      <c r="AH28" s="146">
        <f t="shared" si="94"/>
        <v>373.8539424672</v>
      </c>
      <c r="AI28" s="146">
        <f t="shared" si="94"/>
        <v>52.623999999999995</v>
      </c>
      <c r="AJ28" s="146">
        <f t="shared" si="94"/>
        <v>665.24030909730004</v>
      </c>
      <c r="AK28" s="146">
        <f t="shared" si="94"/>
        <v>5.2060000000000004</v>
      </c>
      <c r="AL28" s="146">
        <f t="shared" si="94"/>
        <v>64.711764885600005</v>
      </c>
      <c r="AM28" s="146">
        <f t="shared" si="94"/>
        <v>7.7610000000000001</v>
      </c>
      <c r="AN28" s="146">
        <f t="shared" si="94"/>
        <v>100.52690757479999</v>
      </c>
      <c r="AO28" s="146">
        <f t="shared" si="94"/>
        <v>6.125</v>
      </c>
      <c r="AP28" s="146">
        <f t="shared" si="94"/>
        <v>105.898278096</v>
      </c>
      <c r="AQ28" s="146">
        <f t="shared" si="94"/>
        <v>19.091999999999999</v>
      </c>
      <c r="AR28" s="146">
        <f t="shared" si="94"/>
        <v>271.13695055639994</v>
      </c>
      <c r="AS28" s="146">
        <f t="shared" si="94"/>
        <v>5.3460000000000001</v>
      </c>
      <c r="AT28" s="146">
        <f t="shared" si="94"/>
        <v>100.0976602824</v>
      </c>
      <c r="AU28" s="146">
        <f t="shared" si="94"/>
        <v>7.9109999999999996</v>
      </c>
      <c r="AV28" s="146">
        <f t="shared" si="94"/>
        <v>141.99012982439999</v>
      </c>
      <c r="AW28" s="146">
        <f t="shared" si="94"/>
        <v>8.0370000000000008</v>
      </c>
      <c r="AX28" s="146">
        <f t="shared" si="94"/>
        <v>148.47642465120003</v>
      </c>
      <c r="AY28" s="146">
        <f t="shared" si="94"/>
        <v>21.294</v>
      </c>
      <c r="AZ28" s="146">
        <f t="shared" si="94"/>
        <v>390.56421475799999</v>
      </c>
      <c r="BA28" s="146">
        <f t="shared" si="94"/>
        <v>40.386000000000003</v>
      </c>
      <c r="BB28" s="146">
        <f t="shared" si="94"/>
        <v>661.70116531439999</v>
      </c>
    </row>
    <row r="29" spans="1:54">
      <c r="A29" s="612">
        <v>23</v>
      </c>
      <c r="B29" s="30"/>
      <c r="C29" s="31" t="s">
        <v>94</v>
      </c>
      <c r="D29" s="45"/>
      <c r="E29" s="46"/>
      <c r="F29" s="46"/>
      <c r="G29" s="46"/>
      <c r="H29" s="318"/>
      <c r="I29" s="56"/>
      <c r="J29" s="388"/>
      <c r="K29" s="56"/>
      <c r="L29" s="389"/>
      <c r="M29" s="56"/>
      <c r="N29" s="389"/>
      <c r="O29" s="160"/>
      <c r="P29" s="388"/>
      <c r="Q29" s="137">
        <f t="shared" ref="Q29:BB29" si="95">+Q24+Q28</f>
        <v>288.66899999999998</v>
      </c>
      <c r="R29" s="137">
        <f t="shared" si="95"/>
        <v>2670.7987647985001</v>
      </c>
      <c r="S29" s="137">
        <f t="shared" si="95"/>
        <v>9.73</v>
      </c>
      <c r="T29" s="137">
        <f t="shared" si="95"/>
        <v>101.17426912740001</v>
      </c>
      <c r="U29" s="137">
        <f t="shared" si="95"/>
        <v>34.225000000000001</v>
      </c>
      <c r="V29" s="137">
        <f t="shared" si="95"/>
        <v>286.00814645460002</v>
      </c>
      <c r="W29" s="137">
        <f t="shared" si="95"/>
        <v>27.001000000000001</v>
      </c>
      <c r="X29" s="137">
        <f t="shared" si="95"/>
        <v>232.03054765050001</v>
      </c>
      <c r="Y29" s="137">
        <f t="shared" si="95"/>
        <v>70.956000000000003</v>
      </c>
      <c r="Z29" s="137">
        <f t="shared" si="95"/>
        <v>619.21296323249999</v>
      </c>
      <c r="AA29" s="137">
        <f t="shared" si="95"/>
        <v>33.209000000000003</v>
      </c>
      <c r="AB29" s="137">
        <f t="shared" si="95"/>
        <v>281.13623743119996</v>
      </c>
      <c r="AC29" s="137">
        <f t="shared" si="95"/>
        <v>22.652999999999999</v>
      </c>
      <c r="AD29" s="137">
        <f t="shared" si="95"/>
        <v>232.92810299459998</v>
      </c>
      <c r="AE29" s="137">
        <f t="shared" si="95"/>
        <v>35.927999999999997</v>
      </c>
      <c r="AF29" s="391">
        <f t="shared" si="95"/>
        <v>292.65347999519997</v>
      </c>
      <c r="AG29" s="137">
        <f t="shared" si="95"/>
        <v>91.789999999999992</v>
      </c>
      <c r="AH29" s="137">
        <f t="shared" si="95"/>
        <v>806.71782042099994</v>
      </c>
      <c r="AI29" s="137">
        <f t="shared" si="95"/>
        <v>162.74600000000001</v>
      </c>
      <c r="AJ29" s="137">
        <f t="shared" si="95"/>
        <v>1425.9307836535002</v>
      </c>
      <c r="AK29" s="137">
        <f t="shared" si="95"/>
        <v>20.875000000000004</v>
      </c>
      <c r="AL29" s="137">
        <f t="shared" si="95"/>
        <v>167.43861861299999</v>
      </c>
      <c r="AM29" s="137">
        <f t="shared" si="95"/>
        <v>30.099999999999998</v>
      </c>
      <c r="AN29" s="137">
        <f t="shared" si="95"/>
        <v>248.87955215759999</v>
      </c>
      <c r="AO29" s="137">
        <f t="shared" si="95"/>
        <v>27.478000000000002</v>
      </c>
      <c r="AP29" s="137">
        <f t="shared" si="95"/>
        <v>251.06873664599999</v>
      </c>
      <c r="AQ29" s="137">
        <f t="shared" si="95"/>
        <v>78.453000000000003</v>
      </c>
      <c r="AR29" s="137">
        <f t="shared" si="95"/>
        <v>667.38690741660002</v>
      </c>
      <c r="AS29" s="137">
        <f t="shared" si="95"/>
        <v>13.129000000000001</v>
      </c>
      <c r="AT29" s="137">
        <f t="shared" si="95"/>
        <v>155.29916542450002</v>
      </c>
      <c r="AU29" s="137">
        <f t="shared" si="95"/>
        <v>9.8230000000000004</v>
      </c>
      <c r="AV29" s="137">
        <f t="shared" si="95"/>
        <v>159.17414267589999</v>
      </c>
      <c r="AW29" s="137">
        <f t="shared" si="95"/>
        <v>24.518000000000001</v>
      </c>
      <c r="AX29" s="137">
        <f t="shared" si="95"/>
        <v>263.00776562800002</v>
      </c>
      <c r="AY29" s="137">
        <f t="shared" si="95"/>
        <v>47.47</v>
      </c>
      <c r="AZ29" s="137">
        <f t="shared" si="95"/>
        <v>577.48107372840002</v>
      </c>
      <c r="BA29" s="137">
        <f t="shared" si="95"/>
        <v>125.923</v>
      </c>
      <c r="BB29" s="137">
        <f t="shared" si="95"/>
        <v>1244.8679811449999</v>
      </c>
    </row>
    <row r="30" spans="1:54">
      <c r="A30" s="612">
        <v>24</v>
      </c>
      <c r="B30" s="15"/>
      <c r="C30" s="16" t="s">
        <v>13</v>
      </c>
      <c r="D30" s="17" t="s">
        <v>612</v>
      </c>
      <c r="E30" s="347" t="s">
        <v>65</v>
      </c>
      <c r="F30" s="384" t="s">
        <v>95</v>
      </c>
      <c r="G30" s="384" t="s">
        <v>1169</v>
      </c>
      <c r="H30" s="316" t="s">
        <v>377</v>
      </c>
      <c r="I30" s="395">
        <v>5.6</v>
      </c>
      <c r="J30" s="182"/>
      <c r="K30" s="395">
        <v>5.6</v>
      </c>
      <c r="L30" s="182"/>
      <c r="M30" s="395">
        <v>5.6</v>
      </c>
      <c r="N30" s="182"/>
      <c r="O30" s="395">
        <v>5.6</v>
      </c>
      <c r="P30" s="182"/>
      <c r="Q30" s="140">
        <f t="shared" ref="Q30:R33" si="96">SUM(AI30+BA30)</f>
        <v>0</v>
      </c>
      <c r="R30" s="420">
        <f t="shared" si="96"/>
        <v>0</v>
      </c>
      <c r="S30" s="140"/>
      <c r="T30" s="140">
        <f>I30*S30*$T$2/1000</f>
        <v>0</v>
      </c>
      <c r="U30" s="140"/>
      <c r="V30" s="140">
        <f>I30*U30*$V$2/1000</f>
        <v>0</v>
      </c>
      <c r="W30" s="140"/>
      <c r="X30" s="140">
        <f t="shared" ref="X30:X36" si="97">I30*W30*$X$2/1000</f>
        <v>0</v>
      </c>
      <c r="Y30" s="140">
        <f t="shared" ref="Y30:Z48" si="98">SUM(S30+U30+W30)</f>
        <v>0</v>
      </c>
      <c r="Z30" s="140">
        <f t="shared" si="98"/>
        <v>0</v>
      </c>
      <c r="AA30" s="140"/>
      <c r="AB30" s="140">
        <f t="shared" ref="AB30:AB38" si="99">K30*AA30*$AB$2/1000</f>
        <v>0</v>
      </c>
      <c r="AC30" s="140"/>
      <c r="AD30" s="140">
        <f t="shared" ref="AD30:AD48" si="100">K30*AC30*$AD$2/1000</f>
        <v>0</v>
      </c>
      <c r="AE30" s="140"/>
      <c r="AF30" s="141">
        <f>K30*AE30*$AF$2/1000</f>
        <v>0</v>
      </c>
      <c r="AG30" s="140">
        <f t="shared" ref="AG30:AH48" si="101">SUM(AA30+AC30+AE30)</f>
        <v>0</v>
      </c>
      <c r="AH30" s="140">
        <f t="shared" si="101"/>
        <v>0</v>
      </c>
      <c r="AI30" s="140">
        <f>SUM(Y30+AG30)</f>
        <v>0</v>
      </c>
      <c r="AJ30" s="140">
        <f>SUM(Z30,AH30)</f>
        <v>0</v>
      </c>
      <c r="AK30" s="140"/>
      <c r="AL30" s="140">
        <f>M30*AK30*$AL$2/1000</f>
        <v>0</v>
      </c>
      <c r="AM30" s="140"/>
      <c r="AN30" s="140">
        <f t="shared" ref="AN30:AN48" si="102">M30*AM30*$AN$2/1000</f>
        <v>0</v>
      </c>
      <c r="AO30" s="140"/>
      <c r="AP30" s="140">
        <f t="shared" ref="AP30:AP36" si="103">M30*AO30*$AP$2/1000</f>
        <v>0</v>
      </c>
      <c r="AQ30" s="140">
        <f t="shared" ref="AQ30:AR48" si="104">SUM(AK30+AM30+AO30)</f>
        <v>0</v>
      </c>
      <c r="AR30" s="140">
        <f t="shared" si="104"/>
        <v>0</v>
      </c>
      <c r="AS30" s="140"/>
      <c r="AT30" s="140">
        <f>O30*AS30*$AT$2/1000</f>
        <v>0</v>
      </c>
      <c r="AU30" s="140"/>
      <c r="AV30" s="140">
        <f>O30*AU30*$AV$2/1000</f>
        <v>0</v>
      </c>
      <c r="AW30" s="140"/>
      <c r="AX30" s="140">
        <f>O30*AW30*$AX$2/1000</f>
        <v>0</v>
      </c>
      <c r="AY30" s="140">
        <f t="shared" ref="AY30:AZ48" si="105">SUM(AS30+AU30+AW30)</f>
        <v>0</v>
      </c>
      <c r="AZ30" s="140">
        <f t="shared" si="105"/>
        <v>0</v>
      </c>
      <c r="BA30" s="140">
        <f>SUM(AQ30+AY30)</f>
        <v>0</v>
      </c>
      <c r="BB30" s="140">
        <f>SUM(AR30,AZ30)</f>
        <v>0</v>
      </c>
    </row>
    <row r="31" spans="1:54">
      <c r="A31" s="612">
        <v>25</v>
      </c>
      <c r="B31" s="15"/>
      <c r="C31" s="16"/>
      <c r="D31" s="17"/>
      <c r="E31" s="553" t="s">
        <v>72</v>
      </c>
      <c r="F31" s="530" t="s">
        <v>96</v>
      </c>
      <c r="G31" s="530" t="s">
        <v>1169</v>
      </c>
      <c r="H31" s="355" t="s">
        <v>377</v>
      </c>
      <c r="I31" s="20">
        <v>7.03</v>
      </c>
      <c r="J31" s="178"/>
      <c r="K31" s="20">
        <v>7.03</v>
      </c>
      <c r="L31" s="178"/>
      <c r="M31" s="20">
        <v>7.03</v>
      </c>
      <c r="N31" s="178"/>
      <c r="O31" s="20">
        <v>7.03</v>
      </c>
      <c r="P31" s="178"/>
      <c r="Q31" s="132">
        <f t="shared" si="96"/>
        <v>0</v>
      </c>
      <c r="R31" s="416">
        <f t="shared" si="96"/>
        <v>0</v>
      </c>
      <c r="S31" s="132"/>
      <c r="T31" s="132">
        <f>I31*S31*$T$2/1000</f>
        <v>0</v>
      </c>
      <c r="U31" s="132"/>
      <c r="V31" s="132">
        <f>I31*U31*$V$2/1000</f>
        <v>0</v>
      </c>
      <c r="W31" s="132"/>
      <c r="X31" s="132">
        <f t="shared" si="97"/>
        <v>0</v>
      </c>
      <c r="Y31" s="132">
        <f t="shared" si="98"/>
        <v>0</v>
      </c>
      <c r="Z31" s="132">
        <f t="shared" si="98"/>
        <v>0</v>
      </c>
      <c r="AA31" s="132"/>
      <c r="AB31" s="132">
        <f t="shared" si="99"/>
        <v>0</v>
      </c>
      <c r="AC31" s="132"/>
      <c r="AD31" s="132">
        <f>K31*AC31*$AD$2/1000</f>
        <v>0</v>
      </c>
      <c r="AE31" s="132"/>
      <c r="AF31" s="109">
        <f t="shared" ref="AF31:AF48" si="106">K31*AE31*$AF$2/1000</f>
        <v>0</v>
      </c>
      <c r="AG31" s="132">
        <f t="shared" si="101"/>
        <v>0</v>
      </c>
      <c r="AH31" s="132">
        <f t="shared" si="101"/>
        <v>0</v>
      </c>
      <c r="AI31" s="132">
        <f>SUM(Y31+AG31)</f>
        <v>0</v>
      </c>
      <c r="AJ31" s="132">
        <f>SUM(Z31,AH31)</f>
        <v>0</v>
      </c>
      <c r="AK31" s="132"/>
      <c r="AL31" s="132">
        <f>M31*AK31*$AL$2/1000</f>
        <v>0</v>
      </c>
      <c r="AM31" s="132"/>
      <c r="AN31" s="132">
        <f t="shared" si="102"/>
        <v>0</v>
      </c>
      <c r="AO31" s="132"/>
      <c r="AP31" s="132">
        <f t="shared" si="103"/>
        <v>0</v>
      </c>
      <c r="AQ31" s="132">
        <f t="shared" si="104"/>
        <v>0</v>
      </c>
      <c r="AR31" s="132">
        <f t="shared" si="104"/>
        <v>0</v>
      </c>
      <c r="AS31" s="132"/>
      <c r="AT31" s="132">
        <f>O31*AS31*$AT$2/1000</f>
        <v>0</v>
      </c>
      <c r="AU31" s="132"/>
      <c r="AV31" s="132">
        <f>O31*AU31*$AV$2/1000</f>
        <v>0</v>
      </c>
      <c r="AW31" s="132"/>
      <c r="AX31" s="132">
        <f>O31*AW31*$AX$2/1000</f>
        <v>0</v>
      </c>
      <c r="AY31" s="132">
        <f t="shared" si="105"/>
        <v>0</v>
      </c>
      <c r="AZ31" s="132">
        <f t="shared" si="105"/>
        <v>0</v>
      </c>
      <c r="BA31" s="132">
        <f>SUM(AQ31+AY31)</f>
        <v>0</v>
      </c>
      <c r="BB31" s="132">
        <f>SUM(AR31,AZ31)</f>
        <v>0</v>
      </c>
    </row>
    <row r="32" spans="1:54">
      <c r="A32" s="612">
        <v>26</v>
      </c>
      <c r="B32" s="15"/>
      <c r="C32" s="16"/>
      <c r="D32" s="17"/>
      <c r="E32" s="434" t="s">
        <v>97</v>
      </c>
      <c r="F32" s="530" t="s">
        <v>98</v>
      </c>
      <c r="G32" s="530" t="s">
        <v>1169</v>
      </c>
      <c r="H32" s="355" t="s">
        <v>377</v>
      </c>
      <c r="I32" s="20">
        <v>6.45</v>
      </c>
      <c r="J32" s="178"/>
      <c r="K32" s="20">
        <v>6.45</v>
      </c>
      <c r="L32" s="178"/>
      <c r="M32" s="20">
        <v>6.45</v>
      </c>
      <c r="N32" s="178"/>
      <c r="O32" s="20">
        <v>6.45</v>
      </c>
      <c r="P32" s="178"/>
      <c r="Q32" s="109">
        <f t="shared" si="96"/>
        <v>0</v>
      </c>
      <c r="R32" s="415">
        <f t="shared" si="96"/>
        <v>0</v>
      </c>
      <c r="S32" s="109"/>
      <c r="T32" s="109">
        <f>I32*S32*$T$2/1000</f>
        <v>0</v>
      </c>
      <c r="U32" s="109"/>
      <c r="V32" s="109">
        <f>I32*U32*$V$2/1000</f>
        <v>0</v>
      </c>
      <c r="W32" s="109"/>
      <c r="X32" s="109">
        <f t="shared" si="97"/>
        <v>0</v>
      </c>
      <c r="Y32" s="109">
        <f t="shared" si="98"/>
        <v>0</v>
      </c>
      <c r="Z32" s="109">
        <f t="shared" si="98"/>
        <v>0</v>
      </c>
      <c r="AA32" s="109"/>
      <c r="AB32" s="109">
        <f t="shared" si="99"/>
        <v>0</v>
      </c>
      <c r="AC32" s="109"/>
      <c r="AD32" s="109">
        <f t="shared" si="100"/>
        <v>0</v>
      </c>
      <c r="AE32" s="109"/>
      <c r="AF32" s="109">
        <f t="shared" si="106"/>
        <v>0</v>
      </c>
      <c r="AG32" s="109">
        <f t="shared" si="101"/>
        <v>0</v>
      </c>
      <c r="AH32" s="109">
        <f t="shared" si="101"/>
        <v>0</v>
      </c>
      <c r="AI32" s="109">
        <f>SUM(Y32+AG32)</f>
        <v>0</v>
      </c>
      <c r="AJ32" s="109">
        <f>SUM(Z32,AH32)</f>
        <v>0</v>
      </c>
      <c r="AK32" s="109"/>
      <c r="AL32" s="109">
        <f>M32*AK32*$AL$2/1000</f>
        <v>0</v>
      </c>
      <c r="AM32" s="109"/>
      <c r="AN32" s="109">
        <f t="shared" si="102"/>
        <v>0</v>
      </c>
      <c r="AO32" s="109"/>
      <c r="AP32" s="109">
        <f t="shared" si="103"/>
        <v>0</v>
      </c>
      <c r="AQ32" s="109">
        <f t="shared" si="104"/>
        <v>0</v>
      </c>
      <c r="AR32" s="109">
        <f t="shared" si="104"/>
        <v>0</v>
      </c>
      <c r="AS32" s="109"/>
      <c r="AT32" s="109">
        <f>O32*AS32*$AT$2/1000</f>
        <v>0</v>
      </c>
      <c r="AU32" s="109"/>
      <c r="AV32" s="109">
        <f>O32*AU32*$AV$2/1000</f>
        <v>0</v>
      </c>
      <c r="AW32" s="109"/>
      <c r="AX32" s="109">
        <f>O32*AW32*$AX$2/1000</f>
        <v>0</v>
      </c>
      <c r="AY32" s="109">
        <f t="shared" si="105"/>
        <v>0</v>
      </c>
      <c r="AZ32" s="109">
        <f t="shared" si="105"/>
        <v>0</v>
      </c>
      <c r="BA32" s="109">
        <f>SUM(AQ32+AY32)</f>
        <v>0</v>
      </c>
      <c r="BB32" s="109">
        <f>SUM(AR32,AZ32)</f>
        <v>0</v>
      </c>
    </row>
    <row r="33" spans="1:54">
      <c r="A33" s="612">
        <v>27</v>
      </c>
      <c r="B33" s="15"/>
      <c r="C33" s="16"/>
      <c r="D33" s="17"/>
      <c r="E33" s="434" t="s">
        <v>336</v>
      </c>
      <c r="F33" s="530" t="s">
        <v>335</v>
      </c>
      <c r="G33" s="530" t="s">
        <v>1169</v>
      </c>
      <c r="H33" s="355" t="s">
        <v>377</v>
      </c>
      <c r="I33" s="20">
        <v>5.5</v>
      </c>
      <c r="J33" s="178"/>
      <c r="K33" s="20">
        <v>5.5</v>
      </c>
      <c r="L33" s="178"/>
      <c r="M33" s="20">
        <v>5.5</v>
      </c>
      <c r="N33" s="178"/>
      <c r="O33" s="20">
        <v>5.5</v>
      </c>
      <c r="P33" s="178"/>
      <c r="Q33" s="109">
        <f t="shared" si="96"/>
        <v>0</v>
      </c>
      <c r="R33" s="415">
        <f t="shared" si="96"/>
        <v>0</v>
      </c>
      <c r="S33" s="109"/>
      <c r="T33" s="109">
        <f>I33*S33*$T$2/1000</f>
        <v>0</v>
      </c>
      <c r="U33" s="109"/>
      <c r="V33" s="109">
        <f>I33*U33*$V$2/1000</f>
        <v>0</v>
      </c>
      <c r="W33" s="109"/>
      <c r="X33" s="109">
        <f t="shared" si="97"/>
        <v>0</v>
      </c>
      <c r="Y33" s="109">
        <f>SUM(S33+U33+W33)</f>
        <v>0</v>
      </c>
      <c r="Z33" s="109">
        <f t="shared" si="98"/>
        <v>0</v>
      </c>
      <c r="AA33" s="109"/>
      <c r="AB33" s="109">
        <f t="shared" si="99"/>
        <v>0</v>
      </c>
      <c r="AC33" s="109"/>
      <c r="AD33" s="109">
        <f t="shared" si="100"/>
        <v>0</v>
      </c>
      <c r="AE33" s="109"/>
      <c r="AF33" s="109">
        <f t="shared" si="106"/>
        <v>0</v>
      </c>
      <c r="AG33" s="109">
        <f t="shared" si="101"/>
        <v>0</v>
      </c>
      <c r="AH33" s="109">
        <f t="shared" si="101"/>
        <v>0</v>
      </c>
      <c r="AI33" s="109">
        <f>SUM(Y33+AG33)</f>
        <v>0</v>
      </c>
      <c r="AJ33" s="109">
        <f>SUM(Z33,AH33)</f>
        <v>0</v>
      </c>
      <c r="AK33" s="109"/>
      <c r="AL33" s="109">
        <f>M33*AK33*$AL$2/1000</f>
        <v>0</v>
      </c>
      <c r="AM33" s="109"/>
      <c r="AN33" s="109">
        <f t="shared" si="102"/>
        <v>0</v>
      </c>
      <c r="AO33" s="109"/>
      <c r="AP33" s="109">
        <f t="shared" si="103"/>
        <v>0</v>
      </c>
      <c r="AQ33" s="109">
        <f t="shared" si="104"/>
        <v>0</v>
      </c>
      <c r="AR33" s="109">
        <f t="shared" si="104"/>
        <v>0</v>
      </c>
      <c r="AS33" s="109"/>
      <c r="AT33" s="109">
        <f>O33*AS33*$AT$2/1000</f>
        <v>0</v>
      </c>
      <c r="AU33" s="109"/>
      <c r="AV33" s="109">
        <f>O33*AU33*$AV$2/1000</f>
        <v>0</v>
      </c>
      <c r="AW33" s="109"/>
      <c r="AX33" s="109">
        <f>O33*AW33*$AX$2/1000</f>
        <v>0</v>
      </c>
      <c r="AY33" s="109">
        <f t="shared" si="105"/>
        <v>0</v>
      </c>
      <c r="AZ33" s="109">
        <f t="shared" si="105"/>
        <v>0</v>
      </c>
      <c r="BA33" s="109">
        <f>SUM(AQ33+AY33)</f>
        <v>0</v>
      </c>
      <c r="BB33" s="109">
        <f>SUM(AR33,AZ33)</f>
        <v>0</v>
      </c>
    </row>
    <row r="34" spans="1:54" s="344" customFormat="1">
      <c r="A34" s="612">
        <v>28</v>
      </c>
      <c r="B34" s="15"/>
      <c r="C34" s="16"/>
      <c r="D34" s="17"/>
      <c r="E34" s="434" t="s">
        <v>542</v>
      </c>
      <c r="F34" s="530" t="s">
        <v>541</v>
      </c>
      <c r="G34" s="530" t="s">
        <v>1169</v>
      </c>
      <c r="H34" s="355" t="s">
        <v>377</v>
      </c>
      <c r="I34" s="20">
        <v>5.95</v>
      </c>
      <c r="J34" s="178"/>
      <c r="K34" s="20">
        <v>5.95</v>
      </c>
      <c r="L34" s="178"/>
      <c r="M34" s="20">
        <v>5.95</v>
      </c>
      <c r="N34" s="178"/>
      <c r="O34" s="20">
        <v>5.95</v>
      </c>
      <c r="P34" s="178"/>
      <c r="Q34" s="109">
        <f t="shared" ref="Q34" si="107">SUM(AI34+BA34)</f>
        <v>0.1</v>
      </c>
      <c r="R34" s="415">
        <f t="shared" ref="R34:R58" si="108">SUM(AJ34+BB34)</f>
        <v>0.74118555000000019</v>
      </c>
      <c r="S34" s="109">
        <v>0.1</v>
      </c>
      <c r="T34" s="109">
        <f>I34*S34*$T$2/1000</f>
        <v>0.74118555000000019</v>
      </c>
      <c r="U34" s="109"/>
      <c r="V34" s="109">
        <f>I34*U34*$V$2/1000</f>
        <v>0</v>
      </c>
      <c r="W34" s="109"/>
      <c r="X34" s="109">
        <f t="shared" si="97"/>
        <v>0</v>
      </c>
      <c r="Y34" s="109">
        <f t="shared" ref="Y34" si="109">SUM(S34+U34+W34)</f>
        <v>0.1</v>
      </c>
      <c r="Z34" s="109">
        <f t="shared" ref="Z34" si="110">SUM(T34+V34+X34)</f>
        <v>0.74118555000000019</v>
      </c>
      <c r="AA34" s="109"/>
      <c r="AB34" s="109">
        <f t="shared" si="99"/>
        <v>0</v>
      </c>
      <c r="AC34" s="109"/>
      <c r="AD34" s="109">
        <f t="shared" ref="AD34" si="111">K34*AC34*$AD$2/1000</f>
        <v>0</v>
      </c>
      <c r="AE34" s="109"/>
      <c r="AF34" s="109">
        <f t="shared" si="106"/>
        <v>0</v>
      </c>
      <c r="AG34" s="109">
        <f t="shared" ref="AG34" si="112">SUM(AA34+AC34+AE34)</f>
        <v>0</v>
      </c>
      <c r="AH34" s="109">
        <f t="shared" ref="AH34" si="113">SUM(AB34+AD34+AF34)</f>
        <v>0</v>
      </c>
      <c r="AI34" s="109">
        <f>SUM(Y34+AG34)</f>
        <v>0.1</v>
      </c>
      <c r="AJ34" s="109">
        <f>SUM(Z34,AH34)</f>
        <v>0.74118555000000019</v>
      </c>
      <c r="AK34" s="109"/>
      <c r="AL34" s="109">
        <f>M34*AK34*$AL$2/1000</f>
        <v>0</v>
      </c>
      <c r="AM34" s="109"/>
      <c r="AN34" s="109">
        <f t="shared" ref="AN34" si="114">M34*AM34*$AN$2/1000</f>
        <v>0</v>
      </c>
      <c r="AO34" s="109"/>
      <c r="AP34" s="109">
        <f t="shared" si="103"/>
        <v>0</v>
      </c>
      <c r="AQ34" s="109">
        <f t="shared" ref="AQ34" si="115">SUM(AK34+AM34+AO34)</f>
        <v>0</v>
      </c>
      <c r="AR34" s="109">
        <f t="shared" ref="AR34" si="116">SUM(AL34+AN34+AP34)</f>
        <v>0</v>
      </c>
      <c r="AS34" s="109"/>
      <c r="AT34" s="109">
        <f>O34*AS34*$AT$2/1000</f>
        <v>0</v>
      </c>
      <c r="AU34" s="109"/>
      <c r="AV34" s="109">
        <f>O34*AU34*$AV$2/1000</f>
        <v>0</v>
      </c>
      <c r="AW34" s="109"/>
      <c r="AX34" s="109">
        <f>O34*AW34*$AX$2/1000</f>
        <v>0</v>
      </c>
      <c r="AY34" s="109">
        <f t="shared" ref="AY34" si="117">SUM(AS34+AU34+AW34)</f>
        <v>0</v>
      </c>
      <c r="AZ34" s="109">
        <f t="shared" ref="AZ34" si="118">SUM(AT34+AV34+AX34)</f>
        <v>0</v>
      </c>
      <c r="BA34" s="109">
        <f>SUM(AQ34+AY34)</f>
        <v>0</v>
      </c>
      <c r="BB34" s="109">
        <f>SUM(AR34,AZ34)</f>
        <v>0</v>
      </c>
    </row>
    <row r="35" spans="1:54" s="344" customFormat="1">
      <c r="A35" s="612">
        <v>29</v>
      </c>
      <c r="B35" s="15"/>
      <c r="C35" s="15"/>
      <c r="D35" s="27"/>
      <c r="E35" s="553" t="s">
        <v>421</v>
      </c>
      <c r="F35" s="530" t="s">
        <v>424</v>
      </c>
      <c r="G35" s="530" t="s">
        <v>1169</v>
      </c>
      <c r="H35" s="355" t="s">
        <v>378</v>
      </c>
      <c r="I35" s="157">
        <v>18.7</v>
      </c>
      <c r="J35" s="178"/>
      <c r="K35" s="157">
        <v>18.7</v>
      </c>
      <c r="L35" s="223"/>
      <c r="M35" s="157">
        <v>18.7</v>
      </c>
      <c r="N35" s="223"/>
      <c r="O35" s="157">
        <v>18.7</v>
      </c>
      <c r="P35" s="178"/>
      <c r="Q35" s="349">
        <f>SUM(AI35+BA35)</f>
        <v>0.39600000000000002</v>
      </c>
      <c r="R35" s="417">
        <f>SUM(AJ35+BB35)</f>
        <v>9.5059138680000004</v>
      </c>
      <c r="S35" s="349">
        <v>0.126</v>
      </c>
      <c r="T35" s="349">
        <f t="shared" ref="T35" si="119">I35*S35*$T$2/1000</f>
        <v>2.9350947780000003</v>
      </c>
      <c r="U35" s="349"/>
      <c r="V35" s="349">
        <f t="shared" ref="V35:V36" si="120">I35*U35*$V$2/1000</f>
        <v>0</v>
      </c>
      <c r="W35" s="349"/>
      <c r="X35" s="349">
        <f t="shared" si="97"/>
        <v>0</v>
      </c>
      <c r="Y35" s="132">
        <f>SUM(S35+U35+W35)</f>
        <v>0.126</v>
      </c>
      <c r="Z35" s="132">
        <f t="shared" ref="Z35:Z36" si="121">SUM(T35,V35,X35)</f>
        <v>2.9350947780000003</v>
      </c>
      <c r="AA35" s="349"/>
      <c r="AB35" s="349">
        <f t="shared" si="99"/>
        <v>0</v>
      </c>
      <c r="AC35" s="349"/>
      <c r="AD35" s="349">
        <f t="shared" ref="AD35:AD36" si="122">K35*AC35*$AD$2/1000</f>
        <v>0</v>
      </c>
      <c r="AE35" s="349"/>
      <c r="AF35" s="109">
        <f t="shared" si="106"/>
        <v>0</v>
      </c>
      <c r="AG35" s="132">
        <f t="shared" ref="AG35:AG36" si="123">SUM(AA35+AC35+AE35)</f>
        <v>0</v>
      </c>
      <c r="AH35" s="132">
        <f t="shared" ref="AH35:AH36" si="124">SUM(AB35,AD35,AF35)</f>
        <v>0</v>
      </c>
      <c r="AI35" s="132">
        <f t="shared" ref="AI35:AI36" si="125">SUM(Y35+AG35)</f>
        <v>0.126</v>
      </c>
      <c r="AJ35" s="132">
        <f t="shared" ref="AJ35:AJ36" si="126">SUM(Z35,AH35)</f>
        <v>2.9350947780000003</v>
      </c>
      <c r="AK35" s="349"/>
      <c r="AL35" s="349">
        <f t="shared" ref="AL35:AL36" si="127">M35*AK35*$AL$2/1000</f>
        <v>0</v>
      </c>
      <c r="AM35" s="349"/>
      <c r="AN35" s="349">
        <f t="shared" ref="AN35:AN36" si="128">M35*AM35*$AN$2/1000</f>
        <v>0</v>
      </c>
      <c r="AO35" s="349"/>
      <c r="AP35" s="349">
        <f t="shared" si="103"/>
        <v>0</v>
      </c>
      <c r="AQ35" s="132">
        <f t="shared" ref="AQ35:AQ36" si="129">SUM(AK35+AM35+AO35)</f>
        <v>0</v>
      </c>
      <c r="AR35" s="132">
        <f t="shared" ref="AR35:AR36" si="130">SUM(AL35,AN35,AP35)</f>
        <v>0</v>
      </c>
      <c r="AS35" s="349"/>
      <c r="AT35" s="349">
        <f t="shared" ref="AT35:AT36" si="131">O35*AS35*$AT$2/1000</f>
        <v>0</v>
      </c>
      <c r="AU35" s="349">
        <v>0.27</v>
      </c>
      <c r="AV35" s="349">
        <f t="shared" ref="AV35:AV36" si="132">O35*AU35*$AV$2/1000</f>
        <v>6.5708190900000005</v>
      </c>
      <c r="AW35" s="349"/>
      <c r="AX35" s="349">
        <f t="shared" ref="AX35:AX36" si="133">O35*AW35*$AX$2/1000</f>
        <v>0</v>
      </c>
      <c r="AY35" s="132">
        <f t="shared" ref="AY35:AY36" si="134">SUM(AS35+AU35+AW35)</f>
        <v>0.27</v>
      </c>
      <c r="AZ35" s="132">
        <f t="shared" ref="AZ35:AZ36" si="135">SUM(AT35,AV35,AX35)</f>
        <v>6.5708190900000005</v>
      </c>
      <c r="BA35" s="132">
        <f t="shared" ref="BA35:BA36" si="136">SUM(AQ35+AY35)</f>
        <v>0.27</v>
      </c>
      <c r="BB35" s="132">
        <f t="shared" ref="BB35:BB36" si="137">SUM(AR35,AZ35)</f>
        <v>6.5708190900000005</v>
      </c>
    </row>
    <row r="36" spans="1:54" s="344" customFormat="1">
      <c r="A36" s="612">
        <v>31</v>
      </c>
      <c r="B36" s="15"/>
      <c r="C36" s="15"/>
      <c r="D36" s="27"/>
      <c r="E36" s="553" t="s">
        <v>862</v>
      </c>
      <c r="F36" s="530" t="s">
        <v>863</v>
      </c>
      <c r="G36" s="530" t="s">
        <v>1169</v>
      </c>
      <c r="H36" s="355" t="s">
        <v>378</v>
      </c>
      <c r="I36" s="157">
        <v>19.73</v>
      </c>
      <c r="J36" s="178"/>
      <c r="K36" s="157">
        <v>19.72</v>
      </c>
      <c r="L36" s="223"/>
      <c r="M36" s="157">
        <v>19.72</v>
      </c>
      <c r="N36" s="223"/>
      <c r="O36" s="157">
        <v>19.72</v>
      </c>
      <c r="P36" s="178"/>
      <c r="Q36" s="349">
        <f t="shared" ref="Q36" si="138">SUM(AI36+BA36)</f>
        <v>128.42099999999999</v>
      </c>
      <c r="R36" s="417">
        <f>SUM(AJ36+BB36)</f>
        <v>3291.9751412179999</v>
      </c>
      <c r="S36" s="349">
        <v>15.654</v>
      </c>
      <c r="T36" s="349">
        <f>I36*S36*$T$2/1000</f>
        <v>384.73561675980005</v>
      </c>
      <c r="U36" s="349">
        <v>5.43</v>
      </c>
      <c r="V36" s="349">
        <f t="shared" si="120"/>
        <v>136.51215805800001</v>
      </c>
      <c r="W36" s="349">
        <v>16.474</v>
      </c>
      <c r="X36" s="349">
        <f t="shared" si="97"/>
        <v>423.65648582860001</v>
      </c>
      <c r="Y36" s="132">
        <f>SUM(S36+U36+W36)</f>
        <v>37.558</v>
      </c>
      <c r="Z36" s="132">
        <f t="shared" si="121"/>
        <v>944.90426064640008</v>
      </c>
      <c r="AA36" s="349">
        <v>5.5979999999999999</v>
      </c>
      <c r="AB36" s="349">
        <f t="shared" ref="AB36" si="139">K36*AA36*$AB$2/1000</f>
        <v>146.0846824992</v>
      </c>
      <c r="AC36" s="349">
        <v>9.7919999999999998</v>
      </c>
      <c r="AD36" s="349">
        <f t="shared" si="122"/>
        <v>256.25874332159998</v>
      </c>
      <c r="AE36" s="349">
        <v>5.2110000000000003</v>
      </c>
      <c r="AF36" s="109">
        <f t="shared" ref="AF36" si="140">K36*AE36*$AF$2/1000</f>
        <v>133.61283101160001</v>
      </c>
      <c r="AG36" s="132">
        <f t="shared" si="123"/>
        <v>20.600999999999999</v>
      </c>
      <c r="AH36" s="132">
        <f t="shared" si="124"/>
        <v>535.95625683239996</v>
      </c>
      <c r="AI36" s="132">
        <f t="shared" si="125"/>
        <v>58.158999999999999</v>
      </c>
      <c r="AJ36" s="132">
        <f t="shared" si="126"/>
        <v>1480.8605174787999</v>
      </c>
      <c r="AK36" s="349">
        <v>6.3680000000000003</v>
      </c>
      <c r="AL36" s="349">
        <f t="shared" si="127"/>
        <v>160.59158375679999</v>
      </c>
      <c r="AM36" s="349">
        <v>4.1959999999999997</v>
      </c>
      <c r="AN36" s="349">
        <f t="shared" si="128"/>
        <v>109.45441728479997</v>
      </c>
      <c r="AO36" s="349">
        <v>3.4660000000000002</v>
      </c>
      <c r="AP36" s="349">
        <f t="shared" si="103"/>
        <v>91.164589776</v>
      </c>
      <c r="AQ36" s="132">
        <f t="shared" si="129"/>
        <v>14.030000000000001</v>
      </c>
      <c r="AR36" s="132">
        <f t="shared" si="130"/>
        <v>361.21059081760001</v>
      </c>
      <c r="AS36" s="349">
        <v>7.7640000000000002</v>
      </c>
      <c r="AT36" s="349">
        <f t="shared" si="131"/>
        <v>206.80191331680001</v>
      </c>
      <c r="AU36" s="349">
        <v>13.86</v>
      </c>
      <c r="AV36" s="349">
        <f t="shared" si="132"/>
        <v>355.70034007200002</v>
      </c>
      <c r="AW36" s="349">
        <v>34.607999999999997</v>
      </c>
      <c r="AX36" s="349">
        <f t="shared" si="133"/>
        <v>887.40177953279999</v>
      </c>
      <c r="AY36" s="132">
        <f t="shared" si="134"/>
        <v>56.231999999999999</v>
      </c>
      <c r="AZ36" s="132">
        <f t="shared" si="135"/>
        <v>1449.9040329216</v>
      </c>
      <c r="BA36" s="132">
        <f t="shared" si="136"/>
        <v>70.262</v>
      </c>
      <c r="BB36" s="132">
        <f t="shared" si="137"/>
        <v>1811.1146237391999</v>
      </c>
    </row>
    <row r="37" spans="1:54" s="344" customFormat="1">
      <c r="A37" s="612">
        <v>32</v>
      </c>
      <c r="B37" s="15"/>
      <c r="C37" s="15"/>
      <c r="D37" s="27"/>
      <c r="E37" s="434" t="s">
        <v>423</v>
      </c>
      <c r="F37" s="530" t="s">
        <v>422</v>
      </c>
      <c r="G37" s="530" t="s">
        <v>1169</v>
      </c>
      <c r="H37" s="355" t="s">
        <v>378</v>
      </c>
      <c r="I37" s="157">
        <v>21.1</v>
      </c>
      <c r="J37" s="178"/>
      <c r="K37" s="157">
        <v>21.1</v>
      </c>
      <c r="L37" s="223"/>
      <c r="M37" s="157">
        <v>21.1</v>
      </c>
      <c r="N37" s="223"/>
      <c r="O37" s="157">
        <v>21.1</v>
      </c>
      <c r="P37" s="178"/>
      <c r="Q37" s="349">
        <f>SUM(AI37+BA37)</f>
        <v>0.47399999999999998</v>
      </c>
      <c r="R37" s="417">
        <f>SUM(AJ37+BB37)</f>
        <v>12.707180022000003</v>
      </c>
      <c r="S37" s="349">
        <v>0.27</v>
      </c>
      <c r="T37" s="349">
        <f t="shared" ref="T37" si="141">I37*S37*$T$2/1000</f>
        <v>7.0966959300000019</v>
      </c>
      <c r="U37" s="349"/>
      <c r="V37" s="349">
        <f t="shared" ref="V37" si="142">I37*U37*$V$2/1000</f>
        <v>0</v>
      </c>
      <c r="W37" s="349">
        <v>0.20399999999999999</v>
      </c>
      <c r="X37" s="349">
        <f t="shared" ref="X37" si="143">I37*W37*$X$2/1000</f>
        <v>5.610484092000001</v>
      </c>
      <c r="Y37" s="132">
        <f t="shared" ref="Y37" si="144">SUM(S37+U37+W37)</f>
        <v>0.47399999999999998</v>
      </c>
      <c r="Z37" s="132">
        <f t="shared" ref="Z37" si="145">SUM(T37,V37,X37)</f>
        <v>12.707180022000003</v>
      </c>
      <c r="AA37" s="349"/>
      <c r="AB37" s="349">
        <f>K37*AA37*$AB$2/1000</f>
        <v>0</v>
      </c>
      <c r="AC37" s="349"/>
      <c r="AD37" s="349">
        <f>K37*AC37*$AD$2/1000</f>
        <v>0</v>
      </c>
      <c r="AE37" s="349"/>
      <c r="AF37" s="109">
        <f>K37*AE37*$AF$2/1000</f>
        <v>0</v>
      </c>
      <c r="AG37" s="132">
        <f t="shared" ref="AG37" si="146">SUM(AA37+AC37+AE37)</f>
        <v>0</v>
      </c>
      <c r="AH37" s="132">
        <f t="shared" ref="AH37" si="147">SUM(AB37,AD37,AF37)</f>
        <v>0</v>
      </c>
      <c r="AI37" s="132">
        <f t="shared" ref="AI37" si="148">SUM(Y37+AG37)</f>
        <v>0.47399999999999998</v>
      </c>
      <c r="AJ37" s="132">
        <f t="shared" ref="AJ37" si="149">SUM(Z37,AH37)</f>
        <v>12.707180022000003</v>
      </c>
      <c r="AK37" s="349"/>
      <c r="AL37" s="349">
        <f t="shared" ref="AL37" si="150">M37*AK37*$AL$2/1000</f>
        <v>0</v>
      </c>
      <c r="AM37" s="349"/>
      <c r="AN37" s="349">
        <f t="shared" ref="AN37" si="151">M37*AM37*$AN$2/1000</f>
        <v>0</v>
      </c>
      <c r="AO37" s="349"/>
      <c r="AP37" s="349">
        <f t="shared" ref="AP37:AP38" si="152">M37*AO37*$AP$2/1000</f>
        <v>0</v>
      </c>
      <c r="AQ37" s="132">
        <f t="shared" ref="AQ37" si="153">SUM(AK37+AM37+AO37)</f>
        <v>0</v>
      </c>
      <c r="AR37" s="132">
        <f t="shared" ref="AR37" si="154">SUM(AL37,AN37,AP37)</f>
        <v>0</v>
      </c>
      <c r="AS37" s="349"/>
      <c r="AT37" s="349">
        <f t="shared" ref="AT37" si="155">O37*AS37*$AT$2/1000</f>
        <v>0</v>
      </c>
      <c r="AU37" s="349"/>
      <c r="AV37" s="349">
        <f t="shared" ref="AV37" si="156">O37*AU37*$AV$2/1000</f>
        <v>0</v>
      </c>
      <c r="AW37" s="349"/>
      <c r="AX37" s="349">
        <f t="shared" ref="AX37" si="157">O37*AW37*$AX$2/1000</f>
        <v>0</v>
      </c>
      <c r="AY37" s="132">
        <f t="shared" ref="AY37" si="158">SUM(AS37+AU37+AW37)</f>
        <v>0</v>
      </c>
      <c r="AZ37" s="132">
        <f t="shared" ref="AZ37" si="159">SUM(AT37,AV37,AX37)</f>
        <v>0</v>
      </c>
      <c r="BA37" s="132">
        <f t="shared" ref="BA37" si="160">SUM(AQ37+AY37)</f>
        <v>0</v>
      </c>
      <c r="BB37" s="132">
        <f t="shared" ref="BB37" si="161">SUM(AR37,AZ37)</f>
        <v>0</v>
      </c>
    </row>
    <row r="38" spans="1:54" s="344" customFormat="1">
      <c r="A38" s="612">
        <v>33</v>
      </c>
      <c r="B38" s="15"/>
      <c r="C38" s="15"/>
      <c r="D38" s="27"/>
      <c r="E38" s="553" t="s">
        <v>568</v>
      </c>
      <c r="F38" s="530" t="s">
        <v>567</v>
      </c>
      <c r="G38" s="530" t="s">
        <v>1169</v>
      </c>
      <c r="H38" s="355" t="s">
        <v>378</v>
      </c>
      <c r="I38" s="157">
        <v>20.89</v>
      </c>
      <c r="J38" s="178"/>
      <c r="K38" s="157">
        <v>20.89</v>
      </c>
      <c r="L38" s="223"/>
      <c r="M38" s="157">
        <v>20.89</v>
      </c>
      <c r="N38" s="223"/>
      <c r="O38" s="157">
        <v>20.89</v>
      </c>
      <c r="P38" s="178"/>
      <c r="Q38" s="349">
        <f>SUM(AI38+BA38)</f>
        <v>0.16800000000000001</v>
      </c>
      <c r="R38" s="417">
        <f t="shared" ref="R38" si="162">SUM(AJ38+BB38)</f>
        <v>4.3717739688000004</v>
      </c>
      <c r="S38" s="349">
        <v>0.16800000000000001</v>
      </c>
      <c r="T38" s="349">
        <f t="shared" ref="T38:T39" si="163">I38*S38*$T$2/1000</f>
        <v>4.3717739688000004</v>
      </c>
      <c r="U38" s="349"/>
      <c r="V38" s="349">
        <f t="shared" ref="V38:V39" si="164">I38*U38*$V$2/1000</f>
        <v>0</v>
      </c>
      <c r="W38" s="349"/>
      <c r="X38" s="349">
        <f t="shared" ref="X38:X39" si="165">I38*W38*$X$2/1000</f>
        <v>0</v>
      </c>
      <c r="Y38" s="132">
        <f t="shared" ref="Y38:Y39" si="166">SUM(S38+U38+W38)</f>
        <v>0.16800000000000001</v>
      </c>
      <c r="Z38" s="132">
        <f t="shared" ref="Z38:Z39" si="167">SUM(T38,V38,X38)</f>
        <v>4.3717739688000004</v>
      </c>
      <c r="AA38" s="349"/>
      <c r="AB38" s="349">
        <f t="shared" si="99"/>
        <v>0</v>
      </c>
      <c r="AC38" s="349"/>
      <c r="AD38" s="349">
        <f>K38*AC38*$AD$2/1000</f>
        <v>0</v>
      </c>
      <c r="AE38" s="349"/>
      <c r="AF38" s="109">
        <f t="shared" si="106"/>
        <v>0</v>
      </c>
      <c r="AG38" s="132">
        <f t="shared" ref="AG38:AG39" si="168">SUM(AA38+AC38+AE38)</f>
        <v>0</v>
      </c>
      <c r="AH38" s="132">
        <f t="shared" ref="AH38:AH39" si="169">SUM(AB38,AD38,AF38)</f>
        <v>0</v>
      </c>
      <c r="AI38" s="132">
        <f t="shared" ref="AI38:AI39" si="170">SUM(Y38+AG38)</f>
        <v>0.16800000000000001</v>
      </c>
      <c r="AJ38" s="132">
        <f t="shared" ref="AJ38:AJ45" si="171">SUM(Z38,AH38)</f>
        <v>4.3717739688000004</v>
      </c>
      <c r="AK38" s="349"/>
      <c r="AL38" s="349">
        <f t="shared" ref="AL38:AL45" si="172">M38*AK38*$AL$2/1000</f>
        <v>0</v>
      </c>
      <c r="AM38" s="349"/>
      <c r="AN38" s="349">
        <f t="shared" ref="AN38:AN45" si="173">M38*AM38*$AN$2/1000</f>
        <v>0</v>
      </c>
      <c r="AO38" s="349"/>
      <c r="AP38" s="349">
        <f t="shared" si="152"/>
        <v>0</v>
      </c>
      <c r="AQ38" s="132">
        <f t="shared" ref="AQ38:AQ39" si="174">SUM(AK38+AM38+AO38)</f>
        <v>0</v>
      </c>
      <c r="AR38" s="132">
        <f t="shared" ref="AR38:AR39" si="175">SUM(AL38,AN38,AP38)</f>
        <v>0</v>
      </c>
      <c r="AS38" s="349"/>
      <c r="AT38" s="349">
        <f t="shared" ref="AT38:AT45" si="176">O38*AS38*$AT$2/1000</f>
        <v>0</v>
      </c>
      <c r="AU38" s="349"/>
      <c r="AV38" s="349">
        <f t="shared" ref="AV38:AV45" si="177">O38*AU38*$AV$2/1000</f>
        <v>0</v>
      </c>
      <c r="AW38" s="349"/>
      <c r="AX38" s="349">
        <f t="shared" ref="AX38" si="178">O38*AW38*$AX$2/1000</f>
        <v>0</v>
      </c>
      <c r="AY38" s="132">
        <f t="shared" ref="AY38:AY39" si="179">SUM(AS38+AU38+AW38)</f>
        <v>0</v>
      </c>
      <c r="AZ38" s="132">
        <f t="shared" ref="AZ38:AZ39" si="180">SUM(AT38,AV38,AX38)</f>
        <v>0</v>
      </c>
      <c r="BA38" s="132">
        <f t="shared" ref="BA38:BA39" si="181">SUM(AQ38+AY38)</f>
        <v>0</v>
      </c>
      <c r="BB38" s="132">
        <f t="shared" ref="BB38:BB45" si="182">SUM(AR38,AZ38)</f>
        <v>0</v>
      </c>
    </row>
    <row r="39" spans="1:54" s="344" customFormat="1">
      <c r="A39" s="612">
        <v>35</v>
      </c>
      <c r="B39" s="15"/>
      <c r="C39" s="15"/>
      <c r="D39" s="27"/>
      <c r="E39" s="553" t="s">
        <v>864</v>
      </c>
      <c r="F39" s="530" t="s">
        <v>865</v>
      </c>
      <c r="G39" s="530" t="s">
        <v>1169</v>
      </c>
      <c r="H39" s="355" t="s">
        <v>378</v>
      </c>
      <c r="I39" s="157">
        <v>21.72</v>
      </c>
      <c r="J39" s="178"/>
      <c r="K39" s="157">
        <v>21.71</v>
      </c>
      <c r="L39" s="223"/>
      <c r="M39" s="157">
        <v>21.71</v>
      </c>
      <c r="N39" s="223"/>
      <c r="O39" s="157">
        <v>21.71</v>
      </c>
      <c r="P39" s="157"/>
      <c r="Q39" s="349">
        <f>SUM(AI39+BA39)</f>
        <v>61.064</v>
      </c>
      <c r="R39" s="417">
        <f>SUM(AJ39+BB39)</f>
        <v>1729.4951637383999</v>
      </c>
      <c r="S39" s="349">
        <v>5.22</v>
      </c>
      <c r="T39" s="349">
        <f t="shared" si="163"/>
        <v>141.23433909599999</v>
      </c>
      <c r="U39" s="349">
        <v>2.3220000000000001</v>
      </c>
      <c r="V39" s="349">
        <f t="shared" si="164"/>
        <v>64.263807604800007</v>
      </c>
      <c r="W39" s="349">
        <v>0.85599999999999998</v>
      </c>
      <c r="X39" s="349">
        <f t="shared" si="165"/>
        <v>24.233787657599997</v>
      </c>
      <c r="Y39" s="132">
        <f t="shared" si="166"/>
        <v>8.3979999999999997</v>
      </c>
      <c r="Z39" s="132">
        <f t="shared" si="167"/>
        <v>229.7319343584</v>
      </c>
      <c r="AA39" s="349">
        <v>2.544</v>
      </c>
      <c r="AB39" s="349">
        <f t="shared" ref="AB39:AB45" si="183">K39*AA39*$AB$2/1000</f>
        <v>73.087281196800006</v>
      </c>
      <c r="AC39" s="349">
        <v>6.468</v>
      </c>
      <c r="AD39" s="349">
        <f t="shared" ref="AD39" si="184">K39*AC39*$AD$2/1000</f>
        <v>186.35034938519999</v>
      </c>
      <c r="AE39" s="349">
        <v>0.876</v>
      </c>
      <c r="AF39" s="109">
        <f t="shared" ref="AF39:AF45" si="185">K39*AE39*$AF$2/1000</f>
        <v>24.727722130800004</v>
      </c>
      <c r="AG39" s="132">
        <f t="shared" si="168"/>
        <v>9.8879999999999999</v>
      </c>
      <c r="AH39" s="132">
        <f t="shared" si="169"/>
        <v>284.16535271279997</v>
      </c>
      <c r="AI39" s="132">
        <f t="shared" si="170"/>
        <v>18.286000000000001</v>
      </c>
      <c r="AJ39" s="132">
        <f t="shared" si="171"/>
        <v>513.89728707120003</v>
      </c>
      <c r="AK39" s="349">
        <v>7.8</v>
      </c>
      <c r="AL39" s="349">
        <f t="shared" si="172"/>
        <v>216.55451453999999</v>
      </c>
      <c r="AM39" s="349">
        <v>0.72</v>
      </c>
      <c r="AN39" s="349">
        <f t="shared" si="173"/>
        <v>20.676795047999999</v>
      </c>
      <c r="AO39" s="349">
        <v>4.09</v>
      </c>
      <c r="AP39" s="349">
        <f t="shared" ref="AP39:AP45" si="186">M39*AO39*$AP$2/1000</f>
        <v>118.43330381999999</v>
      </c>
      <c r="AQ39" s="132">
        <f t="shared" si="174"/>
        <v>12.61</v>
      </c>
      <c r="AR39" s="132">
        <f t="shared" si="175"/>
        <v>355.66461340799998</v>
      </c>
      <c r="AS39" s="349">
        <v>7.4039999999999999</v>
      </c>
      <c r="AT39" s="349">
        <f t="shared" si="176"/>
        <v>217.11425999639999</v>
      </c>
      <c r="AU39" s="349">
        <v>8.6519999999999992</v>
      </c>
      <c r="AV39" s="349">
        <f t="shared" si="177"/>
        <v>244.4502432372</v>
      </c>
      <c r="AW39" s="349">
        <v>14.112</v>
      </c>
      <c r="AX39" s="349">
        <f>O39*AW39*$AX$2/1000</f>
        <v>398.36876002560001</v>
      </c>
      <c r="AY39" s="132">
        <f t="shared" si="179"/>
        <v>30.167999999999999</v>
      </c>
      <c r="AZ39" s="132">
        <f t="shared" si="180"/>
        <v>859.93326325919998</v>
      </c>
      <c r="BA39" s="132">
        <f t="shared" si="181"/>
        <v>42.777999999999999</v>
      </c>
      <c r="BB39" s="132">
        <f t="shared" si="182"/>
        <v>1215.5978766671999</v>
      </c>
    </row>
    <row r="40" spans="1:54" s="344" customFormat="1">
      <c r="B40" s="557"/>
      <c r="C40" s="557"/>
      <c r="D40" s="557"/>
      <c r="E40" s="553" t="s">
        <v>1802</v>
      </c>
      <c r="F40" s="24" t="s">
        <v>1806</v>
      </c>
      <c r="G40" s="530" t="s">
        <v>1166</v>
      </c>
      <c r="H40" s="355" t="s">
        <v>378</v>
      </c>
      <c r="I40" s="554">
        <v>18.75</v>
      </c>
      <c r="J40" s="115"/>
      <c r="K40" s="554">
        <v>18.75</v>
      </c>
      <c r="L40" s="183"/>
      <c r="M40" s="554">
        <v>18.75</v>
      </c>
      <c r="N40" s="183"/>
      <c r="O40" s="554">
        <v>18.75</v>
      </c>
      <c r="P40" s="115"/>
      <c r="Q40" s="349">
        <f t="shared" ref="Q40" si="187">SUM(AI40+BA40)</f>
        <v>7.7040000000000006</v>
      </c>
      <c r="R40" s="417">
        <f t="shared" ref="R40" si="188">SUM(AJ40+BB40)</f>
        <v>186.87910987500001</v>
      </c>
      <c r="S40" s="349">
        <v>1.3560000000000001</v>
      </c>
      <c r="T40" s="349">
        <f t="shared" ref="T40:T45" si="189">I40*S40*$T$2/1000</f>
        <v>31.671668250000003</v>
      </c>
      <c r="U40" s="349">
        <v>1.02</v>
      </c>
      <c r="V40" s="350">
        <f t="shared" ref="V40:V45" si="190">I40*U40*$V$2/1000</f>
        <v>24.369457499999999</v>
      </c>
      <c r="W40" s="352">
        <v>1.944</v>
      </c>
      <c r="X40" s="353">
        <f t="shared" ref="X40:X45" si="191">I40*W40*$X$2/1000</f>
        <v>47.510023499999996</v>
      </c>
      <c r="Y40" s="351">
        <f t="shared" ref="Y40" si="192">SUM(S40+U40+W40)</f>
        <v>4.32</v>
      </c>
      <c r="Z40" s="350">
        <f t="shared" ref="Z40" si="193">SUM(T40+V40+X40)</f>
        <v>103.55114925000001</v>
      </c>
      <c r="AA40" s="352">
        <v>1.7330000000000001</v>
      </c>
      <c r="AB40" s="353">
        <f t="shared" si="183"/>
        <v>42.999629249999998</v>
      </c>
      <c r="AC40" s="352">
        <v>0.154</v>
      </c>
      <c r="AD40" s="350">
        <f t="shared" ref="AD40:AD45" si="194">K40*AC40*$AD$2/1000</f>
        <v>3.8319723749999999</v>
      </c>
      <c r="AE40" s="352">
        <v>1.393</v>
      </c>
      <c r="AF40" s="353">
        <f t="shared" si="185"/>
        <v>33.960382312499995</v>
      </c>
      <c r="AG40" s="351">
        <f t="shared" ref="AG40" si="195">SUM(AA40+AC40+AE40)</f>
        <v>3.2800000000000002</v>
      </c>
      <c r="AH40" s="349">
        <f t="shared" ref="AH40" si="196">SUM(AB40+AD40+AF40)</f>
        <v>80.791983937499992</v>
      </c>
      <c r="AI40" s="349">
        <f t="shared" ref="AI40" si="197">SUM(Y40+AG40)</f>
        <v>7.6000000000000005</v>
      </c>
      <c r="AJ40" s="350">
        <f t="shared" si="171"/>
        <v>184.3431331875</v>
      </c>
      <c r="AK40" s="352">
        <v>6.3E-2</v>
      </c>
      <c r="AL40" s="350">
        <f t="shared" si="172"/>
        <v>1.5106179374999997</v>
      </c>
      <c r="AM40" s="354"/>
      <c r="AN40" s="350">
        <f t="shared" si="173"/>
        <v>0</v>
      </c>
      <c r="AO40" s="352">
        <v>4.1000000000000002E-2</v>
      </c>
      <c r="AP40" s="353">
        <f t="shared" si="186"/>
        <v>1.0253587500000001</v>
      </c>
      <c r="AQ40" s="351">
        <f>SUM(AK40+AM40+AO40)</f>
        <v>0.10400000000000001</v>
      </c>
      <c r="AR40" s="349">
        <f t="shared" ref="AR40" si="198">SUM(AL40+AN40+AP40)</f>
        <v>2.5359766874999998</v>
      </c>
      <c r="AS40" s="349"/>
      <c r="AT40" s="350">
        <f t="shared" si="176"/>
        <v>0</v>
      </c>
      <c r="AU40" s="352"/>
      <c r="AV40" s="350">
        <f t="shared" si="177"/>
        <v>0</v>
      </c>
      <c r="AW40" s="352"/>
      <c r="AX40" s="353">
        <f t="shared" ref="AX40" si="199">O40*AW40*$AX$2/1000</f>
        <v>0</v>
      </c>
      <c r="AY40" s="351">
        <f t="shared" ref="AY40" si="200">SUM(AS40+AU40+AW40)</f>
        <v>0</v>
      </c>
      <c r="AZ40" s="349">
        <f t="shared" ref="AZ40" si="201">SUM(AT40+AV40+AX40)</f>
        <v>0</v>
      </c>
      <c r="BA40" s="349">
        <f t="shared" ref="BA40" si="202">SUM(AQ40+AY40)</f>
        <v>0.10400000000000001</v>
      </c>
      <c r="BB40" s="349">
        <f t="shared" si="182"/>
        <v>2.5359766874999998</v>
      </c>
    </row>
    <row r="41" spans="1:54" s="344" customFormat="1">
      <c r="B41" s="557"/>
      <c r="C41" s="557"/>
      <c r="D41" s="557"/>
      <c r="E41" s="553" t="s">
        <v>1803</v>
      </c>
      <c r="F41" s="24" t="s">
        <v>1807</v>
      </c>
      <c r="G41" s="530" t="s">
        <v>1166</v>
      </c>
      <c r="H41" s="355" t="s">
        <v>378</v>
      </c>
      <c r="I41" s="554">
        <v>20.64</v>
      </c>
      <c r="J41" s="115"/>
      <c r="K41" s="554">
        <v>20.64</v>
      </c>
      <c r="L41" s="183"/>
      <c r="M41" s="554">
        <v>20.64</v>
      </c>
      <c r="N41" s="183"/>
      <c r="O41" s="554">
        <v>20.64</v>
      </c>
      <c r="P41" s="115"/>
      <c r="Q41" s="349">
        <f t="shared" ref="Q41:Q42" si="203">SUM(AI41+BA41)</f>
        <v>0</v>
      </c>
      <c r="R41" s="417">
        <f t="shared" ref="R41:R42" si="204">SUM(AJ41+BB41)</f>
        <v>0</v>
      </c>
      <c r="S41" s="349"/>
      <c r="T41" s="349">
        <f t="shared" si="189"/>
        <v>0</v>
      </c>
      <c r="U41" s="349"/>
      <c r="V41" s="350">
        <f t="shared" si="190"/>
        <v>0</v>
      </c>
      <c r="W41" s="352"/>
      <c r="X41" s="353">
        <f t="shared" si="191"/>
        <v>0</v>
      </c>
      <c r="Y41" s="351">
        <f t="shared" ref="Y41:Y42" si="205">SUM(S41+U41+W41)</f>
        <v>0</v>
      </c>
      <c r="Z41" s="350">
        <f t="shared" ref="Z41:Z42" si="206">SUM(T41+V41+X41)</f>
        <v>0</v>
      </c>
      <c r="AA41" s="352"/>
      <c r="AB41" s="353">
        <f t="shared" si="183"/>
        <v>0</v>
      </c>
      <c r="AC41" s="352"/>
      <c r="AD41" s="350">
        <f t="shared" si="194"/>
        <v>0</v>
      </c>
      <c r="AE41" s="352"/>
      <c r="AF41" s="353">
        <f t="shared" ref="AF41:AF42" si="207">K41*AE41*$AF$2/1000</f>
        <v>0</v>
      </c>
      <c r="AG41" s="351">
        <f t="shared" ref="AG41:AG42" si="208">SUM(AA41+AC41+AE41)</f>
        <v>0</v>
      </c>
      <c r="AH41" s="349">
        <f t="shared" ref="AH41:AH42" si="209">SUM(AB41+AD41+AF41)</f>
        <v>0</v>
      </c>
      <c r="AI41" s="349">
        <f t="shared" ref="AI41:AI42" si="210">SUM(Y41+AG41)</f>
        <v>0</v>
      </c>
      <c r="AJ41" s="350">
        <f t="shared" ref="AJ41:AJ42" si="211">SUM(Z41,AH41)</f>
        <v>0</v>
      </c>
      <c r="AK41" s="352"/>
      <c r="AL41" s="350">
        <f t="shared" ref="AL41:AL42" si="212">M41*AK41*$AL$2/1000</f>
        <v>0</v>
      </c>
      <c r="AM41" s="354"/>
      <c r="AN41" s="350">
        <f t="shared" ref="AN41:AN42" si="213">M41*AM41*$AN$2/1000</f>
        <v>0</v>
      </c>
      <c r="AO41" s="352"/>
      <c r="AP41" s="353">
        <f t="shared" ref="AP41:AP42" si="214">M41*AO41*$AP$2/1000</f>
        <v>0</v>
      </c>
      <c r="AQ41" s="351">
        <f t="shared" ref="AQ41" si="215">SUM(AK41+AM41+AO41)</f>
        <v>0</v>
      </c>
      <c r="AR41" s="349">
        <f t="shared" ref="AR41:AR42" si="216">SUM(AL41+AN41+AP41)</f>
        <v>0</v>
      </c>
      <c r="AS41" s="349"/>
      <c r="AT41" s="350">
        <f t="shared" ref="AT41:AT42" si="217">O41*AS41*$AT$2/1000</f>
        <v>0</v>
      </c>
      <c r="AU41" s="352"/>
      <c r="AV41" s="350">
        <f t="shared" ref="AV41:AV42" si="218">O41*AU41*$AV$2/1000</f>
        <v>0</v>
      </c>
      <c r="AW41" s="352"/>
      <c r="AX41" s="353">
        <f t="shared" ref="AX41:AX42" si="219">O41*AW41*$AX$2/1000</f>
        <v>0</v>
      </c>
      <c r="AY41" s="351">
        <f t="shared" ref="AY41:AY42" si="220">SUM(AS41+AU41+AW41)</f>
        <v>0</v>
      </c>
      <c r="AZ41" s="349">
        <f t="shared" ref="AZ41:AZ42" si="221">SUM(AT41+AV41+AX41)</f>
        <v>0</v>
      </c>
      <c r="BA41" s="349">
        <f t="shared" ref="BA41:BA42" si="222">SUM(AQ41+AY41)</f>
        <v>0</v>
      </c>
      <c r="BB41" s="349">
        <f t="shared" ref="BB41:BB42" si="223">SUM(AR41,AZ41)</f>
        <v>0</v>
      </c>
    </row>
    <row r="42" spans="1:54" s="344" customFormat="1">
      <c r="B42" s="557"/>
      <c r="C42" s="557"/>
      <c r="D42" s="557"/>
      <c r="E42" s="1064" t="s">
        <v>1804</v>
      </c>
      <c r="F42" s="1065" t="s">
        <v>1805</v>
      </c>
      <c r="G42" s="530" t="s">
        <v>1166</v>
      </c>
      <c r="H42" s="355" t="s">
        <v>378</v>
      </c>
      <c r="I42" s="554">
        <v>25.09</v>
      </c>
      <c r="J42" s="115"/>
      <c r="K42" s="554">
        <v>23.89</v>
      </c>
      <c r="L42" s="183"/>
      <c r="M42" s="554">
        <v>23.89</v>
      </c>
      <c r="N42" s="183"/>
      <c r="O42" s="554">
        <v>23.89</v>
      </c>
      <c r="P42" s="115"/>
      <c r="Q42" s="349">
        <f t="shared" si="203"/>
        <v>263.39400000000001</v>
      </c>
      <c r="R42" s="417">
        <f t="shared" si="204"/>
        <v>8278.3563668717998</v>
      </c>
      <c r="S42" s="349">
        <v>46.44</v>
      </c>
      <c r="T42" s="349">
        <f t="shared" si="189"/>
        <v>1451.452575924</v>
      </c>
      <c r="U42" s="349">
        <v>50.07</v>
      </c>
      <c r="V42" s="350">
        <f t="shared" si="190"/>
        <v>1600.746902586</v>
      </c>
      <c r="W42" s="352">
        <v>12.96</v>
      </c>
      <c r="X42" s="353">
        <f t="shared" si="191"/>
        <v>423.83164075200006</v>
      </c>
      <c r="Y42" s="351">
        <f t="shared" si="205"/>
        <v>109.47</v>
      </c>
      <c r="Z42" s="350">
        <f t="shared" si="206"/>
        <v>3476.0311192620002</v>
      </c>
      <c r="AA42" s="352">
        <v>32.622</v>
      </c>
      <c r="AB42" s="353">
        <f t="shared" si="183"/>
        <v>1031.3156530056001</v>
      </c>
      <c r="AC42" s="352">
        <v>35.951999999999998</v>
      </c>
      <c r="AD42" s="350">
        <f t="shared" si="194"/>
        <v>1139.8286829551998</v>
      </c>
      <c r="AE42" s="352">
        <v>46.223999999999997</v>
      </c>
      <c r="AF42" s="353">
        <f t="shared" si="207"/>
        <v>1435.8327550127999</v>
      </c>
      <c r="AG42" s="351">
        <f t="shared" si="208"/>
        <v>114.798</v>
      </c>
      <c r="AH42" s="349">
        <f t="shared" si="209"/>
        <v>3606.9770909735998</v>
      </c>
      <c r="AI42" s="349">
        <f t="shared" si="210"/>
        <v>224.268</v>
      </c>
      <c r="AJ42" s="350">
        <f t="shared" si="211"/>
        <v>7083.0082102356</v>
      </c>
      <c r="AK42" s="352">
        <v>39.125999999999998</v>
      </c>
      <c r="AL42" s="350">
        <f t="shared" si="212"/>
        <v>1195.3481566362</v>
      </c>
      <c r="AM42" s="354"/>
      <c r="AN42" s="350">
        <f t="shared" si="213"/>
        <v>0</v>
      </c>
      <c r="AO42" s="352"/>
      <c r="AP42" s="353">
        <f t="shared" si="214"/>
        <v>0</v>
      </c>
      <c r="AQ42" s="351">
        <f t="shared" ref="AQ42:AQ43" si="224">SUM(AK42+AM42+AO42)</f>
        <v>39.125999999999998</v>
      </c>
      <c r="AR42" s="349">
        <f t="shared" si="216"/>
        <v>1195.3481566362</v>
      </c>
      <c r="AS42" s="349"/>
      <c r="AT42" s="350">
        <f t="shared" si="217"/>
        <v>0</v>
      </c>
      <c r="AU42" s="352"/>
      <c r="AV42" s="350">
        <f t="shared" si="218"/>
        <v>0</v>
      </c>
      <c r="AW42" s="352"/>
      <c r="AX42" s="353">
        <f t="shared" si="219"/>
        <v>0</v>
      </c>
      <c r="AY42" s="351">
        <f t="shared" si="220"/>
        <v>0</v>
      </c>
      <c r="AZ42" s="349">
        <f t="shared" si="221"/>
        <v>0</v>
      </c>
      <c r="BA42" s="349">
        <f t="shared" si="222"/>
        <v>39.125999999999998</v>
      </c>
      <c r="BB42" s="349">
        <f t="shared" si="223"/>
        <v>1195.3481566362</v>
      </c>
    </row>
    <row r="43" spans="1:54" s="344" customFormat="1">
      <c r="B43" s="557"/>
      <c r="C43" s="557"/>
      <c r="D43" s="557"/>
      <c r="E43" s="1064" t="s">
        <v>1804</v>
      </c>
      <c r="F43" s="1065" t="s">
        <v>1805</v>
      </c>
      <c r="G43" s="530" t="s">
        <v>1166</v>
      </c>
      <c r="H43" s="355" t="s">
        <v>378</v>
      </c>
      <c r="I43" s="554"/>
      <c r="J43" s="115"/>
      <c r="K43" s="554"/>
      <c r="L43" s="183"/>
      <c r="M43" s="554">
        <v>23.17</v>
      </c>
      <c r="N43" s="183"/>
      <c r="O43" s="554">
        <v>23.17</v>
      </c>
      <c r="P43" s="115"/>
      <c r="Q43" s="349">
        <f t="shared" ref="Q43" si="225">SUM(AI43+BA43)</f>
        <v>94.467999999999989</v>
      </c>
      <c r="R43" s="417">
        <f t="shared" ref="R43" si="226">SUM(AJ43+BB43)</f>
        <v>2896.0416247756002</v>
      </c>
      <c r="S43" s="349"/>
      <c r="T43" s="349">
        <f t="shared" si="189"/>
        <v>0</v>
      </c>
      <c r="U43" s="349"/>
      <c r="V43" s="350">
        <f t="shared" si="190"/>
        <v>0</v>
      </c>
      <c r="W43" s="352"/>
      <c r="X43" s="353">
        <f t="shared" si="191"/>
        <v>0</v>
      </c>
      <c r="Y43" s="351">
        <f t="shared" ref="Y43" si="227">SUM(S43+U43+W43)</f>
        <v>0</v>
      </c>
      <c r="Z43" s="350">
        <f t="shared" ref="Z43" si="228">SUM(T43+V43+X43)</f>
        <v>0</v>
      </c>
      <c r="AA43" s="352"/>
      <c r="AB43" s="353">
        <f t="shared" ref="AB43" si="229">K43*AA43*$AB$2/1000</f>
        <v>0</v>
      </c>
      <c r="AC43" s="352"/>
      <c r="AD43" s="350">
        <f t="shared" si="194"/>
        <v>0</v>
      </c>
      <c r="AE43" s="352"/>
      <c r="AF43" s="353">
        <f t="shared" ref="AF43" si="230">K43*AE43*$AF$2/1000</f>
        <v>0</v>
      </c>
      <c r="AG43" s="351">
        <f t="shared" ref="AG43" si="231">SUM(AA43+AC43+AE43)</f>
        <v>0</v>
      </c>
      <c r="AH43" s="349">
        <f t="shared" ref="AH43" si="232">SUM(AB43+AD43+AF43)</f>
        <v>0</v>
      </c>
      <c r="AI43" s="349">
        <f t="shared" ref="AI43" si="233">SUM(Y43+AG43)</f>
        <v>0</v>
      </c>
      <c r="AJ43" s="350">
        <f t="shared" ref="AJ43" si="234">SUM(Z43,AH43)</f>
        <v>0</v>
      </c>
      <c r="AK43" s="352"/>
      <c r="AL43" s="350">
        <f t="shared" ref="AL43" si="235">M43*AK43*$AL$2/1000</f>
        <v>0</v>
      </c>
      <c r="AM43" s="354">
        <v>37.223999999999997</v>
      </c>
      <c r="AN43" s="350">
        <f t="shared" ref="AN43" si="236">M43*AM43*$AN$2/1000</f>
        <v>1140.8800250231998</v>
      </c>
      <c r="AO43" s="352">
        <v>29.071999999999999</v>
      </c>
      <c r="AP43" s="353">
        <f t="shared" ref="AP43" si="237">M43*AO43*$AP$2/1000</f>
        <v>898.44533251200005</v>
      </c>
      <c r="AQ43" s="351">
        <f t="shared" si="224"/>
        <v>66.295999999999992</v>
      </c>
      <c r="AR43" s="349">
        <f>SUM(AL43+AN43+AP43)</f>
        <v>2039.3253575351998</v>
      </c>
      <c r="AS43" s="349">
        <v>6.48</v>
      </c>
      <c r="AT43" s="350">
        <f t="shared" ref="AT43" si="238">O43*AS43*$AT$2/1000</f>
        <v>202.79776053600003</v>
      </c>
      <c r="AU43" s="352">
        <v>15.012</v>
      </c>
      <c r="AV43" s="350">
        <f t="shared" ref="AV43" si="239">O43*AU43*$AV$2/1000</f>
        <v>452.66688953640011</v>
      </c>
      <c r="AW43" s="352">
        <v>6.68</v>
      </c>
      <c r="AX43" s="353">
        <f t="shared" ref="AX43" si="240">O43*AW43*$AX$2/1000</f>
        <v>201.251617168</v>
      </c>
      <c r="AY43" s="351">
        <f t="shared" ref="AY43" si="241">SUM(AS43+AU43+AW43)</f>
        <v>28.172000000000001</v>
      </c>
      <c r="AZ43" s="349">
        <f t="shared" ref="AZ43" si="242">SUM(AT43+AV43+AX43)</f>
        <v>856.71626724040016</v>
      </c>
      <c r="BA43" s="349">
        <f t="shared" ref="BA43" si="243">SUM(AQ43+AY43)</f>
        <v>94.467999999999989</v>
      </c>
      <c r="BB43" s="349">
        <f t="shared" ref="BB43" si="244">SUM(AR43,AZ43)</f>
        <v>2896.0416247756002</v>
      </c>
    </row>
    <row r="44" spans="1:54" s="344" customFormat="1">
      <c r="B44" s="557"/>
      <c r="C44" s="557"/>
      <c r="D44" s="557"/>
      <c r="E44" s="1064" t="s">
        <v>1852</v>
      </c>
      <c r="F44" s="1065" t="s">
        <v>1851</v>
      </c>
      <c r="G44" s="530" t="s">
        <v>1166</v>
      </c>
      <c r="H44" s="355" t="s">
        <v>378</v>
      </c>
      <c r="I44" s="554">
        <v>25.09</v>
      </c>
      <c r="J44" s="115"/>
      <c r="K44" s="554">
        <v>23.89</v>
      </c>
      <c r="L44" s="183"/>
      <c r="M44" s="554">
        <v>23.89</v>
      </c>
      <c r="N44" s="183"/>
      <c r="O44" s="554">
        <v>23.89</v>
      </c>
      <c r="P44" s="115"/>
      <c r="Q44" s="349">
        <f t="shared" ref="Q44:Q45" si="245">SUM(AI44+BA44)</f>
        <v>125.172</v>
      </c>
      <c r="R44" s="417">
        <f t="shared" ref="R44:R45" si="246">SUM(AJ44+BB44)</f>
        <v>3933.5487394373995</v>
      </c>
      <c r="S44" s="349">
        <v>16.2</v>
      </c>
      <c r="T44" s="349">
        <f t="shared" si="189"/>
        <v>506.32066601999998</v>
      </c>
      <c r="U44" s="349">
        <v>7.8179999999999996</v>
      </c>
      <c r="V44" s="350">
        <f t="shared" si="190"/>
        <v>249.9428656764</v>
      </c>
      <c r="W44" s="352">
        <v>18.396999999999998</v>
      </c>
      <c r="X44" s="353">
        <f t="shared" si="191"/>
        <v>601.63817090389989</v>
      </c>
      <c r="Y44" s="351">
        <f t="shared" ref="Y44:Y45" si="247">SUM(S44+U44+W44)</f>
        <v>42.414999999999999</v>
      </c>
      <c r="Z44" s="350">
        <f t="shared" ref="Z44:Z45" si="248">SUM(T44+V44+X44)</f>
        <v>1357.9017026002998</v>
      </c>
      <c r="AA44" s="352">
        <v>25.635999999999999</v>
      </c>
      <c r="AB44" s="353">
        <f t="shared" si="183"/>
        <v>810.45944701279996</v>
      </c>
      <c r="AC44" s="352">
        <v>3.4140000000000001</v>
      </c>
      <c r="AD44" s="350">
        <f t="shared" si="194"/>
        <v>108.2380708614</v>
      </c>
      <c r="AE44" s="352">
        <v>22.56</v>
      </c>
      <c r="AF44" s="353">
        <f t="shared" si="185"/>
        <v>700.76988043200004</v>
      </c>
      <c r="AG44" s="351">
        <f t="shared" ref="AG44:AG45" si="249">SUM(AA44+AC44+AE44)</f>
        <v>51.61</v>
      </c>
      <c r="AH44" s="349">
        <f t="shared" ref="AH44:AH45" si="250">SUM(AB44+AD44+AF44)</f>
        <v>1619.4673983062</v>
      </c>
      <c r="AI44" s="349">
        <f t="shared" ref="AI44:AI45" si="251">SUM(Y44+AG44)</f>
        <v>94.025000000000006</v>
      </c>
      <c r="AJ44" s="350">
        <f t="shared" si="171"/>
        <v>2977.3691009064996</v>
      </c>
      <c r="AK44" s="352">
        <v>26.766999999999999</v>
      </c>
      <c r="AL44" s="350">
        <f t="shared" si="172"/>
        <v>817.76527395289997</v>
      </c>
      <c r="AM44" s="354">
        <v>4.38</v>
      </c>
      <c r="AN44" s="350">
        <f t="shared" si="173"/>
        <v>138.41436457799998</v>
      </c>
      <c r="AO44" s="352"/>
      <c r="AP44" s="353">
        <f t="shared" si="186"/>
        <v>0</v>
      </c>
      <c r="AQ44" s="351">
        <f>SUM(AK44+AM44+AO44)</f>
        <v>31.146999999999998</v>
      </c>
      <c r="AR44" s="349">
        <f t="shared" ref="AR44:AR45" si="252">SUM(AL44+AN44+AP44)</f>
        <v>956.17963853089998</v>
      </c>
      <c r="AS44" s="349"/>
      <c r="AT44" s="350">
        <f t="shared" si="176"/>
        <v>0</v>
      </c>
      <c r="AU44" s="352"/>
      <c r="AV44" s="350">
        <f t="shared" si="177"/>
        <v>0</v>
      </c>
      <c r="AW44" s="352"/>
      <c r="AX44" s="353">
        <f t="shared" ref="AX44:AX45" si="253">O44*AW44*$AX$2/1000</f>
        <v>0</v>
      </c>
      <c r="AY44" s="351">
        <f t="shared" ref="AY44:AY45" si="254">SUM(AS44+AU44+AW44)</f>
        <v>0</v>
      </c>
      <c r="AZ44" s="349">
        <f t="shared" ref="AZ44:AZ45" si="255">SUM(AT44+AV44+AX44)</f>
        <v>0</v>
      </c>
      <c r="BA44" s="349">
        <f t="shared" ref="BA44:BA45" si="256">SUM(AQ44+AY44)</f>
        <v>31.146999999999998</v>
      </c>
      <c r="BB44" s="349">
        <f t="shared" si="182"/>
        <v>956.17963853089998</v>
      </c>
    </row>
    <row r="45" spans="1:54" s="344" customFormat="1">
      <c r="B45" s="557"/>
      <c r="C45" s="557"/>
      <c r="D45" s="557"/>
      <c r="E45" s="1064" t="s">
        <v>1852</v>
      </c>
      <c r="F45" s="1065" t="s">
        <v>1851</v>
      </c>
      <c r="G45" s="530" t="s">
        <v>1166</v>
      </c>
      <c r="H45" s="355" t="s">
        <v>378</v>
      </c>
      <c r="I45" s="554"/>
      <c r="J45" s="115"/>
      <c r="K45" s="554"/>
      <c r="L45" s="183"/>
      <c r="M45" s="554">
        <v>23.17</v>
      </c>
      <c r="N45" s="183"/>
      <c r="O45" s="554">
        <v>23.17</v>
      </c>
      <c r="P45" s="115"/>
      <c r="Q45" s="349">
        <f t="shared" si="245"/>
        <v>52.207999999999998</v>
      </c>
      <c r="R45" s="417">
        <f t="shared" si="246"/>
        <v>1603.5908421778001</v>
      </c>
      <c r="S45" s="349"/>
      <c r="T45" s="349">
        <f t="shared" si="189"/>
        <v>0</v>
      </c>
      <c r="U45" s="349"/>
      <c r="V45" s="350">
        <f t="shared" si="190"/>
        <v>0</v>
      </c>
      <c r="W45" s="352"/>
      <c r="X45" s="353">
        <f t="shared" si="191"/>
        <v>0</v>
      </c>
      <c r="Y45" s="351">
        <f t="shared" si="247"/>
        <v>0</v>
      </c>
      <c r="Z45" s="350">
        <f t="shared" si="248"/>
        <v>0</v>
      </c>
      <c r="AA45" s="352"/>
      <c r="AB45" s="353">
        <f t="shared" si="183"/>
        <v>0</v>
      </c>
      <c r="AC45" s="352"/>
      <c r="AD45" s="350">
        <f t="shared" si="194"/>
        <v>0</v>
      </c>
      <c r="AE45" s="352"/>
      <c r="AF45" s="353">
        <f t="shared" si="185"/>
        <v>0</v>
      </c>
      <c r="AG45" s="351">
        <f t="shared" si="249"/>
        <v>0</v>
      </c>
      <c r="AH45" s="349">
        <f t="shared" si="250"/>
        <v>0</v>
      </c>
      <c r="AI45" s="349">
        <f t="shared" si="251"/>
        <v>0</v>
      </c>
      <c r="AJ45" s="350">
        <f t="shared" si="171"/>
        <v>0</v>
      </c>
      <c r="AK45" s="352"/>
      <c r="AL45" s="350">
        <f t="shared" si="172"/>
        <v>0</v>
      </c>
      <c r="AM45" s="354">
        <v>19.38</v>
      </c>
      <c r="AN45" s="350">
        <f t="shared" si="173"/>
        <v>593.97847853400003</v>
      </c>
      <c r="AO45" s="352">
        <v>8.2590000000000003</v>
      </c>
      <c r="AP45" s="353">
        <f t="shared" si="186"/>
        <v>255.23734181400005</v>
      </c>
      <c r="AQ45" s="351">
        <f t="shared" ref="AQ45" si="257">SUM(AK45+AM45+AO45)</f>
        <v>27.638999999999999</v>
      </c>
      <c r="AR45" s="349">
        <f t="shared" si="252"/>
        <v>849.21582034800008</v>
      </c>
      <c r="AS45" s="349">
        <v>12.006</v>
      </c>
      <c r="AT45" s="350">
        <f t="shared" si="176"/>
        <v>375.73918410420004</v>
      </c>
      <c r="AU45" s="352">
        <v>5.508</v>
      </c>
      <c r="AV45" s="350">
        <f t="shared" si="177"/>
        <v>166.0864127076</v>
      </c>
      <c r="AW45" s="352">
        <v>7.0549999999999997</v>
      </c>
      <c r="AX45" s="353">
        <f t="shared" si="253"/>
        <v>212.54942501799999</v>
      </c>
      <c r="AY45" s="351">
        <f t="shared" si="254"/>
        <v>24.568999999999999</v>
      </c>
      <c r="AZ45" s="349">
        <f t="shared" si="255"/>
        <v>754.37502182980006</v>
      </c>
      <c r="BA45" s="349">
        <f t="shared" si="256"/>
        <v>52.207999999999998</v>
      </c>
      <c r="BB45" s="349">
        <f t="shared" si="182"/>
        <v>1603.5908421778001</v>
      </c>
    </row>
    <row r="46" spans="1:54" s="344" customFormat="1">
      <c r="A46" s="612">
        <v>36</v>
      </c>
      <c r="B46" s="15"/>
      <c r="C46" s="15"/>
      <c r="D46" s="27"/>
      <c r="E46" s="553" t="s">
        <v>1002</v>
      </c>
      <c r="F46" s="530" t="s">
        <v>1038</v>
      </c>
      <c r="G46" s="530" t="s">
        <v>1166</v>
      </c>
      <c r="H46" s="355" t="s">
        <v>378</v>
      </c>
      <c r="I46" s="157">
        <v>29.23</v>
      </c>
      <c r="J46" s="178"/>
      <c r="K46" s="157">
        <v>29.23</v>
      </c>
      <c r="L46" s="223"/>
      <c r="M46" s="157">
        <v>29.23</v>
      </c>
      <c r="N46" s="223"/>
      <c r="O46" s="157">
        <v>29.23</v>
      </c>
      <c r="P46" s="178"/>
      <c r="Q46" s="349">
        <f>SUM(AI46+BA46)</f>
        <v>2.165</v>
      </c>
      <c r="R46" s="575">
        <f>SUM(AJ46+BB46)</f>
        <v>83.138798386999994</v>
      </c>
      <c r="S46" s="349">
        <v>0.02</v>
      </c>
      <c r="T46" s="349">
        <f t="shared" ref="T46:T47" si="258">I46*S46*$T$2/1000</f>
        <v>0.72823037400000012</v>
      </c>
      <c r="U46" s="349">
        <v>0.14499999999999999</v>
      </c>
      <c r="V46" s="349">
        <f t="shared" ref="V46:V47" si="259">I46*U46*$V$2/1000</f>
        <v>5.4005903369999997</v>
      </c>
      <c r="W46" s="349">
        <v>0.6</v>
      </c>
      <c r="X46" s="349">
        <f t="shared" ref="X46:X47" si="260">I46*W46*$X$2/1000</f>
        <v>22.859555340000004</v>
      </c>
      <c r="Y46" s="132">
        <f t="shared" ref="Y46:Y47" si="261">SUM(S46+U46+W46)</f>
        <v>0.7649999999999999</v>
      </c>
      <c r="Z46" s="132">
        <f t="shared" ref="Z46:Z47" si="262">SUM(T46,V46,X46)</f>
        <v>28.988376051000003</v>
      </c>
      <c r="AA46" s="349">
        <v>1.24</v>
      </c>
      <c r="AB46" s="349">
        <f t="shared" ref="AB46:AB47" si="263">K46*AA46*$AB$2/1000</f>
        <v>47.963998063999995</v>
      </c>
      <c r="AC46" s="349"/>
      <c r="AD46" s="349">
        <f t="shared" ref="AD46:AD47" si="264">K46*AC46*$AD$2/1000</f>
        <v>0</v>
      </c>
      <c r="AE46" s="349"/>
      <c r="AF46" s="109">
        <f>K46*AE46*$AF$2/1000</f>
        <v>0</v>
      </c>
      <c r="AG46" s="132">
        <f t="shared" ref="AG46:AG47" si="265">SUM(AA46+AC46+AE46)</f>
        <v>1.24</v>
      </c>
      <c r="AH46" s="132">
        <f t="shared" ref="AH46:AH47" si="266">SUM(AB46,AD46,AF46)</f>
        <v>47.963998063999995</v>
      </c>
      <c r="AI46" s="132">
        <f t="shared" ref="AI46:AI47" si="267">SUM(Y46+AG46)</f>
        <v>2.0049999999999999</v>
      </c>
      <c r="AJ46" s="132">
        <f t="shared" ref="AJ46:AJ47" si="268">SUM(Z46,AH46)</f>
        <v>76.952374114999998</v>
      </c>
      <c r="AK46" s="349"/>
      <c r="AL46" s="349">
        <f t="shared" ref="AL46:AL47" si="269">M46*AK46*$AL$2/1000</f>
        <v>0</v>
      </c>
      <c r="AM46" s="349">
        <v>0.16</v>
      </c>
      <c r="AN46" s="349">
        <f t="shared" ref="AN46:AN47" si="270">M46*AM46*$AN$2/1000</f>
        <v>6.186424272</v>
      </c>
      <c r="AO46" s="349"/>
      <c r="AP46" s="349">
        <f>M46*AO46*$AP$2/1000</f>
        <v>0</v>
      </c>
      <c r="AQ46" s="132">
        <f t="shared" ref="AQ46:AQ47" si="271">SUM(AK46+AM46+AO46)</f>
        <v>0.16</v>
      </c>
      <c r="AR46" s="132">
        <f t="shared" ref="AR46:AR47" si="272">SUM(AL46,AN46,AP46)</f>
        <v>6.186424272</v>
      </c>
      <c r="AS46" s="349"/>
      <c r="AT46" s="349">
        <f t="shared" ref="AT46" si="273">O46*AS46*$AT$2/1000</f>
        <v>0</v>
      </c>
      <c r="AU46" s="349"/>
      <c r="AV46" s="349">
        <f t="shared" ref="AV46:AV47" si="274">O46*AU46*$AV$2/1000</f>
        <v>0</v>
      </c>
      <c r="AW46" s="349"/>
      <c r="AX46" s="349">
        <f t="shared" ref="AX46:AX47" si="275">O46*AW46*$AX$2/1000</f>
        <v>0</v>
      </c>
      <c r="AY46" s="132">
        <f t="shared" ref="AY46:AY47" si="276">SUM(AS46+AU46+AW46)</f>
        <v>0</v>
      </c>
      <c r="AZ46" s="132">
        <f t="shared" ref="AZ46:AZ47" si="277">SUM(AT46,AV46,AX46)</f>
        <v>0</v>
      </c>
      <c r="BA46" s="132">
        <f t="shared" ref="BA46:BA47" si="278">SUM(AQ46+AY46)</f>
        <v>0.16</v>
      </c>
      <c r="BB46" s="132">
        <f t="shared" ref="BB46:BB47" si="279">SUM(AR46,AZ46)</f>
        <v>6.186424272</v>
      </c>
    </row>
    <row r="47" spans="1:54" s="344" customFormat="1">
      <c r="A47" s="612">
        <v>37</v>
      </c>
      <c r="B47" s="15"/>
      <c r="C47" s="15"/>
      <c r="D47" s="27"/>
      <c r="E47" s="71" t="s">
        <v>1003</v>
      </c>
      <c r="F47" s="503" t="s">
        <v>1039</v>
      </c>
      <c r="G47" s="503" t="s">
        <v>1167</v>
      </c>
      <c r="H47" s="326" t="s">
        <v>378</v>
      </c>
      <c r="I47" s="561">
        <v>31.67</v>
      </c>
      <c r="J47" s="505"/>
      <c r="K47" s="561">
        <v>31.67</v>
      </c>
      <c r="L47" s="562"/>
      <c r="M47" s="561">
        <v>31.67</v>
      </c>
      <c r="N47" s="562"/>
      <c r="O47" s="561">
        <v>31.67</v>
      </c>
      <c r="P47" s="505"/>
      <c r="Q47" s="145">
        <f t="shared" ref="Q47" si="280">SUM(AI47+BA47)</f>
        <v>2.8249999999999997</v>
      </c>
      <c r="R47" s="576">
        <f t="shared" ref="R47" si="281">SUM(AJ47+BB47)</f>
        <v>116.88512773600002</v>
      </c>
      <c r="S47" s="145"/>
      <c r="T47" s="145">
        <f t="shared" si="258"/>
        <v>0</v>
      </c>
      <c r="U47" s="145"/>
      <c r="V47" s="145">
        <f t="shared" si="259"/>
        <v>0</v>
      </c>
      <c r="W47" s="145">
        <v>2.2799999999999998</v>
      </c>
      <c r="X47" s="145">
        <f t="shared" si="260"/>
        <v>94.117552068000009</v>
      </c>
      <c r="Y47" s="563">
        <f t="shared" si="261"/>
        <v>2.2799999999999998</v>
      </c>
      <c r="Z47" s="563">
        <f t="shared" si="262"/>
        <v>94.117552068000009</v>
      </c>
      <c r="AA47" s="145">
        <v>0.44500000000000001</v>
      </c>
      <c r="AB47" s="145">
        <f t="shared" si="263"/>
        <v>18.649747257999998</v>
      </c>
      <c r="AC47" s="145"/>
      <c r="AD47" s="145">
        <f t="shared" si="264"/>
        <v>0</v>
      </c>
      <c r="AE47" s="145">
        <v>0.1</v>
      </c>
      <c r="AF47" s="506">
        <f t="shared" ref="AF47" si="282">K47*AE47*$AF$2/1000</f>
        <v>4.1178284100000004</v>
      </c>
      <c r="AG47" s="563">
        <f t="shared" si="265"/>
        <v>0.54500000000000004</v>
      </c>
      <c r="AH47" s="563">
        <f t="shared" si="266"/>
        <v>22.767575667999999</v>
      </c>
      <c r="AI47" s="563">
        <f t="shared" si="267"/>
        <v>2.8249999999999997</v>
      </c>
      <c r="AJ47" s="563">
        <f t="shared" si="268"/>
        <v>116.88512773600002</v>
      </c>
      <c r="AK47" s="145"/>
      <c r="AL47" s="145">
        <f t="shared" si="269"/>
        <v>0</v>
      </c>
      <c r="AM47" s="145"/>
      <c r="AN47" s="145">
        <f t="shared" si="270"/>
        <v>0</v>
      </c>
      <c r="AO47" s="145"/>
      <c r="AP47" s="145">
        <f>M47*AO47*$AP$2/1000</f>
        <v>0</v>
      </c>
      <c r="AQ47" s="563">
        <f t="shared" si="271"/>
        <v>0</v>
      </c>
      <c r="AR47" s="563">
        <f t="shared" si="272"/>
        <v>0</v>
      </c>
      <c r="AS47" s="145"/>
      <c r="AT47" s="145">
        <f>O47*AS47*$AT$2/1000</f>
        <v>0</v>
      </c>
      <c r="AU47" s="145"/>
      <c r="AV47" s="145">
        <f t="shared" si="274"/>
        <v>0</v>
      </c>
      <c r="AW47" s="145"/>
      <c r="AX47" s="145">
        <f t="shared" si="275"/>
        <v>0</v>
      </c>
      <c r="AY47" s="563">
        <f t="shared" si="276"/>
        <v>0</v>
      </c>
      <c r="AZ47" s="563">
        <f t="shared" si="277"/>
        <v>0</v>
      </c>
      <c r="BA47" s="563">
        <f t="shared" si="278"/>
        <v>0</v>
      </c>
      <c r="BB47" s="563">
        <f t="shared" si="279"/>
        <v>0</v>
      </c>
    </row>
    <row r="48" spans="1:54" s="344" customFormat="1">
      <c r="A48" s="612">
        <v>38</v>
      </c>
      <c r="B48" s="15"/>
      <c r="C48" s="15"/>
      <c r="D48" s="27"/>
      <c r="E48" s="1047" t="s">
        <v>1040</v>
      </c>
      <c r="F48" s="1049" t="s">
        <v>1041</v>
      </c>
      <c r="G48" s="1049" t="s">
        <v>1167</v>
      </c>
      <c r="H48" s="1050" t="s">
        <v>378</v>
      </c>
      <c r="I48" s="1068">
        <v>30.33</v>
      </c>
      <c r="J48" s="1069"/>
      <c r="K48" s="1068">
        <v>30.33</v>
      </c>
      <c r="L48" s="1070"/>
      <c r="M48" s="1068">
        <v>30.33</v>
      </c>
      <c r="N48" s="1070"/>
      <c r="O48" s="1068">
        <v>30.33</v>
      </c>
      <c r="P48" s="1069"/>
      <c r="Q48" s="1052">
        <f t="shared" ref="Q48:Q58" si="283">SUM(AI48+BA48)</f>
        <v>0.4</v>
      </c>
      <c r="R48" s="1071">
        <f t="shared" si="108"/>
        <v>15.813212760000001</v>
      </c>
      <c r="S48" s="1052"/>
      <c r="T48" s="1052">
        <f t="shared" ref="T48" si="284">I48*S48*$T$2/1000</f>
        <v>0</v>
      </c>
      <c r="U48" s="1052"/>
      <c r="V48" s="1052">
        <f t="shared" ref="V48" si="285">I48*U48*$V$2/1000</f>
        <v>0</v>
      </c>
      <c r="W48" s="1052">
        <v>0.4</v>
      </c>
      <c r="X48" s="1052">
        <f t="shared" ref="X48:X58" si="286">I48*W48*$X$2/1000</f>
        <v>15.813212760000001</v>
      </c>
      <c r="Y48" s="1072">
        <f t="shared" si="98"/>
        <v>0.4</v>
      </c>
      <c r="Z48" s="1072">
        <f t="shared" ref="Z48" si="287">SUM(T48,V48,X48)</f>
        <v>15.813212760000001</v>
      </c>
      <c r="AA48" s="1052"/>
      <c r="AB48" s="1052">
        <f t="shared" ref="AB48:AB58" si="288">K48*AA48*$AB$2/1000</f>
        <v>0</v>
      </c>
      <c r="AC48" s="1052"/>
      <c r="AD48" s="1052">
        <f t="shared" si="100"/>
        <v>0</v>
      </c>
      <c r="AE48" s="1052"/>
      <c r="AF48" s="1073">
        <f t="shared" si="106"/>
        <v>0</v>
      </c>
      <c r="AG48" s="1072">
        <f t="shared" si="101"/>
        <v>0</v>
      </c>
      <c r="AH48" s="1072">
        <f t="shared" ref="AH48" si="289">SUM(AB48,AD48,AF48)</f>
        <v>0</v>
      </c>
      <c r="AI48" s="1072">
        <f t="shared" ref="AI48" si="290">SUM(Y48+AG48)</f>
        <v>0.4</v>
      </c>
      <c r="AJ48" s="1072">
        <f t="shared" ref="AJ48" si="291">SUM(Z48,AH48)</f>
        <v>15.813212760000001</v>
      </c>
      <c r="AK48" s="1052"/>
      <c r="AL48" s="1052">
        <f t="shared" ref="AL48" si="292">M48*AK48*$AL$2/1000</f>
        <v>0</v>
      </c>
      <c r="AM48" s="1052"/>
      <c r="AN48" s="1052">
        <f t="shared" si="102"/>
        <v>0</v>
      </c>
      <c r="AO48" s="1052"/>
      <c r="AP48" s="1052">
        <f>M48*AO48*$AP$2/1000</f>
        <v>0</v>
      </c>
      <c r="AQ48" s="1072">
        <f t="shared" si="104"/>
        <v>0</v>
      </c>
      <c r="AR48" s="1072">
        <f t="shared" ref="AR48" si="293">SUM(AL48,AN48,AP48)</f>
        <v>0</v>
      </c>
      <c r="AS48" s="1052"/>
      <c r="AT48" s="1052">
        <f>O48*AS48*$AT$2/1000</f>
        <v>0</v>
      </c>
      <c r="AU48" s="1052"/>
      <c r="AV48" s="1052">
        <f>O48*AU48*$AV$2/1000</f>
        <v>0</v>
      </c>
      <c r="AW48" s="1052"/>
      <c r="AX48" s="1052">
        <f t="shared" ref="AX48" si="294">O48*AW48*$AX$2/1000</f>
        <v>0</v>
      </c>
      <c r="AY48" s="1072">
        <f t="shared" si="105"/>
        <v>0</v>
      </c>
      <c r="AZ48" s="1072">
        <f t="shared" ref="AZ48" si="295">SUM(AT48,AV48,AX48)</f>
        <v>0</v>
      </c>
      <c r="BA48" s="1072">
        <f t="shared" ref="BA48" si="296">SUM(AQ48+AY48)</f>
        <v>0</v>
      </c>
      <c r="BB48" s="1072">
        <f t="shared" ref="BB48" si="297">SUM(AR48,AZ48)</f>
        <v>0</v>
      </c>
    </row>
    <row r="49" spans="1:54" s="344" customFormat="1">
      <c r="A49" s="612">
        <v>27</v>
      </c>
      <c r="B49" s="15"/>
      <c r="C49" s="559"/>
      <c r="D49" s="17"/>
      <c r="E49" s="434" t="s">
        <v>2343</v>
      </c>
      <c r="F49" s="530" t="s">
        <v>2344</v>
      </c>
      <c r="G49" s="530" t="s">
        <v>1169</v>
      </c>
      <c r="H49" s="1050" t="s">
        <v>378</v>
      </c>
      <c r="I49" s="20">
        <v>5.5</v>
      </c>
      <c r="J49" s="178"/>
      <c r="K49" s="20">
        <v>5.5</v>
      </c>
      <c r="L49" s="178"/>
      <c r="M49" s="20">
        <v>5.5</v>
      </c>
      <c r="N49" s="178"/>
      <c r="O49" s="20">
        <v>10.61</v>
      </c>
      <c r="P49" s="178"/>
      <c r="Q49" s="109">
        <f t="shared" si="283"/>
        <v>7.9160000000000004</v>
      </c>
      <c r="R49" s="415">
        <f t="shared" si="108"/>
        <v>109.33332206290001</v>
      </c>
      <c r="S49" s="109"/>
      <c r="T49" s="109">
        <f>I49*S49*$T$2/1000</f>
        <v>0</v>
      </c>
      <c r="U49" s="109"/>
      <c r="V49" s="109">
        <f>I49*U49*$V$2/1000</f>
        <v>0</v>
      </c>
      <c r="W49" s="109"/>
      <c r="X49" s="109">
        <f t="shared" si="286"/>
        <v>0</v>
      </c>
      <c r="Y49" s="109">
        <f>SUM(S49+U49+W49)</f>
        <v>0</v>
      </c>
      <c r="Z49" s="109">
        <f t="shared" ref="Z49" si="298">SUM(T49+V49+X49)</f>
        <v>0</v>
      </c>
      <c r="AA49" s="109"/>
      <c r="AB49" s="109">
        <f t="shared" si="288"/>
        <v>0</v>
      </c>
      <c r="AC49" s="109"/>
      <c r="AD49" s="109">
        <f t="shared" ref="AD49" si="299">K49*AC49*$AD$2/1000</f>
        <v>0</v>
      </c>
      <c r="AE49" s="109"/>
      <c r="AF49" s="109">
        <f t="shared" ref="AF49" si="300">K49*AE49*$AF$2/1000</f>
        <v>0</v>
      </c>
      <c r="AG49" s="109">
        <f t="shared" ref="AG49" si="301">SUM(AA49+AC49+AE49)</f>
        <v>0</v>
      </c>
      <c r="AH49" s="109">
        <f t="shared" ref="AH49" si="302">SUM(AB49+AD49+AF49)</f>
        <v>0</v>
      </c>
      <c r="AI49" s="109">
        <f>SUM(Y49+AG49)</f>
        <v>0</v>
      </c>
      <c r="AJ49" s="109">
        <f>SUM(Z49,AH49)</f>
        <v>0</v>
      </c>
      <c r="AK49" s="109"/>
      <c r="AL49" s="109">
        <f>M49*AK49*$AL$2/1000</f>
        <v>0</v>
      </c>
      <c r="AM49" s="109"/>
      <c r="AN49" s="109">
        <f t="shared" ref="AN49" si="303">M49*AM49*$AN$2/1000</f>
        <v>0</v>
      </c>
      <c r="AO49" s="109"/>
      <c r="AP49" s="109">
        <f t="shared" ref="AP49" si="304">M49*AO49*$AP$2/1000</f>
        <v>0</v>
      </c>
      <c r="AQ49" s="109">
        <f t="shared" ref="AQ49" si="305">SUM(AK49+AM49+AO49)</f>
        <v>0</v>
      </c>
      <c r="AR49" s="109">
        <f t="shared" ref="AR49" si="306">SUM(AL49+AN49+AP49)</f>
        <v>0</v>
      </c>
      <c r="AS49" s="109">
        <v>0.182</v>
      </c>
      <c r="AT49" s="109">
        <f>O49*AS49*$AT$2/1000</f>
        <v>2.6082480241999999</v>
      </c>
      <c r="AU49" s="109">
        <v>2.2549999999999999</v>
      </c>
      <c r="AV49" s="109">
        <f>O49*AU49*$AV$2/1000</f>
        <v>31.136950025499999</v>
      </c>
      <c r="AW49" s="109">
        <v>5.4790000000000001</v>
      </c>
      <c r="AX49" s="109">
        <f>O49*AW49*$AX$2/1000</f>
        <v>75.588124013200002</v>
      </c>
      <c r="AY49" s="109">
        <f t="shared" ref="AY49" si="307">SUM(AS49+AU49+AW49)</f>
        <v>7.9160000000000004</v>
      </c>
      <c r="AZ49" s="109">
        <f t="shared" ref="AZ49" si="308">SUM(AT49+AV49+AX49)</f>
        <v>109.33332206290001</v>
      </c>
      <c r="BA49" s="109">
        <f>SUM(AQ49+AY49)</f>
        <v>7.9160000000000004</v>
      </c>
      <c r="BB49" s="109">
        <f>SUM(AR49,AZ49)</f>
        <v>109.33332206290001</v>
      </c>
    </row>
    <row r="50" spans="1:54" s="344" customFormat="1">
      <c r="A50" s="612">
        <v>26</v>
      </c>
      <c r="B50" s="15"/>
      <c r="C50" s="559"/>
      <c r="D50" s="17"/>
      <c r="E50" s="1067" t="s">
        <v>2313</v>
      </c>
      <c r="F50" s="509" t="s">
        <v>2345</v>
      </c>
      <c r="G50" s="509" t="s">
        <v>1169</v>
      </c>
      <c r="H50" s="1050" t="s">
        <v>378</v>
      </c>
      <c r="I50" s="511"/>
      <c r="J50" s="512"/>
      <c r="K50" s="511"/>
      <c r="L50" s="512"/>
      <c r="M50" s="511">
        <v>10.83</v>
      </c>
      <c r="N50" s="512"/>
      <c r="O50" s="511">
        <v>10.83</v>
      </c>
      <c r="P50" s="512"/>
      <c r="Q50" s="513">
        <f t="shared" si="283"/>
        <v>9.0340000000000007</v>
      </c>
      <c r="R50" s="539">
        <f t="shared" si="108"/>
        <v>127.3297480074</v>
      </c>
      <c r="S50" s="513"/>
      <c r="T50" s="513">
        <f>I50*S50*$T$2/1000</f>
        <v>0</v>
      </c>
      <c r="U50" s="513"/>
      <c r="V50" s="513">
        <f>I50*U50*$V$2/1000</f>
        <v>0</v>
      </c>
      <c r="W50" s="513"/>
      <c r="X50" s="513">
        <f t="shared" si="286"/>
        <v>0</v>
      </c>
      <c r="Y50" s="513">
        <f t="shared" ref="Y50" si="309">SUM(S50+U50+W50)</f>
        <v>0</v>
      </c>
      <c r="Z50" s="513">
        <f t="shared" ref="Z50:Z58" si="310">SUM(T50+V50+X50)</f>
        <v>0</v>
      </c>
      <c r="AA50" s="513"/>
      <c r="AB50" s="513">
        <f t="shared" si="288"/>
        <v>0</v>
      </c>
      <c r="AC50" s="513"/>
      <c r="AD50" s="513">
        <f t="shared" ref="AD50:AD58" si="311">K50*AC50*$AD$2/1000</f>
        <v>0</v>
      </c>
      <c r="AE50" s="513"/>
      <c r="AF50" s="513">
        <f t="shared" ref="AF50:AF58" si="312">K50*AE50*$AF$2/1000</f>
        <v>0</v>
      </c>
      <c r="AG50" s="513">
        <f t="shared" ref="AG50:AG58" si="313">SUM(AA50+AC50+AE50)</f>
        <v>0</v>
      </c>
      <c r="AH50" s="513">
        <f t="shared" ref="AH50:AH58" si="314">SUM(AB50+AD50+AF50)</f>
        <v>0</v>
      </c>
      <c r="AI50" s="513">
        <f>SUM(Y50+AG50)</f>
        <v>0</v>
      </c>
      <c r="AJ50" s="513">
        <f>SUM(Z50,AH50)</f>
        <v>0</v>
      </c>
      <c r="AK50" s="513"/>
      <c r="AL50" s="513">
        <f>M50*AK50*$AL$2/1000</f>
        <v>0</v>
      </c>
      <c r="AM50" s="513"/>
      <c r="AN50" s="513">
        <f t="shared" ref="AN50:AN58" si="315">M50*AM50*$AN$2/1000</f>
        <v>0</v>
      </c>
      <c r="AO50" s="513">
        <v>5.0000000000000001E-3</v>
      </c>
      <c r="AP50" s="513">
        <f t="shared" ref="AP50:AP58" si="316">M50*AO50*$AP$2/1000</f>
        <v>7.2225270000000008E-2</v>
      </c>
      <c r="AQ50" s="513">
        <f t="shared" ref="AQ50:AQ58" si="317">SUM(AK50+AM50+AO50)</f>
        <v>5.0000000000000001E-3</v>
      </c>
      <c r="AR50" s="513">
        <f t="shared" ref="AR50:AR58" si="318">SUM(AL50+AN50+AP50)</f>
        <v>7.2225270000000008E-2</v>
      </c>
      <c r="AS50" s="513">
        <v>0.14499999999999999</v>
      </c>
      <c r="AT50" s="513">
        <f>O50*AS50*$AT$2/1000</f>
        <v>2.1210874485</v>
      </c>
      <c r="AU50" s="513">
        <v>2.5870000000000002</v>
      </c>
      <c r="AV50" s="513">
        <f>O50*AU50*$AV$2/1000</f>
        <v>36.461877266100004</v>
      </c>
      <c r="AW50" s="513">
        <v>6.2969999999999997</v>
      </c>
      <c r="AX50" s="513">
        <f>O50*AW50*$AX$2/1000</f>
        <v>88.674558022799999</v>
      </c>
      <c r="AY50" s="513">
        <f t="shared" ref="AY50:AY58" si="319">SUM(AS50+AU50+AW50)</f>
        <v>9.0289999999999999</v>
      </c>
      <c r="AZ50" s="513">
        <f t="shared" ref="AZ50:AZ58" si="320">SUM(AT50+AV50+AX50)</f>
        <v>127.2575227374</v>
      </c>
      <c r="BA50" s="513">
        <f>SUM(AQ50+AY50)</f>
        <v>9.0340000000000007</v>
      </c>
      <c r="BB50" s="513">
        <f>SUM(AR50,AZ50)</f>
        <v>127.3297480074</v>
      </c>
    </row>
    <row r="51" spans="1:54" s="344" customFormat="1">
      <c r="A51" s="612">
        <v>27</v>
      </c>
      <c r="B51" s="15"/>
      <c r="C51" s="559"/>
      <c r="D51" s="17"/>
      <c r="E51" s="434" t="s">
        <v>2314</v>
      </c>
      <c r="F51" s="530" t="s">
        <v>2346</v>
      </c>
      <c r="G51" s="530" t="s">
        <v>1169</v>
      </c>
      <c r="H51" s="1050" t="s">
        <v>378</v>
      </c>
      <c r="I51" s="20"/>
      <c r="J51" s="178"/>
      <c r="K51" s="20"/>
      <c r="L51" s="178"/>
      <c r="M51" s="20">
        <v>11.8</v>
      </c>
      <c r="N51" s="178"/>
      <c r="O51" s="20">
        <v>11.8</v>
      </c>
      <c r="P51" s="178"/>
      <c r="Q51" s="109">
        <f t="shared" si="283"/>
        <v>25.916999999999998</v>
      </c>
      <c r="R51" s="415">
        <f t="shared" si="108"/>
        <v>397.79553161400003</v>
      </c>
      <c r="S51" s="109"/>
      <c r="T51" s="109">
        <f>I51*S51*$T$2/1000</f>
        <v>0</v>
      </c>
      <c r="U51" s="109"/>
      <c r="V51" s="109">
        <f>I51*U51*$V$2/1000</f>
        <v>0</v>
      </c>
      <c r="W51" s="109"/>
      <c r="X51" s="109">
        <f t="shared" si="286"/>
        <v>0</v>
      </c>
      <c r="Y51" s="109">
        <f>SUM(S51+U51+W51)</f>
        <v>0</v>
      </c>
      <c r="Z51" s="109">
        <f t="shared" si="310"/>
        <v>0</v>
      </c>
      <c r="AA51" s="109"/>
      <c r="AB51" s="109">
        <f t="shared" si="288"/>
        <v>0</v>
      </c>
      <c r="AC51" s="109"/>
      <c r="AD51" s="109">
        <f t="shared" si="311"/>
        <v>0</v>
      </c>
      <c r="AE51" s="109"/>
      <c r="AF51" s="109">
        <f t="shared" si="312"/>
        <v>0</v>
      </c>
      <c r="AG51" s="109">
        <f t="shared" si="313"/>
        <v>0</v>
      </c>
      <c r="AH51" s="109">
        <f t="shared" si="314"/>
        <v>0</v>
      </c>
      <c r="AI51" s="109">
        <f>SUM(Y51+AG51)</f>
        <v>0</v>
      </c>
      <c r="AJ51" s="109">
        <f>SUM(Z51,AH51)</f>
        <v>0</v>
      </c>
      <c r="AK51" s="109"/>
      <c r="AL51" s="109">
        <f>M51*AK51*$AL$2/1000</f>
        <v>0</v>
      </c>
      <c r="AM51" s="109"/>
      <c r="AN51" s="109">
        <f t="shared" si="315"/>
        <v>0</v>
      </c>
      <c r="AO51" s="109">
        <v>0.107</v>
      </c>
      <c r="AP51" s="109">
        <f t="shared" si="316"/>
        <v>1.6840558799999998</v>
      </c>
      <c r="AQ51" s="109">
        <f t="shared" si="317"/>
        <v>0.107</v>
      </c>
      <c r="AR51" s="109">
        <f t="shared" si="318"/>
        <v>1.6840558799999998</v>
      </c>
      <c r="AS51" s="109">
        <v>6.3E-2</v>
      </c>
      <c r="AT51" s="109">
        <f>O51*AS51*$AT$2/1000</f>
        <v>1.004117814</v>
      </c>
      <c r="AU51" s="109">
        <v>4.7480000000000002</v>
      </c>
      <c r="AV51" s="109">
        <f>O51*AU51*$AV$2/1000</f>
        <v>72.913317224000011</v>
      </c>
      <c r="AW51" s="109">
        <v>20.998999999999999</v>
      </c>
      <c r="AX51" s="109">
        <f>O51*AW51*$AX$2/1000</f>
        <v>322.194040696</v>
      </c>
      <c r="AY51" s="109">
        <f t="shared" si="319"/>
        <v>25.81</v>
      </c>
      <c r="AZ51" s="109">
        <f t="shared" si="320"/>
        <v>396.11147573400001</v>
      </c>
      <c r="BA51" s="109">
        <f>SUM(AQ51+AY51)</f>
        <v>25.916999999999998</v>
      </c>
      <c r="BB51" s="109">
        <f>SUM(AR51,AZ51)</f>
        <v>397.79553161400003</v>
      </c>
    </row>
    <row r="52" spans="1:54" s="344" customFormat="1">
      <c r="B52" s="557"/>
      <c r="C52" s="557"/>
      <c r="D52" s="557"/>
      <c r="E52" s="553" t="s">
        <v>2375</v>
      </c>
      <c r="F52" s="24"/>
      <c r="G52" s="530" t="s">
        <v>1166</v>
      </c>
      <c r="H52" s="355" t="s">
        <v>378</v>
      </c>
      <c r="I52" s="554"/>
      <c r="J52" s="115"/>
      <c r="K52" s="554"/>
      <c r="L52" s="183"/>
      <c r="M52" s="554"/>
      <c r="N52" s="183"/>
      <c r="O52" s="554">
        <v>7.99</v>
      </c>
      <c r="P52" s="115"/>
      <c r="Q52" s="349">
        <f t="shared" ref="Q52" si="321">SUM(AI52+BA52)</f>
        <v>24.315999999999999</v>
      </c>
      <c r="R52" s="417">
        <f t="shared" ref="R52" si="322">SUM(AJ52+BB52)</f>
        <v>252.62549530950002</v>
      </c>
      <c r="S52" s="349"/>
      <c r="T52" s="349">
        <f t="shared" ref="T52" si="323">I52*S52*$T$2/1000</f>
        <v>0</v>
      </c>
      <c r="U52" s="349"/>
      <c r="V52" s="350">
        <f t="shared" ref="V52" si="324">I52*U52*$V$2/1000</f>
        <v>0</v>
      </c>
      <c r="W52" s="352"/>
      <c r="X52" s="353">
        <f t="shared" ref="X52" si="325">I52*W52*$X$2/1000</f>
        <v>0</v>
      </c>
      <c r="Y52" s="351">
        <f t="shared" ref="Y52" si="326">SUM(S52+U52+W52)</f>
        <v>0</v>
      </c>
      <c r="Z52" s="350">
        <f t="shared" ref="Z52" si="327">SUM(T52+V52+X52)</f>
        <v>0</v>
      </c>
      <c r="AA52" s="352"/>
      <c r="AB52" s="353">
        <f t="shared" ref="AB52" si="328">K52*AA52*$AB$2/1000</f>
        <v>0</v>
      </c>
      <c r="AC52" s="352"/>
      <c r="AD52" s="350">
        <f t="shared" ref="AD52" si="329">K52*AC52*$AD$2/1000</f>
        <v>0</v>
      </c>
      <c r="AE52" s="352"/>
      <c r="AF52" s="353">
        <f t="shared" ref="AF52" si="330">K52*AE52*$AF$2/1000</f>
        <v>0</v>
      </c>
      <c r="AG52" s="351">
        <f t="shared" ref="AG52" si="331">SUM(AA52+AC52+AE52)</f>
        <v>0</v>
      </c>
      <c r="AH52" s="349">
        <f t="shared" ref="AH52" si="332">SUM(AB52+AD52+AF52)</f>
        <v>0</v>
      </c>
      <c r="AI52" s="349">
        <f t="shared" ref="AI52" si="333">SUM(Y52+AG52)</f>
        <v>0</v>
      </c>
      <c r="AJ52" s="350">
        <f t="shared" ref="AJ52" si="334">SUM(Z52,AH52)</f>
        <v>0</v>
      </c>
      <c r="AK52" s="352"/>
      <c r="AL52" s="350">
        <f t="shared" ref="AL52" si="335">M52*AK52*$AL$2/1000</f>
        <v>0</v>
      </c>
      <c r="AM52" s="354"/>
      <c r="AN52" s="350">
        <f t="shared" ref="AN52" si="336">M52*AM52*$AN$2/1000</f>
        <v>0</v>
      </c>
      <c r="AO52" s="352"/>
      <c r="AP52" s="353">
        <f t="shared" ref="AP52" si="337">M52*AO52*$AP$2/1000</f>
        <v>0</v>
      </c>
      <c r="AQ52" s="351">
        <f t="shared" ref="AQ52" si="338">SUM(AK52+AM52+AO52)</f>
        <v>0</v>
      </c>
      <c r="AR52" s="349">
        <f t="shared" ref="AR52" si="339">SUM(AL52+AN52+AP52)</f>
        <v>0</v>
      </c>
      <c r="AS52" s="349"/>
      <c r="AT52" s="350">
        <f t="shared" ref="AT52" si="340">O52*AS52*$AT$2/1000</f>
        <v>0</v>
      </c>
      <c r="AU52" s="352">
        <v>8.8999999999999996E-2</v>
      </c>
      <c r="AV52" s="350">
        <f t="shared" ref="AV52" si="341">O52*AU52*$AV$2/1000</f>
        <v>0.92544566510000004</v>
      </c>
      <c r="AW52" s="352">
        <v>24.227</v>
      </c>
      <c r="AX52" s="353">
        <f t="shared" ref="AX52" si="342">O52*AW52*$AX$2/1000</f>
        <v>251.70004964440002</v>
      </c>
      <c r="AY52" s="351">
        <f t="shared" ref="AY52" si="343">SUM(AS52+AU52+AW52)</f>
        <v>24.315999999999999</v>
      </c>
      <c r="AZ52" s="349">
        <f t="shared" ref="AZ52" si="344">SUM(AT52+AV52+AX52)</f>
        <v>252.62549530950002</v>
      </c>
      <c r="BA52" s="349">
        <f t="shared" ref="BA52" si="345">SUM(AQ52+AY52)</f>
        <v>24.315999999999999</v>
      </c>
      <c r="BB52" s="349">
        <f t="shared" ref="BB52" si="346">SUM(AR52,AZ52)</f>
        <v>252.62549530950002</v>
      </c>
    </row>
    <row r="53" spans="1:54" s="344" customFormat="1">
      <c r="B53" s="557"/>
      <c r="C53" s="557"/>
      <c r="D53" s="557"/>
      <c r="E53" s="553" t="s">
        <v>2376</v>
      </c>
      <c r="F53" s="24"/>
      <c r="G53" s="530" t="s">
        <v>1166</v>
      </c>
      <c r="H53" s="355" t="s">
        <v>378</v>
      </c>
      <c r="I53" s="554"/>
      <c r="J53" s="115"/>
      <c r="K53" s="554"/>
      <c r="L53" s="183"/>
      <c r="M53" s="554"/>
      <c r="N53" s="183"/>
      <c r="O53" s="554">
        <v>8.39</v>
      </c>
      <c r="P53" s="115"/>
      <c r="Q53" s="349">
        <f t="shared" si="283"/>
        <v>3.1E-2</v>
      </c>
      <c r="R53" s="417">
        <f t="shared" si="108"/>
        <v>0.33848372690000006</v>
      </c>
      <c r="S53" s="349"/>
      <c r="T53" s="349">
        <f t="shared" ref="T53" si="347">I53*S53*$T$2/1000</f>
        <v>0</v>
      </c>
      <c r="U53" s="349"/>
      <c r="V53" s="350">
        <f t="shared" ref="V53" si="348">I53*U53*$V$2/1000</f>
        <v>0</v>
      </c>
      <c r="W53" s="352"/>
      <c r="X53" s="353">
        <f t="shared" si="286"/>
        <v>0</v>
      </c>
      <c r="Y53" s="351">
        <f t="shared" ref="Y53" si="349">SUM(S53+U53+W53)</f>
        <v>0</v>
      </c>
      <c r="Z53" s="350">
        <f t="shared" si="310"/>
        <v>0</v>
      </c>
      <c r="AA53" s="352"/>
      <c r="AB53" s="353">
        <f t="shared" si="288"/>
        <v>0</v>
      </c>
      <c r="AC53" s="352"/>
      <c r="AD53" s="350">
        <f t="shared" si="311"/>
        <v>0</v>
      </c>
      <c r="AE53" s="352"/>
      <c r="AF53" s="353">
        <f t="shared" si="312"/>
        <v>0</v>
      </c>
      <c r="AG53" s="351">
        <f t="shared" si="313"/>
        <v>0</v>
      </c>
      <c r="AH53" s="349">
        <f t="shared" si="314"/>
        <v>0</v>
      </c>
      <c r="AI53" s="349">
        <f t="shared" ref="AI53" si="350">SUM(Y53+AG53)</f>
        <v>0</v>
      </c>
      <c r="AJ53" s="350">
        <f t="shared" ref="AJ53" si="351">SUM(Z53,AH53)</f>
        <v>0</v>
      </c>
      <c r="AK53" s="352"/>
      <c r="AL53" s="350">
        <f t="shared" ref="AL53" si="352">M53*AK53*$AL$2/1000</f>
        <v>0</v>
      </c>
      <c r="AM53" s="354"/>
      <c r="AN53" s="350">
        <f t="shared" si="315"/>
        <v>0</v>
      </c>
      <c r="AO53" s="352"/>
      <c r="AP53" s="353">
        <f t="shared" si="316"/>
        <v>0</v>
      </c>
      <c r="AQ53" s="351">
        <f t="shared" si="317"/>
        <v>0</v>
      </c>
      <c r="AR53" s="349">
        <f t="shared" si="318"/>
        <v>0</v>
      </c>
      <c r="AS53" s="349"/>
      <c r="AT53" s="350">
        <f t="shared" ref="AT53" si="353">O53*AS53*$AT$2/1000</f>
        <v>0</v>
      </c>
      <c r="AU53" s="352">
        <v>3.1E-2</v>
      </c>
      <c r="AV53" s="350">
        <f t="shared" ref="AV53" si="354">O53*AU53*$AV$2/1000</f>
        <v>0.33848372690000006</v>
      </c>
      <c r="AW53" s="352"/>
      <c r="AX53" s="353">
        <f t="shared" ref="AX53" si="355">O53*AW53*$AX$2/1000</f>
        <v>0</v>
      </c>
      <c r="AY53" s="351">
        <f t="shared" si="319"/>
        <v>3.1E-2</v>
      </c>
      <c r="AZ53" s="349">
        <f t="shared" si="320"/>
        <v>0.33848372690000006</v>
      </c>
      <c r="BA53" s="349">
        <f t="shared" ref="BA53" si="356">SUM(AQ53+AY53)</f>
        <v>3.1E-2</v>
      </c>
      <c r="BB53" s="349">
        <f t="shared" ref="BB53" si="357">SUM(AR53,AZ53)</f>
        <v>0.33848372690000006</v>
      </c>
    </row>
    <row r="54" spans="1:54" s="344" customFormat="1">
      <c r="B54" s="557"/>
      <c r="C54" s="557"/>
      <c r="D54" s="557"/>
      <c r="E54" s="103" t="s">
        <v>2352</v>
      </c>
      <c r="F54" s="104"/>
      <c r="G54" s="509" t="s">
        <v>1166</v>
      </c>
      <c r="H54" s="330" t="s">
        <v>378</v>
      </c>
      <c r="I54" s="86"/>
      <c r="J54" s="125"/>
      <c r="K54" s="86"/>
      <c r="L54" s="188"/>
      <c r="M54" s="86"/>
      <c r="N54" s="188"/>
      <c r="O54" s="86">
        <v>8.94</v>
      </c>
      <c r="P54" s="125"/>
      <c r="Q54" s="148">
        <f t="shared" ref="Q54:Q55" si="358">SUM(AI54+BA54)</f>
        <v>36.704999999999998</v>
      </c>
      <c r="R54" s="427">
        <f t="shared" ref="R54:R55" si="359">SUM(AJ54+BB54)</f>
        <v>427.12160139119987</v>
      </c>
      <c r="S54" s="148"/>
      <c r="T54" s="148">
        <f t="shared" ref="T54:T55" si="360">I54*S54*$T$2/1000</f>
        <v>0</v>
      </c>
      <c r="U54" s="148"/>
      <c r="V54" s="205">
        <f t="shared" ref="V54:V55" si="361">I54*U54*$V$2/1000</f>
        <v>0</v>
      </c>
      <c r="W54" s="247"/>
      <c r="X54" s="248">
        <f t="shared" ref="X54:X55" si="362">I54*W54*$X$2/1000</f>
        <v>0</v>
      </c>
      <c r="Y54" s="219">
        <f t="shared" ref="Y54" si="363">SUM(S54+U54+W54)</f>
        <v>0</v>
      </c>
      <c r="Z54" s="205">
        <f t="shared" ref="Z54:Z55" si="364">SUM(T54+V54+X54)</f>
        <v>0</v>
      </c>
      <c r="AA54" s="247"/>
      <c r="AB54" s="248">
        <f t="shared" ref="AB54:AB55" si="365">K54*AA54*$AB$2/1000</f>
        <v>0</v>
      </c>
      <c r="AC54" s="247"/>
      <c r="AD54" s="205">
        <f t="shared" ref="AD54:AD55" si="366">K54*AC54*$AD$2/1000</f>
        <v>0</v>
      </c>
      <c r="AE54" s="247"/>
      <c r="AF54" s="248">
        <f t="shared" ref="AF54:AF55" si="367">K54*AE54*$AF$2/1000</f>
        <v>0</v>
      </c>
      <c r="AG54" s="219">
        <f t="shared" ref="AG54:AG55" si="368">SUM(AA54+AC54+AE54)</f>
        <v>0</v>
      </c>
      <c r="AH54" s="148">
        <f t="shared" ref="AH54:AH55" si="369">SUM(AB54+AD54+AF54)</f>
        <v>0</v>
      </c>
      <c r="AI54" s="148">
        <f t="shared" ref="AI54:AI55" si="370">SUM(Y54+AG54)</f>
        <v>0</v>
      </c>
      <c r="AJ54" s="205">
        <f t="shared" ref="AJ54:AJ55" si="371">SUM(Z54,AH54)</f>
        <v>0</v>
      </c>
      <c r="AK54" s="247"/>
      <c r="AL54" s="205">
        <f t="shared" ref="AL54:AL55" si="372">M54*AK54*$AL$2/1000</f>
        <v>0</v>
      </c>
      <c r="AM54" s="290"/>
      <c r="AN54" s="205">
        <f t="shared" ref="AN54:AN55" si="373">M54*AM54*$AN$2/1000</f>
        <v>0</v>
      </c>
      <c r="AO54" s="247"/>
      <c r="AP54" s="248">
        <f t="shared" ref="AP54:AP55" si="374">M54*AO54*$AP$2/1000</f>
        <v>0</v>
      </c>
      <c r="AQ54" s="219">
        <f t="shared" ref="AQ54:AQ55" si="375">SUM(AK54+AM54+AO54)</f>
        <v>0</v>
      </c>
      <c r="AR54" s="148">
        <f t="shared" ref="AR54:AR55" si="376">SUM(AL54+AN54+AP54)</f>
        <v>0</v>
      </c>
      <c r="AS54" s="148">
        <v>0.98</v>
      </c>
      <c r="AT54" s="205">
        <f t="shared" ref="AT54:AT55" si="377">O54*AS54*$AT$2/1000</f>
        <v>11.833840451999999</v>
      </c>
      <c r="AU54" s="247">
        <f>0.029+0.207</f>
        <v>0.23599999999999999</v>
      </c>
      <c r="AV54" s="205">
        <f t="shared" ref="AV54:AV55" si="378">O54*AU54*$AV$2/1000</f>
        <v>2.7457668743999997</v>
      </c>
      <c r="AW54" s="247">
        <v>35.488999999999997</v>
      </c>
      <c r="AX54" s="248">
        <f t="shared" ref="AX54:AX55" si="379">O54*AW54*$AX$2/1000</f>
        <v>412.54199406479989</v>
      </c>
      <c r="AY54" s="219">
        <f t="shared" ref="AY54:AY55" si="380">SUM(AS54+AU54+AW54)</f>
        <v>36.704999999999998</v>
      </c>
      <c r="AZ54" s="148">
        <f t="shared" ref="AZ54:AZ55" si="381">SUM(AT54+AV54+AX54)</f>
        <v>427.12160139119987</v>
      </c>
      <c r="BA54" s="148">
        <f t="shared" ref="BA54:BA55" si="382">SUM(AQ54+AY54)</f>
        <v>36.704999999999998</v>
      </c>
      <c r="BB54" s="148">
        <f t="shared" ref="BB54:BB55" si="383">SUM(AR54,AZ54)</f>
        <v>427.12160139119987</v>
      </c>
    </row>
    <row r="55" spans="1:54" s="344" customFormat="1">
      <c r="B55" s="557"/>
      <c r="C55" s="557"/>
      <c r="D55" s="557"/>
      <c r="E55" s="553" t="s">
        <v>2385</v>
      </c>
      <c r="F55" s="24"/>
      <c r="G55" s="530"/>
      <c r="H55" s="355"/>
      <c r="I55" s="554"/>
      <c r="J55" s="115"/>
      <c r="K55" s="554"/>
      <c r="L55" s="183"/>
      <c r="M55" s="554"/>
      <c r="N55" s="183"/>
      <c r="O55" s="554">
        <v>9.86</v>
      </c>
      <c r="P55" s="115"/>
      <c r="Q55" s="349">
        <f t="shared" si="358"/>
        <v>15.188000000000001</v>
      </c>
      <c r="R55" s="417">
        <f t="shared" si="359"/>
        <v>194.72171503039999</v>
      </c>
      <c r="S55" s="349"/>
      <c r="T55" s="349">
        <f t="shared" si="360"/>
        <v>0</v>
      </c>
      <c r="U55" s="349"/>
      <c r="V55" s="350">
        <f t="shared" si="361"/>
        <v>0</v>
      </c>
      <c r="W55" s="352"/>
      <c r="X55" s="353">
        <f t="shared" si="362"/>
        <v>0</v>
      </c>
      <c r="Y55" s="351">
        <f t="shared" ref="Y55" si="384">SUM(S55+U55+W55)</f>
        <v>0</v>
      </c>
      <c r="Z55" s="350">
        <f t="shared" si="364"/>
        <v>0</v>
      </c>
      <c r="AA55" s="352"/>
      <c r="AB55" s="353">
        <f t="shared" si="365"/>
        <v>0</v>
      </c>
      <c r="AC55" s="352"/>
      <c r="AD55" s="350">
        <f t="shared" si="366"/>
        <v>0</v>
      </c>
      <c r="AE55" s="352"/>
      <c r="AF55" s="353">
        <f t="shared" si="367"/>
        <v>0</v>
      </c>
      <c r="AG55" s="351">
        <f t="shared" si="368"/>
        <v>0</v>
      </c>
      <c r="AH55" s="349">
        <f t="shared" si="369"/>
        <v>0</v>
      </c>
      <c r="AI55" s="349">
        <f t="shared" si="370"/>
        <v>0</v>
      </c>
      <c r="AJ55" s="350">
        <f t="shared" si="371"/>
        <v>0</v>
      </c>
      <c r="AK55" s="352"/>
      <c r="AL55" s="350">
        <f t="shared" si="372"/>
        <v>0</v>
      </c>
      <c r="AM55" s="354"/>
      <c r="AN55" s="350">
        <f t="shared" si="373"/>
        <v>0</v>
      </c>
      <c r="AO55" s="352"/>
      <c r="AP55" s="353">
        <f t="shared" si="374"/>
        <v>0</v>
      </c>
      <c r="AQ55" s="351">
        <f t="shared" si="375"/>
        <v>0</v>
      </c>
      <c r="AR55" s="349">
        <f t="shared" si="376"/>
        <v>0</v>
      </c>
      <c r="AS55" s="349"/>
      <c r="AT55" s="350">
        <f t="shared" si="377"/>
        <v>0</v>
      </c>
      <c r="AU55" s="352"/>
      <c r="AV55" s="350">
        <f t="shared" si="378"/>
        <v>0</v>
      </c>
      <c r="AW55" s="352">
        <v>15.188000000000001</v>
      </c>
      <c r="AX55" s="353">
        <f t="shared" si="379"/>
        <v>194.72171503039999</v>
      </c>
      <c r="AY55" s="351">
        <f t="shared" si="380"/>
        <v>15.188000000000001</v>
      </c>
      <c r="AZ55" s="349">
        <f t="shared" si="381"/>
        <v>194.72171503039999</v>
      </c>
      <c r="BA55" s="349">
        <f t="shared" si="382"/>
        <v>15.188000000000001</v>
      </c>
      <c r="BB55" s="349">
        <f t="shared" si="383"/>
        <v>194.72171503039999</v>
      </c>
    </row>
    <row r="56" spans="1:54" s="344" customFormat="1">
      <c r="B56" s="557"/>
      <c r="C56" s="557"/>
      <c r="D56" s="557"/>
      <c r="E56" s="553" t="s">
        <v>2353</v>
      </c>
      <c r="F56" s="24"/>
      <c r="G56" s="530" t="s">
        <v>1166</v>
      </c>
      <c r="H56" s="355" t="s">
        <v>378</v>
      </c>
      <c r="I56" s="554"/>
      <c r="J56" s="115"/>
      <c r="K56" s="554"/>
      <c r="L56" s="183"/>
      <c r="M56" s="554"/>
      <c r="N56" s="183"/>
      <c r="O56" s="554">
        <v>9.86</v>
      </c>
      <c r="P56" s="115"/>
      <c r="Q56" s="349">
        <f t="shared" si="283"/>
        <v>0.72099999999999997</v>
      </c>
      <c r="R56" s="417">
        <f t="shared" si="108"/>
        <v>9.5434605745999992</v>
      </c>
      <c r="S56" s="349"/>
      <c r="T56" s="349">
        <f t="shared" ref="T56" si="385">I56*S56*$T$2/1000</f>
        <v>0</v>
      </c>
      <c r="U56" s="349"/>
      <c r="V56" s="350">
        <f t="shared" ref="V56" si="386">I56*U56*$V$2/1000</f>
        <v>0</v>
      </c>
      <c r="W56" s="352"/>
      <c r="X56" s="353">
        <f t="shared" si="286"/>
        <v>0</v>
      </c>
      <c r="Y56" s="351">
        <f t="shared" ref="Y56" si="387">SUM(S56+U56+W56)</f>
        <v>0</v>
      </c>
      <c r="Z56" s="350">
        <f t="shared" si="310"/>
        <v>0</v>
      </c>
      <c r="AA56" s="352"/>
      <c r="AB56" s="353">
        <f t="shared" si="288"/>
        <v>0</v>
      </c>
      <c r="AC56" s="352"/>
      <c r="AD56" s="350">
        <f t="shared" si="311"/>
        <v>0</v>
      </c>
      <c r="AE56" s="352"/>
      <c r="AF56" s="353">
        <f t="shared" si="312"/>
        <v>0</v>
      </c>
      <c r="AG56" s="351">
        <f t="shared" si="313"/>
        <v>0</v>
      </c>
      <c r="AH56" s="349">
        <f t="shared" si="314"/>
        <v>0</v>
      </c>
      <c r="AI56" s="349">
        <f t="shared" ref="AI56" si="388">SUM(Y56+AG56)</f>
        <v>0</v>
      </c>
      <c r="AJ56" s="350">
        <f t="shared" ref="AJ56" si="389">SUM(Z56,AH56)</f>
        <v>0</v>
      </c>
      <c r="AK56" s="352"/>
      <c r="AL56" s="350">
        <f t="shared" ref="AL56" si="390">M56*AK56*$AL$2/1000</f>
        <v>0</v>
      </c>
      <c r="AM56" s="354"/>
      <c r="AN56" s="350">
        <f t="shared" si="315"/>
        <v>0</v>
      </c>
      <c r="AO56" s="352"/>
      <c r="AP56" s="353">
        <f t="shared" si="316"/>
        <v>0</v>
      </c>
      <c r="AQ56" s="351">
        <f t="shared" si="317"/>
        <v>0</v>
      </c>
      <c r="AR56" s="349">
        <f t="shared" si="318"/>
        <v>0</v>
      </c>
      <c r="AS56" s="349">
        <v>0.6</v>
      </c>
      <c r="AT56" s="350">
        <f t="shared" ref="AT56" si="391">O56*AS56*$AT$2/1000</f>
        <v>7.9908003599999997</v>
      </c>
      <c r="AU56" s="352">
        <f>0.027+0.094</f>
        <v>0.121</v>
      </c>
      <c r="AV56" s="350">
        <f t="shared" ref="AV56" si="392">O56*AU56*$AV$2/1000</f>
        <v>1.5526602145999997</v>
      </c>
      <c r="AW56" s="352"/>
      <c r="AX56" s="353">
        <f t="shared" ref="AX56" si="393">O56*AW56*$AX$2/1000</f>
        <v>0</v>
      </c>
      <c r="AY56" s="351">
        <f t="shared" si="319"/>
        <v>0.72099999999999997</v>
      </c>
      <c r="AZ56" s="349">
        <f t="shared" si="320"/>
        <v>9.5434605745999992</v>
      </c>
      <c r="BA56" s="349">
        <f t="shared" ref="BA56" si="394">SUM(AQ56+AY56)</f>
        <v>0.72099999999999997</v>
      </c>
      <c r="BB56" s="349">
        <f t="shared" ref="BB56" si="395">SUM(AR56,AZ56)</f>
        <v>9.5434605745999992</v>
      </c>
    </row>
    <row r="57" spans="1:54" s="344" customFormat="1">
      <c r="B57" s="557"/>
      <c r="C57" s="557"/>
      <c r="D57" s="557"/>
      <c r="E57" s="553" t="s">
        <v>2354</v>
      </c>
      <c r="F57" s="24"/>
      <c r="G57" s="530" t="s">
        <v>1166</v>
      </c>
      <c r="H57" s="355" t="s">
        <v>378</v>
      </c>
      <c r="I57" s="554"/>
      <c r="J57" s="115"/>
      <c r="K57" s="554"/>
      <c r="L57" s="183"/>
      <c r="M57" s="554"/>
      <c r="N57" s="183"/>
      <c r="O57" s="554">
        <v>12.94</v>
      </c>
      <c r="P57" s="115"/>
      <c r="Q57" s="349">
        <f t="shared" ref="Q57" si="396">SUM(AI57+BA57)</f>
        <v>5.2420000000000009</v>
      </c>
      <c r="R57" s="417">
        <f t="shared" ref="R57" si="397">SUM(AJ57+BB57)</f>
        <v>88.493570704400014</v>
      </c>
      <c r="S57" s="349"/>
      <c r="T57" s="349">
        <f t="shared" ref="T57" si="398">I57*S57*$T$2/1000</f>
        <v>0</v>
      </c>
      <c r="U57" s="349"/>
      <c r="V57" s="350">
        <f t="shared" ref="V57" si="399">I57*U57*$V$2/1000</f>
        <v>0</v>
      </c>
      <c r="W57" s="352"/>
      <c r="X57" s="353">
        <f t="shared" ref="X57" si="400">I57*W57*$X$2/1000</f>
        <v>0</v>
      </c>
      <c r="Y57" s="351">
        <f t="shared" ref="Y57" si="401">SUM(S57+U57+W57)</f>
        <v>0</v>
      </c>
      <c r="Z57" s="350">
        <f t="shared" ref="Z57" si="402">SUM(T57+V57+X57)</f>
        <v>0</v>
      </c>
      <c r="AA57" s="352"/>
      <c r="AB57" s="353">
        <f t="shared" ref="AB57" si="403">K57*AA57*$AB$2/1000</f>
        <v>0</v>
      </c>
      <c r="AC57" s="352"/>
      <c r="AD57" s="350">
        <f t="shared" ref="AD57" si="404">K57*AC57*$AD$2/1000</f>
        <v>0</v>
      </c>
      <c r="AE57" s="352"/>
      <c r="AF57" s="353">
        <f t="shared" ref="AF57" si="405">K57*AE57*$AF$2/1000</f>
        <v>0</v>
      </c>
      <c r="AG57" s="351">
        <f t="shared" ref="AG57" si="406">SUM(AA57+AC57+AE57)</f>
        <v>0</v>
      </c>
      <c r="AH57" s="349">
        <f t="shared" ref="AH57" si="407">SUM(AB57+AD57+AF57)</f>
        <v>0</v>
      </c>
      <c r="AI57" s="349">
        <f t="shared" ref="AI57" si="408">SUM(Y57+AG57)</f>
        <v>0</v>
      </c>
      <c r="AJ57" s="350">
        <f t="shared" ref="AJ57" si="409">SUM(Z57,AH57)</f>
        <v>0</v>
      </c>
      <c r="AK57" s="352"/>
      <c r="AL57" s="350">
        <f t="shared" ref="AL57" si="410">M57*AK57*$AL$2/1000</f>
        <v>0</v>
      </c>
      <c r="AM57" s="354"/>
      <c r="AN57" s="350">
        <f t="shared" ref="AN57" si="411">M57*AM57*$AN$2/1000</f>
        <v>0</v>
      </c>
      <c r="AO57" s="352"/>
      <c r="AP57" s="353">
        <f t="shared" ref="AP57" si="412">M57*AO57*$AP$2/1000</f>
        <v>0</v>
      </c>
      <c r="AQ57" s="351">
        <f t="shared" ref="AQ57" si="413">SUM(AK57+AM57+AO57)</f>
        <v>0</v>
      </c>
      <c r="AR57" s="349">
        <f t="shared" ref="AR57" si="414">SUM(AL57+AN57+AP57)</f>
        <v>0</v>
      </c>
      <c r="AS57" s="349">
        <v>0.45</v>
      </c>
      <c r="AT57" s="350">
        <f t="shared" ref="AT57" si="415">O57*AS57*$AT$2/1000</f>
        <v>7.8651843299999991</v>
      </c>
      <c r="AU57" s="352"/>
      <c r="AV57" s="350">
        <f t="shared" ref="AV57" si="416">O57*AU57*$AV$2/1000</f>
        <v>0</v>
      </c>
      <c r="AW57" s="352">
        <f>0.025+4.767</f>
        <v>4.7920000000000007</v>
      </c>
      <c r="AX57" s="353">
        <f t="shared" ref="AX57" si="417">O57*AW57*$AX$2/1000</f>
        <v>80.628386374400009</v>
      </c>
      <c r="AY57" s="351">
        <f t="shared" ref="AY57" si="418">SUM(AS57+AU57+AW57)</f>
        <v>5.2420000000000009</v>
      </c>
      <c r="AZ57" s="349">
        <f t="shared" ref="AZ57" si="419">SUM(AT57+AV57+AX57)</f>
        <v>88.493570704400014</v>
      </c>
      <c r="BA57" s="349">
        <f t="shared" ref="BA57" si="420">SUM(AQ57+AY57)</f>
        <v>5.2420000000000009</v>
      </c>
      <c r="BB57" s="349">
        <f t="shared" ref="BB57" si="421">SUM(AR57,AZ57)</f>
        <v>88.493570704400014</v>
      </c>
    </row>
    <row r="58" spans="1:54" s="344" customFormat="1">
      <c r="B58" s="557"/>
      <c r="C58" s="557"/>
      <c r="D58" s="557"/>
      <c r="E58" s="59" t="s">
        <v>2355</v>
      </c>
      <c r="F58" s="41"/>
      <c r="G58" s="74" t="s">
        <v>1166</v>
      </c>
      <c r="H58" s="317" t="s">
        <v>378</v>
      </c>
      <c r="I58" s="66"/>
      <c r="J58" s="121"/>
      <c r="K58" s="66"/>
      <c r="L58" s="187"/>
      <c r="M58" s="66"/>
      <c r="N58" s="187"/>
      <c r="O58" s="66">
        <v>17.22</v>
      </c>
      <c r="P58" s="121"/>
      <c r="Q58" s="108">
        <f t="shared" si="283"/>
        <v>0.32999999999999996</v>
      </c>
      <c r="R58" s="418">
        <f t="shared" si="108"/>
        <v>7.6494925079999998</v>
      </c>
      <c r="S58" s="108"/>
      <c r="T58" s="108">
        <f t="shared" ref="T58" si="422">I58*S58*$T$2/1000</f>
        <v>0</v>
      </c>
      <c r="U58" s="108"/>
      <c r="V58" s="201">
        <f t="shared" ref="V58" si="423">I58*U58*$V$2/1000</f>
        <v>0</v>
      </c>
      <c r="W58" s="236"/>
      <c r="X58" s="237">
        <f t="shared" si="286"/>
        <v>0</v>
      </c>
      <c r="Y58" s="214">
        <f t="shared" ref="Y58" si="424">SUM(S58+U58+W58)</f>
        <v>0</v>
      </c>
      <c r="Z58" s="201">
        <f t="shared" si="310"/>
        <v>0</v>
      </c>
      <c r="AA58" s="236"/>
      <c r="AB58" s="237">
        <f t="shared" si="288"/>
        <v>0</v>
      </c>
      <c r="AC58" s="236"/>
      <c r="AD58" s="201">
        <f t="shared" si="311"/>
        <v>0</v>
      </c>
      <c r="AE58" s="236"/>
      <c r="AF58" s="237">
        <f t="shared" si="312"/>
        <v>0</v>
      </c>
      <c r="AG58" s="214">
        <f t="shared" si="313"/>
        <v>0</v>
      </c>
      <c r="AH58" s="108">
        <f t="shared" si="314"/>
        <v>0</v>
      </c>
      <c r="AI58" s="108">
        <f t="shared" ref="AI58" si="425">SUM(Y58+AG58)</f>
        <v>0</v>
      </c>
      <c r="AJ58" s="201">
        <f t="shared" ref="AJ58" si="426">SUM(Z58,AH58)</f>
        <v>0</v>
      </c>
      <c r="AK58" s="236"/>
      <c r="AL58" s="201">
        <f t="shared" ref="AL58" si="427">M58*AK58*$AL$2/1000</f>
        <v>0</v>
      </c>
      <c r="AM58" s="285"/>
      <c r="AN58" s="201">
        <f t="shared" si="315"/>
        <v>0</v>
      </c>
      <c r="AO58" s="236"/>
      <c r="AP58" s="237">
        <f t="shared" si="316"/>
        <v>0</v>
      </c>
      <c r="AQ58" s="214">
        <f t="shared" si="317"/>
        <v>0</v>
      </c>
      <c r="AR58" s="108">
        <f t="shared" si="318"/>
        <v>0</v>
      </c>
      <c r="AS58" s="108">
        <v>0.3</v>
      </c>
      <c r="AT58" s="201">
        <f t="shared" ref="AT58" si="428">O58*AS58*$AT$2/1000</f>
        <v>6.9777678600000002</v>
      </c>
      <c r="AU58" s="236"/>
      <c r="AV58" s="201">
        <f t="shared" ref="AV58" si="429">O58*AU58*$AV$2/1000</f>
        <v>0</v>
      </c>
      <c r="AW58" s="236">
        <f>0.015+0.015</f>
        <v>0.03</v>
      </c>
      <c r="AX58" s="237">
        <f t="shared" ref="AX58" si="430">O58*AW58*$AX$2/1000</f>
        <v>0.67172464799999987</v>
      </c>
      <c r="AY58" s="214">
        <f t="shared" si="319"/>
        <v>0.32999999999999996</v>
      </c>
      <c r="AZ58" s="108">
        <f t="shared" si="320"/>
        <v>7.6494925079999998</v>
      </c>
      <c r="BA58" s="108">
        <f t="shared" ref="BA58" si="431">SUM(AQ58+AY58)</f>
        <v>0.32999999999999996</v>
      </c>
      <c r="BB58" s="108">
        <f t="shared" ref="BB58" si="432">SUM(AR58,AZ58)</f>
        <v>7.6494925079999998</v>
      </c>
    </row>
    <row r="59" spans="1:54">
      <c r="A59" s="612">
        <v>39</v>
      </c>
      <c r="B59" s="30"/>
      <c r="C59" s="30"/>
      <c r="D59" s="31"/>
      <c r="E59" s="398" t="s">
        <v>344</v>
      </c>
      <c r="F59" s="32"/>
      <c r="G59" s="45"/>
      <c r="H59" s="315"/>
      <c r="I59" s="33"/>
      <c r="J59" s="112"/>
      <c r="K59" s="87"/>
      <c r="L59" s="180"/>
      <c r="M59" s="33"/>
      <c r="N59" s="180"/>
      <c r="O59" s="158"/>
      <c r="P59" s="112"/>
      <c r="Q59" s="135">
        <f>SUM(Q30:Q58)</f>
        <v>864.35900000000004</v>
      </c>
      <c r="R59" s="135">
        <f>SUM(R30:R58)</f>
        <v>23778.0026013151</v>
      </c>
      <c r="S59" s="135">
        <f>SUM(S30:S58)</f>
        <v>85.554000000000002</v>
      </c>
      <c r="T59" s="135">
        <f t="shared" ref="T59:BB59" si="433">SUM(T30:T58)</f>
        <v>2531.2878466505999</v>
      </c>
      <c r="U59" s="135">
        <f t="shared" si="433"/>
        <v>66.804999999999993</v>
      </c>
      <c r="V59" s="135">
        <f t="shared" si="433"/>
        <v>2081.2357817621996</v>
      </c>
      <c r="W59" s="135">
        <f t="shared" si="433"/>
        <v>54.115000000000002</v>
      </c>
      <c r="X59" s="135">
        <f t="shared" si="433"/>
        <v>1659.2709129020998</v>
      </c>
      <c r="Y59" s="135">
        <f t="shared" si="433"/>
        <v>206.47399999999999</v>
      </c>
      <c r="Z59" s="135">
        <f t="shared" si="433"/>
        <v>6271.7945413149</v>
      </c>
      <c r="AA59" s="135">
        <f t="shared" si="433"/>
        <v>69.817999999999984</v>
      </c>
      <c r="AB59" s="135">
        <f t="shared" si="433"/>
        <v>2170.5604382863999</v>
      </c>
      <c r="AC59" s="135">
        <f t="shared" si="433"/>
        <v>55.78</v>
      </c>
      <c r="AD59" s="135">
        <f t="shared" si="433"/>
        <v>1694.5078188983998</v>
      </c>
      <c r="AE59" s="135">
        <f t="shared" si="433"/>
        <v>76.36399999999999</v>
      </c>
      <c r="AF59" s="135">
        <f t="shared" si="433"/>
        <v>2333.0213993097</v>
      </c>
      <c r="AG59" s="135">
        <f t="shared" si="433"/>
        <v>201.96200000000002</v>
      </c>
      <c r="AH59" s="135">
        <f t="shared" si="433"/>
        <v>6198.0896564945006</v>
      </c>
      <c r="AI59" s="135">
        <f t="shared" si="433"/>
        <v>408.43599999999998</v>
      </c>
      <c r="AJ59" s="135">
        <f t="shared" si="433"/>
        <v>12469.884197809402</v>
      </c>
      <c r="AK59" s="135">
        <f t="shared" si="433"/>
        <v>80.123999999999995</v>
      </c>
      <c r="AL59" s="135">
        <f t="shared" si="433"/>
        <v>2391.7701468234</v>
      </c>
      <c r="AM59" s="135">
        <f t="shared" si="433"/>
        <v>66.059999999999988</v>
      </c>
      <c r="AN59" s="135">
        <f t="shared" si="433"/>
        <v>2009.5905047399999</v>
      </c>
      <c r="AO59" s="135">
        <f t="shared" si="433"/>
        <v>45.04</v>
      </c>
      <c r="AP59" s="135">
        <f t="shared" si="433"/>
        <v>1366.0622078220001</v>
      </c>
      <c r="AQ59" s="135">
        <f t="shared" si="433"/>
        <v>191.22399999999999</v>
      </c>
      <c r="AR59" s="135">
        <f t="shared" si="433"/>
        <v>5767.4228593854004</v>
      </c>
      <c r="AS59" s="135">
        <f t="shared" si="433"/>
        <v>36.374000000000002</v>
      </c>
      <c r="AT59" s="135">
        <f t="shared" si="433"/>
        <v>1042.8541642421001</v>
      </c>
      <c r="AU59" s="135">
        <f t="shared" si="433"/>
        <v>53.369</v>
      </c>
      <c r="AV59" s="135">
        <f t="shared" si="433"/>
        <v>1371.5492056398</v>
      </c>
      <c r="AW59" s="135">
        <f t="shared" si="433"/>
        <v>174.95599999999999</v>
      </c>
      <c r="AX59" s="135">
        <f t="shared" si="433"/>
        <v>3126.2921742384001</v>
      </c>
      <c r="AY59" s="135">
        <f t="shared" si="433"/>
        <v>264.69900000000001</v>
      </c>
      <c r="AZ59" s="135">
        <f t="shared" si="433"/>
        <v>5540.6955441202999</v>
      </c>
      <c r="BA59" s="135">
        <f t="shared" si="433"/>
        <v>455.92299999999989</v>
      </c>
      <c r="BB59" s="135">
        <f t="shared" si="433"/>
        <v>11308.118403505699</v>
      </c>
    </row>
    <row r="60" spans="1:54">
      <c r="A60" s="612">
        <v>40</v>
      </c>
      <c r="B60" s="15"/>
      <c r="C60" s="16"/>
      <c r="D60" s="383" t="s">
        <v>613</v>
      </c>
      <c r="E60" s="347" t="s">
        <v>123</v>
      </c>
      <c r="F60" s="384" t="s">
        <v>17</v>
      </c>
      <c r="G60" s="384" t="s">
        <v>1170</v>
      </c>
      <c r="H60" s="321" t="s">
        <v>378</v>
      </c>
      <c r="I60" s="51">
        <v>2.61</v>
      </c>
      <c r="J60" s="182"/>
      <c r="K60" s="51">
        <v>2.61</v>
      </c>
      <c r="L60" s="182"/>
      <c r="M60" s="51">
        <v>2.61</v>
      </c>
      <c r="N60" s="182"/>
      <c r="O60" s="51">
        <v>2.61</v>
      </c>
      <c r="P60" s="182"/>
      <c r="Q60" s="141">
        <f t="shared" ref="Q60:R92" si="434">SUM(AI60+BA60)</f>
        <v>0</v>
      </c>
      <c r="R60" s="414">
        <f t="shared" si="434"/>
        <v>0</v>
      </c>
      <c r="S60" s="141"/>
      <c r="T60" s="141">
        <f t="shared" ref="T60:T92" si="435">I60*S60*$T$2/1000</f>
        <v>0</v>
      </c>
      <c r="U60" s="141"/>
      <c r="V60" s="141">
        <f t="shared" ref="V60:V92" si="436">I60*U60*$V$2/1000</f>
        <v>0</v>
      </c>
      <c r="W60" s="141"/>
      <c r="X60" s="141">
        <f t="shared" ref="X60:X92" si="437">I60*W60*$X$2/1000</f>
        <v>0</v>
      </c>
      <c r="Y60" s="141">
        <f t="shared" ref="Y60:Z92" si="438">SUM(S60+U60+W60)</f>
        <v>0</v>
      </c>
      <c r="Z60" s="141">
        <f t="shared" si="438"/>
        <v>0</v>
      </c>
      <c r="AA60" s="141"/>
      <c r="AB60" s="141">
        <f t="shared" ref="AB60:AB92" si="439">K60*AA60*$AB$2/1000</f>
        <v>0</v>
      </c>
      <c r="AC60" s="141"/>
      <c r="AD60" s="141">
        <f t="shared" ref="AD60:AD92" si="440">K60*AC60*$AD$2/1000</f>
        <v>0</v>
      </c>
      <c r="AE60" s="141"/>
      <c r="AF60" s="141">
        <f>K60*AE60*$AF$2/1000</f>
        <v>0</v>
      </c>
      <c r="AG60" s="141">
        <f t="shared" ref="AG60:AH92" si="441">SUM(AA60+AC60+AE60)</f>
        <v>0</v>
      </c>
      <c r="AH60" s="141">
        <f t="shared" si="441"/>
        <v>0</v>
      </c>
      <c r="AI60" s="141">
        <f t="shared" ref="AI60:AI92" si="442">SUM(Y60+AG60)</f>
        <v>0</v>
      </c>
      <c r="AJ60" s="141">
        <f t="shared" ref="AJ60:AJ92" si="443">SUM(Z60,AH60)</f>
        <v>0</v>
      </c>
      <c r="AK60" s="141"/>
      <c r="AL60" s="141">
        <f t="shared" ref="AL60:AL92" si="444">M60*AK60*$AL$2/1000</f>
        <v>0</v>
      </c>
      <c r="AM60" s="141"/>
      <c r="AN60" s="141">
        <f t="shared" ref="AN60:AN72" si="445">M60*AM60*$AN$2/1000</f>
        <v>0</v>
      </c>
      <c r="AO60" s="141"/>
      <c r="AP60" s="141">
        <f t="shared" ref="AP60:AP92" si="446">M60*AO60*$AP$2/1000</f>
        <v>0</v>
      </c>
      <c r="AQ60" s="141">
        <f t="shared" ref="AQ60:AR92" si="447">SUM(AK60+AM60+AO60)</f>
        <v>0</v>
      </c>
      <c r="AR60" s="141">
        <f t="shared" si="447"/>
        <v>0</v>
      </c>
      <c r="AS60" s="141"/>
      <c r="AT60" s="141">
        <f t="shared" ref="AT60:AT92" si="448">O60*AS60*$AT$2/1000</f>
        <v>0</v>
      </c>
      <c r="AU60" s="141"/>
      <c r="AV60" s="141">
        <f t="shared" ref="AV60:AV92" si="449">O60*AU60*$AV$2/1000</f>
        <v>0</v>
      </c>
      <c r="AW60" s="141"/>
      <c r="AX60" s="141">
        <f t="shared" ref="AX60:AX92" si="450">O60*AW60*$AX$2/1000</f>
        <v>0</v>
      </c>
      <c r="AY60" s="141">
        <f t="shared" ref="AY60:AZ92" si="451">SUM(AS60+AU60+AW60)</f>
        <v>0</v>
      </c>
      <c r="AZ60" s="141">
        <f t="shared" si="451"/>
        <v>0</v>
      </c>
      <c r="BA60" s="141">
        <f t="shared" ref="BA60:BA92" si="452">SUM(AQ60+AY60)</f>
        <v>0</v>
      </c>
      <c r="BB60" s="141">
        <f t="shared" ref="BB60:BB92" si="453">SUM(AR60,AZ60)</f>
        <v>0</v>
      </c>
    </row>
    <row r="61" spans="1:54">
      <c r="A61" s="612">
        <v>41</v>
      </c>
      <c r="B61" s="15"/>
      <c r="C61" s="22"/>
      <c r="D61" s="48"/>
      <c r="E61" s="553" t="s">
        <v>124</v>
      </c>
      <c r="F61" s="530" t="s">
        <v>125</v>
      </c>
      <c r="G61" s="530" t="s">
        <v>1169</v>
      </c>
      <c r="H61" s="307" t="s">
        <v>378</v>
      </c>
      <c r="I61" s="20">
        <v>2.76</v>
      </c>
      <c r="J61" s="178"/>
      <c r="K61" s="20">
        <v>2.76</v>
      </c>
      <c r="L61" s="178"/>
      <c r="M61" s="20">
        <v>2.76</v>
      </c>
      <c r="N61" s="178"/>
      <c r="O61" s="20">
        <v>2.76</v>
      </c>
      <c r="P61" s="178"/>
      <c r="Q61" s="109">
        <f t="shared" si="434"/>
        <v>0</v>
      </c>
      <c r="R61" s="415">
        <f t="shared" si="434"/>
        <v>0</v>
      </c>
      <c r="S61" s="109"/>
      <c r="T61" s="109">
        <f t="shared" si="435"/>
        <v>0</v>
      </c>
      <c r="U61" s="109"/>
      <c r="V61" s="109">
        <f t="shared" si="436"/>
        <v>0</v>
      </c>
      <c r="W61" s="109"/>
      <c r="X61" s="109">
        <f>I61*W61*$X$2/1000</f>
        <v>0</v>
      </c>
      <c r="Y61" s="109">
        <f t="shared" si="438"/>
        <v>0</v>
      </c>
      <c r="Z61" s="109">
        <f t="shared" si="438"/>
        <v>0</v>
      </c>
      <c r="AA61" s="109"/>
      <c r="AB61" s="109">
        <f t="shared" si="439"/>
        <v>0</v>
      </c>
      <c r="AC61" s="109"/>
      <c r="AD61" s="109">
        <f>K61*AC61*$AD$2/1000</f>
        <v>0</v>
      </c>
      <c r="AE61" s="109"/>
      <c r="AF61" s="109">
        <f t="shared" ref="AF61:AF78" si="454">K61*AE61*$AF$2/1000</f>
        <v>0</v>
      </c>
      <c r="AG61" s="109">
        <f t="shared" si="441"/>
        <v>0</v>
      </c>
      <c r="AH61" s="109">
        <f t="shared" si="441"/>
        <v>0</v>
      </c>
      <c r="AI61" s="109">
        <f t="shared" si="442"/>
        <v>0</v>
      </c>
      <c r="AJ61" s="109">
        <f t="shared" si="443"/>
        <v>0</v>
      </c>
      <c r="AK61" s="109"/>
      <c r="AL61" s="109">
        <f t="shared" si="444"/>
        <v>0</v>
      </c>
      <c r="AM61" s="109"/>
      <c r="AN61" s="109">
        <f t="shared" si="445"/>
        <v>0</v>
      </c>
      <c r="AO61" s="109"/>
      <c r="AP61" s="109">
        <f t="shared" si="446"/>
        <v>0</v>
      </c>
      <c r="AQ61" s="109">
        <f t="shared" si="447"/>
        <v>0</v>
      </c>
      <c r="AR61" s="109">
        <f t="shared" si="447"/>
        <v>0</v>
      </c>
      <c r="AS61" s="109"/>
      <c r="AT61" s="109">
        <f t="shared" si="448"/>
        <v>0</v>
      </c>
      <c r="AU61" s="109"/>
      <c r="AV61" s="109">
        <f t="shared" si="449"/>
        <v>0</v>
      </c>
      <c r="AW61" s="109"/>
      <c r="AX61" s="109">
        <f t="shared" si="450"/>
        <v>0</v>
      </c>
      <c r="AY61" s="109">
        <f t="shared" si="451"/>
        <v>0</v>
      </c>
      <c r="AZ61" s="109">
        <f t="shared" si="451"/>
        <v>0</v>
      </c>
      <c r="BA61" s="109">
        <f t="shared" si="452"/>
        <v>0</v>
      </c>
      <c r="BB61" s="109">
        <f t="shared" si="453"/>
        <v>0</v>
      </c>
    </row>
    <row r="62" spans="1:54" s="344" customFormat="1">
      <c r="A62" s="612">
        <v>42</v>
      </c>
      <c r="B62" s="16"/>
      <c r="C62" s="16"/>
      <c r="D62" s="17"/>
      <c r="E62" s="553" t="s">
        <v>939</v>
      </c>
      <c r="F62" s="530" t="s">
        <v>917</v>
      </c>
      <c r="G62" s="530" t="s">
        <v>1169</v>
      </c>
      <c r="H62" s="355" t="s">
        <v>378</v>
      </c>
      <c r="I62" s="554">
        <v>3.11</v>
      </c>
      <c r="J62" s="183"/>
      <c r="K62" s="554">
        <v>3.11</v>
      </c>
      <c r="L62" s="183"/>
      <c r="M62" s="554">
        <v>3.11</v>
      </c>
      <c r="N62" s="183"/>
      <c r="O62" s="554">
        <v>3.11</v>
      </c>
      <c r="P62" s="183"/>
      <c r="Q62" s="349">
        <f t="shared" ref="Q62:R63" si="455">SUM(AI62+BA62)</f>
        <v>0</v>
      </c>
      <c r="R62" s="417">
        <f t="shared" si="455"/>
        <v>0</v>
      </c>
      <c r="S62" s="349"/>
      <c r="T62" s="349">
        <f t="shared" si="435"/>
        <v>0</v>
      </c>
      <c r="U62" s="349"/>
      <c r="V62" s="349">
        <f t="shared" si="436"/>
        <v>0</v>
      </c>
      <c r="W62" s="349"/>
      <c r="X62" s="349">
        <f t="shared" ref="X62:X68" si="456">I62*W62*$X$2/1000</f>
        <v>0</v>
      </c>
      <c r="Y62" s="349">
        <f t="shared" si="438"/>
        <v>0</v>
      </c>
      <c r="Z62" s="349">
        <f t="shared" ref="Z62:Z68" si="457">SUM(T62+V62+X62)</f>
        <v>0</v>
      </c>
      <c r="AA62" s="349"/>
      <c r="AB62" s="349">
        <f t="shared" si="439"/>
        <v>0</v>
      </c>
      <c r="AC62" s="349"/>
      <c r="AD62" s="349">
        <f t="shared" ref="AD62:AD68" si="458">K62*AC62*$AD$2/1000</f>
        <v>0</v>
      </c>
      <c r="AE62" s="349"/>
      <c r="AF62" s="109">
        <f t="shared" si="454"/>
        <v>0</v>
      </c>
      <c r="AG62" s="349">
        <f t="shared" si="441"/>
        <v>0</v>
      </c>
      <c r="AH62" s="349">
        <f t="shared" ref="AH62:AH68" si="459">SUM(AB62+AD62+AF62)</f>
        <v>0</v>
      </c>
      <c r="AI62" s="349">
        <f t="shared" si="442"/>
        <v>0</v>
      </c>
      <c r="AJ62" s="349">
        <f t="shared" si="443"/>
        <v>0</v>
      </c>
      <c r="AK62" s="349"/>
      <c r="AL62" s="349">
        <f t="shared" ref="AL62:AL68" si="460">M62*AK62*$AL$2/1000</f>
        <v>0</v>
      </c>
      <c r="AM62" s="349"/>
      <c r="AN62" s="349">
        <f t="shared" si="445"/>
        <v>0</v>
      </c>
      <c r="AO62" s="349"/>
      <c r="AP62" s="349">
        <f t="shared" si="446"/>
        <v>0</v>
      </c>
      <c r="AQ62" s="349">
        <f t="shared" si="447"/>
        <v>0</v>
      </c>
      <c r="AR62" s="349">
        <f t="shared" ref="AR62:AR68" si="461">SUM(AL62+AN62+AP62)</f>
        <v>0</v>
      </c>
      <c r="AS62" s="349"/>
      <c r="AT62" s="349">
        <f t="shared" si="448"/>
        <v>0</v>
      </c>
      <c r="AU62" s="349"/>
      <c r="AV62" s="349">
        <f t="shared" si="449"/>
        <v>0</v>
      </c>
      <c r="AW62" s="349"/>
      <c r="AX62" s="349">
        <f t="shared" si="450"/>
        <v>0</v>
      </c>
      <c r="AY62" s="349">
        <f t="shared" si="451"/>
        <v>0</v>
      </c>
      <c r="AZ62" s="349">
        <f t="shared" ref="AZ62:AZ66" si="462">SUM(AT62+AV62+AX62)</f>
        <v>0</v>
      </c>
      <c r="BA62" s="349">
        <f t="shared" si="452"/>
        <v>0</v>
      </c>
      <c r="BB62" s="349">
        <f t="shared" si="453"/>
        <v>0</v>
      </c>
    </row>
    <row r="63" spans="1:54" s="344" customFormat="1">
      <c r="A63" s="612">
        <v>43</v>
      </c>
      <c r="B63" s="559"/>
      <c r="C63" s="559"/>
      <c r="D63" s="17"/>
      <c r="E63" s="553" t="s">
        <v>955</v>
      </c>
      <c r="F63" s="530" t="s">
        <v>954</v>
      </c>
      <c r="G63" s="530" t="s">
        <v>1169</v>
      </c>
      <c r="H63" s="355" t="s">
        <v>378</v>
      </c>
      <c r="I63" s="554">
        <v>3.36</v>
      </c>
      <c r="J63" s="183"/>
      <c r="K63" s="554">
        <v>3.36</v>
      </c>
      <c r="L63" s="183"/>
      <c r="M63" s="554">
        <v>3.36</v>
      </c>
      <c r="N63" s="183"/>
      <c r="O63" s="554">
        <v>3.36</v>
      </c>
      <c r="P63" s="554"/>
      <c r="Q63" s="349">
        <f t="shared" si="455"/>
        <v>5.9670000000000005</v>
      </c>
      <c r="R63" s="417">
        <f t="shared" si="455"/>
        <v>26.344822123199997</v>
      </c>
      <c r="S63" s="349">
        <v>1.012</v>
      </c>
      <c r="T63" s="349">
        <f t="shared" si="435"/>
        <v>4.2357446208000002</v>
      </c>
      <c r="U63" s="349"/>
      <c r="V63" s="349">
        <f t="shared" si="436"/>
        <v>0</v>
      </c>
      <c r="W63" s="349"/>
      <c r="X63" s="349">
        <f t="shared" si="456"/>
        <v>0</v>
      </c>
      <c r="Y63" s="349">
        <f t="shared" si="438"/>
        <v>1.012</v>
      </c>
      <c r="Z63" s="349">
        <f t="shared" si="457"/>
        <v>4.2357446208000002</v>
      </c>
      <c r="AA63" s="349"/>
      <c r="AB63" s="349">
        <f t="shared" ref="AB63" si="463">K63*AA63*$AB$2/1000</f>
        <v>0</v>
      </c>
      <c r="AC63" s="349"/>
      <c r="AD63" s="349">
        <f t="shared" si="458"/>
        <v>0</v>
      </c>
      <c r="AE63" s="349"/>
      <c r="AF63" s="109">
        <f t="shared" si="454"/>
        <v>0</v>
      </c>
      <c r="AG63" s="349">
        <f t="shared" si="441"/>
        <v>0</v>
      </c>
      <c r="AH63" s="349">
        <f t="shared" si="459"/>
        <v>0</v>
      </c>
      <c r="AI63" s="349">
        <f t="shared" si="442"/>
        <v>1.012</v>
      </c>
      <c r="AJ63" s="349">
        <f t="shared" si="443"/>
        <v>4.2357446208000002</v>
      </c>
      <c r="AK63" s="349"/>
      <c r="AL63" s="349">
        <f t="shared" si="460"/>
        <v>0</v>
      </c>
      <c r="AM63" s="349"/>
      <c r="AN63" s="349">
        <f t="shared" si="445"/>
        <v>0</v>
      </c>
      <c r="AO63" s="349">
        <v>1.667</v>
      </c>
      <c r="AP63" s="349">
        <f t="shared" si="446"/>
        <v>7.4707738560000001</v>
      </c>
      <c r="AQ63" s="349">
        <f t="shared" si="447"/>
        <v>1.667</v>
      </c>
      <c r="AR63" s="349">
        <f t="shared" si="461"/>
        <v>7.4707738560000001</v>
      </c>
      <c r="AS63" s="349">
        <v>1.5840000000000001</v>
      </c>
      <c r="AT63" s="349">
        <f t="shared" si="448"/>
        <v>7.1888027904000005</v>
      </c>
      <c r="AU63" s="349">
        <v>1.2709999999999999</v>
      </c>
      <c r="AV63" s="349">
        <f t="shared" si="449"/>
        <v>5.5577494895999999</v>
      </c>
      <c r="AW63" s="349">
        <v>0.433</v>
      </c>
      <c r="AX63" s="349">
        <f>O63*AW63*$AX$2/1000</f>
        <v>1.8917513663999999</v>
      </c>
      <c r="AY63" s="349">
        <f t="shared" si="451"/>
        <v>3.2879999999999998</v>
      </c>
      <c r="AZ63" s="349">
        <f t="shared" si="462"/>
        <v>14.638303646399999</v>
      </c>
      <c r="BA63" s="349">
        <f t="shared" si="452"/>
        <v>4.9550000000000001</v>
      </c>
      <c r="BB63" s="349">
        <f t="shared" si="453"/>
        <v>22.109077502399998</v>
      </c>
    </row>
    <row r="64" spans="1:54" s="344" customFormat="1">
      <c r="A64" s="612">
        <v>46</v>
      </c>
      <c r="B64" s="559"/>
      <c r="C64" s="559"/>
      <c r="D64" s="17"/>
      <c r="E64" s="553" t="s">
        <v>2012</v>
      </c>
      <c r="F64" s="530" t="s">
        <v>2013</v>
      </c>
      <c r="G64" s="530" t="s">
        <v>2009</v>
      </c>
      <c r="H64" s="355" t="s">
        <v>378</v>
      </c>
      <c r="I64" s="554">
        <v>3.47</v>
      </c>
      <c r="J64" s="183"/>
      <c r="K64" s="554">
        <v>3.47</v>
      </c>
      <c r="L64" s="183"/>
      <c r="M64" s="554">
        <v>3.47</v>
      </c>
      <c r="N64" s="183"/>
      <c r="O64" s="554">
        <v>3.47</v>
      </c>
      <c r="P64" s="183"/>
      <c r="Q64" s="349">
        <f t="shared" ref="Q64" si="464">SUM(AI64+BA64)</f>
        <v>0</v>
      </c>
      <c r="R64" s="417">
        <f t="shared" ref="R64" si="465">SUM(AJ64+BB64)</f>
        <v>0</v>
      </c>
      <c r="S64" s="349"/>
      <c r="T64" s="349">
        <f t="shared" ref="T64:T65" si="466">I64*S64*$T$2/1000</f>
        <v>0</v>
      </c>
      <c r="U64" s="349"/>
      <c r="V64" s="349">
        <f t="shared" ref="V64:V65" si="467">I64*U64*$V$2/1000</f>
        <v>0</v>
      </c>
      <c r="W64" s="349"/>
      <c r="X64" s="349">
        <f t="shared" ref="X64" si="468">I64*W64*$X$2/1000</f>
        <v>0</v>
      </c>
      <c r="Y64" s="349">
        <f t="shared" ref="Y64:Y65" si="469">SUM(S64+U64+W64)</f>
        <v>0</v>
      </c>
      <c r="Z64" s="349">
        <f t="shared" si="457"/>
        <v>0</v>
      </c>
      <c r="AA64" s="349"/>
      <c r="AB64" s="349">
        <f t="shared" ref="AB64:AB65" si="470">K64*AA64*$AB$2/1000</f>
        <v>0</v>
      </c>
      <c r="AC64" s="349"/>
      <c r="AD64" s="349">
        <f t="shared" ref="AD64" si="471">K64*AC64*$AD$2/1000</f>
        <v>0</v>
      </c>
      <c r="AE64" s="349"/>
      <c r="AF64" s="109">
        <f t="shared" ref="AF64:AF65" si="472">K64*AE64*$AF$2/1000</f>
        <v>0</v>
      </c>
      <c r="AG64" s="349">
        <f t="shared" ref="AG64:AG65" si="473">SUM(AA64+AC64+AE64)</f>
        <v>0</v>
      </c>
      <c r="AH64" s="349">
        <f t="shared" si="459"/>
        <v>0</v>
      </c>
      <c r="AI64" s="349">
        <f t="shared" ref="AI64:AI65" si="474">SUM(Y64+AG64)</f>
        <v>0</v>
      </c>
      <c r="AJ64" s="349">
        <f t="shared" ref="AJ64:AJ65" si="475">SUM(Z64,AH64)</f>
        <v>0</v>
      </c>
      <c r="AK64" s="349"/>
      <c r="AL64" s="349">
        <f t="shared" si="460"/>
        <v>0</v>
      </c>
      <c r="AM64" s="349"/>
      <c r="AN64" s="349">
        <f t="shared" ref="AN64:AN65" si="476">M64*AM64*$AN$2/1000</f>
        <v>0</v>
      </c>
      <c r="AO64" s="349"/>
      <c r="AP64" s="349">
        <f t="shared" ref="AP64:AP65" si="477">M64*AO64*$AP$2/1000</f>
        <v>0</v>
      </c>
      <c r="AQ64" s="349">
        <f t="shared" ref="AQ64:AQ65" si="478">SUM(AK64+AM64+AO64)</f>
        <v>0</v>
      </c>
      <c r="AR64" s="349">
        <f t="shared" si="461"/>
        <v>0</v>
      </c>
      <c r="AS64" s="349"/>
      <c r="AT64" s="349">
        <f t="shared" ref="AT64:AT65" si="479">O64*AS64*$AT$2/1000</f>
        <v>0</v>
      </c>
      <c r="AU64" s="349"/>
      <c r="AV64" s="349">
        <f t="shared" ref="AV64:AV65" si="480">O64*AU64*$AV$2/1000</f>
        <v>0</v>
      </c>
      <c r="AW64" s="349"/>
      <c r="AX64" s="349">
        <f t="shared" ref="AX64:AX65" si="481">O64*AW64*$AX$2/1000</f>
        <v>0</v>
      </c>
      <c r="AY64" s="349">
        <f t="shared" ref="AY64:AY65" si="482">SUM(AS64+AU64+AW64)</f>
        <v>0</v>
      </c>
      <c r="AZ64" s="349">
        <f t="shared" si="462"/>
        <v>0</v>
      </c>
      <c r="BA64" s="349">
        <f t="shared" ref="BA64:BA65" si="483">SUM(AQ64+AY64)</f>
        <v>0</v>
      </c>
      <c r="BB64" s="349">
        <f t="shared" ref="BB64:BB65" si="484">SUM(AR64,AZ64)</f>
        <v>0</v>
      </c>
    </row>
    <row r="65" spans="1:54" s="344" customFormat="1">
      <c r="A65" s="612">
        <v>41</v>
      </c>
      <c r="B65" s="15"/>
      <c r="C65" s="345"/>
      <c r="D65" s="48"/>
      <c r="E65" s="553" t="s">
        <v>2168</v>
      </c>
      <c r="F65" s="530" t="s">
        <v>2169</v>
      </c>
      <c r="G65" s="530" t="s">
        <v>1169</v>
      </c>
      <c r="H65" s="307" t="s">
        <v>378</v>
      </c>
      <c r="I65" s="20">
        <v>3.72</v>
      </c>
      <c r="J65" s="178"/>
      <c r="K65" s="20">
        <v>3.71</v>
      </c>
      <c r="L65" s="178"/>
      <c r="M65" s="20">
        <v>3.71</v>
      </c>
      <c r="N65" s="178"/>
      <c r="O65" s="20">
        <v>3.7</v>
      </c>
      <c r="P65" s="178"/>
      <c r="Q65" s="109">
        <f>SUM(AI65+BA65)</f>
        <v>887.69100000000003</v>
      </c>
      <c r="R65" s="415">
        <f>SUM(AJ65+BB65)</f>
        <v>4290.8488204676005</v>
      </c>
      <c r="S65" s="109">
        <v>109.846</v>
      </c>
      <c r="T65" s="109">
        <f t="shared" si="466"/>
        <v>509.02271711280008</v>
      </c>
      <c r="U65" s="109">
        <v>79.983000000000004</v>
      </c>
      <c r="V65" s="109">
        <f t="shared" si="467"/>
        <v>379.1272903272</v>
      </c>
      <c r="W65" s="109">
        <v>84.831999999999994</v>
      </c>
      <c r="X65" s="109">
        <f>I65*W65*$X$2/1000</f>
        <v>411.32997438720002</v>
      </c>
      <c r="Y65" s="109">
        <f t="shared" si="469"/>
        <v>274.661</v>
      </c>
      <c r="Z65" s="109">
        <f t="shared" si="457"/>
        <v>1299.4799818272002</v>
      </c>
      <c r="AA65" s="109">
        <v>29.48</v>
      </c>
      <c r="AB65" s="109">
        <f t="shared" si="470"/>
        <v>144.73256705599999</v>
      </c>
      <c r="AC65" s="109">
        <v>74.293999999999997</v>
      </c>
      <c r="AD65" s="109">
        <f>K65*AC65*$AD$2/1000</f>
        <v>365.78679874659997</v>
      </c>
      <c r="AE65" s="109">
        <v>40.018000000000001</v>
      </c>
      <c r="AF65" s="109">
        <f t="shared" si="472"/>
        <v>193.0409613594</v>
      </c>
      <c r="AG65" s="109">
        <f t="shared" si="473"/>
        <v>143.792</v>
      </c>
      <c r="AH65" s="109">
        <f t="shared" si="459"/>
        <v>703.56032716200002</v>
      </c>
      <c r="AI65" s="109">
        <f t="shared" si="474"/>
        <v>418.45299999999997</v>
      </c>
      <c r="AJ65" s="109">
        <f t="shared" si="475"/>
        <v>2003.0403089892002</v>
      </c>
      <c r="AK65" s="109">
        <v>76.186000000000007</v>
      </c>
      <c r="AL65" s="109">
        <f t="shared" si="460"/>
        <v>361.46137622980001</v>
      </c>
      <c r="AM65" s="109">
        <v>62.194000000000003</v>
      </c>
      <c r="AN65" s="109">
        <f t="shared" si="476"/>
        <v>305.2202206746</v>
      </c>
      <c r="AO65" s="109">
        <v>120.07</v>
      </c>
      <c r="AP65" s="109">
        <f t="shared" si="477"/>
        <v>594.15414786000008</v>
      </c>
      <c r="AQ65" s="109">
        <f t="shared" si="478"/>
        <v>258.45</v>
      </c>
      <c r="AR65" s="109">
        <f t="shared" si="461"/>
        <v>1260.8357447644003</v>
      </c>
      <c r="AS65" s="109">
        <v>67.81</v>
      </c>
      <c r="AT65" s="109">
        <f t="shared" si="479"/>
        <v>338.88908687000009</v>
      </c>
      <c r="AU65" s="109">
        <v>50.555999999999997</v>
      </c>
      <c r="AV65" s="109">
        <f t="shared" si="480"/>
        <v>243.43811065200001</v>
      </c>
      <c r="AW65" s="109">
        <v>92.421999999999997</v>
      </c>
      <c r="AX65" s="109">
        <f t="shared" si="481"/>
        <v>444.64556919200004</v>
      </c>
      <c r="AY65" s="109">
        <f t="shared" si="482"/>
        <v>210.78800000000001</v>
      </c>
      <c r="AZ65" s="109">
        <f>SUM(AT65+AV65+AX65)</f>
        <v>1026.972766714</v>
      </c>
      <c r="BA65" s="109">
        <f t="shared" si="483"/>
        <v>469.238</v>
      </c>
      <c r="BB65" s="109">
        <f t="shared" si="484"/>
        <v>2287.8085114784003</v>
      </c>
    </row>
    <row r="66" spans="1:54" s="344" customFormat="1">
      <c r="A66" s="612">
        <v>45</v>
      </c>
      <c r="B66" s="532"/>
      <c r="C66" s="532"/>
      <c r="D66" s="17"/>
      <c r="E66" s="553" t="s">
        <v>975</v>
      </c>
      <c r="F66" s="530" t="s">
        <v>974</v>
      </c>
      <c r="G66" s="530" t="s">
        <v>1169</v>
      </c>
      <c r="H66" s="355" t="s">
        <v>378</v>
      </c>
      <c r="I66" s="554">
        <v>3.45</v>
      </c>
      <c r="J66" s="183"/>
      <c r="K66" s="554">
        <v>3.45</v>
      </c>
      <c r="L66" s="183"/>
      <c r="M66" s="554">
        <v>3.45</v>
      </c>
      <c r="N66" s="183"/>
      <c r="O66" s="554">
        <v>3.45</v>
      </c>
      <c r="P66" s="183"/>
      <c r="Q66" s="349">
        <f t="shared" ref="Q66" si="485">SUM(AI66+BA66)</f>
        <v>0</v>
      </c>
      <c r="R66" s="417">
        <f t="shared" ref="R66" si="486">SUM(AJ66+BB66)</f>
        <v>0</v>
      </c>
      <c r="S66" s="349"/>
      <c r="T66" s="349">
        <f t="shared" si="435"/>
        <v>0</v>
      </c>
      <c r="U66" s="349"/>
      <c r="V66" s="349">
        <f t="shared" si="436"/>
        <v>0</v>
      </c>
      <c r="W66" s="349"/>
      <c r="X66" s="349">
        <f t="shared" si="456"/>
        <v>0</v>
      </c>
      <c r="Y66" s="349">
        <f t="shared" si="438"/>
        <v>0</v>
      </c>
      <c r="Z66" s="349">
        <f t="shared" si="457"/>
        <v>0</v>
      </c>
      <c r="AA66" s="349"/>
      <c r="AB66" s="349">
        <f t="shared" ref="AB66:AB68" si="487">K66*AA66*$AB$2/1000</f>
        <v>0</v>
      </c>
      <c r="AC66" s="349"/>
      <c r="AD66" s="349">
        <f t="shared" si="458"/>
        <v>0</v>
      </c>
      <c r="AE66" s="349"/>
      <c r="AF66" s="109">
        <f t="shared" si="454"/>
        <v>0</v>
      </c>
      <c r="AG66" s="349">
        <f t="shared" si="441"/>
        <v>0</v>
      </c>
      <c r="AH66" s="349">
        <f t="shared" si="459"/>
        <v>0</v>
      </c>
      <c r="AI66" s="349">
        <f t="shared" si="442"/>
        <v>0</v>
      </c>
      <c r="AJ66" s="349">
        <f t="shared" si="443"/>
        <v>0</v>
      </c>
      <c r="AK66" s="349"/>
      <c r="AL66" s="349">
        <f t="shared" si="460"/>
        <v>0</v>
      </c>
      <c r="AM66" s="349"/>
      <c r="AN66" s="349">
        <f t="shared" si="445"/>
        <v>0</v>
      </c>
      <c r="AO66" s="349"/>
      <c r="AP66" s="349">
        <f t="shared" si="446"/>
        <v>0</v>
      </c>
      <c r="AQ66" s="349">
        <f t="shared" si="447"/>
        <v>0</v>
      </c>
      <c r="AR66" s="349">
        <f t="shared" si="461"/>
        <v>0</v>
      </c>
      <c r="AS66" s="349"/>
      <c r="AT66" s="349">
        <f t="shared" si="448"/>
        <v>0</v>
      </c>
      <c r="AU66" s="349"/>
      <c r="AV66" s="349">
        <f t="shared" si="449"/>
        <v>0</v>
      </c>
      <c r="AW66" s="349"/>
      <c r="AX66" s="349">
        <f t="shared" si="450"/>
        <v>0</v>
      </c>
      <c r="AY66" s="349">
        <f t="shared" si="451"/>
        <v>0</v>
      </c>
      <c r="AZ66" s="349">
        <f t="shared" si="462"/>
        <v>0</v>
      </c>
      <c r="BA66" s="349">
        <f t="shared" si="452"/>
        <v>0</v>
      </c>
      <c r="BB66" s="349">
        <f t="shared" si="453"/>
        <v>0</v>
      </c>
    </row>
    <row r="67" spans="1:54" s="344" customFormat="1">
      <c r="A67" s="612">
        <v>48</v>
      </c>
      <c r="B67" s="557"/>
      <c r="C67" s="25"/>
      <c r="D67" s="40"/>
      <c r="E67" s="553" t="s">
        <v>2137</v>
      </c>
      <c r="F67" s="530" t="s">
        <v>2136</v>
      </c>
      <c r="G67" s="530" t="s">
        <v>1169</v>
      </c>
      <c r="H67" s="355" t="s">
        <v>378</v>
      </c>
      <c r="I67" s="20">
        <v>3.82</v>
      </c>
      <c r="J67" s="178"/>
      <c r="K67" s="20">
        <v>3.82</v>
      </c>
      <c r="L67" s="178"/>
      <c r="M67" s="20">
        <v>3.82</v>
      </c>
      <c r="N67" s="178"/>
      <c r="O67" s="20">
        <v>3.82</v>
      </c>
      <c r="P67" s="20"/>
      <c r="Q67" s="349">
        <f t="shared" ref="Q67" si="488">SUM(AI67+BA67)</f>
        <v>0</v>
      </c>
      <c r="R67" s="417">
        <f t="shared" ref="R67" si="489">SUM(AJ67+BB67)</f>
        <v>0</v>
      </c>
      <c r="S67" s="349"/>
      <c r="T67" s="349">
        <f>I67*S67*$T$2/1000</f>
        <v>0</v>
      </c>
      <c r="U67" s="349"/>
      <c r="V67" s="349">
        <f t="shared" ref="V67:V68" si="490">I67*U67*$V$2/1000</f>
        <v>0</v>
      </c>
      <c r="W67" s="349"/>
      <c r="X67" s="349">
        <f t="shared" si="456"/>
        <v>0</v>
      </c>
      <c r="Y67" s="349">
        <f t="shared" ref="Y67:Y68" si="491">SUM(S67+U67+W67)</f>
        <v>0</v>
      </c>
      <c r="Z67" s="349">
        <f t="shared" si="457"/>
        <v>0</v>
      </c>
      <c r="AA67" s="349"/>
      <c r="AB67" s="349">
        <f t="shared" si="487"/>
        <v>0</v>
      </c>
      <c r="AC67" s="349"/>
      <c r="AD67" s="349">
        <f t="shared" si="458"/>
        <v>0</v>
      </c>
      <c r="AE67" s="349"/>
      <c r="AF67" s="109">
        <f t="shared" ref="AF67:AF68" si="492">K67*AE67*$AF$2/1000</f>
        <v>0</v>
      </c>
      <c r="AG67" s="349">
        <f t="shared" ref="AG67:AG68" si="493">SUM(AA67+AC67+AE67)</f>
        <v>0</v>
      </c>
      <c r="AH67" s="349">
        <f t="shared" si="459"/>
        <v>0</v>
      </c>
      <c r="AI67" s="349">
        <f t="shared" ref="AI67:AI68" si="494">SUM(Y67+AG67)</f>
        <v>0</v>
      </c>
      <c r="AJ67" s="349">
        <f t="shared" ref="AJ67:AJ68" si="495">SUM(Z67,AH67)</f>
        <v>0</v>
      </c>
      <c r="AK67" s="349"/>
      <c r="AL67" s="349">
        <f t="shared" si="460"/>
        <v>0</v>
      </c>
      <c r="AM67" s="349"/>
      <c r="AN67" s="349">
        <f t="shared" ref="AN67:AN68" si="496">M67*AM67*$AN$2/1000</f>
        <v>0</v>
      </c>
      <c r="AO67" s="349"/>
      <c r="AP67" s="349">
        <f t="shared" ref="AP67:AP68" si="497">M67*AO67*$AP$2/1000</f>
        <v>0</v>
      </c>
      <c r="AQ67" s="349">
        <f t="shared" ref="AQ67:AQ68" si="498">SUM(AK67+AM67+AO67)</f>
        <v>0</v>
      </c>
      <c r="AR67" s="349">
        <f t="shared" si="461"/>
        <v>0</v>
      </c>
      <c r="AS67" s="349"/>
      <c r="AT67" s="349">
        <f t="shared" ref="AT67:AT68" si="499">O67*AS67*$AT$2/1000</f>
        <v>0</v>
      </c>
      <c r="AU67" s="349"/>
      <c r="AV67" s="349">
        <f t="shared" ref="AV67:AV68" si="500">O67*AU67*$AV$2/1000</f>
        <v>0</v>
      </c>
      <c r="AW67" s="349"/>
      <c r="AX67" s="349">
        <f>O67*AW67*$AX$2/1000</f>
        <v>0</v>
      </c>
      <c r="AY67" s="349">
        <f t="shared" ref="AY67:AY68" si="501">SUM(AS67+AU67+AW67)</f>
        <v>0</v>
      </c>
      <c r="AZ67" s="349">
        <f t="shared" ref="AZ67" si="502">SUM(AT67+AV67+AX67)</f>
        <v>0</v>
      </c>
      <c r="BA67" s="349">
        <f t="shared" ref="BA67:BA68" si="503">SUM(AQ67+AY67)</f>
        <v>0</v>
      </c>
      <c r="BB67" s="349">
        <f t="shared" ref="BB67:BB68" si="504">SUM(AR67,AZ67)</f>
        <v>0</v>
      </c>
    </row>
    <row r="68" spans="1:54" s="344" customFormat="1">
      <c r="A68" s="612">
        <v>48</v>
      </c>
      <c r="B68" s="557"/>
      <c r="C68" s="25"/>
      <c r="D68" s="40"/>
      <c r="E68" s="553" t="s">
        <v>2170</v>
      </c>
      <c r="F68" s="530" t="s">
        <v>2171</v>
      </c>
      <c r="G68" s="530" t="s">
        <v>1169</v>
      </c>
      <c r="H68" s="355" t="s">
        <v>378</v>
      </c>
      <c r="I68" s="20">
        <v>4.07</v>
      </c>
      <c r="J68" s="178"/>
      <c r="K68" s="20">
        <v>4.07</v>
      </c>
      <c r="L68" s="178"/>
      <c r="M68" s="20">
        <v>4.07</v>
      </c>
      <c r="N68" s="178"/>
      <c r="O68" s="20">
        <v>4.07</v>
      </c>
      <c r="P68" s="20"/>
      <c r="Q68" s="349">
        <f t="shared" ref="Q68" si="505">SUM(AI68+BA68)</f>
        <v>17.617000000000001</v>
      </c>
      <c r="R68" s="417">
        <f t="shared" ref="R68" si="506">SUM(AJ68+BB68)</f>
        <v>93.759479419100018</v>
      </c>
      <c r="S68" s="349">
        <v>0.44</v>
      </c>
      <c r="T68" s="349">
        <f>I68*S68*$T$2/1000</f>
        <v>2.2307816520000001</v>
      </c>
      <c r="U68" s="349">
        <v>1.6919999999999999</v>
      </c>
      <c r="V68" s="349">
        <f t="shared" si="490"/>
        <v>8.7748395768000016</v>
      </c>
      <c r="W68" s="349">
        <v>1.3420000000000001</v>
      </c>
      <c r="X68" s="349">
        <f t="shared" si="456"/>
        <v>7.1192564542000021</v>
      </c>
      <c r="Y68" s="349">
        <f t="shared" si="491"/>
        <v>3.4740000000000002</v>
      </c>
      <c r="Z68" s="349">
        <f t="shared" si="457"/>
        <v>18.124877683000005</v>
      </c>
      <c r="AA68" s="349">
        <v>4.0259999999999998</v>
      </c>
      <c r="AB68" s="349">
        <f t="shared" si="487"/>
        <v>21.683683322399997</v>
      </c>
      <c r="AC68" s="349">
        <v>3.4319999999999999</v>
      </c>
      <c r="AD68" s="349">
        <f t="shared" si="458"/>
        <v>18.537111621600001</v>
      </c>
      <c r="AE68" s="349">
        <v>2.3759999999999999</v>
      </c>
      <c r="AF68" s="109">
        <f t="shared" si="492"/>
        <v>12.573640173600001</v>
      </c>
      <c r="AG68" s="349">
        <f t="shared" si="493"/>
        <v>9.8339999999999996</v>
      </c>
      <c r="AH68" s="349">
        <f t="shared" si="459"/>
        <v>52.794435117600003</v>
      </c>
      <c r="AI68" s="349">
        <f t="shared" si="494"/>
        <v>13.308</v>
      </c>
      <c r="AJ68" s="349">
        <f t="shared" si="495"/>
        <v>70.919312800600011</v>
      </c>
      <c r="AK68" s="349">
        <v>0.19800000000000001</v>
      </c>
      <c r="AL68" s="349">
        <f t="shared" si="460"/>
        <v>1.0305579438000001</v>
      </c>
      <c r="AM68" s="349"/>
      <c r="AN68" s="349">
        <f t="shared" si="496"/>
        <v>0</v>
      </c>
      <c r="AO68" s="349"/>
      <c r="AP68" s="349">
        <f t="shared" si="497"/>
        <v>0</v>
      </c>
      <c r="AQ68" s="349">
        <f t="shared" si="498"/>
        <v>0.19800000000000001</v>
      </c>
      <c r="AR68" s="349">
        <f t="shared" si="461"/>
        <v>1.0305579438000001</v>
      </c>
      <c r="AS68" s="349">
        <v>0.19800000000000001</v>
      </c>
      <c r="AT68" s="349">
        <f t="shared" si="499"/>
        <v>1.0884831606000003</v>
      </c>
      <c r="AU68" s="349">
        <v>2.823</v>
      </c>
      <c r="AV68" s="349">
        <f t="shared" si="500"/>
        <v>14.952693350100002</v>
      </c>
      <c r="AW68" s="349">
        <v>1.0900000000000001</v>
      </c>
      <c r="AX68" s="349">
        <f>O68*AW68*$AX$2/1000</f>
        <v>5.7684321640000018</v>
      </c>
      <c r="AY68" s="349">
        <f t="shared" si="501"/>
        <v>4.1109999999999998</v>
      </c>
      <c r="AZ68" s="349">
        <f t="shared" ref="AZ68" si="507">SUM(AT68+AV68+AX68)</f>
        <v>21.809608674700002</v>
      </c>
      <c r="BA68" s="349">
        <f t="shared" si="503"/>
        <v>4.3090000000000002</v>
      </c>
      <c r="BB68" s="349">
        <f t="shared" si="504"/>
        <v>22.840166618500003</v>
      </c>
    </row>
    <row r="69" spans="1:54">
      <c r="A69" s="612">
        <v>48</v>
      </c>
      <c r="B69" s="26"/>
      <c r="C69" s="25"/>
      <c r="D69" s="40"/>
      <c r="E69" s="553" t="s">
        <v>126</v>
      </c>
      <c r="F69" s="530" t="s">
        <v>127</v>
      </c>
      <c r="G69" s="530" t="s">
        <v>1169</v>
      </c>
      <c r="H69" s="355" t="s">
        <v>378</v>
      </c>
      <c r="I69" s="20">
        <v>3.73</v>
      </c>
      <c r="J69" s="178"/>
      <c r="K69" s="20">
        <v>3.73</v>
      </c>
      <c r="L69" s="178"/>
      <c r="M69" s="20">
        <v>3.73</v>
      </c>
      <c r="N69" s="178"/>
      <c r="O69" s="20">
        <v>3.73</v>
      </c>
      <c r="P69" s="20"/>
      <c r="Q69" s="349">
        <f t="shared" si="434"/>
        <v>0</v>
      </c>
      <c r="R69" s="417">
        <f t="shared" si="434"/>
        <v>0</v>
      </c>
      <c r="S69" s="349"/>
      <c r="T69" s="349">
        <f>I69*S69*$T$2/1000</f>
        <v>0</v>
      </c>
      <c r="U69" s="349"/>
      <c r="V69" s="349">
        <f t="shared" si="436"/>
        <v>0</v>
      </c>
      <c r="W69" s="349"/>
      <c r="X69" s="349">
        <f t="shared" si="437"/>
        <v>0</v>
      </c>
      <c r="Y69" s="349">
        <f t="shared" si="438"/>
        <v>0</v>
      </c>
      <c r="Z69" s="349">
        <f t="shared" si="438"/>
        <v>0</v>
      </c>
      <c r="AA69" s="349"/>
      <c r="AB69" s="349">
        <f t="shared" si="439"/>
        <v>0</v>
      </c>
      <c r="AC69" s="349"/>
      <c r="AD69" s="349">
        <f t="shared" si="440"/>
        <v>0</v>
      </c>
      <c r="AE69" s="349"/>
      <c r="AF69" s="109">
        <f t="shared" si="454"/>
        <v>0</v>
      </c>
      <c r="AG69" s="349">
        <f t="shared" si="441"/>
        <v>0</v>
      </c>
      <c r="AH69" s="349">
        <f t="shared" si="441"/>
        <v>0</v>
      </c>
      <c r="AI69" s="349">
        <f t="shared" si="442"/>
        <v>0</v>
      </c>
      <c r="AJ69" s="349">
        <f t="shared" si="443"/>
        <v>0</v>
      </c>
      <c r="AK69" s="349"/>
      <c r="AL69" s="349">
        <f t="shared" si="444"/>
        <v>0</v>
      </c>
      <c r="AM69" s="349"/>
      <c r="AN69" s="349">
        <f t="shared" si="445"/>
        <v>0</v>
      </c>
      <c r="AO69" s="349"/>
      <c r="AP69" s="349">
        <f t="shared" si="446"/>
        <v>0</v>
      </c>
      <c r="AQ69" s="349">
        <f t="shared" si="447"/>
        <v>0</v>
      </c>
      <c r="AR69" s="349">
        <f t="shared" si="447"/>
        <v>0</v>
      </c>
      <c r="AS69" s="349"/>
      <c r="AT69" s="349">
        <f t="shared" si="448"/>
        <v>0</v>
      </c>
      <c r="AU69" s="349"/>
      <c r="AV69" s="349">
        <f t="shared" si="449"/>
        <v>0</v>
      </c>
      <c r="AW69" s="349"/>
      <c r="AX69" s="349">
        <f>O69*AW69*$AX$2/1000</f>
        <v>0</v>
      </c>
      <c r="AY69" s="349">
        <f t="shared" si="451"/>
        <v>0</v>
      </c>
      <c r="AZ69" s="349">
        <f t="shared" si="451"/>
        <v>0</v>
      </c>
      <c r="BA69" s="349">
        <f t="shared" si="452"/>
        <v>0</v>
      </c>
      <c r="BB69" s="349">
        <f t="shared" si="453"/>
        <v>0</v>
      </c>
    </row>
    <row r="70" spans="1:54">
      <c r="A70" s="612">
        <v>49</v>
      </c>
      <c r="B70" s="26"/>
      <c r="C70" s="25"/>
      <c r="D70" s="40"/>
      <c r="E70" s="553" t="s">
        <v>128</v>
      </c>
      <c r="F70" s="530" t="s">
        <v>129</v>
      </c>
      <c r="G70" s="530" t="s">
        <v>1169</v>
      </c>
      <c r="H70" s="355" t="s">
        <v>378</v>
      </c>
      <c r="I70" s="20">
        <v>4.34</v>
      </c>
      <c r="J70" s="178"/>
      <c r="K70" s="20">
        <v>4.34</v>
      </c>
      <c r="L70" s="178"/>
      <c r="M70" s="20">
        <v>4.34</v>
      </c>
      <c r="N70" s="178"/>
      <c r="O70" s="20">
        <v>4.34</v>
      </c>
      <c r="P70" s="178"/>
      <c r="Q70" s="349">
        <f t="shared" si="434"/>
        <v>0</v>
      </c>
      <c r="R70" s="417">
        <f t="shared" si="434"/>
        <v>0</v>
      </c>
      <c r="S70" s="349"/>
      <c r="T70" s="349">
        <f t="shared" si="435"/>
        <v>0</v>
      </c>
      <c r="U70" s="349"/>
      <c r="V70" s="349">
        <f t="shared" si="436"/>
        <v>0</v>
      </c>
      <c r="W70" s="349"/>
      <c r="X70" s="349">
        <f t="shared" si="437"/>
        <v>0</v>
      </c>
      <c r="Y70" s="349">
        <f t="shared" si="438"/>
        <v>0</v>
      </c>
      <c r="Z70" s="349">
        <f t="shared" si="438"/>
        <v>0</v>
      </c>
      <c r="AA70" s="349"/>
      <c r="AB70" s="349">
        <f t="shared" si="439"/>
        <v>0</v>
      </c>
      <c r="AC70" s="349"/>
      <c r="AD70" s="349">
        <f t="shared" si="440"/>
        <v>0</v>
      </c>
      <c r="AE70" s="349"/>
      <c r="AF70" s="109">
        <f t="shared" si="454"/>
        <v>0</v>
      </c>
      <c r="AG70" s="349">
        <f t="shared" si="441"/>
        <v>0</v>
      </c>
      <c r="AH70" s="349">
        <f t="shared" si="441"/>
        <v>0</v>
      </c>
      <c r="AI70" s="349">
        <f t="shared" si="442"/>
        <v>0</v>
      </c>
      <c r="AJ70" s="349">
        <f t="shared" si="443"/>
        <v>0</v>
      </c>
      <c r="AK70" s="349"/>
      <c r="AL70" s="349">
        <f t="shared" si="444"/>
        <v>0</v>
      </c>
      <c r="AM70" s="349"/>
      <c r="AN70" s="349">
        <f t="shared" si="445"/>
        <v>0</v>
      </c>
      <c r="AO70" s="349"/>
      <c r="AP70" s="349">
        <f t="shared" si="446"/>
        <v>0</v>
      </c>
      <c r="AQ70" s="349">
        <f t="shared" si="447"/>
        <v>0</v>
      </c>
      <c r="AR70" s="349">
        <f t="shared" si="447"/>
        <v>0</v>
      </c>
      <c r="AS70" s="349"/>
      <c r="AT70" s="349">
        <f t="shared" si="448"/>
        <v>0</v>
      </c>
      <c r="AU70" s="349"/>
      <c r="AV70" s="349">
        <f t="shared" si="449"/>
        <v>0</v>
      </c>
      <c r="AW70" s="349"/>
      <c r="AX70" s="349">
        <f t="shared" si="450"/>
        <v>0</v>
      </c>
      <c r="AY70" s="349">
        <f t="shared" si="451"/>
        <v>0</v>
      </c>
      <c r="AZ70" s="349">
        <f t="shared" si="451"/>
        <v>0</v>
      </c>
      <c r="BA70" s="349">
        <f t="shared" si="452"/>
        <v>0</v>
      </c>
      <c r="BB70" s="349">
        <f t="shared" si="453"/>
        <v>0</v>
      </c>
    </row>
    <row r="71" spans="1:54" s="6" customFormat="1">
      <c r="A71" s="612">
        <v>50</v>
      </c>
      <c r="B71" s="16"/>
      <c r="C71" s="345"/>
      <c r="D71" s="55"/>
      <c r="E71" s="553" t="s">
        <v>473</v>
      </c>
      <c r="F71" s="530" t="s">
        <v>471</v>
      </c>
      <c r="G71" s="530" t="s">
        <v>1169</v>
      </c>
      <c r="H71" s="307" t="s">
        <v>378</v>
      </c>
      <c r="I71" s="20">
        <v>3.93</v>
      </c>
      <c r="J71" s="223"/>
      <c r="K71" s="20">
        <v>3.93</v>
      </c>
      <c r="L71" s="223"/>
      <c r="M71" s="20">
        <v>3.93</v>
      </c>
      <c r="N71" s="223"/>
      <c r="O71" s="20">
        <v>3.93</v>
      </c>
      <c r="P71" s="223"/>
      <c r="Q71" s="109">
        <f>SUM(AI71+BA71)</f>
        <v>0</v>
      </c>
      <c r="R71" s="415">
        <f>SUM(AJ71+BB71)</f>
        <v>0</v>
      </c>
      <c r="S71" s="109"/>
      <c r="T71" s="109">
        <f t="shared" ref="T71:T73" si="508">I71*S71*$T$2/1000</f>
        <v>0</v>
      </c>
      <c r="U71" s="109"/>
      <c r="V71" s="109">
        <f t="shared" ref="V71:V73" si="509">I71*U71*$V$2/1000</f>
        <v>0</v>
      </c>
      <c r="W71" s="109"/>
      <c r="X71" s="109">
        <f t="shared" ref="X71:X73" si="510">I71*W71*$X$2/1000</f>
        <v>0</v>
      </c>
      <c r="Y71" s="109">
        <f t="shared" ref="Y71:Y73" si="511">SUM(S71+U71+W71)</f>
        <v>0</v>
      </c>
      <c r="Z71" s="109">
        <f>SUM(T71+V71+X71)</f>
        <v>0</v>
      </c>
      <c r="AA71" s="109"/>
      <c r="AB71" s="109">
        <f t="shared" si="439"/>
        <v>0</v>
      </c>
      <c r="AC71" s="109"/>
      <c r="AD71" s="109">
        <f t="shared" ref="AD71:AD73" si="512">K71*AC71*$AD$2/1000</f>
        <v>0</v>
      </c>
      <c r="AE71" s="109"/>
      <c r="AF71" s="109">
        <f t="shared" si="454"/>
        <v>0</v>
      </c>
      <c r="AG71" s="109">
        <f t="shared" ref="AG71:AG73" si="513">SUM(AA71+AC71+AE71)</f>
        <v>0</v>
      </c>
      <c r="AH71" s="109">
        <f>SUM(AB71+AD71+AF71)</f>
        <v>0</v>
      </c>
      <c r="AI71" s="109">
        <f t="shared" ref="AI71:AI73" si="514">SUM(Y71+AG71)</f>
        <v>0</v>
      </c>
      <c r="AJ71" s="109">
        <f t="shared" ref="AJ71:AJ73" si="515">SUM(Z71,AH71)</f>
        <v>0</v>
      </c>
      <c r="AK71" s="109"/>
      <c r="AL71" s="109">
        <f t="shared" si="444"/>
        <v>0</v>
      </c>
      <c r="AM71" s="109"/>
      <c r="AN71" s="109">
        <f t="shared" si="445"/>
        <v>0</v>
      </c>
      <c r="AO71" s="109"/>
      <c r="AP71" s="109">
        <f t="shared" si="446"/>
        <v>0</v>
      </c>
      <c r="AQ71" s="109">
        <f>SUM(AK71+AM71+AO71)</f>
        <v>0</v>
      </c>
      <c r="AR71" s="109">
        <f>SUM(AL71+AN71+AP71)</f>
        <v>0</v>
      </c>
      <c r="AS71" s="109"/>
      <c r="AT71" s="109">
        <f t="shared" ref="AT71:AT73" si="516">O71*AS71*$AT$2/1000</f>
        <v>0</v>
      </c>
      <c r="AU71" s="109"/>
      <c r="AV71" s="109">
        <f t="shared" ref="AV71:AV73" si="517">O71*AU71*$AV$2/1000</f>
        <v>0</v>
      </c>
      <c r="AW71" s="109"/>
      <c r="AX71" s="109">
        <f t="shared" ref="AX71" si="518">O71*AW71*$AX$2/1000</f>
        <v>0</v>
      </c>
      <c r="AY71" s="109">
        <f t="shared" ref="AY71" si="519">SUM(AS71+AU71+AW71)</f>
        <v>0</v>
      </c>
      <c r="AZ71" s="109">
        <f>SUM(AT71+AV71+AX71)</f>
        <v>0</v>
      </c>
      <c r="BA71" s="109">
        <f t="shared" ref="BA71:BA73" si="520">SUM(AQ71+AY71)</f>
        <v>0</v>
      </c>
      <c r="BB71" s="109">
        <f t="shared" ref="BB71:BB73" si="521">SUM(AR71,AZ71)</f>
        <v>0</v>
      </c>
    </row>
    <row r="72" spans="1:54" s="344" customFormat="1">
      <c r="A72" s="612">
        <v>51</v>
      </c>
      <c r="B72" s="346"/>
      <c r="C72" s="25"/>
      <c r="D72" s="40"/>
      <c r="E72" s="553" t="s">
        <v>915</v>
      </c>
      <c r="F72" s="530" t="s">
        <v>916</v>
      </c>
      <c r="G72" s="530" t="s">
        <v>1169</v>
      </c>
      <c r="H72" s="355" t="s">
        <v>378</v>
      </c>
      <c r="I72" s="20">
        <v>4.12</v>
      </c>
      <c r="J72" s="178"/>
      <c r="K72" s="20">
        <v>4.12</v>
      </c>
      <c r="L72" s="178"/>
      <c r="M72" s="20">
        <v>4.12</v>
      </c>
      <c r="N72" s="178"/>
      <c r="O72" s="20">
        <v>4.12</v>
      </c>
      <c r="P72" s="178"/>
      <c r="Q72" s="349">
        <f t="shared" ref="Q72" si="522">SUM(AI72+BA72)</f>
        <v>0</v>
      </c>
      <c r="R72" s="417">
        <f t="shared" ref="R72" si="523">SUM(AJ72+BB72)</f>
        <v>0</v>
      </c>
      <c r="S72" s="349"/>
      <c r="T72" s="349">
        <f t="shared" ref="T72" si="524">I72*S72*$T$2/1000</f>
        <v>0</v>
      </c>
      <c r="U72" s="349"/>
      <c r="V72" s="349">
        <f t="shared" ref="V72" si="525">I72*U72*$V$2/1000</f>
        <v>0</v>
      </c>
      <c r="W72" s="349"/>
      <c r="X72" s="349">
        <f t="shared" ref="X72" si="526">I72*W72*$X$2/1000</f>
        <v>0</v>
      </c>
      <c r="Y72" s="349">
        <f t="shared" ref="Y72" si="527">SUM(S72+U72+W72)</f>
        <v>0</v>
      </c>
      <c r="Z72" s="349">
        <f t="shared" ref="Z72" si="528">SUM(T72+V72+X72)</f>
        <v>0</v>
      </c>
      <c r="AA72" s="349"/>
      <c r="AB72" s="349">
        <f t="shared" ref="AB72" si="529">K72*AA72*$AB$2/1000</f>
        <v>0</v>
      </c>
      <c r="AC72" s="349"/>
      <c r="AD72" s="349">
        <f t="shared" ref="AD72" si="530">K72*AC72*$AD$2/1000</f>
        <v>0</v>
      </c>
      <c r="AE72" s="349"/>
      <c r="AF72" s="109">
        <f t="shared" si="454"/>
        <v>0</v>
      </c>
      <c r="AG72" s="349">
        <f t="shared" ref="AG72" si="531">SUM(AA72+AC72+AE72)</f>
        <v>0</v>
      </c>
      <c r="AH72" s="349">
        <f t="shared" ref="AH72" si="532">SUM(AB72+AD72+AF72)</f>
        <v>0</v>
      </c>
      <c r="AI72" s="349">
        <f t="shared" ref="AI72" si="533">SUM(Y72+AG72)</f>
        <v>0</v>
      </c>
      <c r="AJ72" s="349">
        <f t="shared" ref="AJ72" si="534">SUM(Z72,AH72)</f>
        <v>0</v>
      </c>
      <c r="AK72" s="349"/>
      <c r="AL72" s="349">
        <f t="shared" si="444"/>
        <v>0</v>
      </c>
      <c r="AM72" s="349"/>
      <c r="AN72" s="349">
        <f t="shared" si="445"/>
        <v>0</v>
      </c>
      <c r="AO72" s="349"/>
      <c r="AP72" s="349">
        <f t="shared" si="446"/>
        <v>0</v>
      </c>
      <c r="AQ72" s="349">
        <f t="shared" ref="AQ72" si="535">SUM(AK72+AM72+AO72)</f>
        <v>0</v>
      </c>
      <c r="AR72" s="349">
        <f t="shared" ref="AR72" si="536">SUM(AL72+AN72+AP72)</f>
        <v>0</v>
      </c>
      <c r="AS72" s="349"/>
      <c r="AT72" s="349">
        <f t="shared" ref="AT72" si="537">O72*AS72*$AT$2/1000</f>
        <v>0</v>
      </c>
      <c r="AU72" s="349"/>
      <c r="AV72" s="349">
        <f t="shared" ref="AV72" si="538">O72*AU72*$AV$2/1000</f>
        <v>0</v>
      </c>
      <c r="AW72" s="349"/>
      <c r="AX72" s="349">
        <f t="shared" ref="AX72" si="539">O72*AW72*$AX$2/1000</f>
        <v>0</v>
      </c>
      <c r="AY72" s="349">
        <f t="shared" ref="AY72" si="540">SUM(AS72+AU72+AW72)</f>
        <v>0</v>
      </c>
      <c r="AZ72" s="349">
        <f t="shared" ref="AZ72" si="541">SUM(AT72+AV72+AX72)</f>
        <v>0</v>
      </c>
      <c r="BA72" s="349">
        <f t="shared" ref="BA72" si="542">SUM(AQ72+AY72)</f>
        <v>0</v>
      </c>
      <c r="BB72" s="349">
        <f t="shared" ref="BB72" si="543">SUM(AR72,AZ72)</f>
        <v>0</v>
      </c>
    </row>
    <row r="73" spans="1:54" s="344" customFormat="1">
      <c r="A73" s="612">
        <v>52</v>
      </c>
      <c r="B73" s="346"/>
      <c r="C73" s="25"/>
      <c r="D73" s="40"/>
      <c r="E73" s="553" t="s">
        <v>957</v>
      </c>
      <c r="F73" s="530" t="s">
        <v>956</v>
      </c>
      <c r="G73" s="530" t="s">
        <v>1169</v>
      </c>
      <c r="H73" s="355" t="s">
        <v>378</v>
      </c>
      <c r="I73" s="20">
        <v>4.0599999999999996</v>
      </c>
      <c r="J73" s="178"/>
      <c r="K73" s="20">
        <v>4.05</v>
      </c>
      <c r="L73" s="178"/>
      <c r="M73" s="20">
        <v>4.05</v>
      </c>
      <c r="N73" s="178"/>
      <c r="O73" s="20">
        <v>4.05</v>
      </c>
      <c r="P73" s="20"/>
      <c r="Q73" s="349">
        <f t="shared" ref="Q73" si="544">SUM(AI73+BA73)</f>
        <v>163.94400000000002</v>
      </c>
      <c r="R73" s="417">
        <f t="shared" ref="R73" si="545">SUM(AJ73+BB73)</f>
        <v>866.56624963920001</v>
      </c>
      <c r="S73" s="349">
        <v>6.8639999999999999</v>
      </c>
      <c r="T73" s="349">
        <f t="shared" si="508"/>
        <v>34.714689609600001</v>
      </c>
      <c r="U73" s="349">
        <v>18.216000000000001</v>
      </c>
      <c r="V73" s="349">
        <f t="shared" si="509"/>
        <v>94.23743757119999</v>
      </c>
      <c r="W73" s="349">
        <v>11.087999999999999</v>
      </c>
      <c r="X73" s="349">
        <f t="shared" si="510"/>
        <v>58.676873270399994</v>
      </c>
      <c r="Y73" s="349">
        <f t="shared" si="511"/>
        <v>36.167999999999999</v>
      </c>
      <c r="Z73" s="349">
        <f t="shared" ref="Z73" si="546">SUM(T73+V73+X73)</f>
        <v>187.6290004512</v>
      </c>
      <c r="AA73" s="349">
        <v>13.068</v>
      </c>
      <c r="AB73" s="349">
        <f t="shared" si="439"/>
        <v>70.037240327999982</v>
      </c>
      <c r="AC73" s="349">
        <v>10.273999999999999</v>
      </c>
      <c r="AD73" s="349">
        <f t="shared" si="512"/>
        <v>55.219816772999991</v>
      </c>
      <c r="AE73" s="349">
        <v>15.95</v>
      </c>
      <c r="AF73" s="109">
        <f t="shared" ref="AF73" si="547">K73*AE73*$AF$2/1000</f>
        <v>83.991607424999998</v>
      </c>
      <c r="AG73" s="349">
        <f t="shared" si="513"/>
        <v>39.292000000000002</v>
      </c>
      <c r="AH73" s="349">
        <f t="shared" ref="AH73" si="548">SUM(AB73+AD73+AF73)</f>
        <v>209.24866452599997</v>
      </c>
      <c r="AI73" s="349">
        <f t="shared" si="514"/>
        <v>75.460000000000008</v>
      </c>
      <c r="AJ73" s="349">
        <f t="shared" si="515"/>
        <v>396.87766497719997</v>
      </c>
      <c r="AK73" s="349">
        <v>16.5</v>
      </c>
      <c r="AL73" s="349">
        <f t="shared" ref="AL73" si="549">M73*AK73*$AL$2/1000</f>
        <v>85.457814750000011</v>
      </c>
      <c r="AM73" s="349">
        <v>15.048</v>
      </c>
      <c r="AN73" s="349">
        <f t="shared" ref="AN73" si="550">M73*AM73*$AN$2/1000</f>
        <v>80.616642875999986</v>
      </c>
      <c r="AO73" s="349">
        <v>16.544</v>
      </c>
      <c r="AP73" s="349">
        <f t="shared" ref="AP73" si="551">M73*AO73*$AP$2/1000</f>
        <v>89.368868159999977</v>
      </c>
      <c r="AQ73" s="349">
        <f t="shared" ref="AQ73" si="552">SUM(AK73+AM73+AO73)</f>
        <v>48.091999999999999</v>
      </c>
      <c r="AR73" s="349">
        <f t="shared" ref="AR73" si="553">SUM(AL73+AN73+AP73)</f>
        <v>255.44332578599997</v>
      </c>
      <c r="AS73" s="349">
        <v>7.1280000000000001</v>
      </c>
      <c r="AT73" s="349">
        <f t="shared" si="516"/>
        <v>38.992836564000001</v>
      </c>
      <c r="AU73" s="349">
        <v>17.423999999999999</v>
      </c>
      <c r="AV73" s="349">
        <f t="shared" si="517"/>
        <v>91.836859752000009</v>
      </c>
      <c r="AW73" s="349">
        <v>15.84</v>
      </c>
      <c r="AX73" s="349">
        <f>O73*AW73*$AX$2/1000</f>
        <v>83.415562560000012</v>
      </c>
      <c r="AY73" s="349">
        <f>SUM(AS73+AU73+AW73)</f>
        <v>40.391999999999996</v>
      </c>
      <c r="AZ73" s="349">
        <f>SUM(AT73+AV73+AX73)</f>
        <v>214.24525887600004</v>
      </c>
      <c r="BA73" s="349">
        <f t="shared" si="520"/>
        <v>88.483999999999995</v>
      </c>
      <c r="BB73" s="349">
        <f t="shared" si="521"/>
        <v>469.68858466200004</v>
      </c>
    </row>
    <row r="74" spans="1:54">
      <c r="A74" s="612">
        <v>53</v>
      </c>
      <c r="B74" s="26"/>
      <c r="C74" s="25"/>
      <c r="D74" s="40"/>
      <c r="E74" s="553" t="s">
        <v>76</v>
      </c>
      <c r="F74" s="530" t="s">
        <v>130</v>
      </c>
      <c r="G74" s="530" t="s">
        <v>1169</v>
      </c>
      <c r="H74" s="355" t="s">
        <v>378</v>
      </c>
      <c r="I74" s="20">
        <v>4.2</v>
      </c>
      <c r="J74" s="178"/>
      <c r="K74" s="20">
        <v>4.2</v>
      </c>
      <c r="L74" s="178"/>
      <c r="M74" s="20">
        <v>4.2</v>
      </c>
      <c r="N74" s="178"/>
      <c r="O74" s="20">
        <v>4.2</v>
      </c>
      <c r="P74" s="178"/>
      <c r="Q74" s="349">
        <f>SUM(AI74+BA74)</f>
        <v>0</v>
      </c>
      <c r="R74" s="417">
        <f>SUM(AJ74+BB74)</f>
        <v>0</v>
      </c>
      <c r="S74" s="349"/>
      <c r="T74" s="349">
        <f t="shared" si="435"/>
        <v>0</v>
      </c>
      <c r="U74" s="349"/>
      <c r="V74" s="349">
        <f t="shared" si="436"/>
        <v>0</v>
      </c>
      <c r="W74" s="349"/>
      <c r="X74" s="349">
        <f t="shared" si="437"/>
        <v>0</v>
      </c>
      <c r="Y74" s="349">
        <f t="shared" si="438"/>
        <v>0</v>
      </c>
      <c r="Z74" s="349">
        <f>SUM(T74+V74+X74)</f>
        <v>0</v>
      </c>
      <c r="AA74" s="349"/>
      <c r="AB74" s="349">
        <f t="shared" si="439"/>
        <v>0</v>
      </c>
      <c r="AC74" s="349"/>
      <c r="AD74" s="349">
        <f t="shared" si="440"/>
        <v>0</v>
      </c>
      <c r="AE74" s="349"/>
      <c r="AF74" s="109">
        <f t="shared" si="454"/>
        <v>0</v>
      </c>
      <c r="AG74" s="349">
        <f t="shared" si="441"/>
        <v>0</v>
      </c>
      <c r="AH74" s="349">
        <f t="shared" si="441"/>
        <v>0</v>
      </c>
      <c r="AI74" s="349">
        <f t="shared" si="442"/>
        <v>0</v>
      </c>
      <c r="AJ74" s="349">
        <f t="shared" si="443"/>
        <v>0</v>
      </c>
      <c r="AK74" s="349"/>
      <c r="AL74" s="349">
        <f t="shared" si="444"/>
        <v>0</v>
      </c>
      <c r="AM74" s="349"/>
      <c r="AN74" s="349">
        <f t="shared" ref="AN74:AN92" si="554">M74*AM74*$AN$2/1000</f>
        <v>0</v>
      </c>
      <c r="AO74" s="349"/>
      <c r="AP74" s="349">
        <f t="shared" si="446"/>
        <v>0</v>
      </c>
      <c r="AQ74" s="349">
        <f t="shared" si="447"/>
        <v>0</v>
      </c>
      <c r="AR74" s="349">
        <f>SUM(AL74+AN74+AP74)</f>
        <v>0</v>
      </c>
      <c r="AS74" s="349"/>
      <c r="AT74" s="349">
        <f t="shared" si="448"/>
        <v>0</v>
      </c>
      <c r="AU74" s="349"/>
      <c r="AV74" s="349">
        <f t="shared" si="449"/>
        <v>0</v>
      </c>
      <c r="AW74" s="349"/>
      <c r="AX74" s="349">
        <f t="shared" si="450"/>
        <v>0</v>
      </c>
      <c r="AY74" s="349">
        <f t="shared" si="451"/>
        <v>0</v>
      </c>
      <c r="AZ74" s="349">
        <f>SUM(AT74+AV74+AX74)</f>
        <v>0</v>
      </c>
      <c r="BA74" s="349">
        <f t="shared" si="452"/>
        <v>0</v>
      </c>
      <c r="BB74" s="349">
        <f t="shared" si="453"/>
        <v>0</v>
      </c>
    </row>
    <row r="75" spans="1:54" s="344" customFormat="1">
      <c r="A75" s="612">
        <v>55</v>
      </c>
      <c r="B75" s="346"/>
      <c r="C75" s="25"/>
      <c r="D75" s="40"/>
      <c r="E75" s="553" t="s">
        <v>1162</v>
      </c>
      <c r="F75" s="530" t="s">
        <v>1163</v>
      </c>
      <c r="G75" s="530" t="s">
        <v>1166</v>
      </c>
      <c r="H75" s="355" t="s">
        <v>378</v>
      </c>
      <c r="I75" s="20">
        <v>4.49</v>
      </c>
      <c r="J75" s="178"/>
      <c r="K75" s="20">
        <v>4.49</v>
      </c>
      <c r="L75" s="178"/>
      <c r="M75" s="20">
        <v>4.49</v>
      </c>
      <c r="N75" s="178"/>
      <c r="O75" s="20">
        <v>4.49</v>
      </c>
      <c r="P75" s="178"/>
      <c r="Q75" s="349">
        <f t="shared" ref="Q75:R78" si="555">SUM(AI75+BA75)</f>
        <v>1.6619999999999999</v>
      </c>
      <c r="R75" s="575">
        <f t="shared" si="555"/>
        <v>9.7937605956000002</v>
      </c>
      <c r="S75" s="349"/>
      <c r="T75" s="349">
        <f t="shared" si="435"/>
        <v>0</v>
      </c>
      <c r="U75" s="349"/>
      <c r="V75" s="349">
        <f t="shared" si="436"/>
        <v>0</v>
      </c>
      <c r="W75" s="349">
        <v>0.93600000000000005</v>
      </c>
      <c r="X75" s="349">
        <f t="shared" si="437"/>
        <v>5.4778470552000007</v>
      </c>
      <c r="Y75" s="349">
        <f t="shared" si="438"/>
        <v>0.93600000000000005</v>
      </c>
      <c r="Z75" s="349">
        <f>SUM(T75+V75+X75)</f>
        <v>5.4778470552000007</v>
      </c>
      <c r="AA75" s="349">
        <v>0.59399999999999997</v>
      </c>
      <c r="AB75" s="349">
        <f t="shared" si="439"/>
        <v>3.5293738391999998</v>
      </c>
      <c r="AC75" s="349">
        <v>0.13200000000000001</v>
      </c>
      <c r="AD75" s="349">
        <f t="shared" si="440"/>
        <v>0.78653970120000005</v>
      </c>
      <c r="AE75" s="349"/>
      <c r="AF75" s="109">
        <f t="shared" ref="AF75:AF77" si="556">K75*AE75*$AF$2/1000</f>
        <v>0</v>
      </c>
      <c r="AG75" s="349">
        <f t="shared" si="441"/>
        <v>0.72599999999999998</v>
      </c>
      <c r="AH75" s="349">
        <f t="shared" ref="AH75" si="557">SUM(AB75+AD75+AF75)</f>
        <v>4.3159135403999995</v>
      </c>
      <c r="AI75" s="349">
        <f t="shared" si="442"/>
        <v>1.6619999999999999</v>
      </c>
      <c r="AJ75" s="349">
        <f t="shared" si="443"/>
        <v>9.7937605956000002</v>
      </c>
      <c r="AK75" s="349"/>
      <c r="AL75" s="349">
        <f t="shared" ref="AL75:AL77" si="558">M75*AK75*$AL$2/1000</f>
        <v>0</v>
      </c>
      <c r="AM75" s="349"/>
      <c r="AN75" s="349">
        <f t="shared" si="554"/>
        <v>0</v>
      </c>
      <c r="AO75" s="349"/>
      <c r="AP75" s="349">
        <f t="shared" ref="AP75:AP77" si="559">M75*AO75*$AP$2/1000</f>
        <v>0</v>
      </c>
      <c r="AQ75" s="349">
        <f t="shared" si="447"/>
        <v>0</v>
      </c>
      <c r="AR75" s="349">
        <f>SUM(AL75+AN75+AP75)</f>
        <v>0</v>
      </c>
      <c r="AS75" s="349"/>
      <c r="AT75" s="349">
        <f t="shared" si="448"/>
        <v>0</v>
      </c>
      <c r="AU75" s="349"/>
      <c r="AV75" s="349">
        <f t="shared" si="449"/>
        <v>0</v>
      </c>
      <c r="AW75" s="349"/>
      <c r="AX75" s="349">
        <f t="shared" si="450"/>
        <v>0</v>
      </c>
      <c r="AY75" s="349">
        <f t="shared" si="451"/>
        <v>0</v>
      </c>
      <c r="AZ75" s="349">
        <f>SUM(AT75+AV75+AX75)</f>
        <v>0</v>
      </c>
      <c r="BA75" s="349">
        <f t="shared" si="452"/>
        <v>0</v>
      </c>
      <c r="BB75" s="349">
        <f t="shared" si="453"/>
        <v>0</v>
      </c>
    </row>
    <row r="76" spans="1:54" s="344" customFormat="1">
      <c r="B76" s="557"/>
      <c r="C76" s="557"/>
      <c r="D76" s="557"/>
      <c r="E76" s="553" t="s">
        <v>1808</v>
      </c>
      <c r="F76" s="24" t="s">
        <v>1809</v>
      </c>
      <c r="G76" s="530" t="s">
        <v>1166</v>
      </c>
      <c r="H76" s="355" t="s">
        <v>378</v>
      </c>
      <c r="I76" s="554">
        <v>4.8</v>
      </c>
      <c r="J76" s="115"/>
      <c r="K76" s="554">
        <v>4.8</v>
      </c>
      <c r="L76" s="183"/>
      <c r="M76" s="554">
        <v>4.8</v>
      </c>
      <c r="N76" s="183"/>
      <c r="O76" s="554">
        <v>4.8</v>
      </c>
      <c r="P76" s="115"/>
      <c r="Q76" s="349">
        <f t="shared" ref="Q76" si="560">SUM(AI76+BA76)</f>
        <v>0</v>
      </c>
      <c r="R76" s="417">
        <f t="shared" ref="R76" si="561">SUM(AJ76+BB76)</f>
        <v>0</v>
      </c>
      <c r="S76" s="349"/>
      <c r="T76" s="349">
        <f>I76*S76*$T$2/1000</f>
        <v>0</v>
      </c>
      <c r="U76" s="349"/>
      <c r="V76" s="350">
        <f>I76*U76*$V$2/1000</f>
        <v>0</v>
      </c>
      <c r="W76" s="352"/>
      <c r="X76" s="353">
        <f>I76*W76*$X$2/1000</f>
        <v>0</v>
      </c>
      <c r="Y76" s="351">
        <f t="shared" si="438"/>
        <v>0</v>
      </c>
      <c r="Z76" s="350">
        <f t="shared" ref="Z76" si="562">SUM(T76+V76+X76)</f>
        <v>0</v>
      </c>
      <c r="AA76" s="352"/>
      <c r="AB76" s="353">
        <f>K76*AA76*$AB$2/1000</f>
        <v>0</v>
      </c>
      <c r="AC76" s="352"/>
      <c r="AD76" s="350">
        <f>K76*AC76*$AD$2/1000</f>
        <v>0</v>
      </c>
      <c r="AE76" s="352"/>
      <c r="AF76" s="353">
        <f t="shared" ref="AF76" si="563">K76*AE76*$AF$2/1000</f>
        <v>0</v>
      </c>
      <c r="AG76" s="351">
        <f t="shared" si="441"/>
        <v>0</v>
      </c>
      <c r="AH76" s="349">
        <f>SUM(AB76+AD76+AF76)</f>
        <v>0</v>
      </c>
      <c r="AI76" s="349">
        <f t="shared" ref="AI76" si="564">SUM(Y76+AG76)</f>
        <v>0</v>
      </c>
      <c r="AJ76" s="350">
        <f t="shared" ref="AJ76" si="565">SUM(Z76,AH76)</f>
        <v>0</v>
      </c>
      <c r="AK76" s="352"/>
      <c r="AL76" s="350">
        <f t="shared" ref="AL76" si="566">M76*AK76*$AL$2/1000</f>
        <v>0</v>
      </c>
      <c r="AM76" s="354"/>
      <c r="AN76" s="350">
        <f t="shared" ref="AN76" si="567">M76*AM76*$AN$2/1000</f>
        <v>0</v>
      </c>
      <c r="AO76" s="352"/>
      <c r="AP76" s="353">
        <f t="shared" ref="AP76" si="568">M76*AO76*$AP$2/1000</f>
        <v>0</v>
      </c>
      <c r="AQ76" s="351">
        <f t="shared" ref="AQ76" si="569">SUM(AK76+AM76+AO76)</f>
        <v>0</v>
      </c>
      <c r="AR76" s="349">
        <f t="shared" ref="AR76" si="570">SUM(AL76+AN76+AP76)</f>
        <v>0</v>
      </c>
      <c r="AS76" s="349"/>
      <c r="AT76" s="350">
        <f t="shared" ref="AT76" si="571">O76*AS76*$AT$2/1000</f>
        <v>0</v>
      </c>
      <c r="AU76" s="352"/>
      <c r="AV76" s="350">
        <f t="shared" ref="AV76" si="572">O76*AU76*$AV$2/1000</f>
        <v>0</v>
      </c>
      <c r="AW76" s="352"/>
      <c r="AX76" s="353">
        <f t="shared" ref="AX76" si="573">O76*AW76*$AX$2/1000</f>
        <v>0</v>
      </c>
      <c r="AY76" s="351">
        <f>SUM(AS76+AU76+AW76)</f>
        <v>0</v>
      </c>
      <c r="AZ76" s="349">
        <f t="shared" ref="AZ76" si="574">SUM(AT76+AV76+AX76)</f>
        <v>0</v>
      </c>
      <c r="BA76" s="349">
        <f t="shared" ref="BA76" si="575">SUM(AQ76+AY76)</f>
        <v>0</v>
      </c>
      <c r="BB76" s="349">
        <f t="shared" ref="BB76" si="576">SUM(AR76,AZ76)</f>
        <v>0</v>
      </c>
    </row>
    <row r="77" spans="1:54" s="344" customFormat="1">
      <c r="B77" s="557"/>
      <c r="C77" s="557"/>
      <c r="D77" s="557"/>
      <c r="E77" s="553" t="s">
        <v>2173</v>
      </c>
      <c r="F77" s="24" t="s">
        <v>2172</v>
      </c>
      <c r="G77" s="530" t="s">
        <v>1166</v>
      </c>
      <c r="H77" s="355" t="s">
        <v>378</v>
      </c>
      <c r="I77" s="554">
        <v>4.79</v>
      </c>
      <c r="J77" s="115"/>
      <c r="K77" s="554">
        <v>4.79</v>
      </c>
      <c r="L77" s="183"/>
      <c r="M77" s="554">
        <v>4.79</v>
      </c>
      <c r="N77" s="183"/>
      <c r="O77" s="554">
        <v>4.78</v>
      </c>
      <c r="P77" s="115"/>
      <c r="Q77" s="349">
        <f t="shared" si="555"/>
        <v>46.899000000000001</v>
      </c>
      <c r="R77" s="417">
        <f t="shared" si="555"/>
        <v>294.22022944920002</v>
      </c>
      <c r="S77" s="349">
        <v>0.49399999999999999</v>
      </c>
      <c r="T77" s="349">
        <f>I77*S77*$T$2/1000</f>
        <v>2.9476264194000001</v>
      </c>
      <c r="U77" s="349">
        <v>0.19800000000000001</v>
      </c>
      <c r="V77" s="350">
        <f>I77*U77*$V$2/1000</f>
        <v>1.2084957324000001</v>
      </c>
      <c r="W77" s="352">
        <v>1.9239999999999999</v>
      </c>
      <c r="X77" s="353">
        <f>I77*W77*$X$2/1000</f>
        <v>12.0123587428</v>
      </c>
      <c r="Y77" s="351">
        <f t="shared" ref="Y77" si="577">SUM(S77+U77+W77)</f>
        <v>2.6159999999999997</v>
      </c>
      <c r="Z77" s="350">
        <f>SUM(T77+V77+X77)</f>
        <v>16.168480894600002</v>
      </c>
      <c r="AA77" s="352">
        <v>4.8390000000000004</v>
      </c>
      <c r="AB77" s="353">
        <f>K77*AA77*$AB$2/1000</f>
        <v>30.6729828492</v>
      </c>
      <c r="AC77" s="352">
        <v>3.64</v>
      </c>
      <c r="AD77" s="350">
        <f>K77*AC77*$AD$2/1000</f>
        <v>23.138610403999998</v>
      </c>
      <c r="AE77" s="352">
        <v>5.0919999999999996</v>
      </c>
      <c r="AF77" s="353">
        <f t="shared" si="556"/>
        <v>31.7134938564</v>
      </c>
      <c r="AG77" s="351">
        <f t="shared" ref="AG77" si="578">SUM(AA77+AC77+AE77)</f>
        <v>13.571000000000002</v>
      </c>
      <c r="AH77" s="349">
        <f>SUM(AB77+AD77+AF77)</f>
        <v>85.525087109600008</v>
      </c>
      <c r="AI77" s="349">
        <f t="shared" si="442"/>
        <v>16.187000000000001</v>
      </c>
      <c r="AJ77" s="350">
        <f t="shared" si="443"/>
        <v>101.69356800420002</v>
      </c>
      <c r="AK77" s="352">
        <v>3.96</v>
      </c>
      <c r="AL77" s="350">
        <f t="shared" si="558"/>
        <v>24.257358971999999</v>
      </c>
      <c r="AM77" s="354">
        <v>4.68</v>
      </c>
      <c r="AN77" s="350">
        <f t="shared" si="554"/>
        <v>29.653247987999997</v>
      </c>
      <c r="AO77" s="352">
        <v>5.3070000000000004</v>
      </c>
      <c r="AP77" s="353">
        <f t="shared" si="559"/>
        <v>33.905902914000009</v>
      </c>
      <c r="AQ77" s="351">
        <f t="shared" ref="AQ77" si="579">SUM(AK77+AM77+AO77)</f>
        <v>13.947000000000001</v>
      </c>
      <c r="AR77" s="349">
        <f t="shared" ref="AR77" si="580">SUM(AL77+AN77+AP77)</f>
        <v>87.816509874000005</v>
      </c>
      <c r="AS77" s="349">
        <v>2.0190000000000001</v>
      </c>
      <c r="AT77" s="350">
        <f t="shared" si="448"/>
        <v>13.035459082200003</v>
      </c>
      <c r="AU77" s="352">
        <v>4.3159999999999998</v>
      </c>
      <c r="AV77" s="350">
        <f t="shared" si="449"/>
        <v>26.848712976800002</v>
      </c>
      <c r="AW77" s="352">
        <v>10.43</v>
      </c>
      <c r="AX77" s="353">
        <f t="shared" si="450"/>
        <v>64.825979512000004</v>
      </c>
      <c r="AY77" s="351">
        <f>SUM(AS77+AU77+AW77)</f>
        <v>16.765000000000001</v>
      </c>
      <c r="AZ77" s="349">
        <f t="shared" ref="AZ77" si="581">SUM(AT77+AV77+AX77)</f>
        <v>104.71015157100001</v>
      </c>
      <c r="BA77" s="349">
        <f t="shared" si="452"/>
        <v>30.712000000000003</v>
      </c>
      <c r="BB77" s="349">
        <f t="shared" si="453"/>
        <v>192.526661445</v>
      </c>
    </row>
    <row r="78" spans="1:54" s="344" customFormat="1">
      <c r="A78" s="612">
        <v>56</v>
      </c>
      <c r="B78" s="346"/>
      <c r="C78" s="25"/>
      <c r="D78" s="40"/>
      <c r="E78" s="553" t="s">
        <v>831</v>
      </c>
      <c r="F78" s="530" t="s">
        <v>830</v>
      </c>
      <c r="G78" s="530" t="s">
        <v>1169</v>
      </c>
      <c r="H78" s="355" t="s">
        <v>378</v>
      </c>
      <c r="I78" s="20">
        <v>4.8</v>
      </c>
      <c r="J78" s="178"/>
      <c r="K78" s="20">
        <v>4.8</v>
      </c>
      <c r="L78" s="178"/>
      <c r="M78" s="20">
        <v>4.8</v>
      </c>
      <c r="N78" s="178"/>
      <c r="O78" s="20">
        <v>4.8</v>
      </c>
      <c r="P78" s="178"/>
      <c r="Q78" s="349">
        <f t="shared" si="555"/>
        <v>0</v>
      </c>
      <c r="R78" s="417">
        <f t="shared" si="555"/>
        <v>0</v>
      </c>
      <c r="S78" s="349"/>
      <c r="T78" s="349">
        <f t="shared" ref="T78:T91" si="582">I78*S78*$T$2/1000</f>
        <v>0</v>
      </c>
      <c r="U78" s="349"/>
      <c r="V78" s="349">
        <f t="shared" ref="V78:V91" si="583">I78*U78*$V$2/1000</f>
        <v>0</v>
      </c>
      <c r="W78" s="349"/>
      <c r="X78" s="349">
        <f t="shared" ref="X78:X91" si="584">I78*W78*$X$2/1000</f>
        <v>0</v>
      </c>
      <c r="Y78" s="349">
        <f t="shared" ref="Y78:Y91" si="585">SUM(S78+U78+W78)</f>
        <v>0</v>
      </c>
      <c r="Z78" s="349">
        <f>SUM(T78+V78+X78)</f>
        <v>0</v>
      </c>
      <c r="AA78" s="349"/>
      <c r="AB78" s="349">
        <f t="shared" si="439"/>
        <v>0</v>
      </c>
      <c r="AC78" s="349"/>
      <c r="AD78" s="349">
        <f t="shared" ref="AD78:AD91" si="586">K78*AC78*$AD$2/1000</f>
        <v>0</v>
      </c>
      <c r="AE78" s="349"/>
      <c r="AF78" s="109">
        <f t="shared" si="454"/>
        <v>0</v>
      </c>
      <c r="AG78" s="349">
        <f t="shared" ref="AG78:AG91" si="587">SUM(AA78+AC78+AE78)</f>
        <v>0</v>
      </c>
      <c r="AH78" s="349">
        <f>SUM(AB78+AD78+AF78)</f>
        <v>0</v>
      </c>
      <c r="AI78" s="349">
        <f t="shared" ref="AI78:AI91" si="588">SUM(Y78+AG78)</f>
        <v>0</v>
      </c>
      <c r="AJ78" s="349">
        <f t="shared" ref="AJ78:AJ91" si="589">SUM(Z78,AH78)</f>
        <v>0</v>
      </c>
      <c r="AK78" s="349"/>
      <c r="AL78" s="349">
        <f t="shared" si="444"/>
        <v>0</v>
      </c>
      <c r="AM78" s="349"/>
      <c r="AN78" s="349">
        <f t="shared" si="554"/>
        <v>0</v>
      </c>
      <c r="AO78" s="349"/>
      <c r="AP78" s="349">
        <f t="shared" si="446"/>
        <v>0</v>
      </c>
      <c r="AQ78" s="349">
        <f t="shared" ref="AQ78:AQ81" si="590">SUM(AK78+AM78+AO78)</f>
        <v>0</v>
      </c>
      <c r="AR78" s="349">
        <f>SUM(AL78+AN78+AP78)</f>
        <v>0</v>
      </c>
      <c r="AS78" s="349"/>
      <c r="AT78" s="349">
        <f t="shared" ref="AT78:AT82" si="591">O78*AS78*$AT$2/1000</f>
        <v>0</v>
      </c>
      <c r="AU78" s="349"/>
      <c r="AV78" s="349">
        <f t="shared" ref="AV78:AV91" si="592">O78*AU78*$AV$2/1000</f>
        <v>0</v>
      </c>
      <c r="AW78" s="349"/>
      <c r="AX78" s="349">
        <f t="shared" ref="AX78:AX91" si="593">O78*AW78*$AX$2/1000</f>
        <v>0</v>
      </c>
      <c r="AY78" s="349">
        <f t="shared" ref="AY78:AY91" si="594">SUM(AS78+AU78+AW78)</f>
        <v>0</v>
      </c>
      <c r="AZ78" s="349">
        <f>SUM(AT78+AV78+AX78)</f>
        <v>0</v>
      </c>
      <c r="BA78" s="349">
        <f t="shared" ref="BA78:BA91" si="595">SUM(AQ78+AY78)</f>
        <v>0</v>
      </c>
      <c r="BB78" s="349">
        <f t="shared" ref="BB78:BB91" si="596">SUM(AR78,AZ78)</f>
        <v>0</v>
      </c>
    </row>
    <row r="79" spans="1:54" s="6" customFormat="1">
      <c r="A79" s="612">
        <v>57</v>
      </c>
      <c r="B79" s="532"/>
      <c r="C79" s="345"/>
      <c r="D79" s="55"/>
      <c r="E79" s="103" t="s">
        <v>474</v>
      </c>
      <c r="F79" s="509" t="s">
        <v>472</v>
      </c>
      <c r="G79" s="509" t="s">
        <v>1169</v>
      </c>
      <c r="H79" s="536" t="s">
        <v>378</v>
      </c>
      <c r="I79" s="537">
        <v>4.43</v>
      </c>
      <c r="J79" s="538"/>
      <c r="K79" s="537">
        <v>4.43</v>
      </c>
      <c r="L79" s="538"/>
      <c r="M79" s="537">
        <v>4.43</v>
      </c>
      <c r="N79" s="538"/>
      <c r="O79" s="537">
        <v>4.43</v>
      </c>
      <c r="P79" s="538"/>
      <c r="Q79" s="513">
        <f t="shared" ref="Q79:Q91" si="597">SUM(AI79+BA79)</f>
        <v>0</v>
      </c>
      <c r="R79" s="539">
        <f t="shared" ref="R79:R91" si="598">SUM(AJ79+BB79)</f>
        <v>0</v>
      </c>
      <c r="S79" s="513"/>
      <c r="T79" s="513">
        <f t="shared" si="582"/>
        <v>0</v>
      </c>
      <c r="U79" s="513"/>
      <c r="V79" s="513">
        <f t="shared" si="583"/>
        <v>0</v>
      </c>
      <c r="W79" s="513"/>
      <c r="X79" s="513">
        <f t="shared" si="584"/>
        <v>0</v>
      </c>
      <c r="Y79" s="513">
        <f t="shared" si="585"/>
        <v>0</v>
      </c>
      <c r="Z79" s="513">
        <f t="shared" ref="Z79" si="599">SUM(T79+V79+X79)</f>
        <v>0</v>
      </c>
      <c r="AA79" s="513"/>
      <c r="AB79" s="513">
        <f t="shared" ref="AB79:AB91" si="600">K79*AA79*$AB$2/1000</f>
        <v>0</v>
      </c>
      <c r="AC79" s="513"/>
      <c r="AD79" s="513">
        <f t="shared" si="586"/>
        <v>0</v>
      </c>
      <c r="AE79" s="513"/>
      <c r="AF79" s="513">
        <f t="shared" ref="AF79:AF92" si="601">K79*AE79*$AF$2/1000</f>
        <v>0</v>
      </c>
      <c r="AG79" s="513">
        <f t="shared" si="587"/>
        <v>0</v>
      </c>
      <c r="AH79" s="513">
        <f t="shared" ref="AH79:AH91" si="602">SUM(AB79+AD79+AF79)</f>
        <v>0</v>
      </c>
      <c r="AI79" s="513">
        <f t="shared" si="588"/>
        <v>0</v>
      </c>
      <c r="AJ79" s="513">
        <f t="shared" si="589"/>
        <v>0</v>
      </c>
      <c r="AK79" s="513"/>
      <c r="AL79" s="513">
        <f t="shared" ref="AL79:AL91" si="603">M79*AK79*$AL$2/1000</f>
        <v>0</v>
      </c>
      <c r="AM79" s="513"/>
      <c r="AN79" s="513">
        <f t="shared" si="554"/>
        <v>0</v>
      </c>
      <c r="AO79" s="513"/>
      <c r="AP79" s="513">
        <f t="shared" ref="AP79:AP91" si="604">M79*AO79*$AP$2/1000</f>
        <v>0</v>
      </c>
      <c r="AQ79" s="513">
        <f t="shared" si="590"/>
        <v>0</v>
      </c>
      <c r="AR79" s="513">
        <f t="shared" ref="AR79:AR91" si="605">SUM(AL79+AN79+AP79)</f>
        <v>0</v>
      </c>
      <c r="AS79" s="513"/>
      <c r="AT79" s="513">
        <f t="shared" si="591"/>
        <v>0</v>
      </c>
      <c r="AU79" s="513"/>
      <c r="AV79" s="513">
        <f t="shared" si="592"/>
        <v>0</v>
      </c>
      <c r="AW79" s="513"/>
      <c r="AX79" s="513">
        <f t="shared" si="593"/>
        <v>0</v>
      </c>
      <c r="AY79" s="513">
        <f t="shared" si="594"/>
        <v>0</v>
      </c>
      <c r="AZ79" s="513">
        <f t="shared" ref="AZ79" si="606">SUM(AT79+AV79+AX79)</f>
        <v>0</v>
      </c>
      <c r="BA79" s="513">
        <f t="shared" si="595"/>
        <v>0</v>
      </c>
      <c r="BB79" s="513">
        <f t="shared" si="596"/>
        <v>0</v>
      </c>
    </row>
    <row r="80" spans="1:54" s="6" customFormat="1">
      <c r="A80" s="612">
        <v>58</v>
      </c>
      <c r="B80" s="559"/>
      <c r="C80" s="345"/>
      <c r="D80" s="55"/>
      <c r="E80" s="553" t="s">
        <v>998</v>
      </c>
      <c r="F80" s="530" t="s">
        <v>997</v>
      </c>
      <c r="G80" s="530" t="s">
        <v>1166</v>
      </c>
      <c r="H80" s="307" t="s">
        <v>378</v>
      </c>
      <c r="I80" s="157">
        <v>5.48</v>
      </c>
      <c r="J80" s="223"/>
      <c r="K80" s="157">
        <v>5.47</v>
      </c>
      <c r="L80" s="223"/>
      <c r="M80" s="157">
        <v>5.47</v>
      </c>
      <c r="N80" s="223"/>
      <c r="O80" s="157">
        <v>5.47</v>
      </c>
      <c r="P80" s="223"/>
      <c r="Q80" s="109">
        <f t="shared" si="597"/>
        <v>83.317000000000007</v>
      </c>
      <c r="R80" s="578">
        <f t="shared" si="598"/>
        <v>594.76705936680003</v>
      </c>
      <c r="S80" s="109">
        <v>7.68</v>
      </c>
      <c r="T80" s="109">
        <f t="shared" si="582"/>
        <v>52.426607616000005</v>
      </c>
      <c r="U80" s="109">
        <v>10.304</v>
      </c>
      <c r="V80" s="109">
        <f t="shared" si="583"/>
        <v>71.950004582400013</v>
      </c>
      <c r="W80" s="109">
        <v>10.72</v>
      </c>
      <c r="X80" s="109">
        <f t="shared" si="584"/>
        <v>76.570777408000026</v>
      </c>
      <c r="Y80" s="109">
        <f t="shared" si="585"/>
        <v>28.704000000000001</v>
      </c>
      <c r="Z80" s="109">
        <f t="shared" ref="Z80:Z90" si="607">SUM(T80+V80+X80)</f>
        <v>200.94738960640004</v>
      </c>
      <c r="AA80" s="109">
        <v>7.5679999999999996</v>
      </c>
      <c r="AB80" s="109">
        <f t="shared" si="600"/>
        <v>54.781425107199986</v>
      </c>
      <c r="AC80" s="109">
        <v>9.1839999999999993</v>
      </c>
      <c r="AD80" s="109">
        <f t="shared" si="586"/>
        <v>66.668330243199989</v>
      </c>
      <c r="AE80" s="109">
        <v>5.12</v>
      </c>
      <c r="AF80" s="109">
        <f t="shared" si="601"/>
        <v>36.414761471999995</v>
      </c>
      <c r="AG80" s="109">
        <f t="shared" si="587"/>
        <v>21.872</v>
      </c>
      <c r="AH80" s="109">
        <f t="shared" si="602"/>
        <v>157.86451682239999</v>
      </c>
      <c r="AI80" s="109">
        <f t="shared" si="588"/>
        <v>50.576000000000001</v>
      </c>
      <c r="AJ80" s="109">
        <f t="shared" si="589"/>
        <v>358.81190642880006</v>
      </c>
      <c r="AK80" s="109">
        <v>4.5119999999999996</v>
      </c>
      <c r="AL80" s="109">
        <f t="shared" si="603"/>
        <v>31.562342851199997</v>
      </c>
      <c r="AM80" s="109">
        <v>9.2159999999999993</v>
      </c>
      <c r="AN80" s="109">
        <f t="shared" si="554"/>
        <v>66.683854540799999</v>
      </c>
      <c r="AO80" s="109">
        <v>2.1280000000000001</v>
      </c>
      <c r="AP80" s="109">
        <f t="shared" si="604"/>
        <v>15.525645407999999</v>
      </c>
      <c r="AQ80" s="109">
        <f t="shared" si="590"/>
        <v>15.855999999999998</v>
      </c>
      <c r="AR80" s="109">
        <f t="shared" si="605"/>
        <v>113.7718428</v>
      </c>
      <c r="AS80" s="109">
        <v>7.4080000000000004</v>
      </c>
      <c r="AT80" s="109">
        <f t="shared" si="591"/>
        <v>54.733146449600007</v>
      </c>
      <c r="AU80" s="109">
        <v>7.2320000000000002</v>
      </c>
      <c r="AV80" s="109">
        <f t="shared" si="592"/>
        <v>51.482530246399996</v>
      </c>
      <c r="AW80" s="109">
        <v>2.2450000000000001</v>
      </c>
      <c r="AX80" s="109">
        <f t="shared" si="593"/>
        <v>15.967633442</v>
      </c>
      <c r="AY80" s="109">
        <f t="shared" si="594"/>
        <v>16.885000000000002</v>
      </c>
      <c r="AZ80" s="109">
        <f t="shared" ref="AZ80:AZ90" si="608">SUM(AT80+AV80+AX80)</f>
        <v>122.183310138</v>
      </c>
      <c r="BA80" s="109">
        <f t="shared" si="595"/>
        <v>32.741</v>
      </c>
      <c r="BB80" s="109">
        <f t="shared" si="596"/>
        <v>235.955152938</v>
      </c>
    </row>
    <row r="81" spans="1:54" s="6" customFormat="1">
      <c r="A81" s="612">
        <v>59</v>
      </c>
      <c r="B81" s="559"/>
      <c r="C81" s="345"/>
      <c r="D81" s="55"/>
      <c r="E81" s="553" t="s">
        <v>1056</v>
      </c>
      <c r="F81" s="530" t="s">
        <v>1057</v>
      </c>
      <c r="G81" s="530" t="s">
        <v>1165</v>
      </c>
      <c r="H81" s="307" t="s">
        <v>378</v>
      </c>
      <c r="I81" s="157">
        <v>6.35</v>
      </c>
      <c r="J81" s="223"/>
      <c r="K81" s="157">
        <v>6.35</v>
      </c>
      <c r="L81" s="223"/>
      <c r="M81" s="157">
        <v>6.35</v>
      </c>
      <c r="N81" s="223"/>
      <c r="O81" s="157">
        <v>6.35</v>
      </c>
      <c r="P81" s="223"/>
      <c r="Q81" s="109">
        <f t="shared" si="597"/>
        <v>15.951000000000001</v>
      </c>
      <c r="R81" s="578">
        <f t="shared" si="598"/>
        <v>131.84610791</v>
      </c>
      <c r="S81" s="109">
        <v>1.3440000000000001</v>
      </c>
      <c r="T81" s="109">
        <f t="shared" si="582"/>
        <v>10.631216736000001</v>
      </c>
      <c r="U81" s="109">
        <v>1.92</v>
      </c>
      <c r="V81" s="109">
        <f t="shared" si="583"/>
        <v>15.535290239999998</v>
      </c>
      <c r="W81" s="109">
        <v>2.6880000000000002</v>
      </c>
      <c r="X81" s="109">
        <f t="shared" si="584"/>
        <v>22.247985984</v>
      </c>
      <c r="Y81" s="109">
        <f t="shared" si="585"/>
        <v>5.952</v>
      </c>
      <c r="Z81" s="109">
        <f t="shared" si="607"/>
        <v>48.414492960000004</v>
      </c>
      <c r="AA81" s="109">
        <v>1.7270000000000001</v>
      </c>
      <c r="AB81" s="109">
        <f t="shared" si="600"/>
        <v>14.512122613999999</v>
      </c>
      <c r="AC81" s="109">
        <v>0.624</v>
      </c>
      <c r="AD81" s="109">
        <f t="shared" si="586"/>
        <v>5.2584614159999994</v>
      </c>
      <c r="AE81" s="109"/>
      <c r="AF81" s="109">
        <f t="shared" si="601"/>
        <v>0</v>
      </c>
      <c r="AG81" s="109">
        <f t="shared" si="587"/>
        <v>2.351</v>
      </c>
      <c r="AH81" s="109">
        <f t="shared" ref="AH81:AH82" si="609">SUM(AB81+AD81+AF81)</f>
        <v>19.770584029999998</v>
      </c>
      <c r="AI81" s="109">
        <f t="shared" si="588"/>
        <v>8.3030000000000008</v>
      </c>
      <c r="AJ81" s="109">
        <f t="shared" si="589"/>
        <v>68.185076989999999</v>
      </c>
      <c r="AK81" s="109">
        <v>2.3039999999999998</v>
      </c>
      <c r="AL81" s="109">
        <f t="shared" si="603"/>
        <v>18.709794431999995</v>
      </c>
      <c r="AM81" s="109">
        <v>1.3919999999999999</v>
      </c>
      <c r="AN81" s="109">
        <f t="shared" ref="AN81:AN82" si="610">M81*AM81*$AN$2/1000</f>
        <v>11.692405367999998</v>
      </c>
      <c r="AO81" s="109">
        <v>1.2</v>
      </c>
      <c r="AP81" s="109">
        <f t="shared" si="604"/>
        <v>10.163555999999998</v>
      </c>
      <c r="AQ81" s="109">
        <f t="shared" si="590"/>
        <v>4.8959999999999999</v>
      </c>
      <c r="AR81" s="109">
        <f>SUM(AL81+AN81+AP81)</f>
        <v>40.565755799999991</v>
      </c>
      <c r="AS81" s="109">
        <v>1.1359999999999999</v>
      </c>
      <c r="AT81" s="109">
        <f t="shared" si="591"/>
        <v>9.7434816559999984</v>
      </c>
      <c r="AU81" s="109">
        <v>1.232</v>
      </c>
      <c r="AV81" s="109">
        <f t="shared" si="592"/>
        <v>10.181190711999999</v>
      </c>
      <c r="AW81" s="109">
        <v>0.38400000000000001</v>
      </c>
      <c r="AX81" s="109">
        <f t="shared" si="593"/>
        <v>3.1706027520000002</v>
      </c>
      <c r="AY81" s="109">
        <f t="shared" si="594"/>
        <v>2.7519999999999998</v>
      </c>
      <c r="AZ81" s="109">
        <f t="shared" ref="AZ81:AZ82" si="611">SUM(AT81+AV81+AX81)</f>
        <v>23.095275119999997</v>
      </c>
      <c r="BA81" s="109">
        <f t="shared" si="595"/>
        <v>7.6479999999999997</v>
      </c>
      <c r="BB81" s="109">
        <f t="shared" si="596"/>
        <v>63.661030919999988</v>
      </c>
    </row>
    <row r="82" spans="1:54" s="6" customFormat="1">
      <c r="A82" s="612">
        <v>60</v>
      </c>
      <c r="B82" s="559"/>
      <c r="C82" s="345"/>
      <c r="D82" s="55"/>
      <c r="E82" s="553" t="s">
        <v>1042</v>
      </c>
      <c r="F82" s="530" t="s">
        <v>1043</v>
      </c>
      <c r="G82" s="530" t="s">
        <v>1165</v>
      </c>
      <c r="H82" s="307" t="s">
        <v>378</v>
      </c>
      <c r="I82" s="157">
        <v>5.7</v>
      </c>
      <c r="J82" s="223"/>
      <c r="K82" s="157">
        <v>5.7</v>
      </c>
      <c r="L82" s="223"/>
      <c r="M82" s="157">
        <v>5.7</v>
      </c>
      <c r="N82" s="223"/>
      <c r="O82" s="157">
        <v>5.7</v>
      </c>
      <c r="P82" s="223"/>
      <c r="Q82" s="109">
        <f t="shared" si="597"/>
        <v>2.7830000000000004</v>
      </c>
      <c r="R82" s="578">
        <f t="shared" si="598"/>
        <v>20.717550258000003</v>
      </c>
      <c r="S82" s="109"/>
      <c r="T82" s="109">
        <f t="shared" si="582"/>
        <v>0</v>
      </c>
      <c r="U82" s="109">
        <v>0.79900000000000004</v>
      </c>
      <c r="V82" s="109">
        <f t="shared" si="583"/>
        <v>5.8031801460000008</v>
      </c>
      <c r="W82" s="109">
        <v>0.44800000000000001</v>
      </c>
      <c r="X82" s="109">
        <f t="shared" si="584"/>
        <v>3.3284388480000007</v>
      </c>
      <c r="Y82" s="109">
        <f t="shared" si="585"/>
        <v>1.2470000000000001</v>
      </c>
      <c r="Z82" s="109">
        <f t="shared" si="607"/>
        <v>9.1316189940000019</v>
      </c>
      <c r="AA82" s="109">
        <v>1.536</v>
      </c>
      <c r="AB82" s="109">
        <f t="shared" si="600"/>
        <v>11.585931264000001</v>
      </c>
      <c r="AC82" s="109"/>
      <c r="AD82" s="109">
        <f t="shared" si="586"/>
        <v>0</v>
      </c>
      <c r="AE82" s="109"/>
      <c r="AF82" s="109">
        <f t="shared" ref="AF82" si="612">K82*AE82*$AF$2/1000</f>
        <v>0</v>
      </c>
      <c r="AG82" s="109">
        <f t="shared" si="587"/>
        <v>1.536</v>
      </c>
      <c r="AH82" s="109">
        <f t="shared" si="609"/>
        <v>11.585931264000001</v>
      </c>
      <c r="AI82" s="109">
        <f t="shared" si="588"/>
        <v>2.7830000000000004</v>
      </c>
      <c r="AJ82" s="109">
        <f t="shared" si="589"/>
        <v>20.717550258000003</v>
      </c>
      <c r="AK82" s="109"/>
      <c r="AL82" s="109">
        <f t="shared" si="603"/>
        <v>0</v>
      </c>
      <c r="AM82" s="109"/>
      <c r="AN82" s="109">
        <f t="shared" si="610"/>
        <v>0</v>
      </c>
      <c r="AO82" s="109"/>
      <c r="AP82" s="109">
        <f t="shared" si="604"/>
        <v>0</v>
      </c>
      <c r="AQ82" s="109">
        <f>SUM(AK82+AM82+AO82)</f>
        <v>0</v>
      </c>
      <c r="AR82" s="109">
        <f>SUM(AL82+AN82+AP82)</f>
        <v>0</v>
      </c>
      <c r="AS82" s="109"/>
      <c r="AT82" s="109">
        <f t="shared" si="591"/>
        <v>0</v>
      </c>
      <c r="AU82" s="109"/>
      <c r="AV82" s="109">
        <f t="shared" si="592"/>
        <v>0</v>
      </c>
      <c r="AW82" s="109"/>
      <c r="AX82" s="109">
        <f t="shared" si="593"/>
        <v>0</v>
      </c>
      <c r="AY82" s="109">
        <f t="shared" si="594"/>
        <v>0</v>
      </c>
      <c r="AZ82" s="109">
        <f t="shared" si="611"/>
        <v>0</v>
      </c>
      <c r="BA82" s="109">
        <f t="shared" si="595"/>
        <v>0</v>
      </c>
      <c r="BB82" s="109">
        <f t="shared" si="596"/>
        <v>0</v>
      </c>
    </row>
    <row r="83" spans="1:54" s="6" customFormat="1">
      <c r="A83" s="612">
        <v>61</v>
      </c>
      <c r="B83" s="559"/>
      <c r="C83" s="345"/>
      <c r="D83" s="55"/>
      <c r="E83" s="553" t="s">
        <v>1087</v>
      </c>
      <c r="F83" s="530" t="s">
        <v>1088</v>
      </c>
      <c r="G83" s="530" t="s">
        <v>1165</v>
      </c>
      <c r="H83" s="307" t="s">
        <v>378</v>
      </c>
      <c r="I83" s="157">
        <v>6.45</v>
      </c>
      <c r="J83" s="223"/>
      <c r="K83" s="157">
        <v>6.45</v>
      </c>
      <c r="L83" s="223"/>
      <c r="M83" s="157">
        <v>6.45</v>
      </c>
      <c r="N83" s="223"/>
      <c r="O83" s="157">
        <v>6.45</v>
      </c>
      <c r="P83" s="223"/>
      <c r="Q83" s="109">
        <f t="shared" ref="Q83:Q87" si="613">SUM(AI83+BA83)</f>
        <v>0</v>
      </c>
      <c r="R83" s="578">
        <f t="shared" ref="R83:R87" si="614">SUM(AJ83+BB83)</f>
        <v>0</v>
      </c>
      <c r="S83" s="109"/>
      <c r="T83" s="109">
        <f t="shared" ref="T83:T87" si="615">I83*S83*$T$2/1000</f>
        <v>0</v>
      </c>
      <c r="U83" s="109"/>
      <c r="V83" s="109">
        <f t="shared" ref="V83:V87" si="616">I83*U83*$V$2/1000</f>
        <v>0</v>
      </c>
      <c r="W83" s="109"/>
      <c r="X83" s="109">
        <f t="shared" ref="X83:X87" si="617">I83*W83*$X$2/1000</f>
        <v>0</v>
      </c>
      <c r="Y83" s="109">
        <f t="shared" ref="Y83:Y87" si="618">SUM(S83+U83+W83)</f>
        <v>0</v>
      </c>
      <c r="Z83" s="109">
        <f t="shared" ref="Z83:Z87" si="619">SUM(T83+V83+X83)</f>
        <v>0</v>
      </c>
      <c r="AA83" s="109"/>
      <c r="AB83" s="109">
        <f t="shared" ref="AB83:AB87" si="620">K83*AA83*$AB$2/1000</f>
        <v>0</v>
      </c>
      <c r="AC83" s="109"/>
      <c r="AD83" s="109">
        <f t="shared" ref="AD83:AD87" si="621">K83*AC83*$AD$2/1000</f>
        <v>0</v>
      </c>
      <c r="AE83" s="109"/>
      <c r="AF83" s="109">
        <f t="shared" si="601"/>
        <v>0</v>
      </c>
      <c r="AG83" s="109">
        <f t="shared" ref="AG83:AG87" si="622">SUM(AA83+AC83+AE83)</f>
        <v>0</v>
      </c>
      <c r="AH83" s="109">
        <f t="shared" ref="AH83:AH85" si="623">SUM(AB83+AD83+AF83)</f>
        <v>0</v>
      </c>
      <c r="AI83" s="109">
        <f t="shared" ref="AI83:AI87" si="624">SUM(Y83+AG83)</f>
        <v>0</v>
      </c>
      <c r="AJ83" s="109">
        <f t="shared" ref="AJ83:AJ87" si="625">SUM(Z83,AH83)</f>
        <v>0</v>
      </c>
      <c r="AK83" s="109"/>
      <c r="AL83" s="109">
        <f t="shared" ref="AL83:AL87" si="626">M83*AK83*$AL$2/1000</f>
        <v>0</v>
      </c>
      <c r="AM83" s="109"/>
      <c r="AN83" s="109">
        <f t="shared" si="554"/>
        <v>0</v>
      </c>
      <c r="AO83" s="109"/>
      <c r="AP83" s="109">
        <f t="shared" ref="AP83:AP87" si="627">M83*AO83*$AP$2/1000</f>
        <v>0</v>
      </c>
      <c r="AQ83" s="109">
        <f>SUM(AK83+AM83+AO83)</f>
        <v>0</v>
      </c>
      <c r="AR83" s="109">
        <f>SUM(AL83+AN83+AP83)</f>
        <v>0</v>
      </c>
      <c r="AS83" s="109"/>
      <c r="AT83" s="109">
        <f t="shared" ref="AT83:AT86" si="628">O83*AS83*$AT$2/1000</f>
        <v>0</v>
      </c>
      <c r="AU83" s="109"/>
      <c r="AV83" s="109">
        <f t="shared" ref="AV83:AV87" si="629">O83*AU83*$AV$2/1000</f>
        <v>0</v>
      </c>
      <c r="AW83" s="109"/>
      <c r="AX83" s="109">
        <f t="shared" ref="AX83:AX87" si="630">O83*AW83*$AX$2/1000</f>
        <v>0</v>
      </c>
      <c r="AY83" s="109">
        <f t="shared" ref="AY83:AY87" si="631">SUM(AS83+AU83+AW83)</f>
        <v>0</v>
      </c>
      <c r="AZ83" s="109">
        <f t="shared" ref="AZ83:AZ87" si="632">SUM(AT83+AV83+AX83)</f>
        <v>0</v>
      </c>
      <c r="BA83" s="109">
        <f t="shared" ref="BA83:BA87" si="633">SUM(AQ83+AY83)</f>
        <v>0</v>
      </c>
      <c r="BB83" s="109">
        <f t="shared" ref="BB83:BB87" si="634">SUM(AR83,AZ83)</f>
        <v>0</v>
      </c>
    </row>
    <row r="84" spans="1:54" s="6" customFormat="1">
      <c r="A84" s="612">
        <v>57</v>
      </c>
      <c r="B84" s="559"/>
      <c r="C84" s="345"/>
      <c r="D84" s="55"/>
      <c r="E84" s="103" t="s">
        <v>2174</v>
      </c>
      <c r="F84" s="509" t="s">
        <v>2175</v>
      </c>
      <c r="G84" s="509" t="s">
        <v>1169</v>
      </c>
      <c r="H84" s="536" t="s">
        <v>378</v>
      </c>
      <c r="I84" s="537">
        <v>6</v>
      </c>
      <c r="J84" s="538"/>
      <c r="K84" s="537">
        <v>6</v>
      </c>
      <c r="L84" s="538"/>
      <c r="M84" s="537">
        <v>6</v>
      </c>
      <c r="N84" s="538"/>
      <c r="O84" s="537">
        <v>6</v>
      </c>
      <c r="P84" s="538"/>
      <c r="Q84" s="513">
        <f t="shared" si="613"/>
        <v>11.544</v>
      </c>
      <c r="R84" s="539">
        <f t="shared" si="614"/>
        <v>90.727725959999987</v>
      </c>
      <c r="S84" s="513"/>
      <c r="T84" s="513">
        <f t="shared" si="615"/>
        <v>0</v>
      </c>
      <c r="U84" s="513">
        <v>0.192</v>
      </c>
      <c r="V84" s="513">
        <f t="shared" si="616"/>
        <v>1.4679014400000001</v>
      </c>
      <c r="W84" s="513">
        <v>0.60799999999999998</v>
      </c>
      <c r="X84" s="513">
        <f t="shared" si="617"/>
        <v>4.7549126399999997</v>
      </c>
      <c r="Y84" s="513">
        <f t="shared" si="618"/>
        <v>0.8</v>
      </c>
      <c r="Z84" s="513">
        <f t="shared" si="619"/>
        <v>6.22281408</v>
      </c>
      <c r="AA84" s="513">
        <v>0.28799999999999998</v>
      </c>
      <c r="AB84" s="513">
        <f t="shared" si="620"/>
        <v>2.2866969599999996</v>
      </c>
      <c r="AC84" s="513">
        <v>0.58499999999999996</v>
      </c>
      <c r="AD84" s="513">
        <f t="shared" si="621"/>
        <v>4.6580858999999988</v>
      </c>
      <c r="AE84" s="513">
        <v>1.728</v>
      </c>
      <c r="AF84" s="513">
        <f t="shared" ref="AF84" si="635">K84*AE84*$AF$2/1000</f>
        <v>13.48078464</v>
      </c>
      <c r="AG84" s="513">
        <f t="shared" si="622"/>
        <v>2.601</v>
      </c>
      <c r="AH84" s="513">
        <f>SUM(AB84+AD84+AF84)</f>
        <v>20.4255675</v>
      </c>
      <c r="AI84" s="513">
        <f t="shared" si="624"/>
        <v>3.4009999999999998</v>
      </c>
      <c r="AJ84" s="513">
        <f t="shared" si="625"/>
        <v>26.648381579999999</v>
      </c>
      <c r="AK84" s="513">
        <v>2.5019999999999998</v>
      </c>
      <c r="AL84" s="513">
        <f t="shared" si="626"/>
        <v>19.197795959999997</v>
      </c>
      <c r="AM84" s="513">
        <v>1.0329999999999999</v>
      </c>
      <c r="AN84" s="513">
        <f t="shared" ref="AN84" si="636">M84*AM84*$AN$2/1000</f>
        <v>8.1986524199999984</v>
      </c>
      <c r="AO84" s="513">
        <v>1.3120000000000001</v>
      </c>
      <c r="AP84" s="513">
        <f t="shared" si="627"/>
        <v>10.499673599999999</v>
      </c>
      <c r="AQ84" s="513">
        <f t="shared" ref="AQ84" si="637">SUM(AK84+AM84+AO84)</f>
        <v>4.8469999999999995</v>
      </c>
      <c r="AR84" s="513">
        <f t="shared" ref="AR84" si="638">SUM(AL84+AN84+AP84)</f>
        <v>37.896121979999997</v>
      </c>
      <c r="AS84" s="513">
        <v>1.536</v>
      </c>
      <c r="AT84" s="513">
        <f t="shared" si="628"/>
        <v>12.448143360000001</v>
      </c>
      <c r="AU84" s="513">
        <v>0.60799999999999998</v>
      </c>
      <c r="AV84" s="513">
        <f t="shared" si="629"/>
        <v>4.7475436799999997</v>
      </c>
      <c r="AW84" s="513">
        <v>1.1519999999999999</v>
      </c>
      <c r="AX84" s="513">
        <f t="shared" si="630"/>
        <v>8.9875353599999972</v>
      </c>
      <c r="AY84" s="513">
        <f t="shared" si="631"/>
        <v>3.2960000000000003</v>
      </c>
      <c r="AZ84" s="513">
        <f t="shared" si="632"/>
        <v>26.183222399999998</v>
      </c>
      <c r="BA84" s="513">
        <f t="shared" si="633"/>
        <v>8.1430000000000007</v>
      </c>
      <c r="BB84" s="513">
        <f t="shared" si="634"/>
        <v>64.079344379999995</v>
      </c>
    </row>
    <row r="85" spans="1:54" s="344" customFormat="1">
      <c r="B85" s="557"/>
      <c r="C85" s="557"/>
      <c r="D85" s="557"/>
      <c r="E85" s="553" t="s">
        <v>2080</v>
      </c>
      <c r="F85" s="24" t="s">
        <v>2082</v>
      </c>
      <c r="G85" s="530" t="s">
        <v>1166</v>
      </c>
      <c r="H85" s="355" t="s">
        <v>378</v>
      </c>
      <c r="I85" s="554">
        <v>19.3</v>
      </c>
      <c r="J85" s="115"/>
      <c r="K85" s="554">
        <v>19.3</v>
      </c>
      <c r="L85" s="183"/>
      <c r="M85" s="554">
        <v>19.3</v>
      </c>
      <c r="N85" s="183"/>
      <c r="O85" s="554">
        <v>19.3</v>
      </c>
      <c r="P85" s="115"/>
      <c r="Q85" s="349">
        <f t="shared" ref="Q85" si="639">SUM(AI85+BA85)</f>
        <v>0.25</v>
      </c>
      <c r="R85" s="417">
        <f t="shared" ref="R85" si="640">SUM(AJ85+BB85)</f>
        <v>6.3257815100000006</v>
      </c>
      <c r="S85" s="349"/>
      <c r="T85" s="349">
        <f>I85*S85*$T$2/1000</f>
        <v>0</v>
      </c>
      <c r="U85" s="349"/>
      <c r="V85" s="350">
        <f>I85*U85*$V$2/1000</f>
        <v>0</v>
      </c>
      <c r="W85" s="352">
        <v>0.16</v>
      </c>
      <c r="X85" s="353">
        <f>I85*W85*$X$2/1000</f>
        <v>4.0249918400000002</v>
      </c>
      <c r="Y85" s="351">
        <f t="shared" si="618"/>
        <v>0.16</v>
      </c>
      <c r="Z85" s="350">
        <f t="shared" si="619"/>
        <v>4.0249918400000002</v>
      </c>
      <c r="AA85" s="352">
        <v>0.06</v>
      </c>
      <c r="AB85" s="353">
        <f>K85*AA85*$AB$2/1000</f>
        <v>1.5324045599999998</v>
      </c>
      <c r="AC85" s="352">
        <v>0.03</v>
      </c>
      <c r="AD85" s="350">
        <f>K85*AC85*$AD$2/1000</f>
        <v>0.76838510999999998</v>
      </c>
      <c r="AE85" s="352"/>
      <c r="AF85" s="353">
        <f t="shared" ref="AF85" si="641">K85*AE85*$AF$2/1000</f>
        <v>0</v>
      </c>
      <c r="AG85" s="351">
        <f t="shared" si="622"/>
        <v>0.09</v>
      </c>
      <c r="AH85" s="349">
        <f t="shared" si="623"/>
        <v>2.3007896699999999</v>
      </c>
      <c r="AI85" s="349">
        <f t="shared" ref="AI85" si="642">SUM(Y85+AG85)</f>
        <v>0.25</v>
      </c>
      <c r="AJ85" s="350">
        <f t="shared" ref="AJ85" si="643">SUM(Z85,AH85)</f>
        <v>6.3257815100000006</v>
      </c>
      <c r="AK85" s="352"/>
      <c r="AL85" s="350">
        <f t="shared" ref="AL85" si="644">M85*AK85*$AL$2/1000</f>
        <v>0</v>
      </c>
      <c r="AM85" s="354"/>
      <c r="AN85" s="350">
        <f t="shared" si="554"/>
        <v>0</v>
      </c>
      <c r="AO85" s="352"/>
      <c r="AP85" s="353">
        <f t="shared" ref="AP85" si="645">M85*AO85*$AP$2/1000</f>
        <v>0</v>
      </c>
      <c r="AQ85" s="351">
        <f t="shared" ref="AQ85" si="646">SUM(AK85+AM85+AO85)</f>
        <v>0</v>
      </c>
      <c r="AR85" s="349">
        <f t="shared" ref="AR85" si="647">SUM(AL85+AN85+AP85)</f>
        <v>0</v>
      </c>
      <c r="AS85" s="349"/>
      <c r="AT85" s="350">
        <f t="shared" ref="AT85" si="648">O85*AS85*$AT$2/1000</f>
        <v>0</v>
      </c>
      <c r="AU85" s="352"/>
      <c r="AV85" s="350">
        <f t="shared" ref="AV85" si="649">O85*AU85*$AV$2/1000</f>
        <v>0</v>
      </c>
      <c r="AW85" s="352"/>
      <c r="AX85" s="353">
        <f t="shared" ref="AX85" si="650">O85*AW85*$AX$2/1000</f>
        <v>0</v>
      </c>
      <c r="AY85" s="351">
        <f>SUM(AS85+AU85+AW85)</f>
        <v>0</v>
      </c>
      <c r="AZ85" s="349">
        <f t="shared" si="632"/>
        <v>0</v>
      </c>
      <c r="BA85" s="349">
        <f t="shared" ref="BA85" si="651">SUM(AQ85+AY85)</f>
        <v>0</v>
      </c>
      <c r="BB85" s="349">
        <f t="shared" ref="BB85" si="652">SUM(AR85,AZ85)</f>
        <v>0</v>
      </c>
    </row>
    <row r="86" spans="1:54" s="344" customFormat="1">
      <c r="B86" s="557"/>
      <c r="C86" s="557"/>
      <c r="D86" s="557"/>
      <c r="E86" s="553" t="s">
        <v>2081</v>
      </c>
      <c r="F86" s="24" t="s">
        <v>2083</v>
      </c>
      <c r="G86" s="530" t="s">
        <v>1166</v>
      </c>
      <c r="H86" s="355" t="s">
        <v>378</v>
      </c>
      <c r="I86" s="554">
        <v>19.649999999999999</v>
      </c>
      <c r="J86" s="115"/>
      <c r="K86" s="554">
        <v>19.649999999999999</v>
      </c>
      <c r="L86" s="183"/>
      <c r="M86" s="554">
        <v>19.649999999999999</v>
      </c>
      <c r="N86" s="183"/>
      <c r="O86" s="554">
        <v>19.649999999999999</v>
      </c>
      <c r="P86" s="115"/>
      <c r="Q86" s="349">
        <f t="shared" si="613"/>
        <v>0</v>
      </c>
      <c r="R86" s="417">
        <f t="shared" si="614"/>
        <v>0</v>
      </c>
      <c r="S86" s="349"/>
      <c r="T86" s="349">
        <f>I86*S86*$T$2/1000</f>
        <v>0</v>
      </c>
      <c r="U86" s="349"/>
      <c r="V86" s="350">
        <f>I86*U86*$V$2/1000</f>
        <v>0</v>
      </c>
      <c r="W86" s="352"/>
      <c r="X86" s="353">
        <f>I86*W86*$X$2/1000</f>
        <v>0</v>
      </c>
      <c r="Y86" s="351">
        <f t="shared" ref="Y86" si="653">SUM(S86+U86+W86)</f>
        <v>0</v>
      </c>
      <c r="Z86" s="350">
        <f t="shared" ref="Z86" si="654">SUM(T86+V86+X86)</f>
        <v>0</v>
      </c>
      <c r="AA86" s="352"/>
      <c r="AB86" s="353">
        <f>K86*AA86*$AB$2/1000</f>
        <v>0</v>
      </c>
      <c r="AC86" s="352"/>
      <c r="AD86" s="350">
        <f>K86*AC86*$AD$2/1000</f>
        <v>0</v>
      </c>
      <c r="AE86" s="352"/>
      <c r="AF86" s="353">
        <f t="shared" si="601"/>
        <v>0</v>
      </c>
      <c r="AG86" s="351">
        <f t="shared" ref="AG86" si="655">SUM(AA86+AC86+AE86)</f>
        <v>0</v>
      </c>
      <c r="AH86" s="349">
        <f t="shared" ref="AH86" si="656">SUM(AB86+AD86+AF86)</f>
        <v>0</v>
      </c>
      <c r="AI86" s="349">
        <f t="shared" si="624"/>
        <v>0</v>
      </c>
      <c r="AJ86" s="350">
        <f t="shared" si="625"/>
        <v>0</v>
      </c>
      <c r="AK86" s="352"/>
      <c r="AL86" s="350">
        <f t="shared" si="626"/>
        <v>0</v>
      </c>
      <c r="AM86" s="354"/>
      <c r="AN86" s="350">
        <f t="shared" ref="AN86" si="657">M86*AM86*$AN$2/1000</f>
        <v>0</v>
      </c>
      <c r="AO86" s="352"/>
      <c r="AP86" s="353">
        <f t="shared" si="627"/>
        <v>0</v>
      </c>
      <c r="AQ86" s="351">
        <f t="shared" ref="AQ86" si="658">SUM(AK86+AM86+AO86)</f>
        <v>0</v>
      </c>
      <c r="AR86" s="349">
        <f t="shared" ref="AR86" si="659">SUM(AL86+AN86+AP86)</f>
        <v>0</v>
      </c>
      <c r="AS86" s="349"/>
      <c r="AT86" s="350">
        <f t="shared" si="628"/>
        <v>0</v>
      </c>
      <c r="AU86" s="352"/>
      <c r="AV86" s="350">
        <f t="shared" si="629"/>
        <v>0</v>
      </c>
      <c r="AW86" s="352"/>
      <c r="AX86" s="353">
        <f t="shared" si="630"/>
        <v>0</v>
      </c>
      <c r="AY86" s="351">
        <f>SUM(AS86+AU86+AW86)</f>
        <v>0</v>
      </c>
      <c r="AZ86" s="349">
        <f t="shared" ref="AZ86" si="660">SUM(AT86+AV86+AX86)</f>
        <v>0</v>
      </c>
      <c r="BA86" s="349">
        <f t="shared" si="633"/>
        <v>0</v>
      </c>
      <c r="BB86" s="349">
        <f t="shared" si="634"/>
        <v>0</v>
      </c>
    </row>
    <row r="87" spans="1:54" s="6" customFormat="1">
      <c r="A87" s="612">
        <v>62</v>
      </c>
      <c r="B87" s="559"/>
      <c r="C87" s="345"/>
      <c r="D87" s="55"/>
      <c r="E87" s="553" t="s">
        <v>1044</v>
      </c>
      <c r="F87" s="530" t="s">
        <v>1045</v>
      </c>
      <c r="G87" s="530" t="s">
        <v>1165</v>
      </c>
      <c r="H87" s="307" t="s">
        <v>378</v>
      </c>
      <c r="I87" s="157">
        <v>7.02</v>
      </c>
      <c r="J87" s="223"/>
      <c r="K87" s="157">
        <v>7.01</v>
      </c>
      <c r="L87" s="223"/>
      <c r="M87" s="157">
        <v>7.01</v>
      </c>
      <c r="N87" s="223"/>
      <c r="O87" s="157">
        <v>7.01</v>
      </c>
      <c r="P87" s="223"/>
      <c r="Q87" s="109">
        <f t="shared" si="613"/>
        <v>15.914</v>
      </c>
      <c r="R87" s="578">
        <f t="shared" si="614"/>
        <v>142.67681830150002</v>
      </c>
      <c r="S87" s="109">
        <v>6.1440000000000001</v>
      </c>
      <c r="T87" s="109">
        <f t="shared" si="615"/>
        <v>53.727705907199997</v>
      </c>
      <c r="U87" s="109">
        <v>3.3439999999999999</v>
      </c>
      <c r="V87" s="109">
        <f t="shared" si="616"/>
        <v>29.912161593599997</v>
      </c>
      <c r="W87" s="109">
        <v>1.248</v>
      </c>
      <c r="X87" s="109">
        <f t="shared" si="617"/>
        <v>11.4192980928</v>
      </c>
      <c r="Y87" s="109">
        <f t="shared" si="618"/>
        <v>10.735999999999999</v>
      </c>
      <c r="Z87" s="109">
        <f t="shared" si="619"/>
        <v>95.0591655936</v>
      </c>
      <c r="AA87" s="109">
        <v>4.8000000000000001E-2</v>
      </c>
      <c r="AB87" s="109">
        <f t="shared" si="620"/>
        <v>0.44527071359999998</v>
      </c>
      <c r="AC87" s="109">
        <v>0.128</v>
      </c>
      <c r="AD87" s="109">
        <f t="shared" si="621"/>
        <v>1.1907713151999999</v>
      </c>
      <c r="AE87" s="109">
        <v>0.432</v>
      </c>
      <c r="AF87" s="109">
        <f t="shared" ref="AF87" si="661">K87*AE87*$AF$2/1000</f>
        <v>3.9375125136000002</v>
      </c>
      <c r="AG87" s="109">
        <f t="shared" si="622"/>
        <v>0.60799999999999998</v>
      </c>
      <c r="AH87" s="109">
        <f t="shared" ref="AH87" si="662">SUM(AB87+AD87+AF87)</f>
        <v>5.5735545424000001</v>
      </c>
      <c r="AI87" s="109">
        <f t="shared" si="624"/>
        <v>11.343999999999999</v>
      </c>
      <c r="AJ87" s="109">
        <f t="shared" si="625"/>
        <v>100.632720136</v>
      </c>
      <c r="AK87" s="109">
        <v>0.496</v>
      </c>
      <c r="AL87" s="109">
        <f t="shared" si="626"/>
        <v>4.4464407567999995</v>
      </c>
      <c r="AM87" s="109">
        <v>0.76800000000000002</v>
      </c>
      <c r="AN87" s="109">
        <f t="shared" ref="AN87" si="663">M87*AM87*$AN$2/1000</f>
        <v>7.1214780672</v>
      </c>
      <c r="AO87" s="109">
        <v>0.35199999999999998</v>
      </c>
      <c r="AP87" s="109">
        <f t="shared" si="627"/>
        <v>3.2911781759999998</v>
      </c>
      <c r="AQ87" s="109">
        <f t="shared" ref="AQ87" si="664">SUM(AK87+AM87+AO87)</f>
        <v>1.6160000000000001</v>
      </c>
      <c r="AR87" s="109">
        <f t="shared" ref="AR87" si="665">SUM(AL87+AN87+AP87)</f>
        <v>14.859096999999998</v>
      </c>
      <c r="AS87" s="109">
        <v>0.68799999999999994</v>
      </c>
      <c r="AT87" s="109">
        <f>O87*AS87*$AT$2/1000</f>
        <v>6.5143122447999993</v>
      </c>
      <c r="AU87" s="109">
        <v>2.0430000000000001</v>
      </c>
      <c r="AV87" s="109">
        <f t="shared" si="629"/>
        <v>18.638052216300004</v>
      </c>
      <c r="AW87" s="109">
        <v>0.223</v>
      </c>
      <c r="AX87" s="109">
        <f t="shared" si="630"/>
        <v>2.0326367043999998</v>
      </c>
      <c r="AY87" s="109">
        <f t="shared" si="631"/>
        <v>2.9539999999999997</v>
      </c>
      <c r="AZ87" s="109">
        <f t="shared" si="632"/>
        <v>27.185001165500005</v>
      </c>
      <c r="BA87" s="109">
        <f t="shared" si="633"/>
        <v>4.57</v>
      </c>
      <c r="BB87" s="109">
        <f t="shared" si="634"/>
        <v>42.044098165500003</v>
      </c>
    </row>
    <row r="88" spans="1:54" s="6" customFormat="1">
      <c r="A88" s="612">
        <v>63</v>
      </c>
      <c r="B88" s="559"/>
      <c r="C88" s="345"/>
      <c r="D88" s="55"/>
      <c r="E88" s="553" t="s">
        <v>1089</v>
      </c>
      <c r="F88" s="530" t="s">
        <v>1090</v>
      </c>
      <c r="G88" s="530" t="s">
        <v>1165</v>
      </c>
      <c r="H88" s="307" t="s">
        <v>378</v>
      </c>
      <c r="I88" s="157">
        <v>7.75</v>
      </c>
      <c r="J88" s="223"/>
      <c r="K88" s="157">
        <v>7.75</v>
      </c>
      <c r="L88" s="223"/>
      <c r="M88" s="157">
        <v>7.75</v>
      </c>
      <c r="N88" s="223"/>
      <c r="O88" s="157">
        <v>7.75</v>
      </c>
      <c r="P88" s="223"/>
      <c r="Q88" s="109">
        <f t="shared" si="597"/>
        <v>7.2439999999999998</v>
      </c>
      <c r="R88" s="578">
        <f t="shared" si="598"/>
        <v>73.380052105000004</v>
      </c>
      <c r="S88" s="109">
        <v>0.38400000000000001</v>
      </c>
      <c r="T88" s="109">
        <f t="shared" si="582"/>
        <v>3.70717344</v>
      </c>
      <c r="U88" s="109">
        <v>0.84799999999999998</v>
      </c>
      <c r="V88" s="109">
        <f t="shared" si="583"/>
        <v>8.3741738399999992</v>
      </c>
      <c r="W88" s="109">
        <v>0.86399999999999999</v>
      </c>
      <c r="X88" s="109">
        <f t="shared" si="584"/>
        <v>8.7277672800000001</v>
      </c>
      <c r="Y88" s="109">
        <f t="shared" si="585"/>
        <v>2.0960000000000001</v>
      </c>
      <c r="Z88" s="109">
        <f t="shared" si="607"/>
        <v>20.809114559999998</v>
      </c>
      <c r="AA88" s="109">
        <v>0.67200000000000004</v>
      </c>
      <c r="AB88" s="109">
        <f t="shared" si="600"/>
        <v>6.89185056</v>
      </c>
      <c r="AC88" s="109">
        <v>1.3009999999999999</v>
      </c>
      <c r="AD88" s="109">
        <f t="shared" si="586"/>
        <v>13.380716697499999</v>
      </c>
      <c r="AE88" s="109">
        <v>0.32</v>
      </c>
      <c r="AF88" s="109">
        <f t="shared" si="601"/>
        <v>3.2245704000000002</v>
      </c>
      <c r="AG88" s="109">
        <f t="shared" si="587"/>
        <v>2.2929999999999997</v>
      </c>
      <c r="AH88" s="109">
        <f t="shared" si="602"/>
        <v>23.497137657500001</v>
      </c>
      <c r="AI88" s="109">
        <f t="shared" si="588"/>
        <v>4.3889999999999993</v>
      </c>
      <c r="AJ88" s="109">
        <f t="shared" si="589"/>
        <v>44.306252217500003</v>
      </c>
      <c r="AK88" s="109">
        <v>0.11899999999999999</v>
      </c>
      <c r="AL88" s="109">
        <f t="shared" si="603"/>
        <v>1.1794009674999999</v>
      </c>
      <c r="AM88" s="109">
        <v>0.52800000000000002</v>
      </c>
      <c r="AN88" s="109">
        <f t="shared" si="554"/>
        <v>5.4128566800000009</v>
      </c>
      <c r="AO88" s="109">
        <v>0.51200000000000001</v>
      </c>
      <c r="AP88" s="109">
        <f t="shared" si="604"/>
        <v>5.2925183999999996</v>
      </c>
      <c r="AQ88" s="109">
        <f>SUM(AK88+AM88+AO88)</f>
        <v>1.159</v>
      </c>
      <c r="AR88" s="109">
        <f>SUM(AL88+AN88+AP88)</f>
        <v>11.884776047500001</v>
      </c>
      <c r="AS88" s="109">
        <v>0.24</v>
      </c>
      <c r="AT88" s="109">
        <f>O88*AS88*$AT$2/1000</f>
        <v>2.5123205999999998</v>
      </c>
      <c r="AU88" s="109">
        <v>0.496</v>
      </c>
      <c r="AV88" s="109">
        <f t="shared" si="592"/>
        <v>5.00262004</v>
      </c>
      <c r="AW88" s="109">
        <v>0.96</v>
      </c>
      <c r="AX88" s="109">
        <f t="shared" si="593"/>
        <v>9.6740831999999983</v>
      </c>
      <c r="AY88" s="109">
        <f t="shared" si="594"/>
        <v>1.696</v>
      </c>
      <c r="AZ88" s="109">
        <f t="shared" si="608"/>
        <v>17.189023839999997</v>
      </c>
      <c r="BA88" s="109">
        <f t="shared" si="595"/>
        <v>2.855</v>
      </c>
      <c r="BB88" s="109">
        <f t="shared" si="596"/>
        <v>29.073799887499998</v>
      </c>
    </row>
    <row r="89" spans="1:54" s="6" customFormat="1">
      <c r="A89" s="612">
        <v>57</v>
      </c>
      <c r="B89" s="559"/>
      <c r="C89" s="345"/>
      <c r="D89" s="55"/>
      <c r="E89" s="103" t="s">
        <v>2176</v>
      </c>
      <c r="F89" s="509" t="s">
        <v>2177</v>
      </c>
      <c r="G89" s="509" t="s">
        <v>1169</v>
      </c>
      <c r="H89" s="536" t="s">
        <v>378</v>
      </c>
      <c r="I89" s="537">
        <v>7.32</v>
      </c>
      <c r="J89" s="538"/>
      <c r="K89" s="537">
        <v>7.31</v>
      </c>
      <c r="L89" s="538"/>
      <c r="M89" s="537">
        <v>7.31</v>
      </c>
      <c r="N89" s="538"/>
      <c r="O89" s="537">
        <v>7.31</v>
      </c>
      <c r="P89" s="538"/>
      <c r="Q89" s="513">
        <f t="shared" ref="Q89" si="666">SUM(AI89+BA89)</f>
        <v>95.580999999999989</v>
      </c>
      <c r="R89" s="539">
        <f t="shared" ref="R89" si="667">SUM(AJ89+BB89)</f>
        <v>909.90020143769993</v>
      </c>
      <c r="S89" s="513">
        <v>9.952</v>
      </c>
      <c r="T89" s="513">
        <f t="shared" ref="T89" si="668">I89*S89*$T$2/1000</f>
        <v>90.74682236160001</v>
      </c>
      <c r="U89" s="513">
        <v>6.2880000000000003</v>
      </c>
      <c r="V89" s="513">
        <f t="shared" ref="V89" si="669">I89*U89*$V$2/1000</f>
        <v>58.650002035200004</v>
      </c>
      <c r="W89" s="513">
        <v>5.2960000000000003</v>
      </c>
      <c r="X89" s="513">
        <f t="shared" ref="X89" si="670">I89*W89*$X$2/1000</f>
        <v>50.529705849600013</v>
      </c>
      <c r="Y89" s="513">
        <f t="shared" ref="Y89" si="671">SUM(S89+U89+W89)</f>
        <v>21.536000000000001</v>
      </c>
      <c r="Z89" s="513">
        <f t="shared" ref="Z89" si="672">SUM(T89+V89+X89)</f>
        <v>199.92653024640003</v>
      </c>
      <c r="AA89" s="513">
        <v>2.56</v>
      </c>
      <c r="AB89" s="513">
        <f t="shared" ref="AB89" si="673">K89*AA89*$AB$2/1000</f>
        <v>24.764081151999999</v>
      </c>
      <c r="AC89" s="513">
        <v>4.5279999999999996</v>
      </c>
      <c r="AD89" s="513">
        <f t="shared" ref="AD89" si="674">K89*AC89*$AD$2/1000</f>
        <v>43.926254331199985</v>
      </c>
      <c r="AE89" s="513">
        <v>10.557</v>
      </c>
      <c r="AF89" s="513">
        <f t="shared" ref="AF89" si="675">K89*AE89*$AF$2/1000</f>
        <v>100.34092048409998</v>
      </c>
      <c r="AG89" s="513">
        <f t="shared" ref="AG89" si="676">SUM(AA89+AC89+AE89)</f>
        <v>17.645</v>
      </c>
      <c r="AH89" s="513">
        <f>SUM(AB89+AD89+AF89)</f>
        <v>169.03125596729996</v>
      </c>
      <c r="AI89" s="513">
        <f t="shared" ref="AI89" si="677">SUM(Y89+AG89)</f>
        <v>39.180999999999997</v>
      </c>
      <c r="AJ89" s="513">
        <f t="shared" ref="AJ89" si="678">SUM(Z89,AH89)</f>
        <v>368.95778621369999</v>
      </c>
      <c r="AK89" s="513">
        <v>12.288</v>
      </c>
      <c r="AL89" s="513">
        <f t="shared" ref="AL89" si="679">M89*AK89*$AL$2/1000</f>
        <v>114.87126282239998</v>
      </c>
      <c r="AM89" s="513">
        <v>10.048</v>
      </c>
      <c r="AN89" s="513">
        <f t="shared" ref="AN89" si="680">M89*AM89*$AN$2/1000</f>
        <v>97.160089555200003</v>
      </c>
      <c r="AO89" s="513">
        <v>7.7279999999999998</v>
      </c>
      <c r="AP89" s="513">
        <f t="shared" ref="AP89" si="681">M89*AO89*$AP$2/1000</f>
        <v>75.348602783999993</v>
      </c>
      <c r="AQ89" s="513">
        <f t="shared" ref="AQ89" si="682">SUM(AK89+AM89+AO89)</f>
        <v>30.064</v>
      </c>
      <c r="AR89" s="513">
        <f t="shared" ref="AR89" si="683">SUM(AL89+AN89+AP89)</f>
        <v>287.37995516159998</v>
      </c>
      <c r="AS89" s="513">
        <v>8.64</v>
      </c>
      <c r="AT89" s="513">
        <f t="shared" ref="AT89" si="684">O89*AS89*$AT$2/1000</f>
        <v>85.308682464</v>
      </c>
      <c r="AU89" s="513">
        <v>6.3520000000000003</v>
      </c>
      <c r="AV89" s="513">
        <f t="shared" ref="AV89" si="685">O89*AU89*$AV$2/1000</f>
        <v>60.428526699200006</v>
      </c>
      <c r="AW89" s="513">
        <v>11.343999999999999</v>
      </c>
      <c r="AX89" s="513">
        <f t="shared" ref="AX89" si="686">O89*AW89*$AX$2/1000</f>
        <v>107.82525089919999</v>
      </c>
      <c r="AY89" s="513">
        <f t="shared" ref="AY89" si="687">SUM(AS89+AU89+AW89)</f>
        <v>26.335999999999999</v>
      </c>
      <c r="AZ89" s="513">
        <f t="shared" ref="AZ89" si="688">SUM(AT89+AV89+AX89)</f>
        <v>253.56246006240002</v>
      </c>
      <c r="BA89" s="513">
        <f t="shared" ref="BA89" si="689">SUM(AQ89+AY89)</f>
        <v>56.4</v>
      </c>
      <c r="BB89" s="513">
        <f t="shared" ref="BB89" si="690">SUM(AR89,AZ89)</f>
        <v>540.942415224</v>
      </c>
    </row>
    <row r="90" spans="1:54" s="6" customFormat="1">
      <c r="A90" s="612">
        <v>57</v>
      </c>
      <c r="B90" s="559"/>
      <c r="C90" s="345"/>
      <c r="D90" s="55"/>
      <c r="E90" s="103" t="s">
        <v>2178</v>
      </c>
      <c r="F90" s="509" t="s">
        <v>2179</v>
      </c>
      <c r="G90" s="509" t="s">
        <v>1169</v>
      </c>
      <c r="H90" s="536" t="s">
        <v>378</v>
      </c>
      <c r="I90" s="537">
        <v>12.88</v>
      </c>
      <c r="J90" s="538"/>
      <c r="K90" s="537">
        <v>12.87</v>
      </c>
      <c r="L90" s="538"/>
      <c r="M90" s="537">
        <v>12.87</v>
      </c>
      <c r="N90" s="538"/>
      <c r="O90" s="537">
        <v>12.87</v>
      </c>
      <c r="P90" s="538"/>
      <c r="Q90" s="513">
        <f t="shared" si="597"/>
        <v>19.488</v>
      </c>
      <c r="R90" s="539">
        <f t="shared" si="598"/>
        <v>327.26875837439997</v>
      </c>
      <c r="S90" s="513">
        <v>3.968</v>
      </c>
      <c r="T90" s="513">
        <f t="shared" si="582"/>
        <v>63.664525209600001</v>
      </c>
      <c r="U90" s="513">
        <v>0.24</v>
      </c>
      <c r="V90" s="513">
        <f t="shared" si="583"/>
        <v>3.9388688640000007</v>
      </c>
      <c r="W90" s="513">
        <v>0.38400000000000001</v>
      </c>
      <c r="X90" s="513">
        <f t="shared" si="584"/>
        <v>6.4466605056000006</v>
      </c>
      <c r="Y90" s="513">
        <f t="shared" si="585"/>
        <v>4.5920000000000005</v>
      </c>
      <c r="Z90" s="513">
        <f t="shared" si="607"/>
        <v>74.050054579200008</v>
      </c>
      <c r="AA90" s="513">
        <v>1.216</v>
      </c>
      <c r="AB90" s="513">
        <f t="shared" si="600"/>
        <v>20.709852134399995</v>
      </c>
      <c r="AC90" s="513">
        <v>0.76800000000000002</v>
      </c>
      <c r="AD90" s="513">
        <f t="shared" si="586"/>
        <v>13.117169894399998</v>
      </c>
      <c r="AE90" s="513">
        <v>0.24</v>
      </c>
      <c r="AF90" s="513">
        <f t="shared" si="601"/>
        <v>4.0161504239999992</v>
      </c>
      <c r="AG90" s="513">
        <f t="shared" si="587"/>
        <v>2.2240000000000002</v>
      </c>
      <c r="AH90" s="513">
        <f t="shared" si="602"/>
        <v>37.84317245279999</v>
      </c>
      <c r="AI90" s="513">
        <f t="shared" si="588"/>
        <v>6.8160000000000007</v>
      </c>
      <c r="AJ90" s="513">
        <f t="shared" si="589"/>
        <v>111.893227032</v>
      </c>
      <c r="AK90" s="513">
        <v>1.488</v>
      </c>
      <c r="AL90" s="513">
        <f t="shared" si="603"/>
        <v>24.490310644799997</v>
      </c>
      <c r="AM90" s="513">
        <v>3.6160000000000001</v>
      </c>
      <c r="AN90" s="513">
        <f t="shared" si="554"/>
        <v>61.559895196799999</v>
      </c>
      <c r="AO90" s="513">
        <v>1.92</v>
      </c>
      <c r="AP90" s="513">
        <f t="shared" si="604"/>
        <v>32.958731519999994</v>
      </c>
      <c r="AQ90" s="513">
        <f>SUM(AK90+AM90+AO90)</f>
        <v>7.024</v>
      </c>
      <c r="AR90" s="513">
        <f t="shared" si="605"/>
        <v>119.00893736159998</v>
      </c>
      <c r="AS90" s="513">
        <v>2.8159999999999998</v>
      </c>
      <c r="AT90" s="513">
        <f t="shared" ref="AT90" si="691">O90*AS90*$AT$2/1000</f>
        <v>48.952323763199992</v>
      </c>
      <c r="AU90" s="513">
        <v>1.504</v>
      </c>
      <c r="AV90" s="513">
        <f t="shared" si="592"/>
        <v>25.190716636800001</v>
      </c>
      <c r="AW90" s="513">
        <v>1.3280000000000001</v>
      </c>
      <c r="AX90" s="513">
        <f t="shared" si="593"/>
        <v>22.223553580799997</v>
      </c>
      <c r="AY90" s="513">
        <f t="shared" si="594"/>
        <v>5.6480000000000006</v>
      </c>
      <c r="AZ90" s="513">
        <f t="shared" si="608"/>
        <v>96.366593980799991</v>
      </c>
      <c r="BA90" s="513">
        <f t="shared" si="595"/>
        <v>12.672000000000001</v>
      </c>
      <c r="BB90" s="513">
        <f t="shared" si="596"/>
        <v>215.37553134239997</v>
      </c>
    </row>
    <row r="91" spans="1:54" s="6" customFormat="1">
      <c r="A91" s="612">
        <v>64</v>
      </c>
      <c r="B91" s="559"/>
      <c r="C91" s="345"/>
      <c r="D91" s="55"/>
      <c r="E91" s="553" t="s">
        <v>1046</v>
      </c>
      <c r="F91" s="530" t="s">
        <v>1047</v>
      </c>
      <c r="G91" s="530" t="s">
        <v>1165</v>
      </c>
      <c r="H91" s="307" t="s">
        <v>378</v>
      </c>
      <c r="I91" s="157">
        <v>12.57</v>
      </c>
      <c r="J91" s="223"/>
      <c r="K91" s="157">
        <v>12.57</v>
      </c>
      <c r="L91" s="223"/>
      <c r="M91" s="157">
        <v>12.57</v>
      </c>
      <c r="N91" s="223"/>
      <c r="O91" s="157">
        <v>12.57</v>
      </c>
      <c r="P91" s="223"/>
      <c r="Q91" s="109">
        <f t="shared" si="597"/>
        <v>0.25600000000000001</v>
      </c>
      <c r="R91" s="578">
        <f t="shared" si="598"/>
        <v>4.2920616960000011</v>
      </c>
      <c r="S91" s="109"/>
      <c r="T91" s="109">
        <f t="shared" si="582"/>
        <v>0</v>
      </c>
      <c r="U91" s="109"/>
      <c r="V91" s="109">
        <f t="shared" si="583"/>
        <v>0</v>
      </c>
      <c r="W91" s="109"/>
      <c r="X91" s="109">
        <f t="shared" si="584"/>
        <v>0</v>
      </c>
      <c r="Y91" s="109">
        <f t="shared" si="585"/>
        <v>0</v>
      </c>
      <c r="Z91" s="109">
        <f t="shared" ref="Z91" si="692">SUM(T91+V91+X91)</f>
        <v>0</v>
      </c>
      <c r="AA91" s="109"/>
      <c r="AB91" s="109">
        <f t="shared" si="600"/>
        <v>0</v>
      </c>
      <c r="AC91" s="109"/>
      <c r="AD91" s="109">
        <f t="shared" si="586"/>
        <v>0</v>
      </c>
      <c r="AE91" s="109"/>
      <c r="AF91" s="109">
        <f t="shared" ref="AF91" si="693">K91*AE91*$AF$2/1000</f>
        <v>0</v>
      </c>
      <c r="AG91" s="109">
        <f t="shared" si="587"/>
        <v>0</v>
      </c>
      <c r="AH91" s="109">
        <f t="shared" si="602"/>
        <v>0</v>
      </c>
      <c r="AI91" s="109">
        <f t="shared" si="588"/>
        <v>0</v>
      </c>
      <c r="AJ91" s="109">
        <f t="shared" si="589"/>
        <v>0</v>
      </c>
      <c r="AK91" s="109"/>
      <c r="AL91" s="109">
        <f t="shared" si="603"/>
        <v>0</v>
      </c>
      <c r="AM91" s="109"/>
      <c r="AN91" s="109">
        <f t="shared" ref="AN91" si="694">M91*AM91*$AN$2/1000</f>
        <v>0</v>
      </c>
      <c r="AO91" s="109">
        <v>0.25600000000000001</v>
      </c>
      <c r="AP91" s="109">
        <f t="shared" si="604"/>
        <v>4.2920616960000011</v>
      </c>
      <c r="AQ91" s="109">
        <f t="shared" ref="AQ91" si="695">SUM(AK91+AM91+AO91)</f>
        <v>0.25600000000000001</v>
      </c>
      <c r="AR91" s="109">
        <f t="shared" si="605"/>
        <v>4.2920616960000011</v>
      </c>
      <c r="AS91" s="109"/>
      <c r="AT91" s="109">
        <f t="shared" ref="AT91" si="696">O91*AS91*$AT$2/1000</f>
        <v>0</v>
      </c>
      <c r="AU91" s="109"/>
      <c r="AV91" s="109">
        <f t="shared" si="592"/>
        <v>0</v>
      </c>
      <c r="AW91" s="109"/>
      <c r="AX91" s="109">
        <f t="shared" si="593"/>
        <v>0</v>
      </c>
      <c r="AY91" s="109">
        <f t="shared" si="594"/>
        <v>0</v>
      </c>
      <c r="AZ91" s="109">
        <f t="shared" ref="AZ91" si="697">SUM(AT91+AV91+AX91)</f>
        <v>0</v>
      </c>
      <c r="BA91" s="109">
        <f t="shared" si="595"/>
        <v>0.25600000000000001</v>
      </c>
      <c r="BB91" s="109">
        <f t="shared" si="596"/>
        <v>4.2920616960000011</v>
      </c>
    </row>
    <row r="92" spans="1:54" s="6" customFormat="1">
      <c r="A92" s="612">
        <v>65</v>
      </c>
      <c r="B92" s="16"/>
      <c r="C92" s="345"/>
      <c r="D92" s="55"/>
      <c r="E92" s="28" t="s">
        <v>1091</v>
      </c>
      <c r="F92" s="447" t="s">
        <v>1092</v>
      </c>
      <c r="G92" s="447" t="s">
        <v>1165</v>
      </c>
      <c r="H92" s="534" t="s">
        <v>378</v>
      </c>
      <c r="I92" s="380">
        <v>13.25</v>
      </c>
      <c r="J92" s="535"/>
      <c r="K92" s="380">
        <v>13.25</v>
      </c>
      <c r="L92" s="535"/>
      <c r="M92" s="380">
        <v>13.25</v>
      </c>
      <c r="N92" s="535"/>
      <c r="O92" s="380">
        <v>13.25</v>
      </c>
      <c r="P92" s="535"/>
      <c r="Q92" s="489">
        <f t="shared" si="434"/>
        <v>1.8049999999999999</v>
      </c>
      <c r="R92" s="579">
        <f t="shared" si="434"/>
        <v>31.155136015</v>
      </c>
      <c r="S92" s="489">
        <v>0.224</v>
      </c>
      <c r="T92" s="489">
        <f t="shared" si="435"/>
        <v>3.6972079200000003</v>
      </c>
      <c r="U92" s="489">
        <v>0.28799999999999998</v>
      </c>
      <c r="V92" s="489">
        <f t="shared" si="436"/>
        <v>4.8624235200000001</v>
      </c>
      <c r="W92" s="489">
        <v>0.36799999999999999</v>
      </c>
      <c r="X92" s="489">
        <f t="shared" si="437"/>
        <v>6.3555246800000003</v>
      </c>
      <c r="Y92" s="489">
        <f t="shared" si="438"/>
        <v>0.88</v>
      </c>
      <c r="Z92" s="489">
        <f t="shared" si="438"/>
        <v>14.915156120000001</v>
      </c>
      <c r="AA92" s="489"/>
      <c r="AB92" s="489">
        <f t="shared" si="439"/>
        <v>0</v>
      </c>
      <c r="AC92" s="489"/>
      <c r="AD92" s="489">
        <f t="shared" si="440"/>
        <v>0</v>
      </c>
      <c r="AE92" s="489">
        <v>6.4000000000000001E-2</v>
      </c>
      <c r="AF92" s="489">
        <f t="shared" si="601"/>
        <v>1.10259504</v>
      </c>
      <c r="AG92" s="489">
        <f t="shared" si="441"/>
        <v>6.4000000000000001E-2</v>
      </c>
      <c r="AH92" s="489">
        <f t="shared" si="441"/>
        <v>1.10259504</v>
      </c>
      <c r="AI92" s="489">
        <f t="shared" si="442"/>
        <v>0.94399999999999995</v>
      </c>
      <c r="AJ92" s="489">
        <f t="shared" si="443"/>
        <v>16.01775116</v>
      </c>
      <c r="AK92" s="489"/>
      <c r="AL92" s="489">
        <f t="shared" si="444"/>
        <v>0</v>
      </c>
      <c r="AM92" s="489"/>
      <c r="AN92" s="489">
        <f t="shared" si="554"/>
        <v>0</v>
      </c>
      <c r="AO92" s="489">
        <v>0.51200000000000001</v>
      </c>
      <c r="AP92" s="489">
        <f t="shared" si="446"/>
        <v>9.0484992000000002</v>
      </c>
      <c r="AQ92" s="489">
        <f t="shared" si="447"/>
        <v>0.51200000000000001</v>
      </c>
      <c r="AR92" s="489">
        <f t="shared" si="447"/>
        <v>9.0484992000000002</v>
      </c>
      <c r="AS92" s="489">
        <v>0.112</v>
      </c>
      <c r="AT92" s="489">
        <f t="shared" si="448"/>
        <v>2.0044536399999999</v>
      </c>
      <c r="AU92" s="489">
        <v>8.2000000000000003E-2</v>
      </c>
      <c r="AV92" s="489">
        <f t="shared" si="449"/>
        <v>1.4139819650000001</v>
      </c>
      <c r="AW92" s="489">
        <v>0.155</v>
      </c>
      <c r="AX92" s="489">
        <f t="shared" si="450"/>
        <v>2.6704500499999999</v>
      </c>
      <c r="AY92" s="489">
        <f t="shared" si="451"/>
        <v>0.34899999999999998</v>
      </c>
      <c r="AZ92" s="489">
        <f t="shared" si="451"/>
        <v>6.0888856550000003</v>
      </c>
      <c r="BA92" s="489">
        <f t="shared" si="452"/>
        <v>0.86099999999999999</v>
      </c>
      <c r="BB92" s="489">
        <f t="shared" si="453"/>
        <v>15.137384855000001</v>
      </c>
    </row>
    <row r="93" spans="1:54">
      <c r="A93" s="612">
        <v>66</v>
      </c>
      <c r="B93" s="43"/>
      <c r="C93" s="43"/>
      <c r="D93" s="44"/>
      <c r="E93" s="398" t="s">
        <v>344</v>
      </c>
      <c r="F93" s="382"/>
      <c r="G93" s="382"/>
      <c r="H93" s="329"/>
      <c r="I93" s="34"/>
      <c r="J93" s="113"/>
      <c r="K93" s="34"/>
      <c r="L93" s="181"/>
      <c r="M93" s="34"/>
      <c r="N93" s="181"/>
      <c r="O93" s="159"/>
      <c r="P93" s="113"/>
      <c r="Q93" s="147">
        <f t="shared" ref="Q93:BB93" si="698">SUM(Q60:Q92)</f>
        <v>1377.9130000000002</v>
      </c>
      <c r="R93" s="147">
        <f t="shared" si="698"/>
        <v>7914.5906146282996</v>
      </c>
      <c r="S93" s="147">
        <f t="shared" si="698"/>
        <v>148.35199999999998</v>
      </c>
      <c r="T93" s="147">
        <f t="shared" si="698"/>
        <v>831.75281860500002</v>
      </c>
      <c r="U93" s="147">
        <f t="shared" si="698"/>
        <v>124.31199999999997</v>
      </c>
      <c r="V93" s="147">
        <f t="shared" si="698"/>
        <v>683.8420694688001</v>
      </c>
      <c r="W93" s="147">
        <f t="shared" si="698"/>
        <v>122.90600000000001</v>
      </c>
      <c r="X93" s="147">
        <f t="shared" si="698"/>
        <v>689.02237303780009</v>
      </c>
      <c r="Y93" s="147">
        <f t="shared" si="698"/>
        <v>395.57</v>
      </c>
      <c r="Z93" s="147">
        <f t="shared" si="698"/>
        <v>2204.6172611116003</v>
      </c>
      <c r="AA93" s="147">
        <f t="shared" si="698"/>
        <v>67.681999999999988</v>
      </c>
      <c r="AB93" s="147">
        <f t="shared" si="698"/>
        <v>408.16548246000002</v>
      </c>
      <c r="AC93" s="147">
        <f t="shared" si="698"/>
        <v>108.92</v>
      </c>
      <c r="AD93" s="147">
        <f t="shared" si="698"/>
        <v>612.43705215390003</v>
      </c>
      <c r="AE93" s="147">
        <f t="shared" si="698"/>
        <v>81.896999999999977</v>
      </c>
      <c r="AF93" s="138">
        <f t="shared" si="698"/>
        <v>483.83699778810001</v>
      </c>
      <c r="AG93" s="147">
        <f t="shared" si="698"/>
        <v>258.49900000000002</v>
      </c>
      <c r="AH93" s="147">
        <f t="shared" si="698"/>
        <v>1504.4395324019999</v>
      </c>
      <c r="AI93" s="147">
        <f t="shared" si="698"/>
        <v>654.06899999999996</v>
      </c>
      <c r="AJ93" s="147">
        <f t="shared" si="698"/>
        <v>3709.056793513601</v>
      </c>
      <c r="AK93" s="147">
        <f t="shared" si="698"/>
        <v>120.55299999999998</v>
      </c>
      <c r="AL93" s="147">
        <f t="shared" si="698"/>
        <v>686.66445633030014</v>
      </c>
      <c r="AM93" s="147">
        <f t="shared" si="698"/>
        <v>108.523</v>
      </c>
      <c r="AN93" s="147">
        <f t="shared" si="698"/>
        <v>673.31934336659981</v>
      </c>
      <c r="AO93" s="147">
        <f t="shared" si="698"/>
        <v>159.50800000000001</v>
      </c>
      <c r="AP93" s="147">
        <f t="shared" si="698"/>
        <v>891.32015957400017</v>
      </c>
      <c r="AQ93" s="147">
        <f t="shared" si="698"/>
        <v>388.58399999999989</v>
      </c>
      <c r="AR93" s="147">
        <f t="shared" si="698"/>
        <v>2251.303959270901</v>
      </c>
      <c r="AS93" s="147">
        <f t="shared" si="698"/>
        <v>101.315</v>
      </c>
      <c r="AT93" s="147">
        <f t="shared" si="698"/>
        <v>621.41153264479999</v>
      </c>
      <c r="AU93" s="147">
        <f t="shared" si="698"/>
        <v>95.939000000000007</v>
      </c>
      <c r="AV93" s="147">
        <f t="shared" si="698"/>
        <v>559.7192884161999</v>
      </c>
      <c r="AW93" s="147">
        <f t="shared" si="698"/>
        <v>138.006</v>
      </c>
      <c r="AX93" s="147">
        <f t="shared" si="698"/>
        <v>773.0990407828001</v>
      </c>
      <c r="AY93" s="147">
        <f t="shared" si="698"/>
        <v>335.26000000000005</v>
      </c>
      <c r="AZ93" s="147">
        <f t="shared" si="698"/>
        <v>1954.2298618437999</v>
      </c>
      <c r="BA93" s="147">
        <f t="shared" si="698"/>
        <v>723.84400000000005</v>
      </c>
      <c r="BB93" s="147">
        <f t="shared" si="698"/>
        <v>4205.5338211147009</v>
      </c>
    </row>
    <row r="94" spans="1:54" hidden="1">
      <c r="A94" s="612">
        <v>67</v>
      </c>
      <c r="B94" s="26"/>
      <c r="C94" s="26"/>
      <c r="D94" s="27" t="s">
        <v>131</v>
      </c>
      <c r="E94" s="347" t="s">
        <v>14</v>
      </c>
      <c r="F94" s="384" t="s">
        <v>132</v>
      </c>
      <c r="G94" s="384"/>
      <c r="H94" s="316" t="s">
        <v>378</v>
      </c>
      <c r="I94" s="51">
        <v>13</v>
      </c>
      <c r="J94" s="182"/>
      <c r="K94" s="51"/>
      <c r="L94" s="182"/>
      <c r="M94" s="51"/>
      <c r="N94" s="182"/>
      <c r="O94" s="51"/>
      <c r="P94" s="182"/>
      <c r="Q94" s="136">
        <f t="shared" ref="Q94:R97" si="699">SUM(AI94+BA94)</f>
        <v>0</v>
      </c>
      <c r="R94" s="421">
        <f t="shared" si="699"/>
        <v>0</v>
      </c>
      <c r="S94" s="136"/>
      <c r="T94" s="136">
        <f>I94*S94*$T$2/1000</f>
        <v>0</v>
      </c>
      <c r="U94" s="136"/>
      <c r="V94" s="136">
        <f>I94*U94*$V$2/1000</f>
        <v>0</v>
      </c>
      <c r="W94" s="136"/>
      <c r="X94" s="136">
        <f>I94*W94*$X$2/1000</f>
        <v>0</v>
      </c>
      <c r="Y94" s="136">
        <f t="shared" ref="Y94:Z97" si="700">SUM(S94+U94+W94)</f>
        <v>0</v>
      </c>
      <c r="Z94" s="136">
        <f t="shared" si="700"/>
        <v>0</v>
      </c>
      <c r="AA94" s="136"/>
      <c r="AB94" s="136">
        <f>K94*AA94*$AB$2/1000</f>
        <v>0</v>
      </c>
      <c r="AC94" s="136"/>
      <c r="AD94" s="136">
        <f>K94*AC94*$AD$2/1000</f>
        <v>0</v>
      </c>
      <c r="AE94" s="136"/>
      <c r="AF94" s="141">
        <f>K94*AE94*$AF$2/1000</f>
        <v>0</v>
      </c>
      <c r="AG94" s="136">
        <f t="shared" ref="AG94:AH97" si="701">SUM(AA94+AC94+AE94)</f>
        <v>0</v>
      </c>
      <c r="AH94" s="136">
        <f t="shared" si="701"/>
        <v>0</v>
      </c>
      <c r="AI94" s="136">
        <f>SUM(Y94+AG94)</f>
        <v>0</v>
      </c>
      <c r="AJ94" s="136">
        <f>SUM(Z94,AH94)</f>
        <v>0</v>
      </c>
      <c r="AK94" s="136"/>
      <c r="AL94" s="136">
        <f>M94*AK94*$AL$2/1000</f>
        <v>0</v>
      </c>
      <c r="AM94" s="136"/>
      <c r="AN94" s="136">
        <f>M94*AM94*$AN$2/1000</f>
        <v>0</v>
      </c>
      <c r="AO94" s="136"/>
      <c r="AP94" s="136">
        <f>M94*AO94*$AP$2/1000</f>
        <v>0</v>
      </c>
      <c r="AQ94" s="136">
        <f t="shared" ref="AQ94:AR97" si="702">SUM(AK94+AM94+AO94)</f>
        <v>0</v>
      </c>
      <c r="AR94" s="136">
        <f t="shared" si="702"/>
        <v>0</v>
      </c>
      <c r="AS94" s="136"/>
      <c r="AT94" s="136">
        <f>O94*AS94*$AT$2/1000</f>
        <v>0</v>
      </c>
      <c r="AU94" s="136"/>
      <c r="AV94" s="136">
        <f>O94*AU94*$AV$2/1000</f>
        <v>0</v>
      </c>
      <c r="AW94" s="136"/>
      <c r="AX94" s="136">
        <f>O94*AW94*$AX$2/1000</f>
        <v>0</v>
      </c>
      <c r="AY94" s="136">
        <f t="shared" ref="AY94:AZ97" si="703">SUM(AS94+AU94+AW94)</f>
        <v>0</v>
      </c>
      <c r="AZ94" s="136">
        <f t="shared" si="703"/>
        <v>0</v>
      </c>
      <c r="BA94" s="136">
        <f>SUM(AQ94+AY94)</f>
        <v>0</v>
      </c>
      <c r="BB94" s="136">
        <f>SUM(AR94,AZ94)</f>
        <v>0</v>
      </c>
    </row>
    <row r="95" spans="1:54" s="344" customFormat="1" hidden="1">
      <c r="A95" s="612">
        <v>68</v>
      </c>
      <c r="B95" s="346"/>
      <c r="C95" s="25"/>
      <c r="D95" s="27"/>
      <c r="E95" s="23" t="s">
        <v>741</v>
      </c>
      <c r="F95" s="54" t="s">
        <v>742</v>
      </c>
      <c r="G95" s="530"/>
      <c r="H95" s="355" t="s">
        <v>378</v>
      </c>
      <c r="I95" s="20">
        <v>11.45</v>
      </c>
      <c r="J95" s="178"/>
      <c r="K95" s="20"/>
      <c r="L95" s="178"/>
      <c r="M95" s="20"/>
      <c r="N95" s="178"/>
      <c r="O95" s="20"/>
      <c r="P95" s="178"/>
      <c r="Q95" s="349">
        <f t="shared" si="699"/>
        <v>0</v>
      </c>
      <c r="R95" s="417">
        <f t="shared" si="699"/>
        <v>0</v>
      </c>
      <c r="S95" s="349"/>
      <c r="T95" s="349">
        <f>I95*S95*$T$2/1000</f>
        <v>0</v>
      </c>
      <c r="U95" s="349"/>
      <c r="V95" s="349">
        <f>I95*U95*$V$2/1000</f>
        <v>0</v>
      </c>
      <c r="W95" s="349"/>
      <c r="X95" s="349">
        <f>I95*W95*$X$2/1000</f>
        <v>0</v>
      </c>
      <c r="Y95" s="349">
        <f t="shared" si="700"/>
        <v>0</v>
      </c>
      <c r="Z95" s="349">
        <f t="shared" ref="Z95" si="704">SUM(T95+V95+X95)</f>
        <v>0</v>
      </c>
      <c r="AA95" s="349"/>
      <c r="AB95" s="349">
        <f>K95*AA95*$AB$2/1000</f>
        <v>0</v>
      </c>
      <c r="AC95" s="349"/>
      <c r="AD95" s="349">
        <f>K95*AC95*$AD$2/1000</f>
        <v>0</v>
      </c>
      <c r="AE95" s="349"/>
      <c r="AF95" s="109">
        <f t="shared" ref="AF95" si="705">K95*AE95*$AF$2/1000</f>
        <v>0</v>
      </c>
      <c r="AG95" s="349">
        <f t="shared" si="701"/>
        <v>0</v>
      </c>
      <c r="AH95" s="349">
        <f t="shared" ref="AH95" si="706">SUM(AB95+AD95+AF95)</f>
        <v>0</v>
      </c>
      <c r="AI95" s="349">
        <f>SUM(Y95+AG95)</f>
        <v>0</v>
      </c>
      <c r="AJ95" s="349">
        <f>SUM(Z95,AH95)</f>
        <v>0</v>
      </c>
      <c r="AK95" s="349"/>
      <c r="AL95" s="349">
        <f>M95*AK95*$AL$2/1000</f>
        <v>0</v>
      </c>
      <c r="AM95" s="349"/>
      <c r="AN95" s="349">
        <f>M95*AM95*$AN$2/1000</f>
        <v>0</v>
      </c>
      <c r="AO95" s="349"/>
      <c r="AP95" s="349">
        <f>M95*AO95*$AP$2/1000</f>
        <v>0</v>
      </c>
      <c r="AQ95" s="349">
        <f t="shared" si="702"/>
        <v>0</v>
      </c>
      <c r="AR95" s="349">
        <f t="shared" ref="AR95" si="707">SUM(AL95+AN95+AP95)</f>
        <v>0</v>
      </c>
      <c r="AS95" s="349"/>
      <c r="AT95" s="349">
        <f>O95*AS95*$AT$2/1000</f>
        <v>0</v>
      </c>
      <c r="AU95" s="349"/>
      <c r="AV95" s="349">
        <f>O95*AU95*$AV$2/1000</f>
        <v>0</v>
      </c>
      <c r="AW95" s="349"/>
      <c r="AX95" s="349">
        <f>O95*AW95*$AX$2/1000</f>
        <v>0</v>
      </c>
      <c r="AY95" s="349">
        <f t="shared" si="703"/>
        <v>0</v>
      </c>
      <c r="AZ95" s="349">
        <f t="shared" ref="AZ95" si="708">SUM(AT95+AV95+AX95)</f>
        <v>0</v>
      </c>
      <c r="BA95" s="349">
        <f>SUM(AQ95+AY95)</f>
        <v>0</v>
      </c>
      <c r="BB95" s="349">
        <f>SUM(AR95,AZ95)</f>
        <v>0</v>
      </c>
    </row>
    <row r="96" spans="1:54" s="344" customFormat="1" hidden="1">
      <c r="A96" s="612">
        <v>69</v>
      </c>
      <c r="B96" s="346"/>
      <c r="C96" s="25"/>
      <c r="D96" s="27"/>
      <c r="E96" s="23" t="s">
        <v>133</v>
      </c>
      <c r="F96" s="54" t="s">
        <v>134</v>
      </c>
      <c r="G96" s="530"/>
      <c r="H96" s="355" t="s">
        <v>378</v>
      </c>
      <c r="I96" s="20">
        <v>4</v>
      </c>
      <c r="J96" s="178"/>
      <c r="K96" s="20"/>
      <c r="L96" s="178"/>
      <c r="M96" s="20"/>
      <c r="N96" s="178"/>
      <c r="O96" s="20"/>
      <c r="P96" s="178"/>
      <c r="Q96" s="349">
        <f t="shared" ref="Q96" si="709">SUM(AI96+BA96)</f>
        <v>0</v>
      </c>
      <c r="R96" s="417">
        <f t="shared" ref="R96" si="710">SUM(AJ96+BB96)</f>
        <v>0</v>
      </c>
      <c r="S96" s="349"/>
      <c r="T96" s="349">
        <f>I96*S96*$T$2/1000</f>
        <v>0</v>
      </c>
      <c r="U96" s="349"/>
      <c r="V96" s="349">
        <f>I96*U96*$V$2/1000</f>
        <v>0</v>
      </c>
      <c r="W96" s="349"/>
      <c r="X96" s="349">
        <f>I96*W96*$X$2/1000</f>
        <v>0</v>
      </c>
      <c r="Y96" s="349">
        <f t="shared" ref="Y96" si="711">SUM(S96+U96+W96)</f>
        <v>0</v>
      </c>
      <c r="Z96" s="349">
        <f>SUM(T96+V96+X96)</f>
        <v>0</v>
      </c>
      <c r="AA96" s="349"/>
      <c r="AB96" s="349">
        <f>K96*AA96*$AB$2/1000</f>
        <v>0</v>
      </c>
      <c r="AC96" s="349"/>
      <c r="AD96" s="349">
        <f>K96*AC96*$AD$2/1000</f>
        <v>0</v>
      </c>
      <c r="AE96" s="349"/>
      <c r="AF96" s="109">
        <f t="shared" ref="AF96" si="712">K96*AE96*$AF$2/1000</f>
        <v>0</v>
      </c>
      <c r="AG96" s="349">
        <f t="shared" ref="AG96" si="713">SUM(AA96+AC96+AE96)</f>
        <v>0</v>
      </c>
      <c r="AH96" s="349">
        <f t="shared" ref="AH96" si="714">SUM(AB96+AD96+AF96)</f>
        <v>0</v>
      </c>
      <c r="AI96" s="349">
        <f>SUM(Y96+AG96)</f>
        <v>0</v>
      </c>
      <c r="AJ96" s="349">
        <f>SUM(Z96,AH96)</f>
        <v>0</v>
      </c>
      <c r="AK96" s="349"/>
      <c r="AL96" s="349">
        <f>M96*AK96*$AL$2/1000</f>
        <v>0</v>
      </c>
      <c r="AM96" s="349"/>
      <c r="AN96" s="349">
        <f>M96*AM96*$AN$2/1000</f>
        <v>0</v>
      </c>
      <c r="AO96" s="349"/>
      <c r="AP96" s="349">
        <f>M96*AO96*$AP$2/1000</f>
        <v>0</v>
      </c>
      <c r="AQ96" s="349">
        <f t="shared" ref="AQ96" si="715">SUM(AK96+AM96+AO96)</f>
        <v>0</v>
      </c>
      <c r="AR96" s="349">
        <f>SUM(AL96+AN96+AP96)</f>
        <v>0</v>
      </c>
      <c r="AS96" s="349"/>
      <c r="AT96" s="349">
        <f>O96*AS96*$AT$2/1000</f>
        <v>0</v>
      </c>
      <c r="AU96" s="349"/>
      <c r="AV96" s="349">
        <f>O96*AU96*$AV$2/1000</f>
        <v>0</v>
      </c>
      <c r="AW96" s="349"/>
      <c r="AX96" s="349">
        <f>O96*AW96*$AX$2/1000</f>
        <v>0</v>
      </c>
      <c r="AY96" s="349">
        <f t="shared" ref="AY96" si="716">SUM(AS96+AU96+AW96)</f>
        <v>0</v>
      </c>
      <c r="AZ96" s="349">
        <f>SUM(AT96+AV96+AX96)</f>
        <v>0</v>
      </c>
      <c r="BA96" s="349">
        <f>SUM(AQ96+AY96)</f>
        <v>0</v>
      </c>
      <c r="BB96" s="349">
        <f>SUM(AR96,AZ96)</f>
        <v>0</v>
      </c>
    </row>
    <row r="97" spans="1:54" hidden="1">
      <c r="A97" s="612">
        <v>70</v>
      </c>
      <c r="B97" s="26"/>
      <c r="C97" s="25"/>
      <c r="D97" s="27"/>
      <c r="E97" s="28" t="s">
        <v>719</v>
      </c>
      <c r="F97" s="447" t="s">
        <v>720</v>
      </c>
      <c r="G97" s="447"/>
      <c r="H97" s="327" t="s">
        <v>378</v>
      </c>
      <c r="I97" s="378">
        <v>19.899999999999999</v>
      </c>
      <c r="J97" s="125"/>
      <c r="K97" s="378"/>
      <c r="L97" s="379"/>
      <c r="M97" s="378"/>
      <c r="N97" s="379"/>
      <c r="O97" s="378"/>
      <c r="P97" s="379"/>
      <c r="Q97" s="264">
        <f t="shared" si="699"/>
        <v>0</v>
      </c>
      <c r="R97" s="422">
        <f t="shared" si="699"/>
        <v>0</v>
      </c>
      <c r="S97" s="264"/>
      <c r="T97" s="264">
        <f>I97*S97*$T$2/1000</f>
        <v>0</v>
      </c>
      <c r="U97" s="264"/>
      <c r="V97" s="264">
        <f>I97*U97*$V$2/1000</f>
        <v>0</v>
      </c>
      <c r="W97" s="264"/>
      <c r="X97" s="264">
        <f>I97*W97*$X$2/1000</f>
        <v>0</v>
      </c>
      <c r="Y97" s="264">
        <f>SUM(S97+U97+W97)</f>
        <v>0</v>
      </c>
      <c r="Z97" s="264">
        <f t="shared" si="700"/>
        <v>0</v>
      </c>
      <c r="AA97" s="264"/>
      <c r="AB97" s="264">
        <f>K97*AA97*$AB$2/1000</f>
        <v>0</v>
      </c>
      <c r="AC97" s="264"/>
      <c r="AD97" s="264">
        <f>K97*AC97*$AD$2/1000</f>
        <v>0</v>
      </c>
      <c r="AE97" s="264"/>
      <c r="AF97" s="489">
        <f t="shared" ref="AF97" si="717">K97*AE97*$AF$2/1000</f>
        <v>0</v>
      </c>
      <c r="AG97" s="264">
        <f t="shared" si="701"/>
        <v>0</v>
      </c>
      <c r="AH97" s="264">
        <f t="shared" si="701"/>
        <v>0</v>
      </c>
      <c r="AI97" s="264">
        <f>SUM(Y97+AG97)</f>
        <v>0</v>
      </c>
      <c r="AJ97" s="264">
        <f>SUM(Z97,AH97)</f>
        <v>0</v>
      </c>
      <c r="AK97" s="264"/>
      <c r="AL97" s="264">
        <f>M97*AK97*$AL$2/1000</f>
        <v>0</v>
      </c>
      <c r="AM97" s="264"/>
      <c r="AN97" s="264">
        <f>M97*AM97*$AN$2/1000</f>
        <v>0</v>
      </c>
      <c r="AO97" s="264"/>
      <c r="AP97" s="264">
        <f>M97*AO97*$AP$2/1000</f>
        <v>0</v>
      </c>
      <c r="AQ97" s="264">
        <f t="shared" si="702"/>
        <v>0</v>
      </c>
      <c r="AR97" s="264">
        <f t="shared" si="702"/>
        <v>0</v>
      </c>
      <c r="AS97" s="264"/>
      <c r="AT97" s="264">
        <f>O97*AS97*$AT$2/1000</f>
        <v>0</v>
      </c>
      <c r="AU97" s="264"/>
      <c r="AV97" s="264">
        <f>O97*AU97*$AV$2/1000</f>
        <v>0</v>
      </c>
      <c r="AW97" s="264"/>
      <c r="AX97" s="264">
        <f>O97*AW97*$AX$2/1000</f>
        <v>0</v>
      </c>
      <c r="AY97" s="264">
        <f t="shared" si="703"/>
        <v>0</v>
      </c>
      <c r="AZ97" s="264">
        <f t="shared" si="703"/>
        <v>0</v>
      </c>
      <c r="BA97" s="264">
        <f>SUM(AQ97+AY97)</f>
        <v>0</v>
      </c>
      <c r="BB97" s="264">
        <f>SUM(AR97,AZ97)</f>
        <v>0</v>
      </c>
    </row>
    <row r="98" spans="1:54" hidden="1">
      <c r="A98" s="612">
        <v>71</v>
      </c>
      <c r="B98" s="30"/>
      <c r="C98" s="49"/>
      <c r="D98" s="31"/>
      <c r="E98" s="398" t="s">
        <v>344</v>
      </c>
      <c r="F98" s="50"/>
      <c r="G98" s="382"/>
      <c r="H98" s="312"/>
      <c r="I98" s="34"/>
      <c r="J98" s="113"/>
      <c r="K98" s="34"/>
      <c r="L98" s="181"/>
      <c r="M98" s="34"/>
      <c r="N98" s="181"/>
      <c r="O98" s="159"/>
      <c r="P98" s="113"/>
      <c r="Q98" s="138">
        <f>SUM(Q94:Q97)</f>
        <v>0</v>
      </c>
      <c r="R98" s="138">
        <f t="shared" ref="R98:BB98" si="718">SUM(R94:R97)</f>
        <v>0</v>
      </c>
      <c r="S98" s="138">
        <f t="shared" si="718"/>
        <v>0</v>
      </c>
      <c r="T98" s="138">
        <f t="shared" si="718"/>
        <v>0</v>
      </c>
      <c r="U98" s="138">
        <f t="shared" si="718"/>
        <v>0</v>
      </c>
      <c r="V98" s="138">
        <f t="shared" si="718"/>
        <v>0</v>
      </c>
      <c r="W98" s="138">
        <f>SUM(W94:W97)</f>
        <v>0</v>
      </c>
      <c r="X98" s="138">
        <f>SUM(X94:X97)</f>
        <v>0</v>
      </c>
      <c r="Y98" s="138">
        <f>SUM(Y94:Y97)</f>
        <v>0</v>
      </c>
      <c r="Z98" s="138">
        <f t="shared" si="718"/>
        <v>0</v>
      </c>
      <c r="AA98" s="138">
        <f>SUM(AA94:AA97)</f>
        <v>0</v>
      </c>
      <c r="AB98" s="138">
        <f t="shared" si="718"/>
        <v>0</v>
      </c>
      <c r="AC98" s="138">
        <f t="shared" si="718"/>
        <v>0</v>
      </c>
      <c r="AD98" s="138">
        <f t="shared" si="718"/>
        <v>0</v>
      </c>
      <c r="AE98" s="138">
        <f t="shared" si="718"/>
        <v>0</v>
      </c>
      <c r="AF98" s="138">
        <f t="shared" si="718"/>
        <v>0</v>
      </c>
      <c r="AG98" s="138">
        <f t="shared" si="718"/>
        <v>0</v>
      </c>
      <c r="AH98" s="138">
        <f t="shared" si="718"/>
        <v>0</v>
      </c>
      <c r="AI98" s="138">
        <f t="shared" si="718"/>
        <v>0</v>
      </c>
      <c r="AJ98" s="138">
        <f t="shared" si="718"/>
        <v>0</v>
      </c>
      <c r="AK98" s="138">
        <f t="shared" si="718"/>
        <v>0</v>
      </c>
      <c r="AL98" s="138">
        <f t="shared" si="718"/>
        <v>0</v>
      </c>
      <c r="AM98" s="138">
        <f t="shared" si="718"/>
        <v>0</v>
      </c>
      <c r="AN98" s="138">
        <f t="shared" si="718"/>
        <v>0</v>
      </c>
      <c r="AO98" s="138">
        <f t="shared" si="718"/>
        <v>0</v>
      </c>
      <c r="AP98" s="138">
        <f t="shared" si="718"/>
        <v>0</v>
      </c>
      <c r="AQ98" s="138">
        <f t="shared" si="718"/>
        <v>0</v>
      </c>
      <c r="AR98" s="138">
        <f t="shared" si="718"/>
        <v>0</v>
      </c>
      <c r="AS98" s="138">
        <f t="shared" si="718"/>
        <v>0</v>
      </c>
      <c r="AT98" s="138">
        <f t="shared" si="718"/>
        <v>0</v>
      </c>
      <c r="AU98" s="138">
        <f t="shared" si="718"/>
        <v>0</v>
      </c>
      <c r="AV98" s="138">
        <f t="shared" si="718"/>
        <v>0</v>
      </c>
      <c r="AW98" s="138">
        <f t="shared" si="718"/>
        <v>0</v>
      </c>
      <c r="AX98" s="138">
        <f t="shared" si="718"/>
        <v>0</v>
      </c>
      <c r="AY98" s="138">
        <f t="shared" si="718"/>
        <v>0</v>
      </c>
      <c r="AZ98" s="138">
        <f t="shared" si="718"/>
        <v>0</v>
      </c>
      <c r="BA98" s="138">
        <f t="shared" si="718"/>
        <v>0</v>
      </c>
      <c r="BB98" s="138">
        <f t="shared" si="718"/>
        <v>0</v>
      </c>
    </row>
    <row r="99" spans="1:54" hidden="1">
      <c r="A99" s="612">
        <v>72</v>
      </c>
      <c r="B99" s="26"/>
      <c r="C99" s="26"/>
      <c r="D99" s="27" t="s">
        <v>99</v>
      </c>
      <c r="E99" s="347" t="s">
        <v>758</v>
      </c>
      <c r="F99" s="384" t="s">
        <v>18</v>
      </c>
      <c r="G99" s="384"/>
      <c r="H99" s="316" t="s">
        <v>377</v>
      </c>
      <c r="I99" s="51">
        <v>5.56</v>
      </c>
      <c r="J99" s="182"/>
      <c r="K99" s="51"/>
      <c r="L99" s="182"/>
      <c r="M99" s="51"/>
      <c r="N99" s="182"/>
      <c r="O99" s="51"/>
      <c r="P99" s="182"/>
      <c r="Q99" s="136">
        <f t="shared" ref="Q99:Q125" si="719">SUM(AI99+BA99)</f>
        <v>0</v>
      </c>
      <c r="R99" s="421">
        <f t="shared" ref="R99:R125" si="720">SUM(AJ99+BB99)</f>
        <v>0</v>
      </c>
      <c r="S99" s="136"/>
      <c r="T99" s="136">
        <f t="shared" ref="T99:T125" si="721">I99*S99*$T$2/1000</f>
        <v>0</v>
      </c>
      <c r="U99" s="136"/>
      <c r="V99" s="136">
        <f t="shared" ref="V99:V125" si="722">I99*U99*$V$2/1000</f>
        <v>0</v>
      </c>
      <c r="W99" s="136"/>
      <c r="X99" s="136">
        <f t="shared" ref="X99:X125" si="723">I99*W99*$X$2/1000</f>
        <v>0</v>
      </c>
      <c r="Y99" s="136">
        <f t="shared" ref="Y99:Y125" si="724">SUM(S99+U99+W99)</f>
        <v>0</v>
      </c>
      <c r="Z99" s="136">
        <f t="shared" ref="Z99:Z125" si="725">SUM(T99+V99+X99)</f>
        <v>0</v>
      </c>
      <c r="AA99" s="136"/>
      <c r="AB99" s="136">
        <f t="shared" ref="AB99:AB111" si="726">K99*AA99*$AB$2/1000</f>
        <v>0</v>
      </c>
      <c r="AC99" s="136"/>
      <c r="AD99" s="136">
        <f t="shared" ref="AD99:AD124" si="727">K99*AC99*$AD$2/1000</f>
        <v>0</v>
      </c>
      <c r="AE99" s="136"/>
      <c r="AF99" s="141">
        <f>K99*AE99*$AF$2/1000</f>
        <v>0</v>
      </c>
      <c r="AG99" s="136">
        <f t="shared" ref="AG99:AG125" si="728">SUM(AA99+AC99+AE99)</f>
        <v>0</v>
      </c>
      <c r="AH99" s="136">
        <f t="shared" ref="AH99:AH125" si="729">SUM(AB99+AD99+AF99)</f>
        <v>0</v>
      </c>
      <c r="AI99" s="136">
        <f t="shared" ref="AI99:AI125" si="730">SUM(Y99+AG99)</f>
        <v>0</v>
      </c>
      <c r="AJ99" s="136">
        <f t="shared" ref="AJ99:AJ125" si="731">SUM(Z99,AH99)</f>
        <v>0</v>
      </c>
      <c r="AK99" s="136"/>
      <c r="AL99" s="136">
        <f t="shared" ref="AL99:AL125" si="732">M99*AK99*$AL$2/1000</f>
        <v>0</v>
      </c>
      <c r="AM99" s="136"/>
      <c r="AN99" s="136">
        <f t="shared" ref="AN99:AN104" si="733">M99*AM99*$AN$2/1000</f>
        <v>0</v>
      </c>
      <c r="AO99" s="136"/>
      <c r="AP99" s="136">
        <f t="shared" ref="AP99:AP125" si="734">M99*AO99*$AP$2/1000</f>
        <v>0</v>
      </c>
      <c r="AQ99" s="136">
        <f t="shared" ref="AQ99:AQ125" si="735">SUM(AK99+AM99+AO99)</f>
        <v>0</v>
      </c>
      <c r="AR99" s="136">
        <f t="shared" ref="AR99:AR125" si="736">SUM(AL99+AN99+AP99)</f>
        <v>0</v>
      </c>
      <c r="AS99" s="136"/>
      <c r="AT99" s="136">
        <f t="shared" ref="AT99:AT125" si="737">O99*AS99*$AT$2/1000</f>
        <v>0</v>
      </c>
      <c r="AU99" s="136"/>
      <c r="AV99" s="136">
        <f t="shared" ref="AV99:AV125" si="738">O99*AU99*$AV$2/1000</f>
        <v>0</v>
      </c>
      <c r="AW99" s="136"/>
      <c r="AX99" s="136">
        <f t="shared" ref="AX99:AX125" si="739">O99*AW99*$AX$2/1000</f>
        <v>0</v>
      </c>
      <c r="AY99" s="136">
        <f t="shared" ref="AY99:AY125" si="740">SUM(AS99+AU99+AW99)</f>
        <v>0</v>
      </c>
      <c r="AZ99" s="136">
        <f t="shared" ref="AZ99:AZ125" si="741">SUM(AT99+AV99+AX99)</f>
        <v>0</v>
      </c>
      <c r="BA99" s="136">
        <f t="shared" ref="BA99:BA125" si="742">SUM(AQ99+AY99)</f>
        <v>0</v>
      </c>
      <c r="BB99" s="136">
        <f t="shared" ref="BB99:BB125" si="743">SUM(AR99,AZ99)</f>
        <v>0</v>
      </c>
    </row>
    <row r="100" spans="1:54" s="344" customFormat="1" hidden="1">
      <c r="A100" s="612">
        <v>73</v>
      </c>
      <c r="B100" s="346"/>
      <c r="C100" s="346"/>
      <c r="D100" s="27"/>
      <c r="E100" s="103" t="s">
        <v>828</v>
      </c>
      <c r="F100" s="509" t="s">
        <v>759</v>
      </c>
      <c r="G100" s="509"/>
      <c r="H100" s="330" t="s">
        <v>377</v>
      </c>
      <c r="I100" s="511">
        <v>6.2</v>
      </c>
      <c r="J100" s="512"/>
      <c r="K100" s="511"/>
      <c r="L100" s="512"/>
      <c r="M100" s="511"/>
      <c r="N100" s="512"/>
      <c r="O100" s="511"/>
      <c r="P100" s="512"/>
      <c r="Q100" s="148">
        <f t="shared" ref="Q100" si="744">SUM(AI100+BA100)</f>
        <v>0</v>
      </c>
      <c r="R100" s="427">
        <f t="shared" ref="R100" si="745">SUM(AJ100+BB100)</f>
        <v>0</v>
      </c>
      <c r="S100" s="148"/>
      <c r="T100" s="148">
        <f t="shared" ref="T100" si="746">I100*S100*$T$2/1000</f>
        <v>0</v>
      </c>
      <c r="U100" s="148"/>
      <c r="V100" s="148">
        <f t="shared" ref="V100" si="747">I100*U100*$V$2/1000</f>
        <v>0</v>
      </c>
      <c r="W100" s="148"/>
      <c r="X100" s="148">
        <f t="shared" ref="X100" si="748">I100*W100*$X$2/1000</f>
        <v>0</v>
      </c>
      <c r="Y100" s="148">
        <f t="shared" ref="Y100" si="749">SUM(S100+U100+W100)</f>
        <v>0</v>
      </c>
      <c r="Z100" s="148">
        <f t="shared" ref="Z100" si="750">SUM(T100+V100+X100)</f>
        <v>0</v>
      </c>
      <c r="AA100" s="148"/>
      <c r="AB100" s="148">
        <f t="shared" ref="AB100:AB110" si="751">K100*AA100*$AB$2/1000</f>
        <v>0</v>
      </c>
      <c r="AC100" s="148"/>
      <c r="AD100" s="148">
        <f t="shared" ref="AD100" si="752">K100*AC100*$AD$2/1000</f>
        <v>0</v>
      </c>
      <c r="AE100" s="148"/>
      <c r="AF100" s="513">
        <f>K100*AE100*$AF$2/1000</f>
        <v>0</v>
      </c>
      <c r="AG100" s="148">
        <f t="shared" ref="AG100" si="753">SUM(AA100+AC100+AE100)</f>
        <v>0</v>
      </c>
      <c r="AH100" s="148">
        <f t="shared" ref="AH100" si="754">SUM(AB100+AD100+AF100)</f>
        <v>0</v>
      </c>
      <c r="AI100" s="148">
        <f t="shared" ref="AI100" si="755">SUM(Y100+AG100)</f>
        <v>0</v>
      </c>
      <c r="AJ100" s="148">
        <f t="shared" ref="AJ100" si="756">SUM(Z100,AH100)</f>
        <v>0</v>
      </c>
      <c r="AK100" s="148"/>
      <c r="AL100" s="148">
        <f t="shared" ref="AL100" si="757">M100*AK100*$AL$2/1000</f>
        <v>0</v>
      </c>
      <c r="AM100" s="148"/>
      <c r="AN100" s="148">
        <f t="shared" ref="AN100" si="758">M100*AM100*$AN$2/1000</f>
        <v>0</v>
      </c>
      <c r="AO100" s="148"/>
      <c r="AP100" s="148">
        <f t="shared" ref="AP100" si="759">M100*AO100*$AP$2/1000</f>
        <v>0</v>
      </c>
      <c r="AQ100" s="148">
        <f t="shared" ref="AQ100" si="760">SUM(AK100+AM100+AO100)</f>
        <v>0</v>
      </c>
      <c r="AR100" s="148">
        <f t="shared" ref="AR100" si="761">SUM(AL100+AN100+AP100)</f>
        <v>0</v>
      </c>
      <c r="AS100" s="148"/>
      <c r="AT100" s="148">
        <f t="shared" ref="AT100" si="762">O100*AS100*$AT$2/1000</f>
        <v>0</v>
      </c>
      <c r="AU100" s="148"/>
      <c r="AV100" s="148">
        <f t="shared" ref="AV100" si="763">O100*AU100*$AV$2/1000</f>
        <v>0</v>
      </c>
      <c r="AW100" s="148"/>
      <c r="AX100" s="148">
        <f t="shared" ref="AX100" si="764">O100*AW100*$AX$2/1000</f>
        <v>0</v>
      </c>
      <c r="AY100" s="148">
        <f t="shared" ref="AY100" si="765">SUM(AS100+AU100+AW100)</f>
        <v>0</v>
      </c>
      <c r="AZ100" s="148">
        <f t="shared" ref="AZ100" si="766">SUM(AT100+AV100+AX100)</f>
        <v>0</v>
      </c>
      <c r="BA100" s="148">
        <f t="shared" ref="BA100" si="767">SUM(AQ100+AY100)</f>
        <v>0</v>
      </c>
      <c r="BB100" s="148">
        <f t="shared" ref="BB100" si="768">SUM(AR100,AZ100)</f>
        <v>0</v>
      </c>
    </row>
    <row r="101" spans="1:54" hidden="1">
      <c r="A101" s="612">
        <v>74</v>
      </c>
      <c r="B101" s="26"/>
      <c r="C101" s="26"/>
      <c r="D101" s="27"/>
      <c r="E101" s="23" t="s">
        <v>74</v>
      </c>
      <c r="F101" s="54" t="s">
        <v>100</v>
      </c>
      <c r="G101" s="530"/>
      <c r="H101" s="355" t="s">
        <v>377</v>
      </c>
      <c r="I101" s="20">
        <v>5.25</v>
      </c>
      <c r="J101" s="178"/>
      <c r="K101" s="20"/>
      <c r="L101" s="178"/>
      <c r="M101" s="20"/>
      <c r="N101" s="178"/>
      <c r="O101" s="20"/>
      <c r="P101" s="178"/>
      <c r="Q101" s="349">
        <f t="shared" si="719"/>
        <v>0</v>
      </c>
      <c r="R101" s="417">
        <f t="shared" si="720"/>
        <v>0</v>
      </c>
      <c r="S101" s="349"/>
      <c r="T101" s="349">
        <f t="shared" si="721"/>
        <v>0</v>
      </c>
      <c r="U101" s="349"/>
      <c r="V101" s="349">
        <f t="shared" si="722"/>
        <v>0</v>
      </c>
      <c r="W101" s="349"/>
      <c r="X101" s="349">
        <f t="shared" si="723"/>
        <v>0</v>
      </c>
      <c r="Y101" s="349">
        <f t="shared" si="724"/>
        <v>0</v>
      </c>
      <c r="Z101" s="349">
        <f t="shared" si="725"/>
        <v>0</v>
      </c>
      <c r="AA101" s="349"/>
      <c r="AB101" s="349">
        <f t="shared" si="751"/>
        <v>0</v>
      </c>
      <c r="AC101" s="349"/>
      <c r="AD101" s="349">
        <f t="shared" si="727"/>
        <v>0</v>
      </c>
      <c r="AE101" s="349"/>
      <c r="AF101" s="109">
        <f t="shared" ref="AF101:AF125" si="769">K101*AE101*$AF$2/1000</f>
        <v>0</v>
      </c>
      <c r="AG101" s="349">
        <f t="shared" si="728"/>
        <v>0</v>
      </c>
      <c r="AH101" s="349">
        <f t="shared" si="729"/>
        <v>0</v>
      </c>
      <c r="AI101" s="349">
        <f t="shared" si="730"/>
        <v>0</v>
      </c>
      <c r="AJ101" s="349">
        <f t="shared" si="731"/>
        <v>0</v>
      </c>
      <c r="AK101" s="349"/>
      <c r="AL101" s="349">
        <f>M101*AK101*$AL$2/1000</f>
        <v>0</v>
      </c>
      <c r="AM101" s="349"/>
      <c r="AN101" s="349">
        <f t="shared" si="733"/>
        <v>0</v>
      </c>
      <c r="AO101" s="349"/>
      <c r="AP101" s="349">
        <f t="shared" si="734"/>
        <v>0</v>
      </c>
      <c r="AQ101" s="349">
        <f t="shared" si="735"/>
        <v>0</v>
      </c>
      <c r="AR101" s="349">
        <f t="shared" si="736"/>
        <v>0</v>
      </c>
      <c r="AS101" s="349"/>
      <c r="AT101" s="349">
        <f t="shared" si="737"/>
        <v>0</v>
      </c>
      <c r="AU101" s="349"/>
      <c r="AV101" s="349">
        <f t="shared" si="738"/>
        <v>0</v>
      </c>
      <c r="AW101" s="349"/>
      <c r="AX101" s="349">
        <f t="shared" si="739"/>
        <v>0</v>
      </c>
      <c r="AY101" s="349">
        <f t="shared" si="740"/>
        <v>0</v>
      </c>
      <c r="AZ101" s="349">
        <f t="shared" si="741"/>
        <v>0</v>
      </c>
      <c r="BA101" s="349">
        <f t="shared" si="742"/>
        <v>0</v>
      </c>
      <c r="BB101" s="349">
        <f t="shared" si="743"/>
        <v>0</v>
      </c>
    </row>
    <row r="102" spans="1:54" hidden="1">
      <c r="A102" s="612">
        <v>75</v>
      </c>
      <c r="B102" s="26"/>
      <c r="C102" s="26"/>
      <c r="D102" s="27"/>
      <c r="E102" s="23" t="s">
        <v>740</v>
      </c>
      <c r="F102" s="54" t="s">
        <v>101</v>
      </c>
      <c r="G102" s="530"/>
      <c r="H102" s="355" t="s">
        <v>377</v>
      </c>
      <c r="I102" s="20">
        <v>5.88</v>
      </c>
      <c r="J102" s="178"/>
      <c r="K102" s="20"/>
      <c r="L102" s="178"/>
      <c r="M102" s="20"/>
      <c r="N102" s="178"/>
      <c r="O102" s="20"/>
      <c r="P102" s="178"/>
      <c r="Q102" s="349">
        <f t="shared" si="719"/>
        <v>0</v>
      </c>
      <c r="R102" s="417">
        <f t="shared" si="720"/>
        <v>0</v>
      </c>
      <c r="S102" s="349"/>
      <c r="T102" s="349">
        <f t="shared" si="721"/>
        <v>0</v>
      </c>
      <c r="U102" s="349"/>
      <c r="V102" s="349">
        <f t="shared" si="722"/>
        <v>0</v>
      </c>
      <c r="W102" s="349"/>
      <c r="X102" s="349">
        <f t="shared" si="723"/>
        <v>0</v>
      </c>
      <c r="Y102" s="349">
        <f t="shared" si="724"/>
        <v>0</v>
      </c>
      <c r="Z102" s="349">
        <f t="shared" si="725"/>
        <v>0</v>
      </c>
      <c r="AA102" s="349"/>
      <c r="AB102" s="349">
        <f t="shared" si="751"/>
        <v>0</v>
      </c>
      <c r="AC102" s="349"/>
      <c r="AD102" s="349">
        <f t="shared" si="727"/>
        <v>0</v>
      </c>
      <c r="AE102" s="349"/>
      <c r="AF102" s="109">
        <f t="shared" si="769"/>
        <v>0</v>
      </c>
      <c r="AG102" s="349">
        <f t="shared" si="728"/>
        <v>0</v>
      </c>
      <c r="AH102" s="349">
        <f t="shared" si="729"/>
        <v>0</v>
      </c>
      <c r="AI102" s="349">
        <f t="shared" si="730"/>
        <v>0</v>
      </c>
      <c r="AJ102" s="349">
        <f t="shared" si="731"/>
        <v>0</v>
      </c>
      <c r="AK102" s="349"/>
      <c r="AL102" s="349">
        <f t="shared" si="732"/>
        <v>0</v>
      </c>
      <c r="AM102" s="349"/>
      <c r="AN102" s="349">
        <f t="shared" si="733"/>
        <v>0</v>
      </c>
      <c r="AO102" s="349"/>
      <c r="AP102" s="349">
        <f t="shared" si="734"/>
        <v>0</v>
      </c>
      <c r="AQ102" s="349">
        <f t="shared" si="735"/>
        <v>0</v>
      </c>
      <c r="AR102" s="349">
        <f t="shared" si="736"/>
        <v>0</v>
      </c>
      <c r="AS102" s="349"/>
      <c r="AT102" s="349">
        <f t="shared" si="737"/>
        <v>0</v>
      </c>
      <c r="AU102" s="349"/>
      <c r="AV102" s="349">
        <f t="shared" si="738"/>
        <v>0</v>
      </c>
      <c r="AW102" s="349"/>
      <c r="AX102" s="349">
        <f t="shared" si="739"/>
        <v>0</v>
      </c>
      <c r="AY102" s="349">
        <f t="shared" si="740"/>
        <v>0</v>
      </c>
      <c r="AZ102" s="349">
        <f t="shared" si="741"/>
        <v>0</v>
      </c>
      <c r="BA102" s="349">
        <f t="shared" si="742"/>
        <v>0</v>
      </c>
      <c r="BB102" s="349">
        <f t="shared" si="743"/>
        <v>0</v>
      </c>
    </row>
    <row r="103" spans="1:54" hidden="1">
      <c r="A103" s="612">
        <v>76</v>
      </c>
      <c r="B103" s="15"/>
      <c r="C103" s="15"/>
      <c r="D103" s="17"/>
      <c r="E103" s="23" t="s">
        <v>102</v>
      </c>
      <c r="F103" s="54" t="s">
        <v>21</v>
      </c>
      <c r="G103" s="530"/>
      <c r="H103" s="355" t="s">
        <v>377</v>
      </c>
      <c r="I103" s="20">
        <v>6.7</v>
      </c>
      <c r="J103" s="178"/>
      <c r="K103" s="20"/>
      <c r="L103" s="178"/>
      <c r="M103" s="20"/>
      <c r="N103" s="178"/>
      <c r="O103" s="20"/>
      <c r="P103" s="178"/>
      <c r="Q103" s="349">
        <f t="shared" si="719"/>
        <v>0</v>
      </c>
      <c r="R103" s="417">
        <f t="shared" si="720"/>
        <v>0</v>
      </c>
      <c r="S103" s="349"/>
      <c r="T103" s="349">
        <f t="shared" si="721"/>
        <v>0</v>
      </c>
      <c r="U103" s="349"/>
      <c r="V103" s="349">
        <f t="shared" si="722"/>
        <v>0</v>
      </c>
      <c r="W103" s="349"/>
      <c r="X103" s="349">
        <f t="shared" si="723"/>
        <v>0</v>
      </c>
      <c r="Y103" s="349">
        <f t="shared" si="724"/>
        <v>0</v>
      </c>
      <c r="Z103" s="349">
        <f t="shared" si="725"/>
        <v>0</v>
      </c>
      <c r="AA103" s="349"/>
      <c r="AB103" s="349">
        <f t="shared" si="751"/>
        <v>0</v>
      </c>
      <c r="AC103" s="349"/>
      <c r="AD103" s="349">
        <f t="shared" si="727"/>
        <v>0</v>
      </c>
      <c r="AE103" s="349"/>
      <c r="AF103" s="109">
        <f t="shared" si="769"/>
        <v>0</v>
      </c>
      <c r="AG103" s="349">
        <f t="shared" si="728"/>
        <v>0</v>
      </c>
      <c r="AH103" s="349">
        <f t="shared" si="729"/>
        <v>0</v>
      </c>
      <c r="AI103" s="349">
        <f t="shared" si="730"/>
        <v>0</v>
      </c>
      <c r="AJ103" s="349">
        <f t="shared" si="731"/>
        <v>0</v>
      </c>
      <c r="AK103" s="349"/>
      <c r="AL103" s="349">
        <f t="shared" si="732"/>
        <v>0</v>
      </c>
      <c r="AM103" s="349"/>
      <c r="AN103" s="349">
        <f t="shared" si="733"/>
        <v>0</v>
      </c>
      <c r="AO103" s="349"/>
      <c r="AP103" s="349">
        <f t="shared" si="734"/>
        <v>0</v>
      </c>
      <c r="AQ103" s="349">
        <f t="shared" si="735"/>
        <v>0</v>
      </c>
      <c r="AR103" s="349">
        <f t="shared" si="736"/>
        <v>0</v>
      </c>
      <c r="AS103" s="349"/>
      <c r="AT103" s="349">
        <f t="shared" si="737"/>
        <v>0</v>
      </c>
      <c r="AU103" s="349"/>
      <c r="AV103" s="349">
        <f t="shared" si="738"/>
        <v>0</v>
      </c>
      <c r="AW103" s="349"/>
      <c r="AX103" s="349">
        <f t="shared" si="739"/>
        <v>0</v>
      </c>
      <c r="AY103" s="349">
        <f t="shared" si="740"/>
        <v>0</v>
      </c>
      <c r="AZ103" s="349">
        <f t="shared" si="741"/>
        <v>0</v>
      </c>
      <c r="BA103" s="349">
        <f t="shared" si="742"/>
        <v>0</v>
      </c>
      <c r="BB103" s="349">
        <f t="shared" si="743"/>
        <v>0</v>
      </c>
    </row>
    <row r="104" spans="1:54" hidden="1">
      <c r="A104" s="612">
        <v>77</v>
      </c>
      <c r="B104" s="15"/>
      <c r="C104" s="15"/>
      <c r="D104" s="27"/>
      <c r="E104" s="23" t="s">
        <v>22</v>
      </c>
      <c r="F104" s="54" t="s">
        <v>23</v>
      </c>
      <c r="G104" s="530"/>
      <c r="H104" s="355" t="s">
        <v>377</v>
      </c>
      <c r="I104" s="20">
        <v>3.73</v>
      </c>
      <c r="J104" s="178"/>
      <c r="K104" s="20"/>
      <c r="L104" s="178"/>
      <c r="M104" s="20"/>
      <c r="N104" s="178"/>
      <c r="O104" s="20"/>
      <c r="P104" s="178"/>
      <c r="Q104" s="349">
        <f t="shared" si="719"/>
        <v>0</v>
      </c>
      <c r="R104" s="417">
        <f t="shared" si="720"/>
        <v>0</v>
      </c>
      <c r="S104" s="349"/>
      <c r="T104" s="349">
        <f t="shared" si="721"/>
        <v>0</v>
      </c>
      <c r="U104" s="349"/>
      <c r="V104" s="349">
        <f t="shared" si="722"/>
        <v>0</v>
      </c>
      <c r="W104" s="349"/>
      <c r="X104" s="349">
        <f t="shared" si="723"/>
        <v>0</v>
      </c>
      <c r="Y104" s="349">
        <f t="shared" si="724"/>
        <v>0</v>
      </c>
      <c r="Z104" s="349">
        <f t="shared" si="725"/>
        <v>0</v>
      </c>
      <c r="AA104" s="349"/>
      <c r="AB104" s="349">
        <f t="shared" si="751"/>
        <v>0</v>
      </c>
      <c r="AC104" s="349"/>
      <c r="AD104" s="349">
        <f t="shared" si="727"/>
        <v>0</v>
      </c>
      <c r="AE104" s="349"/>
      <c r="AF104" s="109">
        <f t="shared" si="769"/>
        <v>0</v>
      </c>
      <c r="AG104" s="349">
        <f t="shared" si="728"/>
        <v>0</v>
      </c>
      <c r="AH104" s="349">
        <f t="shared" si="729"/>
        <v>0</v>
      </c>
      <c r="AI104" s="349">
        <f t="shared" si="730"/>
        <v>0</v>
      </c>
      <c r="AJ104" s="349">
        <f t="shared" si="731"/>
        <v>0</v>
      </c>
      <c r="AK104" s="349"/>
      <c r="AL104" s="349">
        <f t="shared" si="732"/>
        <v>0</v>
      </c>
      <c r="AM104" s="349"/>
      <c r="AN104" s="349">
        <f t="shared" si="733"/>
        <v>0</v>
      </c>
      <c r="AO104" s="349"/>
      <c r="AP104" s="349">
        <f>M104*AO104*$AP$2/1000</f>
        <v>0</v>
      </c>
      <c r="AQ104" s="349">
        <f t="shared" si="735"/>
        <v>0</v>
      </c>
      <c r="AR104" s="349">
        <f t="shared" si="736"/>
        <v>0</v>
      </c>
      <c r="AS104" s="349"/>
      <c r="AT104" s="349">
        <f t="shared" si="737"/>
        <v>0</v>
      </c>
      <c r="AU104" s="349"/>
      <c r="AV104" s="349">
        <f t="shared" si="738"/>
        <v>0</v>
      </c>
      <c r="AW104" s="349"/>
      <c r="AX104" s="349">
        <f t="shared" si="739"/>
        <v>0</v>
      </c>
      <c r="AY104" s="349">
        <f t="shared" si="740"/>
        <v>0</v>
      </c>
      <c r="AZ104" s="349">
        <f t="shared" si="741"/>
        <v>0</v>
      </c>
      <c r="BA104" s="349">
        <f t="shared" si="742"/>
        <v>0</v>
      </c>
      <c r="BB104" s="349">
        <f t="shared" si="743"/>
        <v>0</v>
      </c>
    </row>
    <row r="105" spans="1:54" hidden="1">
      <c r="A105" s="612">
        <v>78</v>
      </c>
      <c r="B105" s="15"/>
      <c r="C105" s="22"/>
      <c r="D105" s="27"/>
      <c r="E105" s="23" t="s">
        <v>103</v>
      </c>
      <c r="F105" s="54" t="s">
        <v>104</v>
      </c>
      <c r="G105" s="530"/>
      <c r="H105" s="355" t="s">
        <v>377</v>
      </c>
      <c r="I105" s="20">
        <v>3.83</v>
      </c>
      <c r="J105" s="178"/>
      <c r="K105" s="20"/>
      <c r="L105" s="178"/>
      <c r="M105" s="20"/>
      <c r="N105" s="178"/>
      <c r="O105" s="20"/>
      <c r="P105" s="178"/>
      <c r="Q105" s="349">
        <f t="shared" si="719"/>
        <v>0</v>
      </c>
      <c r="R105" s="417">
        <f t="shared" si="720"/>
        <v>0</v>
      </c>
      <c r="S105" s="349"/>
      <c r="T105" s="349">
        <f t="shared" si="721"/>
        <v>0</v>
      </c>
      <c r="U105" s="349"/>
      <c r="V105" s="349">
        <f t="shared" si="722"/>
        <v>0</v>
      </c>
      <c r="W105" s="349"/>
      <c r="X105" s="349">
        <f t="shared" si="723"/>
        <v>0</v>
      </c>
      <c r="Y105" s="349">
        <f t="shared" si="724"/>
        <v>0</v>
      </c>
      <c r="Z105" s="349">
        <f t="shared" si="725"/>
        <v>0</v>
      </c>
      <c r="AA105" s="349"/>
      <c r="AB105" s="349">
        <f t="shared" si="751"/>
        <v>0</v>
      </c>
      <c r="AC105" s="349"/>
      <c r="AD105" s="349">
        <f t="shared" si="727"/>
        <v>0</v>
      </c>
      <c r="AE105" s="349"/>
      <c r="AF105" s="109">
        <f t="shared" si="769"/>
        <v>0</v>
      </c>
      <c r="AG105" s="349">
        <f t="shared" si="728"/>
        <v>0</v>
      </c>
      <c r="AH105" s="349">
        <f t="shared" si="729"/>
        <v>0</v>
      </c>
      <c r="AI105" s="349">
        <f t="shared" si="730"/>
        <v>0</v>
      </c>
      <c r="AJ105" s="349">
        <f t="shared" si="731"/>
        <v>0</v>
      </c>
      <c r="AK105" s="349"/>
      <c r="AL105" s="349">
        <f t="shared" si="732"/>
        <v>0</v>
      </c>
      <c r="AM105" s="349"/>
      <c r="AN105" s="349">
        <f>M105*AM105*$AN$2/1000</f>
        <v>0</v>
      </c>
      <c r="AO105" s="349"/>
      <c r="AP105" s="349">
        <f t="shared" si="734"/>
        <v>0</v>
      </c>
      <c r="AQ105" s="349">
        <f t="shared" si="735"/>
        <v>0</v>
      </c>
      <c r="AR105" s="349">
        <f t="shared" si="736"/>
        <v>0</v>
      </c>
      <c r="AS105" s="349"/>
      <c r="AT105" s="349">
        <f t="shared" si="737"/>
        <v>0</v>
      </c>
      <c r="AU105" s="349"/>
      <c r="AV105" s="349">
        <f t="shared" si="738"/>
        <v>0</v>
      </c>
      <c r="AW105" s="349"/>
      <c r="AX105" s="349">
        <f t="shared" si="739"/>
        <v>0</v>
      </c>
      <c r="AY105" s="349">
        <f t="shared" si="740"/>
        <v>0</v>
      </c>
      <c r="AZ105" s="349">
        <f t="shared" si="741"/>
        <v>0</v>
      </c>
      <c r="BA105" s="349">
        <f t="shared" si="742"/>
        <v>0</v>
      </c>
      <c r="BB105" s="349">
        <f t="shared" si="743"/>
        <v>0</v>
      </c>
    </row>
    <row r="106" spans="1:54" hidden="1">
      <c r="A106" s="612">
        <v>79</v>
      </c>
      <c r="B106" s="15"/>
      <c r="C106" s="15"/>
      <c r="D106" s="27"/>
      <c r="E106" s="23" t="s">
        <v>28</v>
      </c>
      <c r="F106" s="54" t="s">
        <v>29</v>
      </c>
      <c r="G106" s="530"/>
      <c r="H106" s="355" t="s">
        <v>377</v>
      </c>
      <c r="I106" s="20">
        <v>7.04</v>
      </c>
      <c r="J106" s="178"/>
      <c r="K106" s="20"/>
      <c r="L106" s="178"/>
      <c r="M106" s="20"/>
      <c r="N106" s="178"/>
      <c r="O106" s="20"/>
      <c r="P106" s="178"/>
      <c r="Q106" s="349">
        <f t="shared" si="719"/>
        <v>0</v>
      </c>
      <c r="R106" s="417">
        <f t="shared" si="720"/>
        <v>0</v>
      </c>
      <c r="S106" s="349"/>
      <c r="T106" s="349">
        <f t="shared" si="721"/>
        <v>0</v>
      </c>
      <c r="U106" s="349"/>
      <c r="V106" s="349">
        <f t="shared" si="722"/>
        <v>0</v>
      </c>
      <c r="W106" s="349"/>
      <c r="X106" s="349">
        <f t="shared" si="723"/>
        <v>0</v>
      </c>
      <c r="Y106" s="349">
        <f t="shared" si="724"/>
        <v>0</v>
      </c>
      <c r="Z106" s="349">
        <f t="shared" si="725"/>
        <v>0</v>
      </c>
      <c r="AA106" s="349"/>
      <c r="AB106" s="349">
        <f t="shared" si="751"/>
        <v>0</v>
      </c>
      <c r="AC106" s="349"/>
      <c r="AD106" s="349">
        <f t="shared" si="727"/>
        <v>0</v>
      </c>
      <c r="AE106" s="349"/>
      <c r="AF106" s="109">
        <f t="shared" si="769"/>
        <v>0</v>
      </c>
      <c r="AG106" s="349">
        <f t="shared" si="728"/>
        <v>0</v>
      </c>
      <c r="AH106" s="349">
        <f t="shared" si="729"/>
        <v>0</v>
      </c>
      <c r="AI106" s="349">
        <f t="shared" si="730"/>
        <v>0</v>
      </c>
      <c r="AJ106" s="349">
        <f t="shared" si="731"/>
        <v>0</v>
      </c>
      <c r="AK106" s="349"/>
      <c r="AL106" s="349">
        <f t="shared" si="732"/>
        <v>0</v>
      </c>
      <c r="AM106" s="349"/>
      <c r="AN106" s="349">
        <f t="shared" ref="AN106:AN125" si="770">M106*AM106*$AN$2/1000</f>
        <v>0</v>
      </c>
      <c r="AO106" s="349"/>
      <c r="AP106" s="349">
        <f t="shared" si="734"/>
        <v>0</v>
      </c>
      <c r="AQ106" s="349">
        <f t="shared" si="735"/>
        <v>0</v>
      </c>
      <c r="AR106" s="349">
        <f t="shared" si="736"/>
        <v>0</v>
      </c>
      <c r="AS106" s="349"/>
      <c r="AT106" s="349">
        <f t="shared" si="737"/>
        <v>0</v>
      </c>
      <c r="AU106" s="349"/>
      <c r="AV106" s="349">
        <f>O106*AU106*$AV$2/1000</f>
        <v>0</v>
      </c>
      <c r="AW106" s="349"/>
      <c r="AX106" s="349">
        <f t="shared" si="739"/>
        <v>0</v>
      </c>
      <c r="AY106" s="349">
        <f t="shared" si="740"/>
        <v>0</v>
      </c>
      <c r="AZ106" s="349">
        <f t="shared" si="741"/>
        <v>0</v>
      </c>
      <c r="BA106" s="349">
        <f t="shared" si="742"/>
        <v>0</v>
      </c>
      <c r="BB106" s="349">
        <f t="shared" si="743"/>
        <v>0</v>
      </c>
    </row>
    <row r="107" spans="1:54" hidden="1">
      <c r="A107" s="612">
        <v>80</v>
      </c>
      <c r="B107" s="15"/>
      <c r="C107" s="26"/>
      <c r="D107" s="27"/>
      <c r="E107" s="23" t="s">
        <v>30</v>
      </c>
      <c r="F107" s="54" t="s">
        <v>31</v>
      </c>
      <c r="G107" s="530"/>
      <c r="H107" s="355" t="s">
        <v>377</v>
      </c>
      <c r="I107" s="20">
        <v>7.73</v>
      </c>
      <c r="J107" s="178"/>
      <c r="K107" s="20"/>
      <c r="L107" s="178"/>
      <c r="M107" s="20"/>
      <c r="N107" s="178"/>
      <c r="O107" s="20"/>
      <c r="P107" s="178"/>
      <c r="Q107" s="349">
        <f t="shared" si="719"/>
        <v>0</v>
      </c>
      <c r="R107" s="417">
        <f t="shared" si="720"/>
        <v>0</v>
      </c>
      <c r="S107" s="349"/>
      <c r="T107" s="349">
        <f t="shared" si="721"/>
        <v>0</v>
      </c>
      <c r="U107" s="349"/>
      <c r="V107" s="349">
        <f t="shared" si="722"/>
        <v>0</v>
      </c>
      <c r="W107" s="349"/>
      <c r="X107" s="349">
        <f t="shared" si="723"/>
        <v>0</v>
      </c>
      <c r="Y107" s="349">
        <f t="shared" si="724"/>
        <v>0</v>
      </c>
      <c r="Z107" s="349">
        <f t="shared" si="725"/>
        <v>0</v>
      </c>
      <c r="AA107" s="349"/>
      <c r="AB107" s="349">
        <f t="shared" si="751"/>
        <v>0</v>
      </c>
      <c r="AC107" s="349"/>
      <c r="AD107" s="349">
        <f t="shared" si="727"/>
        <v>0</v>
      </c>
      <c r="AE107" s="349"/>
      <c r="AF107" s="109">
        <f t="shared" si="769"/>
        <v>0</v>
      </c>
      <c r="AG107" s="349">
        <f t="shared" si="728"/>
        <v>0</v>
      </c>
      <c r="AH107" s="349">
        <f t="shared" si="729"/>
        <v>0</v>
      </c>
      <c r="AI107" s="349">
        <f t="shared" si="730"/>
        <v>0</v>
      </c>
      <c r="AJ107" s="349">
        <f t="shared" si="731"/>
        <v>0</v>
      </c>
      <c r="AK107" s="349"/>
      <c r="AL107" s="349">
        <f t="shared" si="732"/>
        <v>0</v>
      </c>
      <c r="AM107" s="349"/>
      <c r="AN107" s="349">
        <f t="shared" si="770"/>
        <v>0</v>
      </c>
      <c r="AO107" s="349"/>
      <c r="AP107" s="349">
        <f t="shared" si="734"/>
        <v>0</v>
      </c>
      <c r="AQ107" s="349">
        <f t="shared" si="735"/>
        <v>0</v>
      </c>
      <c r="AR107" s="349">
        <f t="shared" si="736"/>
        <v>0</v>
      </c>
      <c r="AS107" s="349"/>
      <c r="AT107" s="349">
        <f t="shared" si="737"/>
        <v>0</v>
      </c>
      <c r="AU107" s="349"/>
      <c r="AV107" s="349">
        <f t="shared" si="738"/>
        <v>0</v>
      </c>
      <c r="AW107" s="349"/>
      <c r="AX107" s="349">
        <f t="shared" si="739"/>
        <v>0</v>
      </c>
      <c r="AY107" s="349">
        <f t="shared" si="740"/>
        <v>0</v>
      </c>
      <c r="AZ107" s="349">
        <f t="shared" si="741"/>
        <v>0</v>
      </c>
      <c r="BA107" s="349">
        <f t="shared" si="742"/>
        <v>0</v>
      </c>
      <c r="BB107" s="349">
        <f t="shared" si="743"/>
        <v>0</v>
      </c>
    </row>
    <row r="108" spans="1:54" hidden="1">
      <c r="A108" s="612">
        <v>81</v>
      </c>
      <c r="B108" s="15"/>
      <c r="C108" s="26"/>
      <c r="D108" s="27"/>
      <c r="E108" s="23" t="s">
        <v>24</v>
      </c>
      <c r="F108" s="54" t="s">
        <v>25</v>
      </c>
      <c r="G108" s="530"/>
      <c r="H108" s="355" t="s">
        <v>377</v>
      </c>
      <c r="I108" s="20">
        <v>31.6</v>
      </c>
      <c r="J108" s="178"/>
      <c r="K108" s="20"/>
      <c r="L108" s="178"/>
      <c r="M108" s="20"/>
      <c r="N108" s="178"/>
      <c r="O108" s="20"/>
      <c r="P108" s="178"/>
      <c r="Q108" s="349">
        <f t="shared" si="719"/>
        <v>0</v>
      </c>
      <c r="R108" s="417">
        <f t="shared" si="720"/>
        <v>0</v>
      </c>
      <c r="S108" s="349"/>
      <c r="T108" s="349">
        <f t="shared" si="721"/>
        <v>0</v>
      </c>
      <c r="U108" s="349"/>
      <c r="V108" s="349">
        <f t="shared" si="722"/>
        <v>0</v>
      </c>
      <c r="W108" s="349"/>
      <c r="X108" s="349">
        <f t="shared" si="723"/>
        <v>0</v>
      </c>
      <c r="Y108" s="349">
        <f t="shared" si="724"/>
        <v>0</v>
      </c>
      <c r="Z108" s="349">
        <f t="shared" si="725"/>
        <v>0</v>
      </c>
      <c r="AA108" s="349"/>
      <c r="AB108" s="349">
        <f t="shared" si="751"/>
        <v>0</v>
      </c>
      <c r="AC108" s="349"/>
      <c r="AD108" s="349">
        <f t="shared" si="727"/>
        <v>0</v>
      </c>
      <c r="AE108" s="349"/>
      <c r="AF108" s="109">
        <f t="shared" si="769"/>
        <v>0</v>
      </c>
      <c r="AG108" s="349">
        <f t="shared" si="728"/>
        <v>0</v>
      </c>
      <c r="AH108" s="349">
        <f t="shared" si="729"/>
        <v>0</v>
      </c>
      <c r="AI108" s="349">
        <f t="shared" si="730"/>
        <v>0</v>
      </c>
      <c r="AJ108" s="349">
        <f t="shared" si="731"/>
        <v>0</v>
      </c>
      <c r="AK108" s="349"/>
      <c r="AL108" s="349">
        <f t="shared" si="732"/>
        <v>0</v>
      </c>
      <c r="AM108" s="349"/>
      <c r="AN108" s="349">
        <f t="shared" si="770"/>
        <v>0</v>
      </c>
      <c r="AO108" s="349"/>
      <c r="AP108" s="349">
        <f t="shared" si="734"/>
        <v>0</v>
      </c>
      <c r="AQ108" s="349">
        <f t="shared" si="735"/>
        <v>0</v>
      </c>
      <c r="AR108" s="349">
        <f t="shared" si="736"/>
        <v>0</v>
      </c>
      <c r="AS108" s="349"/>
      <c r="AT108" s="349">
        <f t="shared" si="737"/>
        <v>0</v>
      </c>
      <c r="AU108" s="349"/>
      <c r="AV108" s="349">
        <f t="shared" si="738"/>
        <v>0</v>
      </c>
      <c r="AW108" s="349"/>
      <c r="AX108" s="349">
        <f t="shared" si="739"/>
        <v>0</v>
      </c>
      <c r="AY108" s="349">
        <f t="shared" si="740"/>
        <v>0</v>
      </c>
      <c r="AZ108" s="349">
        <f t="shared" si="741"/>
        <v>0</v>
      </c>
      <c r="BA108" s="349">
        <f t="shared" si="742"/>
        <v>0</v>
      </c>
      <c r="BB108" s="349">
        <f t="shared" si="743"/>
        <v>0</v>
      </c>
    </row>
    <row r="109" spans="1:54" hidden="1">
      <c r="A109" s="612">
        <v>82</v>
      </c>
      <c r="B109" s="15"/>
      <c r="C109" s="26"/>
      <c r="D109" s="27"/>
      <c r="E109" s="23" t="s">
        <v>26</v>
      </c>
      <c r="F109" s="54" t="s">
        <v>27</v>
      </c>
      <c r="G109" s="530"/>
      <c r="H109" s="355" t="s">
        <v>377</v>
      </c>
      <c r="I109" s="20">
        <v>34.75</v>
      </c>
      <c r="J109" s="178"/>
      <c r="K109" s="20"/>
      <c r="L109" s="178"/>
      <c r="M109" s="20"/>
      <c r="N109" s="178"/>
      <c r="O109" s="20"/>
      <c r="P109" s="178"/>
      <c r="Q109" s="349">
        <f t="shared" si="719"/>
        <v>0</v>
      </c>
      <c r="R109" s="417">
        <f t="shared" si="720"/>
        <v>0</v>
      </c>
      <c r="S109" s="349"/>
      <c r="T109" s="349">
        <f t="shared" si="721"/>
        <v>0</v>
      </c>
      <c r="U109" s="349"/>
      <c r="V109" s="349">
        <f t="shared" si="722"/>
        <v>0</v>
      </c>
      <c r="W109" s="349"/>
      <c r="X109" s="349">
        <f t="shared" si="723"/>
        <v>0</v>
      </c>
      <c r="Y109" s="349">
        <f t="shared" si="724"/>
        <v>0</v>
      </c>
      <c r="Z109" s="349">
        <f t="shared" si="725"/>
        <v>0</v>
      </c>
      <c r="AA109" s="349"/>
      <c r="AB109" s="349">
        <f t="shared" si="751"/>
        <v>0</v>
      </c>
      <c r="AC109" s="349"/>
      <c r="AD109" s="349">
        <f t="shared" si="727"/>
        <v>0</v>
      </c>
      <c r="AE109" s="349"/>
      <c r="AF109" s="109">
        <f t="shared" si="769"/>
        <v>0</v>
      </c>
      <c r="AG109" s="349">
        <f t="shared" si="728"/>
        <v>0</v>
      </c>
      <c r="AH109" s="349">
        <f t="shared" si="729"/>
        <v>0</v>
      </c>
      <c r="AI109" s="349">
        <f t="shared" si="730"/>
        <v>0</v>
      </c>
      <c r="AJ109" s="349">
        <f t="shared" si="731"/>
        <v>0</v>
      </c>
      <c r="AK109" s="349"/>
      <c r="AL109" s="349">
        <f t="shared" si="732"/>
        <v>0</v>
      </c>
      <c r="AM109" s="349"/>
      <c r="AN109" s="349">
        <f t="shared" si="770"/>
        <v>0</v>
      </c>
      <c r="AO109" s="349"/>
      <c r="AP109" s="349">
        <f t="shared" si="734"/>
        <v>0</v>
      </c>
      <c r="AQ109" s="349">
        <f t="shared" si="735"/>
        <v>0</v>
      </c>
      <c r="AR109" s="349">
        <f t="shared" si="736"/>
        <v>0</v>
      </c>
      <c r="AS109" s="349"/>
      <c r="AT109" s="349">
        <f t="shared" si="737"/>
        <v>0</v>
      </c>
      <c r="AU109" s="349"/>
      <c r="AV109" s="349">
        <f t="shared" si="738"/>
        <v>0</v>
      </c>
      <c r="AW109" s="349"/>
      <c r="AX109" s="349">
        <f t="shared" si="739"/>
        <v>0</v>
      </c>
      <c r="AY109" s="349">
        <f t="shared" si="740"/>
        <v>0</v>
      </c>
      <c r="AZ109" s="349">
        <f t="shared" si="741"/>
        <v>0</v>
      </c>
      <c r="BA109" s="349">
        <f t="shared" si="742"/>
        <v>0</v>
      </c>
      <c r="BB109" s="349">
        <f t="shared" si="743"/>
        <v>0</v>
      </c>
    </row>
    <row r="110" spans="1:54" s="344" customFormat="1" hidden="1">
      <c r="A110" s="612">
        <v>83</v>
      </c>
      <c r="B110" s="15"/>
      <c r="C110" s="25"/>
      <c r="D110" s="27"/>
      <c r="E110" s="23" t="s">
        <v>760</v>
      </c>
      <c r="F110" s="54" t="s">
        <v>761</v>
      </c>
      <c r="G110" s="530"/>
      <c r="H110" s="355" t="s">
        <v>377</v>
      </c>
      <c r="I110" s="20">
        <v>7.9</v>
      </c>
      <c r="J110" s="178"/>
      <c r="K110" s="20"/>
      <c r="L110" s="178"/>
      <c r="M110" s="20"/>
      <c r="N110" s="178"/>
      <c r="O110" s="20"/>
      <c r="P110" s="178"/>
      <c r="Q110" s="349">
        <f t="shared" ref="Q110" si="771">SUM(AI110+BA110)</f>
        <v>0</v>
      </c>
      <c r="R110" s="417">
        <f t="shared" ref="R110" si="772">SUM(AJ110+BB110)</f>
        <v>0</v>
      </c>
      <c r="S110" s="349"/>
      <c r="T110" s="349">
        <f t="shared" ref="T110" si="773">I110*S110*$T$2/1000</f>
        <v>0</v>
      </c>
      <c r="U110" s="349"/>
      <c r="V110" s="349">
        <f t="shared" ref="V110" si="774">I110*U110*$V$2/1000</f>
        <v>0</v>
      </c>
      <c r="W110" s="349"/>
      <c r="X110" s="349">
        <f t="shared" ref="X110" si="775">I110*W110*$X$2/1000</f>
        <v>0</v>
      </c>
      <c r="Y110" s="349">
        <f t="shared" ref="Y110" si="776">SUM(S110+U110+W110)</f>
        <v>0</v>
      </c>
      <c r="Z110" s="349">
        <f t="shared" ref="Z110" si="777">SUM(T110+V110+X110)</f>
        <v>0</v>
      </c>
      <c r="AA110" s="349"/>
      <c r="AB110" s="349">
        <f t="shared" si="751"/>
        <v>0</v>
      </c>
      <c r="AC110" s="349"/>
      <c r="AD110" s="349">
        <f t="shared" ref="AD110" si="778">K110*AC110*$AD$2/1000</f>
        <v>0</v>
      </c>
      <c r="AE110" s="349"/>
      <c r="AF110" s="109">
        <f t="shared" ref="AF110" si="779">K110*AE110*$AF$2/1000</f>
        <v>0</v>
      </c>
      <c r="AG110" s="349">
        <f t="shared" ref="AG110" si="780">SUM(AA110+AC110+AE110)</f>
        <v>0</v>
      </c>
      <c r="AH110" s="349">
        <f t="shared" ref="AH110" si="781">SUM(AB110+AD110+AF110)</f>
        <v>0</v>
      </c>
      <c r="AI110" s="349">
        <f t="shared" ref="AI110" si="782">SUM(Y110+AG110)</f>
        <v>0</v>
      </c>
      <c r="AJ110" s="349">
        <f t="shared" ref="AJ110" si="783">SUM(Z110,AH110)</f>
        <v>0</v>
      </c>
      <c r="AK110" s="349"/>
      <c r="AL110" s="349">
        <f t="shared" ref="AL110" si="784">M110*AK110*$AL$2/1000</f>
        <v>0</v>
      </c>
      <c r="AM110" s="349"/>
      <c r="AN110" s="349">
        <f t="shared" ref="AN110" si="785">M110*AM110*$AN$2/1000</f>
        <v>0</v>
      </c>
      <c r="AO110" s="349"/>
      <c r="AP110" s="349">
        <f t="shared" ref="AP110" si="786">M110*AO110*$AP$2/1000</f>
        <v>0</v>
      </c>
      <c r="AQ110" s="349">
        <f t="shared" ref="AQ110" si="787">SUM(AK110+AM110+AO110)</f>
        <v>0</v>
      </c>
      <c r="AR110" s="349">
        <f t="shared" ref="AR110" si="788">SUM(AL110+AN110+AP110)</f>
        <v>0</v>
      </c>
      <c r="AS110" s="349"/>
      <c r="AT110" s="349">
        <f t="shared" ref="AT110" si="789">O110*AS110*$AT$2/1000</f>
        <v>0</v>
      </c>
      <c r="AU110" s="349"/>
      <c r="AV110" s="349">
        <f t="shared" ref="AV110" si="790">O110*AU110*$AV$2/1000</f>
        <v>0</v>
      </c>
      <c r="AW110" s="349"/>
      <c r="AX110" s="349">
        <f t="shared" ref="AX110" si="791">O110*AW110*$AX$2/1000</f>
        <v>0</v>
      </c>
      <c r="AY110" s="349">
        <f t="shared" ref="AY110" si="792">SUM(AS110+AU110+AW110)</f>
        <v>0</v>
      </c>
      <c r="AZ110" s="349">
        <f t="shared" ref="AZ110" si="793">SUM(AT110+AV110+AX110)</f>
        <v>0</v>
      </c>
      <c r="BA110" s="349">
        <f t="shared" ref="BA110" si="794">SUM(AQ110+AY110)</f>
        <v>0</v>
      </c>
      <c r="BB110" s="349">
        <f t="shared" ref="BB110" si="795">SUM(AR110,AZ110)</f>
        <v>0</v>
      </c>
    </row>
    <row r="111" spans="1:54" hidden="1">
      <c r="A111" s="612">
        <v>84</v>
      </c>
      <c r="B111" s="26"/>
      <c r="C111" s="25"/>
      <c r="D111" s="27"/>
      <c r="E111" s="23" t="s">
        <v>105</v>
      </c>
      <c r="F111" s="54" t="s">
        <v>106</v>
      </c>
      <c r="G111" s="530"/>
      <c r="H111" s="355" t="s">
        <v>377</v>
      </c>
      <c r="I111" s="20">
        <v>5.45</v>
      </c>
      <c r="J111" s="178"/>
      <c r="K111" s="20"/>
      <c r="L111" s="178"/>
      <c r="M111" s="20"/>
      <c r="N111" s="178"/>
      <c r="O111" s="20"/>
      <c r="P111" s="178"/>
      <c r="Q111" s="349">
        <f t="shared" si="719"/>
        <v>0</v>
      </c>
      <c r="R111" s="417">
        <f t="shared" si="720"/>
        <v>0</v>
      </c>
      <c r="S111" s="349"/>
      <c r="T111" s="349">
        <f t="shared" si="721"/>
        <v>0</v>
      </c>
      <c r="U111" s="349"/>
      <c r="V111" s="349">
        <f t="shared" si="722"/>
        <v>0</v>
      </c>
      <c r="W111" s="349"/>
      <c r="X111" s="349">
        <f t="shared" si="723"/>
        <v>0</v>
      </c>
      <c r="Y111" s="349">
        <f t="shared" si="724"/>
        <v>0</v>
      </c>
      <c r="Z111" s="349">
        <f t="shared" si="725"/>
        <v>0</v>
      </c>
      <c r="AA111" s="349"/>
      <c r="AB111" s="349">
        <f t="shared" si="726"/>
        <v>0</v>
      </c>
      <c r="AC111" s="349"/>
      <c r="AD111" s="349">
        <f t="shared" si="727"/>
        <v>0</v>
      </c>
      <c r="AE111" s="349"/>
      <c r="AF111" s="109">
        <f t="shared" si="769"/>
        <v>0</v>
      </c>
      <c r="AG111" s="349">
        <f t="shared" si="728"/>
        <v>0</v>
      </c>
      <c r="AH111" s="349">
        <f t="shared" si="729"/>
        <v>0</v>
      </c>
      <c r="AI111" s="349">
        <f t="shared" si="730"/>
        <v>0</v>
      </c>
      <c r="AJ111" s="349">
        <f t="shared" si="731"/>
        <v>0</v>
      </c>
      <c r="AK111" s="349"/>
      <c r="AL111" s="349">
        <f t="shared" si="732"/>
        <v>0</v>
      </c>
      <c r="AM111" s="349"/>
      <c r="AN111" s="349">
        <f t="shared" si="770"/>
        <v>0</v>
      </c>
      <c r="AO111" s="349"/>
      <c r="AP111" s="349">
        <f t="shared" si="734"/>
        <v>0</v>
      </c>
      <c r="AQ111" s="349">
        <f t="shared" si="735"/>
        <v>0</v>
      </c>
      <c r="AR111" s="349">
        <f t="shared" si="736"/>
        <v>0</v>
      </c>
      <c r="AS111" s="349"/>
      <c r="AT111" s="349">
        <f t="shared" si="737"/>
        <v>0</v>
      </c>
      <c r="AU111" s="349"/>
      <c r="AV111" s="349">
        <f t="shared" si="738"/>
        <v>0</v>
      </c>
      <c r="AW111" s="349"/>
      <c r="AX111" s="349">
        <f t="shared" si="739"/>
        <v>0</v>
      </c>
      <c r="AY111" s="349">
        <f t="shared" si="740"/>
        <v>0</v>
      </c>
      <c r="AZ111" s="349">
        <f t="shared" si="741"/>
        <v>0</v>
      </c>
      <c r="BA111" s="349">
        <f t="shared" si="742"/>
        <v>0</v>
      </c>
      <c r="BB111" s="349">
        <f t="shared" si="743"/>
        <v>0</v>
      </c>
    </row>
    <row r="112" spans="1:54" hidden="1">
      <c r="A112" s="612">
        <v>85</v>
      </c>
      <c r="B112" s="26"/>
      <c r="C112" s="25"/>
      <c r="D112" s="27"/>
      <c r="E112" s="23" t="s">
        <v>32</v>
      </c>
      <c r="F112" s="54" t="s">
        <v>33</v>
      </c>
      <c r="G112" s="530"/>
      <c r="H112" s="355" t="s">
        <v>377</v>
      </c>
      <c r="I112" s="20">
        <v>6.88</v>
      </c>
      <c r="J112" s="178"/>
      <c r="K112" s="20"/>
      <c r="L112" s="178"/>
      <c r="M112" s="20"/>
      <c r="N112" s="178"/>
      <c r="O112" s="20"/>
      <c r="P112" s="178"/>
      <c r="Q112" s="349">
        <f t="shared" si="719"/>
        <v>0</v>
      </c>
      <c r="R112" s="417">
        <f t="shared" si="720"/>
        <v>0</v>
      </c>
      <c r="S112" s="349"/>
      <c r="T112" s="349">
        <f t="shared" si="721"/>
        <v>0</v>
      </c>
      <c r="U112" s="349"/>
      <c r="V112" s="349">
        <f t="shared" si="722"/>
        <v>0</v>
      </c>
      <c r="W112" s="349"/>
      <c r="X112" s="349">
        <f t="shared" si="723"/>
        <v>0</v>
      </c>
      <c r="Y112" s="349">
        <f t="shared" si="724"/>
        <v>0</v>
      </c>
      <c r="Z112" s="349">
        <f t="shared" si="725"/>
        <v>0</v>
      </c>
      <c r="AA112" s="349"/>
      <c r="AB112" s="349">
        <f t="shared" ref="AB112:AB118" si="796">K112*AA112*$AB$2/1000</f>
        <v>0</v>
      </c>
      <c r="AC112" s="349"/>
      <c r="AD112" s="349">
        <f t="shared" si="727"/>
        <v>0</v>
      </c>
      <c r="AE112" s="349"/>
      <c r="AF112" s="109">
        <f t="shared" si="769"/>
        <v>0</v>
      </c>
      <c r="AG112" s="349">
        <f t="shared" si="728"/>
        <v>0</v>
      </c>
      <c r="AH112" s="349">
        <f t="shared" si="729"/>
        <v>0</v>
      </c>
      <c r="AI112" s="349">
        <f t="shared" si="730"/>
        <v>0</v>
      </c>
      <c r="AJ112" s="349">
        <f t="shared" si="731"/>
        <v>0</v>
      </c>
      <c r="AK112" s="349"/>
      <c r="AL112" s="349">
        <f t="shared" si="732"/>
        <v>0</v>
      </c>
      <c r="AM112" s="349"/>
      <c r="AN112" s="349">
        <f t="shared" si="770"/>
        <v>0</v>
      </c>
      <c r="AO112" s="349"/>
      <c r="AP112" s="349">
        <f t="shared" si="734"/>
        <v>0</v>
      </c>
      <c r="AQ112" s="349">
        <f t="shared" si="735"/>
        <v>0</v>
      </c>
      <c r="AR112" s="349">
        <f t="shared" si="736"/>
        <v>0</v>
      </c>
      <c r="AS112" s="349"/>
      <c r="AT112" s="349">
        <f t="shared" si="737"/>
        <v>0</v>
      </c>
      <c r="AU112" s="349"/>
      <c r="AV112" s="349">
        <f t="shared" si="738"/>
        <v>0</v>
      </c>
      <c r="AW112" s="349"/>
      <c r="AX112" s="349">
        <f t="shared" si="739"/>
        <v>0</v>
      </c>
      <c r="AY112" s="349">
        <f t="shared" si="740"/>
        <v>0</v>
      </c>
      <c r="AZ112" s="349">
        <f t="shared" si="741"/>
        <v>0</v>
      </c>
      <c r="BA112" s="349">
        <f t="shared" si="742"/>
        <v>0</v>
      </c>
      <c r="BB112" s="349">
        <f t="shared" si="743"/>
        <v>0</v>
      </c>
    </row>
    <row r="113" spans="1:54" hidden="1">
      <c r="A113" s="612">
        <v>86</v>
      </c>
      <c r="B113" s="15"/>
      <c r="C113" s="37"/>
      <c r="D113" s="27"/>
      <c r="E113" s="23" t="s">
        <v>107</v>
      </c>
      <c r="F113" s="54" t="s">
        <v>108</v>
      </c>
      <c r="G113" s="530"/>
      <c r="H113" s="355" t="s">
        <v>377</v>
      </c>
      <c r="I113" s="20">
        <v>6.39</v>
      </c>
      <c r="J113" s="178"/>
      <c r="K113" s="20"/>
      <c r="L113" s="178"/>
      <c r="M113" s="20"/>
      <c r="N113" s="178"/>
      <c r="O113" s="20"/>
      <c r="P113" s="178"/>
      <c r="Q113" s="349">
        <f t="shared" si="719"/>
        <v>0</v>
      </c>
      <c r="R113" s="417">
        <f t="shared" si="720"/>
        <v>0</v>
      </c>
      <c r="S113" s="349"/>
      <c r="T113" s="349">
        <f t="shared" si="721"/>
        <v>0</v>
      </c>
      <c r="U113" s="349"/>
      <c r="V113" s="349">
        <f t="shared" si="722"/>
        <v>0</v>
      </c>
      <c r="W113" s="349"/>
      <c r="X113" s="349">
        <f t="shared" si="723"/>
        <v>0</v>
      </c>
      <c r="Y113" s="349">
        <f t="shared" si="724"/>
        <v>0</v>
      </c>
      <c r="Z113" s="349">
        <f t="shared" si="725"/>
        <v>0</v>
      </c>
      <c r="AA113" s="349"/>
      <c r="AB113" s="349">
        <f t="shared" si="796"/>
        <v>0</v>
      </c>
      <c r="AC113" s="349"/>
      <c r="AD113" s="349">
        <f t="shared" si="727"/>
        <v>0</v>
      </c>
      <c r="AE113" s="349"/>
      <c r="AF113" s="109">
        <f t="shared" si="769"/>
        <v>0</v>
      </c>
      <c r="AG113" s="349">
        <f t="shared" si="728"/>
        <v>0</v>
      </c>
      <c r="AH113" s="349">
        <f t="shared" si="729"/>
        <v>0</v>
      </c>
      <c r="AI113" s="349">
        <f t="shared" si="730"/>
        <v>0</v>
      </c>
      <c r="AJ113" s="349">
        <f t="shared" si="731"/>
        <v>0</v>
      </c>
      <c r="AK113" s="349"/>
      <c r="AL113" s="349">
        <f>M113*AK113*$AL$2/1000</f>
        <v>0</v>
      </c>
      <c r="AM113" s="349"/>
      <c r="AN113" s="349">
        <f>M113*AM113*$AN$2/1000</f>
        <v>0</v>
      </c>
      <c r="AO113" s="349"/>
      <c r="AP113" s="349">
        <f t="shared" si="734"/>
        <v>0</v>
      </c>
      <c r="AQ113" s="349">
        <f t="shared" si="735"/>
        <v>0</v>
      </c>
      <c r="AR113" s="349">
        <f t="shared" si="736"/>
        <v>0</v>
      </c>
      <c r="AS113" s="349"/>
      <c r="AT113" s="349">
        <f t="shared" si="737"/>
        <v>0</v>
      </c>
      <c r="AU113" s="349"/>
      <c r="AV113" s="349">
        <f t="shared" si="738"/>
        <v>0</v>
      </c>
      <c r="AW113" s="349"/>
      <c r="AX113" s="349">
        <f t="shared" si="739"/>
        <v>0</v>
      </c>
      <c r="AY113" s="349">
        <f t="shared" si="740"/>
        <v>0</v>
      </c>
      <c r="AZ113" s="349">
        <f t="shared" si="741"/>
        <v>0</v>
      </c>
      <c r="BA113" s="349">
        <f t="shared" si="742"/>
        <v>0</v>
      </c>
      <c r="BB113" s="349">
        <f t="shared" si="743"/>
        <v>0</v>
      </c>
    </row>
    <row r="114" spans="1:54" hidden="1">
      <c r="A114" s="612">
        <v>87</v>
      </c>
      <c r="B114" s="15"/>
      <c r="C114" s="37"/>
      <c r="D114" s="27"/>
      <c r="E114" s="23" t="s">
        <v>109</v>
      </c>
      <c r="F114" s="54" t="s">
        <v>110</v>
      </c>
      <c r="G114" s="530"/>
      <c r="H114" s="355" t="s">
        <v>377</v>
      </c>
      <c r="I114" s="20">
        <v>6.37</v>
      </c>
      <c r="J114" s="178"/>
      <c r="K114" s="20"/>
      <c r="L114" s="178"/>
      <c r="M114" s="20"/>
      <c r="N114" s="178"/>
      <c r="O114" s="20"/>
      <c r="P114" s="178"/>
      <c r="Q114" s="349">
        <f t="shared" si="719"/>
        <v>0</v>
      </c>
      <c r="R114" s="417">
        <f t="shared" si="720"/>
        <v>0</v>
      </c>
      <c r="S114" s="349"/>
      <c r="T114" s="349">
        <f t="shared" si="721"/>
        <v>0</v>
      </c>
      <c r="U114" s="349"/>
      <c r="V114" s="349">
        <f t="shared" si="722"/>
        <v>0</v>
      </c>
      <c r="W114" s="349"/>
      <c r="X114" s="349">
        <f t="shared" si="723"/>
        <v>0</v>
      </c>
      <c r="Y114" s="349">
        <f t="shared" si="724"/>
        <v>0</v>
      </c>
      <c r="Z114" s="349">
        <f t="shared" si="725"/>
        <v>0</v>
      </c>
      <c r="AA114" s="349"/>
      <c r="AB114" s="349">
        <f t="shared" si="796"/>
        <v>0</v>
      </c>
      <c r="AC114" s="349"/>
      <c r="AD114" s="349">
        <f t="shared" si="727"/>
        <v>0</v>
      </c>
      <c r="AE114" s="349"/>
      <c r="AF114" s="109">
        <f t="shared" si="769"/>
        <v>0</v>
      </c>
      <c r="AG114" s="349">
        <f t="shared" si="728"/>
        <v>0</v>
      </c>
      <c r="AH114" s="349">
        <f t="shared" si="729"/>
        <v>0</v>
      </c>
      <c r="AI114" s="349">
        <f t="shared" si="730"/>
        <v>0</v>
      </c>
      <c r="AJ114" s="349">
        <f t="shared" si="731"/>
        <v>0</v>
      </c>
      <c r="AK114" s="349"/>
      <c r="AL114" s="349">
        <f>M114*AK114*$AL$2/1000</f>
        <v>0</v>
      </c>
      <c r="AM114" s="349"/>
      <c r="AN114" s="349">
        <f t="shared" si="770"/>
        <v>0</v>
      </c>
      <c r="AO114" s="349"/>
      <c r="AP114" s="349">
        <f t="shared" si="734"/>
        <v>0</v>
      </c>
      <c r="AQ114" s="349">
        <f t="shared" si="735"/>
        <v>0</v>
      </c>
      <c r="AR114" s="349">
        <f t="shared" si="736"/>
        <v>0</v>
      </c>
      <c r="AS114" s="349"/>
      <c r="AT114" s="349">
        <f t="shared" si="737"/>
        <v>0</v>
      </c>
      <c r="AU114" s="349"/>
      <c r="AV114" s="349">
        <f t="shared" si="738"/>
        <v>0</v>
      </c>
      <c r="AW114" s="349"/>
      <c r="AX114" s="349">
        <f>O114*AW114*$AX$2/1000</f>
        <v>0</v>
      </c>
      <c r="AY114" s="349">
        <f t="shared" si="740"/>
        <v>0</v>
      </c>
      <c r="AZ114" s="349">
        <f t="shared" si="741"/>
        <v>0</v>
      </c>
      <c r="BA114" s="349">
        <f t="shared" si="742"/>
        <v>0</v>
      </c>
      <c r="BB114" s="349">
        <f t="shared" si="743"/>
        <v>0</v>
      </c>
    </row>
    <row r="115" spans="1:54" hidden="1">
      <c r="A115" s="612">
        <v>88</v>
      </c>
      <c r="B115" s="15"/>
      <c r="C115" s="37"/>
      <c r="D115" s="27"/>
      <c r="E115" s="23" t="s">
        <v>111</v>
      </c>
      <c r="F115" s="54" t="s">
        <v>112</v>
      </c>
      <c r="G115" s="530"/>
      <c r="H115" s="355" t="s">
        <v>377</v>
      </c>
      <c r="I115" s="20">
        <v>7.51</v>
      </c>
      <c r="J115" s="178"/>
      <c r="K115" s="20"/>
      <c r="L115" s="178"/>
      <c r="M115" s="20"/>
      <c r="N115" s="178"/>
      <c r="O115" s="20"/>
      <c r="P115" s="178"/>
      <c r="Q115" s="349">
        <f t="shared" si="719"/>
        <v>0</v>
      </c>
      <c r="R115" s="417">
        <f t="shared" si="720"/>
        <v>0</v>
      </c>
      <c r="S115" s="349"/>
      <c r="T115" s="349">
        <f t="shared" si="721"/>
        <v>0</v>
      </c>
      <c r="U115" s="349"/>
      <c r="V115" s="349">
        <f t="shared" si="722"/>
        <v>0</v>
      </c>
      <c r="W115" s="349"/>
      <c r="X115" s="349">
        <f t="shared" si="723"/>
        <v>0</v>
      </c>
      <c r="Y115" s="349">
        <f t="shared" si="724"/>
        <v>0</v>
      </c>
      <c r="Z115" s="349">
        <f t="shared" si="725"/>
        <v>0</v>
      </c>
      <c r="AA115" s="349"/>
      <c r="AB115" s="349">
        <f t="shared" si="796"/>
        <v>0</v>
      </c>
      <c r="AC115" s="349"/>
      <c r="AD115" s="349">
        <f t="shared" si="727"/>
        <v>0</v>
      </c>
      <c r="AE115" s="349"/>
      <c r="AF115" s="109">
        <f t="shared" si="769"/>
        <v>0</v>
      </c>
      <c r="AG115" s="349">
        <f t="shared" si="728"/>
        <v>0</v>
      </c>
      <c r="AH115" s="349">
        <f t="shared" si="729"/>
        <v>0</v>
      </c>
      <c r="AI115" s="349">
        <f t="shared" si="730"/>
        <v>0</v>
      </c>
      <c r="AJ115" s="349">
        <f t="shared" si="731"/>
        <v>0</v>
      </c>
      <c r="AK115" s="349"/>
      <c r="AL115" s="349">
        <f t="shared" si="732"/>
        <v>0</v>
      </c>
      <c r="AM115" s="349"/>
      <c r="AN115" s="349">
        <f t="shared" si="770"/>
        <v>0</v>
      </c>
      <c r="AO115" s="349"/>
      <c r="AP115" s="349">
        <f t="shared" si="734"/>
        <v>0</v>
      </c>
      <c r="AQ115" s="349">
        <f t="shared" si="735"/>
        <v>0</v>
      </c>
      <c r="AR115" s="349">
        <f t="shared" si="736"/>
        <v>0</v>
      </c>
      <c r="AS115" s="349"/>
      <c r="AT115" s="349">
        <f t="shared" si="737"/>
        <v>0</v>
      </c>
      <c r="AU115" s="349"/>
      <c r="AV115" s="349">
        <f t="shared" si="738"/>
        <v>0</v>
      </c>
      <c r="AW115" s="349"/>
      <c r="AX115" s="349">
        <f t="shared" si="739"/>
        <v>0</v>
      </c>
      <c r="AY115" s="349">
        <f t="shared" si="740"/>
        <v>0</v>
      </c>
      <c r="AZ115" s="349">
        <f t="shared" si="741"/>
        <v>0</v>
      </c>
      <c r="BA115" s="349">
        <f t="shared" si="742"/>
        <v>0</v>
      </c>
      <c r="BB115" s="349">
        <f t="shared" si="743"/>
        <v>0</v>
      </c>
    </row>
    <row r="116" spans="1:54" hidden="1">
      <c r="A116" s="612">
        <v>89</v>
      </c>
      <c r="B116" s="15"/>
      <c r="C116" s="25"/>
      <c r="D116" s="27"/>
      <c r="E116" s="23" t="s">
        <v>113</v>
      </c>
      <c r="F116" s="54" t="s">
        <v>114</v>
      </c>
      <c r="G116" s="530"/>
      <c r="H116" s="355" t="s">
        <v>377</v>
      </c>
      <c r="I116" s="20">
        <v>7.68</v>
      </c>
      <c r="J116" s="178"/>
      <c r="K116" s="20"/>
      <c r="L116" s="178"/>
      <c r="M116" s="20"/>
      <c r="N116" s="178"/>
      <c r="O116" s="20"/>
      <c r="P116" s="178"/>
      <c r="Q116" s="349">
        <f t="shared" si="719"/>
        <v>0</v>
      </c>
      <c r="R116" s="417">
        <f t="shared" si="720"/>
        <v>0</v>
      </c>
      <c r="S116" s="349"/>
      <c r="T116" s="349">
        <f t="shared" si="721"/>
        <v>0</v>
      </c>
      <c r="U116" s="349"/>
      <c r="V116" s="349">
        <f t="shared" si="722"/>
        <v>0</v>
      </c>
      <c r="W116" s="349"/>
      <c r="X116" s="349">
        <f t="shared" si="723"/>
        <v>0</v>
      </c>
      <c r="Y116" s="349">
        <f t="shared" si="724"/>
        <v>0</v>
      </c>
      <c r="Z116" s="349">
        <f t="shared" si="725"/>
        <v>0</v>
      </c>
      <c r="AA116" s="349"/>
      <c r="AB116" s="349">
        <f t="shared" si="796"/>
        <v>0</v>
      </c>
      <c r="AC116" s="349"/>
      <c r="AD116" s="349">
        <f t="shared" si="727"/>
        <v>0</v>
      </c>
      <c r="AE116" s="349"/>
      <c r="AF116" s="109">
        <f t="shared" si="769"/>
        <v>0</v>
      </c>
      <c r="AG116" s="349">
        <f t="shared" si="728"/>
        <v>0</v>
      </c>
      <c r="AH116" s="349">
        <f t="shared" si="729"/>
        <v>0</v>
      </c>
      <c r="AI116" s="349">
        <f t="shared" si="730"/>
        <v>0</v>
      </c>
      <c r="AJ116" s="349">
        <f t="shared" si="731"/>
        <v>0</v>
      </c>
      <c r="AK116" s="349"/>
      <c r="AL116" s="349">
        <f t="shared" si="732"/>
        <v>0</v>
      </c>
      <c r="AM116" s="349"/>
      <c r="AN116" s="349">
        <f t="shared" si="770"/>
        <v>0</v>
      </c>
      <c r="AO116" s="349"/>
      <c r="AP116" s="349">
        <f t="shared" si="734"/>
        <v>0</v>
      </c>
      <c r="AQ116" s="349">
        <f t="shared" si="735"/>
        <v>0</v>
      </c>
      <c r="AR116" s="349">
        <f t="shared" si="736"/>
        <v>0</v>
      </c>
      <c r="AS116" s="349"/>
      <c r="AT116" s="349">
        <f>O116*AS116*$AT$2/1000</f>
        <v>0</v>
      </c>
      <c r="AU116" s="349"/>
      <c r="AV116" s="349">
        <f t="shared" si="738"/>
        <v>0</v>
      </c>
      <c r="AW116" s="349"/>
      <c r="AX116" s="349">
        <f t="shared" si="739"/>
        <v>0</v>
      </c>
      <c r="AY116" s="349">
        <f t="shared" si="740"/>
        <v>0</v>
      </c>
      <c r="AZ116" s="349">
        <f t="shared" si="741"/>
        <v>0</v>
      </c>
      <c r="BA116" s="349">
        <f t="shared" si="742"/>
        <v>0</v>
      </c>
      <c r="BB116" s="349">
        <f t="shared" si="743"/>
        <v>0</v>
      </c>
    </row>
    <row r="117" spans="1:54" hidden="1">
      <c r="A117" s="612">
        <v>90</v>
      </c>
      <c r="B117" s="15"/>
      <c r="C117" s="37"/>
      <c r="D117" s="27"/>
      <c r="E117" s="23" t="s">
        <v>116</v>
      </c>
      <c r="F117" s="54" t="s">
        <v>115</v>
      </c>
      <c r="G117" s="530"/>
      <c r="H117" s="355" t="s">
        <v>379</v>
      </c>
      <c r="I117" s="20">
        <v>5.9</v>
      </c>
      <c r="J117" s="178"/>
      <c r="K117" s="20"/>
      <c r="L117" s="178"/>
      <c r="M117" s="20"/>
      <c r="N117" s="178"/>
      <c r="O117" s="20"/>
      <c r="P117" s="178"/>
      <c r="Q117" s="349">
        <f t="shared" si="719"/>
        <v>0</v>
      </c>
      <c r="R117" s="417">
        <f t="shared" si="720"/>
        <v>0</v>
      </c>
      <c r="S117" s="349"/>
      <c r="T117" s="349">
        <f t="shared" si="721"/>
        <v>0</v>
      </c>
      <c r="U117" s="349"/>
      <c r="V117" s="349">
        <f t="shared" si="722"/>
        <v>0</v>
      </c>
      <c r="W117" s="349"/>
      <c r="X117" s="349">
        <f t="shared" si="723"/>
        <v>0</v>
      </c>
      <c r="Y117" s="349">
        <f t="shared" si="724"/>
        <v>0</v>
      </c>
      <c r="Z117" s="349">
        <f t="shared" si="725"/>
        <v>0</v>
      </c>
      <c r="AA117" s="349"/>
      <c r="AB117" s="349">
        <f t="shared" si="796"/>
        <v>0</v>
      </c>
      <c r="AC117" s="349"/>
      <c r="AD117" s="349">
        <f t="shared" si="727"/>
        <v>0</v>
      </c>
      <c r="AE117" s="349"/>
      <c r="AF117" s="109">
        <f t="shared" si="769"/>
        <v>0</v>
      </c>
      <c r="AG117" s="349">
        <f t="shared" si="728"/>
        <v>0</v>
      </c>
      <c r="AH117" s="349">
        <f t="shared" si="729"/>
        <v>0</v>
      </c>
      <c r="AI117" s="349">
        <f t="shared" si="730"/>
        <v>0</v>
      </c>
      <c r="AJ117" s="349">
        <f t="shared" si="731"/>
        <v>0</v>
      </c>
      <c r="AK117" s="349"/>
      <c r="AL117" s="349">
        <f t="shared" si="732"/>
        <v>0</v>
      </c>
      <c r="AM117" s="349"/>
      <c r="AN117" s="349">
        <f t="shared" si="770"/>
        <v>0</v>
      </c>
      <c r="AO117" s="349"/>
      <c r="AP117" s="349">
        <f t="shared" si="734"/>
        <v>0</v>
      </c>
      <c r="AQ117" s="349">
        <f t="shared" si="735"/>
        <v>0</v>
      </c>
      <c r="AR117" s="349">
        <f t="shared" si="736"/>
        <v>0</v>
      </c>
      <c r="AS117" s="349"/>
      <c r="AT117" s="349">
        <f t="shared" si="737"/>
        <v>0</v>
      </c>
      <c r="AU117" s="349"/>
      <c r="AV117" s="349">
        <f t="shared" si="738"/>
        <v>0</v>
      </c>
      <c r="AW117" s="349"/>
      <c r="AX117" s="349">
        <f t="shared" si="739"/>
        <v>0</v>
      </c>
      <c r="AY117" s="349">
        <f t="shared" si="740"/>
        <v>0</v>
      </c>
      <c r="AZ117" s="349">
        <f t="shared" si="741"/>
        <v>0</v>
      </c>
      <c r="BA117" s="349">
        <f t="shared" si="742"/>
        <v>0</v>
      </c>
      <c r="BB117" s="349">
        <f t="shared" si="743"/>
        <v>0</v>
      </c>
    </row>
    <row r="118" spans="1:54" hidden="1">
      <c r="A118" s="612">
        <v>91</v>
      </c>
      <c r="B118" s="15"/>
      <c r="C118" s="37"/>
      <c r="D118" s="27"/>
      <c r="E118" s="23" t="s">
        <v>334</v>
      </c>
      <c r="F118" s="54" t="s">
        <v>333</v>
      </c>
      <c r="G118" s="530"/>
      <c r="H118" s="355" t="s">
        <v>379</v>
      </c>
      <c r="I118" s="20">
        <v>6.25</v>
      </c>
      <c r="J118" s="178"/>
      <c r="K118" s="20"/>
      <c r="L118" s="178"/>
      <c r="M118" s="20"/>
      <c r="N118" s="178"/>
      <c r="O118" s="20"/>
      <c r="P118" s="178"/>
      <c r="Q118" s="349">
        <f t="shared" si="719"/>
        <v>0</v>
      </c>
      <c r="R118" s="417">
        <f t="shared" si="720"/>
        <v>0</v>
      </c>
      <c r="S118" s="349"/>
      <c r="T118" s="349">
        <f t="shared" si="721"/>
        <v>0</v>
      </c>
      <c r="U118" s="349"/>
      <c r="V118" s="349">
        <f t="shared" si="722"/>
        <v>0</v>
      </c>
      <c r="W118" s="349"/>
      <c r="X118" s="349">
        <f t="shared" si="723"/>
        <v>0</v>
      </c>
      <c r="Y118" s="349">
        <f t="shared" si="724"/>
        <v>0</v>
      </c>
      <c r="Z118" s="349">
        <f t="shared" si="725"/>
        <v>0</v>
      </c>
      <c r="AA118" s="349"/>
      <c r="AB118" s="349">
        <f t="shared" si="796"/>
        <v>0</v>
      </c>
      <c r="AC118" s="349"/>
      <c r="AD118" s="349">
        <f t="shared" si="727"/>
        <v>0</v>
      </c>
      <c r="AE118" s="349"/>
      <c r="AF118" s="109">
        <f t="shared" si="769"/>
        <v>0</v>
      </c>
      <c r="AG118" s="349">
        <f t="shared" si="728"/>
        <v>0</v>
      </c>
      <c r="AH118" s="349">
        <f t="shared" si="729"/>
        <v>0</v>
      </c>
      <c r="AI118" s="349">
        <f t="shared" si="730"/>
        <v>0</v>
      </c>
      <c r="AJ118" s="349">
        <f t="shared" si="731"/>
        <v>0</v>
      </c>
      <c r="AK118" s="349"/>
      <c r="AL118" s="349">
        <f t="shared" si="732"/>
        <v>0</v>
      </c>
      <c r="AM118" s="349"/>
      <c r="AN118" s="349">
        <f t="shared" si="770"/>
        <v>0</v>
      </c>
      <c r="AO118" s="349"/>
      <c r="AP118" s="349">
        <f t="shared" si="734"/>
        <v>0</v>
      </c>
      <c r="AQ118" s="349">
        <f t="shared" si="735"/>
        <v>0</v>
      </c>
      <c r="AR118" s="349">
        <f t="shared" si="736"/>
        <v>0</v>
      </c>
      <c r="AS118" s="349"/>
      <c r="AT118" s="349">
        <f t="shared" si="737"/>
        <v>0</v>
      </c>
      <c r="AU118" s="349"/>
      <c r="AV118" s="349">
        <f t="shared" si="738"/>
        <v>0</v>
      </c>
      <c r="AW118" s="349"/>
      <c r="AX118" s="349">
        <f t="shared" si="739"/>
        <v>0</v>
      </c>
      <c r="AY118" s="349">
        <f t="shared" si="740"/>
        <v>0</v>
      </c>
      <c r="AZ118" s="349">
        <f t="shared" si="741"/>
        <v>0</v>
      </c>
      <c r="BA118" s="349">
        <f t="shared" si="742"/>
        <v>0</v>
      </c>
      <c r="BB118" s="349">
        <f t="shared" si="743"/>
        <v>0</v>
      </c>
    </row>
    <row r="119" spans="1:54" s="344" customFormat="1" hidden="1">
      <c r="A119" s="612">
        <v>92</v>
      </c>
      <c r="B119" s="15"/>
      <c r="C119" s="25"/>
      <c r="D119" s="27"/>
      <c r="E119" s="23" t="s">
        <v>566</v>
      </c>
      <c r="F119" s="54" t="s">
        <v>565</v>
      </c>
      <c r="G119" s="530"/>
      <c r="H119" s="355" t="s">
        <v>379</v>
      </c>
      <c r="I119" s="20">
        <v>6.03</v>
      </c>
      <c r="J119" s="178"/>
      <c r="K119" s="20"/>
      <c r="L119" s="178"/>
      <c r="M119" s="20"/>
      <c r="N119" s="178"/>
      <c r="O119" s="20"/>
      <c r="P119" s="178"/>
      <c r="Q119" s="349">
        <f t="shared" ref="Q119:Q120" si="797">SUM(AI119+BA119)</f>
        <v>0</v>
      </c>
      <c r="R119" s="417">
        <f t="shared" ref="R119:R120" si="798">SUM(AJ119+BB119)</f>
        <v>0</v>
      </c>
      <c r="S119" s="349"/>
      <c r="T119" s="349">
        <f t="shared" ref="T119:T120" si="799">I119*S119*$T$2/1000</f>
        <v>0</v>
      </c>
      <c r="U119" s="349"/>
      <c r="V119" s="349">
        <f t="shared" ref="V119:V120" si="800">I119*U119*$V$2/1000</f>
        <v>0</v>
      </c>
      <c r="W119" s="349"/>
      <c r="X119" s="349">
        <f t="shared" ref="X119:X120" si="801">I119*W119*$X$2/1000</f>
        <v>0</v>
      </c>
      <c r="Y119" s="349">
        <f t="shared" ref="Y119:Y120" si="802">SUM(S119+U119+W119)</f>
        <v>0</v>
      </c>
      <c r="Z119" s="349">
        <f t="shared" ref="Z119:Z120" si="803">SUM(T119+V119+X119)</f>
        <v>0</v>
      </c>
      <c r="AA119" s="349"/>
      <c r="AB119" s="349">
        <f t="shared" ref="AB119" si="804">K119*AA119*$AB$2/1000</f>
        <v>0</v>
      </c>
      <c r="AC119" s="349"/>
      <c r="AD119" s="349">
        <f t="shared" ref="AD119:AD120" si="805">K119*AC119*$AD$2/1000</f>
        <v>0</v>
      </c>
      <c r="AE119" s="349"/>
      <c r="AF119" s="109">
        <f t="shared" si="769"/>
        <v>0</v>
      </c>
      <c r="AG119" s="349">
        <f t="shared" ref="AG119:AG120" si="806">SUM(AA119+AC119+AE119)</f>
        <v>0</v>
      </c>
      <c r="AH119" s="349">
        <f t="shared" ref="AH119:AH120" si="807">SUM(AB119+AD119+AF119)</f>
        <v>0</v>
      </c>
      <c r="AI119" s="349">
        <f t="shared" ref="AI119:AI120" si="808">SUM(Y119+AG119)</f>
        <v>0</v>
      </c>
      <c r="AJ119" s="349">
        <f t="shared" ref="AJ119:AJ120" si="809">SUM(Z119,AH119)</f>
        <v>0</v>
      </c>
      <c r="AK119" s="349"/>
      <c r="AL119" s="349">
        <f t="shared" ref="AL119" si="810">M119*AK119*$AL$2/1000</f>
        <v>0</v>
      </c>
      <c r="AM119" s="349"/>
      <c r="AN119" s="349">
        <f t="shared" ref="AN119" si="811">M119*AM119*$AN$2/1000</f>
        <v>0</v>
      </c>
      <c r="AO119" s="349"/>
      <c r="AP119" s="349">
        <f t="shared" si="734"/>
        <v>0</v>
      </c>
      <c r="AQ119" s="349">
        <f t="shared" ref="AQ119:AQ120" si="812">SUM(AK119+AM119+AO119)</f>
        <v>0</v>
      </c>
      <c r="AR119" s="349">
        <f t="shared" ref="AR119:AR120" si="813">SUM(AL119+AN119+AP119)</f>
        <v>0</v>
      </c>
      <c r="AS119" s="349"/>
      <c r="AT119" s="349">
        <f t="shared" ref="AT119:AT120" si="814">O119*AS119*$AT$2/1000</f>
        <v>0</v>
      </c>
      <c r="AU119" s="349"/>
      <c r="AV119" s="349">
        <f t="shared" ref="AV119:AV120" si="815">O119*AU119*$AV$2/1000</f>
        <v>0</v>
      </c>
      <c r="AW119" s="349"/>
      <c r="AX119" s="349">
        <f t="shared" ref="AX119:AX120" si="816">O119*AW119*$AX$2/1000</f>
        <v>0</v>
      </c>
      <c r="AY119" s="349">
        <f t="shared" ref="AY119:AY120" si="817">SUM(AS119+AU119+AW119)</f>
        <v>0</v>
      </c>
      <c r="AZ119" s="349">
        <f t="shared" ref="AZ119:AZ120" si="818">SUM(AT119+AV119+AX119)</f>
        <v>0</v>
      </c>
      <c r="BA119" s="349">
        <f t="shared" ref="BA119:BA120" si="819">SUM(AQ119+AY119)</f>
        <v>0</v>
      </c>
      <c r="BB119" s="349">
        <f t="shared" ref="BB119:BB120" si="820">SUM(AR119,AZ119)</f>
        <v>0</v>
      </c>
    </row>
    <row r="120" spans="1:54" s="344" customFormat="1" hidden="1">
      <c r="A120" s="612">
        <v>93</v>
      </c>
      <c r="B120" s="16"/>
      <c r="C120" s="16"/>
      <c r="D120" s="48"/>
      <c r="E120" s="23" t="s">
        <v>580</v>
      </c>
      <c r="F120" s="54" t="s">
        <v>581</v>
      </c>
      <c r="G120" s="530"/>
      <c r="H120" s="355" t="s">
        <v>377</v>
      </c>
      <c r="I120" s="63">
        <v>6.33</v>
      </c>
      <c r="J120" s="183"/>
      <c r="K120" s="554"/>
      <c r="L120" s="183"/>
      <c r="M120" s="554"/>
      <c r="N120" s="183"/>
      <c r="O120" s="554"/>
      <c r="P120" s="183"/>
      <c r="Q120" s="349">
        <f t="shared" si="797"/>
        <v>0</v>
      </c>
      <c r="R120" s="417">
        <f t="shared" si="798"/>
        <v>0</v>
      </c>
      <c r="S120" s="349"/>
      <c r="T120" s="349">
        <f t="shared" si="799"/>
        <v>0</v>
      </c>
      <c r="U120" s="349"/>
      <c r="V120" s="349">
        <f t="shared" si="800"/>
        <v>0</v>
      </c>
      <c r="W120" s="349"/>
      <c r="X120" s="349">
        <f t="shared" si="801"/>
        <v>0</v>
      </c>
      <c r="Y120" s="349">
        <f t="shared" si="802"/>
        <v>0</v>
      </c>
      <c r="Z120" s="349">
        <f t="shared" si="803"/>
        <v>0</v>
      </c>
      <c r="AA120" s="349"/>
      <c r="AB120" s="349">
        <f t="shared" ref="AB120:AB125" si="821">K120*AA120*$AB$2/1000</f>
        <v>0</v>
      </c>
      <c r="AC120" s="349"/>
      <c r="AD120" s="349">
        <f t="shared" si="805"/>
        <v>0</v>
      </c>
      <c r="AE120" s="349"/>
      <c r="AF120" s="109">
        <f t="shared" ref="AF120" si="822">K120*AE120*$AF$2/1000</f>
        <v>0</v>
      </c>
      <c r="AG120" s="349">
        <f t="shared" si="806"/>
        <v>0</v>
      </c>
      <c r="AH120" s="349">
        <f t="shared" si="807"/>
        <v>0</v>
      </c>
      <c r="AI120" s="349">
        <f t="shared" si="808"/>
        <v>0</v>
      </c>
      <c r="AJ120" s="349">
        <f t="shared" si="809"/>
        <v>0</v>
      </c>
      <c r="AK120" s="349"/>
      <c r="AL120" s="349">
        <f>M120*AK120*$AL$2/1000</f>
        <v>0</v>
      </c>
      <c r="AM120" s="349"/>
      <c r="AN120" s="349">
        <f>M120*AM120*$AN$2/1000</f>
        <v>0</v>
      </c>
      <c r="AO120" s="349"/>
      <c r="AP120" s="349">
        <f t="shared" si="734"/>
        <v>0</v>
      </c>
      <c r="AQ120" s="349">
        <f t="shared" si="812"/>
        <v>0</v>
      </c>
      <c r="AR120" s="349">
        <f t="shared" si="813"/>
        <v>0</v>
      </c>
      <c r="AS120" s="349"/>
      <c r="AT120" s="349">
        <f t="shared" si="814"/>
        <v>0</v>
      </c>
      <c r="AU120" s="349"/>
      <c r="AV120" s="349">
        <f t="shared" si="815"/>
        <v>0</v>
      </c>
      <c r="AW120" s="349"/>
      <c r="AX120" s="349">
        <f t="shared" si="816"/>
        <v>0</v>
      </c>
      <c r="AY120" s="349">
        <f t="shared" si="817"/>
        <v>0</v>
      </c>
      <c r="AZ120" s="349">
        <f t="shared" si="818"/>
        <v>0</v>
      </c>
      <c r="BA120" s="349">
        <f t="shared" si="819"/>
        <v>0</v>
      </c>
      <c r="BB120" s="349">
        <f t="shared" si="820"/>
        <v>0</v>
      </c>
    </row>
    <row r="121" spans="1:54" hidden="1">
      <c r="A121" s="612">
        <v>94</v>
      </c>
      <c r="B121" s="15"/>
      <c r="C121" s="25"/>
      <c r="D121" s="27"/>
      <c r="E121" s="23" t="s">
        <v>117</v>
      </c>
      <c r="F121" s="54" t="s">
        <v>118</v>
      </c>
      <c r="G121" s="530"/>
      <c r="H121" s="355" t="s">
        <v>377</v>
      </c>
      <c r="I121" s="20">
        <v>5.68</v>
      </c>
      <c r="J121" s="178"/>
      <c r="K121" s="20"/>
      <c r="L121" s="178"/>
      <c r="M121" s="20"/>
      <c r="N121" s="178"/>
      <c r="O121" s="20"/>
      <c r="P121" s="178"/>
      <c r="Q121" s="349">
        <f t="shared" si="719"/>
        <v>0</v>
      </c>
      <c r="R121" s="417">
        <f t="shared" si="720"/>
        <v>0</v>
      </c>
      <c r="S121" s="349"/>
      <c r="T121" s="349">
        <f t="shared" si="721"/>
        <v>0</v>
      </c>
      <c r="U121" s="349"/>
      <c r="V121" s="349">
        <f t="shared" si="722"/>
        <v>0</v>
      </c>
      <c r="W121" s="349"/>
      <c r="X121" s="349">
        <f t="shared" si="723"/>
        <v>0</v>
      </c>
      <c r="Y121" s="349">
        <f t="shared" si="724"/>
        <v>0</v>
      </c>
      <c r="Z121" s="349">
        <f t="shared" si="725"/>
        <v>0</v>
      </c>
      <c r="AA121" s="349"/>
      <c r="AB121" s="349">
        <f t="shared" si="821"/>
        <v>0</v>
      </c>
      <c r="AC121" s="349"/>
      <c r="AD121" s="349">
        <f t="shared" si="727"/>
        <v>0</v>
      </c>
      <c r="AE121" s="349"/>
      <c r="AF121" s="109">
        <f t="shared" si="769"/>
        <v>0</v>
      </c>
      <c r="AG121" s="349">
        <f t="shared" si="728"/>
        <v>0</v>
      </c>
      <c r="AH121" s="349">
        <f t="shared" si="729"/>
        <v>0</v>
      </c>
      <c r="AI121" s="349">
        <f t="shared" si="730"/>
        <v>0</v>
      </c>
      <c r="AJ121" s="349">
        <f t="shared" si="731"/>
        <v>0</v>
      </c>
      <c r="AK121" s="349"/>
      <c r="AL121" s="349">
        <f t="shared" si="732"/>
        <v>0</v>
      </c>
      <c r="AM121" s="349"/>
      <c r="AN121" s="349">
        <f t="shared" si="770"/>
        <v>0</v>
      </c>
      <c r="AO121" s="349"/>
      <c r="AP121" s="349">
        <f t="shared" si="734"/>
        <v>0</v>
      </c>
      <c r="AQ121" s="349">
        <f t="shared" si="735"/>
        <v>0</v>
      </c>
      <c r="AR121" s="349">
        <f t="shared" si="736"/>
        <v>0</v>
      </c>
      <c r="AS121" s="349"/>
      <c r="AT121" s="349">
        <f t="shared" si="737"/>
        <v>0</v>
      </c>
      <c r="AU121" s="349"/>
      <c r="AV121" s="349">
        <f t="shared" si="738"/>
        <v>0</v>
      </c>
      <c r="AW121" s="349"/>
      <c r="AX121" s="349">
        <f t="shared" si="739"/>
        <v>0</v>
      </c>
      <c r="AY121" s="349">
        <f t="shared" si="740"/>
        <v>0</v>
      </c>
      <c r="AZ121" s="349">
        <f t="shared" si="741"/>
        <v>0</v>
      </c>
      <c r="BA121" s="349">
        <f t="shared" si="742"/>
        <v>0</v>
      </c>
      <c r="BB121" s="349">
        <f t="shared" si="743"/>
        <v>0</v>
      </c>
    </row>
    <row r="122" spans="1:54" hidden="1">
      <c r="A122" s="612">
        <v>95</v>
      </c>
      <c r="B122" s="15"/>
      <c r="C122" s="38"/>
      <c r="D122" s="39"/>
      <c r="E122" s="385" t="s">
        <v>73</v>
      </c>
      <c r="F122" s="53" t="s">
        <v>119</v>
      </c>
      <c r="G122" s="530"/>
      <c r="H122" s="307" t="s">
        <v>377</v>
      </c>
      <c r="I122" s="20">
        <v>7.17</v>
      </c>
      <c r="J122" s="178"/>
      <c r="K122" s="20"/>
      <c r="L122" s="178"/>
      <c r="M122" s="20"/>
      <c r="N122" s="178"/>
      <c r="O122" s="20"/>
      <c r="P122" s="178"/>
      <c r="Q122" s="109">
        <f t="shared" si="719"/>
        <v>0</v>
      </c>
      <c r="R122" s="415">
        <f t="shared" si="720"/>
        <v>0</v>
      </c>
      <c r="S122" s="109"/>
      <c r="T122" s="109">
        <f t="shared" si="721"/>
        <v>0</v>
      </c>
      <c r="U122" s="109"/>
      <c r="V122" s="109">
        <f t="shared" si="722"/>
        <v>0</v>
      </c>
      <c r="W122" s="109"/>
      <c r="X122" s="109">
        <f t="shared" si="723"/>
        <v>0</v>
      </c>
      <c r="Y122" s="109">
        <f t="shared" si="724"/>
        <v>0</v>
      </c>
      <c r="Z122" s="109">
        <f t="shared" si="725"/>
        <v>0</v>
      </c>
      <c r="AA122" s="109"/>
      <c r="AB122" s="109">
        <f t="shared" si="821"/>
        <v>0</v>
      </c>
      <c r="AC122" s="109"/>
      <c r="AD122" s="109">
        <f t="shared" si="727"/>
        <v>0</v>
      </c>
      <c r="AE122" s="109"/>
      <c r="AF122" s="109">
        <f t="shared" si="769"/>
        <v>0</v>
      </c>
      <c r="AG122" s="109">
        <f t="shared" si="728"/>
        <v>0</v>
      </c>
      <c r="AH122" s="109">
        <f t="shared" si="729"/>
        <v>0</v>
      </c>
      <c r="AI122" s="109">
        <f t="shared" si="730"/>
        <v>0</v>
      </c>
      <c r="AJ122" s="109">
        <f t="shared" si="731"/>
        <v>0</v>
      </c>
      <c r="AK122" s="109"/>
      <c r="AL122" s="109">
        <f t="shared" si="732"/>
        <v>0</v>
      </c>
      <c r="AM122" s="109"/>
      <c r="AN122" s="109">
        <f t="shared" si="770"/>
        <v>0</v>
      </c>
      <c r="AO122" s="109"/>
      <c r="AP122" s="109">
        <f t="shared" si="734"/>
        <v>0</v>
      </c>
      <c r="AQ122" s="109">
        <f t="shared" si="735"/>
        <v>0</v>
      </c>
      <c r="AR122" s="109">
        <f t="shared" si="736"/>
        <v>0</v>
      </c>
      <c r="AS122" s="109"/>
      <c r="AT122" s="109">
        <f t="shared" si="737"/>
        <v>0</v>
      </c>
      <c r="AU122" s="109"/>
      <c r="AV122" s="109">
        <f t="shared" si="738"/>
        <v>0</v>
      </c>
      <c r="AW122" s="109"/>
      <c r="AX122" s="109">
        <f t="shared" si="739"/>
        <v>0</v>
      </c>
      <c r="AY122" s="109">
        <f t="shared" si="740"/>
        <v>0</v>
      </c>
      <c r="AZ122" s="109">
        <f t="shared" si="741"/>
        <v>0</v>
      </c>
      <c r="BA122" s="109">
        <f t="shared" si="742"/>
        <v>0</v>
      </c>
      <c r="BB122" s="109">
        <f t="shared" si="743"/>
        <v>0</v>
      </c>
    </row>
    <row r="123" spans="1:54" hidden="1">
      <c r="A123" s="612">
        <v>96</v>
      </c>
      <c r="B123" s="16"/>
      <c r="C123" s="16"/>
      <c r="D123" s="48"/>
      <c r="E123" s="23" t="s">
        <v>19</v>
      </c>
      <c r="F123" s="54" t="s">
        <v>20</v>
      </c>
      <c r="G123" s="530"/>
      <c r="H123" s="355" t="s">
        <v>377</v>
      </c>
      <c r="I123" s="63">
        <v>7.56</v>
      </c>
      <c r="J123" s="183"/>
      <c r="K123" s="554"/>
      <c r="L123" s="183"/>
      <c r="M123" s="554"/>
      <c r="N123" s="183"/>
      <c r="O123" s="554"/>
      <c r="P123" s="183"/>
      <c r="Q123" s="349">
        <f t="shared" si="719"/>
        <v>0</v>
      </c>
      <c r="R123" s="417">
        <f t="shared" si="720"/>
        <v>0</v>
      </c>
      <c r="S123" s="349"/>
      <c r="T123" s="349">
        <f t="shared" si="721"/>
        <v>0</v>
      </c>
      <c r="U123" s="349"/>
      <c r="V123" s="349">
        <f t="shared" si="722"/>
        <v>0</v>
      </c>
      <c r="W123" s="349"/>
      <c r="X123" s="349">
        <f t="shared" si="723"/>
        <v>0</v>
      </c>
      <c r="Y123" s="349">
        <f t="shared" si="724"/>
        <v>0</v>
      </c>
      <c r="Z123" s="349">
        <f t="shared" si="725"/>
        <v>0</v>
      </c>
      <c r="AA123" s="349"/>
      <c r="AB123" s="349">
        <f t="shared" si="821"/>
        <v>0</v>
      </c>
      <c r="AC123" s="349"/>
      <c r="AD123" s="349">
        <f t="shared" si="727"/>
        <v>0</v>
      </c>
      <c r="AE123" s="349"/>
      <c r="AF123" s="109">
        <f t="shared" si="769"/>
        <v>0</v>
      </c>
      <c r="AG123" s="349">
        <f t="shared" si="728"/>
        <v>0</v>
      </c>
      <c r="AH123" s="349">
        <f t="shared" si="729"/>
        <v>0</v>
      </c>
      <c r="AI123" s="349">
        <f t="shared" si="730"/>
        <v>0</v>
      </c>
      <c r="AJ123" s="349">
        <f t="shared" si="731"/>
        <v>0</v>
      </c>
      <c r="AK123" s="349"/>
      <c r="AL123" s="349">
        <f t="shared" si="732"/>
        <v>0</v>
      </c>
      <c r="AM123" s="349"/>
      <c r="AN123" s="349">
        <f t="shared" si="770"/>
        <v>0</v>
      </c>
      <c r="AO123" s="349"/>
      <c r="AP123" s="349">
        <f t="shared" si="734"/>
        <v>0</v>
      </c>
      <c r="AQ123" s="349">
        <f t="shared" si="735"/>
        <v>0</v>
      </c>
      <c r="AR123" s="349">
        <f t="shared" si="736"/>
        <v>0</v>
      </c>
      <c r="AS123" s="349"/>
      <c r="AT123" s="349">
        <f t="shared" si="737"/>
        <v>0</v>
      </c>
      <c r="AU123" s="349"/>
      <c r="AV123" s="349">
        <f t="shared" si="738"/>
        <v>0</v>
      </c>
      <c r="AW123" s="349"/>
      <c r="AX123" s="349">
        <f t="shared" si="739"/>
        <v>0</v>
      </c>
      <c r="AY123" s="349">
        <f t="shared" si="740"/>
        <v>0</v>
      </c>
      <c r="AZ123" s="349">
        <f t="shared" si="741"/>
        <v>0</v>
      </c>
      <c r="BA123" s="349">
        <f t="shared" si="742"/>
        <v>0</v>
      </c>
      <c r="BB123" s="349">
        <f t="shared" si="743"/>
        <v>0</v>
      </c>
    </row>
    <row r="124" spans="1:54" hidden="1">
      <c r="A124" s="612">
        <v>97</v>
      </c>
      <c r="B124" s="15"/>
      <c r="C124" s="15"/>
      <c r="D124" s="27"/>
      <c r="E124" s="23" t="s">
        <v>120</v>
      </c>
      <c r="F124" s="54" t="s">
        <v>121</v>
      </c>
      <c r="G124" s="530"/>
      <c r="H124" s="307" t="s">
        <v>234</v>
      </c>
      <c r="I124" s="20">
        <v>7.75</v>
      </c>
      <c r="J124" s="178"/>
      <c r="K124" s="20"/>
      <c r="L124" s="223"/>
      <c r="M124" s="20"/>
      <c r="N124" s="223"/>
      <c r="O124" s="20"/>
      <c r="P124" s="223"/>
      <c r="Q124" s="109">
        <f t="shared" si="719"/>
        <v>0</v>
      </c>
      <c r="R124" s="415">
        <f t="shared" si="720"/>
        <v>0</v>
      </c>
      <c r="S124" s="109"/>
      <c r="T124" s="349">
        <f t="shared" si="721"/>
        <v>0</v>
      </c>
      <c r="U124" s="109"/>
      <c r="V124" s="349">
        <f t="shared" si="722"/>
        <v>0</v>
      </c>
      <c r="W124" s="109"/>
      <c r="X124" s="109">
        <f t="shared" si="723"/>
        <v>0</v>
      </c>
      <c r="Y124" s="109">
        <f t="shared" si="724"/>
        <v>0</v>
      </c>
      <c r="Z124" s="109">
        <f t="shared" si="725"/>
        <v>0</v>
      </c>
      <c r="AA124" s="109"/>
      <c r="AB124" s="109">
        <f t="shared" si="821"/>
        <v>0</v>
      </c>
      <c r="AC124" s="109"/>
      <c r="AD124" s="109">
        <f t="shared" si="727"/>
        <v>0</v>
      </c>
      <c r="AE124" s="109"/>
      <c r="AF124" s="109">
        <f t="shared" si="769"/>
        <v>0</v>
      </c>
      <c r="AG124" s="109">
        <f t="shared" si="728"/>
        <v>0</v>
      </c>
      <c r="AH124" s="109">
        <f t="shared" si="729"/>
        <v>0</v>
      </c>
      <c r="AI124" s="109">
        <f t="shared" si="730"/>
        <v>0</v>
      </c>
      <c r="AJ124" s="109">
        <f t="shared" si="731"/>
        <v>0</v>
      </c>
      <c r="AK124" s="349"/>
      <c r="AL124" s="109">
        <f t="shared" si="732"/>
        <v>0</v>
      </c>
      <c r="AM124" s="349"/>
      <c r="AN124" s="109">
        <f t="shared" si="770"/>
        <v>0</v>
      </c>
      <c r="AO124" s="349"/>
      <c r="AP124" s="109">
        <f t="shared" si="734"/>
        <v>0</v>
      </c>
      <c r="AQ124" s="349">
        <f t="shared" si="735"/>
        <v>0</v>
      </c>
      <c r="AR124" s="109">
        <f t="shared" si="736"/>
        <v>0</v>
      </c>
      <c r="AS124" s="349"/>
      <c r="AT124" s="109">
        <f t="shared" si="737"/>
        <v>0</v>
      </c>
      <c r="AU124" s="349"/>
      <c r="AV124" s="109">
        <f t="shared" si="738"/>
        <v>0</v>
      </c>
      <c r="AW124" s="349"/>
      <c r="AX124" s="109">
        <f t="shared" si="739"/>
        <v>0</v>
      </c>
      <c r="AY124" s="349">
        <f t="shared" si="740"/>
        <v>0</v>
      </c>
      <c r="AZ124" s="109">
        <f t="shared" si="741"/>
        <v>0</v>
      </c>
      <c r="BA124" s="349">
        <f t="shared" si="742"/>
        <v>0</v>
      </c>
      <c r="BB124" s="109">
        <f t="shared" si="743"/>
        <v>0</v>
      </c>
    </row>
    <row r="125" spans="1:54" hidden="1">
      <c r="A125" s="612">
        <v>98</v>
      </c>
      <c r="B125" s="15"/>
      <c r="C125" s="15"/>
      <c r="D125" s="27"/>
      <c r="E125" s="59" t="s">
        <v>122</v>
      </c>
      <c r="F125" s="74" t="s">
        <v>108</v>
      </c>
      <c r="G125" s="74"/>
      <c r="H125" s="311" t="s">
        <v>234</v>
      </c>
      <c r="I125" s="42">
        <v>6.68</v>
      </c>
      <c r="J125" s="179"/>
      <c r="K125" s="42"/>
      <c r="L125" s="179"/>
      <c r="M125" s="42"/>
      <c r="N125" s="179"/>
      <c r="O125" s="42"/>
      <c r="P125" s="179"/>
      <c r="Q125" s="108">
        <f t="shared" si="719"/>
        <v>0</v>
      </c>
      <c r="R125" s="418">
        <f t="shared" si="720"/>
        <v>0</v>
      </c>
      <c r="S125" s="108"/>
      <c r="T125" s="108">
        <f t="shared" si="721"/>
        <v>0</v>
      </c>
      <c r="U125" s="108"/>
      <c r="V125" s="108">
        <f t="shared" si="722"/>
        <v>0</v>
      </c>
      <c r="W125" s="108"/>
      <c r="X125" s="108">
        <f t="shared" si="723"/>
        <v>0</v>
      </c>
      <c r="Y125" s="108">
        <f t="shared" si="724"/>
        <v>0</v>
      </c>
      <c r="Z125" s="108">
        <f t="shared" si="725"/>
        <v>0</v>
      </c>
      <c r="AA125" s="108"/>
      <c r="AB125" s="108">
        <f t="shared" si="821"/>
        <v>0</v>
      </c>
      <c r="AC125" s="108"/>
      <c r="AD125" s="108">
        <f>K125*AC125*$AD$2/1000</f>
        <v>0</v>
      </c>
      <c r="AE125" s="108"/>
      <c r="AF125" s="134">
        <f t="shared" si="769"/>
        <v>0</v>
      </c>
      <c r="AG125" s="108">
        <f t="shared" si="728"/>
        <v>0</v>
      </c>
      <c r="AH125" s="108">
        <f t="shared" si="729"/>
        <v>0</v>
      </c>
      <c r="AI125" s="108">
        <f t="shared" si="730"/>
        <v>0</v>
      </c>
      <c r="AJ125" s="108">
        <f t="shared" si="731"/>
        <v>0</v>
      </c>
      <c r="AK125" s="108"/>
      <c r="AL125" s="108">
        <f t="shared" si="732"/>
        <v>0</v>
      </c>
      <c r="AM125" s="108"/>
      <c r="AN125" s="108">
        <f t="shared" si="770"/>
        <v>0</v>
      </c>
      <c r="AO125" s="108"/>
      <c r="AP125" s="108">
        <f t="shared" si="734"/>
        <v>0</v>
      </c>
      <c r="AQ125" s="108">
        <f t="shared" si="735"/>
        <v>0</v>
      </c>
      <c r="AR125" s="108">
        <f t="shared" si="736"/>
        <v>0</v>
      </c>
      <c r="AS125" s="108"/>
      <c r="AT125" s="108">
        <f t="shared" si="737"/>
        <v>0</v>
      </c>
      <c r="AU125" s="108"/>
      <c r="AV125" s="108">
        <f t="shared" si="738"/>
        <v>0</v>
      </c>
      <c r="AW125" s="108"/>
      <c r="AX125" s="108">
        <f t="shared" si="739"/>
        <v>0</v>
      </c>
      <c r="AY125" s="108">
        <f t="shared" si="740"/>
        <v>0</v>
      </c>
      <c r="AZ125" s="108">
        <f t="shared" si="741"/>
        <v>0</v>
      </c>
      <c r="BA125" s="108">
        <f t="shared" si="742"/>
        <v>0</v>
      </c>
      <c r="BB125" s="108">
        <f t="shared" si="743"/>
        <v>0</v>
      </c>
    </row>
    <row r="126" spans="1:54" hidden="1">
      <c r="A126" s="612">
        <v>99</v>
      </c>
      <c r="B126" s="30"/>
      <c r="C126" s="30"/>
      <c r="D126" s="31"/>
      <c r="E126" s="398" t="s">
        <v>344</v>
      </c>
      <c r="F126" s="60"/>
      <c r="G126" s="382"/>
      <c r="H126" s="322"/>
      <c r="I126" s="34"/>
      <c r="J126" s="113"/>
      <c r="K126" s="34"/>
      <c r="L126" s="181"/>
      <c r="M126" s="34"/>
      <c r="N126" s="181"/>
      <c r="O126" s="159"/>
      <c r="P126" s="113"/>
      <c r="Q126" s="142">
        <f>SUM(Q99:Q125)</f>
        <v>0</v>
      </c>
      <c r="R126" s="142">
        <f>SUM(R99:R125)</f>
        <v>0</v>
      </c>
      <c r="S126" s="142">
        <f t="shared" ref="S126:BB126" si="823">SUM(S99:S125)</f>
        <v>0</v>
      </c>
      <c r="T126" s="142">
        <f t="shared" si="823"/>
        <v>0</v>
      </c>
      <c r="U126" s="142">
        <f t="shared" si="823"/>
        <v>0</v>
      </c>
      <c r="V126" s="142">
        <f t="shared" si="823"/>
        <v>0</v>
      </c>
      <c r="W126" s="142">
        <f t="shared" si="823"/>
        <v>0</v>
      </c>
      <c r="X126" s="142">
        <f t="shared" si="823"/>
        <v>0</v>
      </c>
      <c r="Y126" s="142">
        <f t="shared" si="823"/>
        <v>0</v>
      </c>
      <c r="Z126" s="142">
        <f t="shared" si="823"/>
        <v>0</v>
      </c>
      <c r="AA126" s="142">
        <f>SUM(AA99:AA125)</f>
        <v>0</v>
      </c>
      <c r="AB126" s="142">
        <f t="shared" si="823"/>
        <v>0</v>
      </c>
      <c r="AC126" s="142">
        <f t="shared" si="823"/>
        <v>0</v>
      </c>
      <c r="AD126" s="142">
        <f t="shared" si="823"/>
        <v>0</v>
      </c>
      <c r="AE126" s="142">
        <f>SUM(AE99:AE125)</f>
        <v>0</v>
      </c>
      <c r="AF126" s="138">
        <f>SUM(AF99:AF125)</f>
        <v>0</v>
      </c>
      <c r="AG126" s="142">
        <f t="shared" si="823"/>
        <v>0</v>
      </c>
      <c r="AH126" s="142">
        <f t="shared" si="823"/>
        <v>0</v>
      </c>
      <c r="AI126" s="142">
        <f t="shared" si="823"/>
        <v>0</v>
      </c>
      <c r="AJ126" s="142">
        <f t="shared" si="823"/>
        <v>0</v>
      </c>
      <c r="AK126" s="142">
        <f t="shared" si="823"/>
        <v>0</v>
      </c>
      <c r="AL126" s="142">
        <f t="shared" si="823"/>
        <v>0</v>
      </c>
      <c r="AM126" s="142">
        <f t="shared" si="823"/>
        <v>0</v>
      </c>
      <c r="AN126" s="142">
        <f t="shared" si="823"/>
        <v>0</v>
      </c>
      <c r="AO126" s="142">
        <f t="shared" si="823"/>
        <v>0</v>
      </c>
      <c r="AP126" s="142">
        <f t="shared" si="823"/>
        <v>0</v>
      </c>
      <c r="AQ126" s="142">
        <f t="shared" si="823"/>
        <v>0</v>
      </c>
      <c r="AR126" s="142">
        <f t="shared" si="823"/>
        <v>0</v>
      </c>
      <c r="AS126" s="142">
        <f t="shared" si="823"/>
        <v>0</v>
      </c>
      <c r="AT126" s="142">
        <f t="shared" si="823"/>
        <v>0</v>
      </c>
      <c r="AU126" s="142">
        <f t="shared" si="823"/>
        <v>0</v>
      </c>
      <c r="AV126" s="142">
        <f t="shared" si="823"/>
        <v>0</v>
      </c>
      <c r="AW126" s="142">
        <f t="shared" si="823"/>
        <v>0</v>
      </c>
      <c r="AX126" s="142">
        <f t="shared" si="823"/>
        <v>0</v>
      </c>
      <c r="AY126" s="142">
        <f t="shared" si="823"/>
        <v>0</v>
      </c>
      <c r="AZ126" s="142">
        <f t="shared" si="823"/>
        <v>0</v>
      </c>
      <c r="BA126" s="142">
        <f t="shared" si="823"/>
        <v>0</v>
      </c>
      <c r="BB126" s="142">
        <f t="shared" si="823"/>
        <v>0</v>
      </c>
    </row>
    <row r="127" spans="1:54">
      <c r="A127" s="612">
        <v>100</v>
      </c>
      <c r="B127" s="43"/>
      <c r="C127" s="44" t="s">
        <v>138</v>
      </c>
      <c r="D127" s="45"/>
      <c r="E127" s="45"/>
      <c r="F127" s="45"/>
      <c r="G127" s="45"/>
      <c r="H127" s="313"/>
      <c r="I127" s="33"/>
      <c r="J127" s="112"/>
      <c r="K127" s="33"/>
      <c r="L127" s="180"/>
      <c r="M127" s="33"/>
      <c r="N127" s="180"/>
      <c r="O127" s="158"/>
      <c r="P127" s="112"/>
      <c r="Q127" s="139">
        <f t="shared" ref="Q127:BB127" si="824">SUM(Q98,Q93,Q126,Q59)</f>
        <v>2242.2720000000004</v>
      </c>
      <c r="R127" s="139">
        <f t="shared" si="824"/>
        <v>31692.593215943401</v>
      </c>
      <c r="S127" s="139">
        <f t="shared" si="824"/>
        <v>233.90599999999998</v>
      </c>
      <c r="T127" s="139">
        <f t="shared" si="824"/>
        <v>3363.0406652555998</v>
      </c>
      <c r="U127" s="139">
        <f t="shared" si="824"/>
        <v>191.11699999999996</v>
      </c>
      <c r="V127" s="139">
        <f t="shared" si="824"/>
        <v>2765.0778512309998</v>
      </c>
      <c r="W127" s="139">
        <f t="shared" si="824"/>
        <v>177.02100000000002</v>
      </c>
      <c r="X127" s="139">
        <f t="shared" si="824"/>
        <v>2348.2932859398998</v>
      </c>
      <c r="Y127" s="139">
        <f t="shared" si="824"/>
        <v>602.04399999999998</v>
      </c>
      <c r="Z127" s="139">
        <f t="shared" si="824"/>
        <v>8476.4118024265008</v>
      </c>
      <c r="AA127" s="139">
        <f t="shared" si="824"/>
        <v>137.49999999999997</v>
      </c>
      <c r="AB127" s="139">
        <f t="shared" si="824"/>
        <v>2578.7259207463999</v>
      </c>
      <c r="AC127" s="139">
        <f t="shared" si="824"/>
        <v>164.7</v>
      </c>
      <c r="AD127" s="139">
        <f t="shared" si="824"/>
        <v>2306.9448710522997</v>
      </c>
      <c r="AE127" s="139">
        <f t="shared" si="824"/>
        <v>158.26099999999997</v>
      </c>
      <c r="AF127" s="146">
        <f t="shared" si="824"/>
        <v>2816.8583970977998</v>
      </c>
      <c r="AG127" s="139">
        <f t="shared" si="824"/>
        <v>460.46100000000001</v>
      </c>
      <c r="AH127" s="139">
        <f t="shared" si="824"/>
        <v>7702.5291888965003</v>
      </c>
      <c r="AI127" s="139">
        <f t="shared" si="824"/>
        <v>1062.5049999999999</v>
      </c>
      <c r="AJ127" s="139">
        <f t="shared" si="824"/>
        <v>16178.940991323003</v>
      </c>
      <c r="AK127" s="139">
        <f t="shared" si="824"/>
        <v>200.67699999999996</v>
      </c>
      <c r="AL127" s="139">
        <f t="shared" si="824"/>
        <v>3078.4346031537002</v>
      </c>
      <c r="AM127" s="139">
        <f t="shared" si="824"/>
        <v>174.58299999999997</v>
      </c>
      <c r="AN127" s="139">
        <f t="shared" si="824"/>
        <v>2682.9098481065998</v>
      </c>
      <c r="AO127" s="139">
        <f t="shared" si="824"/>
        <v>204.548</v>
      </c>
      <c r="AP127" s="139">
        <f t="shared" si="824"/>
        <v>2257.3823673960005</v>
      </c>
      <c r="AQ127" s="139">
        <f t="shared" si="824"/>
        <v>579.80799999999988</v>
      </c>
      <c r="AR127" s="139">
        <f t="shared" si="824"/>
        <v>8018.7268186563015</v>
      </c>
      <c r="AS127" s="139">
        <f t="shared" si="824"/>
        <v>137.68899999999999</v>
      </c>
      <c r="AT127" s="139">
        <f t="shared" si="824"/>
        <v>1664.2656968869001</v>
      </c>
      <c r="AU127" s="139">
        <f t="shared" si="824"/>
        <v>149.30799999999999</v>
      </c>
      <c r="AV127" s="139">
        <f t="shared" si="824"/>
        <v>1931.2684940559998</v>
      </c>
      <c r="AW127" s="139">
        <f t="shared" si="824"/>
        <v>312.96199999999999</v>
      </c>
      <c r="AX127" s="139">
        <f t="shared" si="824"/>
        <v>3899.3912150212</v>
      </c>
      <c r="AY127" s="139">
        <f t="shared" si="824"/>
        <v>599.95900000000006</v>
      </c>
      <c r="AZ127" s="139">
        <f t="shared" si="824"/>
        <v>7494.9254059640998</v>
      </c>
      <c r="BA127" s="139">
        <f t="shared" si="824"/>
        <v>1179.7669999999998</v>
      </c>
      <c r="BB127" s="139">
        <f t="shared" si="824"/>
        <v>15513.6522246204</v>
      </c>
    </row>
    <row r="128" spans="1:54" s="301" customFormat="1">
      <c r="A128" s="612">
        <v>101</v>
      </c>
      <c r="B128" s="346"/>
      <c r="C128" s="346" t="s">
        <v>139</v>
      </c>
      <c r="D128" s="27" t="s">
        <v>611</v>
      </c>
      <c r="E128" s="347" t="s">
        <v>258</v>
      </c>
      <c r="F128" s="384" t="s">
        <v>342</v>
      </c>
      <c r="G128" s="384" t="s">
        <v>1169</v>
      </c>
      <c r="H128" s="316" t="s">
        <v>378</v>
      </c>
      <c r="I128" s="51">
        <v>6.12</v>
      </c>
      <c r="J128" s="182"/>
      <c r="K128" s="51">
        <v>6.11</v>
      </c>
      <c r="L128" s="182"/>
      <c r="M128" s="51">
        <v>6.11</v>
      </c>
      <c r="N128" s="182"/>
      <c r="O128" s="51">
        <v>6.1</v>
      </c>
      <c r="P128" s="51"/>
      <c r="Q128" s="136">
        <f t="shared" ref="Q128:R131" si="825">SUM(AI128+BA128)</f>
        <v>80.287999999999997</v>
      </c>
      <c r="R128" s="421">
        <f t="shared" si="825"/>
        <v>640.63967601679997</v>
      </c>
      <c r="S128" s="136">
        <v>5.3339999999999996</v>
      </c>
      <c r="T128" s="136">
        <f>I128*S128*$T$2/1000</f>
        <v>40.664404015199992</v>
      </c>
      <c r="U128" s="136">
        <v>7.8920000000000003</v>
      </c>
      <c r="V128" s="136">
        <f>I128*U128*$V$2/1000</f>
        <v>61.543602748800012</v>
      </c>
      <c r="W128" s="136">
        <v>7.5179999999999998</v>
      </c>
      <c r="X128" s="136">
        <f>I128*W128*$X$2/1000</f>
        <v>59.971022848799997</v>
      </c>
      <c r="Y128" s="136">
        <f t="shared" ref="Y128:Z131" si="826">SUM(S128+U128+W128)</f>
        <v>20.744</v>
      </c>
      <c r="Z128" s="136">
        <f t="shared" si="826"/>
        <v>162.17902961280001</v>
      </c>
      <c r="AA128" s="136">
        <v>13.986000000000001</v>
      </c>
      <c r="AB128" s="136">
        <f>K128*AA128*$AB$2/1000</f>
        <v>113.08359600720001</v>
      </c>
      <c r="AC128" s="136">
        <v>11.045999999999999</v>
      </c>
      <c r="AD128" s="136">
        <f>K128*AC128*$AD$2/1000</f>
        <v>89.5667108154</v>
      </c>
      <c r="AE128" s="136">
        <v>7.56</v>
      </c>
      <c r="AF128" s="141">
        <f>K128*AE128*$AF$2/1000</f>
        <v>60.059704068000002</v>
      </c>
      <c r="AG128" s="136">
        <f t="shared" ref="AG128:AH131" si="827">SUM(AA128+AC128+AE128)</f>
        <v>32.591999999999999</v>
      </c>
      <c r="AH128" s="136">
        <f t="shared" si="827"/>
        <v>262.71001089060002</v>
      </c>
      <c r="AI128" s="136">
        <f>SUM(Y128+AG128)</f>
        <v>53.335999999999999</v>
      </c>
      <c r="AJ128" s="136">
        <f>SUM(Z128,AH128)</f>
        <v>424.8890405034</v>
      </c>
      <c r="AK128" s="136">
        <v>4.29</v>
      </c>
      <c r="AL128" s="136">
        <f>M128*AK128*$AL$2/1000</f>
        <v>33.520564076999996</v>
      </c>
      <c r="AM128" s="136">
        <v>9.1560000000000006</v>
      </c>
      <c r="AN128" s="136">
        <f>M128*AM128*$AN$2/1000</f>
        <v>74.001052616400003</v>
      </c>
      <c r="AO128" s="136">
        <v>1.3879999999999999</v>
      </c>
      <c r="AP128" s="136">
        <f>M128*AO128*$AP$2/1000</f>
        <v>11.311530983999999</v>
      </c>
      <c r="AQ128" s="136">
        <f t="shared" ref="AQ128:AR131" si="828">SUM(AK128+AM128+AO128)</f>
        <v>14.834000000000001</v>
      </c>
      <c r="AR128" s="136">
        <f t="shared" si="828"/>
        <v>118.83314767740001</v>
      </c>
      <c r="AS128" s="136">
        <v>2.6040000000000001</v>
      </c>
      <c r="AT128" s="136">
        <f>O128*AS128*$AT$2/1000</f>
        <v>21.455217923999999</v>
      </c>
      <c r="AU128" s="136"/>
      <c r="AV128" s="136">
        <f>O128*AU128*$AV$2/1000</f>
        <v>0</v>
      </c>
      <c r="AW128" s="136">
        <f>5.482+4.032</f>
        <v>9.5139999999999993</v>
      </c>
      <c r="AX128" s="136">
        <f>O128*AW128*$AX$2/1000</f>
        <v>75.462269911999982</v>
      </c>
      <c r="AY128" s="136">
        <f t="shared" ref="AY128:AZ131" si="829">SUM(AS128+AU128+AW128)</f>
        <v>12.117999999999999</v>
      </c>
      <c r="AZ128" s="136">
        <f t="shared" si="829"/>
        <v>96.917487835999978</v>
      </c>
      <c r="BA128" s="136">
        <f>SUM(AQ128+AY128)</f>
        <v>26.951999999999998</v>
      </c>
      <c r="BB128" s="136">
        <f>SUM(AR128,AZ128)</f>
        <v>215.75063551339997</v>
      </c>
    </row>
    <row r="129" spans="1:54" s="301" customFormat="1">
      <c r="A129" s="612">
        <v>102</v>
      </c>
      <c r="B129" s="346"/>
      <c r="C129" s="346"/>
      <c r="D129" s="27"/>
      <c r="E129" s="23" t="s">
        <v>259</v>
      </c>
      <c r="F129" s="54" t="s">
        <v>343</v>
      </c>
      <c r="G129" s="530" t="s">
        <v>1169</v>
      </c>
      <c r="H129" s="355" t="s">
        <v>378</v>
      </c>
      <c r="I129" s="20">
        <v>6.23</v>
      </c>
      <c r="J129" s="178"/>
      <c r="K129" s="20">
        <v>6.23</v>
      </c>
      <c r="L129" s="178"/>
      <c r="M129" s="20">
        <v>6.23</v>
      </c>
      <c r="N129" s="178"/>
      <c r="O129" s="20">
        <v>6.23</v>
      </c>
      <c r="P129" s="178"/>
      <c r="Q129" s="349">
        <f t="shared" si="825"/>
        <v>0</v>
      </c>
      <c r="R129" s="417">
        <f t="shared" si="825"/>
        <v>0</v>
      </c>
      <c r="S129" s="349"/>
      <c r="T129" s="349">
        <f>I129*S129*$T$2/1000</f>
        <v>0</v>
      </c>
      <c r="U129" s="349"/>
      <c r="V129" s="349">
        <f>I129*U129*$V$2/1000</f>
        <v>0</v>
      </c>
      <c r="W129" s="349"/>
      <c r="X129" s="349">
        <f>I129*W129*$X$2/1000</f>
        <v>0</v>
      </c>
      <c r="Y129" s="349">
        <f t="shared" si="826"/>
        <v>0</v>
      </c>
      <c r="Z129" s="349">
        <f t="shared" si="826"/>
        <v>0</v>
      </c>
      <c r="AA129" s="349"/>
      <c r="AB129" s="349">
        <f>K129*AA129*$AB$2/1000</f>
        <v>0</v>
      </c>
      <c r="AC129" s="349"/>
      <c r="AD129" s="349">
        <f>K129*AC129*$AD$2/1000</f>
        <v>0</v>
      </c>
      <c r="AE129" s="349"/>
      <c r="AF129" s="109">
        <f>K129*AE129*$AF$2/1000</f>
        <v>0</v>
      </c>
      <c r="AG129" s="349">
        <f t="shared" si="827"/>
        <v>0</v>
      </c>
      <c r="AH129" s="349">
        <f t="shared" si="827"/>
        <v>0</v>
      </c>
      <c r="AI129" s="349">
        <f>SUM(Y129+AG129)</f>
        <v>0</v>
      </c>
      <c r="AJ129" s="349">
        <f>SUM(Z129,AH129)</f>
        <v>0</v>
      </c>
      <c r="AK129" s="349"/>
      <c r="AL129" s="349">
        <f>M129*AK129*$AL$2/1000</f>
        <v>0</v>
      </c>
      <c r="AM129" s="349"/>
      <c r="AN129" s="349">
        <f>M129*AM129*$AN$2/1000</f>
        <v>0</v>
      </c>
      <c r="AO129" s="349"/>
      <c r="AP129" s="349">
        <f>M129*AO129*$AP$2/1000</f>
        <v>0</v>
      </c>
      <c r="AQ129" s="349">
        <f t="shared" si="828"/>
        <v>0</v>
      </c>
      <c r="AR129" s="349">
        <f t="shared" si="828"/>
        <v>0</v>
      </c>
      <c r="AS129" s="349"/>
      <c r="AT129" s="349">
        <f>O129*AS129*$AT$2/1000</f>
        <v>0</v>
      </c>
      <c r="AU129" s="349"/>
      <c r="AV129" s="349">
        <f>O129*AU129*$AV$2/1000</f>
        <v>0</v>
      </c>
      <c r="AW129" s="349"/>
      <c r="AX129" s="349">
        <f>O129*AW129*$AX$2/1000</f>
        <v>0</v>
      </c>
      <c r="AY129" s="349">
        <f t="shared" si="829"/>
        <v>0</v>
      </c>
      <c r="AZ129" s="349">
        <f t="shared" si="829"/>
        <v>0</v>
      </c>
      <c r="BA129" s="349">
        <f>SUM(AQ129+AY129)</f>
        <v>0</v>
      </c>
      <c r="BB129" s="349">
        <f>SUM(AR129,AZ129)</f>
        <v>0</v>
      </c>
    </row>
    <row r="130" spans="1:54" s="301" customFormat="1">
      <c r="A130" s="612">
        <v>103</v>
      </c>
      <c r="B130" s="346"/>
      <c r="C130" s="346"/>
      <c r="D130" s="27"/>
      <c r="E130" s="23" t="s">
        <v>260</v>
      </c>
      <c r="F130" s="54" t="s">
        <v>261</v>
      </c>
      <c r="G130" s="530" t="s">
        <v>1169</v>
      </c>
      <c r="H130" s="355" t="s">
        <v>378</v>
      </c>
      <c r="I130" s="554">
        <v>5.92</v>
      </c>
      <c r="J130" s="178"/>
      <c r="K130" s="554">
        <v>5.92</v>
      </c>
      <c r="L130" s="178"/>
      <c r="M130" s="554">
        <v>5.92</v>
      </c>
      <c r="N130" s="178"/>
      <c r="O130" s="554">
        <v>5.92</v>
      </c>
      <c r="P130" s="178"/>
      <c r="Q130" s="349">
        <f t="shared" si="825"/>
        <v>0</v>
      </c>
      <c r="R130" s="417">
        <f t="shared" si="825"/>
        <v>0</v>
      </c>
      <c r="S130" s="349"/>
      <c r="T130" s="349">
        <f>I130*S130*$T$2/1000</f>
        <v>0</v>
      </c>
      <c r="U130" s="349"/>
      <c r="V130" s="349">
        <f>I130*U130*$V$2/1000</f>
        <v>0</v>
      </c>
      <c r="W130" s="349"/>
      <c r="X130" s="349">
        <f>I130*W130*$X$2/1000</f>
        <v>0</v>
      </c>
      <c r="Y130" s="349">
        <f t="shared" si="826"/>
        <v>0</v>
      </c>
      <c r="Z130" s="349">
        <f t="shared" si="826"/>
        <v>0</v>
      </c>
      <c r="AA130" s="349"/>
      <c r="AB130" s="349">
        <f>K130*AA130*$AB$2/1000</f>
        <v>0</v>
      </c>
      <c r="AC130" s="349"/>
      <c r="AD130" s="349">
        <f>K130*AC130*$AD$2/1000</f>
        <v>0</v>
      </c>
      <c r="AE130" s="349"/>
      <c r="AF130" s="109">
        <f>K130*AE130*$AF$2/1000</f>
        <v>0</v>
      </c>
      <c r="AG130" s="349">
        <f t="shared" si="827"/>
        <v>0</v>
      </c>
      <c r="AH130" s="349">
        <f t="shared" si="827"/>
        <v>0</v>
      </c>
      <c r="AI130" s="349">
        <f>SUM(Y130+AG130)</f>
        <v>0</v>
      </c>
      <c r="AJ130" s="349">
        <f>SUM(Z130,AH130)</f>
        <v>0</v>
      </c>
      <c r="AK130" s="349"/>
      <c r="AL130" s="349">
        <f>M130*AK130*$AL$2/1000</f>
        <v>0</v>
      </c>
      <c r="AM130" s="349"/>
      <c r="AN130" s="349">
        <f>M130*AM130*$AN$2/1000</f>
        <v>0</v>
      </c>
      <c r="AO130" s="349"/>
      <c r="AP130" s="349">
        <f>M130*AO130*$AP$2/1000</f>
        <v>0</v>
      </c>
      <c r="AQ130" s="349">
        <f t="shared" si="828"/>
        <v>0</v>
      </c>
      <c r="AR130" s="349">
        <f t="shared" si="828"/>
        <v>0</v>
      </c>
      <c r="AS130" s="349"/>
      <c r="AT130" s="349">
        <f>O130*AS130*$AT$2/1000</f>
        <v>0</v>
      </c>
      <c r="AU130" s="349"/>
      <c r="AV130" s="349">
        <f>O130*AU130*$AV$2/1000</f>
        <v>0</v>
      </c>
      <c r="AW130" s="349"/>
      <c r="AX130" s="349">
        <f>O130*AW130*$AX$2/1000</f>
        <v>0</v>
      </c>
      <c r="AY130" s="349">
        <f t="shared" si="829"/>
        <v>0</v>
      </c>
      <c r="AZ130" s="349">
        <f t="shared" si="829"/>
        <v>0</v>
      </c>
      <c r="BA130" s="349">
        <f>SUM(AQ130+AY130)</f>
        <v>0</v>
      </c>
      <c r="BB130" s="349">
        <f>SUM(AR130,AZ130)</f>
        <v>0</v>
      </c>
    </row>
    <row r="131" spans="1:54" s="301" customFormat="1">
      <c r="A131" s="612">
        <v>104</v>
      </c>
      <c r="B131" s="346"/>
      <c r="C131" s="346"/>
      <c r="D131" s="27"/>
      <c r="E131" s="23" t="s">
        <v>262</v>
      </c>
      <c r="F131" s="54" t="s">
        <v>263</v>
      </c>
      <c r="G131" s="530" t="s">
        <v>1169</v>
      </c>
      <c r="H131" s="355" t="s">
        <v>378</v>
      </c>
      <c r="I131" s="554">
        <v>6.1</v>
      </c>
      <c r="J131" s="178"/>
      <c r="K131" s="554">
        <v>6.09</v>
      </c>
      <c r="L131" s="178"/>
      <c r="M131" s="554">
        <v>6.09</v>
      </c>
      <c r="N131" s="178"/>
      <c r="O131" s="554">
        <v>6.08</v>
      </c>
      <c r="P131" s="51"/>
      <c r="Q131" s="349">
        <f t="shared" si="825"/>
        <v>120.91799999999999</v>
      </c>
      <c r="R131" s="417">
        <f t="shared" si="825"/>
        <v>960.26400016779985</v>
      </c>
      <c r="S131" s="349">
        <v>5.6280000000000001</v>
      </c>
      <c r="T131" s="349">
        <f>I131*S131*$T$2/1000</f>
        <v>42.765534251999995</v>
      </c>
      <c r="U131" s="349">
        <v>20.916</v>
      </c>
      <c r="V131" s="349">
        <f>I131*U131*$V$2/1000</f>
        <v>162.57467167199999</v>
      </c>
      <c r="W131" s="349">
        <v>16.884</v>
      </c>
      <c r="X131" s="349">
        <f>I131*W131*$X$2/1000</f>
        <v>134.243383932</v>
      </c>
      <c r="Y131" s="349">
        <f t="shared" si="826"/>
        <v>43.427999999999997</v>
      </c>
      <c r="Z131" s="349">
        <f t="shared" si="826"/>
        <v>339.583589856</v>
      </c>
      <c r="AA131" s="349">
        <v>7.2240000000000002</v>
      </c>
      <c r="AB131" s="349">
        <f>K131*AA131*$AB$2/1000</f>
        <v>58.218351811199994</v>
      </c>
      <c r="AC131" s="349">
        <v>10.247999999999999</v>
      </c>
      <c r="AD131" s="349">
        <f>K131*AC131*$AD$2/1000</f>
        <v>82.824111568799978</v>
      </c>
      <c r="AE131" s="349">
        <v>3.4020000000000001</v>
      </c>
      <c r="AF131" s="109">
        <f>K131*AE131*$AF$2/1000</f>
        <v>26.938399181400001</v>
      </c>
      <c r="AG131" s="349">
        <f t="shared" si="827"/>
        <v>20.874000000000002</v>
      </c>
      <c r="AH131" s="349">
        <f t="shared" si="827"/>
        <v>167.98086256139996</v>
      </c>
      <c r="AI131" s="349">
        <f>SUM(Y131+AG131)</f>
        <v>64.301999999999992</v>
      </c>
      <c r="AJ131" s="349">
        <f>SUM(Z131,AH131)</f>
        <v>507.56445241739993</v>
      </c>
      <c r="AK131" s="349">
        <v>9.4079999999999995</v>
      </c>
      <c r="AL131" s="349">
        <f>M131*AK131*$AL$2/1000</f>
        <v>73.270206777599995</v>
      </c>
      <c r="AM131" s="349">
        <v>7.8959999999999999</v>
      </c>
      <c r="AN131" s="349">
        <f>M131*AM131*$AN$2/1000</f>
        <v>63.608526525599991</v>
      </c>
      <c r="AO131" s="349">
        <v>7.3819999999999997</v>
      </c>
      <c r="AP131" s="349">
        <f>M131*AO131*$AP$2/1000</f>
        <v>59.962819643999993</v>
      </c>
      <c r="AQ131" s="349">
        <f>SUM(AK131+AM131+AO131)</f>
        <v>24.686</v>
      </c>
      <c r="AR131" s="349">
        <f t="shared" si="828"/>
        <v>196.8415529472</v>
      </c>
      <c r="AS131" s="349">
        <v>10.93</v>
      </c>
      <c r="AT131" s="349">
        <f>O131*AS131*$AT$2/1000</f>
        <v>89.760622623999993</v>
      </c>
      <c r="AU131" s="349">
        <v>11.298</v>
      </c>
      <c r="AV131" s="349">
        <f>O131*AU131*$AV$2/1000</f>
        <v>89.396247494400001</v>
      </c>
      <c r="AW131" s="349">
        <v>9.702</v>
      </c>
      <c r="AX131" s="349">
        <f>O131*AW131*$AX$2/1000</f>
        <v>76.701124684800007</v>
      </c>
      <c r="AY131" s="349">
        <f t="shared" si="829"/>
        <v>31.93</v>
      </c>
      <c r="AZ131" s="349">
        <f t="shared" si="829"/>
        <v>255.85799480319997</v>
      </c>
      <c r="BA131" s="349">
        <f>SUM(AQ131+AY131)</f>
        <v>56.616</v>
      </c>
      <c r="BB131" s="349">
        <f>SUM(AR131,AZ131)</f>
        <v>452.69954775039997</v>
      </c>
    </row>
    <row r="132" spans="1:54" s="301" customFormat="1">
      <c r="A132" s="612">
        <v>105</v>
      </c>
      <c r="B132" s="43"/>
      <c r="C132" s="43"/>
      <c r="D132" s="44"/>
      <c r="E132" s="429" t="s">
        <v>344</v>
      </c>
      <c r="F132" s="45"/>
      <c r="G132" s="45"/>
      <c r="H132" s="313"/>
      <c r="I132" s="56"/>
      <c r="J132" s="112"/>
      <c r="K132" s="56"/>
      <c r="L132" s="180"/>
      <c r="M132" s="56"/>
      <c r="N132" s="180"/>
      <c r="O132" s="160"/>
      <c r="P132" s="112"/>
      <c r="Q132" s="239">
        <f>SUM(Q128:Q131)</f>
        <v>201.20599999999999</v>
      </c>
      <c r="R132" s="239">
        <f t="shared" ref="R132:BB132" si="830">SUM(R128:R131)</f>
        <v>1600.9036761845998</v>
      </c>
      <c r="S132" s="239">
        <f t="shared" si="830"/>
        <v>10.962</v>
      </c>
      <c r="T132" s="239">
        <f t="shared" si="830"/>
        <v>83.429938267199987</v>
      </c>
      <c r="U132" s="239">
        <f>SUM(U128:U131)</f>
        <v>28.808</v>
      </c>
      <c r="V132" s="239">
        <f>SUM(V128:V131)</f>
        <v>224.11827442079999</v>
      </c>
      <c r="W132" s="239">
        <f>SUM(W128:W131)</f>
        <v>24.402000000000001</v>
      </c>
      <c r="X132" s="239">
        <f t="shared" si="830"/>
        <v>194.2144067808</v>
      </c>
      <c r="Y132" s="239">
        <f t="shared" si="830"/>
        <v>64.171999999999997</v>
      </c>
      <c r="Z132" s="239">
        <f t="shared" si="830"/>
        <v>501.76261946880004</v>
      </c>
      <c r="AA132" s="239">
        <f>SUM(AA128:AA131)</f>
        <v>21.21</v>
      </c>
      <c r="AB132" s="239">
        <f t="shared" si="830"/>
        <v>171.30194781840001</v>
      </c>
      <c r="AC132" s="239">
        <f t="shared" si="830"/>
        <v>21.293999999999997</v>
      </c>
      <c r="AD132" s="239">
        <f t="shared" si="830"/>
        <v>172.39082238419996</v>
      </c>
      <c r="AE132" s="239">
        <f>SUM(AE128:AE131)</f>
        <v>10.962</v>
      </c>
      <c r="AF132" s="487">
        <f>SUM(AF128:AF131)</f>
        <v>86.998103249400003</v>
      </c>
      <c r="AG132" s="239">
        <f t="shared" si="830"/>
        <v>53.466000000000001</v>
      </c>
      <c r="AH132" s="239">
        <f t="shared" si="830"/>
        <v>430.69087345200001</v>
      </c>
      <c r="AI132" s="239">
        <f t="shared" si="830"/>
        <v>117.63799999999999</v>
      </c>
      <c r="AJ132" s="239">
        <f t="shared" si="830"/>
        <v>932.45349292079993</v>
      </c>
      <c r="AK132" s="239">
        <f t="shared" si="830"/>
        <v>13.698</v>
      </c>
      <c r="AL132" s="239">
        <f t="shared" si="830"/>
        <v>106.7907708546</v>
      </c>
      <c r="AM132" s="239">
        <f t="shared" si="830"/>
        <v>17.052</v>
      </c>
      <c r="AN132" s="239">
        <f t="shared" si="830"/>
        <v>137.609579142</v>
      </c>
      <c r="AO132" s="239">
        <f t="shared" si="830"/>
        <v>8.77</v>
      </c>
      <c r="AP132" s="239">
        <f t="shared" si="830"/>
        <v>71.274350627999993</v>
      </c>
      <c r="AQ132" s="239">
        <f t="shared" si="830"/>
        <v>39.520000000000003</v>
      </c>
      <c r="AR132" s="239">
        <f t="shared" si="830"/>
        <v>315.67470062460001</v>
      </c>
      <c r="AS132" s="239">
        <f t="shared" si="830"/>
        <v>13.533999999999999</v>
      </c>
      <c r="AT132" s="239">
        <f t="shared" si="830"/>
        <v>111.21584054799999</v>
      </c>
      <c r="AU132" s="239">
        <f t="shared" si="830"/>
        <v>11.298</v>
      </c>
      <c r="AV132" s="239">
        <f t="shared" si="830"/>
        <v>89.396247494400001</v>
      </c>
      <c r="AW132" s="239">
        <f t="shared" si="830"/>
        <v>19.216000000000001</v>
      </c>
      <c r="AX132" s="239">
        <f t="shared" si="830"/>
        <v>152.1633945968</v>
      </c>
      <c r="AY132" s="239">
        <f t="shared" si="830"/>
        <v>44.048000000000002</v>
      </c>
      <c r="AZ132" s="239">
        <f t="shared" si="830"/>
        <v>352.77548263919994</v>
      </c>
      <c r="BA132" s="239">
        <f t="shared" si="830"/>
        <v>83.567999999999998</v>
      </c>
      <c r="BB132" s="239">
        <f t="shared" si="830"/>
        <v>668.4501832638</v>
      </c>
    </row>
    <row r="133" spans="1:54" s="301" customFormat="1" hidden="1">
      <c r="A133" s="612">
        <v>106</v>
      </c>
      <c r="B133" s="346"/>
      <c r="C133" s="346"/>
      <c r="D133" s="27" t="s">
        <v>614</v>
      </c>
      <c r="E133" s="347" t="s">
        <v>140</v>
      </c>
      <c r="F133" s="384" t="s">
        <v>35</v>
      </c>
      <c r="G133" s="384" t="s">
        <v>1169</v>
      </c>
      <c r="H133" s="316" t="s">
        <v>378</v>
      </c>
      <c r="I133" s="51">
        <v>3.37</v>
      </c>
      <c r="J133" s="182"/>
      <c r="K133" s="51"/>
      <c r="L133" s="182"/>
      <c r="M133" s="51"/>
      <c r="N133" s="182"/>
      <c r="O133" s="51"/>
      <c r="P133" s="182"/>
      <c r="Q133" s="136">
        <f t="shared" ref="Q133:Q175" si="831">SUM(AI133+BA133)</f>
        <v>0</v>
      </c>
      <c r="R133" s="421">
        <f t="shared" ref="R133:R178" si="832">SUM(AJ133+BB133)</f>
        <v>0</v>
      </c>
      <c r="S133" s="136"/>
      <c r="T133" s="136">
        <f t="shared" ref="T133:T180" si="833">I133*S133*$T$2/1000</f>
        <v>0</v>
      </c>
      <c r="U133" s="136"/>
      <c r="V133" s="136">
        <f t="shared" ref="V133:V180" si="834">I133*U133*$V$2/1000</f>
        <v>0</v>
      </c>
      <c r="W133" s="136"/>
      <c r="X133" s="136">
        <f t="shared" ref="X133:X180" si="835">I133*W133*$X$2/1000</f>
        <v>0</v>
      </c>
      <c r="Y133" s="136">
        <f t="shared" ref="Y133:Y180" si="836">SUM(S133+U133+W133)</f>
        <v>0</v>
      </c>
      <c r="Z133" s="136">
        <f t="shared" ref="Z133:Z180" si="837">SUM(T133+V133+X133)</f>
        <v>0</v>
      </c>
      <c r="AA133" s="136"/>
      <c r="AB133" s="136">
        <f t="shared" ref="AB133:AB181" si="838">K133*AA133*$AB$2/1000</f>
        <v>0</v>
      </c>
      <c r="AC133" s="136"/>
      <c r="AD133" s="136">
        <f t="shared" ref="AD133:AD180" si="839">K133*AC133*$AD$2/1000</f>
        <v>0</v>
      </c>
      <c r="AE133" s="136"/>
      <c r="AF133" s="141">
        <f>K133*AE133*$AF$2/1000</f>
        <v>0</v>
      </c>
      <c r="AG133" s="136">
        <f t="shared" ref="AG133:AG180" si="840">SUM(AA133+AC133+AE133)</f>
        <v>0</v>
      </c>
      <c r="AH133" s="136">
        <f t="shared" ref="AH133:AH180" si="841">SUM(AB133+AD133+AF133)</f>
        <v>0</v>
      </c>
      <c r="AI133" s="136">
        <f t="shared" ref="AI133:AI180" si="842">SUM(Y133+AG133)</f>
        <v>0</v>
      </c>
      <c r="AJ133" s="136">
        <f t="shared" ref="AJ133:AJ180" si="843">SUM(Z133,AH133)</f>
        <v>0</v>
      </c>
      <c r="AK133" s="136"/>
      <c r="AL133" s="136">
        <f t="shared" ref="AL133:AL180" si="844">M133*AK133*$AL$2/1000</f>
        <v>0</v>
      </c>
      <c r="AM133" s="136"/>
      <c r="AN133" s="136">
        <f t="shared" ref="AN133:AN180" si="845">M133*AM133*$AN$2/1000</f>
        <v>0</v>
      </c>
      <c r="AO133" s="136"/>
      <c r="AP133" s="136">
        <f t="shared" ref="AP133:AP157" si="846">M133*AO133*$AP$2/1000</f>
        <v>0</v>
      </c>
      <c r="AQ133" s="136">
        <f t="shared" ref="AQ133:AQ180" si="847">SUM(AK133+AM133+AO133)</f>
        <v>0</v>
      </c>
      <c r="AR133" s="136">
        <f t="shared" ref="AR133:AR180" si="848">SUM(AL133+AN133+AP133)</f>
        <v>0</v>
      </c>
      <c r="AS133" s="136"/>
      <c r="AT133" s="136">
        <f t="shared" ref="AT133:AT180" si="849">O133*AS133*$AT$2/1000</f>
        <v>0</v>
      </c>
      <c r="AU133" s="136"/>
      <c r="AV133" s="136">
        <f t="shared" ref="AV133:AV180" si="850">O133*AU133*$AV$2/1000</f>
        <v>0</v>
      </c>
      <c r="AW133" s="136"/>
      <c r="AX133" s="136">
        <f t="shared" ref="AX133:AX179" si="851">O133*AW133*$AX$2/1000</f>
        <v>0</v>
      </c>
      <c r="AY133" s="136">
        <f t="shared" ref="AY133:AY180" si="852">SUM(AS133+AU133+AW133)</f>
        <v>0</v>
      </c>
      <c r="AZ133" s="136">
        <f t="shared" ref="AZ133:AZ180" si="853">SUM(AT133+AV133+AX133)</f>
        <v>0</v>
      </c>
      <c r="BA133" s="136">
        <f t="shared" ref="BA133:BA180" si="854">SUM(AQ133+AY133)</f>
        <v>0</v>
      </c>
      <c r="BB133" s="136">
        <f t="shared" ref="BB133:BB180" si="855">SUM(AR133,AZ133)</f>
        <v>0</v>
      </c>
    </row>
    <row r="134" spans="1:54" s="301" customFormat="1" hidden="1">
      <c r="A134" s="612">
        <v>107</v>
      </c>
      <c r="B134" s="346"/>
      <c r="C134" s="346"/>
      <c r="D134" s="27"/>
      <c r="E134" s="553" t="s">
        <v>37</v>
      </c>
      <c r="F134" s="530" t="s">
        <v>141</v>
      </c>
      <c r="G134" s="530" t="s">
        <v>1169</v>
      </c>
      <c r="H134" s="355" t="s">
        <v>378</v>
      </c>
      <c r="I134" s="20">
        <v>2.9</v>
      </c>
      <c r="J134" s="178"/>
      <c r="K134" s="20"/>
      <c r="L134" s="178"/>
      <c r="M134" s="20"/>
      <c r="N134" s="178"/>
      <c r="O134" s="20"/>
      <c r="P134" s="178"/>
      <c r="Q134" s="349">
        <f t="shared" si="831"/>
        <v>0</v>
      </c>
      <c r="R134" s="417">
        <f t="shared" si="832"/>
        <v>0</v>
      </c>
      <c r="S134" s="349"/>
      <c r="T134" s="349">
        <f t="shared" si="833"/>
        <v>0</v>
      </c>
      <c r="U134" s="349"/>
      <c r="V134" s="349">
        <f t="shared" si="834"/>
        <v>0</v>
      </c>
      <c r="W134" s="349"/>
      <c r="X134" s="349">
        <f t="shared" si="835"/>
        <v>0</v>
      </c>
      <c r="Y134" s="349">
        <f t="shared" si="836"/>
        <v>0</v>
      </c>
      <c r="Z134" s="349">
        <f t="shared" si="837"/>
        <v>0</v>
      </c>
      <c r="AA134" s="349"/>
      <c r="AB134" s="349">
        <f t="shared" si="838"/>
        <v>0</v>
      </c>
      <c r="AC134" s="349"/>
      <c r="AD134" s="349">
        <f t="shared" si="839"/>
        <v>0</v>
      </c>
      <c r="AE134" s="349"/>
      <c r="AF134" s="109">
        <f t="shared" ref="AF134:AF181" si="856">K134*AE134*$AF$2/1000</f>
        <v>0</v>
      </c>
      <c r="AG134" s="349">
        <f t="shared" si="840"/>
        <v>0</v>
      </c>
      <c r="AH134" s="349">
        <f t="shared" si="841"/>
        <v>0</v>
      </c>
      <c r="AI134" s="349">
        <f t="shared" si="842"/>
        <v>0</v>
      </c>
      <c r="AJ134" s="349">
        <f t="shared" si="843"/>
        <v>0</v>
      </c>
      <c r="AK134" s="349"/>
      <c r="AL134" s="349">
        <f t="shared" si="844"/>
        <v>0</v>
      </c>
      <c r="AM134" s="349"/>
      <c r="AN134" s="349">
        <f t="shared" si="845"/>
        <v>0</v>
      </c>
      <c r="AO134" s="349"/>
      <c r="AP134" s="349">
        <f t="shared" si="846"/>
        <v>0</v>
      </c>
      <c r="AQ134" s="349">
        <f t="shared" si="847"/>
        <v>0</v>
      </c>
      <c r="AR134" s="349">
        <f t="shared" si="848"/>
        <v>0</v>
      </c>
      <c r="AS134" s="349"/>
      <c r="AT134" s="349">
        <f>O134*AS134*$AT$2/1000</f>
        <v>0</v>
      </c>
      <c r="AU134" s="349"/>
      <c r="AV134" s="349">
        <f t="shared" si="850"/>
        <v>0</v>
      </c>
      <c r="AW134" s="349"/>
      <c r="AX134" s="349">
        <f t="shared" si="851"/>
        <v>0</v>
      </c>
      <c r="AY134" s="349">
        <f t="shared" si="852"/>
        <v>0</v>
      </c>
      <c r="AZ134" s="349">
        <f t="shared" si="853"/>
        <v>0</v>
      </c>
      <c r="BA134" s="349">
        <f t="shared" si="854"/>
        <v>0</v>
      </c>
      <c r="BB134" s="349">
        <f t="shared" si="855"/>
        <v>0</v>
      </c>
    </row>
    <row r="135" spans="1:54" s="301" customFormat="1" hidden="1">
      <c r="A135" s="612">
        <v>108</v>
      </c>
      <c r="B135" s="346"/>
      <c r="C135" s="346"/>
      <c r="D135" s="27"/>
      <c r="E135" s="553" t="s">
        <v>142</v>
      </c>
      <c r="F135" s="530" t="s">
        <v>38</v>
      </c>
      <c r="G135" s="530" t="s">
        <v>1169</v>
      </c>
      <c r="H135" s="355" t="s">
        <v>378</v>
      </c>
      <c r="I135" s="20">
        <v>3.48</v>
      </c>
      <c r="J135" s="178"/>
      <c r="K135" s="20"/>
      <c r="L135" s="178"/>
      <c r="M135" s="20"/>
      <c r="N135" s="178"/>
      <c r="O135" s="20"/>
      <c r="P135" s="178"/>
      <c r="Q135" s="349">
        <f t="shared" si="831"/>
        <v>0</v>
      </c>
      <c r="R135" s="417">
        <f t="shared" si="832"/>
        <v>0</v>
      </c>
      <c r="S135" s="349"/>
      <c r="T135" s="349">
        <f t="shared" si="833"/>
        <v>0</v>
      </c>
      <c r="U135" s="349"/>
      <c r="V135" s="349">
        <f t="shared" si="834"/>
        <v>0</v>
      </c>
      <c r="W135" s="349"/>
      <c r="X135" s="349">
        <f t="shared" si="835"/>
        <v>0</v>
      </c>
      <c r="Y135" s="349">
        <f t="shared" si="836"/>
        <v>0</v>
      </c>
      <c r="Z135" s="349">
        <f t="shared" si="837"/>
        <v>0</v>
      </c>
      <c r="AA135" s="349"/>
      <c r="AB135" s="349">
        <f t="shared" si="838"/>
        <v>0</v>
      </c>
      <c r="AC135" s="349"/>
      <c r="AD135" s="349">
        <f t="shared" si="839"/>
        <v>0</v>
      </c>
      <c r="AE135" s="349"/>
      <c r="AF135" s="109">
        <f t="shared" si="856"/>
        <v>0</v>
      </c>
      <c r="AG135" s="349">
        <f t="shared" si="840"/>
        <v>0</v>
      </c>
      <c r="AH135" s="349">
        <f t="shared" si="841"/>
        <v>0</v>
      </c>
      <c r="AI135" s="349">
        <f t="shared" si="842"/>
        <v>0</v>
      </c>
      <c r="AJ135" s="349">
        <f t="shared" si="843"/>
        <v>0</v>
      </c>
      <c r="AK135" s="349"/>
      <c r="AL135" s="349">
        <f>M135*AK135*$AL$2/1000</f>
        <v>0</v>
      </c>
      <c r="AM135" s="349"/>
      <c r="AN135" s="349">
        <f t="shared" si="845"/>
        <v>0</v>
      </c>
      <c r="AO135" s="349"/>
      <c r="AP135" s="349">
        <f t="shared" si="846"/>
        <v>0</v>
      </c>
      <c r="AQ135" s="349">
        <f t="shared" si="847"/>
        <v>0</v>
      </c>
      <c r="AR135" s="349">
        <f t="shared" si="848"/>
        <v>0</v>
      </c>
      <c r="AS135" s="349"/>
      <c r="AT135" s="349">
        <f t="shared" si="849"/>
        <v>0</v>
      </c>
      <c r="AU135" s="349"/>
      <c r="AV135" s="349">
        <f t="shared" si="850"/>
        <v>0</v>
      </c>
      <c r="AW135" s="349"/>
      <c r="AX135" s="349">
        <f t="shared" si="851"/>
        <v>0</v>
      </c>
      <c r="AY135" s="349">
        <f t="shared" si="852"/>
        <v>0</v>
      </c>
      <c r="AZ135" s="349">
        <f t="shared" si="853"/>
        <v>0</v>
      </c>
      <c r="BA135" s="349">
        <f t="shared" si="854"/>
        <v>0</v>
      </c>
      <c r="BB135" s="349">
        <f t="shared" si="855"/>
        <v>0</v>
      </c>
    </row>
    <row r="136" spans="1:54" s="301" customFormat="1" hidden="1">
      <c r="A136" s="612">
        <v>109</v>
      </c>
      <c r="B136" s="346"/>
      <c r="C136" s="346"/>
      <c r="D136" s="27"/>
      <c r="E136" s="553" t="s">
        <v>143</v>
      </c>
      <c r="F136" s="530" t="s">
        <v>39</v>
      </c>
      <c r="G136" s="530" t="s">
        <v>1169</v>
      </c>
      <c r="H136" s="355" t="s">
        <v>378</v>
      </c>
      <c r="I136" s="20">
        <v>4.01</v>
      </c>
      <c r="J136" s="178"/>
      <c r="K136" s="20"/>
      <c r="L136" s="178"/>
      <c r="M136" s="20"/>
      <c r="N136" s="178"/>
      <c r="O136" s="20"/>
      <c r="P136" s="178"/>
      <c r="Q136" s="349">
        <f t="shared" si="831"/>
        <v>0</v>
      </c>
      <c r="R136" s="417">
        <f t="shared" si="832"/>
        <v>0</v>
      </c>
      <c r="S136" s="349"/>
      <c r="T136" s="349">
        <f t="shared" si="833"/>
        <v>0</v>
      </c>
      <c r="U136" s="349"/>
      <c r="V136" s="349">
        <f t="shared" si="834"/>
        <v>0</v>
      </c>
      <c r="W136" s="349"/>
      <c r="X136" s="349">
        <f t="shared" si="835"/>
        <v>0</v>
      </c>
      <c r="Y136" s="349">
        <f t="shared" si="836"/>
        <v>0</v>
      </c>
      <c r="Z136" s="349">
        <f t="shared" si="837"/>
        <v>0</v>
      </c>
      <c r="AA136" s="349"/>
      <c r="AB136" s="349">
        <f t="shared" si="838"/>
        <v>0</v>
      </c>
      <c r="AC136" s="349"/>
      <c r="AD136" s="349">
        <f t="shared" si="839"/>
        <v>0</v>
      </c>
      <c r="AE136" s="349"/>
      <c r="AF136" s="109">
        <f t="shared" si="856"/>
        <v>0</v>
      </c>
      <c r="AG136" s="349">
        <f t="shared" si="840"/>
        <v>0</v>
      </c>
      <c r="AH136" s="349">
        <f t="shared" si="841"/>
        <v>0</v>
      </c>
      <c r="AI136" s="349">
        <f t="shared" si="842"/>
        <v>0</v>
      </c>
      <c r="AJ136" s="349">
        <f t="shared" si="843"/>
        <v>0</v>
      </c>
      <c r="AK136" s="349"/>
      <c r="AL136" s="349">
        <f t="shared" si="844"/>
        <v>0</v>
      </c>
      <c r="AM136" s="349"/>
      <c r="AN136" s="349">
        <f t="shared" si="845"/>
        <v>0</v>
      </c>
      <c r="AO136" s="349"/>
      <c r="AP136" s="349">
        <f t="shared" si="846"/>
        <v>0</v>
      </c>
      <c r="AQ136" s="349">
        <f t="shared" si="847"/>
        <v>0</v>
      </c>
      <c r="AR136" s="349">
        <f t="shared" si="848"/>
        <v>0</v>
      </c>
      <c r="AS136" s="349"/>
      <c r="AT136" s="349">
        <f t="shared" si="849"/>
        <v>0</v>
      </c>
      <c r="AU136" s="349"/>
      <c r="AV136" s="349">
        <f t="shared" si="850"/>
        <v>0</v>
      </c>
      <c r="AW136" s="349"/>
      <c r="AX136" s="349">
        <f t="shared" si="851"/>
        <v>0</v>
      </c>
      <c r="AY136" s="349">
        <f t="shared" si="852"/>
        <v>0</v>
      </c>
      <c r="AZ136" s="349">
        <f t="shared" si="853"/>
        <v>0</v>
      </c>
      <c r="BA136" s="349">
        <f t="shared" si="854"/>
        <v>0</v>
      </c>
      <c r="BB136" s="349">
        <f t="shared" si="855"/>
        <v>0</v>
      </c>
    </row>
    <row r="137" spans="1:54" s="301" customFormat="1" hidden="1">
      <c r="A137" s="612">
        <v>110</v>
      </c>
      <c r="B137" s="346"/>
      <c r="C137" s="346"/>
      <c r="D137" s="27"/>
      <c r="E137" s="553" t="s">
        <v>144</v>
      </c>
      <c r="F137" s="530" t="s">
        <v>41</v>
      </c>
      <c r="G137" s="530" t="s">
        <v>1169</v>
      </c>
      <c r="H137" s="355" t="s">
        <v>378</v>
      </c>
      <c r="I137" s="20">
        <v>2</v>
      </c>
      <c r="J137" s="178"/>
      <c r="K137" s="20"/>
      <c r="L137" s="178"/>
      <c r="M137" s="20"/>
      <c r="N137" s="178"/>
      <c r="O137" s="20"/>
      <c r="P137" s="178"/>
      <c r="Q137" s="349">
        <f t="shared" si="831"/>
        <v>0</v>
      </c>
      <c r="R137" s="417">
        <f t="shared" si="832"/>
        <v>0</v>
      </c>
      <c r="S137" s="349"/>
      <c r="T137" s="349">
        <f t="shared" si="833"/>
        <v>0</v>
      </c>
      <c r="U137" s="349"/>
      <c r="V137" s="349">
        <f t="shared" si="834"/>
        <v>0</v>
      </c>
      <c r="W137" s="349"/>
      <c r="X137" s="349">
        <f t="shared" si="835"/>
        <v>0</v>
      </c>
      <c r="Y137" s="349">
        <f t="shared" si="836"/>
        <v>0</v>
      </c>
      <c r="Z137" s="349">
        <f t="shared" si="837"/>
        <v>0</v>
      </c>
      <c r="AA137" s="349"/>
      <c r="AB137" s="349">
        <f t="shared" si="838"/>
        <v>0</v>
      </c>
      <c r="AC137" s="349"/>
      <c r="AD137" s="349">
        <f t="shared" si="839"/>
        <v>0</v>
      </c>
      <c r="AE137" s="349"/>
      <c r="AF137" s="109">
        <f t="shared" si="856"/>
        <v>0</v>
      </c>
      <c r="AG137" s="349">
        <f t="shared" si="840"/>
        <v>0</v>
      </c>
      <c r="AH137" s="349">
        <f t="shared" si="841"/>
        <v>0</v>
      </c>
      <c r="AI137" s="349">
        <f t="shared" si="842"/>
        <v>0</v>
      </c>
      <c r="AJ137" s="349">
        <f t="shared" si="843"/>
        <v>0</v>
      </c>
      <c r="AK137" s="349"/>
      <c r="AL137" s="349">
        <f t="shared" si="844"/>
        <v>0</v>
      </c>
      <c r="AM137" s="349"/>
      <c r="AN137" s="349">
        <f t="shared" si="845"/>
        <v>0</v>
      </c>
      <c r="AO137" s="349"/>
      <c r="AP137" s="349">
        <f t="shared" si="846"/>
        <v>0</v>
      </c>
      <c r="AQ137" s="349">
        <f t="shared" si="847"/>
        <v>0</v>
      </c>
      <c r="AR137" s="349">
        <f t="shared" si="848"/>
        <v>0</v>
      </c>
      <c r="AS137" s="349"/>
      <c r="AT137" s="349">
        <f t="shared" si="849"/>
        <v>0</v>
      </c>
      <c r="AU137" s="349"/>
      <c r="AV137" s="349">
        <f t="shared" si="850"/>
        <v>0</v>
      </c>
      <c r="AW137" s="349"/>
      <c r="AX137" s="349">
        <f t="shared" si="851"/>
        <v>0</v>
      </c>
      <c r="AY137" s="349">
        <f t="shared" si="852"/>
        <v>0</v>
      </c>
      <c r="AZ137" s="349">
        <f t="shared" si="853"/>
        <v>0</v>
      </c>
      <c r="BA137" s="349">
        <f t="shared" si="854"/>
        <v>0</v>
      </c>
      <c r="BB137" s="349">
        <f t="shared" si="855"/>
        <v>0</v>
      </c>
    </row>
    <row r="138" spans="1:54" s="301" customFormat="1">
      <c r="A138" s="612">
        <v>111</v>
      </c>
      <c r="B138" s="346"/>
      <c r="C138" s="346"/>
      <c r="D138" s="27"/>
      <c r="E138" s="553" t="s">
        <v>145</v>
      </c>
      <c r="F138" s="530" t="s">
        <v>42</v>
      </c>
      <c r="G138" s="530" t="s">
        <v>1169</v>
      </c>
      <c r="H138" s="355" t="s">
        <v>378</v>
      </c>
      <c r="I138" s="20">
        <v>2.87</v>
      </c>
      <c r="J138" s="178"/>
      <c r="K138" s="20">
        <v>2.87</v>
      </c>
      <c r="L138" s="178"/>
      <c r="M138" s="20">
        <v>2.87</v>
      </c>
      <c r="N138" s="178"/>
      <c r="O138" s="20">
        <v>2.87</v>
      </c>
      <c r="P138" s="178"/>
      <c r="Q138" s="349">
        <f t="shared" si="831"/>
        <v>1.776</v>
      </c>
      <c r="R138" s="417">
        <f t="shared" si="832"/>
        <v>6.7530985199999991</v>
      </c>
      <c r="S138" s="349"/>
      <c r="T138" s="349">
        <f t="shared" si="833"/>
        <v>0</v>
      </c>
      <c r="U138" s="349"/>
      <c r="V138" s="349">
        <f t="shared" si="834"/>
        <v>0</v>
      </c>
      <c r="W138" s="349"/>
      <c r="X138" s="349">
        <f t="shared" si="835"/>
        <v>0</v>
      </c>
      <c r="Y138" s="349">
        <f t="shared" si="836"/>
        <v>0</v>
      </c>
      <c r="Z138" s="349">
        <f t="shared" si="837"/>
        <v>0</v>
      </c>
      <c r="AA138" s="349">
        <v>0.96</v>
      </c>
      <c r="AB138" s="349">
        <f t="shared" si="838"/>
        <v>3.6460112639999998</v>
      </c>
      <c r="AC138" s="349">
        <v>0.52800000000000002</v>
      </c>
      <c r="AD138" s="349">
        <f t="shared" si="839"/>
        <v>2.0110191023999997</v>
      </c>
      <c r="AE138" s="349"/>
      <c r="AF138" s="109">
        <f t="shared" si="856"/>
        <v>0</v>
      </c>
      <c r="AG138" s="349">
        <f t="shared" si="840"/>
        <v>1.488</v>
      </c>
      <c r="AH138" s="349">
        <f t="shared" si="841"/>
        <v>5.657030366399999</v>
      </c>
      <c r="AI138" s="349">
        <f t="shared" si="842"/>
        <v>1.488</v>
      </c>
      <c r="AJ138" s="349">
        <f t="shared" si="843"/>
        <v>5.657030366399999</v>
      </c>
      <c r="AK138" s="349"/>
      <c r="AL138" s="349">
        <f t="shared" si="844"/>
        <v>0</v>
      </c>
      <c r="AM138" s="349"/>
      <c r="AN138" s="349">
        <f t="shared" si="845"/>
        <v>0</v>
      </c>
      <c r="AO138" s="349"/>
      <c r="AP138" s="349">
        <f t="shared" si="846"/>
        <v>0</v>
      </c>
      <c r="AQ138" s="349">
        <f t="shared" si="847"/>
        <v>0</v>
      </c>
      <c r="AR138" s="349">
        <f t="shared" si="848"/>
        <v>0</v>
      </c>
      <c r="AS138" s="349">
        <v>0.14399999999999999</v>
      </c>
      <c r="AT138" s="349">
        <f t="shared" si="849"/>
        <v>0.55822142880000003</v>
      </c>
      <c r="AU138" s="349">
        <v>0.14399999999999999</v>
      </c>
      <c r="AV138" s="349">
        <f t="shared" si="850"/>
        <v>0.53784672480000006</v>
      </c>
      <c r="AW138" s="349"/>
      <c r="AX138" s="349">
        <f t="shared" si="851"/>
        <v>0</v>
      </c>
      <c r="AY138" s="349">
        <f t="shared" si="852"/>
        <v>0.28799999999999998</v>
      </c>
      <c r="AZ138" s="349">
        <f t="shared" si="853"/>
        <v>1.0960681536000001</v>
      </c>
      <c r="BA138" s="349">
        <f t="shared" si="854"/>
        <v>0.28799999999999998</v>
      </c>
      <c r="BB138" s="349">
        <f t="shared" si="855"/>
        <v>1.0960681536000001</v>
      </c>
    </row>
    <row r="139" spans="1:54" s="301" customFormat="1">
      <c r="A139" s="612">
        <v>112</v>
      </c>
      <c r="B139" s="346"/>
      <c r="C139" s="346"/>
      <c r="D139" s="27"/>
      <c r="E139" s="553" t="s">
        <v>990</v>
      </c>
      <c r="F139" s="530" t="s">
        <v>1048</v>
      </c>
      <c r="G139" s="530" t="s">
        <v>1167</v>
      </c>
      <c r="H139" s="355" t="s">
        <v>378</v>
      </c>
      <c r="I139" s="20">
        <v>12.94</v>
      </c>
      <c r="J139" s="178"/>
      <c r="K139" s="20">
        <v>12.93</v>
      </c>
      <c r="L139" s="178"/>
      <c r="M139" s="20">
        <v>12.93</v>
      </c>
      <c r="N139" s="178"/>
      <c r="O139" s="20">
        <v>12.92</v>
      </c>
      <c r="P139" s="178"/>
      <c r="Q139" s="349">
        <f t="shared" ref="Q139" si="857">SUM(AI139+BA139)</f>
        <v>162.53399999999999</v>
      </c>
      <c r="R139" s="575">
        <f t="shared" ref="R139" si="858">SUM(AJ139+BB139)</f>
        <v>2744.8621376652</v>
      </c>
      <c r="S139" s="349">
        <v>15.744</v>
      </c>
      <c r="T139" s="349">
        <f t="shared" ref="T139" si="859">I139*S139*$T$2/1000</f>
        <v>253.78113507839998</v>
      </c>
      <c r="U139" s="349">
        <v>10.368</v>
      </c>
      <c r="V139" s="349">
        <f t="shared" ref="V139" si="860">I139*U139*$V$2/1000</f>
        <v>170.95180170240002</v>
      </c>
      <c r="W139" s="349">
        <v>17.783999999999999</v>
      </c>
      <c r="X139" s="349">
        <f t="shared" ref="X139" si="861">I139*W139*$X$2/1000</f>
        <v>299.95177661280002</v>
      </c>
      <c r="Y139" s="349">
        <f t="shared" ref="Y139" si="862">SUM(S139+U139+W139)</f>
        <v>43.896000000000001</v>
      </c>
      <c r="Z139" s="349">
        <f t="shared" ref="Z139" si="863">SUM(T139+V139+X139)</f>
        <v>724.68471339360008</v>
      </c>
      <c r="AA139" s="349">
        <v>14.256</v>
      </c>
      <c r="AB139" s="349">
        <f t="shared" ref="AB139" si="864">K139*AA139*$AB$2/1000</f>
        <v>243.92768146560002</v>
      </c>
      <c r="AC139" s="349">
        <v>16.416</v>
      </c>
      <c r="AD139" s="349">
        <f t="shared" ref="AD139" si="865">K139*AC139*$AD$2/1000</f>
        <v>281.6866370592</v>
      </c>
      <c r="AE139" s="349">
        <v>10.007999999999999</v>
      </c>
      <c r="AF139" s="109">
        <f t="shared" ref="AF139" si="866">K139*AE139*$AF$2/1000</f>
        <v>168.25423479119999</v>
      </c>
      <c r="AG139" s="349">
        <f t="shared" ref="AG139" si="867">SUM(AA139+AC139+AE139)</f>
        <v>40.68</v>
      </c>
      <c r="AH139" s="349">
        <f t="shared" ref="AH139" si="868">SUM(AB139+AD139+AF139)</f>
        <v>693.86855331599997</v>
      </c>
      <c r="AI139" s="349">
        <f t="shared" ref="AI139" si="869">SUM(Y139+AG139)</f>
        <v>84.575999999999993</v>
      </c>
      <c r="AJ139" s="349">
        <f t="shared" ref="AJ139" si="870">SUM(Z139,AH139)</f>
        <v>1418.5532667095999</v>
      </c>
      <c r="AK139" s="349">
        <v>4.32</v>
      </c>
      <c r="AL139" s="349">
        <f t="shared" ref="AL139" si="871">M139*AK139*$AL$2/1000</f>
        <v>71.432374608000003</v>
      </c>
      <c r="AM139" s="349">
        <v>13.512</v>
      </c>
      <c r="AN139" s="349">
        <f t="shared" ref="AN139" si="872">M139*AM139*$AN$2/1000</f>
        <v>231.1048525464</v>
      </c>
      <c r="AO139" s="349">
        <v>14.223000000000001</v>
      </c>
      <c r="AP139" s="349">
        <f t="shared" ref="AP139" si="873">M139*AO139*$AP$2/1000</f>
        <v>245.290341582</v>
      </c>
      <c r="AQ139" s="349">
        <f t="shared" ref="AQ139" si="874">SUM(AK139+AM139+AO139)</f>
        <v>32.055</v>
      </c>
      <c r="AR139" s="349">
        <f t="shared" ref="AR139" si="875">SUM(AL139+AN139+AP139)</f>
        <v>547.82756873640005</v>
      </c>
      <c r="AS139" s="349">
        <v>10.776</v>
      </c>
      <c r="AT139" s="349">
        <f t="shared" ref="AT139" si="876">O139*AS139*$AT$2/1000</f>
        <v>188.05384240320001</v>
      </c>
      <c r="AU139" s="349">
        <v>21.047999999999998</v>
      </c>
      <c r="AV139" s="349">
        <f t="shared" ref="AV139" si="877">O139*AU139*$AV$2/1000</f>
        <v>353.90564362560002</v>
      </c>
      <c r="AW139" s="349">
        <f>10.623+3.456</f>
        <v>14.078999999999999</v>
      </c>
      <c r="AX139" s="349">
        <f t="shared" ref="AX139" si="878">O139*AW139*$AX$2/1000</f>
        <v>236.52181619039999</v>
      </c>
      <c r="AY139" s="349">
        <f t="shared" ref="AY139" si="879">SUM(AS139+AU139+AW139)</f>
        <v>45.902999999999999</v>
      </c>
      <c r="AZ139" s="349">
        <f t="shared" ref="AZ139" si="880">SUM(AT139+AV139+AX139)</f>
        <v>778.48130221919996</v>
      </c>
      <c r="BA139" s="349">
        <f t="shared" ref="BA139" si="881">SUM(AQ139+AY139)</f>
        <v>77.957999999999998</v>
      </c>
      <c r="BB139" s="349">
        <f t="shared" ref="BB139" si="882">SUM(AR139,AZ139)</f>
        <v>1326.3088709556</v>
      </c>
    </row>
    <row r="140" spans="1:54" s="301" customFormat="1" hidden="1">
      <c r="A140" s="612">
        <v>113</v>
      </c>
      <c r="B140" s="346"/>
      <c r="C140" s="25"/>
      <c r="D140" s="27"/>
      <c r="E140" s="553" t="s">
        <v>60</v>
      </c>
      <c r="F140" s="530" t="s">
        <v>146</v>
      </c>
      <c r="G140" s="530" t="s">
        <v>1170</v>
      </c>
      <c r="H140" s="355" t="s">
        <v>378</v>
      </c>
      <c r="I140" s="20"/>
      <c r="J140" s="178"/>
      <c r="K140" s="20"/>
      <c r="L140" s="178"/>
      <c r="M140" s="20"/>
      <c r="N140" s="178"/>
      <c r="O140" s="20"/>
      <c r="P140" s="178"/>
      <c r="Q140" s="349">
        <f>SUM(AI140+BA140)</f>
        <v>0</v>
      </c>
      <c r="R140" s="417">
        <f>SUM(AJ140+BB140)</f>
        <v>0</v>
      </c>
      <c r="S140" s="349"/>
      <c r="T140" s="349">
        <f>I140*S140*$T$2/1000</f>
        <v>0</v>
      </c>
      <c r="U140" s="349"/>
      <c r="V140" s="349">
        <f>I140*U140*$V$2/1000</f>
        <v>0</v>
      </c>
      <c r="W140" s="349"/>
      <c r="X140" s="349">
        <f>I140*W140*$X$2/1000</f>
        <v>0</v>
      </c>
      <c r="Y140" s="349">
        <f>SUM(S140+U140+W140)</f>
        <v>0</v>
      </c>
      <c r="Z140" s="349">
        <f>SUM(T140+V140+X140)</f>
        <v>0</v>
      </c>
      <c r="AA140" s="349"/>
      <c r="AB140" s="349">
        <f t="shared" si="838"/>
        <v>0</v>
      </c>
      <c r="AC140" s="349"/>
      <c r="AD140" s="349">
        <f>K140*AC140*$AD$2/1000</f>
        <v>0</v>
      </c>
      <c r="AE140" s="349"/>
      <c r="AF140" s="109">
        <f>K140*AE140*$AF$2/1000</f>
        <v>0</v>
      </c>
      <c r="AG140" s="349">
        <f>SUM(AA140+AC140+AE140)</f>
        <v>0</v>
      </c>
      <c r="AH140" s="349">
        <f>SUM(AB140+AD140+AF140)</f>
        <v>0</v>
      </c>
      <c r="AI140" s="349">
        <f>SUM(Y140+AG140)</f>
        <v>0</v>
      </c>
      <c r="AJ140" s="349">
        <f>SUM(Z140,AH140)</f>
        <v>0</v>
      </c>
      <c r="AK140" s="349"/>
      <c r="AL140" s="349">
        <f>M140*AK140*$AL$2/1000</f>
        <v>0</v>
      </c>
      <c r="AM140" s="349"/>
      <c r="AN140" s="349">
        <f>M140*AM140*$AN$2/1000</f>
        <v>0</v>
      </c>
      <c r="AO140" s="349"/>
      <c r="AP140" s="349">
        <f>M140*AO140*$AP$2/1000</f>
        <v>0</v>
      </c>
      <c r="AQ140" s="349">
        <f>SUM(AK140+AM140+AO140)</f>
        <v>0</v>
      </c>
      <c r="AR140" s="349">
        <f>SUM(AL140+AN140+AP140)</f>
        <v>0</v>
      </c>
      <c r="AS140" s="349"/>
      <c r="AT140" s="349">
        <f>O140*AS140*$AT$2/1000</f>
        <v>0</v>
      </c>
      <c r="AU140" s="349"/>
      <c r="AV140" s="349">
        <f>O140*AU140*$AV$2/1000</f>
        <v>0</v>
      </c>
      <c r="AW140" s="349"/>
      <c r="AX140" s="349">
        <f>O140*AW140*$AX$2/1000</f>
        <v>0</v>
      </c>
      <c r="AY140" s="349">
        <f>SUM(AS140+AU140+AW140)</f>
        <v>0</v>
      </c>
      <c r="AZ140" s="349">
        <f>SUM(AT140+AV140+AX140)</f>
        <v>0</v>
      </c>
      <c r="BA140" s="349">
        <f>SUM(AQ140+AY140)</f>
        <v>0</v>
      </c>
      <c r="BB140" s="349">
        <f>SUM(AR140,AZ140)</f>
        <v>0</v>
      </c>
    </row>
    <row r="141" spans="1:54" s="301" customFormat="1" hidden="1">
      <c r="A141" s="612">
        <v>114</v>
      </c>
      <c r="B141" s="346"/>
      <c r="C141" s="346"/>
      <c r="D141" s="27"/>
      <c r="E141" s="553" t="s">
        <v>948</v>
      </c>
      <c r="F141" s="530" t="s">
        <v>947</v>
      </c>
      <c r="G141" s="530" t="s">
        <v>1170</v>
      </c>
      <c r="H141" s="355" t="s">
        <v>378</v>
      </c>
      <c r="I141" s="20"/>
      <c r="J141" s="178"/>
      <c r="K141" s="20"/>
      <c r="L141" s="178"/>
      <c r="M141" s="20"/>
      <c r="N141" s="178"/>
      <c r="O141" s="20"/>
      <c r="P141" s="178"/>
      <c r="Q141" s="349">
        <f t="shared" ref="Q141" si="883">SUM(AI141+BA141)</f>
        <v>0</v>
      </c>
      <c r="R141" s="417">
        <f t="shared" ref="R141" si="884">SUM(AJ141+BB141)</f>
        <v>0</v>
      </c>
      <c r="S141" s="349"/>
      <c r="T141" s="349">
        <f t="shared" ref="T141" si="885">I141*S141*$T$2/1000</f>
        <v>0</v>
      </c>
      <c r="U141" s="349"/>
      <c r="V141" s="349">
        <f t="shared" ref="V141" si="886">I141*U141*$V$2/1000</f>
        <v>0</v>
      </c>
      <c r="W141" s="349"/>
      <c r="X141" s="349">
        <f t="shared" ref="X141" si="887">I141*W141*$X$2/1000</f>
        <v>0</v>
      </c>
      <c r="Y141" s="349">
        <f t="shared" ref="Y141" si="888">SUM(S141+U141+W141)</f>
        <v>0</v>
      </c>
      <c r="Z141" s="349">
        <f t="shared" ref="Z141" si="889">SUM(T141+V141+X141)</f>
        <v>0</v>
      </c>
      <c r="AA141" s="349"/>
      <c r="AB141" s="349">
        <f t="shared" ref="AB141" si="890">K141*AA141*$AB$2/1000</f>
        <v>0</v>
      </c>
      <c r="AC141" s="349"/>
      <c r="AD141" s="349">
        <f t="shared" ref="AD141" si="891">K141*AC141*$AD$2/1000</f>
        <v>0</v>
      </c>
      <c r="AE141" s="349"/>
      <c r="AF141" s="109">
        <f t="shared" ref="AF141" si="892">K141*AE141*$AF$2/1000</f>
        <v>0</v>
      </c>
      <c r="AG141" s="349">
        <f t="shared" ref="AG141" si="893">SUM(AA141+AC141+AE141)</f>
        <v>0</v>
      </c>
      <c r="AH141" s="349">
        <f t="shared" ref="AH141" si="894">SUM(AB141+AD141+AF141)</f>
        <v>0</v>
      </c>
      <c r="AI141" s="349">
        <f t="shared" ref="AI141" si="895">SUM(Y141+AG141)</f>
        <v>0</v>
      </c>
      <c r="AJ141" s="349">
        <f t="shared" ref="AJ141" si="896">SUM(Z141,AH141)</f>
        <v>0</v>
      </c>
      <c r="AK141" s="349"/>
      <c r="AL141" s="349">
        <f t="shared" ref="AL141" si="897">M141*AK141*$AL$2/1000</f>
        <v>0</v>
      </c>
      <c r="AM141" s="349"/>
      <c r="AN141" s="349">
        <f t="shared" ref="AN141" si="898">M141*AM141*$AN$2/1000</f>
        <v>0</v>
      </c>
      <c r="AO141" s="349"/>
      <c r="AP141" s="349">
        <f t="shared" ref="AP141" si="899">M141*AO141*$AP$2/1000</f>
        <v>0</v>
      </c>
      <c r="AQ141" s="349">
        <f t="shared" ref="AQ141" si="900">SUM(AK141+AM141+AO141)</f>
        <v>0</v>
      </c>
      <c r="AR141" s="349">
        <f t="shared" ref="AR141" si="901">SUM(AL141+AN141+AP141)</f>
        <v>0</v>
      </c>
      <c r="AS141" s="349"/>
      <c r="AT141" s="349">
        <f>O141*AS141*$AT$2/1000</f>
        <v>0</v>
      </c>
      <c r="AU141" s="349"/>
      <c r="AV141" s="349">
        <f t="shared" ref="AV141" si="902">O141*AU141*$AV$2/1000</f>
        <v>0</v>
      </c>
      <c r="AW141" s="349"/>
      <c r="AX141" s="349">
        <f t="shared" ref="AX141" si="903">O141*AW141*$AX$2/1000</f>
        <v>0</v>
      </c>
      <c r="AY141" s="349">
        <f t="shared" ref="AY141" si="904">SUM(AS141+AU141+AW141)</f>
        <v>0</v>
      </c>
      <c r="AZ141" s="349">
        <f t="shared" ref="AZ141" si="905">SUM(AT141+AV141+AX141)</f>
        <v>0</v>
      </c>
      <c r="BA141" s="349">
        <f t="shared" ref="BA141" si="906">SUM(AQ141+AY141)</f>
        <v>0</v>
      </c>
      <c r="BB141" s="349">
        <f t="shared" ref="BB141" si="907">SUM(AR141,AZ141)</f>
        <v>0</v>
      </c>
    </row>
    <row r="142" spans="1:54" s="301" customFormat="1" ht="12.75" customHeight="1">
      <c r="A142" s="612">
        <v>115</v>
      </c>
      <c r="B142" s="346"/>
      <c r="C142" s="25"/>
      <c r="D142" s="27"/>
      <c r="E142" s="553" t="s">
        <v>147</v>
      </c>
      <c r="F142" s="530" t="s">
        <v>148</v>
      </c>
      <c r="G142" s="530" t="s">
        <v>1170</v>
      </c>
      <c r="H142" s="355" t="s">
        <v>378</v>
      </c>
      <c r="I142" s="20">
        <v>8.6999999999999993</v>
      </c>
      <c r="J142" s="178"/>
      <c r="K142" s="20">
        <v>8.6999999999999993</v>
      </c>
      <c r="L142" s="178"/>
      <c r="M142" s="20">
        <v>8.6999999999999993</v>
      </c>
      <c r="N142" s="178"/>
      <c r="O142" s="20">
        <v>8.6999999999999993</v>
      </c>
      <c r="P142" s="178"/>
      <c r="Q142" s="349">
        <f>SUM(AI142+BA142)</f>
        <v>0</v>
      </c>
      <c r="R142" s="417">
        <f>SUM(AJ142+BB142)</f>
        <v>0</v>
      </c>
      <c r="S142" s="349"/>
      <c r="T142" s="349">
        <f>I142*S142*$T$2/1000</f>
        <v>0</v>
      </c>
      <c r="U142" s="349"/>
      <c r="V142" s="349">
        <f>I142*U142*$V$2/1000</f>
        <v>0</v>
      </c>
      <c r="W142" s="349"/>
      <c r="X142" s="349">
        <f>I142*W142*$X$2/1000</f>
        <v>0</v>
      </c>
      <c r="Y142" s="349">
        <f>SUM(S142+U142+W142)</f>
        <v>0</v>
      </c>
      <c r="Z142" s="349">
        <f>SUM(T142+V142+X142)</f>
        <v>0</v>
      </c>
      <c r="AA142" s="349"/>
      <c r="AB142" s="349">
        <f t="shared" si="838"/>
        <v>0</v>
      </c>
      <c r="AC142" s="349"/>
      <c r="AD142" s="349">
        <f>K142*AC142*$AD$2/1000</f>
        <v>0</v>
      </c>
      <c r="AE142" s="349"/>
      <c r="AF142" s="109">
        <f>K142*AE142*$AF$2/1000</f>
        <v>0</v>
      </c>
      <c r="AG142" s="349">
        <f>SUM(AA142+AC142+AE142)</f>
        <v>0</v>
      </c>
      <c r="AH142" s="349">
        <f>SUM(AB142+AD142+AF142)</f>
        <v>0</v>
      </c>
      <c r="AI142" s="349">
        <f>SUM(Y142+AG142)</f>
        <v>0</v>
      </c>
      <c r="AJ142" s="349">
        <f>SUM(Z142,AH142)</f>
        <v>0</v>
      </c>
      <c r="AK142" s="349"/>
      <c r="AL142" s="349">
        <f>M142*AK142*$AL$2/1000</f>
        <v>0</v>
      </c>
      <c r="AM142" s="349"/>
      <c r="AN142" s="349">
        <f>M142*AM142*$AN$2/1000</f>
        <v>0</v>
      </c>
      <c r="AO142" s="349"/>
      <c r="AP142" s="349">
        <f>M142*AO142*$AP$2/1000</f>
        <v>0</v>
      </c>
      <c r="AQ142" s="349">
        <f>SUM(AK142+AM142+AO142)</f>
        <v>0</v>
      </c>
      <c r="AR142" s="349">
        <f>SUM(AL142+AN142+AP142)</f>
        <v>0</v>
      </c>
      <c r="AS142" s="349"/>
      <c r="AT142" s="349">
        <f>O142*AS142*$AT$2/1000</f>
        <v>0</v>
      </c>
      <c r="AU142" s="349"/>
      <c r="AV142" s="349">
        <f>O142*AU142*$AV$2/1000</f>
        <v>0</v>
      </c>
      <c r="AW142" s="349"/>
      <c r="AX142" s="349">
        <f>O142*AW142*$AX$2/1000</f>
        <v>0</v>
      </c>
      <c r="AY142" s="349">
        <f>SUM(AS142+AU142+AW142)</f>
        <v>0</v>
      </c>
      <c r="AZ142" s="349">
        <f>SUM(AT142+AV142+AX142)</f>
        <v>0</v>
      </c>
      <c r="BA142" s="349">
        <f>SUM(AQ142+AY142)</f>
        <v>0</v>
      </c>
      <c r="BB142" s="349">
        <f>SUM(AR142,AZ142)</f>
        <v>0</v>
      </c>
    </row>
    <row r="143" spans="1:54" s="344" customFormat="1">
      <c r="B143" s="557"/>
      <c r="C143" s="557"/>
      <c r="D143" s="557"/>
      <c r="E143" s="553" t="s">
        <v>2001</v>
      </c>
      <c r="F143" s="24" t="s">
        <v>2002</v>
      </c>
      <c r="G143" s="530" t="s">
        <v>1166</v>
      </c>
      <c r="H143" s="355" t="s">
        <v>378</v>
      </c>
      <c r="I143" s="554">
        <v>16.7</v>
      </c>
      <c r="J143" s="115"/>
      <c r="K143" s="554">
        <v>16.690000000000001</v>
      </c>
      <c r="L143" s="183"/>
      <c r="M143" s="554">
        <v>16.690000000000001</v>
      </c>
      <c r="N143" s="183"/>
      <c r="O143" s="554">
        <v>16.489999999999998</v>
      </c>
      <c r="P143" s="115"/>
      <c r="Q143" s="349">
        <f t="shared" ref="Q143:Q146" si="908">SUM(AI143+BA143)</f>
        <v>25.634</v>
      </c>
      <c r="R143" s="417">
        <f t="shared" ref="R143:R146" si="909">SUM(AJ143+BB143)</f>
        <v>555.67311068080005</v>
      </c>
      <c r="S143" s="349">
        <v>3.7440000000000002</v>
      </c>
      <c r="T143" s="349">
        <f>I143*S143*$T$2/1000</f>
        <v>77.886518112000005</v>
      </c>
      <c r="U143" s="349">
        <v>1.3919999999999999</v>
      </c>
      <c r="V143" s="350">
        <f>I143*U143*$V$2/1000</f>
        <v>29.621027807999997</v>
      </c>
      <c r="W143" s="352">
        <v>2.544</v>
      </c>
      <c r="X143" s="353">
        <f>I143*W143*$X$2/1000</f>
        <v>55.375962864000002</v>
      </c>
      <c r="Y143" s="351">
        <f t="shared" ref="Y143:Y146" si="910">SUM(S143+U143+W143)</f>
        <v>7.68</v>
      </c>
      <c r="Z143" s="350">
        <f t="shared" ref="Z143:Z146" si="911">SUM(T143+V143+X143)</f>
        <v>162.88350878400001</v>
      </c>
      <c r="AA143" s="352">
        <v>1.9219999999999999</v>
      </c>
      <c r="AB143" s="353">
        <f>K143*AA143*$AB$2/1000</f>
        <v>42.449697157599999</v>
      </c>
      <c r="AC143" s="352">
        <v>0.24</v>
      </c>
      <c r="AD143" s="350">
        <f>K143*AC143*$AD$2/1000</f>
        <v>5.3157917040000005</v>
      </c>
      <c r="AE143" s="352">
        <v>1.008</v>
      </c>
      <c r="AF143" s="353">
        <f t="shared" ref="AF143:AF146" si="912">K143*AE143*$AF$2/1000</f>
        <v>21.874445409600003</v>
      </c>
      <c r="AG143" s="351">
        <f t="shared" ref="AG143:AG146" si="913">SUM(AA143+AC143+AE143)</f>
        <v>3.17</v>
      </c>
      <c r="AH143" s="349">
        <f t="shared" ref="AH143:AH146" si="914">SUM(AB143+AD143+AF143)</f>
        <v>69.639934271200005</v>
      </c>
      <c r="AI143" s="349">
        <f t="shared" ref="AI143:AI146" si="915">SUM(Y143+AG143)</f>
        <v>10.85</v>
      </c>
      <c r="AJ143" s="350">
        <f t="shared" ref="AJ143:AJ146" si="916">SUM(Z143,AH143)</f>
        <v>232.5234430552</v>
      </c>
      <c r="AK143" s="352">
        <v>0.76800000000000002</v>
      </c>
      <c r="AL143" s="350">
        <f t="shared" ref="AL143:AL146" si="917">M143*AK143*$AL$2/1000</f>
        <v>16.391940633600001</v>
      </c>
      <c r="AM143" s="354">
        <v>7.4880000000000004</v>
      </c>
      <c r="AN143" s="350">
        <f t="shared" ref="AN143:AN146" si="918">M143*AM143*$AN$2/1000</f>
        <v>165.31530986880003</v>
      </c>
      <c r="AO143" s="352">
        <v>1.776</v>
      </c>
      <c r="AP143" s="353">
        <f t="shared" ref="AP143:AP146" si="919">M143*AO143*$AP$2/1000</f>
        <v>39.535752672000001</v>
      </c>
      <c r="AQ143" s="351">
        <f t="shared" ref="AQ143:AQ146" si="920">SUM(AK143+AM143+AO143)</f>
        <v>10.032</v>
      </c>
      <c r="AR143" s="349">
        <f t="shared" ref="AR143:AR146" si="921">SUM(AL143+AN143+AP143)</f>
        <v>221.24300317440003</v>
      </c>
      <c r="AS143" s="349"/>
      <c r="AT143" s="350">
        <f t="shared" ref="AT143:AT146" si="922">O143*AS143*$AT$2/1000</f>
        <v>0</v>
      </c>
      <c r="AU143" s="352">
        <v>0.86399999999999999</v>
      </c>
      <c r="AV143" s="350">
        <f t="shared" ref="AV143:AV146" si="923">O143*AU143*$AV$2/1000</f>
        <v>18.5416567776</v>
      </c>
      <c r="AW143" s="352">
        <v>3.8879999999999999</v>
      </c>
      <c r="AX143" s="353">
        <f t="shared" ref="AX143:AX146" si="924">O143*AW143*$AX$2/1000</f>
        <v>83.36500767359999</v>
      </c>
      <c r="AY143" s="351">
        <f t="shared" ref="AY143:AY146" si="925">SUM(AS143+AU143+AW143)</f>
        <v>4.7519999999999998</v>
      </c>
      <c r="AZ143" s="349">
        <f t="shared" ref="AZ143:AZ146" si="926">SUM(AT143+AV143+AX143)</f>
        <v>101.90666445119999</v>
      </c>
      <c r="BA143" s="349">
        <f t="shared" ref="BA143:BA146" si="927">SUM(AQ143+AY143)</f>
        <v>14.783999999999999</v>
      </c>
      <c r="BB143" s="349">
        <f t="shared" ref="BB143:BB146" si="928">SUM(AR143,AZ143)</f>
        <v>323.14966762560005</v>
      </c>
    </row>
    <row r="144" spans="1:54" s="551" customFormat="1">
      <c r="A144" s="612">
        <v>119</v>
      </c>
      <c r="B144" s="557"/>
      <c r="C144" s="557"/>
      <c r="D144" s="557"/>
      <c r="E144" s="1064" t="s">
        <v>2204</v>
      </c>
      <c r="F144" s="1065" t="s">
        <v>2002</v>
      </c>
      <c r="G144" s="530" t="s">
        <v>1169</v>
      </c>
      <c r="H144" s="355" t="s">
        <v>380</v>
      </c>
      <c r="I144" s="20">
        <v>16.7</v>
      </c>
      <c r="J144" s="178"/>
      <c r="K144" s="20">
        <v>16.690000000000001</v>
      </c>
      <c r="L144" s="178"/>
      <c r="M144" s="20">
        <v>16.690000000000001</v>
      </c>
      <c r="N144" s="178"/>
      <c r="O144" s="20">
        <v>16.690000000000001</v>
      </c>
      <c r="P144" s="178"/>
      <c r="Q144" s="349">
        <f t="shared" ref="Q144:Q145" si="929">SUM(AI144+BA144)</f>
        <v>79.60799999999999</v>
      </c>
      <c r="R144" s="417">
        <f t="shared" ref="R144:R145" si="930">SUM(AJ144+BB144)</f>
        <v>1732.3020607727999</v>
      </c>
      <c r="S144" s="349">
        <v>4.92</v>
      </c>
      <c r="T144" s="349">
        <f t="shared" ref="T144:T145" si="931">I144*S144*$T$2/1000</f>
        <v>102.35087316000001</v>
      </c>
      <c r="U144" s="349">
        <v>9.9120000000000008</v>
      </c>
      <c r="V144" s="349">
        <f t="shared" ref="V144:V145" si="932">I144*U144*$V$2/1000</f>
        <v>210.92214628800002</v>
      </c>
      <c r="W144" s="349">
        <v>14.808</v>
      </c>
      <c r="X144" s="349">
        <f t="shared" ref="X144:X145" si="933">I144*W144*$X$2/1000</f>
        <v>322.32989704800002</v>
      </c>
      <c r="Y144" s="349">
        <f t="shared" ref="Y144:Y145" si="934">SUM(S144+U144+W144)</f>
        <v>29.64</v>
      </c>
      <c r="Z144" s="349">
        <f t="shared" ref="Z144:Z145" si="935">SUM(T144+V144+X144)</f>
        <v>635.60291649600003</v>
      </c>
      <c r="AA144" s="349">
        <v>17.28</v>
      </c>
      <c r="AB144" s="349">
        <f t="shared" ref="AB144:AB145" si="936">K144*AA144*$AB$2/1000</f>
        <v>381.64972262400005</v>
      </c>
      <c r="AC144" s="349">
        <v>19.007999999999999</v>
      </c>
      <c r="AD144" s="349">
        <f t="shared" ref="AD144:AD145" si="937">K144*AC144*$AD$2/1000</f>
        <v>421.01070295679995</v>
      </c>
      <c r="AE144" s="349">
        <v>5.76</v>
      </c>
      <c r="AF144" s="109">
        <f t="shared" ref="AF144:AF145" si="938">K144*AE144*$AF$2/1000</f>
        <v>124.99683091200001</v>
      </c>
      <c r="AG144" s="349">
        <f t="shared" ref="AG144:AG145" si="939">SUM(AA144+AC144+AE144)</f>
        <v>42.047999999999995</v>
      </c>
      <c r="AH144" s="349">
        <f t="shared" ref="AH144:AH145" si="940">SUM(AB144+AD144+AF144)</f>
        <v>927.65725649279989</v>
      </c>
      <c r="AI144" s="349">
        <f t="shared" ref="AI144:AI145" si="941">SUM(Y144+AG144)</f>
        <v>71.687999999999988</v>
      </c>
      <c r="AJ144" s="349">
        <f t="shared" ref="AJ144:AJ145" si="942">SUM(Z144,AH144)</f>
        <v>1563.2601729887999</v>
      </c>
      <c r="AK144" s="349">
        <v>7.92</v>
      </c>
      <c r="AL144" s="349">
        <f t="shared" ref="AL144:AL145" si="943">M144*AK144*$AL$2/1000</f>
        <v>169.04188778399998</v>
      </c>
      <c r="AM144" s="349"/>
      <c r="AN144" s="349">
        <f t="shared" ref="AN144:AN145" si="944">M144*AM144*$AN$2/1000</f>
        <v>0</v>
      </c>
      <c r="AO144" s="349"/>
      <c r="AP144" s="349">
        <f t="shared" ref="AP144:AP145" si="945">M144*AO144*$AP$2/1000</f>
        <v>0</v>
      </c>
      <c r="AQ144" s="349">
        <f t="shared" ref="AQ144:AQ145" si="946">SUM(AK144+AM144+AO144)</f>
        <v>7.92</v>
      </c>
      <c r="AR144" s="349">
        <f t="shared" ref="AR144:AR145" si="947">SUM(AL144+AN144+AP144)</f>
        <v>169.04188778399998</v>
      </c>
      <c r="AS144" s="349"/>
      <c r="AT144" s="349">
        <f t="shared" ref="AT144:AT145" si="948">O144*AS144*$AT$2/1000</f>
        <v>0</v>
      </c>
      <c r="AU144" s="349"/>
      <c r="AV144" s="349">
        <f t="shared" ref="AV144:AV145" si="949">O144*AU144*$AV$2/1000</f>
        <v>0</v>
      </c>
      <c r="AW144" s="349"/>
      <c r="AX144" s="349">
        <f t="shared" ref="AX144:AX145" si="950">O144*AW144*$AX$2/1000</f>
        <v>0</v>
      </c>
      <c r="AY144" s="349">
        <f t="shared" ref="AY144:AY145" si="951">SUM(AS144+AU144+AW144)</f>
        <v>0</v>
      </c>
      <c r="AZ144" s="349">
        <f t="shared" ref="AZ144:AZ145" si="952">SUM(AT144+AV144+AX144)</f>
        <v>0</v>
      </c>
      <c r="BA144" s="349">
        <f t="shared" ref="BA144:BA145" si="953">SUM(AQ144+AY144)</f>
        <v>7.92</v>
      </c>
      <c r="BB144" s="349">
        <f t="shared" ref="BB144:BB145" si="954">SUM(AR144,AZ144)</f>
        <v>169.04188778399998</v>
      </c>
    </row>
    <row r="145" spans="1:54" s="551" customFormat="1">
      <c r="A145" s="612">
        <v>119</v>
      </c>
      <c r="B145" s="557"/>
      <c r="C145" s="557"/>
      <c r="D145" s="557"/>
      <c r="E145" s="1064" t="s">
        <v>2204</v>
      </c>
      <c r="F145" s="1065" t="s">
        <v>2002</v>
      </c>
      <c r="G145" s="530" t="s">
        <v>1169</v>
      </c>
      <c r="H145" s="355" t="s">
        <v>379</v>
      </c>
      <c r="I145" s="20"/>
      <c r="J145" s="178"/>
      <c r="K145" s="20"/>
      <c r="L145" s="178"/>
      <c r="M145" s="20">
        <v>16.489999999999998</v>
      </c>
      <c r="N145" s="178"/>
      <c r="O145" s="20">
        <v>16.489999999999998</v>
      </c>
      <c r="P145" s="178"/>
      <c r="Q145" s="349">
        <f t="shared" si="929"/>
        <v>40.967999999999996</v>
      </c>
      <c r="R145" s="417">
        <f t="shared" si="930"/>
        <v>893.61379560959995</v>
      </c>
      <c r="S145" s="349"/>
      <c r="T145" s="349">
        <f t="shared" si="931"/>
        <v>0</v>
      </c>
      <c r="U145" s="349"/>
      <c r="V145" s="349">
        <f t="shared" si="932"/>
        <v>0</v>
      </c>
      <c r="W145" s="349"/>
      <c r="X145" s="349">
        <f t="shared" si="933"/>
        <v>0</v>
      </c>
      <c r="Y145" s="349">
        <f t="shared" si="934"/>
        <v>0</v>
      </c>
      <c r="Z145" s="349">
        <f t="shared" si="935"/>
        <v>0</v>
      </c>
      <c r="AA145" s="349"/>
      <c r="AB145" s="349">
        <f t="shared" si="936"/>
        <v>0</v>
      </c>
      <c r="AC145" s="349"/>
      <c r="AD145" s="349">
        <f t="shared" si="937"/>
        <v>0</v>
      </c>
      <c r="AE145" s="349"/>
      <c r="AF145" s="109">
        <f t="shared" si="938"/>
        <v>0</v>
      </c>
      <c r="AG145" s="349">
        <f t="shared" si="939"/>
        <v>0</v>
      </c>
      <c r="AH145" s="349">
        <f t="shared" si="940"/>
        <v>0</v>
      </c>
      <c r="AI145" s="349">
        <f t="shared" si="941"/>
        <v>0</v>
      </c>
      <c r="AJ145" s="349">
        <f t="shared" si="942"/>
        <v>0</v>
      </c>
      <c r="AK145" s="349"/>
      <c r="AL145" s="349">
        <f t="shared" si="943"/>
        <v>0</v>
      </c>
      <c r="AM145" s="349"/>
      <c r="AN145" s="349">
        <f t="shared" si="944"/>
        <v>0</v>
      </c>
      <c r="AO145" s="349">
        <v>19.367999999999999</v>
      </c>
      <c r="AP145" s="349">
        <f t="shared" si="945"/>
        <v>425.986803216</v>
      </c>
      <c r="AQ145" s="349">
        <f t="shared" si="946"/>
        <v>19.367999999999999</v>
      </c>
      <c r="AR145" s="349">
        <f t="shared" si="947"/>
        <v>425.986803216</v>
      </c>
      <c r="AS145" s="349">
        <v>5.1840000000000002</v>
      </c>
      <c r="AT145" s="349">
        <f t="shared" si="948"/>
        <v>115.46430975359998</v>
      </c>
      <c r="AU145" s="349">
        <v>9.5039999999999996</v>
      </c>
      <c r="AV145" s="349">
        <f t="shared" si="949"/>
        <v>203.95822455360002</v>
      </c>
      <c r="AW145" s="349">
        <v>6.9119999999999999</v>
      </c>
      <c r="AX145" s="349">
        <f t="shared" si="950"/>
        <v>148.20445808639997</v>
      </c>
      <c r="AY145" s="349">
        <f t="shared" si="951"/>
        <v>21.599999999999998</v>
      </c>
      <c r="AZ145" s="349">
        <f t="shared" si="952"/>
        <v>467.62699239359995</v>
      </c>
      <c r="BA145" s="349">
        <f t="shared" si="953"/>
        <v>40.967999999999996</v>
      </c>
      <c r="BB145" s="349">
        <f t="shared" si="954"/>
        <v>893.61379560959995</v>
      </c>
    </row>
    <row r="146" spans="1:54" s="551" customFormat="1">
      <c r="A146" s="612">
        <v>119</v>
      </c>
      <c r="B146" s="557"/>
      <c r="C146" s="557"/>
      <c r="D146" s="557"/>
      <c r="E146" s="553" t="s">
        <v>2109</v>
      </c>
      <c r="F146" s="24" t="s">
        <v>2002</v>
      </c>
      <c r="G146" s="530" t="s">
        <v>1169</v>
      </c>
      <c r="H146" s="355" t="s">
        <v>380</v>
      </c>
      <c r="I146" s="20">
        <v>16.7</v>
      </c>
      <c r="J146" s="178"/>
      <c r="K146" s="20">
        <v>16.690000000000001</v>
      </c>
      <c r="L146" s="178"/>
      <c r="M146" s="20">
        <v>16.690000000000001</v>
      </c>
      <c r="N146" s="178"/>
      <c r="O146" s="20">
        <v>16.489999999999998</v>
      </c>
      <c r="P146" s="178"/>
      <c r="Q146" s="349">
        <f t="shared" si="908"/>
        <v>3.82</v>
      </c>
      <c r="R146" s="417">
        <f t="shared" si="909"/>
        <v>79.952943219200009</v>
      </c>
      <c r="S146" s="349">
        <v>2.8079999999999998</v>
      </c>
      <c r="T146" s="349">
        <f t="shared" ref="T146" si="955">I146*S146*$T$2/1000</f>
        <v>58.414888583999996</v>
      </c>
      <c r="U146" s="349">
        <v>1.008</v>
      </c>
      <c r="V146" s="349">
        <f t="shared" ref="V146" si="956">I146*U146*$V$2/1000</f>
        <v>21.449709792</v>
      </c>
      <c r="W146" s="349"/>
      <c r="X146" s="349">
        <f t="shared" ref="X146" si="957">I146*W146*$X$2/1000</f>
        <v>0</v>
      </c>
      <c r="Y146" s="349">
        <f t="shared" si="910"/>
        <v>3.8159999999999998</v>
      </c>
      <c r="Z146" s="349">
        <f t="shared" si="911"/>
        <v>79.864598376000004</v>
      </c>
      <c r="AA146" s="349">
        <v>4.0000000000000001E-3</v>
      </c>
      <c r="AB146" s="349">
        <f t="shared" ref="AB146" si="958">K146*AA146*$AB$2/1000</f>
        <v>8.8344843199999995E-2</v>
      </c>
      <c r="AC146" s="349"/>
      <c r="AD146" s="349">
        <f t="shared" ref="AD146" si="959">K146*AC146*$AD$2/1000</f>
        <v>0</v>
      </c>
      <c r="AE146" s="349"/>
      <c r="AF146" s="109">
        <f t="shared" si="912"/>
        <v>0</v>
      </c>
      <c r="AG146" s="349">
        <f t="shared" si="913"/>
        <v>4.0000000000000001E-3</v>
      </c>
      <c r="AH146" s="349">
        <f t="shared" si="914"/>
        <v>8.8344843199999995E-2</v>
      </c>
      <c r="AI146" s="349">
        <f t="shared" si="915"/>
        <v>3.82</v>
      </c>
      <c r="AJ146" s="349">
        <f t="shared" si="916"/>
        <v>79.952943219200009</v>
      </c>
      <c r="AK146" s="349"/>
      <c r="AL146" s="349">
        <f t="shared" si="917"/>
        <v>0</v>
      </c>
      <c r="AM146" s="349"/>
      <c r="AN146" s="349">
        <f t="shared" si="918"/>
        <v>0</v>
      </c>
      <c r="AO146" s="349"/>
      <c r="AP146" s="349">
        <f t="shared" si="919"/>
        <v>0</v>
      </c>
      <c r="AQ146" s="349">
        <f t="shared" si="920"/>
        <v>0</v>
      </c>
      <c r="AR146" s="349">
        <f t="shared" si="921"/>
        <v>0</v>
      </c>
      <c r="AS146" s="349"/>
      <c r="AT146" s="349">
        <f t="shared" si="922"/>
        <v>0</v>
      </c>
      <c r="AU146" s="349"/>
      <c r="AV146" s="349">
        <f t="shared" si="923"/>
        <v>0</v>
      </c>
      <c r="AW146" s="349"/>
      <c r="AX146" s="349">
        <f t="shared" si="924"/>
        <v>0</v>
      </c>
      <c r="AY146" s="349">
        <f t="shared" si="925"/>
        <v>0</v>
      </c>
      <c r="AZ146" s="349">
        <f t="shared" si="926"/>
        <v>0</v>
      </c>
      <c r="BA146" s="349">
        <f t="shared" si="927"/>
        <v>0</v>
      </c>
      <c r="BB146" s="349">
        <f t="shared" si="928"/>
        <v>0</v>
      </c>
    </row>
    <row r="147" spans="1:54" s="344" customFormat="1">
      <c r="B147" s="557"/>
      <c r="C147" s="557"/>
      <c r="D147" s="557"/>
      <c r="E147" s="553" t="s">
        <v>2003</v>
      </c>
      <c r="F147" s="24" t="s">
        <v>2004</v>
      </c>
      <c r="G147" s="530" t="s">
        <v>1166</v>
      </c>
      <c r="H147" s="355" t="s">
        <v>378</v>
      </c>
      <c r="I147" s="554">
        <v>17.329999999999998</v>
      </c>
      <c r="J147" s="115"/>
      <c r="K147" s="554">
        <v>17.329999999999998</v>
      </c>
      <c r="L147" s="183"/>
      <c r="M147" s="554">
        <v>17.329999999999998</v>
      </c>
      <c r="N147" s="183"/>
      <c r="O147" s="554">
        <v>17.32</v>
      </c>
      <c r="P147" s="115"/>
      <c r="Q147" s="349">
        <f t="shared" ref="Q147" si="960">SUM(AI147+BA147)</f>
        <v>9.16</v>
      </c>
      <c r="R147" s="417">
        <f t="shared" ref="R147" si="961">SUM(AJ147+BB147)</f>
        <v>207.19492968059998</v>
      </c>
      <c r="S147" s="349">
        <v>0.57599999999999996</v>
      </c>
      <c r="T147" s="349">
        <f>I147*S147*$T$2/1000</f>
        <v>12.434577235199999</v>
      </c>
      <c r="U147" s="349">
        <v>0.86399999999999999</v>
      </c>
      <c r="V147" s="350">
        <f>I147*U147*$V$2/1000</f>
        <v>19.079048966399998</v>
      </c>
      <c r="W147" s="352">
        <v>0.57599999999999996</v>
      </c>
      <c r="X147" s="353">
        <f>I147*W147*$X$2/1000</f>
        <v>13.010942534399998</v>
      </c>
      <c r="Y147" s="351">
        <f t="shared" ref="Y147" si="962">SUM(S147+U147+W147)</f>
        <v>2.016</v>
      </c>
      <c r="Z147" s="350">
        <f t="shared" ref="Z147" si="963">SUM(T147+V147+X147)</f>
        <v>44.524568735999992</v>
      </c>
      <c r="AA147" s="352">
        <v>1.44</v>
      </c>
      <c r="AB147" s="353">
        <f>K147*AA147*$AB$2/1000</f>
        <v>33.023715263999996</v>
      </c>
      <c r="AC147" s="352">
        <v>1.44</v>
      </c>
      <c r="AD147" s="350">
        <f>K147*AC147*$AD$2/1000</f>
        <v>33.117796367999993</v>
      </c>
      <c r="AE147" s="352">
        <v>0.115</v>
      </c>
      <c r="AF147" s="353">
        <f t="shared" ref="AF147" si="964">K147*AE147*$AF$2/1000</f>
        <v>2.5912933785000001</v>
      </c>
      <c r="AG147" s="351">
        <f t="shared" ref="AG147" si="965">SUM(AA147+AC147+AE147)</f>
        <v>2.9950000000000001</v>
      </c>
      <c r="AH147" s="349">
        <f t="shared" ref="AH147" si="966">SUM(AB147+AD147+AF147)</f>
        <v>68.732805010499987</v>
      </c>
      <c r="AI147" s="349">
        <f t="shared" ref="AI147" si="967">SUM(Y147+AG147)</f>
        <v>5.0110000000000001</v>
      </c>
      <c r="AJ147" s="350">
        <f t="shared" ref="AJ147" si="968">SUM(Z147,AH147)</f>
        <v>113.25737374649998</v>
      </c>
      <c r="AK147" s="352">
        <v>1.411</v>
      </c>
      <c r="AL147" s="350">
        <f t="shared" ref="AL147" si="969">M147*AK147*$AL$2/1000</f>
        <v>31.270756822899997</v>
      </c>
      <c r="AM147" s="354">
        <v>0.86399999999999999</v>
      </c>
      <c r="AN147" s="350">
        <f t="shared" ref="AN147" si="970">M147*AM147*$AN$2/1000</f>
        <v>19.806293404799995</v>
      </c>
      <c r="AO147" s="352">
        <v>0.65800000000000003</v>
      </c>
      <c r="AP147" s="353">
        <f t="shared" ref="AP147" si="971">M147*AO147*$AP$2/1000</f>
        <v>15.209508131999998</v>
      </c>
      <c r="AQ147" s="351">
        <f t="shared" ref="AQ147" si="972">SUM(AK147+AM147+AO147)</f>
        <v>2.9329999999999998</v>
      </c>
      <c r="AR147" s="349">
        <f t="shared" ref="AR147" si="973">SUM(AL147+AN147+AP147)</f>
        <v>66.286558359699995</v>
      </c>
      <c r="AS147" s="349">
        <v>0.28799999999999998</v>
      </c>
      <c r="AT147" s="350">
        <f t="shared" ref="AT147" si="974">O147*AS147*$AT$2/1000</f>
        <v>6.7375575935999992</v>
      </c>
      <c r="AU147" s="352">
        <v>0.72</v>
      </c>
      <c r="AV147" s="350">
        <f t="shared" ref="AV147" si="975">O147*AU147*$AV$2/1000</f>
        <v>16.229103264000003</v>
      </c>
      <c r="AW147" s="352">
        <v>0.20799999999999999</v>
      </c>
      <c r="AX147" s="353">
        <f t="shared" ref="AX147" si="976">O147*AW147*$AX$2/1000</f>
        <v>4.6843367167999999</v>
      </c>
      <c r="AY147" s="351">
        <f t="shared" ref="AY147" si="977">SUM(AS147+AU147+AW147)</f>
        <v>1.216</v>
      </c>
      <c r="AZ147" s="349">
        <f t="shared" ref="AZ147" si="978">SUM(AT147+AV147+AX147)</f>
        <v>27.650997574400002</v>
      </c>
      <c r="BA147" s="349">
        <f t="shared" ref="BA147" si="979">SUM(AQ147+AY147)</f>
        <v>4.149</v>
      </c>
      <c r="BB147" s="349">
        <f t="shared" ref="BB147" si="980">SUM(AR147,AZ147)</f>
        <v>93.937555934100004</v>
      </c>
    </row>
    <row r="148" spans="1:54" s="344" customFormat="1">
      <c r="B148" s="557"/>
      <c r="C148" s="557"/>
      <c r="D148" s="557"/>
      <c r="E148" s="553" t="s">
        <v>2005</v>
      </c>
      <c r="F148" s="24" t="s">
        <v>2006</v>
      </c>
      <c r="G148" s="530" t="s">
        <v>1167</v>
      </c>
      <c r="H148" s="355" t="s">
        <v>378</v>
      </c>
      <c r="I148" s="554">
        <v>16.79</v>
      </c>
      <c r="J148" s="115"/>
      <c r="K148" s="554">
        <v>16.78</v>
      </c>
      <c r="L148" s="183"/>
      <c r="M148" s="554">
        <v>16.78</v>
      </c>
      <c r="N148" s="183"/>
      <c r="O148" s="554">
        <v>16.489999999999998</v>
      </c>
      <c r="P148" s="115"/>
      <c r="Q148" s="349">
        <f t="shared" ref="Q148:Q151" si="981">SUM(AI148+BA148)</f>
        <v>5.5590000000000002</v>
      </c>
      <c r="R148" s="417">
        <f t="shared" ref="R148:R151" si="982">SUM(AJ148+BB148)</f>
        <v>121.73838327520001</v>
      </c>
      <c r="S148" s="349">
        <v>0.57599999999999996</v>
      </c>
      <c r="T148" s="349">
        <f>I148*S148*$T$2/1000</f>
        <v>12.0471178176</v>
      </c>
      <c r="U148" s="349">
        <v>4.0000000000000001E-3</v>
      </c>
      <c r="V148" s="350">
        <f>I148*U148*$V$2/1000</f>
        <v>8.5576615199999997E-2</v>
      </c>
      <c r="W148" s="352">
        <v>0.86399999999999999</v>
      </c>
      <c r="X148" s="353">
        <f>I148*W148*$X$2/1000</f>
        <v>18.908285500800002</v>
      </c>
      <c r="Y148" s="351">
        <f t="shared" ref="Y148:Y151" si="983">SUM(S148+U148+W148)</f>
        <v>1.444</v>
      </c>
      <c r="Z148" s="350">
        <f t="shared" ref="Z148:Z151" si="984">SUM(T148+V148+X148)</f>
        <v>31.040979933600003</v>
      </c>
      <c r="AA148" s="352">
        <v>1.2589999999999999</v>
      </c>
      <c r="AB148" s="353">
        <f>K148*AA148*$AB$2/1000</f>
        <v>27.956484786400001</v>
      </c>
      <c r="AC148" s="352">
        <v>0.26400000000000001</v>
      </c>
      <c r="AD148" s="350">
        <f>K148*AC148*$AD$2/1000</f>
        <v>5.8789025327999997</v>
      </c>
      <c r="AE148" s="352">
        <v>0.72</v>
      </c>
      <c r="AF148" s="353">
        <f t="shared" ref="AF148:AF151" si="985">K148*AE148*$AF$2/1000</f>
        <v>15.708858768000001</v>
      </c>
      <c r="AG148" s="351">
        <f t="shared" ref="AG148:AG151" si="986">SUM(AA148+AC148+AE148)</f>
        <v>2.2429999999999999</v>
      </c>
      <c r="AH148" s="349">
        <f t="shared" ref="AH148:AH151" si="987">SUM(AB148+AD148+AF148)</f>
        <v>49.544246087200001</v>
      </c>
      <c r="AI148" s="349">
        <f t="shared" ref="AI148:AI151" si="988">SUM(Y148+AG148)</f>
        <v>3.6869999999999998</v>
      </c>
      <c r="AJ148" s="350">
        <f t="shared" ref="AJ148:AJ151" si="989">SUM(Z148,AH148)</f>
        <v>80.585226020800008</v>
      </c>
      <c r="AK148" s="352"/>
      <c r="AL148" s="350">
        <f t="shared" ref="AL148:AL151" si="990">M148*AK148*$AL$2/1000</f>
        <v>0</v>
      </c>
      <c r="AM148" s="354">
        <v>1.3440000000000001</v>
      </c>
      <c r="AN148" s="350">
        <f t="shared" ref="AN148:AN151" si="991">M148*AM148*$AN$2/1000</f>
        <v>29.8319833728</v>
      </c>
      <c r="AO148" s="352"/>
      <c r="AP148" s="353">
        <f t="shared" ref="AP148:AP151" si="992">M148*AO148*$AP$2/1000</f>
        <v>0</v>
      </c>
      <c r="AQ148" s="351">
        <f t="shared" ref="AQ148:AQ151" si="993">SUM(AK148+AM148+AO148)</f>
        <v>1.3440000000000001</v>
      </c>
      <c r="AR148" s="349">
        <f t="shared" ref="AR148:AR151" si="994">SUM(AL148+AN148+AP148)</f>
        <v>29.8319833728</v>
      </c>
      <c r="AS148" s="349"/>
      <c r="AT148" s="350">
        <f t="shared" ref="AT148:AT151" si="995">O148*AS148*$AT$2/1000</f>
        <v>0</v>
      </c>
      <c r="AU148" s="352"/>
      <c r="AV148" s="350">
        <f t="shared" ref="AV148:AV151" si="996">O148*AU148*$AV$2/1000</f>
        <v>0</v>
      </c>
      <c r="AW148" s="352">
        <v>0.52800000000000002</v>
      </c>
      <c r="AX148" s="353">
        <f t="shared" ref="AX148:AX151" si="997">O148*AW148*$AX$2/1000</f>
        <v>11.321173881599998</v>
      </c>
      <c r="AY148" s="351">
        <f t="shared" ref="AY148:AY151" si="998">SUM(AS148+AU148+AW148)</f>
        <v>0.52800000000000002</v>
      </c>
      <c r="AZ148" s="349">
        <f t="shared" ref="AZ148:AZ151" si="999">SUM(AT148+AV148+AX148)</f>
        <v>11.321173881599998</v>
      </c>
      <c r="BA148" s="349">
        <f t="shared" ref="BA148:BA151" si="1000">SUM(AQ148+AY148)</f>
        <v>1.8720000000000001</v>
      </c>
      <c r="BB148" s="349">
        <f t="shared" ref="BB148:BB151" si="1001">SUM(AR148,AZ148)</f>
        <v>41.1531572544</v>
      </c>
    </row>
    <row r="149" spans="1:54" s="551" customFormat="1">
      <c r="A149" s="612">
        <v>119</v>
      </c>
      <c r="B149" s="557"/>
      <c r="C149" s="557"/>
      <c r="D149" s="557"/>
      <c r="E149" s="553" t="s">
        <v>2205</v>
      </c>
      <c r="F149" s="24" t="s">
        <v>2111</v>
      </c>
      <c r="G149" s="530" t="s">
        <v>1169</v>
      </c>
      <c r="H149" s="355" t="s">
        <v>380</v>
      </c>
      <c r="I149" s="20">
        <v>16.79</v>
      </c>
      <c r="J149" s="178"/>
      <c r="K149" s="20">
        <v>16.78</v>
      </c>
      <c r="L149" s="178"/>
      <c r="M149" s="20">
        <v>16.78</v>
      </c>
      <c r="N149" s="178"/>
      <c r="O149" s="20">
        <v>16.489999999999998</v>
      </c>
      <c r="P149" s="178"/>
      <c r="Q149" s="349">
        <f t="shared" ref="Q149" si="1002">SUM(AI149+BA149)</f>
        <v>31.552</v>
      </c>
      <c r="R149" s="417">
        <f t="shared" ref="R149" si="1003">SUM(AJ149+BB149)</f>
        <v>689.65541639759988</v>
      </c>
      <c r="S149" s="349">
        <v>0.84</v>
      </c>
      <c r="T149" s="349">
        <f t="shared" ref="T149" si="1004">I149*S149*$T$2/1000</f>
        <v>17.568713484</v>
      </c>
      <c r="U149" s="349">
        <v>3.19</v>
      </c>
      <c r="V149" s="349">
        <f t="shared" ref="V149" si="1005">I149*U149*$V$2/1000</f>
        <v>68.247350621999999</v>
      </c>
      <c r="W149" s="349">
        <v>4.032</v>
      </c>
      <c r="X149" s="349">
        <f t="shared" ref="X149" si="1006">I149*W149*$X$2/1000</f>
        <v>88.238665670399996</v>
      </c>
      <c r="Y149" s="349">
        <f t="shared" ref="Y149" si="1007">SUM(S149+U149+W149)</f>
        <v>8.0620000000000012</v>
      </c>
      <c r="Z149" s="349">
        <f t="shared" ref="Z149" si="1008">SUM(T149+V149+X149)</f>
        <v>174.05472977639999</v>
      </c>
      <c r="AA149" s="349">
        <v>2.88</v>
      </c>
      <c r="AB149" s="349">
        <f t="shared" ref="AB149" si="1009">K149*AA149*$AB$2/1000</f>
        <v>63.951291648000002</v>
      </c>
      <c r="AC149" s="349">
        <v>2.5920000000000001</v>
      </c>
      <c r="AD149" s="349">
        <f t="shared" ref="AD149" si="1010">K149*AC149*$AD$2/1000</f>
        <v>57.720133958399998</v>
      </c>
      <c r="AE149" s="349">
        <v>1.986</v>
      </c>
      <c r="AF149" s="109">
        <f t="shared" ref="AF149" si="1011">K149*AE149*$AF$2/1000</f>
        <v>43.330268768399996</v>
      </c>
      <c r="AG149" s="349">
        <f t="shared" ref="AG149" si="1012">SUM(AA149+AC149+AE149)</f>
        <v>7.4579999999999993</v>
      </c>
      <c r="AH149" s="349">
        <f t="shared" ref="AH149" si="1013">SUM(AB149+AD149+AF149)</f>
        <v>165.0016943748</v>
      </c>
      <c r="AI149" s="349">
        <f t="shared" ref="AI149" si="1014">SUM(Y149+AG149)</f>
        <v>15.52</v>
      </c>
      <c r="AJ149" s="349">
        <f t="shared" ref="AJ149" si="1015">SUM(Z149,AH149)</f>
        <v>339.05642415119996</v>
      </c>
      <c r="AK149" s="349">
        <v>1.8959999999999999</v>
      </c>
      <c r="AL149" s="349">
        <f t="shared" ref="AL149" si="1016">M149*AK149*$AL$2/1000</f>
        <v>40.685822990400005</v>
      </c>
      <c r="AM149" s="349">
        <v>3.3119999999999998</v>
      </c>
      <c r="AN149" s="349">
        <f t="shared" ref="AN149" si="1017">M149*AM149*$AN$2/1000</f>
        <v>73.514530454399988</v>
      </c>
      <c r="AO149" s="349">
        <v>2.544</v>
      </c>
      <c r="AP149" s="349">
        <f t="shared" ref="AP149" si="1018">M149*AO149*$AP$2/1000</f>
        <v>56.937681216000001</v>
      </c>
      <c r="AQ149" s="349">
        <f t="shared" ref="AQ149" si="1019">SUM(AK149+AM149+AO149)</f>
        <v>7.7520000000000007</v>
      </c>
      <c r="AR149" s="349">
        <f t="shared" ref="AR149" si="1020">SUM(AL149+AN149+AP149)</f>
        <v>171.13803466079997</v>
      </c>
      <c r="AS149" s="349">
        <v>2.2559999999999998</v>
      </c>
      <c r="AT149" s="349">
        <f t="shared" ref="AT149" si="1021">O149*AS149*$AT$2/1000</f>
        <v>50.248357022399993</v>
      </c>
      <c r="AU149" s="349">
        <v>2.5920000000000001</v>
      </c>
      <c r="AV149" s="349">
        <f t="shared" ref="AV149" si="1022">O149*AU149*$AV$2/1000</f>
        <v>55.624970332799997</v>
      </c>
      <c r="AW149" s="349">
        <v>3.4319999999999999</v>
      </c>
      <c r="AX149" s="349">
        <f t="shared" ref="AX149" si="1023">O149*AW149*$AX$2/1000</f>
        <v>73.587630230399981</v>
      </c>
      <c r="AY149" s="349">
        <f t="shared" ref="AY149" si="1024">SUM(AS149+AU149+AW149)</f>
        <v>8.2799999999999994</v>
      </c>
      <c r="AZ149" s="349">
        <f t="shared" ref="AZ149" si="1025">SUM(AT149+AV149+AX149)</f>
        <v>179.46095758559997</v>
      </c>
      <c r="BA149" s="349">
        <f t="shared" ref="BA149" si="1026">SUM(AQ149+AY149)</f>
        <v>16.032</v>
      </c>
      <c r="BB149" s="349">
        <f t="shared" ref="BB149" si="1027">SUM(AR149,AZ149)</f>
        <v>350.59899224639992</v>
      </c>
    </row>
    <row r="150" spans="1:54" s="551" customFormat="1">
      <c r="A150" s="612">
        <v>119</v>
      </c>
      <c r="B150" s="557"/>
      <c r="C150" s="557"/>
      <c r="D150" s="557"/>
      <c r="E150" s="553" t="s">
        <v>2110</v>
      </c>
      <c r="F150" s="24" t="s">
        <v>2111</v>
      </c>
      <c r="G150" s="530" t="s">
        <v>1169</v>
      </c>
      <c r="H150" s="355" t="s">
        <v>380</v>
      </c>
      <c r="I150" s="20">
        <v>16.79</v>
      </c>
      <c r="J150" s="178"/>
      <c r="K150" s="20">
        <v>16.78</v>
      </c>
      <c r="L150" s="178"/>
      <c r="M150" s="20">
        <v>16.78</v>
      </c>
      <c r="N150" s="178"/>
      <c r="O150" s="20">
        <v>16.78</v>
      </c>
      <c r="P150" s="178"/>
      <c r="Q150" s="349">
        <f t="shared" si="981"/>
        <v>0.97100000000000009</v>
      </c>
      <c r="R150" s="417">
        <f t="shared" si="982"/>
        <v>20.690613563599996</v>
      </c>
      <c r="S150" s="349">
        <v>0.48</v>
      </c>
      <c r="T150" s="349">
        <f t="shared" ref="T150:T151" si="1028">I150*S150*$T$2/1000</f>
        <v>10.039264847999998</v>
      </c>
      <c r="U150" s="349">
        <v>0.31</v>
      </c>
      <c r="V150" s="349">
        <f t="shared" ref="V150:V151" si="1029">I150*U150*$V$2/1000</f>
        <v>6.6321876779999993</v>
      </c>
      <c r="W150" s="349"/>
      <c r="X150" s="349">
        <f t="shared" ref="X150:X151" si="1030">I150*W150*$X$2/1000</f>
        <v>0</v>
      </c>
      <c r="Y150" s="349">
        <f t="shared" si="983"/>
        <v>0.79</v>
      </c>
      <c r="Z150" s="349">
        <f t="shared" si="984"/>
        <v>16.671452525999996</v>
      </c>
      <c r="AA150" s="349">
        <v>0.18099999999999999</v>
      </c>
      <c r="AB150" s="349">
        <f t="shared" ref="AB150:AB151" si="1031">K150*AA150*$AB$2/1000</f>
        <v>4.0191610376</v>
      </c>
      <c r="AC150" s="349"/>
      <c r="AD150" s="349">
        <f t="shared" ref="AD150:AD151" si="1032">K150*AC150*$AD$2/1000</f>
        <v>0</v>
      </c>
      <c r="AE150" s="349"/>
      <c r="AF150" s="109">
        <f t="shared" si="985"/>
        <v>0</v>
      </c>
      <c r="AG150" s="349">
        <f t="shared" si="986"/>
        <v>0.18099999999999999</v>
      </c>
      <c r="AH150" s="349">
        <f t="shared" si="987"/>
        <v>4.0191610376</v>
      </c>
      <c r="AI150" s="349">
        <f t="shared" si="988"/>
        <v>0.97100000000000009</v>
      </c>
      <c r="AJ150" s="349">
        <f t="shared" si="989"/>
        <v>20.690613563599996</v>
      </c>
      <c r="AK150" s="349"/>
      <c r="AL150" s="349">
        <f t="shared" si="990"/>
        <v>0</v>
      </c>
      <c r="AM150" s="349"/>
      <c r="AN150" s="349">
        <f t="shared" si="991"/>
        <v>0</v>
      </c>
      <c r="AO150" s="349"/>
      <c r="AP150" s="349">
        <f t="shared" si="992"/>
        <v>0</v>
      </c>
      <c r="AQ150" s="349">
        <f t="shared" si="993"/>
        <v>0</v>
      </c>
      <c r="AR150" s="349">
        <f t="shared" si="994"/>
        <v>0</v>
      </c>
      <c r="AS150" s="349"/>
      <c r="AT150" s="349">
        <f t="shared" si="995"/>
        <v>0</v>
      </c>
      <c r="AU150" s="349"/>
      <c r="AV150" s="349">
        <f t="shared" si="996"/>
        <v>0</v>
      </c>
      <c r="AW150" s="349"/>
      <c r="AX150" s="349">
        <f t="shared" si="997"/>
        <v>0</v>
      </c>
      <c r="AY150" s="349">
        <f t="shared" si="998"/>
        <v>0</v>
      </c>
      <c r="AZ150" s="349">
        <f t="shared" si="999"/>
        <v>0</v>
      </c>
      <c r="BA150" s="349">
        <f t="shared" si="1000"/>
        <v>0</v>
      </c>
      <c r="BB150" s="349">
        <f t="shared" si="1001"/>
        <v>0</v>
      </c>
    </row>
    <row r="151" spans="1:54" s="551" customFormat="1">
      <c r="A151" s="612">
        <v>119</v>
      </c>
      <c r="B151" s="557"/>
      <c r="C151" s="557"/>
      <c r="D151" s="557"/>
      <c r="E151" s="553" t="s">
        <v>2115</v>
      </c>
      <c r="F151" s="530" t="s">
        <v>2114</v>
      </c>
      <c r="G151" s="530" t="s">
        <v>1169</v>
      </c>
      <c r="H151" s="355" t="s">
        <v>380</v>
      </c>
      <c r="I151" s="20">
        <v>17.149999999999999</v>
      </c>
      <c r="J151" s="178"/>
      <c r="K151" s="20">
        <v>17.149999999999999</v>
      </c>
      <c r="L151" s="178"/>
      <c r="M151" s="20">
        <v>17.149999999999999</v>
      </c>
      <c r="N151" s="178"/>
      <c r="O151" s="20">
        <v>17.149999999999999</v>
      </c>
      <c r="P151" s="178"/>
      <c r="Q151" s="349">
        <f t="shared" si="981"/>
        <v>0.45</v>
      </c>
      <c r="R151" s="417">
        <f t="shared" si="982"/>
        <v>10.047085685000001</v>
      </c>
      <c r="S151" s="349"/>
      <c r="T151" s="349">
        <f t="shared" si="1028"/>
        <v>0</v>
      </c>
      <c r="U151" s="349"/>
      <c r="V151" s="349">
        <f t="shared" si="1029"/>
        <v>0</v>
      </c>
      <c r="W151" s="349">
        <v>0.04</v>
      </c>
      <c r="X151" s="349">
        <f t="shared" si="1030"/>
        <v>0.89415297999999999</v>
      </c>
      <c r="Y151" s="349">
        <f t="shared" si="983"/>
        <v>0.04</v>
      </c>
      <c r="Z151" s="349">
        <f t="shared" si="984"/>
        <v>0.89415297999999999</v>
      </c>
      <c r="AA151" s="349"/>
      <c r="AB151" s="349">
        <f t="shared" si="1031"/>
        <v>0</v>
      </c>
      <c r="AC151" s="349"/>
      <c r="AD151" s="349">
        <f t="shared" si="1032"/>
        <v>0</v>
      </c>
      <c r="AE151" s="349"/>
      <c r="AF151" s="109">
        <f t="shared" si="985"/>
        <v>0</v>
      </c>
      <c r="AG151" s="349">
        <f t="shared" si="986"/>
        <v>0</v>
      </c>
      <c r="AH151" s="349">
        <f t="shared" si="987"/>
        <v>0</v>
      </c>
      <c r="AI151" s="349">
        <f t="shared" si="988"/>
        <v>0.04</v>
      </c>
      <c r="AJ151" s="349">
        <f t="shared" si="989"/>
        <v>0.89415297999999999</v>
      </c>
      <c r="AK151" s="349">
        <v>0.14000000000000001</v>
      </c>
      <c r="AL151" s="349">
        <f t="shared" si="990"/>
        <v>3.0704708300000001</v>
      </c>
      <c r="AM151" s="349">
        <v>7.0000000000000007E-2</v>
      </c>
      <c r="AN151" s="349">
        <f t="shared" si="991"/>
        <v>1.588009395</v>
      </c>
      <c r="AO151" s="349">
        <v>0.06</v>
      </c>
      <c r="AP151" s="349">
        <f t="shared" si="992"/>
        <v>1.3724801999999998</v>
      </c>
      <c r="AQ151" s="349">
        <f t="shared" si="993"/>
        <v>0.27</v>
      </c>
      <c r="AR151" s="349">
        <f t="shared" si="994"/>
        <v>6.030960425</v>
      </c>
      <c r="AS151" s="349"/>
      <c r="AT151" s="349">
        <f t="shared" si="995"/>
        <v>0</v>
      </c>
      <c r="AU151" s="349"/>
      <c r="AV151" s="349">
        <f t="shared" si="996"/>
        <v>0</v>
      </c>
      <c r="AW151" s="349">
        <v>0.14000000000000001</v>
      </c>
      <c r="AX151" s="349">
        <f t="shared" si="997"/>
        <v>3.1219722800000005</v>
      </c>
      <c r="AY151" s="349">
        <f t="shared" si="998"/>
        <v>0.14000000000000001</v>
      </c>
      <c r="AZ151" s="349">
        <f t="shared" si="999"/>
        <v>3.1219722800000005</v>
      </c>
      <c r="BA151" s="349">
        <f t="shared" si="1000"/>
        <v>0.41000000000000003</v>
      </c>
      <c r="BB151" s="349">
        <f t="shared" si="1001"/>
        <v>9.1529327050000013</v>
      </c>
    </row>
    <row r="152" spans="1:54" s="551" customFormat="1">
      <c r="A152" s="612">
        <v>117</v>
      </c>
      <c r="B152" s="557"/>
      <c r="C152" s="557"/>
      <c r="D152" s="557"/>
      <c r="E152" s="553" t="s">
        <v>866</v>
      </c>
      <c r="F152" s="530" t="s">
        <v>867</v>
      </c>
      <c r="G152" s="530" t="s">
        <v>1169</v>
      </c>
      <c r="H152" s="355" t="s">
        <v>379</v>
      </c>
      <c r="I152" s="20">
        <v>14.1</v>
      </c>
      <c r="J152" s="178"/>
      <c r="K152" s="20">
        <v>14.1</v>
      </c>
      <c r="L152" s="178"/>
      <c r="M152" s="20">
        <v>14.1</v>
      </c>
      <c r="N152" s="178"/>
      <c r="O152" s="20">
        <v>14.1</v>
      </c>
      <c r="P152" s="178"/>
      <c r="Q152" s="349">
        <f t="shared" ref="Q152:Q156" si="1033">SUM(AI152+BA152)</f>
        <v>23.463000000000001</v>
      </c>
      <c r="R152" s="417">
        <f t="shared" ref="R152:R156" si="1034">SUM(AJ152+BB152)</f>
        <v>429.06054603600001</v>
      </c>
      <c r="S152" s="349">
        <v>2.016</v>
      </c>
      <c r="T152" s="349">
        <f t="shared" ref="T152:T156" si="1035">I152*S152*$T$2/1000</f>
        <v>35.409485664000002</v>
      </c>
      <c r="U152" s="349">
        <v>5.76</v>
      </c>
      <c r="V152" s="349">
        <f t="shared" ref="V152:V156" si="1036">I152*U152*$V$2/1000</f>
        <v>103.48705151999999</v>
      </c>
      <c r="W152" s="349">
        <v>7.3920000000000003</v>
      </c>
      <c r="X152" s="349">
        <f t="shared" ref="X152:X156" si="1037">I152*W152*$X$2/1000</f>
        <v>135.85285929600002</v>
      </c>
      <c r="Y152" s="349">
        <f t="shared" ref="Y152:Y156" si="1038">SUM(S152+U152+W152)</f>
        <v>15.167999999999999</v>
      </c>
      <c r="Z152" s="349">
        <f t="shared" ref="Z152" si="1039">SUM(T152+V152+X152)</f>
        <v>274.74939648000003</v>
      </c>
      <c r="AA152" s="349">
        <v>5.8890000000000002</v>
      </c>
      <c r="AB152" s="349">
        <f t="shared" ref="AB152" si="1040">K152*AA152*$AB$2/1000</f>
        <v>109.881743868</v>
      </c>
      <c r="AC152" s="349">
        <v>0.46500000000000002</v>
      </c>
      <c r="AD152" s="349">
        <f t="shared" ref="AD152:AD156" si="1041">K152*AC152*$AD$2/1000</f>
        <v>8.7010655849999985</v>
      </c>
      <c r="AE152" s="349">
        <v>2.1000000000000001E-2</v>
      </c>
      <c r="AF152" s="109">
        <f t="shared" ref="AF152:AF156" si="1042">K152*AE152*$AF$2/1000</f>
        <v>0.38499810300000009</v>
      </c>
      <c r="AG152" s="349">
        <f t="shared" ref="AG152" si="1043">SUM(AA152+AC152+AE152)</f>
        <v>6.375</v>
      </c>
      <c r="AH152" s="349">
        <f t="shared" ref="AH152:AH156" si="1044">SUM(AB152+AD152+AF152)</f>
        <v>118.967807556</v>
      </c>
      <c r="AI152" s="349">
        <f t="shared" ref="AI152:AI156" si="1045">SUM(Y152+AG152)</f>
        <v>21.542999999999999</v>
      </c>
      <c r="AJ152" s="349">
        <f t="shared" ref="AJ152:AJ156" si="1046">SUM(Z152,AH152)</f>
        <v>393.717204036</v>
      </c>
      <c r="AK152" s="349"/>
      <c r="AL152" s="349">
        <f t="shared" ref="AL152:AL156" si="1047">M152*AK152*$AL$2/1000</f>
        <v>0</v>
      </c>
      <c r="AM152" s="349"/>
      <c r="AN152" s="349">
        <f t="shared" ref="AN152:AN156" si="1048">M152*AM152*$AN$2/1000</f>
        <v>0</v>
      </c>
      <c r="AO152" s="349">
        <v>0.12</v>
      </c>
      <c r="AP152" s="349">
        <f t="shared" ref="AP152:AP156" si="1049">M152*AO152*$AP$2/1000</f>
        <v>2.2567896000000003</v>
      </c>
      <c r="AQ152" s="349">
        <f t="shared" ref="AQ152:AQ156" si="1050">SUM(AK152+AM152+AO152)</f>
        <v>0.12</v>
      </c>
      <c r="AR152" s="349">
        <f t="shared" ref="AR152" si="1051">SUM(AL152+AN152+AP152)</f>
        <v>2.2567896000000003</v>
      </c>
      <c r="AS152" s="349">
        <v>0.1</v>
      </c>
      <c r="AT152" s="349">
        <f t="shared" ref="AT152:AT156" si="1052">O152*AS152*$AT$2/1000</f>
        <v>1.9045011000000003</v>
      </c>
      <c r="AU152" s="349">
        <v>0.9</v>
      </c>
      <c r="AV152" s="349">
        <f t="shared" ref="AV152:AV156" si="1053">O152*AU152*$AV$2/1000</f>
        <v>16.5148929</v>
      </c>
      <c r="AW152" s="349">
        <v>0.8</v>
      </c>
      <c r="AX152" s="349">
        <f t="shared" ref="AX152:AX156" si="1054">O152*AW152*$AX$2/1000</f>
        <v>14.667158400000002</v>
      </c>
      <c r="AY152" s="349">
        <f t="shared" ref="AY152:AY156" si="1055">SUM(AS152+AU152+AW152)</f>
        <v>1.8</v>
      </c>
      <c r="AZ152" s="349">
        <f t="shared" ref="AZ152" si="1056">SUM(AT152+AV152+AX152)</f>
        <v>33.086552400000002</v>
      </c>
      <c r="BA152" s="349">
        <f t="shared" ref="BA152:BA156" si="1057">SUM(AQ152+AY152)</f>
        <v>1.92</v>
      </c>
      <c r="BB152" s="349">
        <f t="shared" ref="BB152:BB156" si="1058">SUM(AR152,AZ152)</f>
        <v>35.343342</v>
      </c>
    </row>
    <row r="153" spans="1:54" s="301" customFormat="1">
      <c r="A153" s="612">
        <v>118</v>
      </c>
      <c r="B153" s="346"/>
      <c r="C153" s="25"/>
      <c r="D153" s="40"/>
      <c r="E153" s="553" t="s">
        <v>902</v>
      </c>
      <c r="F153" s="530" t="s">
        <v>903</v>
      </c>
      <c r="G153" s="530" t="s">
        <v>1170</v>
      </c>
      <c r="H153" s="355" t="s">
        <v>378</v>
      </c>
      <c r="I153" s="20">
        <v>14.45</v>
      </c>
      <c r="J153" s="178"/>
      <c r="K153" s="20">
        <v>14.45</v>
      </c>
      <c r="L153" s="178"/>
      <c r="M153" s="20">
        <v>14.45</v>
      </c>
      <c r="N153" s="178"/>
      <c r="O153" s="20">
        <v>14.45</v>
      </c>
      <c r="P153" s="178"/>
      <c r="Q153" s="349">
        <f t="shared" si="1033"/>
        <v>1.488</v>
      </c>
      <c r="R153" s="575">
        <f t="shared" si="1034"/>
        <v>27.681409824999999</v>
      </c>
      <c r="S153" s="349">
        <v>0.36</v>
      </c>
      <c r="T153" s="349">
        <f t="shared" si="1035"/>
        <v>6.4800793800000003</v>
      </c>
      <c r="U153" s="349">
        <v>0.48</v>
      </c>
      <c r="V153" s="349">
        <f t="shared" si="1036"/>
        <v>8.8379899199999983</v>
      </c>
      <c r="W153" s="349">
        <v>9.6000000000000002E-2</v>
      </c>
      <c r="X153" s="349">
        <f t="shared" si="1037"/>
        <v>1.8081180960000001</v>
      </c>
      <c r="Y153" s="349">
        <f t="shared" si="1038"/>
        <v>0.93599999999999994</v>
      </c>
      <c r="Z153" s="349">
        <f>SUM(T153+V153+X153)</f>
        <v>17.126187395999999</v>
      </c>
      <c r="AA153" s="349">
        <v>0.53800000000000003</v>
      </c>
      <c r="AB153" s="349">
        <f t="shared" si="838"/>
        <v>10.287622012</v>
      </c>
      <c r="AC153" s="349"/>
      <c r="AD153" s="349">
        <f t="shared" si="1041"/>
        <v>0</v>
      </c>
      <c r="AE153" s="349"/>
      <c r="AF153" s="109">
        <f t="shared" si="1042"/>
        <v>0</v>
      </c>
      <c r="AG153" s="349">
        <f>SUM(AA153+AC153+AE153)</f>
        <v>0.53800000000000003</v>
      </c>
      <c r="AH153" s="349">
        <f t="shared" si="1044"/>
        <v>10.287622012</v>
      </c>
      <c r="AI153" s="349">
        <f t="shared" si="1045"/>
        <v>1.474</v>
      </c>
      <c r="AJ153" s="349">
        <f t="shared" si="1046"/>
        <v>27.413809407999999</v>
      </c>
      <c r="AK153" s="349"/>
      <c r="AL153" s="349">
        <f t="shared" si="1047"/>
        <v>0</v>
      </c>
      <c r="AM153" s="349">
        <v>1.4E-2</v>
      </c>
      <c r="AN153" s="349">
        <f t="shared" si="1048"/>
        <v>0.26760041699999998</v>
      </c>
      <c r="AO153" s="349"/>
      <c r="AP153" s="349">
        <f t="shared" si="1049"/>
        <v>0</v>
      </c>
      <c r="AQ153" s="349">
        <f t="shared" si="1050"/>
        <v>1.4E-2</v>
      </c>
      <c r="AR153" s="349">
        <f t="shared" ref="AR153:AR156" si="1059">SUM(AL153+AN153+AP153)</f>
        <v>0.26760041699999998</v>
      </c>
      <c r="AS153" s="349"/>
      <c r="AT153" s="349">
        <f t="shared" si="1052"/>
        <v>0</v>
      </c>
      <c r="AU153" s="349"/>
      <c r="AV153" s="349">
        <f t="shared" si="1053"/>
        <v>0</v>
      </c>
      <c r="AW153" s="349"/>
      <c r="AX153" s="349">
        <f t="shared" si="1054"/>
        <v>0</v>
      </c>
      <c r="AY153" s="349">
        <f t="shared" si="1055"/>
        <v>0</v>
      </c>
      <c r="AZ153" s="349">
        <f t="shared" ref="AZ153:AZ156" si="1060">SUM(AT153+AV153+AX153)</f>
        <v>0</v>
      </c>
      <c r="BA153" s="349">
        <f t="shared" si="1057"/>
        <v>1.4E-2</v>
      </c>
      <c r="BB153" s="349">
        <f t="shared" si="1058"/>
        <v>0.26760041699999998</v>
      </c>
    </row>
    <row r="154" spans="1:54" s="551" customFormat="1">
      <c r="A154" s="612">
        <v>119</v>
      </c>
      <c r="B154" s="557"/>
      <c r="C154" s="557"/>
      <c r="D154" s="557"/>
      <c r="E154" s="1064" t="s">
        <v>2127</v>
      </c>
      <c r="F154" s="1066" t="s">
        <v>2135</v>
      </c>
      <c r="G154" s="530" t="s">
        <v>1169</v>
      </c>
      <c r="H154" s="355" t="s">
        <v>379</v>
      </c>
      <c r="I154" s="20">
        <v>34.5</v>
      </c>
      <c r="J154" s="178"/>
      <c r="K154" s="20">
        <v>33.1</v>
      </c>
      <c r="L154" s="178"/>
      <c r="M154" s="20">
        <v>33.1</v>
      </c>
      <c r="N154" s="178"/>
      <c r="O154" s="20">
        <v>33.1</v>
      </c>
      <c r="P154" s="178"/>
      <c r="Q154" s="349">
        <f t="shared" si="1033"/>
        <v>111.03</v>
      </c>
      <c r="R154" s="417">
        <f t="shared" si="1034"/>
        <v>4832.4183436359999</v>
      </c>
      <c r="S154" s="349">
        <v>4.274</v>
      </c>
      <c r="T154" s="349">
        <f t="shared" si="1035"/>
        <v>183.68072757000002</v>
      </c>
      <c r="U154" s="349">
        <v>4.4580000000000002</v>
      </c>
      <c r="V154" s="349">
        <f t="shared" si="1036"/>
        <v>195.97631022000002</v>
      </c>
      <c r="W154" s="349">
        <v>16.86</v>
      </c>
      <c r="X154" s="349">
        <f t="shared" si="1037"/>
        <v>758.16612809999992</v>
      </c>
      <c r="Y154" s="349">
        <f t="shared" si="1038"/>
        <v>25.591999999999999</v>
      </c>
      <c r="Z154" s="349">
        <f t="shared" ref="Z154:Z156" si="1061">SUM(T154+V154+X154)</f>
        <v>1137.8231658899999</v>
      </c>
      <c r="AA154" s="349">
        <v>13.62</v>
      </c>
      <c r="AB154" s="349">
        <f t="shared" ref="AB154:AB156" si="1062">K154*AA154*$AB$2/1000</f>
        <v>596.58176903999993</v>
      </c>
      <c r="AC154" s="349">
        <v>17.484000000000002</v>
      </c>
      <c r="AD154" s="349">
        <f t="shared" si="1041"/>
        <v>768.01405563599997</v>
      </c>
      <c r="AE154" s="349">
        <v>19.032</v>
      </c>
      <c r="AF154" s="109">
        <f t="shared" si="1042"/>
        <v>819.09185061599999</v>
      </c>
      <c r="AG154" s="349">
        <f t="shared" ref="AG154:AG156" si="1063">SUM(AA154+AC154+AE154)</f>
        <v>50.135999999999996</v>
      </c>
      <c r="AH154" s="349">
        <f t="shared" si="1044"/>
        <v>2183.6876752919998</v>
      </c>
      <c r="AI154" s="349">
        <f t="shared" si="1045"/>
        <v>75.727999999999994</v>
      </c>
      <c r="AJ154" s="349">
        <f t="shared" si="1046"/>
        <v>3321.5108411819997</v>
      </c>
      <c r="AK154" s="349">
        <v>23.893999999999998</v>
      </c>
      <c r="AL154" s="349">
        <f t="shared" si="1047"/>
        <v>1011.4156490619998</v>
      </c>
      <c r="AM154" s="349">
        <v>11.407999999999999</v>
      </c>
      <c r="AN154" s="349">
        <f t="shared" si="1048"/>
        <v>499.491853392</v>
      </c>
      <c r="AO154" s="349"/>
      <c r="AP154" s="349">
        <f t="shared" si="1049"/>
        <v>0</v>
      </c>
      <c r="AQ154" s="349">
        <f t="shared" si="1050"/>
        <v>35.302</v>
      </c>
      <c r="AR154" s="349">
        <f t="shared" si="1059"/>
        <v>1510.9075024539998</v>
      </c>
      <c r="AS154" s="349"/>
      <c r="AT154" s="349">
        <f t="shared" si="1052"/>
        <v>0</v>
      </c>
      <c r="AU154" s="349"/>
      <c r="AV154" s="349">
        <f t="shared" si="1053"/>
        <v>0</v>
      </c>
      <c r="AW154" s="349"/>
      <c r="AX154" s="349">
        <f t="shared" si="1054"/>
        <v>0</v>
      </c>
      <c r="AY154" s="349">
        <f t="shared" si="1055"/>
        <v>0</v>
      </c>
      <c r="AZ154" s="349">
        <f t="shared" si="1060"/>
        <v>0</v>
      </c>
      <c r="BA154" s="349">
        <f t="shared" si="1057"/>
        <v>35.302</v>
      </c>
      <c r="BB154" s="349">
        <f t="shared" si="1058"/>
        <v>1510.9075024539998</v>
      </c>
    </row>
    <row r="155" spans="1:54" s="551" customFormat="1">
      <c r="A155" s="612">
        <v>119</v>
      </c>
      <c r="B155" s="557"/>
      <c r="C155" s="557"/>
      <c r="D155" s="557"/>
      <c r="E155" s="1064" t="s">
        <v>2127</v>
      </c>
      <c r="F155" s="1066" t="s">
        <v>2135</v>
      </c>
      <c r="G155" s="530" t="s">
        <v>1169</v>
      </c>
      <c r="H155" s="355" t="s">
        <v>380</v>
      </c>
      <c r="I155" s="20"/>
      <c r="J155" s="178"/>
      <c r="K155" s="20"/>
      <c r="L155" s="178"/>
      <c r="M155" s="20">
        <v>31</v>
      </c>
      <c r="N155" s="178"/>
      <c r="O155" s="20">
        <v>31</v>
      </c>
      <c r="P155" s="178"/>
      <c r="Q155" s="349">
        <f t="shared" si="1033"/>
        <v>44.898000000000003</v>
      </c>
      <c r="R155" s="417">
        <f t="shared" si="1034"/>
        <v>1842.2857394399998</v>
      </c>
      <c r="S155" s="349"/>
      <c r="T155" s="349">
        <f t="shared" si="1035"/>
        <v>0</v>
      </c>
      <c r="U155" s="349"/>
      <c r="V155" s="349">
        <f t="shared" si="1036"/>
        <v>0</v>
      </c>
      <c r="W155" s="349"/>
      <c r="X155" s="349">
        <f t="shared" si="1037"/>
        <v>0</v>
      </c>
      <c r="Y155" s="349">
        <f t="shared" si="1038"/>
        <v>0</v>
      </c>
      <c r="Z155" s="349">
        <f t="shared" si="1061"/>
        <v>0</v>
      </c>
      <c r="AA155" s="349"/>
      <c r="AB155" s="349">
        <f t="shared" si="1062"/>
        <v>0</v>
      </c>
      <c r="AC155" s="349"/>
      <c r="AD155" s="349">
        <f t="shared" si="1041"/>
        <v>0</v>
      </c>
      <c r="AE155" s="349"/>
      <c r="AF155" s="109">
        <f t="shared" si="1042"/>
        <v>0</v>
      </c>
      <c r="AG155" s="349">
        <f t="shared" si="1063"/>
        <v>0</v>
      </c>
      <c r="AH155" s="349">
        <f t="shared" si="1044"/>
        <v>0</v>
      </c>
      <c r="AI155" s="349">
        <f t="shared" si="1045"/>
        <v>0</v>
      </c>
      <c r="AJ155" s="349">
        <f t="shared" si="1046"/>
        <v>0</v>
      </c>
      <c r="AK155" s="349"/>
      <c r="AL155" s="349">
        <f t="shared" si="1047"/>
        <v>0</v>
      </c>
      <c r="AM155" s="349">
        <v>17.326000000000001</v>
      </c>
      <c r="AN155" s="349">
        <f t="shared" si="1048"/>
        <v>710.47844573999998</v>
      </c>
      <c r="AO155" s="349">
        <v>14.039</v>
      </c>
      <c r="AP155" s="349">
        <f t="shared" si="1049"/>
        <v>580.48176419999993</v>
      </c>
      <c r="AQ155" s="349">
        <f t="shared" si="1050"/>
        <v>31.365000000000002</v>
      </c>
      <c r="AR155" s="349">
        <f t="shared" si="1059"/>
        <v>1290.9602099399999</v>
      </c>
      <c r="AS155" s="349">
        <v>3.6419999999999999</v>
      </c>
      <c r="AT155" s="349">
        <f t="shared" si="1052"/>
        <v>152.49786042000002</v>
      </c>
      <c r="AU155" s="349">
        <v>3.84</v>
      </c>
      <c r="AV155" s="349">
        <f t="shared" si="1053"/>
        <v>154.91984640000001</v>
      </c>
      <c r="AW155" s="349">
        <v>6.0510000000000002</v>
      </c>
      <c r="AX155" s="349">
        <f t="shared" si="1054"/>
        <v>243.90782268000001</v>
      </c>
      <c r="AY155" s="349">
        <f t="shared" si="1055"/>
        <v>13.532999999999999</v>
      </c>
      <c r="AZ155" s="349">
        <f t="shared" si="1060"/>
        <v>551.32552950000002</v>
      </c>
      <c r="BA155" s="349">
        <f t="shared" si="1057"/>
        <v>44.898000000000003</v>
      </c>
      <c r="BB155" s="349">
        <f t="shared" si="1058"/>
        <v>1842.2857394399998</v>
      </c>
    </row>
    <row r="156" spans="1:54" s="551" customFormat="1">
      <c r="A156" s="612">
        <v>119</v>
      </c>
      <c r="B156" s="557"/>
      <c r="C156" s="557"/>
      <c r="D156" s="557"/>
      <c r="E156" s="553" t="s">
        <v>2232</v>
      </c>
      <c r="F156" s="530" t="s">
        <v>2233</v>
      </c>
      <c r="G156" s="530" t="s">
        <v>1169</v>
      </c>
      <c r="H156" s="355" t="s">
        <v>380</v>
      </c>
      <c r="I156" s="20">
        <v>34.5</v>
      </c>
      <c r="J156" s="178"/>
      <c r="K156" s="20">
        <v>33.1</v>
      </c>
      <c r="L156" s="178"/>
      <c r="M156" s="20">
        <v>30.9</v>
      </c>
      <c r="N156" s="178"/>
      <c r="O156" s="20">
        <v>30.9</v>
      </c>
      <c r="P156" s="178"/>
      <c r="Q156" s="349">
        <f t="shared" si="1033"/>
        <v>74.787000000000006</v>
      </c>
      <c r="R156" s="417">
        <f t="shared" si="1034"/>
        <v>3045.062892212</v>
      </c>
      <c r="S156" s="349"/>
      <c r="T156" s="349">
        <f t="shared" si="1035"/>
        <v>0</v>
      </c>
      <c r="U156" s="349"/>
      <c r="V156" s="349">
        <f t="shared" si="1036"/>
        <v>0</v>
      </c>
      <c r="W156" s="349">
        <v>0.35499999999999998</v>
      </c>
      <c r="X156" s="349">
        <f t="shared" si="1037"/>
        <v>15.963758924999999</v>
      </c>
      <c r="Y156" s="349">
        <f t="shared" si="1038"/>
        <v>0.35499999999999998</v>
      </c>
      <c r="Z156" s="349">
        <f t="shared" si="1061"/>
        <v>15.963758924999999</v>
      </c>
      <c r="AA156" s="349">
        <v>2.8180000000000001</v>
      </c>
      <c r="AB156" s="349">
        <f t="shared" si="1062"/>
        <v>123.43373165600001</v>
      </c>
      <c r="AC156" s="349">
        <v>3.42</v>
      </c>
      <c r="AD156" s="349">
        <f t="shared" si="1041"/>
        <v>150.22924218</v>
      </c>
      <c r="AE156" s="349">
        <v>2.3039999999999998</v>
      </c>
      <c r="AF156" s="109">
        <f t="shared" si="1042"/>
        <v>99.158660352000012</v>
      </c>
      <c r="AG156" s="349">
        <f t="shared" si="1063"/>
        <v>8.5419999999999998</v>
      </c>
      <c r="AH156" s="349">
        <f t="shared" si="1044"/>
        <v>372.82163418800002</v>
      </c>
      <c r="AI156" s="349">
        <f t="shared" si="1045"/>
        <v>8.8970000000000002</v>
      </c>
      <c r="AJ156" s="349">
        <f t="shared" si="1046"/>
        <v>388.785393113</v>
      </c>
      <c r="AK156" s="349">
        <v>2.1920000000000002</v>
      </c>
      <c r="AL156" s="349">
        <f t="shared" si="1047"/>
        <v>86.618736623999993</v>
      </c>
      <c r="AM156" s="349">
        <v>3.8370000000000002</v>
      </c>
      <c r="AN156" s="349">
        <f t="shared" si="1048"/>
        <v>156.83434760700001</v>
      </c>
      <c r="AO156" s="349">
        <v>1.5940000000000001</v>
      </c>
      <c r="AP156" s="349">
        <f t="shared" si="1049"/>
        <v>65.695785480000012</v>
      </c>
      <c r="AQ156" s="349">
        <f t="shared" si="1050"/>
        <v>7.6230000000000002</v>
      </c>
      <c r="AR156" s="349">
        <f t="shared" si="1059"/>
        <v>309.14886971099997</v>
      </c>
      <c r="AS156" s="349">
        <v>3.54</v>
      </c>
      <c r="AT156" s="349">
        <f t="shared" si="1052"/>
        <v>147.74876405999998</v>
      </c>
      <c r="AU156" s="349">
        <v>14.972</v>
      </c>
      <c r="AV156" s="349">
        <f t="shared" si="1053"/>
        <v>602.07755506800004</v>
      </c>
      <c r="AW156" s="349">
        <v>39.755000000000003</v>
      </c>
      <c r="AX156" s="349">
        <f t="shared" si="1054"/>
        <v>1597.30231026</v>
      </c>
      <c r="AY156" s="349">
        <f t="shared" si="1055"/>
        <v>58.267000000000003</v>
      </c>
      <c r="AZ156" s="349">
        <f t="shared" si="1060"/>
        <v>2347.1286293880003</v>
      </c>
      <c r="BA156" s="349">
        <f t="shared" si="1057"/>
        <v>65.89</v>
      </c>
      <c r="BB156" s="349">
        <f t="shared" si="1058"/>
        <v>2656.2774990990001</v>
      </c>
    </row>
    <row r="157" spans="1:54" s="301" customFormat="1">
      <c r="A157" s="612">
        <v>119</v>
      </c>
      <c r="B157" s="346"/>
      <c r="C157" s="346"/>
      <c r="D157" s="346"/>
      <c r="E157" s="553" t="s">
        <v>149</v>
      </c>
      <c r="F157" s="530" t="s">
        <v>150</v>
      </c>
      <c r="G157" s="530" t="s">
        <v>1169</v>
      </c>
      <c r="H157" s="355" t="s">
        <v>380</v>
      </c>
      <c r="I157" s="20">
        <v>2.56</v>
      </c>
      <c r="J157" s="178"/>
      <c r="K157" s="20">
        <v>2.56</v>
      </c>
      <c r="L157" s="178"/>
      <c r="M157" s="20">
        <v>2.56</v>
      </c>
      <c r="N157" s="178"/>
      <c r="O157" s="20">
        <v>2.56</v>
      </c>
      <c r="P157" s="178"/>
      <c r="Q157" s="349">
        <f t="shared" si="831"/>
        <v>0</v>
      </c>
      <c r="R157" s="417">
        <f t="shared" si="832"/>
        <v>0</v>
      </c>
      <c r="S157" s="349"/>
      <c r="T157" s="349">
        <f t="shared" si="833"/>
        <v>0</v>
      </c>
      <c r="U157" s="349"/>
      <c r="V157" s="349">
        <f t="shared" si="834"/>
        <v>0</v>
      </c>
      <c r="W157" s="349"/>
      <c r="X157" s="349">
        <f t="shared" si="835"/>
        <v>0</v>
      </c>
      <c r="Y157" s="349">
        <f t="shared" si="836"/>
        <v>0</v>
      </c>
      <c r="Z157" s="349">
        <f t="shared" si="837"/>
        <v>0</v>
      </c>
      <c r="AA157" s="349"/>
      <c r="AB157" s="349">
        <f t="shared" si="838"/>
        <v>0</v>
      </c>
      <c r="AC157" s="349"/>
      <c r="AD157" s="349">
        <f t="shared" si="839"/>
        <v>0</v>
      </c>
      <c r="AE157" s="349"/>
      <c r="AF157" s="109">
        <f t="shared" si="856"/>
        <v>0</v>
      </c>
      <c r="AG157" s="349">
        <f t="shared" si="840"/>
        <v>0</v>
      </c>
      <c r="AH157" s="349">
        <f t="shared" si="841"/>
        <v>0</v>
      </c>
      <c r="AI157" s="349">
        <f t="shared" si="842"/>
        <v>0</v>
      </c>
      <c r="AJ157" s="349">
        <f t="shared" si="843"/>
        <v>0</v>
      </c>
      <c r="AK157" s="349"/>
      <c r="AL157" s="349">
        <f t="shared" si="844"/>
        <v>0</v>
      </c>
      <c r="AM157" s="349"/>
      <c r="AN157" s="349">
        <f t="shared" si="845"/>
        <v>0</v>
      </c>
      <c r="AO157" s="349"/>
      <c r="AP157" s="349">
        <f t="shared" si="846"/>
        <v>0</v>
      </c>
      <c r="AQ157" s="349">
        <f t="shared" si="847"/>
        <v>0</v>
      </c>
      <c r="AR157" s="349">
        <f t="shared" si="848"/>
        <v>0</v>
      </c>
      <c r="AS157" s="349"/>
      <c r="AT157" s="349">
        <f t="shared" si="849"/>
        <v>0</v>
      </c>
      <c r="AU157" s="349"/>
      <c r="AV157" s="349">
        <f t="shared" si="850"/>
        <v>0</v>
      </c>
      <c r="AW157" s="349"/>
      <c r="AX157" s="349">
        <f t="shared" si="851"/>
        <v>0</v>
      </c>
      <c r="AY157" s="349">
        <f t="shared" si="852"/>
        <v>0</v>
      </c>
      <c r="AZ157" s="349">
        <f t="shared" si="853"/>
        <v>0</v>
      </c>
      <c r="BA157" s="349">
        <f t="shared" si="854"/>
        <v>0</v>
      </c>
      <c r="BB157" s="349">
        <f t="shared" si="855"/>
        <v>0</v>
      </c>
    </row>
    <row r="158" spans="1:54" s="301" customFormat="1">
      <c r="A158" s="612">
        <v>120</v>
      </c>
      <c r="B158" s="346"/>
      <c r="C158" s="25"/>
      <c r="D158" s="27"/>
      <c r="E158" s="553" t="s">
        <v>151</v>
      </c>
      <c r="F158" s="530" t="s">
        <v>44</v>
      </c>
      <c r="G158" s="530" t="s">
        <v>1169</v>
      </c>
      <c r="H158" s="355" t="s">
        <v>380</v>
      </c>
      <c r="I158" s="20">
        <v>3.26</v>
      </c>
      <c r="J158" s="178"/>
      <c r="K158" s="20">
        <v>3.26</v>
      </c>
      <c r="L158" s="178"/>
      <c r="M158" s="20">
        <v>3.26</v>
      </c>
      <c r="N158" s="178"/>
      <c r="O158" s="20">
        <v>3.26</v>
      </c>
      <c r="P158" s="178"/>
      <c r="Q158" s="349">
        <f t="shared" ref="Q158:R172" si="1064">SUM(AI158+BA158)</f>
        <v>0</v>
      </c>
      <c r="R158" s="417">
        <f t="shared" si="1064"/>
        <v>0</v>
      </c>
      <c r="S158" s="349"/>
      <c r="T158" s="349">
        <f t="shared" ref="T158:T167" si="1065">I158*S158*$T$2/1000</f>
        <v>0</v>
      </c>
      <c r="U158" s="349"/>
      <c r="V158" s="349">
        <f t="shared" ref="V158:V167" si="1066">I158*U158*$V$2/1000</f>
        <v>0</v>
      </c>
      <c r="W158" s="349"/>
      <c r="X158" s="349">
        <f t="shared" ref="X158:X167" si="1067">I158*W158*$X$2/1000</f>
        <v>0</v>
      </c>
      <c r="Y158" s="349">
        <f t="shared" ref="Y158:Z167" si="1068">SUM(S158+U158+W158)</f>
        <v>0</v>
      </c>
      <c r="Z158" s="349">
        <f t="shared" si="1068"/>
        <v>0</v>
      </c>
      <c r="AA158" s="349"/>
      <c r="AB158" s="349">
        <f t="shared" si="838"/>
        <v>0</v>
      </c>
      <c r="AC158" s="349"/>
      <c r="AD158" s="349">
        <f t="shared" ref="AD158:AD167" si="1069">K158*AC158*$AD$2/1000</f>
        <v>0</v>
      </c>
      <c r="AE158" s="349"/>
      <c r="AF158" s="109">
        <f t="shared" ref="AF158:AF167" si="1070">K158*AE158*$AF$2/1000</f>
        <v>0</v>
      </c>
      <c r="AG158" s="349">
        <f>SUM(AA158+AC158+AE158)</f>
        <v>0</v>
      </c>
      <c r="AH158" s="349">
        <f t="shared" ref="AG158:AH167" si="1071">SUM(AB158+AD158+AF158)</f>
        <v>0</v>
      </c>
      <c r="AI158" s="349">
        <f t="shared" ref="AI158:AI167" si="1072">SUM(Y158+AG158)</f>
        <v>0</v>
      </c>
      <c r="AJ158" s="349">
        <f t="shared" ref="AJ158:AJ167" si="1073">SUM(Z158,AH158)</f>
        <v>0</v>
      </c>
      <c r="AK158" s="349"/>
      <c r="AL158" s="349">
        <f>M158*AK158*$AL$2/1000</f>
        <v>0</v>
      </c>
      <c r="AM158" s="349"/>
      <c r="AN158" s="349">
        <f>M158*AM158*$AN$2/1000</f>
        <v>0</v>
      </c>
      <c r="AO158" s="349"/>
      <c r="AP158" s="349">
        <f t="shared" ref="AP158:AP167" si="1074">M158*AO158*$AP$2/1000</f>
        <v>0</v>
      </c>
      <c r="AQ158" s="349">
        <f t="shared" ref="AQ158:AR167" si="1075">SUM(AK158+AM158+AO158)</f>
        <v>0</v>
      </c>
      <c r="AR158" s="349">
        <f t="shared" si="1075"/>
        <v>0</v>
      </c>
      <c r="AS158" s="349"/>
      <c r="AT158" s="349">
        <f t="shared" ref="AT158:AT167" si="1076">O158*AS158*$AT$2/1000</f>
        <v>0</v>
      </c>
      <c r="AU158" s="349"/>
      <c r="AV158" s="349">
        <f t="shared" ref="AV158:AV167" si="1077">O158*AU158*$AV$2/1000</f>
        <v>0</v>
      </c>
      <c r="AW158" s="349"/>
      <c r="AX158" s="349">
        <f t="shared" ref="AX158:AX167" si="1078">O158*AW158*$AX$2/1000</f>
        <v>0</v>
      </c>
      <c r="AY158" s="349">
        <f t="shared" ref="AY158:AZ167" si="1079">SUM(AS158+AU158+AW158)</f>
        <v>0</v>
      </c>
      <c r="AZ158" s="349">
        <f t="shared" si="1079"/>
        <v>0</v>
      </c>
      <c r="BA158" s="349">
        <f t="shared" ref="BA158:BA167" si="1080">SUM(AQ158+AY158)</f>
        <v>0</v>
      </c>
      <c r="BB158" s="349">
        <f t="shared" ref="BB158:BB167" si="1081">SUM(AR158,AZ158)</f>
        <v>0</v>
      </c>
    </row>
    <row r="159" spans="1:54" s="301" customFormat="1">
      <c r="A159" s="612">
        <v>121</v>
      </c>
      <c r="B159" s="346"/>
      <c r="C159" s="25"/>
      <c r="D159" s="27"/>
      <c r="E159" s="553" t="s">
        <v>64</v>
      </c>
      <c r="F159" s="530" t="s">
        <v>155</v>
      </c>
      <c r="G159" s="530" t="s">
        <v>1169</v>
      </c>
      <c r="H159" s="355" t="s">
        <v>378</v>
      </c>
      <c r="I159" s="20">
        <v>4.16</v>
      </c>
      <c r="J159" s="178"/>
      <c r="K159" s="20">
        <v>4.16</v>
      </c>
      <c r="L159" s="178"/>
      <c r="M159" s="20">
        <v>4.16</v>
      </c>
      <c r="N159" s="178"/>
      <c r="O159" s="20">
        <v>4.16</v>
      </c>
      <c r="P159" s="178"/>
      <c r="Q159" s="349">
        <f t="shared" si="1064"/>
        <v>0</v>
      </c>
      <c r="R159" s="417">
        <f t="shared" si="1064"/>
        <v>0</v>
      </c>
      <c r="S159" s="349"/>
      <c r="T159" s="349">
        <f t="shared" si="1065"/>
        <v>0</v>
      </c>
      <c r="U159" s="349"/>
      <c r="V159" s="349">
        <f t="shared" si="1066"/>
        <v>0</v>
      </c>
      <c r="W159" s="349"/>
      <c r="X159" s="349">
        <f t="shared" si="1067"/>
        <v>0</v>
      </c>
      <c r="Y159" s="349">
        <f t="shared" si="1068"/>
        <v>0</v>
      </c>
      <c r="Z159" s="349">
        <f t="shared" si="1068"/>
        <v>0</v>
      </c>
      <c r="AA159" s="349"/>
      <c r="AB159" s="349">
        <f t="shared" si="838"/>
        <v>0</v>
      </c>
      <c r="AC159" s="349"/>
      <c r="AD159" s="349">
        <f t="shared" si="1069"/>
        <v>0</v>
      </c>
      <c r="AE159" s="349"/>
      <c r="AF159" s="109">
        <f t="shared" si="1070"/>
        <v>0</v>
      </c>
      <c r="AG159" s="349">
        <f t="shared" si="1071"/>
        <v>0</v>
      </c>
      <c r="AH159" s="349">
        <f t="shared" si="1071"/>
        <v>0</v>
      </c>
      <c r="AI159" s="349">
        <f t="shared" si="1072"/>
        <v>0</v>
      </c>
      <c r="AJ159" s="349">
        <f t="shared" si="1073"/>
        <v>0</v>
      </c>
      <c r="AK159" s="349"/>
      <c r="AL159" s="349">
        <f>M159*AK159*$AL$2/1000</f>
        <v>0</v>
      </c>
      <c r="AM159" s="349"/>
      <c r="AN159" s="349">
        <f>M159*AM159*$AN$2/1000</f>
        <v>0</v>
      </c>
      <c r="AO159" s="349"/>
      <c r="AP159" s="349">
        <f t="shared" si="1074"/>
        <v>0</v>
      </c>
      <c r="AQ159" s="349">
        <f t="shared" si="1075"/>
        <v>0</v>
      </c>
      <c r="AR159" s="349">
        <f t="shared" si="1075"/>
        <v>0</v>
      </c>
      <c r="AS159" s="349"/>
      <c r="AT159" s="349">
        <f t="shared" si="1076"/>
        <v>0</v>
      </c>
      <c r="AU159" s="349"/>
      <c r="AV159" s="349">
        <f t="shared" si="1077"/>
        <v>0</v>
      </c>
      <c r="AW159" s="349"/>
      <c r="AX159" s="349">
        <f t="shared" si="1078"/>
        <v>0</v>
      </c>
      <c r="AY159" s="349">
        <f t="shared" si="1079"/>
        <v>0</v>
      </c>
      <c r="AZ159" s="349">
        <f t="shared" si="1079"/>
        <v>0</v>
      </c>
      <c r="BA159" s="349">
        <f t="shared" si="1080"/>
        <v>0</v>
      </c>
      <c r="BB159" s="349">
        <f t="shared" si="1081"/>
        <v>0</v>
      </c>
    </row>
    <row r="160" spans="1:54" s="301" customFormat="1">
      <c r="A160" s="612">
        <v>122</v>
      </c>
      <c r="B160" s="346"/>
      <c r="C160" s="25"/>
      <c r="D160" s="40"/>
      <c r="E160" s="553" t="s">
        <v>43</v>
      </c>
      <c r="F160" s="530" t="s">
        <v>341</v>
      </c>
      <c r="G160" s="530" t="s">
        <v>1169</v>
      </c>
      <c r="H160" s="355" t="s">
        <v>378</v>
      </c>
      <c r="I160" s="20">
        <v>5.45</v>
      </c>
      <c r="J160" s="178"/>
      <c r="K160" s="20">
        <v>5.45</v>
      </c>
      <c r="L160" s="178"/>
      <c r="M160" s="20">
        <v>5.45</v>
      </c>
      <c r="N160" s="178"/>
      <c r="O160" s="20">
        <v>5.45</v>
      </c>
      <c r="P160" s="178"/>
      <c r="Q160" s="349">
        <f t="shared" si="1064"/>
        <v>0</v>
      </c>
      <c r="R160" s="417">
        <f t="shared" si="1064"/>
        <v>0</v>
      </c>
      <c r="S160" s="349"/>
      <c r="T160" s="349">
        <f t="shared" si="1065"/>
        <v>0</v>
      </c>
      <c r="U160" s="349"/>
      <c r="V160" s="349">
        <f t="shared" si="1066"/>
        <v>0</v>
      </c>
      <c r="W160" s="349"/>
      <c r="X160" s="349">
        <f t="shared" si="1067"/>
        <v>0</v>
      </c>
      <c r="Y160" s="349">
        <f t="shared" si="1068"/>
        <v>0</v>
      </c>
      <c r="Z160" s="349">
        <f t="shared" si="1068"/>
        <v>0</v>
      </c>
      <c r="AA160" s="349"/>
      <c r="AB160" s="349">
        <f t="shared" si="838"/>
        <v>0</v>
      </c>
      <c r="AC160" s="349"/>
      <c r="AD160" s="349">
        <f t="shared" si="1069"/>
        <v>0</v>
      </c>
      <c r="AE160" s="349"/>
      <c r="AF160" s="109">
        <f t="shared" si="1070"/>
        <v>0</v>
      </c>
      <c r="AG160" s="349">
        <f t="shared" si="1071"/>
        <v>0</v>
      </c>
      <c r="AH160" s="349">
        <f t="shared" si="1071"/>
        <v>0</v>
      </c>
      <c r="AI160" s="349">
        <f t="shared" si="1072"/>
        <v>0</v>
      </c>
      <c r="AJ160" s="349">
        <f t="shared" si="1073"/>
        <v>0</v>
      </c>
      <c r="AK160" s="349"/>
      <c r="AL160" s="349">
        <f t="shared" ref="AL160" si="1082">M160*AK160*$AL$2/1000</f>
        <v>0</v>
      </c>
      <c r="AM160" s="349"/>
      <c r="AN160" s="349">
        <f t="shared" ref="AN160" si="1083">M160*AM160*$AN$2/1000</f>
        <v>0</v>
      </c>
      <c r="AO160" s="349"/>
      <c r="AP160" s="349">
        <f t="shared" si="1074"/>
        <v>0</v>
      </c>
      <c r="AQ160" s="349">
        <f t="shared" si="1075"/>
        <v>0</v>
      </c>
      <c r="AR160" s="349">
        <f t="shared" si="1075"/>
        <v>0</v>
      </c>
      <c r="AS160" s="349"/>
      <c r="AT160" s="349">
        <f t="shared" si="1076"/>
        <v>0</v>
      </c>
      <c r="AU160" s="349"/>
      <c r="AV160" s="349">
        <f t="shared" si="1077"/>
        <v>0</v>
      </c>
      <c r="AW160" s="349"/>
      <c r="AX160" s="349">
        <f t="shared" si="1078"/>
        <v>0</v>
      </c>
      <c r="AY160" s="349">
        <f t="shared" si="1079"/>
        <v>0</v>
      </c>
      <c r="AZ160" s="349">
        <f t="shared" si="1079"/>
        <v>0</v>
      </c>
      <c r="BA160" s="349">
        <f t="shared" si="1080"/>
        <v>0</v>
      </c>
      <c r="BB160" s="349">
        <f t="shared" si="1081"/>
        <v>0</v>
      </c>
    </row>
    <row r="161" spans="1:54" s="301" customFormat="1">
      <c r="A161" s="612">
        <v>123</v>
      </c>
      <c r="B161" s="346"/>
      <c r="C161" s="346"/>
      <c r="D161" s="27"/>
      <c r="E161" s="553" t="s">
        <v>264</v>
      </c>
      <c r="F161" s="530" t="s">
        <v>265</v>
      </c>
      <c r="G161" s="530" t="s">
        <v>1169</v>
      </c>
      <c r="H161" s="355" t="s">
        <v>380</v>
      </c>
      <c r="I161" s="554">
        <v>5.64</v>
      </c>
      <c r="J161" s="178"/>
      <c r="K161" s="554">
        <v>5.64</v>
      </c>
      <c r="L161" s="178"/>
      <c r="M161" s="554">
        <v>5.64</v>
      </c>
      <c r="N161" s="178"/>
      <c r="O161" s="554">
        <v>5.64</v>
      </c>
      <c r="P161" s="178"/>
      <c r="Q161" s="349">
        <f t="shared" si="1064"/>
        <v>9.911999999999999</v>
      </c>
      <c r="R161" s="417">
        <f t="shared" si="1064"/>
        <v>72.922922906400004</v>
      </c>
      <c r="S161" s="349">
        <v>0.92400000000000004</v>
      </c>
      <c r="T161" s="349">
        <f t="shared" si="1065"/>
        <v>6.4917390384000004</v>
      </c>
      <c r="U161" s="349">
        <v>1.4279999999999999</v>
      </c>
      <c r="V161" s="349">
        <f t="shared" si="1066"/>
        <v>10.2624659424</v>
      </c>
      <c r="W161" s="349">
        <v>1.47</v>
      </c>
      <c r="X161" s="349">
        <f t="shared" si="1067"/>
        <v>10.806477444</v>
      </c>
      <c r="Y161" s="349">
        <f t="shared" si="1068"/>
        <v>3.8220000000000001</v>
      </c>
      <c r="Z161" s="349">
        <f t="shared" si="1068"/>
        <v>27.5606824248</v>
      </c>
      <c r="AA161" s="349">
        <v>0.504</v>
      </c>
      <c r="AB161" s="349">
        <f t="shared" si="838"/>
        <v>3.7616164991999996</v>
      </c>
      <c r="AC161" s="349">
        <v>1.512</v>
      </c>
      <c r="AD161" s="349">
        <f t="shared" si="1069"/>
        <v>11.316998851199999</v>
      </c>
      <c r="AE161" s="349"/>
      <c r="AF161" s="109">
        <f t="shared" si="1070"/>
        <v>0</v>
      </c>
      <c r="AG161" s="349">
        <f t="shared" si="1071"/>
        <v>2.016</v>
      </c>
      <c r="AH161" s="349">
        <f t="shared" si="1071"/>
        <v>15.0786153504</v>
      </c>
      <c r="AI161" s="349">
        <f t="shared" si="1072"/>
        <v>5.8380000000000001</v>
      </c>
      <c r="AJ161" s="349">
        <f t="shared" si="1073"/>
        <v>42.639297775199999</v>
      </c>
      <c r="AK161" s="349">
        <v>0.33600000000000002</v>
      </c>
      <c r="AL161" s="349">
        <f t="shared" ref="AL161:AL169" si="1084">M161*AK161*$AL$2/1000</f>
        <v>2.4234340032000001</v>
      </c>
      <c r="AM161" s="349"/>
      <c r="AN161" s="349">
        <f t="shared" ref="AN161:AN169" si="1085">M161*AM161*$AN$2/1000</f>
        <v>0</v>
      </c>
      <c r="AO161" s="349">
        <v>0.67200000000000004</v>
      </c>
      <c r="AP161" s="349">
        <f t="shared" si="1074"/>
        <v>5.055208704</v>
      </c>
      <c r="AQ161" s="349">
        <f t="shared" si="1075"/>
        <v>1.008</v>
      </c>
      <c r="AR161" s="349">
        <f t="shared" si="1075"/>
        <v>7.4786427072000006</v>
      </c>
      <c r="AS161" s="349">
        <v>1.0920000000000001</v>
      </c>
      <c r="AT161" s="349">
        <f t="shared" si="1076"/>
        <v>8.3188608047999999</v>
      </c>
      <c r="AU161" s="349">
        <v>1.512</v>
      </c>
      <c r="AV161" s="349">
        <f t="shared" si="1077"/>
        <v>11.098008028800001</v>
      </c>
      <c r="AW161" s="349">
        <v>0.46200000000000002</v>
      </c>
      <c r="AX161" s="349">
        <f t="shared" si="1078"/>
        <v>3.3881135903999997</v>
      </c>
      <c r="AY161" s="349">
        <f t="shared" si="1079"/>
        <v>3.0660000000000003</v>
      </c>
      <c r="AZ161" s="349">
        <f t="shared" si="1079"/>
        <v>22.804982423999999</v>
      </c>
      <c r="BA161" s="349">
        <f t="shared" si="1080"/>
        <v>4.0739999999999998</v>
      </c>
      <c r="BB161" s="349">
        <f t="shared" si="1081"/>
        <v>30.283625131199997</v>
      </c>
    </row>
    <row r="162" spans="1:54" s="301" customFormat="1">
      <c r="A162" s="612">
        <v>124</v>
      </c>
      <c r="B162" s="346"/>
      <c r="C162" s="346"/>
      <c r="D162" s="27"/>
      <c r="E162" s="553" t="s">
        <v>266</v>
      </c>
      <c r="F162" s="530" t="s">
        <v>267</v>
      </c>
      <c r="G162" s="530" t="s">
        <v>1169</v>
      </c>
      <c r="H162" s="355" t="s">
        <v>382</v>
      </c>
      <c r="I162" s="554">
        <v>5.62</v>
      </c>
      <c r="J162" s="178"/>
      <c r="K162" s="554">
        <v>5.62</v>
      </c>
      <c r="L162" s="178"/>
      <c r="M162" s="554">
        <v>5.62</v>
      </c>
      <c r="N162" s="178"/>
      <c r="O162" s="554">
        <v>5.62</v>
      </c>
      <c r="P162" s="178"/>
      <c r="Q162" s="349">
        <f t="shared" si="1064"/>
        <v>11.55</v>
      </c>
      <c r="R162" s="417">
        <f t="shared" si="1064"/>
        <v>84.993804848400003</v>
      </c>
      <c r="S162" s="349"/>
      <c r="T162" s="349">
        <f t="shared" si="1065"/>
        <v>0</v>
      </c>
      <c r="U162" s="349"/>
      <c r="V162" s="349">
        <f t="shared" si="1066"/>
        <v>0</v>
      </c>
      <c r="W162" s="349">
        <v>0.252</v>
      </c>
      <c r="X162" s="349">
        <f t="shared" si="1067"/>
        <v>1.8459697032</v>
      </c>
      <c r="Y162" s="349">
        <f t="shared" si="1068"/>
        <v>0.252</v>
      </c>
      <c r="Z162" s="349">
        <f t="shared" si="1068"/>
        <v>1.8459697032</v>
      </c>
      <c r="AA162" s="349">
        <v>2.52</v>
      </c>
      <c r="AB162" s="349">
        <f t="shared" si="838"/>
        <v>18.741387167999996</v>
      </c>
      <c r="AC162" s="349">
        <v>3.15</v>
      </c>
      <c r="AD162" s="349">
        <f t="shared" si="1069"/>
        <v>23.49347427</v>
      </c>
      <c r="AE162" s="349">
        <v>1.218</v>
      </c>
      <c r="AF162" s="109">
        <f t="shared" si="1070"/>
        <v>8.9002823867999989</v>
      </c>
      <c r="AG162" s="349">
        <f t="shared" si="1071"/>
        <v>6.8879999999999999</v>
      </c>
      <c r="AH162" s="349">
        <f t="shared" si="1071"/>
        <v>51.135143824799997</v>
      </c>
      <c r="AI162" s="349">
        <f t="shared" si="1072"/>
        <v>7.14</v>
      </c>
      <c r="AJ162" s="349">
        <f t="shared" si="1073"/>
        <v>52.981113527999995</v>
      </c>
      <c r="AK162" s="349">
        <v>2.4780000000000002</v>
      </c>
      <c r="AL162" s="349">
        <f t="shared" si="1084"/>
        <v>17.809446958799999</v>
      </c>
      <c r="AM162" s="349">
        <v>0.67200000000000004</v>
      </c>
      <c r="AN162" s="349">
        <f t="shared" si="1085"/>
        <v>4.9957016256000006</v>
      </c>
      <c r="AO162" s="349"/>
      <c r="AP162" s="349">
        <f t="shared" si="1074"/>
        <v>0</v>
      </c>
      <c r="AQ162" s="349">
        <f t="shared" si="1075"/>
        <v>3.1500000000000004</v>
      </c>
      <c r="AR162" s="349">
        <f t="shared" si="1075"/>
        <v>22.805148584400001</v>
      </c>
      <c r="AS162" s="349"/>
      <c r="AT162" s="349">
        <f t="shared" si="1076"/>
        <v>0</v>
      </c>
      <c r="AU162" s="349"/>
      <c r="AV162" s="349">
        <f t="shared" si="1077"/>
        <v>0</v>
      </c>
      <c r="AW162" s="349">
        <v>1.26</v>
      </c>
      <c r="AX162" s="349">
        <f t="shared" si="1078"/>
        <v>9.2075427359999988</v>
      </c>
      <c r="AY162" s="349">
        <f t="shared" si="1079"/>
        <v>1.26</v>
      </c>
      <c r="AZ162" s="349">
        <f t="shared" si="1079"/>
        <v>9.2075427359999988</v>
      </c>
      <c r="BA162" s="349">
        <f t="shared" si="1080"/>
        <v>4.41</v>
      </c>
      <c r="BB162" s="349">
        <f t="shared" si="1081"/>
        <v>32.012691320400002</v>
      </c>
    </row>
    <row r="163" spans="1:54" s="301" customFormat="1">
      <c r="A163" s="612">
        <v>125</v>
      </c>
      <c r="B163" s="346"/>
      <c r="C163" s="346"/>
      <c r="D163" s="27"/>
      <c r="E163" s="553" t="s">
        <v>268</v>
      </c>
      <c r="F163" s="530" t="s">
        <v>269</v>
      </c>
      <c r="G163" s="530" t="s">
        <v>1169</v>
      </c>
      <c r="H163" s="355" t="s">
        <v>382</v>
      </c>
      <c r="I163" s="554">
        <v>6.3</v>
      </c>
      <c r="J163" s="178"/>
      <c r="K163" s="554">
        <v>6.3</v>
      </c>
      <c r="L163" s="178"/>
      <c r="M163" s="554">
        <v>6.3</v>
      </c>
      <c r="N163" s="178"/>
      <c r="O163" s="554">
        <v>6.3</v>
      </c>
      <c r="P163" s="178"/>
      <c r="Q163" s="349">
        <f t="shared" si="1064"/>
        <v>5.2489999999999997</v>
      </c>
      <c r="R163" s="417">
        <f t="shared" si="1064"/>
        <v>43.271347328999994</v>
      </c>
      <c r="S163" s="349">
        <v>0.42</v>
      </c>
      <c r="T163" s="349">
        <f t="shared" si="1065"/>
        <v>3.2960957400000002</v>
      </c>
      <c r="U163" s="349">
        <v>0.79800000000000004</v>
      </c>
      <c r="V163" s="349">
        <f t="shared" si="1066"/>
        <v>6.4060136280000002</v>
      </c>
      <c r="W163" s="349">
        <v>0.504</v>
      </c>
      <c r="X163" s="349">
        <f t="shared" si="1067"/>
        <v>4.1386509360000003</v>
      </c>
      <c r="Y163" s="349">
        <f t="shared" si="1068"/>
        <v>1.722</v>
      </c>
      <c r="Z163" s="349">
        <f t="shared" si="1068"/>
        <v>13.840760304</v>
      </c>
      <c r="AA163" s="349">
        <v>0.58799999999999997</v>
      </c>
      <c r="AB163" s="349">
        <f t="shared" si="838"/>
        <v>4.9021066079999995</v>
      </c>
      <c r="AC163" s="349">
        <v>0.378</v>
      </c>
      <c r="AD163" s="349">
        <f t="shared" si="1069"/>
        <v>3.1603321259999992</v>
      </c>
      <c r="AE163" s="349"/>
      <c r="AF163" s="109">
        <f t="shared" si="1070"/>
        <v>0</v>
      </c>
      <c r="AG163" s="349">
        <f t="shared" si="1071"/>
        <v>0.96599999999999997</v>
      </c>
      <c r="AH163" s="349">
        <f t="shared" si="1071"/>
        <v>8.0624387339999988</v>
      </c>
      <c r="AI163" s="349">
        <f t="shared" si="1072"/>
        <v>2.6879999999999997</v>
      </c>
      <c r="AJ163" s="349">
        <f t="shared" si="1073"/>
        <v>21.903199037999997</v>
      </c>
      <c r="AK163" s="349"/>
      <c r="AL163" s="349">
        <f t="shared" si="1084"/>
        <v>0</v>
      </c>
      <c r="AM163" s="349">
        <v>0.71099999999999997</v>
      </c>
      <c r="AN163" s="349">
        <f t="shared" si="1085"/>
        <v>5.9251732469999991</v>
      </c>
      <c r="AO163" s="349">
        <v>0.34599999999999997</v>
      </c>
      <c r="AP163" s="349">
        <f t="shared" si="1074"/>
        <v>2.9074172399999996</v>
      </c>
      <c r="AQ163" s="349">
        <f t="shared" si="1075"/>
        <v>1.0569999999999999</v>
      </c>
      <c r="AR163" s="349">
        <f t="shared" si="1075"/>
        <v>8.8325904869999992</v>
      </c>
      <c r="AS163" s="349">
        <v>0.66400000000000003</v>
      </c>
      <c r="AT163" s="349">
        <f t="shared" si="1076"/>
        <v>5.6502900720000007</v>
      </c>
      <c r="AU163" s="349">
        <v>0.58799999999999997</v>
      </c>
      <c r="AV163" s="349">
        <f t="shared" si="1077"/>
        <v>4.8209432039999998</v>
      </c>
      <c r="AW163" s="349">
        <v>0.252</v>
      </c>
      <c r="AX163" s="349">
        <f t="shared" si="1078"/>
        <v>2.0643245279999998</v>
      </c>
      <c r="AY163" s="349">
        <f t="shared" si="1079"/>
        <v>1.504</v>
      </c>
      <c r="AZ163" s="349">
        <f t="shared" si="1079"/>
        <v>12.535557804</v>
      </c>
      <c r="BA163" s="349">
        <f t="shared" si="1080"/>
        <v>2.5609999999999999</v>
      </c>
      <c r="BB163" s="349">
        <f t="shared" si="1081"/>
        <v>21.368148290999997</v>
      </c>
    </row>
    <row r="164" spans="1:54" s="301" customFormat="1">
      <c r="A164" s="612">
        <v>126</v>
      </c>
      <c r="B164" s="346"/>
      <c r="C164" s="346"/>
      <c r="D164" s="27"/>
      <c r="E164" s="553" t="s">
        <v>332</v>
      </c>
      <c r="F164" s="530" t="s">
        <v>331</v>
      </c>
      <c r="G164" s="530" t="s">
        <v>1169</v>
      </c>
      <c r="H164" s="355" t="s">
        <v>380</v>
      </c>
      <c r="I164" s="554">
        <v>7.08</v>
      </c>
      <c r="J164" s="178"/>
      <c r="K164" s="554">
        <v>7.08</v>
      </c>
      <c r="L164" s="178"/>
      <c r="M164" s="554">
        <v>7.08</v>
      </c>
      <c r="N164" s="178"/>
      <c r="O164" s="554">
        <v>7.08</v>
      </c>
      <c r="P164" s="178"/>
      <c r="Q164" s="349">
        <f t="shared" si="1064"/>
        <v>5.0000000000000001E-3</v>
      </c>
      <c r="R164" s="417">
        <f t="shared" si="1064"/>
        <v>4.6069914000000003E-2</v>
      </c>
      <c r="S164" s="349"/>
      <c r="T164" s="349">
        <f t="shared" si="1065"/>
        <v>0</v>
      </c>
      <c r="U164" s="349"/>
      <c r="V164" s="349">
        <f t="shared" si="1066"/>
        <v>0</v>
      </c>
      <c r="W164" s="349"/>
      <c r="X164" s="349">
        <f t="shared" si="1067"/>
        <v>0</v>
      </c>
      <c r="Y164" s="349">
        <f t="shared" si="1068"/>
        <v>0</v>
      </c>
      <c r="Z164" s="349">
        <f t="shared" si="1068"/>
        <v>0</v>
      </c>
      <c r="AA164" s="349"/>
      <c r="AB164" s="349">
        <f t="shared" si="838"/>
        <v>0</v>
      </c>
      <c r="AC164" s="349"/>
      <c r="AD164" s="349">
        <f t="shared" si="1069"/>
        <v>0</v>
      </c>
      <c r="AE164" s="349"/>
      <c r="AF164" s="109">
        <f t="shared" si="1070"/>
        <v>0</v>
      </c>
      <c r="AG164" s="349">
        <f t="shared" si="1071"/>
        <v>0</v>
      </c>
      <c r="AH164" s="349">
        <f t="shared" si="1071"/>
        <v>0</v>
      </c>
      <c r="AI164" s="349">
        <f t="shared" si="1072"/>
        <v>0</v>
      </c>
      <c r="AJ164" s="349">
        <f t="shared" si="1073"/>
        <v>0</v>
      </c>
      <c r="AK164" s="349"/>
      <c r="AL164" s="349">
        <f t="shared" si="1084"/>
        <v>0</v>
      </c>
      <c r="AM164" s="349"/>
      <c r="AN164" s="349">
        <f t="shared" si="1085"/>
        <v>0</v>
      </c>
      <c r="AO164" s="349"/>
      <c r="AP164" s="349">
        <f t="shared" si="1074"/>
        <v>0</v>
      </c>
      <c r="AQ164" s="349">
        <f t="shared" si="1075"/>
        <v>0</v>
      </c>
      <c r="AR164" s="349">
        <f t="shared" si="1075"/>
        <v>0</v>
      </c>
      <c r="AS164" s="349"/>
      <c r="AT164" s="349">
        <f t="shared" si="1076"/>
        <v>0</v>
      </c>
      <c r="AU164" s="349">
        <v>5.0000000000000001E-3</v>
      </c>
      <c r="AV164" s="349">
        <f t="shared" si="1077"/>
        <v>4.6069914000000003E-2</v>
      </c>
      <c r="AW164" s="349"/>
      <c r="AX164" s="349">
        <f t="shared" si="1078"/>
        <v>0</v>
      </c>
      <c r="AY164" s="349">
        <f t="shared" si="1079"/>
        <v>5.0000000000000001E-3</v>
      </c>
      <c r="AZ164" s="349">
        <f t="shared" si="1079"/>
        <v>4.6069914000000003E-2</v>
      </c>
      <c r="BA164" s="349">
        <f t="shared" si="1080"/>
        <v>5.0000000000000001E-3</v>
      </c>
      <c r="BB164" s="349">
        <f t="shared" si="1081"/>
        <v>4.6069914000000003E-2</v>
      </c>
    </row>
    <row r="165" spans="1:54" s="551" customFormat="1">
      <c r="A165" s="612">
        <v>126</v>
      </c>
      <c r="B165" s="557"/>
      <c r="C165" s="557"/>
      <c r="D165" s="27"/>
      <c r="E165" s="553" t="s">
        <v>2290</v>
      </c>
      <c r="F165" s="530" t="s">
        <v>2293</v>
      </c>
      <c r="G165" s="530" t="s">
        <v>1169</v>
      </c>
      <c r="H165" s="355" t="s">
        <v>379</v>
      </c>
      <c r="I165" s="554"/>
      <c r="J165" s="178"/>
      <c r="K165" s="554"/>
      <c r="L165" s="178"/>
      <c r="M165" s="554">
        <v>7.62</v>
      </c>
      <c r="N165" s="178"/>
      <c r="O165" s="554">
        <v>7.08</v>
      </c>
      <c r="P165" s="178"/>
      <c r="Q165" s="349">
        <f t="shared" ref="Q165" si="1086">SUM(AI165+BA165)</f>
        <v>0.317</v>
      </c>
      <c r="R165" s="417">
        <f t="shared" ref="R165" si="1087">SUM(AJ165+BB165)</f>
        <v>3.0614303436000001</v>
      </c>
      <c r="S165" s="349"/>
      <c r="T165" s="349">
        <f t="shared" ref="T165" si="1088">I165*S165*$T$2/1000</f>
        <v>0</v>
      </c>
      <c r="U165" s="349"/>
      <c r="V165" s="349">
        <f t="shared" ref="V165" si="1089">I165*U165*$V$2/1000</f>
        <v>0</v>
      </c>
      <c r="W165" s="349"/>
      <c r="X165" s="349">
        <f t="shared" ref="X165" si="1090">I165*W165*$X$2/1000</f>
        <v>0</v>
      </c>
      <c r="Y165" s="349">
        <f t="shared" ref="Y165" si="1091">SUM(S165+U165+W165)</f>
        <v>0</v>
      </c>
      <c r="Z165" s="349">
        <f t="shared" ref="Z165" si="1092">SUM(T165+V165+X165)</f>
        <v>0</v>
      </c>
      <c r="AA165" s="349"/>
      <c r="AB165" s="349">
        <f t="shared" ref="AB165" si="1093">K165*AA165*$AB$2/1000</f>
        <v>0</v>
      </c>
      <c r="AC165" s="349"/>
      <c r="AD165" s="349">
        <f t="shared" ref="AD165" si="1094">K165*AC165*$AD$2/1000</f>
        <v>0</v>
      </c>
      <c r="AE165" s="349"/>
      <c r="AF165" s="109">
        <f t="shared" ref="AF165" si="1095">K165*AE165*$AF$2/1000</f>
        <v>0</v>
      </c>
      <c r="AG165" s="349">
        <f t="shared" ref="AG165" si="1096">SUM(AA165+AC165+AE165)</f>
        <v>0</v>
      </c>
      <c r="AH165" s="349">
        <f t="shared" ref="AH165" si="1097">SUM(AB165+AD165+AF165)</f>
        <v>0</v>
      </c>
      <c r="AI165" s="349">
        <f t="shared" ref="AI165" si="1098">SUM(Y165+AG165)</f>
        <v>0</v>
      </c>
      <c r="AJ165" s="349">
        <f t="shared" ref="AJ165" si="1099">SUM(Z165,AH165)</f>
        <v>0</v>
      </c>
      <c r="AK165" s="349"/>
      <c r="AL165" s="349">
        <f t="shared" si="1084"/>
        <v>0</v>
      </c>
      <c r="AM165" s="349">
        <v>0.06</v>
      </c>
      <c r="AN165" s="349">
        <f t="shared" si="1085"/>
        <v>0.60477958799999998</v>
      </c>
      <c r="AO165" s="349"/>
      <c r="AP165" s="349">
        <f t="shared" ref="AP165" si="1100">M165*AO165*$AP$2/1000</f>
        <v>0</v>
      </c>
      <c r="AQ165" s="349">
        <f t="shared" ref="AQ165" si="1101">SUM(AK165+AM165+AO165)</f>
        <v>0.06</v>
      </c>
      <c r="AR165" s="349">
        <f>SUM(AL165+AN165+AP165)</f>
        <v>0.60477958799999998</v>
      </c>
      <c r="AS165" s="349">
        <v>0.254</v>
      </c>
      <c r="AT165" s="349">
        <f>O165*AS165*$AT$2/1000</f>
        <v>2.4290088072000002</v>
      </c>
      <c r="AU165" s="349">
        <v>3.0000000000000001E-3</v>
      </c>
      <c r="AV165" s="349">
        <f t="shared" ref="AV165" si="1102">O165*AU165*$AV$2/1000</f>
        <v>2.7641948400000005E-2</v>
      </c>
      <c r="AW165" s="349"/>
      <c r="AX165" s="349">
        <f t="shared" ref="AX165" si="1103">O165*AW165*$AX$2/1000</f>
        <v>0</v>
      </c>
      <c r="AY165" s="349">
        <f t="shared" ref="AY165" si="1104">SUM(AS165+AU165+AW165)</f>
        <v>0.25700000000000001</v>
      </c>
      <c r="AZ165" s="349">
        <f>SUM(AT165+AV165+AX165)</f>
        <v>2.4566507556000001</v>
      </c>
      <c r="BA165" s="349">
        <f t="shared" ref="BA165" si="1105">SUM(AQ165+AY165)</f>
        <v>0.317</v>
      </c>
      <c r="BB165" s="349">
        <f t="shared" ref="BB165" si="1106">SUM(AR165,AZ165)</f>
        <v>3.0614303436000001</v>
      </c>
    </row>
    <row r="166" spans="1:54" s="551" customFormat="1">
      <c r="A166" s="612">
        <v>126</v>
      </c>
      <c r="B166" s="557"/>
      <c r="C166" s="557"/>
      <c r="D166" s="27"/>
      <c r="E166" s="553" t="s">
        <v>2291</v>
      </c>
      <c r="F166" s="530" t="s">
        <v>2293</v>
      </c>
      <c r="G166" s="530" t="s">
        <v>1169</v>
      </c>
      <c r="H166" s="355" t="s">
        <v>379</v>
      </c>
      <c r="I166" s="554"/>
      <c r="J166" s="178"/>
      <c r="K166" s="554"/>
      <c r="L166" s="178"/>
      <c r="M166" s="554">
        <v>7.62</v>
      </c>
      <c r="N166" s="178"/>
      <c r="O166" s="554">
        <v>7.62</v>
      </c>
      <c r="P166" s="178"/>
      <c r="Q166" s="349">
        <f t="shared" si="1064"/>
        <v>0.65900000000000003</v>
      </c>
      <c r="R166" s="417">
        <f t="shared" si="1064"/>
        <v>6.7478935146000003</v>
      </c>
      <c r="S166" s="349"/>
      <c r="T166" s="349">
        <f t="shared" si="1065"/>
        <v>0</v>
      </c>
      <c r="U166" s="349"/>
      <c r="V166" s="349">
        <f t="shared" si="1066"/>
        <v>0</v>
      </c>
      <c r="W166" s="349"/>
      <c r="X166" s="349">
        <f t="shared" si="1067"/>
        <v>0</v>
      </c>
      <c r="Y166" s="349">
        <f t="shared" si="1068"/>
        <v>0</v>
      </c>
      <c r="Z166" s="349">
        <f t="shared" si="1068"/>
        <v>0</v>
      </c>
      <c r="AA166" s="349"/>
      <c r="AB166" s="349">
        <f t="shared" si="838"/>
        <v>0</v>
      </c>
      <c r="AC166" s="349"/>
      <c r="AD166" s="349">
        <f t="shared" si="1069"/>
        <v>0</v>
      </c>
      <c r="AE166" s="349"/>
      <c r="AF166" s="109">
        <f t="shared" si="1070"/>
        <v>0</v>
      </c>
      <c r="AG166" s="349">
        <f t="shared" si="1071"/>
        <v>0</v>
      </c>
      <c r="AH166" s="349">
        <f t="shared" si="1071"/>
        <v>0</v>
      </c>
      <c r="AI166" s="349">
        <f t="shared" si="1072"/>
        <v>0</v>
      </c>
      <c r="AJ166" s="349">
        <f t="shared" si="1073"/>
        <v>0</v>
      </c>
      <c r="AK166" s="349"/>
      <c r="AL166" s="349">
        <f t="shared" si="1084"/>
        <v>0</v>
      </c>
      <c r="AM166" s="349">
        <v>0.153</v>
      </c>
      <c r="AN166" s="349">
        <f t="shared" si="1085"/>
        <v>1.5421879493999997</v>
      </c>
      <c r="AO166" s="349"/>
      <c r="AP166" s="349">
        <f t="shared" si="1074"/>
        <v>0</v>
      </c>
      <c r="AQ166" s="349">
        <f t="shared" si="1075"/>
        <v>0.153</v>
      </c>
      <c r="AR166" s="349">
        <f t="shared" si="1075"/>
        <v>1.5421879493999997</v>
      </c>
      <c r="AS166" s="349">
        <v>0.5</v>
      </c>
      <c r="AT166" s="349">
        <f t="shared" si="1076"/>
        <v>5.1462051000000004</v>
      </c>
      <c r="AU166" s="349">
        <v>6.0000000000000001E-3</v>
      </c>
      <c r="AV166" s="349">
        <f t="shared" si="1077"/>
        <v>5.9500465200000005E-2</v>
      </c>
      <c r="AW166" s="349"/>
      <c r="AX166" s="349">
        <f t="shared" si="1078"/>
        <v>0</v>
      </c>
      <c r="AY166" s="349">
        <f t="shared" si="1079"/>
        <v>0.50600000000000001</v>
      </c>
      <c r="AZ166" s="349">
        <f t="shared" si="1079"/>
        <v>5.2057055652000006</v>
      </c>
      <c r="BA166" s="349">
        <f t="shared" si="1080"/>
        <v>0.65900000000000003</v>
      </c>
      <c r="BB166" s="349">
        <f t="shared" si="1081"/>
        <v>6.7478935146000003</v>
      </c>
    </row>
    <row r="167" spans="1:54" s="551" customFormat="1">
      <c r="A167" s="612">
        <v>127</v>
      </c>
      <c r="B167" s="557"/>
      <c r="C167" s="25"/>
      <c r="D167" s="40"/>
      <c r="E167" s="553" t="s">
        <v>2349</v>
      </c>
      <c r="F167" s="530"/>
      <c r="G167" s="530" t="s">
        <v>1169</v>
      </c>
      <c r="H167" s="355" t="s">
        <v>380</v>
      </c>
      <c r="I167" s="20"/>
      <c r="J167" s="178"/>
      <c r="K167" s="20"/>
      <c r="L167" s="178"/>
      <c r="M167" s="20">
        <v>2.5299999999999998</v>
      </c>
      <c r="N167" s="178"/>
      <c r="O167" s="20">
        <v>7.86</v>
      </c>
      <c r="P167" s="178"/>
      <c r="Q167" s="349">
        <f t="shared" ref="Q167" si="1107">SUM(AI167+BA167)</f>
        <v>6.3E-2</v>
      </c>
      <c r="R167" s="417">
        <f t="shared" ref="R167" si="1108">SUM(AJ167+BB167)</f>
        <v>0.66768208380000005</v>
      </c>
      <c r="S167" s="349"/>
      <c r="T167" s="349">
        <f t="shared" si="1065"/>
        <v>0</v>
      </c>
      <c r="U167" s="349"/>
      <c r="V167" s="349">
        <f t="shared" si="1066"/>
        <v>0</v>
      </c>
      <c r="W167" s="349"/>
      <c r="X167" s="349">
        <f t="shared" si="1067"/>
        <v>0</v>
      </c>
      <c r="Y167" s="349">
        <f t="shared" si="1068"/>
        <v>0</v>
      </c>
      <c r="Z167" s="349">
        <f t="shared" ref="Z167" si="1109">SUM(T167+V167+X167)</f>
        <v>0</v>
      </c>
      <c r="AA167" s="349"/>
      <c r="AB167" s="349">
        <f t="shared" ref="AB167" si="1110">K167*AA167*$AB$2/1000</f>
        <v>0</v>
      </c>
      <c r="AC167" s="349"/>
      <c r="AD167" s="349">
        <f t="shared" si="1069"/>
        <v>0</v>
      </c>
      <c r="AE167" s="349"/>
      <c r="AF167" s="109">
        <f t="shared" si="1070"/>
        <v>0</v>
      </c>
      <c r="AG167" s="349">
        <f t="shared" ref="AG167" si="1111">SUM(AA167+AC167+AE167)</f>
        <v>0</v>
      </c>
      <c r="AH167" s="349">
        <f t="shared" si="1071"/>
        <v>0</v>
      </c>
      <c r="AI167" s="349">
        <f t="shared" si="1072"/>
        <v>0</v>
      </c>
      <c r="AJ167" s="349">
        <f t="shared" si="1073"/>
        <v>0</v>
      </c>
      <c r="AK167" s="349"/>
      <c r="AL167" s="349">
        <f t="shared" si="1084"/>
        <v>0</v>
      </c>
      <c r="AM167" s="349"/>
      <c r="AN167" s="349">
        <f t="shared" si="1085"/>
        <v>0</v>
      </c>
      <c r="AO167" s="349"/>
      <c r="AP167" s="349">
        <f t="shared" si="1074"/>
        <v>0</v>
      </c>
      <c r="AQ167" s="349">
        <f t="shared" si="1075"/>
        <v>0</v>
      </c>
      <c r="AR167" s="349">
        <f t="shared" ref="AR167" si="1112">SUM(AL167+AN167+AP167)</f>
        <v>0</v>
      </c>
      <c r="AS167" s="349">
        <v>0.06</v>
      </c>
      <c r="AT167" s="349">
        <f t="shared" si="1076"/>
        <v>0.63699483600000006</v>
      </c>
      <c r="AU167" s="349">
        <v>3.0000000000000001E-3</v>
      </c>
      <c r="AV167" s="349">
        <f t="shared" si="1077"/>
        <v>3.0687247800000001E-2</v>
      </c>
      <c r="AW167" s="349"/>
      <c r="AX167" s="349">
        <f t="shared" si="1078"/>
        <v>0</v>
      </c>
      <c r="AY167" s="349">
        <f t="shared" si="1079"/>
        <v>6.3E-2</v>
      </c>
      <c r="AZ167" s="349">
        <f t="shared" ref="AZ167" si="1113">SUM(AT167+AV167+AX167)</f>
        <v>0.66768208380000005</v>
      </c>
      <c r="BA167" s="349">
        <f t="shared" si="1080"/>
        <v>6.3E-2</v>
      </c>
      <c r="BB167" s="349">
        <f t="shared" si="1081"/>
        <v>0.66768208380000005</v>
      </c>
    </row>
    <row r="168" spans="1:54" s="551" customFormat="1">
      <c r="A168" s="612">
        <v>126</v>
      </c>
      <c r="B168" s="557"/>
      <c r="C168" s="557"/>
      <c r="D168" s="27"/>
      <c r="E168" s="553" t="s">
        <v>2292</v>
      </c>
      <c r="F168" s="530" t="s">
        <v>2293</v>
      </c>
      <c r="G168" s="530" t="s">
        <v>1169</v>
      </c>
      <c r="H168" s="355" t="s">
        <v>379</v>
      </c>
      <c r="I168" s="554"/>
      <c r="J168" s="178"/>
      <c r="K168" s="554"/>
      <c r="L168" s="178"/>
      <c r="M168" s="554">
        <v>8.0399999999999991</v>
      </c>
      <c r="N168" s="178"/>
      <c r="O168" s="554">
        <v>8.16</v>
      </c>
      <c r="P168" s="178"/>
      <c r="Q168" s="349">
        <f t="shared" ref="Q168:Q171" si="1114">SUM(AI168+BA168)</f>
        <v>0.21300000000000002</v>
      </c>
      <c r="R168" s="417">
        <f t="shared" ref="R168:R171" si="1115">SUM(AJ168+BB168)</f>
        <v>2.3271070728000001</v>
      </c>
      <c r="S168" s="349"/>
      <c r="T168" s="349">
        <f t="shared" ref="T168:T171" si="1116">I168*S168*$T$2/1000</f>
        <v>0</v>
      </c>
      <c r="U168" s="349"/>
      <c r="V168" s="349">
        <f t="shared" ref="V168:V171" si="1117">I168*U168*$V$2/1000</f>
        <v>0</v>
      </c>
      <c r="W168" s="349"/>
      <c r="X168" s="349">
        <f t="shared" ref="X168:X171" si="1118">I168*W168*$X$2/1000</f>
        <v>0</v>
      </c>
      <c r="Y168" s="349">
        <f t="shared" ref="Y168:Y171" si="1119">SUM(S168+U168+W168)</f>
        <v>0</v>
      </c>
      <c r="Z168" s="349">
        <f t="shared" ref="Z168:Z171" si="1120">SUM(T168+V168+X168)</f>
        <v>0</v>
      </c>
      <c r="AA168" s="349"/>
      <c r="AB168" s="349">
        <f t="shared" ref="AB168:AB171" si="1121">K168*AA168*$AB$2/1000</f>
        <v>0</v>
      </c>
      <c r="AC168" s="349"/>
      <c r="AD168" s="349">
        <f t="shared" ref="AD168:AD171" si="1122">K168*AC168*$AD$2/1000</f>
        <v>0</v>
      </c>
      <c r="AE168" s="349"/>
      <c r="AF168" s="109">
        <f t="shared" ref="AF168:AF171" si="1123">K168*AE168*$AF$2/1000</f>
        <v>0</v>
      </c>
      <c r="AG168" s="349">
        <f t="shared" ref="AG168:AG171" si="1124">SUM(AA168+AC168+AE168)</f>
        <v>0</v>
      </c>
      <c r="AH168" s="349">
        <f t="shared" ref="AH168:AH171" si="1125">SUM(AB168+AD168+AF168)</f>
        <v>0</v>
      </c>
      <c r="AI168" s="349">
        <f t="shared" ref="AI168:AI171" si="1126">SUM(Y168+AG168)</f>
        <v>0</v>
      </c>
      <c r="AJ168" s="349">
        <f t="shared" ref="AJ168:AJ171" si="1127">SUM(Z168,AH168)</f>
        <v>0</v>
      </c>
      <c r="AK168" s="349"/>
      <c r="AL168" s="349">
        <f t="shared" si="1084"/>
        <v>0</v>
      </c>
      <c r="AM168" s="349">
        <v>0.05</v>
      </c>
      <c r="AN168" s="349">
        <f t="shared" si="1085"/>
        <v>0.53176157999999996</v>
      </c>
      <c r="AO168" s="349"/>
      <c r="AP168" s="349">
        <f t="shared" ref="AP168:AP171" si="1128">M168*AO168*$AP$2/1000</f>
        <v>0</v>
      </c>
      <c r="AQ168" s="349">
        <f t="shared" ref="AQ168:AQ171" si="1129">SUM(AK168+AM168+AO168)</f>
        <v>0.05</v>
      </c>
      <c r="AR168" s="349">
        <f t="shared" ref="AR168:AR171" si="1130">SUM(AL168+AN168+AP168)</f>
        <v>0.53176157999999996</v>
      </c>
      <c r="AS168" s="349">
        <v>0.16</v>
      </c>
      <c r="AT168" s="349">
        <f t="shared" ref="AT168:AT171" si="1131">O168*AS168*$AT$2/1000</f>
        <v>1.763486976</v>
      </c>
      <c r="AU168" s="349">
        <v>3.0000000000000001E-3</v>
      </c>
      <c r="AV168" s="349">
        <f t="shared" ref="AV168:AV171" si="1132">O168*AU168*$AV$2/1000</f>
        <v>3.1858516800000007E-2</v>
      </c>
      <c r="AW168" s="349"/>
      <c r="AX168" s="349">
        <f t="shared" ref="AX168:AX171" si="1133">O168*AW168*$AX$2/1000</f>
        <v>0</v>
      </c>
      <c r="AY168" s="349">
        <f t="shared" ref="AY168:AY171" si="1134">SUM(AS168+AU168+AW168)</f>
        <v>0.16300000000000001</v>
      </c>
      <c r="AZ168" s="349">
        <f t="shared" ref="AZ168:AZ171" si="1135">SUM(AT168+AV168+AX168)</f>
        <v>1.7953454928000001</v>
      </c>
      <c r="BA168" s="349">
        <f t="shared" ref="BA168:BA171" si="1136">SUM(AQ168+AY168)</f>
        <v>0.21300000000000002</v>
      </c>
      <c r="BB168" s="349">
        <f t="shared" ref="BB168:BB171" si="1137">SUM(AR168,AZ168)</f>
        <v>2.3271070728000001</v>
      </c>
    </row>
    <row r="169" spans="1:54" s="551" customFormat="1">
      <c r="A169" s="612">
        <v>127</v>
      </c>
      <c r="B169" s="557"/>
      <c r="C169" s="25"/>
      <c r="D169" s="40"/>
      <c r="E169" s="553" t="s">
        <v>2350</v>
      </c>
      <c r="F169" s="530"/>
      <c r="G169" s="530" t="s">
        <v>1169</v>
      </c>
      <c r="H169" s="355" t="s">
        <v>380</v>
      </c>
      <c r="I169" s="20"/>
      <c r="J169" s="178"/>
      <c r="K169" s="20"/>
      <c r="L169" s="178"/>
      <c r="M169" s="20">
        <v>2.5299999999999998</v>
      </c>
      <c r="N169" s="178"/>
      <c r="O169" s="20">
        <v>8.16</v>
      </c>
      <c r="P169" s="178"/>
      <c r="Q169" s="349">
        <f t="shared" ref="Q169" si="1138">SUM(AI169+BA169)</f>
        <v>0.04</v>
      </c>
      <c r="R169" s="417">
        <f t="shared" ref="R169" si="1139">SUM(AJ169+BB169)</f>
        <v>0.44087174400000001</v>
      </c>
      <c r="S169" s="349"/>
      <c r="T169" s="349">
        <f t="shared" ref="T169" si="1140">I169*S169*$T$2/1000</f>
        <v>0</v>
      </c>
      <c r="U169" s="349"/>
      <c r="V169" s="349">
        <f t="shared" ref="V169" si="1141">I169*U169*$V$2/1000</f>
        <v>0</v>
      </c>
      <c r="W169" s="349"/>
      <c r="X169" s="349">
        <f t="shared" ref="X169" si="1142">I169*W169*$X$2/1000</f>
        <v>0</v>
      </c>
      <c r="Y169" s="349">
        <f t="shared" ref="Y169" si="1143">SUM(S169+U169+W169)</f>
        <v>0</v>
      </c>
      <c r="Z169" s="349">
        <f t="shared" ref="Z169" si="1144">SUM(T169+V169+X169)</f>
        <v>0</v>
      </c>
      <c r="AA169" s="349"/>
      <c r="AB169" s="349">
        <f t="shared" ref="AB169" si="1145">K169*AA169*$AB$2/1000</f>
        <v>0</v>
      </c>
      <c r="AC169" s="349"/>
      <c r="AD169" s="349">
        <f t="shared" ref="AD169" si="1146">K169*AC169*$AD$2/1000</f>
        <v>0</v>
      </c>
      <c r="AE169" s="349"/>
      <c r="AF169" s="109">
        <f t="shared" ref="AF169" si="1147">K169*AE169*$AF$2/1000</f>
        <v>0</v>
      </c>
      <c r="AG169" s="349">
        <f t="shared" ref="AG169" si="1148">SUM(AA169+AC169+AE169)</f>
        <v>0</v>
      </c>
      <c r="AH169" s="349">
        <f t="shared" ref="AH169" si="1149">SUM(AB169+AD169+AF169)</f>
        <v>0</v>
      </c>
      <c r="AI169" s="349">
        <f t="shared" ref="AI169" si="1150">SUM(Y169+AG169)</f>
        <v>0</v>
      </c>
      <c r="AJ169" s="349">
        <f t="shared" ref="AJ169" si="1151">SUM(Z169,AH169)</f>
        <v>0</v>
      </c>
      <c r="AK169" s="349"/>
      <c r="AL169" s="349">
        <f t="shared" si="1084"/>
        <v>0</v>
      </c>
      <c r="AM169" s="349"/>
      <c r="AN169" s="349">
        <f t="shared" si="1085"/>
        <v>0</v>
      </c>
      <c r="AO169" s="349"/>
      <c r="AP169" s="349">
        <f t="shared" ref="AP169" si="1152">M169*AO169*$AP$2/1000</f>
        <v>0</v>
      </c>
      <c r="AQ169" s="349">
        <f t="shared" ref="AQ169" si="1153">SUM(AK169+AM169+AO169)</f>
        <v>0</v>
      </c>
      <c r="AR169" s="349">
        <f t="shared" ref="AR169" si="1154">SUM(AL169+AN169+AP169)</f>
        <v>0</v>
      </c>
      <c r="AS169" s="349">
        <v>0.04</v>
      </c>
      <c r="AT169" s="349">
        <f t="shared" ref="AT169" si="1155">O169*AS169*$AT$2/1000</f>
        <v>0.44087174400000001</v>
      </c>
      <c r="AU169" s="349"/>
      <c r="AV169" s="349">
        <f t="shared" ref="AV169" si="1156">O169*AU169*$AV$2/1000</f>
        <v>0</v>
      </c>
      <c r="AW169" s="349"/>
      <c r="AX169" s="349">
        <f t="shared" ref="AX169" si="1157">O169*AW169*$AX$2/1000</f>
        <v>0</v>
      </c>
      <c r="AY169" s="349">
        <f t="shared" ref="AY169" si="1158">SUM(AS169+AU169+AW169)</f>
        <v>0.04</v>
      </c>
      <c r="AZ169" s="349">
        <f t="shared" ref="AZ169" si="1159">SUM(AT169+AV169+AX169)</f>
        <v>0.44087174400000001</v>
      </c>
      <c r="BA169" s="349">
        <f t="shared" ref="BA169" si="1160">SUM(AQ169+AY169)</f>
        <v>0.04</v>
      </c>
      <c r="BB169" s="349">
        <f t="shared" ref="BB169" si="1161">SUM(AR169,AZ169)</f>
        <v>0.44087174400000001</v>
      </c>
    </row>
    <row r="170" spans="1:54" s="551" customFormat="1">
      <c r="A170" s="612">
        <v>127</v>
      </c>
      <c r="B170" s="557"/>
      <c r="C170" s="25"/>
      <c r="D170" s="40"/>
      <c r="E170" s="553" t="s">
        <v>2351</v>
      </c>
      <c r="F170" s="530"/>
      <c r="G170" s="530" t="s">
        <v>1169</v>
      </c>
      <c r="H170" s="355" t="s">
        <v>380</v>
      </c>
      <c r="I170" s="20"/>
      <c r="J170" s="178"/>
      <c r="K170" s="20"/>
      <c r="L170" s="178"/>
      <c r="M170" s="20">
        <v>2.5299999999999998</v>
      </c>
      <c r="N170" s="178"/>
      <c r="O170" s="20">
        <v>7.32</v>
      </c>
      <c r="P170" s="178"/>
      <c r="Q170" s="349">
        <f t="shared" si="1114"/>
        <v>3.3000000000000002E-2</v>
      </c>
      <c r="R170" s="417">
        <f t="shared" si="1115"/>
        <v>0.32519487959999999</v>
      </c>
      <c r="S170" s="349"/>
      <c r="T170" s="349">
        <f t="shared" si="1116"/>
        <v>0</v>
      </c>
      <c r="U170" s="349"/>
      <c r="V170" s="349">
        <f t="shared" si="1117"/>
        <v>0</v>
      </c>
      <c r="W170" s="349"/>
      <c r="X170" s="349">
        <f t="shared" si="1118"/>
        <v>0</v>
      </c>
      <c r="Y170" s="349">
        <f t="shared" si="1119"/>
        <v>0</v>
      </c>
      <c r="Z170" s="349">
        <f t="shared" si="1120"/>
        <v>0</v>
      </c>
      <c r="AA170" s="349"/>
      <c r="AB170" s="349">
        <f t="shared" si="1121"/>
        <v>0</v>
      </c>
      <c r="AC170" s="349"/>
      <c r="AD170" s="349">
        <f t="shared" si="1122"/>
        <v>0</v>
      </c>
      <c r="AE170" s="349"/>
      <c r="AF170" s="109">
        <f t="shared" si="1123"/>
        <v>0</v>
      </c>
      <c r="AG170" s="349">
        <f t="shared" si="1124"/>
        <v>0</v>
      </c>
      <c r="AH170" s="349">
        <f t="shared" si="1125"/>
        <v>0</v>
      </c>
      <c r="AI170" s="349">
        <f t="shared" si="1126"/>
        <v>0</v>
      </c>
      <c r="AJ170" s="349">
        <f t="shared" si="1127"/>
        <v>0</v>
      </c>
      <c r="AK170" s="349"/>
      <c r="AL170" s="349">
        <f t="shared" ref="AL170:AL171" si="1162">M170*AK170*$AL$2/1000</f>
        <v>0</v>
      </c>
      <c r="AM170" s="349"/>
      <c r="AN170" s="349">
        <f t="shared" ref="AN170:AN171" si="1163">M170*AM170*$AN$2/1000</f>
        <v>0</v>
      </c>
      <c r="AO170" s="349"/>
      <c r="AP170" s="349">
        <f t="shared" si="1128"/>
        <v>0</v>
      </c>
      <c r="AQ170" s="349">
        <f t="shared" si="1129"/>
        <v>0</v>
      </c>
      <c r="AR170" s="349">
        <f t="shared" si="1130"/>
        <v>0</v>
      </c>
      <c r="AS170" s="349">
        <v>0.03</v>
      </c>
      <c r="AT170" s="349">
        <f t="shared" si="1131"/>
        <v>0.29661591599999998</v>
      </c>
      <c r="AU170" s="349">
        <v>3.0000000000000001E-3</v>
      </c>
      <c r="AV170" s="349">
        <f t="shared" si="1132"/>
        <v>2.85789636E-2</v>
      </c>
      <c r="AW170" s="349"/>
      <c r="AX170" s="349">
        <f t="shared" si="1133"/>
        <v>0</v>
      </c>
      <c r="AY170" s="349">
        <f t="shared" si="1134"/>
        <v>3.3000000000000002E-2</v>
      </c>
      <c r="AZ170" s="349">
        <f t="shared" si="1135"/>
        <v>0.32519487959999999</v>
      </c>
      <c r="BA170" s="349">
        <f t="shared" si="1136"/>
        <v>3.3000000000000002E-2</v>
      </c>
      <c r="BB170" s="349">
        <f t="shared" si="1137"/>
        <v>0.32519487959999999</v>
      </c>
    </row>
    <row r="171" spans="1:54" s="551" customFormat="1">
      <c r="A171" s="612">
        <v>127</v>
      </c>
      <c r="B171" s="557"/>
      <c r="C171" s="25"/>
      <c r="D171" s="40"/>
      <c r="E171" s="553" t="s">
        <v>2374</v>
      </c>
      <c r="F171" s="530"/>
      <c r="G171" s="530" t="s">
        <v>1169</v>
      </c>
      <c r="H171" s="355" t="s">
        <v>379</v>
      </c>
      <c r="I171" s="20"/>
      <c r="J171" s="178"/>
      <c r="K171" s="20"/>
      <c r="L171" s="178"/>
      <c r="M171" s="20"/>
      <c r="N171" s="178"/>
      <c r="O171" s="20">
        <v>10.68</v>
      </c>
      <c r="P171" s="178"/>
      <c r="Q171" s="349">
        <f t="shared" si="1114"/>
        <v>0.01</v>
      </c>
      <c r="R171" s="417">
        <f t="shared" si="1115"/>
        <v>0.138990588</v>
      </c>
      <c r="S171" s="349"/>
      <c r="T171" s="349">
        <f t="shared" si="1116"/>
        <v>0</v>
      </c>
      <c r="U171" s="349"/>
      <c r="V171" s="349">
        <f t="shared" si="1117"/>
        <v>0</v>
      </c>
      <c r="W171" s="349"/>
      <c r="X171" s="349">
        <f t="shared" si="1118"/>
        <v>0</v>
      </c>
      <c r="Y171" s="349">
        <f t="shared" si="1119"/>
        <v>0</v>
      </c>
      <c r="Z171" s="349">
        <f t="shared" si="1120"/>
        <v>0</v>
      </c>
      <c r="AA171" s="349"/>
      <c r="AB171" s="349">
        <f t="shared" si="1121"/>
        <v>0</v>
      </c>
      <c r="AC171" s="349"/>
      <c r="AD171" s="349">
        <f t="shared" si="1122"/>
        <v>0</v>
      </c>
      <c r="AE171" s="349"/>
      <c r="AF171" s="109">
        <f t="shared" si="1123"/>
        <v>0</v>
      </c>
      <c r="AG171" s="349">
        <f t="shared" si="1124"/>
        <v>0</v>
      </c>
      <c r="AH171" s="349">
        <f t="shared" si="1125"/>
        <v>0</v>
      </c>
      <c r="AI171" s="349">
        <f t="shared" si="1126"/>
        <v>0</v>
      </c>
      <c r="AJ171" s="349">
        <f t="shared" si="1127"/>
        <v>0</v>
      </c>
      <c r="AK171" s="349"/>
      <c r="AL171" s="349">
        <f t="shared" si="1162"/>
        <v>0</v>
      </c>
      <c r="AM171" s="349"/>
      <c r="AN171" s="349">
        <f t="shared" si="1163"/>
        <v>0</v>
      </c>
      <c r="AO171" s="349"/>
      <c r="AP171" s="349">
        <f t="shared" si="1128"/>
        <v>0</v>
      </c>
      <c r="AQ171" s="349">
        <f t="shared" si="1129"/>
        <v>0</v>
      </c>
      <c r="AR171" s="349">
        <f t="shared" si="1130"/>
        <v>0</v>
      </c>
      <c r="AS171" s="349"/>
      <c r="AT171" s="349">
        <f t="shared" si="1131"/>
        <v>0</v>
      </c>
      <c r="AU171" s="349">
        <v>0.01</v>
      </c>
      <c r="AV171" s="349">
        <f t="shared" si="1132"/>
        <v>0.138990588</v>
      </c>
      <c r="AW171" s="349"/>
      <c r="AX171" s="349">
        <f t="shared" si="1133"/>
        <v>0</v>
      </c>
      <c r="AY171" s="349">
        <f t="shared" si="1134"/>
        <v>0.01</v>
      </c>
      <c r="AZ171" s="349">
        <f t="shared" si="1135"/>
        <v>0.138990588</v>
      </c>
      <c r="BA171" s="349">
        <f t="shared" si="1136"/>
        <v>0.01</v>
      </c>
      <c r="BB171" s="349">
        <f t="shared" si="1137"/>
        <v>0.138990588</v>
      </c>
    </row>
    <row r="172" spans="1:54" s="301" customFormat="1">
      <c r="A172" s="612">
        <v>127</v>
      </c>
      <c r="B172" s="346"/>
      <c r="C172" s="25"/>
      <c r="D172" s="40"/>
      <c r="E172" s="553" t="s">
        <v>357</v>
      </c>
      <c r="F172" s="530" t="s">
        <v>356</v>
      </c>
      <c r="G172" s="530" t="s">
        <v>1169</v>
      </c>
      <c r="H172" s="355" t="s">
        <v>380</v>
      </c>
      <c r="I172" s="20">
        <v>2.5299999999999998</v>
      </c>
      <c r="J172" s="178"/>
      <c r="K172" s="20">
        <v>2.5299999999999998</v>
      </c>
      <c r="L172" s="178"/>
      <c r="M172" s="20">
        <v>2.5299999999999998</v>
      </c>
      <c r="N172" s="178"/>
      <c r="O172" s="20">
        <v>2.5299999999999998</v>
      </c>
      <c r="P172" s="178"/>
      <c r="Q172" s="349">
        <f t="shared" si="1064"/>
        <v>0</v>
      </c>
      <c r="R172" s="417">
        <f t="shared" si="1064"/>
        <v>0</v>
      </c>
      <c r="S172" s="349"/>
      <c r="T172" s="349">
        <f t="shared" si="833"/>
        <v>0</v>
      </c>
      <c r="U172" s="349"/>
      <c r="V172" s="349">
        <f t="shared" si="834"/>
        <v>0</v>
      </c>
      <c r="W172" s="349"/>
      <c r="X172" s="349">
        <f t="shared" si="835"/>
        <v>0</v>
      </c>
      <c r="Y172" s="349">
        <f t="shared" si="836"/>
        <v>0</v>
      </c>
      <c r="Z172" s="349">
        <f t="shared" si="837"/>
        <v>0</v>
      </c>
      <c r="AA172" s="349"/>
      <c r="AB172" s="349">
        <f t="shared" si="838"/>
        <v>0</v>
      </c>
      <c r="AC172" s="349"/>
      <c r="AD172" s="349">
        <f t="shared" si="839"/>
        <v>0</v>
      </c>
      <c r="AE172" s="349"/>
      <c r="AF172" s="109">
        <f t="shared" si="856"/>
        <v>0</v>
      </c>
      <c r="AG172" s="349">
        <f t="shared" si="840"/>
        <v>0</v>
      </c>
      <c r="AH172" s="349">
        <f t="shared" si="841"/>
        <v>0</v>
      </c>
      <c r="AI172" s="349">
        <f t="shared" si="842"/>
        <v>0</v>
      </c>
      <c r="AJ172" s="349">
        <f t="shared" si="843"/>
        <v>0</v>
      </c>
      <c r="AK172" s="349"/>
      <c r="AL172" s="349">
        <f t="shared" si="844"/>
        <v>0</v>
      </c>
      <c r="AM172" s="349"/>
      <c r="AN172" s="349">
        <f t="shared" si="845"/>
        <v>0</v>
      </c>
      <c r="AO172" s="349"/>
      <c r="AP172" s="349">
        <f t="shared" ref="AP172:AP180" si="1164">M172*AO172*$AP$2/1000</f>
        <v>0</v>
      </c>
      <c r="AQ172" s="349">
        <f t="shared" si="847"/>
        <v>0</v>
      </c>
      <c r="AR172" s="349">
        <f t="shared" si="848"/>
        <v>0</v>
      </c>
      <c r="AS172" s="349"/>
      <c r="AT172" s="349">
        <f t="shared" si="849"/>
        <v>0</v>
      </c>
      <c r="AU172" s="349"/>
      <c r="AV172" s="349">
        <f t="shared" si="850"/>
        <v>0</v>
      </c>
      <c r="AW172" s="349"/>
      <c r="AX172" s="349">
        <f t="shared" si="851"/>
        <v>0</v>
      </c>
      <c r="AY172" s="349">
        <f t="shared" si="852"/>
        <v>0</v>
      </c>
      <c r="AZ172" s="349">
        <f t="shared" si="853"/>
        <v>0</v>
      </c>
      <c r="BA172" s="349">
        <f t="shared" si="854"/>
        <v>0</v>
      </c>
      <c r="BB172" s="349">
        <f t="shared" si="855"/>
        <v>0</v>
      </c>
    </row>
    <row r="173" spans="1:54" s="301" customFormat="1" ht="11.25" customHeight="1">
      <c r="A173" s="612">
        <v>128</v>
      </c>
      <c r="B173" s="346"/>
      <c r="C173" s="25"/>
      <c r="D173" s="40"/>
      <c r="E173" s="553" t="s">
        <v>544</v>
      </c>
      <c r="F173" s="530" t="s">
        <v>543</v>
      </c>
      <c r="G173" s="530" t="s">
        <v>1169</v>
      </c>
      <c r="H173" s="355" t="s">
        <v>380</v>
      </c>
      <c r="I173" s="20">
        <v>3.84</v>
      </c>
      <c r="J173" s="178"/>
      <c r="K173" s="20">
        <v>3.84</v>
      </c>
      <c r="L173" s="178"/>
      <c r="M173" s="20">
        <v>3.84</v>
      </c>
      <c r="N173" s="178"/>
      <c r="O173" s="20">
        <v>3.84</v>
      </c>
      <c r="P173" s="178"/>
      <c r="Q173" s="349">
        <f>SUM(AI173+BA173)</f>
        <v>0</v>
      </c>
      <c r="R173" s="417">
        <f t="shared" ref="R173" si="1165">SUM(AJ173+BB173)</f>
        <v>0</v>
      </c>
      <c r="S173" s="349"/>
      <c r="T173" s="349">
        <f t="shared" ref="T173" si="1166">I173*S173*$T$2/1000</f>
        <v>0</v>
      </c>
      <c r="U173" s="349"/>
      <c r="V173" s="349">
        <f t="shared" ref="V173" si="1167">I173*U173*$V$2/1000</f>
        <v>0</v>
      </c>
      <c r="W173" s="349"/>
      <c r="X173" s="349">
        <f t="shared" ref="X173" si="1168">I173*W173*$X$2/1000</f>
        <v>0</v>
      </c>
      <c r="Y173" s="349">
        <f t="shared" ref="Y173" si="1169">SUM(S173+U173+W173)</f>
        <v>0</v>
      </c>
      <c r="Z173" s="349">
        <f t="shared" ref="Z173" si="1170">SUM(T173+V173+X173)</f>
        <v>0</v>
      </c>
      <c r="AA173" s="349"/>
      <c r="AB173" s="349">
        <f t="shared" si="838"/>
        <v>0</v>
      </c>
      <c r="AC173" s="349"/>
      <c r="AD173" s="349">
        <f t="shared" ref="AD173" si="1171">K173*AC173*$AD$2/1000</f>
        <v>0</v>
      </c>
      <c r="AE173" s="349"/>
      <c r="AF173" s="109">
        <f t="shared" si="856"/>
        <v>0</v>
      </c>
      <c r="AG173" s="349">
        <f t="shared" ref="AG173" si="1172">SUM(AA173+AC173+AE173)</f>
        <v>0</v>
      </c>
      <c r="AH173" s="349">
        <f t="shared" ref="AH173" si="1173">SUM(AB173+AD173+AF173)</f>
        <v>0</v>
      </c>
      <c r="AI173" s="349">
        <f t="shared" ref="AI173" si="1174">SUM(Y173+AG173)</f>
        <v>0</v>
      </c>
      <c r="AJ173" s="349">
        <f t="shared" ref="AJ173" si="1175">SUM(Z173,AH173)</f>
        <v>0</v>
      </c>
      <c r="AK173" s="349"/>
      <c r="AL173" s="349">
        <f t="shared" ref="AL173" si="1176">M173*AK173*$AL$2/1000</f>
        <v>0</v>
      </c>
      <c r="AM173" s="349"/>
      <c r="AN173" s="349">
        <f t="shared" ref="AN173" si="1177">M173*AM173*$AN$2/1000</f>
        <v>0</v>
      </c>
      <c r="AO173" s="349"/>
      <c r="AP173" s="349">
        <f t="shared" ref="AP173" si="1178">M173*AO173*$AP$2/1000</f>
        <v>0</v>
      </c>
      <c r="AQ173" s="349">
        <f t="shared" ref="AQ173" si="1179">SUM(AK173+AM173+AO173)</f>
        <v>0</v>
      </c>
      <c r="AR173" s="349">
        <f t="shared" ref="AR173" si="1180">SUM(AL173+AN173+AP173)</f>
        <v>0</v>
      </c>
      <c r="AS173" s="349"/>
      <c r="AT173" s="349">
        <f t="shared" ref="AT173" si="1181">O173*AS173*$AT$2/1000</f>
        <v>0</v>
      </c>
      <c r="AU173" s="349"/>
      <c r="AV173" s="349">
        <f t="shared" ref="AV173" si="1182">O173*AU173*$AV$2/1000</f>
        <v>0</v>
      </c>
      <c r="AW173" s="349"/>
      <c r="AX173" s="349">
        <f t="shared" ref="AX173" si="1183">O173*AW173*$AX$2/1000</f>
        <v>0</v>
      </c>
      <c r="AY173" s="349">
        <f t="shared" ref="AY173" si="1184">SUM(AS173+AU173+AW173)</f>
        <v>0</v>
      </c>
      <c r="AZ173" s="349">
        <f t="shared" ref="AZ173" si="1185">SUM(AT173+AV173+AX173)</f>
        <v>0</v>
      </c>
      <c r="BA173" s="349">
        <f t="shared" ref="BA173" si="1186">SUM(AQ173+AY173)</f>
        <v>0</v>
      </c>
      <c r="BB173" s="349">
        <f t="shared" ref="BB173" si="1187">SUM(AR173,AZ173)</f>
        <v>0</v>
      </c>
    </row>
    <row r="174" spans="1:54" s="301" customFormat="1">
      <c r="A174" s="612">
        <v>129</v>
      </c>
      <c r="B174" s="346"/>
      <c r="C174" s="25"/>
      <c r="D174" s="40"/>
      <c r="E174" s="553" t="s">
        <v>372</v>
      </c>
      <c r="F174" s="530" t="s">
        <v>371</v>
      </c>
      <c r="G174" s="530" t="s">
        <v>1169</v>
      </c>
      <c r="H174" s="355" t="s">
        <v>380</v>
      </c>
      <c r="I174" s="20">
        <v>2.52</v>
      </c>
      <c r="J174" s="178"/>
      <c r="K174" s="20">
        <v>2.52</v>
      </c>
      <c r="L174" s="178"/>
      <c r="M174" s="20">
        <v>2.52</v>
      </c>
      <c r="N174" s="178"/>
      <c r="O174" s="20">
        <v>2.52</v>
      </c>
      <c r="P174" s="178"/>
      <c r="Q174" s="349">
        <f t="shared" si="831"/>
        <v>0</v>
      </c>
      <c r="R174" s="417">
        <f t="shared" si="832"/>
        <v>0</v>
      </c>
      <c r="S174" s="349"/>
      <c r="T174" s="349">
        <f t="shared" si="833"/>
        <v>0</v>
      </c>
      <c r="U174" s="349"/>
      <c r="V174" s="349">
        <f t="shared" si="834"/>
        <v>0</v>
      </c>
      <c r="W174" s="349"/>
      <c r="X174" s="349">
        <f t="shared" si="835"/>
        <v>0</v>
      </c>
      <c r="Y174" s="349">
        <f t="shared" si="836"/>
        <v>0</v>
      </c>
      <c r="Z174" s="349">
        <f t="shared" si="837"/>
        <v>0</v>
      </c>
      <c r="AA174" s="349"/>
      <c r="AB174" s="349">
        <f t="shared" si="838"/>
        <v>0</v>
      </c>
      <c r="AC174" s="349"/>
      <c r="AD174" s="349">
        <f t="shared" si="839"/>
        <v>0</v>
      </c>
      <c r="AE174" s="349"/>
      <c r="AF174" s="109">
        <f t="shared" si="856"/>
        <v>0</v>
      </c>
      <c r="AG174" s="349">
        <f t="shared" si="840"/>
        <v>0</v>
      </c>
      <c r="AH174" s="349">
        <f t="shared" si="841"/>
        <v>0</v>
      </c>
      <c r="AI174" s="349">
        <f t="shared" si="842"/>
        <v>0</v>
      </c>
      <c r="AJ174" s="349">
        <f t="shared" si="843"/>
        <v>0</v>
      </c>
      <c r="AK174" s="349"/>
      <c r="AL174" s="349">
        <f t="shared" si="844"/>
        <v>0</v>
      </c>
      <c r="AM174" s="349"/>
      <c r="AN174" s="349">
        <f t="shared" si="845"/>
        <v>0</v>
      </c>
      <c r="AO174" s="349"/>
      <c r="AP174" s="349">
        <f t="shared" si="1164"/>
        <v>0</v>
      </c>
      <c r="AQ174" s="349">
        <f t="shared" si="847"/>
        <v>0</v>
      </c>
      <c r="AR174" s="349">
        <f t="shared" si="848"/>
        <v>0</v>
      </c>
      <c r="AS174" s="349"/>
      <c r="AT174" s="349">
        <f t="shared" si="849"/>
        <v>0</v>
      </c>
      <c r="AU174" s="349"/>
      <c r="AV174" s="349">
        <f t="shared" si="850"/>
        <v>0</v>
      </c>
      <c r="AW174" s="349"/>
      <c r="AX174" s="349">
        <f t="shared" si="851"/>
        <v>0</v>
      </c>
      <c r="AY174" s="349">
        <f t="shared" si="852"/>
        <v>0</v>
      </c>
      <c r="AZ174" s="349">
        <f t="shared" si="853"/>
        <v>0</v>
      </c>
      <c r="BA174" s="349">
        <f t="shared" si="854"/>
        <v>0</v>
      </c>
      <c r="BB174" s="349">
        <f t="shared" si="855"/>
        <v>0</v>
      </c>
    </row>
    <row r="175" spans="1:54" s="551" customFormat="1">
      <c r="A175" s="612">
        <v>131</v>
      </c>
      <c r="B175" s="557"/>
      <c r="C175" s="25"/>
      <c r="D175" s="40"/>
      <c r="E175" s="1064" t="s">
        <v>633</v>
      </c>
      <c r="F175" s="1066" t="s">
        <v>634</v>
      </c>
      <c r="G175" s="530" t="s">
        <v>1169</v>
      </c>
      <c r="H175" s="355" t="s">
        <v>379</v>
      </c>
      <c r="I175" s="20">
        <v>2.64</v>
      </c>
      <c r="J175" s="178"/>
      <c r="K175" s="20">
        <v>2.63</v>
      </c>
      <c r="L175" s="178"/>
      <c r="M175" s="20">
        <v>2.63</v>
      </c>
      <c r="N175" s="178"/>
      <c r="O175" s="20">
        <v>2.63</v>
      </c>
      <c r="P175" s="20"/>
      <c r="Q175" s="349">
        <f t="shared" si="831"/>
        <v>1157.7760000000001</v>
      </c>
      <c r="R175" s="417">
        <f t="shared" si="832"/>
        <v>3955.6421794500002</v>
      </c>
      <c r="S175" s="349">
        <v>125.312</v>
      </c>
      <c r="T175" s="349">
        <f t="shared" si="833"/>
        <v>412.10374993920004</v>
      </c>
      <c r="U175" s="349">
        <v>239.88800000000001</v>
      </c>
      <c r="V175" s="349">
        <f t="shared" si="834"/>
        <v>806.96903063040008</v>
      </c>
      <c r="W175" s="349">
        <v>183.172</v>
      </c>
      <c r="X175" s="349">
        <f>I175*W175*$X$2/1000</f>
        <v>630.30496309440014</v>
      </c>
      <c r="Y175" s="349">
        <f t="shared" si="836"/>
        <v>548.37199999999996</v>
      </c>
      <c r="Z175" s="349">
        <f t="shared" si="837"/>
        <v>1849.3777436640003</v>
      </c>
      <c r="AA175" s="349">
        <v>261.976</v>
      </c>
      <c r="AB175" s="349">
        <f t="shared" ref="AB175:AB176" si="1188">K175*AA175*$AB$2/1000</f>
        <v>911.76335124159993</v>
      </c>
      <c r="AC175" s="349">
        <v>74.8</v>
      </c>
      <c r="AD175" s="349">
        <f t="shared" si="839"/>
        <v>261.07045316</v>
      </c>
      <c r="AE175" s="349">
        <v>45.408000000000001</v>
      </c>
      <c r="AF175" s="109">
        <f t="shared" si="856"/>
        <v>155.27741929920001</v>
      </c>
      <c r="AG175" s="349">
        <f t="shared" si="840"/>
        <v>382.18400000000003</v>
      </c>
      <c r="AH175" s="349">
        <f t="shared" si="841"/>
        <v>1328.1112237008001</v>
      </c>
      <c r="AI175" s="349">
        <f t="shared" si="842"/>
        <v>930.55600000000004</v>
      </c>
      <c r="AJ175" s="349">
        <f t="shared" si="843"/>
        <v>3177.4889673648004</v>
      </c>
      <c r="AK175" s="349">
        <v>106.65600000000001</v>
      </c>
      <c r="AL175" s="349">
        <f t="shared" si="844"/>
        <v>358.7185672224</v>
      </c>
      <c r="AM175" s="349">
        <v>120.56399999999999</v>
      </c>
      <c r="AN175" s="349">
        <f t="shared" si="845"/>
        <v>419.43464486279993</v>
      </c>
      <c r="AO175" s="349"/>
      <c r="AP175" s="349">
        <f t="shared" si="1164"/>
        <v>0</v>
      </c>
      <c r="AQ175" s="349">
        <f t="shared" si="847"/>
        <v>227.22</v>
      </c>
      <c r="AR175" s="349">
        <f t="shared" si="848"/>
        <v>778.15321208519993</v>
      </c>
      <c r="AS175" s="349"/>
      <c r="AT175" s="349">
        <f t="shared" si="849"/>
        <v>0</v>
      </c>
      <c r="AU175" s="349"/>
      <c r="AV175" s="349">
        <f t="shared" si="850"/>
        <v>0</v>
      </c>
      <c r="AW175" s="349"/>
      <c r="AX175" s="349">
        <f>O175*AW175*$AX$2/1000</f>
        <v>0</v>
      </c>
      <c r="AY175" s="349">
        <f t="shared" si="852"/>
        <v>0</v>
      </c>
      <c r="AZ175" s="349">
        <f t="shared" si="853"/>
        <v>0</v>
      </c>
      <c r="BA175" s="349">
        <f t="shared" si="854"/>
        <v>227.22</v>
      </c>
      <c r="BB175" s="349">
        <f t="shared" si="855"/>
        <v>778.15321208519993</v>
      </c>
    </row>
    <row r="176" spans="1:54" s="551" customFormat="1">
      <c r="A176" s="612">
        <v>133</v>
      </c>
      <c r="B176" s="557"/>
      <c r="C176" s="25"/>
      <c r="D176" s="40"/>
      <c r="E176" s="1064" t="s">
        <v>633</v>
      </c>
      <c r="F176" s="1066" t="s">
        <v>634</v>
      </c>
      <c r="G176" s="530" t="s">
        <v>1169</v>
      </c>
      <c r="H176" s="355" t="s">
        <v>379</v>
      </c>
      <c r="I176" s="20"/>
      <c r="J176" s="178"/>
      <c r="K176" s="20"/>
      <c r="L176" s="178"/>
      <c r="M176" s="20">
        <v>2.56</v>
      </c>
      <c r="N176" s="178"/>
      <c r="O176" s="20">
        <v>2.56</v>
      </c>
      <c r="P176" s="178"/>
      <c r="Q176" s="349">
        <f>SUM(AI176+BA176)</f>
        <v>389.44800000000004</v>
      </c>
      <c r="R176" s="417">
        <f t="shared" ref="R176" si="1189">SUM(AJ176+BB176)</f>
        <v>1312.8967430144</v>
      </c>
      <c r="S176" s="349"/>
      <c r="T176" s="349">
        <f t="shared" ref="T176" si="1190">I176*S176*$T$2/1000</f>
        <v>0</v>
      </c>
      <c r="U176" s="349"/>
      <c r="V176" s="349">
        <f t="shared" ref="V176" si="1191">I176*U176*$V$2/1000</f>
        <v>0</v>
      </c>
      <c r="W176" s="349"/>
      <c r="X176" s="349">
        <f t="shared" ref="X176" si="1192">I176*W176*$X$2/1000</f>
        <v>0</v>
      </c>
      <c r="Y176" s="349">
        <f t="shared" ref="Y176" si="1193">SUM(S176+U176+W176)</f>
        <v>0</v>
      </c>
      <c r="Z176" s="349">
        <f t="shared" ref="Z176" si="1194">SUM(T176+V176+X176)</f>
        <v>0</v>
      </c>
      <c r="AA176" s="349"/>
      <c r="AB176" s="349">
        <f t="shared" si="1188"/>
        <v>0</v>
      </c>
      <c r="AC176" s="349"/>
      <c r="AD176" s="349">
        <f t="shared" ref="AD176" si="1195">K176*AC176*$AD$2/1000</f>
        <v>0</v>
      </c>
      <c r="AE176" s="349"/>
      <c r="AF176" s="109">
        <f t="shared" ref="AF176" si="1196">K176*AE176*$AF$2/1000</f>
        <v>0</v>
      </c>
      <c r="AG176" s="349">
        <f t="shared" ref="AG176" si="1197">SUM(AA176+AC176+AE176)</f>
        <v>0</v>
      </c>
      <c r="AH176" s="349">
        <f t="shared" ref="AH176" si="1198">SUM(AB176+AD176+AF176)</f>
        <v>0</v>
      </c>
      <c r="AI176" s="349">
        <f t="shared" ref="AI176" si="1199">SUM(Y176+AG176)</f>
        <v>0</v>
      </c>
      <c r="AJ176" s="349">
        <f t="shared" ref="AJ176" si="1200">SUM(Z176,AH176)</f>
        <v>0</v>
      </c>
      <c r="AK176" s="349"/>
      <c r="AL176" s="349">
        <f t="shared" ref="AL176" si="1201">M176*AK176*$AL$2/1000</f>
        <v>0</v>
      </c>
      <c r="AM176" s="349"/>
      <c r="AN176" s="349">
        <f t="shared" ref="AN176" si="1202">M176*AM176*$AN$2/1000</f>
        <v>0</v>
      </c>
      <c r="AO176" s="349">
        <v>71.680000000000007</v>
      </c>
      <c r="AP176" s="349">
        <f t="shared" ref="AP176" si="1203">M176*AO176*$AP$2/1000</f>
        <v>244.75336704000003</v>
      </c>
      <c r="AQ176" s="349">
        <f t="shared" ref="AQ176" si="1204">SUM(AK176+AM176+AO176)</f>
        <v>71.680000000000007</v>
      </c>
      <c r="AR176" s="349">
        <f t="shared" ref="AR176" si="1205">SUM(AL176+AN176+AP176)</f>
        <v>244.75336704000003</v>
      </c>
      <c r="AS176" s="349">
        <v>77.483999999999995</v>
      </c>
      <c r="AT176" s="349">
        <f t="shared" ref="AT176" si="1206">O176*AS176*$AT$2/1000</f>
        <v>267.92553891840004</v>
      </c>
      <c r="AU176" s="349">
        <v>131.51599999999999</v>
      </c>
      <c r="AV176" s="349">
        <f t="shared" ref="AV176" si="1207">O176*AU176*$AV$2/1000</f>
        <v>438.1599681536</v>
      </c>
      <c r="AW176" s="349">
        <f>77.088+31.68</f>
        <v>108.768</v>
      </c>
      <c r="AX176" s="349">
        <f t="shared" ref="AX176" si="1208">O176*AW176*$AX$2/1000</f>
        <v>362.05786890239995</v>
      </c>
      <c r="AY176" s="349">
        <f t="shared" ref="AY176" si="1209">SUM(AS176+AU176+AW176)</f>
        <v>317.76800000000003</v>
      </c>
      <c r="AZ176" s="349">
        <f t="shared" ref="AZ176" si="1210">SUM(AT176+AV176+AX176)</f>
        <v>1068.1433759744</v>
      </c>
      <c r="BA176" s="349">
        <f t="shared" ref="BA176" si="1211">SUM(AQ176+AY176)</f>
        <v>389.44800000000004</v>
      </c>
      <c r="BB176" s="349">
        <f t="shared" ref="BB176" si="1212">SUM(AR176,AZ176)</f>
        <v>1312.8967430144</v>
      </c>
    </row>
    <row r="177" spans="1:54" s="301" customFormat="1">
      <c r="A177" s="612">
        <v>132</v>
      </c>
      <c r="B177" s="346"/>
      <c r="C177" s="346"/>
      <c r="D177" s="27"/>
      <c r="E177" s="553" t="s">
        <v>768</v>
      </c>
      <c r="F177" s="530" t="s">
        <v>769</v>
      </c>
      <c r="G177" s="530" t="s">
        <v>1169</v>
      </c>
      <c r="H177" s="355" t="s">
        <v>378</v>
      </c>
      <c r="I177" s="20">
        <v>3.33</v>
      </c>
      <c r="J177" s="178"/>
      <c r="K177" s="20">
        <v>3.33</v>
      </c>
      <c r="L177" s="178"/>
      <c r="M177" s="20">
        <v>3.33</v>
      </c>
      <c r="N177" s="178"/>
      <c r="O177" s="20">
        <v>3.33</v>
      </c>
      <c r="P177" s="178"/>
      <c r="Q177" s="349">
        <f t="shared" ref="Q177" si="1213">SUM(AI177+BA177)</f>
        <v>27.851999999999997</v>
      </c>
      <c r="R177" s="417">
        <f t="shared" ref="R177" si="1214">SUM(AJ177+BB177)</f>
        <v>121.078567566</v>
      </c>
      <c r="S177" s="349">
        <v>0.35199999999999998</v>
      </c>
      <c r="T177" s="349">
        <f t="shared" ref="T177" si="1215">I177*S177*$T$2/1000</f>
        <v>1.4601479903999999</v>
      </c>
      <c r="U177" s="349">
        <v>1.8480000000000001</v>
      </c>
      <c r="V177" s="349">
        <f t="shared" ref="V177" si="1216">I177*U177*$V$2/1000</f>
        <v>7.841346004800001</v>
      </c>
      <c r="W177" s="349">
        <v>3.9159999999999999</v>
      </c>
      <c r="X177" s="349">
        <f t="shared" ref="X177" si="1217">I177*W177*$X$2/1000</f>
        <v>16.997092160400001</v>
      </c>
      <c r="Y177" s="349">
        <f t="shared" ref="Y177" si="1218">SUM(S177+U177+W177)</f>
        <v>6.1159999999999997</v>
      </c>
      <c r="Z177" s="349">
        <f t="shared" ref="Z177" si="1219">SUM(T177+V177+X177)</f>
        <v>26.298586155600002</v>
      </c>
      <c r="AA177" s="349">
        <v>4.5759999999999996</v>
      </c>
      <c r="AB177" s="349">
        <f t="shared" si="838"/>
        <v>20.164856025599999</v>
      </c>
      <c r="AC177" s="349">
        <v>2.8159999999999998</v>
      </c>
      <c r="AD177" s="349">
        <f t="shared" ref="AD177" si="1220">K177*AC177*$AD$2/1000</f>
        <v>12.444494515199999</v>
      </c>
      <c r="AE177" s="349">
        <v>5.1479999999999997</v>
      </c>
      <c r="AF177" s="109">
        <f t="shared" ref="AF177" si="1221">K177*AE177*$AF$2/1000</f>
        <v>22.289634853200003</v>
      </c>
      <c r="AG177" s="349">
        <f t="shared" ref="AG177" si="1222">SUM(AA177+AC177+AE177)</f>
        <v>12.54</v>
      </c>
      <c r="AH177" s="349">
        <f t="shared" ref="AH177" si="1223">SUM(AB177+AD177+AF177)</f>
        <v>54.898985393999993</v>
      </c>
      <c r="AI177" s="349">
        <f t="shared" ref="AI177" si="1224">SUM(Y177+AG177)</f>
        <v>18.655999999999999</v>
      </c>
      <c r="AJ177" s="349">
        <f t="shared" ref="AJ177" si="1225">SUM(Z177,AH177)</f>
        <v>81.197571549599999</v>
      </c>
      <c r="AK177" s="349">
        <v>1.4079999999999999</v>
      </c>
      <c r="AL177" s="349">
        <f>M177*AK177*$AL$2/1000</f>
        <v>5.9959734911999982</v>
      </c>
      <c r="AM177" s="349"/>
      <c r="AN177" s="349">
        <f t="shared" ref="AN177" si="1226">M177*AM177*$AN$2/1000</f>
        <v>0</v>
      </c>
      <c r="AO177" s="349"/>
      <c r="AP177" s="349">
        <f t="shared" ref="AP177" si="1227">M177*AO177*$AP$2/1000</f>
        <v>0</v>
      </c>
      <c r="AQ177" s="349">
        <f t="shared" ref="AQ177" si="1228">SUM(AK177+AM177+AO177)</f>
        <v>1.4079999999999999</v>
      </c>
      <c r="AR177" s="349">
        <f t="shared" ref="AR177" si="1229">SUM(AL177+AN177+AP177)</f>
        <v>5.9959734911999982</v>
      </c>
      <c r="AS177" s="349">
        <v>0.88</v>
      </c>
      <c r="AT177" s="349">
        <f t="shared" ref="AT177" si="1230">O177*AS177*$AT$2/1000</f>
        <v>3.9581205840000004</v>
      </c>
      <c r="AU177" s="349">
        <v>4.18</v>
      </c>
      <c r="AV177" s="349">
        <f t="shared" ref="AV177" si="1231">O177*AU177*$AV$2/1000</f>
        <v>18.114846354000001</v>
      </c>
      <c r="AW177" s="349">
        <v>2.7280000000000002</v>
      </c>
      <c r="AX177" s="349">
        <f t="shared" ref="AX177" si="1232">O177*AW177*$AX$2/1000</f>
        <v>11.8120555872</v>
      </c>
      <c r="AY177" s="349">
        <f t="shared" ref="AY177" si="1233">SUM(AS177+AU177+AW177)</f>
        <v>7.7880000000000003</v>
      </c>
      <c r="AZ177" s="349">
        <f t="shared" ref="AZ177" si="1234">SUM(AT177+AV177+AX177)</f>
        <v>33.8850225252</v>
      </c>
      <c r="BA177" s="349">
        <f t="shared" ref="BA177" si="1235">SUM(AQ177+AY177)</f>
        <v>9.1959999999999997</v>
      </c>
      <c r="BB177" s="349">
        <f t="shared" ref="BB177" si="1236">SUM(AR177,AZ177)</f>
        <v>39.880996016399997</v>
      </c>
    </row>
    <row r="178" spans="1:54" s="301" customFormat="1">
      <c r="A178" s="612">
        <v>133</v>
      </c>
      <c r="B178" s="346"/>
      <c r="C178" s="25"/>
      <c r="D178" s="40"/>
      <c r="E178" s="553" t="s">
        <v>359</v>
      </c>
      <c r="F178" s="530" t="s">
        <v>358</v>
      </c>
      <c r="G178" s="530" t="s">
        <v>1169</v>
      </c>
      <c r="H178" s="355" t="s">
        <v>380</v>
      </c>
      <c r="I178" s="20">
        <v>3.3</v>
      </c>
      <c r="J178" s="178"/>
      <c r="K178" s="20">
        <v>3.3</v>
      </c>
      <c r="L178" s="178"/>
      <c r="M178" s="20">
        <v>3.3</v>
      </c>
      <c r="N178" s="178"/>
      <c r="O178" s="20">
        <v>3.3</v>
      </c>
      <c r="P178" s="178"/>
      <c r="Q178" s="349">
        <f>SUM(AI178+BA178)</f>
        <v>0</v>
      </c>
      <c r="R178" s="417">
        <f t="shared" si="832"/>
        <v>0</v>
      </c>
      <c r="S178" s="349"/>
      <c r="T178" s="349">
        <f t="shared" si="833"/>
        <v>0</v>
      </c>
      <c r="U178" s="349"/>
      <c r="V178" s="349">
        <f t="shared" si="834"/>
        <v>0</v>
      </c>
      <c r="W178" s="349"/>
      <c r="X178" s="349">
        <f t="shared" si="835"/>
        <v>0</v>
      </c>
      <c r="Y178" s="349">
        <f t="shared" si="836"/>
        <v>0</v>
      </c>
      <c r="Z178" s="349">
        <f t="shared" si="837"/>
        <v>0</v>
      </c>
      <c r="AA178" s="349"/>
      <c r="AB178" s="349">
        <f t="shared" si="838"/>
        <v>0</v>
      </c>
      <c r="AC178" s="349"/>
      <c r="AD178" s="349">
        <f t="shared" si="839"/>
        <v>0</v>
      </c>
      <c r="AE178" s="349"/>
      <c r="AF178" s="109">
        <f t="shared" si="856"/>
        <v>0</v>
      </c>
      <c r="AG178" s="349">
        <f t="shared" si="840"/>
        <v>0</v>
      </c>
      <c r="AH178" s="349">
        <f t="shared" si="841"/>
        <v>0</v>
      </c>
      <c r="AI178" s="349">
        <f t="shared" si="842"/>
        <v>0</v>
      </c>
      <c r="AJ178" s="349">
        <f t="shared" si="843"/>
        <v>0</v>
      </c>
      <c r="AK178" s="349"/>
      <c r="AL178" s="349">
        <f t="shared" si="844"/>
        <v>0</v>
      </c>
      <c r="AM178" s="349"/>
      <c r="AN178" s="349">
        <f t="shared" si="845"/>
        <v>0</v>
      </c>
      <c r="AO178" s="349"/>
      <c r="AP178" s="349">
        <f t="shared" si="1164"/>
        <v>0</v>
      </c>
      <c r="AQ178" s="349">
        <f t="shared" si="847"/>
        <v>0</v>
      </c>
      <c r="AR178" s="349">
        <f t="shared" si="848"/>
        <v>0</v>
      </c>
      <c r="AS178" s="349"/>
      <c r="AT178" s="349">
        <f t="shared" si="849"/>
        <v>0</v>
      </c>
      <c r="AU178" s="349"/>
      <c r="AV178" s="349">
        <f t="shared" si="850"/>
        <v>0</v>
      </c>
      <c r="AW178" s="349"/>
      <c r="AX178" s="349">
        <f t="shared" si="851"/>
        <v>0</v>
      </c>
      <c r="AY178" s="349">
        <f t="shared" si="852"/>
        <v>0</v>
      </c>
      <c r="AZ178" s="349">
        <f t="shared" si="853"/>
        <v>0</v>
      </c>
      <c r="BA178" s="349">
        <f t="shared" si="854"/>
        <v>0</v>
      </c>
      <c r="BB178" s="349">
        <f t="shared" si="855"/>
        <v>0</v>
      </c>
    </row>
    <row r="179" spans="1:54" s="301" customFormat="1">
      <c r="A179" s="612">
        <v>134</v>
      </c>
      <c r="B179" s="346"/>
      <c r="C179" s="25"/>
      <c r="D179" s="40"/>
      <c r="E179" s="71" t="s">
        <v>453</v>
      </c>
      <c r="F179" s="503" t="s">
        <v>454</v>
      </c>
      <c r="G179" s="503" t="s">
        <v>1169</v>
      </c>
      <c r="H179" s="326" t="s">
        <v>379</v>
      </c>
      <c r="I179" s="504">
        <v>3.3</v>
      </c>
      <c r="J179" s="505"/>
      <c r="K179" s="504">
        <v>3.3</v>
      </c>
      <c r="L179" s="505"/>
      <c r="M179" s="504">
        <v>3.3</v>
      </c>
      <c r="N179" s="505"/>
      <c r="O179" s="504">
        <v>3.3</v>
      </c>
      <c r="P179" s="505"/>
      <c r="Q179" s="145">
        <f t="shared" ref="Q179:Q180" si="1237">SUM(AI179+BA179)</f>
        <v>0</v>
      </c>
      <c r="R179" s="425">
        <f>SUM(AJ179+BB179)</f>
        <v>0</v>
      </c>
      <c r="S179" s="145"/>
      <c r="T179" s="145">
        <f t="shared" si="833"/>
        <v>0</v>
      </c>
      <c r="U179" s="145"/>
      <c r="V179" s="145">
        <f t="shared" si="834"/>
        <v>0</v>
      </c>
      <c r="W179" s="145"/>
      <c r="X179" s="145">
        <f t="shared" si="835"/>
        <v>0</v>
      </c>
      <c r="Y179" s="145">
        <f t="shared" si="836"/>
        <v>0</v>
      </c>
      <c r="Z179" s="145">
        <f t="shared" si="837"/>
        <v>0</v>
      </c>
      <c r="AA179" s="145"/>
      <c r="AB179" s="145">
        <f t="shared" si="838"/>
        <v>0</v>
      </c>
      <c r="AC179" s="145"/>
      <c r="AD179" s="145">
        <f t="shared" si="839"/>
        <v>0</v>
      </c>
      <c r="AE179" s="145"/>
      <c r="AF179" s="506">
        <f t="shared" ref="AF179:AF180" si="1238">K179*AE179*$AF$2/1000</f>
        <v>0</v>
      </c>
      <c r="AG179" s="145">
        <f t="shared" si="840"/>
        <v>0</v>
      </c>
      <c r="AH179" s="145">
        <f t="shared" si="841"/>
        <v>0</v>
      </c>
      <c r="AI179" s="145">
        <f t="shared" si="842"/>
        <v>0</v>
      </c>
      <c r="AJ179" s="145">
        <f t="shared" si="843"/>
        <v>0</v>
      </c>
      <c r="AK179" s="145"/>
      <c r="AL179" s="145">
        <f t="shared" si="844"/>
        <v>0</v>
      </c>
      <c r="AM179" s="145"/>
      <c r="AN179" s="145">
        <f t="shared" si="845"/>
        <v>0</v>
      </c>
      <c r="AO179" s="145"/>
      <c r="AP179" s="145">
        <f t="shared" si="1164"/>
        <v>0</v>
      </c>
      <c r="AQ179" s="145">
        <f t="shared" si="847"/>
        <v>0</v>
      </c>
      <c r="AR179" s="145">
        <f t="shared" si="848"/>
        <v>0</v>
      </c>
      <c r="AS179" s="145"/>
      <c r="AT179" s="145">
        <f t="shared" si="849"/>
        <v>0</v>
      </c>
      <c r="AU179" s="145"/>
      <c r="AV179" s="145">
        <f t="shared" si="850"/>
        <v>0</v>
      </c>
      <c r="AW179" s="145"/>
      <c r="AX179" s="145">
        <f t="shared" si="851"/>
        <v>0</v>
      </c>
      <c r="AY179" s="145">
        <f t="shared" si="852"/>
        <v>0</v>
      </c>
      <c r="AZ179" s="145">
        <f t="shared" si="853"/>
        <v>0</v>
      </c>
      <c r="BA179" s="145">
        <f t="shared" si="854"/>
        <v>0</v>
      </c>
      <c r="BB179" s="145">
        <f t="shared" si="855"/>
        <v>0</v>
      </c>
    </row>
    <row r="180" spans="1:54" s="301" customFormat="1">
      <c r="A180" s="612">
        <v>136</v>
      </c>
      <c r="B180" s="346"/>
      <c r="C180" s="25"/>
      <c r="D180" s="40"/>
      <c r="E180" s="553" t="s">
        <v>627</v>
      </c>
      <c r="F180" s="530" t="s">
        <v>626</v>
      </c>
      <c r="G180" s="530" t="s">
        <v>1169</v>
      </c>
      <c r="H180" s="355" t="s">
        <v>379</v>
      </c>
      <c r="I180" s="20">
        <v>3.48</v>
      </c>
      <c r="J180" s="178"/>
      <c r="K180" s="20">
        <v>3.47</v>
      </c>
      <c r="L180" s="178"/>
      <c r="M180" s="20">
        <v>3.47</v>
      </c>
      <c r="N180" s="178"/>
      <c r="O180" s="20">
        <v>3.38</v>
      </c>
      <c r="P180" s="20"/>
      <c r="Q180" s="349">
        <f t="shared" si="1237"/>
        <v>204.12799999999999</v>
      </c>
      <c r="R180" s="417">
        <f>SUM(AJ180+BB180)</f>
        <v>917.81012071760006</v>
      </c>
      <c r="S180" s="349">
        <v>29.303999999999998</v>
      </c>
      <c r="T180" s="349">
        <f t="shared" si="833"/>
        <v>127.0328751648</v>
      </c>
      <c r="U180" s="349">
        <v>8.0519999999999996</v>
      </c>
      <c r="V180" s="349">
        <f t="shared" si="834"/>
        <v>35.704867651200004</v>
      </c>
      <c r="W180" s="349">
        <v>46.835999999999999</v>
      </c>
      <c r="X180" s="349">
        <f t="shared" si="835"/>
        <v>212.4451172304</v>
      </c>
      <c r="Y180" s="349">
        <f t="shared" si="836"/>
        <v>84.191999999999993</v>
      </c>
      <c r="Z180" s="349">
        <f t="shared" si="837"/>
        <v>375.18286004640004</v>
      </c>
      <c r="AA180" s="349">
        <v>12.715999999999999</v>
      </c>
      <c r="AB180" s="349">
        <f t="shared" si="838"/>
        <v>58.390859806399995</v>
      </c>
      <c r="AC180" s="349">
        <v>12.407999999999999</v>
      </c>
      <c r="AD180" s="349">
        <f t="shared" si="839"/>
        <v>57.138868538399997</v>
      </c>
      <c r="AE180" s="349">
        <v>15.884</v>
      </c>
      <c r="AF180" s="109">
        <f t="shared" si="1238"/>
        <v>71.665401020400012</v>
      </c>
      <c r="AG180" s="349">
        <f t="shared" si="840"/>
        <v>41.007999999999996</v>
      </c>
      <c r="AH180" s="349">
        <f t="shared" si="841"/>
        <v>187.19512936519999</v>
      </c>
      <c r="AI180" s="349">
        <f t="shared" si="842"/>
        <v>125.19999999999999</v>
      </c>
      <c r="AJ180" s="349">
        <f t="shared" si="843"/>
        <v>562.37798941160008</v>
      </c>
      <c r="AK180" s="349">
        <v>8.3960000000000008</v>
      </c>
      <c r="AL180" s="349">
        <f t="shared" si="844"/>
        <v>37.257586679600003</v>
      </c>
      <c r="AM180" s="349">
        <v>26.135999999999999</v>
      </c>
      <c r="AN180" s="349">
        <f t="shared" si="845"/>
        <v>119.9663648568</v>
      </c>
      <c r="AO180" s="349">
        <v>5.94</v>
      </c>
      <c r="AP180" s="349">
        <f t="shared" si="1164"/>
        <v>27.49201884</v>
      </c>
      <c r="AQ180" s="349">
        <f t="shared" si="847"/>
        <v>40.471999999999994</v>
      </c>
      <c r="AR180" s="349">
        <f t="shared" si="848"/>
        <v>184.71597037639998</v>
      </c>
      <c r="AS180" s="349">
        <v>9.68</v>
      </c>
      <c r="AT180" s="349">
        <f t="shared" si="849"/>
        <v>44.19307006399999</v>
      </c>
      <c r="AU180" s="349">
        <v>14.167999999999999</v>
      </c>
      <c r="AV180" s="349">
        <f t="shared" si="850"/>
        <v>62.321713854399995</v>
      </c>
      <c r="AW180" s="349">
        <v>14.608000000000001</v>
      </c>
      <c r="AX180" s="349">
        <f>O180*AW180*$AX$2/1000</f>
        <v>64.201377011199995</v>
      </c>
      <c r="AY180" s="349">
        <f t="shared" si="852"/>
        <v>38.456000000000003</v>
      </c>
      <c r="AZ180" s="349">
        <f t="shared" si="853"/>
        <v>170.71616092959999</v>
      </c>
      <c r="BA180" s="349">
        <f t="shared" si="854"/>
        <v>78.927999999999997</v>
      </c>
      <c r="BB180" s="349">
        <f t="shared" si="855"/>
        <v>355.43213130599997</v>
      </c>
    </row>
    <row r="181" spans="1:54" s="301" customFormat="1">
      <c r="A181" s="612">
        <v>137</v>
      </c>
      <c r="B181" s="346"/>
      <c r="C181" s="25"/>
      <c r="D181" s="40"/>
      <c r="E181" s="28" t="s">
        <v>721</v>
      </c>
      <c r="F181" s="447" t="s">
        <v>722</v>
      </c>
      <c r="G181" s="447" t="s">
        <v>1169</v>
      </c>
      <c r="H181" s="327" t="s">
        <v>379</v>
      </c>
      <c r="I181" s="378">
        <v>3.52</v>
      </c>
      <c r="J181" s="379"/>
      <c r="K181" s="378">
        <v>3.52</v>
      </c>
      <c r="L181" s="379"/>
      <c r="M181" s="378">
        <v>3.52</v>
      </c>
      <c r="N181" s="379"/>
      <c r="O181" s="378">
        <v>3.52</v>
      </c>
      <c r="P181" s="379"/>
      <c r="Q181" s="264">
        <f t="shared" ref="Q181" si="1239">SUM(AI181+BA181)</f>
        <v>8.859</v>
      </c>
      <c r="R181" s="422">
        <f>SUM(AJ181+BB181)</f>
        <v>40.7123584032</v>
      </c>
      <c r="S181" s="264">
        <v>0.96699999999999997</v>
      </c>
      <c r="T181" s="264">
        <f t="shared" ref="T181" si="1240">I181*S181*$T$2/1000</f>
        <v>4.2401294496000004</v>
      </c>
      <c r="U181" s="264">
        <v>1.056</v>
      </c>
      <c r="V181" s="264">
        <f t="shared" ref="V181" si="1241">I181*U181*$V$2/1000</f>
        <v>4.7364286463999994</v>
      </c>
      <c r="W181" s="264">
        <v>1.823</v>
      </c>
      <c r="X181" s="264">
        <f t="shared" ref="X181" si="1242">I181*W181*$X$2/1000</f>
        <v>8.3640581728000001</v>
      </c>
      <c r="Y181" s="264">
        <f t="shared" ref="Y181" si="1243">SUM(S181+U181+W181)</f>
        <v>3.8460000000000001</v>
      </c>
      <c r="Z181" s="264">
        <f t="shared" ref="Z181" si="1244">SUM(T181+V181+X181)</f>
        <v>17.340616268799998</v>
      </c>
      <c r="AA181" s="264">
        <v>0.748</v>
      </c>
      <c r="AB181" s="264">
        <f t="shared" si="838"/>
        <v>3.4842486271999999</v>
      </c>
      <c r="AC181" s="264"/>
      <c r="AD181" s="264">
        <f t="shared" ref="AD181" si="1245">K181*AC181*$AD$2/1000</f>
        <v>0</v>
      </c>
      <c r="AE181" s="264"/>
      <c r="AF181" s="489">
        <f t="shared" si="856"/>
        <v>0</v>
      </c>
      <c r="AG181" s="264">
        <f t="shared" ref="AG181" si="1246">SUM(AA181+AC181+AE181)</f>
        <v>0.748</v>
      </c>
      <c r="AH181" s="264">
        <f t="shared" ref="AH181" si="1247">SUM(AB181+AD181+AF181)</f>
        <v>3.4842486271999999</v>
      </c>
      <c r="AI181" s="264">
        <f t="shared" ref="AI181" si="1248">SUM(Y181+AG181)</f>
        <v>4.5940000000000003</v>
      </c>
      <c r="AJ181" s="264">
        <f t="shared" ref="AJ181" si="1249">SUM(Z181,AH181)</f>
        <v>20.824864895999998</v>
      </c>
      <c r="AK181" s="264"/>
      <c r="AL181" s="264">
        <f t="shared" ref="AL181" si="1250">M181*AK181*$AL$2/1000</f>
        <v>0</v>
      </c>
      <c r="AM181" s="264">
        <v>0.46</v>
      </c>
      <c r="AN181" s="264">
        <f t="shared" ref="AN181" si="1251">M181*AM181*$AN$2/1000</f>
        <v>2.1418615679999999</v>
      </c>
      <c r="AO181" s="264">
        <v>0.59499999999999997</v>
      </c>
      <c r="AP181" s="264">
        <f t="shared" ref="AP181" si="1252">M181*AO181*$AP$2/1000</f>
        <v>2.7935107199999996</v>
      </c>
      <c r="AQ181" s="264">
        <f t="shared" ref="AQ181" si="1253">SUM(AK181+AM181+AO181)</f>
        <v>1.0549999999999999</v>
      </c>
      <c r="AR181" s="264">
        <f t="shared" ref="AR181" si="1254">SUM(AL181+AN181+AP181)</f>
        <v>4.9353722879999999</v>
      </c>
      <c r="AS181" s="264">
        <v>1.4410000000000001</v>
      </c>
      <c r="AT181" s="264">
        <f t="shared" ref="AT181" si="1255">O181*AS181*$AT$2/1000</f>
        <v>6.8512333472000009</v>
      </c>
      <c r="AU181" s="264">
        <v>1.056</v>
      </c>
      <c r="AV181" s="264">
        <f t="shared" ref="AV181" si="1256">O181*AU181*$AV$2/1000</f>
        <v>4.8374971392000008</v>
      </c>
      <c r="AW181" s="264">
        <v>0.71299999999999997</v>
      </c>
      <c r="AX181" s="264">
        <f>O181*AW181*$AX$2/1000</f>
        <v>3.2633907328</v>
      </c>
      <c r="AY181" s="264">
        <f t="shared" ref="AY181" si="1257">SUM(AS181+AU181+AW181)</f>
        <v>3.21</v>
      </c>
      <c r="AZ181" s="264">
        <f t="shared" ref="AZ181" si="1258">SUM(AT181+AV181+AX181)</f>
        <v>14.9521212192</v>
      </c>
      <c r="BA181" s="264">
        <f t="shared" ref="BA181" si="1259">SUM(AQ181+AY181)</f>
        <v>4.2649999999999997</v>
      </c>
      <c r="BB181" s="264">
        <f t="shared" ref="BB181" si="1260">SUM(AR181,AZ181)</f>
        <v>19.887493507199999</v>
      </c>
    </row>
    <row r="182" spans="1:54" s="301" customFormat="1">
      <c r="A182" s="612">
        <v>138</v>
      </c>
      <c r="B182" s="43"/>
      <c r="C182" s="43"/>
      <c r="D182" s="44"/>
      <c r="E182" s="429" t="s">
        <v>344</v>
      </c>
      <c r="F182" s="46"/>
      <c r="G182" s="46"/>
      <c r="H182" s="318"/>
      <c r="I182" s="56"/>
      <c r="J182" s="388"/>
      <c r="K182" s="56"/>
      <c r="L182" s="389"/>
      <c r="M182" s="56"/>
      <c r="N182" s="389"/>
      <c r="O182" s="160"/>
      <c r="P182" s="388"/>
      <c r="Q182" s="238">
        <f t="shared" ref="Q182:BB182" si="1261">SUM(Q133:Q181)</f>
        <v>2433.8119999999999</v>
      </c>
      <c r="R182" s="238">
        <f t="shared" si="1261"/>
        <v>23802.075790593994</v>
      </c>
      <c r="S182" s="238">
        <f t="shared" si="1261"/>
        <v>193.61700000000002</v>
      </c>
      <c r="T182" s="238">
        <f t="shared" si="1261"/>
        <v>1324.7181182556003</v>
      </c>
      <c r="U182" s="238">
        <f t="shared" si="1261"/>
        <v>290.81600000000003</v>
      </c>
      <c r="V182" s="238">
        <f t="shared" si="1261"/>
        <v>1707.2103536352004</v>
      </c>
      <c r="W182" s="238">
        <f t="shared" si="1261"/>
        <v>303.32399999999996</v>
      </c>
      <c r="X182" s="238">
        <f t="shared" si="1261"/>
        <v>2595.4028763685997</v>
      </c>
      <c r="Y182" s="238">
        <f t="shared" si="1261"/>
        <v>787.75700000000006</v>
      </c>
      <c r="Z182" s="238">
        <f t="shared" si="1261"/>
        <v>5627.3313482593994</v>
      </c>
      <c r="AA182" s="238">
        <f t="shared" si="1261"/>
        <v>346.67500000000001</v>
      </c>
      <c r="AB182" s="238">
        <f t="shared" si="1261"/>
        <v>2662.1054026423999</v>
      </c>
      <c r="AC182" s="238">
        <f t="shared" si="1261"/>
        <v>156.92099999999999</v>
      </c>
      <c r="AD182" s="238">
        <f t="shared" si="1261"/>
        <v>2102.3099685433995</v>
      </c>
      <c r="AE182" s="238">
        <f t="shared" si="1261"/>
        <v>108.61199999999999</v>
      </c>
      <c r="AF182" s="488">
        <f t="shared" si="1261"/>
        <v>1553.5241786582999</v>
      </c>
      <c r="AG182" s="238">
        <f t="shared" si="1261"/>
        <v>612.20800000000008</v>
      </c>
      <c r="AH182" s="238">
        <f t="shared" si="1261"/>
        <v>6317.9395498440999</v>
      </c>
      <c r="AI182" s="238">
        <f t="shared" si="1261"/>
        <v>1399.9649999999999</v>
      </c>
      <c r="AJ182" s="238">
        <f t="shared" si="1261"/>
        <v>11945.270898103499</v>
      </c>
      <c r="AK182" s="238">
        <f t="shared" si="1261"/>
        <v>161.815</v>
      </c>
      <c r="AL182" s="238">
        <f t="shared" si="1261"/>
        <v>1852.1326477100997</v>
      </c>
      <c r="AM182" s="238">
        <f t="shared" si="1261"/>
        <v>207.98099999999999</v>
      </c>
      <c r="AN182" s="238">
        <f t="shared" si="1261"/>
        <v>2443.3757014757998</v>
      </c>
      <c r="AO182" s="238">
        <f t="shared" si="1261"/>
        <v>133.61500000000001</v>
      </c>
      <c r="AP182" s="238">
        <f t="shared" si="1261"/>
        <v>1715.7684288420003</v>
      </c>
      <c r="AQ182" s="238">
        <f t="shared" si="1261"/>
        <v>503.411</v>
      </c>
      <c r="AR182" s="238">
        <f t="shared" si="1261"/>
        <v>6011.2767780279</v>
      </c>
      <c r="AS182" s="238">
        <f t="shared" si="1261"/>
        <v>118.215</v>
      </c>
      <c r="AT182" s="238">
        <f t="shared" si="1261"/>
        <v>1010.8237109512</v>
      </c>
      <c r="AU182" s="238">
        <f t="shared" si="1261"/>
        <v>207.63700000000003</v>
      </c>
      <c r="AV182" s="238">
        <f t="shared" si="1261"/>
        <v>1962.0260440242002</v>
      </c>
      <c r="AW182" s="238">
        <f t="shared" si="1261"/>
        <v>204.58400000000003</v>
      </c>
      <c r="AX182" s="238">
        <f t="shared" si="1261"/>
        <v>2872.6783594871995</v>
      </c>
      <c r="AY182" s="238">
        <f t="shared" si="1261"/>
        <v>530.43600000000004</v>
      </c>
      <c r="AZ182" s="238">
        <f t="shared" si="1261"/>
        <v>5845.5281144626006</v>
      </c>
      <c r="BA182" s="238">
        <f t="shared" si="1261"/>
        <v>1033.8470000000002</v>
      </c>
      <c r="BB182" s="238">
        <f t="shared" si="1261"/>
        <v>11856.8048924905</v>
      </c>
    </row>
    <row r="183" spans="1:54" s="301" customFormat="1">
      <c r="A183" s="612">
        <v>139</v>
      </c>
      <c r="B183" s="346"/>
      <c r="C183" s="346"/>
      <c r="D183" s="430" t="s">
        <v>246</v>
      </c>
      <c r="E183" s="347" t="s">
        <v>492</v>
      </c>
      <c r="F183" s="384" t="s">
        <v>452</v>
      </c>
      <c r="G183" s="384" t="s">
        <v>1169</v>
      </c>
      <c r="H183" s="316" t="s">
        <v>378</v>
      </c>
      <c r="I183" s="552">
        <v>15.27</v>
      </c>
      <c r="J183" s="184"/>
      <c r="K183" s="552">
        <v>15.27</v>
      </c>
      <c r="L183" s="184"/>
      <c r="M183" s="552">
        <v>15.27</v>
      </c>
      <c r="N183" s="184"/>
      <c r="O183" s="552">
        <v>15.27</v>
      </c>
      <c r="P183" s="184"/>
      <c r="Q183" s="136">
        <f>SUM(AI183+BA183)</f>
        <v>0</v>
      </c>
      <c r="R183" s="421">
        <f>SUM(AJ183+BB183)</f>
        <v>0</v>
      </c>
      <c r="S183" s="136"/>
      <c r="T183" s="136">
        <f>I183*S183*$T$2/1000</f>
        <v>0</v>
      </c>
      <c r="U183" s="136"/>
      <c r="V183" s="136">
        <f>I183*U183*$V$2/1000</f>
        <v>0</v>
      </c>
      <c r="W183" s="136"/>
      <c r="X183" s="136">
        <f t="shared" ref="X183:X190" si="1262">I183*W183*$X$2/1000</f>
        <v>0</v>
      </c>
      <c r="Y183" s="136">
        <f>SUM(S183+U183+W183)</f>
        <v>0</v>
      </c>
      <c r="Z183" s="136">
        <f>SUM(T183+V183+X183)</f>
        <v>0</v>
      </c>
      <c r="AA183" s="136"/>
      <c r="AB183" s="136">
        <f t="shared" ref="AB183:AB194" si="1263">K183*AA183*$AB$2/1000</f>
        <v>0</v>
      </c>
      <c r="AC183" s="136"/>
      <c r="AD183" s="136">
        <f>K183*AC183*$AD$2/1000</f>
        <v>0</v>
      </c>
      <c r="AE183" s="136"/>
      <c r="AF183" s="141">
        <f t="shared" ref="AF183:AF191" si="1264">K183*AE183*$AF$2/1000</f>
        <v>0</v>
      </c>
      <c r="AG183" s="136">
        <f>SUM(AA183+AC183+AE183)</f>
        <v>0</v>
      </c>
      <c r="AH183" s="136">
        <f>SUM(AB183+AD183+AF183)</f>
        <v>0</v>
      </c>
      <c r="AI183" s="136">
        <f>SUM(Y183+AG183)</f>
        <v>0</v>
      </c>
      <c r="AJ183" s="136">
        <f>SUM(Z183,AH183)</f>
        <v>0</v>
      </c>
      <c r="AK183" s="136"/>
      <c r="AL183" s="136">
        <f>M183*AK183*$AL$2/1000</f>
        <v>0</v>
      </c>
      <c r="AM183" s="136"/>
      <c r="AN183" s="136">
        <f>M183*AM183*$AN$2/1000</f>
        <v>0</v>
      </c>
      <c r="AO183" s="136"/>
      <c r="AP183" s="136">
        <f>M183*AO183*$AP$2/1000</f>
        <v>0</v>
      </c>
      <c r="AQ183" s="136">
        <f>SUM(AK183+AM183+AO183)</f>
        <v>0</v>
      </c>
      <c r="AR183" s="136">
        <f>SUM(AL183+AN183+AP183)</f>
        <v>0</v>
      </c>
      <c r="AS183" s="136"/>
      <c r="AT183" s="136">
        <f>O183*AS183*$AT$2/1000</f>
        <v>0</v>
      </c>
      <c r="AU183" s="136"/>
      <c r="AV183" s="136">
        <f>O183*AU183*$AV$2/1000</f>
        <v>0</v>
      </c>
      <c r="AW183" s="136"/>
      <c r="AX183" s="136">
        <f>O183*AW183*$AX$2/1000</f>
        <v>0</v>
      </c>
      <c r="AY183" s="136">
        <f>SUM(AS183+AU183+AW183)</f>
        <v>0</v>
      </c>
      <c r="AZ183" s="136">
        <f>SUM(AT183+AV183+AX183)</f>
        <v>0</v>
      </c>
      <c r="BA183" s="136">
        <f>SUM(AQ183+AY183)</f>
        <v>0</v>
      </c>
      <c r="BB183" s="136">
        <f>SUM(AR183,AZ183)</f>
        <v>0</v>
      </c>
    </row>
    <row r="184" spans="1:54" s="301" customFormat="1">
      <c r="A184" s="612">
        <v>140</v>
      </c>
      <c r="B184" s="346"/>
      <c r="C184" s="346"/>
      <c r="D184" s="346"/>
      <c r="E184" s="23" t="s">
        <v>548</v>
      </c>
      <c r="F184" s="54" t="s">
        <v>547</v>
      </c>
      <c r="G184" s="530" t="s">
        <v>1169</v>
      </c>
      <c r="H184" s="355" t="s">
        <v>378</v>
      </c>
      <c r="I184" s="554">
        <v>15.47</v>
      </c>
      <c r="J184" s="183"/>
      <c r="K184" s="554">
        <v>15.47</v>
      </c>
      <c r="L184" s="183"/>
      <c r="M184" s="554">
        <v>15.47</v>
      </c>
      <c r="N184" s="183"/>
      <c r="O184" s="554">
        <v>15.47</v>
      </c>
      <c r="P184" s="183"/>
      <c r="Q184" s="349">
        <f t="shared" ref="Q184" si="1265">SUM(AI184+BA184)</f>
        <v>0</v>
      </c>
      <c r="R184" s="417">
        <f t="shared" ref="R184" si="1266">SUM(AJ184+BB184)</f>
        <v>0</v>
      </c>
      <c r="S184" s="349"/>
      <c r="T184" s="349">
        <f>I184*S184*$T$2/1000</f>
        <v>0</v>
      </c>
      <c r="U184" s="349"/>
      <c r="V184" s="349">
        <f t="shared" ref="V184" si="1267">I184*U184*$V$2/1000</f>
        <v>0</v>
      </c>
      <c r="W184" s="349"/>
      <c r="X184" s="349">
        <f t="shared" si="1262"/>
        <v>0</v>
      </c>
      <c r="Y184" s="349">
        <f t="shared" ref="Y184" si="1268">SUM(S184+U184+W184)</f>
        <v>0</v>
      </c>
      <c r="Z184" s="349">
        <f t="shared" ref="Z184" si="1269">SUM(T184+V184+X184)</f>
        <v>0</v>
      </c>
      <c r="AA184" s="349"/>
      <c r="AB184" s="349">
        <f t="shared" si="1263"/>
        <v>0</v>
      </c>
      <c r="AC184" s="349"/>
      <c r="AD184" s="349">
        <f t="shared" ref="AD184" si="1270">K184*AC184*$AD$2/1000</f>
        <v>0</v>
      </c>
      <c r="AE184" s="349"/>
      <c r="AF184" s="109">
        <f t="shared" si="1264"/>
        <v>0</v>
      </c>
      <c r="AG184" s="349">
        <f t="shared" ref="AG184" si="1271">SUM(AA184+AC184+AE184)</f>
        <v>0</v>
      </c>
      <c r="AH184" s="349">
        <f t="shared" ref="AH184" si="1272">SUM(AB184+AD184+AF184)</f>
        <v>0</v>
      </c>
      <c r="AI184" s="349">
        <f t="shared" ref="AI184" si="1273">SUM(Y184+AG184)</f>
        <v>0</v>
      </c>
      <c r="AJ184" s="349">
        <f t="shared" ref="AJ184" si="1274">SUM(Z184,AH184)</f>
        <v>0</v>
      </c>
      <c r="AK184" s="349"/>
      <c r="AL184" s="349">
        <f t="shared" ref="AL184" si="1275">M184*AK184*$AL$2/1000</f>
        <v>0</v>
      </c>
      <c r="AM184" s="349"/>
      <c r="AN184" s="349">
        <f t="shared" ref="AN184" si="1276">M184*AM184*$AN$2/1000</f>
        <v>0</v>
      </c>
      <c r="AO184" s="349"/>
      <c r="AP184" s="349">
        <f t="shared" ref="AP184" si="1277">M184*AO184*$AP$2/1000</f>
        <v>0</v>
      </c>
      <c r="AQ184" s="349">
        <f t="shared" ref="AQ184" si="1278">SUM(AK184+AM184+AO184)</f>
        <v>0</v>
      </c>
      <c r="AR184" s="349">
        <f t="shared" ref="AR184" si="1279">SUM(AL184+AN184+AP184)</f>
        <v>0</v>
      </c>
      <c r="AS184" s="349"/>
      <c r="AT184" s="349">
        <f t="shared" ref="AT184" si="1280">O184*AS184*$AT$2/1000</f>
        <v>0</v>
      </c>
      <c r="AU184" s="349"/>
      <c r="AV184" s="349">
        <f t="shared" ref="AV184" si="1281">O184*AU184*$AV$2/1000</f>
        <v>0</v>
      </c>
      <c r="AW184" s="349"/>
      <c r="AX184" s="349">
        <f t="shared" ref="AX184" si="1282">O184*AW184*$AX$2/1000</f>
        <v>0</v>
      </c>
      <c r="AY184" s="349">
        <f t="shared" ref="AY184" si="1283">SUM(AS184+AU184+AW184)</f>
        <v>0</v>
      </c>
      <c r="AZ184" s="349">
        <f t="shared" ref="AZ184" si="1284">SUM(AT184+AV184+AX184)</f>
        <v>0</v>
      </c>
      <c r="BA184" s="349">
        <f t="shared" ref="BA184" si="1285">SUM(AQ184+AY184)</f>
        <v>0</v>
      </c>
      <c r="BB184" s="349">
        <f t="shared" ref="BB184" si="1286">SUM(AR184,AZ184)</f>
        <v>0</v>
      </c>
    </row>
    <row r="185" spans="1:54" s="301" customFormat="1">
      <c r="A185" s="612">
        <v>141</v>
      </c>
      <c r="B185" s="346"/>
      <c r="C185" s="346"/>
      <c r="D185" s="346"/>
      <c r="E185" s="431" t="s">
        <v>491</v>
      </c>
      <c r="F185" s="54" t="s">
        <v>489</v>
      </c>
      <c r="G185" s="530" t="s">
        <v>1169</v>
      </c>
      <c r="H185" s="355" t="s">
        <v>378</v>
      </c>
      <c r="I185" s="554">
        <v>15.3</v>
      </c>
      <c r="J185" s="183"/>
      <c r="K185" s="554">
        <v>15.3</v>
      </c>
      <c r="L185" s="183"/>
      <c r="M185" s="554">
        <v>15.3</v>
      </c>
      <c r="N185" s="183"/>
      <c r="O185" s="554">
        <v>15.3</v>
      </c>
      <c r="P185" s="183"/>
      <c r="Q185" s="349">
        <f t="shared" ref="Q185" si="1287">SUM(AI185+BA185)</f>
        <v>0</v>
      </c>
      <c r="R185" s="417">
        <f t="shared" ref="R185" si="1288">SUM(AJ185+BB185)</f>
        <v>0</v>
      </c>
      <c r="S185" s="349"/>
      <c r="T185" s="349">
        <f t="shared" ref="T185" si="1289">I185*S185*$T$2/1000</f>
        <v>0</v>
      </c>
      <c r="U185" s="349"/>
      <c r="V185" s="349">
        <f t="shared" ref="V185" si="1290">I185*U185*$V$2/1000</f>
        <v>0</v>
      </c>
      <c r="W185" s="349"/>
      <c r="X185" s="349">
        <f t="shared" si="1262"/>
        <v>0</v>
      </c>
      <c r="Y185" s="349">
        <f t="shared" ref="Y185" si="1291">SUM(S185+U185+W185)</f>
        <v>0</v>
      </c>
      <c r="Z185" s="349">
        <f t="shared" ref="Z185" si="1292">SUM(T185+V185+X185)</f>
        <v>0</v>
      </c>
      <c r="AA185" s="349"/>
      <c r="AB185" s="349">
        <f t="shared" si="1263"/>
        <v>0</v>
      </c>
      <c r="AC185" s="349"/>
      <c r="AD185" s="349">
        <f t="shared" ref="AD185" si="1293">K185*AC185*$AD$2/1000</f>
        <v>0</v>
      </c>
      <c r="AE185" s="349"/>
      <c r="AF185" s="109">
        <f t="shared" si="1264"/>
        <v>0</v>
      </c>
      <c r="AG185" s="349">
        <f t="shared" ref="AG185" si="1294">SUM(AA185+AC185+AE185)</f>
        <v>0</v>
      </c>
      <c r="AH185" s="349">
        <f t="shared" ref="AH185" si="1295">SUM(AB185+AD185+AF185)</f>
        <v>0</v>
      </c>
      <c r="AI185" s="349">
        <f t="shared" ref="AI185" si="1296">SUM(Y185+AG185)</f>
        <v>0</v>
      </c>
      <c r="AJ185" s="349">
        <f t="shared" ref="AJ185" si="1297">SUM(Z185,AH185)</f>
        <v>0</v>
      </c>
      <c r="AK185" s="349"/>
      <c r="AL185" s="349">
        <f t="shared" ref="AL185" si="1298">M185*AK185*$AL$2/1000</f>
        <v>0</v>
      </c>
      <c r="AM185" s="349"/>
      <c r="AN185" s="349">
        <f t="shared" ref="AN185" si="1299">M185*AM185*$AN$2/1000</f>
        <v>0</v>
      </c>
      <c r="AO185" s="349"/>
      <c r="AP185" s="349">
        <f t="shared" ref="AP185" si="1300">M185*AO185*$AP$2/1000</f>
        <v>0</v>
      </c>
      <c r="AQ185" s="349">
        <f t="shared" ref="AQ185" si="1301">SUM(AK185+AM185+AO185)</f>
        <v>0</v>
      </c>
      <c r="AR185" s="349">
        <f t="shared" ref="AR185" si="1302">SUM(AL185+AN185+AP185)</f>
        <v>0</v>
      </c>
      <c r="AS185" s="349"/>
      <c r="AT185" s="349">
        <f t="shared" ref="AT185" si="1303">O185*AS185*$AT$2/1000</f>
        <v>0</v>
      </c>
      <c r="AU185" s="349"/>
      <c r="AV185" s="349">
        <f t="shared" ref="AV185" si="1304">O185*AU185*$AV$2/1000</f>
        <v>0</v>
      </c>
      <c r="AW185" s="349"/>
      <c r="AX185" s="349">
        <f t="shared" ref="AX185" si="1305">O185*AW185*$AX$2/1000</f>
        <v>0</v>
      </c>
      <c r="AY185" s="349">
        <f t="shared" ref="AY185" si="1306">SUM(AS185+AU185+AW185)</f>
        <v>0</v>
      </c>
      <c r="AZ185" s="349">
        <f t="shared" ref="AZ185" si="1307">SUM(AT185+AV185+AX185)</f>
        <v>0</v>
      </c>
      <c r="BA185" s="349">
        <f t="shared" ref="BA185" si="1308">SUM(AQ185+AY185)</f>
        <v>0</v>
      </c>
      <c r="BB185" s="349">
        <f t="shared" ref="BB185" si="1309">SUM(AR185,AZ185)</f>
        <v>0</v>
      </c>
    </row>
    <row r="186" spans="1:54" s="301" customFormat="1">
      <c r="A186" s="612">
        <v>142</v>
      </c>
      <c r="B186" s="346"/>
      <c r="C186" s="346"/>
      <c r="D186" s="346"/>
      <c r="E186" s="23" t="s">
        <v>495</v>
      </c>
      <c r="F186" s="54" t="s">
        <v>490</v>
      </c>
      <c r="G186" s="530" t="s">
        <v>1169</v>
      </c>
      <c r="H186" s="355" t="s">
        <v>378</v>
      </c>
      <c r="I186" s="554">
        <v>15.75</v>
      </c>
      <c r="J186" s="183"/>
      <c r="K186" s="554">
        <v>15.75</v>
      </c>
      <c r="L186" s="183"/>
      <c r="M186" s="554">
        <v>15.75</v>
      </c>
      <c r="N186" s="183"/>
      <c r="O186" s="554">
        <v>15.75</v>
      </c>
      <c r="P186" s="183"/>
      <c r="Q186" s="349">
        <f t="shared" ref="Q186:R190" si="1310">SUM(AI186+BA186)</f>
        <v>0</v>
      </c>
      <c r="R186" s="417">
        <f t="shared" si="1310"/>
        <v>0</v>
      </c>
      <c r="S186" s="349"/>
      <c r="T186" s="349">
        <f t="shared" ref="T186:T190" si="1311">I186*S186*$T$2/1000</f>
        <v>0</v>
      </c>
      <c r="U186" s="349"/>
      <c r="V186" s="349">
        <f t="shared" ref="V186:V190" si="1312">I186*U186*$V$2/1000</f>
        <v>0</v>
      </c>
      <c r="W186" s="349"/>
      <c r="X186" s="349">
        <f t="shared" si="1262"/>
        <v>0</v>
      </c>
      <c r="Y186" s="349">
        <f t="shared" ref="Y186:Z190" si="1313">SUM(S186+U186+W186)</f>
        <v>0</v>
      </c>
      <c r="Z186" s="349">
        <f>SUM(T186+V186+X186)</f>
        <v>0</v>
      </c>
      <c r="AA186" s="349"/>
      <c r="AB186" s="349">
        <f t="shared" si="1263"/>
        <v>0</v>
      </c>
      <c r="AC186" s="349"/>
      <c r="AD186" s="349">
        <f t="shared" ref="AD186:AD190" si="1314">K186*AC186*$AD$2/1000</f>
        <v>0</v>
      </c>
      <c r="AE186" s="349"/>
      <c r="AF186" s="109">
        <f t="shared" si="1264"/>
        <v>0</v>
      </c>
      <c r="AG186" s="349">
        <f t="shared" ref="AG186:AH190" si="1315">SUM(AA186+AC186+AE186)</f>
        <v>0</v>
      </c>
      <c r="AH186" s="349">
        <f t="shared" si="1315"/>
        <v>0</v>
      </c>
      <c r="AI186" s="349">
        <f t="shared" ref="AI186:AI190" si="1316">SUM(Y186+AG186)</f>
        <v>0</v>
      </c>
      <c r="AJ186" s="349">
        <f t="shared" ref="AJ186:AJ190" si="1317">SUM(Z186,AH186)</f>
        <v>0</v>
      </c>
      <c r="AK186" s="349"/>
      <c r="AL186" s="349">
        <f t="shared" ref="AL186:AL190" si="1318">M186*AK186*$AL$2/1000</f>
        <v>0</v>
      </c>
      <c r="AM186" s="349"/>
      <c r="AN186" s="349">
        <f t="shared" ref="AN186:AN190" si="1319">M186*AM186*$AN$2/1000</f>
        <v>0</v>
      </c>
      <c r="AO186" s="349"/>
      <c r="AP186" s="349">
        <f t="shared" ref="AP186:AP190" si="1320">M186*AO186*$AP$2/1000</f>
        <v>0</v>
      </c>
      <c r="AQ186" s="349">
        <f t="shared" ref="AQ186:AR190" si="1321">SUM(AK186+AM186+AO186)</f>
        <v>0</v>
      </c>
      <c r="AR186" s="349">
        <f t="shared" si="1321"/>
        <v>0</v>
      </c>
      <c r="AS186" s="349"/>
      <c r="AT186" s="349">
        <f t="shared" ref="AT186:AT191" si="1322">O186*AS186*$AT$2/1000</f>
        <v>0</v>
      </c>
      <c r="AU186" s="349"/>
      <c r="AV186" s="349">
        <f t="shared" ref="AV186:AV190" si="1323">O186*AU186*$AV$2/1000</f>
        <v>0</v>
      </c>
      <c r="AW186" s="349"/>
      <c r="AX186" s="349">
        <f t="shared" ref="AX186:AX190" si="1324">O186*AW186*$AX$2/1000</f>
        <v>0</v>
      </c>
      <c r="AY186" s="349">
        <f t="shared" ref="AY186:AZ190" si="1325">SUM(AS186+AU186+AW186)</f>
        <v>0</v>
      </c>
      <c r="AZ186" s="349">
        <f t="shared" si="1325"/>
        <v>0</v>
      </c>
      <c r="BA186" s="349">
        <f t="shared" ref="BA186:BA190" si="1326">SUM(AQ186+AY186)</f>
        <v>0</v>
      </c>
      <c r="BB186" s="349">
        <f t="shared" ref="BB186:BB190" si="1327">SUM(AR186,AZ186)</f>
        <v>0</v>
      </c>
    </row>
    <row r="187" spans="1:54" s="301" customFormat="1">
      <c r="A187" s="612">
        <v>143</v>
      </c>
      <c r="B187" s="346"/>
      <c r="C187" s="346"/>
      <c r="D187" s="430"/>
      <c r="E187" s="23" t="s">
        <v>158</v>
      </c>
      <c r="F187" s="54" t="s">
        <v>251</v>
      </c>
      <c r="G187" s="530" t="s">
        <v>1169</v>
      </c>
      <c r="H187" s="355" t="s">
        <v>378</v>
      </c>
      <c r="I187" s="20">
        <v>5.77</v>
      </c>
      <c r="J187" s="178"/>
      <c r="K187" s="20">
        <v>5.77</v>
      </c>
      <c r="L187" s="178"/>
      <c r="M187" s="20">
        <v>5.77</v>
      </c>
      <c r="N187" s="178"/>
      <c r="O187" s="20">
        <v>5.77</v>
      </c>
      <c r="P187" s="178"/>
      <c r="Q187" s="349">
        <f t="shared" si="1310"/>
        <v>0</v>
      </c>
      <c r="R187" s="417">
        <f t="shared" si="1310"/>
        <v>0</v>
      </c>
      <c r="S187" s="349"/>
      <c r="T187" s="349">
        <f t="shared" si="1311"/>
        <v>0</v>
      </c>
      <c r="U187" s="349"/>
      <c r="V187" s="349">
        <f t="shared" si="1312"/>
        <v>0</v>
      </c>
      <c r="W187" s="349"/>
      <c r="X187" s="349">
        <f t="shared" si="1262"/>
        <v>0</v>
      </c>
      <c r="Y187" s="349">
        <f t="shared" si="1313"/>
        <v>0</v>
      </c>
      <c r="Z187" s="349">
        <f t="shared" si="1313"/>
        <v>0</v>
      </c>
      <c r="AA187" s="349"/>
      <c r="AB187" s="349">
        <f t="shared" si="1263"/>
        <v>0</v>
      </c>
      <c r="AC187" s="349"/>
      <c r="AD187" s="349">
        <f t="shared" si="1314"/>
        <v>0</v>
      </c>
      <c r="AE187" s="349"/>
      <c r="AF187" s="109">
        <f t="shared" si="1264"/>
        <v>0</v>
      </c>
      <c r="AG187" s="349">
        <f t="shared" si="1315"/>
        <v>0</v>
      </c>
      <c r="AH187" s="349">
        <f t="shared" si="1315"/>
        <v>0</v>
      </c>
      <c r="AI187" s="349">
        <f t="shared" si="1316"/>
        <v>0</v>
      </c>
      <c r="AJ187" s="349">
        <f t="shared" si="1317"/>
        <v>0</v>
      </c>
      <c r="AK187" s="349"/>
      <c r="AL187" s="349">
        <f t="shared" si="1318"/>
        <v>0</v>
      </c>
      <c r="AM187" s="349"/>
      <c r="AN187" s="349">
        <f t="shared" si="1319"/>
        <v>0</v>
      </c>
      <c r="AO187" s="349"/>
      <c r="AP187" s="349">
        <f t="shared" si="1320"/>
        <v>0</v>
      </c>
      <c r="AQ187" s="349">
        <f t="shared" si="1321"/>
        <v>0</v>
      </c>
      <c r="AR187" s="349">
        <f t="shared" si="1321"/>
        <v>0</v>
      </c>
      <c r="AS187" s="349"/>
      <c r="AT187" s="349">
        <f t="shared" si="1322"/>
        <v>0</v>
      </c>
      <c r="AU187" s="349"/>
      <c r="AV187" s="349">
        <f t="shared" si="1323"/>
        <v>0</v>
      </c>
      <c r="AW187" s="349"/>
      <c r="AX187" s="349">
        <f t="shared" si="1324"/>
        <v>0</v>
      </c>
      <c r="AY187" s="349">
        <f t="shared" si="1325"/>
        <v>0</v>
      </c>
      <c r="AZ187" s="349">
        <f t="shared" si="1325"/>
        <v>0</v>
      </c>
      <c r="BA187" s="349">
        <f t="shared" si="1326"/>
        <v>0</v>
      </c>
      <c r="BB187" s="349">
        <f t="shared" si="1327"/>
        <v>0</v>
      </c>
    </row>
    <row r="188" spans="1:54" s="301" customFormat="1">
      <c r="A188" s="612">
        <v>144</v>
      </c>
      <c r="B188" s="346"/>
      <c r="C188" s="25"/>
      <c r="D188" s="40"/>
      <c r="E188" s="23" t="s">
        <v>77</v>
      </c>
      <c r="F188" s="54" t="s">
        <v>252</v>
      </c>
      <c r="G188" s="530" t="s">
        <v>1169</v>
      </c>
      <c r="H188" s="355" t="s">
        <v>378</v>
      </c>
      <c r="I188" s="20">
        <v>6.97</v>
      </c>
      <c r="J188" s="178"/>
      <c r="K188" s="20">
        <v>6.97</v>
      </c>
      <c r="L188" s="178"/>
      <c r="M188" s="20">
        <v>6.97</v>
      </c>
      <c r="N188" s="178"/>
      <c r="O188" s="20">
        <v>6.97</v>
      </c>
      <c r="P188" s="178"/>
      <c r="Q188" s="349">
        <f t="shared" si="1310"/>
        <v>0</v>
      </c>
      <c r="R188" s="417">
        <f t="shared" si="1310"/>
        <v>0</v>
      </c>
      <c r="S188" s="349"/>
      <c r="T188" s="349">
        <f t="shared" si="1311"/>
        <v>0</v>
      </c>
      <c r="U188" s="349"/>
      <c r="V188" s="349">
        <f t="shared" si="1312"/>
        <v>0</v>
      </c>
      <c r="W188" s="349"/>
      <c r="X188" s="349">
        <f t="shared" si="1262"/>
        <v>0</v>
      </c>
      <c r="Y188" s="349">
        <f t="shared" si="1313"/>
        <v>0</v>
      </c>
      <c r="Z188" s="349">
        <f t="shared" si="1313"/>
        <v>0</v>
      </c>
      <c r="AA188" s="349"/>
      <c r="AB188" s="349">
        <f t="shared" si="1263"/>
        <v>0</v>
      </c>
      <c r="AC188" s="349"/>
      <c r="AD188" s="349">
        <f t="shared" si="1314"/>
        <v>0</v>
      </c>
      <c r="AE188" s="349"/>
      <c r="AF188" s="109">
        <f t="shared" si="1264"/>
        <v>0</v>
      </c>
      <c r="AG188" s="349">
        <f t="shared" si="1315"/>
        <v>0</v>
      </c>
      <c r="AH188" s="349">
        <f t="shared" si="1315"/>
        <v>0</v>
      </c>
      <c r="AI188" s="349">
        <f t="shared" si="1316"/>
        <v>0</v>
      </c>
      <c r="AJ188" s="349">
        <f t="shared" si="1317"/>
        <v>0</v>
      </c>
      <c r="AK188" s="349"/>
      <c r="AL188" s="349">
        <f t="shared" si="1318"/>
        <v>0</v>
      </c>
      <c r="AM188" s="349"/>
      <c r="AN188" s="349">
        <f t="shared" si="1319"/>
        <v>0</v>
      </c>
      <c r="AO188" s="349"/>
      <c r="AP188" s="349">
        <f t="shared" si="1320"/>
        <v>0</v>
      </c>
      <c r="AQ188" s="349">
        <f t="shared" si="1321"/>
        <v>0</v>
      </c>
      <c r="AR188" s="349">
        <f t="shared" si="1321"/>
        <v>0</v>
      </c>
      <c r="AS188" s="349"/>
      <c r="AT188" s="349">
        <f t="shared" si="1322"/>
        <v>0</v>
      </c>
      <c r="AU188" s="349"/>
      <c r="AV188" s="349">
        <f t="shared" si="1323"/>
        <v>0</v>
      </c>
      <c r="AW188" s="349"/>
      <c r="AX188" s="349">
        <f t="shared" si="1324"/>
        <v>0</v>
      </c>
      <c r="AY188" s="349">
        <f t="shared" si="1325"/>
        <v>0</v>
      </c>
      <c r="AZ188" s="349">
        <f t="shared" si="1325"/>
        <v>0</v>
      </c>
      <c r="BA188" s="349">
        <f t="shared" si="1326"/>
        <v>0</v>
      </c>
      <c r="BB188" s="349">
        <f t="shared" si="1327"/>
        <v>0</v>
      </c>
    </row>
    <row r="189" spans="1:54" s="301" customFormat="1">
      <c r="A189" s="612">
        <v>145</v>
      </c>
      <c r="B189" s="346"/>
      <c r="C189" s="25"/>
      <c r="D189" s="40"/>
      <c r="E189" s="23" t="s">
        <v>78</v>
      </c>
      <c r="F189" s="54" t="s">
        <v>253</v>
      </c>
      <c r="G189" s="530" t="s">
        <v>1169</v>
      </c>
      <c r="H189" s="355" t="s">
        <v>378</v>
      </c>
      <c r="I189" s="20">
        <v>5.71</v>
      </c>
      <c r="J189" s="178"/>
      <c r="K189" s="20">
        <v>5.71</v>
      </c>
      <c r="L189" s="178"/>
      <c r="M189" s="20">
        <v>5.71</v>
      </c>
      <c r="N189" s="178"/>
      <c r="O189" s="20">
        <v>5.71</v>
      </c>
      <c r="P189" s="178"/>
      <c r="Q189" s="349">
        <f t="shared" si="1310"/>
        <v>0</v>
      </c>
      <c r="R189" s="417">
        <f t="shared" si="1310"/>
        <v>0</v>
      </c>
      <c r="S189" s="349"/>
      <c r="T189" s="349">
        <f t="shared" si="1311"/>
        <v>0</v>
      </c>
      <c r="U189" s="349"/>
      <c r="V189" s="349">
        <f t="shared" si="1312"/>
        <v>0</v>
      </c>
      <c r="W189" s="349"/>
      <c r="X189" s="349">
        <f t="shared" si="1262"/>
        <v>0</v>
      </c>
      <c r="Y189" s="349">
        <f t="shared" si="1313"/>
        <v>0</v>
      </c>
      <c r="Z189" s="349">
        <f t="shared" si="1313"/>
        <v>0</v>
      </c>
      <c r="AA189" s="349"/>
      <c r="AB189" s="349">
        <f t="shared" si="1263"/>
        <v>0</v>
      </c>
      <c r="AC189" s="349"/>
      <c r="AD189" s="349">
        <f t="shared" si="1314"/>
        <v>0</v>
      </c>
      <c r="AE189" s="349"/>
      <c r="AF189" s="109">
        <f t="shared" si="1264"/>
        <v>0</v>
      </c>
      <c r="AG189" s="349">
        <f t="shared" si="1315"/>
        <v>0</v>
      </c>
      <c r="AH189" s="349">
        <f t="shared" si="1315"/>
        <v>0</v>
      </c>
      <c r="AI189" s="349">
        <f t="shared" si="1316"/>
        <v>0</v>
      </c>
      <c r="AJ189" s="349">
        <f t="shared" si="1317"/>
        <v>0</v>
      </c>
      <c r="AK189" s="349"/>
      <c r="AL189" s="349">
        <f t="shared" si="1318"/>
        <v>0</v>
      </c>
      <c r="AM189" s="349"/>
      <c r="AN189" s="349">
        <f t="shared" si="1319"/>
        <v>0</v>
      </c>
      <c r="AO189" s="349"/>
      <c r="AP189" s="349">
        <f t="shared" si="1320"/>
        <v>0</v>
      </c>
      <c r="AQ189" s="349">
        <f t="shared" si="1321"/>
        <v>0</v>
      </c>
      <c r="AR189" s="349">
        <f t="shared" si="1321"/>
        <v>0</v>
      </c>
      <c r="AS189" s="349"/>
      <c r="AT189" s="349">
        <f t="shared" si="1322"/>
        <v>0</v>
      </c>
      <c r="AU189" s="349"/>
      <c r="AV189" s="349">
        <f t="shared" si="1323"/>
        <v>0</v>
      </c>
      <c r="AW189" s="349"/>
      <c r="AX189" s="349">
        <f t="shared" si="1324"/>
        <v>0</v>
      </c>
      <c r="AY189" s="349">
        <f t="shared" si="1325"/>
        <v>0</v>
      </c>
      <c r="AZ189" s="349">
        <f t="shared" si="1325"/>
        <v>0</v>
      </c>
      <c r="BA189" s="349">
        <f t="shared" si="1326"/>
        <v>0</v>
      </c>
      <c r="BB189" s="349">
        <f t="shared" si="1327"/>
        <v>0</v>
      </c>
    </row>
    <row r="190" spans="1:54" s="301" customFormat="1">
      <c r="A190" s="612">
        <v>146</v>
      </c>
      <c r="B190" s="346"/>
      <c r="C190" s="25"/>
      <c r="D190" s="346"/>
      <c r="E190" s="23" t="s">
        <v>79</v>
      </c>
      <c r="F190" s="54" t="s">
        <v>254</v>
      </c>
      <c r="G190" s="530" t="s">
        <v>1169</v>
      </c>
      <c r="H190" s="355" t="s">
        <v>378</v>
      </c>
      <c r="I190" s="20">
        <v>6.45</v>
      </c>
      <c r="J190" s="178"/>
      <c r="K190" s="20">
        <v>6.45</v>
      </c>
      <c r="L190" s="178"/>
      <c r="M190" s="20">
        <v>6.45</v>
      </c>
      <c r="N190" s="178"/>
      <c r="O190" s="20">
        <v>6.45</v>
      </c>
      <c r="P190" s="178"/>
      <c r="Q190" s="349">
        <f t="shared" si="1310"/>
        <v>0</v>
      </c>
      <c r="R190" s="417">
        <f t="shared" si="1310"/>
        <v>0</v>
      </c>
      <c r="S190" s="349"/>
      <c r="T190" s="349">
        <f t="shared" si="1311"/>
        <v>0</v>
      </c>
      <c r="U190" s="349"/>
      <c r="V190" s="349">
        <f t="shared" si="1312"/>
        <v>0</v>
      </c>
      <c r="W190" s="349"/>
      <c r="X190" s="349">
        <f t="shared" si="1262"/>
        <v>0</v>
      </c>
      <c r="Y190" s="349">
        <f t="shared" si="1313"/>
        <v>0</v>
      </c>
      <c r="Z190" s="349">
        <f t="shared" si="1313"/>
        <v>0</v>
      </c>
      <c r="AA190" s="349"/>
      <c r="AB190" s="349">
        <f t="shared" si="1263"/>
        <v>0</v>
      </c>
      <c r="AC190" s="349"/>
      <c r="AD190" s="349">
        <f t="shared" si="1314"/>
        <v>0</v>
      </c>
      <c r="AE190" s="349"/>
      <c r="AF190" s="109">
        <f t="shared" si="1264"/>
        <v>0</v>
      </c>
      <c r="AG190" s="349">
        <f t="shared" si="1315"/>
        <v>0</v>
      </c>
      <c r="AH190" s="349">
        <f t="shared" si="1315"/>
        <v>0</v>
      </c>
      <c r="AI190" s="349">
        <f t="shared" si="1316"/>
        <v>0</v>
      </c>
      <c r="AJ190" s="349">
        <f t="shared" si="1317"/>
        <v>0</v>
      </c>
      <c r="AK190" s="349"/>
      <c r="AL190" s="349">
        <f t="shared" si="1318"/>
        <v>0</v>
      </c>
      <c r="AM190" s="349"/>
      <c r="AN190" s="349">
        <f t="shared" si="1319"/>
        <v>0</v>
      </c>
      <c r="AO190" s="349"/>
      <c r="AP190" s="349">
        <f t="shared" si="1320"/>
        <v>0</v>
      </c>
      <c r="AQ190" s="349">
        <f t="shared" si="1321"/>
        <v>0</v>
      </c>
      <c r="AR190" s="349">
        <f t="shared" si="1321"/>
        <v>0</v>
      </c>
      <c r="AS190" s="349"/>
      <c r="AT190" s="349">
        <f t="shared" si="1322"/>
        <v>0</v>
      </c>
      <c r="AU190" s="349"/>
      <c r="AV190" s="349">
        <f t="shared" si="1323"/>
        <v>0</v>
      </c>
      <c r="AW190" s="349"/>
      <c r="AX190" s="349">
        <f t="shared" si="1324"/>
        <v>0</v>
      </c>
      <c r="AY190" s="349">
        <f t="shared" si="1325"/>
        <v>0</v>
      </c>
      <c r="AZ190" s="349">
        <f t="shared" si="1325"/>
        <v>0</v>
      </c>
      <c r="BA190" s="349">
        <f t="shared" si="1326"/>
        <v>0</v>
      </c>
      <c r="BB190" s="349">
        <f t="shared" si="1327"/>
        <v>0</v>
      </c>
    </row>
    <row r="191" spans="1:54" s="301" customFormat="1" ht="12" customHeight="1">
      <c r="A191" s="612">
        <v>147</v>
      </c>
      <c r="B191" s="346"/>
      <c r="C191" s="25"/>
      <c r="D191" s="430"/>
      <c r="E191" s="23" t="s">
        <v>247</v>
      </c>
      <c r="F191" s="54" t="s">
        <v>156</v>
      </c>
      <c r="G191" s="530" t="s">
        <v>1169</v>
      </c>
      <c r="H191" s="355" t="s">
        <v>380</v>
      </c>
      <c r="I191" s="20">
        <v>4.2699999999999996</v>
      </c>
      <c r="J191" s="178"/>
      <c r="K191" s="20">
        <v>4.2699999999999996</v>
      </c>
      <c r="L191" s="178"/>
      <c r="M191" s="20">
        <v>4.2699999999999996</v>
      </c>
      <c r="N191" s="178"/>
      <c r="O191" s="20">
        <v>4.2699999999999996</v>
      </c>
      <c r="P191" s="178"/>
      <c r="Q191" s="349">
        <f t="shared" ref="Q191:Q194" si="1328">SUM(AI191+BA191)</f>
        <v>0</v>
      </c>
      <c r="R191" s="417">
        <f t="shared" ref="R191:R194" si="1329">SUM(AJ191+BB191)</f>
        <v>0</v>
      </c>
      <c r="S191" s="349"/>
      <c r="T191" s="349">
        <f t="shared" ref="T191:T194" si="1330">I191*S191*$T$2/1000</f>
        <v>0</v>
      </c>
      <c r="U191" s="349"/>
      <c r="V191" s="349">
        <f t="shared" ref="V191:V194" si="1331">I191*U191*$V$2/1000</f>
        <v>0</v>
      </c>
      <c r="W191" s="349"/>
      <c r="X191" s="349">
        <f t="shared" ref="X191:X194" si="1332">I191*W191*$X$2/1000</f>
        <v>0</v>
      </c>
      <c r="Y191" s="349">
        <f t="shared" ref="Y191:Y194" si="1333">SUM(S191+U191+W191)</f>
        <v>0</v>
      </c>
      <c r="Z191" s="349">
        <f t="shared" ref="Z191:Z194" si="1334">SUM(T191+V191+X191)</f>
        <v>0</v>
      </c>
      <c r="AA191" s="349"/>
      <c r="AB191" s="349">
        <f t="shared" si="1263"/>
        <v>0</v>
      </c>
      <c r="AC191" s="349"/>
      <c r="AD191" s="349">
        <f t="shared" ref="AD191:AD194" si="1335">K191*AC191*$AD$2/1000</f>
        <v>0</v>
      </c>
      <c r="AE191" s="349"/>
      <c r="AF191" s="109">
        <f t="shared" si="1264"/>
        <v>0</v>
      </c>
      <c r="AG191" s="349">
        <f t="shared" ref="AG191:AG194" si="1336">SUM(AA191+AC191+AE191)</f>
        <v>0</v>
      </c>
      <c r="AH191" s="349">
        <f t="shared" ref="AH191:AH194" si="1337">SUM(AB191+AD191+AF191)</f>
        <v>0</v>
      </c>
      <c r="AI191" s="349">
        <f t="shared" ref="AI191:AI194" si="1338">SUM(Y191+AG191)</f>
        <v>0</v>
      </c>
      <c r="AJ191" s="349">
        <f t="shared" ref="AJ191:AJ194" si="1339">SUM(Z191,AH191)</f>
        <v>0</v>
      </c>
      <c r="AK191" s="349"/>
      <c r="AL191" s="349">
        <f t="shared" ref="AL191:AL194" si="1340">M191*AK191*$AL$2/1000</f>
        <v>0</v>
      </c>
      <c r="AM191" s="349"/>
      <c r="AN191" s="349">
        <f t="shared" ref="AN191:AN195" si="1341">M191*AM191*$AN$2/1000</f>
        <v>0</v>
      </c>
      <c r="AO191" s="349"/>
      <c r="AP191" s="349">
        <f t="shared" ref="AP191:AP194" si="1342">M191*AO191*$AP$2/1000</f>
        <v>0</v>
      </c>
      <c r="AQ191" s="349">
        <f t="shared" ref="AQ191:AQ194" si="1343">SUM(AK191+AM191+AO191)</f>
        <v>0</v>
      </c>
      <c r="AR191" s="349">
        <f t="shared" ref="AR191:AR194" si="1344">SUM(AL191+AN191+AP191)</f>
        <v>0</v>
      </c>
      <c r="AS191" s="349"/>
      <c r="AT191" s="349">
        <f t="shared" si="1322"/>
        <v>0</v>
      </c>
      <c r="AU191" s="349"/>
      <c r="AV191" s="349">
        <f t="shared" ref="AV191:AV194" si="1345">O191*AU191*$AV$2/1000</f>
        <v>0</v>
      </c>
      <c r="AW191" s="349"/>
      <c r="AX191" s="349">
        <f t="shared" ref="AX191:AX194" si="1346">O191*AW191*$AX$2/1000</f>
        <v>0</v>
      </c>
      <c r="AY191" s="349">
        <f t="shared" ref="AY191:AY194" si="1347">SUM(AS191+AU191+AW191)</f>
        <v>0</v>
      </c>
      <c r="AZ191" s="349">
        <f t="shared" ref="AZ191:AZ194" si="1348">SUM(AT191+AV191+AX191)</f>
        <v>0</v>
      </c>
      <c r="BA191" s="349">
        <f t="shared" ref="BA191:BA194" si="1349">SUM(AQ191+AY191)</f>
        <v>0</v>
      </c>
      <c r="BB191" s="349">
        <f t="shared" ref="BB191:BB194" si="1350">SUM(AR191,AZ191)</f>
        <v>0</v>
      </c>
    </row>
    <row r="192" spans="1:54" s="301" customFormat="1">
      <c r="A192" s="612">
        <v>148</v>
      </c>
      <c r="B192" s="346"/>
      <c r="C192" s="25"/>
      <c r="D192" s="40"/>
      <c r="E192" s="23" t="s">
        <v>157</v>
      </c>
      <c r="F192" s="54" t="s">
        <v>248</v>
      </c>
      <c r="G192" s="530" t="s">
        <v>1169</v>
      </c>
      <c r="H192" s="355" t="s">
        <v>378</v>
      </c>
      <c r="I192" s="20">
        <v>4.92</v>
      </c>
      <c r="J192" s="178"/>
      <c r="K192" s="20">
        <v>4.92</v>
      </c>
      <c r="L192" s="178"/>
      <c r="M192" s="20">
        <v>4.92</v>
      </c>
      <c r="N192" s="178"/>
      <c r="O192" s="20">
        <v>4.92</v>
      </c>
      <c r="P192" s="178"/>
      <c r="Q192" s="349">
        <f t="shared" si="1328"/>
        <v>4.5679999999999996</v>
      </c>
      <c r="R192" s="417">
        <f t="shared" si="1329"/>
        <v>29.279289541200001</v>
      </c>
      <c r="S192" s="349"/>
      <c r="T192" s="349">
        <f t="shared" si="1330"/>
        <v>0</v>
      </c>
      <c r="U192" s="349">
        <v>0.71399999999999997</v>
      </c>
      <c r="V192" s="349">
        <f t="shared" si="1331"/>
        <v>4.4761819536000003</v>
      </c>
      <c r="W192" s="349">
        <v>0.93500000000000005</v>
      </c>
      <c r="X192" s="349">
        <f t="shared" si="1332"/>
        <v>5.9960386860000003</v>
      </c>
      <c r="Y192" s="349">
        <f t="shared" si="1333"/>
        <v>1.649</v>
      </c>
      <c r="Z192" s="349">
        <f t="shared" si="1334"/>
        <v>10.4722206396</v>
      </c>
      <c r="AA192" s="349">
        <v>0.27300000000000002</v>
      </c>
      <c r="AB192" s="349">
        <f t="shared" si="1263"/>
        <v>1.7774304912000001</v>
      </c>
      <c r="AC192" s="349">
        <v>4.2000000000000003E-2</v>
      </c>
      <c r="AD192" s="349">
        <f t="shared" si="1335"/>
        <v>0.2742298776</v>
      </c>
      <c r="AE192" s="349">
        <v>0.75600000000000001</v>
      </c>
      <c r="AF192" s="109">
        <f t="shared" ref="AF192:AF197" si="1351">K192*AE192*$AF$2/1000</f>
        <v>4.8362314896000012</v>
      </c>
      <c r="AG192" s="349">
        <f t="shared" si="1336"/>
        <v>1.071</v>
      </c>
      <c r="AH192" s="349">
        <f t="shared" si="1337"/>
        <v>6.8878918584000015</v>
      </c>
      <c r="AI192" s="349">
        <f t="shared" si="1338"/>
        <v>2.7199999999999998</v>
      </c>
      <c r="AJ192" s="349">
        <f t="shared" si="1339"/>
        <v>17.360112497999999</v>
      </c>
      <c r="AK192" s="349"/>
      <c r="AL192" s="349">
        <f t="shared" si="1340"/>
        <v>0</v>
      </c>
      <c r="AM192" s="349"/>
      <c r="AN192" s="349">
        <f t="shared" si="1341"/>
        <v>0</v>
      </c>
      <c r="AO192" s="349"/>
      <c r="AP192" s="349">
        <f t="shared" si="1342"/>
        <v>0</v>
      </c>
      <c r="AQ192" s="349">
        <f t="shared" si="1343"/>
        <v>0</v>
      </c>
      <c r="AR192" s="349">
        <f t="shared" si="1344"/>
        <v>0</v>
      </c>
      <c r="AS192" s="349">
        <v>0.378</v>
      </c>
      <c r="AT192" s="349">
        <f t="shared" ref="AT192:AT194" si="1352">O192*AS192*$AT$2/1000</f>
        <v>2.5119964296000004</v>
      </c>
      <c r="AU192" s="349">
        <v>0.54600000000000004</v>
      </c>
      <c r="AV192" s="349">
        <f t="shared" si="1345"/>
        <v>3.4960037112000006</v>
      </c>
      <c r="AW192" s="349">
        <v>0.92400000000000004</v>
      </c>
      <c r="AX192" s="349">
        <f t="shared" si="1346"/>
        <v>5.9111769023999994</v>
      </c>
      <c r="AY192" s="349">
        <f t="shared" si="1347"/>
        <v>1.8480000000000001</v>
      </c>
      <c r="AZ192" s="349">
        <f t="shared" si="1348"/>
        <v>11.919177043200001</v>
      </c>
      <c r="BA192" s="349">
        <f t="shared" si="1349"/>
        <v>1.8480000000000001</v>
      </c>
      <c r="BB192" s="349">
        <f t="shared" si="1350"/>
        <v>11.919177043200001</v>
      </c>
    </row>
    <row r="193" spans="1:54" s="301" customFormat="1">
      <c r="A193" s="612">
        <v>149</v>
      </c>
      <c r="B193" s="346"/>
      <c r="C193" s="25"/>
      <c r="D193" s="40"/>
      <c r="E193" s="23" t="s">
        <v>62</v>
      </c>
      <c r="F193" s="54" t="s">
        <v>249</v>
      </c>
      <c r="G193" s="530" t="s">
        <v>1169</v>
      </c>
      <c r="H193" s="355" t="s">
        <v>378</v>
      </c>
      <c r="I193" s="20">
        <v>5.51</v>
      </c>
      <c r="J193" s="178"/>
      <c r="K193" s="20">
        <v>5.51</v>
      </c>
      <c r="L193" s="178"/>
      <c r="M193" s="20">
        <v>5.51</v>
      </c>
      <c r="N193" s="178"/>
      <c r="O193" s="20">
        <v>5.51</v>
      </c>
      <c r="P193" s="178"/>
      <c r="Q193" s="349">
        <f t="shared" si="1328"/>
        <v>0</v>
      </c>
      <c r="R193" s="417">
        <f t="shared" si="1329"/>
        <v>0</v>
      </c>
      <c r="S193" s="349"/>
      <c r="T193" s="349">
        <f t="shared" si="1330"/>
        <v>0</v>
      </c>
      <c r="U193" s="349"/>
      <c r="V193" s="349">
        <f t="shared" si="1331"/>
        <v>0</v>
      </c>
      <c r="W193" s="349"/>
      <c r="X193" s="349">
        <f t="shared" si="1332"/>
        <v>0</v>
      </c>
      <c r="Y193" s="349">
        <f t="shared" si="1333"/>
        <v>0</v>
      </c>
      <c r="Z193" s="349">
        <f t="shared" si="1334"/>
        <v>0</v>
      </c>
      <c r="AA193" s="349"/>
      <c r="AB193" s="349">
        <f t="shared" si="1263"/>
        <v>0</v>
      </c>
      <c r="AC193" s="349"/>
      <c r="AD193" s="349">
        <f t="shared" si="1335"/>
        <v>0</v>
      </c>
      <c r="AE193" s="349"/>
      <c r="AF193" s="109">
        <f t="shared" si="1351"/>
        <v>0</v>
      </c>
      <c r="AG193" s="349">
        <f t="shared" si="1336"/>
        <v>0</v>
      </c>
      <c r="AH193" s="349">
        <f t="shared" si="1337"/>
        <v>0</v>
      </c>
      <c r="AI193" s="349">
        <f t="shared" si="1338"/>
        <v>0</v>
      </c>
      <c r="AJ193" s="349">
        <f t="shared" si="1339"/>
        <v>0</v>
      </c>
      <c r="AK193" s="349"/>
      <c r="AL193" s="349">
        <f t="shared" si="1340"/>
        <v>0</v>
      </c>
      <c r="AM193" s="349"/>
      <c r="AN193" s="349">
        <f t="shared" si="1341"/>
        <v>0</v>
      </c>
      <c r="AO193" s="349"/>
      <c r="AP193" s="349">
        <f t="shared" si="1342"/>
        <v>0</v>
      </c>
      <c r="AQ193" s="349">
        <f t="shared" si="1343"/>
        <v>0</v>
      </c>
      <c r="AR193" s="349">
        <f t="shared" si="1344"/>
        <v>0</v>
      </c>
      <c r="AS193" s="349"/>
      <c r="AT193" s="349">
        <f t="shared" si="1352"/>
        <v>0</v>
      </c>
      <c r="AU193" s="349"/>
      <c r="AV193" s="349">
        <f t="shared" si="1345"/>
        <v>0</v>
      </c>
      <c r="AW193" s="349"/>
      <c r="AX193" s="349">
        <f>O193*AW193*$AX$2/1000</f>
        <v>0</v>
      </c>
      <c r="AY193" s="349">
        <f t="shared" si="1347"/>
        <v>0</v>
      </c>
      <c r="AZ193" s="349">
        <f t="shared" si="1348"/>
        <v>0</v>
      </c>
      <c r="BA193" s="349">
        <f t="shared" si="1349"/>
        <v>0</v>
      </c>
      <c r="BB193" s="349">
        <f t="shared" si="1350"/>
        <v>0</v>
      </c>
    </row>
    <row r="194" spans="1:54" s="301" customFormat="1">
      <c r="A194" s="612">
        <v>150</v>
      </c>
      <c r="B194" s="346"/>
      <c r="C194" s="25"/>
      <c r="D194" s="40"/>
      <c r="E194" s="23" t="s">
        <v>63</v>
      </c>
      <c r="F194" s="54" t="s">
        <v>250</v>
      </c>
      <c r="G194" s="530" t="s">
        <v>1169</v>
      </c>
      <c r="H194" s="355" t="s">
        <v>378</v>
      </c>
      <c r="I194" s="20">
        <v>6.15</v>
      </c>
      <c r="J194" s="178"/>
      <c r="K194" s="20">
        <v>6.15</v>
      </c>
      <c r="L194" s="178"/>
      <c r="M194" s="20">
        <v>6.15</v>
      </c>
      <c r="N194" s="178"/>
      <c r="O194" s="20">
        <v>6.15</v>
      </c>
      <c r="P194" s="178"/>
      <c r="Q194" s="349">
        <f t="shared" si="1328"/>
        <v>0</v>
      </c>
      <c r="R194" s="417">
        <f t="shared" si="1329"/>
        <v>0</v>
      </c>
      <c r="S194" s="349"/>
      <c r="T194" s="349">
        <f t="shared" si="1330"/>
        <v>0</v>
      </c>
      <c r="U194" s="349"/>
      <c r="V194" s="349">
        <f t="shared" si="1331"/>
        <v>0</v>
      </c>
      <c r="W194" s="349"/>
      <c r="X194" s="349">
        <f t="shared" si="1332"/>
        <v>0</v>
      </c>
      <c r="Y194" s="349">
        <f t="shared" si="1333"/>
        <v>0</v>
      </c>
      <c r="Z194" s="349">
        <f t="shared" si="1334"/>
        <v>0</v>
      </c>
      <c r="AA194" s="349"/>
      <c r="AB194" s="349">
        <f t="shared" si="1263"/>
        <v>0</v>
      </c>
      <c r="AC194" s="349"/>
      <c r="AD194" s="349">
        <f t="shared" si="1335"/>
        <v>0</v>
      </c>
      <c r="AE194" s="349"/>
      <c r="AF194" s="109">
        <f t="shared" si="1351"/>
        <v>0</v>
      </c>
      <c r="AG194" s="349">
        <f t="shared" si="1336"/>
        <v>0</v>
      </c>
      <c r="AH194" s="349">
        <f t="shared" si="1337"/>
        <v>0</v>
      </c>
      <c r="AI194" s="349">
        <f t="shared" si="1338"/>
        <v>0</v>
      </c>
      <c r="AJ194" s="349">
        <f t="shared" si="1339"/>
        <v>0</v>
      </c>
      <c r="AK194" s="349"/>
      <c r="AL194" s="349">
        <f t="shared" si="1340"/>
        <v>0</v>
      </c>
      <c r="AM194" s="349"/>
      <c r="AN194" s="349">
        <f t="shared" si="1341"/>
        <v>0</v>
      </c>
      <c r="AO194" s="349"/>
      <c r="AP194" s="349">
        <f t="shared" si="1342"/>
        <v>0</v>
      </c>
      <c r="AQ194" s="349">
        <f t="shared" si="1343"/>
        <v>0</v>
      </c>
      <c r="AR194" s="349">
        <f t="shared" si="1344"/>
        <v>0</v>
      </c>
      <c r="AS194" s="349"/>
      <c r="AT194" s="349">
        <f t="shared" si="1352"/>
        <v>0</v>
      </c>
      <c r="AU194" s="349"/>
      <c r="AV194" s="349">
        <f t="shared" si="1345"/>
        <v>0</v>
      </c>
      <c r="AW194" s="349"/>
      <c r="AX194" s="349">
        <f t="shared" si="1346"/>
        <v>0</v>
      </c>
      <c r="AY194" s="349">
        <f t="shared" si="1347"/>
        <v>0</v>
      </c>
      <c r="AZ194" s="349">
        <f t="shared" si="1348"/>
        <v>0</v>
      </c>
      <c r="BA194" s="349">
        <f t="shared" si="1349"/>
        <v>0</v>
      </c>
      <c r="BB194" s="349">
        <f t="shared" si="1350"/>
        <v>0</v>
      </c>
    </row>
    <row r="195" spans="1:54" s="301" customFormat="1">
      <c r="A195" s="612">
        <v>151</v>
      </c>
      <c r="B195" s="346"/>
      <c r="C195" s="25"/>
      <c r="D195" s="346"/>
      <c r="E195" s="23" t="s">
        <v>448</v>
      </c>
      <c r="F195" s="54" t="s">
        <v>449</v>
      </c>
      <c r="G195" s="530" t="s">
        <v>1169</v>
      </c>
      <c r="H195" s="355" t="s">
        <v>378</v>
      </c>
      <c r="I195" s="20">
        <v>5.12</v>
      </c>
      <c r="J195" s="178"/>
      <c r="K195" s="20">
        <v>5.12</v>
      </c>
      <c r="L195" s="178"/>
      <c r="M195" s="20">
        <v>5.12</v>
      </c>
      <c r="N195" s="178"/>
      <c r="O195" s="20">
        <v>5.12</v>
      </c>
      <c r="P195" s="178"/>
      <c r="Q195" s="349">
        <f t="shared" ref="Q195:Q196" si="1353">SUM(AI195+BA195)</f>
        <v>0</v>
      </c>
      <c r="R195" s="417">
        <f t="shared" ref="R195:R196" si="1354">SUM(AJ195+BB195)</f>
        <v>0</v>
      </c>
      <c r="S195" s="349"/>
      <c r="T195" s="349">
        <f t="shared" ref="T195" si="1355">I195*S195*$T$2/1000</f>
        <v>0</v>
      </c>
      <c r="U195" s="349"/>
      <c r="V195" s="349">
        <f t="shared" ref="V195" si="1356">I195*U195*$V$2/1000</f>
        <v>0</v>
      </c>
      <c r="W195" s="349"/>
      <c r="X195" s="349">
        <f t="shared" ref="X195:X197" si="1357">I195*W195*$X$2/1000</f>
        <v>0</v>
      </c>
      <c r="Y195" s="349">
        <f>SUM(S195+U195+W195)</f>
        <v>0</v>
      </c>
      <c r="Z195" s="349">
        <f t="shared" ref="Z195" si="1358">SUM(T195+V195+X195)</f>
        <v>0</v>
      </c>
      <c r="AA195" s="349"/>
      <c r="AB195" s="349">
        <f t="shared" ref="AB195:AB196" si="1359">K195*AA195*$AB$2/1000</f>
        <v>0</v>
      </c>
      <c r="AC195" s="349"/>
      <c r="AD195" s="349">
        <f>K195*AC195*$AD$2/1000</f>
        <v>0</v>
      </c>
      <c r="AE195" s="349"/>
      <c r="AF195" s="109">
        <f t="shared" si="1351"/>
        <v>0</v>
      </c>
      <c r="AG195" s="349">
        <f t="shared" ref="AG195:AG196" si="1360">SUM(AA195+AC195+AE195)</f>
        <v>0</v>
      </c>
      <c r="AH195" s="349">
        <f t="shared" ref="AH195" si="1361">SUM(AB195+AD195+AF195)</f>
        <v>0</v>
      </c>
      <c r="AI195" s="349">
        <f t="shared" ref="AI195:AI196" si="1362">SUM(Y195+AG195)</f>
        <v>0</v>
      </c>
      <c r="AJ195" s="349">
        <f t="shared" ref="AJ195" si="1363">SUM(Z195,AH195)</f>
        <v>0</v>
      </c>
      <c r="AK195" s="349"/>
      <c r="AL195" s="349">
        <f t="shared" ref="AL195" si="1364">M195*AK195*$AL$2/1000</f>
        <v>0</v>
      </c>
      <c r="AM195" s="349"/>
      <c r="AN195" s="349">
        <f t="shared" si="1341"/>
        <v>0</v>
      </c>
      <c r="AO195" s="349"/>
      <c r="AP195" s="349">
        <f t="shared" ref="AP195:AP196" si="1365">M195*AO195*$AP$2/1000</f>
        <v>0</v>
      </c>
      <c r="AQ195" s="349">
        <f t="shared" ref="AQ195:AQ196" si="1366">SUM(AK195+AM195+AO195)</f>
        <v>0</v>
      </c>
      <c r="AR195" s="349">
        <f t="shared" ref="AR195" si="1367">SUM(AL195+AN195+AP195)</f>
        <v>0</v>
      </c>
      <c r="AS195" s="349"/>
      <c r="AT195" s="349">
        <f t="shared" ref="AT195" si="1368">O195*AS195*$AT$2/1000</f>
        <v>0</v>
      </c>
      <c r="AU195" s="349"/>
      <c r="AV195" s="349">
        <f t="shared" ref="AV195" si="1369">O195*AU195*$AV$2/1000</f>
        <v>0</v>
      </c>
      <c r="AW195" s="349"/>
      <c r="AX195" s="349">
        <f t="shared" ref="AX195" si="1370">O195*AW195*$AX$2/1000</f>
        <v>0</v>
      </c>
      <c r="AY195" s="349">
        <f t="shared" ref="AY195:AY196" si="1371">SUM(AS195+AU195+AW195)</f>
        <v>0</v>
      </c>
      <c r="AZ195" s="349">
        <f t="shared" ref="AZ195" si="1372">SUM(AT195+AV195+AX195)</f>
        <v>0</v>
      </c>
      <c r="BA195" s="349">
        <f t="shared" ref="BA195:BA196" si="1373">SUM(AQ195+AY195)</f>
        <v>0</v>
      </c>
      <c r="BB195" s="349">
        <f t="shared" ref="BB195" si="1374">SUM(AR195,AZ195)</f>
        <v>0</v>
      </c>
    </row>
    <row r="196" spans="1:54" s="301" customFormat="1" ht="12" customHeight="1">
      <c r="A196" s="612">
        <v>152</v>
      </c>
      <c r="B196" s="346"/>
      <c r="C196" s="346"/>
      <c r="D196" s="346"/>
      <c r="E196" s="23" t="s">
        <v>493</v>
      </c>
      <c r="F196" s="54" t="s">
        <v>450</v>
      </c>
      <c r="G196" s="530" t="s">
        <v>1169</v>
      </c>
      <c r="H196" s="355" t="s">
        <v>378</v>
      </c>
      <c r="I196" s="20">
        <v>6.72</v>
      </c>
      <c r="J196" s="183"/>
      <c r="K196" s="20">
        <v>6.72</v>
      </c>
      <c r="L196" s="183"/>
      <c r="M196" s="20">
        <v>6.72</v>
      </c>
      <c r="N196" s="183"/>
      <c r="O196" s="20">
        <v>6.72</v>
      </c>
      <c r="P196" s="183"/>
      <c r="Q196" s="349">
        <f t="shared" si="1353"/>
        <v>0</v>
      </c>
      <c r="R196" s="417">
        <f t="shared" si="1354"/>
        <v>0</v>
      </c>
      <c r="S196" s="349"/>
      <c r="T196" s="349">
        <f>I196*S196*$T$2/1000</f>
        <v>0</v>
      </c>
      <c r="U196" s="349"/>
      <c r="V196" s="349">
        <f>I196*U196*$V$2/1000</f>
        <v>0</v>
      </c>
      <c r="W196" s="349"/>
      <c r="X196" s="349">
        <f t="shared" si="1357"/>
        <v>0</v>
      </c>
      <c r="Y196" s="349">
        <f t="shared" ref="Y196" si="1375">SUM(S196+U196+W196)</f>
        <v>0</v>
      </c>
      <c r="Z196" s="349">
        <f>SUM(T196+V196+X196)</f>
        <v>0</v>
      </c>
      <c r="AA196" s="349"/>
      <c r="AB196" s="349">
        <f t="shared" si="1359"/>
        <v>0</v>
      </c>
      <c r="AC196" s="349"/>
      <c r="AD196" s="349">
        <f>K196*AC196*$AD$2/1000</f>
        <v>0</v>
      </c>
      <c r="AE196" s="349"/>
      <c r="AF196" s="109">
        <f t="shared" si="1351"/>
        <v>0</v>
      </c>
      <c r="AG196" s="349">
        <f t="shared" si="1360"/>
        <v>0</v>
      </c>
      <c r="AH196" s="349">
        <f>SUM(AB196+AD196+AF196)</f>
        <v>0</v>
      </c>
      <c r="AI196" s="349">
        <f t="shared" si="1362"/>
        <v>0</v>
      </c>
      <c r="AJ196" s="349">
        <f>SUM(Z196,AH196)</f>
        <v>0</v>
      </c>
      <c r="AK196" s="349"/>
      <c r="AL196" s="349">
        <f>M196*AK196*$AL$2/1000</f>
        <v>0</v>
      </c>
      <c r="AM196" s="349"/>
      <c r="AN196" s="349">
        <f t="shared" ref="AN196" si="1376">M196*AM196*$AN$2/1000</f>
        <v>0</v>
      </c>
      <c r="AO196" s="349"/>
      <c r="AP196" s="349">
        <f t="shared" si="1365"/>
        <v>0</v>
      </c>
      <c r="AQ196" s="349">
        <f t="shared" si="1366"/>
        <v>0</v>
      </c>
      <c r="AR196" s="349">
        <f>SUM(AL196+AN196+AP196)</f>
        <v>0</v>
      </c>
      <c r="AS196" s="349"/>
      <c r="AT196" s="349">
        <f>O196*AS196*$AT$2/1000</f>
        <v>0</v>
      </c>
      <c r="AU196" s="349"/>
      <c r="AV196" s="349">
        <f>O196*AU196*$AV$2/1000</f>
        <v>0</v>
      </c>
      <c r="AW196" s="349"/>
      <c r="AX196" s="349">
        <f>O196*AW196*$AX$2/1000</f>
        <v>0</v>
      </c>
      <c r="AY196" s="349">
        <f t="shared" si="1371"/>
        <v>0</v>
      </c>
      <c r="AZ196" s="349">
        <f>SUM(AT196+AV196+AX196)</f>
        <v>0</v>
      </c>
      <c r="BA196" s="349">
        <f t="shared" si="1373"/>
        <v>0</v>
      </c>
      <c r="BB196" s="349">
        <f>SUM(AR196,AZ196)</f>
        <v>0</v>
      </c>
    </row>
    <row r="197" spans="1:54" s="301" customFormat="1">
      <c r="A197" s="612">
        <v>153</v>
      </c>
      <c r="B197" s="346"/>
      <c r="C197" s="346"/>
      <c r="D197" s="346"/>
      <c r="E197" s="23" t="s">
        <v>494</v>
      </c>
      <c r="F197" s="54" t="s">
        <v>451</v>
      </c>
      <c r="G197" s="530" t="s">
        <v>1169</v>
      </c>
      <c r="H197" s="355" t="s">
        <v>378</v>
      </c>
      <c r="I197" s="20">
        <v>6.72</v>
      </c>
      <c r="J197" s="183"/>
      <c r="K197" s="20">
        <v>6.72</v>
      </c>
      <c r="L197" s="183"/>
      <c r="M197" s="20">
        <v>6.72</v>
      </c>
      <c r="N197" s="183"/>
      <c r="O197" s="20">
        <v>6.72</v>
      </c>
      <c r="P197" s="183"/>
      <c r="Q197" s="349">
        <f t="shared" ref="Q197" si="1377">SUM(AI197+BA197)</f>
        <v>0</v>
      </c>
      <c r="R197" s="417">
        <f t="shared" ref="R197" si="1378">SUM(AJ197+BB197)</f>
        <v>0</v>
      </c>
      <c r="S197" s="349"/>
      <c r="T197" s="349">
        <f t="shared" ref="T197" si="1379">I197*S197*$T$2/1000</f>
        <v>0</v>
      </c>
      <c r="U197" s="349"/>
      <c r="V197" s="349">
        <f t="shared" ref="V197" si="1380">I197*U197*$V$2/1000</f>
        <v>0</v>
      </c>
      <c r="W197" s="349"/>
      <c r="X197" s="349">
        <f t="shared" si="1357"/>
        <v>0</v>
      </c>
      <c r="Y197" s="349">
        <f t="shared" ref="Y197" si="1381">SUM(S197+U197+W197)</f>
        <v>0</v>
      </c>
      <c r="Z197" s="349">
        <f t="shared" ref="Z197" si="1382">SUM(T197+V197+X197)</f>
        <v>0</v>
      </c>
      <c r="AA197" s="349"/>
      <c r="AB197" s="349">
        <f t="shared" ref="AB197" si="1383">K197*AA197*$AB$2/1000</f>
        <v>0</v>
      </c>
      <c r="AC197" s="349"/>
      <c r="AD197" s="349">
        <f t="shared" ref="AD197" si="1384">K197*AC197*$AD$2/1000</f>
        <v>0</v>
      </c>
      <c r="AE197" s="349"/>
      <c r="AF197" s="109">
        <f t="shared" si="1351"/>
        <v>0</v>
      </c>
      <c r="AG197" s="349">
        <f t="shared" ref="AG197" si="1385">SUM(AA197+AC197+AE197)</f>
        <v>0</v>
      </c>
      <c r="AH197" s="349">
        <f t="shared" ref="AH197" si="1386">SUM(AB197+AD197+AF197)</f>
        <v>0</v>
      </c>
      <c r="AI197" s="349">
        <f t="shared" ref="AI197" si="1387">SUM(Y197+AG197)</f>
        <v>0</v>
      </c>
      <c r="AJ197" s="349">
        <f t="shared" ref="AJ197" si="1388">SUM(Z197,AH197)</f>
        <v>0</v>
      </c>
      <c r="AK197" s="349"/>
      <c r="AL197" s="349">
        <f t="shared" ref="AL197" si="1389">M197*AK197*$AL$2/1000</f>
        <v>0</v>
      </c>
      <c r="AM197" s="349"/>
      <c r="AN197" s="349">
        <f t="shared" ref="AN197" si="1390">M197*AM197*$AN$2/1000</f>
        <v>0</v>
      </c>
      <c r="AO197" s="349"/>
      <c r="AP197" s="349">
        <f>M197*AO197*$AP$2/1000</f>
        <v>0</v>
      </c>
      <c r="AQ197" s="349">
        <f t="shared" ref="AQ197" si="1391">SUM(AK197+AM197+AO197)</f>
        <v>0</v>
      </c>
      <c r="AR197" s="349">
        <f t="shared" ref="AR197" si="1392">SUM(AL197+AN197+AP197)</f>
        <v>0</v>
      </c>
      <c r="AS197" s="349"/>
      <c r="AT197" s="349">
        <f t="shared" ref="AT197" si="1393">O197*AS197*$AT$2/1000</f>
        <v>0</v>
      </c>
      <c r="AU197" s="349"/>
      <c r="AV197" s="349">
        <f t="shared" ref="AV197" si="1394">O197*AU197*$AV$2/1000</f>
        <v>0</v>
      </c>
      <c r="AW197" s="349"/>
      <c r="AX197" s="349">
        <f t="shared" ref="AX197" si="1395">O197*AW197*$AX$2/1000</f>
        <v>0</v>
      </c>
      <c r="AY197" s="349">
        <f t="shared" ref="AY197" si="1396">SUM(AS197+AU197+AW197)</f>
        <v>0</v>
      </c>
      <c r="AZ197" s="349">
        <f t="shared" ref="AZ197" si="1397">SUM(AT197+AV197+AX197)</f>
        <v>0</v>
      </c>
      <c r="BA197" s="349">
        <f t="shared" ref="BA197" si="1398">SUM(AQ197+AY197)</f>
        <v>0</v>
      </c>
      <c r="BB197" s="349">
        <f t="shared" ref="BB197" si="1399">SUM(AR197,AZ197)</f>
        <v>0</v>
      </c>
    </row>
    <row r="198" spans="1:54" s="301" customFormat="1">
      <c r="A198" s="612">
        <v>154</v>
      </c>
      <c r="B198" s="346"/>
      <c r="C198" s="25"/>
      <c r="D198" s="346"/>
      <c r="E198" s="59" t="s">
        <v>550</v>
      </c>
      <c r="F198" s="74" t="s">
        <v>549</v>
      </c>
      <c r="G198" s="74" t="s">
        <v>1169</v>
      </c>
      <c r="H198" s="317" t="s">
        <v>378</v>
      </c>
      <c r="I198" s="42">
        <v>7.12</v>
      </c>
      <c r="J198" s="179"/>
      <c r="K198" s="42">
        <v>7.12</v>
      </c>
      <c r="L198" s="179"/>
      <c r="M198" s="42">
        <v>7.12</v>
      </c>
      <c r="N198" s="179"/>
      <c r="O198" s="42">
        <v>7.12</v>
      </c>
      <c r="P198" s="179"/>
      <c r="Q198" s="108">
        <f t="shared" ref="Q198" si="1400">SUM(AI198+BA198)</f>
        <v>0</v>
      </c>
      <c r="R198" s="418">
        <f t="shared" ref="R198" si="1401">SUM(AJ198+BB198)</f>
        <v>0</v>
      </c>
      <c r="S198" s="108"/>
      <c r="T198" s="108">
        <f>I198*S198*$T$2/1000</f>
        <v>0</v>
      </c>
      <c r="U198" s="108"/>
      <c r="V198" s="108">
        <f t="shared" ref="V198" si="1402">I198*U198*$V$2/1000</f>
        <v>0</v>
      </c>
      <c r="W198" s="108"/>
      <c r="X198" s="108">
        <f t="shared" ref="X198" si="1403">I198*W198*$X$2/1000</f>
        <v>0</v>
      </c>
      <c r="Y198" s="108">
        <f>SUM(S198+U198+W198)</f>
        <v>0</v>
      </c>
      <c r="Z198" s="108">
        <f>SUM(T198+V198+X198)</f>
        <v>0</v>
      </c>
      <c r="AA198" s="108"/>
      <c r="AB198" s="108">
        <f>K198*AA198*$AB$2/1000</f>
        <v>0</v>
      </c>
      <c r="AC198" s="108"/>
      <c r="AD198" s="108">
        <f t="shared" ref="AD198" si="1404">K198*AC198*$AD$2/1000</f>
        <v>0</v>
      </c>
      <c r="AE198" s="108"/>
      <c r="AF198" s="134">
        <f>K198*AE198*$AF$2/1000</f>
        <v>0</v>
      </c>
      <c r="AG198" s="108">
        <f t="shared" ref="AG198" si="1405">SUM(AA198+AC198+AE198)</f>
        <v>0</v>
      </c>
      <c r="AH198" s="108">
        <f t="shared" ref="AH198" si="1406">SUM(AB198+AD198+AF198)</f>
        <v>0</v>
      </c>
      <c r="AI198" s="108">
        <f t="shared" ref="AI198" si="1407">SUM(Y198+AG198)</f>
        <v>0</v>
      </c>
      <c r="AJ198" s="108">
        <f t="shared" ref="AJ198" si="1408">SUM(Z198,AH198)</f>
        <v>0</v>
      </c>
      <c r="AK198" s="108"/>
      <c r="AL198" s="108">
        <f t="shared" ref="AL198" si="1409">M198*AK198*$AL$2/1000</f>
        <v>0</v>
      </c>
      <c r="AM198" s="108"/>
      <c r="AN198" s="108">
        <f>M198*AM198*$AN$2/1000</f>
        <v>0</v>
      </c>
      <c r="AO198" s="108"/>
      <c r="AP198" s="108">
        <f>M198*AO198*$AP$2/1000</f>
        <v>0</v>
      </c>
      <c r="AQ198" s="108">
        <f t="shared" ref="AQ198" si="1410">SUM(AK198+AM198+AO198)</f>
        <v>0</v>
      </c>
      <c r="AR198" s="108">
        <f t="shared" ref="AR198" si="1411">SUM(AL198+AN198+AP198)</f>
        <v>0</v>
      </c>
      <c r="AS198" s="108"/>
      <c r="AT198" s="108">
        <f t="shared" ref="AT198" si="1412">O198*AS198*$AT$2/1000</f>
        <v>0</v>
      </c>
      <c r="AU198" s="108"/>
      <c r="AV198" s="108">
        <f t="shared" ref="AV198" si="1413">O198*AU198*$AV$2/1000</f>
        <v>0</v>
      </c>
      <c r="AW198" s="108"/>
      <c r="AX198" s="108">
        <f t="shared" ref="AX198" si="1414">O198*AW198*$AX$2/1000</f>
        <v>0</v>
      </c>
      <c r="AY198" s="108">
        <f t="shared" ref="AY198" si="1415">SUM(AS198+AU198+AW198)</f>
        <v>0</v>
      </c>
      <c r="AZ198" s="108">
        <f t="shared" ref="AZ198" si="1416">SUM(AT198+AV198+AX198)</f>
        <v>0</v>
      </c>
      <c r="BA198" s="108">
        <f t="shared" ref="BA198" si="1417">SUM(AQ198+AY198)</f>
        <v>0</v>
      </c>
      <c r="BB198" s="108">
        <f t="shared" ref="BB198" si="1418">SUM(AR198,AZ198)</f>
        <v>0</v>
      </c>
    </row>
    <row r="199" spans="1:54" s="301" customFormat="1">
      <c r="A199" s="612">
        <v>155</v>
      </c>
      <c r="B199" s="43"/>
      <c r="C199" s="43"/>
      <c r="D199" s="44"/>
      <c r="E199" s="429" t="s">
        <v>344</v>
      </c>
      <c r="F199" s="45"/>
      <c r="G199" s="45"/>
      <c r="H199" s="313"/>
      <c r="I199" s="33"/>
      <c r="J199" s="112"/>
      <c r="K199" s="33"/>
      <c r="L199" s="180"/>
      <c r="M199" s="33"/>
      <c r="N199" s="180"/>
      <c r="O199" s="158"/>
      <c r="P199" s="112"/>
      <c r="Q199" s="139">
        <f t="shared" ref="Q199:BB199" si="1419">SUM(Q183:Q198)</f>
        <v>4.5679999999999996</v>
      </c>
      <c r="R199" s="139">
        <f t="shared" si="1419"/>
        <v>29.279289541200001</v>
      </c>
      <c r="S199" s="139">
        <f t="shared" si="1419"/>
        <v>0</v>
      </c>
      <c r="T199" s="139">
        <f t="shared" si="1419"/>
        <v>0</v>
      </c>
      <c r="U199" s="139">
        <f t="shared" si="1419"/>
        <v>0.71399999999999997</v>
      </c>
      <c r="V199" s="139">
        <f t="shared" si="1419"/>
        <v>4.4761819536000003</v>
      </c>
      <c r="W199" s="139">
        <f t="shared" si="1419"/>
        <v>0.93500000000000005</v>
      </c>
      <c r="X199" s="139">
        <f t="shared" si="1419"/>
        <v>5.9960386860000003</v>
      </c>
      <c r="Y199" s="139">
        <f t="shared" si="1419"/>
        <v>1.649</v>
      </c>
      <c r="Z199" s="139">
        <f t="shared" si="1419"/>
        <v>10.4722206396</v>
      </c>
      <c r="AA199" s="139">
        <f t="shared" si="1419"/>
        <v>0.27300000000000002</v>
      </c>
      <c r="AB199" s="139">
        <f t="shared" si="1419"/>
        <v>1.7774304912000001</v>
      </c>
      <c r="AC199" s="139">
        <f t="shared" si="1419"/>
        <v>4.2000000000000003E-2</v>
      </c>
      <c r="AD199" s="139">
        <f t="shared" si="1419"/>
        <v>0.2742298776</v>
      </c>
      <c r="AE199" s="139">
        <f>SUM(AE183:AE198)</f>
        <v>0.75600000000000001</v>
      </c>
      <c r="AF199" s="146">
        <f>SUM(AF183:AF198)</f>
        <v>4.8362314896000012</v>
      </c>
      <c r="AG199" s="139">
        <f t="shared" si="1419"/>
        <v>1.071</v>
      </c>
      <c r="AH199" s="139">
        <f t="shared" si="1419"/>
        <v>6.8878918584000015</v>
      </c>
      <c r="AI199" s="139">
        <f t="shared" si="1419"/>
        <v>2.7199999999999998</v>
      </c>
      <c r="AJ199" s="139">
        <f t="shared" si="1419"/>
        <v>17.360112497999999</v>
      </c>
      <c r="AK199" s="139">
        <f t="shared" si="1419"/>
        <v>0</v>
      </c>
      <c r="AL199" s="139">
        <f t="shared" si="1419"/>
        <v>0</v>
      </c>
      <c r="AM199" s="139">
        <f t="shared" si="1419"/>
        <v>0</v>
      </c>
      <c r="AN199" s="139">
        <f t="shared" si="1419"/>
        <v>0</v>
      </c>
      <c r="AO199" s="139">
        <f t="shared" si="1419"/>
        <v>0</v>
      </c>
      <c r="AP199" s="139">
        <f t="shared" si="1419"/>
        <v>0</v>
      </c>
      <c r="AQ199" s="139">
        <f t="shared" si="1419"/>
        <v>0</v>
      </c>
      <c r="AR199" s="139">
        <f t="shared" si="1419"/>
        <v>0</v>
      </c>
      <c r="AS199" s="139">
        <f t="shared" si="1419"/>
        <v>0.378</v>
      </c>
      <c r="AT199" s="139">
        <f t="shared" si="1419"/>
        <v>2.5119964296000004</v>
      </c>
      <c r="AU199" s="139">
        <f t="shared" si="1419"/>
        <v>0.54600000000000004</v>
      </c>
      <c r="AV199" s="139">
        <f t="shared" si="1419"/>
        <v>3.4960037112000006</v>
      </c>
      <c r="AW199" s="139">
        <f t="shared" si="1419"/>
        <v>0.92400000000000004</v>
      </c>
      <c r="AX199" s="139">
        <f t="shared" si="1419"/>
        <v>5.9111769023999994</v>
      </c>
      <c r="AY199" s="139">
        <f t="shared" si="1419"/>
        <v>1.8480000000000001</v>
      </c>
      <c r="AZ199" s="139">
        <f t="shared" si="1419"/>
        <v>11.919177043200001</v>
      </c>
      <c r="BA199" s="139">
        <f t="shared" si="1419"/>
        <v>1.8480000000000001</v>
      </c>
      <c r="BB199" s="139">
        <f t="shared" si="1419"/>
        <v>11.919177043200001</v>
      </c>
    </row>
    <row r="200" spans="1:54" s="301" customFormat="1">
      <c r="A200" s="612">
        <v>156</v>
      </c>
      <c r="B200" s="346"/>
      <c r="C200" s="346"/>
      <c r="D200" s="432" t="s">
        <v>615</v>
      </c>
      <c r="E200" s="347" t="s">
        <v>255</v>
      </c>
      <c r="F200" s="384" t="s">
        <v>45</v>
      </c>
      <c r="G200" s="384" t="s">
        <v>1169</v>
      </c>
      <c r="H200" s="316" t="s">
        <v>378</v>
      </c>
      <c r="I200" s="51">
        <v>5.09</v>
      </c>
      <c r="J200" s="182"/>
      <c r="K200" s="51">
        <v>5.09</v>
      </c>
      <c r="L200" s="182"/>
      <c r="M200" s="51">
        <v>5.09</v>
      </c>
      <c r="N200" s="182"/>
      <c r="O200" s="51">
        <v>5.09</v>
      </c>
      <c r="P200" s="182"/>
      <c r="Q200" s="136">
        <f t="shared" ref="Q200:R205" si="1420">SUM(AI200+BA200)</f>
        <v>0</v>
      </c>
      <c r="R200" s="421">
        <f t="shared" si="1420"/>
        <v>0</v>
      </c>
      <c r="S200" s="136"/>
      <c r="T200" s="136">
        <f t="shared" ref="T200:T205" si="1421">I200*S200*$T$2/1000</f>
        <v>0</v>
      </c>
      <c r="U200" s="136"/>
      <c r="V200" s="136">
        <f t="shared" ref="V200:V205" si="1422">I200*U200*$V$2/1000</f>
        <v>0</v>
      </c>
      <c r="W200" s="136"/>
      <c r="X200" s="136">
        <f t="shared" ref="X200:X205" si="1423">I200*W200*$X$2/1000</f>
        <v>0</v>
      </c>
      <c r="Y200" s="136">
        <f t="shared" ref="Y200:Z205" si="1424">SUM(S200+U200+W200)</f>
        <v>0</v>
      </c>
      <c r="Z200" s="136">
        <f t="shared" si="1424"/>
        <v>0</v>
      </c>
      <c r="AA200" s="136"/>
      <c r="AB200" s="136">
        <f t="shared" ref="AB200:AB209" si="1425">K200*AA200*$AB$2/1000</f>
        <v>0</v>
      </c>
      <c r="AC200" s="136"/>
      <c r="AD200" s="136">
        <f t="shared" ref="AD200:AD205" si="1426">K200*AC200*$AD$2/1000</f>
        <v>0</v>
      </c>
      <c r="AE200" s="136"/>
      <c r="AF200" s="141">
        <f>K200*AE200*$AF$2/1000</f>
        <v>0</v>
      </c>
      <c r="AG200" s="136">
        <f t="shared" ref="AG200:AH205" si="1427">SUM(AA200+AC200+AE200)</f>
        <v>0</v>
      </c>
      <c r="AH200" s="136">
        <f t="shared" si="1427"/>
        <v>0</v>
      </c>
      <c r="AI200" s="136">
        <f t="shared" ref="AI200:AI205" si="1428">SUM(Y200+AG200)</f>
        <v>0</v>
      </c>
      <c r="AJ200" s="136">
        <f t="shared" ref="AJ200:AJ205" si="1429">SUM(Z200,AH200)</f>
        <v>0</v>
      </c>
      <c r="AK200" s="136"/>
      <c r="AL200" s="136">
        <f t="shared" ref="AL200:AL205" si="1430">M200*AK200*$AL$2/1000</f>
        <v>0</v>
      </c>
      <c r="AM200" s="136"/>
      <c r="AN200" s="136">
        <f t="shared" ref="AN200:AN212" si="1431">M200*AM200*$AN$2/1000</f>
        <v>0</v>
      </c>
      <c r="AO200" s="136"/>
      <c r="AP200" s="136">
        <f t="shared" ref="AP200:AP205" si="1432">M200*AO200*$AP$2/1000</f>
        <v>0</v>
      </c>
      <c r="AQ200" s="136">
        <f t="shared" ref="AQ200:AR205" si="1433">SUM(AK200+AM200+AO200)</f>
        <v>0</v>
      </c>
      <c r="AR200" s="136">
        <f t="shared" si="1433"/>
        <v>0</v>
      </c>
      <c r="AS200" s="136"/>
      <c r="AT200" s="136">
        <f t="shared" ref="AT200:AT205" si="1434">O200*AS200*$AT$2/1000</f>
        <v>0</v>
      </c>
      <c r="AU200" s="136"/>
      <c r="AV200" s="136">
        <f t="shared" ref="AV200:AV205" si="1435">O200*AU200*$AV$2/1000</f>
        <v>0</v>
      </c>
      <c r="AW200" s="136"/>
      <c r="AX200" s="136">
        <f t="shared" ref="AX200:AX205" si="1436">O200*AW200*$AX$2/1000</f>
        <v>0</v>
      </c>
      <c r="AY200" s="136">
        <f t="shared" ref="AY200:AZ205" si="1437">SUM(AS200+AU200+AW200)</f>
        <v>0</v>
      </c>
      <c r="AZ200" s="136">
        <f t="shared" si="1437"/>
        <v>0</v>
      </c>
      <c r="BA200" s="136">
        <f t="shared" ref="BA200:BA205" si="1438">SUM(AQ200+AY200)</f>
        <v>0</v>
      </c>
      <c r="BB200" s="136">
        <f t="shared" ref="BB200:BB205" si="1439">SUM(AR200,AZ200)</f>
        <v>0</v>
      </c>
    </row>
    <row r="201" spans="1:54" s="301" customFormat="1">
      <c r="A201" s="612">
        <v>157</v>
      </c>
      <c r="B201" s="346"/>
      <c r="C201" s="346"/>
      <c r="D201" s="346"/>
      <c r="E201" s="23" t="s">
        <v>274</v>
      </c>
      <c r="F201" s="54" t="s">
        <v>275</v>
      </c>
      <c r="G201" s="530" t="s">
        <v>1169</v>
      </c>
      <c r="H201" s="355" t="s">
        <v>378</v>
      </c>
      <c r="I201" s="20">
        <v>4.43</v>
      </c>
      <c r="J201" s="178"/>
      <c r="K201" s="20">
        <v>4.43</v>
      </c>
      <c r="L201" s="178"/>
      <c r="M201" s="20">
        <v>4.43</v>
      </c>
      <c r="N201" s="178"/>
      <c r="O201" s="20">
        <v>4.43</v>
      </c>
      <c r="P201" s="178"/>
      <c r="Q201" s="349">
        <f>SUM(AI201+BA201)</f>
        <v>0</v>
      </c>
      <c r="R201" s="417">
        <f>SUM(AJ201+BB201)</f>
        <v>0</v>
      </c>
      <c r="S201" s="349"/>
      <c r="T201" s="349">
        <f>I201*S201*$T$2/1000</f>
        <v>0</v>
      </c>
      <c r="U201" s="349"/>
      <c r="V201" s="349">
        <f>I201*U201*$V$2/1000</f>
        <v>0</v>
      </c>
      <c r="W201" s="349"/>
      <c r="X201" s="349">
        <f>I201*W201*$X$2/1000</f>
        <v>0</v>
      </c>
      <c r="Y201" s="349">
        <f>SUM(S201+U201+W201)</f>
        <v>0</v>
      </c>
      <c r="Z201" s="349">
        <f>SUM(T201+V201+X201)</f>
        <v>0</v>
      </c>
      <c r="AA201" s="349"/>
      <c r="AB201" s="349">
        <f t="shared" si="1425"/>
        <v>0</v>
      </c>
      <c r="AC201" s="349"/>
      <c r="AD201" s="349">
        <f>K201*AC201*$AD$2/1000</f>
        <v>0</v>
      </c>
      <c r="AE201" s="349"/>
      <c r="AF201" s="109">
        <f>K201*AE201*$AF$2/1000</f>
        <v>0</v>
      </c>
      <c r="AG201" s="349">
        <f>SUM(AA201+AC201+AE201)</f>
        <v>0</v>
      </c>
      <c r="AH201" s="349">
        <f>SUM(AB201+AD201+AF201)</f>
        <v>0</v>
      </c>
      <c r="AI201" s="349">
        <f>SUM(Y201+AG201)</f>
        <v>0</v>
      </c>
      <c r="AJ201" s="349">
        <f>SUM(Z201,AH201)</f>
        <v>0</v>
      </c>
      <c r="AK201" s="349"/>
      <c r="AL201" s="349">
        <f>M201*AK201*$AL$2/1000</f>
        <v>0</v>
      </c>
      <c r="AM201" s="349"/>
      <c r="AN201" s="349">
        <f>M201*AM201*$AN$2/1000</f>
        <v>0</v>
      </c>
      <c r="AO201" s="349"/>
      <c r="AP201" s="349">
        <f>M201*AO201*$AP$2/1000</f>
        <v>0</v>
      </c>
      <c r="AQ201" s="349">
        <f>SUM(AK201+AM201+AO201)</f>
        <v>0</v>
      </c>
      <c r="AR201" s="349">
        <f>SUM(AL201+AN201+AP201)</f>
        <v>0</v>
      </c>
      <c r="AS201" s="349"/>
      <c r="AT201" s="349">
        <f>O201*AS201*$AT$2/1000</f>
        <v>0</v>
      </c>
      <c r="AU201" s="349"/>
      <c r="AV201" s="349">
        <f>O201*AU201*$AV$2/1000</f>
        <v>0</v>
      </c>
      <c r="AW201" s="349"/>
      <c r="AX201" s="349">
        <f>O201*AW201*$AX$2/1000</f>
        <v>0</v>
      </c>
      <c r="AY201" s="349">
        <f>SUM(AS201+AU201+AW201)</f>
        <v>0</v>
      </c>
      <c r="AZ201" s="349">
        <f>SUM(AT201+AV201+AX201)</f>
        <v>0</v>
      </c>
      <c r="BA201" s="349">
        <f>SUM(AQ201+AY201)</f>
        <v>0</v>
      </c>
      <c r="BB201" s="349">
        <f>SUM(AR201,AZ201)</f>
        <v>0</v>
      </c>
    </row>
    <row r="202" spans="1:54" s="301" customFormat="1">
      <c r="A202" s="612">
        <v>158</v>
      </c>
      <c r="B202" s="346"/>
      <c r="C202" s="346"/>
      <c r="D202" s="346"/>
      <c r="E202" s="23" t="s">
        <v>764</v>
      </c>
      <c r="F202" s="54" t="s">
        <v>763</v>
      </c>
      <c r="G202" s="530" t="s">
        <v>1169</v>
      </c>
      <c r="H202" s="355" t="s">
        <v>378</v>
      </c>
      <c r="I202" s="20">
        <v>4.49</v>
      </c>
      <c r="J202" s="178"/>
      <c r="K202" s="20">
        <v>4.49</v>
      </c>
      <c r="L202" s="178"/>
      <c r="M202" s="20">
        <v>4.49</v>
      </c>
      <c r="N202" s="178"/>
      <c r="O202" s="20">
        <v>4.49</v>
      </c>
      <c r="P202" s="178"/>
      <c r="Q202" s="349">
        <f t="shared" ref="Q202:Q204" si="1440">SUM(AI202+BA202)</f>
        <v>0</v>
      </c>
      <c r="R202" s="417">
        <f t="shared" ref="R202:R204" si="1441">SUM(AJ202+BB202)</f>
        <v>0</v>
      </c>
      <c r="S202" s="349"/>
      <c r="T202" s="349">
        <f t="shared" ref="T202:T204" si="1442">I202*S202*$T$2/1000</f>
        <v>0</v>
      </c>
      <c r="U202" s="349"/>
      <c r="V202" s="349">
        <f t="shared" ref="V202:V204" si="1443">I202*U202*$V$2/1000</f>
        <v>0</v>
      </c>
      <c r="W202" s="349"/>
      <c r="X202" s="349">
        <f t="shared" ref="X202:X204" si="1444">I202*W202*$X$2/1000</f>
        <v>0</v>
      </c>
      <c r="Y202" s="349">
        <f t="shared" ref="Y202:Y204" si="1445">SUM(S202+U202+W202)</f>
        <v>0</v>
      </c>
      <c r="Z202" s="349">
        <f t="shared" ref="Z202" si="1446">SUM(T202+V202+X202)</f>
        <v>0</v>
      </c>
      <c r="AA202" s="349"/>
      <c r="AB202" s="349">
        <f t="shared" ref="AB202:AB204" si="1447">K202*AA202*$AB$2/1000</f>
        <v>0</v>
      </c>
      <c r="AC202" s="349"/>
      <c r="AD202" s="349">
        <f t="shared" ref="AD202:AD204" si="1448">K202*AC202*$AD$2/1000</f>
        <v>0</v>
      </c>
      <c r="AE202" s="349"/>
      <c r="AF202" s="109">
        <f t="shared" ref="AF202:AF204" si="1449">K202*AE202*$AF$2/1000</f>
        <v>0</v>
      </c>
      <c r="AG202" s="349">
        <f t="shared" ref="AG202:AG204" si="1450">SUM(AA202+AC202+AE202)</f>
        <v>0</v>
      </c>
      <c r="AH202" s="349">
        <f t="shared" ref="AH202" si="1451">SUM(AB202+AD202+AF202)</f>
        <v>0</v>
      </c>
      <c r="AI202" s="349">
        <f t="shared" ref="AI202:AI204" si="1452">SUM(Y202+AG202)</f>
        <v>0</v>
      </c>
      <c r="AJ202" s="349">
        <f t="shared" ref="AJ202:AJ204" si="1453">SUM(Z202,AH202)</f>
        <v>0</v>
      </c>
      <c r="AK202" s="349"/>
      <c r="AL202" s="349">
        <f t="shared" ref="AL202:AL204" si="1454">M202*AK202*$AL$2/1000</f>
        <v>0</v>
      </c>
      <c r="AM202" s="349"/>
      <c r="AN202" s="349">
        <f t="shared" ref="AN202:AN204" si="1455">M202*AM202*$AN$2/1000</f>
        <v>0</v>
      </c>
      <c r="AO202" s="349"/>
      <c r="AP202" s="349">
        <f t="shared" ref="AP202:AP204" si="1456">M202*AO202*$AP$2/1000</f>
        <v>0</v>
      </c>
      <c r="AQ202" s="349">
        <f t="shared" ref="AQ202:AQ204" si="1457">SUM(AK202+AM202+AO202)</f>
        <v>0</v>
      </c>
      <c r="AR202" s="349">
        <f t="shared" ref="AR202" si="1458">SUM(AL202+AN202+AP202)</f>
        <v>0</v>
      </c>
      <c r="AS202" s="349"/>
      <c r="AT202" s="349">
        <f t="shared" ref="AT202:AT204" si="1459">O202*AS202*$AT$2/1000</f>
        <v>0</v>
      </c>
      <c r="AU202" s="349"/>
      <c r="AV202" s="349">
        <f t="shared" ref="AV202:AV204" si="1460">O202*AU202*$AV$2/1000</f>
        <v>0</v>
      </c>
      <c r="AW202" s="349"/>
      <c r="AX202" s="349">
        <f t="shared" ref="AX202:AX204" si="1461">O202*AW202*$AX$2/1000</f>
        <v>0</v>
      </c>
      <c r="AY202" s="349">
        <f t="shared" ref="AY202:AY204" si="1462">SUM(AS202+AU202+AW202)</f>
        <v>0</v>
      </c>
      <c r="AZ202" s="349">
        <f t="shared" ref="AZ202" si="1463">SUM(AT202+AV202+AX202)</f>
        <v>0</v>
      </c>
      <c r="BA202" s="349">
        <f t="shared" ref="BA202:BA204" si="1464">SUM(AQ202+AY202)</f>
        <v>0</v>
      </c>
      <c r="BB202" s="349">
        <f t="shared" ref="BB202:BB204" si="1465">SUM(AR202,AZ202)</f>
        <v>0</v>
      </c>
    </row>
    <row r="203" spans="1:54" s="301" customFormat="1">
      <c r="A203" s="612">
        <v>159</v>
      </c>
      <c r="B203" s="346"/>
      <c r="C203" s="346"/>
      <c r="D203" s="346"/>
      <c r="E203" s="23" t="s">
        <v>781</v>
      </c>
      <c r="F203" s="54" t="s">
        <v>782</v>
      </c>
      <c r="G203" s="530" t="s">
        <v>1169</v>
      </c>
      <c r="H203" s="355" t="s">
        <v>378</v>
      </c>
      <c r="I203" s="20">
        <v>4.51</v>
      </c>
      <c r="J203" s="178"/>
      <c r="K203" s="20">
        <v>4.51</v>
      </c>
      <c r="L203" s="178"/>
      <c r="M203" s="20">
        <v>4.51</v>
      </c>
      <c r="N203" s="178"/>
      <c r="O203" s="20">
        <v>4.51</v>
      </c>
      <c r="P203" s="178"/>
      <c r="Q203" s="349">
        <f t="shared" si="1440"/>
        <v>0</v>
      </c>
      <c r="R203" s="417">
        <f t="shared" si="1441"/>
        <v>0</v>
      </c>
      <c r="S203" s="349"/>
      <c r="T203" s="349">
        <f t="shared" si="1442"/>
        <v>0</v>
      </c>
      <c r="U203" s="349"/>
      <c r="V203" s="349">
        <f t="shared" si="1443"/>
        <v>0</v>
      </c>
      <c r="W203" s="349"/>
      <c r="X203" s="349">
        <f t="shared" si="1444"/>
        <v>0</v>
      </c>
      <c r="Y203" s="349">
        <f t="shared" si="1445"/>
        <v>0</v>
      </c>
      <c r="Z203" s="349">
        <f t="shared" ref="Z203:Z204" si="1466">SUM(T203+V203+X203)</f>
        <v>0</v>
      </c>
      <c r="AA203" s="349"/>
      <c r="AB203" s="349">
        <f t="shared" si="1447"/>
        <v>0</v>
      </c>
      <c r="AC203" s="349"/>
      <c r="AD203" s="349">
        <f t="shared" si="1448"/>
        <v>0</v>
      </c>
      <c r="AE203" s="349"/>
      <c r="AF203" s="109">
        <f t="shared" si="1449"/>
        <v>0</v>
      </c>
      <c r="AG203" s="349">
        <f t="shared" si="1450"/>
        <v>0</v>
      </c>
      <c r="AH203" s="349">
        <f t="shared" ref="AH203:AH204" si="1467">SUM(AB203+AD203+AF203)</f>
        <v>0</v>
      </c>
      <c r="AI203" s="349">
        <f t="shared" si="1452"/>
        <v>0</v>
      </c>
      <c r="AJ203" s="349">
        <f t="shared" si="1453"/>
        <v>0</v>
      </c>
      <c r="AK203" s="349"/>
      <c r="AL203" s="349">
        <f t="shared" si="1454"/>
        <v>0</v>
      </c>
      <c r="AM203" s="349"/>
      <c r="AN203" s="349">
        <f t="shared" si="1455"/>
        <v>0</v>
      </c>
      <c r="AO203" s="349"/>
      <c r="AP203" s="349">
        <f t="shared" si="1456"/>
        <v>0</v>
      </c>
      <c r="AQ203" s="349">
        <f t="shared" si="1457"/>
        <v>0</v>
      </c>
      <c r="AR203" s="349">
        <f t="shared" ref="AR203:AR204" si="1468">SUM(AL203+AN203+AP203)</f>
        <v>0</v>
      </c>
      <c r="AS203" s="349"/>
      <c r="AT203" s="349">
        <f t="shared" si="1459"/>
        <v>0</v>
      </c>
      <c r="AU203" s="349"/>
      <c r="AV203" s="349">
        <f t="shared" si="1460"/>
        <v>0</v>
      </c>
      <c r="AW203" s="349"/>
      <c r="AX203" s="349">
        <f t="shared" si="1461"/>
        <v>0</v>
      </c>
      <c r="AY203" s="349">
        <f t="shared" si="1462"/>
        <v>0</v>
      </c>
      <c r="AZ203" s="349">
        <f t="shared" ref="AZ203:AZ204" si="1469">SUM(AT203+AV203+AX203)</f>
        <v>0</v>
      </c>
      <c r="BA203" s="349">
        <f t="shared" si="1464"/>
        <v>0</v>
      </c>
      <c r="BB203" s="349">
        <f t="shared" si="1465"/>
        <v>0</v>
      </c>
    </row>
    <row r="204" spans="1:54" s="301" customFormat="1">
      <c r="A204" s="612">
        <v>160</v>
      </c>
      <c r="B204" s="346"/>
      <c r="C204" s="346"/>
      <c r="D204" s="346"/>
      <c r="E204" s="23" t="s">
        <v>783</v>
      </c>
      <c r="F204" s="54" t="s">
        <v>784</v>
      </c>
      <c r="G204" s="530" t="s">
        <v>1169</v>
      </c>
      <c r="H204" s="355" t="s">
        <v>378</v>
      </c>
      <c r="I204" s="20">
        <v>3.7</v>
      </c>
      <c r="J204" s="178"/>
      <c r="K204" s="20">
        <v>3.7</v>
      </c>
      <c r="L204" s="178"/>
      <c r="M204" s="20">
        <v>3.7</v>
      </c>
      <c r="N204" s="178"/>
      <c r="O204" s="20">
        <v>3.7</v>
      </c>
      <c r="P204" s="178"/>
      <c r="Q204" s="349">
        <f t="shared" si="1440"/>
        <v>0</v>
      </c>
      <c r="R204" s="417">
        <f t="shared" si="1441"/>
        <v>0</v>
      </c>
      <c r="S204" s="349"/>
      <c r="T204" s="349">
        <f t="shared" si="1442"/>
        <v>0</v>
      </c>
      <c r="U204" s="349"/>
      <c r="V204" s="349">
        <f t="shared" si="1443"/>
        <v>0</v>
      </c>
      <c r="W204" s="349"/>
      <c r="X204" s="349">
        <f t="shared" si="1444"/>
        <v>0</v>
      </c>
      <c r="Y204" s="349">
        <f t="shared" si="1445"/>
        <v>0</v>
      </c>
      <c r="Z204" s="349">
        <f t="shared" si="1466"/>
        <v>0</v>
      </c>
      <c r="AA204" s="349"/>
      <c r="AB204" s="349">
        <f t="shared" si="1447"/>
        <v>0</v>
      </c>
      <c r="AC204" s="349"/>
      <c r="AD204" s="349">
        <f t="shared" si="1448"/>
        <v>0</v>
      </c>
      <c r="AE204" s="349"/>
      <c r="AF204" s="109">
        <f t="shared" si="1449"/>
        <v>0</v>
      </c>
      <c r="AG204" s="349">
        <f t="shared" si="1450"/>
        <v>0</v>
      </c>
      <c r="AH204" s="349">
        <f t="shared" si="1467"/>
        <v>0</v>
      </c>
      <c r="AI204" s="349">
        <f t="shared" si="1452"/>
        <v>0</v>
      </c>
      <c r="AJ204" s="349">
        <f t="shared" si="1453"/>
        <v>0</v>
      </c>
      <c r="AK204" s="349"/>
      <c r="AL204" s="349">
        <f t="shared" si="1454"/>
        <v>0</v>
      </c>
      <c r="AM204" s="349"/>
      <c r="AN204" s="349">
        <f t="shared" si="1455"/>
        <v>0</v>
      </c>
      <c r="AO204" s="349"/>
      <c r="AP204" s="349">
        <f t="shared" si="1456"/>
        <v>0</v>
      </c>
      <c r="AQ204" s="349">
        <f t="shared" si="1457"/>
        <v>0</v>
      </c>
      <c r="AR204" s="349">
        <f t="shared" si="1468"/>
        <v>0</v>
      </c>
      <c r="AS204" s="349"/>
      <c r="AT204" s="349">
        <f t="shared" si="1459"/>
        <v>0</v>
      </c>
      <c r="AU204" s="349"/>
      <c r="AV204" s="349">
        <f t="shared" si="1460"/>
        <v>0</v>
      </c>
      <c r="AW204" s="349"/>
      <c r="AX204" s="349">
        <f t="shared" si="1461"/>
        <v>0</v>
      </c>
      <c r="AY204" s="349">
        <f t="shared" si="1462"/>
        <v>0</v>
      </c>
      <c r="AZ204" s="349">
        <f t="shared" si="1469"/>
        <v>0</v>
      </c>
      <c r="BA204" s="349">
        <f t="shared" si="1464"/>
        <v>0</v>
      </c>
      <c r="BB204" s="349">
        <f t="shared" si="1465"/>
        <v>0</v>
      </c>
    </row>
    <row r="205" spans="1:54" s="301" customFormat="1">
      <c r="A205" s="612">
        <v>161</v>
      </c>
      <c r="B205" s="346"/>
      <c r="C205" s="346"/>
      <c r="D205" s="346"/>
      <c r="E205" s="23" t="s">
        <v>46</v>
      </c>
      <c r="F205" s="54" t="s">
        <v>47</v>
      </c>
      <c r="G205" s="530" t="s">
        <v>1169</v>
      </c>
      <c r="H205" s="355" t="s">
        <v>378</v>
      </c>
      <c r="I205" s="20">
        <v>3.63</v>
      </c>
      <c r="J205" s="178"/>
      <c r="K205" s="20">
        <v>3.63</v>
      </c>
      <c r="L205" s="178"/>
      <c r="M205" s="20">
        <v>3.63</v>
      </c>
      <c r="N205" s="178"/>
      <c r="O205" s="20">
        <v>3.63</v>
      </c>
      <c r="P205" s="178"/>
      <c r="Q205" s="349">
        <f t="shared" si="1420"/>
        <v>0</v>
      </c>
      <c r="R205" s="417">
        <f t="shared" si="1420"/>
        <v>0</v>
      </c>
      <c r="S205" s="349"/>
      <c r="T205" s="349">
        <f t="shared" si="1421"/>
        <v>0</v>
      </c>
      <c r="U205" s="349"/>
      <c r="V205" s="349">
        <f t="shared" si="1422"/>
        <v>0</v>
      </c>
      <c r="W205" s="349"/>
      <c r="X205" s="349">
        <f t="shared" si="1423"/>
        <v>0</v>
      </c>
      <c r="Y205" s="349">
        <f t="shared" si="1424"/>
        <v>0</v>
      </c>
      <c r="Z205" s="349">
        <f t="shared" si="1424"/>
        <v>0</v>
      </c>
      <c r="AA205" s="349"/>
      <c r="AB205" s="349">
        <f t="shared" si="1425"/>
        <v>0</v>
      </c>
      <c r="AC205" s="349"/>
      <c r="AD205" s="349">
        <f t="shared" si="1426"/>
        <v>0</v>
      </c>
      <c r="AE205" s="349"/>
      <c r="AF205" s="109">
        <f t="shared" ref="AF205:AF212" si="1470">K205*AE205*$AF$2/1000</f>
        <v>0</v>
      </c>
      <c r="AG205" s="349">
        <f t="shared" si="1427"/>
        <v>0</v>
      </c>
      <c r="AH205" s="349">
        <f t="shared" si="1427"/>
        <v>0</v>
      </c>
      <c r="AI205" s="349">
        <f t="shared" si="1428"/>
        <v>0</v>
      </c>
      <c r="AJ205" s="349">
        <f t="shared" si="1429"/>
        <v>0</v>
      </c>
      <c r="AK205" s="349"/>
      <c r="AL205" s="349">
        <f t="shared" si="1430"/>
        <v>0</v>
      </c>
      <c r="AM205" s="349"/>
      <c r="AN205" s="349">
        <f t="shared" si="1431"/>
        <v>0</v>
      </c>
      <c r="AO205" s="349"/>
      <c r="AP205" s="349">
        <f t="shared" si="1432"/>
        <v>0</v>
      </c>
      <c r="AQ205" s="349">
        <f t="shared" si="1433"/>
        <v>0</v>
      </c>
      <c r="AR205" s="349">
        <f t="shared" si="1433"/>
        <v>0</v>
      </c>
      <c r="AS205" s="349"/>
      <c r="AT205" s="349">
        <f t="shared" si="1434"/>
        <v>0</v>
      </c>
      <c r="AU205" s="349"/>
      <c r="AV205" s="349">
        <f t="shared" si="1435"/>
        <v>0</v>
      </c>
      <c r="AW205" s="349"/>
      <c r="AX205" s="349">
        <f t="shared" si="1436"/>
        <v>0</v>
      </c>
      <c r="AY205" s="349">
        <f t="shared" si="1437"/>
        <v>0</v>
      </c>
      <c r="AZ205" s="349">
        <f t="shared" si="1437"/>
        <v>0</v>
      </c>
      <c r="BA205" s="349">
        <f t="shared" si="1438"/>
        <v>0</v>
      </c>
      <c r="BB205" s="349">
        <f t="shared" si="1439"/>
        <v>0</v>
      </c>
    </row>
    <row r="206" spans="1:54" s="301" customFormat="1">
      <c r="A206" s="612">
        <v>162</v>
      </c>
      <c r="B206" s="346"/>
      <c r="C206" s="346"/>
      <c r="D206" s="346"/>
      <c r="E206" s="23" t="s">
        <v>159</v>
      </c>
      <c r="F206" s="54" t="s">
        <v>48</v>
      </c>
      <c r="G206" s="530" t="s">
        <v>1169</v>
      </c>
      <c r="H206" s="355" t="s">
        <v>378</v>
      </c>
      <c r="I206" s="20">
        <v>4.4800000000000004</v>
      </c>
      <c r="J206" s="178"/>
      <c r="K206" s="20">
        <v>4.4800000000000004</v>
      </c>
      <c r="L206" s="178"/>
      <c r="M206" s="20">
        <v>4.4800000000000004</v>
      </c>
      <c r="N206" s="178"/>
      <c r="O206" s="20">
        <v>4.4800000000000004</v>
      </c>
      <c r="P206" s="178"/>
      <c r="Q206" s="349">
        <f t="shared" ref="Q206:R209" si="1471">SUM(AI206+BA206)</f>
        <v>0</v>
      </c>
      <c r="R206" s="417">
        <f t="shared" si="1471"/>
        <v>0</v>
      </c>
      <c r="S206" s="349"/>
      <c r="T206" s="349">
        <f>I206*S206*$T$2/1000</f>
        <v>0</v>
      </c>
      <c r="U206" s="349"/>
      <c r="V206" s="349">
        <f>I206*U206*$V$2/1000</f>
        <v>0</v>
      </c>
      <c r="W206" s="349"/>
      <c r="X206" s="349">
        <f>I206*W206*$X$2/1000</f>
        <v>0</v>
      </c>
      <c r="Y206" s="349">
        <f t="shared" ref="Y206:Z209" si="1472">SUM(S206+U206+W206)</f>
        <v>0</v>
      </c>
      <c r="Z206" s="349">
        <f t="shared" si="1472"/>
        <v>0</v>
      </c>
      <c r="AA206" s="349"/>
      <c r="AB206" s="349">
        <f t="shared" si="1425"/>
        <v>0</v>
      </c>
      <c r="AC206" s="349"/>
      <c r="AD206" s="349">
        <f>K206*AC206*$AD$2/1000</f>
        <v>0</v>
      </c>
      <c r="AE206" s="349"/>
      <c r="AF206" s="109">
        <f>K206*AE206*$AF$2/1000</f>
        <v>0</v>
      </c>
      <c r="AG206" s="349">
        <f t="shared" ref="AG206:AH209" si="1473">SUM(AA206+AC206+AE206)</f>
        <v>0</v>
      </c>
      <c r="AH206" s="349">
        <f t="shared" si="1473"/>
        <v>0</v>
      </c>
      <c r="AI206" s="349">
        <f>SUM(Y206+AG206)</f>
        <v>0</v>
      </c>
      <c r="AJ206" s="349">
        <f>SUM(Z206,AH206)</f>
        <v>0</v>
      </c>
      <c r="AK206" s="349"/>
      <c r="AL206" s="349">
        <f>M206*AK206*$AL$2/1000</f>
        <v>0</v>
      </c>
      <c r="AM206" s="349"/>
      <c r="AN206" s="349">
        <f>M206*AM206*$AN$2/1000</f>
        <v>0</v>
      </c>
      <c r="AO206" s="349"/>
      <c r="AP206" s="349">
        <f>M206*AO206*$AP$2/1000</f>
        <v>0</v>
      </c>
      <c r="AQ206" s="349">
        <f t="shared" ref="AQ206:AR209" si="1474">SUM(AK206+AM206+AO206)</f>
        <v>0</v>
      </c>
      <c r="AR206" s="349">
        <f t="shared" si="1474"/>
        <v>0</v>
      </c>
      <c r="AS206" s="349"/>
      <c r="AT206" s="349">
        <f>O206*AS206*$AT$2/1000</f>
        <v>0</v>
      </c>
      <c r="AU206" s="349"/>
      <c r="AV206" s="349">
        <f>O206*AU206*$AV$2/1000</f>
        <v>0</v>
      </c>
      <c r="AW206" s="349"/>
      <c r="AX206" s="349">
        <f>O206*AW206*$AX$2/1000</f>
        <v>0</v>
      </c>
      <c r="AY206" s="349">
        <f t="shared" ref="AY206:AZ209" si="1475">SUM(AS206+AU206+AW206)</f>
        <v>0</v>
      </c>
      <c r="AZ206" s="349">
        <f t="shared" si="1475"/>
        <v>0</v>
      </c>
      <c r="BA206" s="349">
        <f>SUM(AQ206+AY206)</f>
        <v>0</v>
      </c>
      <c r="BB206" s="349">
        <f>SUM(AR206,AZ206)</f>
        <v>0</v>
      </c>
    </row>
    <row r="207" spans="1:54" s="301" customFormat="1" hidden="1">
      <c r="A207" s="612">
        <v>163</v>
      </c>
      <c r="B207" s="346"/>
      <c r="C207" s="25"/>
      <c r="D207" s="346"/>
      <c r="E207" s="23" t="s">
        <v>256</v>
      </c>
      <c r="F207" s="54" t="s">
        <v>257</v>
      </c>
      <c r="G207" s="530" t="s">
        <v>1169</v>
      </c>
      <c r="H207" s="355" t="s">
        <v>378</v>
      </c>
      <c r="I207" s="20">
        <v>4.54</v>
      </c>
      <c r="J207" s="178"/>
      <c r="K207" s="20"/>
      <c r="L207" s="178"/>
      <c r="M207" s="20"/>
      <c r="N207" s="178"/>
      <c r="O207" s="20"/>
      <c r="P207" s="178"/>
      <c r="Q207" s="349">
        <f t="shared" si="1471"/>
        <v>0</v>
      </c>
      <c r="R207" s="417">
        <f t="shared" si="1471"/>
        <v>0</v>
      </c>
      <c r="S207" s="349"/>
      <c r="T207" s="349">
        <f>I207*S207*$T$2/1000</f>
        <v>0</v>
      </c>
      <c r="U207" s="349"/>
      <c r="V207" s="349">
        <f>I207*U207*$V$2/1000</f>
        <v>0</v>
      </c>
      <c r="W207" s="349"/>
      <c r="X207" s="349">
        <f>I207*W207*$X$2/1000</f>
        <v>0</v>
      </c>
      <c r="Y207" s="349">
        <f t="shared" si="1472"/>
        <v>0</v>
      </c>
      <c r="Z207" s="349">
        <f t="shared" si="1472"/>
        <v>0</v>
      </c>
      <c r="AA207" s="349"/>
      <c r="AB207" s="349">
        <f t="shared" si="1425"/>
        <v>0</v>
      </c>
      <c r="AC207" s="349"/>
      <c r="AD207" s="349">
        <f>K207*AC207*$AD$2/1000</f>
        <v>0</v>
      </c>
      <c r="AE207" s="349"/>
      <c r="AF207" s="109">
        <f>K207*AE207*$AF$2/1000</f>
        <v>0</v>
      </c>
      <c r="AG207" s="349">
        <f t="shared" si="1473"/>
        <v>0</v>
      </c>
      <c r="AH207" s="349">
        <f t="shared" si="1473"/>
        <v>0</v>
      </c>
      <c r="AI207" s="349">
        <f>SUM(Y207+AG207)</f>
        <v>0</v>
      </c>
      <c r="AJ207" s="349">
        <f>SUM(Z207,AH207)</f>
        <v>0</v>
      </c>
      <c r="AK207" s="349"/>
      <c r="AL207" s="349">
        <f>M207*AK207*$AL$2/1000</f>
        <v>0</v>
      </c>
      <c r="AM207" s="349"/>
      <c r="AN207" s="349">
        <f>M207*AM207*$AN$2/1000</f>
        <v>0</v>
      </c>
      <c r="AO207" s="349"/>
      <c r="AP207" s="349">
        <f>M207*AO207*$AP$2/1000</f>
        <v>0</v>
      </c>
      <c r="AQ207" s="349">
        <f t="shared" si="1474"/>
        <v>0</v>
      </c>
      <c r="AR207" s="349">
        <f t="shared" si="1474"/>
        <v>0</v>
      </c>
      <c r="AS207" s="349"/>
      <c r="AT207" s="349">
        <f>O207*AS207*$AT$2/1000</f>
        <v>0</v>
      </c>
      <c r="AU207" s="349"/>
      <c r="AV207" s="349">
        <f>O207*AU207*$AV$2/1000</f>
        <v>0</v>
      </c>
      <c r="AW207" s="349"/>
      <c r="AX207" s="349">
        <f>O207*AW207*$AX$2/1000</f>
        <v>0</v>
      </c>
      <c r="AY207" s="349">
        <f t="shared" si="1475"/>
        <v>0</v>
      </c>
      <c r="AZ207" s="349">
        <f t="shared" si="1475"/>
        <v>0</v>
      </c>
      <c r="BA207" s="349">
        <f>SUM(AQ207+AY207)</f>
        <v>0</v>
      </c>
      <c r="BB207" s="349">
        <f>SUM(AR207,AZ207)</f>
        <v>0</v>
      </c>
    </row>
    <row r="208" spans="1:54" s="301" customFormat="1" hidden="1">
      <c r="A208" s="612">
        <v>164</v>
      </c>
      <c r="B208" s="346"/>
      <c r="C208" s="346"/>
      <c r="D208" s="346"/>
      <c r="E208" s="23" t="s">
        <v>160</v>
      </c>
      <c r="F208" s="54" t="s">
        <v>40</v>
      </c>
      <c r="G208" s="530" t="s">
        <v>1169</v>
      </c>
      <c r="H208" s="355" t="s">
        <v>378</v>
      </c>
      <c r="I208" s="20">
        <v>4.99</v>
      </c>
      <c r="J208" s="178"/>
      <c r="K208" s="20"/>
      <c r="L208" s="178"/>
      <c r="M208" s="20"/>
      <c r="N208" s="178"/>
      <c r="O208" s="20"/>
      <c r="P208" s="178"/>
      <c r="Q208" s="349">
        <f t="shared" si="1471"/>
        <v>0</v>
      </c>
      <c r="R208" s="417">
        <f t="shared" si="1471"/>
        <v>0</v>
      </c>
      <c r="S208" s="349"/>
      <c r="T208" s="349">
        <f>I208*S208*$T$2/1000</f>
        <v>0</v>
      </c>
      <c r="U208" s="349"/>
      <c r="V208" s="349">
        <f>I208*U208*$V$2/1000</f>
        <v>0</v>
      </c>
      <c r="W208" s="349"/>
      <c r="X208" s="349">
        <f>I208*W208*$X$2/1000</f>
        <v>0</v>
      </c>
      <c r="Y208" s="349">
        <f t="shared" si="1472"/>
        <v>0</v>
      </c>
      <c r="Z208" s="349">
        <f t="shared" si="1472"/>
        <v>0</v>
      </c>
      <c r="AA208" s="349"/>
      <c r="AB208" s="349">
        <f t="shared" si="1425"/>
        <v>0</v>
      </c>
      <c r="AC208" s="349"/>
      <c r="AD208" s="349">
        <f>K208*AC208*$AD$2/1000</f>
        <v>0</v>
      </c>
      <c r="AE208" s="349"/>
      <c r="AF208" s="109">
        <f>K208*AE208*$AF$2/1000</f>
        <v>0</v>
      </c>
      <c r="AG208" s="349">
        <f t="shared" si="1473"/>
        <v>0</v>
      </c>
      <c r="AH208" s="349">
        <f t="shared" si="1473"/>
        <v>0</v>
      </c>
      <c r="AI208" s="349">
        <f>SUM(Y208+AG208)</f>
        <v>0</v>
      </c>
      <c r="AJ208" s="349">
        <f>SUM(Z208,AH208)</f>
        <v>0</v>
      </c>
      <c r="AK208" s="349"/>
      <c r="AL208" s="349">
        <f>M208*AK208*$AL$2/1000</f>
        <v>0</v>
      </c>
      <c r="AM208" s="349"/>
      <c r="AN208" s="349">
        <f>M208*AM208*$AN$2/1000</f>
        <v>0</v>
      </c>
      <c r="AO208" s="349"/>
      <c r="AP208" s="349">
        <f>M208*AO208*$AP$2/1000</f>
        <v>0</v>
      </c>
      <c r="AQ208" s="349">
        <f t="shared" si="1474"/>
        <v>0</v>
      </c>
      <c r="AR208" s="349">
        <f t="shared" si="1474"/>
        <v>0</v>
      </c>
      <c r="AS208" s="349"/>
      <c r="AT208" s="349">
        <f>O208*AS208*$AT$2/1000</f>
        <v>0</v>
      </c>
      <c r="AU208" s="349"/>
      <c r="AV208" s="349">
        <f>O208*AU208*$AV$2/1000</f>
        <v>0</v>
      </c>
      <c r="AW208" s="349"/>
      <c r="AX208" s="349">
        <f>O208*AW208*$AX$2/1000</f>
        <v>0</v>
      </c>
      <c r="AY208" s="349">
        <f t="shared" si="1475"/>
        <v>0</v>
      </c>
      <c r="AZ208" s="349">
        <f t="shared" si="1475"/>
        <v>0</v>
      </c>
      <c r="BA208" s="349">
        <f>SUM(AQ208+AY208)</f>
        <v>0</v>
      </c>
      <c r="BB208" s="349">
        <f>SUM(AR208,AZ208)</f>
        <v>0</v>
      </c>
    </row>
    <row r="209" spans="1:54" s="301" customFormat="1" hidden="1">
      <c r="A209" s="612">
        <v>165</v>
      </c>
      <c r="B209" s="346"/>
      <c r="C209" s="37"/>
      <c r="D209" s="433"/>
      <c r="E209" s="434" t="s">
        <v>75</v>
      </c>
      <c r="F209" s="54" t="s">
        <v>152</v>
      </c>
      <c r="G209" s="530" t="s">
        <v>1169</v>
      </c>
      <c r="H209" s="355" t="s">
        <v>380</v>
      </c>
      <c r="I209" s="20">
        <v>3.54</v>
      </c>
      <c r="J209" s="178"/>
      <c r="K209" s="20"/>
      <c r="L209" s="178"/>
      <c r="M209" s="20"/>
      <c r="N209" s="178"/>
      <c r="O209" s="20"/>
      <c r="P209" s="178"/>
      <c r="Q209" s="349">
        <f t="shared" si="1471"/>
        <v>0</v>
      </c>
      <c r="R209" s="417">
        <f t="shared" si="1471"/>
        <v>0</v>
      </c>
      <c r="S209" s="349"/>
      <c r="T209" s="349">
        <f>I209*S209*$T$2/1000</f>
        <v>0</v>
      </c>
      <c r="U209" s="349"/>
      <c r="V209" s="349">
        <f>I209*U209*$V$2/1000</f>
        <v>0</v>
      </c>
      <c r="W209" s="349"/>
      <c r="X209" s="349">
        <f>I209*W209*$X$2/1000</f>
        <v>0</v>
      </c>
      <c r="Y209" s="349">
        <f t="shared" si="1472"/>
        <v>0</v>
      </c>
      <c r="Z209" s="349">
        <f t="shared" si="1472"/>
        <v>0</v>
      </c>
      <c r="AA209" s="349"/>
      <c r="AB209" s="349">
        <f t="shared" si="1425"/>
        <v>0</v>
      </c>
      <c r="AC209" s="349"/>
      <c r="AD209" s="349">
        <f>K209*AC209*$AD$2/1000</f>
        <v>0</v>
      </c>
      <c r="AE209" s="349"/>
      <c r="AF209" s="109">
        <f>K209*AE209*$AF$2/1000</f>
        <v>0</v>
      </c>
      <c r="AG209" s="349">
        <f t="shared" si="1473"/>
        <v>0</v>
      </c>
      <c r="AH209" s="349">
        <f t="shared" si="1473"/>
        <v>0</v>
      </c>
      <c r="AI209" s="349">
        <f>SUM(Y209+AG209)</f>
        <v>0</v>
      </c>
      <c r="AJ209" s="349">
        <f>SUM(Z209,AH209)</f>
        <v>0</v>
      </c>
      <c r="AK209" s="349"/>
      <c r="AL209" s="349">
        <f>M209*AK209*$AL$2/1000</f>
        <v>0</v>
      </c>
      <c r="AM209" s="349"/>
      <c r="AN209" s="349">
        <f>M209*AM209*$AN$2/1000</f>
        <v>0</v>
      </c>
      <c r="AO209" s="349"/>
      <c r="AP209" s="349">
        <f>M209*AO209*$AP$2/1000</f>
        <v>0</v>
      </c>
      <c r="AQ209" s="349">
        <f t="shared" si="1474"/>
        <v>0</v>
      </c>
      <c r="AR209" s="349">
        <f t="shared" si="1474"/>
        <v>0</v>
      </c>
      <c r="AS209" s="349"/>
      <c r="AT209" s="349">
        <f>O209*AS209*$AT$2/1000</f>
        <v>0</v>
      </c>
      <c r="AU209" s="349"/>
      <c r="AV209" s="349">
        <f>O209*AU209*$AV$2/1000</f>
        <v>0</v>
      </c>
      <c r="AW209" s="349"/>
      <c r="AX209" s="349">
        <f>O209*AW209*$AX$2/1000</f>
        <v>0</v>
      </c>
      <c r="AY209" s="349">
        <f t="shared" si="1475"/>
        <v>0</v>
      </c>
      <c r="AZ209" s="349">
        <f t="shared" si="1475"/>
        <v>0</v>
      </c>
      <c r="BA209" s="349">
        <f>SUM(AQ209+AY209)</f>
        <v>0</v>
      </c>
      <c r="BB209" s="349">
        <f>SUM(AR209,AZ209)</f>
        <v>0</v>
      </c>
    </row>
    <row r="210" spans="1:54" s="301" customFormat="1" hidden="1">
      <c r="A210" s="612">
        <v>166</v>
      </c>
      <c r="B210" s="346"/>
      <c r="C210" s="37"/>
      <c r="D210" s="433"/>
      <c r="E210" s="434" t="s">
        <v>153</v>
      </c>
      <c r="F210" s="54" t="s">
        <v>154</v>
      </c>
      <c r="G210" s="530" t="s">
        <v>1169</v>
      </c>
      <c r="H210" s="355" t="s">
        <v>380</v>
      </c>
      <c r="I210" s="20">
        <v>3.68</v>
      </c>
      <c r="J210" s="178"/>
      <c r="K210" s="20"/>
      <c r="L210" s="178"/>
      <c r="M210" s="20"/>
      <c r="N210" s="178"/>
      <c r="O210" s="20"/>
      <c r="P210" s="178"/>
      <c r="Q210" s="349">
        <f t="shared" ref="Q210:Q211" si="1476">SUM(AI210+BA210)</f>
        <v>0</v>
      </c>
      <c r="R210" s="417">
        <f t="shared" ref="R210:R211" si="1477">SUM(AJ210+BB210)</f>
        <v>0</v>
      </c>
      <c r="S210" s="349"/>
      <c r="T210" s="349">
        <f t="shared" ref="T210:T211" si="1478">I210*S210*$T$2/1000</f>
        <v>0</v>
      </c>
      <c r="U210" s="349"/>
      <c r="V210" s="349">
        <f t="shared" ref="V210:V211" si="1479">I210*U210*$V$2/1000</f>
        <v>0</v>
      </c>
      <c r="W210" s="349"/>
      <c r="X210" s="349">
        <f t="shared" ref="X210:X211" si="1480">I210*W210*$X$2/1000</f>
        <v>0</v>
      </c>
      <c r="Y210" s="349">
        <f t="shared" ref="Y210:Y211" si="1481">SUM(S210+U210+W210)</f>
        <v>0</v>
      </c>
      <c r="Z210" s="349">
        <f t="shared" ref="Z210:Z211" si="1482">SUM(T210+V210+X210)</f>
        <v>0</v>
      </c>
      <c r="AA210" s="349"/>
      <c r="AB210" s="349">
        <f t="shared" ref="AB210:AB211" si="1483">K210*AA210*$AB$2/1000</f>
        <v>0</v>
      </c>
      <c r="AC210" s="349"/>
      <c r="AD210" s="349">
        <f t="shared" ref="AD210:AD211" si="1484">K210*AC210*$AD$2/1000</f>
        <v>0</v>
      </c>
      <c r="AE210" s="349"/>
      <c r="AF210" s="109">
        <f t="shared" si="1470"/>
        <v>0</v>
      </c>
      <c r="AG210" s="349">
        <f t="shared" ref="AG210:AG211" si="1485">SUM(AA210+AC210+AE210)</f>
        <v>0</v>
      </c>
      <c r="AH210" s="349">
        <f t="shared" ref="AH210:AH211" si="1486">SUM(AB210+AD210+AF210)</f>
        <v>0</v>
      </c>
      <c r="AI210" s="349">
        <f t="shared" ref="AI210:AI211" si="1487">SUM(Y210+AG210)</f>
        <v>0</v>
      </c>
      <c r="AJ210" s="349">
        <f t="shared" ref="AJ210:AJ211" si="1488">SUM(Z210,AH210)</f>
        <v>0</v>
      </c>
      <c r="AK210" s="349"/>
      <c r="AL210" s="349">
        <f t="shared" ref="AL210:AL211" si="1489">M210*AK210*$AL$2/1000</f>
        <v>0</v>
      </c>
      <c r="AM210" s="349"/>
      <c r="AN210" s="349">
        <f t="shared" si="1431"/>
        <v>0</v>
      </c>
      <c r="AO210" s="349"/>
      <c r="AP210" s="349">
        <f t="shared" ref="AP210:AP211" si="1490">M210*AO210*$AP$2/1000</f>
        <v>0</v>
      </c>
      <c r="AQ210" s="349">
        <f t="shared" ref="AQ210:AQ211" si="1491">SUM(AK210+AM210+AO210)</f>
        <v>0</v>
      </c>
      <c r="AR210" s="349">
        <f t="shared" ref="AR210:AR211" si="1492">SUM(AL210+AN210+AP210)</f>
        <v>0</v>
      </c>
      <c r="AS210" s="349"/>
      <c r="AT210" s="349">
        <f t="shared" ref="AT210:AT211" si="1493">O210*AS210*$AT$2/1000</f>
        <v>0</v>
      </c>
      <c r="AU210" s="349"/>
      <c r="AV210" s="349">
        <f t="shared" ref="AV210:AV211" si="1494">O210*AU210*$AV$2/1000</f>
        <v>0</v>
      </c>
      <c r="AW210" s="349"/>
      <c r="AX210" s="349">
        <f t="shared" ref="AX210:AX211" si="1495">O210*AW210*$AX$2/1000</f>
        <v>0</v>
      </c>
      <c r="AY210" s="349">
        <f t="shared" ref="AY210:AY211" si="1496">SUM(AS210+AU210+AW210)</f>
        <v>0</v>
      </c>
      <c r="AZ210" s="349">
        <f t="shared" ref="AZ210:AZ211" si="1497">SUM(AT210+AV210+AX210)</f>
        <v>0</v>
      </c>
      <c r="BA210" s="349">
        <f t="shared" ref="BA210:BA211" si="1498">SUM(AQ210+AY210)</f>
        <v>0</v>
      </c>
      <c r="BB210" s="349">
        <f t="shared" ref="BB210:BB211" si="1499">SUM(AR210,AZ210)</f>
        <v>0</v>
      </c>
    </row>
    <row r="211" spans="1:54" s="301" customFormat="1" hidden="1">
      <c r="A211" s="612">
        <v>167</v>
      </c>
      <c r="B211" s="346"/>
      <c r="C211" s="37"/>
      <c r="D211" s="433"/>
      <c r="E211" s="434" t="s">
        <v>361</v>
      </c>
      <c r="F211" s="54" t="s">
        <v>360</v>
      </c>
      <c r="G211" s="530" t="s">
        <v>1169</v>
      </c>
      <c r="H211" s="355" t="s">
        <v>380</v>
      </c>
      <c r="I211" s="20">
        <v>3.34</v>
      </c>
      <c r="J211" s="178"/>
      <c r="K211" s="20"/>
      <c r="L211" s="178"/>
      <c r="M211" s="20"/>
      <c r="N211" s="178"/>
      <c r="O211" s="20"/>
      <c r="P211" s="178"/>
      <c r="Q211" s="349">
        <f t="shared" si="1476"/>
        <v>0</v>
      </c>
      <c r="R211" s="417">
        <f t="shared" si="1477"/>
        <v>0</v>
      </c>
      <c r="S211" s="349"/>
      <c r="T211" s="349">
        <f t="shared" si="1478"/>
        <v>0</v>
      </c>
      <c r="U211" s="349"/>
      <c r="V211" s="349">
        <f t="shared" si="1479"/>
        <v>0</v>
      </c>
      <c r="W211" s="349"/>
      <c r="X211" s="349">
        <f t="shared" si="1480"/>
        <v>0</v>
      </c>
      <c r="Y211" s="349">
        <f t="shared" si="1481"/>
        <v>0</v>
      </c>
      <c r="Z211" s="349">
        <f t="shared" si="1482"/>
        <v>0</v>
      </c>
      <c r="AA211" s="349"/>
      <c r="AB211" s="349">
        <f t="shared" si="1483"/>
        <v>0</v>
      </c>
      <c r="AC211" s="349"/>
      <c r="AD211" s="349">
        <f t="shared" si="1484"/>
        <v>0</v>
      </c>
      <c r="AE211" s="349"/>
      <c r="AF211" s="109">
        <f t="shared" si="1470"/>
        <v>0</v>
      </c>
      <c r="AG211" s="349">
        <f t="shared" si="1485"/>
        <v>0</v>
      </c>
      <c r="AH211" s="349">
        <f t="shared" si="1486"/>
        <v>0</v>
      </c>
      <c r="AI211" s="349">
        <f t="shared" si="1487"/>
        <v>0</v>
      </c>
      <c r="AJ211" s="349">
        <f t="shared" si="1488"/>
        <v>0</v>
      </c>
      <c r="AK211" s="349"/>
      <c r="AL211" s="349">
        <f t="shared" si="1489"/>
        <v>0</v>
      </c>
      <c r="AM211" s="349"/>
      <c r="AN211" s="349">
        <f t="shared" si="1431"/>
        <v>0</v>
      </c>
      <c r="AO211" s="349"/>
      <c r="AP211" s="349">
        <f t="shared" si="1490"/>
        <v>0</v>
      </c>
      <c r="AQ211" s="349">
        <f t="shared" si="1491"/>
        <v>0</v>
      </c>
      <c r="AR211" s="349">
        <f t="shared" si="1492"/>
        <v>0</v>
      </c>
      <c r="AS211" s="349"/>
      <c r="AT211" s="349">
        <f t="shared" si="1493"/>
        <v>0</v>
      </c>
      <c r="AU211" s="349"/>
      <c r="AV211" s="349">
        <f t="shared" si="1494"/>
        <v>0</v>
      </c>
      <c r="AW211" s="349"/>
      <c r="AX211" s="349">
        <f t="shared" si="1495"/>
        <v>0</v>
      </c>
      <c r="AY211" s="349">
        <f t="shared" si="1496"/>
        <v>0</v>
      </c>
      <c r="AZ211" s="349">
        <f t="shared" si="1497"/>
        <v>0</v>
      </c>
      <c r="BA211" s="349">
        <f t="shared" si="1498"/>
        <v>0</v>
      </c>
      <c r="BB211" s="349">
        <f t="shared" si="1499"/>
        <v>0</v>
      </c>
    </row>
    <row r="212" spans="1:54" s="301" customFormat="1" hidden="1">
      <c r="A212" s="612">
        <v>168</v>
      </c>
      <c r="B212" s="346"/>
      <c r="C212" s="37"/>
      <c r="D212" s="433"/>
      <c r="E212" s="435" t="s">
        <v>470</v>
      </c>
      <c r="F212" s="74" t="s">
        <v>469</v>
      </c>
      <c r="G212" s="74" t="s">
        <v>1169</v>
      </c>
      <c r="H212" s="317" t="s">
        <v>380</v>
      </c>
      <c r="I212" s="42">
        <v>3.35</v>
      </c>
      <c r="J212" s="179"/>
      <c r="K212" s="42"/>
      <c r="L212" s="179"/>
      <c r="M212" s="42"/>
      <c r="N212" s="179"/>
      <c r="O212" s="42"/>
      <c r="P212" s="179"/>
      <c r="Q212" s="108">
        <f t="shared" ref="Q212" si="1500">SUM(AI212+BA212)</f>
        <v>0</v>
      </c>
      <c r="R212" s="418">
        <f t="shared" ref="R212" si="1501">SUM(AJ212+BB212)</f>
        <v>0</v>
      </c>
      <c r="S212" s="108"/>
      <c r="T212" s="108">
        <f t="shared" ref="T212" si="1502">I212*S212*$T$2/1000</f>
        <v>0</v>
      </c>
      <c r="U212" s="108"/>
      <c r="V212" s="108">
        <f t="shared" ref="V212" si="1503">I212*U212*$V$2/1000</f>
        <v>0</v>
      </c>
      <c r="W212" s="108"/>
      <c r="X212" s="108">
        <f t="shared" ref="X212" si="1504">I212*W212*$X$2/1000</f>
        <v>0</v>
      </c>
      <c r="Y212" s="108">
        <f t="shared" ref="Y212" si="1505">SUM(S212+U212+W212)</f>
        <v>0</v>
      </c>
      <c r="Z212" s="108">
        <f t="shared" ref="Z212" si="1506">SUM(T212+V212+X212)</f>
        <v>0</v>
      </c>
      <c r="AA212" s="108"/>
      <c r="AB212" s="108">
        <f t="shared" ref="AB212" si="1507">K212*AA212*$AB$2/1000</f>
        <v>0</v>
      </c>
      <c r="AC212" s="108"/>
      <c r="AD212" s="108">
        <f t="shared" ref="AD212" si="1508">K212*AC212*$AD$2/1000</f>
        <v>0</v>
      </c>
      <c r="AE212" s="108"/>
      <c r="AF212" s="134">
        <f t="shared" si="1470"/>
        <v>0</v>
      </c>
      <c r="AG212" s="108">
        <f t="shared" ref="AG212" si="1509">SUM(AA212+AC212+AE212)</f>
        <v>0</v>
      </c>
      <c r="AH212" s="108">
        <f t="shared" ref="AH212" si="1510">SUM(AB212+AD212+AF212)</f>
        <v>0</v>
      </c>
      <c r="AI212" s="108">
        <f t="shared" ref="AI212" si="1511">SUM(Y212+AG212)</f>
        <v>0</v>
      </c>
      <c r="AJ212" s="108">
        <f t="shared" ref="AJ212" si="1512">SUM(Z212,AH212)</f>
        <v>0</v>
      </c>
      <c r="AK212" s="108"/>
      <c r="AL212" s="108">
        <f t="shared" ref="AL212" si="1513">M212*AK212*$AL$2/1000</f>
        <v>0</v>
      </c>
      <c r="AM212" s="108"/>
      <c r="AN212" s="108">
        <f t="shared" si="1431"/>
        <v>0</v>
      </c>
      <c r="AO212" s="108"/>
      <c r="AP212" s="108">
        <f t="shared" ref="AP212" si="1514">M212*AO212*$AP$2/1000</f>
        <v>0</v>
      </c>
      <c r="AQ212" s="108">
        <f t="shared" ref="AQ212" si="1515">SUM(AK212+AM212+AO212)</f>
        <v>0</v>
      </c>
      <c r="AR212" s="108">
        <f t="shared" ref="AR212" si="1516">SUM(AL212+AN212+AP212)</f>
        <v>0</v>
      </c>
      <c r="AS212" s="108"/>
      <c r="AT212" s="108">
        <f t="shared" ref="AT212" si="1517">O212*AS212*$AT$2/1000</f>
        <v>0</v>
      </c>
      <c r="AU212" s="108"/>
      <c r="AV212" s="108">
        <f>O212*AU212*$AV$2/1000</f>
        <v>0</v>
      </c>
      <c r="AW212" s="108"/>
      <c r="AX212" s="108">
        <f>O212*AW212*$AX$2/1000</f>
        <v>0</v>
      </c>
      <c r="AY212" s="108">
        <f t="shared" ref="AY212" si="1518">SUM(AS212+AU212+AW212)</f>
        <v>0</v>
      </c>
      <c r="AZ212" s="108">
        <f t="shared" ref="AZ212" si="1519">SUM(AT212+AV212+AX212)</f>
        <v>0</v>
      </c>
      <c r="BA212" s="108">
        <f t="shared" ref="BA212" si="1520">SUM(AQ212+AY212)</f>
        <v>0</v>
      </c>
      <c r="BB212" s="108">
        <f t="shared" ref="BB212" si="1521">SUM(AR212,AZ212)</f>
        <v>0</v>
      </c>
    </row>
    <row r="213" spans="1:54" s="301" customFormat="1">
      <c r="A213" s="612">
        <v>169</v>
      </c>
      <c r="B213" s="43"/>
      <c r="C213" s="43"/>
      <c r="D213" s="44"/>
      <c r="E213" s="429" t="s">
        <v>344</v>
      </c>
      <c r="F213" s="45"/>
      <c r="G213" s="45"/>
      <c r="H213" s="313"/>
      <c r="I213" s="33"/>
      <c r="J213" s="112"/>
      <c r="K213" s="33"/>
      <c r="L213" s="180"/>
      <c r="M213" s="33"/>
      <c r="N213" s="180"/>
      <c r="O213" s="158"/>
      <c r="P213" s="112"/>
      <c r="Q213" s="139">
        <f t="shared" ref="Q213:BB213" si="1522">SUM(Q200:Q212)</f>
        <v>0</v>
      </c>
      <c r="R213" s="139">
        <f t="shared" si="1522"/>
        <v>0</v>
      </c>
      <c r="S213" s="139">
        <f t="shared" si="1522"/>
        <v>0</v>
      </c>
      <c r="T213" s="139">
        <f t="shared" si="1522"/>
        <v>0</v>
      </c>
      <c r="U213" s="139">
        <f t="shared" si="1522"/>
        <v>0</v>
      </c>
      <c r="V213" s="139">
        <f t="shared" si="1522"/>
        <v>0</v>
      </c>
      <c r="W213" s="139">
        <f t="shared" si="1522"/>
        <v>0</v>
      </c>
      <c r="X213" s="139">
        <f t="shared" si="1522"/>
        <v>0</v>
      </c>
      <c r="Y213" s="139">
        <f t="shared" si="1522"/>
        <v>0</v>
      </c>
      <c r="Z213" s="139">
        <f t="shared" si="1522"/>
        <v>0</v>
      </c>
      <c r="AA213" s="139">
        <f t="shared" si="1522"/>
        <v>0</v>
      </c>
      <c r="AB213" s="139">
        <f t="shared" si="1522"/>
        <v>0</v>
      </c>
      <c r="AC213" s="139">
        <f t="shared" si="1522"/>
        <v>0</v>
      </c>
      <c r="AD213" s="139">
        <f t="shared" si="1522"/>
        <v>0</v>
      </c>
      <c r="AE213" s="139">
        <f>SUM(AE200:AE212)</f>
        <v>0</v>
      </c>
      <c r="AF213" s="146">
        <f>SUM(AF200:AF212)</f>
        <v>0</v>
      </c>
      <c r="AG213" s="139">
        <f t="shared" si="1522"/>
        <v>0</v>
      </c>
      <c r="AH213" s="139">
        <f t="shared" si="1522"/>
        <v>0</v>
      </c>
      <c r="AI213" s="139">
        <f t="shared" si="1522"/>
        <v>0</v>
      </c>
      <c r="AJ213" s="139">
        <f t="shared" si="1522"/>
        <v>0</v>
      </c>
      <c r="AK213" s="139">
        <f t="shared" si="1522"/>
        <v>0</v>
      </c>
      <c r="AL213" s="139">
        <f t="shared" si="1522"/>
        <v>0</v>
      </c>
      <c r="AM213" s="139">
        <f t="shared" si="1522"/>
        <v>0</v>
      </c>
      <c r="AN213" s="139">
        <f t="shared" si="1522"/>
        <v>0</v>
      </c>
      <c r="AO213" s="139">
        <f t="shared" si="1522"/>
        <v>0</v>
      </c>
      <c r="AP213" s="139">
        <f t="shared" si="1522"/>
        <v>0</v>
      </c>
      <c r="AQ213" s="139">
        <f t="shared" si="1522"/>
        <v>0</v>
      </c>
      <c r="AR213" s="139">
        <f t="shared" si="1522"/>
        <v>0</v>
      </c>
      <c r="AS213" s="139">
        <f t="shared" si="1522"/>
        <v>0</v>
      </c>
      <c r="AT213" s="139">
        <f t="shared" si="1522"/>
        <v>0</v>
      </c>
      <c r="AU213" s="139">
        <f t="shared" si="1522"/>
        <v>0</v>
      </c>
      <c r="AV213" s="139">
        <f t="shared" si="1522"/>
        <v>0</v>
      </c>
      <c r="AW213" s="139">
        <f t="shared" si="1522"/>
        <v>0</v>
      </c>
      <c r="AX213" s="139">
        <f t="shared" si="1522"/>
        <v>0</v>
      </c>
      <c r="AY213" s="139">
        <f t="shared" si="1522"/>
        <v>0</v>
      </c>
      <c r="AZ213" s="139">
        <f t="shared" si="1522"/>
        <v>0</v>
      </c>
      <c r="BA213" s="139">
        <f t="shared" si="1522"/>
        <v>0</v>
      </c>
      <c r="BB213" s="139">
        <f t="shared" si="1522"/>
        <v>0</v>
      </c>
    </row>
    <row r="214" spans="1:54" s="301" customFormat="1">
      <c r="A214" s="612">
        <v>170</v>
      </c>
      <c r="B214" s="43"/>
      <c r="C214" s="44" t="s">
        <v>138</v>
      </c>
      <c r="D214" s="45"/>
      <c r="E214" s="45"/>
      <c r="F214" s="45"/>
      <c r="G214" s="45"/>
      <c r="H214" s="313"/>
      <c r="I214" s="34"/>
      <c r="J214" s="113"/>
      <c r="K214" s="34"/>
      <c r="L214" s="181"/>
      <c r="M214" s="34"/>
      <c r="N214" s="181"/>
      <c r="O214" s="159"/>
      <c r="P214" s="113"/>
      <c r="Q214" s="139">
        <f t="shared" ref="Q214:BB214" si="1523">SUM(Q213,Q199,Q182,Q132)</f>
        <v>2639.5860000000002</v>
      </c>
      <c r="R214" s="139">
        <f t="shared" si="1523"/>
        <v>25432.258756319792</v>
      </c>
      <c r="S214" s="139">
        <f t="shared" si="1523"/>
        <v>204.57900000000001</v>
      </c>
      <c r="T214" s="139">
        <f t="shared" si="1523"/>
        <v>1408.1480565228003</v>
      </c>
      <c r="U214" s="139">
        <f t="shared" si="1523"/>
        <v>320.33800000000002</v>
      </c>
      <c r="V214" s="139">
        <f t="shared" si="1523"/>
        <v>1935.8048100096003</v>
      </c>
      <c r="W214" s="139">
        <f t="shared" si="1523"/>
        <v>328.66099999999994</v>
      </c>
      <c r="X214" s="139">
        <f t="shared" si="1523"/>
        <v>2795.6133218353993</v>
      </c>
      <c r="Y214" s="139">
        <f t="shared" si="1523"/>
        <v>853.57800000000009</v>
      </c>
      <c r="Z214" s="139">
        <f t="shared" si="1523"/>
        <v>6139.5661883677994</v>
      </c>
      <c r="AA214" s="139">
        <f t="shared" si="1523"/>
        <v>368.15800000000002</v>
      </c>
      <c r="AB214" s="139">
        <f t="shared" si="1523"/>
        <v>2835.184780952</v>
      </c>
      <c r="AC214" s="139">
        <f t="shared" si="1523"/>
        <v>178.25700000000001</v>
      </c>
      <c r="AD214" s="139">
        <f t="shared" si="1523"/>
        <v>2274.9750208051996</v>
      </c>
      <c r="AE214" s="139">
        <f t="shared" si="1523"/>
        <v>120.33</v>
      </c>
      <c r="AF214" s="146">
        <f t="shared" si="1523"/>
        <v>1645.3585133972999</v>
      </c>
      <c r="AG214" s="139">
        <f t="shared" si="1523"/>
        <v>666.74500000000012</v>
      </c>
      <c r="AH214" s="139">
        <f t="shared" si="1523"/>
        <v>6755.5183151544998</v>
      </c>
      <c r="AI214" s="139">
        <f t="shared" si="1523"/>
        <v>1520.3229999999999</v>
      </c>
      <c r="AJ214" s="139">
        <f t="shared" si="1523"/>
        <v>12895.084503522299</v>
      </c>
      <c r="AK214" s="139">
        <f t="shared" si="1523"/>
        <v>175.51300000000001</v>
      </c>
      <c r="AL214" s="139">
        <f t="shared" si="1523"/>
        <v>1958.9234185646997</v>
      </c>
      <c r="AM214" s="139">
        <f t="shared" si="1523"/>
        <v>225.03299999999999</v>
      </c>
      <c r="AN214" s="139">
        <f t="shared" si="1523"/>
        <v>2580.9852806177996</v>
      </c>
      <c r="AO214" s="139">
        <f t="shared" si="1523"/>
        <v>142.38500000000002</v>
      </c>
      <c r="AP214" s="139">
        <f t="shared" si="1523"/>
        <v>1787.0427794700004</v>
      </c>
      <c r="AQ214" s="139">
        <f t="shared" si="1523"/>
        <v>542.93100000000004</v>
      </c>
      <c r="AR214" s="139">
        <f t="shared" si="1523"/>
        <v>6326.9514786524996</v>
      </c>
      <c r="AS214" s="139">
        <f t="shared" si="1523"/>
        <v>132.12700000000001</v>
      </c>
      <c r="AT214" s="139">
        <f t="shared" si="1523"/>
        <v>1124.5515479288001</v>
      </c>
      <c r="AU214" s="139">
        <f t="shared" si="1523"/>
        <v>219.48100000000002</v>
      </c>
      <c r="AV214" s="139">
        <f t="shared" si="1523"/>
        <v>2054.9182952298002</v>
      </c>
      <c r="AW214" s="139">
        <f t="shared" si="1523"/>
        <v>224.72400000000005</v>
      </c>
      <c r="AX214" s="139">
        <f t="shared" si="1523"/>
        <v>3030.7529309863994</v>
      </c>
      <c r="AY214" s="139">
        <f t="shared" si="1523"/>
        <v>576.33199999999999</v>
      </c>
      <c r="AZ214" s="139">
        <f t="shared" si="1523"/>
        <v>6210.2227741450006</v>
      </c>
      <c r="BA214" s="139">
        <f t="shared" si="1523"/>
        <v>1119.2630000000001</v>
      </c>
      <c r="BB214" s="139">
        <f t="shared" si="1523"/>
        <v>12537.1742527975</v>
      </c>
    </row>
    <row r="215" spans="1:54" s="301" customFormat="1" hidden="1">
      <c r="A215" s="612">
        <v>171</v>
      </c>
      <c r="B215" s="346"/>
      <c r="C215" s="61" t="s">
        <v>270</v>
      </c>
      <c r="D215" s="61" t="s">
        <v>270</v>
      </c>
      <c r="E215" s="436" t="s">
        <v>271</v>
      </c>
      <c r="F215" s="64" t="s">
        <v>272</v>
      </c>
      <c r="G215" s="64" t="s">
        <v>1171</v>
      </c>
      <c r="H215" s="323" t="s">
        <v>378</v>
      </c>
      <c r="I215" s="65">
        <v>7.8</v>
      </c>
      <c r="J215" s="437"/>
      <c r="K215" s="65">
        <v>7.8</v>
      </c>
      <c r="L215" s="438"/>
      <c r="M215" s="65"/>
      <c r="N215" s="438"/>
      <c r="O215" s="163"/>
      <c r="P215" s="437"/>
      <c r="Q215" s="111">
        <f>SUM(AI215+BA215)</f>
        <v>0</v>
      </c>
      <c r="R215" s="439">
        <f>SUM(AJ215+BB215)</f>
        <v>0</v>
      </c>
      <c r="S215" s="111"/>
      <c r="T215" s="111">
        <f>I215*S215*$T$2/1000</f>
        <v>0</v>
      </c>
      <c r="U215" s="111"/>
      <c r="V215" s="440">
        <f>I215*U215*$V$2/1000</f>
        <v>0</v>
      </c>
      <c r="W215" s="242"/>
      <c r="X215" s="441">
        <f>I215*W215*$X$2/1000</f>
        <v>0</v>
      </c>
      <c r="Y215" s="216">
        <f>SUM(S215+U215+W215)</f>
        <v>0</v>
      </c>
      <c r="Z215" s="440">
        <f>SUM(T215+V215+X215)</f>
        <v>0</v>
      </c>
      <c r="AA215" s="242"/>
      <c r="AB215" s="441">
        <f>K215*AA215*$AB$2/1000</f>
        <v>0</v>
      </c>
      <c r="AC215" s="242"/>
      <c r="AD215" s="440">
        <f>K215*AC215*$AD$2/1000</f>
        <v>0</v>
      </c>
      <c r="AE215" s="242"/>
      <c r="AF215" s="251">
        <f>K215*AE215*$AF$2/1000</f>
        <v>0</v>
      </c>
      <c r="AG215" s="216">
        <f>SUM(AA215+AC215+AE215)</f>
        <v>0</v>
      </c>
      <c r="AH215" s="111">
        <f>SUM(AB215+AD215+AF215)</f>
        <v>0</v>
      </c>
      <c r="AI215" s="111">
        <f>SUM(Y215+AG215)</f>
        <v>0</v>
      </c>
      <c r="AJ215" s="440">
        <f>SUM(Z215,AH215)</f>
        <v>0</v>
      </c>
      <c r="AK215" s="242"/>
      <c r="AL215" s="440">
        <f>M215*AK215*$AL$2/1000</f>
        <v>0</v>
      </c>
      <c r="AM215" s="442"/>
      <c r="AN215" s="440">
        <f>M215*AM215*$AN$2/1000</f>
        <v>0</v>
      </c>
      <c r="AO215" s="242"/>
      <c r="AP215" s="441">
        <f>M215*AO215*$AP$2/1000</f>
        <v>0</v>
      </c>
      <c r="AQ215" s="216">
        <f>SUM(AK215+AM215+AO215)</f>
        <v>0</v>
      </c>
      <c r="AR215" s="111">
        <f>SUM(AL215+AN215+AP215)</f>
        <v>0</v>
      </c>
      <c r="AS215" s="111"/>
      <c r="AT215" s="440">
        <f>O215*AS215*$AT$2/1000</f>
        <v>0</v>
      </c>
      <c r="AU215" s="242"/>
      <c r="AV215" s="440">
        <f>O215*AU215*$AV$2/1000</f>
        <v>0</v>
      </c>
      <c r="AW215" s="242"/>
      <c r="AX215" s="441">
        <f>O215*AW215*$AX$2/1000</f>
        <v>0</v>
      </c>
      <c r="AY215" s="216">
        <f>SUM(AS215+AU215+AW215)</f>
        <v>0</v>
      </c>
      <c r="AZ215" s="111">
        <f>SUM(AT215+AV215+AX215)</f>
        <v>0</v>
      </c>
      <c r="BA215" s="111">
        <f>SUM(AQ215+AY215)</f>
        <v>0</v>
      </c>
      <c r="BB215" s="111">
        <f>SUM(AR215,AZ215)</f>
        <v>0</v>
      </c>
    </row>
    <row r="216" spans="1:54" hidden="1">
      <c r="A216" s="612">
        <v>172</v>
      </c>
      <c r="B216" s="30"/>
      <c r="C216" s="44" t="s">
        <v>138</v>
      </c>
      <c r="D216" s="60"/>
      <c r="E216" s="398"/>
      <c r="F216" s="32"/>
      <c r="G216" s="45"/>
      <c r="H216" s="315"/>
      <c r="I216" s="34"/>
      <c r="J216" s="114"/>
      <c r="K216" s="34"/>
      <c r="L216" s="34"/>
      <c r="M216" s="34"/>
      <c r="N216" s="34"/>
      <c r="O216" s="159"/>
      <c r="P216" s="114"/>
      <c r="Q216" s="135">
        <f>SUM(Q215)</f>
        <v>0</v>
      </c>
      <c r="R216" s="135">
        <f t="shared" ref="R216:BB216" si="1524">SUM(R215)</f>
        <v>0</v>
      </c>
      <c r="S216" s="135">
        <f t="shared" si="1524"/>
        <v>0</v>
      </c>
      <c r="T216" s="135">
        <f t="shared" si="1524"/>
        <v>0</v>
      </c>
      <c r="U216" s="135">
        <f t="shared" si="1524"/>
        <v>0</v>
      </c>
      <c r="V216" s="135">
        <f t="shared" si="1524"/>
        <v>0</v>
      </c>
      <c r="W216" s="135">
        <f t="shared" si="1524"/>
        <v>0</v>
      </c>
      <c r="X216" s="135">
        <f t="shared" si="1524"/>
        <v>0</v>
      </c>
      <c r="Y216" s="135">
        <f t="shared" si="1524"/>
        <v>0</v>
      </c>
      <c r="Z216" s="135">
        <f t="shared" si="1524"/>
        <v>0</v>
      </c>
      <c r="AA216" s="135">
        <f t="shared" si="1524"/>
        <v>0</v>
      </c>
      <c r="AB216" s="135">
        <f t="shared" si="1524"/>
        <v>0</v>
      </c>
      <c r="AC216" s="135">
        <f t="shared" si="1524"/>
        <v>0</v>
      </c>
      <c r="AD216" s="135">
        <f t="shared" si="1524"/>
        <v>0</v>
      </c>
      <c r="AE216" s="135">
        <f t="shared" si="1524"/>
        <v>0</v>
      </c>
      <c r="AF216" s="146">
        <f t="shared" si="1524"/>
        <v>0</v>
      </c>
      <c r="AG216" s="135">
        <f t="shared" si="1524"/>
        <v>0</v>
      </c>
      <c r="AH216" s="135">
        <f t="shared" si="1524"/>
        <v>0</v>
      </c>
      <c r="AI216" s="135">
        <f t="shared" si="1524"/>
        <v>0</v>
      </c>
      <c r="AJ216" s="135">
        <f t="shared" si="1524"/>
        <v>0</v>
      </c>
      <c r="AK216" s="135">
        <f t="shared" si="1524"/>
        <v>0</v>
      </c>
      <c r="AL216" s="135">
        <f t="shared" si="1524"/>
        <v>0</v>
      </c>
      <c r="AM216" s="135">
        <f t="shared" si="1524"/>
        <v>0</v>
      </c>
      <c r="AN216" s="135">
        <f t="shared" si="1524"/>
        <v>0</v>
      </c>
      <c r="AO216" s="135">
        <f t="shared" si="1524"/>
        <v>0</v>
      </c>
      <c r="AP216" s="135">
        <f t="shared" si="1524"/>
        <v>0</v>
      </c>
      <c r="AQ216" s="135">
        <f t="shared" si="1524"/>
        <v>0</v>
      </c>
      <c r="AR216" s="135">
        <f t="shared" si="1524"/>
        <v>0</v>
      </c>
      <c r="AS216" s="135">
        <f t="shared" si="1524"/>
        <v>0</v>
      </c>
      <c r="AT216" s="135">
        <f t="shared" si="1524"/>
        <v>0</v>
      </c>
      <c r="AU216" s="135">
        <f t="shared" si="1524"/>
        <v>0</v>
      </c>
      <c r="AV216" s="135">
        <f t="shared" si="1524"/>
        <v>0</v>
      </c>
      <c r="AW216" s="135">
        <f t="shared" si="1524"/>
        <v>0</v>
      </c>
      <c r="AX216" s="135">
        <f t="shared" si="1524"/>
        <v>0</v>
      </c>
      <c r="AY216" s="135">
        <f t="shared" si="1524"/>
        <v>0</v>
      </c>
      <c r="AZ216" s="135">
        <f t="shared" si="1524"/>
        <v>0</v>
      </c>
      <c r="BA216" s="135">
        <f t="shared" si="1524"/>
        <v>0</v>
      </c>
      <c r="BB216" s="135">
        <f t="shared" si="1524"/>
        <v>0</v>
      </c>
    </row>
    <row r="217" spans="1:54" hidden="1">
      <c r="A217" s="612">
        <v>173</v>
      </c>
      <c r="B217" s="16"/>
      <c r="C217" s="48" t="s">
        <v>384</v>
      </c>
      <c r="D217" s="48" t="s">
        <v>384</v>
      </c>
      <c r="E217" s="23" t="s">
        <v>545</v>
      </c>
      <c r="F217" s="24" t="s">
        <v>546</v>
      </c>
      <c r="G217" s="104" t="s">
        <v>1170</v>
      </c>
      <c r="H217" s="316" t="s">
        <v>378</v>
      </c>
      <c r="I217" s="63">
        <v>3.7</v>
      </c>
      <c r="J217" s="115"/>
      <c r="K217" s="554">
        <v>3.7</v>
      </c>
      <c r="L217" s="183"/>
      <c r="M217" s="63"/>
      <c r="N217" s="183"/>
      <c r="O217" s="162"/>
      <c r="P217" s="115"/>
      <c r="Q217" s="136">
        <f>SUM(AI217+BA217)</f>
        <v>0</v>
      </c>
      <c r="R217" s="421">
        <f>SUM(AJ217+BB217)</f>
        <v>0</v>
      </c>
      <c r="S217" s="110"/>
      <c r="T217" s="136">
        <f>I217*S217*$T$2/1000</f>
        <v>0</v>
      </c>
      <c r="U217" s="110"/>
      <c r="V217" s="235">
        <f t="shared" ref="V217:V220" si="1525">I217*U217*$V$2/1000</f>
        <v>0</v>
      </c>
      <c r="W217" s="228"/>
      <c r="X217" s="227">
        <f>I217*W217*$X$2/1000</f>
        <v>0</v>
      </c>
      <c r="Y217" s="216">
        <f>SUM(S217+U217+W217)</f>
        <v>0</v>
      </c>
      <c r="Z217" s="235">
        <f>SUM(T217+V217+X217)</f>
        <v>0</v>
      </c>
      <c r="AA217" s="228"/>
      <c r="AB217" s="235">
        <f>K217*AA217*$AB$2/1000</f>
        <v>0</v>
      </c>
      <c r="AC217" s="228"/>
      <c r="AD217" s="235">
        <f>K217*AC217*$AD$2/1000</f>
        <v>0</v>
      </c>
      <c r="AE217" s="228"/>
      <c r="AF217" s="235">
        <f>K217*AE217*$AF$2/1000</f>
        <v>0</v>
      </c>
      <c r="AG217" s="209">
        <f>SUM(AA217+AC217+AE217)</f>
        <v>0</v>
      </c>
      <c r="AH217" s="109">
        <f>SUM(AB217+AD217+AF217)</f>
        <v>0</v>
      </c>
      <c r="AI217" s="136">
        <f>SUM(Y217+AG217)</f>
        <v>0</v>
      </c>
      <c r="AJ217" s="235">
        <f>SUM(Z217,AH217)</f>
        <v>0</v>
      </c>
      <c r="AK217" s="228"/>
      <c r="AL217" s="201">
        <f>M217*AK217*$AL$2/1000</f>
        <v>0</v>
      </c>
      <c r="AM217" s="281"/>
      <c r="AN217" s="201">
        <f>M217*AM217*$AN$2/1000</f>
        <v>0</v>
      </c>
      <c r="AO217" s="228"/>
      <c r="AP217" s="237">
        <f>M217*AO217*$AP$2/1000</f>
        <v>0</v>
      </c>
      <c r="AQ217" s="214">
        <f t="shared" ref="AQ217:AR219" si="1526">SUM(AK217+AM217+AO217)</f>
        <v>0</v>
      </c>
      <c r="AR217" s="108">
        <f t="shared" si="1526"/>
        <v>0</v>
      </c>
      <c r="AS217" s="110"/>
      <c r="AT217" s="201">
        <f>O217*AS217*$AT$2/1000</f>
        <v>0</v>
      </c>
      <c r="AU217" s="352"/>
      <c r="AV217" s="201">
        <f>O217*AU217*$AV$2/1000</f>
        <v>0</v>
      </c>
      <c r="AW217" s="352"/>
      <c r="AX217" s="237">
        <f>O217*AW217*$AX$2/1000</f>
        <v>0</v>
      </c>
      <c r="AY217" s="214">
        <f t="shared" ref="AY217:AZ220" si="1527">SUM(AS217+AU217+AW217)</f>
        <v>0</v>
      </c>
      <c r="AZ217" s="111">
        <f t="shared" si="1527"/>
        <v>0</v>
      </c>
      <c r="BA217" s="111">
        <f>SUM(AQ217+AY217)</f>
        <v>0</v>
      </c>
      <c r="BB217" s="111">
        <f>SUM(AR217,AZ217)</f>
        <v>0</v>
      </c>
    </row>
    <row r="218" spans="1:54" s="344" customFormat="1" hidden="1">
      <c r="A218" s="612">
        <v>174</v>
      </c>
      <c r="B218" s="16"/>
      <c r="C218" s="48"/>
      <c r="D218" s="48"/>
      <c r="E218" s="23" t="s">
        <v>777</v>
      </c>
      <c r="F218" s="24" t="s">
        <v>778</v>
      </c>
      <c r="G218" s="104" t="s">
        <v>1171</v>
      </c>
      <c r="H218" s="330" t="s">
        <v>378</v>
      </c>
      <c r="I218" s="63">
        <v>2.9</v>
      </c>
      <c r="J218" s="115"/>
      <c r="K218" s="554">
        <v>2.9</v>
      </c>
      <c r="L218" s="183"/>
      <c r="M218" s="63"/>
      <c r="N218" s="183"/>
      <c r="O218" s="162"/>
      <c r="P218" s="115"/>
      <c r="Q218" s="148">
        <f>SUM(AI218+BA218)</f>
        <v>0</v>
      </c>
      <c r="R218" s="427">
        <f>SUM(AJ218+BB218)</f>
        <v>0</v>
      </c>
      <c r="S218" s="349"/>
      <c r="T218" s="136">
        <f>I218*S218*$T$2/1000</f>
        <v>0</v>
      </c>
      <c r="U218" s="349"/>
      <c r="V218" s="235">
        <f t="shared" ref="V218" si="1528">I218*U218*$V$2/1000</f>
        <v>0</v>
      </c>
      <c r="W218" s="352"/>
      <c r="X218" s="227">
        <f>I218*W218*$X$2/1000</f>
        <v>0</v>
      </c>
      <c r="Y218" s="216">
        <f>SUM(S218+U218+W218)</f>
        <v>0</v>
      </c>
      <c r="Z218" s="235">
        <f>SUM(T218+V218+X218)</f>
        <v>0</v>
      </c>
      <c r="AA218" s="352"/>
      <c r="AB218" s="353">
        <f>K218*AA218*$AB$2/1000</f>
        <v>0</v>
      </c>
      <c r="AC218" s="352"/>
      <c r="AD218" s="353">
        <f>K218*AC218*$AD$2/1000</f>
        <v>0</v>
      </c>
      <c r="AE218" s="352"/>
      <c r="AF218" s="353">
        <f>K218*AE218*$AF$2/1000</f>
        <v>0</v>
      </c>
      <c r="AG218" s="209">
        <f>SUM(AA218+AC218+AE218)</f>
        <v>0</v>
      </c>
      <c r="AH218" s="109">
        <f>SUM(AB218+AD218+AF218)</f>
        <v>0</v>
      </c>
      <c r="AI218" s="349">
        <f>SUM(Y218+AG218)</f>
        <v>0</v>
      </c>
      <c r="AJ218" s="353">
        <f>SUM(Z218,AH218)</f>
        <v>0</v>
      </c>
      <c r="AK218" s="352"/>
      <c r="AL218" s="201">
        <f>M218*AK218*$AL$2/1000</f>
        <v>0</v>
      </c>
      <c r="AM218" s="354"/>
      <c r="AN218" s="201">
        <f>M218*AM218*$AN$2/1000</f>
        <v>0</v>
      </c>
      <c r="AO218" s="352"/>
      <c r="AP218" s="237">
        <f>M218*AO218*$AP$2/1000</f>
        <v>0</v>
      </c>
      <c r="AQ218" s="214">
        <f t="shared" si="1526"/>
        <v>0</v>
      </c>
      <c r="AR218" s="108">
        <f t="shared" si="1526"/>
        <v>0</v>
      </c>
      <c r="AS218" s="349"/>
      <c r="AT218" s="201">
        <f>O218*AS218*$AT$2/1000</f>
        <v>0</v>
      </c>
      <c r="AU218" s="352"/>
      <c r="AV218" s="201">
        <f>O218*AU218*$AV$2/1000</f>
        <v>0</v>
      </c>
      <c r="AW218" s="352"/>
      <c r="AX218" s="237">
        <f>O218*AW218*$AX$2/1000</f>
        <v>0</v>
      </c>
      <c r="AY218" s="214">
        <f t="shared" ref="AY218" si="1529">SUM(AS218+AU218+AW218)</f>
        <v>0</v>
      </c>
      <c r="AZ218" s="111">
        <f t="shared" ref="AZ218" si="1530">SUM(AT218+AV218+AX218)</f>
        <v>0</v>
      </c>
      <c r="BA218" s="111">
        <f>SUM(AQ218+AY218)</f>
        <v>0</v>
      </c>
      <c r="BB218" s="111">
        <f>SUM(AR218,AZ218)</f>
        <v>0</v>
      </c>
    </row>
    <row r="219" spans="1:54" hidden="1">
      <c r="A219" s="612">
        <v>175</v>
      </c>
      <c r="B219" s="16"/>
      <c r="C219" s="16"/>
      <c r="D219" s="15"/>
      <c r="E219" s="23" t="s">
        <v>717</v>
      </c>
      <c r="F219" s="24" t="s">
        <v>718</v>
      </c>
      <c r="G219" s="24" t="s">
        <v>1171</v>
      </c>
      <c r="H219" s="355" t="s">
        <v>377</v>
      </c>
      <c r="I219" s="63">
        <v>24.27</v>
      </c>
      <c r="J219" s="115"/>
      <c r="K219" s="554">
        <v>24.27</v>
      </c>
      <c r="L219" s="183"/>
      <c r="M219" s="63"/>
      <c r="N219" s="183"/>
      <c r="O219" s="162"/>
      <c r="P219" s="115"/>
      <c r="Q219" s="349">
        <f>SUM(AI219+BA219)</f>
        <v>0</v>
      </c>
      <c r="R219" s="417">
        <f t="shared" ref="R219" si="1531">SUM(AJ219+BB219)</f>
        <v>0</v>
      </c>
      <c r="S219" s="110"/>
      <c r="T219" s="349">
        <f t="shared" ref="T219:T220" si="1532">I219*S219*$T$2/1000</f>
        <v>0</v>
      </c>
      <c r="U219" s="110"/>
      <c r="V219" s="353">
        <f t="shared" si="1525"/>
        <v>0</v>
      </c>
      <c r="W219" s="228"/>
      <c r="X219" s="227">
        <f t="shared" ref="X219:X220" si="1533">I219*W219*$X$2/1000</f>
        <v>0</v>
      </c>
      <c r="Y219" s="212"/>
      <c r="Z219" s="353">
        <f t="shared" ref="Z219" si="1534">SUM(T219+V219+X219)</f>
        <v>0</v>
      </c>
      <c r="AA219" s="228"/>
      <c r="AB219" s="353">
        <f>K219*AA219*$AB$2/1000</f>
        <v>0</v>
      </c>
      <c r="AC219" s="228"/>
      <c r="AD219" s="353">
        <f>K219*AC219*$AD$2/1000</f>
        <v>0</v>
      </c>
      <c r="AE219" s="228"/>
      <c r="AF219" s="353">
        <f>M219*AE219*$AF$2/1000</f>
        <v>0</v>
      </c>
      <c r="AG219" s="209">
        <f>SUM(AA219+AC219+AE219)</f>
        <v>0</v>
      </c>
      <c r="AH219" s="109">
        <f t="shared" ref="AH219:AH220" si="1535">SUM(AB219+AD219+AF219)</f>
        <v>0</v>
      </c>
      <c r="AI219" s="349">
        <f t="shared" ref="AI219:AI220" si="1536">SUM(Y219+AG219)</f>
        <v>0</v>
      </c>
      <c r="AJ219" s="353">
        <f t="shared" ref="AJ219:AJ220" si="1537">SUM(Z219,AH219)</f>
        <v>0</v>
      </c>
      <c r="AK219" s="228"/>
      <c r="AL219" s="201">
        <f t="shared" ref="AL219" si="1538">M219*AK219*$AL$2/1000</f>
        <v>0</v>
      </c>
      <c r="AM219" s="281"/>
      <c r="AN219" s="201">
        <f t="shared" ref="AN219:AN220" si="1539">M219*AM219*$AN$2/1000</f>
        <v>0</v>
      </c>
      <c r="AO219" s="228"/>
      <c r="AP219" s="237">
        <f t="shared" ref="AP219" si="1540">M219*AO219*$AP$2/1000</f>
        <v>0</v>
      </c>
      <c r="AQ219" s="214">
        <f t="shared" si="1526"/>
        <v>0</v>
      </c>
      <c r="AR219" s="108">
        <f t="shared" si="1526"/>
        <v>0</v>
      </c>
      <c r="AS219" s="110"/>
      <c r="AT219" s="201">
        <f t="shared" ref="AT219:AT220" si="1541">O219*AS219*$AT$2/1000</f>
        <v>0</v>
      </c>
      <c r="AU219" s="352"/>
      <c r="AV219" s="201">
        <f>O219*AU219*$AV$2/1000</f>
        <v>0</v>
      </c>
      <c r="AW219" s="352"/>
      <c r="AX219" s="237">
        <f>O219*AW219*$AX$2/1000</f>
        <v>0</v>
      </c>
      <c r="AY219" s="214">
        <f t="shared" si="1527"/>
        <v>0</v>
      </c>
      <c r="AZ219" s="111">
        <f t="shared" si="1527"/>
        <v>0</v>
      </c>
      <c r="BA219" s="111">
        <f>SUM(AQ219+AY219)</f>
        <v>0</v>
      </c>
      <c r="BB219" s="111">
        <f t="shared" ref="BB219:BB220" si="1542">SUM(AR219,AZ219)</f>
        <v>0</v>
      </c>
    </row>
    <row r="220" spans="1:54" hidden="1">
      <c r="A220" s="612">
        <v>176</v>
      </c>
      <c r="B220" s="16"/>
      <c r="C220" s="48"/>
      <c r="D220" s="95"/>
      <c r="E220" s="59"/>
      <c r="F220" s="41"/>
      <c r="G220" s="41"/>
      <c r="H220" s="317"/>
      <c r="I220" s="66"/>
      <c r="J220" s="121"/>
      <c r="K220" s="66"/>
      <c r="L220" s="187"/>
      <c r="M220" s="66"/>
      <c r="N220" s="187"/>
      <c r="O220" s="164"/>
      <c r="P220" s="121"/>
      <c r="Q220" s="264">
        <f t="shared" ref="Q220" si="1543">SUM(AI220+BA220)</f>
        <v>0</v>
      </c>
      <c r="R220" s="422">
        <f>SUM(AJ220+BB220)</f>
        <v>0</v>
      </c>
      <c r="S220" s="108"/>
      <c r="T220" s="264">
        <f t="shared" si="1532"/>
        <v>0</v>
      </c>
      <c r="U220" s="108"/>
      <c r="V220" s="265">
        <f t="shared" si="1525"/>
        <v>0</v>
      </c>
      <c r="W220" s="236"/>
      <c r="X220" s="446">
        <f t="shared" si="1533"/>
        <v>0</v>
      </c>
      <c r="Y220" s="214"/>
      <c r="Z220" s="265">
        <f>SUM(T220+V220+X220)</f>
        <v>0</v>
      </c>
      <c r="AA220" s="236"/>
      <c r="AB220" s="450">
        <f>K220*AA220*$AB$2/1000</f>
        <v>0</v>
      </c>
      <c r="AC220" s="236"/>
      <c r="AD220" s="265">
        <f>K220*AC220*$AD$2/1000</f>
        <v>0</v>
      </c>
      <c r="AE220" s="236"/>
      <c r="AF220" s="450">
        <f>M220*AE220*$AF$2/1000</f>
        <v>0</v>
      </c>
      <c r="AG220" s="519">
        <f>SUM(AA220+AC220+AE220)</f>
        <v>0</v>
      </c>
      <c r="AH220" s="506">
        <f t="shared" si="1535"/>
        <v>0</v>
      </c>
      <c r="AI220" s="264">
        <f t="shared" si="1536"/>
        <v>0</v>
      </c>
      <c r="AJ220" s="265">
        <f t="shared" si="1537"/>
        <v>0</v>
      </c>
      <c r="AK220" s="236"/>
      <c r="AL220" s="201">
        <f>M220*AK220*$AL$2/1000</f>
        <v>0</v>
      </c>
      <c r="AM220" s="285"/>
      <c r="AN220" s="201">
        <f t="shared" si="1539"/>
        <v>0</v>
      </c>
      <c r="AO220" s="236"/>
      <c r="AP220" s="237">
        <f>M220*AO220*$AP$2/1000</f>
        <v>0</v>
      </c>
      <c r="AQ220" s="214">
        <f t="shared" ref="AQ220" si="1544">SUM(AK220+AM220+AO220)</f>
        <v>0</v>
      </c>
      <c r="AR220" s="108">
        <f>SUM(AL220+AN220+AP220)</f>
        <v>0</v>
      </c>
      <c r="AS220" s="108"/>
      <c r="AT220" s="201">
        <f t="shared" si="1541"/>
        <v>0</v>
      </c>
      <c r="AU220" s="236"/>
      <c r="AV220" s="201">
        <f t="shared" ref="AV220" si="1545">O220*AU220*$AV$2/1000</f>
        <v>0</v>
      </c>
      <c r="AW220" s="236"/>
      <c r="AX220" s="237">
        <f>O220*AW220*$AX$2/1000</f>
        <v>0</v>
      </c>
      <c r="AY220" s="214">
        <f t="shared" si="1527"/>
        <v>0</v>
      </c>
      <c r="AZ220" s="111">
        <f t="shared" si="1527"/>
        <v>0</v>
      </c>
      <c r="BA220" s="111">
        <f t="shared" ref="BA220" si="1546">SUM(AQ220+AY220)</f>
        <v>0</v>
      </c>
      <c r="BB220" s="111">
        <f t="shared" si="1542"/>
        <v>0</v>
      </c>
    </row>
    <row r="221" spans="1:54" hidden="1">
      <c r="A221" s="612">
        <v>177</v>
      </c>
      <c r="B221" s="30"/>
      <c r="C221" s="31" t="s">
        <v>138</v>
      </c>
      <c r="D221" s="32"/>
      <c r="E221" s="32"/>
      <c r="F221" s="32"/>
      <c r="G221" s="32"/>
      <c r="H221" s="315"/>
      <c r="I221" s="33"/>
      <c r="J221" s="116"/>
      <c r="K221" s="33"/>
      <c r="L221" s="33"/>
      <c r="M221" s="33"/>
      <c r="N221" s="33"/>
      <c r="O221" s="158"/>
      <c r="P221" s="116"/>
      <c r="Q221" s="135">
        <f>SUM(Q217:Q220)</f>
        <v>0</v>
      </c>
      <c r="R221" s="135">
        <f>SUM(R217:R220)</f>
        <v>0</v>
      </c>
      <c r="S221" s="135">
        <f t="shared" ref="S221:BB221" si="1547">SUM(S217:S220)</f>
        <v>0</v>
      </c>
      <c r="T221" s="135">
        <f t="shared" si="1547"/>
        <v>0</v>
      </c>
      <c r="U221" s="135">
        <f t="shared" si="1547"/>
        <v>0</v>
      </c>
      <c r="V221" s="135">
        <f t="shared" si="1547"/>
        <v>0</v>
      </c>
      <c r="W221" s="135">
        <f t="shared" si="1547"/>
        <v>0</v>
      </c>
      <c r="X221" s="135">
        <f t="shared" si="1547"/>
        <v>0</v>
      </c>
      <c r="Y221" s="135">
        <f>SUM(Y217:Y220)</f>
        <v>0</v>
      </c>
      <c r="Z221" s="135">
        <f t="shared" si="1547"/>
        <v>0</v>
      </c>
      <c r="AA221" s="135">
        <f>SUM(AA217:AA220)</f>
        <v>0</v>
      </c>
      <c r="AB221" s="135">
        <f t="shared" si="1547"/>
        <v>0</v>
      </c>
      <c r="AC221" s="135">
        <f t="shared" si="1547"/>
        <v>0</v>
      </c>
      <c r="AD221" s="135">
        <f t="shared" si="1547"/>
        <v>0</v>
      </c>
      <c r="AE221" s="135">
        <f t="shared" si="1547"/>
        <v>0</v>
      </c>
      <c r="AF221" s="135">
        <f t="shared" si="1547"/>
        <v>0</v>
      </c>
      <c r="AG221" s="142">
        <f t="shared" si="1547"/>
        <v>0</v>
      </c>
      <c r="AH221" s="142">
        <f>SUM(AH217:AH220)</f>
        <v>0</v>
      </c>
      <c r="AI221" s="135">
        <f t="shared" si="1547"/>
        <v>0</v>
      </c>
      <c r="AJ221" s="135">
        <f t="shared" si="1547"/>
        <v>0</v>
      </c>
      <c r="AK221" s="135">
        <f t="shared" si="1547"/>
        <v>0</v>
      </c>
      <c r="AL221" s="135">
        <f t="shared" si="1547"/>
        <v>0</v>
      </c>
      <c r="AM221" s="135">
        <f t="shared" si="1547"/>
        <v>0</v>
      </c>
      <c r="AN221" s="135">
        <f t="shared" si="1547"/>
        <v>0</v>
      </c>
      <c r="AO221" s="135">
        <f t="shared" si="1547"/>
        <v>0</v>
      </c>
      <c r="AP221" s="135">
        <f t="shared" si="1547"/>
        <v>0</v>
      </c>
      <c r="AQ221" s="135">
        <f t="shared" si="1547"/>
        <v>0</v>
      </c>
      <c r="AR221" s="135">
        <f t="shared" si="1547"/>
        <v>0</v>
      </c>
      <c r="AS221" s="135">
        <f t="shared" si="1547"/>
        <v>0</v>
      </c>
      <c r="AT221" s="135">
        <f t="shared" si="1547"/>
        <v>0</v>
      </c>
      <c r="AU221" s="135">
        <f t="shared" si="1547"/>
        <v>0</v>
      </c>
      <c r="AV221" s="135">
        <f t="shared" si="1547"/>
        <v>0</v>
      </c>
      <c r="AW221" s="135">
        <f>SUM(AW217:AW220)</f>
        <v>0</v>
      </c>
      <c r="AX221" s="135">
        <f t="shared" si="1547"/>
        <v>0</v>
      </c>
      <c r="AY221" s="135">
        <f t="shared" si="1547"/>
        <v>0</v>
      </c>
      <c r="AZ221" s="135">
        <f t="shared" si="1547"/>
        <v>0</v>
      </c>
      <c r="BA221" s="135">
        <f t="shared" si="1547"/>
        <v>0</v>
      </c>
      <c r="BB221" s="135">
        <f t="shared" si="1547"/>
        <v>0</v>
      </c>
    </row>
    <row r="222" spans="1:54">
      <c r="A222" s="612">
        <v>178</v>
      </c>
      <c r="B222" s="67" t="s">
        <v>161</v>
      </c>
      <c r="C222" s="68"/>
      <c r="D222" s="68"/>
      <c r="E222" s="68"/>
      <c r="F222" s="68"/>
      <c r="G222" s="68"/>
      <c r="H222" s="324"/>
      <c r="I222" s="69"/>
      <c r="J222" s="117"/>
      <c r="K222" s="69"/>
      <c r="L222" s="69"/>
      <c r="M222" s="69"/>
      <c r="N222" s="69"/>
      <c r="O222" s="165"/>
      <c r="P222" s="117"/>
      <c r="Q222" s="143">
        <f t="shared" ref="Q222:BB222" si="1548">SUM(Q221,Q214,Q127,Q29,Q216)</f>
        <v>5170.527</v>
      </c>
      <c r="R222" s="143">
        <f t="shared" si="1548"/>
        <v>59795.650737061689</v>
      </c>
      <c r="S222" s="143">
        <f t="shared" si="1548"/>
        <v>448.21500000000003</v>
      </c>
      <c r="T222" s="143">
        <f t="shared" si="1548"/>
        <v>4872.3629909058009</v>
      </c>
      <c r="U222" s="143">
        <f t="shared" si="1548"/>
        <v>545.67999999999995</v>
      </c>
      <c r="V222" s="143">
        <f t="shared" si="1548"/>
        <v>4986.8908076952002</v>
      </c>
      <c r="W222" s="143">
        <f t="shared" si="1548"/>
        <v>532.68299999999999</v>
      </c>
      <c r="X222" s="143">
        <f t="shared" si="1548"/>
        <v>5375.9371554257996</v>
      </c>
      <c r="Y222" s="143">
        <f t="shared" si="1548"/>
        <v>1526.578</v>
      </c>
      <c r="Z222" s="143">
        <f t="shared" si="1548"/>
        <v>15235.190954026801</v>
      </c>
      <c r="AA222" s="143">
        <f t="shared" si="1548"/>
        <v>538.86699999999996</v>
      </c>
      <c r="AB222" s="143">
        <f t="shared" si="1548"/>
        <v>5695.0469391296001</v>
      </c>
      <c r="AC222" s="143">
        <f t="shared" si="1548"/>
        <v>365.61</v>
      </c>
      <c r="AD222" s="143">
        <f t="shared" si="1548"/>
        <v>4814.847994852099</v>
      </c>
      <c r="AE222" s="143">
        <f t="shared" si="1548"/>
        <v>314.51899999999995</v>
      </c>
      <c r="AF222" s="143">
        <f t="shared" si="1548"/>
        <v>4754.8703904902995</v>
      </c>
      <c r="AG222" s="143">
        <f t="shared" si="1548"/>
        <v>1218.9960000000001</v>
      </c>
      <c r="AH222" s="143">
        <f t="shared" si="1548"/>
        <v>15264.765324471999</v>
      </c>
      <c r="AI222" s="143">
        <f t="shared" si="1548"/>
        <v>2745.5739999999996</v>
      </c>
      <c r="AJ222" s="143">
        <f t="shared" si="1548"/>
        <v>30499.956278498801</v>
      </c>
      <c r="AK222" s="143">
        <f t="shared" si="1548"/>
        <v>397.06499999999994</v>
      </c>
      <c r="AL222" s="143">
        <f t="shared" si="1548"/>
        <v>5204.7966403313994</v>
      </c>
      <c r="AM222" s="143">
        <f t="shared" si="1548"/>
        <v>429.71600000000001</v>
      </c>
      <c r="AN222" s="143">
        <f t="shared" si="1548"/>
        <v>5512.7746808820002</v>
      </c>
      <c r="AO222" s="143">
        <f t="shared" si="1548"/>
        <v>374.411</v>
      </c>
      <c r="AP222" s="143">
        <f t="shared" si="1548"/>
        <v>4295.493883512001</v>
      </c>
      <c r="AQ222" s="143">
        <f t="shared" si="1548"/>
        <v>1201.192</v>
      </c>
      <c r="AR222" s="143">
        <f t="shared" si="1548"/>
        <v>15013.065204725401</v>
      </c>
      <c r="AS222" s="143">
        <f t="shared" si="1548"/>
        <v>282.94500000000005</v>
      </c>
      <c r="AT222" s="143">
        <f t="shared" si="1548"/>
        <v>2944.1164102402004</v>
      </c>
      <c r="AU222" s="143">
        <f t="shared" si="1548"/>
        <v>378.61199999999997</v>
      </c>
      <c r="AV222" s="143">
        <f t="shared" si="1548"/>
        <v>4145.3609319616999</v>
      </c>
      <c r="AW222" s="143">
        <f t="shared" si="1548"/>
        <v>562.20400000000006</v>
      </c>
      <c r="AX222" s="143">
        <f t="shared" si="1548"/>
        <v>7193.1519116355994</v>
      </c>
      <c r="AY222" s="143">
        <f t="shared" si="1548"/>
        <v>1223.7610000000002</v>
      </c>
      <c r="AZ222" s="143">
        <f t="shared" si="1548"/>
        <v>14282.6292538375</v>
      </c>
      <c r="BA222" s="143">
        <f t="shared" si="1548"/>
        <v>2424.9529999999995</v>
      </c>
      <c r="BB222" s="143">
        <f t="shared" si="1548"/>
        <v>29295.694458562899</v>
      </c>
    </row>
    <row r="223" spans="1:54">
      <c r="A223" s="612">
        <v>179</v>
      </c>
      <c r="B223" s="558" t="s">
        <v>162</v>
      </c>
      <c r="C223" s="558" t="s">
        <v>34</v>
      </c>
      <c r="D223" s="558" t="s">
        <v>15</v>
      </c>
      <c r="E223" s="23" t="s">
        <v>163</v>
      </c>
      <c r="F223" s="24" t="s">
        <v>36</v>
      </c>
      <c r="G223" s="24" t="s">
        <v>1169</v>
      </c>
      <c r="H223" s="309" t="s">
        <v>378</v>
      </c>
      <c r="I223" s="554">
        <v>2.63</v>
      </c>
      <c r="J223" s="115"/>
      <c r="K223" s="554">
        <v>2.63</v>
      </c>
      <c r="L223" s="183"/>
      <c r="M223" s="554">
        <v>2.63</v>
      </c>
      <c r="N223" s="183"/>
      <c r="O223" s="554">
        <v>2.63</v>
      </c>
      <c r="P223" s="115"/>
      <c r="Q223" s="110">
        <f t="shared" ref="Q223:Q225" si="1549">SUM(AI223+BA223)</f>
        <v>0</v>
      </c>
      <c r="R223" s="417">
        <f t="shared" ref="R223:R225" si="1550">SUM(AJ223+BB223)</f>
        <v>0</v>
      </c>
      <c r="S223" s="110"/>
      <c r="T223" s="110">
        <f t="shared" ref="T223:T307" si="1551">I223*S223*$T$2/1000</f>
        <v>0</v>
      </c>
      <c r="U223" s="110"/>
      <c r="V223" s="197">
        <f t="shared" ref="V223:V307" si="1552">I223*U223*$V$2/1000</f>
        <v>0</v>
      </c>
      <c r="W223" s="228"/>
      <c r="X223" s="229">
        <f t="shared" ref="X223:X307" si="1553">I223*W223*$X$2/1000</f>
        <v>0</v>
      </c>
      <c r="Y223" s="212">
        <f>SUM(S223+U223+W223)</f>
        <v>0</v>
      </c>
      <c r="Z223" s="197">
        <f t="shared" ref="Z223:Z226" si="1554">SUM(T223+V223+X223)</f>
        <v>0</v>
      </c>
      <c r="AA223" s="228"/>
      <c r="AB223" s="229">
        <f t="shared" ref="AB223:AB307" si="1555">K223*AA223*$AB$2/1000</f>
        <v>0</v>
      </c>
      <c r="AC223" s="228"/>
      <c r="AD223" s="197">
        <f t="shared" ref="AD223:AD307" si="1556">K223*AC223*$AD$2/1000</f>
        <v>0</v>
      </c>
      <c r="AE223" s="228"/>
      <c r="AF223" s="226">
        <f>K223*AE223*$AF$2/1000</f>
        <v>0</v>
      </c>
      <c r="AG223" s="212">
        <f t="shared" ref="AG223:AG226" si="1557">SUM(AA223+AC223+AE223)</f>
        <v>0</v>
      </c>
      <c r="AH223" s="110">
        <f t="shared" ref="AH223:AH226" si="1558">SUM(AB223+AD223+AF223)</f>
        <v>0</v>
      </c>
      <c r="AI223" s="110">
        <f>SUM(Y223+AG223)</f>
        <v>0</v>
      </c>
      <c r="AJ223" s="197">
        <f t="shared" ref="AJ223:AJ226" si="1559">SUM(Z223,AH223)</f>
        <v>0</v>
      </c>
      <c r="AK223" s="228"/>
      <c r="AL223" s="197">
        <f>M223*AK223*$AL$2/1000</f>
        <v>0</v>
      </c>
      <c r="AM223" s="281"/>
      <c r="AN223" s="197">
        <f t="shared" ref="AN223:AN226" si="1560">M223*AM223*$AN$2/1000</f>
        <v>0</v>
      </c>
      <c r="AO223" s="228"/>
      <c r="AP223" s="229">
        <f>M223*AO223*$AP$2/1000</f>
        <v>0</v>
      </c>
      <c r="AQ223" s="212">
        <f t="shared" ref="AQ223:AQ226" si="1561">SUM(AK223+AM223+AO223)</f>
        <v>0</v>
      </c>
      <c r="AR223" s="110">
        <f t="shared" ref="AR223:AR226" si="1562">SUM(AL223+AN223+AP223)</f>
        <v>0</v>
      </c>
      <c r="AS223" s="110"/>
      <c r="AT223" s="350">
        <f t="shared" ref="AT223:AT226" si="1563">O223*AS223*$AT$2/1000</f>
        <v>0</v>
      </c>
      <c r="AU223" s="352"/>
      <c r="AV223" s="350">
        <f t="shared" ref="AV223:AV226" si="1564">O223*AU223*$AV$2/1000</f>
        <v>0</v>
      </c>
      <c r="AW223" s="352"/>
      <c r="AX223" s="353">
        <f t="shared" ref="AX223:AX224" si="1565">O223*AW223*$AX$2/1000</f>
        <v>0</v>
      </c>
      <c r="AY223" s="351">
        <f t="shared" ref="AY223:AY226" si="1566">SUM(AS223+AU223+AW223)</f>
        <v>0</v>
      </c>
      <c r="AZ223" s="110">
        <f t="shared" ref="AZ223:AZ226" si="1567">SUM(AT223+AV223+AX223)</f>
        <v>0</v>
      </c>
      <c r="BA223" s="110">
        <f t="shared" ref="BA223:BA226" si="1568">SUM(AQ223+AY223)</f>
        <v>0</v>
      </c>
      <c r="BB223" s="110">
        <f t="shared" ref="BB223:BB226" si="1569">SUM(AR223,AZ223)</f>
        <v>0</v>
      </c>
    </row>
    <row r="224" spans="1:54">
      <c r="A224" s="612">
        <v>180</v>
      </c>
      <c r="B224" s="557"/>
      <c r="C224" s="557"/>
      <c r="D224" s="557"/>
      <c r="E224" s="553" t="s">
        <v>164</v>
      </c>
      <c r="F224" s="24" t="s">
        <v>61</v>
      </c>
      <c r="G224" s="24" t="s">
        <v>1169</v>
      </c>
      <c r="H224" s="309" t="s">
        <v>378</v>
      </c>
      <c r="I224" s="554">
        <v>2.76</v>
      </c>
      <c r="J224" s="115"/>
      <c r="K224" s="554">
        <v>2.76</v>
      </c>
      <c r="L224" s="183"/>
      <c r="M224" s="554">
        <v>2.76</v>
      </c>
      <c r="N224" s="183"/>
      <c r="O224" s="554">
        <v>2.76</v>
      </c>
      <c r="P224" s="115"/>
      <c r="Q224" s="110">
        <f t="shared" si="1549"/>
        <v>0</v>
      </c>
      <c r="R224" s="417">
        <f t="shared" si="1550"/>
        <v>0</v>
      </c>
      <c r="S224" s="110"/>
      <c r="T224" s="110">
        <f t="shared" si="1551"/>
        <v>0</v>
      </c>
      <c r="U224" s="110"/>
      <c r="V224" s="197">
        <f t="shared" si="1552"/>
        <v>0</v>
      </c>
      <c r="W224" s="228"/>
      <c r="X224" s="229">
        <f t="shared" si="1553"/>
        <v>0</v>
      </c>
      <c r="Y224" s="212">
        <f t="shared" ref="Y224:Y225" si="1570">SUM(S224+U224+W224)</f>
        <v>0</v>
      </c>
      <c r="Z224" s="197">
        <f t="shared" si="1554"/>
        <v>0</v>
      </c>
      <c r="AA224" s="228"/>
      <c r="AB224" s="229">
        <f t="shared" si="1555"/>
        <v>0</v>
      </c>
      <c r="AC224" s="228"/>
      <c r="AD224" s="197">
        <f t="shared" si="1556"/>
        <v>0</v>
      </c>
      <c r="AE224" s="228"/>
      <c r="AF224" s="226">
        <f t="shared" ref="AF224:AF226" si="1571">K224*AE224*$AF$2/1000</f>
        <v>0</v>
      </c>
      <c r="AG224" s="212">
        <f t="shared" si="1557"/>
        <v>0</v>
      </c>
      <c r="AH224" s="110">
        <f t="shared" si="1558"/>
        <v>0</v>
      </c>
      <c r="AI224" s="110">
        <f t="shared" ref="AI224:AI226" si="1572">SUM(Y224+AG224)</f>
        <v>0</v>
      </c>
      <c r="AJ224" s="197">
        <f t="shared" si="1559"/>
        <v>0</v>
      </c>
      <c r="AK224" s="228"/>
      <c r="AL224" s="197">
        <f t="shared" ref="AL224:AL226" si="1573">M224*AK224*$AL$2/1000</f>
        <v>0</v>
      </c>
      <c r="AM224" s="281"/>
      <c r="AN224" s="197">
        <f t="shared" si="1560"/>
        <v>0</v>
      </c>
      <c r="AO224" s="228"/>
      <c r="AP224" s="229">
        <f t="shared" ref="AP224:AP226" si="1574">M224*AO224*$AP$2/1000</f>
        <v>0</v>
      </c>
      <c r="AQ224" s="212">
        <f t="shared" si="1561"/>
        <v>0</v>
      </c>
      <c r="AR224" s="110">
        <f t="shared" si="1562"/>
        <v>0</v>
      </c>
      <c r="AS224" s="110"/>
      <c r="AT224" s="350">
        <f t="shared" si="1563"/>
        <v>0</v>
      </c>
      <c r="AU224" s="352"/>
      <c r="AV224" s="350">
        <f t="shared" si="1564"/>
        <v>0</v>
      </c>
      <c r="AW224" s="352"/>
      <c r="AX224" s="353">
        <f t="shared" si="1565"/>
        <v>0</v>
      </c>
      <c r="AY224" s="351">
        <f t="shared" si="1566"/>
        <v>0</v>
      </c>
      <c r="AZ224" s="110">
        <f t="shared" si="1567"/>
        <v>0</v>
      </c>
      <c r="BA224" s="110">
        <f t="shared" si="1568"/>
        <v>0</v>
      </c>
      <c r="BB224" s="110">
        <f t="shared" si="1569"/>
        <v>0</v>
      </c>
    </row>
    <row r="225" spans="1:54">
      <c r="A225" s="612">
        <v>181</v>
      </c>
      <c r="B225" s="557"/>
      <c r="C225" s="557"/>
      <c r="D225" s="557"/>
      <c r="E225" s="553" t="s">
        <v>145</v>
      </c>
      <c r="F225" s="24" t="s">
        <v>42</v>
      </c>
      <c r="G225" s="24" t="s">
        <v>1169</v>
      </c>
      <c r="H225" s="355" t="s">
        <v>378</v>
      </c>
      <c r="I225" s="554">
        <v>3.29</v>
      </c>
      <c r="J225" s="115"/>
      <c r="K225" s="554">
        <v>3.29</v>
      </c>
      <c r="L225" s="183"/>
      <c r="M225" s="554">
        <v>3.29</v>
      </c>
      <c r="N225" s="183"/>
      <c r="O225" s="554">
        <v>3.29</v>
      </c>
      <c r="P225" s="115"/>
      <c r="Q225" s="349">
        <f t="shared" si="1549"/>
        <v>0</v>
      </c>
      <c r="R225" s="417">
        <f t="shared" si="1550"/>
        <v>0</v>
      </c>
      <c r="S225" s="349"/>
      <c r="T225" s="349">
        <f t="shared" si="1551"/>
        <v>0</v>
      </c>
      <c r="U225" s="349"/>
      <c r="V225" s="350">
        <f t="shared" si="1552"/>
        <v>0</v>
      </c>
      <c r="W225" s="352"/>
      <c r="X225" s="353">
        <f t="shared" si="1553"/>
        <v>0</v>
      </c>
      <c r="Y225" s="351">
        <f t="shared" si="1570"/>
        <v>0</v>
      </c>
      <c r="Z225" s="350">
        <f t="shared" si="1554"/>
        <v>0</v>
      </c>
      <c r="AA225" s="352"/>
      <c r="AB225" s="353">
        <f t="shared" si="1555"/>
        <v>0</v>
      </c>
      <c r="AC225" s="352"/>
      <c r="AD225" s="350">
        <f t="shared" si="1556"/>
        <v>0</v>
      </c>
      <c r="AE225" s="352"/>
      <c r="AF225" s="226">
        <f t="shared" si="1571"/>
        <v>0</v>
      </c>
      <c r="AG225" s="351">
        <f t="shared" si="1557"/>
        <v>0</v>
      </c>
      <c r="AH225" s="349">
        <f t="shared" si="1558"/>
        <v>0</v>
      </c>
      <c r="AI225" s="349">
        <f t="shared" si="1572"/>
        <v>0</v>
      </c>
      <c r="AJ225" s="350">
        <f t="shared" si="1559"/>
        <v>0</v>
      </c>
      <c r="AK225" s="352"/>
      <c r="AL225" s="350">
        <f t="shared" si="1573"/>
        <v>0</v>
      </c>
      <c r="AM225" s="354"/>
      <c r="AN225" s="350">
        <f t="shared" si="1560"/>
        <v>0</v>
      </c>
      <c r="AO225" s="352"/>
      <c r="AP225" s="353">
        <f t="shared" si="1574"/>
        <v>0</v>
      </c>
      <c r="AQ225" s="351">
        <f t="shared" si="1561"/>
        <v>0</v>
      </c>
      <c r="AR225" s="349">
        <f t="shared" si="1562"/>
        <v>0</v>
      </c>
      <c r="AS225" s="349"/>
      <c r="AT225" s="350">
        <f t="shared" si="1563"/>
        <v>0</v>
      </c>
      <c r="AU225" s="352"/>
      <c r="AV225" s="350">
        <f t="shared" si="1564"/>
        <v>0</v>
      </c>
      <c r="AW225" s="352"/>
      <c r="AX225" s="353">
        <f>O225*AW225*$AX$2/1000</f>
        <v>0</v>
      </c>
      <c r="AY225" s="351">
        <f t="shared" si="1566"/>
        <v>0</v>
      </c>
      <c r="AZ225" s="349">
        <f t="shared" si="1567"/>
        <v>0</v>
      </c>
      <c r="BA225" s="349">
        <f t="shared" si="1568"/>
        <v>0</v>
      </c>
      <c r="BB225" s="349">
        <f t="shared" si="1569"/>
        <v>0</v>
      </c>
    </row>
    <row r="226" spans="1:54" s="344" customFormat="1">
      <c r="A226" s="612">
        <v>183</v>
      </c>
      <c r="B226" s="557"/>
      <c r="C226" s="557"/>
      <c r="D226" s="557"/>
      <c r="E226" s="103" t="s">
        <v>984</v>
      </c>
      <c r="F226" s="104" t="s">
        <v>730</v>
      </c>
      <c r="G226" s="530" t="s">
        <v>1169</v>
      </c>
      <c r="H226" s="355" t="s">
        <v>378</v>
      </c>
      <c r="I226" s="554">
        <v>3.25</v>
      </c>
      <c r="J226" s="115"/>
      <c r="K226" s="554">
        <v>3.25</v>
      </c>
      <c r="L226" s="183"/>
      <c r="M226" s="554">
        <v>3.25</v>
      </c>
      <c r="N226" s="183"/>
      <c r="O226" s="554">
        <v>3.25</v>
      </c>
      <c r="P226" s="115"/>
      <c r="Q226" s="349">
        <f t="shared" ref="Q226" si="1575">SUM(AI226+BA226)</f>
        <v>774.048</v>
      </c>
      <c r="R226" s="417">
        <f t="shared" ref="R226" si="1576">SUM(AJ226+BB226)</f>
        <v>3279.1793891999996</v>
      </c>
      <c r="S226" s="349">
        <v>80.256</v>
      </c>
      <c r="T226" s="349">
        <f t="shared" ref="T226" si="1577">I226*S226*$T$2/1000</f>
        <v>324.91581407999996</v>
      </c>
      <c r="U226" s="349">
        <v>69.695999999999998</v>
      </c>
      <c r="V226" s="350">
        <f t="shared" si="1552"/>
        <v>288.62612063999995</v>
      </c>
      <c r="W226" s="352">
        <v>78.144000000000005</v>
      </c>
      <c r="X226" s="353">
        <f t="shared" si="1553"/>
        <v>331.02951024000004</v>
      </c>
      <c r="Y226" s="351">
        <f>SUM(S226+U226+W226)</f>
        <v>228.096</v>
      </c>
      <c r="Z226" s="350">
        <f t="shared" si="1554"/>
        <v>944.57144496000001</v>
      </c>
      <c r="AA226" s="352">
        <v>106.65600000000001</v>
      </c>
      <c r="AB226" s="353">
        <f t="shared" ref="AB226" si="1578">K226*AA226*$AB$2/1000</f>
        <v>458.70505823999997</v>
      </c>
      <c r="AC226" s="352">
        <v>108.768</v>
      </c>
      <c r="AD226" s="350">
        <f t="shared" si="1556"/>
        <v>469.12100663999991</v>
      </c>
      <c r="AE226" s="352">
        <v>74.975999999999999</v>
      </c>
      <c r="AF226" s="226">
        <f t="shared" si="1571"/>
        <v>316.82964455999996</v>
      </c>
      <c r="AG226" s="351">
        <f t="shared" si="1557"/>
        <v>290.39999999999998</v>
      </c>
      <c r="AH226" s="349">
        <f t="shared" si="1558"/>
        <v>1244.6557094399998</v>
      </c>
      <c r="AI226" s="349">
        <f t="shared" si="1572"/>
        <v>518.49599999999998</v>
      </c>
      <c r="AJ226" s="350">
        <f t="shared" si="1559"/>
        <v>2189.2271543999996</v>
      </c>
      <c r="AK226" s="352">
        <v>64.415999999999997</v>
      </c>
      <c r="AL226" s="350">
        <f t="shared" si="1573"/>
        <v>267.72561815999995</v>
      </c>
      <c r="AM226" s="354">
        <v>25.344000000000001</v>
      </c>
      <c r="AN226" s="350">
        <f t="shared" si="1560"/>
        <v>108.95556672000001</v>
      </c>
      <c r="AO226" s="352">
        <v>64.415999999999997</v>
      </c>
      <c r="AP226" s="353">
        <f t="shared" si="1574"/>
        <v>279.23369759999997</v>
      </c>
      <c r="AQ226" s="351">
        <f t="shared" si="1561"/>
        <v>154.17599999999999</v>
      </c>
      <c r="AR226" s="349">
        <f t="shared" si="1562"/>
        <v>655.91488247999996</v>
      </c>
      <c r="AS226" s="349">
        <v>33.792000000000002</v>
      </c>
      <c r="AT226" s="350">
        <f t="shared" si="1563"/>
        <v>148.34037504000003</v>
      </c>
      <c r="AU226" s="352">
        <v>25.344000000000001</v>
      </c>
      <c r="AV226" s="350">
        <f t="shared" si="1564"/>
        <v>107.19453888000002</v>
      </c>
      <c r="AW226" s="352">
        <v>42.24</v>
      </c>
      <c r="AX226" s="353">
        <f t="shared" ref="AX226" si="1579">O226*AW226*$AX$2/1000</f>
        <v>178.50243839999999</v>
      </c>
      <c r="AY226" s="351">
        <f t="shared" si="1566"/>
        <v>101.376</v>
      </c>
      <c r="AZ226" s="349">
        <f t="shared" si="1567"/>
        <v>434.03735232000008</v>
      </c>
      <c r="BA226" s="349">
        <f t="shared" si="1568"/>
        <v>255.55199999999999</v>
      </c>
      <c r="BB226" s="349">
        <f t="shared" si="1569"/>
        <v>1089.9522348</v>
      </c>
    </row>
    <row r="227" spans="1:54" s="344" customFormat="1">
      <c r="A227" s="612">
        <v>184</v>
      </c>
      <c r="B227" s="557"/>
      <c r="C227" s="557"/>
      <c r="D227" s="557"/>
      <c r="E227" s="553" t="s">
        <v>840</v>
      </c>
      <c r="F227" s="530" t="s">
        <v>731</v>
      </c>
      <c r="G227" s="530" t="s">
        <v>1169</v>
      </c>
      <c r="H227" s="355" t="s">
        <v>378</v>
      </c>
      <c r="I227" s="554">
        <v>3.89</v>
      </c>
      <c r="J227" s="115"/>
      <c r="K227" s="554">
        <v>3.89</v>
      </c>
      <c r="L227" s="183"/>
      <c r="M227" s="554">
        <v>3.89</v>
      </c>
      <c r="N227" s="183"/>
      <c r="O227" s="554">
        <v>3.89</v>
      </c>
      <c r="P227" s="115"/>
      <c r="Q227" s="349">
        <f t="shared" ref="Q227:Q233" si="1580">SUM(AI227+BA227)</f>
        <v>503.34799999999996</v>
      </c>
      <c r="R227" s="417">
        <f t="shared" ref="R227:R233" si="1581">SUM(AJ227+BB227)</f>
        <v>2569.1010333596</v>
      </c>
      <c r="S227" s="349"/>
      <c r="T227" s="349">
        <f t="shared" ref="T227:T233" si="1582">I227*S227*$T$2/1000</f>
        <v>0</v>
      </c>
      <c r="U227" s="349">
        <v>38.015999999999998</v>
      </c>
      <c r="V227" s="350">
        <f t="shared" ref="V227:V233" si="1583">I227*U227*$V$2/1000</f>
        <v>188.43450785279998</v>
      </c>
      <c r="W227" s="352">
        <v>16.896000000000001</v>
      </c>
      <c r="X227" s="353">
        <f t="shared" ref="X227:X233" si="1584">I227*W227*$X$2/1000</f>
        <v>85.668510259200019</v>
      </c>
      <c r="Y227" s="351">
        <f>SUM(S227+U227+W227)</f>
        <v>54.911999999999999</v>
      </c>
      <c r="Z227" s="350">
        <f t="shared" ref="Z227:Z233" si="1585">SUM(T227+V227+X227)</f>
        <v>274.10301811199997</v>
      </c>
      <c r="AA227" s="352">
        <v>34.847999999999999</v>
      </c>
      <c r="AB227" s="353">
        <f>K227*AA227*$AB$2/1000</f>
        <v>179.3875653504</v>
      </c>
      <c r="AC227" s="352">
        <v>72.864000000000004</v>
      </c>
      <c r="AD227" s="350">
        <f t="shared" ref="AD227:AD233" si="1586">K227*AC227*$AD$2/1000</f>
        <v>376.15166360640001</v>
      </c>
      <c r="AE227" s="352">
        <v>67.584000000000003</v>
      </c>
      <c r="AF227" s="226">
        <f t="shared" ref="AF227:AF229" si="1587">K227*AE227*$AF$2/1000</f>
        <v>341.83275540480008</v>
      </c>
      <c r="AG227" s="351">
        <f t="shared" ref="AG227:AG233" si="1588">SUM(AA227+AC227+AE227)</f>
        <v>175.29599999999999</v>
      </c>
      <c r="AH227" s="349">
        <f t="shared" ref="AH227:AH233" si="1589">SUM(AB227+AD227+AF227)</f>
        <v>897.37198436160008</v>
      </c>
      <c r="AI227" s="349">
        <f t="shared" ref="AI227:AI229" si="1590">SUM(Y227+AG227)</f>
        <v>230.208</v>
      </c>
      <c r="AJ227" s="350">
        <f t="shared" ref="AJ227:AJ233" si="1591">SUM(Z227,AH227)</f>
        <v>1171.4750024735999</v>
      </c>
      <c r="AK227" s="352">
        <v>50.688000000000002</v>
      </c>
      <c r="AL227" s="350">
        <f t="shared" ref="AL227:AL229" si="1592">M227*AK227*$AL$2/1000</f>
        <v>252.15499330559999</v>
      </c>
      <c r="AM227" s="354">
        <v>16.896000000000001</v>
      </c>
      <c r="AN227" s="350">
        <f t="shared" ref="AN227:AN233" si="1593">M227*AM227*$AN$2/1000</f>
        <v>86.940954777600012</v>
      </c>
      <c r="AO227" s="352">
        <v>46.463999999999999</v>
      </c>
      <c r="AP227" s="353">
        <f t="shared" ref="AP227:AP229" si="1594">M227*AO227*$AP$2/1000</f>
        <v>241.077627648</v>
      </c>
      <c r="AQ227" s="351">
        <f t="shared" ref="AQ227:AQ233" si="1595">SUM(AK227+AM227+AO227)</f>
        <v>114.048</v>
      </c>
      <c r="AR227" s="349">
        <f t="shared" ref="AR227:AR233" si="1596">SUM(AL227+AN227+AP227)</f>
        <v>580.1735757312</v>
      </c>
      <c r="AS227" s="349">
        <v>64.052000000000007</v>
      </c>
      <c r="AT227" s="350">
        <f t="shared" ref="AT227:AT233" si="1597">O227*AS227*$AT$2/1000</f>
        <v>336.54598321880002</v>
      </c>
      <c r="AU227" s="352">
        <v>42.24</v>
      </c>
      <c r="AV227" s="350">
        <f t="shared" ref="AV227:AV233" si="1598">O227*AU227*$AV$2/1000</f>
        <v>213.83936217600004</v>
      </c>
      <c r="AW227" s="352">
        <v>52.8</v>
      </c>
      <c r="AX227" s="353">
        <f t="shared" ref="AX227:AX233" si="1599">O227*AW227*$AX$2/1000</f>
        <v>267.06710975999994</v>
      </c>
      <c r="AY227" s="351">
        <f t="shared" ref="AY227:AY233" si="1600">SUM(AS227+AU227+AW227)</f>
        <v>159.09199999999998</v>
      </c>
      <c r="AZ227" s="349">
        <f t="shared" ref="AZ227:AZ233" si="1601">SUM(AT227+AV227+AX227)</f>
        <v>817.45245515479996</v>
      </c>
      <c r="BA227" s="349">
        <f t="shared" ref="BA227:BA233" si="1602">SUM(AQ227+AY227)</f>
        <v>273.14</v>
      </c>
      <c r="BB227" s="349">
        <f t="shared" ref="BB227:BB233" si="1603">SUM(AR227,AZ227)</f>
        <v>1397.6260308860001</v>
      </c>
    </row>
    <row r="228" spans="1:54" s="344" customFormat="1">
      <c r="B228" s="557"/>
      <c r="C228" s="557"/>
      <c r="D228" s="557"/>
      <c r="E228" s="553" t="s">
        <v>1228</v>
      </c>
      <c r="F228" s="24" t="s">
        <v>1874</v>
      </c>
      <c r="G228" s="530" t="s">
        <v>1169</v>
      </c>
      <c r="H228" s="355" t="s">
        <v>378</v>
      </c>
      <c r="I228" s="554">
        <v>4</v>
      </c>
      <c r="J228" s="115"/>
      <c r="K228" s="554">
        <v>4</v>
      </c>
      <c r="L228" s="183"/>
      <c r="M228" s="554">
        <v>4</v>
      </c>
      <c r="N228" s="183"/>
      <c r="O228" s="554">
        <v>4</v>
      </c>
      <c r="P228" s="115"/>
      <c r="Q228" s="349">
        <f t="shared" ref="Q228" si="1604">SUM(AI228+BA228)</f>
        <v>102.432</v>
      </c>
      <c r="R228" s="417">
        <f t="shared" ref="R228" si="1605">SUM(AJ228+BB228)</f>
        <v>540.66029952000008</v>
      </c>
      <c r="S228" s="349">
        <v>4.2240000000000002</v>
      </c>
      <c r="T228" s="349">
        <f>I228*S228*$T$2/1000</f>
        <v>21.047178240000001</v>
      </c>
      <c r="U228" s="349"/>
      <c r="V228" s="350">
        <f>I228*U228*$V$2/1000</f>
        <v>0</v>
      </c>
      <c r="W228" s="352">
        <v>6.3360000000000003</v>
      </c>
      <c r="X228" s="353">
        <f>I228*W228*$X$2/1000</f>
        <v>33.034129920000005</v>
      </c>
      <c r="Y228" s="351">
        <f t="shared" ref="Y228" si="1606">SUM(S228+U228+W228)</f>
        <v>10.56</v>
      </c>
      <c r="Z228" s="350">
        <f t="shared" ref="Z228" si="1607">SUM(T228+V228+X228)</f>
        <v>54.081308160000006</v>
      </c>
      <c r="AA228" s="352">
        <v>15.84</v>
      </c>
      <c r="AB228" s="353">
        <f>K228*AA228*$AB$2/1000</f>
        <v>83.845555199999993</v>
      </c>
      <c r="AC228" s="352">
        <v>20.064</v>
      </c>
      <c r="AD228" s="350">
        <f>K228*AC228*$AD$2/1000</f>
        <v>106.50693504</v>
      </c>
      <c r="AE228" s="352"/>
      <c r="AF228" s="353">
        <f t="shared" ref="AF228" si="1608">K228*AE228*$AF$2/1000</f>
        <v>0</v>
      </c>
      <c r="AG228" s="351">
        <f t="shared" ref="AG228" si="1609">SUM(AA228+AC228+AE228)</f>
        <v>35.903999999999996</v>
      </c>
      <c r="AH228" s="349">
        <f t="shared" ref="AH228" si="1610">SUM(AB228+AD228+AF228)</f>
        <v>190.35249024000001</v>
      </c>
      <c r="AI228" s="349">
        <f t="shared" ref="AI228" si="1611">SUM(Y228+AG228)</f>
        <v>46.463999999999999</v>
      </c>
      <c r="AJ228" s="350">
        <f t="shared" ref="AJ228" si="1612">SUM(Z228,AH228)</f>
        <v>244.4337984</v>
      </c>
      <c r="AK228" s="352">
        <v>8.4480000000000004</v>
      </c>
      <c r="AL228" s="350">
        <f t="shared" ref="AL228" si="1613">M228*AK228*$AL$2/1000</f>
        <v>43.214223359999998</v>
      </c>
      <c r="AM228" s="354">
        <v>6.3360000000000003</v>
      </c>
      <c r="AN228" s="350">
        <f t="shared" ref="AN228" si="1614">M228*AM228*$AN$2/1000</f>
        <v>33.524789759999997</v>
      </c>
      <c r="AO228" s="352">
        <v>20.064</v>
      </c>
      <c r="AP228" s="353">
        <f t="shared" ref="AP228" si="1615">M228*AO228*$AP$2/1000</f>
        <v>107.04545279999999</v>
      </c>
      <c r="AQ228" s="351">
        <f t="shared" ref="AQ228" si="1616">SUM(AK228+AM228+AO228)</f>
        <v>34.847999999999999</v>
      </c>
      <c r="AR228" s="349">
        <f t="shared" ref="AR228" si="1617">SUM(AL228+AN228+AP228)</f>
        <v>183.78446592</v>
      </c>
      <c r="AS228" s="349">
        <v>12.672000000000001</v>
      </c>
      <c r="AT228" s="350">
        <f t="shared" ref="AT228" si="1618">O228*AS228*$AT$2/1000</f>
        <v>68.46478848000001</v>
      </c>
      <c r="AU228" s="352">
        <v>8.4480000000000004</v>
      </c>
      <c r="AV228" s="350">
        <f t="shared" ref="AV228" si="1619">O228*AU228*$AV$2/1000</f>
        <v>43.977246720000004</v>
      </c>
      <c r="AW228" s="352"/>
      <c r="AX228" s="353">
        <f t="shared" ref="AX228" si="1620">O228*AW228*$AX$2/1000</f>
        <v>0</v>
      </c>
      <c r="AY228" s="351">
        <f t="shared" ref="AY228" si="1621">SUM(AS228+AU228+AW228)</f>
        <v>21.12</v>
      </c>
      <c r="AZ228" s="349">
        <f t="shared" ref="AZ228" si="1622">SUM(AT228+AV228+AX228)</f>
        <v>112.44203520000002</v>
      </c>
      <c r="BA228" s="349">
        <f t="shared" ref="BA228" si="1623">SUM(AQ228+AY228)</f>
        <v>55.968000000000004</v>
      </c>
      <c r="BB228" s="349">
        <f t="shared" ref="BB228" si="1624">SUM(AR228,AZ228)</f>
        <v>296.22650112000002</v>
      </c>
    </row>
    <row r="229" spans="1:54" s="344" customFormat="1">
      <c r="B229" s="557"/>
      <c r="C229" s="557"/>
      <c r="D229" s="557"/>
      <c r="E229" s="553" t="s">
        <v>1230</v>
      </c>
      <c r="F229" s="24" t="s">
        <v>1875</v>
      </c>
      <c r="G229" s="530" t="s">
        <v>1169</v>
      </c>
      <c r="H229" s="355" t="s">
        <v>378</v>
      </c>
      <c r="I229" s="554">
        <v>4.76</v>
      </c>
      <c r="J229" s="115"/>
      <c r="K229" s="554">
        <v>4.76</v>
      </c>
      <c r="L229" s="183"/>
      <c r="M229" s="554">
        <v>4.76</v>
      </c>
      <c r="N229" s="183"/>
      <c r="O229" s="554">
        <v>4.76</v>
      </c>
      <c r="P229" s="115"/>
      <c r="Q229" s="349">
        <f t="shared" si="1580"/>
        <v>0</v>
      </c>
      <c r="R229" s="417">
        <f t="shared" si="1581"/>
        <v>0</v>
      </c>
      <c r="S229" s="349"/>
      <c r="T229" s="349">
        <f>I229*S229*$T$2/1000</f>
        <v>0</v>
      </c>
      <c r="U229" s="349"/>
      <c r="V229" s="350">
        <f>I229*U229*$V$2/1000</f>
        <v>0</v>
      </c>
      <c r="W229" s="352"/>
      <c r="X229" s="353">
        <f>I229*W229*$X$2/1000</f>
        <v>0</v>
      </c>
      <c r="Y229" s="351">
        <f t="shared" ref="Y229" si="1625">SUM(S229+U229+W229)</f>
        <v>0</v>
      </c>
      <c r="Z229" s="350">
        <f t="shared" ref="Z229" si="1626">SUM(T229+V229+X229)</f>
        <v>0</v>
      </c>
      <c r="AA229" s="352"/>
      <c r="AB229" s="353">
        <f>K229*AA229*$AB$2/1000</f>
        <v>0</v>
      </c>
      <c r="AC229" s="352"/>
      <c r="AD229" s="350">
        <f>K229*AC229*$AD$2/1000</f>
        <v>0</v>
      </c>
      <c r="AE229" s="352"/>
      <c r="AF229" s="353">
        <f t="shared" si="1587"/>
        <v>0</v>
      </c>
      <c r="AG229" s="351">
        <f t="shared" ref="AG229" si="1627">SUM(AA229+AC229+AE229)</f>
        <v>0</v>
      </c>
      <c r="AH229" s="349">
        <f t="shared" ref="AH229" si="1628">SUM(AB229+AD229+AF229)</f>
        <v>0</v>
      </c>
      <c r="AI229" s="349">
        <f t="shared" si="1590"/>
        <v>0</v>
      </c>
      <c r="AJ229" s="350">
        <f t="shared" si="1591"/>
        <v>0</v>
      </c>
      <c r="AK229" s="352"/>
      <c r="AL229" s="350">
        <f t="shared" si="1592"/>
        <v>0</v>
      </c>
      <c r="AM229" s="354"/>
      <c r="AN229" s="350">
        <f t="shared" si="1593"/>
        <v>0</v>
      </c>
      <c r="AO229" s="352"/>
      <c r="AP229" s="353">
        <f t="shared" si="1594"/>
        <v>0</v>
      </c>
      <c r="AQ229" s="351">
        <f>SUM(AK229+AM229+AO229)</f>
        <v>0</v>
      </c>
      <c r="AR229" s="349">
        <f t="shared" ref="AR229" si="1629">SUM(AL229+AN229+AP229)</f>
        <v>0</v>
      </c>
      <c r="AS229" s="349"/>
      <c r="AT229" s="350">
        <f t="shared" si="1597"/>
        <v>0</v>
      </c>
      <c r="AU229" s="352"/>
      <c r="AV229" s="350">
        <f t="shared" si="1598"/>
        <v>0</v>
      </c>
      <c r="AW229" s="352"/>
      <c r="AX229" s="353">
        <f t="shared" si="1599"/>
        <v>0</v>
      </c>
      <c r="AY229" s="351">
        <f>SUM(AS229+AU229+AW229)</f>
        <v>0</v>
      </c>
      <c r="AZ229" s="349">
        <f t="shared" ref="AZ229" si="1630">SUM(AT229+AV229+AX229)</f>
        <v>0</v>
      </c>
      <c r="BA229" s="349">
        <f t="shared" si="1602"/>
        <v>0</v>
      </c>
      <c r="BB229" s="349">
        <f t="shared" si="1603"/>
        <v>0</v>
      </c>
    </row>
    <row r="230" spans="1:54" s="344" customFormat="1">
      <c r="A230" s="612">
        <v>186</v>
      </c>
      <c r="B230" s="558" t="s">
        <v>1054</v>
      </c>
      <c r="C230" s="558" t="s">
        <v>34</v>
      </c>
      <c r="D230" s="558" t="s">
        <v>15</v>
      </c>
      <c r="E230" s="103" t="s">
        <v>992</v>
      </c>
      <c r="F230" s="104" t="s">
        <v>730</v>
      </c>
      <c r="G230" s="104" t="s">
        <v>1169</v>
      </c>
      <c r="H230" s="355" t="s">
        <v>378</v>
      </c>
      <c r="I230" s="554">
        <v>3.23</v>
      </c>
      <c r="J230" s="115"/>
      <c r="K230" s="554">
        <v>3.23</v>
      </c>
      <c r="L230" s="183"/>
      <c r="M230" s="554">
        <v>3.23</v>
      </c>
      <c r="N230" s="183"/>
      <c r="O230" s="554">
        <v>3.23</v>
      </c>
      <c r="P230" s="115"/>
      <c r="Q230" s="349">
        <f t="shared" si="1580"/>
        <v>156.61199999999999</v>
      </c>
      <c r="R230" s="417">
        <f t="shared" si="1581"/>
        <v>655.78580322120001</v>
      </c>
      <c r="S230" s="349">
        <v>25.344000000000001</v>
      </c>
      <c r="T230" s="349">
        <f t="shared" si="1582"/>
        <v>101.97357857280001</v>
      </c>
      <c r="U230" s="349">
        <v>16.896000000000001</v>
      </c>
      <c r="V230" s="350">
        <f t="shared" si="1583"/>
        <v>69.539384217600002</v>
      </c>
      <c r="W230" s="352">
        <v>16.896000000000001</v>
      </c>
      <c r="X230" s="353">
        <f t="shared" si="1584"/>
        <v>71.133493094400009</v>
      </c>
      <c r="Y230" s="351">
        <f>SUM(S230+U230+W230)</f>
        <v>59.136000000000003</v>
      </c>
      <c r="Z230" s="350">
        <f t="shared" si="1585"/>
        <v>242.64645588480005</v>
      </c>
      <c r="AA230" s="352">
        <v>33.792000000000002</v>
      </c>
      <c r="AB230" s="353">
        <f t="shared" ref="AB230:AB233" si="1631">K230*AA230*$AB$2/1000</f>
        <v>144.4379430912</v>
      </c>
      <c r="AC230" s="352">
        <v>16.896000000000001</v>
      </c>
      <c r="AD230" s="350">
        <f t="shared" si="1586"/>
        <v>72.424715827199989</v>
      </c>
      <c r="AE230" s="352">
        <v>16.896000000000001</v>
      </c>
      <c r="AF230" s="226">
        <f>K230*AE230*$AF$2/1000</f>
        <v>70.9588560384</v>
      </c>
      <c r="AG230" s="351">
        <f t="shared" si="1588"/>
        <v>67.584000000000003</v>
      </c>
      <c r="AH230" s="349">
        <f t="shared" si="1589"/>
        <v>287.8215149568</v>
      </c>
      <c r="AI230" s="349">
        <f>SUM(Y230+AG230)</f>
        <v>126.72</v>
      </c>
      <c r="AJ230" s="350">
        <f t="shared" si="1591"/>
        <v>530.46797084160005</v>
      </c>
      <c r="AK230" s="352">
        <v>16.896000000000001</v>
      </c>
      <c r="AL230" s="350">
        <f>M230*AK230*$AL$2/1000</f>
        <v>69.790970726400005</v>
      </c>
      <c r="AM230" s="354">
        <v>12.996</v>
      </c>
      <c r="AN230" s="350">
        <f t="shared" si="1593"/>
        <v>55.526861653200001</v>
      </c>
      <c r="AO230" s="352"/>
      <c r="AP230" s="353">
        <f>M230*AO230*$AP$2/1000</f>
        <v>0</v>
      </c>
      <c r="AQ230" s="351">
        <f t="shared" si="1595"/>
        <v>29.892000000000003</v>
      </c>
      <c r="AR230" s="349">
        <f t="shared" si="1596"/>
        <v>125.31783237960001</v>
      </c>
      <c r="AS230" s="349"/>
      <c r="AT230" s="350">
        <f t="shared" si="1597"/>
        <v>0</v>
      </c>
      <c r="AU230" s="352"/>
      <c r="AV230" s="350">
        <f t="shared" si="1598"/>
        <v>0</v>
      </c>
      <c r="AW230" s="352"/>
      <c r="AX230" s="353">
        <f t="shared" si="1599"/>
        <v>0</v>
      </c>
      <c r="AY230" s="351">
        <f t="shared" si="1600"/>
        <v>0</v>
      </c>
      <c r="AZ230" s="349">
        <f t="shared" si="1601"/>
        <v>0</v>
      </c>
      <c r="BA230" s="349">
        <f t="shared" si="1602"/>
        <v>29.892000000000003</v>
      </c>
      <c r="BB230" s="349">
        <f t="shared" si="1603"/>
        <v>125.31783237960001</v>
      </c>
    </row>
    <row r="231" spans="1:54" s="344" customFormat="1">
      <c r="A231" s="612">
        <v>187</v>
      </c>
      <c r="B231" s="557"/>
      <c r="C231" s="557"/>
      <c r="D231" s="557"/>
      <c r="E231" s="553" t="s">
        <v>1055</v>
      </c>
      <c r="F231" s="530" t="s">
        <v>731</v>
      </c>
      <c r="G231" s="24" t="s">
        <v>1169</v>
      </c>
      <c r="H231" s="355" t="s">
        <v>378</v>
      </c>
      <c r="I231" s="554">
        <v>3.82</v>
      </c>
      <c r="J231" s="115"/>
      <c r="K231" s="554">
        <v>3.82</v>
      </c>
      <c r="L231" s="183"/>
      <c r="M231" s="554">
        <v>3.82</v>
      </c>
      <c r="N231" s="183"/>
      <c r="O231" s="554">
        <v>3.82</v>
      </c>
      <c r="P231" s="115"/>
      <c r="Q231" s="349">
        <f t="shared" si="1580"/>
        <v>7.6620000000000008</v>
      </c>
      <c r="R231" s="417">
        <f t="shared" si="1581"/>
        <v>38.170457113200001</v>
      </c>
      <c r="S231" s="349">
        <v>1.056</v>
      </c>
      <c r="T231" s="349">
        <f>I231*S231*$T$2/1000</f>
        <v>5.0250138048000004</v>
      </c>
      <c r="U231" s="349">
        <v>1.056</v>
      </c>
      <c r="V231" s="350">
        <f t="shared" si="1583"/>
        <v>5.1401015424000009</v>
      </c>
      <c r="W231" s="352">
        <v>1.056</v>
      </c>
      <c r="X231" s="353">
        <f t="shared" si="1584"/>
        <v>5.2579323456000004</v>
      </c>
      <c r="Y231" s="351">
        <f t="shared" ref="Y231" si="1632">SUM(S231+U231+W231)</f>
        <v>3.1680000000000001</v>
      </c>
      <c r="Z231" s="350">
        <f t="shared" si="1585"/>
        <v>15.423047692800001</v>
      </c>
      <c r="AA231" s="352">
        <v>2.1120000000000001</v>
      </c>
      <c r="AB231" s="353">
        <f t="shared" si="1631"/>
        <v>10.676334028799999</v>
      </c>
      <c r="AC231" s="352">
        <v>2.1120000000000001</v>
      </c>
      <c r="AD231" s="350">
        <f t="shared" si="1586"/>
        <v>10.7067497856</v>
      </c>
      <c r="AE231" s="352"/>
      <c r="AF231" s="226">
        <f t="shared" ref="AF231" si="1633">K231*AE231*$AF$2/1000</f>
        <v>0</v>
      </c>
      <c r="AG231" s="351">
        <f t="shared" si="1588"/>
        <v>4.2240000000000002</v>
      </c>
      <c r="AH231" s="349">
        <f t="shared" si="1589"/>
        <v>21.383083814399999</v>
      </c>
      <c r="AI231" s="349">
        <f t="shared" ref="AI231" si="1634">SUM(Y231+AG231)</f>
        <v>7.3920000000000003</v>
      </c>
      <c r="AJ231" s="350">
        <f t="shared" si="1591"/>
        <v>36.8061315072</v>
      </c>
      <c r="AK231" s="352"/>
      <c r="AL231" s="350">
        <f t="shared" ref="AL231" si="1635">M231*AK231*$AL$2/1000</f>
        <v>0</v>
      </c>
      <c r="AM231" s="354">
        <v>0.27</v>
      </c>
      <c r="AN231" s="350">
        <f t="shared" si="1593"/>
        <v>1.3643256060000002</v>
      </c>
      <c r="AO231" s="352"/>
      <c r="AP231" s="353">
        <f t="shared" ref="AP231" si="1636">M231*AO231*$AP$2/1000</f>
        <v>0</v>
      </c>
      <c r="AQ231" s="351">
        <f t="shared" si="1595"/>
        <v>0.27</v>
      </c>
      <c r="AR231" s="349">
        <f t="shared" si="1596"/>
        <v>1.3643256060000002</v>
      </c>
      <c r="AS231" s="349"/>
      <c r="AT231" s="350">
        <f t="shared" si="1597"/>
        <v>0</v>
      </c>
      <c r="AU231" s="352"/>
      <c r="AV231" s="350">
        <f t="shared" si="1598"/>
        <v>0</v>
      </c>
      <c r="AW231" s="352"/>
      <c r="AX231" s="353">
        <f t="shared" si="1599"/>
        <v>0</v>
      </c>
      <c r="AY231" s="351">
        <f t="shared" si="1600"/>
        <v>0</v>
      </c>
      <c r="AZ231" s="349">
        <f t="shared" si="1601"/>
        <v>0</v>
      </c>
      <c r="BA231" s="349">
        <f t="shared" si="1602"/>
        <v>0.27</v>
      </c>
      <c r="BB231" s="349">
        <f t="shared" si="1603"/>
        <v>1.3643256060000002</v>
      </c>
    </row>
    <row r="232" spans="1:54" s="344" customFormat="1">
      <c r="A232" s="612">
        <v>187</v>
      </c>
      <c r="B232" s="557"/>
      <c r="C232" s="557"/>
      <c r="D232" s="557"/>
      <c r="E232" s="553" t="s">
        <v>627</v>
      </c>
      <c r="F232" s="530" t="s">
        <v>626</v>
      </c>
      <c r="G232" s="24" t="s">
        <v>1169</v>
      </c>
      <c r="H232" s="355" t="s">
        <v>378</v>
      </c>
      <c r="I232" s="554">
        <v>4</v>
      </c>
      <c r="J232" s="115"/>
      <c r="K232" s="554">
        <v>4.08</v>
      </c>
      <c r="L232" s="183"/>
      <c r="M232" s="554">
        <v>4.08</v>
      </c>
      <c r="N232" s="183"/>
      <c r="O232" s="554">
        <v>4.08</v>
      </c>
      <c r="P232" s="115"/>
      <c r="Q232" s="349">
        <f t="shared" ref="Q232" si="1637">SUM(AI232+BA232)</f>
        <v>0</v>
      </c>
      <c r="R232" s="417">
        <f t="shared" ref="R232" si="1638">SUM(AJ232+BB232)</f>
        <v>0</v>
      </c>
      <c r="S232" s="349"/>
      <c r="T232" s="349">
        <f>I232*S232*$T$2/1000</f>
        <v>0</v>
      </c>
      <c r="U232" s="349"/>
      <c r="V232" s="350">
        <f t="shared" ref="V232" si="1639">I232*U232*$V$2/1000</f>
        <v>0</v>
      </c>
      <c r="W232" s="352"/>
      <c r="X232" s="353">
        <f t="shared" ref="X232" si="1640">I232*W232*$X$2/1000</f>
        <v>0</v>
      </c>
      <c r="Y232" s="351">
        <f t="shared" ref="Y232" si="1641">SUM(S232+U232+W232)</f>
        <v>0</v>
      </c>
      <c r="Z232" s="350">
        <f t="shared" ref="Z232" si="1642">SUM(T232+V232+X232)</f>
        <v>0</v>
      </c>
      <c r="AA232" s="352"/>
      <c r="AB232" s="353">
        <f t="shared" ref="AB232" si="1643">K232*AA232*$AB$2/1000</f>
        <v>0</v>
      </c>
      <c r="AC232" s="352"/>
      <c r="AD232" s="350">
        <f t="shared" ref="AD232" si="1644">K232*AC232*$AD$2/1000</f>
        <v>0</v>
      </c>
      <c r="AE232" s="352"/>
      <c r="AF232" s="226">
        <f t="shared" ref="AF232" si="1645">K232*AE232*$AF$2/1000</f>
        <v>0</v>
      </c>
      <c r="AG232" s="351">
        <f t="shared" ref="AG232" si="1646">SUM(AA232+AC232+AE232)</f>
        <v>0</v>
      </c>
      <c r="AH232" s="349">
        <f t="shared" ref="AH232" si="1647">SUM(AB232+AD232+AF232)</f>
        <v>0</v>
      </c>
      <c r="AI232" s="349">
        <f t="shared" ref="AI232" si="1648">SUM(Y232+AG232)</f>
        <v>0</v>
      </c>
      <c r="AJ232" s="350">
        <f t="shared" ref="AJ232" si="1649">SUM(Z232,AH232)</f>
        <v>0</v>
      </c>
      <c r="AK232" s="352"/>
      <c r="AL232" s="350">
        <f t="shared" ref="AL232" si="1650">M232*AK232*$AL$2/1000</f>
        <v>0</v>
      </c>
      <c r="AM232" s="354"/>
      <c r="AN232" s="350">
        <f t="shared" ref="AN232" si="1651">M232*AM232*$AN$2/1000</f>
        <v>0</v>
      </c>
      <c r="AO232" s="352"/>
      <c r="AP232" s="353">
        <f t="shared" ref="AP232" si="1652">M232*AO232*$AP$2/1000</f>
        <v>0</v>
      </c>
      <c r="AQ232" s="351">
        <f t="shared" ref="AQ232" si="1653">SUM(AK232+AM232+AO232)</f>
        <v>0</v>
      </c>
      <c r="AR232" s="349">
        <f t="shared" ref="AR232" si="1654">SUM(AL232+AN232+AP232)</f>
        <v>0</v>
      </c>
      <c r="AS232" s="349"/>
      <c r="AT232" s="350">
        <f t="shared" ref="AT232" si="1655">O232*AS232*$AT$2/1000</f>
        <v>0</v>
      </c>
      <c r="AU232" s="352"/>
      <c r="AV232" s="350">
        <f t="shared" ref="AV232" si="1656">O232*AU232*$AV$2/1000</f>
        <v>0</v>
      </c>
      <c r="AW232" s="352"/>
      <c r="AX232" s="353">
        <f t="shared" ref="AX232" si="1657">O232*AW232*$AX$2/1000</f>
        <v>0</v>
      </c>
      <c r="AY232" s="351">
        <f t="shared" ref="AY232" si="1658">SUM(AS232+AU232+AW232)</f>
        <v>0</v>
      </c>
      <c r="AZ232" s="349">
        <f t="shared" ref="AZ232" si="1659">SUM(AT232+AV232+AX232)</f>
        <v>0</v>
      </c>
      <c r="BA232" s="349">
        <f t="shared" ref="BA232" si="1660">SUM(AQ232+AY232)</f>
        <v>0</v>
      </c>
      <c r="BB232" s="349">
        <f t="shared" ref="BB232" si="1661">SUM(AR232,AZ232)</f>
        <v>0</v>
      </c>
    </row>
    <row r="233" spans="1:54" s="344" customFormat="1">
      <c r="A233" s="612">
        <v>187</v>
      </c>
      <c r="B233" s="28"/>
      <c r="C233" s="28"/>
      <c r="D233" s="28"/>
      <c r="E233" s="553" t="s">
        <v>721</v>
      </c>
      <c r="F233" s="530" t="s">
        <v>722</v>
      </c>
      <c r="G233" s="24" t="s">
        <v>1169</v>
      </c>
      <c r="H233" s="355" t="s">
        <v>378</v>
      </c>
      <c r="I233" s="554">
        <v>4.76</v>
      </c>
      <c r="J233" s="115"/>
      <c r="K233" s="554">
        <v>4.76</v>
      </c>
      <c r="L233" s="183"/>
      <c r="M233" s="554">
        <v>4.76</v>
      </c>
      <c r="N233" s="183"/>
      <c r="O233" s="554">
        <v>4.76</v>
      </c>
      <c r="P233" s="115"/>
      <c r="Q233" s="349">
        <f t="shared" si="1580"/>
        <v>0</v>
      </c>
      <c r="R233" s="417">
        <f t="shared" si="1581"/>
        <v>0</v>
      </c>
      <c r="S233" s="349"/>
      <c r="T233" s="349">
        <f t="shared" si="1582"/>
        <v>0</v>
      </c>
      <c r="U233" s="349"/>
      <c r="V233" s="350">
        <f t="shared" si="1583"/>
        <v>0</v>
      </c>
      <c r="W233" s="352"/>
      <c r="X233" s="353">
        <f t="shared" si="1584"/>
        <v>0</v>
      </c>
      <c r="Y233" s="351">
        <f>SUM(S233+U233+W233)</f>
        <v>0</v>
      </c>
      <c r="Z233" s="350">
        <f t="shared" si="1585"/>
        <v>0</v>
      </c>
      <c r="AA233" s="352"/>
      <c r="AB233" s="353">
        <f t="shared" si="1631"/>
        <v>0</v>
      </c>
      <c r="AC233" s="352"/>
      <c r="AD233" s="350">
        <f t="shared" si="1586"/>
        <v>0</v>
      </c>
      <c r="AE233" s="352"/>
      <c r="AF233" s="226">
        <f t="shared" ref="AF233" si="1662">K233*AE233*$AF$2/1000</f>
        <v>0</v>
      </c>
      <c r="AG233" s="351">
        <f t="shared" si="1588"/>
        <v>0</v>
      </c>
      <c r="AH233" s="349">
        <f t="shared" si="1589"/>
        <v>0</v>
      </c>
      <c r="AI233" s="349">
        <f t="shared" ref="AI233" si="1663">SUM(Y233+AG233)</f>
        <v>0</v>
      </c>
      <c r="AJ233" s="350">
        <f t="shared" si="1591"/>
        <v>0</v>
      </c>
      <c r="AK233" s="352"/>
      <c r="AL233" s="350">
        <f t="shared" ref="AL233" si="1664">M233*AK233*$AL$2/1000</f>
        <v>0</v>
      </c>
      <c r="AM233" s="354"/>
      <c r="AN233" s="350">
        <f t="shared" si="1593"/>
        <v>0</v>
      </c>
      <c r="AO233" s="352"/>
      <c r="AP233" s="353">
        <f t="shared" ref="AP233" si="1665">M233*AO233*$AP$2/1000</f>
        <v>0</v>
      </c>
      <c r="AQ233" s="351">
        <f t="shared" si="1595"/>
        <v>0</v>
      </c>
      <c r="AR233" s="349">
        <f t="shared" si="1596"/>
        <v>0</v>
      </c>
      <c r="AS233" s="349"/>
      <c r="AT233" s="350">
        <f t="shared" si="1597"/>
        <v>0</v>
      </c>
      <c r="AU233" s="352"/>
      <c r="AV233" s="350">
        <f t="shared" si="1598"/>
        <v>0</v>
      </c>
      <c r="AW233" s="352"/>
      <c r="AX233" s="353">
        <f t="shared" si="1599"/>
        <v>0</v>
      </c>
      <c r="AY233" s="351">
        <f t="shared" si="1600"/>
        <v>0</v>
      </c>
      <c r="AZ233" s="349">
        <f t="shared" si="1601"/>
        <v>0</v>
      </c>
      <c r="BA233" s="349">
        <f t="shared" si="1602"/>
        <v>0</v>
      </c>
      <c r="BB233" s="349">
        <f t="shared" si="1603"/>
        <v>0</v>
      </c>
    </row>
    <row r="234" spans="1:54" s="344" customFormat="1">
      <c r="A234" s="612">
        <v>186</v>
      </c>
      <c r="B234" s="558" t="s">
        <v>2206</v>
      </c>
      <c r="C234" s="558" t="s">
        <v>34</v>
      </c>
      <c r="D234" s="558" t="s">
        <v>15</v>
      </c>
      <c r="E234" s="103" t="s">
        <v>992</v>
      </c>
      <c r="F234" s="104" t="s">
        <v>730</v>
      </c>
      <c r="G234" s="104" t="s">
        <v>1169</v>
      </c>
      <c r="H234" s="355" t="s">
        <v>378</v>
      </c>
      <c r="I234" s="554">
        <v>3.3</v>
      </c>
      <c r="J234" s="115"/>
      <c r="K234" s="554">
        <v>3.3</v>
      </c>
      <c r="L234" s="183"/>
      <c r="M234" s="554">
        <v>3.3</v>
      </c>
      <c r="N234" s="183"/>
      <c r="O234" s="554">
        <v>3.3</v>
      </c>
      <c r="P234" s="115"/>
      <c r="Q234" s="349">
        <f t="shared" ref="Q234:Q237" si="1666">SUM(AI234+BA234)</f>
        <v>369.072</v>
      </c>
      <c r="R234" s="417">
        <f t="shared" ref="R234:R237" si="1667">SUM(AJ234+BB234)</f>
        <v>1591.6694888159998</v>
      </c>
      <c r="S234" s="349">
        <v>14.256</v>
      </c>
      <c r="T234" s="349">
        <f t="shared" ref="T234" si="1668">I234*S234*$T$2/1000</f>
        <v>58.603236911999993</v>
      </c>
      <c r="U234" s="349">
        <v>35.904000000000003</v>
      </c>
      <c r="V234" s="350">
        <f t="shared" ref="V234:V237" si="1669">I234*U234*$V$2/1000</f>
        <v>150.973663104</v>
      </c>
      <c r="W234" s="352">
        <v>16.896000000000001</v>
      </c>
      <c r="X234" s="353">
        <f t="shared" ref="X234:X237" si="1670">I234*W234*$X$2/1000</f>
        <v>72.675085823999993</v>
      </c>
      <c r="Y234" s="351">
        <f>SUM(S234+U234+W234)</f>
        <v>67.056000000000012</v>
      </c>
      <c r="Z234" s="350">
        <f t="shared" ref="Z234:Z237" si="1671">SUM(T234+V234+X234)</f>
        <v>282.25198583999997</v>
      </c>
      <c r="AA234" s="352">
        <v>14.784000000000001</v>
      </c>
      <c r="AB234" s="353">
        <f t="shared" ref="AB234:AB237" si="1672">K234*AA234*$AB$2/1000</f>
        <v>64.561077503999996</v>
      </c>
      <c r="AC234" s="352">
        <v>40.128</v>
      </c>
      <c r="AD234" s="350">
        <f t="shared" ref="AD234:AD237" si="1673">K234*AC234*$AD$2/1000</f>
        <v>175.73644281599996</v>
      </c>
      <c r="AE234" s="352">
        <v>21.12</v>
      </c>
      <c r="AF234" s="226">
        <f>K234*AE234*$AF$2/1000</f>
        <v>90.620830080000005</v>
      </c>
      <c r="AG234" s="351">
        <f t="shared" ref="AG234:AG237" si="1674">SUM(AA234+AC234+AE234)</f>
        <v>76.031999999999996</v>
      </c>
      <c r="AH234" s="349">
        <f t="shared" ref="AH234:AH237" si="1675">SUM(AB234+AD234+AF234)</f>
        <v>330.91835039999995</v>
      </c>
      <c r="AI234" s="349">
        <f>SUM(Y234+AG234)</f>
        <v>143.08800000000002</v>
      </c>
      <c r="AJ234" s="350">
        <f t="shared" ref="AJ234:AJ237" si="1676">SUM(Z234,AH234)</f>
        <v>613.17033623999987</v>
      </c>
      <c r="AK234" s="352">
        <v>43.295999999999999</v>
      </c>
      <c r="AL234" s="350">
        <f>M234*AK234*$AL$2/1000</f>
        <v>182.71513814400001</v>
      </c>
      <c r="AM234" s="354">
        <v>21.12</v>
      </c>
      <c r="AN234" s="350">
        <f t="shared" ref="AN234:AN237" si="1677">M234*AM234*$AN$2/1000</f>
        <v>92.193171839999991</v>
      </c>
      <c r="AO234" s="352">
        <v>46.463999999999999</v>
      </c>
      <c r="AP234" s="353">
        <f>M234*AO234*$AP$2/1000</f>
        <v>204.51315456</v>
      </c>
      <c r="AQ234" s="351">
        <f t="shared" ref="AQ234:AQ237" si="1678">SUM(AK234+AM234+AO234)</f>
        <v>110.88</v>
      </c>
      <c r="AR234" s="349">
        <f t="shared" ref="AR234:AR237" si="1679">SUM(AL234+AN234+AP234)</f>
        <v>479.42146454399995</v>
      </c>
      <c r="AS234" s="349">
        <v>30.623999999999999</v>
      </c>
      <c r="AT234" s="350">
        <f t="shared" ref="AT234:AT237" si="1680">O234*AS234*$AT$2/1000</f>
        <v>136.50167203200002</v>
      </c>
      <c r="AU234" s="352">
        <v>21.12</v>
      </c>
      <c r="AV234" s="350">
        <f t="shared" ref="AV234:AV237" si="1681">O234*AU234*$AV$2/1000</f>
        <v>90.703071359999996</v>
      </c>
      <c r="AW234" s="352">
        <v>63.36</v>
      </c>
      <c r="AX234" s="353">
        <f t="shared" ref="AX234:AX237" si="1682">O234*AW234*$AX$2/1000</f>
        <v>271.87294464000001</v>
      </c>
      <c r="AY234" s="351">
        <f t="shared" ref="AY234:AY237" si="1683">SUM(AS234+AU234+AW234)</f>
        <v>115.104</v>
      </c>
      <c r="AZ234" s="349">
        <f t="shared" ref="AZ234:AZ237" si="1684">SUM(AT234+AV234+AX234)</f>
        <v>499.07768803200003</v>
      </c>
      <c r="BA234" s="349">
        <f t="shared" ref="BA234:BA237" si="1685">SUM(AQ234+AY234)</f>
        <v>225.98399999999998</v>
      </c>
      <c r="BB234" s="349">
        <f t="shared" ref="BB234:BB237" si="1686">SUM(AR234,AZ234)</f>
        <v>978.49915257599991</v>
      </c>
    </row>
    <row r="235" spans="1:54" s="344" customFormat="1">
      <c r="A235" s="612">
        <v>187</v>
      </c>
      <c r="B235" s="557"/>
      <c r="C235" s="557"/>
      <c r="D235" s="557"/>
      <c r="E235" s="553" t="s">
        <v>1055</v>
      </c>
      <c r="F235" s="530" t="s">
        <v>731</v>
      </c>
      <c r="G235" s="24" t="s">
        <v>1169</v>
      </c>
      <c r="H235" s="355" t="s">
        <v>378</v>
      </c>
      <c r="I235" s="554">
        <v>3.9</v>
      </c>
      <c r="J235" s="115"/>
      <c r="K235" s="554">
        <v>3.9</v>
      </c>
      <c r="L235" s="183"/>
      <c r="M235" s="554">
        <v>3.9</v>
      </c>
      <c r="N235" s="183"/>
      <c r="O235" s="554">
        <v>3.9</v>
      </c>
      <c r="P235" s="115"/>
      <c r="Q235" s="349">
        <f t="shared" si="1666"/>
        <v>45.855000000000004</v>
      </c>
      <c r="R235" s="417">
        <f t="shared" si="1667"/>
        <v>231.53814687900001</v>
      </c>
      <c r="S235" s="349">
        <v>6.76</v>
      </c>
      <c r="T235" s="349">
        <f>I235*S235*$T$2/1000</f>
        <v>32.841371159999994</v>
      </c>
      <c r="U235" s="349">
        <v>6.3360000000000003</v>
      </c>
      <c r="V235" s="350">
        <f t="shared" si="1669"/>
        <v>31.486485888000001</v>
      </c>
      <c r="W235" s="352">
        <v>3.1909999999999998</v>
      </c>
      <c r="X235" s="353">
        <f t="shared" si="1670"/>
        <v>16.221056006999998</v>
      </c>
      <c r="Y235" s="351">
        <f t="shared" ref="Y235:Y237" si="1687">SUM(S235+U235+W235)</f>
        <v>16.286999999999999</v>
      </c>
      <c r="Z235" s="350">
        <f t="shared" si="1671"/>
        <v>80.548913055</v>
      </c>
      <c r="AA235" s="352">
        <v>3.1680000000000001</v>
      </c>
      <c r="AB235" s="353">
        <f t="shared" si="1672"/>
        <v>16.349883263999999</v>
      </c>
      <c r="AC235" s="352"/>
      <c r="AD235" s="350">
        <f t="shared" si="1673"/>
        <v>0</v>
      </c>
      <c r="AE235" s="352">
        <v>4.2240000000000002</v>
      </c>
      <c r="AF235" s="226">
        <f t="shared" ref="AF235:AF237" si="1688">K235*AE235*$AF$2/1000</f>
        <v>21.419468928000001</v>
      </c>
      <c r="AG235" s="351">
        <f t="shared" si="1674"/>
        <v>7.3920000000000003</v>
      </c>
      <c r="AH235" s="349">
        <f t="shared" si="1675"/>
        <v>37.769352191999999</v>
      </c>
      <c r="AI235" s="349">
        <f t="shared" ref="AI235:AI237" si="1689">SUM(Y235+AG235)</f>
        <v>23.678999999999998</v>
      </c>
      <c r="AJ235" s="350">
        <f t="shared" si="1676"/>
        <v>118.318265247</v>
      </c>
      <c r="AK235" s="352">
        <v>7.3920000000000003</v>
      </c>
      <c r="AL235" s="350">
        <f t="shared" ref="AL235:AL237" si="1690">M235*AK235*$AL$2/1000</f>
        <v>36.867134303999997</v>
      </c>
      <c r="AM235" s="354"/>
      <c r="AN235" s="350">
        <f t="shared" si="1677"/>
        <v>0</v>
      </c>
      <c r="AO235" s="352">
        <v>7.3920000000000003</v>
      </c>
      <c r="AP235" s="353">
        <f t="shared" ref="AP235:AP237" si="1691">M235*AO235*$AP$2/1000</f>
        <v>38.451853440000001</v>
      </c>
      <c r="AQ235" s="351">
        <f t="shared" si="1678"/>
        <v>14.784000000000001</v>
      </c>
      <c r="AR235" s="349">
        <f t="shared" si="1679"/>
        <v>75.318987743999998</v>
      </c>
      <c r="AS235" s="349">
        <v>2.1120000000000001</v>
      </c>
      <c r="AT235" s="350">
        <f t="shared" si="1680"/>
        <v>11.125528128000001</v>
      </c>
      <c r="AU235" s="352"/>
      <c r="AV235" s="350">
        <f t="shared" si="1681"/>
        <v>0</v>
      </c>
      <c r="AW235" s="352">
        <v>5.28</v>
      </c>
      <c r="AX235" s="353">
        <f t="shared" si="1682"/>
        <v>26.775365759999996</v>
      </c>
      <c r="AY235" s="351">
        <f t="shared" si="1683"/>
        <v>7.3920000000000003</v>
      </c>
      <c r="AZ235" s="349">
        <f t="shared" si="1684"/>
        <v>37.900893887999999</v>
      </c>
      <c r="BA235" s="349">
        <f t="shared" si="1685"/>
        <v>22.176000000000002</v>
      </c>
      <c r="BB235" s="349">
        <f t="shared" si="1686"/>
        <v>113.219881632</v>
      </c>
    </row>
    <row r="236" spans="1:54" s="344" customFormat="1">
      <c r="A236" s="612">
        <v>187</v>
      </c>
      <c r="B236" s="557"/>
      <c r="C236" s="557"/>
      <c r="D236" s="557"/>
      <c r="E236" s="553" t="s">
        <v>627</v>
      </c>
      <c r="F236" s="530" t="s">
        <v>626</v>
      </c>
      <c r="G236" s="24" t="s">
        <v>1169</v>
      </c>
      <c r="H236" s="355" t="s">
        <v>378</v>
      </c>
      <c r="I236" s="554">
        <v>4</v>
      </c>
      <c r="J236" s="115"/>
      <c r="K236" s="554">
        <v>4.08</v>
      </c>
      <c r="L236" s="183"/>
      <c r="M236" s="554">
        <v>4.08</v>
      </c>
      <c r="N236" s="183"/>
      <c r="O236" s="554">
        <v>4.08</v>
      </c>
      <c r="P236" s="115"/>
      <c r="Q236" s="349">
        <f t="shared" si="1666"/>
        <v>81.532000000000011</v>
      </c>
      <c r="R236" s="417">
        <f t="shared" si="1667"/>
        <v>437.07337047039999</v>
      </c>
      <c r="S236" s="349"/>
      <c r="T236" s="349">
        <f>I236*S236*$T$2/1000</f>
        <v>0</v>
      </c>
      <c r="U236" s="349">
        <v>0.02</v>
      </c>
      <c r="V236" s="350">
        <f t="shared" si="1669"/>
        <v>0.1019376</v>
      </c>
      <c r="W236" s="352">
        <v>0.2</v>
      </c>
      <c r="X236" s="353">
        <f t="shared" si="1670"/>
        <v>1.0427440000000001</v>
      </c>
      <c r="Y236" s="351">
        <f t="shared" si="1687"/>
        <v>0.22</v>
      </c>
      <c r="Z236" s="350">
        <f t="shared" si="1671"/>
        <v>1.1446816000000002</v>
      </c>
      <c r="AA236" s="352"/>
      <c r="AB236" s="353">
        <f t="shared" si="1672"/>
        <v>0</v>
      </c>
      <c r="AC236" s="352">
        <v>22.175999999999998</v>
      </c>
      <c r="AD236" s="350">
        <f t="shared" si="1673"/>
        <v>120.07255518719998</v>
      </c>
      <c r="AE236" s="352">
        <v>16.896000000000001</v>
      </c>
      <c r="AF236" s="226">
        <f t="shared" si="1688"/>
        <v>89.632239206400001</v>
      </c>
      <c r="AG236" s="351">
        <f t="shared" si="1674"/>
        <v>39.072000000000003</v>
      </c>
      <c r="AH236" s="349">
        <f t="shared" si="1675"/>
        <v>209.70479439359997</v>
      </c>
      <c r="AI236" s="349">
        <f t="shared" si="1689"/>
        <v>39.292000000000002</v>
      </c>
      <c r="AJ236" s="350">
        <f t="shared" si="1676"/>
        <v>210.84947599359998</v>
      </c>
      <c r="AK236" s="352">
        <v>9.5039999999999996</v>
      </c>
      <c r="AL236" s="350">
        <f t="shared" si="1690"/>
        <v>49.588321305599997</v>
      </c>
      <c r="AM236" s="354"/>
      <c r="AN236" s="350">
        <f t="shared" si="1677"/>
        <v>0</v>
      </c>
      <c r="AO236" s="352">
        <v>7.3920000000000003</v>
      </c>
      <c r="AP236" s="353">
        <f t="shared" si="1691"/>
        <v>40.226554368000002</v>
      </c>
      <c r="AQ236" s="351">
        <f t="shared" si="1678"/>
        <v>16.896000000000001</v>
      </c>
      <c r="AR236" s="349">
        <f t="shared" si="1679"/>
        <v>89.8148756736</v>
      </c>
      <c r="AS236" s="349">
        <v>9.5039999999999996</v>
      </c>
      <c r="AT236" s="350">
        <f t="shared" si="1680"/>
        <v>52.375563187200001</v>
      </c>
      <c r="AU236" s="352"/>
      <c r="AV236" s="350">
        <f t="shared" si="1681"/>
        <v>0</v>
      </c>
      <c r="AW236" s="352">
        <v>15.84</v>
      </c>
      <c r="AX236" s="353">
        <f t="shared" si="1682"/>
        <v>84.033455616000012</v>
      </c>
      <c r="AY236" s="351">
        <f t="shared" si="1683"/>
        <v>25.344000000000001</v>
      </c>
      <c r="AZ236" s="349">
        <f t="shared" si="1684"/>
        <v>136.40901880320001</v>
      </c>
      <c r="BA236" s="349">
        <f t="shared" si="1685"/>
        <v>42.24</v>
      </c>
      <c r="BB236" s="349">
        <f t="shared" si="1686"/>
        <v>226.22389447680001</v>
      </c>
    </row>
    <row r="237" spans="1:54" s="344" customFormat="1">
      <c r="A237" s="612">
        <v>187</v>
      </c>
      <c r="B237" s="28"/>
      <c r="C237" s="28"/>
      <c r="D237" s="28"/>
      <c r="E237" s="553" t="s">
        <v>721</v>
      </c>
      <c r="F237" s="530" t="s">
        <v>722</v>
      </c>
      <c r="G237" s="24" t="s">
        <v>1169</v>
      </c>
      <c r="H237" s="355" t="s">
        <v>378</v>
      </c>
      <c r="I237" s="554">
        <v>4.76</v>
      </c>
      <c r="J237" s="115"/>
      <c r="K237" s="554">
        <v>4.76</v>
      </c>
      <c r="L237" s="183"/>
      <c r="M237" s="554">
        <v>4.76</v>
      </c>
      <c r="N237" s="183"/>
      <c r="O237" s="554">
        <v>4.76</v>
      </c>
      <c r="P237" s="115"/>
      <c r="Q237" s="349">
        <f t="shared" si="1666"/>
        <v>6.3610000000000007</v>
      </c>
      <c r="R237" s="417">
        <f t="shared" si="1667"/>
        <v>39.5190043108</v>
      </c>
      <c r="S237" s="349"/>
      <c r="T237" s="349">
        <f>I237*S237*$T$2/1000</f>
        <v>0</v>
      </c>
      <c r="U237" s="349"/>
      <c r="V237" s="350">
        <f t="shared" si="1669"/>
        <v>0</v>
      </c>
      <c r="W237" s="352">
        <v>2.5000000000000001E-2</v>
      </c>
      <c r="X237" s="353">
        <f t="shared" si="1670"/>
        <v>0.15510816999999999</v>
      </c>
      <c r="Y237" s="351">
        <f t="shared" si="1687"/>
        <v>2.5000000000000001E-2</v>
      </c>
      <c r="Z237" s="350">
        <f t="shared" si="1671"/>
        <v>0.15510816999999999</v>
      </c>
      <c r="AA237" s="352"/>
      <c r="AB237" s="353">
        <f t="shared" si="1672"/>
        <v>0</v>
      </c>
      <c r="AC237" s="352">
        <v>1.056</v>
      </c>
      <c r="AD237" s="350">
        <f t="shared" si="1673"/>
        <v>6.6706975103999993</v>
      </c>
      <c r="AE237" s="352"/>
      <c r="AF237" s="226">
        <f t="shared" si="1688"/>
        <v>0</v>
      </c>
      <c r="AG237" s="351">
        <f t="shared" si="1674"/>
        <v>1.056</v>
      </c>
      <c r="AH237" s="349">
        <f t="shared" si="1675"/>
        <v>6.6706975103999993</v>
      </c>
      <c r="AI237" s="349">
        <f t="shared" si="1689"/>
        <v>1.081</v>
      </c>
      <c r="AJ237" s="350">
        <f t="shared" si="1676"/>
        <v>6.8258056803999994</v>
      </c>
      <c r="AK237" s="352">
        <v>3.1680000000000001</v>
      </c>
      <c r="AL237" s="350">
        <f t="shared" si="1690"/>
        <v>19.284347174399997</v>
      </c>
      <c r="AM237" s="354"/>
      <c r="AN237" s="350">
        <f t="shared" si="1677"/>
        <v>0</v>
      </c>
      <c r="AO237" s="352">
        <v>2.1120000000000001</v>
      </c>
      <c r="AP237" s="353">
        <f t="shared" si="1691"/>
        <v>13.408851455999999</v>
      </c>
      <c r="AQ237" s="351">
        <f t="shared" si="1678"/>
        <v>5.28</v>
      </c>
      <c r="AR237" s="349">
        <f t="shared" si="1679"/>
        <v>32.693198630399998</v>
      </c>
      <c r="AS237" s="349"/>
      <c r="AT237" s="350">
        <f t="shared" si="1680"/>
        <v>0</v>
      </c>
      <c r="AU237" s="352"/>
      <c r="AV237" s="350">
        <f t="shared" si="1681"/>
        <v>0</v>
      </c>
      <c r="AW237" s="352"/>
      <c r="AX237" s="353">
        <f t="shared" si="1682"/>
        <v>0</v>
      </c>
      <c r="AY237" s="351">
        <f t="shared" si="1683"/>
        <v>0</v>
      </c>
      <c r="AZ237" s="349">
        <f t="shared" si="1684"/>
        <v>0</v>
      </c>
      <c r="BA237" s="349">
        <f t="shared" si="1685"/>
        <v>5.28</v>
      </c>
      <c r="BB237" s="349">
        <f t="shared" si="1686"/>
        <v>32.693198630399998</v>
      </c>
    </row>
    <row r="238" spans="1:54" s="344" customFormat="1">
      <c r="A238" s="612">
        <v>188</v>
      </c>
      <c r="B238" s="557" t="s">
        <v>700</v>
      </c>
      <c r="C238" s="346" t="s">
        <v>34</v>
      </c>
      <c r="D238" s="346" t="s">
        <v>15</v>
      </c>
      <c r="E238" s="103" t="s">
        <v>701</v>
      </c>
      <c r="F238" s="104" t="s">
        <v>44</v>
      </c>
      <c r="G238" s="104" t="s">
        <v>1169</v>
      </c>
      <c r="H238" s="355" t="s">
        <v>378</v>
      </c>
      <c r="I238" s="554">
        <v>3.54</v>
      </c>
      <c r="J238" s="115"/>
      <c r="K238" s="554">
        <v>3.54</v>
      </c>
      <c r="L238" s="183"/>
      <c r="M238" s="554">
        <v>3.54</v>
      </c>
      <c r="N238" s="183"/>
      <c r="O238" s="554">
        <v>3.54</v>
      </c>
      <c r="P238" s="115"/>
      <c r="Q238" s="349">
        <f t="shared" ref="Q238:Q243" si="1692">SUM(AI238+BA238)</f>
        <v>0</v>
      </c>
      <c r="R238" s="417">
        <f t="shared" ref="R238:R243" si="1693">SUM(AJ238+BB238)</f>
        <v>0</v>
      </c>
      <c r="S238" s="349"/>
      <c r="T238" s="349">
        <f t="shared" si="1551"/>
        <v>0</v>
      </c>
      <c r="U238" s="349"/>
      <c r="V238" s="350">
        <f t="shared" si="1552"/>
        <v>0</v>
      </c>
      <c r="W238" s="352"/>
      <c r="X238" s="353">
        <f t="shared" si="1553"/>
        <v>0</v>
      </c>
      <c r="Y238" s="351">
        <f>SUM(S238+U238+W238)</f>
        <v>0</v>
      </c>
      <c r="Z238" s="350">
        <f t="shared" ref="Z238:Z243" si="1694">SUM(T238+V238+X238)</f>
        <v>0</v>
      </c>
      <c r="AA238" s="352"/>
      <c r="AB238" s="353">
        <f t="shared" si="1555"/>
        <v>0</v>
      </c>
      <c r="AC238" s="352"/>
      <c r="AD238" s="350">
        <f t="shared" si="1556"/>
        <v>0</v>
      </c>
      <c r="AE238" s="352"/>
      <c r="AF238" s="226">
        <f>K238*AE238*$AF$2/1000</f>
        <v>0</v>
      </c>
      <c r="AG238" s="351">
        <f t="shared" ref="AG238:AG243" si="1695">SUM(AA238+AC238+AE238)</f>
        <v>0</v>
      </c>
      <c r="AH238" s="349">
        <f t="shared" ref="AH238:AH243" si="1696">SUM(AB238+AD238+AF238)</f>
        <v>0</v>
      </c>
      <c r="AI238" s="349">
        <f>SUM(Y238+AG238)</f>
        <v>0</v>
      </c>
      <c r="AJ238" s="350">
        <f t="shared" ref="AJ238:AJ243" si="1697">SUM(Z238,AH238)</f>
        <v>0</v>
      </c>
      <c r="AK238" s="352"/>
      <c r="AL238" s="350">
        <f>M238*AK238*$AL$2/1000</f>
        <v>0</v>
      </c>
      <c r="AM238" s="354"/>
      <c r="AN238" s="350">
        <f t="shared" ref="AN238:AN243" si="1698">M238*AM238*$AN$2/1000</f>
        <v>0</v>
      </c>
      <c r="AO238" s="352"/>
      <c r="AP238" s="353">
        <f>M238*AO238*$AP$2/1000</f>
        <v>0</v>
      </c>
      <c r="AQ238" s="351">
        <f t="shared" ref="AQ238:AQ243" si="1699">SUM(AK238+AM238+AO238)</f>
        <v>0</v>
      </c>
      <c r="AR238" s="349">
        <f t="shared" ref="AR238:AR243" si="1700">SUM(AL238+AN238+AP238)</f>
        <v>0</v>
      </c>
      <c r="AS238" s="349"/>
      <c r="AT238" s="350">
        <f t="shared" ref="AT238:AT243" si="1701">O238*AS238*$AT$2/1000</f>
        <v>0</v>
      </c>
      <c r="AU238" s="352"/>
      <c r="AV238" s="350">
        <f t="shared" ref="AV238:AV243" si="1702">O238*AU238*$AV$2/1000</f>
        <v>0</v>
      </c>
      <c r="AW238" s="352"/>
      <c r="AX238" s="353">
        <f t="shared" ref="AX238:AX243" si="1703">O238*AW238*$AX$2/1000</f>
        <v>0</v>
      </c>
      <c r="AY238" s="351">
        <f t="shared" ref="AY238:AY243" si="1704">SUM(AS238+AU238+AW238)</f>
        <v>0</v>
      </c>
      <c r="AZ238" s="349">
        <f t="shared" ref="AZ238:AZ243" si="1705">SUM(AT238+AV238+AX238)</f>
        <v>0</v>
      </c>
      <c r="BA238" s="349">
        <f t="shared" ref="BA238:BA243" si="1706">SUM(AQ238+AY238)</f>
        <v>0</v>
      </c>
      <c r="BB238" s="349">
        <f t="shared" ref="BB238:BB243" si="1707">SUM(AR238,AZ238)</f>
        <v>0</v>
      </c>
    </row>
    <row r="239" spans="1:54" s="344" customFormat="1">
      <c r="A239" s="612">
        <v>189</v>
      </c>
      <c r="B239" s="346"/>
      <c r="C239" s="346"/>
      <c r="D239" s="346"/>
      <c r="E239" s="553" t="s">
        <v>157</v>
      </c>
      <c r="F239" s="530" t="s">
        <v>702</v>
      </c>
      <c r="G239" s="530" t="s">
        <v>1169</v>
      </c>
      <c r="H239" s="355" t="s">
        <v>378</v>
      </c>
      <c r="I239" s="554">
        <v>5.43</v>
      </c>
      <c r="J239" s="115"/>
      <c r="K239" s="554">
        <v>5.43</v>
      </c>
      <c r="L239" s="183"/>
      <c r="M239" s="554">
        <v>5.43</v>
      </c>
      <c r="N239" s="183"/>
      <c r="O239" s="554">
        <v>5.43</v>
      </c>
      <c r="P239" s="115"/>
      <c r="Q239" s="349">
        <f t="shared" ref="Q239" si="1708">SUM(AI239+BA239)</f>
        <v>0</v>
      </c>
      <c r="R239" s="417">
        <f t="shared" ref="R239" si="1709">SUM(AJ239+BB239)</f>
        <v>0</v>
      </c>
      <c r="S239" s="349"/>
      <c r="T239" s="349">
        <f t="shared" ref="T239" si="1710">I239*S239*$T$2/1000</f>
        <v>0</v>
      </c>
      <c r="U239" s="349"/>
      <c r="V239" s="350">
        <f t="shared" ref="V239" si="1711">I239*U239*$V$2/1000</f>
        <v>0</v>
      </c>
      <c r="W239" s="352"/>
      <c r="X239" s="353">
        <f t="shared" ref="X239" si="1712">I239*W239*$X$2/1000</f>
        <v>0</v>
      </c>
      <c r="Y239" s="351">
        <f t="shared" ref="Y239" si="1713">SUM(S239+U239+W239)</f>
        <v>0</v>
      </c>
      <c r="Z239" s="350">
        <f t="shared" ref="Z239" si="1714">SUM(T239+V239+X239)</f>
        <v>0</v>
      </c>
      <c r="AA239" s="352"/>
      <c r="AB239" s="353">
        <f t="shared" ref="AB239" si="1715">K239*AA239*$AB$2/1000</f>
        <v>0</v>
      </c>
      <c r="AC239" s="352"/>
      <c r="AD239" s="350">
        <f t="shared" ref="AD239" si="1716">K239*AC239*$AD$2/1000</f>
        <v>0</v>
      </c>
      <c r="AE239" s="352"/>
      <c r="AF239" s="226">
        <f t="shared" ref="AF239" si="1717">K239*AE239*$AF$2/1000</f>
        <v>0</v>
      </c>
      <c r="AG239" s="351">
        <f t="shared" ref="AG239" si="1718">SUM(AA239+AC239+AE239)</f>
        <v>0</v>
      </c>
      <c r="AH239" s="349">
        <f t="shared" ref="AH239" si="1719">SUM(AB239+AD239+AF239)</f>
        <v>0</v>
      </c>
      <c r="AI239" s="349">
        <f t="shared" ref="AI239" si="1720">SUM(Y239+AG239)</f>
        <v>0</v>
      </c>
      <c r="AJ239" s="350">
        <f t="shared" ref="AJ239" si="1721">SUM(Z239,AH239)</f>
        <v>0</v>
      </c>
      <c r="AK239" s="352"/>
      <c r="AL239" s="350">
        <f t="shared" ref="AL239" si="1722">M239*AK239*$AL$2/1000</f>
        <v>0</v>
      </c>
      <c r="AM239" s="354"/>
      <c r="AN239" s="350">
        <f t="shared" ref="AN239" si="1723">M239*AM239*$AN$2/1000</f>
        <v>0</v>
      </c>
      <c r="AO239" s="352"/>
      <c r="AP239" s="353">
        <f t="shared" ref="AP239" si="1724">M239*AO239*$AP$2/1000</f>
        <v>0</v>
      </c>
      <c r="AQ239" s="351">
        <f t="shared" ref="AQ239" si="1725">SUM(AK239+AM239+AO239)</f>
        <v>0</v>
      </c>
      <c r="AR239" s="349">
        <f t="shared" ref="AR239" si="1726">SUM(AL239+AN239+AP239)</f>
        <v>0</v>
      </c>
      <c r="AS239" s="349"/>
      <c r="AT239" s="350">
        <f t="shared" ref="AT239" si="1727">O239*AS239*$AT$2/1000</f>
        <v>0</v>
      </c>
      <c r="AU239" s="352"/>
      <c r="AV239" s="350">
        <f t="shared" ref="AV239" si="1728">O239*AU239*$AV$2/1000</f>
        <v>0</v>
      </c>
      <c r="AW239" s="352"/>
      <c r="AX239" s="353">
        <f t="shared" ref="AX239" si="1729">O239*AW239*$AX$2/1000</f>
        <v>0</v>
      </c>
      <c r="AY239" s="351">
        <f t="shared" ref="AY239" si="1730">SUM(AS239+AU239+AW239)</f>
        <v>0</v>
      </c>
      <c r="AZ239" s="349">
        <f t="shared" ref="AZ239" si="1731">SUM(AT239+AV239+AX239)</f>
        <v>0</v>
      </c>
      <c r="BA239" s="349">
        <f t="shared" ref="BA239" si="1732">SUM(AQ239+AY239)</f>
        <v>0</v>
      </c>
      <c r="BB239" s="349">
        <f t="shared" ref="BB239" si="1733">SUM(AR239,AZ239)</f>
        <v>0</v>
      </c>
    </row>
    <row r="240" spans="1:54" s="344" customFormat="1">
      <c r="A240" s="612">
        <v>191</v>
      </c>
      <c r="B240" s="557"/>
      <c r="C240" s="557"/>
      <c r="D240" s="557"/>
      <c r="E240" s="553" t="s">
        <v>992</v>
      </c>
      <c r="F240" s="530" t="s">
        <v>634</v>
      </c>
      <c r="G240" s="530" t="s">
        <v>1169</v>
      </c>
      <c r="H240" s="355" t="s">
        <v>378</v>
      </c>
      <c r="I240" s="554">
        <v>3.27</v>
      </c>
      <c r="J240" s="115"/>
      <c r="K240" s="554">
        <v>3.27</v>
      </c>
      <c r="L240" s="183"/>
      <c r="M240" s="554">
        <v>3.27</v>
      </c>
      <c r="N240" s="183"/>
      <c r="O240" s="554">
        <v>3.27</v>
      </c>
      <c r="P240" s="115"/>
      <c r="Q240" s="349">
        <f t="shared" si="1692"/>
        <v>853.16000000000008</v>
      </c>
      <c r="R240" s="417">
        <f t="shared" si="1693"/>
        <v>3650.7390159768001</v>
      </c>
      <c r="S240" s="349">
        <v>63.36</v>
      </c>
      <c r="T240" s="349">
        <f t="shared" si="1551"/>
        <v>258.09102316799999</v>
      </c>
      <c r="U240" s="349">
        <v>40.128</v>
      </c>
      <c r="V240" s="350">
        <f t="shared" si="1552"/>
        <v>167.20131352319999</v>
      </c>
      <c r="W240" s="352">
        <v>90.816000000000003</v>
      </c>
      <c r="X240" s="353">
        <f t="shared" si="1553"/>
        <v>387.07741733760002</v>
      </c>
      <c r="Y240" s="351">
        <f>SUM(S240+U240+W240)</f>
        <v>194.304</v>
      </c>
      <c r="Z240" s="350">
        <f t="shared" si="1694"/>
        <v>812.3697540288</v>
      </c>
      <c r="AA240" s="352">
        <v>71.808000000000007</v>
      </c>
      <c r="AB240" s="353">
        <f t="shared" si="1555"/>
        <v>310.73162757120002</v>
      </c>
      <c r="AC240" s="352">
        <v>144.584</v>
      </c>
      <c r="AD240" s="350">
        <f t="shared" si="1556"/>
        <v>627.43445643120003</v>
      </c>
      <c r="AE240" s="352">
        <v>120.384</v>
      </c>
      <c r="AF240" s="226">
        <f t="shared" ref="AF240:AF243" si="1734">K240*AE240*$AF$2/1000</f>
        <v>511.84292480640005</v>
      </c>
      <c r="AG240" s="351">
        <f t="shared" si="1695"/>
        <v>336.77600000000001</v>
      </c>
      <c r="AH240" s="349">
        <f t="shared" si="1696"/>
        <v>1450.0090088088002</v>
      </c>
      <c r="AI240" s="349">
        <f t="shared" ref="AI240:AI243" si="1735">SUM(Y240+AG240)</f>
        <v>531.08000000000004</v>
      </c>
      <c r="AJ240" s="350">
        <f t="shared" si="1697"/>
        <v>2262.3787628376003</v>
      </c>
      <c r="AK240" s="352">
        <v>47.52</v>
      </c>
      <c r="AL240" s="350">
        <f t="shared" ref="AL240:AL243" si="1736">M240*AK240*$AL$2/1000</f>
        <v>198.71790523199999</v>
      </c>
      <c r="AM240" s="354">
        <v>41.183999999999997</v>
      </c>
      <c r="AN240" s="350">
        <f t="shared" si="1698"/>
        <v>178.14235158719995</v>
      </c>
      <c r="AO240" s="352">
        <v>109.824</v>
      </c>
      <c r="AP240" s="353">
        <f t="shared" ref="AP240:AP243" si="1737">M240*AO240*$AP$2/1000</f>
        <v>479.00023142399999</v>
      </c>
      <c r="AQ240" s="351">
        <f t="shared" si="1699"/>
        <v>198.52800000000002</v>
      </c>
      <c r="AR240" s="349">
        <f t="shared" si="1700"/>
        <v>855.86048824319994</v>
      </c>
      <c r="AS240" s="349">
        <v>43.295999999999999</v>
      </c>
      <c r="AT240" s="350">
        <f t="shared" si="1701"/>
        <v>191.23071232320001</v>
      </c>
      <c r="AU240" s="352">
        <v>7.3920000000000003</v>
      </c>
      <c r="AV240" s="350">
        <f t="shared" si="1702"/>
        <v>31.457474294400004</v>
      </c>
      <c r="AW240" s="352">
        <v>72.864000000000004</v>
      </c>
      <c r="AX240" s="353">
        <f t="shared" si="1703"/>
        <v>309.81157827840002</v>
      </c>
      <c r="AY240" s="351">
        <f t="shared" si="1704"/>
        <v>123.55200000000001</v>
      </c>
      <c r="AZ240" s="349">
        <f t="shared" si="1705"/>
        <v>532.49976489599999</v>
      </c>
      <c r="BA240" s="349">
        <f t="shared" si="1706"/>
        <v>322.08000000000004</v>
      </c>
      <c r="BB240" s="349">
        <f t="shared" si="1707"/>
        <v>1388.3602531391998</v>
      </c>
    </row>
    <row r="241" spans="1:54" s="344" customFormat="1">
      <c r="A241" s="612">
        <v>192</v>
      </c>
      <c r="B241" s="557"/>
      <c r="C241" s="557"/>
      <c r="D241" s="557"/>
      <c r="E241" s="553" t="s">
        <v>1055</v>
      </c>
      <c r="F241" s="1037" t="s">
        <v>731</v>
      </c>
      <c r="G241" s="1036" t="s">
        <v>1169</v>
      </c>
      <c r="H241" s="355" t="s">
        <v>378</v>
      </c>
      <c r="I241" s="567">
        <v>3.91</v>
      </c>
      <c r="J241" s="183"/>
      <c r="K241" s="567">
        <v>3.91</v>
      </c>
      <c r="L241" s="183"/>
      <c r="M241" s="567">
        <v>3.91</v>
      </c>
      <c r="N241" s="183"/>
      <c r="O241" s="567">
        <v>3.91</v>
      </c>
      <c r="P241" s="115"/>
      <c r="Q241" s="349">
        <f t="shared" si="1692"/>
        <v>9.5040000000000013</v>
      </c>
      <c r="R241" s="417">
        <f t="shared" si="1693"/>
        <v>48.329063904000009</v>
      </c>
      <c r="S241" s="349"/>
      <c r="T241" s="349">
        <f t="shared" si="1551"/>
        <v>0</v>
      </c>
      <c r="U241" s="349">
        <v>4.2240000000000002</v>
      </c>
      <c r="V241" s="350">
        <f t="shared" si="1552"/>
        <v>21.044813644800001</v>
      </c>
      <c r="W241" s="352">
        <v>1.056</v>
      </c>
      <c r="X241" s="353">
        <f t="shared" si="1553"/>
        <v>5.3818103328000007</v>
      </c>
      <c r="Y241" s="351">
        <f t="shared" ref="Y241" si="1738">SUM(S241+U241+W241)</f>
        <v>5.28</v>
      </c>
      <c r="Z241" s="350">
        <f t="shared" si="1694"/>
        <v>26.426623977600002</v>
      </c>
      <c r="AA241" s="352">
        <v>1.056</v>
      </c>
      <c r="AB241" s="353">
        <f t="shared" si="1555"/>
        <v>5.4639353472000005</v>
      </c>
      <c r="AC241" s="352">
        <v>3.1680000000000001</v>
      </c>
      <c r="AD241" s="350">
        <f t="shared" si="1556"/>
        <v>16.438504579200004</v>
      </c>
      <c r="AE241" s="352"/>
      <c r="AF241" s="226">
        <f t="shared" si="1734"/>
        <v>0</v>
      </c>
      <c r="AG241" s="351">
        <f t="shared" si="1695"/>
        <v>4.2240000000000002</v>
      </c>
      <c r="AH241" s="349">
        <f t="shared" si="1696"/>
        <v>21.902439926400003</v>
      </c>
      <c r="AI241" s="349">
        <f t="shared" si="1735"/>
        <v>9.5040000000000013</v>
      </c>
      <c r="AJ241" s="350">
        <f t="shared" si="1697"/>
        <v>48.329063904000009</v>
      </c>
      <c r="AK241" s="352"/>
      <c r="AL241" s="350">
        <f t="shared" si="1736"/>
        <v>0</v>
      </c>
      <c r="AM241" s="354"/>
      <c r="AN241" s="350">
        <f t="shared" si="1698"/>
        <v>0</v>
      </c>
      <c r="AO241" s="352"/>
      <c r="AP241" s="353">
        <f t="shared" si="1737"/>
        <v>0</v>
      </c>
      <c r="AQ241" s="351">
        <f t="shared" si="1699"/>
        <v>0</v>
      </c>
      <c r="AR241" s="349">
        <f t="shared" si="1700"/>
        <v>0</v>
      </c>
      <c r="AS241" s="349"/>
      <c r="AT241" s="350">
        <f t="shared" si="1701"/>
        <v>0</v>
      </c>
      <c r="AU241" s="352"/>
      <c r="AV241" s="350">
        <f t="shared" si="1702"/>
        <v>0</v>
      </c>
      <c r="AW241" s="352"/>
      <c r="AX241" s="353">
        <f t="shared" si="1703"/>
        <v>0</v>
      </c>
      <c r="AY241" s="351">
        <f t="shared" si="1704"/>
        <v>0</v>
      </c>
      <c r="AZ241" s="349">
        <f t="shared" si="1705"/>
        <v>0</v>
      </c>
      <c r="BA241" s="349">
        <f t="shared" si="1706"/>
        <v>0</v>
      </c>
      <c r="BB241" s="349">
        <f t="shared" si="1707"/>
        <v>0</v>
      </c>
    </row>
    <row r="242" spans="1:54" s="344" customFormat="1">
      <c r="A242" s="612">
        <v>194</v>
      </c>
      <c r="B242" s="346"/>
      <c r="C242" s="346"/>
      <c r="D242" s="346"/>
      <c r="E242" s="553" t="s">
        <v>752</v>
      </c>
      <c r="F242" s="530" t="s">
        <v>754</v>
      </c>
      <c r="G242" s="530" t="s">
        <v>1169</v>
      </c>
      <c r="H242" s="355" t="s">
        <v>378</v>
      </c>
      <c r="I242" s="568">
        <v>4</v>
      </c>
      <c r="J242" s="183"/>
      <c r="K242" s="568">
        <v>4</v>
      </c>
      <c r="L242" s="183"/>
      <c r="M242" s="568">
        <v>4</v>
      </c>
      <c r="N242" s="183"/>
      <c r="O242" s="568">
        <v>4</v>
      </c>
      <c r="P242" s="115"/>
      <c r="Q242" s="349">
        <f t="shared" ref="Q242" si="1739">SUM(AI242+BA242)</f>
        <v>68.639999999999986</v>
      </c>
      <c r="R242" s="417">
        <f t="shared" ref="R242" si="1740">SUM(AJ242+BB242)</f>
        <v>359.04709631999998</v>
      </c>
      <c r="S242" s="349">
        <v>4.2240000000000002</v>
      </c>
      <c r="T242" s="349">
        <f t="shared" si="1551"/>
        <v>21.047178240000001</v>
      </c>
      <c r="U242" s="349">
        <v>6.3360000000000003</v>
      </c>
      <c r="V242" s="350">
        <f t="shared" si="1552"/>
        <v>32.293831680000004</v>
      </c>
      <c r="W242" s="352">
        <v>7.3920000000000003</v>
      </c>
      <c r="X242" s="353">
        <f t="shared" si="1553"/>
        <v>38.539818240000002</v>
      </c>
      <c r="Y242" s="351">
        <f>SUM(S242+U242+W242)</f>
        <v>17.952000000000002</v>
      </c>
      <c r="Z242" s="350">
        <f t="shared" ref="Z242" si="1741">SUM(T242+V242+X242)</f>
        <v>91.880828160000007</v>
      </c>
      <c r="AA242" s="352">
        <v>9.5039999999999996</v>
      </c>
      <c r="AB242" s="353">
        <f t="shared" si="1555"/>
        <v>50.307333119999996</v>
      </c>
      <c r="AC242" s="352">
        <v>2.1120000000000001</v>
      </c>
      <c r="AD242" s="350">
        <f>K242*AC242*$AD$2/1000</f>
        <v>11.21125632</v>
      </c>
      <c r="AE242" s="352">
        <v>6.3360000000000003</v>
      </c>
      <c r="AF242" s="226">
        <f t="shared" ref="AF242" si="1742">K242*AE242*$AF$2/1000</f>
        <v>32.953029119999997</v>
      </c>
      <c r="AG242" s="351">
        <f t="shared" ref="AG242" si="1743">SUM(AA242+AC242+AE242)</f>
        <v>17.951999999999998</v>
      </c>
      <c r="AH242" s="349">
        <f t="shared" ref="AH242" si="1744">SUM(AB242+AD242+AF242)</f>
        <v>94.471618559999996</v>
      </c>
      <c r="AI242" s="349">
        <f t="shared" ref="AI242" si="1745">SUM(Y242+AG242)</f>
        <v>35.903999999999996</v>
      </c>
      <c r="AJ242" s="350">
        <f t="shared" ref="AJ242" si="1746">SUM(Z242,AH242)</f>
        <v>186.35244671999999</v>
      </c>
      <c r="AK242" s="352">
        <v>4.2240000000000002</v>
      </c>
      <c r="AL242" s="350">
        <f t="shared" ref="AL242" si="1747">M242*AK242*$AL$2/1000</f>
        <v>21.607111679999999</v>
      </c>
      <c r="AM242" s="354">
        <v>7.3920000000000003</v>
      </c>
      <c r="AN242" s="350">
        <f t="shared" ref="AN242" si="1748">M242*AM242*$AN$2/1000</f>
        <v>39.112254719999996</v>
      </c>
      <c r="AO242" s="352">
        <v>6.3360000000000003</v>
      </c>
      <c r="AP242" s="353">
        <f t="shared" ref="AP242" si="1749">M242*AO242*$AP$2/1000</f>
        <v>33.803827200000001</v>
      </c>
      <c r="AQ242" s="351">
        <f t="shared" ref="AQ242" si="1750">SUM(AK242+AM242+AO242)</f>
        <v>17.951999999999998</v>
      </c>
      <c r="AR242" s="349">
        <f t="shared" ref="AR242" si="1751">SUM(AL242+AN242+AP242)</f>
        <v>94.523193599999999</v>
      </c>
      <c r="AS242" s="349">
        <v>6.3360000000000003</v>
      </c>
      <c r="AT242" s="350">
        <f t="shared" ref="AT242" si="1752">O242*AS242*$AT$2/1000</f>
        <v>34.232394240000005</v>
      </c>
      <c r="AU242" s="352"/>
      <c r="AV242" s="350">
        <f t="shared" ref="AV242" si="1753">O242*AU242*$AV$2/1000</f>
        <v>0</v>
      </c>
      <c r="AW242" s="352">
        <v>8.4480000000000004</v>
      </c>
      <c r="AX242" s="353">
        <f t="shared" ref="AX242" si="1754">O242*AW242*$AX$2/1000</f>
        <v>43.939061760000001</v>
      </c>
      <c r="AY242" s="351">
        <f t="shared" ref="AY242" si="1755">SUM(AS242+AU242+AW242)</f>
        <v>14.784000000000001</v>
      </c>
      <c r="AZ242" s="349">
        <f t="shared" ref="AZ242" si="1756">SUM(AT242+AV242+AX242)</f>
        <v>78.171456000000006</v>
      </c>
      <c r="BA242" s="349">
        <f t="shared" ref="BA242" si="1757">SUM(AQ242+AY242)</f>
        <v>32.735999999999997</v>
      </c>
      <c r="BB242" s="349">
        <f t="shared" ref="BB242" si="1758">SUM(AR242,AZ242)</f>
        <v>172.69464959999999</v>
      </c>
    </row>
    <row r="243" spans="1:54" s="344" customFormat="1">
      <c r="A243" s="612">
        <v>196</v>
      </c>
      <c r="B243" s="557"/>
      <c r="C243" s="557"/>
      <c r="D243" s="557"/>
      <c r="E243" s="553" t="s">
        <v>753</v>
      </c>
      <c r="F243" s="530" t="s">
        <v>755</v>
      </c>
      <c r="G243" s="24" t="s">
        <v>1169</v>
      </c>
      <c r="H243" s="355" t="s">
        <v>378</v>
      </c>
      <c r="I243" s="569">
        <v>4.76</v>
      </c>
      <c r="J243" s="183"/>
      <c r="K243" s="569">
        <v>4.76</v>
      </c>
      <c r="L243" s="183"/>
      <c r="M243" s="569">
        <v>4.76</v>
      </c>
      <c r="N243" s="183"/>
      <c r="O243" s="569">
        <v>4.76</v>
      </c>
      <c r="P243" s="115"/>
      <c r="Q243" s="349">
        <f t="shared" si="1692"/>
        <v>17.952000000000002</v>
      </c>
      <c r="R243" s="417">
        <f t="shared" si="1693"/>
        <v>112.17200924159999</v>
      </c>
      <c r="S243" s="349"/>
      <c r="T243" s="349">
        <f t="shared" ref="T243" si="1759">I243*S243*$T$2/1000</f>
        <v>0</v>
      </c>
      <c r="U243" s="349">
        <v>2.1120000000000001</v>
      </c>
      <c r="V243" s="350">
        <f t="shared" ref="V243" si="1760">I243*U243*$V$2/1000</f>
        <v>12.809886566400001</v>
      </c>
      <c r="W243" s="352"/>
      <c r="X243" s="353">
        <f t="shared" ref="X243" si="1761">I243*W243*$X$2/1000</f>
        <v>0</v>
      </c>
      <c r="Y243" s="351">
        <f t="shared" ref="Y243" si="1762">SUM(S243+U243+W243)</f>
        <v>2.1120000000000001</v>
      </c>
      <c r="Z243" s="350">
        <f t="shared" si="1694"/>
        <v>12.809886566400001</v>
      </c>
      <c r="AA243" s="352">
        <v>2.1120000000000001</v>
      </c>
      <c r="AB243" s="353">
        <f t="shared" ref="AB243" si="1763">K243*AA243*$AB$2/1000</f>
        <v>13.303494758399998</v>
      </c>
      <c r="AC243" s="352">
        <v>2.1120000000000001</v>
      </c>
      <c r="AD243" s="350">
        <f>K243*AC243*$AD$2/1000</f>
        <v>13.341395020799999</v>
      </c>
      <c r="AE243" s="352">
        <v>2.1120000000000001</v>
      </c>
      <c r="AF243" s="226">
        <f t="shared" si="1734"/>
        <v>13.0713682176</v>
      </c>
      <c r="AG243" s="351">
        <f t="shared" si="1695"/>
        <v>6.3360000000000003</v>
      </c>
      <c r="AH243" s="349">
        <f t="shared" si="1696"/>
        <v>39.716257996799996</v>
      </c>
      <c r="AI243" s="349">
        <f t="shared" si="1735"/>
        <v>8.4480000000000004</v>
      </c>
      <c r="AJ243" s="350">
        <f t="shared" si="1697"/>
        <v>52.526144563199999</v>
      </c>
      <c r="AK243" s="352"/>
      <c r="AL243" s="350">
        <f t="shared" si="1736"/>
        <v>0</v>
      </c>
      <c r="AM243" s="354">
        <v>2.1120000000000001</v>
      </c>
      <c r="AN243" s="350">
        <f t="shared" si="1698"/>
        <v>13.298166604799999</v>
      </c>
      <c r="AO243" s="352">
        <v>2.1120000000000001</v>
      </c>
      <c r="AP243" s="353">
        <f t="shared" si="1737"/>
        <v>13.408851455999999</v>
      </c>
      <c r="AQ243" s="351">
        <f t="shared" si="1699"/>
        <v>4.2240000000000002</v>
      </c>
      <c r="AR243" s="349">
        <f t="shared" si="1700"/>
        <v>26.707018060799996</v>
      </c>
      <c r="AS243" s="349">
        <v>1.056</v>
      </c>
      <c r="AT243" s="350">
        <f t="shared" si="1701"/>
        <v>6.7894248576000003</v>
      </c>
      <c r="AU243" s="352">
        <v>1.056</v>
      </c>
      <c r="AV243" s="350">
        <f t="shared" si="1702"/>
        <v>6.5416154496000001</v>
      </c>
      <c r="AW243" s="352">
        <v>3.1680000000000001</v>
      </c>
      <c r="AX243" s="353">
        <f t="shared" si="1703"/>
        <v>19.607806310400001</v>
      </c>
      <c r="AY243" s="351">
        <f t="shared" si="1704"/>
        <v>5.28</v>
      </c>
      <c r="AZ243" s="349">
        <f t="shared" si="1705"/>
        <v>32.938846617599999</v>
      </c>
      <c r="BA243" s="349">
        <f t="shared" si="1706"/>
        <v>9.5040000000000013</v>
      </c>
      <c r="BB243" s="349">
        <f t="shared" si="1707"/>
        <v>59.645864678399995</v>
      </c>
    </row>
    <row r="244" spans="1:54" s="344" customFormat="1">
      <c r="A244" s="612">
        <v>198</v>
      </c>
      <c r="B244" s="558" t="s">
        <v>1921</v>
      </c>
      <c r="C244" s="558"/>
      <c r="D244" s="558" t="s">
        <v>1922</v>
      </c>
      <c r="E244" s="103" t="s">
        <v>1923</v>
      </c>
      <c r="F244" s="104" t="s">
        <v>1926</v>
      </c>
      <c r="G244" s="509" t="s">
        <v>1166</v>
      </c>
      <c r="H244" s="355" t="s">
        <v>378</v>
      </c>
      <c r="I244" s="552">
        <v>6.1</v>
      </c>
      <c r="J244" s="115"/>
      <c r="K244" s="552">
        <v>6.1</v>
      </c>
      <c r="L244" s="183"/>
      <c r="M244" s="552">
        <v>6.1</v>
      </c>
      <c r="N244" s="183"/>
      <c r="O244" s="552">
        <v>6.1</v>
      </c>
      <c r="P244" s="115"/>
      <c r="Q244" s="349">
        <f t="shared" ref="Q244:Q286" si="1764">SUM(AI244+BA244)</f>
        <v>1.008</v>
      </c>
      <c r="R244" s="417">
        <f t="shared" ref="R244:R286" si="1765">SUM(AJ244+BB244)</f>
        <v>7.6594986719999998</v>
      </c>
      <c r="S244" s="349">
        <v>1.008</v>
      </c>
      <c r="T244" s="349">
        <f t="shared" si="1551"/>
        <v>7.6594986719999998</v>
      </c>
      <c r="U244" s="349"/>
      <c r="V244" s="350">
        <f t="shared" si="1552"/>
        <v>0</v>
      </c>
      <c r="W244" s="352"/>
      <c r="X244" s="353">
        <f t="shared" si="1553"/>
        <v>0</v>
      </c>
      <c r="Y244" s="351">
        <f>SUM(S244+U244+W244)</f>
        <v>1.008</v>
      </c>
      <c r="Z244" s="350">
        <f t="shared" ref="Z244:Z286" si="1766">SUM(T244+V244+X244)</f>
        <v>7.6594986719999998</v>
      </c>
      <c r="AA244" s="352"/>
      <c r="AB244" s="353">
        <f t="shared" si="1555"/>
        <v>0</v>
      </c>
      <c r="AC244" s="352"/>
      <c r="AD244" s="350">
        <f t="shared" si="1556"/>
        <v>0</v>
      </c>
      <c r="AE244" s="352"/>
      <c r="AF244" s="226">
        <f>K244*AE244*$AF$2/1000</f>
        <v>0</v>
      </c>
      <c r="AG244" s="351">
        <f t="shared" ref="AG244:AG286" si="1767">SUM(AA244+AC244+AE244)</f>
        <v>0</v>
      </c>
      <c r="AH244" s="349">
        <f t="shared" ref="AH244:AH286" si="1768">SUM(AB244+AD244+AF244)</f>
        <v>0</v>
      </c>
      <c r="AI244" s="349">
        <f>SUM(Y244+AG244)</f>
        <v>1.008</v>
      </c>
      <c r="AJ244" s="350">
        <f t="shared" ref="AJ244:AJ286" si="1769">SUM(Z244,AH244)</f>
        <v>7.6594986719999998</v>
      </c>
      <c r="AK244" s="352"/>
      <c r="AL244" s="350">
        <f>M244*AK244*$AL$2/1000</f>
        <v>0</v>
      </c>
      <c r="AM244" s="354"/>
      <c r="AN244" s="350">
        <f t="shared" ref="AN244:AN286" si="1770">M244*AM244*$AN$2/1000</f>
        <v>0</v>
      </c>
      <c r="AO244" s="352"/>
      <c r="AP244" s="353">
        <f>M244*AO244*$AP$2/1000</f>
        <v>0</v>
      </c>
      <c r="AQ244" s="351">
        <f t="shared" ref="AQ244:AQ286" si="1771">SUM(AK244+AM244+AO244)</f>
        <v>0</v>
      </c>
      <c r="AR244" s="349">
        <f t="shared" ref="AR244:AR286" si="1772">SUM(AL244+AN244+AP244)</f>
        <v>0</v>
      </c>
      <c r="AS244" s="349"/>
      <c r="AT244" s="350">
        <f t="shared" ref="AT244:AT286" si="1773">O244*AS244*$AT$2/1000</f>
        <v>0</v>
      </c>
      <c r="AU244" s="352"/>
      <c r="AV244" s="350">
        <f t="shared" ref="AV244:AV286" si="1774">O244*AU244*$AV$2/1000</f>
        <v>0</v>
      </c>
      <c r="AW244" s="352"/>
      <c r="AX244" s="353">
        <f t="shared" ref="AX244:AX259" si="1775">O244*AW244*$AX$2/1000</f>
        <v>0</v>
      </c>
      <c r="AY244" s="351">
        <f t="shared" ref="AY244:AY286" si="1776">SUM(AS244+AU244+AW244)</f>
        <v>0</v>
      </c>
      <c r="AZ244" s="349">
        <f t="shared" ref="AZ244:AZ286" si="1777">SUM(AT244+AV244+AX244)</f>
        <v>0</v>
      </c>
      <c r="BA244" s="349">
        <f t="shared" ref="BA244:BA286" si="1778">SUM(AQ244+AY244)</f>
        <v>0</v>
      </c>
      <c r="BB244" s="349">
        <f t="shared" ref="BB244:BB286" si="1779">SUM(AR244,AZ244)</f>
        <v>0</v>
      </c>
    </row>
    <row r="245" spans="1:54" s="344" customFormat="1">
      <c r="A245" s="612">
        <v>199</v>
      </c>
      <c r="B245" s="346"/>
      <c r="C245" s="346"/>
      <c r="D245" s="346"/>
      <c r="E245" s="553" t="s">
        <v>1924</v>
      </c>
      <c r="F245" s="530" t="s">
        <v>1925</v>
      </c>
      <c r="G245" s="509" t="s">
        <v>1166</v>
      </c>
      <c r="H245" s="355" t="s">
        <v>378</v>
      </c>
      <c r="I245" s="66">
        <v>7.6</v>
      </c>
      <c r="J245" s="115"/>
      <c r="K245" s="66">
        <v>7.6</v>
      </c>
      <c r="L245" s="183"/>
      <c r="M245" s="66">
        <v>7.6</v>
      </c>
      <c r="N245" s="183"/>
      <c r="O245" s="66">
        <v>7.6</v>
      </c>
      <c r="P245" s="115"/>
      <c r="Q245" s="349">
        <f t="shared" ref="Q245:Q248" si="1780">SUM(AI245+BA245)</f>
        <v>0</v>
      </c>
      <c r="R245" s="417">
        <f t="shared" ref="R245:R248" si="1781">SUM(AJ245+BB245)</f>
        <v>0</v>
      </c>
      <c r="S245" s="349"/>
      <c r="T245" s="349">
        <f t="shared" ref="T245" si="1782">I245*S245*$T$2/1000</f>
        <v>0</v>
      </c>
      <c r="U245" s="349"/>
      <c r="V245" s="350">
        <f t="shared" ref="V245" si="1783">I245*U245*$V$2/1000</f>
        <v>0</v>
      </c>
      <c r="W245" s="352"/>
      <c r="X245" s="353">
        <f t="shared" ref="X245" si="1784">I245*W245*$X$2/1000</f>
        <v>0</v>
      </c>
      <c r="Y245" s="351">
        <f t="shared" ref="Y245" si="1785">SUM(S245+U245+W245)</f>
        <v>0</v>
      </c>
      <c r="Z245" s="350">
        <f t="shared" ref="Z245" si="1786">SUM(T245+V245+X245)</f>
        <v>0</v>
      </c>
      <c r="AA245" s="352"/>
      <c r="AB245" s="353">
        <f>K245*AA245*$AB$2/1000</f>
        <v>0</v>
      </c>
      <c r="AC245" s="352"/>
      <c r="AD245" s="350">
        <f t="shared" ref="AD245" si="1787">K245*AC245*$AD$2/1000</f>
        <v>0</v>
      </c>
      <c r="AE245" s="352"/>
      <c r="AF245" s="226">
        <f t="shared" ref="AF245:AF248" si="1788">K245*AE245*$AF$2/1000</f>
        <v>0</v>
      </c>
      <c r="AG245" s="351">
        <f t="shared" ref="AG245" si="1789">SUM(AA245+AC245+AE245)</f>
        <v>0</v>
      </c>
      <c r="AH245" s="349">
        <f t="shared" ref="AH245" si="1790">SUM(AB245+AD245+AF245)</f>
        <v>0</v>
      </c>
      <c r="AI245" s="349">
        <f t="shared" ref="AI245:AI248" si="1791">SUM(Y245+AG245)</f>
        <v>0</v>
      </c>
      <c r="AJ245" s="350">
        <f t="shared" ref="AJ245:AJ248" si="1792">SUM(Z245,AH245)</f>
        <v>0</v>
      </c>
      <c r="AK245" s="352"/>
      <c r="AL245" s="350">
        <f t="shared" ref="AL245" si="1793">M245*AK245*$AL$2/1000</f>
        <v>0</v>
      </c>
      <c r="AM245" s="354"/>
      <c r="AN245" s="350">
        <f t="shared" ref="AN245:AN248" si="1794">M245*AM245*$AN$2/1000</f>
        <v>0</v>
      </c>
      <c r="AO245" s="352"/>
      <c r="AP245" s="353">
        <f t="shared" ref="AP245:AP248" si="1795">M245*AO245*$AP$2/1000</f>
        <v>0</v>
      </c>
      <c r="AQ245" s="351">
        <f t="shared" ref="AQ245" si="1796">SUM(AK245+AM245+AO245)</f>
        <v>0</v>
      </c>
      <c r="AR245" s="349">
        <f t="shared" ref="AR245" si="1797">SUM(AL245+AN245+AP245)</f>
        <v>0</v>
      </c>
      <c r="AS245" s="349"/>
      <c r="AT245" s="350">
        <f t="shared" ref="AT245:AT248" si="1798">O245*AS245*$AT$2/1000</f>
        <v>0</v>
      </c>
      <c r="AU245" s="352"/>
      <c r="AV245" s="350">
        <f t="shared" ref="AV245:AV248" si="1799">O245*AU245*$AV$2/1000</f>
        <v>0</v>
      </c>
      <c r="AW245" s="352"/>
      <c r="AX245" s="353">
        <f t="shared" ref="AX245:AX248" si="1800">O245*AW245*$AX$2/1000</f>
        <v>0</v>
      </c>
      <c r="AY245" s="351">
        <f t="shared" ref="AY245" si="1801">SUM(AS245+AU245+AW245)</f>
        <v>0</v>
      </c>
      <c r="AZ245" s="349">
        <f t="shared" ref="AZ245" si="1802">SUM(AT245+AV245+AX245)</f>
        <v>0</v>
      </c>
      <c r="BA245" s="349">
        <f t="shared" ref="BA245:BA248" si="1803">SUM(AQ245+AY245)</f>
        <v>0</v>
      </c>
      <c r="BB245" s="349">
        <f t="shared" ref="BB245:BB248" si="1804">SUM(AR245,AZ245)</f>
        <v>0</v>
      </c>
    </row>
    <row r="246" spans="1:54" s="344" customFormat="1">
      <c r="B246" s="558" t="s">
        <v>1810</v>
      </c>
      <c r="C246" s="558" t="s">
        <v>1811</v>
      </c>
      <c r="D246" s="558" t="s">
        <v>1812</v>
      </c>
      <c r="E246" s="553" t="s">
        <v>992</v>
      </c>
      <c r="F246" s="24" t="s">
        <v>730</v>
      </c>
      <c r="G246" s="509" t="s">
        <v>1166</v>
      </c>
      <c r="H246" s="355" t="s">
        <v>378</v>
      </c>
      <c r="I246" s="554">
        <v>3.27</v>
      </c>
      <c r="J246" s="115"/>
      <c r="K246" s="554">
        <v>3.37</v>
      </c>
      <c r="L246" s="183"/>
      <c r="M246" s="554">
        <v>3.37</v>
      </c>
      <c r="N246" s="183"/>
      <c r="O246" s="554">
        <v>3.37</v>
      </c>
      <c r="P246" s="115"/>
      <c r="Q246" s="349">
        <f t="shared" ref="Q246" si="1805">SUM(AI246+BA246)</f>
        <v>209.08800000000002</v>
      </c>
      <c r="R246" s="417">
        <f t="shared" ref="R246" si="1806">SUM(AJ246+BB246)</f>
        <v>910.24899979200006</v>
      </c>
      <c r="S246" s="349">
        <v>25.344000000000001</v>
      </c>
      <c r="T246" s="349">
        <f>I246*S246*$T$2/1000</f>
        <v>103.23640926720002</v>
      </c>
      <c r="U246" s="349">
        <v>8.4480000000000004</v>
      </c>
      <c r="V246" s="350">
        <f>I246*U246*$V$2/1000</f>
        <v>35.200276531200004</v>
      </c>
      <c r="W246" s="352">
        <v>16.896000000000001</v>
      </c>
      <c r="X246" s="353">
        <f>I246*W246*$X$2/1000</f>
        <v>72.014403225600006</v>
      </c>
      <c r="Y246" s="351">
        <f t="shared" ref="Y246" si="1807">SUM(S246+U246+W246)</f>
        <v>50.688000000000002</v>
      </c>
      <c r="Z246" s="350">
        <f t="shared" ref="Z246" si="1808">SUM(T246+V246+X246)</f>
        <v>210.45108902400003</v>
      </c>
      <c r="AA246" s="352">
        <v>8.4480000000000004</v>
      </c>
      <c r="AB246" s="353">
        <f>K246*AA246*$AB$2/1000</f>
        <v>37.674602803199996</v>
      </c>
      <c r="AC246" s="352">
        <v>16.896000000000001</v>
      </c>
      <c r="AD246" s="350">
        <f>K246*AC246*$AD$2/1000</f>
        <v>75.563867596800009</v>
      </c>
      <c r="AE246" s="352">
        <v>8.4480000000000004</v>
      </c>
      <c r="AF246" s="353">
        <f t="shared" ref="AF246" si="1809">K246*AE246*$AF$2/1000</f>
        <v>37.017236044800001</v>
      </c>
      <c r="AG246" s="351">
        <f t="shared" ref="AG246" si="1810">SUM(AA246+AC246+AE246)</f>
        <v>33.792000000000002</v>
      </c>
      <c r="AH246" s="349">
        <f t="shared" ref="AH246" si="1811">SUM(AB246+AD246+AF246)</f>
        <v>150.25570644480001</v>
      </c>
      <c r="AI246" s="349">
        <f t="shared" ref="AI246" si="1812">SUM(Y246+AG246)</f>
        <v>84.48</v>
      </c>
      <c r="AJ246" s="350">
        <f t="shared" ref="AJ246" si="1813">SUM(Z246,AH246)</f>
        <v>360.70679546880001</v>
      </c>
      <c r="AK246" s="352">
        <v>16.896000000000001</v>
      </c>
      <c r="AL246" s="350">
        <f t="shared" ref="AL246" si="1814">M246*AK246*$AL$2/1000</f>
        <v>72.815966361600005</v>
      </c>
      <c r="AM246" s="354">
        <v>17.952000000000002</v>
      </c>
      <c r="AN246" s="350">
        <f t="shared" ref="AN246" si="1815">M246*AM246*$AN$2/1000</f>
        <v>80.026466889600002</v>
      </c>
      <c r="AO246" s="352">
        <v>16.896000000000001</v>
      </c>
      <c r="AP246" s="353">
        <f t="shared" ref="AP246" si="1816">M246*AO246*$AP$2/1000</f>
        <v>75.945931775999995</v>
      </c>
      <c r="AQ246" s="351">
        <f t="shared" ref="AQ246" si="1817">SUM(AK246+AM246+AO246)</f>
        <v>51.744</v>
      </c>
      <c r="AR246" s="349">
        <f t="shared" ref="AR246" si="1818">SUM(AL246+AN246+AP246)</f>
        <v>228.78836502720003</v>
      </c>
      <c r="AS246" s="349">
        <v>8.4480000000000004</v>
      </c>
      <c r="AT246" s="350">
        <f t="shared" ref="AT246" si="1819">O246*AS246*$AT$2/1000</f>
        <v>38.454389529600007</v>
      </c>
      <c r="AU246" s="352">
        <v>8.4480000000000004</v>
      </c>
      <c r="AV246" s="350">
        <f t="shared" ref="AV246" si="1820">O246*AU246*$AV$2/1000</f>
        <v>37.050830361600006</v>
      </c>
      <c r="AW246" s="352">
        <v>55.968000000000004</v>
      </c>
      <c r="AX246" s="353">
        <f t="shared" ref="AX246" si="1821">O246*AW246*$AX$2/1000</f>
        <v>245.2486194048</v>
      </c>
      <c r="AY246" s="351">
        <f t="shared" ref="AY246" si="1822">SUM(AS246+AU246+AW246)</f>
        <v>72.864000000000004</v>
      </c>
      <c r="AZ246" s="349">
        <f t="shared" ref="AZ246" si="1823">SUM(AT246+AV246+AX246)</f>
        <v>320.75383929600002</v>
      </c>
      <c r="BA246" s="349">
        <f t="shared" ref="BA246" si="1824">SUM(AQ246+AY246)</f>
        <v>124.608</v>
      </c>
      <c r="BB246" s="349">
        <f t="shared" ref="BB246" si="1825">SUM(AR246,AZ246)</f>
        <v>549.54220432320005</v>
      </c>
    </row>
    <row r="247" spans="1:54" s="344" customFormat="1">
      <c r="B247" s="557"/>
      <c r="C247" s="557"/>
      <c r="D247" s="557"/>
      <c r="E247" s="553" t="s">
        <v>1055</v>
      </c>
      <c r="F247" s="24" t="s">
        <v>731</v>
      </c>
      <c r="G247" s="509" t="s">
        <v>1166</v>
      </c>
      <c r="H247" s="355" t="s">
        <v>378</v>
      </c>
      <c r="I247" s="554">
        <v>3.91</v>
      </c>
      <c r="J247" s="115"/>
      <c r="K247" s="554">
        <v>4.03</v>
      </c>
      <c r="L247" s="183"/>
      <c r="M247" s="554">
        <v>4.03</v>
      </c>
      <c r="N247" s="183"/>
      <c r="O247" s="554">
        <v>4.03</v>
      </c>
      <c r="P247" s="115"/>
      <c r="Q247" s="349">
        <f t="shared" si="1780"/>
        <v>25.344000000000001</v>
      </c>
      <c r="R247" s="417">
        <f t="shared" si="1781"/>
        <v>131.13138593280001</v>
      </c>
      <c r="S247" s="349">
        <v>4.2240000000000002</v>
      </c>
      <c r="T247" s="349">
        <f>I247*S247*$T$2/1000</f>
        <v>20.573616729600001</v>
      </c>
      <c r="U247" s="349"/>
      <c r="V247" s="350">
        <f>I247*U247*$V$2/1000</f>
        <v>0</v>
      </c>
      <c r="W247" s="352">
        <v>4.2240000000000002</v>
      </c>
      <c r="X247" s="353">
        <f>I247*W247*$X$2/1000</f>
        <v>21.527241331200003</v>
      </c>
      <c r="Y247" s="351">
        <f t="shared" ref="Y247:Y248" si="1826">SUM(S247+U247+W247)</f>
        <v>8.4480000000000004</v>
      </c>
      <c r="Z247" s="350">
        <f t="shared" ref="Z247:Z248" si="1827">SUM(T247+V247+X247)</f>
        <v>42.100858060800007</v>
      </c>
      <c r="AA247" s="352"/>
      <c r="AB247" s="353">
        <f>K247*AA247*$AB$2/1000</f>
        <v>0</v>
      </c>
      <c r="AC247" s="352"/>
      <c r="AD247" s="350">
        <f>K247*AC247*$AD$2/1000</f>
        <v>0</v>
      </c>
      <c r="AE247" s="352"/>
      <c r="AF247" s="353">
        <f t="shared" si="1788"/>
        <v>0</v>
      </c>
      <c r="AG247" s="351">
        <f t="shared" ref="AG247:AG248" si="1828">SUM(AA247+AC247+AE247)</f>
        <v>0</v>
      </c>
      <c r="AH247" s="349">
        <f t="shared" ref="AH247:AH248" si="1829">SUM(AB247+AD247+AF247)</f>
        <v>0</v>
      </c>
      <c r="AI247" s="349">
        <f t="shared" si="1791"/>
        <v>8.4480000000000004</v>
      </c>
      <c r="AJ247" s="350">
        <f t="shared" si="1792"/>
        <v>42.100858060800007</v>
      </c>
      <c r="AK247" s="352">
        <v>4.2240000000000002</v>
      </c>
      <c r="AL247" s="350">
        <f t="shared" ref="AL247:AL261" si="1830">M247*AK247*$AL$2/1000</f>
        <v>21.769165017600002</v>
      </c>
      <c r="AM247" s="354"/>
      <c r="AN247" s="350">
        <f t="shared" si="1794"/>
        <v>0</v>
      </c>
      <c r="AO247" s="352"/>
      <c r="AP247" s="353">
        <f t="shared" si="1795"/>
        <v>0</v>
      </c>
      <c r="AQ247" s="351">
        <f t="shared" ref="AQ247:AQ248" si="1831">SUM(AK247+AM247+AO247)</f>
        <v>4.2240000000000002</v>
      </c>
      <c r="AR247" s="349">
        <f t="shared" ref="AR247:AR248" si="1832">SUM(AL247+AN247+AP247)</f>
        <v>21.769165017600002</v>
      </c>
      <c r="AS247" s="349">
        <v>4.2240000000000002</v>
      </c>
      <c r="AT247" s="350">
        <f t="shared" si="1798"/>
        <v>22.992758131200002</v>
      </c>
      <c r="AU247" s="352"/>
      <c r="AV247" s="350">
        <f t="shared" si="1799"/>
        <v>0</v>
      </c>
      <c r="AW247" s="352">
        <v>8.4480000000000004</v>
      </c>
      <c r="AX247" s="353">
        <f t="shared" si="1800"/>
        <v>44.268604723200006</v>
      </c>
      <c r="AY247" s="351">
        <f t="shared" ref="AY247:AY248" si="1833">SUM(AS247+AU247+AW247)</f>
        <v>12.672000000000001</v>
      </c>
      <c r="AZ247" s="349">
        <f t="shared" ref="AZ247:AZ248" si="1834">SUM(AT247+AV247+AX247)</f>
        <v>67.261362854400005</v>
      </c>
      <c r="BA247" s="349">
        <f t="shared" si="1803"/>
        <v>16.896000000000001</v>
      </c>
      <c r="BB247" s="349">
        <f t="shared" si="1804"/>
        <v>89.030527872000008</v>
      </c>
    </row>
    <row r="248" spans="1:54" s="344" customFormat="1">
      <c r="B248" s="557"/>
      <c r="C248" s="557"/>
      <c r="D248" s="557"/>
      <c r="E248" s="553" t="s">
        <v>1228</v>
      </c>
      <c r="F248" s="24" t="s">
        <v>1229</v>
      </c>
      <c r="G248" s="509" t="s">
        <v>1166</v>
      </c>
      <c r="H248" s="355" t="s">
        <v>378</v>
      </c>
      <c r="I248" s="554">
        <v>4</v>
      </c>
      <c r="J248" s="115"/>
      <c r="K248" s="554">
        <v>4.13</v>
      </c>
      <c r="L248" s="183"/>
      <c r="M248" s="554">
        <v>4.13</v>
      </c>
      <c r="N248" s="183"/>
      <c r="O248" s="554">
        <v>4.13</v>
      </c>
      <c r="P248" s="115"/>
      <c r="Q248" s="349">
        <f t="shared" si="1780"/>
        <v>267.16800000000001</v>
      </c>
      <c r="R248" s="417">
        <f t="shared" si="1781"/>
        <v>1426.150644864</v>
      </c>
      <c r="S248" s="349">
        <v>23.231999999999999</v>
      </c>
      <c r="T248" s="349">
        <f>I248*S248*$T$2/1000</f>
        <v>115.75948032000001</v>
      </c>
      <c r="U248" s="349">
        <v>24.288</v>
      </c>
      <c r="V248" s="350">
        <f>I248*U248*$V$2/1000</f>
        <v>123.79302143999999</v>
      </c>
      <c r="W248" s="352">
        <v>33.792000000000002</v>
      </c>
      <c r="X248" s="353">
        <f>I248*W248*$X$2/1000</f>
        <v>176.18202624</v>
      </c>
      <c r="Y248" s="351">
        <f t="shared" si="1826"/>
        <v>81.311999999999998</v>
      </c>
      <c r="Z248" s="350">
        <f t="shared" si="1827"/>
        <v>415.73452799999995</v>
      </c>
      <c r="AA248" s="352">
        <v>25.344000000000001</v>
      </c>
      <c r="AB248" s="353">
        <f>K248*AA248*$AB$2/1000</f>
        <v>138.51285719039998</v>
      </c>
      <c r="AC248" s="352">
        <v>45.408000000000001</v>
      </c>
      <c r="AD248" s="350">
        <f>K248*AC248*$AD$2/1000</f>
        <v>248.8758762336</v>
      </c>
      <c r="AE248" s="352">
        <v>20.064</v>
      </c>
      <c r="AF248" s="353">
        <f t="shared" si="1788"/>
        <v>107.74267479359999</v>
      </c>
      <c r="AG248" s="351">
        <f t="shared" si="1828"/>
        <v>90.816000000000003</v>
      </c>
      <c r="AH248" s="349">
        <f t="shared" si="1829"/>
        <v>495.13140821759993</v>
      </c>
      <c r="AI248" s="349">
        <f t="shared" si="1791"/>
        <v>172.12799999999999</v>
      </c>
      <c r="AJ248" s="350">
        <f t="shared" si="1792"/>
        <v>910.86593621759994</v>
      </c>
      <c r="AK248" s="352">
        <v>16.896000000000001</v>
      </c>
      <c r="AL248" s="350">
        <f t="shared" si="1830"/>
        <v>89.237371238400002</v>
      </c>
      <c r="AM248" s="354">
        <v>17.952000000000002</v>
      </c>
      <c r="AN248" s="350">
        <f t="shared" si="1794"/>
        <v>98.073978710399999</v>
      </c>
      <c r="AO248" s="352">
        <v>8.4480000000000004</v>
      </c>
      <c r="AP248" s="353">
        <f t="shared" si="1795"/>
        <v>46.53660211199999</v>
      </c>
      <c r="AQ248" s="351">
        <f t="shared" si="1831"/>
        <v>43.295999999999999</v>
      </c>
      <c r="AR248" s="349">
        <f t="shared" si="1832"/>
        <v>233.8479520608</v>
      </c>
      <c r="AS248" s="349">
        <v>16.896000000000001</v>
      </c>
      <c r="AT248" s="350">
        <f t="shared" si="1798"/>
        <v>94.25319214080001</v>
      </c>
      <c r="AU248" s="352">
        <v>9.5039999999999996</v>
      </c>
      <c r="AV248" s="350">
        <f t="shared" si="1799"/>
        <v>51.082320643199999</v>
      </c>
      <c r="AW248" s="352">
        <v>25.344000000000001</v>
      </c>
      <c r="AX248" s="353">
        <f t="shared" si="1800"/>
        <v>136.10124380160002</v>
      </c>
      <c r="AY248" s="351">
        <f t="shared" si="1833"/>
        <v>51.744</v>
      </c>
      <c r="AZ248" s="349">
        <f t="shared" si="1834"/>
        <v>281.43675658560005</v>
      </c>
      <c r="BA248" s="349">
        <f t="shared" si="1803"/>
        <v>95.039999999999992</v>
      </c>
      <c r="BB248" s="349">
        <f t="shared" si="1804"/>
        <v>515.28470864640008</v>
      </c>
    </row>
    <row r="249" spans="1:54" s="344" customFormat="1">
      <c r="B249" s="557"/>
      <c r="C249" s="557"/>
      <c r="D249" s="557"/>
      <c r="E249" s="553" t="s">
        <v>1230</v>
      </c>
      <c r="F249" s="24" t="s">
        <v>1231</v>
      </c>
      <c r="G249" s="509" t="s">
        <v>1166</v>
      </c>
      <c r="H249" s="355" t="s">
        <v>378</v>
      </c>
      <c r="I249" s="554">
        <v>4.96</v>
      </c>
      <c r="J249" s="115"/>
      <c r="K249" s="554">
        <v>4.96</v>
      </c>
      <c r="L249" s="183"/>
      <c r="M249" s="554">
        <v>4.96</v>
      </c>
      <c r="N249" s="183"/>
      <c r="O249" s="554">
        <v>4.96</v>
      </c>
      <c r="P249" s="115"/>
      <c r="Q249" s="349">
        <f t="shared" ref="Q249:Q251" si="1835">SUM(AI249+BA249)</f>
        <v>12.672000000000001</v>
      </c>
      <c r="R249" s="417">
        <f t="shared" ref="R249:R251" si="1836">SUM(AJ249+BB249)</f>
        <v>82.710358579200005</v>
      </c>
      <c r="S249" s="349"/>
      <c r="T249" s="349">
        <f>I249*S249*$T$2/1000</f>
        <v>0</v>
      </c>
      <c r="U249" s="349">
        <v>4.2240000000000002</v>
      </c>
      <c r="V249" s="350">
        <f>I249*U249*$V$2/1000</f>
        <v>26.696234188800005</v>
      </c>
      <c r="W249" s="352"/>
      <c r="X249" s="353">
        <f>I249*W249*$X$2/1000</f>
        <v>0</v>
      </c>
      <c r="Y249" s="351">
        <f t="shared" ref="Y249" si="1837">SUM(S249+U249+W249)</f>
        <v>4.2240000000000002</v>
      </c>
      <c r="Z249" s="350">
        <f t="shared" ref="Z249:Z251" si="1838">SUM(T249+V249+X249)</f>
        <v>26.696234188800005</v>
      </c>
      <c r="AA249" s="352"/>
      <c r="AB249" s="353">
        <f>K249*AA249*$AB$2/1000</f>
        <v>0</v>
      </c>
      <c r="AC249" s="352">
        <v>4.2240000000000002</v>
      </c>
      <c r="AD249" s="350">
        <f>K249*AC249*$AD$2/1000</f>
        <v>27.803915673599999</v>
      </c>
      <c r="AE249" s="352"/>
      <c r="AF249" s="353">
        <f t="shared" ref="AF249" si="1839">K249*AE249*$AF$2/1000</f>
        <v>0</v>
      </c>
      <c r="AG249" s="351">
        <f t="shared" ref="AG249:AG251" si="1840">SUM(AA249+AC249+AE249)</f>
        <v>4.2240000000000002</v>
      </c>
      <c r="AH249" s="349">
        <f t="shared" ref="AH249:AH251" si="1841">SUM(AB249+AD249+AF249)</f>
        <v>27.803915673599999</v>
      </c>
      <c r="AI249" s="349">
        <f t="shared" ref="AI249" si="1842">SUM(Y249+AG249)</f>
        <v>8.4480000000000004</v>
      </c>
      <c r="AJ249" s="350">
        <f t="shared" ref="AJ249:AJ251" si="1843">SUM(Z249,AH249)</f>
        <v>54.500149862400008</v>
      </c>
      <c r="AK249" s="352"/>
      <c r="AL249" s="350">
        <f t="shared" ref="AL249" si="1844">M249*AK249*$AL$2/1000</f>
        <v>0</v>
      </c>
      <c r="AM249" s="354"/>
      <c r="AN249" s="350">
        <f t="shared" ref="AN249:AN251" si="1845">M249*AM249*$AN$2/1000</f>
        <v>0</v>
      </c>
      <c r="AO249" s="352">
        <v>1.056</v>
      </c>
      <c r="AP249" s="353">
        <f t="shared" ref="AP249" si="1846">M249*AO249*$AP$2/1000</f>
        <v>6.986124288000001</v>
      </c>
      <c r="AQ249" s="351">
        <f t="shared" ref="AQ249:AQ251" si="1847">SUM(AK249+AM249+AO249)</f>
        <v>1.056</v>
      </c>
      <c r="AR249" s="349">
        <f t="shared" ref="AR249:AR251" si="1848">SUM(AL249+AN249+AP249)</f>
        <v>6.986124288000001</v>
      </c>
      <c r="AS249" s="349">
        <v>3.1680000000000001</v>
      </c>
      <c r="AT249" s="350">
        <f t="shared" ref="AT249:AT251" si="1849">O249*AS249*$AT$2/1000</f>
        <v>21.224084428800001</v>
      </c>
      <c r="AU249" s="352"/>
      <c r="AV249" s="350">
        <f t="shared" ref="AV249:AV251" si="1850">O249*AU249*$AV$2/1000</f>
        <v>0</v>
      </c>
      <c r="AW249" s="352"/>
      <c r="AX249" s="353">
        <f t="shared" ref="AX249:AX251" si="1851">O249*AW249*$AX$2/1000</f>
        <v>0</v>
      </c>
      <c r="AY249" s="351">
        <f t="shared" ref="AY249:AY251" si="1852">SUM(AS249+AU249+AW249)</f>
        <v>3.1680000000000001</v>
      </c>
      <c r="AZ249" s="349">
        <f t="shared" ref="AZ249:AZ251" si="1853">SUM(AT249+AV249+AX249)</f>
        <v>21.224084428800001</v>
      </c>
      <c r="BA249" s="349">
        <f t="shared" ref="BA249:BA251" si="1854">SUM(AQ249+AY249)</f>
        <v>4.2240000000000002</v>
      </c>
      <c r="BB249" s="349">
        <f t="shared" ref="BB249:BB251" si="1855">SUM(AR249,AZ249)</f>
        <v>28.210208716800004</v>
      </c>
    </row>
    <row r="250" spans="1:54" s="344" customFormat="1">
      <c r="A250" s="612">
        <v>179</v>
      </c>
      <c r="B250" s="558" t="s">
        <v>2180</v>
      </c>
      <c r="C250" s="558" t="s">
        <v>34</v>
      </c>
      <c r="D250" s="558" t="s">
        <v>613</v>
      </c>
      <c r="E250" s="553" t="s">
        <v>992</v>
      </c>
      <c r="F250" s="24" t="s">
        <v>730</v>
      </c>
      <c r="G250" s="24" t="s">
        <v>1169</v>
      </c>
      <c r="H250" s="355" t="s">
        <v>378</v>
      </c>
      <c r="I250" s="554">
        <v>3.27</v>
      </c>
      <c r="J250" s="115"/>
      <c r="K250" s="554">
        <v>3.27</v>
      </c>
      <c r="L250" s="183"/>
      <c r="M250" s="554">
        <v>3.27</v>
      </c>
      <c r="N250" s="183"/>
      <c r="O250" s="554">
        <v>3.27</v>
      </c>
      <c r="P250" s="115"/>
      <c r="Q250" s="349">
        <f t="shared" si="1835"/>
        <v>238.65600000000001</v>
      </c>
      <c r="R250" s="417">
        <f t="shared" si="1836"/>
        <v>1013.5396852416</v>
      </c>
      <c r="S250" s="349">
        <v>11.616</v>
      </c>
      <c r="T250" s="349">
        <f t="shared" ref="T250:T251" si="1856">I250*S250*$T$2/1000</f>
        <v>47.3166875808</v>
      </c>
      <c r="U250" s="349">
        <v>33.792000000000002</v>
      </c>
      <c r="V250" s="350">
        <f t="shared" ref="V250:V251" si="1857">I250*U250*$V$2/1000</f>
        <v>140.80110612480001</v>
      </c>
      <c r="W250" s="352">
        <v>76.031999999999996</v>
      </c>
      <c r="X250" s="353">
        <f t="shared" ref="X250:X251" si="1858">I250*W250*$X$2/1000</f>
        <v>324.06481451520006</v>
      </c>
      <c r="Y250" s="351">
        <f>SUM(S250+U250+W250)</f>
        <v>121.44</v>
      </c>
      <c r="Z250" s="350">
        <f t="shared" si="1838"/>
        <v>512.18260822080003</v>
      </c>
      <c r="AA250" s="352">
        <v>46.463999999999999</v>
      </c>
      <c r="AB250" s="353">
        <f t="shared" ref="AB250:AB251" si="1859">K250*AA250*$AB$2/1000</f>
        <v>201.06164136959995</v>
      </c>
      <c r="AC250" s="352">
        <v>12.672000000000001</v>
      </c>
      <c r="AD250" s="350">
        <f t="shared" ref="AD250:AD251" si="1860">K250*AC250*$AD$2/1000</f>
        <v>54.991212249600004</v>
      </c>
      <c r="AE250" s="352">
        <v>4.2240000000000002</v>
      </c>
      <c r="AF250" s="226">
        <f>K250*AE250*$AF$2/1000</f>
        <v>17.9594008704</v>
      </c>
      <c r="AG250" s="351">
        <f t="shared" si="1840"/>
        <v>63.36</v>
      </c>
      <c r="AH250" s="349">
        <f t="shared" si="1841"/>
        <v>274.01225448959991</v>
      </c>
      <c r="AI250" s="349">
        <f>SUM(Y250+AG250)</f>
        <v>184.8</v>
      </c>
      <c r="AJ250" s="350">
        <f t="shared" si="1843"/>
        <v>786.1948627104</v>
      </c>
      <c r="AK250" s="352">
        <v>33.792000000000002</v>
      </c>
      <c r="AL250" s="350">
        <f>M250*AK250*$AL$2/1000</f>
        <v>141.3105103872</v>
      </c>
      <c r="AM250" s="354"/>
      <c r="AN250" s="350">
        <f t="shared" si="1845"/>
        <v>0</v>
      </c>
      <c r="AO250" s="352"/>
      <c r="AP250" s="353">
        <f>M250*AO250*$AP$2/1000</f>
        <v>0</v>
      </c>
      <c r="AQ250" s="351">
        <f t="shared" si="1847"/>
        <v>33.792000000000002</v>
      </c>
      <c r="AR250" s="349">
        <f t="shared" si="1848"/>
        <v>141.3105103872</v>
      </c>
      <c r="AS250" s="349">
        <v>4.2240000000000002</v>
      </c>
      <c r="AT250" s="350">
        <f t="shared" si="1849"/>
        <v>18.6566548608</v>
      </c>
      <c r="AU250" s="352">
        <v>7.3920000000000003</v>
      </c>
      <c r="AV250" s="350">
        <f t="shared" si="1850"/>
        <v>31.457474294400004</v>
      </c>
      <c r="AW250" s="352">
        <v>8.4480000000000004</v>
      </c>
      <c r="AX250" s="353">
        <f t="shared" si="1851"/>
        <v>35.920182988800001</v>
      </c>
      <c r="AY250" s="351">
        <f t="shared" si="1852"/>
        <v>20.064</v>
      </c>
      <c r="AZ250" s="349">
        <f t="shared" si="1853"/>
        <v>86.034312144000012</v>
      </c>
      <c r="BA250" s="349">
        <f t="shared" si="1854"/>
        <v>53.856000000000002</v>
      </c>
      <c r="BB250" s="349">
        <f t="shared" si="1855"/>
        <v>227.34482253120001</v>
      </c>
    </row>
    <row r="251" spans="1:54" s="344" customFormat="1">
      <c r="A251" s="612">
        <v>180</v>
      </c>
      <c r="B251" s="557"/>
      <c r="C251" s="557"/>
      <c r="D251" s="557"/>
      <c r="E251" s="553" t="s">
        <v>1055</v>
      </c>
      <c r="F251" s="24" t="s">
        <v>731</v>
      </c>
      <c r="G251" s="24" t="s">
        <v>1169</v>
      </c>
      <c r="H251" s="355" t="s">
        <v>378</v>
      </c>
      <c r="I251" s="554">
        <v>3.91</v>
      </c>
      <c r="J251" s="115"/>
      <c r="K251" s="554">
        <v>3.91</v>
      </c>
      <c r="L251" s="183"/>
      <c r="M251" s="554">
        <v>3.91</v>
      </c>
      <c r="N251" s="183"/>
      <c r="O251" s="554">
        <v>3.91</v>
      </c>
      <c r="P251" s="115"/>
      <c r="Q251" s="349">
        <f t="shared" si="1835"/>
        <v>51.744</v>
      </c>
      <c r="R251" s="417">
        <f t="shared" si="1836"/>
        <v>265.55988423360003</v>
      </c>
      <c r="S251" s="349">
        <v>5.28</v>
      </c>
      <c r="T251" s="349">
        <f t="shared" si="1856"/>
        <v>25.717020911999999</v>
      </c>
      <c r="U251" s="349"/>
      <c r="V251" s="350">
        <f t="shared" si="1857"/>
        <v>0</v>
      </c>
      <c r="W251" s="352"/>
      <c r="X251" s="353">
        <f t="shared" si="1858"/>
        <v>0</v>
      </c>
      <c r="Y251" s="351">
        <f t="shared" ref="Y251" si="1861">SUM(S251+U251+W251)</f>
        <v>5.28</v>
      </c>
      <c r="Z251" s="350">
        <f t="shared" si="1838"/>
        <v>25.717020911999999</v>
      </c>
      <c r="AA251" s="352">
        <v>8.4480000000000004</v>
      </c>
      <c r="AB251" s="353">
        <f t="shared" si="1859"/>
        <v>43.711482777600004</v>
      </c>
      <c r="AC251" s="352">
        <v>8.4480000000000004</v>
      </c>
      <c r="AD251" s="350">
        <f t="shared" si="1860"/>
        <v>43.8360122112</v>
      </c>
      <c r="AE251" s="352"/>
      <c r="AF251" s="226">
        <f t="shared" ref="AF251" si="1862">K251*AE251*$AF$2/1000</f>
        <v>0</v>
      </c>
      <c r="AG251" s="351">
        <f t="shared" si="1840"/>
        <v>16.896000000000001</v>
      </c>
      <c r="AH251" s="349">
        <f t="shared" si="1841"/>
        <v>87.547494988799997</v>
      </c>
      <c r="AI251" s="349">
        <f t="shared" ref="AI251" si="1863">SUM(Y251+AG251)</f>
        <v>22.176000000000002</v>
      </c>
      <c r="AJ251" s="350">
        <f t="shared" si="1843"/>
        <v>113.26451590079999</v>
      </c>
      <c r="AK251" s="352">
        <v>6.3360000000000003</v>
      </c>
      <c r="AL251" s="350">
        <f t="shared" ref="AL251" si="1864">M251*AK251*$AL$2/1000</f>
        <v>31.681427500800002</v>
      </c>
      <c r="AM251" s="354">
        <v>6.3360000000000003</v>
      </c>
      <c r="AN251" s="350">
        <f t="shared" si="1845"/>
        <v>32.7704819904</v>
      </c>
      <c r="AO251" s="352">
        <v>2.1120000000000001</v>
      </c>
      <c r="AP251" s="353">
        <f t="shared" ref="AP251" si="1865">M251*AO251*$AP$2/1000</f>
        <v>11.014413696</v>
      </c>
      <c r="AQ251" s="351">
        <f t="shared" si="1847"/>
        <v>14.784000000000001</v>
      </c>
      <c r="AR251" s="349">
        <f t="shared" si="1848"/>
        <v>75.466323187200004</v>
      </c>
      <c r="AS251" s="349">
        <v>8.4480000000000004</v>
      </c>
      <c r="AT251" s="350">
        <f t="shared" si="1849"/>
        <v>44.616220492800004</v>
      </c>
      <c r="AU251" s="352"/>
      <c r="AV251" s="350">
        <f t="shared" si="1850"/>
        <v>0</v>
      </c>
      <c r="AW251" s="352">
        <v>6.3360000000000003</v>
      </c>
      <c r="AX251" s="353">
        <f t="shared" si="1851"/>
        <v>32.212824652800002</v>
      </c>
      <c r="AY251" s="351">
        <f t="shared" si="1852"/>
        <v>14.784000000000001</v>
      </c>
      <c r="AZ251" s="349">
        <f t="shared" si="1853"/>
        <v>76.829045145600006</v>
      </c>
      <c r="BA251" s="349">
        <f t="shared" si="1854"/>
        <v>29.568000000000001</v>
      </c>
      <c r="BB251" s="349">
        <f t="shared" si="1855"/>
        <v>152.29536833280002</v>
      </c>
    </row>
    <row r="252" spans="1:54" s="344" customFormat="1">
      <c r="A252" s="612">
        <v>179</v>
      </c>
      <c r="B252" s="557"/>
      <c r="C252" s="557"/>
      <c r="D252" s="557"/>
      <c r="E252" s="553" t="s">
        <v>1228</v>
      </c>
      <c r="F252" s="24" t="s">
        <v>1229</v>
      </c>
      <c r="G252" s="24" t="s">
        <v>1169</v>
      </c>
      <c r="H252" s="355" t="s">
        <v>378</v>
      </c>
      <c r="I252" s="554">
        <v>4</v>
      </c>
      <c r="J252" s="115"/>
      <c r="K252" s="554">
        <v>4</v>
      </c>
      <c r="L252" s="183"/>
      <c r="M252" s="554">
        <v>4</v>
      </c>
      <c r="N252" s="183"/>
      <c r="O252" s="554">
        <v>4</v>
      </c>
      <c r="P252" s="115"/>
      <c r="Q252" s="349">
        <f t="shared" ref="Q252:Q253" si="1866">SUM(AI252+BA252)</f>
        <v>68.64</v>
      </c>
      <c r="R252" s="417">
        <f t="shared" ref="R252:R253" si="1867">SUM(AJ252+BB252)</f>
        <v>362.52881280000003</v>
      </c>
      <c r="S252" s="349"/>
      <c r="T252" s="349">
        <f t="shared" ref="T252:T253" si="1868">I252*S252*$T$2/1000</f>
        <v>0</v>
      </c>
      <c r="U252" s="349"/>
      <c r="V252" s="350">
        <f t="shared" ref="V252:V253" si="1869">I252*U252*$V$2/1000</f>
        <v>0</v>
      </c>
      <c r="W252" s="352"/>
      <c r="X252" s="353">
        <f t="shared" ref="X252:X253" si="1870">I252*W252*$X$2/1000</f>
        <v>0</v>
      </c>
      <c r="Y252" s="351">
        <f>SUM(S252+U252+W252)</f>
        <v>0</v>
      </c>
      <c r="Z252" s="350">
        <f t="shared" ref="Z252:Z253" si="1871">SUM(T252+V252+X252)</f>
        <v>0</v>
      </c>
      <c r="AA252" s="352"/>
      <c r="AB252" s="353">
        <f t="shared" ref="AB252:AB253" si="1872">K252*AA252*$AB$2/1000</f>
        <v>0</v>
      </c>
      <c r="AC252" s="352"/>
      <c r="AD252" s="350">
        <f t="shared" ref="AD252:AD253" si="1873">K252*AC252*$AD$2/1000</f>
        <v>0</v>
      </c>
      <c r="AE252" s="352">
        <v>9.5039999999999996</v>
      </c>
      <c r="AF252" s="226">
        <f>K252*AE252*$AF$2/1000</f>
        <v>49.429543679999995</v>
      </c>
      <c r="AG252" s="351">
        <f t="shared" ref="AG252:AG253" si="1874">SUM(AA252+AC252+AE252)</f>
        <v>9.5039999999999996</v>
      </c>
      <c r="AH252" s="349">
        <f t="shared" ref="AH252:AH253" si="1875">SUM(AB252+AD252+AF252)</f>
        <v>49.429543679999995</v>
      </c>
      <c r="AI252" s="349">
        <f>SUM(Y252+AG252)</f>
        <v>9.5039999999999996</v>
      </c>
      <c r="AJ252" s="350">
        <f t="shared" ref="AJ252:AJ253" si="1876">SUM(Z252,AH252)</f>
        <v>49.429543679999995</v>
      </c>
      <c r="AK252" s="352">
        <v>5.28</v>
      </c>
      <c r="AL252" s="350">
        <f>M252*AK252*$AL$2/1000</f>
        <v>27.0088896</v>
      </c>
      <c r="AM252" s="354">
        <v>8.4480000000000004</v>
      </c>
      <c r="AN252" s="350">
        <f t="shared" ref="AN252:AN253" si="1877">M252*AM252*$AN$2/1000</f>
        <v>44.699719680000001</v>
      </c>
      <c r="AO252" s="352">
        <v>8.4480000000000004</v>
      </c>
      <c r="AP252" s="353">
        <f>M252*AO252*$AP$2/1000</f>
        <v>45.071769599999996</v>
      </c>
      <c r="AQ252" s="351">
        <f t="shared" ref="AQ252:AQ253" si="1878">SUM(AK252+AM252+AO252)</f>
        <v>22.176000000000002</v>
      </c>
      <c r="AR252" s="349">
        <f t="shared" ref="AR252:AR253" si="1879">SUM(AL252+AN252+AP252)</f>
        <v>116.78037888</v>
      </c>
      <c r="AS252" s="349">
        <v>20.064</v>
      </c>
      <c r="AT252" s="350">
        <f t="shared" ref="AT252:AT253" si="1880">O252*AS252*$AT$2/1000</f>
        <v>108.40258176</v>
      </c>
      <c r="AU252" s="352">
        <v>8.4480000000000004</v>
      </c>
      <c r="AV252" s="350">
        <f t="shared" ref="AV252:AV253" si="1881">O252*AU252*$AV$2/1000</f>
        <v>43.977246720000004</v>
      </c>
      <c r="AW252" s="352">
        <v>8.4480000000000004</v>
      </c>
      <c r="AX252" s="353">
        <f t="shared" ref="AX252:AX253" si="1882">O252*AW252*$AX$2/1000</f>
        <v>43.939061760000001</v>
      </c>
      <c r="AY252" s="351">
        <f t="shared" ref="AY252:AY253" si="1883">SUM(AS252+AU252+AW252)</f>
        <v>36.96</v>
      </c>
      <c r="AZ252" s="349">
        <f t="shared" ref="AZ252:AZ253" si="1884">SUM(AT252+AV252+AX252)</f>
        <v>196.31889024000003</v>
      </c>
      <c r="BA252" s="349">
        <f t="shared" ref="BA252:BA253" si="1885">SUM(AQ252+AY252)</f>
        <v>59.136000000000003</v>
      </c>
      <c r="BB252" s="349">
        <f t="shared" ref="BB252:BB253" si="1886">SUM(AR252,AZ252)</f>
        <v>313.09926912000003</v>
      </c>
    </row>
    <row r="253" spans="1:54" s="344" customFormat="1">
      <c r="A253" s="612">
        <v>180</v>
      </c>
      <c r="B253" s="557"/>
      <c r="C253" s="557"/>
      <c r="D253" s="557"/>
      <c r="E253" s="553" t="s">
        <v>1230</v>
      </c>
      <c r="F253" s="24" t="s">
        <v>1231</v>
      </c>
      <c r="G253" s="24" t="s">
        <v>1169</v>
      </c>
      <c r="H253" s="355" t="s">
        <v>378</v>
      </c>
      <c r="I253" s="554">
        <v>4.76</v>
      </c>
      <c r="J253" s="115"/>
      <c r="K253" s="554">
        <v>4.76</v>
      </c>
      <c r="L253" s="183"/>
      <c r="M253" s="554">
        <v>4.76</v>
      </c>
      <c r="N253" s="183"/>
      <c r="O253" s="554">
        <v>4.76</v>
      </c>
      <c r="P253" s="115"/>
      <c r="Q253" s="349">
        <f t="shared" si="1866"/>
        <v>0</v>
      </c>
      <c r="R253" s="417">
        <f t="shared" si="1867"/>
        <v>0</v>
      </c>
      <c r="S253" s="349"/>
      <c r="T253" s="349">
        <f t="shared" si="1868"/>
        <v>0</v>
      </c>
      <c r="U253" s="349"/>
      <c r="V253" s="350">
        <f t="shared" si="1869"/>
        <v>0</v>
      </c>
      <c r="W253" s="352"/>
      <c r="X253" s="353">
        <f t="shared" si="1870"/>
        <v>0</v>
      </c>
      <c r="Y253" s="351">
        <f t="shared" ref="Y253" si="1887">SUM(S253+U253+W253)</f>
        <v>0</v>
      </c>
      <c r="Z253" s="350">
        <f t="shared" si="1871"/>
        <v>0</v>
      </c>
      <c r="AA253" s="352"/>
      <c r="AB253" s="353">
        <f t="shared" si="1872"/>
        <v>0</v>
      </c>
      <c r="AC253" s="352"/>
      <c r="AD253" s="350">
        <f t="shared" si="1873"/>
        <v>0</v>
      </c>
      <c r="AE253" s="352"/>
      <c r="AF253" s="226">
        <f t="shared" ref="AF253" si="1888">K253*AE253*$AF$2/1000</f>
        <v>0</v>
      </c>
      <c r="AG253" s="351">
        <f t="shared" si="1874"/>
        <v>0</v>
      </c>
      <c r="AH253" s="349">
        <f t="shared" si="1875"/>
        <v>0</v>
      </c>
      <c r="AI253" s="349">
        <f t="shared" ref="AI253" si="1889">SUM(Y253+AG253)</f>
        <v>0</v>
      </c>
      <c r="AJ253" s="350">
        <f t="shared" si="1876"/>
        <v>0</v>
      </c>
      <c r="AK253" s="352"/>
      <c r="AL253" s="350">
        <f t="shared" ref="AL253" si="1890">M253*AK253*$AL$2/1000</f>
        <v>0</v>
      </c>
      <c r="AM253" s="354"/>
      <c r="AN253" s="350">
        <f t="shared" si="1877"/>
        <v>0</v>
      </c>
      <c r="AO253" s="352"/>
      <c r="AP253" s="353">
        <f t="shared" ref="AP253" si="1891">M253*AO253*$AP$2/1000</f>
        <v>0</v>
      </c>
      <c r="AQ253" s="351">
        <f t="shared" si="1878"/>
        <v>0</v>
      </c>
      <c r="AR253" s="349">
        <f t="shared" si="1879"/>
        <v>0</v>
      </c>
      <c r="AS253" s="349"/>
      <c r="AT253" s="350">
        <f t="shared" si="1880"/>
        <v>0</v>
      </c>
      <c r="AU253" s="352"/>
      <c r="AV253" s="350">
        <f t="shared" si="1881"/>
        <v>0</v>
      </c>
      <c r="AW253" s="352"/>
      <c r="AX253" s="353">
        <f t="shared" si="1882"/>
        <v>0</v>
      </c>
      <c r="AY253" s="351">
        <f t="shared" si="1883"/>
        <v>0</v>
      </c>
      <c r="AZ253" s="349">
        <f t="shared" si="1884"/>
        <v>0</v>
      </c>
      <c r="BA253" s="349">
        <f t="shared" si="1885"/>
        <v>0</v>
      </c>
      <c r="BB253" s="349">
        <f t="shared" si="1886"/>
        <v>0</v>
      </c>
    </row>
    <row r="254" spans="1:54" s="344" customFormat="1">
      <c r="A254" s="612">
        <v>201</v>
      </c>
      <c r="B254" s="100" t="s">
        <v>919</v>
      </c>
      <c r="C254" s="100" t="s">
        <v>34</v>
      </c>
      <c r="D254" s="100" t="s">
        <v>615</v>
      </c>
      <c r="E254" s="553" t="s">
        <v>920</v>
      </c>
      <c r="F254" s="530" t="s">
        <v>1093</v>
      </c>
      <c r="G254" s="509" t="s">
        <v>1169</v>
      </c>
      <c r="H254" s="355" t="s">
        <v>378</v>
      </c>
      <c r="I254" s="554">
        <v>6.03</v>
      </c>
      <c r="J254" s="115"/>
      <c r="K254" s="554">
        <v>6.03</v>
      </c>
      <c r="L254" s="183"/>
      <c r="M254" s="554">
        <v>6.03</v>
      </c>
      <c r="N254" s="183"/>
      <c r="O254" s="554">
        <v>6.03</v>
      </c>
      <c r="P254" s="115"/>
      <c r="Q254" s="349">
        <f t="shared" si="1764"/>
        <v>0</v>
      </c>
      <c r="R254" s="417">
        <f t="shared" si="1765"/>
        <v>0</v>
      </c>
      <c r="S254" s="349"/>
      <c r="T254" s="349">
        <f>I254*S254*$T$2/1000</f>
        <v>0</v>
      </c>
      <c r="U254" s="349"/>
      <c r="V254" s="350">
        <f t="shared" si="1552"/>
        <v>0</v>
      </c>
      <c r="W254" s="352"/>
      <c r="X254" s="353">
        <f t="shared" si="1553"/>
        <v>0</v>
      </c>
      <c r="Y254" s="351">
        <f>SUM(S254+U254+W254)</f>
        <v>0</v>
      </c>
      <c r="Z254" s="350">
        <f t="shared" si="1766"/>
        <v>0</v>
      </c>
      <c r="AA254" s="352"/>
      <c r="AB254" s="353">
        <f t="shared" si="1555"/>
        <v>0</v>
      </c>
      <c r="AC254" s="352"/>
      <c r="AD254" s="350">
        <f t="shared" si="1556"/>
        <v>0</v>
      </c>
      <c r="AE254" s="352"/>
      <c r="AF254" s="226">
        <f t="shared" ref="AF254" si="1892">K254*AE254*$AF$2/1000</f>
        <v>0</v>
      </c>
      <c r="AG254" s="351">
        <f t="shared" si="1767"/>
        <v>0</v>
      </c>
      <c r="AH254" s="349">
        <f t="shared" si="1768"/>
        <v>0</v>
      </c>
      <c r="AI254" s="349">
        <f t="shared" ref="AI254" si="1893">SUM(Y254+AG254)</f>
        <v>0</v>
      </c>
      <c r="AJ254" s="350">
        <f t="shared" si="1769"/>
        <v>0</v>
      </c>
      <c r="AK254" s="352"/>
      <c r="AL254" s="350">
        <f t="shared" si="1830"/>
        <v>0</v>
      </c>
      <c r="AM254" s="354"/>
      <c r="AN254" s="350">
        <f t="shared" si="1770"/>
        <v>0</v>
      </c>
      <c r="AO254" s="352"/>
      <c r="AP254" s="353">
        <f t="shared" ref="AP254" si="1894">M254*AO254*$AP$2/1000</f>
        <v>0</v>
      </c>
      <c r="AQ254" s="351">
        <f t="shared" si="1771"/>
        <v>0</v>
      </c>
      <c r="AR254" s="349">
        <f t="shared" si="1772"/>
        <v>0</v>
      </c>
      <c r="AS254" s="349"/>
      <c r="AT254" s="350">
        <f t="shared" si="1773"/>
        <v>0</v>
      </c>
      <c r="AU254" s="352"/>
      <c r="AV254" s="350">
        <f t="shared" si="1774"/>
        <v>0</v>
      </c>
      <c r="AW254" s="352"/>
      <c r="AX254" s="353">
        <f t="shared" si="1775"/>
        <v>0</v>
      </c>
      <c r="AY254" s="351">
        <f t="shared" si="1776"/>
        <v>0</v>
      </c>
      <c r="AZ254" s="349">
        <f t="shared" si="1777"/>
        <v>0</v>
      </c>
      <c r="BA254" s="349">
        <f t="shared" si="1778"/>
        <v>0</v>
      </c>
      <c r="BB254" s="349">
        <f t="shared" si="1779"/>
        <v>0</v>
      </c>
    </row>
    <row r="255" spans="1:54" s="344" customFormat="1">
      <c r="A255" s="612">
        <v>202</v>
      </c>
      <c r="B255" s="346" t="s">
        <v>704</v>
      </c>
      <c r="C255" s="61" t="s">
        <v>705</v>
      </c>
      <c r="D255" s="61" t="s">
        <v>706</v>
      </c>
      <c r="E255" s="103" t="s">
        <v>707</v>
      </c>
      <c r="F255" s="509" t="s">
        <v>708</v>
      </c>
      <c r="G255" s="509" t="s">
        <v>1169</v>
      </c>
      <c r="H255" s="355" t="s">
        <v>377</v>
      </c>
      <c r="I255" s="554">
        <v>6.94</v>
      </c>
      <c r="J255" s="115"/>
      <c r="K255" s="554">
        <v>6.94</v>
      </c>
      <c r="L255" s="183"/>
      <c r="M255" s="554">
        <v>6.94</v>
      </c>
      <c r="N255" s="183"/>
      <c r="O255" s="554">
        <v>6.94</v>
      </c>
      <c r="P255" s="115"/>
      <c r="Q255" s="349">
        <f t="shared" si="1764"/>
        <v>0</v>
      </c>
      <c r="R255" s="417">
        <f t="shared" si="1765"/>
        <v>0</v>
      </c>
      <c r="S255" s="349"/>
      <c r="T255" s="349">
        <f t="shared" si="1551"/>
        <v>0</v>
      </c>
      <c r="U255" s="349"/>
      <c r="V255" s="350">
        <f t="shared" si="1552"/>
        <v>0</v>
      </c>
      <c r="W255" s="352"/>
      <c r="X255" s="353">
        <f t="shared" si="1553"/>
        <v>0</v>
      </c>
      <c r="Y255" s="351">
        <f>SUM(S255+U255+W255)</f>
        <v>0</v>
      </c>
      <c r="Z255" s="350">
        <f t="shared" si="1766"/>
        <v>0</v>
      </c>
      <c r="AA255" s="352"/>
      <c r="AB255" s="353">
        <f>K255*AA255*$AB$2/1000</f>
        <v>0</v>
      </c>
      <c r="AC255" s="352"/>
      <c r="AD255" s="350">
        <f t="shared" si="1556"/>
        <v>0</v>
      </c>
      <c r="AE255" s="352"/>
      <c r="AF255" s="226">
        <f>K255*AE255*$AF$2/1000</f>
        <v>0</v>
      </c>
      <c r="AG255" s="351">
        <f t="shared" si="1767"/>
        <v>0</v>
      </c>
      <c r="AH255" s="349">
        <f t="shared" si="1768"/>
        <v>0</v>
      </c>
      <c r="AI255" s="349">
        <f>SUM(Y255+AG255)</f>
        <v>0</v>
      </c>
      <c r="AJ255" s="350">
        <f t="shared" si="1769"/>
        <v>0</v>
      </c>
      <c r="AK255" s="352"/>
      <c r="AL255" s="350">
        <f t="shared" si="1830"/>
        <v>0</v>
      </c>
      <c r="AM255" s="354"/>
      <c r="AN255" s="350">
        <f t="shared" si="1770"/>
        <v>0</v>
      </c>
      <c r="AO255" s="352"/>
      <c r="AP255" s="353">
        <f>M255*AO255*$AP$2/1000</f>
        <v>0</v>
      </c>
      <c r="AQ255" s="351">
        <f t="shared" si="1771"/>
        <v>0</v>
      </c>
      <c r="AR255" s="349">
        <f t="shared" si="1772"/>
        <v>0</v>
      </c>
      <c r="AS255" s="349"/>
      <c r="AT255" s="350">
        <f t="shared" si="1773"/>
        <v>0</v>
      </c>
      <c r="AU255" s="352"/>
      <c r="AV255" s="350">
        <f t="shared" si="1774"/>
        <v>0</v>
      </c>
      <c r="AW255" s="352"/>
      <c r="AX255" s="353">
        <f t="shared" si="1775"/>
        <v>0</v>
      </c>
      <c r="AY255" s="351">
        <f t="shared" si="1776"/>
        <v>0</v>
      </c>
      <c r="AZ255" s="349">
        <f t="shared" si="1777"/>
        <v>0</v>
      </c>
      <c r="BA255" s="349">
        <f t="shared" si="1778"/>
        <v>0</v>
      </c>
      <c r="BB255" s="349">
        <f t="shared" si="1779"/>
        <v>0</v>
      </c>
    </row>
    <row r="256" spans="1:54" s="344" customFormat="1">
      <c r="A256" s="612">
        <v>203</v>
      </c>
      <c r="B256" s="346"/>
      <c r="C256" s="346"/>
      <c r="D256" s="346"/>
      <c r="E256" s="518" t="s">
        <v>962</v>
      </c>
      <c r="F256" s="509" t="s">
        <v>963</v>
      </c>
      <c r="G256" s="509" t="s">
        <v>1169</v>
      </c>
      <c r="H256" s="355" t="s">
        <v>377</v>
      </c>
      <c r="I256" s="554">
        <v>7.82</v>
      </c>
      <c r="J256" s="115"/>
      <c r="K256" s="554">
        <v>7.82</v>
      </c>
      <c r="L256" s="183"/>
      <c r="M256" s="554">
        <v>7.82</v>
      </c>
      <c r="N256" s="183"/>
      <c r="O256" s="554">
        <v>7.82</v>
      </c>
      <c r="P256" s="115"/>
      <c r="Q256" s="349">
        <f t="shared" si="1764"/>
        <v>0</v>
      </c>
      <c r="R256" s="417">
        <f t="shared" si="1765"/>
        <v>0</v>
      </c>
      <c r="S256" s="349"/>
      <c r="T256" s="349">
        <f t="shared" si="1551"/>
        <v>0</v>
      </c>
      <c r="U256" s="349"/>
      <c r="V256" s="350">
        <f t="shared" si="1552"/>
        <v>0</v>
      </c>
      <c r="W256" s="352"/>
      <c r="X256" s="353">
        <f t="shared" si="1553"/>
        <v>0</v>
      </c>
      <c r="Y256" s="351">
        <f t="shared" ref="Y256" si="1895">SUM(S256+U256+W256)</f>
        <v>0</v>
      </c>
      <c r="Z256" s="350">
        <f t="shared" si="1766"/>
        <v>0</v>
      </c>
      <c r="AA256" s="352"/>
      <c r="AB256" s="353">
        <f>K256*AA256*$AB$2/1000</f>
        <v>0</v>
      </c>
      <c r="AC256" s="352"/>
      <c r="AD256" s="350">
        <f t="shared" si="1556"/>
        <v>0</v>
      </c>
      <c r="AE256" s="352"/>
      <c r="AF256" s="226">
        <f t="shared" ref="AF256" si="1896">K256*AE256*$AF$2/1000</f>
        <v>0</v>
      </c>
      <c r="AG256" s="351">
        <f t="shared" si="1767"/>
        <v>0</v>
      </c>
      <c r="AH256" s="349">
        <f t="shared" si="1768"/>
        <v>0</v>
      </c>
      <c r="AI256" s="349">
        <f t="shared" ref="AI256" si="1897">SUM(Y256+AG256)</f>
        <v>0</v>
      </c>
      <c r="AJ256" s="350">
        <f t="shared" si="1769"/>
        <v>0</v>
      </c>
      <c r="AK256" s="352"/>
      <c r="AL256" s="350">
        <f t="shared" ref="AL256" si="1898">M256*AK256*$AL$2/1000</f>
        <v>0</v>
      </c>
      <c r="AM256" s="354"/>
      <c r="AN256" s="350">
        <f t="shared" si="1770"/>
        <v>0</v>
      </c>
      <c r="AO256" s="352"/>
      <c r="AP256" s="353">
        <f t="shared" ref="AP256" si="1899">M256*AO256*$AP$2/1000</f>
        <v>0</v>
      </c>
      <c r="AQ256" s="351">
        <f t="shared" si="1771"/>
        <v>0</v>
      </c>
      <c r="AR256" s="349">
        <f t="shared" si="1772"/>
        <v>0</v>
      </c>
      <c r="AS256" s="349"/>
      <c r="AT256" s="350">
        <f t="shared" si="1773"/>
        <v>0</v>
      </c>
      <c r="AU256" s="352"/>
      <c r="AV256" s="350">
        <f t="shared" si="1774"/>
        <v>0</v>
      </c>
      <c r="AW256" s="352"/>
      <c r="AX256" s="353">
        <f t="shared" si="1775"/>
        <v>0</v>
      </c>
      <c r="AY256" s="351">
        <f t="shared" si="1776"/>
        <v>0</v>
      </c>
      <c r="AZ256" s="349">
        <f t="shared" si="1777"/>
        <v>0</v>
      </c>
      <c r="BA256" s="349">
        <f t="shared" si="1778"/>
        <v>0</v>
      </c>
      <c r="BB256" s="349">
        <f t="shared" si="1779"/>
        <v>0</v>
      </c>
    </row>
    <row r="257" spans="1:54" s="344" customFormat="1">
      <c r="A257" s="612">
        <v>204</v>
      </c>
      <c r="B257" s="346"/>
      <c r="C257" s="346"/>
      <c r="D257" s="346"/>
      <c r="E257" s="553" t="s">
        <v>709</v>
      </c>
      <c r="F257" s="24" t="s">
        <v>710</v>
      </c>
      <c r="G257" s="530" t="s">
        <v>1169</v>
      </c>
      <c r="H257" s="355" t="s">
        <v>377</v>
      </c>
      <c r="I257" s="77">
        <v>7.56</v>
      </c>
      <c r="J257" s="115"/>
      <c r="K257" s="77">
        <v>7.56</v>
      </c>
      <c r="L257" s="183"/>
      <c r="M257" s="77">
        <v>7.56</v>
      </c>
      <c r="N257" s="183"/>
      <c r="O257" s="77">
        <v>7.56</v>
      </c>
      <c r="P257" s="115"/>
      <c r="Q257" s="349">
        <f t="shared" si="1764"/>
        <v>0</v>
      </c>
      <c r="R257" s="417">
        <f t="shared" si="1765"/>
        <v>0</v>
      </c>
      <c r="S257" s="349"/>
      <c r="T257" s="349">
        <f t="shared" si="1551"/>
        <v>0</v>
      </c>
      <c r="U257" s="349"/>
      <c r="V257" s="350">
        <f t="shared" si="1552"/>
        <v>0</v>
      </c>
      <c r="W257" s="352"/>
      <c r="X257" s="353">
        <f t="shared" si="1553"/>
        <v>0</v>
      </c>
      <c r="Y257" s="351">
        <f t="shared" ref="Y257" si="1900">SUM(S257+U257+W257)</f>
        <v>0</v>
      </c>
      <c r="Z257" s="350">
        <f t="shared" si="1766"/>
        <v>0</v>
      </c>
      <c r="AA257" s="352"/>
      <c r="AB257" s="353">
        <f t="shared" si="1555"/>
        <v>0</v>
      </c>
      <c r="AC257" s="352"/>
      <c r="AD257" s="350">
        <f t="shared" si="1556"/>
        <v>0</v>
      </c>
      <c r="AE257" s="352"/>
      <c r="AF257" s="226">
        <f t="shared" ref="AF257:AF259" si="1901">K257*AE257*$AF$2/1000</f>
        <v>0</v>
      </c>
      <c r="AG257" s="351">
        <f t="shared" si="1767"/>
        <v>0</v>
      </c>
      <c r="AH257" s="349">
        <f t="shared" si="1768"/>
        <v>0</v>
      </c>
      <c r="AI257" s="349">
        <f t="shared" ref="AI257:AI259" si="1902">SUM(Y257+AG257)</f>
        <v>0</v>
      </c>
      <c r="AJ257" s="350">
        <f t="shared" si="1769"/>
        <v>0</v>
      </c>
      <c r="AK257" s="352"/>
      <c r="AL257" s="350">
        <f t="shared" si="1830"/>
        <v>0</v>
      </c>
      <c r="AM257" s="354"/>
      <c r="AN257" s="350">
        <f t="shared" si="1770"/>
        <v>0</v>
      </c>
      <c r="AO257" s="352"/>
      <c r="AP257" s="353">
        <f t="shared" ref="AP257:AP259" si="1903">M257*AO257*$AP$2/1000</f>
        <v>0</v>
      </c>
      <c r="AQ257" s="351">
        <f t="shared" si="1771"/>
        <v>0</v>
      </c>
      <c r="AR257" s="349">
        <f t="shared" si="1772"/>
        <v>0</v>
      </c>
      <c r="AS257" s="349"/>
      <c r="AT257" s="350">
        <f t="shared" si="1773"/>
        <v>0</v>
      </c>
      <c r="AU257" s="352"/>
      <c r="AV257" s="350">
        <f t="shared" si="1774"/>
        <v>0</v>
      </c>
      <c r="AW257" s="352"/>
      <c r="AX257" s="353">
        <f t="shared" si="1775"/>
        <v>0</v>
      </c>
      <c r="AY257" s="351">
        <f t="shared" si="1776"/>
        <v>0</v>
      </c>
      <c r="AZ257" s="349">
        <f t="shared" si="1777"/>
        <v>0</v>
      </c>
      <c r="BA257" s="349">
        <f t="shared" si="1778"/>
        <v>0</v>
      </c>
      <c r="BB257" s="349">
        <f t="shared" si="1779"/>
        <v>0</v>
      </c>
    </row>
    <row r="258" spans="1:54" s="344" customFormat="1">
      <c r="A258" s="612">
        <v>204</v>
      </c>
      <c r="B258" s="557"/>
      <c r="C258" s="557"/>
      <c r="D258" s="557"/>
      <c r="E258" s="553" t="s">
        <v>2339</v>
      </c>
      <c r="F258" s="24" t="s">
        <v>2340</v>
      </c>
      <c r="G258" s="530" t="s">
        <v>1169</v>
      </c>
      <c r="H258" s="355" t="s">
        <v>377</v>
      </c>
      <c r="I258" s="77"/>
      <c r="J258" s="115"/>
      <c r="K258" s="77"/>
      <c r="L258" s="183"/>
      <c r="M258" s="77">
        <v>6.7</v>
      </c>
      <c r="N258" s="183"/>
      <c r="O258" s="77">
        <v>6.7</v>
      </c>
      <c r="P258" s="115"/>
      <c r="Q258" s="349">
        <f t="shared" ref="Q258" si="1904">SUM(AI258+BA258)</f>
        <v>5.19</v>
      </c>
      <c r="R258" s="417">
        <f t="shared" ref="R258" si="1905">SUM(AJ258+BB258)</f>
        <v>45.473932470000008</v>
      </c>
      <c r="S258" s="349"/>
      <c r="T258" s="349">
        <f t="shared" ref="T258" si="1906">I258*S258*$T$2/1000</f>
        <v>0</v>
      </c>
      <c r="U258" s="349"/>
      <c r="V258" s="350">
        <f t="shared" ref="V258" si="1907">I258*U258*$V$2/1000</f>
        <v>0</v>
      </c>
      <c r="W258" s="352"/>
      <c r="X258" s="353">
        <f t="shared" ref="X258" si="1908">I258*W258*$X$2/1000</f>
        <v>0</v>
      </c>
      <c r="Y258" s="351">
        <f t="shared" ref="Y258" si="1909">SUM(S258+U258+W258)</f>
        <v>0</v>
      </c>
      <c r="Z258" s="350">
        <f t="shared" ref="Z258" si="1910">SUM(T258+V258+X258)</f>
        <v>0</v>
      </c>
      <c r="AA258" s="352"/>
      <c r="AB258" s="353">
        <f t="shared" ref="AB258" si="1911">K258*AA258*$AB$2/1000</f>
        <v>0</v>
      </c>
      <c r="AC258" s="352"/>
      <c r="AD258" s="350">
        <f t="shared" ref="AD258" si="1912">K258*AC258*$AD$2/1000</f>
        <v>0</v>
      </c>
      <c r="AE258" s="352"/>
      <c r="AF258" s="226">
        <f t="shared" ref="AF258" si="1913">K258*AE258*$AF$2/1000</f>
        <v>0</v>
      </c>
      <c r="AG258" s="351">
        <f t="shared" ref="AG258" si="1914">SUM(AA258+AC258+AE258)</f>
        <v>0</v>
      </c>
      <c r="AH258" s="349">
        <f t="shared" ref="AH258" si="1915">SUM(AB258+AD258+AF258)</f>
        <v>0</v>
      </c>
      <c r="AI258" s="349">
        <f t="shared" ref="AI258" si="1916">SUM(Y258+AG258)</f>
        <v>0</v>
      </c>
      <c r="AJ258" s="350">
        <f t="shared" ref="AJ258" si="1917">SUM(Z258,AH258)</f>
        <v>0</v>
      </c>
      <c r="AK258" s="352"/>
      <c r="AL258" s="350">
        <f t="shared" ref="AL258" si="1918">M258*AK258*$AL$2/1000</f>
        <v>0</v>
      </c>
      <c r="AM258" s="354"/>
      <c r="AN258" s="350">
        <f t="shared" ref="AN258" si="1919">M258*AM258*$AN$2/1000</f>
        <v>0</v>
      </c>
      <c r="AO258" s="352">
        <v>0.2</v>
      </c>
      <c r="AP258" s="353">
        <f t="shared" ref="AP258" si="1920">M258*AO258*$AP$2/1000</f>
        <v>1.7872920000000001</v>
      </c>
      <c r="AQ258" s="351">
        <f t="shared" ref="AQ258" si="1921">SUM(AK258+AM258+AO258)</f>
        <v>0.2</v>
      </c>
      <c r="AR258" s="349">
        <f t="shared" ref="AR258" si="1922">SUM(AL258+AN258+AP258)</f>
        <v>1.7872920000000001</v>
      </c>
      <c r="AS258" s="349">
        <v>0.63</v>
      </c>
      <c r="AT258" s="350">
        <f t="shared" ref="AT258" si="1923">O258*AS258*$AT$2/1000</f>
        <v>5.7013469099999998</v>
      </c>
      <c r="AU258" s="352">
        <v>0.2</v>
      </c>
      <c r="AV258" s="350">
        <f t="shared" ref="AV258" si="1924">O258*AU258*$AV$2/1000</f>
        <v>1.7438894000000003</v>
      </c>
      <c r="AW258" s="352">
        <f>4.76-0.6</f>
        <v>4.16</v>
      </c>
      <c r="AX258" s="353">
        <f t="shared" ref="AX258" si="1925">O258*AW258*$AX$2/1000</f>
        <v>36.241404160000009</v>
      </c>
      <c r="AY258" s="351">
        <f t="shared" ref="AY258" si="1926">SUM(AS258+AU258+AW258)</f>
        <v>4.99</v>
      </c>
      <c r="AZ258" s="349">
        <f t="shared" ref="AZ258" si="1927">SUM(AT258+AV258+AX258)</f>
        <v>43.686640470000007</v>
      </c>
      <c r="BA258" s="349">
        <f t="shared" ref="BA258" si="1928">SUM(AQ258+AY258)</f>
        <v>5.19</v>
      </c>
      <c r="BB258" s="349">
        <f t="shared" ref="BB258" si="1929">SUM(AR258,AZ258)</f>
        <v>45.473932470000008</v>
      </c>
    </row>
    <row r="259" spans="1:54" s="344" customFormat="1">
      <c r="A259" s="612">
        <v>206</v>
      </c>
      <c r="B259" s="557"/>
      <c r="C259" s="557"/>
      <c r="D259" s="557"/>
      <c r="E259" s="518" t="s">
        <v>1049</v>
      </c>
      <c r="F259" s="509" t="s">
        <v>1050</v>
      </c>
      <c r="G259" s="509" t="s">
        <v>1166</v>
      </c>
      <c r="H259" s="355" t="s">
        <v>378</v>
      </c>
      <c r="I259" s="554">
        <v>8.51</v>
      </c>
      <c r="J259" s="115"/>
      <c r="K259" s="554">
        <v>8.41</v>
      </c>
      <c r="L259" s="183"/>
      <c r="M259" s="554">
        <v>8.41</v>
      </c>
      <c r="N259" s="183"/>
      <c r="O259" s="554">
        <v>8.41</v>
      </c>
      <c r="P259" s="115"/>
      <c r="Q259" s="349">
        <f t="shared" si="1764"/>
        <v>501.67999999999995</v>
      </c>
      <c r="R259" s="575">
        <f t="shared" si="1765"/>
        <v>5528.7134335599994</v>
      </c>
      <c r="S259" s="349">
        <v>30.04</v>
      </c>
      <c r="T259" s="349">
        <f t="shared" si="1551"/>
        <v>318.448689876</v>
      </c>
      <c r="U259" s="349">
        <v>46.08</v>
      </c>
      <c r="V259" s="350">
        <f t="shared" si="1552"/>
        <v>499.67365017599997</v>
      </c>
      <c r="W259" s="352">
        <v>33.479999999999997</v>
      </c>
      <c r="X259" s="353">
        <f t="shared" si="1553"/>
        <v>371.36649776399997</v>
      </c>
      <c r="Y259" s="351">
        <f t="shared" ref="Y259" si="1930">SUM(S259+U259+W259)</f>
        <v>109.6</v>
      </c>
      <c r="Z259" s="350">
        <f t="shared" si="1766"/>
        <v>1189.4888378159999</v>
      </c>
      <c r="AA259" s="352">
        <v>16</v>
      </c>
      <c r="AB259" s="353">
        <f t="shared" ref="AB259:AB265" si="1931">K259*AA259*$AB$2/1000</f>
        <v>178.0659392</v>
      </c>
      <c r="AC259" s="352">
        <v>54.2</v>
      </c>
      <c r="AD259" s="350">
        <f t="shared" si="1556"/>
        <v>604.91681798000002</v>
      </c>
      <c r="AE259" s="352">
        <v>44.84</v>
      </c>
      <c r="AF259" s="226">
        <f t="shared" si="1901"/>
        <v>490.32245401200004</v>
      </c>
      <c r="AG259" s="351">
        <f t="shared" si="1767"/>
        <v>115.04</v>
      </c>
      <c r="AH259" s="349">
        <f t="shared" si="1768"/>
        <v>1273.3052111920001</v>
      </c>
      <c r="AI259" s="349">
        <f t="shared" si="1902"/>
        <v>224.64</v>
      </c>
      <c r="AJ259" s="350">
        <f t="shared" si="1769"/>
        <v>2462.794049008</v>
      </c>
      <c r="AK259" s="352">
        <v>64.48</v>
      </c>
      <c r="AL259" s="350">
        <f t="shared" ref="AL259" si="1932">M259*AK259*$AL$2/1000</f>
        <v>693.47984014400015</v>
      </c>
      <c r="AM259" s="354">
        <v>77.88</v>
      </c>
      <c r="AN259" s="350">
        <f t="shared" si="1770"/>
        <v>866.38882453199983</v>
      </c>
      <c r="AO259" s="352">
        <v>83.96</v>
      </c>
      <c r="AP259" s="353">
        <f t="shared" si="1903"/>
        <v>941.80098167999984</v>
      </c>
      <c r="AQ259" s="351">
        <f t="shared" si="1771"/>
        <v>226.32</v>
      </c>
      <c r="AR259" s="349">
        <f t="shared" si="1772"/>
        <v>2501.6696463559997</v>
      </c>
      <c r="AS259" s="349">
        <v>22.4</v>
      </c>
      <c r="AT259" s="350">
        <f t="shared" si="1773"/>
        <v>254.45215263999998</v>
      </c>
      <c r="AU259" s="352">
        <v>11.4</v>
      </c>
      <c r="AV259" s="350">
        <f t="shared" si="1774"/>
        <v>124.77138234000003</v>
      </c>
      <c r="AW259" s="352">
        <f>21.68-4.76</f>
        <v>16.920000000000002</v>
      </c>
      <c r="AX259" s="353">
        <f t="shared" si="1775"/>
        <v>185.026203216</v>
      </c>
      <c r="AY259" s="351">
        <f t="shared" si="1776"/>
        <v>50.72</v>
      </c>
      <c r="AZ259" s="349">
        <f t="shared" si="1777"/>
        <v>564.24973819599995</v>
      </c>
      <c r="BA259" s="349">
        <f t="shared" si="1778"/>
        <v>277.03999999999996</v>
      </c>
      <c r="BB259" s="349">
        <f t="shared" si="1779"/>
        <v>3065.9193845519994</v>
      </c>
    </row>
    <row r="260" spans="1:54" s="344" customFormat="1">
      <c r="A260" s="612">
        <v>207</v>
      </c>
      <c r="B260" s="346"/>
      <c r="C260" s="557"/>
      <c r="D260" s="557"/>
      <c r="E260" s="518" t="s">
        <v>1094</v>
      </c>
      <c r="F260" s="509" t="s">
        <v>1050</v>
      </c>
      <c r="G260" s="509" t="s">
        <v>1166</v>
      </c>
      <c r="H260" s="355" t="s">
        <v>378</v>
      </c>
      <c r="I260" s="554">
        <v>8.8699999999999992</v>
      </c>
      <c r="J260" s="115"/>
      <c r="K260" s="554">
        <v>8.8699999999999992</v>
      </c>
      <c r="L260" s="183"/>
      <c r="M260" s="554">
        <v>8.8699999999999992</v>
      </c>
      <c r="N260" s="183"/>
      <c r="O260" s="554">
        <v>8.8699999999999992</v>
      </c>
      <c r="P260" s="115"/>
      <c r="Q260" s="349">
        <f t="shared" ref="Q260:Q261" si="1933">SUM(AI260+BA260)</f>
        <v>56.76</v>
      </c>
      <c r="R260" s="575">
        <f t="shared" ref="R260:R261" si="1934">SUM(AJ260+BB260)</f>
        <v>658.57094676799989</v>
      </c>
      <c r="S260" s="349">
        <v>3.6</v>
      </c>
      <c r="T260" s="349">
        <f t="shared" ref="T260" si="1935">I260*S260*$T$2/1000</f>
        <v>39.777373079999997</v>
      </c>
      <c r="U260" s="349">
        <v>2</v>
      </c>
      <c r="V260" s="350">
        <f t="shared" ref="V260" si="1936">I260*U260*$V$2/1000</f>
        <v>22.6046628</v>
      </c>
      <c r="W260" s="352">
        <v>2.64</v>
      </c>
      <c r="X260" s="353">
        <f t="shared" ref="X260" si="1937">I260*W260*$X$2/1000</f>
        <v>30.522159624</v>
      </c>
      <c r="Y260" s="351">
        <f t="shared" ref="Y260" si="1938">SUM(S260+U260+W260)</f>
        <v>8.24</v>
      </c>
      <c r="Z260" s="350">
        <f t="shared" ref="Z260" si="1939">SUM(T260+V260+X260)</f>
        <v>92.904195504</v>
      </c>
      <c r="AA260" s="352">
        <v>1.2</v>
      </c>
      <c r="AB260" s="353">
        <f t="shared" si="1931"/>
        <v>14.085418079999998</v>
      </c>
      <c r="AC260" s="352">
        <v>5.84</v>
      </c>
      <c r="AD260" s="350">
        <f t="shared" ref="AD260" si="1940">K260*AC260*$AD$2/1000</f>
        <v>68.744323671999979</v>
      </c>
      <c r="AE260" s="352">
        <v>5.16</v>
      </c>
      <c r="AF260" s="226">
        <f t="shared" ref="AF260:AF261" si="1941">K260*AE260*$AF$2/1000</f>
        <v>59.510486916000005</v>
      </c>
      <c r="AG260" s="351">
        <f t="shared" ref="AG260" si="1942">SUM(AA260+AC260+AE260)</f>
        <v>12.2</v>
      </c>
      <c r="AH260" s="349">
        <f t="shared" ref="AH260" si="1943">SUM(AB260+AD260+AF260)</f>
        <v>142.34022866799998</v>
      </c>
      <c r="AI260" s="349">
        <f t="shared" ref="AI260:AI261" si="1944">SUM(Y260+AG260)</f>
        <v>20.439999999999998</v>
      </c>
      <c r="AJ260" s="350">
        <f t="shared" ref="AJ260:AJ261" si="1945">SUM(Z260,AH260)</f>
        <v>235.24442417199998</v>
      </c>
      <c r="AK260" s="352">
        <v>6.12</v>
      </c>
      <c r="AL260" s="350">
        <f t="shared" si="1830"/>
        <v>69.420519251999991</v>
      </c>
      <c r="AM260" s="354">
        <v>18.64</v>
      </c>
      <c r="AN260" s="350">
        <f t="shared" ref="AN260:AN261" si="1946">M260*AM260*$AN$2/1000</f>
        <v>218.70586567199996</v>
      </c>
      <c r="AO260" s="352">
        <v>6.2</v>
      </c>
      <c r="AP260" s="353">
        <f t="shared" ref="AP260:AP261" si="1947">M260*AO260*$AP$2/1000</f>
        <v>73.350997199999995</v>
      </c>
      <c r="AQ260" s="351">
        <f t="shared" ref="AQ260" si="1948">SUM(AK260+AM260+AO260)</f>
        <v>30.96</v>
      </c>
      <c r="AR260" s="349">
        <f t="shared" ref="AR260" si="1949">SUM(AL260+AN260+AP260)</f>
        <v>361.47738212399992</v>
      </c>
      <c r="AS260" s="349"/>
      <c r="AT260" s="350">
        <f t="shared" ref="AT260:AT261" si="1950">O260*AS260*$AT$2/1000</f>
        <v>0</v>
      </c>
      <c r="AU260" s="352">
        <v>2.96</v>
      </c>
      <c r="AV260" s="350">
        <f t="shared" ref="AV260:AV261" si="1951">O260*AU260*$AV$2/1000</f>
        <v>34.168779831999998</v>
      </c>
      <c r="AW260" s="352">
        <f>3.36-0.96</f>
        <v>2.4</v>
      </c>
      <c r="AX260" s="353">
        <f t="shared" ref="AX260:AX261" si="1952">O260*AW260*$AX$2/1000</f>
        <v>27.680360639999996</v>
      </c>
      <c r="AY260" s="351">
        <f t="shared" ref="AY260" si="1953">SUM(AS260+AU260+AW260)</f>
        <v>5.3599999999999994</v>
      </c>
      <c r="AZ260" s="349">
        <f t="shared" ref="AZ260" si="1954">SUM(AT260+AV260+AX260)</f>
        <v>61.849140471999995</v>
      </c>
      <c r="BA260" s="349">
        <f t="shared" ref="BA260:BA261" si="1955">SUM(AQ260+AY260)</f>
        <v>36.32</v>
      </c>
      <c r="BB260" s="349">
        <f t="shared" ref="BB260:BB261" si="1956">SUM(AR260,AZ260)</f>
        <v>423.3265225959999</v>
      </c>
    </row>
    <row r="261" spans="1:54" s="344" customFormat="1">
      <c r="A261" s="612">
        <v>208</v>
      </c>
      <c r="B261" s="557"/>
      <c r="C261" s="557"/>
      <c r="D261" s="557"/>
      <c r="E261" s="553" t="s">
        <v>1219</v>
      </c>
      <c r="F261" s="24" t="s">
        <v>1220</v>
      </c>
      <c r="G261" s="509" t="s">
        <v>1166</v>
      </c>
      <c r="H261" s="355" t="s">
        <v>378</v>
      </c>
      <c r="I261" s="554">
        <v>9.5</v>
      </c>
      <c r="J261" s="115"/>
      <c r="K261" s="554">
        <v>9.5</v>
      </c>
      <c r="L261" s="183"/>
      <c r="M261" s="554">
        <v>9.5</v>
      </c>
      <c r="N261" s="183"/>
      <c r="O261" s="554">
        <v>9.5</v>
      </c>
      <c r="P261" s="115"/>
      <c r="Q261" s="349">
        <f t="shared" si="1933"/>
        <v>30.627000000000002</v>
      </c>
      <c r="R261" s="417">
        <f t="shared" si="1934"/>
        <v>376.61126858499995</v>
      </c>
      <c r="S261" s="349">
        <v>7.18</v>
      </c>
      <c r="T261" s="349">
        <f t="shared" ref="T261:T268" si="1957">I261*S261*$T$2/1000</f>
        <v>84.968514899999988</v>
      </c>
      <c r="U261" s="349">
        <v>3.5049999999999999</v>
      </c>
      <c r="V261" s="350">
        <f t="shared" ref="V261:V268" si="1958">I261*U261*$V$2/1000</f>
        <v>42.42834045</v>
      </c>
      <c r="W261" s="352">
        <v>4.9980000000000002</v>
      </c>
      <c r="X261" s="353">
        <f t="shared" ref="X261:X268" si="1959">I261*W261*$X$2/1000</f>
        <v>61.888159830000006</v>
      </c>
      <c r="Y261" s="351">
        <f t="shared" ref="Y261" si="1960">SUM(S261+U261+W261)</f>
        <v>15.683</v>
      </c>
      <c r="Z261" s="350">
        <f t="shared" ref="Z261" si="1961">SUM(T261+V261+X261)</f>
        <v>189.28501517999999</v>
      </c>
      <c r="AA261" s="352">
        <v>2.21</v>
      </c>
      <c r="AB261" s="353">
        <f t="shared" si="1931"/>
        <v>27.783103400000002</v>
      </c>
      <c r="AC261" s="352"/>
      <c r="AD261" s="350">
        <f t="shared" ref="AD261:AD268" si="1962">K261*AC261*$AD$2/1000</f>
        <v>0</v>
      </c>
      <c r="AE261" s="352"/>
      <c r="AF261" s="353">
        <f t="shared" si="1941"/>
        <v>0</v>
      </c>
      <c r="AG261" s="351">
        <f t="shared" ref="AG261:AH263" si="1963">SUM(AA261+AC261+AE261)</f>
        <v>2.21</v>
      </c>
      <c r="AH261" s="349">
        <f t="shared" si="1963"/>
        <v>27.783103400000002</v>
      </c>
      <c r="AI261" s="349">
        <f t="shared" si="1944"/>
        <v>17.893000000000001</v>
      </c>
      <c r="AJ261" s="350">
        <f t="shared" si="1945"/>
        <v>217.06811857999998</v>
      </c>
      <c r="AK261" s="352"/>
      <c r="AL261" s="350">
        <f t="shared" si="1830"/>
        <v>0</v>
      </c>
      <c r="AM261" s="354">
        <v>8.0730000000000004</v>
      </c>
      <c r="AN261" s="350">
        <f t="shared" si="1946"/>
        <v>101.44939486499999</v>
      </c>
      <c r="AO261" s="352">
        <v>1.0489999999999999</v>
      </c>
      <c r="AP261" s="353">
        <f t="shared" si="1947"/>
        <v>13.291983899999998</v>
      </c>
      <c r="AQ261" s="351">
        <f t="shared" ref="AQ261:AQ266" si="1964">SUM(AK261+AM261+AO261)</f>
        <v>9.1219999999999999</v>
      </c>
      <c r="AR261" s="349">
        <f t="shared" ref="AR261" si="1965">SUM(AL261+AN261+AP261)</f>
        <v>114.74137876499998</v>
      </c>
      <c r="AS261" s="349">
        <v>0.31</v>
      </c>
      <c r="AT261" s="350">
        <f t="shared" si="1950"/>
        <v>3.9778409499999996</v>
      </c>
      <c r="AU261" s="352">
        <v>3.302</v>
      </c>
      <c r="AV261" s="350">
        <f t="shared" si="1951"/>
        <v>40.823930290000007</v>
      </c>
      <c r="AW261" s="352"/>
      <c r="AX261" s="353">
        <f t="shared" si="1952"/>
        <v>0</v>
      </c>
      <c r="AY261" s="351">
        <f t="shared" ref="AY261:AY266" si="1966">SUM(AS261+AU261+AW261)</f>
        <v>3.6120000000000001</v>
      </c>
      <c r="AZ261" s="349">
        <f t="shared" ref="AZ261" si="1967">SUM(AT261+AV261+AX261)</f>
        <v>44.801771240000008</v>
      </c>
      <c r="BA261" s="349">
        <f t="shared" si="1955"/>
        <v>12.734</v>
      </c>
      <c r="BB261" s="349">
        <f t="shared" si="1956"/>
        <v>159.54315000499997</v>
      </c>
    </row>
    <row r="262" spans="1:54" s="344" customFormat="1">
      <c r="A262" s="612">
        <v>205</v>
      </c>
      <c r="B262" s="557"/>
      <c r="C262" s="557"/>
      <c r="D262" s="557"/>
      <c r="E262" s="553" t="s">
        <v>1944</v>
      </c>
      <c r="F262" s="530" t="s">
        <v>1945</v>
      </c>
      <c r="G262" s="509" t="s">
        <v>1166</v>
      </c>
      <c r="H262" s="355" t="s">
        <v>378</v>
      </c>
      <c r="I262" s="554">
        <v>7.68</v>
      </c>
      <c r="J262" s="115"/>
      <c r="K262" s="554">
        <v>7.68</v>
      </c>
      <c r="L262" s="183"/>
      <c r="M262" s="554">
        <v>7.68</v>
      </c>
      <c r="N262" s="183"/>
      <c r="O262" s="554">
        <v>7.68</v>
      </c>
      <c r="P262" s="115"/>
      <c r="Q262" s="349">
        <f>SUM(AI262+BA262)</f>
        <v>0</v>
      </c>
      <c r="R262" s="417">
        <f>SUM(AJ262+BB262)</f>
        <v>0</v>
      </c>
      <c r="S262" s="349"/>
      <c r="T262" s="349">
        <f t="shared" si="1957"/>
        <v>0</v>
      </c>
      <c r="U262" s="349"/>
      <c r="V262" s="350">
        <f t="shared" si="1958"/>
        <v>0</v>
      </c>
      <c r="W262" s="352"/>
      <c r="X262" s="353">
        <f t="shared" si="1959"/>
        <v>0</v>
      </c>
      <c r="Y262" s="351">
        <f>SUM(S262+U262+W262)</f>
        <v>0</v>
      </c>
      <c r="Z262" s="350">
        <f>SUM(T262+V262+X262)</f>
        <v>0</v>
      </c>
      <c r="AA262" s="352"/>
      <c r="AB262" s="353">
        <f t="shared" si="1931"/>
        <v>0</v>
      </c>
      <c r="AC262" s="352"/>
      <c r="AD262" s="350">
        <f t="shared" si="1962"/>
        <v>0</v>
      </c>
      <c r="AE262" s="352"/>
      <c r="AF262" s="226">
        <f>K262*AE262*$AF$2/1000</f>
        <v>0</v>
      </c>
      <c r="AG262" s="351">
        <f t="shared" si="1963"/>
        <v>0</v>
      </c>
      <c r="AH262" s="349">
        <f t="shared" si="1963"/>
        <v>0</v>
      </c>
      <c r="AI262" s="349">
        <f>SUM(Y262+AG262)</f>
        <v>0</v>
      </c>
      <c r="AJ262" s="350">
        <f>SUM(Z262,AH262)</f>
        <v>0</v>
      </c>
      <c r="AK262" s="352"/>
      <c r="AL262" s="350">
        <f>M262*AK262*$AL$2/1000</f>
        <v>0</v>
      </c>
      <c r="AM262" s="354"/>
      <c r="AN262" s="350">
        <f>M262*AM262*$AN$2/1000</f>
        <v>0</v>
      </c>
      <c r="AO262" s="352"/>
      <c r="AP262" s="353">
        <f>M262*AO262*$AP$2/1000</f>
        <v>0</v>
      </c>
      <c r="AQ262" s="351">
        <f t="shared" si="1964"/>
        <v>0</v>
      </c>
      <c r="AR262" s="349">
        <f>SUM(AL262+AN262+AP262)</f>
        <v>0</v>
      </c>
      <c r="AS262" s="349"/>
      <c r="AT262" s="350">
        <f>O262*AS262*$AT$2/1000</f>
        <v>0</v>
      </c>
      <c r="AU262" s="352"/>
      <c r="AV262" s="350">
        <f>O262*AU262*$AV$2/1000</f>
        <v>0</v>
      </c>
      <c r="AW262" s="352"/>
      <c r="AX262" s="353">
        <f>O262*AW262*$AX$2/1000</f>
        <v>0</v>
      </c>
      <c r="AY262" s="351">
        <f t="shared" si="1966"/>
        <v>0</v>
      </c>
      <c r="AZ262" s="349">
        <f>SUM(AT262+AV262+AX262)</f>
        <v>0</v>
      </c>
      <c r="BA262" s="349">
        <f>SUM(AQ262+AY262)</f>
        <v>0</v>
      </c>
      <c r="BB262" s="349">
        <f>SUM(AR262,AZ262)</f>
        <v>0</v>
      </c>
    </row>
    <row r="263" spans="1:54" s="344" customFormat="1">
      <c r="A263" s="612">
        <v>205</v>
      </c>
      <c r="B263" s="346"/>
      <c r="C263" s="557"/>
      <c r="D263" s="557"/>
      <c r="E263" s="553" t="s">
        <v>2028</v>
      </c>
      <c r="F263" s="530" t="s">
        <v>2030</v>
      </c>
      <c r="G263" s="509" t="s">
        <v>1166</v>
      </c>
      <c r="H263" s="355" t="s">
        <v>378</v>
      </c>
      <c r="I263" s="554">
        <v>8.0399999999999991</v>
      </c>
      <c r="J263" s="115"/>
      <c r="K263" s="554">
        <v>8.0399999999999991</v>
      </c>
      <c r="L263" s="183"/>
      <c r="M263" s="554">
        <v>8.0399999999999991</v>
      </c>
      <c r="N263" s="183"/>
      <c r="O263" s="554">
        <v>8.0399999999999991</v>
      </c>
      <c r="P263" s="115"/>
      <c r="Q263" s="349">
        <f>SUM(AI263+BA263)</f>
        <v>0</v>
      </c>
      <c r="R263" s="417">
        <f>SUM(AJ263+BB263)</f>
        <v>0</v>
      </c>
      <c r="S263" s="349"/>
      <c r="T263" s="349">
        <f t="shared" si="1957"/>
        <v>0</v>
      </c>
      <c r="U263" s="349"/>
      <c r="V263" s="350">
        <f t="shared" si="1958"/>
        <v>0</v>
      </c>
      <c r="W263" s="352"/>
      <c r="X263" s="353">
        <f t="shared" si="1959"/>
        <v>0</v>
      </c>
      <c r="Y263" s="351">
        <f>SUM(S263+U263+W263)</f>
        <v>0</v>
      </c>
      <c r="Z263" s="350">
        <f>SUM(T263+V263+X263)</f>
        <v>0</v>
      </c>
      <c r="AA263" s="352"/>
      <c r="AB263" s="353">
        <f t="shared" si="1931"/>
        <v>0</v>
      </c>
      <c r="AC263" s="352"/>
      <c r="AD263" s="350">
        <f t="shared" si="1962"/>
        <v>0</v>
      </c>
      <c r="AE263" s="352"/>
      <c r="AF263" s="226">
        <f>K263*AE263*$AF$2/1000</f>
        <v>0</v>
      </c>
      <c r="AG263" s="351">
        <f t="shared" si="1963"/>
        <v>0</v>
      </c>
      <c r="AH263" s="349">
        <f t="shared" si="1963"/>
        <v>0</v>
      </c>
      <c r="AI263" s="349">
        <f>SUM(Y263+AG263)</f>
        <v>0</v>
      </c>
      <c r="AJ263" s="350">
        <f>SUM(Z263,AH263)</f>
        <v>0</v>
      </c>
      <c r="AK263" s="352"/>
      <c r="AL263" s="350">
        <f>M263*AK263*$AL$2/1000</f>
        <v>0</v>
      </c>
      <c r="AM263" s="354"/>
      <c r="AN263" s="350">
        <f>M263*AM263*$AN$2/1000</f>
        <v>0</v>
      </c>
      <c r="AO263" s="352"/>
      <c r="AP263" s="353">
        <f>M263*AO263*$AP$2/1000</f>
        <v>0</v>
      </c>
      <c r="AQ263" s="351">
        <f t="shared" si="1964"/>
        <v>0</v>
      </c>
      <c r="AR263" s="349">
        <f>SUM(AL263+AN263+AP263)</f>
        <v>0</v>
      </c>
      <c r="AS263" s="349"/>
      <c r="AT263" s="350">
        <f>O263*AS263*$AT$2/1000</f>
        <v>0</v>
      </c>
      <c r="AU263" s="352"/>
      <c r="AV263" s="350">
        <f>O263*AU263*$AV$2/1000</f>
        <v>0</v>
      </c>
      <c r="AW263" s="352"/>
      <c r="AX263" s="353">
        <f>O263*AW263*$AX$2/1000</f>
        <v>0</v>
      </c>
      <c r="AY263" s="351">
        <f t="shared" si="1966"/>
        <v>0</v>
      </c>
      <c r="AZ263" s="349">
        <f>SUM(AT263+AV263+AX263)</f>
        <v>0</v>
      </c>
      <c r="BA263" s="349">
        <f>SUM(AQ263+AY263)</f>
        <v>0</v>
      </c>
      <c r="BB263" s="349">
        <f>SUM(AR263,AZ263)</f>
        <v>0</v>
      </c>
    </row>
    <row r="264" spans="1:54" s="344" customFormat="1">
      <c r="A264" s="612">
        <v>208</v>
      </c>
      <c r="B264" s="557"/>
      <c r="C264" s="557"/>
      <c r="D264" s="557"/>
      <c r="E264" s="553" t="s">
        <v>2103</v>
      </c>
      <c r="F264" s="24" t="s">
        <v>2104</v>
      </c>
      <c r="G264" s="509" t="s">
        <v>1166</v>
      </c>
      <c r="H264" s="355" t="s">
        <v>378</v>
      </c>
      <c r="I264" s="554">
        <v>7.68</v>
      </c>
      <c r="J264" s="115"/>
      <c r="K264" s="554">
        <v>7.68</v>
      </c>
      <c r="L264" s="183"/>
      <c r="M264" s="554">
        <v>7.68</v>
      </c>
      <c r="N264" s="183"/>
      <c r="O264" s="554">
        <v>7.68</v>
      </c>
      <c r="P264" s="115"/>
      <c r="Q264" s="349">
        <f t="shared" ref="Q264" si="1968">SUM(AI264+BA264)</f>
        <v>123.52200000000001</v>
      </c>
      <c r="R264" s="417">
        <f t="shared" ref="R264" si="1969">SUM(AJ264+BB264)</f>
        <v>1242.6564132863998</v>
      </c>
      <c r="S264" s="349">
        <v>7.056</v>
      </c>
      <c r="T264" s="349">
        <f t="shared" si="1957"/>
        <v>67.504040755200009</v>
      </c>
      <c r="U264" s="349">
        <v>4.1159999999999997</v>
      </c>
      <c r="V264" s="350">
        <f t="shared" si="1958"/>
        <v>40.279215513599993</v>
      </c>
      <c r="W264" s="352">
        <v>7.56</v>
      </c>
      <c r="X264" s="353">
        <f t="shared" si="1959"/>
        <v>75.678188543999994</v>
      </c>
      <c r="Y264" s="351">
        <f t="shared" ref="Y264" si="1970">SUM(S264+U264+W264)</f>
        <v>18.731999999999999</v>
      </c>
      <c r="Z264" s="350">
        <f t="shared" ref="Z264" si="1971">SUM(T264+V264+X264)</f>
        <v>183.46144481279998</v>
      </c>
      <c r="AA264" s="352">
        <v>7.56</v>
      </c>
      <c r="AB264" s="353">
        <f t="shared" si="1931"/>
        <v>76.833017855999998</v>
      </c>
      <c r="AC264" s="352">
        <v>17.556000000000001</v>
      </c>
      <c r="AD264" s="350">
        <f t="shared" si="1962"/>
        <v>178.93165086719998</v>
      </c>
      <c r="AE264" s="352">
        <v>13.146000000000001</v>
      </c>
      <c r="AF264" s="353">
        <f t="shared" ref="AF264" si="1972">K264*AE264*$AF$2/1000</f>
        <v>131.27288509440001</v>
      </c>
      <c r="AG264" s="351">
        <f t="shared" ref="AG264:AG266" si="1973">SUM(AA264+AC264+AE264)</f>
        <v>38.262</v>
      </c>
      <c r="AH264" s="349">
        <f t="shared" ref="AH264:AH265" si="1974">SUM(AB264+AD264+AF264)</f>
        <v>387.03755381759998</v>
      </c>
      <c r="AI264" s="349">
        <f t="shared" ref="AI264" si="1975">SUM(Y264+AG264)</f>
        <v>56.994</v>
      </c>
      <c r="AJ264" s="350">
        <f t="shared" ref="AJ264" si="1976">SUM(Z264,AH264)</f>
        <v>570.49899863039991</v>
      </c>
      <c r="AK264" s="352">
        <v>14.112</v>
      </c>
      <c r="AL264" s="350">
        <f t="shared" ref="AL264" si="1977">M264*AK264*$AL$2/1000</f>
        <v>138.59980001279999</v>
      </c>
      <c r="AM264" s="354">
        <v>18.143999999999998</v>
      </c>
      <c r="AN264" s="350">
        <f t="shared" ref="AN264" si="1978">M264*AM264*$AN$2/1000</f>
        <v>184.32538951679996</v>
      </c>
      <c r="AO264" s="352">
        <v>15.077999999999999</v>
      </c>
      <c r="AP264" s="353">
        <f t="shared" ref="AP264" si="1979">M264*AO264*$AP$2/1000</f>
        <v>154.45275955199997</v>
      </c>
      <c r="AQ264" s="351">
        <f t="shared" si="1964"/>
        <v>47.334000000000003</v>
      </c>
      <c r="AR264" s="349">
        <f t="shared" ref="AR264" si="1980">SUM(AL264+AN264+AP264)</f>
        <v>477.37794908159992</v>
      </c>
      <c r="AS264" s="349">
        <v>7.8540000000000001</v>
      </c>
      <c r="AT264" s="350">
        <f t="shared" ref="AT264" si="1981">O264*AS264*$AT$2/1000</f>
        <v>81.473098291200003</v>
      </c>
      <c r="AU264" s="352">
        <v>7.3079999999999998</v>
      </c>
      <c r="AV264" s="350">
        <f t="shared" ref="AV264" si="1982">O264*AU264*$AV$2/1000</f>
        <v>73.042208870400003</v>
      </c>
      <c r="AW264" s="352">
        <f>11.088-7.056</f>
        <v>4.0319999999999991</v>
      </c>
      <c r="AX264" s="353">
        <f t="shared" ref="AX264" si="1983">O264*AW264*$AX$2/1000</f>
        <v>40.264158412799986</v>
      </c>
      <c r="AY264" s="351">
        <f t="shared" si="1966"/>
        <v>19.193999999999999</v>
      </c>
      <c r="AZ264" s="349">
        <f t="shared" ref="AZ264" si="1984">SUM(AT264+AV264+AX264)</f>
        <v>194.77946557439998</v>
      </c>
      <c r="BA264" s="349">
        <f t="shared" ref="BA264" si="1985">SUM(AQ264+AY264)</f>
        <v>66.528000000000006</v>
      </c>
      <c r="BB264" s="349">
        <f t="shared" ref="BB264" si="1986">SUM(AR264,AZ264)</f>
        <v>672.1574146559999</v>
      </c>
    </row>
    <row r="265" spans="1:54" s="344" customFormat="1">
      <c r="A265" s="612">
        <v>205</v>
      </c>
      <c r="B265" s="557"/>
      <c r="C265" s="557"/>
      <c r="D265" s="557"/>
      <c r="E265" s="553" t="s">
        <v>2105</v>
      </c>
      <c r="F265" s="530" t="s">
        <v>2106</v>
      </c>
      <c r="G265" s="509" t="s">
        <v>1166</v>
      </c>
      <c r="H265" s="355" t="s">
        <v>378</v>
      </c>
      <c r="I265" s="554">
        <v>8.0399999999999991</v>
      </c>
      <c r="J265" s="115"/>
      <c r="K265" s="554">
        <v>8.33</v>
      </c>
      <c r="L265" s="183"/>
      <c r="M265" s="554">
        <v>8.33</v>
      </c>
      <c r="N265" s="183"/>
      <c r="O265" s="554">
        <v>8.33</v>
      </c>
      <c r="P265" s="115"/>
      <c r="Q265" s="349">
        <f>SUM(AI265+BA265)</f>
        <v>1.722</v>
      </c>
      <c r="R265" s="417">
        <f>SUM(AJ265+BB265)</f>
        <v>18.8434176168</v>
      </c>
      <c r="S265" s="349"/>
      <c r="T265" s="349">
        <f t="shared" si="1957"/>
        <v>0</v>
      </c>
      <c r="U265" s="349"/>
      <c r="V265" s="350">
        <f t="shared" si="1958"/>
        <v>0</v>
      </c>
      <c r="W265" s="352"/>
      <c r="X265" s="353">
        <f t="shared" si="1959"/>
        <v>0</v>
      </c>
      <c r="Y265" s="351">
        <f>SUM(S265+U265+W265)</f>
        <v>0</v>
      </c>
      <c r="Z265" s="350">
        <f>SUM(T265+V265+X265)</f>
        <v>0</v>
      </c>
      <c r="AA265" s="352"/>
      <c r="AB265" s="353">
        <f t="shared" si="1931"/>
        <v>0</v>
      </c>
      <c r="AC265" s="352">
        <v>0.16800000000000001</v>
      </c>
      <c r="AD265" s="350">
        <f t="shared" si="1962"/>
        <v>1.8571828295999999</v>
      </c>
      <c r="AE265" s="352">
        <v>0.504</v>
      </c>
      <c r="AF265" s="226">
        <f>K265*AE265*$AF$2/1000</f>
        <v>5.4587816136000002</v>
      </c>
      <c r="AG265" s="351">
        <f t="shared" si="1973"/>
        <v>0.67200000000000004</v>
      </c>
      <c r="AH265" s="349">
        <f t="shared" si="1974"/>
        <v>7.3159644432000004</v>
      </c>
      <c r="AI265" s="349">
        <f>SUM(Y265+AG265)</f>
        <v>0.67200000000000004</v>
      </c>
      <c r="AJ265" s="350">
        <f>SUM(Z265,AH265)</f>
        <v>7.3159644432000004</v>
      </c>
      <c r="AK265" s="352">
        <v>8.4000000000000005E-2</v>
      </c>
      <c r="AL265" s="350">
        <f>M265*AK265*$AL$2/1000</f>
        <v>0.89482292759999993</v>
      </c>
      <c r="AM265" s="354">
        <v>0.71399999999999997</v>
      </c>
      <c r="AN265" s="350">
        <f>M265*AM265*$AN$2/1000</f>
        <v>7.8674522597999994</v>
      </c>
      <c r="AO265" s="352"/>
      <c r="AP265" s="353">
        <f>M265*AO265*$AP$2/1000</f>
        <v>0</v>
      </c>
      <c r="AQ265" s="351">
        <f t="shared" si="1964"/>
        <v>0.79799999999999993</v>
      </c>
      <c r="AR265" s="349">
        <f>SUM(AL265+AN265+AP265)</f>
        <v>8.7622751874000002</v>
      </c>
      <c r="AS265" s="349">
        <v>8.4000000000000005E-2</v>
      </c>
      <c r="AT265" s="350">
        <f>O265*AS265*$AT$2/1000</f>
        <v>0.94511880120000002</v>
      </c>
      <c r="AU265" s="352">
        <v>4.2000000000000003E-2</v>
      </c>
      <c r="AV265" s="350">
        <f>O265*AU265*$AV$2/1000</f>
        <v>0.45531130260000002</v>
      </c>
      <c r="AW265" s="352">
        <f>0.378-0.252</f>
        <v>0.126</v>
      </c>
      <c r="AX265" s="353">
        <f>O265*AW265*$AX$2/1000</f>
        <v>1.3647478823999999</v>
      </c>
      <c r="AY265" s="351">
        <f t="shared" si="1966"/>
        <v>0.252</v>
      </c>
      <c r="AZ265" s="349">
        <f>SUM(AT265+AV265+AX265)</f>
        <v>2.7651779861999999</v>
      </c>
      <c r="BA265" s="349">
        <f>SUM(AQ265+AY265)</f>
        <v>1.0499999999999998</v>
      </c>
      <c r="BB265" s="349">
        <f>SUM(AR265,AZ265)</f>
        <v>11.5274531736</v>
      </c>
    </row>
    <row r="266" spans="1:54" s="344" customFormat="1">
      <c r="A266" s="612">
        <v>205</v>
      </c>
      <c r="B266" s="557"/>
      <c r="C266" s="557"/>
      <c r="D266" s="557"/>
      <c r="E266" s="553" t="s">
        <v>2341</v>
      </c>
      <c r="F266" s="530" t="s">
        <v>2342</v>
      </c>
      <c r="G266" s="509" t="s">
        <v>1166</v>
      </c>
      <c r="H266" s="355" t="s">
        <v>378</v>
      </c>
      <c r="I266" s="554"/>
      <c r="J266" s="115"/>
      <c r="K266" s="554"/>
      <c r="L266" s="183"/>
      <c r="M266" s="554">
        <v>6.7</v>
      </c>
      <c r="N266" s="183"/>
      <c r="O266" s="554">
        <v>6.7</v>
      </c>
      <c r="P266" s="115"/>
      <c r="Q266" s="349">
        <f>SUM(AI266+BA266)</f>
        <v>9.1799999999999979</v>
      </c>
      <c r="R266" s="417">
        <f>SUM(AJ266+BB266)</f>
        <v>80.053726579999974</v>
      </c>
      <c r="S266" s="349"/>
      <c r="T266" s="349">
        <f t="shared" ref="T266" si="1987">I266*S266*$T$2/1000</f>
        <v>0</v>
      </c>
      <c r="U266" s="349"/>
      <c r="V266" s="350">
        <f t="shared" ref="V266" si="1988">I266*U266*$V$2/1000</f>
        <v>0</v>
      </c>
      <c r="W266" s="352"/>
      <c r="X266" s="353">
        <f t="shared" ref="X266" si="1989">I266*W266*$X$2/1000</f>
        <v>0</v>
      </c>
      <c r="Y266" s="351">
        <f>SUM(S266+U266+W266)</f>
        <v>0</v>
      </c>
      <c r="Z266" s="350">
        <f>SUM(T266+V266+X266)</f>
        <v>0</v>
      </c>
      <c r="AA266" s="352"/>
      <c r="AB266" s="353">
        <f t="shared" ref="AB266" si="1990">K266*AA266*$AB$2/1000</f>
        <v>0</v>
      </c>
      <c r="AC266" s="352"/>
      <c r="AD266" s="350">
        <f t="shared" ref="AD266" si="1991">K266*AC266*$AD$2/1000</f>
        <v>0</v>
      </c>
      <c r="AE266" s="352"/>
      <c r="AF266" s="226">
        <f>K266*AE266*$AF$2/1000</f>
        <v>0</v>
      </c>
      <c r="AG266" s="351">
        <f t="shared" si="1973"/>
        <v>0</v>
      </c>
      <c r="AH266" s="349">
        <f t="shared" ref="AH266" si="1992">SUM(AB266+AD266+AF266)</f>
        <v>0</v>
      </c>
      <c r="AI266" s="349">
        <f>SUM(Y266+AG266)</f>
        <v>0</v>
      </c>
      <c r="AJ266" s="350">
        <f>SUM(Z266,AH266)</f>
        <v>0</v>
      </c>
      <c r="AK266" s="352"/>
      <c r="AL266" s="350">
        <f>M266*AK266*$AL$2/1000</f>
        <v>0</v>
      </c>
      <c r="AM266" s="354"/>
      <c r="AN266" s="350">
        <f>M266*AM266*$AN$2/1000</f>
        <v>0</v>
      </c>
      <c r="AO266" s="352">
        <v>0.2</v>
      </c>
      <c r="AP266" s="353">
        <f>M266*AO266*$AP$2/1000</f>
        <v>1.7872920000000001</v>
      </c>
      <c r="AQ266" s="351">
        <f t="shared" si="1964"/>
        <v>0.2</v>
      </c>
      <c r="AR266" s="349">
        <f>SUM(AL266+AN266+AP266)</f>
        <v>1.7872920000000001</v>
      </c>
      <c r="AS266" s="349">
        <v>0.1</v>
      </c>
      <c r="AT266" s="350">
        <f>O266*AS266*$AT$2/1000</f>
        <v>0.90497570000000005</v>
      </c>
      <c r="AU266" s="352"/>
      <c r="AV266" s="350">
        <f>O266*AU266*$AV$2/1000</f>
        <v>0</v>
      </c>
      <c r="AW266" s="352">
        <f>10.6-1.72</f>
        <v>8.879999999999999</v>
      </c>
      <c r="AX266" s="353">
        <f>O266*AW266*$AX$2/1000</f>
        <v>77.361458879999986</v>
      </c>
      <c r="AY266" s="351">
        <f t="shared" si="1966"/>
        <v>8.9799999999999986</v>
      </c>
      <c r="AZ266" s="349">
        <f>SUM(AT266+AV266+AX266)</f>
        <v>78.266434579999981</v>
      </c>
      <c r="BA266" s="349">
        <f>SUM(AQ266+AY266)</f>
        <v>9.1799999999999979</v>
      </c>
      <c r="BB266" s="349">
        <f>SUM(AR266,AZ266)</f>
        <v>80.053726579999974</v>
      </c>
    </row>
    <row r="267" spans="1:54" s="344" customFormat="1">
      <c r="B267" s="557"/>
      <c r="C267" s="557"/>
      <c r="D267" s="557"/>
      <c r="E267" s="553" t="s">
        <v>1871</v>
      </c>
      <c r="F267" s="104" t="s">
        <v>711</v>
      </c>
      <c r="G267" s="509" t="s">
        <v>1166</v>
      </c>
      <c r="H267" s="355" t="s">
        <v>378</v>
      </c>
      <c r="I267" s="554">
        <v>7.49</v>
      </c>
      <c r="J267" s="115"/>
      <c r="K267" s="554">
        <v>7.49</v>
      </c>
      <c r="L267" s="183"/>
      <c r="M267" s="554">
        <v>7.49</v>
      </c>
      <c r="N267" s="183"/>
      <c r="O267" s="554">
        <v>7.49</v>
      </c>
      <c r="P267" s="115"/>
      <c r="Q267" s="349">
        <f t="shared" ref="Q267:Q269" si="1993">SUM(AI267+BA267)</f>
        <v>55.061999999999998</v>
      </c>
      <c r="R267" s="417">
        <f t="shared" ref="R267:R269" si="1994">SUM(AJ267+BB267)</f>
        <v>540.0127750122</v>
      </c>
      <c r="S267" s="349"/>
      <c r="T267" s="349">
        <f t="shared" si="1957"/>
        <v>0</v>
      </c>
      <c r="U267" s="349">
        <v>6.048</v>
      </c>
      <c r="V267" s="350">
        <f t="shared" si="1958"/>
        <v>57.7215543744</v>
      </c>
      <c r="W267" s="352">
        <v>1.89</v>
      </c>
      <c r="X267" s="353">
        <f t="shared" si="1959"/>
        <v>18.451485423000001</v>
      </c>
      <c r="Y267" s="351">
        <f t="shared" ref="Y267:Y268" si="1995">SUM(S267+U267+W267)</f>
        <v>7.9379999999999997</v>
      </c>
      <c r="Z267" s="350">
        <f t="shared" ref="Z267:Z268" si="1996">SUM(T267+V267+X267)</f>
        <v>76.173039797400008</v>
      </c>
      <c r="AA267" s="352"/>
      <c r="AB267" s="353">
        <f>K267*AA267*$AB$2/1000</f>
        <v>0</v>
      </c>
      <c r="AC267" s="352">
        <v>8.82</v>
      </c>
      <c r="AD267" s="350">
        <f t="shared" si="1962"/>
        <v>87.669954161999996</v>
      </c>
      <c r="AE267" s="352">
        <v>9.0719999999999992</v>
      </c>
      <c r="AF267" s="353">
        <f t="shared" ref="AF267:AF269" si="1997">K267*AE267*$AF$2/1000</f>
        <v>88.349692334400004</v>
      </c>
      <c r="AG267" s="351">
        <f t="shared" ref="AG267:AG268" si="1998">SUM(AA267+AC267+AE267)</f>
        <v>17.891999999999999</v>
      </c>
      <c r="AH267" s="349">
        <f t="shared" ref="AH267:AH268" si="1999">SUM(AB267+AD267+AF267)</f>
        <v>176.01964649640001</v>
      </c>
      <c r="AI267" s="349">
        <f t="shared" ref="AI267:AI269" si="2000">SUM(Y267+AG267)</f>
        <v>25.83</v>
      </c>
      <c r="AJ267" s="350">
        <f t="shared" ref="AJ267:AJ269" si="2001">SUM(Z267,AH267)</f>
        <v>252.19268629380002</v>
      </c>
      <c r="AK267" s="352">
        <v>9.0719999999999992</v>
      </c>
      <c r="AL267" s="350">
        <f t="shared" ref="AL267:AL269" si="2002">M267*AK267*$AL$2/1000</f>
        <v>86.895577742399993</v>
      </c>
      <c r="AM267" s="354">
        <v>6.048</v>
      </c>
      <c r="AN267" s="350">
        <f t="shared" ref="AN267:AN269" si="2003">M267*AM267*$AN$2/1000</f>
        <v>59.921752060799996</v>
      </c>
      <c r="AO267" s="352">
        <v>8.0640000000000001</v>
      </c>
      <c r="AP267" s="353">
        <f t="shared" ref="AP267:AP269" si="2004">M267*AO267*$AP$2/1000</f>
        <v>80.560666368</v>
      </c>
      <c r="AQ267" s="351">
        <f t="shared" ref="AQ267:AQ268" si="2005">SUM(AK267+AM267+AO267)</f>
        <v>23.183999999999997</v>
      </c>
      <c r="AR267" s="349">
        <f t="shared" ref="AR267:AR268" si="2006">SUM(AL267+AN267+AP267)</f>
        <v>227.37799617119998</v>
      </c>
      <c r="AS267" s="349">
        <v>4.032</v>
      </c>
      <c r="AT267" s="350">
        <f t="shared" ref="AT267:AT269" si="2007">O267*AS267*$AT$2/1000</f>
        <v>40.791009772800003</v>
      </c>
      <c r="AU267" s="352">
        <v>2.016</v>
      </c>
      <c r="AV267" s="350">
        <f t="shared" ref="AV267:AV269" si="2008">O267*AU267*$AV$2/1000</f>
        <v>19.651082774400003</v>
      </c>
      <c r="AW267" s="352"/>
      <c r="AX267" s="353">
        <f t="shared" ref="AX267:AX268" si="2009">O267*AW267*$AX$2/1000</f>
        <v>0</v>
      </c>
      <c r="AY267" s="351">
        <f t="shared" ref="AY267:AY268" si="2010">SUM(AS267+AU267+AW267)</f>
        <v>6.048</v>
      </c>
      <c r="AZ267" s="349">
        <f t="shared" ref="AZ267:AZ268" si="2011">SUM(AT267+AV267+AX267)</f>
        <v>60.442092547200005</v>
      </c>
      <c r="BA267" s="349">
        <f t="shared" ref="BA267:BA269" si="2012">SUM(AQ267+AY267)</f>
        <v>29.231999999999999</v>
      </c>
      <c r="BB267" s="349">
        <f t="shared" ref="BB267:BB269" si="2013">SUM(AR267,AZ267)</f>
        <v>287.82008871839997</v>
      </c>
    </row>
    <row r="268" spans="1:54" s="344" customFormat="1">
      <c r="B268" s="557"/>
      <c r="C268" s="557"/>
      <c r="D268" s="557"/>
      <c r="E268" s="553" t="s">
        <v>1872</v>
      </c>
      <c r="F268" s="104" t="s">
        <v>711</v>
      </c>
      <c r="G268" s="509" t="s">
        <v>1166</v>
      </c>
      <c r="H268" s="355" t="s">
        <v>378</v>
      </c>
      <c r="I268" s="554">
        <v>7.13</v>
      </c>
      <c r="J268" s="115"/>
      <c r="K268" s="554">
        <v>7.13</v>
      </c>
      <c r="L268" s="183"/>
      <c r="M268" s="554">
        <v>7.13</v>
      </c>
      <c r="N268" s="183"/>
      <c r="O268" s="554">
        <v>7.13</v>
      </c>
      <c r="P268" s="115"/>
      <c r="Q268" s="349">
        <f t="shared" ref="Q268" si="2014">SUM(AI268+BA268)</f>
        <v>0</v>
      </c>
      <c r="R268" s="417">
        <f t="shared" ref="R268" si="2015">SUM(AJ268+BB268)</f>
        <v>0</v>
      </c>
      <c r="S268" s="349"/>
      <c r="T268" s="349">
        <f t="shared" si="1957"/>
        <v>0</v>
      </c>
      <c r="U268" s="349"/>
      <c r="V268" s="350">
        <f t="shared" si="1958"/>
        <v>0</v>
      </c>
      <c r="W268" s="352"/>
      <c r="X268" s="353">
        <f t="shared" si="1959"/>
        <v>0</v>
      </c>
      <c r="Y268" s="351">
        <f t="shared" si="1995"/>
        <v>0</v>
      </c>
      <c r="Z268" s="350">
        <f t="shared" si="1996"/>
        <v>0</v>
      </c>
      <c r="AA268" s="352"/>
      <c r="AB268" s="353">
        <f>K268*AA268*$AB$2/1000</f>
        <v>0</v>
      </c>
      <c r="AC268" s="352"/>
      <c r="AD268" s="350">
        <f t="shared" si="1962"/>
        <v>0</v>
      </c>
      <c r="AE268" s="352"/>
      <c r="AF268" s="353">
        <f t="shared" ref="AF268" si="2016">K268*AE268*$AF$2/1000</f>
        <v>0</v>
      </c>
      <c r="AG268" s="351">
        <f t="shared" si="1998"/>
        <v>0</v>
      </c>
      <c r="AH268" s="349">
        <f t="shared" si="1999"/>
        <v>0</v>
      </c>
      <c r="AI268" s="349">
        <f t="shared" ref="AI268" si="2017">SUM(Y268+AG268)</f>
        <v>0</v>
      </c>
      <c r="AJ268" s="350">
        <f t="shared" ref="AJ268" si="2018">SUM(Z268,AH268)</f>
        <v>0</v>
      </c>
      <c r="AK268" s="352"/>
      <c r="AL268" s="350">
        <f t="shared" ref="AL268" si="2019">M268*AK268*$AL$2/1000</f>
        <v>0</v>
      </c>
      <c r="AM268" s="354"/>
      <c r="AN268" s="350">
        <f t="shared" ref="AN268" si="2020">M268*AM268*$AN$2/1000</f>
        <v>0</v>
      </c>
      <c r="AO268" s="352"/>
      <c r="AP268" s="353">
        <f t="shared" ref="AP268" si="2021">M268*AO268*$AP$2/1000</f>
        <v>0</v>
      </c>
      <c r="AQ268" s="351">
        <f t="shared" si="2005"/>
        <v>0</v>
      </c>
      <c r="AR268" s="349">
        <f t="shared" si="2006"/>
        <v>0</v>
      </c>
      <c r="AS268" s="349"/>
      <c r="AT268" s="350">
        <f t="shared" ref="AT268" si="2022">O268*AS268*$AT$2/1000</f>
        <v>0</v>
      </c>
      <c r="AU268" s="352"/>
      <c r="AV268" s="350">
        <f t="shared" ref="AV268" si="2023">O268*AU268*$AV$2/1000</f>
        <v>0</v>
      </c>
      <c r="AW268" s="352"/>
      <c r="AX268" s="353">
        <f t="shared" si="2009"/>
        <v>0</v>
      </c>
      <c r="AY268" s="351">
        <f t="shared" si="2010"/>
        <v>0</v>
      </c>
      <c r="AZ268" s="349">
        <f t="shared" si="2011"/>
        <v>0</v>
      </c>
      <c r="BA268" s="349">
        <f t="shared" ref="BA268" si="2024">SUM(AQ268+AY268)</f>
        <v>0</v>
      </c>
      <c r="BB268" s="349">
        <f t="shared" ref="BB268" si="2025">SUM(AR268,AZ268)</f>
        <v>0</v>
      </c>
    </row>
    <row r="269" spans="1:54" s="344" customFormat="1">
      <c r="A269" s="612">
        <v>211</v>
      </c>
      <c r="B269" s="557"/>
      <c r="C269" s="557"/>
      <c r="D269" s="557"/>
      <c r="E269" s="553" t="s">
        <v>1873</v>
      </c>
      <c r="F269" s="24" t="s">
        <v>1067</v>
      </c>
      <c r="G269" s="24" t="s">
        <v>1170</v>
      </c>
      <c r="H269" s="355" t="s">
        <v>378</v>
      </c>
      <c r="I269" s="86">
        <v>6.41</v>
      </c>
      <c r="J269" s="125"/>
      <c r="K269" s="86">
        <v>6.31</v>
      </c>
      <c r="L269" s="188"/>
      <c r="M269" s="86">
        <v>6.31</v>
      </c>
      <c r="N269" s="188"/>
      <c r="O269" s="86">
        <v>6.31</v>
      </c>
      <c r="P269" s="125"/>
      <c r="Q269" s="349">
        <f t="shared" si="1993"/>
        <v>576.57600000000002</v>
      </c>
      <c r="R269" s="417">
        <f t="shared" si="1994"/>
        <v>4777.7909275488</v>
      </c>
      <c r="S269" s="349"/>
      <c r="T269" s="349">
        <f t="shared" ref="T269:T271" si="2026">I269*S269*$T$2/1000</f>
        <v>0</v>
      </c>
      <c r="U269" s="349">
        <v>56.027999999999999</v>
      </c>
      <c r="V269" s="350">
        <f t="shared" ref="V269:V271" si="2027">I269*U269*$V$2/1000</f>
        <v>457.62270820559996</v>
      </c>
      <c r="W269" s="352">
        <v>64.091999999999999</v>
      </c>
      <c r="X269" s="353">
        <f t="shared" ref="X269:X271" si="2028">I269*W269*$X$2/1000</f>
        <v>535.48778193960004</v>
      </c>
      <c r="Y269" s="351">
        <f t="shared" ref="Y269:Y278" si="2029">SUM(S269+U269+W269)</f>
        <v>120.12</v>
      </c>
      <c r="Z269" s="350">
        <f t="shared" ref="Z269" si="2030">SUM(T269+V269+X269)</f>
        <v>993.11049014519995</v>
      </c>
      <c r="AA269" s="352">
        <v>45.78</v>
      </c>
      <c r="AB269" s="353">
        <f>K269*AA269*$AB$2/1000</f>
        <v>382.26983037599996</v>
      </c>
      <c r="AC269" s="352">
        <v>32.256</v>
      </c>
      <c r="AD269" s="350">
        <f t="shared" ref="AD269:AD271" si="2031">K269*AC269*$AD$2/1000</f>
        <v>270.10974090240001</v>
      </c>
      <c r="AE269" s="352">
        <v>62.496000000000002</v>
      </c>
      <c r="AF269" s="226">
        <f t="shared" si="1997"/>
        <v>512.74538844480003</v>
      </c>
      <c r="AG269" s="351">
        <f t="shared" ref="AG269:AG271" si="2032">SUM(AA269+AC269+AE269)</f>
        <v>140.53200000000001</v>
      </c>
      <c r="AH269" s="349">
        <f t="shared" ref="AH269" si="2033">SUM(AB269+AD269+AF269)</f>
        <v>1165.1249597231999</v>
      </c>
      <c r="AI269" s="349">
        <f t="shared" si="2000"/>
        <v>260.65200000000004</v>
      </c>
      <c r="AJ269" s="350">
        <f t="shared" si="2001"/>
        <v>2158.2354498683999</v>
      </c>
      <c r="AK269" s="352">
        <v>91.727999999999994</v>
      </c>
      <c r="AL269" s="350">
        <f t="shared" si="2002"/>
        <v>740.19151009439986</v>
      </c>
      <c r="AM269" s="354">
        <v>44.31</v>
      </c>
      <c r="AN269" s="350">
        <f t="shared" si="2003"/>
        <v>369.84692511899999</v>
      </c>
      <c r="AO269" s="352">
        <v>87.695999999999998</v>
      </c>
      <c r="AP269" s="353">
        <f t="shared" si="2004"/>
        <v>738.07391548800001</v>
      </c>
      <c r="AQ269" s="351">
        <f>SUM(AK269+AM269+AO269)</f>
        <v>223.73400000000001</v>
      </c>
      <c r="AR269" s="349">
        <f t="shared" ref="AR269" si="2034">SUM(AL269+AN269+AP269)</f>
        <v>1848.1123507013999</v>
      </c>
      <c r="AS269" s="349">
        <v>46.83</v>
      </c>
      <c r="AT269" s="350">
        <f t="shared" si="2007"/>
        <v>399.131158083</v>
      </c>
      <c r="AU269" s="352">
        <v>20.16</v>
      </c>
      <c r="AV269" s="350">
        <f t="shared" si="2008"/>
        <v>165.551845536</v>
      </c>
      <c r="AW269" s="352">
        <v>25.2</v>
      </c>
      <c r="AX269" s="353">
        <f t="shared" ref="AX269:AX279" si="2035">O269*AW269*$AX$2/1000</f>
        <v>206.76012335999997</v>
      </c>
      <c r="AY269" s="351">
        <f t="shared" ref="AY269" si="2036">SUM(AS269+AU269+AW269)</f>
        <v>92.19</v>
      </c>
      <c r="AZ269" s="349">
        <f t="shared" ref="AZ269" si="2037">SUM(AT269+AV269+AX269)</f>
        <v>771.443126979</v>
      </c>
      <c r="BA269" s="349">
        <f t="shared" si="2012"/>
        <v>315.92399999999998</v>
      </c>
      <c r="BB269" s="349">
        <f t="shared" si="2013"/>
        <v>2619.5554776804001</v>
      </c>
    </row>
    <row r="270" spans="1:54" s="344" customFormat="1">
      <c r="A270" s="612">
        <v>205</v>
      </c>
      <c r="B270" s="557"/>
      <c r="C270" s="557"/>
      <c r="D270" s="557"/>
      <c r="E270" s="553" t="s">
        <v>2358</v>
      </c>
      <c r="F270" s="530" t="s">
        <v>2366</v>
      </c>
      <c r="G270" s="509"/>
      <c r="H270" s="355"/>
      <c r="I270" s="554"/>
      <c r="J270" s="115"/>
      <c r="K270" s="554"/>
      <c r="L270" s="183"/>
      <c r="M270" s="554"/>
      <c r="N270" s="183"/>
      <c r="O270" s="554">
        <v>5.9</v>
      </c>
      <c r="P270" s="115"/>
      <c r="Q270" s="349">
        <f t="shared" ref="Q270:R277" si="2038">SUM(AI270+BA270)</f>
        <v>0.218</v>
      </c>
      <c r="R270" s="417">
        <f t="shared" si="2038"/>
        <v>1.6738735419999999</v>
      </c>
      <c r="S270" s="349"/>
      <c r="T270" s="349">
        <f t="shared" si="2026"/>
        <v>0</v>
      </c>
      <c r="U270" s="349"/>
      <c r="V270" s="350">
        <f t="shared" si="2027"/>
        <v>0</v>
      </c>
      <c r="W270" s="352"/>
      <c r="X270" s="353">
        <f t="shared" si="2028"/>
        <v>0</v>
      </c>
      <c r="Y270" s="351">
        <f t="shared" si="2029"/>
        <v>0</v>
      </c>
      <c r="Z270" s="350">
        <f t="shared" ref="Z270:Z277" si="2039">SUM(T270+V270+X270)</f>
        <v>0</v>
      </c>
      <c r="AA270" s="352"/>
      <c r="AB270" s="353">
        <f t="shared" ref="AB270:AB271" si="2040">K270*AA270*$AB$2/1000</f>
        <v>0</v>
      </c>
      <c r="AC270" s="352"/>
      <c r="AD270" s="350">
        <f t="shared" si="2031"/>
        <v>0</v>
      </c>
      <c r="AE270" s="352"/>
      <c r="AF270" s="226">
        <f t="shared" ref="AF270:AF277" si="2041">K270*AE270*$AF$2/1000</f>
        <v>0</v>
      </c>
      <c r="AG270" s="351">
        <f t="shared" si="2032"/>
        <v>0</v>
      </c>
      <c r="AH270" s="349">
        <f t="shared" ref="AH270:AH271" si="2042">SUM(AB270+AD270+AF270)</f>
        <v>0</v>
      </c>
      <c r="AI270" s="349">
        <f t="shared" ref="AI270:AI277" si="2043">SUM(Y270+AG270)</f>
        <v>0</v>
      </c>
      <c r="AJ270" s="350">
        <f t="shared" ref="AJ270:AJ277" si="2044">SUM(Z270,AH270)</f>
        <v>0</v>
      </c>
      <c r="AK270" s="352"/>
      <c r="AL270" s="350">
        <f t="shared" ref="AL270:AL277" si="2045">M270*AK270*$AL$2/1000</f>
        <v>0</v>
      </c>
      <c r="AM270" s="354"/>
      <c r="AN270" s="350">
        <f t="shared" ref="AN270:AN277" si="2046">M270*AM270*$AN$2/1000</f>
        <v>0</v>
      </c>
      <c r="AO270" s="352"/>
      <c r="AP270" s="353">
        <f t="shared" ref="AP270:AP277" si="2047">M270*AO270*$AP$2/1000</f>
        <v>0</v>
      </c>
      <c r="AQ270" s="351">
        <f t="shared" ref="AQ270:AQ271" si="2048">SUM(AK270+AM270+AO270)</f>
        <v>0</v>
      </c>
      <c r="AR270" s="349">
        <f t="shared" ref="AR270:AR277" si="2049">SUM(AL270+AN270+AP270)</f>
        <v>0</v>
      </c>
      <c r="AS270" s="349"/>
      <c r="AT270" s="350">
        <f t="shared" ref="AT270:AT277" si="2050">O270*AS270*$AT$2/1000</f>
        <v>0</v>
      </c>
      <c r="AU270" s="352">
        <v>0.218</v>
      </c>
      <c r="AV270" s="350">
        <f t="shared" ref="AV270:AV281" si="2051">O270*AU270*$AV$2/1000</f>
        <v>1.6738735419999999</v>
      </c>
      <c r="AW270" s="352"/>
      <c r="AX270" s="353">
        <f t="shared" si="2035"/>
        <v>0</v>
      </c>
      <c r="AY270" s="351">
        <f t="shared" ref="AY270:AY271" si="2052">SUM(AS270+AU270+AW270)</f>
        <v>0.218</v>
      </c>
      <c r="AZ270" s="349">
        <f t="shared" ref="AZ270:AZ277" si="2053">SUM(AT270+AV270+AX270)</f>
        <v>1.6738735419999999</v>
      </c>
      <c r="BA270" s="349">
        <f t="shared" ref="BA270:BA277" si="2054">SUM(AQ270+AY270)</f>
        <v>0.218</v>
      </c>
      <c r="BB270" s="349">
        <f t="shared" ref="BB270:BB277" si="2055">SUM(AR270,AZ270)</f>
        <v>1.6738735419999999</v>
      </c>
    </row>
    <row r="271" spans="1:54" s="344" customFormat="1">
      <c r="A271" s="612">
        <v>205</v>
      </c>
      <c r="B271" s="557"/>
      <c r="C271" s="557"/>
      <c r="D271" s="557"/>
      <c r="E271" s="553" t="s">
        <v>2359</v>
      </c>
      <c r="F271" s="530" t="s">
        <v>2367</v>
      </c>
      <c r="G271" s="509"/>
      <c r="H271" s="355"/>
      <c r="I271" s="554"/>
      <c r="J271" s="115"/>
      <c r="K271" s="554"/>
      <c r="L271" s="183"/>
      <c r="M271" s="554"/>
      <c r="N271" s="183"/>
      <c r="O271" s="554">
        <v>6.1</v>
      </c>
      <c r="P271" s="115"/>
      <c r="Q271" s="349">
        <f t="shared" si="2038"/>
        <v>0.126</v>
      </c>
      <c r="R271" s="417">
        <f t="shared" si="2038"/>
        <v>1.000263726</v>
      </c>
      <c r="S271" s="349"/>
      <c r="T271" s="349">
        <f t="shared" si="2026"/>
        <v>0</v>
      </c>
      <c r="U271" s="349"/>
      <c r="V271" s="350">
        <f t="shared" si="2027"/>
        <v>0</v>
      </c>
      <c r="W271" s="352"/>
      <c r="X271" s="353">
        <f t="shared" si="2028"/>
        <v>0</v>
      </c>
      <c r="Y271" s="351">
        <f t="shared" si="2029"/>
        <v>0</v>
      </c>
      <c r="Z271" s="350">
        <f t="shared" si="2039"/>
        <v>0</v>
      </c>
      <c r="AA271" s="352"/>
      <c r="AB271" s="353">
        <f t="shared" si="2040"/>
        <v>0</v>
      </c>
      <c r="AC271" s="352"/>
      <c r="AD271" s="350">
        <f t="shared" si="2031"/>
        <v>0</v>
      </c>
      <c r="AE271" s="352"/>
      <c r="AF271" s="226">
        <f t="shared" si="2041"/>
        <v>0</v>
      </c>
      <c r="AG271" s="351">
        <f t="shared" si="2032"/>
        <v>0</v>
      </c>
      <c r="AH271" s="349">
        <f t="shared" si="2042"/>
        <v>0</v>
      </c>
      <c r="AI271" s="349">
        <f t="shared" si="2043"/>
        <v>0</v>
      </c>
      <c r="AJ271" s="350">
        <f t="shared" si="2044"/>
        <v>0</v>
      </c>
      <c r="AK271" s="352"/>
      <c r="AL271" s="350">
        <f t="shared" si="2045"/>
        <v>0</v>
      </c>
      <c r="AM271" s="354"/>
      <c r="AN271" s="350">
        <f t="shared" si="2046"/>
        <v>0</v>
      </c>
      <c r="AO271" s="352"/>
      <c r="AP271" s="353">
        <f t="shared" si="2047"/>
        <v>0</v>
      </c>
      <c r="AQ271" s="351">
        <f t="shared" si="2048"/>
        <v>0</v>
      </c>
      <c r="AR271" s="349">
        <f t="shared" si="2049"/>
        <v>0</v>
      </c>
      <c r="AS271" s="349"/>
      <c r="AT271" s="350">
        <f t="shared" si="2050"/>
        <v>0</v>
      </c>
      <c r="AU271" s="352">
        <v>0.126</v>
      </c>
      <c r="AV271" s="350">
        <f t="shared" si="2051"/>
        <v>1.000263726</v>
      </c>
      <c r="AW271" s="352"/>
      <c r="AX271" s="353">
        <f t="shared" si="2035"/>
        <v>0</v>
      </c>
      <c r="AY271" s="351">
        <f t="shared" si="2052"/>
        <v>0.126</v>
      </c>
      <c r="AZ271" s="349">
        <f t="shared" si="2053"/>
        <v>1.000263726</v>
      </c>
      <c r="BA271" s="349">
        <f t="shared" si="2054"/>
        <v>0.126</v>
      </c>
      <c r="BB271" s="349">
        <f t="shared" si="2055"/>
        <v>1.000263726</v>
      </c>
    </row>
    <row r="272" spans="1:54" s="344" customFormat="1">
      <c r="A272" s="612">
        <v>205</v>
      </c>
      <c r="B272" s="557"/>
      <c r="C272" s="557"/>
      <c r="D272" s="557"/>
      <c r="E272" s="553" t="s">
        <v>2360</v>
      </c>
      <c r="F272" s="530" t="s">
        <v>2368</v>
      </c>
      <c r="G272" s="509"/>
      <c r="H272" s="355"/>
      <c r="I272" s="554"/>
      <c r="J272" s="115"/>
      <c r="K272" s="554"/>
      <c r="L272" s="183"/>
      <c r="M272" s="554"/>
      <c r="N272" s="183"/>
      <c r="O272" s="554">
        <v>6.35</v>
      </c>
      <c r="P272" s="115"/>
      <c r="Q272" s="349">
        <f t="shared" si="2038"/>
        <v>0.54</v>
      </c>
      <c r="R272" s="417">
        <f t="shared" si="2038"/>
        <v>4.4625348899999997</v>
      </c>
      <c r="S272" s="349"/>
      <c r="T272" s="349">
        <f t="shared" ref="T272:T275" si="2056">I272*S272*$T$2/1000</f>
        <v>0</v>
      </c>
      <c r="U272" s="349"/>
      <c r="V272" s="350">
        <f t="shared" ref="V272:V275" si="2057">I272*U272*$V$2/1000</f>
        <v>0</v>
      </c>
      <c r="W272" s="352"/>
      <c r="X272" s="353">
        <f t="shared" ref="X272:X275" si="2058">I272*W272*$X$2/1000</f>
        <v>0</v>
      </c>
      <c r="Y272" s="351">
        <f t="shared" si="2029"/>
        <v>0</v>
      </c>
      <c r="Z272" s="350">
        <f t="shared" si="2039"/>
        <v>0</v>
      </c>
      <c r="AA272" s="352"/>
      <c r="AB272" s="353">
        <f t="shared" ref="AB272:AB275" si="2059">K272*AA272*$AB$2/1000</f>
        <v>0</v>
      </c>
      <c r="AC272" s="352"/>
      <c r="AD272" s="350">
        <f t="shared" ref="AD272:AD275" si="2060">K272*AC272*$AD$2/1000</f>
        <v>0</v>
      </c>
      <c r="AE272" s="352"/>
      <c r="AF272" s="226">
        <f t="shared" si="2041"/>
        <v>0</v>
      </c>
      <c r="AG272" s="351">
        <f t="shared" ref="AG272:AG275" si="2061">SUM(AA272+AC272+AE272)</f>
        <v>0</v>
      </c>
      <c r="AH272" s="349">
        <f t="shared" ref="AH272:AH275" si="2062">SUM(AB272+AD272+AF272)</f>
        <v>0</v>
      </c>
      <c r="AI272" s="349">
        <f t="shared" si="2043"/>
        <v>0</v>
      </c>
      <c r="AJ272" s="350">
        <f t="shared" si="2044"/>
        <v>0</v>
      </c>
      <c r="AK272" s="352"/>
      <c r="AL272" s="350">
        <f t="shared" si="2045"/>
        <v>0</v>
      </c>
      <c r="AM272" s="354"/>
      <c r="AN272" s="350">
        <f t="shared" si="2046"/>
        <v>0</v>
      </c>
      <c r="AO272" s="352"/>
      <c r="AP272" s="353">
        <f t="shared" si="2047"/>
        <v>0</v>
      </c>
      <c r="AQ272" s="351">
        <f t="shared" ref="AQ272:AQ275" si="2063">SUM(AK272+AM272+AO272)</f>
        <v>0</v>
      </c>
      <c r="AR272" s="349">
        <f t="shared" si="2049"/>
        <v>0</v>
      </c>
      <c r="AS272" s="349"/>
      <c r="AT272" s="350">
        <f t="shared" si="2050"/>
        <v>0</v>
      </c>
      <c r="AU272" s="352">
        <v>0.54</v>
      </c>
      <c r="AV272" s="350">
        <f t="shared" si="2051"/>
        <v>4.4625348899999997</v>
      </c>
      <c r="AW272" s="352"/>
      <c r="AX272" s="353">
        <f t="shared" si="2035"/>
        <v>0</v>
      </c>
      <c r="AY272" s="351">
        <f t="shared" ref="AY272:AY275" si="2064">SUM(AS272+AU272+AW272)</f>
        <v>0.54</v>
      </c>
      <c r="AZ272" s="349">
        <f t="shared" si="2053"/>
        <v>4.4625348899999997</v>
      </c>
      <c r="BA272" s="349">
        <f t="shared" si="2054"/>
        <v>0.54</v>
      </c>
      <c r="BB272" s="349">
        <f t="shared" si="2055"/>
        <v>4.4625348899999997</v>
      </c>
    </row>
    <row r="273" spans="1:54" s="344" customFormat="1">
      <c r="A273" s="612">
        <v>205</v>
      </c>
      <c r="B273" s="557"/>
      <c r="C273" s="557"/>
      <c r="D273" s="557"/>
      <c r="E273" s="553" t="s">
        <v>2361</v>
      </c>
      <c r="F273" s="530" t="s">
        <v>2369</v>
      </c>
      <c r="G273" s="509"/>
      <c r="H273" s="355"/>
      <c r="I273" s="554"/>
      <c r="J273" s="115"/>
      <c r="K273" s="554"/>
      <c r="L273" s="183"/>
      <c r="M273" s="554"/>
      <c r="N273" s="183"/>
      <c r="O273" s="554">
        <v>6.55</v>
      </c>
      <c r="P273" s="115"/>
      <c r="Q273" s="349">
        <f t="shared" si="2038"/>
        <v>0.30499999999999999</v>
      </c>
      <c r="R273" s="417">
        <f t="shared" si="2038"/>
        <v>2.5998918275</v>
      </c>
      <c r="S273" s="349"/>
      <c r="T273" s="349">
        <f t="shared" si="2056"/>
        <v>0</v>
      </c>
      <c r="U273" s="349"/>
      <c r="V273" s="350">
        <f t="shared" si="2057"/>
        <v>0</v>
      </c>
      <c r="W273" s="352"/>
      <c r="X273" s="353">
        <f t="shared" si="2058"/>
        <v>0</v>
      </c>
      <c r="Y273" s="351">
        <f t="shared" si="2029"/>
        <v>0</v>
      </c>
      <c r="Z273" s="350">
        <f t="shared" si="2039"/>
        <v>0</v>
      </c>
      <c r="AA273" s="352"/>
      <c r="AB273" s="353">
        <f t="shared" si="2059"/>
        <v>0</v>
      </c>
      <c r="AC273" s="352"/>
      <c r="AD273" s="350">
        <f t="shared" si="2060"/>
        <v>0</v>
      </c>
      <c r="AE273" s="352"/>
      <c r="AF273" s="226">
        <f t="shared" si="2041"/>
        <v>0</v>
      </c>
      <c r="AG273" s="351">
        <f t="shared" si="2061"/>
        <v>0</v>
      </c>
      <c r="AH273" s="349">
        <f t="shared" si="2062"/>
        <v>0</v>
      </c>
      <c r="AI273" s="349">
        <f t="shared" si="2043"/>
        <v>0</v>
      </c>
      <c r="AJ273" s="350">
        <f t="shared" si="2044"/>
        <v>0</v>
      </c>
      <c r="AK273" s="352"/>
      <c r="AL273" s="350">
        <f t="shared" si="2045"/>
        <v>0</v>
      </c>
      <c r="AM273" s="354"/>
      <c r="AN273" s="350">
        <f t="shared" si="2046"/>
        <v>0</v>
      </c>
      <c r="AO273" s="352"/>
      <c r="AP273" s="353">
        <f t="shared" si="2047"/>
        <v>0</v>
      </c>
      <c r="AQ273" s="351">
        <f t="shared" si="2063"/>
        <v>0</v>
      </c>
      <c r="AR273" s="349">
        <f t="shared" si="2049"/>
        <v>0</v>
      </c>
      <c r="AS273" s="349"/>
      <c r="AT273" s="350">
        <f t="shared" si="2050"/>
        <v>0</v>
      </c>
      <c r="AU273" s="352">
        <v>0.30499999999999999</v>
      </c>
      <c r="AV273" s="350">
        <f t="shared" si="2051"/>
        <v>2.5998918275</v>
      </c>
      <c r="AW273" s="352"/>
      <c r="AX273" s="353">
        <f t="shared" si="2035"/>
        <v>0</v>
      </c>
      <c r="AY273" s="351">
        <f t="shared" si="2064"/>
        <v>0.30499999999999999</v>
      </c>
      <c r="AZ273" s="349">
        <f t="shared" si="2053"/>
        <v>2.5998918275</v>
      </c>
      <c r="BA273" s="349">
        <f t="shared" si="2054"/>
        <v>0.30499999999999999</v>
      </c>
      <c r="BB273" s="349">
        <f t="shared" si="2055"/>
        <v>2.5998918275</v>
      </c>
    </row>
    <row r="274" spans="1:54" s="344" customFormat="1">
      <c r="A274" s="612">
        <v>205</v>
      </c>
      <c r="B274" s="557"/>
      <c r="C274" s="557"/>
      <c r="D274" s="557"/>
      <c r="E274" s="553" t="s">
        <v>2362</v>
      </c>
      <c r="F274" s="530" t="s">
        <v>2370</v>
      </c>
      <c r="G274" s="509"/>
      <c r="H274" s="355"/>
      <c r="I274" s="554"/>
      <c r="J274" s="115"/>
      <c r="K274" s="554"/>
      <c r="L274" s="183"/>
      <c r="M274" s="554"/>
      <c r="N274" s="183"/>
      <c r="O274" s="554">
        <v>6.8</v>
      </c>
      <c r="P274" s="115"/>
      <c r="Q274" s="349">
        <f t="shared" si="2038"/>
        <v>0.35499999999999998</v>
      </c>
      <c r="R274" s="417">
        <f t="shared" si="2038"/>
        <v>3.1415653200000002</v>
      </c>
      <c r="S274" s="349"/>
      <c r="T274" s="349">
        <f t="shared" si="2056"/>
        <v>0</v>
      </c>
      <c r="U274" s="349"/>
      <c r="V274" s="350">
        <f t="shared" si="2057"/>
        <v>0</v>
      </c>
      <c r="W274" s="352"/>
      <c r="X274" s="353">
        <f t="shared" si="2058"/>
        <v>0</v>
      </c>
      <c r="Y274" s="351">
        <f t="shared" si="2029"/>
        <v>0</v>
      </c>
      <c r="Z274" s="350">
        <f t="shared" si="2039"/>
        <v>0</v>
      </c>
      <c r="AA274" s="352"/>
      <c r="AB274" s="353">
        <f t="shared" si="2059"/>
        <v>0</v>
      </c>
      <c r="AC274" s="352"/>
      <c r="AD274" s="350">
        <f t="shared" si="2060"/>
        <v>0</v>
      </c>
      <c r="AE274" s="352"/>
      <c r="AF274" s="226">
        <f t="shared" si="2041"/>
        <v>0</v>
      </c>
      <c r="AG274" s="351">
        <f t="shared" si="2061"/>
        <v>0</v>
      </c>
      <c r="AH274" s="349">
        <f t="shared" si="2062"/>
        <v>0</v>
      </c>
      <c r="AI274" s="349">
        <f t="shared" si="2043"/>
        <v>0</v>
      </c>
      <c r="AJ274" s="350">
        <f t="shared" si="2044"/>
        <v>0</v>
      </c>
      <c r="AK274" s="352"/>
      <c r="AL274" s="350">
        <f t="shared" si="2045"/>
        <v>0</v>
      </c>
      <c r="AM274" s="354"/>
      <c r="AN274" s="350">
        <f t="shared" si="2046"/>
        <v>0</v>
      </c>
      <c r="AO274" s="352"/>
      <c r="AP274" s="353">
        <f t="shared" si="2047"/>
        <v>0</v>
      </c>
      <c r="AQ274" s="351">
        <f t="shared" si="2063"/>
        <v>0</v>
      </c>
      <c r="AR274" s="349">
        <f t="shared" si="2049"/>
        <v>0</v>
      </c>
      <c r="AS274" s="349"/>
      <c r="AT274" s="350">
        <f t="shared" si="2050"/>
        <v>0</v>
      </c>
      <c r="AU274" s="352">
        <v>0.35</v>
      </c>
      <c r="AV274" s="350">
        <f t="shared" si="2051"/>
        <v>3.0973558000000003</v>
      </c>
      <c r="AW274" s="352">
        <v>5.0000000000000001E-3</v>
      </c>
      <c r="AX274" s="353">
        <f t="shared" si="2035"/>
        <v>4.4209520000000002E-2</v>
      </c>
      <c r="AY274" s="351">
        <f t="shared" si="2064"/>
        <v>0.35499999999999998</v>
      </c>
      <c r="AZ274" s="349">
        <f t="shared" si="2053"/>
        <v>3.1415653200000002</v>
      </c>
      <c r="BA274" s="349">
        <f t="shared" si="2054"/>
        <v>0.35499999999999998</v>
      </c>
      <c r="BB274" s="349">
        <f t="shared" si="2055"/>
        <v>3.1415653200000002</v>
      </c>
    </row>
    <row r="275" spans="1:54" s="344" customFormat="1">
      <c r="A275" s="612">
        <v>205</v>
      </c>
      <c r="B275" s="557"/>
      <c r="C275" s="557"/>
      <c r="D275" s="557"/>
      <c r="E275" s="553" t="s">
        <v>2363</v>
      </c>
      <c r="F275" s="530" t="s">
        <v>2371</v>
      </c>
      <c r="G275" s="509"/>
      <c r="H275" s="355"/>
      <c r="I275" s="554"/>
      <c r="J275" s="115"/>
      <c r="K275" s="554"/>
      <c r="L275" s="183"/>
      <c r="M275" s="554"/>
      <c r="N275" s="183"/>
      <c r="O275" s="554">
        <v>7</v>
      </c>
      <c r="P275" s="115"/>
      <c r="Q275" s="349">
        <f t="shared" si="2038"/>
        <v>0</v>
      </c>
      <c r="R275" s="417">
        <f t="shared" si="2038"/>
        <v>0</v>
      </c>
      <c r="S275" s="349"/>
      <c r="T275" s="349">
        <f t="shared" si="2056"/>
        <v>0</v>
      </c>
      <c r="U275" s="349"/>
      <c r="V275" s="350">
        <f t="shared" si="2057"/>
        <v>0</v>
      </c>
      <c r="W275" s="352"/>
      <c r="X275" s="353">
        <f t="shared" si="2058"/>
        <v>0</v>
      </c>
      <c r="Y275" s="351">
        <f t="shared" si="2029"/>
        <v>0</v>
      </c>
      <c r="Z275" s="350">
        <f t="shared" si="2039"/>
        <v>0</v>
      </c>
      <c r="AA275" s="352"/>
      <c r="AB275" s="353">
        <f t="shared" si="2059"/>
        <v>0</v>
      </c>
      <c r="AC275" s="352"/>
      <c r="AD275" s="350">
        <f t="shared" si="2060"/>
        <v>0</v>
      </c>
      <c r="AE275" s="352"/>
      <c r="AF275" s="226">
        <f t="shared" si="2041"/>
        <v>0</v>
      </c>
      <c r="AG275" s="351">
        <f t="shared" si="2061"/>
        <v>0</v>
      </c>
      <c r="AH275" s="349">
        <f t="shared" si="2062"/>
        <v>0</v>
      </c>
      <c r="AI275" s="349">
        <f t="shared" si="2043"/>
        <v>0</v>
      </c>
      <c r="AJ275" s="350">
        <f t="shared" si="2044"/>
        <v>0</v>
      </c>
      <c r="AK275" s="352"/>
      <c r="AL275" s="350">
        <f t="shared" si="2045"/>
        <v>0</v>
      </c>
      <c r="AM275" s="354"/>
      <c r="AN275" s="350">
        <f t="shared" si="2046"/>
        <v>0</v>
      </c>
      <c r="AO275" s="352"/>
      <c r="AP275" s="353">
        <f t="shared" si="2047"/>
        <v>0</v>
      </c>
      <c r="AQ275" s="351">
        <f t="shared" si="2063"/>
        <v>0</v>
      </c>
      <c r="AR275" s="349">
        <f t="shared" si="2049"/>
        <v>0</v>
      </c>
      <c r="AS275" s="349"/>
      <c r="AT275" s="350">
        <f t="shared" si="2050"/>
        <v>0</v>
      </c>
      <c r="AU275" s="352"/>
      <c r="AV275" s="350">
        <f t="shared" si="2051"/>
        <v>0</v>
      </c>
      <c r="AW275" s="352"/>
      <c r="AX275" s="353">
        <f t="shared" si="2035"/>
        <v>0</v>
      </c>
      <c r="AY275" s="351">
        <f t="shared" si="2064"/>
        <v>0</v>
      </c>
      <c r="AZ275" s="349">
        <f t="shared" si="2053"/>
        <v>0</v>
      </c>
      <c r="BA275" s="349">
        <f t="shared" si="2054"/>
        <v>0</v>
      </c>
      <c r="BB275" s="349">
        <f t="shared" si="2055"/>
        <v>0</v>
      </c>
    </row>
    <row r="276" spans="1:54" s="344" customFormat="1">
      <c r="A276" s="612">
        <v>205</v>
      </c>
      <c r="B276" s="557"/>
      <c r="C276" s="557"/>
      <c r="D276" s="557"/>
      <c r="E276" s="553" t="s">
        <v>2364</v>
      </c>
      <c r="F276" s="530" t="s">
        <v>2372</v>
      </c>
      <c r="G276" s="509"/>
      <c r="H276" s="355"/>
      <c r="I276" s="554"/>
      <c r="J276" s="115"/>
      <c r="K276" s="554"/>
      <c r="L276" s="183"/>
      <c r="M276" s="554"/>
      <c r="N276" s="183"/>
      <c r="O276" s="554">
        <v>8.9</v>
      </c>
      <c r="P276" s="115"/>
      <c r="Q276" s="349">
        <f t="shared" si="2038"/>
        <v>0</v>
      </c>
      <c r="R276" s="417">
        <f t="shared" si="2038"/>
        <v>0</v>
      </c>
      <c r="S276" s="349"/>
      <c r="T276" s="349">
        <f t="shared" ref="T276:T277" si="2065">I276*S276*$T$2/1000</f>
        <v>0</v>
      </c>
      <c r="U276" s="349"/>
      <c r="V276" s="350">
        <f t="shared" ref="V276:V277" si="2066">I276*U276*$V$2/1000</f>
        <v>0</v>
      </c>
      <c r="W276" s="352"/>
      <c r="X276" s="353">
        <f t="shared" ref="X276:X277" si="2067">I276*W276*$X$2/1000</f>
        <v>0</v>
      </c>
      <c r="Y276" s="351">
        <f t="shared" si="2029"/>
        <v>0</v>
      </c>
      <c r="Z276" s="350">
        <f t="shared" si="2039"/>
        <v>0</v>
      </c>
      <c r="AA276" s="352"/>
      <c r="AB276" s="353">
        <f t="shared" ref="AB276:AB277" si="2068">K276*AA276*$AB$2/1000</f>
        <v>0</v>
      </c>
      <c r="AC276" s="352"/>
      <c r="AD276" s="350">
        <f t="shared" ref="AD276:AD277" si="2069">K276*AC276*$AD$2/1000</f>
        <v>0</v>
      </c>
      <c r="AE276" s="352"/>
      <c r="AF276" s="226">
        <f t="shared" si="2041"/>
        <v>0</v>
      </c>
      <c r="AG276" s="351">
        <f t="shared" ref="AG276:AG277" si="2070">SUM(AA276+AC276+AE276)</f>
        <v>0</v>
      </c>
      <c r="AH276" s="349">
        <f t="shared" ref="AH276:AH277" si="2071">SUM(AB276+AD276+AF276)</f>
        <v>0</v>
      </c>
      <c r="AI276" s="349">
        <f t="shared" si="2043"/>
        <v>0</v>
      </c>
      <c r="AJ276" s="350">
        <f t="shared" si="2044"/>
        <v>0</v>
      </c>
      <c r="AK276" s="352"/>
      <c r="AL276" s="350">
        <f t="shared" si="2045"/>
        <v>0</v>
      </c>
      <c r="AM276" s="354"/>
      <c r="AN276" s="350">
        <f t="shared" si="2046"/>
        <v>0</v>
      </c>
      <c r="AO276" s="352"/>
      <c r="AP276" s="353">
        <f t="shared" si="2047"/>
        <v>0</v>
      </c>
      <c r="AQ276" s="351">
        <f t="shared" ref="AQ276:AQ277" si="2072">SUM(AK276+AM276+AO276)</f>
        <v>0</v>
      </c>
      <c r="AR276" s="349">
        <f t="shared" si="2049"/>
        <v>0</v>
      </c>
      <c r="AS276" s="349"/>
      <c r="AT276" s="350">
        <f t="shared" si="2050"/>
        <v>0</v>
      </c>
      <c r="AU276" s="352"/>
      <c r="AV276" s="350">
        <f t="shared" si="2051"/>
        <v>0</v>
      </c>
      <c r="AW276" s="352"/>
      <c r="AX276" s="353">
        <f t="shared" si="2035"/>
        <v>0</v>
      </c>
      <c r="AY276" s="351">
        <f t="shared" ref="AY276:AY277" si="2073">SUM(AS276+AU276+AW276)</f>
        <v>0</v>
      </c>
      <c r="AZ276" s="349">
        <f t="shared" si="2053"/>
        <v>0</v>
      </c>
      <c r="BA276" s="349">
        <f t="shared" si="2054"/>
        <v>0</v>
      </c>
      <c r="BB276" s="349">
        <f t="shared" si="2055"/>
        <v>0</v>
      </c>
    </row>
    <row r="277" spans="1:54" s="344" customFormat="1">
      <c r="A277" s="612">
        <v>205</v>
      </c>
      <c r="B277" s="557"/>
      <c r="C277" s="557"/>
      <c r="D277" s="557"/>
      <c r="E277" s="553" t="s">
        <v>2365</v>
      </c>
      <c r="F277" s="530" t="s">
        <v>2373</v>
      </c>
      <c r="G277" s="509"/>
      <c r="H277" s="355"/>
      <c r="I277" s="554"/>
      <c r="J277" s="115"/>
      <c r="K277" s="554"/>
      <c r="L277" s="183"/>
      <c r="M277" s="554"/>
      <c r="N277" s="183"/>
      <c r="O277" s="554">
        <v>9.1</v>
      </c>
      <c r="P277" s="115"/>
      <c r="Q277" s="349">
        <f t="shared" si="2038"/>
        <v>0</v>
      </c>
      <c r="R277" s="417">
        <f t="shared" si="2038"/>
        <v>0</v>
      </c>
      <c r="S277" s="349"/>
      <c r="T277" s="349">
        <f t="shared" si="2065"/>
        <v>0</v>
      </c>
      <c r="U277" s="349"/>
      <c r="V277" s="350">
        <f t="shared" si="2066"/>
        <v>0</v>
      </c>
      <c r="W277" s="352"/>
      <c r="X277" s="353">
        <f t="shared" si="2067"/>
        <v>0</v>
      </c>
      <c r="Y277" s="351">
        <f t="shared" si="2029"/>
        <v>0</v>
      </c>
      <c r="Z277" s="350">
        <f t="shared" si="2039"/>
        <v>0</v>
      </c>
      <c r="AA277" s="352"/>
      <c r="AB277" s="353">
        <f t="shared" si="2068"/>
        <v>0</v>
      </c>
      <c r="AC277" s="352"/>
      <c r="AD277" s="350">
        <f t="shared" si="2069"/>
        <v>0</v>
      </c>
      <c r="AE277" s="352"/>
      <c r="AF277" s="226">
        <f t="shared" si="2041"/>
        <v>0</v>
      </c>
      <c r="AG277" s="351">
        <f t="shared" si="2070"/>
        <v>0</v>
      </c>
      <c r="AH277" s="349">
        <f t="shared" si="2071"/>
        <v>0</v>
      </c>
      <c r="AI277" s="349">
        <f t="shared" si="2043"/>
        <v>0</v>
      </c>
      <c r="AJ277" s="350">
        <f t="shared" si="2044"/>
        <v>0</v>
      </c>
      <c r="AK277" s="352"/>
      <c r="AL277" s="350">
        <f t="shared" si="2045"/>
        <v>0</v>
      </c>
      <c r="AM277" s="354"/>
      <c r="AN277" s="350">
        <f t="shared" si="2046"/>
        <v>0</v>
      </c>
      <c r="AO277" s="352"/>
      <c r="AP277" s="353">
        <f t="shared" si="2047"/>
        <v>0</v>
      </c>
      <c r="AQ277" s="351">
        <f t="shared" si="2072"/>
        <v>0</v>
      </c>
      <c r="AR277" s="349">
        <f t="shared" si="2049"/>
        <v>0</v>
      </c>
      <c r="AS277" s="349"/>
      <c r="AT277" s="350">
        <f t="shared" si="2050"/>
        <v>0</v>
      </c>
      <c r="AU277" s="352"/>
      <c r="AV277" s="350">
        <f t="shared" si="2051"/>
        <v>0</v>
      </c>
      <c r="AW277" s="352"/>
      <c r="AX277" s="353">
        <f t="shared" si="2035"/>
        <v>0</v>
      </c>
      <c r="AY277" s="351">
        <f t="shared" si="2073"/>
        <v>0</v>
      </c>
      <c r="AZ277" s="349">
        <f t="shared" si="2053"/>
        <v>0</v>
      </c>
      <c r="BA277" s="349">
        <f t="shared" si="2054"/>
        <v>0</v>
      </c>
      <c r="BB277" s="349">
        <f t="shared" si="2055"/>
        <v>0</v>
      </c>
    </row>
    <row r="278" spans="1:54" s="344" customFormat="1">
      <c r="A278" s="612">
        <v>215</v>
      </c>
      <c r="B278" s="558" t="s">
        <v>712</v>
      </c>
      <c r="C278" s="558" t="s">
        <v>705</v>
      </c>
      <c r="D278" s="558" t="s">
        <v>706</v>
      </c>
      <c r="E278" s="553" t="s">
        <v>1063</v>
      </c>
      <c r="F278" s="530" t="s">
        <v>1065</v>
      </c>
      <c r="G278" s="530" t="s">
        <v>1167</v>
      </c>
      <c r="H278" s="355" t="s">
        <v>377</v>
      </c>
      <c r="I278" s="554">
        <v>5.19</v>
      </c>
      <c r="J278" s="115"/>
      <c r="K278" s="554">
        <v>5.19</v>
      </c>
      <c r="L278" s="183"/>
      <c r="M278" s="554">
        <v>5.19</v>
      </c>
      <c r="N278" s="183"/>
      <c r="O278" s="554">
        <v>5.19</v>
      </c>
      <c r="P278" s="115"/>
      <c r="Q278" s="349">
        <f t="shared" ref="Q278:Q281" si="2074">SUM(AI278+BA278)</f>
        <v>312.32000000000005</v>
      </c>
      <c r="R278" s="575">
        <f t="shared" ref="R278:R281" si="2075">SUM(AJ278+BB278)</f>
        <v>2118.44614512</v>
      </c>
      <c r="S278" s="349">
        <v>23.36</v>
      </c>
      <c r="T278" s="349">
        <f t="shared" si="1551"/>
        <v>151.02546249600002</v>
      </c>
      <c r="U278" s="349">
        <v>30.975999999999999</v>
      </c>
      <c r="V278" s="350">
        <f t="shared" si="1552"/>
        <v>204.85053895680002</v>
      </c>
      <c r="W278" s="352">
        <v>15.744</v>
      </c>
      <c r="X278" s="353">
        <f t="shared" si="1553"/>
        <v>106.50503796480001</v>
      </c>
      <c r="Y278" s="351">
        <f t="shared" si="2029"/>
        <v>70.08</v>
      </c>
      <c r="Z278" s="350">
        <f t="shared" ref="Z278:Z281" si="2076">SUM(T278+V278+X278)</f>
        <v>462.38103941760005</v>
      </c>
      <c r="AA278" s="352">
        <v>15.68</v>
      </c>
      <c r="AB278" s="353">
        <f t="shared" si="1555"/>
        <v>107.69072294400002</v>
      </c>
      <c r="AC278" s="352">
        <v>26.24</v>
      </c>
      <c r="AD278" s="350">
        <f t="shared" si="1556"/>
        <v>180.73054790399999</v>
      </c>
      <c r="AE278" s="352">
        <v>24.896000000000001</v>
      </c>
      <c r="AF278" s="226">
        <f t="shared" ref="AF278:AF281" si="2077">K278*AE278*$AF$2/1000</f>
        <v>168.00303035520002</v>
      </c>
      <c r="AG278" s="351">
        <f t="shared" ref="AG278:AG281" si="2078">SUM(AA278+AC278+AE278)</f>
        <v>66.816000000000003</v>
      </c>
      <c r="AH278" s="349">
        <f t="shared" ref="AH278:AH281" si="2079">SUM(AB278+AD278+AF278)</f>
        <v>456.4243012032</v>
      </c>
      <c r="AI278" s="349">
        <f t="shared" ref="AI278:AI281" si="2080">SUM(Y278+AG278)</f>
        <v>136.89600000000002</v>
      </c>
      <c r="AJ278" s="350">
        <f t="shared" ref="AJ278:AJ281" si="2081">SUM(Z278,AH278)</f>
        <v>918.80534062080005</v>
      </c>
      <c r="AK278" s="352">
        <v>23.295999999999999</v>
      </c>
      <c r="AL278" s="350">
        <f t="shared" ref="AL278:AL281" si="2082">M278*AK278*$AL$2/1000</f>
        <v>154.61852689919999</v>
      </c>
      <c r="AM278" s="354">
        <v>40.512</v>
      </c>
      <c r="AN278" s="350">
        <f t="shared" ref="AN278:AN281" si="2083">M278*AM278*$AN$2/1000</f>
        <v>278.12622741119998</v>
      </c>
      <c r="AO278" s="352">
        <v>33.344000000000001</v>
      </c>
      <c r="AP278" s="353">
        <f t="shared" ref="AP278:AP281" si="2084">M278*AO278*$AP$2/1000</f>
        <v>230.82123916800001</v>
      </c>
      <c r="AQ278" s="351">
        <f t="shared" ref="AQ278:AQ281" si="2085">SUM(AK278+AM278+AO278)</f>
        <v>97.152000000000001</v>
      </c>
      <c r="AR278" s="349">
        <f t="shared" ref="AR278:AR281" si="2086">SUM(AL278+AN278+AP278)</f>
        <v>663.56599347839995</v>
      </c>
      <c r="AS278" s="349">
        <v>29.504000000000001</v>
      </c>
      <c r="AT278" s="350">
        <f t="shared" ref="AT278:AT281" si="2087">O278*AS278*$AT$2/1000</f>
        <v>206.82849528960003</v>
      </c>
      <c r="AU278" s="352">
        <v>23.488</v>
      </c>
      <c r="AV278" s="350">
        <f t="shared" si="2051"/>
        <v>158.64541883520002</v>
      </c>
      <c r="AW278" s="352">
        <v>25.28</v>
      </c>
      <c r="AX278" s="353">
        <f t="shared" si="2035"/>
        <v>170.60089689600002</v>
      </c>
      <c r="AY278" s="351">
        <f t="shared" ref="AY278:AY281" si="2088">SUM(AS278+AU278+AW278)</f>
        <v>78.272000000000006</v>
      </c>
      <c r="AZ278" s="349">
        <f t="shared" ref="AZ278:AZ281" si="2089">SUM(AT278+AV278+AX278)</f>
        <v>536.0748110208001</v>
      </c>
      <c r="BA278" s="349">
        <f t="shared" ref="BA278:BA281" si="2090">SUM(AQ278+AY278)</f>
        <v>175.42400000000001</v>
      </c>
      <c r="BB278" s="349">
        <f t="shared" ref="BB278:BB281" si="2091">SUM(AR278,AZ278)</f>
        <v>1199.6408044991999</v>
      </c>
    </row>
    <row r="279" spans="1:54" s="344" customFormat="1">
      <c r="A279" s="612">
        <v>216</v>
      </c>
      <c r="B279" s="557"/>
      <c r="C279" s="557"/>
      <c r="D279" s="557"/>
      <c r="E279" s="553" t="s">
        <v>1096</v>
      </c>
      <c r="F279" s="530" t="s">
        <v>1095</v>
      </c>
      <c r="G279" s="530" t="s">
        <v>1167</v>
      </c>
      <c r="H279" s="355" t="s">
        <v>377</v>
      </c>
      <c r="I279" s="554">
        <v>5.64</v>
      </c>
      <c r="J279" s="115"/>
      <c r="K279" s="554">
        <v>5.64</v>
      </c>
      <c r="L279" s="183"/>
      <c r="M279" s="554">
        <v>5.64</v>
      </c>
      <c r="N279" s="183"/>
      <c r="O279" s="554">
        <v>5.64</v>
      </c>
      <c r="P279" s="115"/>
      <c r="Q279" s="349">
        <f t="shared" ref="Q279:Q280" si="2092">SUM(AI279+BA279)</f>
        <v>0</v>
      </c>
      <c r="R279" s="575">
        <f t="shared" ref="R279:R280" si="2093">SUM(AJ279+BB279)</f>
        <v>0</v>
      </c>
      <c r="S279" s="349"/>
      <c r="T279" s="349">
        <f t="shared" ref="T279:T280" si="2094">I279*S279*$T$2/1000</f>
        <v>0</v>
      </c>
      <c r="U279" s="349"/>
      <c r="V279" s="350">
        <f t="shared" ref="V279:V280" si="2095">I279*U279*$V$2/1000</f>
        <v>0</v>
      </c>
      <c r="W279" s="352"/>
      <c r="X279" s="353">
        <f t="shared" ref="X279:X280" si="2096">I279*W279*$X$2/1000</f>
        <v>0</v>
      </c>
      <c r="Y279" s="351">
        <f t="shared" ref="Y279:Y280" si="2097">SUM(S279+U279+W279)</f>
        <v>0</v>
      </c>
      <c r="Z279" s="350">
        <f t="shared" ref="Z279:Z280" si="2098">SUM(T279+V279+X279)</f>
        <v>0</v>
      </c>
      <c r="AA279" s="352"/>
      <c r="AB279" s="353">
        <f t="shared" ref="AB279:AB280" si="2099">K279*AA279*$AB$2/1000</f>
        <v>0</v>
      </c>
      <c r="AC279" s="352"/>
      <c r="AD279" s="350">
        <f t="shared" ref="AD279:AD280" si="2100">K279*AC279*$AD$2/1000</f>
        <v>0</v>
      </c>
      <c r="AE279" s="352"/>
      <c r="AF279" s="226">
        <f t="shared" ref="AF279:AF280" si="2101">K279*AE279*$AF$2/1000</f>
        <v>0</v>
      </c>
      <c r="AG279" s="351">
        <f t="shared" ref="AG279:AG280" si="2102">SUM(AA279+AC279+AE279)</f>
        <v>0</v>
      </c>
      <c r="AH279" s="349">
        <f t="shared" ref="AH279:AH280" si="2103">SUM(AB279+AD279+AF279)</f>
        <v>0</v>
      </c>
      <c r="AI279" s="349">
        <f t="shared" ref="AI279:AI280" si="2104">SUM(Y279+AG279)</f>
        <v>0</v>
      </c>
      <c r="AJ279" s="350">
        <f t="shared" ref="AJ279:AJ280" si="2105">SUM(Z279,AH279)</f>
        <v>0</v>
      </c>
      <c r="AK279" s="352"/>
      <c r="AL279" s="350">
        <f t="shared" ref="AL279:AL280" si="2106">M279*AK279*$AL$2/1000</f>
        <v>0</v>
      </c>
      <c r="AM279" s="354"/>
      <c r="AN279" s="350">
        <f t="shared" ref="AN279:AN280" si="2107">M279*AM279*$AN$2/1000</f>
        <v>0</v>
      </c>
      <c r="AO279" s="352"/>
      <c r="AP279" s="353">
        <f t="shared" ref="AP279:AP280" si="2108">M279*AO279*$AP$2/1000</f>
        <v>0</v>
      </c>
      <c r="AQ279" s="351">
        <f t="shared" ref="AQ279:AQ280" si="2109">SUM(AK279+AM279+AO279)</f>
        <v>0</v>
      </c>
      <c r="AR279" s="349">
        <f t="shared" ref="AR279:AR280" si="2110">SUM(AL279+AN279+AP279)</f>
        <v>0</v>
      </c>
      <c r="AS279" s="349"/>
      <c r="AT279" s="350">
        <f t="shared" ref="AT279:AT280" si="2111">O279*AS279*$AT$2/1000</f>
        <v>0</v>
      </c>
      <c r="AU279" s="352"/>
      <c r="AV279" s="350">
        <f t="shared" si="2051"/>
        <v>0</v>
      </c>
      <c r="AW279" s="352"/>
      <c r="AX279" s="353">
        <f t="shared" si="2035"/>
        <v>0</v>
      </c>
      <c r="AY279" s="351">
        <f t="shared" ref="AY279:AY280" si="2112">SUM(AS279+AU279+AW279)</f>
        <v>0</v>
      </c>
      <c r="AZ279" s="349">
        <f t="shared" ref="AZ279:AZ280" si="2113">SUM(AT279+AV279+AX279)</f>
        <v>0</v>
      </c>
      <c r="BA279" s="349">
        <f t="shared" ref="BA279:BA280" si="2114">SUM(AQ279+AY279)</f>
        <v>0</v>
      </c>
      <c r="BB279" s="349">
        <f t="shared" ref="BB279:BB280" si="2115">SUM(AR279,AZ279)</f>
        <v>0</v>
      </c>
    </row>
    <row r="280" spans="1:54" s="344" customFormat="1">
      <c r="A280" s="612">
        <v>217</v>
      </c>
      <c r="B280" s="557"/>
      <c r="C280" s="557"/>
      <c r="D280" s="557"/>
      <c r="E280" s="553" t="s">
        <v>1064</v>
      </c>
      <c r="F280" s="530" t="s">
        <v>1066</v>
      </c>
      <c r="G280" s="530" t="s">
        <v>1167</v>
      </c>
      <c r="H280" s="355" t="s">
        <v>377</v>
      </c>
      <c r="I280" s="554">
        <v>6.12</v>
      </c>
      <c r="J280" s="115"/>
      <c r="K280" s="554">
        <v>6.12</v>
      </c>
      <c r="L280" s="183"/>
      <c r="M280" s="554">
        <v>6.12</v>
      </c>
      <c r="N280" s="183"/>
      <c r="O280" s="554">
        <v>6.12</v>
      </c>
      <c r="P280" s="115"/>
      <c r="Q280" s="349">
        <f t="shared" si="2092"/>
        <v>366.59199999999998</v>
      </c>
      <c r="R280" s="575">
        <f t="shared" si="2093"/>
        <v>2932.4036754432</v>
      </c>
      <c r="S280" s="349">
        <v>35.968000000000004</v>
      </c>
      <c r="T280" s="349">
        <f t="shared" si="2094"/>
        <v>274.20646487040005</v>
      </c>
      <c r="U280" s="349">
        <v>24.768000000000001</v>
      </c>
      <c r="V280" s="350">
        <f t="shared" si="2095"/>
        <v>193.1464714752</v>
      </c>
      <c r="W280" s="352">
        <v>21.568000000000001</v>
      </c>
      <c r="X280" s="353">
        <f t="shared" si="2096"/>
        <v>172.04775482880001</v>
      </c>
      <c r="Y280" s="351">
        <f t="shared" si="2097"/>
        <v>82.304000000000002</v>
      </c>
      <c r="Z280" s="350">
        <f t="shared" si="2098"/>
        <v>639.40069117439998</v>
      </c>
      <c r="AA280" s="352">
        <v>15.808</v>
      </c>
      <c r="AB280" s="353">
        <f t="shared" si="2099"/>
        <v>128.02454046720001</v>
      </c>
      <c r="AC280" s="352">
        <v>25.984000000000002</v>
      </c>
      <c r="AD280" s="350">
        <f t="shared" si="2100"/>
        <v>211.0366121472</v>
      </c>
      <c r="AE280" s="352">
        <v>21.056000000000001</v>
      </c>
      <c r="AF280" s="226">
        <f t="shared" si="2101"/>
        <v>167.55117442560001</v>
      </c>
      <c r="AG280" s="351">
        <f t="shared" si="2102"/>
        <v>62.847999999999999</v>
      </c>
      <c r="AH280" s="349">
        <f t="shared" si="2103"/>
        <v>506.61232704000008</v>
      </c>
      <c r="AI280" s="349">
        <f t="shared" si="2104"/>
        <v>145.15199999999999</v>
      </c>
      <c r="AJ280" s="350">
        <f t="shared" si="2105"/>
        <v>1146.0130182144001</v>
      </c>
      <c r="AK280" s="352">
        <v>24.896000000000001</v>
      </c>
      <c r="AL280" s="350">
        <f t="shared" si="2106"/>
        <v>194.84704028159996</v>
      </c>
      <c r="AM280" s="354">
        <v>61.055999999999997</v>
      </c>
      <c r="AN280" s="350">
        <f t="shared" si="2107"/>
        <v>494.27730938879995</v>
      </c>
      <c r="AO280" s="352">
        <v>34.816000000000003</v>
      </c>
      <c r="AP280" s="353">
        <f t="shared" si="2108"/>
        <v>284.19799449599998</v>
      </c>
      <c r="AQ280" s="351">
        <f t="shared" si="2109"/>
        <v>120.768</v>
      </c>
      <c r="AR280" s="349">
        <f t="shared" si="2110"/>
        <v>973.32234416639983</v>
      </c>
      <c r="AS280" s="349">
        <v>38.015999999999998</v>
      </c>
      <c r="AT280" s="350">
        <f t="shared" si="2111"/>
        <v>314.25337912320003</v>
      </c>
      <c r="AU280" s="352">
        <v>31.295999999999999</v>
      </c>
      <c r="AV280" s="350">
        <f t="shared" si="2051"/>
        <v>249.2610354432</v>
      </c>
      <c r="AW280" s="352">
        <v>31.36</v>
      </c>
      <c r="AX280" s="353">
        <f t="shared" ref="AX280" si="2116">O280*AW280*$AX$2/1000</f>
        <v>249.55389849600002</v>
      </c>
      <c r="AY280" s="351">
        <f t="shared" si="2112"/>
        <v>100.672</v>
      </c>
      <c r="AZ280" s="349">
        <f t="shared" si="2113"/>
        <v>813.06831306240008</v>
      </c>
      <c r="BA280" s="349">
        <f t="shared" si="2114"/>
        <v>221.44</v>
      </c>
      <c r="BB280" s="349">
        <f t="shared" si="2115"/>
        <v>1786.3906572287999</v>
      </c>
    </row>
    <row r="281" spans="1:54" s="344" customFormat="1">
      <c r="A281" s="612">
        <v>218</v>
      </c>
      <c r="B281" s="557"/>
      <c r="C281" s="557"/>
      <c r="D281" s="557"/>
      <c r="E281" s="553" t="s">
        <v>1097</v>
      </c>
      <c r="F281" s="530" t="s">
        <v>1098</v>
      </c>
      <c r="G281" s="530" t="s">
        <v>1167</v>
      </c>
      <c r="H281" s="355" t="s">
        <v>377</v>
      </c>
      <c r="I281" s="554">
        <v>6.57</v>
      </c>
      <c r="J281" s="115"/>
      <c r="K281" s="554">
        <v>6.57</v>
      </c>
      <c r="L281" s="183"/>
      <c r="M281" s="554">
        <v>6.57</v>
      </c>
      <c r="N281" s="183"/>
      <c r="O281" s="554">
        <v>6.57</v>
      </c>
      <c r="P281" s="115"/>
      <c r="Q281" s="349">
        <f t="shared" si="2074"/>
        <v>11.741999999999999</v>
      </c>
      <c r="R281" s="575">
        <f t="shared" si="2075"/>
        <v>101.18224855619999</v>
      </c>
      <c r="S281" s="349"/>
      <c r="T281" s="349">
        <f t="shared" si="1551"/>
        <v>0</v>
      </c>
      <c r="U281" s="349"/>
      <c r="V281" s="350">
        <f t="shared" si="1552"/>
        <v>0</v>
      </c>
      <c r="W281" s="352">
        <v>0.98799999999999999</v>
      </c>
      <c r="X281" s="353">
        <f t="shared" si="1553"/>
        <v>8.4607726787999997</v>
      </c>
      <c r="Y281" s="351">
        <f>SUM(S281+U281+W281)</f>
        <v>0.98799999999999999</v>
      </c>
      <c r="Z281" s="350">
        <f t="shared" si="2076"/>
        <v>8.4607726787999997</v>
      </c>
      <c r="AA281" s="352">
        <v>6.4000000000000001E-2</v>
      </c>
      <c r="AB281" s="353">
        <f t="shared" si="1555"/>
        <v>0.55642959359999999</v>
      </c>
      <c r="AC281" s="352">
        <v>0.70399999999999996</v>
      </c>
      <c r="AD281" s="350">
        <f t="shared" si="1556"/>
        <v>6.1381628352000002</v>
      </c>
      <c r="AE281" s="352">
        <v>1.1519999999999999</v>
      </c>
      <c r="AF281" s="226">
        <f t="shared" si="2077"/>
        <v>9.8409727871999984</v>
      </c>
      <c r="AG281" s="351">
        <f t="shared" si="2078"/>
        <v>1.92</v>
      </c>
      <c r="AH281" s="349">
        <f t="shared" si="2079"/>
        <v>16.535565215999998</v>
      </c>
      <c r="AI281" s="349">
        <f t="shared" si="2080"/>
        <v>2.9079999999999999</v>
      </c>
      <c r="AJ281" s="350">
        <f t="shared" si="2081"/>
        <v>24.9963378948</v>
      </c>
      <c r="AK281" s="352">
        <v>2.5619999999999998</v>
      </c>
      <c r="AL281" s="350">
        <f t="shared" si="2082"/>
        <v>21.525701362199996</v>
      </c>
      <c r="AM281" s="354">
        <v>3.3919999999999999</v>
      </c>
      <c r="AN281" s="350">
        <f t="shared" si="2083"/>
        <v>29.478957177600002</v>
      </c>
      <c r="AO281" s="352">
        <v>2.6240000000000001</v>
      </c>
      <c r="AP281" s="353">
        <f t="shared" si="2084"/>
        <v>22.994285183999999</v>
      </c>
      <c r="AQ281" s="351">
        <f t="shared" si="2085"/>
        <v>8.5779999999999994</v>
      </c>
      <c r="AR281" s="349">
        <f t="shared" si="2086"/>
        <v>73.998943723799997</v>
      </c>
      <c r="AS281" s="349"/>
      <c r="AT281" s="350">
        <f t="shared" si="2087"/>
        <v>0</v>
      </c>
      <c r="AU281" s="352"/>
      <c r="AV281" s="350">
        <f t="shared" si="2051"/>
        <v>0</v>
      </c>
      <c r="AW281" s="352">
        <v>0.25600000000000001</v>
      </c>
      <c r="AX281" s="353">
        <f t="shared" ref="AX281" si="2117">O281*AW281*$AX$2/1000</f>
        <v>2.1869669376000003</v>
      </c>
      <c r="AY281" s="351">
        <f t="shared" si="2088"/>
        <v>0.25600000000000001</v>
      </c>
      <c r="AZ281" s="349">
        <f t="shared" si="2089"/>
        <v>2.1869669376000003</v>
      </c>
      <c r="BA281" s="349">
        <f t="shared" si="2090"/>
        <v>8.8339999999999996</v>
      </c>
      <c r="BB281" s="349">
        <f t="shared" si="2091"/>
        <v>76.185910661400001</v>
      </c>
    </row>
    <row r="282" spans="1:54" s="344" customFormat="1">
      <c r="A282" s="612">
        <v>219</v>
      </c>
      <c r="B282" s="346"/>
      <c r="C282" s="346"/>
      <c r="D282" s="346"/>
      <c r="E282" s="553" t="s">
        <v>946</v>
      </c>
      <c r="F282" s="24" t="s">
        <v>945</v>
      </c>
      <c r="G282" s="24" t="s">
        <v>1171</v>
      </c>
      <c r="H282" s="355" t="s">
        <v>377</v>
      </c>
      <c r="I282" s="554">
        <v>7.68</v>
      </c>
      <c r="J282" s="115"/>
      <c r="K282" s="554">
        <v>7.68</v>
      </c>
      <c r="L282" s="183"/>
      <c r="M282" s="554">
        <v>7.68</v>
      </c>
      <c r="N282" s="183"/>
      <c r="O282" s="554">
        <v>7.68</v>
      </c>
      <c r="P282" s="115"/>
      <c r="Q282" s="349">
        <f t="shared" si="1764"/>
        <v>7.7889999999999997</v>
      </c>
      <c r="R282" s="417">
        <f t="shared" si="1765"/>
        <v>78.425094374400004</v>
      </c>
      <c r="S282" s="349"/>
      <c r="T282" s="349">
        <f t="shared" ref="T282" si="2118">I282*S282*$T$2/1000</f>
        <v>0</v>
      </c>
      <c r="U282" s="349">
        <v>0.52400000000000002</v>
      </c>
      <c r="V282" s="350">
        <f t="shared" ref="V282" si="2119">I282*U282*$V$2/1000</f>
        <v>5.1278690304000003</v>
      </c>
      <c r="W282" s="352"/>
      <c r="X282" s="353">
        <f t="shared" ref="X282" si="2120">I282*W282*$X$2/1000</f>
        <v>0</v>
      </c>
      <c r="Y282" s="351">
        <f t="shared" ref="Y282" si="2121">SUM(S282+U282+W282)</f>
        <v>0.52400000000000002</v>
      </c>
      <c r="Z282" s="350">
        <f t="shared" si="1766"/>
        <v>5.1278690304000003</v>
      </c>
      <c r="AA282" s="352"/>
      <c r="AB282" s="353">
        <f t="shared" ref="AB282" si="2122">K282*AA282*$AB$2/1000</f>
        <v>0</v>
      </c>
      <c r="AC282" s="352"/>
      <c r="AD282" s="350">
        <f t="shared" ref="AD282" si="2123">K282*AC282*$AD$2/1000</f>
        <v>0</v>
      </c>
      <c r="AE282" s="352"/>
      <c r="AF282" s="226">
        <f t="shared" ref="AF282" si="2124">K282*AE282*$AF$2/1000</f>
        <v>0</v>
      </c>
      <c r="AG282" s="351">
        <f t="shared" si="1767"/>
        <v>0</v>
      </c>
      <c r="AH282" s="349">
        <f t="shared" si="1768"/>
        <v>0</v>
      </c>
      <c r="AI282" s="349">
        <f t="shared" ref="AI282" si="2125">SUM(Y282+AG282)</f>
        <v>0.52400000000000002</v>
      </c>
      <c r="AJ282" s="350">
        <f t="shared" si="1769"/>
        <v>5.1278690304000003</v>
      </c>
      <c r="AK282" s="352">
        <v>1.5049999999999999</v>
      </c>
      <c r="AL282" s="350">
        <f t="shared" ref="AL282" si="2126">M282*AK282*$AL$2/1000</f>
        <v>14.781228671999997</v>
      </c>
      <c r="AM282" s="354">
        <v>5.76</v>
      </c>
      <c r="AN282" s="350">
        <f t="shared" si="1770"/>
        <v>58.515996671999993</v>
      </c>
      <c r="AO282" s="352"/>
      <c r="AP282" s="353">
        <f t="shared" ref="AP282" si="2127">M282*AO282*$AP$2/1000</f>
        <v>0</v>
      </c>
      <c r="AQ282" s="351">
        <f t="shared" si="1771"/>
        <v>7.2649999999999997</v>
      </c>
      <c r="AR282" s="349">
        <f t="shared" si="1772"/>
        <v>73.297225343999997</v>
      </c>
      <c r="AS282" s="349"/>
      <c r="AT282" s="350">
        <f t="shared" si="1773"/>
        <v>0</v>
      </c>
      <c r="AU282" s="352"/>
      <c r="AV282" s="350">
        <f t="shared" si="1774"/>
        <v>0</v>
      </c>
      <c r="AW282" s="352"/>
      <c r="AX282" s="353">
        <f t="shared" ref="AX282:AX283" si="2128">O282*AW282*$AX$2/1000</f>
        <v>0</v>
      </c>
      <c r="AY282" s="351">
        <f t="shared" si="1776"/>
        <v>0</v>
      </c>
      <c r="AZ282" s="349">
        <f t="shared" si="1777"/>
        <v>0</v>
      </c>
      <c r="BA282" s="349">
        <f t="shared" si="1778"/>
        <v>7.2649999999999997</v>
      </c>
      <c r="BB282" s="349">
        <f t="shared" si="1779"/>
        <v>73.297225343999997</v>
      </c>
    </row>
    <row r="283" spans="1:54" s="344" customFormat="1">
      <c r="A283" s="612">
        <v>220</v>
      </c>
      <c r="B283" s="346"/>
      <c r="C283" s="346"/>
      <c r="D283" s="346"/>
      <c r="E283" s="103" t="s">
        <v>107</v>
      </c>
      <c r="F283" s="104" t="s">
        <v>713</v>
      </c>
      <c r="G283" s="24" t="s">
        <v>1171</v>
      </c>
      <c r="H283" s="355" t="s">
        <v>377</v>
      </c>
      <c r="I283" s="554">
        <v>7.47</v>
      </c>
      <c r="J283" s="115"/>
      <c r="K283" s="554">
        <v>7.37</v>
      </c>
      <c r="L283" s="183"/>
      <c r="M283" s="554">
        <v>7.37</v>
      </c>
      <c r="N283" s="183"/>
      <c r="O283" s="554">
        <v>7.37</v>
      </c>
      <c r="P283" s="115"/>
      <c r="Q283" s="349">
        <f t="shared" si="1764"/>
        <v>101</v>
      </c>
      <c r="R283" s="417">
        <f t="shared" si="1765"/>
        <v>972.28134045199999</v>
      </c>
      <c r="S283" s="349">
        <v>6.04</v>
      </c>
      <c r="T283" s="349">
        <f t="shared" si="1551"/>
        <v>56.204037972000009</v>
      </c>
      <c r="U283" s="349">
        <v>5.2</v>
      </c>
      <c r="V283" s="350">
        <f t="shared" si="1552"/>
        <v>49.495801680000007</v>
      </c>
      <c r="W283" s="352">
        <v>11.32</v>
      </c>
      <c r="X283" s="353">
        <f t="shared" si="1553"/>
        <v>110.21856217200001</v>
      </c>
      <c r="Y283" s="351">
        <f>SUM(S283+U283+W283)</f>
        <v>22.560000000000002</v>
      </c>
      <c r="Z283" s="350">
        <f t="shared" si="1766"/>
        <v>215.918401824</v>
      </c>
      <c r="AA283" s="352"/>
      <c r="AB283" s="353">
        <f t="shared" si="1555"/>
        <v>0</v>
      </c>
      <c r="AC283" s="352">
        <v>10.199999999999999</v>
      </c>
      <c r="AD283" s="350">
        <f t="shared" si="1556"/>
        <v>99.762663659999973</v>
      </c>
      <c r="AE283" s="352">
        <v>16.96</v>
      </c>
      <c r="AF283" s="226">
        <f t="shared" ref="AF283:AF284" si="2129">K283*AE283*$AF$2/1000</f>
        <v>162.52250889600001</v>
      </c>
      <c r="AG283" s="351">
        <f t="shared" si="1767"/>
        <v>27.16</v>
      </c>
      <c r="AH283" s="349">
        <f t="shared" si="1768"/>
        <v>262.28517255599996</v>
      </c>
      <c r="AI283" s="349">
        <f t="shared" ref="AI283:AI284" si="2130">SUM(Y283+AG283)</f>
        <v>49.72</v>
      </c>
      <c r="AJ283" s="350">
        <f t="shared" si="1769"/>
        <v>478.20357437999996</v>
      </c>
      <c r="AK283" s="352">
        <v>16</v>
      </c>
      <c r="AL283" s="350">
        <f t="shared" ref="AL283:AL284" si="2131">M283*AK283*$AL$2/1000</f>
        <v>150.79963359999999</v>
      </c>
      <c r="AM283" s="354">
        <v>17.600000000000001</v>
      </c>
      <c r="AN283" s="350">
        <f t="shared" si="1770"/>
        <v>171.58173648000002</v>
      </c>
      <c r="AO283" s="352">
        <v>4.96</v>
      </c>
      <c r="AP283" s="353">
        <f t="shared" ref="AP283:AP284" si="2132">M283*AO283*$AP$2/1000</f>
        <v>48.757325760000001</v>
      </c>
      <c r="AQ283" s="351">
        <f t="shared" si="1771"/>
        <v>38.56</v>
      </c>
      <c r="AR283" s="349">
        <f t="shared" si="1772"/>
        <v>371.13869584000003</v>
      </c>
      <c r="AS283" s="349">
        <v>2.64</v>
      </c>
      <c r="AT283" s="350">
        <f t="shared" si="1773"/>
        <v>26.280494328</v>
      </c>
      <c r="AU283" s="352">
        <v>7.36</v>
      </c>
      <c r="AV283" s="350">
        <f t="shared" si="1774"/>
        <v>70.592642912000017</v>
      </c>
      <c r="AW283" s="352">
        <v>2.72</v>
      </c>
      <c r="AX283" s="353">
        <f t="shared" si="2128"/>
        <v>26.065932992</v>
      </c>
      <c r="AY283" s="351">
        <f t="shared" si="1776"/>
        <v>12.72</v>
      </c>
      <c r="AZ283" s="349">
        <f t="shared" si="1777"/>
        <v>122.93907023200002</v>
      </c>
      <c r="BA283" s="349">
        <f t="shared" si="1778"/>
        <v>51.28</v>
      </c>
      <c r="BB283" s="349">
        <f t="shared" si="1779"/>
        <v>494.07776607200003</v>
      </c>
    </row>
    <row r="284" spans="1:54" s="344" customFormat="1">
      <c r="A284" s="612">
        <v>221</v>
      </c>
      <c r="B284" s="346"/>
      <c r="C284" s="346"/>
      <c r="D284" s="346"/>
      <c r="E284" s="103" t="s">
        <v>707</v>
      </c>
      <c r="F284" s="104" t="s">
        <v>714</v>
      </c>
      <c r="G284" s="24" t="s">
        <v>1171</v>
      </c>
      <c r="H284" s="355" t="s">
        <v>377</v>
      </c>
      <c r="I284" s="554">
        <v>7.46</v>
      </c>
      <c r="J284" s="115"/>
      <c r="K284" s="554">
        <v>7.36</v>
      </c>
      <c r="L284" s="183"/>
      <c r="M284" s="554">
        <v>7.36</v>
      </c>
      <c r="N284" s="183"/>
      <c r="O284" s="554">
        <v>7.36</v>
      </c>
      <c r="P284" s="115"/>
      <c r="Q284" s="349">
        <f t="shared" si="1764"/>
        <v>305.68200000000002</v>
      </c>
      <c r="R284" s="417">
        <f t="shared" si="1765"/>
        <v>2914.6906971108001</v>
      </c>
      <c r="S284" s="349">
        <v>52.12</v>
      </c>
      <c r="T284" s="349">
        <f t="shared" si="1551"/>
        <v>484.34320648800008</v>
      </c>
      <c r="U284" s="349">
        <f>106.28+0.295</f>
        <v>106.575</v>
      </c>
      <c r="V284" s="350">
        <f t="shared" si="1552"/>
        <v>1013.0679738900001</v>
      </c>
      <c r="W284" s="352"/>
      <c r="X284" s="353">
        <f t="shared" si="1553"/>
        <v>0</v>
      </c>
      <c r="Y284" s="351">
        <f>SUM(S284+U284+W284)</f>
        <v>158.69499999999999</v>
      </c>
      <c r="Z284" s="350">
        <f t="shared" si="1766"/>
        <v>1497.4111803780002</v>
      </c>
      <c r="AA284" s="352">
        <v>24.6</v>
      </c>
      <c r="AB284" s="353">
        <f t="shared" si="1555"/>
        <v>239.59502592000001</v>
      </c>
      <c r="AC284" s="352">
        <v>31.4</v>
      </c>
      <c r="AD284" s="350">
        <f t="shared" si="1556"/>
        <v>306.69580736</v>
      </c>
      <c r="AE284" s="352">
        <v>27</v>
      </c>
      <c r="AF284" s="226">
        <f t="shared" si="2129"/>
        <v>258.38170560000003</v>
      </c>
      <c r="AG284" s="351">
        <f t="shared" si="1767"/>
        <v>83</v>
      </c>
      <c r="AH284" s="349">
        <f t="shared" si="1768"/>
        <v>804.67253888000005</v>
      </c>
      <c r="AI284" s="349">
        <f t="shared" si="2130"/>
        <v>241.69499999999999</v>
      </c>
      <c r="AJ284" s="350">
        <f t="shared" si="1769"/>
        <v>2302.0837192580002</v>
      </c>
      <c r="AK284" s="352">
        <v>32</v>
      </c>
      <c r="AL284" s="350">
        <f t="shared" si="2131"/>
        <v>301.19004159999997</v>
      </c>
      <c r="AM284" s="354">
        <v>31.986999999999998</v>
      </c>
      <c r="AN284" s="350">
        <f t="shared" si="1770"/>
        <v>311.41693625279999</v>
      </c>
      <c r="AO284" s="352"/>
      <c r="AP284" s="353">
        <f t="shared" si="2132"/>
        <v>0</v>
      </c>
      <c r="AQ284" s="351">
        <f t="shared" si="1771"/>
        <v>63.986999999999995</v>
      </c>
      <c r="AR284" s="349">
        <f t="shared" si="1772"/>
        <v>612.6069778527999</v>
      </c>
      <c r="AS284" s="349"/>
      <c r="AT284" s="350">
        <f t="shared" si="1773"/>
        <v>0</v>
      </c>
      <c r="AU284" s="352"/>
      <c r="AV284" s="350">
        <f t="shared" si="1774"/>
        <v>0</v>
      </c>
      <c r="AW284" s="352"/>
      <c r="AX284" s="353">
        <f>O284*AW284*$AX$2/1000</f>
        <v>0</v>
      </c>
      <c r="AY284" s="351">
        <f t="shared" si="1776"/>
        <v>0</v>
      </c>
      <c r="AZ284" s="349">
        <f t="shared" si="1777"/>
        <v>0</v>
      </c>
      <c r="BA284" s="349">
        <f t="shared" si="1778"/>
        <v>63.986999999999995</v>
      </c>
      <c r="BB284" s="349">
        <f t="shared" si="1779"/>
        <v>612.6069778527999</v>
      </c>
    </row>
    <row r="285" spans="1:54" s="344" customFormat="1">
      <c r="A285" s="612">
        <v>222</v>
      </c>
      <c r="B285" s="346"/>
      <c r="C285" s="346"/>
      <c r="D285" s="346"/>
      <c r="E285" s="23" t="s">
        <v>709</v>
      </c>
      <c r="F285" s="104" t="s">
        <v>715</v>
      </c>
      <c r="G285" s="24" t="s">
        <v>1171</v>
      </c>
      <c r="H285" s="355" t="s">
        <v>377</v>
      </c>
      <c r="I285" s="554">
        <v>7.51</v>
      </c>
      <c r="J285" s="115"/>
      <c r="K285" s="554">
        <v>7.51</v>
      </c>
      <c r="L285" s="183"/>
      <c r="M285" s="554">
        <v>7.51</v>
      </c>
      <c r="N285" s="183"/>
      <c r="O285" s="554">
        <v>7.51</v>
      </c>
      <c r="P285" s="115"/>
      <c r="Q285" s="148">
        <f t="shared" si="1764"/>
        <v>22.96</v>
      </c>
      <c r="R285" s="427">
        <f t="shared" si="1765"/>
        <v>225.55110436000001</v>
      </c>
      <c r="S285" s="148">
        <v>1.2</v>
      </c>
      <c r="T285" s="148">
        <f t="shared" si="1551"/>
        <v>11.22615828</v>
      </c>
      <c r="U285" s="148"/>
      <c r="V285" s="205">
        <f t="shared" si="1552"/>
        <v>0</v>
      </c>
      <c r="W285" s="247"/>
      <c r="X285" s="248">
        <f t="shared" si="1553"/>
        <v>0</v>
      </c>
      <c r="Y285" s="219">
        <f>SUM(S285+U285+W285)</f>
        <v>1.2</v>
      </c>
      <c r="Z285" s="205">
        <f t="shared" si="1766"/>
        <v>11.22615828</v>
      </c>
      <c r="AA285" s="247"/>
      <c r="AB285" s="248">
        <f t="shared" si="1555"/>
        <v>0</v>
      </c>
      <c r="AC285" s="247"/>
      <c r="AD285" s="205">
        <f t="shared" si="1556"/>
        <v>0</v>
      </c>
      <c r="AE285" s="247">
        <v>3.2</v>
      </c>
      <c r="AF285" s="502">
        <f>K285*AE285*$AF$2/1000</f>
        <v>31.247127360000004</v>
      </c>
      <c r="AG285" s="219">
        <f t="shared" si="1767"/>
        <v>3.2</v>
      </c>
      <c r="AH285" s="148">
        <f t="shared" si="1768"/>
        <v>31.247127360000004</v>
      </c>
      <c r="AI285" s="148">
        <f>SUM(Y285+AG285)</f>
        <v>4.4000000000000004</v>
      </c>
      <c r="AJ285" s="205">
        <f t="shared" si="1769"/>
        <v>42.47328564</v>
      </c>
      <c r="AK285" s="247">
        <v>4.4000000000000004</v>
      </c>
      <c r="AL285" s="205">
        <f>M285*AK285*$AL$2/1000</f>
        <v>42.257658520000007</v>
      </c>
      <c r="AM285" s="290">
        <v>7.08</v>
      </c>
      <c r="AN285" s="205">
        <f t="shared" si="1770"/>
        <v>70.333802532000007</v>
      </c>
      <c r="AO285" s="247">
        <v>3.04</v>
      </c>
      <c r="AP285" s="248">
        <f>M285*AO285*$AP$2/1000</f>
        <v>30.451187519999998</v>
      </c>
      <c r="AQ285" s="219">
        <f t="shared" si="1771"/>
        <v>14.52</v>
      </c>
      <c r="AR285" s="148">
        <f t="shared" si="1772"/>
        <v>143.04264857200002</v>
      </c>
      <c r="AS285" s="148">
        <v>1.52</v>
      </c>
      <c r="AT285" s="205">
        <f t="shared" si="1773"/>
        <v>15.418624792000001</v>
      </c>
      <c r="AU285" s="247">
        <v>1</v>
      </c>
      <c r="AV285" s="205">
        <f t="shared" si="1774"/>
        <v>9.7735891000000006</v>
      </c>
      <c r="AW285" s="247">
        <v>1.52</v>
      </c>
      <c r="AX285" s="248">
        <f t="shared" ref="AX285:AX309" si="2133">O285*AW285*$AX$2/1000</f>
        <v>14.842956255999999</v>
      </c>
      <c r="AY285" s="219">
        <f t="shared" si="1776"/>
        <v>4.04</v>
      </c>
      <c r="AZ285" s="148">
        <f t="shared" si="1777"/>
        <v>40.035170147999999</v>
      </c>
      <c r="BA285" s="148">
        <f t="shared" si="1778"/>
        <v>18.559999999999999</v>
      </c>
      <c r="BB285" s="148">
        <f t="shared" si="1779"/>
        <v>183.07781872000001</v>
      </c>
    </row>
    <row r="286" spans="1:54" s="344" customFormat="1">
      <c r="A286" s="612">
        <v>224</v>
      </c>
      <c r="B286" s="346"/>
      <c r="C286" s="346"/>
      <c r="D286" s="346"/>
      <c r="E286" s="553" t="s">
        <v>2310</v>
      </c>
      <c r="F286" s="72" t="s">
        <v>2311</v>
      </c>
      <c r="G286" s="24" t="s">
        <v>1171</v>
      </c>
      <c r="H286" s="355" t="s">
        <v>378</v>
      </c>
      <c r="I286" s="77"/>
      <c r="J286" s="115"/>
      <c r="K286" s="77"/>
      <c r="L286" s="183"/>
      <c r="M286" s="77">
        <v>6.6</v>
      </c>
      <c r="N286" s="183"/>
      <c r="O286" s="77">
        <v>6.6</v>
      </c>
      <c r="P286" s="115"/>
      <c r="Q286" s="349">
        <f t="shared" si="1764"/>
        <v>172.45100000000002</v>
      </c>
      <c r="R286" s="417">
        <f t="shared" si="1765"/>
        <v>1505.3167318860001</v>
      </c>
      <c r="S286" s="349"/>
      <c r="T286" s="349">
        <f t="shared" si="1551"/>
        <v>0</v>
      </c>
      <c r="U286" s="349"/>
      <c r="V286" s="350">
        <f t="shared" si="1552"/>
        <v>0</v>
      </c>
      <c r="W286" s="352"/>
      <c r="X286" s="353">
        <f t="shared" si="1553"/>
        <v>0</v>
      </c>
      <c r="Y286" s="351">
        <f t="shared" ref="Y286" si="2134">SUM(S286+U286+W286)</f>
        <v>0</v>
      </c>
      <c r="Z286" s="350">
        <f t="shared" si="1766"/>
        <v>0</v>
      </c>
      <c r="AA286" s="352"/>
      <c r="AB286" s="353">
        <f t="shared" si="1555"/>
        <v>0</v>
      </c>
      <c r="AC286" s="352"/>
      <c r="AD286" s="350">
        <f t="shared" si="1556"/>
        <v>0</v>
      </c>
      <c r="AE286" s="352"/>
      <c r="AF286" s="226">
        <f t="shared" ref="AF286:AF295" si="2135">K286*AE286*$AF$2/1000</f>
        <v>0</v>
      </c>
      <c r="AG286" s="351">
        <f t="shared" si="1767"/>
        <v>0</v>
      </c>
      <c r="AH286" s="349">
        <f t="shared" si="1768"/>
        <v>0</v>
      </c>
      <c r="AI286" s="349">
        <f t="shared" ref="AI286:AI295" si="2136">SUM(Y286+AG286)</f>
        <v>0</v>
      </c>
      <c r="AJ286" s="350">
        <f t="shared" si="1769"/>
        <v>0</v>
      </c>
      <c r="AK286" s="352"/>
      <c r="AL286" s="350">
        <f>M286*AK286*$AL$2/1000</f>
        <v>0</v>
      </c>
      <c r="AM286" s="354">
        <v>16.14</v>
      </c>
      <c r="AN286" s="350">
        <f t="shared" si="1770"/>
        <v>140.90888196</v>
      </c>
      <c r="AO286" s="352">
        <v>56.57</v>
      </c>
      <c r="AP286" s="353">
        <f t="shared" ref="AP286:AP295" si="2137">M286*AO286*$AP$2/1000</f>
        <v>497.99023559999995</v>
      </c>
      <c r="AQ286" s="351">
        <f t="shared" si="1771"/>
        <v>72.710000000000008</v>
      </c>
      <c r="AR286" s="349">
        <f t="shared" si="1772"/>
        <v>638.89911755999992</v>
      </c>
      <c r="AS286" s="349">
        <v>30.741</v>
      </c>
      <c r="AT286" s="350">
        <f t="shared" si="1773"/>
        <v>274.04636232600001</v>
      </c>
      <c r="AU286" s="352">
        <v>30</v>
      </c>
      <c r="AV286" s="350">
        <f t="shared" si="1774"/>
        <v>257.67918000000003</v>
      </c>
      <c r="AW286" s="352">
        <v>39</v>
      </c>
      <c r="AX286" s="353">
        <f>O286*AW286*$AX$2/1000</f>
        <v>334.692072</v>
      </c>
      <c r="AY286" s="351">
        <f t="shared" si="1776"/>
        <v>99.741</v>
      </c>
      <c r="AZ286" s="349">
        <f t="shared" si="1777"/>
        <v>866.41761432600015</v>
      </c>
      <c r="BA286" s="349">
        <f t="shared" si="1778"/>
        <v>172.45100000000002</v>
      </c>
      <c r="BB286" s="349">
        <f t="shared" si="1779"/>
        <v>1505.3167318860001</v>
      </c>
    </row>
    <row r="287" spans="1:54" s="344" customFormat="1">
      <c r="A287" s="612">
        <v>225</v>
      </c>
      <c r="B287" s="346"/>
      <c r="C287" s="557"/>
      <c r="D287" s="557"/>
      <c r="E287" s="553" t="s">
        <v>750</v>
      </c>
      <c r="F287" s="530" t="s">
        <v>751</v>
      </c>
      <c r="G287" s="24" t="s">
        <v>1171</v>
      </c>
      <c r="H287" s="355" t="s">
        <v>378</v>
      </c>
      <c r="I287" s="554">
        <v>6.33</v>
      </c>
      <c r="J287" s="115"/>
      <c r="K287" s="554">
        <v>6.33</v>
      </c>
      <c r="L287" s="183"/>
      <c r="M287" s="554">
        <v>6.33</v>
      </c>
      <c r="N287" s="183"/>
      <c r="O287" s="554">
        <v>6.33</v>
      </c>
      <c r="P287" s="115"/>
      <c r="Q287" s="349">
        <f t="shared" ref="Q287:Q295" si="2138">SUM(AI287+BA287)</f>
        <v>0</v>
      </c>
      <c r="R287" s="417">
        <f t="shared" ref="R287:R295" si="2139">SUM(AJ287+BB287)</f>
        <v>0</v>
      </c>
      <c r="S287" s="349"/>
      <c r="T287" s="349">
        <f t="shared" ref="T287:T295" si="2140">I287*S287*$T$2/1000</f>
        <v>0</v>
      </c>
      <c r="U287" s="349"/>
      <c r="V287" s="350">
        <f t="shared" ref="V287:V295" si="2141">I287*U287*$V$2/1000</f>
        <v>0</v>
      </c>
      <c r="W287" s="352"/>
      <c r="X287" s="353">
        <f t="shared" ref="X287:X295" si="2142">I287*W287*$X$2/1000</f>
        <v>0</v>
      </c>
      <c r="Y287" s="351">
        <f t="shared" ref="Y287:Y295" si="2143">SUM(S287+U287+W287)</f>
        <v>0</v>
      </c>
      <c r="Z287" s="350">
        <f t="shared" ref="Z287:Z295" si="2144">SUM(T287+V287+X287)</f>
        <v>0</v>
      </c>
      <c r="AA287" s="352"/>
      <c r="AB287" s="353">
        <f>K287*AA287*$AB$2/1000</f>
        <v>0</v>
      </c>
      <c r="AC287" s="352"/>
      <c r="AD287" s="350">
        <f t="shared" ref="AD287:AD295" si="2145">K287*AC287*$AD$2/1000</f>
        <v>0</v>
      </c>
      <c r="AE287" s="352"/>
      <c r="AF287" s="226">
        <f t="shared" si="2135"/>
        <v>0</v>
      </c>
      <c r="AG287" s="351">
        <f t="shared" ref="AG287:AG293" si="2146">SUM(AA287+AC287+AE287)</f>
        <v>0</v>
      </c>
      <c r="AH287" s="349">
        <f t="shared" ref="AH287:AH295" si="2147">SUM(AB287+AD287+AF287)</f>
        <v>0</v>
      </c>
      <c r="AI287" s="349">
        <f t="shared" si="2136"/>
        <v>0</v>
      </c>
      <c r="AJ287" s="350">
        <f t="shared" ref="AJ287:AJ295" si="2148">SUM(Z287,AH287)</f>
        <v>0</v>
      </c>
      <c r="AK287" s="352"/>
      <c r="AL287" s="350">
        <f t="shared" ref="AL287:AL295" si="2149">M287*AK287*$AL$2/1000</f>
        <v>0</v>
      </c>
      <c r="AM287" s="354"/>
      <c r="AN287" s="350">
        <f t="shared" ref="AN287:AN295" si="2150">M287*AM287*$AN$2/1000</f>
        <v>0</v>
      </c>
      <c r="AO287" s="352"/>
      <c r="AP287" s="353">
        <f t="shared" si="2137"/>
        <v>0</v>
      </c>
      <c r="AQ287" s="351">
        <f t="shared" ref="AQ287:AQ295" si="2151">SUM(AK287+AM287+AO287)</f>
        <v>0</v>
      </c>
      <c r="AR287" s="349">
        <f t="shared" ref="AR287:AR295" si="2152">SUM(AL287+AN287+AP287)</f>
        <v>0</v>
      </c>
      <c r="AS287" s="349"/>
      <c r="AT287" s="350">
        <f t="shared" ref="AT287:AT295" si="2153">O287*AS287*$AT$2/1000</f>
        <v>0</v>
      </c>
      <c r="AU287" s="352"/>
      <c r="AV287" s="350">
        <f t="shared" ref="AV287:AV295" si="2154">O287*AU287*$AV$2/1000</f>
        <v>0</v>
      </c>
      <c r="AW287" s="352"/>
      <c r="AX287" s="353">
        <f t="shared" ref="AX287:AX295" si="2155">O287*AW287*$AX$2/1000</f>
        <v>0</v>
      </c>
      <c r="AY287" s="351">
        <f t="shared" ref="AY287:AY295" si="2156">SUM(AS287+AU287+AW287)</f>
        <v>0</v>
      </c>
      <c r="AZ287" s="349">
        <f t="shared" ref="AZ287:AZ295" si="2157">SUM(AT287+AV287+AX287)</f>
        <v>0</v>
      </c>
      <c r="BA287" s="349">
        <f t="shared" ref="BA287:BA295" si="2158">SUM(AQ287+AY287)</f>
        <v>0</v>
      </c>
      <c r="BB287" s="349">
        <f t="shared" ref="BB287:BB295" si="2159">SUM(AR287,AZ287)</f>
        <v>0</v>
      </c>
    </row>
    <row r="288" spans="1:54" s="344" customFormat="1">
      <c r="A288" s="612">
        <v>223</v>
      </c>
      <c r="B288" s="557"/>
      <c r="C288" s="557"/>
      <c r="D288" s="557"/>
      <c r="E288" s="553" t="s">
        <v>2031</v>
      </c>
      <c r="F288" s="24" t="s">
        <v>2033</v>
      </c>
      <c r="G288" s="509" t="s">
        <v>1166</v>
      </c>
      <c r="H288" s="355" t="s">
        <v>378</v>
      </c>
      <c r="I288" s="554">
        <v>6.7</v>
      </c>
      <c r="J288" s="115"/>
      <c r="K288" s="554">
        <v>6.6</v>
      </c>
      <c r="L288" s="183"/>
      <c r="M288" s="554">
        <v>6.6</v>
      </c>
      <c r="N288" s="183"/>
      <c r="O288" s="554">
        <v>6.6</v>
      </c>
      <c r="P288" s="115"/>
      <c r="Q288" s="349">
        <f t="shared" ref="Q288:R293" si="2160">SUM(AI288+BA288)</f>
        <v>596.97</v>
      </c>
      <c r="R288" s="417">
        <f t="shared" si="2160"/>
        <v>5160.9684467449997</v>
      </c>
      <c r="S288" s="349">
        <v>66.584999999999994</v>
      </c>
      <c r="T288" s="349">
        <f t="shared" ref="T288" si="2161">I288*S288*$T$2/1000</f>
        <v>555.72659995499998</v>
      </c>
      <c r="U288" s="349">
        <v>34.56</v>
      </c>
      <c r="V288" s="350">
        <f t="shared" ref="V288" si="2162">I288*U288*$V$2/1000</f>
        <v>295.04818944000004</v>
      </c>
      <c r="W288" s="352">
        <v>28</v>
      </c>
      <c r="X288" s="353">
        <f t="shared" ref="X288" si="2163">I288*W288*$X$2/1000</f>
        <v>244.52346799999998</v>
      </c>
      <c r="Y288" s="351">
        <f t="shared" ref="Y288" si="2164">SUM(S288+U288+W288)</f>
        <v>129.14499999999998</v>
      </c>
      <c r="Z288" s="350">
        <f t="shared" ref="Z288:Z293" si="2165">SUM(T288+V288+X288)</f>
        <v>1095.2982573949998</v>
      </c>
      <c r="AA288" s="352">
        <v>36.200000000000003</v>
      </c>
      <c r="AB288" s="353">
        <f t="shared" ref="AB288" si="2166">K288*AA288*$AB$2/1000</f>
        <v>316.16761440000005</v>
      </c>
      <c r="AC288" s="352">
        <v>41</v>
      </c>
      <c r="AD288" s="350">
        <f t="shared" ref="AD288" si="2167">K288*AC288*$AD$2/1000</f>
        <v>359.11055399999992</v>
      </c>
      <c r="AE288" s="352">
        <v>41</v>
      </c>
      <c r="AF288" s="226">
        <f t="shared" ref="AF288:AF293" si="2168">K288*AE288*$AF$2/1000</f>
        <v>351.84223799999995</v>
      </c>
      <c r="AG288" s="351">
        <f t="shared" si="2146"/>
        <v>118.2</v>
      </c>
      <c r="AH288" s="349">
        <f t="shared" ref="AH288:AH293" si="2169">SUM(AB288+AD288+AF288)</f>
        <v>1027.1204063999999</v>
      </c>
      <c r="AI288" s="349">
        <f t="shared" ref="AI288" si="2170">SUM(Y288+AG288)</f>
        <v>247.34499999999997</v>
      </c>
      <c r="AJ288" s="350">
        <f t="shared" ref="AJ288:AJ293" si="2171">SUM(Z288,AH288)</f>
        <v>2122.4186637949997</v>
      </c>
      <c r="AK288" s="352">
        <v>48.664999999999999</v>
      </c>
      <c r="AL288" s="350">
        <f t="shared" ref="AL288" si="2172">M288*AK288*$AL$2/1000</f>
        <v>410.74612886999995</v>
      </c>
      <c r="AM288" s="354">
        <v>85.92</v>
      </c>
      <c r="AN288" s="350">
        <f t="shared" ref="AN288:AN293" si="2173">M288*AM288*$AN$2/1000</f>
        <v>750.11717088</v>
      </c>
      <c r="AO288" s="352">
        <v>66.040000000000006</v>
      </c>
      <c r="AP288" s="353">
        <f t="shared" ref="AP288" si="2174">M288*AO288*$AP$2/1000</f>
        <v>581.35540320000007</v>
      </c>
      <c r="AQ288" s="351">
        <f t="shared" ref="AQ288:AR293" si="2175">SUM(AK288+AM288+AO288)</f>
        <v>200.625</v>
      </c>
      <c r="AR288" s="349">
        <f t="shared" si="2175"/>
        <v>1742.2187029500001</v>
      </c>
      <c r="AS288" s="349">
        <v>52</v>
      </c>
      <c r="AT288" s="350">
        <f t="shared" ref="AT288:AT293" si="2176">O288*AS288*$AT$2/1000</f>
        <v>463.563672</v>
      </c>
      <c r="AU288" s="352">
        <v>44</v>
      </c>
      <c r="AV288" s="350">
        <f t="shared" ref="AV288:AV293" si="2177">O288*AU288*$AV$2/1000</f>
        <v>377.929464</v>
      </c>
      <c r="AW288" s="352">
        <v>53</v>
      </c>
      <c r="AX288" s="353">
        <f t="shared" ref="AX288:AX293" si="2178">O288*AW288*$AX$2/1000</f>
        <v>454.83794399999994</v>
      </c>
      <c r="AY288" s="351">
        <f t="shared" ref="AY288:AZ293" si="2179">SUM(AS288+AU288+AW288)</f>
        <v>149</v>
      </c>
      <c r="AZ288" s="349">
        <f t="shared" si="2179"/>
        <v>1296.3310799999999</v>
      </c>
      <c r="BA288" s="349">
        <f t="shared" ref="BA288:BA293" si="2180">SUM(AQ288+AY288)</f>
        <v>349.625</v>
      </c>
      <c r="BB288" s="349">
        <f t="shared" ref="BB288:BB293" si="2181">SUM(AR288,AZ288)</f>
        <v>3038.54978295</v>
      </c>
    </row>
    <row r="289" spans="1:54" s="344" customFormat="1">
      <c r="A289" s="612">
        <v>223</v>
      </c>
      <c r="B289" s="557"/>
      <c r="C289" s="557"/>
      <c r="D289" s="557"/>
      <c r="E289" s="553" t="s">
        <v>2032</v>
      </c>
      <c r="F289" s="24" t="s">
        <v>2034</v>
      </c>
      <c r="G289" s="509" t="s">
        <v>1166</v>
      </c>
      <c r="H289" s="355" t="s">
        <v>378</v>
      </c>
      <c r="I289" s="554">
        <v>7.35</v>
      </c>
      <c r="J289" s="115"/>
      <c r="K289" s="554">
        <v>7.35</v>
      </c>
      <c r="L289" s="183"/>
      <c r="M289" s="554">
        <v>7.35</v>
      </c>
      <c r="N289" s="183"/>
      <c r="O289" s="554">
        <v>7.35</v>
      </c>
      <c r="P289" s="115"/>
      <c r="Q289" s="349">
        <f t="shared" si="2160"/>
        <v>18.8</v>
      </c>
      <c r="R289" s="417">
        <f t="shared" si="2160"/>
        <v>180.31964327999998</v>
      </c>
      <c r="S289" s="349">
        <v>1.24</v>
      </c>
      <c r="T289" s="349">
        <f t="shared" si="2140"/>
        <v>11.353218659999998</v>
      </c>
      <c r="U289" s="349"/>
      <c r="V289" s="350">
        <f t="shared" si="2141"/>
        <v>0</v>
      </c>
      <c r="W289" s="352">
        <v>1.28</v>
      </c>
      <c r="X289" s="353">
        <f t="shared" si="2142"/>
        <v>12.26266944</v>
      </c>
      <c r="Y289" s="351">
        <f t="shared" si="2143"/>
        <v>2.52</v>
      </c>
      <c r="Z289" s="350">
        <f t="shared" si="2165"/>
        <v>23.615888099999999</v>
      </c>
      <c r="AA289" s="352"/>
      <c r="AB289" s="353">
        <f t="shared" ref="AB289:AB292" si="2182">K289*AA289*$AB$2/1000</f>
        <v>0</v>
      </c>
      <c r="AC289" s="352">
        <v>0.68</v>
      </c>
      <c r="AD289" s="350">
        <f t="shared" si="2145"/>
        <v>6.6327958200000001</v>
      </c>
      <c r="AE289" s="352">
        <v>2.48</v>
      </c>
      <c r="AF289" s="226">
        <f t="shared" si="2168"/>
        <v>23.700592439999998</v>
      </c>
      <c r="AG289" s="351">
        <f t="shared" si="2146"/>
        <v>3.16</v>
      </c>
      <c r="AH289" s="349">
        <f t="shared" si="2169"/>
        <v>30.33338826</v>
      </c>
      <c r="AI289" s="349">
        <f t="shared" si="2136"/>
        <v>5.68</v>
      </c>
      <c r="AJ289" s="350">
        <f t="shared" si="2171"/>
        <v>53.949276359999999</v>
      </c>
      <c r="AK289" s="352">
        <v>3.76</v>
      </c>
      <c r="AL289" s="350">
        <f t="shared" si="2149"/>
        <v>35.341745879999998</v>
      </c>
      <c r="AM289" s="354">
        <v>6.88</v>
      </c>
      <c r="AN289" s="350">
        <f t="shared" si="2173"/>
        <v>66.89084471999999</v>
      </c>
      <c r="AO289" s="352">
        <v>1.76</v>
      </c>
      <c r="AP289" s="353">
        <f t="shared" si="2137"/>
        <v>17.254036799999998</v>
      </c>
      <c r="AQ289" s="351">
        <f t="shared" si="2175"/>
        <v>12.4</v>
      </c>
      <c r="AR289" s="349">
        <f t="shared" si="2175"/>
        <v>119.48662739999997</v>
      </c>
      <c r="AS289" s="349"/>
      <c r="AT289" s="350">
        <f t="shared" si="2176"/>
        <v>0</v>
      </c>
      <c r="AU289" s="352">
        <v>0.32</v>
      </c>
      <c r="AV289" s="350">
        <f t="shared" si="2177"/>
        <v>3.06091632</v>
      </c>
      <c r="AW289" s="352">
        <v>0.4</v>
      </c>
      <c r="AX289" s="353">
        <f t="shared" si="2178"/>
        <v>3.8228231999999998</v>
      </c>
      <c r="AY289" s="351">
        <f t="shared" si="2179"/>
        <v>0.72</v>
      </c>
      <c r="AZ289" s="349">
        <f t="shared" si="2179"/>
        <v>6.8837395199999998</v>
      </c>
      <c r="BA289" s="349">
        <f t="shared" si="2180"/>
        <v>13.120000000000001</v>
      </c>
      <c r="BB289" s="349">
        <f t="shared" si="2181"/>
        <v>126.37036691999998</v>
      </c>
    </row>
    <row r="290" spans="1:54" s="344" customFormat="1">
      <c r="A290" s="612">
        <v>223</v>
      </c>
      <c r="B290" s="557"/>
      <c r="C290" s="557"/>
      <c r="D290" s="557"/>
      <c r="E290" s="553" t="s">
        <v>1944</v>
      </c>
      <c r="F290" s="24" t="s">
        <v>2037</v>
      </c>
      <c r="G290" s="509" t="s">
        <v>1166</v>
      </c>
      <c r="H290" s="355" t="s">
        <v>378</v>
      </c>
      <c r="I290" s="554">
        <v>7.68</v>
      </c>
      <c r="J290" s="115"/>
      <c r="K290" s="554">
        <v>7.68</v>
      </c>
      <c r="L290" s="183"/>
      <c r="M290" s="554">
        <v>7.68</v>
      </c>
      <c r="N290" s="183"/>
      <c r="O290" s="554">
        <v>7.68</v>
      </c>
      <c r="P290" s="115"/>
      <c r="Q290" s="349">
        <f t="shared" si="2160"/>
        <v>0</v>
      </c>
      <c r="R290" s="417">
        <f t="shared" si="2160"/>
        <v>0</v>
      </c>
      <c r="S290" s="349"/>
      <c r="T290" s="349">
        <f t="shared" si="2140"/>
        <v>0</v>
      </c>
      <c r="U290" s="349"/>
      <c r="V290" s="350">
        <f t="shared" si="2141"/>
        <v>0</v>
      </c>
      <c r="W290" s="352"/>
      <c r="X290" s="353">
        <f t="shared" si="2142"/>
        <v>0</v>
      </c>
      <c r="Y290" s="351">
        <f t="shared" si="2143"/>
        <v>0</v>
      </c>
      <c r="Z290" s="350">
        <f t="shared" si="2165"/>
        <v>0</v>
      </c>
      <c r="AA290" s="352"/>
      <c r="AB290" s="353">
        <f t="shared" si="2182"/>
        <v>0</v>
      </c>
      <c r="AC290" s="352"/>
      <c r="AD290" s="350">
        <f t="shared" si="2145"/>
        <v>0</v>
      </c>
      <c r="AE290" s="352"/>
      <c r="AF290" s="226">
        <f t="shared" si="2168"/>
        <v>0</v>
      </c>
      <c r="AG290" s="351">
        <f t="shared" si="2146"/>
        <v>0</v>
      </c>
      <c r="AH290" s="349">
        <f t="shared" si="2169"/>
        <v>0</v>
      </c>
      <c r="AI290" s="349">
        <f t="shared" si="2136"/>
        <v>0</v>
      </c>
      <c r="AJ290" s="350">
        <f t="shared" si="2171"/>
        <v>0</v>
      </c>
      <c r="AK290" s="352"/>
      <c r="AL290" s="350">
        <f t="shared" si="2149"/>
        <v>0</v>
      </c>
      <c r="AM290" s="354"/>
      <c r="AN290" s="350">
        <f t="shared" si="2173"/>
        <v>0</v>
      </c>
      <c r="AO290" s="352"/>
      <c r="AP290" s="353">
        <f t="shared" si="2137"/>
        <v>0</v>
      </c>
      <c r="AQ290" s="351">
        <f t="shared" si="2175"/>
        <v>0</v>
      </c>
      <c r="AR290" s="349">
        <f t="shared" si="2175"/>
        <v>0</v>
      </c>
      <c r="AS290" s="349"/>
      <c r="AT290" s="350">
        <f t="shared" si="2176"/>
        <v>0</v>
      </c>
      <c r="AU290" s="352"/>
      <c r="AV290" s="350">
        <f t="shared" si="2177"/>
        <v>0</v>
      </c>
      <c r="AW290" s="352"/>
      <c r="AX290" s="353">
        <f t="shared" si="2178"/>
        <v>0</v>
      </c>
      <c r="AY290" s="351">
        <f t="shared" si="2179"/>
        <v>0</v>
      </c>
      <c r="AZ290" s="349">
        <f t="shared" si="2179"/>
        <v>0</v>
      </c>
      <c r="BA290" s="349">
        <f t="shared" si="2180"/>
        <v>0</v>
      </c>
      <c r="BB290" s="349">
        <f t="shared" si="2181"/>
        <v>0</v>
      </c>
    </row>
    <row r="291" spans="1:54" s="344" customFormat="1">
      <c r="A291" s="612">
        <v>223</v>
      </c>
      <c r="B291" s="557"/>
      <c r="C291" s="557"/>
      <c r="D291" s="557"/>
      <c r="E291" s="553" t="s">
        <v>2035</v>
      </c>
      <c r="F291" s="24" t="s">
        <v>2038</v>
      </c>
      <c r="G291" s="509" t="s">
        <v>1166</v>
      </c>
      <c r="H291" s="355" t="s">
        <v>378</v>
      </c>
      <c r="I291" s="554">
        <v>7.68</v>
      </c>
      <c r="J291" s="115"/>
      <c r="K291" s="554">
        <v>7.68</v>
      </c>
      <c r="L291" s="183"/>
      <c r="M291" s="554">
        <v>7.68</v>
      </c>
      <c r="N291" s="183"/>
      <c r="O291" s="554">
        <v>7.68</v>
      </c>
      <c r="P291" s="115"/>
      <c r="Q291" s="349">
        <f t="shared" si="2160"/>
        <v>190.416</v>
      </c>
      <c r="R291" s="417">
        <f t="shared" si="2160"/>
        <v>1912.6562365439997</v>
      </c>
      <c r="S291" s="349">
        <v>14.154</v>
      </c>
      <c r="T291" s="349">
        <f t="shared" ref="T291" si="2183">I291*S291*$T$2/1000</f>
        <v>135.40989127680001</v>
      </c>
      <c r="U291" s="349">
        <v>16.884</v>
      </c>
      <c r="V291" s="350">
        <f t="shared" ref="V291" si="2184">I291*U291*$V$2/1000</f>
        <v>165.22698608639999</v>
      </c>
      <c r="W291" s="352">
        <v>6.1319999999999997</v>
      </c>
      <c r="X291" s="353">
        <f t="shared" ref="X291" si="2185">I291*W291*$X$2/1000</f>
        <v>61.383419596799996</v>
      </c>
      <c r="Y291" s="351">
        <f t="shared" ref="Y291" si="2186">SUM(S291+U291+W291)</f>
        <v>37.17</v>
      </c>
      <c r="Z291" s="350">
        <f t="shared" si="2165"/>
        <v>362.02029696</v>
      </c>
      <c r="AA291" s="352">
        <v>10.068</v>
      </c>
      <c r="AB291" s="353">
        <f t="shared" ref="AB291" si="2187">K291*AA291*$AB$2/1000</f>
        <v>102.32206663679997</v>
      </c>
      <c r="AC291" s="352">
        <v>13.188000000000001</v>
      </c>
      <c r="AD291" s="350">
        <f t="shared" ref="AD291" si="2188">K291*AC291*$AD$2/1000</f>
        <v>134.41277122559998</v>
      </c>
      <c r="AE291" s="352">
        <v>11.592000000000001</v>
      </c>
      <c r="AF291" s="226">
        <f t="shared" si="2168"/>
        <v>115.75500410879999</v>
      </c>
      <c r="AG291" s="351">
        <f t="shared" si="2146"/>
        <v>34.847999999999999</v>
      </c>
      <c r="AH291" s="349">
        <f t="shared" si="2169"/>
        <v>352.48984197119995</v>
      </c>
      <c r="AI291" s="349">
        <f t="shared" ref="AI291" si="2189">SUM(Y291+AG291)</f>
        <v>72.018000000000001</v>
      </c>
      <c r="AJ291" s="350">
        <f t="shared" si="2171"/>
        <v>714.51013893119989</v>
      </c>
      <c r="AK291" s="352">
        <v>16.128</v>
      </c>
      <c r="AL291" s="350">
        <f t="shared" ref="AL291" si="2190">M291*AK291*$AL$2/1000</f>
        <v>158.39977144319997</v>
      </c>
      <c r="AM291" s="354">
        <v>27.216000000000001</v>
      </c>
      <c r="AN291" s="350">
        <f t="shared" si="2173"/>
        <v>276.48808427519998</v>
      </c>
      <c r="AO291" s="352">
        <v>22.175999999999998</v>
      </c>
      <c r="AP291" s="353">
        <f t="shared" ref="AP291" si="2191">M291*AO291*$AP$2/1000</f>
        <v>227.16171878399993</v>
      </c>
      <c r="AQ291" s="351">
        <f t="shared" si="2175"/>
        <v>65.52</v>
      </c>
      <c r="AR291" s="349">
        <f t="shared" si="2175"/>
        <v>662.04957450239988</v>
      </c>
      <c r="AS291" s="349">
        <v>20.411999999999999</v>
      </c>
      <c r="AT291" s="350">
        <f t="shared" si="2176"/>
        <v>211.74291855359996</v>
      </c>
      <c r="AU291" s="352">
        <v>16.506</v>
      </c>
      <c r="AV291" s="350">
        <f t="shared" si="2177"/>
        <v>164.9746441728</v>
      </c>
      <c r="AW291" s="352">
        <v>15.96</v>
      </c>
      <c r="AX291" s="353">
        <f t="shared" si="2178"/>
        <v>159.37896038400001</v>
      </c>
      <c r="AY291" s="351">
        <f t="shared" si="2179"/>
        <v>52.878</v>
      </c>
      <c r="AZ291" s="349">
        <f t="shared" si="2179"/>
        <v>536.09652311039997</v>
      </c>
      <c r="BA291" s="349">
        <f t="shared" si="2180"/>
        <v>118.398</v>
      </c>
      <c r="BB291" s="349">
        <f t="shared" si="2181"/>
        <v>1198.1460976127998</v>
      </c>
    </row>
    <row r="292" spans="1:54" s="344" customFormat="1">
      <c r="A292" s="612">
        <v>223</v>
      </c>
      <c r="B292" s="557"/>
      <c r="C292" s="557"/>
      <c r="D292" s="557"/>
      <c r="E292" s="553" t="s">
        <v>2027</v>
      </c>
      <c r="F292" s="24" t="s">
        <v>2029</v>
      </c>
      <c r="G292" s="509" t="s">
        <v>1166</v>
      </c>
      <c r="H292" s="355" t="s">
        <v>378</v>
      </c>
      <c r="I292" s="554">
        <v>8.0399999999999991</v>
      </c>
      <c r="J292" s="115"/>
      <c r="K292" s="554">
        <v>8.0399999999999991</v>
      </c>
      <c r="L292" s="183"/>
      <c r="M292" s="554">
        <v>8.0399999999999991</v>
      </c>
      <c r="N292" s="183"/>
      <c r="O292" s="554">
        <v>8.0399999999999991</v>
      </c>
      <c r="P292" s="115"/>
      <c r="Q292" s="349">
        <f t="shared" si="2160"/>
        <v>0</v>
      </c>
      <c r="R292" s="417">
        <f t="shared" si="2160"/>
        <v>0</v>
      </c>
      <c r="S292" s="349"/>
      <c r="T292" s="349">
        <f t="shared" si="2140"/>
        <v>0</v>
      </c>
      <c r="U292" s="349"/>
      <c r="V292" s="350">
        <f t="shared" si="2141"/>
        <v>0</v>
      </c>
      <c r="W292" s="352"/>
      <c r="X292" s="353">
        <f t="shared" si="2142"/>
        <v>0</v>
      </c>
      <c r="Y292" s="351">
        <f t="shared" si="2143"/>
        <v>0</v>
      </c>
      <c r="Z292" s="350">
        <f t="shared" si="2165"/>
        <v>0</v>
      </c>
      <c r="AA292" s="352"/>
      <c r="AB292" s="353">
        <f t="shared" si="2182"/>
        <v>0</v>
      </c>
      <c r="AC292" s="352"/>
      <c r="AD292" s="350">
        <f t="shared" si="2145"/>
        <v>0</v>
      </c>
      <c r="AE292" s="352"/>
      <c r="AF292" s="226">
        <f t="shared" si="2168"/>
        <v>0</v>
      </c>
      <c r="AG292" s="351">
        <f t="shared" si="2146"/>
        <v>0</v>
      </c>
      <c r="AH292" s="349">
        <f t="shared" si="2169"/>
        <v>0</v>
      </c>
      <c r="AI292" s="349">
        <f t="shared" si="2136"/>
        <v>0</v>
      </c>
      <c r="AJ292" s="350">
        <f t="shared" si="2171"/>
        <v>0</v>
      </c>
      <c r="AK292" s="352"/>
      <c r="AL292" s="350">
        <f t="shared" si="2149"/>
        <v>0</v>
      </c>
      <c r="AM292" s="354"/>
      <c r="AN292" s="350">
        <f t="shared" si="2173"/>
        <v>0</v>
      </c>
      <c r="AO292" s="352"/>
      <c r="AP292" s="353">
        <f t="shared" si="2137"/>
        <v>0</v>
      </c>
      <c r="AQ292" s="351">
        <f t="shared" si="2175"/>
        <v>0</v>
      </c>
      <c r="AR292" s="349">
        <f t="shared" si="2175"/>
        <v>0</v>
      </c>
      <c r="AS292" s="349"/>
      <c r="AT292" s="350">
        <f t="shared" si="2176"/>
        <v>0</v>
      </c>
      <c r="AU292" s="352"/>
      <c r="AV292" s="350">
        <f t="shared" si="2177"/>
        <v>0</v>
      </c>
      <c r="AW292" s="352"/>
      <c r="AX292" s="353">
        <f t="shared" si="2178"/>
        <v>0</v>
      </c>
      <c r="AY292" s="351">
        <f t="shared" si="2179"/>
        <v>0</v>
      </c>
      <c r="AZ292" s="349">
        <f t="shared" si="2179"/>
        <v>0</v>
      </c>
      <c r="BA292" s="349">
        <f t="shared" si="2180"/>
        <v>0</v>
      </c>
      <c r="BB292" s="349">
        <f t="shared" si="2181"/>
        <v>0</v>
      </c>
    </row>
    <row r="293" spans="1:54" s="344" customFormat="1">
      <c r="A293" s="612">
        <v>223</v>
      </c>
      <c r="B293" s="346"/>
      <c r="C293" s="346"/>
      <c r="D293" s="346"/>
      <c r="E293" s="553" t="s">
        <v>2036</v>
      </c>
      <c r="F293" s="24" t="s">
        <v>2039</v>
      </c>
      <c r="G293" s="509" t="s">
        <v>1166</v>
      </c>
      <c r="H293" s="355" t="s">
        <v>378</v>
      </c>
      <c r="I293" s="554">
        <v>8.0399999999999991</v>
      </c>
      <c r="J293" s="115"/>
      <c r="K293" s="554">
        <v>8.0399999999999991</v>
      </c>
      <c r="L293" s="183"/>
      <c r="M293" s="554">
        <v>8.0399999999999991</v>
      </c>
      <c r="N293" s="183"/>
      <c r="O293" s="554">
        <v>8.0399999999999991</v>
      </c>
      <c r="P293" s="115"/>
      <c r="Q293" s="349">
        <f t="shared" si="2160"/>
        <v>5.9220000000000006</v>
      </c>
      <c r="R293" s="417">
        <f t="shared" si="2160"/>
        <v>62.24313614399999</v>
      </c>
      <c r="S293" s="349"/>
      <c r="T293" s="349">
        <f t="shared" ref="T293" si="2192">I293*S293*$T$2/1000</f>
        <v>0</v>
      </c>
      <c r="U293" s="349">
        <v>0.54600000000000004</v>
      </c>
      <c r="V293" s="350">
        <f t="shared" ref="V293" si="2193">I293*U293*$V$2/1000</f>
        <v>5.5936219247999999</v>
      </c>
      <c r="W293" s="352"/>
      <c r="X293" s="353">
        <f t="shared" ref="X293" si="2194">I293*W293*$X$2/1000</f>
        <v>0</v>
      </c>
      <c r="Y293" s="351">
        <f t="shared" ref="Y293" si="2195">SUM(S293+U293+W293)</f>
        <v>0.54600000000000004</v>
      </c>
      <c r="Z293" s="350">
        <f t="shared" si="2165"/>
        <v>5.5936219247999999</v>
      </c>
      <c r="AA293" s="352"/>
      <c r="AB293" s="353">
        <f t="shared" ref="AB293" si="2196">K293*AA293*$AB$2/1000</f>
        <v>0</v>
      </c>
      <c r="AC293" s="352">
        <v>0.33600000000000002</v>
      </c>
      <c r="AD293" s="350">
        <f t="shared" ref="AD293" si="2197">K293*AC293*$AD$2/1000</f>
        <v>3.5850540095999994</v>
      </c>
      <c r="AE293" s="352">
        <v>0.63</v>
      </c>
      <c r="AF293" s="226">
        <f t="shared" si="2168"/>
        <v>6.5859249960000001</v>
      </c>
      <c r="AG293" s="351">
        <f t="shared" si="2146"/>
        <v>0.96599999999999997</v>
      </c>
      <c r="AH293" s="349">
        <f t="shared" si="2169"/>
        <v>10.1709790056</v>
      </c>
      <c r="AI293" s="349">
        <f t="shared" ref="AI293" si="2198">SUM(Y293+AG293)</f>
        <v>1.512</v>
      </c>
      <c r="AJ293" s="350">
        <f t="shared" si="2171"/>
        <v>15.7646009304</v>
      </c>
      <c r="AK293" s="352">
        <v>1.554</v>
      </c>
      <c r="AL293" s="350">
        <f t="shared" ref="AL293" si="2199">M293*AK293*$AL$2/1000</f>
        <v>15.977906632799996</v>
      </c>
      <c r="AM293" s="354">
        <v>1.4279999999999999</v>
      </c>
      <c r="AN293" s="350">
        <f t="shared" si="2173"/>
        <v>15.187110724799998</v>
      </c>
      <c r="AO293" s="352">
        <v>1.4279999999999999</v>
      </c>
      <c r="AP293" s="353">
        <f t="shared" ref="AP293" si="2200">M293*AO293*$AP$2/1000</f>
        <v>15.313517855999999</v>
      </c>
      <c r="AQ293" s="351">
        <f t="shared" si="2175"/>
        <v>4.41</v>
      </c>
      <c r="AR293" s="349">
        <f t="shared" si="2175"/>
        <v>46.47853521359999</v>
      </c>
      <c r="AS293" s="349"/>
      <c r="AT293" s="350">
        <f t="shared" si="2176"/>
        <v>0</v>
      </c>
      <c r="AU293" s="352"/>
      <c r="AV293" s="350">
        <f t="shared" si="2177"/>
        <v>0</v>
      </c>
      <c r="AW293" s="352"/>
      <c r="AX293" s="353">
        <f t="shared" si="2178"/>
        <v>0</v>
      </c>
      <c r="AY293" s="351">
        <f t="shared" si="2179"/>
        <v>0</v>
      </c>
      <c r="AZ293" s="349">
        <f t="shared" si="2179"/>
        <v>0</v>
      </c>
      <c r="BA293" s="349">
        <f t="shared" si="2180"/>
        <v>4.41</v>
      </c>
      <c r="BB293" s="349">
        <f t="shared" si="2181"/>
        <v>46.47853521359999</v>
      </c>
    </row>
    <row r="294" spans="1:54" s="344" customFormat="1">
      <c r="A294" s="612">
        <v>226</v>
      </c>
      <c r="B294" s="557"/>
      <c r="C294" s="557"/>
      <c r="D294" s="557"/>
      <c r="E294" s="518" t="s">
        <v>2347</v>
      </c>
      <c r="F294" s="509" t="s">
        <v>1050</v>
      </c>
      <c r="G294" s="509" t="s">
        <v>1166</v>
      </c>
      <c r="H294" s="355" t="s">
        <v>378</v>
      </c>
      <c r="I294" s="554">
        <v>6.6</v>
      </c>
      <c r="J294" s="115"/>
      <c r="K294" s="554">
        <v>6.6</v>
      </c>
      <c r="L294" s="183"/>
      <c r="M294" s="554">
        <v>6.6</v>
      </c>
      <c r="N294" s="183"/>
      <c r="O294" s="554">
        <v>6.4</v>
      </c>
      <c r="P294" s="115"/>
      <c r="Q294" s="349">
        <f t="shared" ref="Q294" si="2201">SUM(AI294+BA294)</f>
        <v>0.32699999999999996</v>
      </c>
      <c r="R294" s="575">
        <f t="shared" ref="R294" si="2202">SUM(AJ294+BB294)</f>
        <v>2.7689932800000001</v>
      </c>
      <c r="S294" s="349"/>
      <c r="T294" s="349">
        <f t="shared" ref="T294" si="2203">I294*S294*$T$2/1000</f>
        <v>0</v>
      </c>
      <c r="U294" s="349"/>
      <c r="V294" s="350">
        <f t="shared" ref="V294" si="2204">I294*U294*$V$2/1000</f>
        <v>0</v>
      </c>
      <c r="W294" s="352"/>
      <c r="X294" s="353">
        <f t="shared" ref="X294" si="2205">I294*W294*$X$2/1000</f>
        <v>0</v>
      </c>
      <c r="Y294" s="351">
        <f t="shared" ref="Y294" si="2206">SUM(S294+U294+W294)</f>
        <v>0</v>
      </c>
      <c r="Z294" s="350">
        <f t="shared" ref="Z294" si="2207">SUM(T294+V294+X294)</f>
        <v>0</v>
      </c>
      <c r="AA294" s="352"/>
      <c r="AB294" s="353">
        <f>K294*AA294*$AB$2/1000</f>
        <v>0</v>
      </c>
      <c r="AC294" s="352"/>
      <c r="AD294" s="350">
        <f t="shared" ref="AD294" si="2208">K294*AC294*$AD$2/1000</f>
        <v>0</v>
      </c>
      <c r="AE294" s="352"/>
      <c r="AF294" s="226">
        <f t="shared" ref="AF294" si="2209">K294*AE294*$AF$2/1000</f>
        <v>0</v>
      </c>
      <c r="AG294" s="351">
        <f t="shared" ref="AG294" si="2210">SUM(AA294+AC294+AE294)</f>
        <v>0</v>
      </c>
      <c r="AH294" s="349">
        <f t="shared" ref="AH294" si="2211">SUM(AB294+AD294+AF294)</f>
        <v>0</v>
      </c>
      <c r="AI294" s="349">
        <f t="shared" ref="AI294" si="2212">SUM(Y294+AG294)</f>
        <v>0</v>
      </c>
      <c r="AJ294" s="350">
        <f t="shared" ref="AJ294" si="2213">SUM(Z294,AH294)</f>
        <v>0</v>
      </c>
      <c r="AK294" s="352"/>
      <c r="AL294" s="350">
        <f t="shared" ref="AL294" si="2214">M294*AK294*$AL$2/1000</f>
        <v>0</v>
      </c>
      <c r="AM294" s="354"/>
      <c r="AN294" s="350">
        <f t="shared" ref="AN294" si="2215">M294*AM294*$AN$2/1000</f>
        <v>0</v>
      </c>
      <c r="AO294" s="352"/>
      <c r="AP294" s="353">
        <f t="shared" ref="AP294" si="2216">M294*AO294*$AP$2/1000</f>
        <v>0</v>
      </c>
      <c r="AQ294" s="351">
        <f t="shared" ref="AQ294" si="2217">SUM(AK294+AM294+AO294)</f>
        <v>0</v>
      </c>
      <c r="AR294" s="349">
        <f t="shared" ref="AR294" si="2218">SUM(AL294+AN294+AP294)</f>
        <v>0</v>
      </c>
      <c r="AS294" s="349">
        <v>0.14799999999999999</v>
      </c>
      <c r="AT294" s="350">
        <f t="shared" ref="AT294" si="2219">O294*AS294*$AT$2/1000</f>
        <v>1.279392512</v>
      </c>
      <c r="AU294" s="352"/>
      <c r="AV294" s="350">
        <f t="shared" ref="AV294" si="2220">O294*AU294*$AV$2/1000</f>
        <v>0</v>
      </c>
      <c r="AW294" s="352">
        <v>0.17899999999999999</v>
      </c>
      <c r="AX294" s="353">
        <f t="shared" ref="AX294" si="2221">O294*AW294*$AX$2/1000</f>
        <v>1.4896007680000001</v>
      </c>
      <c r="AY294" s="351">
        <f t="shared" ref="AY294" si="2222">SUM(AS294+AU294+AW294)</f>
        <v>0.32699999999999996</v>
      </c>
      <c r="AZ294" s="349">
        <f t="shared" ref="AZ294" si="2223">SUM(AT294+AV294+AX294)</f>
        <v>2.7689932800000001</v>
      </c>
      <c r="BA294" s="349">
        <f t="shared" ref="BA294" si="2224">SUM(AQ294+AY294)</f>
        <v>0.32699999999999996</v>
      </c>
      <c r="BB294" s="349">
        <f t="shared" ref="BB294" si="2225">SUM(AR294,AZ294)</f>
        <v>2.7689932800000001</v>
      </c>
    </row>
    <row r="295" spans="1:54" s="344" customFormat="1">
      <c r="A295" s="612">
        <v>227</v>
      </c>
      <c r="B295" s="557"/>
      <c r="C295" s="557"/>
      <c r="D295" s="557"/>
      <c r="E295" s="518" t="s">
        <v>1099</v>
      </c>
      <c r="F295" s="509" t="s">
        <v>1050</v>
      </c>
      <c r="G295" s="509" t="s">
        <v>1166</v>
      </c>
      <c r="H295" s="355" t="s">
        <v>378</v>
      </c>
      <c r="I295" s="554">
        <v>6.95</v>
      </c>
      <c r="J295" s="115"/>
      <c r="K295" s="554">
        <v>6.95</v>
      </c>
      <c r="L295" s="183"/>
      <c r="M295" s="554">
        <v>6.95</v>
      </c>
      <c r="N295" s="183"/>
      <c r="O295" s="554">
        <v>6.95</v>
      </c>
      <c r="P295" s="115"/>
      <c r="Q295" s="349">
        <f t="shared" si="2138"/>
        <v>0</v>
      </c>
      <c r="R295" s="575">
        <f t="shared" si="2139"/>
        <v>0</v>
      </c>
      <c r="S295" s="349"/>
      <c r="T295" s="349">
        <f t="shared" si="2140"/>
        <v>0</v>
      </c>
      <c r="U295" s="349"/>
      <c r="V295" s="350">
        <f t="shared" si="2141"/>
        <v>0</v>
      </c>
      <c r="W295" s="352"/>
      <c r="X295" s="353">
        <f t="shared" si="2142"/>
        <v>0</v>
      </c>
      <c r="Y295" s="351">
        <f t="shared" si="2143"/>
        <v>0</v>
      </c>
      <c r="Z295" s="350">
        <f t="shared" si="2144"/>
        <v>0</v>
      </c>
      <c r="AA295" s="352"/>
      <c r="AB295" s="353">
        <f>K295*AA295*$AB$2/1000</f>
        <v>0</v>
      </c>
      <c r="AC295" s="352"/>
      <c r="AD295" s="350">
        <f t="shared" si="2145"/>
        <v>0</v>
      </c>
      <c r="AE295" s="352"/>
      <c r="AF295" s="226">
        <f t="shared" si="2135"/>
        <v>0</v>
      </c>
      <c r="AG295" s="351">
        <f t="shared" ref="AG295" si="2226">SUM(AA295+AC295+AE295)</f>
        <v>0</v>
      </c>
      <c r="AH295" s="349">
        <f t="shared" si="2147"/>
        <v>0</v>
      </c>
      <c r="AI295" s="349">
        <f t="shared" si="2136"/>
        <v>0</v>
      </c>
      <c r="AJ295" s="350">
        <f t="shared" si="2148"/>
        <v>0</v>
      </c>
      <c r="AK295" s="352"/>
      <c r="AL295" s="350">
        <f t="shared" si="2149"/>
        <v>0</v>
      </c>
      <c r="AM295" s="354"/>
      <c r="AN295" s="350">
        <f t="shared" si="2150"/>
        <v>0</v>
      </c>
      <c r="AO295" s="352"/>
      <c r="AP295" s="353">
        <f t="shared" si="2137"/>
        <v>0</v>
      </c>
      <c r="AQ295" s="351">
        <f t="shared" si="2151"/>
        <v>0</v>
      </c>
      <c r="AR295" s="349">
        <f t="shared" si="2152"/>
        <v>0</v>
      </c>
      <c r="AS295" s="349"/>
      <c r="AT295" s="350">
        <f t="shared" si="2153"/>
        <v>0</v>
      </c>
      <c r="AU295" s="352"/>
      <c r="AV295" s="350">
        <f t="shared" si="2154"/>
        <v>0</v>
      </c>
      <c r="AW295" s="352"/>
      <c r="AX295" s="353">
        <f t="shared" si="2155"/>
        <v>0</v>
      </c>
      <c r="AY295" s="351">
        <f t="shared" si="2156"/>
        <v>0</v>
      </c>
      <c r="AZ295" s="349">
        <f t="shared" si="2157"/>
        <v>0</v>
      </c>
      <c r="BA295" s="349">
        <f t="shared" si="2158"/>
        <v>0</v>
      </c>
      <c r="BB295" s="349">
        <f t="shared" si="2159"/>
        <v>0</v>
      </c>
    </row>
    <row r="296" spans="1:54" s="344" customFormat="1">
      <c r="B296" s="557"/>
      <c r="C296" s="557"/>
      <c r="D296" s="557"/>
      <c r="E296" s="553" t="s">
        <v>1900</v>
      </c>
      <c r="F296" s="24" t="s">
        <v>1901</v>
      </c>
      <c r="G296" s="509" t="s">
        <v>1166</v>
      </c>
      <c r="H296" s="355" t="s">
        <v>378</v>
      </c>
      <c r="I296" s="554">
        <v>7.08</v>
      </c>
      <c r="J296" s="115"/>
      <c r="K296" s="554">
        <v>7.08</v>
      </c>
      <c r="L296" s="183"/>
      <c r="M296" s="554">
        <v>7.08</v>
      </c>
      <c r="N296" s="183"/>
      <c r="O296" s="554">
        <v>7.08</v>
      </c>
      <c r="P296" s="115"/>
      <c r="Q296" s="349">
        <f t="shared" ref="Q296:Q309" si="2227">SUM(AI296+BA296)</f>
        <v>13.116</v>
      </c>
      <c r="R296" s="417">
        <f t="shared" ref="R296:R309" si="2228">SUM(AJ296+BB296)</f>
        <v>121.6052371968</v>
      </c>
      <c r="S296" s="349"/>
      <c r="T296" s="349">
        <f>I296*S296*$T$2/1000</f>
        <v>0</v>
      </c>
      <c r="U296" s="349">
        <v>1.22</v>
      </c>
      <c r="V296" s="350">
        <f>I296*U296*$V$2/1000</f>
        <v>11.006202671999999</v>
      </c>
      <c r="W296" s="352"/>
      <c r="X296" s="353">
        <f>I296*W296*$X$2/1000</f>
        <v>0</v>
      </c>
      <c r="Y296" s="351">
        <f t="shared" ref="Y296" si="2229">SUM(S296+U296+W296)</f>
        <v>1.22</v>
      </c>
      <c r="Z296" s="350">
        <f t="shared" ref="Z296" si="2230">SUM(T296+V296+X296)</f>
        <v>11.006202671999999</v>
      </c>
      <c r="AA296" s="352"/>
      <c r="AB296" s="353">
        <f>K296*AA296*$AB$2/1000</f>
        <v>0</v>
      </c>
      <c r="AC296" s="352">
        <v>1.806</v>
      </c>
      <c r="AD296" s="350">
        <f>K296*AC296*$AD$2/1000</f>
        <v>16.968809743199998</v>
      </c>
      <c r="AE296" s="352">
        <v>2.016</v>
      </c>
      <c r="AF296" s="353">
        <f t="shared" ref="AF296" si="2231">K296*AE296*$AF$2/1000</f>
        <v>18.558546854399999</v>
      </c>
      <c r="AG296" s="351">
        <f t="shared" ref="AG296" si="2232">SUM(AA296+AC296+AE296)</f>
        <v>3.8220000000000001</v>
      </c>
      <c r="AH296" s="349">
        <f t="shared" ref="AH296" si="2233">SUM(AB296+AD296+AF296)</f>
        <v>35.527356597599997</v>
      </c>
      <c r="AI296" s="349">
        <f t="shared" ref="AI296" si="2234">SUM(Y296+AG296)</f>
        <v>5.0419999999999998</v>
      </c>
      <c r="AJ296" s="350">
        <f t="shared" ref="AJ296:AJ309" si="2235">SUM(Z296,AH296)</f>
        <v>46.533559269599998</v>
      </c>
      <c r="AK296" s="352">
        <v>3.024</v>
      </c>
      <c r="AL296" s="350">
        <f t="shared" ref="AL296" si="2236">M296*AK296*$AL$2/1000</f>
        <v>27.379647993599999</v>
      </c>
      <c r="AM296" s="354">
        <v>3.024</v>
      </c>
      <c r="AN296" s="350">
        <f t="shared" ref="AN296:AN309" si="2237">M296*AM296*$AN$2/1000</f>
        <v>28.320828076800002</v>
      </c>
      <c r="AO296" s="352"/>
      <c r="AP296" s="353">
        <f t="shared" ref="AP296" si="2238">M296*AO296*$AP$2/1000</f>
        <v>0</v>
      </c>
      <c r="AQ296" s="351">
        <f t="shared" ref="AQ296" si="2239">SUM(AK296+AM296+AO296)</f>
        <v>6.048</v>
      </c>
      <c r="AR296" s="349">
        <f t="shared" ref="AR296" si="2240">SUM(AL296+AN296+AP296)</f>
        <v>55.700476070400001</v>
      </c>
      <c r="AS296" s="349">
        <v>2.016</v>
      </c>
      <c r="AT296" s="350">
        <f t="shared" ref="AT296:AT309" si="2241">O296*AS296*$AT$2/1000</f>
        <v>19.279062028799999</v>
      </c>
      <c r="AU296" s="352">
        <v>0.01</v>
      </c>
      <c r="AV296" s="350">
        <f t="shared" ref="AV296:AV309" si="2242">O296*AU296*$AV$2/1000</f>
        <v>9.2139828000000007E-2</v>
      </c>
      <c r="AW296" s="352"/>
      <c r="AX296" s="353">
        <f t="shared" si="2133"/>
        <v>0</v>
      </c>
      <c r="AY296" s="351">
        <f>SUM(AS296+AU296+AW296)</f>
        <v>2.0259999999999998</v>
      </c>
      <c r="AZ296" s="349">
        <f t="shared" ref="AZ296" si="2243">SUM(AT296+AV296+AX296)</f>
        <v>19.371201856799999</v>
      </c>
      <c r="BA296" s="349">
        <f t="shared" ref="BA296:BA309" si="2244">SUM(AQ296+AY296)</f>
        <v>8.0739999999999998</v>
      </c>
      <c r="BB296" s="349">
        <f t="shared" ref="BB296:BB309" si="2245">SUM(AR296,AZ296)</f>
        <v>75.0716779272</v>
      </c>
    </row>
    <row r="297" spans="1:54" s="301" customFormat="1">
      <c r="A297" s="612">
        <v>229</v>
      </c>
      <c r="B297" s="346"/>
      <c r="C297" s="346"/>
      <c r="D297" s="346"/>
      <c r="E297" s="71" t="s">
        <v>918</v>
      </c>
      <c r="F297" s="503" t="s">
        <v>1208</v>
      </c>
      <c r="G297" s="503" t="s">
        <v>1170</v>
      </c>
      <c r="H297" s="355" t="s">
        <v>378</v>
      </c>
      <c r="I297" s="554">
        <v>30.98</v>
      </c>
      <c r="J297" s="183"/>
      <c r="K297" s="554">
        <v>30.98</v>
      </c>
      <c r="L297" s="183"/>
      <c r="M297" s="554">
        <v>30.98</v>
      </c>
      <c r="N297" s="183"/>
      <c r="O297" s="554">
        <v>30.98</v>
      </c>
      <c r="P297" s="183"/>
      <c r="Q297" s="349">
        <f t="shared" si="2227"/>
        <v>7.8239999999999998</v>
      </c>
      <c r="R297" s="417">
        <f t="shared" si="2228"/>
        <v>312.21741091319996</v>
      </c>
      <c r="S297" s="349">
        <v>2.5219999999999998</v>
      </c>
      <c r="T297" s="349">
        <f>I297*S297*$T$2/1000</f>
        <v>97.327702976399991</v>
      </c>
      <c r="U297" s="349">
        <v>1.27</v>
      </c>
      <c r="V297" s="349">
        <f>I297*U297*$V$2/1000</f>
        <v>50.133676211999997</v>
      </c>
      <c r="W297" s="349">
        <v>1.1519999999999999</v>
      </c>
      <c r="X297" s="349">
        <f t="shared" si="1553"/>
        <v>46.518061132799993</v>
      </c>
      <c r="Y297" s="349">
        <f t="shared" ref="Y297:Y298" si="2246">SUM(S297+U297+W297)</f>
        <v>4.944</v>
      </c>
      <c r="Z297" s="349">
        <f t="shared" ref="Z297:Z309" si="2247">SUM(T297+V297+X297)</f>
        <v>193.97944032119997</v>
      </c>
      <c r="AA297" s="349">
        <v>1.44</v>
      </c>
      <c r="AB297" s="349">
        <f t="shared" ref="AB297:AB302" si="2248">K297*AA297*$AB$2/1000</f>
        <v>59.034893183999991</v>
      </c>
      <c r="AC297" s="349">
        <v>1.44</v>
      </c>
      <c r="AD297" s="349">
        <f>K297*AC297*$AD$2/1000</f>
        <v>59.203077407999992</v>
      </c>
      <c r="AE297" s="349"/>
      <c r="AF297" s="109">
        <f t="shared" ref="AF297:AF298" si="2249">K297*AE297*$AF$2/1000</f>
        <v>0</v>
      </c>
      <c r="AG297" s="349">
        <f t="shared" ref="AG297:AG309" si="2250">SUM(AA297+AC297+AE297)</f>
        <v>2.88</v>
      </c>
      <c r="AH297" s="349">
        <f t="shared" ref="AH297:AH309" si="2251">SUM(AB297+AD297+AF297)</f>
        <v>118.23797059199998</v>
      </c>
      <c r="AI297" s="349">
        <f>SUM(Y297+AG297)</f>
        <v>7.8239999999999998</v>
      </c>
      <c r="AJ297" s="349">
        <f>SUM(Z297,AH297)</f>
        <v>312.21741091319996</v>
      </c>
      <c r="AK297" s="349"/>
      <c r="AL297" s="349">
        <f>M297*AK297*$AL$2/1000</f>
        <v>0</v>
      </c>
      <c r="AM297" s="349"/>
      <c r="AN297" s="349">
        <f>M297*AM297*$AN$2/1000</f>
        <v>0</v>
      </c>
      <c r="AO297" s="349"/>
      <c r="AP297" s="349">
        <f>M297*AO297*$AP$2/1000</f>
        <v>0</v>
      </c>
      <c r="AQ297" s="349">
        <f t="shared" ref="AQ297:AQ309" si="2252">SUM(AK297+AM297+AO297)</f>
        <v>0</v>
      </c>
      <c r="AR297" s="349">
        <f t="shared" ref="AR297:AR309" si="2253">SUM(AL297+AN297+AP297)</f>
        <v>0</v>
      </c>
      <c r="AS297" s="349"/>
      <c r="AT297" s="349">
        <f t="shared" si="2241"/>
        <v>0</v>
      </c>
      <c r="AU297" s="349"/>
      <c r="AV297" s="349">
        <f>O297*AU297*$AV$2/1000</f>
        <v>0</v>
      </c>
      <c r="AW297" s="349"/>
      <c r="AX297" s="349">
        <f>O297*AW297*$AX$2/1000</f>
        <v>0</v>
      </c>
      <c r="AY297" s="349">
        <f t="shared" ref="AY297:AY309" si="2254">SUM(AS297+AU297+AW297)</f>
        <v>0</v>
      </c>
      <c r="AZ297" s="349">
        <f t="shared" ref="AZ297:AZ309" si="2255">SUM(AT297+AV297+AX297)</f>
        <v>0</v>
      </c>
      <c r="BA297" s="349">
        <f>SUM(AQ297+AY297)</f>
        <v>0</v>
      </c>
      <c r="BB297" s="349">
        <f>SUM(AR297,AZ297)</f>
        <v>0</v>
      </c>
    </row>
    <row r="298" spans="1:54" s="344" customFormat="1">
      <c r="A298" s="612">
        <v>230</v>
      </c>
      <c r="B298" s="346"/>
      <c r="C298" s="346"/>
      <c r="D298" s="346"/>
      <c r="E298" s="21" t="s">
        <v>993</v>
      </c>
      <c r="F298" s="530" t="s">
        <v>1209</v>
      </c>
      <c r="G298" s="530" t="s">
        <v>1169</v>
      </c>
      <c r="H298" s="355" t="s">
        <v>378</v>
      </c>
      <c r="I298" s="554">
        <v>31</v>
      </c>
      <c r="J298" s="115"/>
      <c r="K298" s="554">
        <v>31</v>
      </c>
      <c r="L298" s="183"/>
      <c r="M298" s="554">
        <v>31</v>
      </c>
      <c r="N298" s="183"/>
      <c r="O298" s="554">
        <v>31</v>
      </c>
      <c r="P298" s="115"/>
      <c r="Q298" s="349">
        <f t="shared" si="2227"/>
        <v>0</v>
      </c>
      <c r="R298" s="417">
        <f t="shared" si="2228"/>
        <v>0</v>
      </c>
      <c r="S298" s="349"/>
      <c r="T298" s="349">
        <f t="shared" ref="T298" si="2256">I298*S298*$T$2/1000</f>
        <v>0</v>
      </c>
      <c r="U298" s="349"/>
      <c r="V298" s="350">
        <f t="shared" ref="V298" si="2257">I298*U298*$V$2/1000</f>
        <v>0</v>
      </c>
      <c r="W298" s="352"/>
      <c r="X298" s="353">
        <f t="shared" si="1553"/>
        <v>0</v>
      </c>
      <c r="Y298" s="351">
        <f t="shared" si="2246"/>
        <v>0</v>
      </c>
      <c r="Z298" s="350">
        <f t="shared" si="2247"/>
        <v>0</v>
      </c>
      <c r="AA298" s="352"/>
      <c r="AB298" s="353">
        <f t="shared" si="2248"/>
        <v>0</v>
      </c>
      <c r="AC298" s="352"/>
      <c r="AD298" s="350">
        <f t="shared" ref="AD298" si="2258">K298*AC298*$AD$2/1000</f>
        <v>0</v>
      </c>
      <c r="AE298" s="352"/>
      <c r="AF298" s="226">
        <f t="shared" si="2249"/>
        <v>0</v>
      </c>
      <c r="AG298" s="351">
        <f t="shared" si="2250"/>
        <v>0</v>
      </c>
      <c r="AH298" s="349">
        <f t="shared" si="2251"/>
        <v>0</v>
      </c>
      <c r="AI298" s="349">
        <f t="shared" ref="AI298" si="2259">SUM(Y298+AG298)</f>
        <v>0</v>
      </c>
      <c r="AJ298" s="350">
        <f t="shared" ref="AJ298" si="2260">SUM(Z298,AH298)</f>
        <v>0</v>
      </c>
      <c r="AK298" s="352"/>
      <c r="AL298" s="350">
        <f t="shared" ref="AL298" si="2261">M298*AK298*$AL$2/1000</f>
        <v>0</v>
      </c>
      <c r="AM298" s="354"/>
      <c r="AN298" s="350">
        <f t="shared" ref="AN298" si="2262">M298*AM298*$AN$2/1000</f>
        <v>0</v>
      </c>
      <c r="AO298" s="352"/>
      <c r="AP298" s="353">
        <f t="shared" ref="AP298" si="2263">M298*AO298*$AP$2/1000</f>
        <v>0</v>
      </c>
      <c r="AQ298" s="351">
        <f t="shared" si="2252"/>
        <v>0</v>
      </c>
      <c r="AR298" s="349">
        <f t="shared" si="2253"/>
        <v>0</v>
      </c>
      <c r="AS298" s="349"/>
      <c r="AT298" s="350">
        <f t="shared" si="2241"/>
        <v>0</v>
      </c>
      <c r="AU298" s="352"/>
      <c r="AV298" s="350">
        <f t="shared" ref="AV298" si="2264">O298*AU298*$AV$2/1000</f>
        <v>0</v>
      </c>
      <c r="AW298" s="352"/>
      <c r="AX298" s="353">
        <f t="shared" ref="AX298" si="2265">O298*AW298*$AX$2/1000</f>
        <v>0</v>
      </c>
      <c r="AY298" s="351">
        <f t="shared" si="2254"/>
        <v>0</v>
      </c>
      <c r="AZ298" s="349">
        <f t="shared" si="2255"/>
        <v>0</v>
      </c>
      <c r="BA298" s="349">
        <f t="shared" ref="BA298" si="2266">SUM(AQ298+AY298)</f>
        <v>0</v>
      </c>
      <c r="BB298" s="349">
        <f t="shared" ref="BB298" si="2267">SUM(AR298,AZ298)</f>
        <v>0</v>
      </c>
    </row>
    <row r="299" spans="1:54" s="301" customFormat="1">
      <c r="A299" s="612">
        <v>231</v>
      </c>
      <c r="B299" s="346"/>
      <c r="C299" s="346"/>
      <c r="D299" s="346"/>
      <c r="E299" s="553" t="s">
        <v>953</v>
      </c>
      <c r="F299" s="530" t="s">
        <v>1210</v>
      </c>
      <c r="G299" s="530" t="s">
        <v>1169</v>
      </c>
      <c r="H299" s="355" t="s">
        <v>378</v>
      </c>
      <c r="I299" s="554">
        <v>29.95</v>
      </c>
      <c r="J299" s="183"/>
      <c r="K299" s="554">
        <v>29.95</v>
      </c>
      <c r="L299" s="183"/>
      <c r="M299" s="554">
        <v>29.95</v>
      </c>
      <c r="N299" s="183"/>
      <c r="O299" s="554">
        <v>29.95</v>
      </c>
      <c r="P299" s="183"/>
      <c r="Q299" s="349">
        <f t="shared" ref="Q299:Q304" si="2268">SUM(AI299+BA299)</f>
        <v>0.4</v>
      </c>
      <c r="R299" s="417">
        <f t="shared" ref="R299:R304" si="2269">SUM(AJ299+BB299)</f>
        <v>15.008813549999999</v>
      </c>
      <c r="S299" s="349">
        <v>0.3</v>
      </c>
      <c r="T299" s="349">
        <f>I299*S299*$T$2/1000</f>
        <v>11.192524649999999</v>
      </c>
      <c r="U299" s="349">
        <v>0.1</v>
      </c>
      <c r="V299" s="349">
        <f>I299*U299*$V$2/1000</f>
        <v>3.8162889</v>
      </c>
      <c r="W299" s="349"/>
      <c r="X299" s="349">
        <f t="shared" ref="X299:X304" si="2270">I299*W299*$X$2/1000</f>
        <v>0</v>
      </c>
      <c r="Y299" s="349">
        <f t="shared" ref="Y299:Y304" si="2271">SUM(S299+U299+W299)</f>
        <v>0.4</v>
      </c>
      <c r="Z299" s="349">
        <f t="shared" ref="Z299:Z304" si="2272">SUM(T299+V299+X299)</f>
        <v>15.008813549999999</v>
      </c>
      <c r="AA299" s="349"/>
      <c r="AB299" s="349">
        <f t="shared" si="2248"/>
        <v>0</v>
      </c>
      <c r="AC299" s="349"/>
      <c r="AD299" s="349">
        <f>K299*AC299*$AD$2/1000</f>
        <v>0</v>
      </c>
      <c r="AE299" s="349"/>
      <c r="AF299" s="109">
        <f t="shared" ref="AF299:AF304" si="2273">K299*AE299*$AF$2/1000</f>
        <v>0</v>
      </c>
      <c r="AG299" s="349">
        <f t="shared" ref="AG299:AG304" si="2274">SUM(AA299+AC299+AE299)</f>
        <v>0</v>
      </c>
      <c r="AH299" s="349">
        <f t="shared" ref="AH299:AH304" si="2275">SUM(AB299+AD299+AF299)</f>
        <v>0</v>
      </c>
      <c r="AI299" s="349">
        <f>SUM(Y299+AG299)</f>
        <v>0.4</v>
      </c>
      <c r="AJ299" s="349">
        <f>SUM(Z299,AH299)</f>
        <v>15.008813549999999</v>
      </c>
      <c r="AK299" s="349"/>
      <c r="AL299" s="349">
        <f>M299*AK299*$AL$2/1000</f>
        <v>0</v>
      </c>
      <c r="AM299" s="349"/>
      <c r="AN299" s="349">
        <f>M299*AM299*$AN$2/1000</f>
        <v>0</v>
      </c>
      <c r="AO299" s="349"/>
      <c r="AP299" s="349">
        <f>M299*AO299*$AP$2/1000</f>
        <v>0</v>
      </c>
      <c r="AQ299" s="349">
        <f t="shared" ref="AQ299:AQ304" si="2276">SUM(AK299+AM299+AO299)</f>
        <v>0</v>
      </c>
      <c r="AR299" s="349">
        <f t="shared" ref="AR299:AR304" si="2277">SUM(AL299+AN299+AP299)</f>
        <v>0</v>
      </c>
      <c r="AS299" s="349"/>
      <c r="AT299" s="349">
        <f t="shared" ref="AT299:AT304" si="2278">O299*AS299*$AT$2/1000</f>
        <v>0</v>
      </c>
      <c r="AU299" s="349"/>
      <c r="AV299" s="349">
        <f>O299*AU299*$AV$2/1000</f>
        <v>0</v>
      </c>
      <c r="AW299" s="349"/>
      <c r="AX299" s="349">
        <f>O299*AW299*$AX$2/1000</f>
        <v>0</v>
      </c>
      <c r="AY299" s="349">
        <f t="shared" ref="AY299:AY304" si="2279">SUM(AS299+AU299+AW299)</f>
        <v>0</v>
      </c>
      <c r="AZ299" s="349">
        <f t="shared" ref="AZ299:AZ304" si="2280">SUM(AT299+AV299+AX299)</f>
        <v>0</v>
      </c>
      <c r="BA299" s="349">
        <f>SUM(AQ299+AY299)</f>
        <v>0</v>
      </c>
      <c r="BB299" s="349">
        <f>SUM(AR299,AZ299)</f>
        <v>0</v>
      </c>
    </row>
    <row r="300" spans="1:54" s="344" customFormat="1">
      <c r="A300" s="612">
        <v>232</v>
      </c>
      <c r="B300" s="346"/>
      <c r="C300" s="346"/>
      <c r="D300" s="346"/>
      <c r="E300" s="21" t="s">
        <v>994</v>
      </c>
      <c r="F300" s="530" t="s">
        <v>1211</v>
      </c>
      <c r="G300" s="530" t="s">
        <v>1169</v>
      </c>
      <c r="H300" s="355" t="s">
        <v>378</v>
      </c>
      <c r="I300" s="554">
        <v>30.14</v>
      </c>
      <c r="J300" s="115"/>
      <c r="K300" s="554">
        <v>30.14</v>
      </c>
      <c r="L300" s="183"/>
      <c r="M300" s="554">
        <v>30.14</v>
      </c>
      <c r="N300" s="183"/>
      <c r="O300" s="554">
        <v>30.14</v>
      </c>
      <c r="P300" s="115"/>
      <c r="Q300" s="349">
        <f t="shared" si="2268"/>
        <v>0.36799999999999999</v>
      </c>
      <c r="R300" s="417">
        <f t="shared" si="2269"/>
        <v>13.902584968800001</v>
      </c>
      <c r="S300" s="349">
        <v>0.26800000000000002</v>
      </c>
      <c r="T300" s="349">
        <f t="shared" ref="T300" si="2281">I300*S300*$T$2/1000</f>
        <v>10.0620858888</v>
      </c>
      <c r="U300" s="349">
        <v>0.1</v>
      </c>
      <c r="V300" s="350">
        <f t="shared" ref="V300" si="2282">I300*U300*$V$2/1000</f>
        <v>3.8404990800000003</v>
      </c>
      <c r="W300" s="352"/>
      <c r="X300" s="353">
        <f t="shared" si="2270"/>
        <v>0</v>
      </c>
      <c r="Y300" s="351">
        <f t="shared" si="2271"/>
        <v>0.36799999999999999</v>
      </c>
      <c r="Z300" s="350">
        <f t="shared" si="2272"/>
        <v>13.902584968800001</v>
      </c>
      <c r="AA300" s="352"/>
      <c r="AB300" s="353">
        <f t="shared" si="2248"/>
        <v>0</v>
      </c>
      <c r="AC300" s="352"/>
      <c r="AD300" s="350">
        <f t="shared" ref="AD300" si="2283">K300*AC300*$AD$2/1000</f>
        <v>0</v>
      </c>
      <c r="AE300" s="352"/>
      <c r="AF300" s="226">
        <f t="shared" si="2273"/>
        <v>0</v>
      </c>
      <c r="AG300" s="351">
        <f t="shared" si="2274"/>
        <v>0</v>
      </c>
      <c r="AH300" s="349">
        <f t="shared" si="2275"/>
        <v>0</v>
      </c>
      <c r="AI300" s="349">
        <f t="shared" ref="AI300" si="2284">SUM(Y300+AG300)</f>
        <v>0.36799999999999999</v>
      </c>
      <c r="AJ300" s="350">
        <f t="shared" ref="AJ300" si="2285">SUM(Z300,AH300)</f>
        <v>13.902584968800001</v>
      </c>
      <c r="AK300" s="352"/>
      <c r="AL300" s="350">
        <f t="shared" ref="AL300" si="2286">M300*AK300*$AL$2/1000</f>
        <v>0</v>
      </c>
      <c r="AM300" s="354"/>
      <c r="AN300" s="350">
        <f t="shared" ref="AN300" si="2287">M300*AM300*$AN$2/1000</f>
        <v>0</v>
      </c>
      <c r="AO300" s="352"/>
      <c r="AP300" s="353">
        <f t="shared" ref="AP300" si="2288">M300*AO300*$AP$2/1000</f>
        <v>0</v>
      </c>
      <c r="AQ300" s="351">
        <f t="shared" si="2276"/>
        <v>0</v>
      </c>
      <c r="AR300" s="349">
        <f t="shared" si="2277"/>
        <v>0</v>
      </c>
      <c r="AS300" s="349"/>
      <c r="AT300" s="350">
        <f t="shared" si="2278"/>
        <v>0</v>
      </c>
      <c r="AU300" s="352"/>
      <c r="AV300" s="350">
        <f t="shared" ref="AV300" si="2289">O300*AU300*$AV$2/1000</f>
        <v>0</v>
      </c>
      <c r="AW300" s="352"/>
      <c r="AX300" s="353">
        <f t="shared" ref="AX300" si="2290">O300*AW300*$AX$2/1000</f>
        <v>0</v>
      </c>
      <c r="AY300" s="351">
        <f t="shared" si="2279"/>
        <v>0</v>
      </c>
      <c r="AZ300" s="349">
        <f t="shared" si="2280"/>
        <v>0</v>
      </c>
      <c r="BA300" s="349">
        <f t="shared" ref="BA300" si="2291">SUM(AQ300+AY300)</f>
        <v>0</v>
      </c>
      <c r="BB300" s="349">
        <f t="shared" ref="BB300" si="2292">SUM(AR300,AZ300)</f>
        <v>0</v>
      </c>
    </row>
    <row r="301" spans="1:54" s="344" customFormat="1">
      <c r="A301" s="612">
        <v>233</v>
      </c>
      <c r="B301" s="346"/>
      <c r="C301" s="346"/>
      <c r="D301" s="346"/>
      <c r="E301" s="21" t="s">
        <v>995</v>
      </c>
      <c r="F301" s="530" t="s">
        <v>1212</v>
      </c>
      <c r="G301" s="530" t="s">
        <v>1169</v>
      </c>
      <c r="H301" s="355" t="s">
        <v>378</v>
      </c>
      <c r="I301" s="554">
        <v>30.54</v>
      </c>
      <c r="J301" s="115"/>
      <c r="K301" s="554">
        <v>30.54</v>
      </c>
      <c r="L301" s="183"/>
      <c r="M301" s="554">
        <v>30.54</v>
      </c>
      <c r="N301" s="183"/>
      <c r="O301" s="554">
        <v>30.54</v>
      </c>
      <c r="P301" s="115"/>
      <c r="Q301" s="349">
        <f t="shared" ref="Q301" si="2293">SUM(AI301+BA301)</f>
        <v>0.14299999999999999</v>
      </c>
      <c r="R301" s="417">
        <f t="shared" ref="R301" si="2294">SUM(AJ301+BB301)</f>
        <v>5.6783904605999993</v>
      </c>
      <c r="S301" s="349"/>
      <c r="T301" s="349">
        <f t="shared" ref="T301" si="2295">I301*S301*$T$2/1000</f>
        <v>0</v>
      </c>
      <c r="U301" s="349"/>
      <c r="V301" s="350">
        <f t="shared" ref="V301" si="2296">I301*U301*$V$2/1000</f>
        <v>0</v>
      </c>
      <c r="W301" s="352"/>
      <c r="X301" s="353">
        <f t="shared" ref="X301" si="2297">I301*W301*$X$2/1000</f>
        <v>0</v>
      </c>
      <c r="Y301" s="351">
        <f t="shared" ref="Y301" si="2298">SUM(S301+U301+W301)</f>
        <v>0</v>
      </c>
      <c r="Z301" s="350">
        <f t="shared" ref="Z301" si="2299">SUM(T301+V301+X301)</f>
        <v>0</v>
      </c>
      <c r="AA301" s="352"/>
      <c r="AB301" s="353">
        <f t="shared" si="2248"/>
        <v>0</v>
      </c>
      <c r="AC301" s="352"/>
      <c r="AD301" s="350">
        <f t="shared" ref="AD301" si="2300">K301*AC301*$AD$2/1000</f>
        <v>0</v>
      </c>
      <c r="AE301" s="352">
        <v>0.14299999999999999</v>
      </c>
      <c r="AF301" s="226">
        <f t="shared" ref="AF301" si="2301">K301*AE301*$AF$2/1000</f>
        <v>5.6783904605999993</v>
      </c>
      <c r="AG301" s="351">
        <f t="shared" ref="AG301" si="2302">SUM(AA301+AC301+AE301)</f>
        <v>0.14299999999999999</v>
      </c>
      <c r="AH301" s="349">
        <f t="shared" ref="AH301" si="2303">SUM(AB301+AD301+AF301)</f>
        <v>5.6783904605999993</v>
      </c>
      <c r="AI301" s="349">
        <f t="shared" ref="AI301" si="2304">SUM(Y301+AG301)</f>
        <v>0.14299999999999999</v>
      </c>
      <c r="AJ301" s="350">
        <f t="shared" ref="AJ301" si="2305">SUM(Z301,AH301)</f>
        <v>5.6783904605999993</v>
      </c>
      <c r="AK301" s="352"/>
      <c r="AL301" s="350">
        <f t="shared" ref="AL301" si="2306">M301*AK301*$AL$2/1000</f>
        <v>0</v>
      </c>
      <c r="AM301" s="354"/>
      <c r="AN301" s="350">
        <f t="shared" ref="AN301" si="2307">M301*AM301*$AN$2/1000</f>
        <v>0</v>
      </c>
      <c r="AO301" s="352"/>
      <c r="AP301" s="353">
        <f t="shared" ref="AP301" si="2308">M301*AO301*$AP$2/1000</f>
        <v>0</v>
      </c>
      <c r="AQ301" s="351">
        <f t="shared" ref="AQ301" si="2309">SUM(AK301+AM301+AO301)</f>
        <v>0</v>
      </c>
      <c r="AR301" s="349">
        <f t="shared" ref="AR301" si="2310">SUM(AL301+AN301+AP301)</f>
        <v>0</v>
      </c>
      <c r="AS301" s="349"/>
      <c r="AT301" s="350">
        <f t="shared" ref="AT301" si="2311">O301*AS301*$AT$2/1000</f>
        <v>0</v>
      </c>
      <c r="AU301" s="352"/>
      <c r="AV301" s="350">
        <f t="shared" ref="AV301" si="2312">O301*AU301*$AV$2/1000</f>
        <v>0</v>
      </c>
      <c r="AW301" s="352"/>
      <c r="AX301" s="353">
        <f t="shared" ref="AX301" si="2313">O301*AW301*$AX$2/1000</f>
        <v>0</v>
      </c>
      <c r="AY301" s="351">
        <f t="shared" ref="AY301" si="2314">SUM(AS301+AU301+AW301)</f>
        <v>0</v>
      </c>
      <c r="AZ301" s="349">
        <f t="shared" ref="AZ301" si="2315">SUM(AT301+AV301+AX301)</f>
        <v>0</v>
      </c>
      <c r="BA301" s="349">
        <f t="shared" ref="BA301" si="2316">SUM(AQ301+AY301)</f>
        <v>0</v>
      </c>
      <c r="BB301" s="349">
        <f t="shared" ref="BB301" si="2317">SUM(AR301,AZ301)</f>
        <v>0</v>
      </c>
    </row>
    <row r="302" spans="1:54" s="344" customFormat="1">
      <c r="A302" s="612">
        <v>234</v>
      </c>
      <c r="B302" s="346"/>
      <c r="C302" s="346"/>
      <c r="D302" s="346"/>
      <c r="E302" s="21" t="s">
        <v>996</v>
      </c>
      <c r="F302" s="530" t="s">
        <v>1213</v>
      </c>
      <c r="G302" s="530" t="s">
        <v>1169</v>
      </c>
      <c r="H302" s="355" t="s">
        <v>378</v>
      </c>
      <c r="I302" s="554">
        <v>30.26</v>
      </c>
      <c r="J302" s="115"/>
      <c r="K302" s="554">
        <v>30.26</v>
      </c>
      <c r="L302" s="183"/>
      <c r="M302" s="554">
        <v>30.26</v>
      </c>
      <c r="N302" s="183"/>
      <c r="O302" s="554">
        <v>30.26</v>
      </c>
      <c r="P302" s="115"/>
      <c r="Q302" s="349">
        <f t="shared" si="2268"/>
        <v>0</v>
      </c>
      <c r="R302" s="417">
        <f t="shared" si="2269"/>
        <v>0</v>
      </c>
      <c r="S302" s="349"/>
      <c r="T302" s="349">
        <f t="shared" ref="T302:T304" si="2318">I302*S302*$T$2/1000</f>
        <v>0</v>
      </c>
      <c r="U302" s="349"/>
      <c r="V302" s="350">
        <f t="shared" ref="V302:V304" si="2319">I302*U302*$V$2/1000</f>
        <v>0</v>
      </c>
      <c r="W302" s="352"/>
      <c r="X302" s="353">
        <f t="shared" si="2270"/>
        <v>0</v>
      </c>
      <c r="Y302" s="351">
        <f t="shared" si="2271"/>
        <v>0</v>
      </c>
      <c r="Z302" s="350">
        <f t="shared" si="2272"/>
        <v>0</v>
      </c>
      <c r="AA302" s="352"/>
      <c r="AB302" s="353">
        <f t="shared" si="2248"/>
        <v>0</v>
      </c>
      <c r="AC302" s="352"/>
      <c r="AD302" s="350">
        <f t="shared" ref="AD302:AD304" si="2320">K302*AC302*$AD$2/1000</f>
        <v>0</v>
      </c>
      <c r="AE302" s="352"/>
      <c r="AF302" s="226">
        <f t="shared" si="2273"/>
        <v>0</v>
      </c>
      <c r="AG302" s="351">
        <f t="shared" si="2274"/>
        <v>0</v>
      </c>
      <c r="AH302" s="349">
        <f t="shared" si="2275"/>
        <v>0</v>
      </c>
      <c r="AI302" s="349">
        <f t="shared" ref="AI302:AI304" si="2321">SUM(Y302+AG302)</f>
        <v>0</v>
      </c>
      <c r="AJ302" s="350">
        <f t="shared" ref="AJ302:AJ304" si="2322">SUM(Z302,AH302)</f>
        <v>0</v>
      </c>
      <c r="AK302" s="352"/>
      <c r="AL302" s="350">
        <f t="shared" ref="AL302:AL304" si="2323">M302*AK302*$AL$2/1000</f>
        <v>0</v>
      </c>
      <c r="AM302" s="354"/>
      <c r="AN302" s="350">
        <f t="shared" ref="AN302:AN304" si="2324">M302*AM302*$AN$2/1000</f>
        <v>0</v>
      </c>
      <c r="AO302" s="352"/>
      <c r="AP302" s="353">
        <f t="shared" ref="AP302:AP304" si="2325">M302*AO302*$AP$2/1000</f>
        <v>0</v>
      </c>
      <c r="AQ302" s="351">
        <f t="shared" si="2276"/>
        <v>0</v>
      </c>
      <c r="AR302" s="349">
        <f t="shared" si="2277"/>
        <v>0</v>
      </c>
      <c r="AS302" s="349"/>
      <c r="AT302" s="350">
        <f t="shared" si="2278"/>
        <v>0</v>
      </c>
      <c r="AU302" s="352"/>
      <c r="AV302" s="350">
        <f t="shared" ref="AV302" si="2326">O302*AU302*$AV$2/1000</f>
        <v>0</v>
      </c>
      <c r="AW302" s="352"/>
      <c r="AX302" s="353">
        <f t="shared" ref="AX302:AX304" si="2327">O302*AW302*$AX$2/1000</f>
        <v>0</v>
      </c>
      <c r="AY302" s="351">
        <f t="shared" si="2279"/>
        <v>0</v>
      </c>
      <c r="AZ302" s="349">
        <f t="shared" si="2280"/>
        <v>0</v>
      </c>
      <c r="BA302" s="349">
        <f t="shared" ref="BA302:BA304" si="2328">SUM(AQ302+AY302)</f>
        <v>0</v>
      </c>
      <c r="BB302" s="349">
        <f t="shared" ref="BB302:BB304" si="2329">SUM(AR302,AZ302)</f>
        <v>0</v>
      </c>
    </row>
    <row r="303" spans="1:54" s="344" customFormat="1">
      <c r="A303" s="612">
        <v>235</v>
      </c>
      <c r="B303" s="557"/>
      <c r="C303" s="557"/>
      <c r="D303" s="557"/>
      <c r="E303" s="518" t="s">
        <v>1060</v>
      </c>
      <c r="F303" s="509" t="s">
        <v>1214</v>
      </c>
      <c r="G303" s="509" t="s">
        <v>1169</v>
      </c>
      <c r="H303" s="355" t="s">
        <v>378</v>
      </c>
      <c r="I303" s="554">
        <v>30.4</v>
      </c>
      <c r="J303" s="115"/>
      <c r="K303" s="554">
        <v>30.4</v>
      </c>
      <c r="L303" s="183"/>
      <c r="M303" s="554">
        <v>30.4</v>
      </c>
      <c r="N303" s="183"/>
      <c r="O303" s="554">
        <v>30.4</v>
      </c>
      <c r="P303" s="115"/>
      <c r="Q303" s="349">
        <f t="shared" ref="Q303" si="2330">SUM(AI303+BA303)</f>
        <v>0</v>
      </c>
      <c r="R303" s="417">
        <f t="shared" ref="R303" si="2331">SUM(AJ303+BB303)</f>
        <v>0</v>
      </c>
      <c r="S303" s="349"/>
      <c r="T303" s="349">
        <f t="shared" ref="T303" si="2332">I303*S303*$T$2/1000</f>
        <v>0</v>
      </c>
      <c r="U303" s="349"/>
      <c r="V303" s="350">
        <f t="shared" ref="V303" si="2333">I303*U303*$V$2/1000</f>
        <v>0</v>
      </c>
      <c r="W303" s="352"/>
      <c r="X303" s="353">
        <f t="shared" ref="X303" si="2334">I303*W303*$X$2/1000</f>
        <v>0</v>
      </c>
      <c r="Y303" s="351">
        <f t="shared" ref="Y303" si="2335">SUM(S303+U303+W303)</f>
        <v>0</v>
      </c>
      <c r="Z303" s="350">
        <f t="shared" ref="Z303" si="2336">SUM(T303+V303+X303)</f>
        <v>0</v>
      </c>
      <c r="AA303" s="352"/>
      <c r="AB303" s="353">
        <f>K303*AA303*$AB$2/1000</f>
        <v>0</v>
      </c>
      <c r="AC303" s="352"/>
      <c r="AD303" s="350">
        <f t="shared" ref="AD303" si="2337">K303*AC303*$AD$2/1000</f>
        <v>0</v>
      </c>
      <c r="AE303" s="352"/>
      <c r="AF303" s="226">
        <f t="shared" ref="AF303" si="2338">K303*AE303*$AF$2/1000</f>
        <v>0</v>
      </c>
      <c r="AG303" s="351">
        <f t="shared" ref="AG303" si="2339">SUM(AA303+AC303+AE303)</f>
        <v>0</v>
      </c>
      <c r="AH303" s="349">
        <f t="shared" ref="AH303" si="2340">SUM(AB303+AD303+AF303)</f>
        <v>0</v>
      </c>
      <c r="AI303" s="349">
        <f t="shared" ref="AI303" si="2341">SUM(Y303+AG303)</f>
        <v>0</v>
      </c>
      <c r="AJ303" s="350">
        <f t="shared" ref="AJ303" si="2342">SUM(Z303,AH303)</f>
        <v>0</v>
      </c>
      <c r="AK303" s="352"/>
      <c r="AL303" s="350">
        <f t="shared" ref="AL303" si="2343">M303*AK303*$AL$2/1000</f>
        <v>0</v>
      </c>
      <c r="AM303" s="354"/>
      <c r="AN303" s="350">
        <f t="shared" ref="AN303" si="2344">M303*AM303*$AN$2/1000</f>
        <v>0</v>
      </c>
      <c r="AO303" s="352"/>
      <c r="AP303" s="353">
        <f t="shared" ref="AP303" si="2345">M303*AO303*$AP$2/1000</f>
        <v>0</v>
      </c>
      <c r="AQ303" s="351">
        <f t="shared" ref="AQ303" si="2346">SUM(AK303+AM303+AO303)</f>
        <v>0</v>
      </c>
      <c r="AR303" s="349">
        <f t="shared" ref="AR303" si="2347">SUM(AL303+AN303+AP303)</f>
        <v>0</v>
      </c>
      <c r="AS303" s="349"/>
      <c r="AT303" s="350">
        <f t="shared" ref="AT303" si="2348">O303*AS303*$AT$2/1000</f>
        <v>0</v>
      </c>
      <c r="AU303" s="352"/>
      <c r="AV303" s="350">
        <f>O303*AU303*$AV$2/1000</f>
        <v>0</v>
      </c>
      <c r="AW303" s="352"/>
      <c r="AX303" s="353">
        <f t="shared" ref="AX303" si="2349">O303*AW303*$AX$2/1000</f>
        <v>0</v>
      </c>
      <c r="AY303" s="351">
        <f t="shared" ref="AY303" si="2350">SUM(AS303+AU303+AW303)</f>
        <v>0</v>
      </c>
      <c r="AZ303" s="349">
        <f t="shared" ref="AZ303" si="2351">SUM(AT303+AV303+AX303)</f>
        <v>0</v>
      </c>
      <c r="BA303" s="349">
        <f t="shared" ref="BA303" si="2352">SUM(AQ303+AY303)</f>
        <v>0</v>
      </c>
      <c r="BB303" s="349">
        <f t="shared" ref="BB303" si="2353">SUM(AR303,AZ303)</f>
        <v>0</v>
      </c>
    </row>
    <row r="304" spans="1:54" s="344" customFormat="1">
      <c r="A304" s="612">
        <v>236</v>
      </c>
      <c r="B304" s="557"/>
      <c r="C304" s="557"/>
      <c r="D304" s="557"/>
      <c r="E304" s="518" t="s">
        <v>1147</v>
      </c>
      <c r="F304" s="509" t="s">
        <v>1215</v>
      </c>
      <c r="G304" s="509" t="s">
        <v>1169</v>
      </c>
      <c r="H304" s="355" t="s">
        <v>378</v>
      </c>
      <c r="I304" s="554">
        <v>31.3</v>
      </c>
      <c r="J304" s="115"/>
      <c r="K304" s="554">
        <v>31.3</v>
      </c>
      <c r="L304" s="183"/>
      <c r="M304" s="554">
        <v>31.3</v>
      </c>
      <c r="N304" s="183"/>
      <c r="O304" s="554">
        <v>31.3</v>
      </c>
      <c r="P304" s="115"/>
      <c r="Q304" s="349">
        <f t="shared" si="2268"/>
        <v>0</v>
      </c>
      <c r="R304" s="417">
        <f t="shared" si="2269"/>
        <v>0</v>
      </c>
      <c r="S304" s="349"/>
      <c r="T304" s="349">
        <f t="shared" si="2318"/>
        <v>0</v>
      </c>
      <c r="U304" s="349"/>
      <c r="V304" s="350">
        <f t="shared" si="2319"/>
        <v>0</v>
      </c>
      <c r="W304" s="352"/>
      <c r="X304" s="353">
        <f t="shared" si="2270"/>
        <v>0</v>
      </c>
      <c r="Y304" s="351">
        <f t="shared" si="2271"/>
        <v>0</v>
      </c>
      <c r="Z304" s="350">
        <f t="shared" si="2272"/>
        <v>0</v>
      </c>
      <c r="AA304" s="352"/>
      <c r="AB304" s="353">
        <f>K304*AA304*$AB$2/1000</f>
        <v>0</v>
      </c>
      <c r="AC304" s="352"/>
      <c r="AD304" s="350">
        <f t="shared" si="2320"/>
        <v>0</v>
      </c>
      <c r="AE304" s="352"/>
      <c r="AF304" s="226">
        <f t="shared" si="2273"/>
        <v>0</v>
      </c>
      <c r="AG304" s="351">
        <f t="shared" si="2274"/>
        <v>0</v>
      </c>
      <c r="AH304" s="349">
        <f t="shared" si="2275"/>
        <v>0</v>
      </c>
      <c r="AI304" s="349">
        <f t="shared" si="2321"/>
        <v>0</v>
      </c>
      <c r="AJ304" s="350">
        <f t="shared" si="2322"/>
        <v>0</v>
      </c>
      <c r="AK304" s="352"/>
      <c r="AL304" s="350">
        <f t="shared" si="2323"/>
        <v>0</v>
      </c>
      <c r="AM304" s="354"/>
      <c r="AN304" s="350">
        <f t="shared" si="2324"/>
        <v>0</v>
      </c>
      <c r="AO304" s="352"/>
      <c r="AP304" s="353">
        <f t="shared" si="2325"/>
        <v>0</v>
      </c>
      <c r="AQ304" s="351">
        <f t="shared" si="2276"/>
        <v>0</v>
      </c>
      <c r="AR304" s="349">
        <f t="shared" si="2277"/>
        <v>0</v>
      </c>
      <c r="AS304" s="349"/>
      <c r="AT304" s="350">
        <f t="shared" si="2278"/>
        <v>0</v>
      </c>
      <c r="AU304" s="352"/>
      <c r="AV304" s="350">
        <f>O304*AU304*$AV$2/1000</f>
        <v>0</v>
      </c>
      <c r="AW304" s="352"/>
      <c r="AX304" s="353">
        <f t="shared" si="2327"/>
        <v>0</v>
      </c>
      <c r="AY304" s="351">
        <f t="shared" si="2279"/>
        <v>0</v>
      </c>
      <c r="AZ304" s="349">
        <f t="shared" si="2280"/>
        <v>0</v>
      </c>
      <c r="BA304" s="349">
        <f t="shared" si="2328"/>
        <v>0</v>
      </c>
      <c r="BB304" s="349">
        <f t="shared" si="2329"/>
        <v>0</v>
      </c>
    </row>
    <row r="305" spans="1:54" s="344" customFormat="1">
      <c r="B305" s="557"/>
      <c r="C305" s="557"/>
      <c r="D305" s="557"/>
      <c r="E305" s="21" t="s">
        <v>1902</v>
      </c>
      <c r="F305" s="24" t="s">
        <v>1903</v>
      </c>
      <c r="G305" s="509" t="s">
        <v>1166</v>
      </c>
      <c r="H305" s="355" t="s">
        <v>378</v>
      </c>
      <c r="I305" s="554">
        <v>5.75</v>
      </c>
      <c r="J305" s="115"/>
      <c r="K305" s="554">
        <v>5.75</v>
      </c>
      <c r="L305" s="183"/>
      <c r="M305" s="554">
        <v>5.75</v>
      </c>
      <c r="N305" s="183"/>
      <c r="O305" s="554">
        <v>5.75</v>
      </c>
      <c r="P305" s="115"/>
      <c r="Q305" s="349">
        <f t="shared" si="2227"/>
        <v>356.11900000000003</v>
      </c>
      <c r="R305" s="417">
        <f t="shared" si="2228"/>
        <v>2667.0661899950001</v>
      </c>
      <c r="S305" s="349">
        <v>38.304000000000002</v>
      </c>
      <c r="T305" s="349">
        <f>I305*S305*$T$2/1000</f>
        <v>274.36073112000003</v>
      </c>
      <c r="U305" s="349">
        <f>10.08+0.295</f>
        <v>10.375</v>
      </c>
      <c r="V305" s="350">
        <f>I305*U305*$V$2/1000</f>
        <v>76.015186874999998</v>
      </c>
      <c r="W305" s="352">
        <v>12.096</v>
      </c>
      <c r="X305" s="353">
        <f>I305*W305*$X$2/1000</f>
        <v>90.656163360000008</v>
      </c>
      <c r="Y305" s="351">
        <f t="shared" ref="Y305:Y306" si="2354">SUM(S305+U305+W305)</f>
        <v>60.775000000000006</v>
      </c>
      <c r="Z305" s="350">
        <f t="shared" ref="Z305:Z306" si="2355">SUM(T305+V305+X305)</f>
        <v>441.032081355</v>
      </c>
      <c r="AA305" s="352">
        <v>29.231999999999999</v>
      </c>
      <c r="AB305" s="353">
        <f>K305*AA305*$AB$2/1000</f>
        <v>222.42891887999997</v>
      </c>
      <c r="AC305" s="352">
        <v>28.224</v>
      </c>
      <c r="AD305" s="350">
        <f>K305*AC305*$AD$2/1000</f>
        <v>215.37078192000001</v>
      </c>
      <c r="AE305" s="352">
        <v>56.448</v>
      </c>
      <c r="AF305" s="353">
        <f t="shared" ref="AF305:AF307" si="2356">K305*AE305*$AF$2/1000</f>
        <v>422.02345248000006</v>
      </c>
      <c r="AG305" s="351">
        <f t="shared" ref="AG305:AG306" si="2357">SUM(AA305+AC305+AE305)</f>
        <v>113.904</v>
      </c>
      <c r="AH305" s="349">
        <f t="shared" ref="AH305:AH306" si="2358">SUM(AB305+AD305+AF305)</f>
        <v>859.82315328000004</v>
      </c>
      <c r="AI305" s="349">
        <f t="shared" ref="AI305:AI307" si="2359">SUM(Y305+AG305)</f>
        <v>174.679</v>
      </c>
      <c r="AJ305" s="350">
        <f t="shared" si="2235"/>
        <v>1300.855234635</v>
      </c>
      <c r="AK305" s="352">
        <v>57.456000000000003</v>
      </c>
      <c r="AL305" s="350">
        <f t="shared" ref="AL305:AL307" si="2360">M305*AK305*$AL$2/1000</f>
        <v>422.48962475999997</v>
      </c>
      <c r="AM305" s="354">
        <v>20.16</v>
      </c>
      <c r="AN305" s="350">
        <f t="shared" si="2237"/>
        <v>153.33781680000001</v>
      </c>
      <c r="AO305" s="352">
        <v>45.344000000000001</v>
      </c>
      <c r="AP305" s="353">
        <f t="shared" ref="AP305:AP307" si="2361">M305*AO305*$AP$2/1000</f>
        <v>347.75900640000003</v>
      </c>
      <c r="AQ305" s="351">
        <f t="shared" ref="AQ305:AQ306" si="2362">SUM(AK305+AM305+AO305)</f>
        <v>122.96000000000001</v>
      </c>
      <c r="AR305" s="349">
        <f t="shared" ref="AR305:AR306" si="2363">SUM(AL305+AN305+AP305)</f>
        <v>923.58644795999999</v>
      </c>
      <c r="AS305" s="349">
        <v>18.143999999999998</v>
      </c>
      <c r="AT305" s="350">
        <f t="shared" si="2241"/>
        <v>140.91687287999997</v>
      </c>
      <c r="AU305" s="352">
        <f>20.16+0.016</f>
        <v>20.175999999999998</v>
      </c>
      <c r="AV305" s="350">
        <f t="shared" ref="AV305:AV306" si="2364">O305*AU305*$AV$2/1000</f>
        <v>150.97917691999999</v>
      </c>
      <c r="AW305" s="352">
        <v>20.16</v>
      </c>
      <c r="AX305" s="353">
        <f t="shared" si="2133"/>
        <v>150.72845759999998</v>
      </c>
      <c r="AY305" s="351">
        <f t="shared" ref="AY305:AY306" si="2365">SUM(AS305+AU305+AW305)</f>
        <v>58.47999999999999</v>
      </c>
      <c r="AZ305" s="349">
        <f t="shared" ref="AZ305:AZ306" si="2366">SUM(AT305+AV305+AX305)</f>
        <v>442.62450739999997</v>
      </c>
      <c r="BA305" s="349">
        <f t="shared" si="2244"/>
        <v>181.44</v>
      </c>
      <c r="BB305" s="349">
        <f t="shared" si="2245"/>
        <v>1366.2109553599998</v>
      </c>
    </row>
    <row r="306" spans="1:54" s="344" customFormat="1">
      <c r="B306" s="557"/>
      <c r="C306" s="557"/>
      <c r="D306" s="557"/>
      <c r="E306" s="553" t="s">
        <v>1904</v>
      </c>
      <c r="F306" s="24" t="s">
        <v>1905</v>
      </c>
      <c r="G306" s="509" t="s">
        <v>1166</v>
      </c>
      <c r="H306" s="355" t="s">
        <v>378</v>
      </c>
      <c r="I306" s="554">
        <v>5.28</v>
      </c>
      <c r="J306" s="115"/>
      <c r="K306" s="554">
        <v>5.28</v>
      </c>
      <c r="L306" s="183"/>
      <c r="M306" s="554">
        <v>5.28</v>
      </c>
      <c r="N306" s="183"/>
      <c r="O306" s="554">
        <v>5.28</v>
      </c>
      <c r="P306" s="115"/>
      <c r="Q306" s="349">
        <f t="shared" ref="Q306" si="2367">SUM(AI306+BA306)</f>
        <v>3.4859999999999998</v>
      </c>
      <c r="R306" s="417">
        <f t="shared" ref="R306" si="2368">SUM(AJ306+BB306)</f>
        <v>24.1356421152</v>
      </c>
      <c r="S306" s="349"/>
      <c r="T306" s="349">
        <f>I306*S306*$T$2/1000</f>
        <v>0</v>
      </c>
      <c r="U306" s="349"/>
      <c r="V306" s="350">
        <f>I306*U306*$V$2/1000</f>
        <v>0</v>
      </c>
      <c r="W306" s="352">
        <v>1.47</v>
      </c>
      <c r="X306" s="353">
        <f>I306*W306*$X$2/1000</f>
        <v>10.116702288000001</v>
      </c>
      <c r="Y306" s="351">
        <f t="shared" si="2354"/>
        <v>1.47</v>
      </c>
      <c r="Z306" s="350">
        <f t="shared" si="2355"/>
        <v>10.116702288000001</v>
      </c>
      <c r="AA306" s="352"/>
      <c r="AB306" s="353">
        <f>K306*AA306*$AB$2/1000</f>
        <v>0</v>
      </c>
      <c r="AC306" s="352"/>
      <c r="AD306" s="350">
        <f>K306*AC306*$AD$2/1000</f>
        <v>0</v>
      </c>
      <c r="AE306" s="352">
        <v>1.008</v>
      </c>
      <c r="AF306" s="353">
        <f t="shared" si="2356"/>
        <v>6.9201361152</v>
      </c>
      <c r="AG306" s="351">
        <f t="shared" si="2357"/>
        <v>1.008</v>
      </c>
      <c r="AH306" s="349">
        <f t="shared" si="2358"/>
        <v>6.9201361152</v>
      </c>
      <c r="AI306" s="349">
        <f t="shared" si="2359"/>
        <v>2.4779999999999998</v>
      </c>
      <c r="AJ306" s="350">
        <f t="shared" ref="AJ306" si="2369">SUM(Z306,AH306)</f>
        <v>17.036838403200001</v>
      </c>
      <c r="AK306" s="352"/>
      <c r="AL306" s="350">
        <f t="shared" si="2360"/>
        <v>0</v>
      </c>
      <c r="AM306" s="354"/>
      <c r="AN306" s="350">
        <f t="shared" ref="AN306" si="2370">M306*AM306*$AN$2/1000</f>
        <v>0</v>
      </c>
      <c r="AO306" s="352">
        <v>1.008</v>
      </c>
      <c r="AP306" s="353">
        <f t="shared" si="2361"/>
        <v>7.0988037119999996</v>
      </c>
      <c r="AQ306" s="351">
        <f t="shared" si="2362"/>
        <v>1.008</v>
      </c>
      <c r="AR306" s="349">
        <f t="shared" si="2363"/>
        <v>7.0988037119999996</v>
      </c>
      <c r="AS306" s="349"/>
      <c r="AT306" s="350">
        <f t="shared" ref="AT306" si="2371">O306*AS306*$AT$2/1000</f>
        <v>0</v>
      </c>
      <c r="AU306" s="352"/>
      <c r="AV306" s="350">
        <f t="shared" si="2364"/>
        <v>0</v>
      </c>
      <c r="AW306" s="352"/>
      <c r="AX306" s="353">
        <f t="shared" ref="AX306" si="2372">O306*AW306*$AX$2/1000</f>
        <v>0</v>
      </c>
      <c r="AY306" s="351">
        <f t="shared" si="2365"/>
        <v>0</v>
      </c>
      <c r="AZ306" s="349">
        <f t="shared" si="2366"/>
        <v>0</v>
      </c>
      <c r="BA306" s="349">
        <f t="shared" ref="BA306" si="2373">SUM(AQ306+AY306)</f>
        <v>1.008</v>
      </c>
      <c r="BB306" s="349">
        <f t="shared" ref="BB306" si="2374">SUM(AR306,AZ306)</f>
        <v>7.0988037119999996</v>
      </c>
    </row>
    <row r="307" spans="1:54" s="344" customFormat="1">
      <c r="A307" s="612">
        <v>239</v>
      </c>
      <c r="B307" s="557"/>
      <c r="C307" s="557"/>
      <c r="D307" s="557"/>
      <c r="E307" s="553" t="s">
        <v>1751</v>
      </c>
      <c r="F307" s="530" t="s">
        <v>1068</v>
      </c>
      <c r="G307" s="530" t="s">
        <v>1174</v>
      </c>
      <c r="H307" s="355" t="s">
        <v>378</v>
      </c>
      <c r="I307" s="554">
        <v>5.28</v>
      </c>
      <c r="J307" s="115"/>
      <c r="K307" s="554">
        <v>5.28</v>
      </c>
      <c r="L307" s="183"/>
      <c r="M307" s="554">
        <v>5.28</v>
      </c>
      <c r="N307" s="183"/>
      <c r="O307" s="554">
        <v>5.28</v>
      </c>
      <c r="P307" s="115"/>
      <c r="Q307" s="349">
        <f t="shared" si="2227"/>
        <v>0</v>
      </c>
      <c r="R307" s="575">
        <f t="shared" si="2228"/>
        <v>0</v>
      </c>
      <c r="S307" s="349"/>
      <c r="T307" s="349">
        <f t="shared" si="1551"/>
        <v>0</v>
      </c>
      <c r="U307" s="349"/>
      <c r="V307" s="350">
        <f t="shared" si="1552"/>
        <v>0</v>
      </c>
      <c r="W307" s="352"/>
      <c r="X307" s="353">
        <f t="shared" si="1553"/>
        <v>0</v>
      </c>
      <c r="Y307" s="351">
        <f>SUM(S307+U307+W307)</f>
        <v>0</v>
      </c>
      <c r="Z307" s="350">
        <f t="shared" si="2247"/>
        <v>0</v>
      </c>
      <c r="AA307" s="352"/>
      <c r="AB307" s="353">
        <f t="shared" si="1555"/>
        <v>0</v>
      </c>
      <c r="AC307" s="352"/>
      <c r="AD307" s="350">
        <f t="shared" si="1556"/>
        <v>0</v>
      </c>
      <c r="AE307" s="352"/>
      <c r="AF307" s="226">
        <f t="shared" si="2356"/>
        <v>0</v>
      </c>
      <c r="AG307" s="351">
        <f t="shared" si="2250"/>
        <v>0</v>
      </c>
      <c r="AH307" s="349">
        <f t="shared" si="2251"/>
        <v>0</v>
      </c>
      <c r="AI307" s="349">
        <f t="shared" si="2359"/>
        <v>0</v>
      </c>
      <c r="AJ307" s="350">
        <f t="shared" si="2235"/>
        <v>0</v>
      </c>
      <c r="AK307" s="352"/>
      <c r="AL307" s="350">
        <f t="shared" si="2360"/>
        <v>0</v>
      </c>
      <c r="AM307" s="354"/>
      <c r="AN307" s="350">
        <f t="shared" si="2237"/>
        <v>0</v>
      </c>
      <c r="AO307" s="352"/>
      <c r="AP307" s="353">
        <f t="shared" si="2361"/>
        <v>0</v>
      </c>
      <c r="AQ307" s="351">
        <f t="shared" si="2252"/>
        <v>0</v>
      </c>
      <c r="AR307" s="349">
        <f t="shared" si="2253"/>
        <v>0</v>
      </c>
      <c r="AS307" s="349"/>
      <c r="AT307" s="350">
        <f t="shared" si="2241"/>
        <v>0</v>
      </c>
      <c r="AU307" s="352"/>
      <c r="AV307" s="350">
        <f t="shared" si="2242"/>
        <v>0</v>
      </c>
      <c r="AW307" s="352"/>
      <c r="AX307" s="353">
        <f t="shared" si="2133"/>
        <v>0</v>
      </c>
      <c r="AY307" s="351">
        <f t="shared" si="2254"/>
        <v>0</v>
      </c>
      <c r="AZ307" s="349">
        <f t="shared" si="2255"/>
        <v>0</v>
      </c>
      <c r="BA307" s="349">
        <f t="shared" si="2244"/>
        <v>0</v>
      </c>
      <c r="BB307" s="349">
        <f t="shared" si="2245"/>
        <v>0</v>
      </c>
    </row>
    <row r="308" spans="1:54" s="344" customFormat="1">
      <c r="A308" s="612">
        <v>179</v>
      </c>
      <c r="B308" s="558" t="s">
        <v>2150</v>
      </c>
      <c r="C308" s="558" t="s">
        <v>34</v>
      </c>
      <c r="D308" s="558" t="s">
        <v>2152</v>
      </c>
      <c r="E308" s="553" t="s">
        <v>2153</v>
      </c>
      <c r="F308" s="24" t="s">
        <v>2155</v>
      </c>
      <c r="G308" s="24" t="s">
        <v>1169</v>
      </c>
      <c r="H308" s="355" t="s">
        <v>378</v>
      </c>
      <c r="I308" s="554">
        <v>6.5</v>
      </c>
      <c r="J308" s="115"/>
      <c r="K308" s="554">
        <v>6.5</v>
      </c>
      <c r="L308" s="183"/>
      <c r="M308" s="554">
        <v>6.5</v>
      </c>
      <c r="N308" s="183"/>
      <c r="O308" s="554">
        <v>6.5</v>
      </c>
      <c r="P308" s="115"/>
      <c r="Q308" s="349">
        <f t="shared" si="2227"/>
        <v>0</v>
      </c>
      <c r="R308" s="417">
        <f t="shared" si="2228"/>
        <v>0</v>
      </c>
      <c r="S308" s="349"/>
      <c r="T308" s="349">
        <f t="shared" ref="T308:T309" si="2375">I308*S308*$T$2/1000</f>
        <v>0</v>
      </c>
      <c r="U308" s="349"/>
      <c r="V308" s="350">
        <f t="shared" ref="V308:V309" si="2376">I308*U308*$V$2/1000</f>
        <v>0</v>
      </c>
      <c r="W308" s="352"/>
      <c r="X308" s="353">
        <f t="shared" ref="X308:X309" si="2377">I308*W308*$X$2/1000</f>
        <v>0</v>
      </c>
      <c r="Y308" s="351">
        <f>SUM(S308+U308+W308)</f>
        <v>0</v>
      </c>
      <c r="Z308" s="350">
        <f t="shared" si="2247"/>
        <v>0</v>
      </c>
      <c r="AA308" s="352"/>
      <c r="AB308" s="353">
        <f t="shared" ref="AB308:AB309" si="2378">K308*AA308*$AB$2/1000</f>
        <v>0</v>
      </c>
      <c r="AC308" s="352"/>
      <c r="AD308" s="350">
        <f t="shared" ref="AD308:AD309" si="2379">K308*AC308*$AD$2/1000</f>
        <v>0</v>
      </c>
      <c r="AE308" s="352"/>
      <c r="AF308" s="226">
        <f>K308*AE308*$AF$2/1000</f>
        <v>0</v>
      </c>
      <c r="AG308" s="351">
        <f t="shared" si="2250"/>
        <v>0</v>
      </c>
      <c r="AH308" s="349">
        <f t="shared" si="2251"/>
        <v>0</v>
      </c>
      <c r="AI308" s="349">
        <f>SUM(Y308+AG308)</f>
        <v>0</v>
      </c>
      <c r="AJ308" s="350">
        <f t="shared" si="2235"/>
        <v>0</v>
      </c>
      <c r="AK308" s="352"/>
      <c r="AL308" s="350">
        <f>M308*AK308*$AL$2/1000</f>
        <v>0</v>
      </c>
      <c r="AM308" s="354"/>
      <c r="AN308" s="350">
        <f t="shared" si="2237"/>
        <v>0</v>
      </c>
      <c r="AO308" s="352"/>
      <c r="AP308" s="353">
        <f>M308*AO308*$AP$2/1000</f>
        <v>0</v>
      </c>
      <c r="AQ308" s="351">
        <f t="shared" si="2252"/>
        <v>0</v>
      </c>
      <c r="AR308" s="349">
        <f t="shared" si="2253"/>
        <v>0</v>
      </c>
      <c r="AS308" s="349"/>
      <c r="AT308" s="350">
        <f t="shared" si="2241"/>
        <v>0</v>
      </c>
      <c r="AU308" s="352"/>
      <c r="AV308" s="350">
        <f t="shared" si="2242"/>
        <v>0</v>
      </c>
      <c r="AW308" s="352"/>
      <c r="AX308" s="353">
        <f t="shared" si="2133"/>
        <v>0</v>
      </c>
      <c r="AY308" s="351">
        <f t="shared" si="2254"/>
        <v>0</v>
      </c>
      <c r="AZ308" s="349">
        <f t="shared" si="2255"/>
        <v>0</v>
      </c>
      <c r="BA308" s="349">
        <f t="shared" si="2244"/>
        <v>0</v>
      </c>
      <c r="BB308" s="349">
        <f t="shared" si="2245"/>
        <v>0</v>
      </c>
    </row>
    <row r="309" spans="1:54" s="344" customFormat="1">
      <c r="A309" s="612">
        <v>180</v>
      </c>
      <c r="B309" s="557"/>
      <c r="C309" s="557" t="s">
        <v>2151</v>
      </c>
      <c r="D309" s="557"/>
      <c r="E309" s="553" t="s">
        <v>2154</v>
      </c>
      <c r="F309" s="24" t="s">
        <v>2156</v>
      </c>
      <c r="G309" s="24" t="s">
        <v>1169</v>
      </c>
      <c r="H309" s="355" t="s">
        <v>378</v>
      </c>
      <c r="I309" s="554">
        <v>8.6</v>
      </c>
      <c r="J309" s="115"/>
      <c r="K309" s="554">
        <v>8.6</v>
      </c>
      <c r="L309" s="183"/>
      <c r="M309" s="554">
        <v>8.6</v>
      </c>
      <c r="N309" s="183"/>
      <c r="O309" s="554">
        <v>8.6</v>
      </c>
      <c r="P309" s="115"/>
      <c r="Q309" s="349">
        <f t="shared" si="2227"/>
        <v>0</v>
      </c>
      <c r="R309" s="417">
        <f t="shared" si="2228"/>
        <v>0</v>
      </c>
      <c r="S309" s="349"/>
      <c r="T309" s="349">
        <f t="shared" si="2375"/>
        <v>0</v>
      </c>
      <c r="U309" s="349"/>
      <c r="V309" s="350">
        <f t="shared" si="2376"/>
        <v>0</v>
      </c>
      <c r="W309" s="352"/>
      <c r="X309" s="353">
        <f t="shared" si="2377"/>
        <v>0</v>
      </c>
      <c r="Y309" s="351">
        <f t="shared" ref="Y309" si="2380">SUM(S309+U309+W309)</f>
        <v>0</v>
      </c>
      <c r="Z309" s="350">
        <f t="shared" si="2247"/>
        <v>0</v>
      </c>
      <c r="AA309" s="352"/>
      <c r="AB309" s="353">
        <f t="shared" si="2378"/>
        <v>0</v>
      </c>
      <c r="AC309" s="352"/>
      <c r="AD309" s="350">
        <f t="shared" si="2379"/>
        <v>0</v>
      </c>
      <c r="AE309" s="352"/>
      <c r="AF309" s="226">
        <f t="shared" ref="AF309" si="2381">K309*AE309*$AF$2/1000</f>
        <v>0</v>
      </c>
      <c r="AG309" s="351">
        <f t="shared" si="2250"/>
        <v>0</v>
      </c>
      <c r="AH309" s="349">
        <f t="shared" si="2251"/>
        <v>0</v>
      </c>
      <c r="AI309" s="349">
        <f t="shared" ref="AI309" si="2382">SUM(Y309+AG309)</f>
        <v>0</v>
      </c>
      <c r="AJ309" s="350">
        <f t="shared" si="2235"/>
        <v>0</v>
      </c>
      <c r="AK309" s="352"/>
      <c r="AL309" s="350">
        <f t="shared" ref="AL309" si="2383">M309*AK309*$AL$2/1000</f>
        <v>0</v>
      </c>
      <c r="AM309" s="354"/>
      <c r="AN309" s="350">
        <f t="shared" si="2237"/>
        <v>0</v>
      </c>
      <c r="AO309" s="352"/>
      <c r="AP309" s="353">
        <f t="shared" ref="AP309" si="2384">M309*AO309*$AP$2/1000</f>
        <v>0</v>
      </c>
      <c r="AQ309" s="351">
        <f t="shared" si="2252"/>
        <v>0</v>
      </c>
      <c r="AR309" s="349">
        <f t="shared" si="2253"/>
        <v>0</v>
      </c>
      <c r="AS309" s="349"/>
      <c r="AT309" s="350">
        <f t="shared" si="2241"/>
        <v>0</v>
      </c>
      <c r="AU309" s="352"/>
      <c r="AV309" s="350">
        <f t="shared" si="2242"/>
        <v>0</v>
      </c>
      <c r="AW309" s="352"/>
      <c r="AX309" s="353">
        <f t="shared" si="2133"/>
        <v>0</v>
      </c>
      <c r="AY309" s="351">
        <f t="shared" si="2254"/>
        <v>0</v>
      </c>
      <c r="AZ309" s="349">
        <f t="shared" si="2255"/>
        <v>0</v>
      </c>
      <c r="BA309" s="349">
        <f t="shared" si="2244"/>
        <v>0</v>
      </c>
      <c r="BB309" s="349">
        <f t="shared" si="2245"/>
        <v>0</v>
      </c>
    </row>
    <row r="310" spans="1:54" s="344" customFormat="1">
      <c r="A310" s="612">
        <v>179</v>
      </c>
      <c r="B310" s="558" t="s">
        <v>2220</v>
      </c>
      <c r="C310" s="558" t="s">
        <v>34</v>
      </c>
      <c r="D310" s="558" t="s">
        <v>706</v>
      </c>
      <c r="E310" s="553" t="s">
        <v>2221</v>
      </c>
      <c r="F310" s="24" t="s">
        <v>1050</v>
      </c>
      <c r="G310" s="24" t="s">
        <v>1169</v>
      </c>
      <c r="H310" s="355" t="s">
        <v>378</v>
      </c>
      <c r="I310" s="554">
        <v>7.8</v>
      </c>
      <c r="J310" s="115"/>
      <c r="K310" s="554">
        <v>7.8</v>
      </c>
      <c r="L310" s="183"/>
      <c r="M310" s="554">
        <v>6.5</v>
      </c>
      <c r="N310" s="183"/>
      <c r="O310" s="554">
        <v>6.5</v>
      </c>
      <c r="P310" s="115"/>
      <c r="Q310" s="349">
        <f t="shared" ref="Q310:Q318" si="2385">SUM(AI310+BA310)</f>
        <v>5.415</v>
      </c>
      <c r="R310" s="417">
        <f t="shared" ref="R310:R318" si="2386">SUM(AJ310+BB310)</f>
        <v>45.821422724999998</v>
      </c>
      <c r="S310" s="349"/>
      <c r="T310" s="349">
        <f t="shared" ref="T310:T318" si="2387">I310*S310*$T$2/1000</f>
        <v>0</v>
      </c>
      <c r="U310" s="349"/>
      <c r="V310" s="350">
        <f t="shared" ref="V310:V318" si="2388">I310*U310*$V$2/1000</f>
        <v>0</v>
      </c>
      <c r="W310" s="352"/>
      <c r="X310" s="353">
        <f t="shared" ref="X310:X318" si="2389">I310*W310*$X$2/1000</f>
        <v>0</v>
      </c>
      <c r="Y310" s="351">
        <f>SUM(S310+U310+W310)</f>
        <v>0</v>
      </c>
      <c r="Z310" s="350">
        <f t="shared" ref="Z310:Z318" si="2390">SUM(T310+V310+X310)</f>
        <v>0</v>
      </c>
      <c r="AA310" s="352"/>
      <c r="AB310" s="353">
        <f t="shared" ref="AB310:AB318" si="2391">K310*AA310*$AB$2/1000</f>
        <v>0</v>
      </c>
      <c r="AC310" s="352"/>
      <c r="AD310" s="350">
        <f t="shared" ref="AD310:AD318" si="2392">K310*AC310*$AD$2/1000</f>
        <v>0</v>
      </c>
      <c r="AE310" s="352"/>
      <c r="AF310" s="226">
        <f>K310*AE310*$AF$2/1000</f>
        <v>0</v>
      </c>
      <c r="AG310" s="351">
        <f t="shared" ref="AG310:AG318" si="2393">SUM(AA310+AC310+AE310)</f>
        <v>0</v>
      </c>
      <c r="AH310" s="349">
        <f t="shared" ref="AH310:AH318" si="2394">SUM(AB310+AD310+AF310)</f>
        <v>0</v>
      </c>
      <c r="AI310" s="349">
        <f>SUM(Y310+AG310)</f>
        <v>0</v>
      </c>
      <c r="AJ310" s="350">
        <f t="shared" ref="AJ310:AJ318" si="2395">SUM(Z310,AH310)</f>
        <v>0</v>
      </c>
      <c r="AK310" s="352">
        <v>0.22500000000000001</v>
      </c>
      <c r="AL310" s="350">
        <f>M310*AK310*$AL$2/1000</f>
        <v>1.870288875</v>
      </c>
      <c r="AM310" s="354"/>
      <c r="AN310" s="350">
        <f t="shared" ref="AN310:AN318" si="2396">M310*AM310*$AN$2/1000</f>
        <v>0</v>
      </c>
      <c r="AO310" s="352"/>
      <c r="AP310" s="353">
        <f>M310*AO310*$AP$2/1000</f>
        <v>0</v>
      </c>
      <c r="AQ310" s="351">
        <f t="shared" ref="AQ310:AQ318" si="2397">SUM(AK310+AM310+AO310)</f>
        <v>0.22500000000000001</v>
      </c>
      <c r="AR310" s="349">
        <f t="shared" ref="AR310:AR318" si="2398">SUM(AL310+AN310+AP310)</f>
        <v>1.870288875</v>
      </c>
      <c r="AS310" s="349">
        <v>0.15</v>
      </c>
      <c r="AT310" s="350">
        <f t="shared" ref="AT310:AT318" si="2399">O310*AS310*$AT$2/1000</f>
        <v>1.3169422500000001</v>
      </c>
      <c r="AU310" s="352">
        <v>5.04</v>
      </c>
      <c r="AV310" s="350">
        <f t="shared" ref="AV310:AV318" si="2400">O310*AU310*$AV$2/1000</f>
        <v>42.634191600000001</v>
      </c>
      <c r="AW310" s="352"/>
      <c r="AX310" s="353">
        <f t="shared" ref="AX310:AX318" si="2401">O310*AW310*$AX$2/1000</f>
        <v>0</v>
      </c>
      <c r="AY310" s="351">
        <f t="shared" ref="AY310:AY318" si="2402">SUM(AS310+AU310+AW310)</f>
        <v>5.19</v>
      </c>
      <c r="AZ310" s="349">
        <f t="shared" ref="AZ310:AZ318" si="2403">SUM(AT310+AV310+AX310)</f>
        <v>43.951133849999998</v>
      </c>
      <c r="BA310" s="349">
        <f t="shared" ref="BA310:BA318" si="2404">SUM(AQ310+AY310)</f>
        <v>5.415</v>
      </c>
      <c r="BB310" s="349">
        <f t="shared" ref="BB310:BB318" si="2405">SUM(AR310,AZ310)</f>
        <v>45.821422724999998</v>
      </c>
    </row>
    <row r="311" spans="1:54" s="344" customFormat="1">
      <c r="A311" s="612">
        <v>180</v>
      </c>
      <c r="B311" s="557"/>
      <c r="C311" s="557" t="s">
        <v>221</v>
      </c>
      <c r="D311" s="557"/>
      <c r="E311" s="553" t="s">
        <v>2222</v>
      </c>
      <c r="F311" s="24" t="s">
        <v>1050</v>
      </c>
      <c r="G311" s="24" t="s">
        <v>1169</v>
      </c>
      <c r="H311" s="355" t="s">
        <v>378</v>
      </c>
      <c r="I311" s="554">
        <v>9.2200000000000006</v>
      </c>
      <c r="J311" s="115"/>
      <c r="K311" s="554">
        <v>9.2200000000000006</v>
      </c>
      <c r="L311" s="183"/>
      <c r="M311" s="554">
        <v>7.68</v>
      </c>
      <c r="N311" s="183"/>
      <c r="O311" s="554">
        <v>7.68</v>
      </c>
      <c r="P311" s="115"/>
      <c r="Q311" s="349">
        <f t="shared" si="2385"/>
        <v>5.2949999999999999</v>
      </c>
      <c r="R311" s="417">
        <f t="shared" si="2386"/>
        <v>52.940393855999993</v>
      </c>
      <c r="S311" s="349"/>
      <c r="T311" s="349">
        <f t="shared" si="2387"/>
        <v>0</v>
      </c>
      <c r="U311" s="349"/>
      <c r="V311" s="350">
        <f t="shared" si="2388"/>
        <v>0</v>
      </c>
      <c r="W311" s="352"/>
      <c r="X311" s="353">
        <f t="shared" si="2389"/>
        <v>0</v>
      </c>
      <c r="Y311" s="351">
        <f t="shared" ref="Y311" si="2406">SUM(S311+U311+W311)</f>
        <v>0</v>
      </c>
      <c r="Z311" s="350">
        <f t="shared" si="2390"/>
        <v>0</v>
      </c>
      <c r="AA311" s="352"/>
      <c r="AB311" s="353">
        <f t="shared" si="2391"/>
        <v>0</v>
      </c>
      <c r="AC311" s="352"/>
      <c r="AD311" s="350">
        <f t="shared" si="2392"/>
        <v>0</v>
      </c>
      <c r="AE311" s="352"/>
      <c r="AF311" s="226">
        <f t="shared" ref="AF311" si="2407">K311*AE311*$AF$2/1000</f>
        <v>0</v>
      </c>
      <c r="AG311" s="351">
        <f t="shared" si="2393"/>
        <v>0</v>
      </c>
      <c r="AH311" s="349">
        <f t="shared" si="2394"/>
        <v>0</v>
      </c>
      <c r="AI311" s="349">
        <f t="shared" ref="AI311" si="2408">SUM(Y311+AG311)</f>
        <v>0</v>
      </c>
      <c r="AJ311" s="350">
        <f t="shared" si="2395"/>
        <v>0</v>
      </c>
      <c r="AK311" s="352">
        <v>0.22500000000000001</v>
      </c>
      <c r="AL311" s="350">
        <f t="shared" ref="AL311" si="2409">M311*AK311*$AL$2/1000</f>
        <v>2.2098182400000002</v>
      </c>
      <c r="AM311" s="354"/>
      <c r="AN311" s="350">
        <f t="shared" si="2396"/>
        <v>0</v>
      </c>
      <c r="AO311" s="352"/>
      <c r="AP311" s="353">
        <f t="shared" ref="AP311" si="2410">M311*AO311*$AP$2/1000</f>
        <v>0</v>
      </c>
      <c r="AQ311" s="351">
        <f t="shared" si="2397"/>
        <v>0.22500000000000001</v>
      </c>
      <c r="AR311" s="349">
        <f t="shared" si="2398"/>
        <v>2.2098182400000002</v>
      </c>
      <c r="AS311" s="349">
        <v>0.15</v>
      </c>
      <c r="AT311" s="350">
        <f t="shared" si="2399"/>
        <v>1.5560179199999999</v>
      </c>
      <c r="AU311" s="352">
        <v>4.92</v>
      </c>
      <c r="AV311" s="350">
        <f t="shared" si="2400"/>
        <v>49.174557695999994</v>
      </c>
      <c r="AW311" s="352"/>
      <c r="AX311" s="353">
        <f t="shared" si="2401"/>
        <v>0</v>
      </c>
      <c r="AY311" s="351">
        <f t="shared" si="2402"/>
        <v>5.07</v>
      </c>
      <c r="AZ311" s="349">
        <f t="shared" si="2403"/>
        <v>50.730575615999996</v>
      </c>
      <c r="BA311" s="349">
        <f t="shared" si="2404"/>
        <v>5.2949999999999999</v>
      </c>
      <c r="BB311" s="349">
        <f t="shared" si="2405"/>
        <v>52.940393855999993</v>
      </c>
    </row>
    <row r="312" spans="1:54" s="344" customFormat="1">
      <c r="A312" s="612">
        <v>179</v>
      </c>
      <c r="B312" s="557"/>
      <c r="C312" s="557"/>
      <c r="D312" s="557"/>
      <c r="E312" s="553" t="s">
        <v>2384</v>
      </c>
      <c r="F312" s="24" t="s">
        <v>1220</v>
      </c>
      <c r="G312" s="24" t="s">
        <v>1169</v>
      </c>
      <c r="H312" s="355" t="s">
        <v>378</v>
      </c>
      <c r="I312" s="554"/>
      <c r="J312" s="115"/>
      <c r="K312" s="554"/>
      <c r="L312" s="183"/>
      <c r="M312" s="554"/>
      <c r="N312" s="183"/>
      <c r="O312" s="554">
        <v>6.7</v>
      </c>
      <c r="P312" s="115"/>
      <c r="Q312" s="349">
        <f t="shared" ref="Q312" si="2411">SUM(AI312+BA312)</f>
        <v>0.6</v>
      </c>
      <c r="R312" s="417">
        <f t="shared" ref="R312" si="2412">SUM(AJ312+BB312)</f>
        <v>5.2316681999999997</v>
      </c>
      <c r="S312" s="349"/>
      <c r="T312" s="349">
        <f t="shared" ref="T312" si="2413">I312*S312*$T$2/1000</f>
        <v>0</v>
      </c>
      <c r="U312" s="349"/>
      <c r="V312" s="350">
        <f t="shared" ref="V312" si="2414">I312*U312*$V$2/1000</f>
        <v>0</v>
      </c>
      <c r="W312" s="352"/>
      <c r="X312" s="353">
        <f t="shared" ref="X312" si="2415">I312*W312*$X$2/1000</f>
        <v>0</v>
      </c>
      <c r="Y312" s="351">
        <f>SUM(S312+U312+W312)</f>
        <v>0</v>
      </c>
      <c r="Z312" s="350">
        <f t="shared" ref="Z312" si="2416">SUM(T312+V312+X312)</f>
        <v>0</v>
      </c>
      <c r="AA312" s="352"/>
      <c r="AB312" s="353">
        <f t="shared" ref="AB312" si="2417">K312*AA312*$AB$2/1000</f>
        <v>0</v>
      </c>
      <c r="AC312" s="352"/>
      <c r="AD312" s="350">
        <f t="shared" ref="AD312" si="2418">K312*AC312*$AD$2/1000</f>
        <v>0</v>
      </c>
      <c r="AE312" s="352"/>
      <c r="AF312" s="226">
        <f>K312*AE312*$AF$2/1000</f>
        <v>0</v>
      </c>
      <c r="AG312" s="351">
        <f t="shared" ref="AG312" si="2419">SUM(AA312+AC312+AE312)</f>
        <v>0</v>
      </c>
      <c r="AH312" s="349">
        <f t="shared" ref="AH312" si="2420">SUM(AB312+AD312+AF312)</f>
        <v>0</v>
      </c>
      <c r="AI312" s="349">
        <f>SUM(Y312+AG312)</f>
        <v>0</v>
      </c>
      <c r="AJ312" s="350">
        <f t="shared" ref="AJ312" si="2421">SUM(Z312,AH312)</f>
        <v>0</v>
      </c>
      <c r="AK312" s="352"/>
      <c r="AL312" s="350">
        <f>M312*AK312*$AL$2/1000</f>
        <v>0</v>
      </c>
      <c r="AM312" s="354"/>
      <c r="AN312" s="350">
        <f t="shared" ref="AN312" si="2422">M312*AM312*$AN$2/1000</f>
        <v>0</v>
      </c>
      <c r="AO312" s="352"/>
      <c r="AP312" s="353">
        <f>M312*AO312*$AP$2/1000</f>
        <v>0</v>
      </c>
      <c r="AQ312" s="351">
        <f t="shared" ref="AQ312" si="2423">SUM(AK312+AM312+AO312)</f>
        <v>0</v>
      </c>
      <c r="AR312" s="349">
        <f t="shared" ref="AR312" si="2424">SUM(AL312+AN312+AP312)</f>
        <v>0</v>
      </c>
      <c r="AS312" s="349"/>
      <c r="AT312" s="350">
        <f t="shared" ref="AT312" si="2425">O312*AS312*$AT$2/1000</f>
        <v>0</v>
      </c>
      <c r="AU312" s="352">
        <v>0.6</v>
      </c>
      <c r="AV312" s="350">
        <f t="shared" ref="AV312" si="2426">O312*AU312*$AV$2/1000</f>
        <v>5.2316681999999997</v>
      </c>
      <c r="AW312" s="352"/>
      <c r="AX312" s="353">
        <f t="shared" ref="AX312" si="2427">O312*AW312*$AX$2/1000</f>
        <v>0</v>
      </c>
      <c r="AY312" s="351">
        <f t="shared" ref="AY312" si="2428">SUM(AS312+AU312+AW312)</f>
        <v>0.6</v>
      </c>
      <c r="AZ312" s="349">
        <f t="shared" ref="AZ312" si="2429">SUM(AT312+AV312+AX312)</f>
        <v>5.2316681999999997</v>
      </c>
      <c r="BA312" s="349">
        <f t="shared" ref="BA312" si="2430">SUM(AQ312+AY312)</f>
        <v>0.6</v>
      </c>
      <c r="BB312" s="349">
        <f t="shared" ref="BB312" si="2431">SUM(AR312,AZ312)</f>
        <v>5.2316681999999997</v>
      </c>
    </row>
    <row r="313" spans="1:54" s="344" customFormat="1">
      <c r="A313" s="612">
        <v>179</v>
      </c>
      <c r="B313" s="557"/>
      <c r="C313" s="557"/>
      <c r="D313" s="557"/>
      <c r="E313" s="553" t="s">
        <v>2031</v>
      </c>
      <c r="F313" s="24" t="s">
        <v>1220</v>
      </c>
      <c r="G313" s="24" t="s">
        <v>1169</v>
      </c>
      <c r="H313" s="355" t="s">
        <v>378</v>
      </c>
      <c r="I313" s="554"/>
      <c r="J313" s="115"/>
      <c r="K313" s="554"/>
      <c r="L313" s="183"/>
      <c r="M313" s="554"/>
      <c r="N313" s="183"/>
      <c r="O313" s="554">
        <v>6.7</v>
      </c>
      <c r="P313" s="115"/>
      <c r="Q313" s="349">
        <f t="shared" si="2385"/>
        <v>0.6</v>
      </c>
      <c r="R313" s="417">
        <f t="shared" si="2386"/>
        <v>5.2316681999999997</v>
      </c>
      <c r="S313" s="349"/>
      <c r="T313" s="349">
        <f t="shared" si="2387"/>
        <v>0</v>
      </c>
      <c r="U313" s="349"/>
      <c r="V313" s="350">
        <f t="shared" si="2388"/>
        <v>0</v>
      </c>
      <c r="W313" s="352"/>
      <c r="X313" s="353">
        <f t="shared" si="2389"/>
        <v>0</v>
      </c>
      <c r="Y313" s="351">
        <f>SUM(S313+U313+W313)</f>
        <v>0</v>
      </c>
      <c r="Z313" s="350">
        <f t="shared" si="2390"/>
        <v>0</v>
      </c>
      <c r="AA313" s="352"/>
      <c r="AB313" s="353">
        <f t="shared" si="2391"/>
        <v>0</v>
      </c>
      <c r="AC313" s="352"/>
      <c r="AD313" s="350">
        <f t="shared" si="2392"/>
        <v>0</v>
      </c>
      <c r="AE313" s="352"/>
      <c r="AF313" s="226">
        <f>K313*AE313*$AF$2/1000</f>
        <v>0</v>
      </c>
      <c r="AG313" s="351">
        <f t="shared" si="2393"/>
        <v>0</v>
      </c>
      <c r="AH313" s="349">
        <f t="shared" si="2394"/>
        <v>0</v>
      </c>
      <c r="AI313" s="349">
        <f>SUM(Y313+AG313)</f>
        <v>0</v>
      </c>
      <c r="AJ313" s="350">
        <f t="shared" si="2395"/>
        <v>0</v>
      </c>
      <c r="AK313" s="352"/>
      <c r="AL313" s="350">
        <f>M313*AK313*$AL$2/1000</f>
        <v>0</v>
      </c>
      <c r="AM313" s="354"/>
      <c r="AN313" s="350">
        <f t="shared" si="2396"/>
        <v>0</v>
      </c>
      <c r="AO313" s="352"/>
      <c r="AP313" s="353">
        <f>M313*AO313*$AP$2/1000</f>
        <v>0</v>
      </c>
      <c r="AQ313" s="351">
        <f t="shared" si="2397"/>
        <v>0</v>
      </c>
      <c r="AR313" s="349">
        <f t="shared" si="2398"/>
        <v>0</v>
      </c>
      <c r="AS313" s="349"/>
      <c r="AT313" s="350">
        <f t="shared" si="2399"/>
        <v>0</v>
      </c>
      <c r="AU313" s="352">
        <v>0.6</v>
      </c>
      <c r="AV313" s="350">
        <f t="shared" si="2400"/>
        <v>5.2316681999999997</v>
      </c>
      <c r="AW313" s="352"/>
      <c r="AX313" s="353">
        <f t="shared" si="2401"/>
        <v>0</v>
      </c>
      <c r="AY313" s="351">
        <f t="shared" si="2402"/>
        <v>0.6</v>
      </c>
      <c r="AZ313" s="349">
        <f t="shared" si="2403"/>
        <v>5.2316681999999997</v>
      </c>
      <c r="BA313" s="349">
        <f t="shared" si="2404"/>
        <v>0.6</v>
      </c>
      <c r="BB313" s="349">
        <f t="shared" si="2405"/>
        <v>5.2316681999999997</v>
      </c>
    </row>
    <row r="314" spans="1:54" s="344" customFormat="1">
      <c r="A314" s="612">
        <v>180</v>
      </c>
      <c r="B314" s="28"/>
      <c r="C314" s="28"/>
      <c r="D314" s="28"/>
      <c r="E314" s="553" t="s">
        <v>1063</v>
      </c>
      <c r="F314" s="24" t="s">
        <v>1220</v>
      </c>
      <c r="G314" s="24" t="s">
        <v>1169</v>
      </c>
      <c r="H314" s="355" t="s">
        <v>378</v>
      </c>
      <c r="I314" s="554"/>
      <c r="J314" s="115"/>
      <c r="K314" s="554"/>
      <c r="L314" s="183"/>
      <c r="M314" s="554"/>
      <c r="N314" s="183"/>
      <c r="O314" s="554">
        <v>5.29</v>
      </c>
      <c r="P314" s="115"/>
      <c r="Q314" s="349">
        <f t="shared" si="2385"/>
        <v>0.6</v>
      </c>
      <c r="R314" s="417">
        <f t="shared" si="2386"/>
        <v>4.1306753399999998</v>
      </c>
      <c r="S314" s="349"/>
      <c r="T314" s="349">
        <f t="shared" si="2387"/>
        <v>0</v>
      </c>
      <c r="U314" s="349"/>
      <c r="V314" s="350">
        <f t="shared" si="2388"/>
        <v>0</v>
      </c>
      <c r="W314" s="352"/>
      <c r="X314" s="353">
        <f t="shared" si="2389"/>
        <v>0</v>
      </c>
      <c r="Y314" s="351">
        <f t="shared" ref="Y314" si="2432">SUM(S314+U314+W314)</f>
        <v>0</v>
      </c>
      <c r="Z314" s="350">
        <f t="shared" si="2390"/>
        <v>0</v>
      </c>
      <c r="AA314" s="352"/>
      <c r="AB314" s="353">
        <f t="shared" si="2391"/>
        <v>0</v>
      </c>
      <c r="AC314" s="352"/>
      <c r="AD314" s="350">
        <f t="shared" si="2392"/>
        <v>0</v>
      </c>
      <c r="AE314" s="352"/>
      <c r="AF314" s="226">
        <f t="shared" ref="AF314" si="2433">K314*AE314*$AF$2/1000</f>
        <v>0</v>
      </c>
      <c r="AG314" s="351">
        <f t="shared" si="2393"/>
        <v>0</v>
      </c>
      <c r="AH314" s="349">
        <f t="shared" si="2394"/>
        <v>0</v>
      </c>
      <c r="AI314" s="349">
        <f t="shared" ref="AI314" si="2434">SUM(Y314+AG314)</f>
        <v>0</v>
      </c>
      <c r="AJ314" s="350">
        <f t="shared" si="2395"/>
        <v>0</v>
      </c>
      <c r="AK314" s="352"/>
      <c r="AL314" s="350">
        <f t="shared" ref="AL314" si="2435">M314*AK314*$AL$2/1000</f>
        <v>0</v>
      </c>
      <c r="AM314" s="354"/>
      <c r="AN314" s="350">
        <f t="shared" si="2396"/>
        <v>0</v>
      </c>
      <c r="AO314" s="352"/>
      <c r="AP314" s="353">
        <f t="shared" ref="AP314" si="2436">M314*AO314*$AP$2/1000</f>
        <v>0</v>
      </c>
      <c r="AQ314" s="351">
        <f t="shared" si="2397"/>
        <v>0</v>
      </c>
      <c r="AR314" s="349">
        <f t="shared" si="2398"/>
        <v>0</v>
      </c>
      <c r="AS314" s="349"/>
      <c r="AT314" s="350">
        <f t="shared" si="2399"/>
        <v>0</v>
      </c>
      <c r="AU314" s="352">
        <v>0.6</v>
      </c>
      <c r="AV314" s="350">
        <f t="shared" si="2400"/>
        <v>4.1306753399999998</v>
      </c>
      <c r="AW314" s="352"/>
      <c r="AX314" s="353">
        <f t="shared" si="2401"/>
        <v>0</v>
      </c>
      <c r="AY314" s="351">
        <f t="shared" si="2402"/>
        <v>0.6</v>
      </c>
      <c r="AZ314" s="349">
        <f t="shared" si="2403"/>
        <v>4.1306753399999998</v>
      </c>
      <c r="BA314" s="349">
        <f t="shared" si="2404"/>
        <v>0.6</v>
      </c>
      <c r="BB314" s="349">
        <f t="shared" si="2405"/>
        <v>4.1306753399999998</v>
      </c>
    </row>
    <row r="315" spans="1:54" s="344" customFormat="1">
      <c r="A315" s="612">
        <v>179</v>
      </c>
      <c r="B315" s="558" t="s">
        <v>2284</v>
      </c>
      <c r="C315" s="558" t="s">
        <v>34</v>
      </c>
      <c r="D315" s="558" t="s">
        <v>246</v>
      </c>
      <c r="E315" s="553" t="s">
        <v>2287</v>
      </c>
      <c r="F315" s="24" t="s">
        <v>1050</v>
      </c>
      <c r="G315" s="24" t="s">
        <v>1169</v>
      </c>
      <c r="H315" s="355" t="s">
        <v>378</v>
      </c>
      <c r="I315" s="554"/>
      <c r="J315" s="115"/>
      <c r="K315" s="554"/>
      <c r="L315" s="183"/>
      <c r="M315" s="554">
        <v>6.31</v>
      </c>
      <c r="N315" s="183"/>
      <c r="O315" s="554">
        <v>6.31</v>
      </c>
      <c r="P315" s="115"/>
      <c r="Q315" s="349">
        <f t="shared" ref="Q315:Q316" si="2437">SUM(AI315+BA315)</f>
        <v>28.961000000000002</v>
      </c>
      <c r="R315" s="417">
        <f t="shared" ref="R315:R316" si="2438">SUM(AJ315+BB315)</f>
        <v>238.09316757649995</v>
      </c>
      <c r="S315" s="349"/>
      <c r="T315" s="349">
        <f t="shared" ref="T315:T316" si="2439">I315*S315*$T$2/1000</f>
        <v>0</v>
      </c>
      <c r="U315" s="349"/>
      <c r="V315" s="350">
        <f t="shared" ref="V315:V316" si="2440">I315*U315*$V$2/1000</f>
        <v>0</v>
      </c>
      <c r="W315" s="352"/>
      <c r="X315" s="353">
        <f t="shared" ref="X315:X316" si="2441">I315*W315*$X$2/1000</f>
        <v>0</v>
      </c>
      <c r="Y315" s="351">
        <f>SUM(S315+U315+W315)</f>
        <v>0</v>
      </c>
      <c r="Z315" s="350">
        <f t="shared" ref="Z315:Z316" si="2442">SUM(T315+V315+X315)</f>
        <v>0</v>
      </c>
      <c r="AA315" s="352"/>
      <c r="AB315" s="353">
        <f t="shared" ref="AB315:AB316" si="2443">K315*AA315*$AB$2/1000</f>
        <v>0</v>
      </c>
      <c r="AC315" s="352"/>
      <c r="AD315" s="350">
        <f t="shared" ref="AD315:AD316" si="2444">K315*AC315*$AD$2/1000</f>
        <v>0</v>
      </c>
      <c r="AE315" s="352"/>
      <c r="AF315" s="226">
        <f>K315*AE315*$AF$2/1000</f>
        <v>0</v>
      </c>
      <c r="AG315" s="351">
        <f t="shared" ref="AG315:AG316" si="2445">SUM(AA315+AC315+AE315)</f>
        <v>0</v>
      </c>
      <c r="AH315" s="349">
        <f t="shared" ref="AH315:AH316" si="2446">SUM(AB315+AD315+AF315)</f>
        <v>0</v>
      </c>
      <c r="AI315" s="349">
        <f>SUM(Y315+AG315)</f>
        <v>0</v>
      </c>
      <c r="AJ315" s="350">
        <f t="shared" ref="AJ315:AJ316" si="2447">SUM(Z315,AH315)</f>
        <v>0</v>
      </c>
      <c r="AK315" s="352"/>
      <c r="AL315" s="350">
        <f>M315*AK315*$AL$2/1000</f>
        <v>0</v>
      </c>
      <c r="AM315" s="354">
        <v>1E-3</v>
      </c>
      <c r="AN315" s="350">
        <f t="shared" ref="AN315:AN316" si="2448">M315*AM315*$AN$2/1000</f>
        <v>8.3468048999999992E-3</v>
      </c>
      <c r="AO315" s="352"/>
      <c r="AP315" s="353">
        <f>M315*AO315*$AP$2/1000</f>
        <v>0</v>
      </c>
      <c r="AQ315" s="351">
        <f t="shared" ref="AQ315:AQ316" si="2449">SUM(AK315+AM315+AO315)</f>
        <v>1E-3</v>
      </c>
      <c r="AR315" s="349">
        <f t="shared" ref="AR315:AR316" si="2450">SUM(AL315+AN315+AP315)</f>
        <v>8.3468048999999992E-3</v>
      </c>
      <c r="AS315" s="349">
        <v>1.492</v>
      </c>
      <c r="AT315" s="350">
        <f t="shared" ref="AT315:AT316" si="2451">O315*AS315*$AT$2/1000</f>
        <v>12.716286309199999</v>
      </c>
      <c r="AU315" s="352"/>
      <c r="AV315" s="350">
        <f t="shared" ref="AV315:AV316" si="2452">O315*AU315*$AV$2/1000</f>
        <v>0</v>
      </c>
      <c r="AW315" s="352">
        <v>27.468</v>
      </c>
      <c r="AX315" s="353">
        <f t="shared" ref="AX315:AX316" si="2453">O315*AW315*$AX$2/1000</f>
        <v>225.36853446239996</v>
      </c>
      <c r="AY315" s="351">
        <f t="shared" ref="AY315:AY316" si="2454">SUM(AS315+AU315+AW315)</f>
        <v>28.96</v>
      </c>
      <c r="AZ315" s="349">
        <f t="shared" ref="AZ315:AZ316" si="2455">SUM(AT315+AV315+AX315)</f>
        <v>238.08482077159996</v>
      </c>
      <c r="BA315" s="349">
        <f t="shared" ref="BA315:BA316" si="2456">SUM(AQ315+AY315)</f>
        <v>28.961000000000002</v>
      </c>
      <c r="BB315" s="349">
        <f t="shared" ref="BB315:BB316" si="2457">SUM(AR315,AZ315)</f>
        <v>238.09316757649995</v>
      </c>
    </row>
    <row r="316" spans="1:54" s="344" customFormat="1">
      <c r="A316" s="612">
        <v>180</v>
      </c>
      <c r="B316" s="557"/>
      <c r="C316" s="557"/>
      <c r="D316" s="557"/>
      <c r="E316" s="553" t="s">
        <v>2288</v>
      </c>
      <c r="F316" s="24" t="s">
        <v>1050</v>
      </c>
      <c r="G316" s="24" t="s">
        <v>1169</v>
      </c>
      <c r="H316" s="355" t="s">
        <v>378</v>
      </c>
      <c r="I316" s="554"/>
      <c r="J316" s="115"/>
      <c r="K316" s="554"/>
      <c r="L316" s="183"/>
      <c r="M316" s="554">
        <v>7.49</v>
      </c>
      <c r="N316" s="183"/>
      <c r="O316" s="554">
        <v>7.49</v>
      </c>
      <c r="P316" s="115"/>
      <c r="Q316" s="349">
        <f t="shared" si="2437"/>
        <v>0.253</v>
      </c>
      <c r="R316" s="417">
        <f t="shared" si="2438"/>
        <v>2.5593458079000002</v>
      </c>
      <c r="S316" s="349"/>
      <c r="T316" s="349">
        <f t="shared" si="2439"/>
        <v>0</v>
      </c>
      <c r="U316" s="349"/>
      <c r="V316" s="350">
        <f t="shared" si="2440"/>
        <v>0</v>
      </c>
      <c r="W316" s="352"/>
      <c r="X316" s="353">
        <f t="shared" si="2441"/>
        <v>0</v>
      </c>
      <c r="Y316" s="351">
        <f t="shared" ref="Y316" si="2458">SUM(S316+U316+W316)</f>
        <v>0</v>
      </c>
      <c r="Z316" s="350">
        <f t="shared" si="2442"/>
        <v>0</v>
      </c>
      <c r="AA316" s="352"/>
      <c r="AB316" s="353">
        <f t="shared" si="2443"/>
        <v>0</v>
      </c>
      <c r="AC316" s="352"/>
      <c r="AD316" s="350">
        <f t="shared" si="2444"/>
        <v>0</v>
      </c>
      <c r="AE316" s="352"/>
      <c r="AF316" s="226">
        <f t="shared" ref="AF316" si="2459">K316*AE316*$AF$2/1000</f>
        <v>0</v>
      </c>
      <c r="AG316" s="351">
        <f t="shared" si="2445"/>
        <v>0</v>
      </c>
      <c r="AH316" s="349">
        <f t="shared" si="2446"/>
        <v>0</v>
      </c>
      <c r="AI316" s="349">
        <f t="shared" ref="AI316" si="2460">SUM(Y316+AG316)</f>
        <v>0</v>
      </c>
      <c r="AJ316" s="350">
        <f t="shared" si="2447"/>
        <v>0</v>
      </c>
      <c r="AK316" s="352"/>
      <c r="AL316" s="350">
        <f t="shared" ref="AL316" si="2461">M316*AK316*$AL$2/1000</f>
        <v>0</v>
      </c>
      <c r="AM316" s="354">
        <v>1E-3</v>
      </c>
      <c r="AN316" s="350">
        <f t="shared" si="2448"/>
        <v>9.9076970999999996E-3</v>
      </c>
      <c r="AO316" s="352"/>
      <c r="AP316" s="353">
        <f t="shared" ref="AP316" si="2462">M316*AO316*$AP$2/1000</f>
        <v>0</v>
      </c>
      <c r="AQ316" s="351">
        <f t="shared" si="2449"/>
        <v>1E-3</v>
      </c>
      <c r="AR316" s="349">
        <f t="shared" si="2450"/>
        <v>9.9076970999999996E-3</v>
      </c>
      <c r="AS316" s="349">
        <v>0.252</v>
      </c>
      <c r="AT316" s="350">
        <f t="shared" si="2451"/>
        <v>2.5494381108000002</v>
      </c>
      <c r="AU316" s="352"/>
      <c r="AV316" s="350">
        <f t="shared" si="2452"/>
        <v>0</v>
      </c>
      <c r="AW316" s="352"/>
      <c r="AX316" s="353">
        <f t="shared" si="2453"/>
        <v>0</v>
      </c>
      <c r="AY316" s="351">
        <f t="shared" si="2454"/>
        <v>0.252</v>
      </c>
      <c r="AZ316" s="349">
        <f t="shared" si="2455"/>
        <v>2.5494381108000002</v>
      </c>
      <c r="BA316" s="349">
        <f t="shared" si="2456"/>
        <v>0.253</v>
      </c>
      <c r="BB316" s="349">
        <f t="shared" si="2457"/>
        <v>2.5593458079000002</v>
      </c>
    </row>
    <row r="317" spans="1:54" s="344" customFormat="1">
      <c r="A317" s="612">
        <v>179</v>
      </c>
      <c r="B317" s="558" t="s">
        <v>2285</v>
      </c>
      <c r="C317" s="558" t="s">
        <v>34</v>
      </c>
      <c r="D317" s="558" t="s">
        <v>246</v>
      </c>
      <c r="E317" s="553" t="s">
        <v>2286</v>
      </c>
      <c r="F317" s="24" t="s">
        <v>1050</v>
      </c>
      <c r="G317" s="24" t="s">
        <v>1169</v>
      </c>
      <c r="H317" s="355" t="s">
        <v>378</v>
      </c>
      <c r="I317" s="554"/>
      <c r="J317" s="115"/>
      <c r="K317" s="554"/>
      <c r="L317" s="183"/>
      <c r="M317" s="554">
        <v>6.31</v>
      </c>
      <c r="N317" s="183"/>
      <c r="O317" s="554">
        <v>6.31</v>
      </c>
      <c r="P317" s="115"/>
      <c r="Q317" s="349">
        <f t="shared" si="2385"/>
        <v>0.67</v>
      </c>
      <c r="R317" s="417">
        <f t="shared" si="2386"/>
        <v>5.5385614849999998</v>
      </c>
      <c r="S317" s="349"/>
      <c r="T317" s="349">
        <f t="shared" si="2387"/>
        <v>0</v>
      </c>
      <c r="U317" s="349"/>
      <c r="V317" s="350">
        <f t="shared" si="2388"/>
        <v>0</v>
      </c>
      <c r="W317" s="352"/>
      <c r="X317" s="353">
        <f t="shared" si="2389"/>
        <v>0</v>
      </c>
      <c r="Y317" s="351">
        <f>SUM(S317+U317+W317)</f>
        <v>0</v>
      </c>
      <c r="Z317" s="350">
        <f t="shared" si="2390"/>
        <v>0</v>
      </c>
      <c r="AA317" s="352"/>
      <c r="AB317" s="353">
        <f t="shared" si="2391"/>
        <v>0</v>
      </c>
      <c r="AC317" s="352"/>
      <c r="AD317" s="350">
        <f t="shared" si="2392"/>
        <v>0</v>
      </c>
      <c r="AE317" s="352"/>
      <c r="AF317" s="226">
        <f>K317*AE317*$AF$2/1000</f>
        <v>0</v>
      </c>
      <c r="AG317" s="351">
        <f t="shared" si="2393"/>
        <v>0</v>
      </c>
      <c r="AH317" s="349">
        <f t="shared" si="2394"/>
        <v>0</v>
      </c>
      <c r="AI317" s="349">
        <f>SUM(Y317+AG317)</f>
        <v>0</v>
      </c>
      <c r="AJ317" s="350">
        <f t="shared" si="2395"/>
        <v>0</v>
      </c>
      <c r="AK317" s="352"/>
      <c r="AL317" s="350">
        <f>M317*AK317*$AL$2/1000</f>
        <v>0</v>
      </c>
      <c r="AM317" s="354"/>
      <c r="AN317" s="350">
        <f t="shared" si="2396"/>
        <v>0</v>
      </c>
      <c r="AO317" s="352"/>
      <c r="AP317" s="353">
        <f>M317*AO317*$AP$2/1000</f>
        <v>0</v>
      </c>
      <c r="AQ317" s="351">
        <f t="shared" si="2397"/>
        <v>0</v>
      </c>
      <c r="AR317" s="349">
        <f t="shared" si="2398"/>
        <v>0</v>
      </c>
      <c r="AS317" s="349">
        <v>0.13</v>
      </c>
      <c r="AT317" s="350">
        <f t="shared" si="2399"/>
        <v>1.107987413</v>
      </c>
      <c r="AU317" s="352"/>
      <c r="AV317" s="350">
        <f t="shared" si="2400"/>
        <v>0</v>
      </c>
      <c r="AW317" s="352">
        <v>0.54</v>
      </c>
      <c r="AX317" s="353">
        <f t="shared" si="2401"/>
        <v>4.4305740719999998</v>
      </c>
      <c r="AY317" s="351">
        <f t="shared" si="2402"/>
        <v>0.67</v>
      </c>
      <c r="AZ317" s="349">
        <f t="shared" si="2403"/>
        <v>5.5385614849999998</v>
      </c>
      <c r="BA317" s="349">
        <f t="shared" si="2404"/>
        <v>0.67</v>
      </c>
      <c r="BB317" s="349">
        <f t="shared" si="2405"/>
        <v>5.5385614849999998</v>
      </c>
    </row>
    <row r="318" spans="1:54" s="344" customFormat="1">
      <c r="A318" s="612">
        <v>180</v>
      </c>
      <c r="B318" s="557"/>
      <c r="C318" s="557"/>
      <c r="D318" s="557"/>
      <c r="E318" s="553" t="s">
        <v>2289</v>
      </c>
      <c r="F318" s="24" t="s">
        <v>1050</v>
      </c>
      <c r="G318" s="24" t="s">
        <v>1169</v>
      </c>
      <c r="H318" s="355" t="s">
        <v>378</v>
      </c>
      <c r="I318" s="554"/>
      <c r="J318" s="115"/>
      <c r="K318" s="554"/>
      <c r="L318" s="183"/>
      <c r="M318" s="554">
        <v>7.49</v>
      </c>
      <c r="N318" s="183"/>
      <c r="O318" s="554">
        <v>7.49</v>
      </c>
      <c r="P318" s="115"/>
      <c r="Q318" s="349">
        <f t="shared" si="2385"/>
        <v>1.7000000000000001E-2</v>
      </c>
      <c r="R318" s="417">
        <f t="shared" si="2386"/>
        <v>0.16966782420000001</v>
      </c>
      <c r="S318" s="349"/>
      <c r="T318" s="349">
        <f t="shared" si="2387"/>
        <v>0</v>
      </c>
      <c r="U318" s="349"/>
      <c r="V318" s="350">
        <f t="shared" si="2388"/>
        <v>0</v>
      </c>
      <c r="W318" s="352"/>
      <c r="X318" s="353">
        <f t="shared" si="2389"/>
        <v>0</v>
      </c>
      <c r="Y318" s="351">
        <f t="shared" ref="Y318" si="2463">SUM(S318+U318+W318)</f>
        <v>0</v>
      </c>
      <c r="Z318" s="350">
        <f t="shared" si="2390"/>
        <v>0</v>
      </c>
      <c r="AA318" s="352"/>
      <c r="AB318" s="353">
        <f t="shared" si="2391"/>
        <v>0</v>
      </c>
      <c r="AC318" s="352"/>
      <c r="AD318" s="350">
        <f t="shared" si="2392"/>
        <v>0</v>
      </c>
      <c r="AE318" s="352"/>
      <c r="AF318" s="226">
        <f t="shared" ref="AF318" si="2464">K318*AE318*$AF$2/1000</f>
        <v>0</v>
      </c>
      <c r="AG318" s="351">
        <f t="shared" si="2393"/>
        <v>0</v>
      </c>
      <c r="AH318" s="349">
        <f t="shared" si="2394"/>
        <v>0</v>
      </c>
      <c r="AI318" s="349">
        <f t="shared" ref="AI318" si="2465">SUM(Y318+AG318)</f>
        <v>0</v>
      </c>
      <c r="AJ318" s="350">
        <f t="shared" si="2395"/>
        <v>0</v>
      </c>
      <c r="AK318" s="352"/>
      <c r="AL318" s="350">
        <f t="shared" ref="AL318" si="2466">M318*AK318*$AL$2/1000</f>
        <v>0</v>
      </c>
      <c r="AM318" s="354">
        <v>2E-3</v>
      </c>
      <c r="AN318" s="350">
        <f t="shared" si="2396"/>
        <v>1.9815394199999999E-2</v>
      </c>
      <c r="AO318" s="352">
        <v>1.4999999999999999E-2</v>
      </c>
      <c r="AP318" s="353">
        <f t="shared" ref="AP318" si="2467">M318*AO318*$AP$2/1000</f>
        <v>0.14985243000000001</v>
      </c>
      <c r="AQ318" s="351">
        <f t="shared" si="2397"/>
        <v>1.7000000000000001E-2</v>
      </c>
      <c r="AR318" s="349">
        <f t="shared" si="2398"/>
        <v>0.16966782420000001</v>
      </c>
      <c r="AS318" s="349"/>
      <c r="AT318" s="350">
        <f t="shared" si="2399"/>
        <v>0</v>
      </c>
      <c r="AU318" s="352"/>
      <c r="AV318" s="350">
        <f t="shared" si="2400"/>
        <v>0</v>
      </c>
      <c r="AW318" s="352"/>
      <c r="AX318" s="353">
        <f t="shared" si="2401"/>
        <v>0</v>
      </c>
      <c r="AY318" s="351">
        <f t="shared" si="2402"/>
        <v>0</v>
      </c>
      <c r="AZ318" s="349">
        <f t="shared" si="2403"/>
        <v>0</v>
      </c>
      <c r="BA318" s="349">
        <f t="shared" si="2404"/>
        <v>1.7000000000000001E-2</v>
      </c>
      <c r="BB318" s="349">
        <f t="shared" si="2405"/>
        <v>0.16966782420000001</v>
      </c>
    </row>
    <row r="319" spans="1:54">
      <c r="A319" s="612">
        <v>240</v>
      </c>
      <c r="B319" s="67" t="s">
        <v>161</v>
      </c>
      <c r="C319" s="68"/>
      <c r="D319" s="68"/>
      <c r="E319" s="68"/>
      <c r="F319" s="68"/>
      <c r="G319" s="68"/>
      <c r="H319" s="324"/>
      <c r="I319" s="69"/>
      <c r="J319" s="117"/>
      <c r="K319" s="69"/>
      <c r="L319" s="69"/>
      <c r="M319" s="69"/>
      <c r="N319" s="69"/>
      <c r="O319" s="165"/>
      <c r="P319" s="117"/>
      <c r="Q319" s="143">
        <f>SUM(Q223:Q318)</f>
        <v>7769.1990000000005</v>
      </c>
      <c r="R319" s="143">
        <f>SUM(R223:R318)</f>
        <v>52720.702752690297</v>
      </c>
      <c r="S319" s="143">
        <f>SUM(S223:S318)</f>
        <v>560.12100000000009</v>
      </c>
      <c r="T319" s="143">
        <f t="shared" ref="T319:BB319" si="2468">SUM(T223:T318)</f>
        <v>3726.9438109038001</v>
      </c>
      <c r="U319" s="143">
        <f t="shared" si="2468"/>
        <v>642.35100000000011</v>
      </c>
      <c r="V319" s="143">
        <f t="shared" si="2468"/>
        <v>4490.8421222861989</v>
      </c>
      <c r="W319" s="143">
        <f t="shared" si="2468"/>
        <v>584.25800000000004</v>
      </c>
      <c r="X319" s="143">
        <f t="shared" si="2468"/>
        <v>3597.0919856692008</v>
      </c>
      <c r="Y319" s="143">
        <f t="shared" si="2468"/>
        <v>1786.73</v>
      </c>
      <c r="Z319" s="143">
        <f t="shared" si="2468"/>
        <v>11814.8779188592</v>
      </c>
      <c r="AA319" s="143">
        <f t="shared" si="2468"/>
        <v>590.22600000000011</v>
      </c>
      <c r="AB319" s="143">
        <f t="shared" si="2468"/>
        <v>3613.5879125536003</v>
      </c>
      <c r="AC319" s="143">
        <f t="shared" si="2468"/>
        <v>823.73000000000025</v>
      </c>
      <c r="AD319" s="143">
        <f t="shared" si="2468"/>
        <v>5268.7645711748</v>
      </c>
      <c r="AE319" s="143">
        <f t="shared" si="2468"/>
        <v>717.56700000000023</v>
      </c>
      <c r="AF319" s="143">
        <f t="shared" si="2468"/>
        <v>4737.5804650445998</v>
      </c>
      <c r="AG319" s="143">
        <f t="shared" si="2468"/>
        <v>2131.5229999999997</v>
      </c>
      <c r="AH319" s="143">
        <f t="shared" si="2468"/>
        <v>13619.932948773001</v>
      </c>
      <c r="AI319" s="143">
        <f t="shared" si="2468"/>
        <v>3918.2530000000002</v>
      </c>
      <c r="AJ319" s="143">
        <f t="shared" si="2468"/>
        <v>25434.810867632204</v>
      </c>
      <c r="AK319" s="143">
        <f t="shared" si="2468"/>
        <v>760.26800000000003</v>
      </c>
      <c r="AL319" s="143">
        <f t="shared" si="2468"/>
        <v>5209.4059273003995</v>
      </c>
      <c r="AM319" s="143">
        <f t="shared" si="2468"/>
        <v>686.30599999999981</v>
      </c>
      <c r="AN319" s="143">
        <f t="shared" si="2468"/>
        <v>5518.1544678119999</v>
      </c>
      <c r="AO319" s="143">
        <f t="shared" si="2468"/>
        <v>825.10800000000017</v>
      </c>
      <c r="AP319" s="143">
        <f t="shared" si="2468"/>
        <v>5952.1354385219984</v>
      </c>
      <c r="AQ319" s="143">
        <f t="shared" si="2468"/>
        <v>2271.6820000000002</v>
      </c>
      <c r="AR319" s="143">
        <f t="shared" si="2468"/>
        <v>16679.6958336344</v>
      </c>
      <c r="AS319" s="143">
        <f t="shared" si="2468"/>
        <v>548.47099999999978</v>
      </c>
      <c r="AT319" s="143">
        <f t="shared" si="2468"/>
        <v>3814.4389698352002</v>
      </c>
      <c r="AU319" s="143">
        <f t="shared" si="2468"/>
        <v>374.23500000000007</v>
      </c>
      <c r="AV319" s="143">
        <f t="shared" si="2468"/>
        <v>2679.7144995973003</v>
      </c>
      <c r="AW319" s="143">
        <f t="shared" si="2468"/>
        <v>656.55799999999977</v>
      </c>
      <c r="AX319" s="143">
        <f t="shared" si="2468"/>
        <v>4112.0425819911998</v>
      </c>
      <c r="AY319" s="143">
        <f t="shared" si="2468"/>
        <v>1579.2639999999997</v>
      </c>
      <c r="AZ319" s="143">
        <f t="shared" si="2468"/>
        <v>10606.196051423705</v>
      </c>
      <c r="BA319" s="143">
        <f t="shared" si="2468"/>
        <v>3850.945999999999</v>
      </c>
      <c r="BB319" s="143">
        <f t="shared" si="2468"/>
        <v>27285.891885058089</v>
      </c>
    </row>
    <row r="320" spans="1:54">
      <c r="A320" s="612">
        <v>241</v>
      </c>
      <c r="B320" s="26" t="s">
        <v>165</v>
      </c>
      <c r="C320" s="26" t="s">
        <v>166</v>
      </c>
      <c r="D320" s="26" t="s">
        <v>167</v>
      </c>
      <c r="E320" s="23" t="s">
        <v>307</v>
      </c>
      <c r="F320" s="384" t="s">
        <v>308</v>
      </c>
      <c r="G320" s="560" t="s">
        <v>1169</v>
      </c>
      <c r="H320" s="325" t="s">
        <v>380</v>
      </c>
      <c r="I320" s="70"/>
      <c r="J320" s="184">
        <v>4030</v>
      </c>
      <c r="K320" s="70"/>
      <c r="L320" s="184">
        <v>4030</v>
      </c>
      <c r="M320" s="70"/>
      <c r="N320" s="184">
        <v>4030</v>
      </c>
      <c r="O320" s="166"/>
      <c r="P320" s="184">
        <v>4030</v>
      </c>
      <c r="Q320" s="144">
        <f t="shared" ref="Q320:Q332" si="2469">SUM(AI320+BA320)</f>
        <v>0.03</v>
      </c>
      <c r="R320" s="423">
        <f t="shared" ref="R320:R396" si="2470">SUM(AJ320+BB320)</f>
        <v>0.12089999999999999</v>
      </c>
      <c r="S320" s="144"/>
      <c r="T320" s="144">
        <f t="shared" ref="T320:T332" si="2471">J320*S320/1000</f>
        <v>0</v>
      </c>
      <c r="U320" s="144"/>
      <c r="V320" s="203">
        <f t="shared" ref="V320:V396" si="2472">J320*U320/1000</f>
        <v>0</v>
      </c>
      <c r="W320" s="243"/>
      <c r="X320" s="244">
        <f t="shared" ref="X320:X396" si="2473">J320*W320/1000</f>
        <v>0</v>
      </c>
      <c r="Y320" s="217">
        <f t="shared" ref="Y320:Y332" si="2474">SUM(S320+U320+W320)</f>
        <v>0</v>
      </c>
      <c r="Z320" s="203">
        <f t="shared" ref="Z320:Z332" si="2475">SUM(T320+V320+X320)</f>
        <v>0</v>
      </c>
      <c r="AA320" s="243"/>
      <c r="AB320" s="244">
        <f t="shared" ref="AB320:AB332" si="2476">L320*AA320/1000</f>
        <v>0</v>
      </c>
      <c r="AC320" s="243"/>
      <c r="AD320" s="203">
        <f>L320*AC320/1000</f>
        <v>0</v>
      </c>
      <c r="AE320" s="243"/>
      <c r="AF320" s="235">
        <f>L320*AE320/1000</f>
        <v>0</v>
      </c>
      <c r="AG320" s="217">
        <f t="shared" ref="AG320:AG332" si="2477">SUM(AA320+AC320+AE320)</f>
        <v>0</v>
      </c>
      <c r="AH320" s="144">
        <f t="shared" ref="AH320:AH332" si="2478">SUM(AB320+AD320+AF320)</f>
        <v>0</v>
      </c>
      <c r="AI320" s="144">
        <f t="shared" ref="AI320:AI332" si="2479">SUM(Y320+AG320)</f>
        <v>0</v>
      </c>
      <c r="AJ320" s="203">
        <f t="shared" ref="AJ320:AJ332" si="2480">SUM(Z320,AH320)</f>
        <v>0</v>
      </c>
      <c r="AK320" s="243"/>
      <c r="AL320" s="203">
        <f>N320*AK320/1000</f>
        <v>0</v>
      </c>
      <c r="AM320" s="288"/>
      <c r="AN320" s="203">
        <f>N320*AM320/1000</f>
        <v>0</v>
      </c>
      <c r="AO320" s="243"/>
      <c r="AP320" s="244">
        <f t="shared" ref="AP320:AP328" si="2481">N320*AO320/1000</f>
        <v>0</v>
      </c>
      <c r="AQ320" s="217">
        <f t="shared" ref="AQ320:AQ332" si="2482">SUM(AK320+AM320+AO320)</f>
        <v>0</v>
      </c>
      <c r="AR320" s="144">
        <f t="shared" ref="AR320:AR332" si="2483">SUM(AL320+AN320+AP320)</f>
        <v>0</v>
      </c>
      <c r="AS320" s="144">
        <v>0.03</v>
      </c>
      <c r="AT320" s="203">
        <f>P320*AS320/1000</f>
        <v>0.12089999999999999</v>
      </c>
      <c r="AU320" s="243"/>
      <c r="AV320" s="203">
        <f>P320*AU320/1000</f>
        <v>0</v>
      </c>
      <c r="AW320" s="243"/>
      <c r="AX320" s="244">
        <f>P320*AW320/1000</f>
        <v>0</v>
      </c>
      <c r="AY320" s="217">
        <f t="shared" ref="AY320:AY332" si="2484">SUM(AS320+AU320+AW320)</f>
        <v>0.03</v>
      </c>
      <c r="AZ320" s="144">
        <f t="shared" ref="AZ320:AZ332" si="2485">SUM(AT320+AV320+AX320)</f>
        <v>0.12089999999999999</v>
      </c>
      <c r="BA320" s="144">
        <f t="shared" ref="BA320:BA332" si="2486">SUM(AQ320+AY320)</f>
        <v>0.03</v>
      </c>
      <c r="BB320" s="144">
        <f t="shared" ref="BB320:BB332" si="2487">SUM(AR320,AZ320)</f>
        <v>0.12089999999999999</v>
      </c>
    </row>
    <row r="321" spans="1:54" s="344" customFormat="1">
      <c r="A321" s="612">
        <v>242</v>
      </c>
      <c r="B321" s="346"/>
      <c r="C321" s="346"/>
      <c r="D321" s="557" t="s">
        <v>167</v>
      </c>
      <c r="E321" s="23" t="s">
        <v>779</v>
      </c>
      <c r="F321" s="530" t="s">
        <v>780</v>
      </c>
      <c r="G321" s="24" t="s">
        <v>1169</v>
      </c>
      <c r="H321" s="355" t="s">
        <v>378</v>
      </c>
      <c r="I321" s="63"/>
      <c r="J321" s="183">
        <v>5000</v>
      </c>
      <c r="K321" s="63"/>
      <c r="L321" s="183">
        <v>5000</v>
      </c>
      <c r="M321" s="63"/>
      <c r="N321" s="183">
        <v>5000</v>
      </c>
      <c r="O321" s="162"/>
      <c r="P321" s="183">
        <v>5000</v>
      </c>
      <c r="Q321" s="349">
        <f t="shared" ref="Q321" si="2488">SUM(AI321+BA321)</f>
        <v>0</v>
      </c>
      <c r="R321" s="417">
        <f t="shared" ref="R321" si="2489">SUM(AJ321+BB321)</f>
        <v>0</v>
      </c>
      <c r="S321" s="349"/>
      <c r="T321" s="349">
        <f t="shared" ref="T321" si="2490">J321*S321/1000</f>
        <v>0</v>
      </c>
      <c r="U321" s="349"/>
      <c r="V321" s="350">
        <f t="shared" ref="V321" si="2491">J321*U321/1000</f>
        <v>0</v>
      </c>
      <c r="W321" s="352"/>
      <c r="X321" s="353">
        <f t="shared" ref="X321" si="2492">J321*W321/1000</f>
        <v>0</v>
      </c>
      <c r="Y321" s="351">
        <f>SUM(S321+U321+W321)</f>
        <v>0</v>
      </c>
      <c r="Z321" s="350">
        <f t="shared" ref="Z321" si="2493">SUM(T321+V321+X321)</f>
        <v>0</v>
      </c>
      <c r="AA321" s="352"/>
      <c r="AB321" s="353">
        <f t="shared" ref="AB321" si="2494">L321*AA321/1000</f>
        <v>0</v>
      </c>
      <c r="AC321" s="352"/>
      <c r="AD321" s="350">
        <f t="shared" ref="AD321" si="2495">L321*AC321/1000</f>
        <v>0</v>
      </c>
      <c r="AE321" s="352"/>
      <c r="AF321" s="353">
        <f t="shared" ref="AF321" si="2496">L321*AE321/1000</f>
        <v>0</v>
      </c>
      <c r="AG321" s="351">
        <f t="shared" ref="AG321" si="2497">SUM(AA321+AC321+AE321)</f>
        <v>0</v>
      </c>
      <c r="AH321" s="349">
        <f t="shared" ref="AH321" si="2498">SUM(AB321+AD321+AF321)</f>
        <v>0</v>
      </c>
      <c r="AI321" s="349">
        <f t="shared" ref="AI321" si="2499">SUM(Y321+AG321)</f>
        <v>0</v>
      </c>
      <c r="AJ321" s="350">
        <f t="shared" ref="AJ321" si="2500">SUM(Z321,AH321)</f>
        <v>0</v>
      </c>
      <c r="AK321" s="352"/>
      <c r="AL321" s="350">
        <f t="shared" ref="AL321" si="2501">N321*AK321/1000</f>
        <v>0</v>
      </c>
      <c r="AM321" s="354"/>
      <c r="AN321" s="350">
        <f t="shared" ref="AN321" si="2502">N321*AM321/1000</f>
        <v>0</v>
      </c>
      <c r="AO321" s="352"/>
      <c r="AP321" s="353">
        <f t="shared" ref="AP321" si="2503">N321*AO321/1000</f>
        <v>0</v>
      </c>
      <c r="AQ321" s="351">
        <f t="shared" ref="AQ321" si="2504">SUM(AK321+AM321+AO321)</f>
        <v>0</v>
      </c>
      <c r="AR321" s="349">
        <f t="shared" ref="AR321" si="2505">SUM(AL321+AN321+AP321)</f>
        <v>0</v>
      </c>
      <c r="AS321" s="349"/>
      <c r="AT321" s="350">
        <f t="shared" ref="AT321" si="2506">P321*AS321/1000</f>
        <v>0</v>
      </c>
      <c r="AU321" s="352"/>
      <c r="AV321" s="350">
        <f t="shared" ref="AV321" si="2507">P321*AU321/1000</f>
        <v>0</v>
      </c>
      <c r="AW321" s="352"/>
      <c r="AX321" s="353">
        <f t="shared" ref="AX321" si="2508">P321*AW321/1000</f>
        <v>0</v>
      </c>
      <c r="AY321" s="351">
        <f t="shared" ref="AY321" si="2509">SUM(AS321+AU321+AW321)</f>
        <v>0</v>
      </c>
      <c r="AZ321" s="349">
        <f t="shared" ref="AZ321" si="2510">SUM(AT321+AV321+AX321)</f>
        <v>0</v>
      </c>
      <c r="BA321" s="349">
        <f t="shared" ref="BA321" si="2511">SUM(AQ321+AY321)</f>
        <v>0</v>
      </c>
      <c r="BB321" s="349">
        <f t="shared" ref="BB321" si="2512">SUM(AR321,AZ321)</f>
        <v>0</v>
      </c>
    </row>
    <row r="322" spans="1:54">
      <c r="A322" s="612">
        <v>243</v>
      </c>
      <c r="B322" s="26"/>
      <c r="C322" s="26"/>
      <c r="D322" s="557" t="s">
        <v>167</v>
      </c>
      <c r="E322" s="23" t="s">
        <v>309</v>
      </c>
      <c r="F322" s="530" t="s">
        <v>310</v>
      </c>
      <c r="G322" s="24" t="s">
        <v>1169</v>
      </c>
      <c r="H322" s="309" t="s">
        <v>378</v>
      </c>
      <c r="I322" s="63"/>
      <c r="J322" s="183">
        <v>4500</v>
      </c>
      <c r="K322" s="63"/>
      <c r="L322" s="183">
        <v>4500</v>
      </c>
      <c r="M322" s="63"/>
      <c r="N322" s="183">
        <v>4500</v>
      </c>
      <c r="O322" s="162"/>
      <c r="P322" s="183">
        <v>4500</v>
      </c>
      <c r="Q322" s="110">
        <f t="shared" si="2469"/>
        <v>0</v>
      </c>
      <c r="R322" s="417">
        <f t="shared" si="2470"/>
        <v>0</v>
      </c>
      <c r="S322" s="110"/>
      <c r="T322" s="110">
        <f t="shared" si="2471"/>
        <v>0</v>
      </c>
      <c r="U322" s="110"/>
      <c r="V322" s="197">
        <f t="shared" si="2472"/>
        <v>0</v>
      </c>
      <c r="W322" s="228"/>
      <c r="X322" s="229">
        <f t="shared" si="2473"/>
        <v>0</v>
      </c>
      <c r="Y322" s="212">
        <f t="shared" si="2474"/>
        <v>0</v>
      </c>
      <c r="Z322" s="197">
        <f t="shared" si="2475"/>
        <v>0</v>
      </c>
      <c r="AA322" s="228"/>
      <c r="AB322" s="229">
        <f t="shared" si="2476"/>
        <v>0</v>
      </c>
      <c r="AC322" s="228"/>
      <c r="AD322" s="197">
        <f t="shared" ref="AD322:AD396" si="2513">L322*AC322/1000</f>
        <v>0</v>
      </c>
      <c r="AE322" s="228"/>
      <c r="AF322" s="353">
        <f t="shared" ref="AF322:AF341" si="2514">L322*AE322/1000</f>
        <v>0</v>
      </c>
      <c r="AG322" s="212">
        <f t="shared" si="2477"/>
        <v>0</v>
      </c>
      <c r="AH322" s="110">
        <f t="shared" si="2478"/>
        <v>0</v>
      </c>
      <c r="AI322" s="110">
        <f t="shared" si="2479"/>
        <v>0</v>
      </c>
      <c r="AJ322" s="197">
        <f t="shared" si="2480"/>
        <v>0</v>
      </c>
      <c r="AK322" s="228"/>
      <c r="AL322" s="197">
        <f t="shared" ref="AL322:AL332" si="2515">N322*AK322/1000</f>
        <v>0</v>
      </c>
      <c r="AM322" s="281"/>
      <c r="AN322" s="197">
        <f t="shared" ref="AN322" si="2516">N322*AM322/1000</f>
        <v>0</v>
      </c>
      <c r="AO322" s="228"/>
      <c r="AP322" s="229">
        <f t="shared" si="2481"/>
        <v>0</v>
      </c>
      <c r="AQ322" s="212">
        <f t="shared" si="2482"/>
        <v>0</v>
      </c>
      <c r="AR322" s="110">
        <f t="shared" si="2483"/>
        <v>0</v>
      </c>
      <c r="AS322" s="110"/>
      <c r="AT322" s="350">
        <f t="shared" ref="AT322:AT332" si="2517">P322*AS322/1000</f>
        <v>0</v>
      </c>
      <c r="AU322" s="352"/>
      <c r="AV322" s="350">
        <f t="shared" ref="AV322:AV332" si="2518">P322*AU322/1000</f>
        <v>0</v>
      </c>
      <c r="AW322" s="352"/>
      <c r="AX322" s="353">
        <f t="shared" ref="AX322:AX332" si="2519">P322*AW322/1000</f>
        <v>0</v>
      </c>
      <c r="AY322" s="351">
        <f t="shared" si="2484"/>
        <v>0</v>
      </c>
      <c r="AZ322" s="110">
        <f t="shared" si="2485"/>
        <v>0</v>
      </c>
      <c r="BA322" s="110">
        <f t="shared" si="2486"/>
        <v>0</v>
      </c>
      <c r="BB322" s="110">
        <f t="shared" si="2487"/>
        <v>0</v>
      </c>
    </row>
    <row r="323" spans="1:54" s="6" customFormat="1">
      <c r="A323" s="612">
        <v>244</v>
      </c>
      <c r="B323" s="16"/>
      <c r="C323" s="16"/>
      <c r="D323" s="557" t="s">
        <v>167</v>
      </c>
      <c r="E323" s="18" t="s">
        <v>362</v>
      </c>
      <c r="F323" s="53" t="s">
        <v>365</v>
      </c>
      <c r="G323" s="19" t="s">
        <v>1169</v>
      </c>
      <c r="H323" s="307" t="s">
        <v>378</v>
      </c>
      <c r="I323" s="257"/>
      <c r="J323" s="274">
        <v>5950</v>
      </c>
      <c r="K323" s="257"/>
      <c r="L323" s="274">
        <v>5950</v>
      </c>
      <c r="M323" s="257"/>
      <c r="N323" s="274">
        <v>5950</v>
      </c>
      <c r="O323" s="275"/>
      <c r="P323" s="274">
        <v>5950</v>
      </c>
      <c r="Q323" s="109">
        <f t="shared" si="2469"/>
        <v>24.038</v>
      </c>
      <c r="R323" s="415">
        <f t="shared" si="2470"/>
        <v>143.02610000000001</v>
      </c>
      <c r="S323" s="109">
        <v>2.44</v>
      </c>
      <c r="T323" s="109">
        <f t="shared" ref="T323" si="2520">J323*S323/1000</f>
        <v>14.518000000000001</v>
      </c>
      <c r="U323" s="109">
        <v>1.44</v>
      </c>
      <c r="V323" s="196">
        <f t="shared" ref="V323" si="2521">J323*U323/1000</f>
        <v>8.5679999999999996</v>
      </c>
      <c r="W323" s="225">
        <v>4.3179999999999996</v>
      </c>
      <c r="X323" s="226">
        <f>J323*W323/1000</f>
        <v>25.6921</v>
      </c>
      <c r="Y323" s="213">
        <f t="shared" ref="Y323" si="2522">SUM(S323+U323+W323)</f>
        <v>8.1980000000000004</v>
      </c>
      <c r="Z323" s="196">
        <f t="shared" ref="Z323" si="2523">SUM(T323+V323+X323)</f>
        <v>48.778099999999995</v>
      </c>
      <c r="AA323" s="225"/>
      <c r="AB323" s="226">
        <f t="shared" ref="AB323" si="2524">L323*AA323/1000</f>
        <v>0</v>
      </c>
      <c r="AC323" s="225">
        <v>1.44</v>
      </c>
      <c r="AD323" s="196">
        <f>L323*AC323/1000</f>
        <v>8.5679999999999996</v>
      </c>
      <c r="AE323" s="225">
        <v>2.88</v>
      </c>
      <c r="AF323" s="353">
        <f t="shared" si="2514"/>
        <v>17.135999999999999</v>
      </c>
      <c r="AG323" s="213">
        <f t="shared" ref="AG323" si="2525">SUM(AA323+AC323+AE323)</f>
        <v>4.32</v>
      </c>
      <c r="AH323" s="109">
        <f t="shared" ref="AH323" si="2526">SUM(AB323+AD323+AF323)</f>
        <v>25.704000000000001</v>
      </c>
      <c r="AI323" s="109">
        <f t="shared" ref="AI323" si="2527">SUM(Y323+AG323)</f>
        <v>12.518000000000001</v>
      </c>
      <c r="AJ323" s="196">
        <f t="shared" ref="AJ323" si="2528">SUM(Z323,AH323)</f>
        <v>74.482100000000003</v>
      </c>
      <c r="AK323" s="225">
        <v>4.32</v>
      </c>
      <c r="AL323" s="196">
        <f t="shared" ref="AL323" si="2529">N323*AK323/1000</f>
        <v>25.704000000000001</v>
      </c>
      <c r="AM323" s="280"/>
      <c r="AN323" s="196">
        <f t="shared" ref="AN323" si="2530">N323*AM323/1000</f>
        <v>0</v>
      </c>
      <c r="AO323" s="225">
        <v>2.88</v>
      </c>
      <c r="AP323" s="226">
        <f t="shared" si="2481"/>
        <v>17.135999999999999</v>
      </c>
      <c r="AQ323" s="213">
        <f t="shared" ref="AQ323" si="2531">SUM(AK323+AM323+AO323)</f>
        <v>7.2</v>
      </c>
      <c r="AR323" s="109">
        <f t="shared" ref="AR323" si="2532">SUM(AL323+AN323+AP323)</f>
        <v>42.84</v>
      </c>
      <c r="AS323" s="109"/>
      <c r="AT323" s="196">
        <f t="shared" ref="AT323" si="2533">P323*AS323/1000</f>
        <v>0</v>
      </c>
      <c r="AU323" s="225">
        <v>1.44</v>
      </c>
      <c r="AV323" s="196">
        <f t="shared" ref="AV323" si="2534">P323*AU323/1000</f>
        <v>8.5679999999999996</v>
      </c>
      <c r="AW323" s="225">
        <v>2.88</v>
      </c>
      <c r="AX323" s="226">
        <f t="shared" ref="AX323" si="2535">P323*AW323/1000</f>
        <v>17.135999999999999</v>
      </c>
      <c r="AY323" s="213">
        <f t="shared" ref="AY323" si="2536">SUM(AS323+AU323+AW323)</f>
        <v>4.32</v>
      </c>
      <c r="AZ323" s="109">
        <f t="shared" ref="AZ323" si="2537">SUM(AT323+AV323+AX323)</f>
        <v>25.704000000000001</v>
      </c>
      <c r="BA323" s="109">
        <f t="shared" ref="BA323" si="2538">SUM(AQ323+AY323)</f>
        <v>11.52</v>
      </c>
      <c r="BB323" s="109">
        <f t="shared" ref="BB323" si="2539">SUM(AR323,AZ323)</f>
        <v>68.544000000000011</v>
      </c>
    </row>
    <row r="324" spans="1:54" s="6" customFormat="1">
      <c r="A324" s="612">
        <v>245</v>
      </c>
      <c r="B324" s="16"/>
      <c r="C324" s="16"/>
      <c r="D324" s="557" t="s">
        <v>167</v>
      </c>
      <c r="E324" s="18" t="s">
        <v>363</v>
      </c>
      <c r="F324" s="53" t="s">
        <v>366</v>
      </c>
      <c r="G324" s="19" t="s">
        <v>1169</v>
      </c>
      <c r="H324" s="307" t="s">
        <v>378</v>
      </c>
      <c r="I324" s="257"/>
      <c r="J324" s="274">
        <v>5940</v>
      </c>
      <c r="K324" s="257"/>
      <c r="L324" s="274">
        <v>5940</v>
      </c>
      <c r="M324" s="257"/>
      <c r="N324" s="274">
        <v>5940</v>
      </c>
      <c r="O324" s="275"/>
      <c r="P324" s="274">
        <v>5940</v>
      </c>
      <c r="Q324" s="109">
        <f t="shared" si="2469"/>
        <v>22.633000000000003</v>
      </c>
      <c r="R324" s="415">
        <f t="shared" si="2470"/>
        <v>134.44002000000003</v>
      </c>
      <c r="S324" s="109">
        <v>1.44</v>
      </c>
      <c r="T324" s="109">
        <f t="shared" ref="T324" si="2540">J324*S324/1000</f>
        <v>8.5536000000000012</v>
      </c>
      <c r="U324" s="109">
        <v>1.44</v>
      </c>
      <c r="V324" s="196">
        <f t="shared" ref="V324" si="2541">J324*U324/1000</f>
        <v>8.5536000000000012</v>
      </c>
      <c r="W324" s="225">
        <v>4.32</v>
      </c>
      <c r="X324" s="226">
        <f t="shared" ref="X324" si="2542">J324*W324/1000</f>
        <v>25.660800000000002</v>
      </c>
      <c r="Y324" s="213">
        <f t="shared" ref="Y324" si="2543">SUM(S324+U324+W324)</f>
        <v>7.2</v>
      </c>
      <c r="Z324" s="196">
        <f t="shared" ref="Z324" si="2544">SUM(T324+V324+X324)</f>
        <v>42.768000000000001</v>
      </c>
      <c r="AA324" s="225"/>
      <c r="AB324" s="226">
        <f t="shared" ref="AB324" si="2545">L324*AA324/1000</f>
        <v>0</v>
      </c>
      <c r="AC324" s="225">
        <v>1.44</v>
      </c>
      <c r="AD324" s="196">
        <f t="shared" ref="AD324" si="2546">L324*AC324/1000</f>
        <v>8.5536000000000012</v>
      </c>
      <c r="AE324" s="225">
        <v>4.32</v>
      </c>
      <c r="AF324" s="353">
        <f t="shared" si="2514"/>
        <v>25.660800000000002</v>
      </c>
      <c r="AG324" s="213">
        <f t="shared" ref="AG324" si="2547">SUM(AA324+AC324+AE324)</f>
        <v>5.76</v>
      </c>
      <c r="AH324" s="109">
        <f t="shared" ref="AH324" si="2548">SUM(AB324+AD324+AF324)</f>
        <v>34.214400000000005</v>
      </c>
      <c r="AI324" s="109">
        <f t="shared" ref="AI324" si="2549">SUM(Y324+AG324)</f>
        <v>12.96</v>
      </c>
      <c r="AJ324" s="196">
        <f t="shared" ref="AJ324" si="2550">SUM(Z324,AH324)</f>
        <v>76.982400000000013</v>
      </c>
      <c r="AK324" s="225">
        <v>2.48</v>
      </c>
      <c r="AL324" s="196">
        <f t="shared" ref="AL324" si="2551">N324*AK324/1000</f>
        <v>14.731200000000001</v>
      </c>
      <c r="AM324" s="280">
        <v>1.44</v>
      </c>
      <c r="AN324" s="196">
        <f t="shared" ref="AN324" si="2552">N324*AM324/1000</f>
        <v>8.5536000000000012</v>
      </c>
      <c r="AO324" s="225">
        <v>2.88</v>
      </c>
      <c r="AP324" s="226">
        <f t="shared" si="2481"/>
        <v>17.107200000000002</v>
      </c>
      <c r="AQ324" s="213">
        <f t="shared" ref="AQ324" si="2553">SUM(AK324+AM324+AO324)</f>
        <v>6.8</v>
      </c>
      <c r="AR324" s="109">
        <f t="shared" ref="AR324" si="2554">SUM(AL324+AN324+AP324)</f>
        <v>40.39200000000001</v>
      </c>
      <c r="AS324" s="109"/>
      <c r="AT324" s="196">
        <f t="shared" ref="AT324" si="2555">P324*AS324/1000</f>
        <v>0</v>
      </c>
      <c r="AU324" s="225">
        <v>1.44</v>
      </c>
      <c r="AV324" s="196">
        <f t="shared" ref="AV324" si="2556">P324*AU324/1000</f>
        <v>8.5536000000000012</v>
      </c>
      <c r="AW324" s="225">
        <v>1.4330000000000001</v>
      </c>
      <c r="AX324" s="226">
        <f t="shared" ref="AX324" si="2557">P324*AW324/1000</f>
        <v>8.5120199999999997</v>
      </c>
      <c r="AY324" s="213">
        <f t="shared" ref="AY324" si="2558">SUM(AS324+AU324+AW324)</f>
        <v>2.8730000000000002</v>
      </c>
      <c r="AZ324" s="109">
        <f t="shared" ref="AZ324" si="2559">SUM(AT324+AV324+AX324)</f>
        <v>17.065620000000003</v>
      </c>
      <c r="BA324" s="109">
        <f t="shared" ref="BA324" si="2560">SUM(AQ324+AY324)</f>
        <v>9.673</v>
      </c>
      <c r="BB324" s="109">
        <f t="shared" ref="BB324" si="2561">SUM(AR324,AZ324)</f>
        <v>57.457620000000013</v>
      </c>
    </row>
    <row r="325" spans="1:54" s="6" customFormat="1">
      <c r="A325" s="612">
        <v>246</v>
      </c>
      <c r="B325" s="16"/>
      <c r="C325" s="16"/>
      <c r="D325" s="557" t="s">
        <v>167</v>
      </c>
      <c r="E325" s="18" t="s">
        <v>364</v>
      </c>
      <c r="F325" s="53" t="s">
        <v>367</v>
      </c>
      <c r="G325" s="19" t="s">
        <v>1169</v>
      </c>
      <c r="H325" s="307" t="s">
        <v>378</v>
      </c>
      <c r="I325" s="257"/>
      <c r="J325" s="274">
        <v>5900</v>
      </c>
      <c r="K325" s="257"/>
      <c r="L325" s="274">
        <v>5900</v>
      </c>
      <c r="M325" s="257"/>
      <c r="N325" s="274">
        <v>5900</v>
      </c>
      <c r="O325" s="275"/>
      <c r="P325" s="274">
        <v>5900</v>
      </c>
      <c r="Q325" s="109">
        <f t="shared" si="2469"/>
        <v>12.950999999999999</v>
      </c>
      <c r="R325" s="415">
        <f t="shared" si="2470"/>
        <v>76.410899999999998</v>
      </c>
      <c r="S325" s="109">
        <v>1</v>
      </c>
      <c r="T325" s="109">
        <f>J325*S325/1000</f>
        <v>5.9</v>
      </c>
      <c r="U325" s="109"/>
      <c r="V325" s="196">
        <f t="shared" ref="V325" si="2562">J325*U325/1000</f>
        <v>0</v>
      </c>
      <c r="W325" s="225">
        <v>3.6</v>
      </c>
      <c r="X325" s="226">
        <f t="shared" ref="X325" si="2563">J325*W325/1000</f>
        <v>21.24</v>
      </c>
      <c r="Y325" s="213">
        <f t="shared" ref="Y325" si="2564">SUM(S325+U325+W325)</f>
        <v>4.5999999999999996</v>
      </c>
      <c r="Z325" s="196">
        <f t="shared" ref="Z325" si="2565">SUM(T325+V325+X325)</f>
        <v>27.14</v>
      </c>
      <c r="AA325" s="225"/>
      <c r="AB325" s="226">
        <f t="shared" ref="AB325" si="2566">L325*AA325/1000</f>
        <v>0</v>
      </c>
      <c r="AC325" s="225">
        <v>1.4</v>
      </c>
      <c r="AD325" s="196">
        <f>L325*AC325/1000</f>
        <v>8.26</v>
      </c>
      <c r="AE325" s="225">
        <v>1.44</v>
      </c>
      <c r="AF325" s="353">
        <f t="shared" si="2514"/>
        <v>8.4960000000000004</v>
      </c>
      <c r="AG325" s="213">
        <f t="shared" ref="AG325" si="2567">SUM(AA325+AC325+AE325)</f>
        <v>2.84</v>
      </c>
      <c r="AH325" s="109">
        <f t="shared" ref="AH325" si="2568">SUM(AB325+AD325+AF325)</f>
        <v>16.756</v>
      </c>
      <c r="AI325" s="109">
        <f t="shared" ref="AI325" si="2569">SUM(Y325+AG325)</f>
        <v>7.4399999999999995</v>
      </c>
      <c r="AJ325" s="196">
        <f t="shared" ref="AJ325" si="2570">SUM(Z325,AH325)</f>
        <v>43.896000000000001</v>
      </c>
      <c r="AK325" s="225">
        <v>1.44</v>
      </c>
      <c r="AL325" s="196">
        <f t="shared" ref="AL325" si="2571">N325*AK325/1000</f>
        <v>8.4960000000000004</v>
      </c>
      <c r="AM325" s="280">
        <v>1.2</v>
      </c>
      <c r="AN325" s="196">
        <f t="shared" ref="AN325" si="2572">N325*AM325/1000</f>
        <v>7.08</v>
      </c>
      <c r="AO325" s="225"/>
      <c r="AP325" s="226">
        <f t="shared" si="2481"/>
        <v>0</v>
      </c>
      <c r="AQ325" s="213">
        <f t="shared" ref="AQ325" si="2573">SUM(AK325+AM325+AO325)</f>
        <v>2.6399999999999997</v>
      </c>
      <c r="AR325" s="109">
        <f t="shared" ref="AR325" si="2574">SUM(AL325+AN325+AP325)</f>
        <v>15.576000000000001</v>
      </c>
      <c r="AS325" s="109">
        <v>2.871</v>
      </c>
      <c r="AT325" s="196">
        <f t="shared" ref="AT325" si="2575">P325*AS325/1000</f>
        <v>16.9389</v>
      </c>
      <c r="AU325" s="225"/>
      <c r="AV325" s="196">
        <f t="shared" ref="AV325" si="2576">P325*AU325/1000</f>
        <v>0</v>
      </c>
      <c r="AW325" s="225"/>
      <c r="AX325" s="226">
        <f t="shared" ref="AX325" si="2577">P325*AW325/1000</f>
        <v>0</v>
      </c>
      <c r="AY325" s="213">
        <f t="shared" ref="AY325" si="2578">SUM(AS325+AU325+AW325)</f>
        <v>2.871</v>
      </c>
      <c r="AZ325" s="109">
        <f t="shared" ref="AZ325" si="2579">SUM(AT325+AV325+AX325)</f>
        <v>16.9389</v>
      </c>
      <c r="BA325" s="109">
        <f t="shared" ref="BA325" si="2580">SUM(AQ325+AY325)</f>
        <v>5.5109999999999992</v>
      </c>
      <c r="BB325" s="109">
        <f t="shared" ref="BB325" si="2581">SUM(AR325,AZ325)</f>
        <v>32.514899999999997</v>
      </c>
    </row>
    <row r="326" spans="1:54" s="6" customFormat="1">
      <c r="A326" s="612">
        <v>247</v>
      </c>
      <c r="B326" s="16"/>
      <c r="C326" s="16"/>
      <c r="D326" s="557" t="s">
        <v>167</v>
      </c>
      <c r="E326" s="18" t="s">
        <v>480</v>
      </c>
      <c r="F326" s="53" t="s">
        <v>481</v>
      </c>
      <c r="G326" s="19" t="s">
        <v>1169</v>
      </c>
      <c r="H326" s="307" t="s">
        <v>378</v>
      </c>
      <c r="I326" s="257"/>
      <c r="J326" s="274">
        <v>5980</v>
      </c>
      <c r="K326" s="257"/>
      <c r="L326" s="274">
        <v>5980</v>
      </c>
      <c r="M326" s="257"/>
      <c r="N326" s="274">
        <v>5980</v>
      </c>
      <c r="O326" s="275"/>
      <c r="P326" s="274">
        <v>5980</v>
      </c>
      <c r="Q326" s="109">
        <f t="shared" ref="Q326:Q327" si="2582">SUM(AI326+BA326)</f>
        <v>58.959999999999994</v>
      </c>
      <c r="R326" s="415">
        <f t="shared" ref="R326:R327" si="2583">SUM(AJ326+BB326)</f>
        <v>352.58079999999995</v>
      </c>
      <c r="S326" s="109">
        <v>5.76</v>
      </c>
      <c r="T326" s="109">
        <f t="shared" ref="T326:T327" si="2584">J326*S326/1000</f>
        <v>34.444799999999994</v>
      </c>
      <c r="U326" s="109">
        <v>5.76</v>
      </c>
      <c r="V326" s="196">
        <f t="shared" ref="V326:V327" si="2585">J326*U326/1000</f>
        <v>34.444799999999994</v>
      </c>
      <c r="W326" s="225">
        <v>2.8</v>
      </c>
      <c r="X326" s="226">
        <f t="shared" ref="X326:X327" si="2586">J326*W326/1000</f>
        <v>16.744</v>
      </c>
      <c r="Y326" s="213">
        <f t="shared" ref="Y326" si="2587">SUM(S326+U326+W326)</f>
        <v>14.32</v>
      </c>
      <c r="Z326" s="196">
        <f t="shared" ref="Z326:Z327" si="2588">SUM(T326+V326+X326)</f>
        <v>85.633599999999987</v>
      </c>
      <c r="AA326" s="225">
        <v>8.64</v>
      </c>
      <c r="AB326" s="226">
        <f t="shared" ref="AB326:AB327" si="2589">L326*AA326/1000</f>
        <v>51.667200000000001</v>
      </c>
      <c r="AC326" s="225">
        <v>2.88</v>
      </c>
      <c r="AD326" s="196">
        <f t="shared" ref="AD326:AD327" si="2590">L326*AC326/1000</f>
        <v>17.222399999999997</v>
      </c>
      <c r="AE326" s="225">
        <v>7.2</v>
      </c>
      <c r="AF326" s="353">
        <f t="shared" si="2514"/>
        <v>43.055999999999997</v>
      </c>
      <c r="AG326" s="213">
        <f t="shared" ref="AG326:AG327" si="2591">SUM(AA326+AC326+AE326)</f>
        <v>18.72</v>
      </c>
      <c r="AH326" s="109">
        <f t="shared" ref="AH326:AH327" si="2592">SUM(AB326+AD326+AF326)</f>
        <v>111.9456</v>
      </c>
      <c r="AI326" s="109">
        <f t="shared" ref="AI326:AI327" si="2593">SUM(Y326+AG326)</f>
        <v>33.04</v>
      </c>
      <c r="AJ326" s="196">
        <f t="shared" ref="AJ326:AJ327" si="2594">SUM(Z326,AH326)</f>
        <v>197.57919999999999</v>
      </c>
      <c r="AK326" s="225">
        <v>11.52</v>
      </c>
      <c r="AL326" s="196">
        <f t="shared" ref="AL326:AL327" si="2595">N326*AK326/1000</f>
        <v>68.889599999999987</v>
      </c>
      <c r="AM326" s="280"/>
      <c r="AN326" s="196">
        <f t="shared" ref="AN326:AN327" si="2596">N326*AM326/1000</f>
        <v>0</v>
      </c>
      <c r="AO326" s="225"/>
      <c r="AP326" s="226">
        <f t="shared" si="2481"/>
        <v>0</v>
      </c>
      <c r="AQ326" s="213">
        <f t="shared" ref="AQ326:AQ327" si="2597">SUM(AK326+AM326+AO326)</f>
        <v>11.52</v>
      </c>
      <c r="AR326" s="109">
        <f t="shared" ref="AR326:AR327" si="2598">SUM(AL326+AN326+AP326)</f>
        <v>68.889599999999987</v>
      </c>
      <c r="AS326" s="109">
        <v>1.44</v>
      </c>
      <c r="AT326" s="196">
        <f t="shared" ref="AT326:AT327" si="2599">P326*AS326/1000</f>
        <v>8.6111999999999984</v>
      </c>
      <c r="AU326" s="225">
        <v>10.08</v>
      </c>
      <c r="AV326" s="196">
        <f t="shared" ref="AV326:AV327" si="2600">P326*AU326/1000</f>
        <v>60.278400000000005</v>
      </c>
      <c r="AW326" s="225">
        <v>2.88</v>
      </c>
      <c r="AX326" s="226">
        <f t="shared" ref="AX326:AX327" si="2601">P326*AW326/1000</f>
        <v>17.222399999999997</v>
      </c>
      <c r="AY326" s="213">
        <f t="shared" ref="AY326:AY327" si="2602">SUM(AS326+AU326+AW326)</f>
        <v>14.399999999999999</v>
      </c>
      <c r="AZ326" s="109">
        <f t="shared" ref="AZ326:AZ327" si="2603">SUM(AT326+AV326+AX326)</f>
        <v>86.111999999999995</v>
      </c>
      <c r="BA326" s="109">
        <f t="shared" ref="BA326:BA327" si="2604">SUM(AQ326+AY326)</f>
        <v>25.919999999999998</v>
      </c>
      <c r="BB326" s="109">
        <f t="shared" ref="BB326:BB327" si="2605">SUM(AR326,AZ326)</f>
        <v>155.0016</v>
      </c>
    </row>
    <row r="327" spans="1:54" s="344" customFormat="1">
      <c r="A327" s="612">
        <v>248</v>
      </c>
      <c r="B327" s="346"/>
      <c r="C327" s="346"/>
      <c r="D327" s="557" t="s">
        <v>167</v>
      </c>
      <c r="E327" s="23" t="s">
        <v>583</v>
      </c>
      <c r="F327" s="530" t="s">
        <v>582</v>
      </c>
      <c r="G327" s="24" t="s">
        <v>1169</v>
      </c>
      <c r="H327" s="355" t="s">
        <v>378</v>
      </c>
      <c r="I327" s="63"/>
      <c r="J327" s="183">
        <v>5900</v>
      </c>
      <c r="K327" s="63"/>
      <c r="L327" s="183">
        <v>5900</v>
      </c>
      <c r="M327" s="63"/>
      <c r="N327" s="183">
        <v>5900</v>
      </c>
      <c r="O327" s="162"/>
      <c r="P327" s="183">
        <v>5900</v>
      </c>
      <c r="Q327" s="349">
        <f t="shared" si="2582"/>
        <v>4.76</v>
      </c>
      <c r="R327" s="417">
        <f t="shared" si="2583"/>
        <v>28.084000000000003</v>
      </c>
      <c r="S327" s="349">
        <v>0.76</v>
      </c>
      <c r="T327" s="349">
        <f t="shared" si="2584"/>
        <v>4.484</v>
      </c>
      <c r="U327" s="349"/>
      <c r="V327" s="350">
        <f t="shared" si="2585"/>
        <v>0</v>
      </c>
      <c r="W327" s="352">
        <v>1.08</v>
      </c>
      <c r="X327" s="353">
        <f t="shared" si="2586"/>
        <v>6.3719999999999999</v>
      </c>
      <c r="Y327" s="351">
        <f t="shared" ref="Y327" si="2606">SUM(S327+U327+W327)</f>
        <v>1.84</v>
      </c>
      <c r="Z327" s="350">
        <f t="shared" si="2588"/>
        <v>10.856</v>
      </c>
      <c r="AA327" s="352"/>
      <c r="AB327" s="353">
        <f t="shared" si="2589"/>
        <v>0</v>
      </c>
      <c r="AC327" s="352"/>
      <c r="AD327" s="350">
        <f t="shared" si="2590"/>
        <v>0</v>
      </c>
      <c r="AE327" s="352"/>
      <c r="AF327" s="353">
        <f t="shared" ref="AF327" si="2607">L327*AE327/1000</f>
        <v>0</v>
      </c>
      <c r="AG327" s="351">
        <f t="shared" si="2591"/>
        <v>0</v>
      </c>
      <c r="AH327" s="349">
        <f t="shared" si="2592"/>
        <v>0</v>
      </c>
      <c r="AI327" s="349">
        <f t="shared" si="2593"/>
        <v>1.84</v>
      </c>
      <c r="AJ327" s="350">
        <f t="shared" si="2594"/>
        <v>10.856</v>
      </c>
      <c r="AK327" s="352">
        <v>1.44</v>
      </c>
      <c r="AL327" s="350">
        <f t="shared" si="2595"/>
        <v>8.4960000000000004</v>
      </c>
      <c r="AM327" s="354">
        <v>0.76</v>
      </c>
      <c r="AN327" s="350">
        <f t="shared" si="2596"/>
        <v>4.484</v>
      </c>
      <c r="AO327" s="352"/>
      <c r="AP327" s="353">
        <f t="shared" si="2481"/>
        <v>0</v>
      </c>
      <c r="AQ327" s="351">
        <f t="shared" si="2597"/>
        <v>2.2000000000000002</v>
      </c>
      <c r="AR327" s="349">
        <f t="shared" si="2598"/>
        <v>12.98</v>
      </c>
      <c r="AS327" s="349"/>
      <c r="AT327" s="350">
        <f t="shared" si="2599"/>
        <v>0</v>
      </c>
      <c r="AU327" s="352">
        <v>0.72</v>
      </c>
      <c r="AV327" s="350">
        <f t="shared" si="2600"/>
        <v>4.2480000000000002</v>
      </c>
      <c r="AW327" s="352"/>
      <c r="AX327" s="353">
        <f t="shared" si="2601"/>
        <v>0</v>
      </c>
      <c r="AY327" s="351">
        <f t="shared" si="2602"/>
        <v>0.72</v>
      </c>
      <c r="AZ327" s="349">
        <f t="shared" si="2603"/>
        <v>4.2480000000000002</v>
      </c>
      <c r="BA327" s="349">
        <f t="shared" si="2604"/>
        <v>2.92</v>
      </c>
      <c r="BB327" s="349">
        <f t="shared" si="2605"/>
        <v>17.228000000000002</v>
      </c>
    </row>
    <row r="328" spans="1:54" s="344" customFormat="1">
      <c r="A328" s="612">
        <v>249</v>
      </c>
      <c r="B328" s="346"/>
      <c r="C328" s="346"/>
      <c r="D328" s="557" t="s">
        <v>167</v>
      </c>
      <c r="E328" s="18" t="s">
        <v>311</v>
      </c>
      <c r="F328" s="53" t="s">
        <v>312</v>
      </c>
      <c r="G328" s="19" t="s">
        <v>1169</v>
      </c>
      <c r="H328" s="355" t="s">
        <v>378</v>
      </c>
      <c r="I328" s="63"/>
      <c r="J328" s="183">
        <v>4300</v>
      </c>
      <c r="K328" s="63"/>
      <c r="L328" s="183">
        <v>4300</v>
      </c>
      <c r="M328" s="63"/>
      <c r="N328" s="183">
        <v>4300</v>
      </c>
      <c r="O328" s="162"/>
      <c r="P328" s="183">
        <v>4300</v>
      </c>
      <c r="Q328" s="349">
        <f>SUM(AI328+BA328)</f>
        <v>0</v>
      </c>
      <c r="R328" s="417">
        <f t="shared" ref="R328" si="2608">SUM(AJ328+BB328)</f>
        <v>0</v>
      </c>
      <c r="S328" s="349"/>
      <c r="T328" s="349">
        <f t="shared" ref="T328" si="2609">J328*S328/1000</f>
        <v>0</v>
      </c>
      <c r="U328" s="349"/>
      <c r="V328" s="350">
        <f t="shared" ref="V328" si="2610">J328*U328/1000</f>
        <v>0</v>
      </c>
      <c r="W328" s="352"/>
      <c r="X328" s="353">
        <f t="shared" ref="X328" si="2611">J328*W328/1000</f>
        <v>0</v>
      </c>
      <c r="Y328" s="351">
        <f t="shared" ref="Y328" si="2612">SUM(S328+U328+W328)</f>
        <v>0</v>
      </c>
      <c r="Z328" s="350">
        <f t="shared" si="2475"/>
        <v>0</v>
      </c>
      <c r="AA328" s="352"/>
      <c r="AB328" s="353">
        <f t="shared" si="2476"/>
        <v>0</v>
      </c>
      <c r="AC328" s="352"/>
      <c r="AD328" s="350">
        <f t="shared" ref="AD328" si="2613">L328*AC328/1000</f>
        <v>0</v>
      </c>
      <c r="AE328" s="352"/>
      <c r="AF328" s="353">
        <f t="shared" si="2514"/>
        <v>0</v>
      </c>
      <c r="AG328" s="351">
        <f t="shared" si="2477"/>
        <v>0</v>
      </c>
      <c r="AH328" s="349">
        <f t="shared" si="2478"/>
        <v>0</v>
      </c>
      <c r="AI328" s="349">
        <f t="shared" si="2479"/>
        <v>0</v>
      </c>
      <c r="AJ328" s="350">
        <f t="shared" si="2480"/>
        <v>0</v>
      </c>
      <c r="AK328" s="352"/>
      <c r="AL328" s="350">
        <f>N328*AK328/1000</f>
        <v>0</v>
      </c>
      <c r="AM328" s="354"/>
      <c r="AN328" s="350">
        <f>N328*AM328/1000</f>
        <v>0</v>
      </c>
      <c r="AO328" s="352"/>
      <c r="AP328" s="353">
        <f t="shared" si="2481"/>
        <v>0</v>
      </c>
      <c r="AQ328" s="351">
        <f t="shared" si="2482"/>
        <v>0</v>
      </c>
      <c r="AR328" s="349">
        <f t="shared" si="2483"/>
        <v>0</v>
      </c>
      <c r="AS328" s="349"/>
      <c r="AT328" s="350">
        <f t="shared" si="2517"/>
        <v>0</v>
      </c>
      <c r="AU328" s="352"/>
      <c r="AV328" s="350">
        <f t="shared" si="2518"/>
        <v>0</v>
      </c>
      <c r="AW328" s="352"/>
      <c r="AX328" s="353">
        <f t="shared" si="2519"/>
        <v>0</v>
      </c>
      <c r="AY328" s="351">
        <f t="shared" si="2484"/>
        <v>0</v>
      </c>
      <c r="AZ328" s="349">
        <f t="shared" si="2485"/>
        <v>0</v>
      </c>
      <c r="BA328" s="349">
        <f t="shared" si="2486"/>
        <v>0</v>
      </c>
      <c r="BB328" s="349">
        <f t="shared" si="2487"/>
        <v>0</v>
      </c>
    </row>
    <row r="329" spans="1:54" s="344" customFormat="1">
      <c r="A329" s="612">
        <v>250</v>
      </c>
      <c r="B329" s="346"/>
      <c r="C329" s="346"/>
      <c r="D329" s="557" t="s">
        <v>167</v>
      </c>
      <c r="E329" s="18" t="s">
        <v>428</v>
      </c>
      <c r="F329" s="53" t="s">
        <v>429</v>
      </c>
      <c r="G329" s="19" t="s">
        <v>1169</v>
      </c>
      <c r="H329" s="355" t="s">
        <v>378</v>
      </c>
      <c r="I329" s="63"/>
      <c r="J329" s="183">
        <v>4360</v>
      </c>
      <c r="K329" s="63"/>
      <c r="L329" s="183">
        <v>4360</v>
      </c>
      <c r="M329" s="63"/>
      <c r="N329" s="183">
        <v>4360</v>
      </c>
      <c r="O329" s="162"/>
      <c r="P329" s="183">
        <v>4360</v>
      </c>
      <c r="Q329" s="349">
        <f t="shared" si="2469"/>
        <v>0</v>
      </c>
      <c r="R329" s="417">
        <f t="shared" si="2470"/>
        <v>0</v>
      </c>
      <c r="S329" s="349"/>
      <c r="T329" s="349">
        <f t="shared" si="2471"/>
        <v>0</v>
      </c>
      <c r="U329" s="349"/>
      <c r="V329" s="350">
        <f t="shared" si="2472"/>
        <v>0</v>
      </c>
      <c r="W329" s="352"/>
      <c r="X329" s="353">
        <f t="shared" si="2473"/>
        <v>0</v>
      </c>
      <c r="Y329" s="351">
        <f t="shared" ref="Y329" si="2614">SUM(S329+U329+W329)</f>
        <v>0</v>
      </c>
      <c r="Z329" s="350">
        <f t="shared" ref="Z329" si="2615">SUM(T329+V329+X329)</f>
        <v>0</v>
      </c>
      <c r="AA329" s="352"/>
      <c r="AB329" s="353">
        <f t="shared" ref="AB329" si="2616">L329*AA329/1000</f>
        <v>0</v>
      </c>
      <c r="AC329" s="352"/>
      <c r="AD329" s="350">
        <f t="shared" si="2513"/>
        <v>0</v>
      </c>
      <c r="AE329" s="352"/>
      <c r="AF329" s="353">
        <f t="shared" ref="AF329" si="2617">L329*AE329/1000</f>
        <v>0</v>
      </c>
      <c r="AG329" s="351">
        <f t="shared" ref="AG329" si="2618">SUM(AA329+AC329+AE329)</f>
        <v>0</v>
      </c>
      <c r="AH329" s="349">
        <f t="shared" ref="AH329" si="2619">SUM(AB329+AD329+AF329)</f>
        <v>0</v>
      </c>
      <c r="AI329" s="349">
        <f t="shared" ref="AI329" si="2620">SUM(Y329+AG329)</f>
        <v>0</v>
      </c>
      <c r="AJ329" s="350">
        <f t="shared" ref="AJ329" si="2621">SUM(Z329,AH329)</f>
        <v>0</v>
      </c>
      <c r="AK329" s="352"/>
      <c r="AL329" s="350">
        <f t="shared" ref="AL329" si="2622">N329*AK329/1000</f>
        <v>0</v>
      </c>
      <c r="AM329" s="354"/>
      <c r="AN329" s="350">
        <f>N329*AM329/1000</f>
        <v>0</v>
      </c>
      <c r="AO329" s="352"/>
      <c r="AP329" s="353">
        <f t="shared" ref="AP329" si="2623">N329*AO329/1000</f>
        <v>0</v>
      </c>
      <c r="AQ329" s="351">
        <f t="shared" ref="AQ329" si="2624">SUM(AK329+AM329+AO329)</f>
        <v>0</v>
      </c>
      <c r="AR329" s="349">
        <f t="shared" ref="AR329" si="2625">SUM(AL329+AN329+AP329)</f>
        <v>0</v>
      </c>
      <c r="AS329" s="349"/>
      <c r="AT329" s="350">
        <f t="shared" ref="AT329" si="2626">P329*AS329/1000</f>
        <v>0</v>
      </c>
      <c r="AU329" s="352"/>
      <c r="AV329" s="350">
        <f t="shared" ref="AV329" si="2627">P329*AU329/1000</f>
        <v>0</v>
      </c>
      <c r="AW329" s="352"/>
      <c r="AX329" s="353">
        <f t="shared" ref="AX329" si="2628">P329*AW329/1000</f>
        <v>0</v>
      </c>
      <c r="AY329" s="351">
        <f t="shared" ref="AY329" si="2629">SUM(AS329+AU329+AW329)</f>
        <v>0</v>
      </c>
      <c r="AZ329" s="349">
        <f t="shared" ref="AZ329" si="2630">SUM(AT329+AV329+AX329)</f>
        <v>0</v>
      </c>
      <c r="BA329" s="349">
        <f t="shared" ref="BA329" si="2631">SUM(AQ329+AY329)</f>
        <v>0</v>
      </c>
      <c r="BB329" s="349">
        <f t="shared" ref="BB329" si="2632">SUM(AR329,AZ329)</f>
        <v>0</v>
      </c>
    </row>
    <row r="330" spans="1:54">
      <c r="A330" s="612">
        <v>251</v>
      </c>
      <c r="B330" s="26"/>
      <c r="C330" s="26"/>
      <c r="D330" s="557" t="s">
        <v>167</v>
      </c>
      <c r="E330" s="18" t="s">
        <v>430</v>
      </c>
      <c r="F330" s="53" t="s">
        <v>431</v>
      </c>
      <c r="G330" s="19" t="s">
        <v>1169</v>
      </c>
      <c r="H330" s="309" t="s">
        <v>378</v>
      </c>
      <c r="I330" s="63"/>
      <c r="J330" s="183">
        <v>4800</v>
      </c>
      <c r="K330" s="63"/>
      <c r="L330" s="183">
        <v>4800</v>
      </c>
      <c r="M330" s="63"/>
      <c r="N330" s="183">
        <v>4800</v>
      </c>
      <c r="O330" s="162"/>
      <c r="P330" s="183">
        <v>4800</v>
      </c>
      <c r="Q330" s="110">
        <f t="shared" si="2469"/>
        <v>0</v>
      </c>
      <c r="R330" s="417">
        <f t="shared" si="2470"/>
        <v>0</v>
      </c>
      <c r="S330" s="110"/>
      <c r="T330" s="110">
        <f>J330*S330/1000</f>
        <v>0</v>
      </c>
      <c r="U330" s="110"/>
      <c r="V330" s="197">
        <f t="shared" si="2472"/>
        <v>0</v>
      </c>
      <c r="W330" s="228"/>
      <c r="X330" s="229">
        <f t="shared" si="2473"/>
        <v>0</v>
      </c>
      <c r="Y330" s="212">
        <f>SUM(S330+U330+W330)</f>
        <v>0</v>
      </c>
      <c r="Z330" s="197">
        <f t="shared" si="2475"/>
        <v>0</v>
      </c>
      <c r="AA330" s="228"/>
      <c r="AB330" s="229">
        <f t="shared" si="2476"/>
        <v>0</v>
      </c>
      <c r="AC330" s="228"/>
      <c r="AD330" s="197">
        <f t="shared" si="2513"/>
        <v>0</v>
      </c>
      <c r="AE330" s="228"/>
      <c r="AF330" s="353">
        <f t="shared" si="2514"/>
        <v>0</v>
      </c>
      <c r="AG330" s="212">
        <f t="shared" si="2477"/>
        <v>0</v>
      </c>
      <c r="AH330" s="110">
        <f t="shared" si="2478"/>
        <v>0</v>
      </c>
      <c r="AI330" s="110">
        <f t="shared" si="2479"/>
        <v>0</v>
      </c>
      <c r="AJ330" s="197">
        <f t="shared" si="2480"/>
        <v>0</v>
      </c>
      <c r="AK330" s="228"/>
      <c r="AL330" s="197">
        <f t="shared" si="2515"/>
        <v>0</v>
      </c>
      <c r="AM330" s="281"/>
      <c r="AN330" s="197">
        <f t="shared" ref="AN330:AN341" si="2633">N330*AM330/1000</f>
        <v>0</v>
      </c>
      <c r="AO330" s="228"/>
      <c r="AP330" s="229">
        <f t="shared" ref="AP330:AP332" si="2634">N330*AO330/1000</f>
        <v>0</v>
      </c>
      <c r="AQ330" s="212">
        <f t="shared" si="2482"/>
        <v>0</v>
      </c>
      <c r="AR330" s="110">
        <f t="shared" si="2483"/>
        <v>0</v>
      </c>
      <c r="AS330" s="110"/>
      <c r="AT330" s="350">
        <f t="shared" si="2517"/>
        <v>0</v>
      </c>
      <c r="AU330" s="352"/>
      <c r="AV330" s="350">
        <f t="shared" si="2518"/>
        <v>0</v>
      </c>
      <c r="AW330" s="352"/>
      <c r="AX330" s="353">
        <f t="shared" si="2519"/>
        <v>0</v>
      </c>
      <c r="AY330" s="351">
        <f t="shared" si="2484"/>
        <v>0</v>
      </c>
      <c r="AZ330" s="110">
        <f t="shared" si="2485"/>
        <v>0</v>
      </c>
      <c r="BA330" s="110">
        <f t="shared" si="2486"/>
        <v>0</v>
      </c>
      <c r="BB330" s="110">
        <f t="shared" si="2487"/>
        <v>0</v>
      </c>
    </row>
    <row r="331" spans="1:54" s="301" customFormat="1">
      <c r="A331" s="612">
        <v>252</v>
      </c>
      <c r="B331" s="346"/>
      <c r="C331" s="346"/>
      <c r="D331" s="557" t="s">
        <v>167</v>
      </c>
      <c r="E331" s="18" t="s">
        <v>635</v>
      </c>
      <c r="F331" s="53" t="s">
        <v>636</v>
      </c>
      <c r="G331" s="19" t="s">
        <v>1169</v>
      </c>
      <c r="H331" s="355" t="s">
        <v>378</v>
      </c>
      <c r="I331" s="63"/>
      <c r="J331" s="183">
        <v>5720</v>
      </c>
      <c r="K331" s="63"/>
      <c r="L331" s="183">
        <v>5720</v>
      </c>
      <c r="M331" s="63"/>
      <c r="N331" s="183">
        <v>5720</v>
      </c>
      <c r="O331" s="162"/>
      <c r="P331" s="183">
        <v>5720</v>
      </c>
      <c r="Q331" s="349">
        <f>SUM(AI331+BA331)</f>
        <v>155.44999999999999</v>
      </c>
      <c r="R331" s="417">
        <f t="shared" ref="R331" si="2635">SUM(AJ331+BB331)</f>
        <v>889.17399999999998</v>
      </c>
      <c r="S331" s="349">
        <v>11.84</v>
      </c>
      <c r="T331" s="349">
        <f t="shared" ref="T331" si="2636">J331*S331/1000</f>
        <v>67.724800000000002</v>
      </c>
      <c r="U331" s="349">
        <v>45.6</v>
      </c>
      <c r="V331" s="350">
        <f t="shared" ref="V331" si="2637">J331*U331/1000</f>
        <v>260.83199999999999</v>
      </c>
      <c r="W331" s="352">
        <v>40.32</v>
      </c>
      <c r="X331" s="353">
        <f t="shared" ref="X331" si="2638">J331*W331/1000</f>
        <v>230.63039999999998</v>
      </c>
      <c r="Y331" s="351">
        <f>SUM(S331+U331+W331)</f>
        <v>97.759999999999991</v>
      </c>
      <c r="Z331" s="350">
        <f t="shared" ref="Z331" si="2639">SUM(T331+V331+X331)</f>
        <v>559.18719999999996</v>
      </c>
      <c r="AA331" s="352">
        <v>17.28</v>
      </c>
      <c r="AB331" s="353">
        <f t="shared" ref="AB331" si="2640">L331*AA331/1000</f>
        <v>98.8416</v>
      </c>
      <c r="AC331" s="352">
        <v>25.92</v>
      </c>
      <c r="AD331" s="350">
        <f t="shared" ref="AD331" si="2641">L331*AC331/1000</f>
        <v>148.26240000000001</v>
      </c>
      <c r="AE331" s="352"/>
      <c r="AF331" s="353">
        <f t="shared" ref="AF331" si="2642">L331*AE331/1000</f>
        <v>0</v>
      </c>
      <c r="AG331" s="351">
        <f t="shared" ref="AG331" si="2643">SUM(AA331+AC331+AE331)</f>
        <v>43.2</v>
      </c>
      <c r="AH331" s="349">
        <f t="shared" ref="AH331" si="2644">SUM(AB331+AD331+AF331)</f>
        <v>247.10400000000001</v>
      </c>
      <c r="AI331" s="349">
        <f t="shared" ref="AI331" si="2645">SUM(Y331+AG331)</f>
        <v>140.95999999999998</v>
      </c>
      <c r="AJ331" s="350">
        <f t="shared" ref="AJ331" si="2646">SUM(Z331,AH331)</f>
        <v>806.2912</v>
      </c>
      <c r="AK331" s="352">
        <v>5.81</v>
      </c>
      <c r="AL331" s="350">
        <f t="shared" ref="AL331" si="2647">N331*AK331/1000</f>
        <v>33.233199999999997</v>
      </c>
      <c r="AM331" s="354"/>
      <c r="AN331" s="350">
        <f t="shared" si="2633"/>
        <v>0</v>
      </c>
      <c r="AO331" s="352"/>
      <c r="AP331" s="353">
        <f t="shared" ref="AP331" si="2648">N331*AO331/1000</f>
        <v>0</v>
      </c>
      <c r="AQ331" s="351">
        <f t="shared" ref="AQ331" si="2649">SUM(AK331+AM331+AO331)</f>
        <v>5.81</v>
      </c>
      <c r="AR331" s="349">
        <f t="shared" ref="AR331" si="2650">SUM(AL331+AN331+AP331)</f>
        <v>33.233199999999997</v>
      </c>
      <c r="AS331" s="349"/>
      <c r="AT331" s="350">
        <f t="shared" ref="AT331" si="2651">P331*AS331/1000</f>
        <v>0</v>
      </c>
      <c r="AU331" s="352">
        <v>0.04</v>
      </c>
      <c r="AV331" s="350">
        <f t="shared" ref="AV331" si="2652">P331*AU331/1000</f>
        <v>0.2288</v>
      </c>
      <c r="AW331" s="352">
        <v>8.64</v>
      </c>
      <c r="AX331" s="353">
        <f t="shared" ref="AX331" si="2653">P331*AW331/1000</f>
        <v>49.4208</v>
      </c>
      <c r="AY331" s="351">
        <f t="shared" ref="AY331" si="2654">SUM(AS331+AU331+AW331)</f>
        <v>8.68</v>
      </c>
      <c r="AZ331" s="349">
        <f t="shared" ref="AZ331" si="2655">SUM(AT331+AV331+AX331)</f>
        <v>49.6496</v>
      </c>
      <c r="BA331" s="349">
        <f t="shared" ref="BA331" si="2656">SUM(AQ331+AY331)</f>
        <v>14.489999999999998</v>
      </c>
      <c r="BB331" s="349">
        <f t="shared" ref="BB331" si="2657">SUM(AR331,AZ331)</f>
        <v>82.882800000000003</v>
      </c>
    </row>
    <row r="332" spans="1:54" s="301" customFormat="1">
      <c r="A332" s="612">
        <v>253</v>
      </c>
      <c r="B332" s="346"/>
      <c r="C332" s="346"/>
      <c r="D332" s="557" t="s">
        <v>167</v>
      </c>
      <c r="E332" s="18" t="s">
        <v>482</v>
      </c>
      <c r="F332" s="53" t="s">
        <v>485</v>
      </c>
      <c r="G332" s="19" t="s">
        <v>1169</v>
      </c>
      <c r="H332" s="355" t="s">
        <v>378</v>
      </c>
      <c r="I332" s="63"/>
      <c r="J332" s="183">
        <v>4783</v>
      </c>
      <c r="K332" s="63"/>
      <c r="L332" s="183">
        <v>4783</v>
      </c>
      <c r="M332" s="63"/>
      <c r="N332" s="183">
        <v>4783</v>
      </c>
      <c r="O332" s="162"/>
      <c r="P332" s="183">
        <v>4783</v>
      </c>
      <c r="Q332" s="349">
        <f t="shared" si="2469"/>
        <v>0</v>
      </c>
      <c r="R332" s="417">
        <f t="shared" si="2470"/>
        <v>0</v>
      </c>
      <c r="S332" s="349"/>
      <c r="T332" s="349">
        <f t="shared" si="2471"/>
        <v>0</v>
      </c>
      <c r="U332" s="349"/>
      <c r="V332" s="350">
        <f t="shared" si="2472"/>
        <v>0</v>
      </c>
      <c r="W332" s="352"/>
      <c r="X332" s="353">
        <f t="shared" si="2473"/>
        <v>0</v>
      </c>
      <c r="Y332" s="351">
        <f t="shared" si="2474"/>
        <v>0</v>
      </c>
      <c r="Z332" s="350">
        <f t="shared" si="2475"/>
        <v>0</v>
      </c>
      <c r="AA332" s="352"/>
      <c r="AB332" s="353">
        <f t="shared" si="2476"/>
        <v>0</v>
      </c>
      <c r="AC332" s="352"/>
      <c r="AD332" s="350">
        <f t="shared" si="2513"/>
        <v>0</v>
      </c>
      <c r="AE332" s="352"/>
      <c r="AF332" s="353">
        <f t="shared" si="2514"/>
        <v>0</v>
      </c>
      <c r="AG332" s="351">
        <f t="shared" si="2477"/>
        <v>0</v>
      </c>
      <c r="AH332" s="349">
        <f t="shared" si="2478"/>
        <v>0</v>
      </c>
      <c r="AI332" s="349">
        <f t="shared" si="2479"/>
        <v>0</v>
      </c>
      <c r="AJ332" s="350">
        <f t="shared" si="2480"/>
        <v>0</v>
      </c>
      <c r="AK332" s="352"/>
      <c r="AL332" s="350">
        <f t="shared" si="2515"/>
        <v>0</v>
      </c>
      <c r="AM332" s="354"/>
      <c r="AN332" s="350">
        <f t="shared" si="2633"/>
        <v>0</v>
      </c>
      <c r="AO332" s="352"/>
      <c r="AP332" s="353">
        <f t="shared" si="2634"/>
        <v>0</v>
      </c>
      <c r="AQ332" s="351">
        <f t="shared" si="2482"/>
        <v>0</v>
      </c>
      <c r="AR332" s="349">
        <f t="shared" si="2483"/>
        <v>0</v>
      </c>
      <c r="AS332" s="349"/>
      <c r="AT332" s="350">
        <f t="shared" si="2517"/>
        <v>0</v>
      </c>
      <c r="AU332" s="352"/>
      <c r="AV332" s="350">
        <f t="shared" si="2518"/>
        <v>0</v>
      </c>
      <c r="AW332" s="352"/>
      <c r="AX332" s="353">
        <f t="shared" si="2519"/>
        <v>0</v>
      </c>
      <c r="AY332" s="351">
        <f t="shared" si="2484"/>
        <v>0</v>
      </c>
      <c r="AZ332" s="349">
        <f t="shared" si="2485"/>
        <v>0</v>
      </c>
      <c r="BA332" s="349">
        <f t="shared" si="2486"/>
        <v>0</v>
      </c>
      <c r="BB332" s="349">
        <f t="shared" si="2487"/>
        <v>0</v>
      </c>
    </row>
    <row r="333" spans="1:54" s="301" customFormat="1">
      <c r="A333" s="612">
        <v>254</v>
      </c>
      <c r="B333" s="346"/>
      <c r="C333" s="346"/>
      <c r="D333" s="557" t="s">
        <v>167</v>
      </c>
      <c r="E333" s="18" t="s">
        <v>483</v>
      </c>
      <c r="F333" s="53" t="s">
        <v>487</v>
      </c>
      <c r="G333" s="19" t="s">
        <v>1169</v>
      </c>
      <c r="H333" s="355" t="s">
        <v>378</v>
      </c>
      <c r="I333" s="63"/>
      <c r="J333" s="183">
        <v>4445</v>
      </c>
      <c r="K333" s="63"/>
      <c r="L333" s="183">
        <v>4445</v>
      </c>
      <c r="M333" s="63"/>
      <c r="N333" s="183">
        <v>4445</v>
      </c>
      <c r="O333" s="162"/>
      <c r="P333" s="183">
        <v>4445</v>
      </c>
      <c r="Q333" s="349">
        <f>SUM(AI333+BA333)</f>
        <v>0</v>
      </c>
      <c r="R333" s="417">
        <f t="shared" ref="R333:R338" si="2658">SUM(AJ333+BB333)</f>
        <v>0</v>
      </c>
      <c r="S333" s="349"/>
      <c r="T333" s="349">
        <f t="shared" ref="T333" si="2659">J333*S333/1000</f>
        <v>0</v>
      </c>
      <c r="U333" s="349"/>
      <c r="V333" s="350">
        <f t="shared" ref="V333:V336" si="2660">J333*U333/1000</f>
        <v>0</v>
      </c>
      <c r="W333" s="352"/>
      <c r="X333" s="353">
        <f t="shared" ref="X333:X338" si="2661">J333*W333/1000</f>
        <v>0</v>
      </c>
      <c r="Y333" s="351">
        <f t="shared" ref="Y333:Y338" si="2662">SUM(S333+U333+W333)</f>
        <v>0</v>
      </c>
      <c r="Z333" s="350">
        <f t="shared" ref="Z333:Z338" si="2663">SUM(T333+V333+X333)</f>
        <v>0</v>
      </c>
      <c r="AA333" s="352"/>
      <c r="AB333" s="353">
        <f t="shared" ref="AB333:AB338" si="2664">L333*AA333/1000</f>
        <v>0</v>
      </c>
      <c r="AC333" s="352"/>
      <c r="AD333" s="350">
        <f t="shared" ref="AD333:AD338" si="2665">L333*AC333/1000</f>
        <v>0</v>
      </c>
      <c r="AE333" s="352"/>
      <c r="AF333" s="353">
        <f t="shared" si="2514"/>
        <v>0</v>
      </c>
      <c r="AG333" s="351">
        <f t="shared" ref="AG333:AG338" si="2666">SUM(AA333+AC333+AE333)</f>
        <v>0</v>
      </c>
      <c r="AH333" s="349">
        <f t="shared" ref="AH333:AH338" si="2667">SUM(AB333+AD333+AF333)</f>
        <v>0</v>
      </c>
      <c r="AI333" s="349">
        <f t="shared" ref="AI333:AI338" si="2668">SUM(Y333+AG333)</f>
        <v>0</v>
      </c>
      <c r="AJ333" s="350">
        <f t="shared" ref="AJ333:AJ338" si="2669">SUM(Z333,AH333)</f>
        <v>0</v>
      </c>
      <c r="AK333" s="352"/>
      <c r="AL333" s="350">
        <f t="shared" ref="AL333:AL338" si="2670">N333*AK333/1000</f>
        <v>0</v>
      </c>
      <c r="AM333" s="354"/>
      <c r="AN333" s="350">
        <f t="shared" si="2633"/>
        <v>0</v>
      </c>
      <c r="AO333" s="352"/>
      <c r="AP333" s="353">
        <f>N333*AO333/1000</f>
        <v>0</v>
      </c>
      <c r="AQ333" s="351">
        <f t="shared" ref="AQ333:AQ338" si="2671">SUM(AK333+AM333+AO333)</f>
        <v>0</v>
      </c>
      <c r="AR333" s="349">
        <f t="shared" ref="AR333:AR338" si="2672">SUM(AL333+AN333+AP333)</f>
        <v>0</v>
      </c>
      <c r="AS333" s="349"/>
      <c r="AT333" s="350">
        <f t="shared" ref="AT333:AT338" si="2673">P333*AS333/1000</f>
        <v>0</v>
      </c>
      <c r="AU333" s="352"/>
      <c r="AV333" s="350">
        <f t="shared" ref="AV333:AV338" si="2674">P333*AU333/1000</f>
        <v>0</v>
      </c>
      <c r="AW333" s="352"/>
      <c r="AX333" s="353">
        <f t="shared" ref="AX333:AX338" si="2675">P333*AW333/1000</f>
        <v>0</v>
      </c>
      <c r="AY333" s="351">
        <f t="shared" ref="AY333:AY338" si="2676">SUM(AS333+AU333+AW333)</f>
        <v>0</v>
      </c>
      <c r="AZ333" s="349">
        <f t="shared" ref="AZ333:AZ338" si="2677">SUM(AT333+AV333+AX333)</f>
        <v>0</v>
      </c>
      <c r="BA333" s="349">
        <f t="shared" ref="BA333:BA338" si="2678">SUM(AQ333+AY333)</f>
        <v>0</v>
      </c>
      <c r="BB333" s="349">
        <f t="shared" ref="BB333:BB338" si="2679">SUM(AR333,AZ333)</f>
        <v>0</v>
      </c>
    </row>
    <row r="334" spans="1:54" s="301" customFormat="1">
      <c r="A334" s="612">
        <v>255</v>
      </c>
      <c r="B334" s="346"/>
      <c r="C334" s="346"/>
      <c r="D334" s="557" t="s">
        <v>167</v>
      </c>
      <c r="E334" s="18" t="s">
        <v>484</v>
      </c>
      <c r="F334" s="53" t="s">
        <v>486</v>
      </c>
      <c r="G334" s="19" t="s">
        <v>1169</v>
      </c>
      <c r="H334" s="355" t="s">
        <v>378</v>
      </c>
      <c r="I334" s="63"/>
      <c r="J334" s="183">
        <v>4727</v>
      </c>
      <c r="K334" s="63"/>
      <c r="L334" s="183">
        <v>4727</v>
      </c>
      <c r="M334" s="63"/>
      <c r="N334" s="183">
        <v>4727</v>
      </c>
      <c r="O334" s="162"/>
      <c r="P334" s="183">
        <v>4727</v>
      </c>
      <c r="Q334" s="349">
        <f t="shared" ref="Q334" si="2680">SUM(AI334+BA334)</f>
        <v>0</v>
      </c>
      <c r="R334" s="417">
        <f t="shared" ref="R334" si="2681">SUM(AJ334+BB334)</f>
        <v>0</v>
      </c>
      <c r="S334" s="349"/>
      <c r="T334" s="349">
        <f>J334*S334/1000</f>
        <v>0</v>
      </c>
      <c r="U334" s="349"/>
      <c r="V334" s="350">
        <f t="shared" ref="V334" si="2682">J334*U334/1000</f>
        <v>0</v>
      </c>
      <c r="W334" s="352"/>
      <c r="X334" s="353">
        <f t="shared" ref="X334" si="2683">J334*W334/1000</f>
        <v>0</v>
      </c>
      <c r="Y334" s="351">
        <f t="shared" ref="Y334" si="2684">SUM(S334+U334+W334)</f>
        <v>0</v>
      </c>
      <c r="Z334" s="350">
        <f t="shared" ref="Z334" si="2685">SUM(T334+V334+X334)</f>
        <v>0</v>
      </c>
      <c r="AA334" s="352"/>
      <c r="AB334" s="353">
        <f t="shared" ref="AB334" si="2686">L334*AA334/1000</f>
        <v>0</v>
      </c>
      <c r="AC334" s="352"/>
      <c r="AD334" s="350">
        <f t="shared" ref="AD334" si="2687">L334*AC334/1000</f>
        <v>0</v>
      </c>
      <c r="AE334" s="352"/>
      <c r="AF334" s="353">
        <f t="shared" si="2514"/>
        <v>0</v>
      </c>
      <c r="AG334" s="351">
        <f t="shared" ref="AG334" si="2688">SUM(AA334+AC334+AE334)</f>
        <v>0</v>
      </c>
      <c r="AH334" s="349">
        <f t="shared" ref="AH334" si="2689">SUM(AB334+AD334+AF334)</f>
        <v>0</v>
      </c>
      <c r="AI334" s="349">
        <f t="shared" ref="AI334" si="2690">SUM(Y334+AG334)</f>
        <v>0</v>
      </c>
      <c r="AJ334" s="350">
        <f t="shared" ref="AJ334" si="2691">SUM(Z334,AH334)</f>
        <v>0</v>
      </c>
      <c r="AK334" s="352"/>
      <c r="AL334" s="350">
        <f t="shared" ref="AL334" si="2692">N334*AK334/1000</f>
        <v>0</v>
      </c>
      <c r="AM334" s="354"/>
      <c r="AN334" s="350">
        <f t="shared" ref="AN334" si="2693">N334*AM334/1000</f>
        <v>0</v>
      </c>
      <c r="AO334" s="352"/>
      <c r="AP334" s="353">
        <f t="shared" ref="AP334" si="2694">N334*AO334/1000</f>
        <v>0</v>
      </c>
      <c r="AQ334" s="351">
        <f t="shared" ref="AQ334" si="2695">SUM(AK334+AM334+AO334)</f>
        <v>0</v>
      </c>
      <c r="AR334" s="349">
        <f t="shared" ref="AR334" si="2696">SUM(AL334+AN334+AP334)</f>
        <v>0</v>
      </c>
      <c r="AS334" s="349"/>
      <c r="AT334" s="350">
        <f t="shared" ref="AT334" si="2697">P334*AS334/1000</f>
        <v>0</v>
      </c>
      <c r="AU334" s="352"/>
      <c r="AV334" s="350">
        <f t="shared" ref="AV334" si="2698">P334*AU334/1000</f>
        <v>0</v>
      </c>
      <c r="AW334" s="352"/>
      <c r="AX334" s="353">
        <f t="shared" ref="AX334" si="2699">P334*AW334/1000</f>
        <v>0</v>
      </c>
      <c r="AY334" s="351">
        <f t="shared" ref="AY334" si="2700">SUM(AS334+AU334+AW334)</f>
        <v>0</v>
      </c>
      <c r="AZ334" s="349">
        <f t="shared" ref="AZ334" si="2701">SUM(AT334+AV334+AX334)</f>
        <v>0</v>
      </c>
      <c r="BA334" s="349">
        <f t="shared" ref="BA334" si="2702">SUM(AQ334+AY334)</f>
        <v>0</v>
      </c>
      <c r="BB334" s="349">
        <f t="shared" ref="BB334" si="2703">SUM(AR334,AZ334)</f>
        <v>0</v>
      </c>
    </row>
    <row r="335" spans="1:54" s="301" customFormat="1">
      <c r="A335" s="612">
        <v>256</v>
      </c>
      <c r="B335" s="346"/>
      <c r="C335" s="346"/>
      <c r="D335" s="557" t="s">
        <v>167</v>
      </c>
      <c r="E335" s="18" t="s">
        <v>684</v>
      </c>
      <c r="F335" s="53" t="s">
        <v>685</v>
      </c>
      <c r="G335" s="19" t="s">
        <v>1169</v>
      </c>
      <c r="H335" s="355" t="s">
        <v>378</v>
      </c>
      <c r="I335" s="63"/>
      <c r="J335" s="183">
        <v>4883</v>
      </c>
      <c r="K335" s="63"/>
      <c r="L335" s="183">
        <v>4883</v>
      </c>
      <c r="M335" s="63"/>
      <c r="N335" s="183">
        <v>4883</v>
      </c>
      <c r="O335" s="162"/>
      <c r="P335" s="183">
        <v>4883</v>
      </c>
      <c r="Q335" s="349">
        <f t="shared" ref="Q335" si="2704">SUM(AI335+BA335)</f>
        <v>0</v>
      </c>
      <c r="R335" s="417">
        <f t="shared" si="2658"/>
        <v>0</v>
      </c>
      <c r="S335" s="349"/>
      <c r="T335" s="349">
        <f>J335*S335/1000</f>
        <v>0</v>
      </c>
      <c r="U335" s="349"/>
      <c r="V335" s="350">
        <f t="shared" si="2660"/>
        <v>0</v>
      </c>
      <c r="W335" s="352"/>
      <c r="X335" s="353">
        <f t="shared" si="2661"/>
        <v>0</v>
      </c>
      <c r="Y335" s="351">
        <f t="shared" si="2662"/>
        <v>0</v>
      </c>
      <c r="Z335" s="350">
        <f t="shared" si="2663"/>
        <v>0</v>
      </c>
      <c r="AA335" s="352"/>
      <c r="AB335" s="353">
        <f t="shared" si="2664"/>
        <v>0</v>
      </c>
      <c r="AC335" s="352"/>
      <c r="AD335" s="350">
        <f t="shared" si="2665"/>
        <v>0</v>
      </c>
      <c r="AE335" s="352"/>
      <c r="AF335" s="353">
        <f t="shared" ref="AF335:AF338" si="2705">L335*AE335/1000</f>
        <v>0</v>
      </c>
      <c r="AG335" s="351">
        <f t="shared" si="2666"/>
        <v>0</v>
      </c>
      <c r="AH335" s="349">
        <f t="shared" si="2667"/>
        <v>0</v>
      </c>
      <c r="AI335" s="349">
        <f t="shared" si="2668"/>
        <v>0</v>
      </c>
      <c r="AJ335" s="350">
        <f t="shared" si="2669"/>
        <v>0</v>
      </c>
      <c r="AK335" s="352"/>
      <c r="AL335" s="350">
        <f t="shared" si="2670"/>
        <v>0</v>
      </c>
      <c r="AM335" s="354"/>
      <c r="AN335" s="350">
        <f t="shared" si="2633"/>
        <v>0</v>
      </c>
      <c r="AO335" s="352"/>
      <c r="AP335" s="353">
        <f t="shared" ref="AP335:AP338" si="2706">N335*AO335/1000</f>
        <v>0</v>
      </c>
      <c r="AQ335" s="351">
        <f t="shared" si="2671"/>
        <v>0</v>
      </c>
      <c r="AR335" s="349">
        <f t="shared" si="2672"/>
        <v>0</v>
      </c>
      <c r="AS335" s="349"/>
      <c r="AT335" s="350">
        <f t="shared" si="2673"/>
        <v>0</v>
      </c>
      <c r="AU335" s="352"/>
      <c r="AV335" s="350">
        <f t="shared" si="2674"/>
        <v>0</v>
      </c>
      <c r="AW335" s="352"/>
      <c r="AX335" s="353">
        <f t="shared" si="2675"/>
        <v>0</v>
      </c>
      <c r="AY335" s="351">
        <f t="shared" si="2676"/>
        <v>0</v>
      </c>
      <c r="AZ335" s="349">
        <f t="shared" si="2677"/>
        <v>0</v>
      </c>
      <c r="BA335" s="349">
        <f t="shared" si="2678"/>
        <v>0</v>
      </c>
      <c r="BB335" s="349">
        <f t="shared" si="2679"/>
        <v>0</v>
      </c>
    </row>
    <row r="336" spans="1:54" s="344" customFormat="1">
      <c r="A336" s="612">
        <v>257</v>
      </c>
      <c r="B336" s="346"/>
      <c r="C336" s="346"/>
      <c r="D336" s="557" t="s">
        <v>167</v>
      </c>
      <c r="E336" s="18" t="s">
        <v>628</v>
      </c>
      <c r="F336" s="53" t="s">
        <v>629</v>
      </c>
      <c r="G336" s="19" t="s">
        <v>1169</v>
      </c>
      <c r="H336" s="355" t="s">
        <v>378</v>
      </c>
      <c r="I336" s="63"/>
      <c r="J336" s="183">
        <v>5150</v>
      </c>
      <c r="K336" s="63"/>
      <c r="L336" s="183">
        <v>5150</v>
      </c>
      <c r="M336" s="63"/>
      <c r="N336" s="183">
        <v>5150</v>
      </c>
      <c r="O336" s="162"/>
      <c r="P336" s="183">
        <v>5150</v>
      </c>
      <c r="Q336" s="349">
        <f t="shared" ref="Q336:Q338" si="2707">SUM(AI336+BA336)</f>
        <v>0</v>
      </c>
      <c r="R336" s="417">
        <f t="shared" si="2658"/>
        <v>0</v>
      </c>
      <c r="S336" s="349"/>
      <c r="T336" s="349">
        <f t="shared" ref="T336:T338" si="2708">J336*S336/1000</f>
        <v>0</v>
      </c>
      <c r="U336" s="349"/>
      <c r="V336" s="350">
        <f t="shared" si="2660"/>
        <v>0</v>
      </c>
      <c r="W336" s="352"/>
      <c r="X336" s="353">
        <f t="shared" si="2661"/>
        <v>0</v>
      </c>
      <c r="Y336" s="351">
        <f t="shared" si="2662"/>
        <v>0</v>
      </c>
      <c r="Z336" s="350">
        <f t="shared" si="2663"/>
        <v>0</v>
      </c>
      <c r="AA336" s="352"/>
      <c r="AB336" s="353">
        <f t="shared" si="2664"/>
        <v>0</v>
      </c>
      <c r="AC336" s="352"/>
      <c r="AD336" s="350">
        <f t="shared" si="2665"/>
        <v>0</v>
      </c>
      <c r="AE336" s="352"/>
      <c r="AF336" s="353">
        <f t="shared" si="2705"/>
        <v>0</v>
      </c>
      <c r="AG336" s="351">
        <f t="shared" si="2666"/>
        <v>0</v>
      </c>
      <c r="AH336" s="349">
        <f t="shared" si="2667"/>
        <v>0</v>
      </c>
      <c r="AI336" s="349">
        <f t="shared" si="2668"/>
        <v>0</v>
      </c>
      <c r="AJ336" s="350">
        <f t="shared" si="2669"/>
        <v>0</v>
      </c>
      <c r="AK336" s="352"/>
      <c r="AL336" s="350">
        <f t="shared" si="2670"/>
        <v>0</v>
      </c>
      <c r="AM336" s="354"/>
      <c r="AN336" s="350">
        <f>N336*AM336/1000</f>
        <v>0</v>
      </c>
      <c r="AO336" s="352"/>
      <c r="AP336" s="353">
        <f t="shared" si="2706"/>
        <v>0</v>
      </c>
      <c r="AQ336" s="351">
        <f t="shared" si="2671"/>
        <v>0</v>
      </c>
      <c r="AR336" s="349">
        <f t="shared" si="2672"/>
        <v>0</v>
      </c>
      <c r="AS336" s="349"/>
      <c r="AT336" s="350">
        <f t="shared" si="2673"/>
        <v>0</v>
      </c>
      <c r="AU336" s="352"/>
      <c r="AV336" s="350">
        <f t="shared" si="2674"/>
        <v>0</v>
      </c>
      <c r="AW336" s="352"/>
      <c r="AX336" s="353">
        <f t="shared" si="2675"/>
        <v>0</v>
      </c>
      <c r="AY336" s="351">
        <f t="shared" si="2676"/>
        <v>0</v>
      </c>
      <c r="AZ336" s="349">
        <f t="shared" si="2677"/>
        <v>0</v>
      </c>
      <c r="BA336" s="349">
        <f t="shared" si="2678"/>
        <v>0</v>
      </c>
      <c r="BB336" s="349">
        <f t="shared" si="2679"/>
        <v>0</v>
      </c>
    </row>
    <row r="337" spans="1:54" s="301" customFormat="1">
      <c r="A337" s="612">
        <v>258</v>
      </c>
      <c r="B337" s="346"/>
      <c r="C337" s="346"/>
      <c r="D337" s="557" t="s">
        <v>167</v>
      </c>
      <c r="E337" s="18" t="s">
        <v>687</v>
      </c>
      <c r="F337" s="53" t="s">
        <v>686</v>
      </c>
      <c r="G337" s="19" t="s">
        <v>1169</v>
      </c>
      <c r="H337" s="355" t="s">
        <v>378</v>
      </c>
      <c r="I337" s="63"/>
      <c r="J337" s="183">
        <v>9880</v>
      </c>
      <c r="K337" s="63"/>
      <c r="L337" s="183">
        <v>9880</v>
      </c>
      <c r="M337" s="63"/>
      <c r="N337" s="183">
        <v>9880</v>
      </c>
      <c r="O337" s="162"/>
      <c r="P337" s="183">
        <v>9880</v>
      </c>
      <c r="Q337" s="349">
        <f t="shared" ref="Q337" si="2709">SUM(AI337+BA337)</f>
        <v>22.855999999999998</v>
      </c>
      <c r="R337" s="417">
        <f t="shared" ref="R337" si="2710">SUM(AJ337+BB337)</f>
        <v>225.81727999999998</v>
      </c>
      <c r="S337" s="349">
        <v>2.88</v>
      </c>
      <c r="T337" s="349">
        <f t="shared" ref="T337" si="2711">J337*S337/1000</f>
        <v>28.454399999999996</v>
      </c>
      <c r="U337" s="349">
        <v>3.8719999999999999</v>
      </c>
      <c r="V337" s="350">
        <f>J337*U337/1000</f>
        <v>38.255360000000003</v>
      </c>
      <c r="W337" s="352">
        <v>1.44</v>
      </c>
      <c r="X337" s="353">
        <f t="shared" ref="X337" si="2712">J337*W337/1000</f>
        <v>14.227199999999998</v>
      </c>
      <c r="Y337" s="351">
        <f t="shared" ref="Y337" si="2713">SUM(S337+U337+W337)</f>
        <v>8.1920000000000002</v>
      </c>
      <c r="Z337" s="350">
        <f t="shared" ref="Z337" si="2714">SUM(T337+V337+X337)</f>
        <v>80.936959999999999</v>
      </c>
      <c r="AA337" s="352"/>
      <c r="AB337" s="353">
        <f t="shared" ref="AB337" si="2715">L337*AA337/1000</f>
        <v>0</v>
      </c>
      <c r="AC337" s="352">
        <v>3.6</v>
      </c>
      <c r="AD337" s="350">
        <f t="shared" ref="AD337" si="2716">L337*AC337/1000</f>
        <v>35.567999999999998</v>
      </c>
      <c r="AE337" s="352">
        <v>1.44</v>
      </c>
      <c r="AF337" s="353">
        <f t="shared" ref="AF337" si="2717">L337*AE337/1000</f>
        <v>14.227199999999998</v>
      </c>
      <c r="AG337" s="351">
        <f t="shared" ref="AG337" si="2718">SUM(AA337+AC337+AE337)</f>
        <v>5.04</v>
      </c>
      <c r="AH337" s="349">
        <f t="shared" ref="AH337" si="2719">SUM(AB337+AD337+AF337)</f>
        <v>49.795199999999994</v>
      </c>
      <c r="AI337" s="349">
        <f t="shared" ref="AI337" si="2720">SUM(Y337+AG337)</f>
        <v>13.231999999999999</v>
      </c>
      <c r="AJ337" s="350">
        <f t="shared" ref="AJ337" si="2721">SUM(Z337,AH337)</f>
        <v>130.73215999999999</v>
      </c>
      <c r="AK337" s="352">
        <v>3.6</v>
      </c>
      <c r="AL337" s="350">
        <f t="shared" ref="AL337" si="2722">N337*AK337/1000</f>
        <v>35.567999999999998</v>
      </c>
      <c r="AM337" s="354">
        <v>1.44</v>
      </c>
      <c r="AN337" s="350">
        <f t="shared" ref="AN337" si="2723">N337*AM337/1000</f>
        <v>14.227199999999998</v>
      </c>
      <c r="AO337" s="352"/>
      <c r="AP337" s="353">
        <f t="shared" ref="AP337" si="2724">N337*AO337/1000</f>
        <v>0</v>
      </c>
      <c r="AQ337" s="351">
        <f t="shared" ref="AQ337" si="2725">SUM(AK337+AM337+AO337)</f>
        <v>5.04</v>
      </c>
      <c r="AR337" s="349">
        <f t="shared" ref="AR337" si="2726">SUM(AL337+AN337+AP337)</f>
        <v>49.795199999999994</v>
      </c>
      <c r="AS337" s="349">
        <v>1.44</v>
      </c>
      <c r="AT337" s="350">
        <f t="shared" ref="AT337" si="2727">P337*AS337/1000</f>
        <v>14.227199999999998</v>
      </c>
      <c r="AU337" s="352">
        <v>2.16</v>
      </c>
      <c r="AV337" s="350">
        <f t="shared" ref="AV337" si="2728">P337*AU337/1000</f>
        <v>21.340800000000002</v>
      </c>
      <c r="AW337" s="352">
        <v>0.98399999999999999</v>
      </c>
      <c r="AX337" s="353">
        <f t="shared" ref="AX337" si="2729">P337*AW337/1000</f>
        <v>9.7219200000000008</v>
      </c>
      <c r="AY337" s="351">
        <f t="shared" ref="AY337" si="2730">SUM(AS337+AU337+AW337)</f>
        <v>4.5839999999999996</v>
      </c>
      <c r="AZ337" s="349">
        <f t="shared" ref="AZ337" si="2731">SUM(AT337+AV337+AX337)</f>
        <v>45.289919999999995</v>
      </c>
      <c r="BA337" s="349">
        <f t="shared" ref="BA337" si="2732">SUM(AQ337+AY337)</f>
        <v>9.6239999999999988</v>
      </c>
      <c r="BB337" s="349">
        <f t="shared" ref="BB337" si="2733">SUM(AR337,AZ337)</f>
        <v>95.085119999999989</v>
      </c>
    </row>
    <row r="338" spans="1:54" s="301" customFormat="1">
      <c r="A338" s="612">
        <v>259</v>
      </c>
      <c r="B338" s="346"/>
      <c r="C338" s="346"/>
      <c r="D338" s="557" t="s">
        <v>167</v>
      </c>
      <c r="E338" s="18" t="s">
        <v>884</v>
      </c>
      <c r="F338" s="53" t="s">
        <v>885</v>
      </c>
      <c r="G338" s="19" t="s">
        <v>1169</v>
      </c>
      <c r="H338" s="355" t="s">
        <v>378</v>
      </c>
      <c r="I338" s="63"/>
      <c r="J338" s="183">
        <v>9960</v>
      </c>
      <c r="K338" s="63"/>
      <c r="L338" s="183">
        <v>9960</v>
      </c>
      <c r="M338" s="63"/>
      <c r="N338" s="183">
        <v>9960</v>
      </c>
      <c r="O338" s="162"/>
      <c r="P338" s="183">
        <v>9960</v>
      </c>
      <c r="Q338" s="349">
        <f t="shared" si="2707"/>
        <v>2.6880000000000002</v>
      </c>
      <c r="R338" s="417">
        <f t="shared" si="2658"/>
        <v>26.772480000000002</v>
      </c>
      <c r="S338" s="349">
        <v>0.72</v>
      </c>
      <c r="T338" s="349">
        <f t="shared" si="2708"/>
        <v>7.1711999999999998</v>
      </c>
      <c r="U338" s="349"/>
      <c r="V338" s="350">
        <f>J338*U338/1000</f>
        <v>0</v>
      </c>
      <c r="W338" s="352">
        <v>0.72</v>
      </c>
      <c r="X338" s="353">
        <f t="shared" si="2661"/>
        <v>7.1711999999999998</v>
      </c>
      <c r="Y338" s="351">
        <f t="shared" si="2662"/>
        <v>1.44</v>
      </c>
      <c r="Z338" s="350">
        <f t="shared" si="2663"/>
        <v>14.3424</v>
      </c>
      <c r="AA338" s="352"/>
      <c r="AB338" s="353">
        <f t="shared" si="2664"/>
        <v>0</v>
      </c>
      <c r="AC338" s="352">
        <v>9.6000000000000002E-2</v>
      </c>
      <c r="AD338" s="350">
        <f t="shared" si="2665"/>
        <v>0.95616000000000001</v>
      </c>
      <c r="AE338" s="352">
        <v>0.624</v>
      </c>
      <c r="AF338" s="353">
        <f t="shared" si="2705"/>
        <v>6.2150400000000001</v>
      </c>
      <c r="AG338" s="351">
        <f t="shared" si="2666"/>
        <v>0.72</v>
      </c>
      <c r="AH338" s="349">
        <f t="shared" si="2667"/>
        <v>7.1711999999999998</v>
      </c>
      <c r="AI338" s="349">
        <f t="shared" si="2668"/>
        <v>2.16</v>
      </c>
      <c r="AJ338" s="350">
        <f t="shared" si="2669"/>
        <v>21.5136</v>
      </c>
      <c r="AK338" s="352"/>
      <c r="AL338" s="350">
        <f t="shared" si="2670"/>
        <v>0</v>
      </c>
      <c r="AM338" s="354"/>
      <c r="AN338" s="350">
        <f t="shared" ref="AN338" si="2734">N338*AM338/1000</f>
        <v>0</v>
      </c>
      <c r="AO338" s="352"/>
      <c r="AP338" s="353">
        <f t="shared" si="2706"/>
        <v>0</v>
      </c>
      <c r="AQ338" s="351">
        <f t="shared" si="2671"/>
        <v>0</v>
      </c>
      <c r="AR338" s="349">
        <f t="shared" si="2672"/>
        <v>0</v>
      </c>
      <c r="AS338" s="349"/>
      <c r="AT338" s="350">
        <f t="shared" si="2673"/>
        <v>0</v>
      </c>
      <c r="AU338" s="352">
        <v>0.36</v>
      </c>
      <c r="AV338" s="350">
        <f t="shared" si="2674"/>
        <v>3.5855999999999999</v>
      </c>
      <c r="AW338" s="352">
        <v>0.16800000000000001</v>
      </c>
      <c r="AX338" s="353">
        <f t="shared" si="2675"/>
        <v>1.6732800000000001</v>
      </c>
      <c r="AY338" s="351">
        <f t="shared" si="2676"/>
        <v>0.52800000000000002</v>
      </c>
      <c r="AZ338" s="349">
        <f t="shared" si="2677"/>
        <v>5.2588799999999996</v>
      </c>
      <c r="BA338" s="349">
        <f t="shared" si="2678"/>
        <v>0.52800000000000002</v>
      </c>
      <c r="BB338" s="349">
        <f t="shared" si="2679"/>
        <v>5.2588799999999996</v>
      </c>
    </row>
    <row r="339" spans="1:54" s="301" customFormat="1">
      <c r="A339" s="612">
        <v>260</v>
      </c>
      <c r="B339" s="346"/>
      <c r="C339" s="346"/>
      <c r="D339" s="557" t="s">
        <v>167</v>
      </c>
      <c r="E339" s="18" t="s">
        <v>868</v>
      </c>
      <c r="F339" s="53" t="s">
        <v>869</v>
      </c>
      <c r="G339" s="19" t="s">
        <v>1169</v>
      </c>
      <c r="H339" s="355" t="s">
        <v>378</v>
      </c>
      <c r="I339" s="63"/>
      <c r="J339" s="183">
        <v>5130</v>
      </c>
      <c r="K339" s="63"/>
      <c r="L339" s="183">
        <v>5130</v>
      </c>
      <c r="M339" s="63"/>
      <c r="N339" s="183">
        <v>5130</v>
      </c>
      <c r="O339" s="162"/>
      <c r="P339" s="183">
        <v>5130</v>
      </c>
      <c r="Q339" s="349">
        <f t="shared" ref="Q339" si="2735">SUM(AI339+BA339)</f>
        <v>30.119999999999997</v>
      </c>
      <c r="R339" s="417">
        <f t="shared" ref="R339:R345" si="2736">SUM(AJ339+BB339)</f>
        <v>154.51560000000001</v>
      </c>
      <c r="S339" s="349"/>
      <c r="T339" s="349">
        <f t="shared" ref="T339:T342" si="2737">J339*S339/1000</f>
        <v>0</v>
      </c>
      <c r="U339" s="349">
        <v>5.76</v>
      </c>
      <c r="V339" s="350">
        <f>J339*U339/1000</f>
        <v>29.5488</v>
      </c>
      <c r="W339" s="352">
        <v>9.24</v>
      </c>
      <c r="X339" s="353">
        <f t="shared" ref="X339:X345" si="2738">J339*W339/1000</f>
        <v>47.401200000000003</v>
      </c>
      <c r="Y339" s="351">
        <f t="shared" ref="Y339:Y345" si="2739">SUM(S339+U339+W339)</f>
        <v>15</v>
      </c>
      <c r="Z339" s="350">
        <f t="shared" ref="Z339:Z345" si="2740">SUM(T339+V339+X339)</f>
        <v>76.95</v>
      </c>
      <c r="AA339" s="352">
        <v>4.96</v>
      </c>
      <c r="AB339" s="353">
        <f t="shared" ref="AB339:AB345" si="2741">L339*AA339/1000</f>
        <v>25.444800000000001</v>
      </c>
      <c r="AC339" s="352">
        <v>3.04</v>
      </c>
      <c r="AD339" s="350">
        <f t="shared" ref="AD339:AD345" si="2742">L339*AC339/1000</f>
        <v>15.5952</v>
      </c>
      <c r="AE339" s="352">
        <v>0.12</v>
      </c>
      <c r="AF339" s="231">
        <f t="shared" si="2514"/>
        <v>0.61560000000000004</v>
      </c>
      <c r="AG339" s="351">
        <f t="shared" ref="AG339:AG345" si="2743">SUM(AA339+AC339+AE339)</f>
        <v>8.1199999999999992</v>
      </c>
      <c r="AH339" s="349">
        <f t="shared" ref="AH339:AH345" si="2744">SUM(AB339+AD339+AF339)</f>
        <v>41.6556</v>
      </c>
      <c r="AI339" s="349">
        <f t="shared" ref="AI339:AI345" si="2745">SUM(Y339+AG339)</f>
        <v>23.119999999999997</v>
      </c>
      <c r="AJ339" s="350">
        <f t="shared" ref="AJ339:AJ345" si="2746">SUM(Z339,AH339)</f>
        <v>118.60560000000001</v>
      </c>
      <c r="AK339" s="352">
        <v>3</v>
      </c>
      <c r="AL339" s="350">
        <f t="shared" ref="AL339:AL345" si="2747">N339*AK339/1000</f>
        <v>15.39</v>
      </c>
      <c r="AM339" s="354"/>
      <c r="AN339" s="350">
        <f t="shared" si="2633"/>
        <v>0</v>
      </c>
      <c r="AO339" s="352"/>
      <c r="AP339" s="353">
        <f t="shared" ref="AP339" si="2748">N339*AO339/1000</f>
        <v>0</v>
      </c>
      <c r="AQ339" s="351">
        <f t="shared" ref="AQ339:AQ345" si="2749">SUM(AK339+AM339+AO339)</f>
        <v>3</v>
      </c>
      <c r="AR339" s="349">
        <f t="shared" ref="AR339:AR345" si="2750">SUM(AL339+AN339+AP339)</f>
        <v>15.39</v>
      </c>
      <c r="AS339" s="349"/>
      <c r="AT339" s="350">
        <f t="shared" ref="AT339:AT345" si="2751">P339*AS339/1000</f>
        <v>0</v>
      </c>
      <c r="AU339" s="352">
        <v>4</v>
      </c>
      <c r="AV339" s="350">
        <f t="shared" ref="AV339:AV345" si="2752">P339*AU339/1000</f>
        <v>20.52</v>
      </c>
      <c r="AW339" s="352"/>
      <c r="AX339" s="353">
        <f t="shared" ref="AX339:AX345" si="2753">P339*AW339/1000</f>
        <v>0</v>
      </c>
      <c r="AY339" s="351">
        <f t="shared" ref="AY339:AY345" si="2754">SUM(AS339+AU339+AW339)</f>
        <v>4</v>
      </c>
      <c r="AZ339" s="349">
        <f t="shared" ref="AZ339:AZ345" si="2755">SUM(AT339+AV339+AX339)</f>
        <v>20.52</v>
      </c>
      <c r="BA339" s="349">
        <f t="shared" ref="BA339:BA345" si="2756">SUM(AQ339+AY339)</f>
        <v>7</v>
      </c>
      <c r="BB339" s="349">
        <f t="shared" ref="BB339:BB345" si="2757">SUM(AR339,AZ339)</f>
        <v>35.909999999999997</v>
      </c>
    </row>
    <row r="340" spans="1:54" s="551" customFormat="1">
      <c r="A340" s="612">
        <v>261</v>
      </c>
      <c r="B340" s="557"/>
      <c r="C340" s="557"/>
      <c r="D340" s="557" t="s">
        <v>167</v>
      </c>
      <c r="E340" s="18" t="s">
        <v>1070</v>
      </c>
      <c r="F340" s="53" t="s">
        <v>1071</v>
      </c>
      <c r="G340" s="19" t="s">
        <v>1169</v>
      </c>
      <c r="H340" s="355" t="s">
        <v>378</v>
      </c>
      <c r="I340" s="554"/>
      <c r="J340" s="183">
        <v>6117</v>
      </c>
      <c r="K340" s="554"/>
      <c r="L340" s="183">
        <v>6117</v>
      </c>
      <c r="M340" s="554"/>
      <c r="N340" s="183">
        <v>6117</v>
      </c>
      <c r="O340" s="162"/>
      <c r="P340" s="183">
        <v>6117</v>
      </c>
      <c r="Q340" s="349">
        <f>SUM(AI340+BA340)</f>
        <v>5</v>
      </c>
      <c r="R340" s="417">
        <f t="shared" si="2736"/>
        <v>30.585000000000001</v>
      </c>
      <c r="S340" s="349"/>
      <c r="T340" s="349">
        <f t="shared" si="2737"/>
        <v>0</v>
      </c>
      <c r="U340" s="349">
        <v>1</v>
      </c>
      <c r="V340" s="350">
        <f t="shared" ref="V340" si="2758">J340*U340/1000</f>
        <v>6.117</v>
      </c>
      <c r="W340" s="352"/>
      <c r="X340" s="353">
        <f t="shared" si="2738"/>
        <v>0</v>
      </c>
      <c r="Y340" s="351">
        <f t="shared" si="2739"/>
        <v>1</v>
      </c>
      <c r="Z340" s="350">
        <f t="shared" si="2740"/>
        <v>6.117</v>
      </c>
      <c r="AA340" s="352">
        <v>1</v>
      </c>
      <c r="AB340" s="353">
        <f t="shared" si="2741"/>
        <v>6.117</v>
      </c>
      <c r="AC340" s="352">
        <v>1</v>
      </c>
      <c r="AD340" s="350">
        <f t="shared" si="2742"/>
        <v>6.117</v>
      </c>
      <c r="AE340" s="352"/>
      <c r="AF340" s="353">
        <f t="shared" ref="AF340" si="2759">L340*AE340/1000</f>
        <v>0</v>
      </c>
      <c r="AG340" s="351">
        <f t="shared" si="2743"/>
        <v>2</v>
      </c>
      <c r="AH340" s="349">
        <f t="shared" si="2744"/>
        <v>12.234</v>
      </c>
      <c r="AI340" s="349">
        <f t="shared" si="2745"/>
        <v>3</v>
      </c>
      <c r="AJ340" s="350">
        <f t="shared" si="2746"/>
        <v>18.350999999999999</v>
      </c>
      <c r="AK340" s="352"/>
      <c r="AL340" s="350">
        <f t="shared" si="2747"/>
        <v>0</v>
      </c>
      <c r="AM340" s="354">
        <v>1</v>
      </c>
      <c r="AN340" s="350">
        <f t="shared" ref="AN340" si="2760">N340*AM340/1000</f>
        <v>6.117</v>
      </c>
      <c r="AO340" s="352"/>
      <c r="AP340" s="353">
        <f>N340*AO340/1000</f>
        <v>0</v>
      </c>
      <c r="AQ340" s="351">
        <f t="shared" si="2749"/>
        <v>1</v>
      </c>
      <c r="AR340" s="349">
        <f t="shared" si="2750"/>
        <v>6.117</v>
      </c>
      <c r="AS340" s="349"/>
      <c r="AT340" s="350">
        <f t="shared" si="2751"/>
        <v>0</v>
      </c>
      <c r="AU340" s="352">
        <v>1</v>
      </c>
      <c r="AV340" s="350">
        <f t="shared" si="2752"/>
        <v>6.117</v>
      </c>
      <c r="AW340" s="352"/>
      <c r="AX340" s="353">
        <f t="shared" si="2753"/>
        <v>0</v>
      </c>
      <c r="AY340" s="351">
        <f t="shared" si="2754"/>
        <v>1</v>
      </c>
      <c r="AZ340" s="349">
        <f t="shared" si="2755"/>
        <v>6.117</v>
      </c>
      <c r="BA340" s="349">
        <f t="shared" si="2756"/>
        <v>2</v>
      </c>
      <c r="BB340" s="349">
        <f t="shared" si="2757"/>
        <v>12.234</v>
      </c>
    </row>
    <row r="341" spans="1:54" s="551" customFormat="1">
      <c r="A341" s="612">
        <v>262</v>
      </c>
      <c r="B341" s="557"/>
      <c r="C341" s="557"/>
      <c r="D341" s="557" t="s">
        <v>1946</v>
      </c>
      <c r="E341" s="18" t="s">
        <v>1072</v>
      </c>
      <c r="F341" s="53" t="s">
        <v>1073</v>
      </c>
      <c r="G341" s="19" t="s">
        <v>1167</v>
      </c>
      <c r="H341" s="355" t="s">
        <v>378</v>
      </c>
      <c r="I341" s="554"/>
      <c r="J341" s="183">
        <v>6990</v>
      </c>
      <c r="K341" s="554"/>
      <c r="L341" s="183">
        <v>6990</v>
      </c>
      <c r="M341" s="554"/>
      <c r="N341" s="183">
        <v>6990</v>
      </c>
      <c r="O341" s="162"/>
      <c r="P341" s="183">
        <v>6990</v>
      </c>
      <c r="Q341" s="349">
        <f>SUM(AI341+BA341)</f>
        <v>28.879999999999995</v>
      </c>
      <c r="R341" s="575">
        <f t="shared" ref="R341" si="2761">SUM(AJ341+BB341)</f>
        <v>201.87119999999999</v>
      </c>
      <c r="S341" s="349">
        <v>6.84</v>
      </c>
      <c r="T341" s="349">
        <f t="shared" ref="T341" si="2762">J341*S341/1000</f>
        <v>47.811599999999999</v>
      </c>
      <c r="U341" s="349">
        <v>4.32</v>
      </c>
      <c r="V341" s="350">
        <f t="shared" ref="V341" si="2763">J341*U341/1000</f>
        <v>30.196800000000003</v>
      </c>
      <c r="W341" s="352">
        <v>1.44</v>
      </c>
      <c r="X341" s="353">
        <f t="shared" ref="X341" si="2764">J341*W341/1000</f>
        <v>10.0656</v>
      </c>
      <c r="Y341" s="351">
        <f t="shared" ref="Y341" si="2765">SUM(S341+U341+W341)</f>
        <v>12.6</v>
      </c>
      <c r="Z341" s="350">
        <f t="shared" ref="Z341" si="2766">SUM(T341+V341+X341)</f>
        <v>88.073999999999998</v>
      </c>
      <c r="AA341" s="352">
        <v>2.88</v>
      </c>
      <c r="AB341" s="353">
        <f t="shared" ref="AB341" si="2767">L341*AA341/1000</f>
        <v>20.1312</v>
      </c>
      <c r="AC341" s="352">
        <v>2.88</v>
      </c>
      <c r="AD341" s="350">
        <f t="shared" ref="AD341" si="2768">L341*AC341/1000</f>
        <v>20.1312</v>
      </c>
      <c r="AE341" s="352">
        <v>1.44</v>
      </c>
      <c r="AF341" s="353">
        <f t="shared" si="2514"/>
        <v>10.0656</v>
      </c>
      <c r="AG341" s="351">
        <f t="shared" ref="AG341" si="2769">SUM(AA341+AC341+AE341)</f>
        <v>7.1999999999999993</v>
      </c>
      <c r="AH341" s="349">
        <f t="shared" ref="AH341" si="2770">SUM(AB341+AD341+AF341)</f>
        <v>50.328000000000003</v>
      </c>
      <c r="AI341" s="349">
        <f t="shared" ref="AI341" si="2771">SUM(Y341+AG341)</f>
        <v>19.799999999999997</v>
      </c>
      <c r="AJ341" s="350">
        <f t="shared" ref="AJ341" si="2772">SUM(Z341,AH341)</f>
        <v>138.40199999999999</v>
      </c>
      <c r="AK341" s="352">
        <v>1.44</v>
      </c>
      <c r="AL341" s="350">
        <f t="shared" ref="AL341" si="2773">N341*AK341/1000</f>
        <v>10.0656</v>
      </c>
      <c r="AM341" s="354">
        <v>1.44</v>
      </c>
      <c r="AN341" s="350">
        <f t="shared" si="2633"/>
        <v>10.0656</v>
      </c>
      <c r="AO341" s="352">
        <v>1.44</v>
      </c>
      <c r="AP341" s="353">
        <f>N341*AO341/1000</f>
        <v>10.0656</v>
      </c>
      <c r="AQ341" s="351">
        <f t="shared" ref="AQ341" si="2774">SUM(AK341+AM341+AO341)</f>
        <v>4.32</v>
      </c>
      <c r="AR341" s="349">
        <f t="shared" ref="AR341" si="2775">SUM(AL341+AN341+AP341)</f>
        <v>30.1968</v>
      </c>
      <c r="AS341" s="349">
        <v>1.4</v>
      </c>
      <c r="AT341" s="350">
        <f t="shared" ref="AT341" si="2776">P341*AS341/1000</f>
        <v>9.7859999999999996</v>
      </c>
      <c r="AU341" s="352">
        <v>2.88</v>
      </c>
      <c r="AV341" s="350">
        <f t="shared" ref="AV341" si="2777">P341*AU341/1000</f>
        <v>20.1312</v>
      </c>
      <c r="AW341" s="352">
        <v>0.48</v>
      </c>
      <c r="AX341" s="353">
        <f t="shared" ref="AX341" si="2778">P341*AW341/1000</f>
        <v>3.3552</v>
      </c>
      <c r="AY341" s="351">
        <f t="shared" ref="AY341" si="2779">SUM(AS341+AU341+AW341)</f>
        <v>4.76</v>
      </c>
      <c r="AZ341" s="349">
        <f t="shared" ref="AZ341" si="2780">SUM(AT341+AV341+AX341)</f>
        <v>33.272400000000005</v>
      </c>
      <c r="BA341" s="349">
        <f t="shared" ref="BA341" si="2781">SUM(AQ341+AY341)</f>
        <v>9.08</v>
      </c>
      <c r="BB341" s="349">
        <f t="shared" ref="BB341" si="2782">SUM(AR341,AZ341)</f>
        <v>63.469200000000001</v>
      </c>
    </row>
    <row r="342" spans="1:54" s="551" customFormat="1">
      <c r="A342" s="612">
        <v>263</v>
      </c>
      <c r="B342" s="557"/>
      <c r="C342" s="557"/>
      <c r="D342" s="557" t="s">
        <v>797</v>
      </c>
      <c r="E342" s="18" t="s">
        <v>1074</v>
      </c>
      <c r="F342" s="53" t="s">
        <v>1075</v>
      </c>
      <c r="G342" s="19" t="s">
        <v>1168</v>
      </c>
      <c r="H342" s="355" t="s">
        <v>378</v>
      </c>
      <c r="I342" s="554"/>
      <c r="J342" s="183">
        <v>6970</v>
      </c>
      <c r="K342" s="554"/>
      <c r="L342" s="183">
        <v>6970</v>
      </c>
      <c r="M342" s="554"/>
      <c r="N342" s="183">
        <v>6970</v>
      </c>
      <c r="O342" s="162"/>
      <c r="P342" s="183">
        <v>6970</v>
      </c>
      <c r="Q342" s="349">
        <f>SUM(AI342+BA342)</f>
        <v>14.32</v>
      </c>
      <c r="R342" s="575">
        <f t="shared" si="2736"/>
        <v>99.810399999999987</v>
      </c>
      <c r="S342" s="349">
        <v>2.88</v>
      </c>
      <c r="T342" s="349">
        <f t="shared" si="2737"/>
        <v>20.073599999999999</v>
      </c>
      <c r="U342" s="349">
        <v>4.32</v>
      </c>
      <c r="V342" s="350">
        <f t="shared" ref="V342:V345" si="2783">J342*U342/1000</f>
        <v>30.110400000000002</v>
      </c>
      <c r="W342" s="352"/>
      <c r="X342" s="353">
        <f t="shared" si="2738"/>
        <v>0</v>
      </c>
      <c r="Y342" s="351">
        <f t="shared" si="2739"/>
        <v>7.2</v>
      </c>
      <c r="Z342" s="350">
        <f t="shared" si="2740"/>
        <v>50.183999999999997</v>
      </c>
      <c r="AA342" s="352">
        <v>2.88</v>
      </c>
      <c r="AB342" s="353">
        <f t="shared" si="2741"/>
        <v>20.073599999999999</v>
      </c>
      <c r="AC342" s="352"/>
      <c r="AD342" s="350">
        <f t="shared" si="2742"/>
        <v>0</v>
      </c>
      <c r="AE342" s="352"/>
      <c r="AF342" s="353">
        <f t="shared" ref="AF342:AF345" si="2784">L342*AE342/1000</f>
        <v>0</v>
      </c>
      <c r="AG342" s="351">
        <f t="shared" si="2743"/>
        <v>2.88</v>
      </c>
      <c r="AH342" s="349">
        <f t="shared" si="2744"/>
        <v>20.073599999999999</v>
      </c>
      <c r="AI342" s="349">
        <f t="shared" si="2745"/>
        <v>10.08</v>
      </c>
      <c r="AJ342" s="350">
        <f t="shared" si="2746"/>
        <v>70.257599999999996</v>
      </c>
      <c r="AK342" s="352"/>
      <c r="AL342" s="350">
        <f t="shared" si="2747"/>
        <v>0</v>
      </c>
      <c r="AM342" s="354">
        <v>1.44</v>
      </c>
      <c r="AN342" s="350">
        <f t="shared" ref="AN342:AN344" si="2785">N342*AM342/1000</f>
        <v>10.036799999999999</v>
      </c>
      <c r="AO342" s="352">
        <v>1.36</v>
      </c>
      <c r="AP342" s="353">
        <f>N342*AO342/1000</f>
        <v>9.4792000000000005</v>
      </c>
      <c r="AQ342" s="351">
        <f t="shared" si="2749"/>
        <v>2.8</v>
      </c>
      <c r="AR342" s="349">
        <f t="shared" si="2750"/>
        <v>19.515999999999998</v>
      </c>
      <c r="AS342" s="349"/>
      <c r="AT342" s="350">
        <f t="shared" si="2751"/>
        <v>0</v>
      </c>
      <c r="AU342" s="352">
        <v>1.44</v>
      </c>
      <c r="AV342" s="350">
        <f t="shared" si="2752"/>
        <v>10.036799999999999</v>
      </c>
      <c r="AW342" s="352"/>
      <c r="AX342" s="353">
        <f t="shared" si="2753"/>
        <v>0</v>
      </c>
      <c r="AY342" s="351">
        <f t="shared" si="2754"/>
        <v>1.44</v>
      </c>
      <c r="AZ342" s="349">
        <f t="shared" si="2755"/>
        <v>10.036799999999999</v>
      </c>
      <c r="BA342" s="349">
        <f t="shared" si="2756"/>
        <v>4.24</v>
      </c>
      <c r="BB342" s="349">
        <f t="shared" si="2757"/>
        <v>29.552799999999998</v>
      </c>
    </row>
    <row r="343" spans="1:54" s="551" customFormat="1">
      <c r="A343" s="612">
        <v>255</v>
      </c>
      <c r="B343" s="557"/>
      <c r="C343" s="557"/>
      <c r="D343" s="557" t="s">
        <v>797</v>
      </c>
      <c r="E343" s="18" t="s">
        <v>2257</v>
      </c>
      <c r="F343" s="53" t="s">
        <v>2259</v>
      </c>
      <c r="G343" s="19" t="s">
        <v>1169</v>
      </c>
      <c r="H343" s="355" t="s">
        <v>378</v>
      </c>
      <c r="I343" s="554"/>
      <c r="J343" s="183"/>
      <c r="K343" s="554"/>
      <c r="L343" s="183">
        <v>7090</v>
      </c>
      <c r="M343" s="554"/>
      <c r="N343" s="183">
        <v>7090</v>
      </c>
      <c r="O343" s="162"/>
      <c r="P343" s="183">
        <v>7090</v>
      </c>
      <c r="Q343" s="349">
        <f t="shared" ref="Q343" si="2786">SUM(AI343+BA343)</f>
        <v>1.55</v>
      </c>
      <c r="R343" s="417">
        <f t="shared" ref="R343" si="2787">SUM(AJ343+BB343)</f>
        <v>10.989500000000001</v>
      </c>
      <c r="S343" s="349"/>
      <c r="T343" s="349">
        <f>J343*S343/1000</f>
        <v>0</v>
      </c>
      <c r="U343" s="349"/>
      <c r="V343" s="350">
        <f t="shared" ref="V343" si="2788">J343*U343/1000</f>
        <v>0</v>
      </c>
      <c r="W343" s="352"/>
      <c r="X343" s="353">
        <f t="shared" ref="X343" si="2789">J343*W343/1000</f>
        <v>0</v>
      </c>
      <c r="Y343" s="351">
        <f t="shared" ref="Y343" si="2790">SUM(S343+U343+W343)</f>
        <v>0</v>
      </c>
      <c r="Z343" s="350">
        <f t="shared" ref="Z343" si="2791">SUM(T343+V343+X343)</f>
        <v>0</v>
      </c>
      <c r="AA343" s="352"/>
      <c r="AB343" s="353">
        <f t="shared" ref="AB343" si="2792">L343*AA343/1000</f>
        <v>0</v>
      </c>
      <c r="AC343" s="352"/>
      <c r="AD343" s="350">
        <f t="shared" ref="AD343" si="2793">L343*AC343/1000</f>
        <v>0</v>
      </c>
      <c r="AE343" s="352">
        <v>0.32</v>
      </c>
      <c r="AF343" s="353">
        <f t="shared" ref="AF343" si="2794">L343*AE343/1000</f>
        <v>2.2688000000000001</v>
      </c>
      <c r="AG343" s="351">
        <f t="shared" ref="AG343" si="2795">SUM(AA343+AC343+AE343)</f>
        <v>0.32</v>
      </c>
      <c r="AH343" s="349">
        <f t="shared" ref="AH343" si="2796">SUM(AB343+AD343+AF343)</f>
        <v>2.2688000000000001</v>
      </c>
      <c r="AI343" s="349">
        <f t="shared" ref="AI343" si="2797">SUM(Y343+AG343)</f>
        <v>0.32</v>
      </c>
      <c r="AJ343" s="350">
        <f t="shared" ref="AJ343" si="2798">SUM(Z343,AH343)</f>
        <v>2.2688000000000001</v>
      </c>
      <c r="AK343" s="352">
        <v>0.35</v>
      </c>
      <c r="AL343" s="350">
        <f t="shared" ref="AL343" si="2799">N343*AK343/1000</f>
        <v>2.4815</v>
      </c>
      <c r="AM343" s="354">
        <v>0.2</v>
      </c>
      <c r="AN343" s="350">
        <f t="shared" ref="AN343" si="2800">N343*AM343/1000</f>
        <v>1.4179999999999999</v>
      </c>
      <c r="AO343" s="352"/>
      <c r="AP343" s="353">
        <f t="shared" ref="AP343" si="2801">N343*AO343/1000</f>
        <v>0</v>
      </c>
      <c r="AQ343" s="351">
        <f t="shared" ref="AQ343" si="2802">SUM(AK343+AM343+AO343)</f>
        <v>0.55000000000000004</v>
      </c>
      <c r="AR343" s="349">
        <f t="shared" ref="AR343" si="2803">SUM(AL343+AN343+AP343)</f>
        <v>3.8994999999999997</v>
      </c>
      <c r="AS343" s="349">
        <v>0.4</v>
      </c>
      <c r="AT343" s="350">
        <f t="shared" ref="AT343" si="2804">P343*AS343/1000</f>
        <v>2.8359999999999999</v>
      </c>
      <c r="AU343" s="352"/>
      <c r="AV343" s="350">
        <f t="shared" ref="AV343" si="2805">P343*AU343/1000</f>
        <v>0</v>
      </c>
      <c r="AW343" s="352">
        <v>0.28000000000000003</v>
      </c>
      <c r="AX343" s="353">
        <f t="shared" ref="AX343" si="2806">P343*AW343/1000</f>
        <v>1.9852000000000003</v>
      </c>
      <c r="AY343" s="351">
        <f t="shared" ref="AY343" si="2807">SUM(AS343+AU343+AW343)</f>
        <v>0.68</v>
      </c>
      <c r="AZ343" s="349">
        <f t="shared" ref="AZ343" si="2808">SUM(AT343+AV343+AX343)</f>
        <v>4.8212000000000002</v>
      </c>
      <c r="BA343" s="349">
        <f t="shared" ref="BA343" si="2809">SUM(AQ343+AY343)</f>
        <v>1.23</v>
      </c>
      <c r="BB343" s="349">
        <f t="shared" ref="BB343" si="2810">SUM(AR343,AZ343)</f>
        <v>8.7207000000000008</v>
      </c>
    </row>
    <row r="344" spans="1:54" s="551" customFormat="1">
      <c r="A344" s="612">
        <v>255</v>
      </c>
      <c r="B344" s="557"/>
      <c r="C344" s="557"/>
      <c r="D344" s="557" t="s">
        <v>797</v>
      </c>
      <c r="E344" s="18" t="s">
        <v>2258</v>
      </c>
      <c r="F344" s="387" t="s">
        <v>2260</v>
      </c>
      <c r="G344" s="19" t="s">
        <v>1169</v>
      </c>
      <c r="H344" s="355" t="s">
        <v>378</v>
      </c>
      <c r="I344" s="554"/>
      <c r="J344" s="183"/>
      <c r="K344" s="554"/>
      <c r="L344" s="183">
        <v>7140</v>
      </c>
      <c r="M344" s="554"/>
      <c r="N344" s="183">
        <v>7140</v>
      </c>
      <c r="O344" s="162"/>
      <c r="P344" s="183">
        <v>7140</v>
      </c>
      <c r="Q344" s="349">
        <f>SUM(AI344+BA344)</f>
        <v>0.71</v>
      </c>
      <c r="R344" s="417">
        <f t="shared" si="2736"/>
        <v>5.0693999999999999</v>
      </c>
      <c r="S344" s="349"/>
      <c r="T344" s="349">
        <f>J344*S344/1000</f>
        <v>0</v>
      </c>
      <c r="U344" s="349"/>
      <c r="V344" s="350">
        <f t="shared" si="2783"/>
        <v>0</v>
      </c>
      <c r="W344" s="352"/>
      <c r="X344" s="353">
        <f t="shared" si="2738"/>
        <v>0</v>
      </c>
      <c r="Y344" s="351">
        <f t="shared" si="2739"/>
        <v>0</v>
      </c>
      <c r="Z344" s="350">
        <f t="shared" si="2740"/>
        <v>0</v>
      </c>
      <c r="AA344" s="352"/>
      <c r="AB344" s="353">
        <f t="shared" si="2741"/>
        <v>0</v>
      </c>
      <c r="AC344" s="352"/>
      <c r="AD344" s="350">
        <f t="shared" si="2742"/>
        <v>0</v>
      </c>
      <c r="AE344" s="352">
        <v>0.24</v>
      </c>
      <c r="AF344" s="353">
        <f t="shared" si="2784"/>
        <v>1.7136</v>
      </c>
      <c r="AG344" s="351">
        <f t="shared" si="2743"/>
        <v>0.24</v>
      </c>
      <c r="AH344" s="349">
        <f t="shared" si="2744"/>
        <v>1.7136</v>
      </c>
      <c r="AI344" s="349">
        <f t="shared" si="2745"/>
        <v>0.24</v>
      </c>
      <c r="AJ344" s="350">
        <f t="shared" si="2746"/>
        <v>1.7136</v>
      </c>
      <c r="AK344" s="352">
        <v>0.27</v>
      </c>
      <c r="AL344" s="350">
        <f t="shared" si="2747"/>
        <v>1.9278000000000002</v>
      </c>
      <c r="AM344" s="354">
        <v>0.2</v>
      </c>
      <c r="AN344" s="350">
        <f t="shared" si="2785"/>
        <v>1.4279999999999999</v>
      </c>
      <c r="AO344" s="352"/>
      <c r="AP344" s="353">
        <f t="shared" ref="AP344:AP345" si="2811">N344*AO344/1000</f>
        <v>0</v>
      </c>
      <c r="AQ344" s="351">
        <f t="shared" si="2749"/>
        <v>0.47000000000000003</v>
      </c>
      <c r="AR344" s="349">
        <f t="shared" si="2750"/>
        <v>3.3558000000000003</v>
      </c>
      <c r="AS344" s="349"/>
      <c r="AT344" s="350">
        <f t="shared" si="2751"/>
        <v>0</v>
      </c>
      <c r="AU344" s="352"/>
      <c r="AV344" s="350">
        <f t="shared" si="2752"/>
        <v>0</v>
      </c>
      <c r="AW344" s="352"/>
      <c r="AX344" s="353">
        <f t="shared" si="2753"/>
        <v>0</v>
      </c>
      <c r="AY344" s="351">
        <f t="shared" si="2754"/>
        <v>0</v>
      </c>
      <c r="AZ344" s="349">
        <f t="shared" si="2755"/>
        <v>0</v>
      </c>
      <c r="BA344" s="349">
        <f t="shared" si="2756"/>
        <v>0.47000000000000003</v>
      </c>
      <c r="BB344" s="349">
        <f t="shared" si="2757"/>
        <v>3.3558000000000003</v>
      </c>
    </row>
    <row r="345" spans="1:54" s="344" customFormat="1">
      <c r="A345" s="612">
        <v>257</v>
      </c>
      <c r="B345" s="557"/>
      <c r="C345" s="557"/>
      <c r="D345" s="557" t="s">
        <v>797</v>
      </c>
      <c r="E345" s="18" t="s">
        <v>2393</v>
      </c>
      <c r="F345" s="53" t="s">
        <v>2394</v>
      </c>
      <c r="G345" s="19" t="s">
        <v>1169</v>
      </c>
      <c r="H345" s="355" t="s">
        <v>378</v>
      </c>
      <c r="I345" s="554"/>
      <c r="J345" s="183"/>
      <c r="K345" s="554"/>
      <c r="L345" s="183"/>
      <c r="M345" s="554"/>
      <c r="N345" s="183"/>
      <c r="O345" s="162"/>
      <c r="P345" s="183">
        <v>10998</v>
      </c>
      <c r="Q345" s="349">
        <f t="shared" ref="Q345" si="2812">SUM(AI345+BA345)</f>
        <v>0.15</v>
      </c>
      <c r="R345" s="417">
        <f t="shared" si="2736"/>
        <v>1.6496999999999999</v>
      </c>
      <c r="S345" s="349"/>
      <c r="T345" s="349">
        <f t="shared" ref="T345" si="2813">J345*S345/1000</f>
        <v>0</v>
      </c>
      <c r="U345" s="349"/>
      <c r="V345" s="350">
        <f t="shared" si="2783"/>
        <v>0</v>
      </c>
      <c r="W345" s="352"/>
      <c r="X345" s="353">
        <f t="shared" si="2738"/>
        <v>0</v>
      </c>
      <c r="Y345" s="351">
        <f t="shared" si="2739"/>
        <v>0</v>
      </c>
      <c r="Z345" s="350">
        <f t="shared" si="2740"/>
        <v>0</v>
      </c>
      <c r="AA345" s="352"/>
      <c r="AB345" s="353">
        <f t="shared" si="2741"/>
        <v>0</v>
      </c>
      <c r="AC345" s="352"/>
      <c r="AD345" s="350">
        <f t="shared" si="2742"/>
        <v>0</v>
      </c>
      <c r="AE345" s="352"/>
      <c r="AF345" s="353">
        <f t="shared" si="2784"/>
        <v>0</v>
      </c>
      <c r="AG345" s="351">
        <f t="shared" si="2743"/>
        <v>0</v>
      </c>
      <c r="AH345" s="349">
        <f t="shared" si="2744"/>
        <v>0</v>
      </c>
      <c r="AI345" s="349">
        <f t="shared" si="2745"/>
        <v>0</v>
      </c>
      <c r="AJ345" s="350">
        <f t="shared" si="2746"/>
        <v>0</v>
      </c>
      <c r="AK345" s="352"/>
      <c r="AL345" s="350">
        <f t="shared" si="2747"/>
        <v>0</v>
      </c>
      <c r="AM345" s="354"/>
      <c r="AN345" s="350">
        <f>N345*AM345/1000</f>
        <v>0</v>
      </c>
      <c r="AO345" s="352"/>
      <c r="AP345" s="353">
        <f t="shared" si="2811"/>
        <v>0</v>
      </c>
      <c r="AQ345" s="351">
        <f t="shared" si="2749"/>
        <v>0</v>
      </c>
      <c r="AR345" s="349">
        <f t="shared" si="2750"/>
        <v>0</v>
      </c>
      <c r="AS345" s="349"/>
      <c r="AT345" s="350">
        <f t="shared" si="2751"/>
        <v>0</v>
      </c>
      <c r="AU345" s="352"/>
      <c r="AV345" s="350">
        <f t="shared" si="2752"/>
        <v>0</v>
      </c>
      <c r="AW345" s="352">
        <v>0.15</v>
      </c>
      <c r="AX345" s="353">
        <f t="shared" si="2753"/>
        <v>1.6496999999999999</v>
      </c>
      <c r="AY345" s="351">
        <f t="shared" si="2754"/>
        <v>0.15</v>
      </c>
      <c r="AZ345" s="349">
        <f t="shared" si="2755"/>
        <v>1.6496999999999999</v>
      </c>
      <c r="BA345" s="349">
        <f t="shared" si="2756"/>
        <v>0.15</v>
      </c>
      <c r="BB345" s="349">
        <f t="shared" si="2757"/>
        <v>1.6496999999999999</v>
      </c>
    </row>
    <row r="346" spans="1:54">
      <c r="A346" s="612">
        <v>264</v>
      </c>
      <c r="B346" s="26"/>
      <c r="C346" s="44" t="s">
        <v>138</v>
      </c>
      <c r="D346" s="336"/>
      <c r="E346" s="335"/>
      <c r="F346" s="271"/>
      <c r="G346" s="271"/>
      <c r="H346" s="271"/>
      <c r="I346" s="271"/>
      <c r="J346" s="271"/>
      <c r="K346" s="270"/>
      <c r="L346" s="272"/>
      <c r="M346" s="270"/>
      <c r="N346" s="272"/>
      <c r="O346" s="273"/>
      <c r="P346" s="271"/>
      <c r="Q346" s="138">
        <f>SUM(Q320:Q345)</f>
        <v>385.09599999999995</v>
      </c>
      <c r="R346" s="138">
        <f>SUM(R320:R345)</f>
        <v>2380.9172799999997</v>
      </c>
      <c r="S346" s="138">
        <f>SUM(S320:S345)</f>
        <v>36.56</v>
      </c>
      <c r="T346" s="138">
        <f t="shared" ref="T346:BA346" si="2814">SUM(T320:T345)</f>
        <v>239.136</v>
      </c>
      <c r="U346" s="138">
        <f t="shared" si="2814"/>
        <v>73.512</v>
      </c>
      <c r="V346" s="138">
        <f t="shared" si="2814"/>
        <v>446.62675999999999</v>
      </c>
      <c r="W346" s="138">
        <f t="shared" si="2814"/>
        <v>69.277999999999992</v>
      </c>
      <c r="X346" s="138">
        <f t="shared" si="2814"/>
        <v>405.2045</v>
      </c>
      <c r="Y346" s="138">
        <f t="shared" si="2814"/>
        <v>179.35</v>
      </c>
      <c r="Z346" s="138">
        <f t="shared" si="2814"/>
        <v>1090.9672599999999</v>
      </c>
      <c r="AA346" s="138">
        <f t="shared" si="2814"/>
        <v>37.640000000000008</v>
      </c>
      <c r="AB346" s="138">
        <f t="shared" si="2814"/>
        <v>222.27539999999999</v>
      </c>
      <c r="AC346" s="138">
        <f t="shared" si="2814"/>
        <v>43.695999999999998</v>
      </c>
      <c r="AD346" s="138">
        <f t="shared" si="2814"/>
        <v>269.23395999999997</v>
      </c>
      <c r="AE346" s="138">
        <f t="shared" si="2814"/>
        <v>20.024000000000001</v>
      </c>
      <c r="AF346" s="138">
        <f t="shared" si="2814"/>
        <v>129.45464000000001</v>
      </c>
      <c r="AG346" s="138">
        <f t="shared" si="2814"/>
        <v>101.36</v>
      </c>
      <c r="AH346" s="138">
        <f t="shared" si="2814"/>
        <v>620.96400000000017</v>
      </c>
      <c r="AI346" s="138">
        <f t="shared" si="2814"/>
        <v>280.70999999999998</v>
      </c>
      <c r="AJ346" s="138">
        <f t="shared" si="2814"/>
        <v>1711.9312600000001</v>
      </c>
      <c r="AK346" s="138">
        <f t="shared" si="2814"/>
        <v>35.67</v>
      </c>
      <c r="AL346" s="138">
        <f t="shared" si="2814"/>
        <v>224.98289999999997</v>
      </c>
      <c r="AM346" s="138">
        <f t="shared" si="2814"/>
        <v>9.1199999999999974</v>
      </c>
      <c r="AN346" s="138">
        <f t="shared" si="2814"/>
        <v>63.410199999999996</v>
      </c>
      <c r="AO346" s="138">
        <f t="shared" si="2814"/>
        <v>8.5599999999999987</v>
      </c>
      <c r="AP346" s="138">
        <f t="shared" si="2814"/>
        <v>53.788000000000004</v>
      </c>
      <c r="AQ346" s="138">
        <f t="shared" si="2814"/>
        <v>53.349999999999994</v>
      </c>
      <c r="AR346" s="138">
        <f t="shared" si="2814"/>
        <v>342.18110000000001</v>
      </c>
      <c r="AS346" s="138">
        <f t="shared" si="2814"/>
        <v>7.5809999999999995</v>
      </c>
      <c r="AT346" s="138">
        <f t="shared" si="2814"/>
        <v>52.520199999999996</v>
      </c>
      <c r="AU346" s="138">
        <f t="shared" si="2814"/>
        <v>25.560000000000002</v>
      </c>
      <c r="AV346" s="138">
        <f t="shared" si="2814"/>
        <v>163.60820000000001</v>
      </c>
      <c r="AW346" s="138">
        <f t="shared" si="2814"/>
        <v>17.895</v>
      </c>
      <c r="AX346" s="138">
        <f t="shared" si="2814"/>
        <v>110.67652</v>
      </c>
      <c r="AY346" s="138">
        <f t="shared" si="2814"/>
        <v>51.035999999999987</v>
      </c>
      <c r="AZ346" s="138">
        <f t="shared" si="2814"/>
        <v>326.80491999999998</v>
      </c>
      <c r="BA346" s="138">
        <f t="shared" si="2814"/>
        <v>104.386</v>
      </c>
      <c r="BB346" s="138">
        <f>SUM(BB320:BB345)</f>
        <v>668.98602000000005</v>
      </c>
    </row>
    <row r="347" spans="1:54" s="6" customFormat="1">
      <c r="A347" s="612">
        <v>245</v>
      </c>
      <c r="B347" s="559"/>
      <c r="C347" s="557" t="s">
        <v>1877</v>
      </c>
      <c r="D347" s="559" t="s">
        <v>1949</v>
      </c>
      <c r="E347" s="553" t="s">
        <v>2209</v>
      </c>
      <c r="F347" s="1044" t="s">
        <v>2211</v>
      </c>
      <c r="G347" s="1039" t="s">
        <v>1166</v>
      </c>
      <c r="H347" s="1040" t="s">
        <v>378</v>
      </c>
      <c r="I347" s="1041"/>
      <c r="J347" s="1042">
        <v>10950</v>
      </c>
      <c r="K347" s="1041"/>
      <c r="L347" s="1042">
        <v>10950</v>
      </c>
      <c r="M347" s="1041"/>
      <c r="N347" s="1042">
        <v>10950</v>
      </c>
      <c r="O347" s="1043"/>
      <c r="P347" s="1042">
        <v>10550</v>
      </c>
      <c r="Q347" s="513">
        <f t="shared" ref="Q347" si="2815">SUM(AI347+BA347)</f>
        <v>81.569000000000003</v>
      </c>
      <c r="R347" s="539">
        <f t="shared" ref="R347" si="2816">SUM(AJ347+BB347)</f>
        <v>887.80094999999994</v>
      </c>
      <c r="S347" s="513">
        <v>8.5809999999999995</v>
      </c>
      <c r="T347" s="513">
        <f t="shared" ref="T347" si="2817">J347*S347/1000</f>
        <v>93.961950000000002</v>
      </c>
      <c r="U347" s="513">
        <v>7.9409999999999998</v>
      </c>
      <c r="V347" s="1059">
        <f t="shared" ref="V347" si="2818">J347*U347/1000</f>
        <v>86.953949999999992</v>
      </c>
      <c r="W347" s="1060">
        <v>9.1140000000000008</v>
      </c>
      <c r="X347" s="502">
        <f t="shared" ref="X347" si="2819">J347*W347/1000</f>
        <v>99.798299999999998</v>
      </c>
      <c r="Y347" s="1061">
        <f t="shared" ref="Y347" si="2820">SUM(S347+U347+W347)</f>
        <v>25.635999999999999</v>
      </c>
      <c r="Z347" s="1059">
        <f t="shared" ref="Z347" si="2821">SUM(T347+V347+X347)</f>
        <v>280.71420000000001</v>
      </c>
      <c r="AA347" s="1060">
        <v>8.3369999999999997</v>
      </c>
      <c r="AB347" s="502">
        <f t="shared" ref="AB347" si="2822">L347*AA347/1000</f>
        <v>91.290149999999997</v>
      </c>
      <c r="AC347" s="1060">
        <v>6.6269999999999998</v>
      </c>
      <c r="AD347" s="1059">
        <f t="shared" ref="AD347" si="2823">L347*AC347/1000</f>
        <v>72.565649999999991</v>
      </c>
      <c r="AE347" s="1060">
        <v>9.0190000000000001</v>
      </c>
      <c r="AF347" s="248">
        <f t="shared" ref="AF347" si="2824">L347*AE347/1000</f>
        <v>98.758049999999997</v>
      </c>
      <c r="AG347" s="1061">
        <f t="shared" ref="AG347" si="2825">SUM(AA347+AC347+AE347)</f>
        <v>23.982999999999997</v>
      </c>
      <c r="AH347" s="513">
        <f t="shared" ref="AH347" si="2826">SUM(AB347+AD347+AF347)</f>
        <v>262.61384999999996</v>
      </c>
      <c r="AI347" s="513">
        <f t="shared" ref="AI347" si="2827">SUM(Y347+AG347)</f>
        <v>49.619</v>
      </c>
      <c r="AJ347" s="1059">
        <f t="shared" ref="AJ347" si="2828">SUM(Z347,AH347)</f>
        <v>543.32804999999996</v>
      </c>
      <c r="AK347" s="1060">
        <v>6.0339999999999998</v>
      </c>
      <c r="AL347" s="1059">
        <f t="shared" ref="AL347" si="2829">N347*AK347/1000</f>
        <v>66.072299999999998</v>
      </c>
      <c r="AM347" s="1062">
        <v>5.1070000000000002</v>
      </c>
      <c r="AN347" s="1059">
        <f t="shared" ref="AN347" si="2830">N347*AM347/1000</f>
        <v>55.92165</v>
      </c>
      <c r="AO347" s="1060">
        <v>7.36</v>
      </c>
      <c r="AP347" s="502">
        <f t="shared" ref="AP347" si="2831">N347*AO347/1000</f>
        <v>80.591999999999999</v>
      </c>
      <c r="AQ347" s="1061">
        <f t="shared" ref="AQ347" si="2832">SUM(AK347+AM347+AO347)</f>
        <v>18.501000000000001</v>
      </c>
      <c r="AR347" s="513">
        <f t="shared" ref="AR347" si="2833">SUM(AL347+AN347+AP347)</f>
        <v>202.58595</v>
      </c>
      <c r="AS347" s="513">
        <v>5.2210000000000001</v>
      </c>
      <c r="AT347" s="1059">
        <f t="shared" ref="AT347" si="2834">P347*AS347/1000</f>
        <v>55.08155</v>
      </c>
      <c r="AU347" s="1060">
        <v>5.335</v>
      </c>
      <c r="AV347" s="1059">
        <f t="shared" ref="AV347" si="2835">P347*AU347/1000</f>
        <v>56.28425</v>
      </c>
      <c r="AW347" s="1060">
        <v>2.8929999999999998</v>
      </c>
      <c r="AX347" s="502">
        <f t="shared" ref="AX347" si="2836">P347*AW347/1000</f>
        <v>30.521149999999999</v>
      </c>
      <c r="AY347" s="1061">
        <f t="shared" ref="AY347" si="2837">SUM(AS347+AU347+AW347)</f>
        <v>13.449000000000002</v>
      </c>
      <c r="AZ347" s="513">
        <f t="shared" ref="AZ347" si="2838">SUM(AT347+AV347+AX347)</f>
        <v>141.88695000000001</v>
      </c>
      <c r="BA347" s="513">
        <f t="shared" ref="BA347" si="2839">SUM(AQ347+AY347)</f>
        <v>31.950000000000003</v>
      </c>
      <c r="BB347" s="513">
        <f t="shared" ref="BB347" si="2840">SUM(AR347,AZ347)</f>
        <v>344.47289999999998</v>
      </c>
    </row>
    <row r="348" spans="1:54" s="6" customFormat="1">
      <c r="A348" s="612">
        <v>245</v>
      </c>
      <c r="B348" s="559"/>
      <c r="C348" s="557"/>
      <c r="D348" s="559" t="s">
        <v>1949</v>
      </c>
      <c r="E348" s="18" t="s">
        <v>2210</v>
      </c>
      <c r="F348" s="1044" t="s">
        <v>2212</v>
      </c>
      <c r="G348" s="1039" t="s">
        <v>1166</v>
      </c>
      <c r="H348" s="1040" t="s">
        <v>378</v>
      </c>
      <c r="I348" s="1041"/>
      <c r="J348" s="1042">
        <v>10950</v>
      </c>
      <c r="K348" s="1041"/>
      <c r="L348" s="1042">
        <v>10950</v>
      </c>
      <c r="M348" s="1041"/>
      <c r="N348" s="1042">
        <v>10950</v>
      </c>
      <c r="O348" s="1043"/>
      <c r="P348" s="1042">
        <v>10950</v>
      </c>
      <c r="Q348" s="109">
        <f t="shared" ref="Q348:Q350" si="2841">SUM(AI348+BA348)</f>
        <v>12.655999999999999</v>
      </c>
      <c r="R348" s="415">
        <f t="shared" ref="R348:R350" si="2842">SUM(AJ348+BB348)</f>
        <v>138.58320000000001</v>
      </c>
      <c r="S348" s="109">
        <v>2.512</v>
      </c>
      <c r="T348" s="109">
        <f t="shared" ref="T348:T350" si="2843">J348*S348/1000</f>
        <v>27.506400000000003</v>
      </c>
      <c r="U348" s="109">
        <v>3.8340000000000001</v>
      </c>
      <c r="V348" s="196">
        <f t="shared" ref="V348:V350" si="2844">J348*U348/1000</f>
        <v>41.982300000000002</v>
      </c>
      <c r="W348" s="225">
        <v>2.5619999999999998</v>
      </c>
      <c r="X348" s="226">
        <f t="shared" ref="X348:X350" si="2845">J348*W348/1000</f>
        <v>28.053899999999999</v>
      </c>
      <c r="Y348" s="213">
        <f t="shared" ref="Y348:Y350" si="2846">SUM(S348+U348+W348)</f>
        <v>8.9079999999999995</v>
      </c>
      <c r="Z348" s="196">
        <f t="shared" ref="Z348:Z350" si="2847">SUM(T348+V348+X348)</f>
        <v>97.542600000000007</v>
      </c>
      <c r="AA348" s="225">
        <v>2.2549999999999999</v>
      </c>
      <c r="AB348" s="226">
        <f t="shared" ref="AB348:AB350" si="2848">L348*AA348/1000</f>
        <v>24.692250000000001</v>
      </c>
      <c r="AC348" s="225">
        <v>1.4830000000000001</v>
      </c>
      <c r="AD348" s="196">
        <f t="shared" ref="AD348:AD350" si="2849">L348*AC348/1000</f>
        <v>16.238849999999999</v>
      </c>
      <c r="AE348" s="225">
        <v>0.01</v>
      </c>
      <c r="AF348" s="353">
        <f t="shared" ref="AF348:AF350" si="2850">L348*AE348/1000</f>
        <v>0.1095</v>
      </c>
      <c r="AG348" s="213">
        <f t="shared" ref="AG348:AG350" si="2851">SUM(AA348+AC348+AE348)</f>
        <v>3.7479999999999998</v>
      </c>
      <c r="AH348" s="109">
        <f t="shared" ref="AH348:AH350" si="2852">SUM(AB348+AD348+AF348)</f>
        <v>41.040599999999998</v>
      </c>
      <c r="AI348" s="109">
        <f t="shared" ref="AI348:AI350" si="2853">SUM(Y348+AG348)</f>
        <v>12.655999999999999</v>
      </c>
      <c r="AJ348" s="196">
        <f t="shared" ref="AJ348:AJ350" si="2854">SUM(Z348,AH348)</f>
        <v>138.58320000000001</v>
      </c>
      <c r="AK348" s="225"/>
      <c r="AL348" s="196">
        <f t="shared" ref="AL348:AL350" si="2855">N348*AK348/1000</f>
        <v>0</v>
      </c>
      <c r="AM348" s="280"/>
      <c r="AN348" s="196">
        <f t="shared" ref="AN348:AN350" si="2856">N348*AM348/1000</f>
        <v>0</v>
      </c>
      <c r="AO348" s="225"/>
      <c r="AP348" s="226">
        <f t="shared" ref="AP348:AP350" si="2857">N348*AO348/1000</f>
        <v>0</v>
      </c>
      <c r="AQ348" s="213">
        <f t="shared" ref="AQ348:AQ350" si="2858">SUM(AK348+AM348+AO348)</f>
        <v>0</v>
      </c>
      <c r="AR348" s="109">
        <f t="shared" ref="AR348:AR350" si="2859">SUM(AL348+AN348+AP348)</f>
        <v>0</v>
      </c>
      <c r="AS348" s="109"/>
      <c r="AT348" s="196">
        <f t="shared" ref="AT348:AT350" si="2860">P348*AS348/1000</f>
        <v>0</v>
      </c>
      <c r="AU348" s="225"/>
      <c r="AV348" s="196">
        <f t="shared" ref="AV348:AV350" si="2861">P348*AU348/1000</f>
        <v>0</v>
      </c>
      <c r="AW348" s="225"/>
      <c r="AX348" s="226">
        <f t="shared" ref="AX348:AX350" si="2862">P348*AW348/1000</f>
        <v>0</v>
      </c>
      <c r="AY348" s="213">
        <f t="shared" ref="AY348:AY350" si="2863">SUM(AS348+AU348+AW348)</f>
        <v>0</v>
      </c>
      <c r="AZ348" s="109">
        <f t="shared" ref="AZ348:AZ350" si="2864">SUM(AT348+AV348+AX348)</f>
        <v>0</v>
      </c>
      <c r="BA348" s="109">
        <f t="shared" ref="BA348:BA350" si="2865">SUM(AQ348+AY348)</f>
        <v>0</v>
      </c>
      <c r="BB348" s="109">
        <f t="shared" ref="BB348:BB350" si="2866">SUM(AR348,AZ348)</f>
        <v>0</v>
      </c>
    </row>
    <row r="349" spans="1:54" s="6" customFormat="1">
      <c r="A349" s="612">
        <v>245</v>
      </c>
      <c r="B349" s="559"/>
      <c r="C349" s="557"/>
      <c r="D349" s="559" t="s">
        <v>1949</v>
      </c>
      <c r="E349" s="18" t="s">
        <v>2396</v>
      </c>
      <c r="F349" s="509" t="s">
        <v>2398</v>
      </c>
      <c r="G349" s="1019" t="s">
        <v>1166</v>
      </c>
      <c r="H349" s="536" t="s">
        <v>378</v>
      </c>
      <c r="I349" s="510"/>
      <c r="J349" s="1020"/>
      <c r="K349" s="510"/>
      <c r="L349" s="1020"/>
      <c r="M349" s="510"/>
      <c r="N349" s="1020"/>
      <c r="O349" s="1021"/>
      <c r="P349" s="1020">
        <v>5400</v>
      </c>
      <c r="Q349" s="109">
        <f t="shared" ref="Q349" si="2867">SUM(AI349+BA349)</f>
        <v>0</v>
      </c>
      <c r="R349" s="415">
        <f t="shared" ref="R349" si="2868">SUM(AJ349+BB349)</f>
        <v>0</v>
      </c>
      <c r="S349" s="109"/>
      <c r="T349" s="109">
        <f t="shared" ref="T349" si="2869">J349*S349/1000</f>
        <v>0</v>
      </c>
      <c r="U349" s="109"/>
      <c r="V349" s="196">
        <f t="shared" ref="V349" si="2870">J349*U349/1000</f>
        <v>0</v>
      </c>
      <c r="W349" s="225"/>
      <c r="X349" s="226">
        <f t="shared" ref="X349" si="2871">J349*W349/1000</f>
        <v>0</v>
      </c>
      <c r="Y349" s="213">
        <f t="shared" ref="Y349" si="2872">SUM(S349+U349+W349)</f>
        <v>0</v>
      </c>
      <c r="Z349" s="196">
        <f t="shared" ref="Z349" si="2873">SUM(T349+V349+X349)</f>
        <v>0</v>
      </c>
      <c r="AA349" s="225"/>
      <c r="AB349" s="226">
        <f t="shared" ref="AB349" si="2874">L349*AA349/1000</f>
        <v>0</v>
      </c>
      <c r="AC349" s="225"/>
      <c r="AD349" s="196">
        <f t="shared" ref="AD349" si="2875">L349*AC349/1000</f>
        <v>0</v>
      </c>
      <c r="AE349" s="225"/>
      <c r="AF349" s="353">
        <f t="shared" ref="AF349" si="2876">L349*AE349/1000</f>
        <v>0</v>
      </c>
      <c r="AG349" s="213">
        <f t="shared" ref="AG349" si="2877">SUM(AA349+AC349+AE349)</f>
        <v>0</v>
      </c>
      <c r="AH349" s="109">
        <f t="shared" ref="AH349" si="2878">SUM(AB349+AD349+AF349)</f>
        <v>0</v>
      </c>
      <c r="AI349" s="109">
        <f t="shared" ref="AI349" si="2879">SUM(Y349+AG349)</f>
        <v>0</v>
      </c>
      <c r="AJ349" s="196">
        <f t="shared" ref="AJ349" si="2880">SUM(Z349,AH349)</f>
        <v>0</v>
      </c>
      <c r="AK349" s="225"/>
      <c r="AL349" s="196">
        <f t="shared" ref="AL349" si="2881">N349*AK349/1000</f>
        <v>0</v>
      </c>
      <c r="AM349" s="280"/>
      <c r="AN349" s="196">
        <f t="shared" ref="AN349" si="2882">N349*AM349/1000</f>
        <v>0</v>
      </c>
      <c r="AO349" s="225"/>
      <c r="AP349" s="226">
        <f t="shared" ref="AP349" si="2883">N349*AO349/1000</f>
        <v>0</v>
      </c>
      <c r="AQ349" s="213">
        <f t="shared" ref="AQ349" si="2884">SUM(AK349+AM349+AO349)</f>
        <v>0</v>
      </c>
      <c r="AR349" s="109">
        <f t="shared" ref="AR349" si="2885">SUM(AL349+AN349+AP349)</f>
        <v>0</v>
      </c>
      <c r="AS349" s="109"/>
      <c r="AT349" s="196">
        <f t="shared" ref="AT349" si="2886">P349*AS349/1000</f>
        <v>0</v>
      </c>
      <c r="AU349" s="225"/>
      <c r="AV349" s="196">
        <f t="shared" ref="AV349" si="2887">P349*AU349/1000</f>
        <v>0</v>
      </c>
      <c r="AW349" s="225"/>
      <c r="AX349" s="226">
        <f t="shared" ref="AX349" si="2888">P349*AW349/1000</f>
        <v>0</v>
      </c>
      <c r="AY349" s="213">
        <f t="shared" ref="AY349" si="2889">SUM(AS349+AU349+AW349)</f>
        <v>0</v>
      </c>
      <c r="AZ349" s="109">
        <f t="shared" ref="AZ349" si="2890">SUM(AT349+AV349+AX349)</f>
        <v>0</v>
      </c>
      <c r="BA349" s="109">
        <f t="shared" ref="BA349" si="2891">SUM(AQ349+AY349)</f>
        <v>0</v>
      </c>
      <c r="BB349" s="109">
        <f t="shared" ref="BB349" si="2892">SUM(AR349,AZ349)</f>
        <v>0</v>
      </c>
    </row>
    <row r="350" spans="1:54" s="6" customFormat="1">
      <c r="A350" s="612">
        <v>245</v>
      </c>
      <c r="B350" s="559"/>
      <c r="C350" s="557"/>
      <c r="D350" s="559" t="s">
        <v>1949</v>
      </c>
      <c r="E350" s="18" t="s">
        <v>2397</v>
      </c>
      <c r="F350" s="509" t="s">
        <v>2399</v>
      </c>
      <c r="G350" s="1019" t="s">
        <v>1166</v>
      </c>
      <c r="H350" s="536" t="s">
        <v>378</v>
      </c>
      <c r="I350" s="510"/>
      <c r="J350" s="1020"/>
      <c r="K350" s="510"/>
      <c r="L350" s="1020"/>
      <c r="M350" s="510"/>
      <c r="N350" s="1020"/>
      <c r="O350" s="1021"/>
      <c r="P350" s="1020">
        <v>12660</v>
      </c>
      <c r="Q350" s="109">
        <f t="shared" si="2841"/>
        <v>0.4</v>
      </c>
      <c r="R350" s="415">
        <f t="shared" si="2842"/>
        <v>5.0640000000000001</v>
      </c>
      <c r="S350" s="109"/>
      <c r="T350" s="109">
        <f t="shared" si="2843"/>
        <v>0</v>
      </c>
      <c r="U350" s="109"/>
      <c r="V350" s="196">
        <f t="shared" si="2844"/>
        <v>0</v>
      </c>
      <c r="W350" s="225"/>
      <c r="X350" s="226">
        <f t="shared" si="2845"/>
        <v>0</v>
      </c>
      <c r="Y350" s="213">
        <f t="shared" si="2846"/>
        <v>0</v>
      </c>
      <c r="Z350" s="196">
        <f t="shared" si="2847"/>
        <v>0</v>
      </c>
      <c r="AA350" s="225"/>
      <c r="AB350" s="226">
        <f t="shared" si="2848"/>
        <v>0</v>
      </c>
      <c r="AC350" s="225"/>
      <c r="AD350" s="196">
        <f t="shared" si="2849"/>
        <v>0</v>
      </c>
      <c r="AE350" s="225"/>
      <c r="AF350" s="353">
        <f t="shared" si="2850"/>
        <v>0</v>
      </c>
      <c r="AG350" s="213">
        <f t="shared" si="2851"/>
        <v>0</v>
      </c>
      <c r="AH350" s="109">
        <f t="shared" si="2852"/>
        <v>0</v>
      </c>
      <c r="AI350" s="109">
        <f t="shared" si="2853"/>
        <v>0</v>
      </c>
      <c r="AJ350" s="196">
        <f t="shared" si="2854"/>
        <v>0</v>
      </c>
      <c r="AK350" s="225"/>
      <c r="AL350" s="196">
        <f t="shared" si="2855"/>
        <v>0</v>
      </c>
      <c r="AM350" s="280"/>
      <c r="AN350" s="196">
        <f t="shared" si="2856"/>
        <v>0</v>
      </c>
      <c r="AO350" s="225"/>
      <c r="AP350" s="226">
        <f t="shared" si="2857"/>
        <v>0</v>
      </c>
      <c r="AQ350" s="213">
        <f t="shared" si="2858"/>
        <v>0</v>
      </c>
      <c r="AR350" s="109">
        <f t="shared" si="2859"/>
        <v>0</v>
      </c>
      <c r="AS350" s="109"/>
      <c r="AT350" s="196">
        <f t="shared" si="2860"/>
        <v>0</v>
      </c>
      <c r="AU350" s="225"/>
      <c r="AV350" s="196">
        <f t="shared" si="2861"/>
        <v>0</v>
      </c>
      <c r="AW350" s="225">
        <v>0.4</v>
      </c>
      <c r="AX350" s="226">
        <f t="shared" si="2862"/>
        <v>5.0640000000000001</v>
      </c>
      <c r="AY350" s="213">
        <f t="shared" si="2863"/>
        <v>0.4</v>
      </c>
      <c r="AZ350" s="109">
        <f t="shared" si="2864"/>
        <v>5.0640000000000001</v>
      </c>
      <c r="BA350" s="109">
        <f t="shared" si="2865"/>
        <v>0.4</v>
      </c>
      <c r="BB350" s="109">
        <f t="shared" si="2866"/>
        <v>5.0640000000000001</v>
      </c>
    </row>
    <row r="351" spans="1:54" s="6" customFormat="1">
      <c r="A351" s="612">
        <v>245</v>
      </c>
      <c r="B351" s="559"/>
      <c r="C351" s="557"/>
      <c r="D351" s="559" t="s">
        <v>1952</v>
      </c>
      <c r="E351" s="18" t="s">
        <v>1878</v>
      </c>
      <c r="F351" s="1038" t="s">
        <v>2395</v>
      </c>
      <c r="G351" s="1019" t="s">
        <v>1166</v>
      </c>
      <c r="H351" s="536" t="s">
        <v>378</v>
      </c>
      <c r="I351" s="510"/>
      <c r="J351" s="1020">
        <v>5400</v>
      </c>
      <c r="K351" s="510"/>
      <c r="L351" s="1020">
        <v>5400</v>
      </c>
      <c r="M351" s="510"/>
      <c r="N351" s="1020">
        <v>5400</v>
      </c>
      <c r="O351" s="1021"/>
      <c r="P351" s="1020">
        <v>5400</v>
      </c>
      <c r="Q351" s="109">
        <f t="shared" ref="Q351:R360" si="2893">SUM(AI351+BA351)</f>
        <v>0</v>
      </c>
      <c r="R351" s="415">
        <f t="shared" si="2893"/>
        <v>0</v>
      </c>
      <c r="S351" s="109"/>
      <c r="T351" s="109">
        <f t="shared" ref="T351:T360" si="2894">J351*S351/1000</f>
        <v>0</v>
      </c>
      <c r="U351" s="109"/>
      <c r="V351" s="196">
        <f t="shared" ref="V351:V360" si="2895">J351*U351/1000</f>
        <v>0</v>
      </c>
      <c r="W351" s="225"/>
      <c r="X351" s="226">
        <f t="shared" ref="X351:X355" si="2896">J351*W351/1000</f>
        <v>0</v>
      </c>
      <c r="Y351" s="213">
        <f t="shared" ref="Y351:Z360" si="2897">SUM(S351+U351+W351)</f>
        <v>0</v>
      </c>
      <c r="Z351" s="196">
        <f t="shared" si="2897"/>
        <v>0</v>
      </c>
      <c r="AA351" s="225"/>
      <c r="AB351" s="226">
        <f t="shared" ref="AB351:AB360" si="2898">L351*AA351/1000</f>
        <v>0</v>
      </c>
      <c r="AC351" s="225"/>
      <c r="AD351" s="196">
        <f t="shared" ref="AD351" si="2899">L351*AC351/1000</f>
        <v>0</v>
      </c>
      <c r="AE351" s="225"/>
      <c r="AF351" s="353">
        <f t="shared" ref="AF351:AF360" si="2900">L351*AE351/1000</f>
        <v>0</v>
      </c>
      <c r="AG351" s="213">
        <f t="shared" ref="AG351:AH360" si="2901">SUM(AA351+AC351+AE351)</f>
        <v>0</v>
      </c>
      <c r="AH351" s="109">
        <f t="shared" si="2901"/>
        <v>0</v>
      </c>
      <c r="AI351" s="109">
        <f t="shared" ref="AI351:AI360" si="2902">SUM(Y351+AG351)</f>
        <v>0</v>
      </c>
      <c r="AJ351" s="196">
        <f t="shared" ref="AJ351:AJ360" si="2903">SUM(Z351,AH351)</f>
        <v>0</v>
      </c>
      <c r="AK351" s="225"/>
      <c r="AL351" s="196">
        <f t="shared" ref="AL351:AL360" si="2904">N351*AK351/1000</f>
        <v>0</v>
      </c>
      <c r="AM351" s="280"/>
      <c r="AN351" s="196">
        <f t="shared" ref="AN351:AN354" si="2905">N351*AM351/1000</f>
        <v>0</v>
      </c>
      <c r="AO351" s="225"/>
      <c r="AP351" s="226">
        <f t="shared" ref="AP351:AP359" si="2906">N351*AO351/1000</f>
        <v>0</v>
      </c>
      <c r="AQ351" s="213">
        <f t="shared" ref="AQ351:AR360" si="2907">SUM(AK351+AM351+AO351)</f>
        <v>0</v>
      </c>
      <c r="AR351" s="109">
        <f t="shared" si="2907"/>
        <v>0</v>
      </c>
      <c r="AS351" s="109"/>
      <c r="AT351" s="196">
        <f t="shared" ref="AT351:AT360" si="2908">P351*AS351/1000</f>
        <v>0</v>
      </c>
      <c r="AU351" s="225"/>
      <c r="AV351" s="196">
        <f t="shared" ref="AV351:AV360" si="2909">P351*AU351/1000</f>
        <v>0</v>
      </c>
      <c r="AW351" s="225"/>
      <c r="AX351" s="226">
        <f t="shared" ref="AX351:AX360" si="2910">P351*AW351/1000</f>
        <v>0</v>
      </c>
      <c r="AY351" s="213">
        <f t="shared" ref="AY351:AZ360" si="2911">SUM(AS351+AU351+AW351)</f>
        <v>0</v>
      </c>
      <c r="AZ351" s="109">
        <f t="shared" si="2911"/>
        <v>0</v>
      </c>
      <c r="BA351" s="109">
        <f t="shared" ref="BA351:BA360" si="2912">SUM(AQ351+AY351)</f>
        <v>0</v>
      </c>
      <c r="BB351" s="109">
        <f t="shared" ref="BB351:BB360" si="2913">SUM(AR351,AZ351)</f>
        <v>0</v>
      </c>
    </row>
    <row r="352" spans="1:54" s="6" customFormat="1">
      <c r="A352" s="612">
        <v>246</v>
      </c>
      <c r="B352" s="559"/>
      <c r="C352" s="559"/>
      <c r="D352" s="559" t="s">
        <v>1948</v>
      </c>
      <c r="E352" s="18" t="s">
        <v>1879</v>
      </c>
      <c r="F352" s="24" t="s">
        <v>1888</v>
      </c>
      <c r="G352" s="19" t="s">
        <v>1166</v>
      </c>
      <c r="H352" s="307" t="s">
        <v>378</v>
      </c>
      <c r="I352" s="257"/>
      <c r="J352" s="274">
        <v>5400</v>
      </c>
      <c r="K352" s="257"/>
      <c r="L352" s="274">
        <v>5400</v>
      </c>
      <c r="M352" s="257"/>
      <c r="N352" s="274">
        <v>5400</v>
      </c>
      <c r="O352" s="275"/>
      <c r="P352" s="274">
        <v>5400</v>
      </c>
      <c r="Q352" s="109">
        <f t="shared" si="2893"/>
        <v>0</v>
      </c>
      <c r="R352" s="415">
        <f t="shared" si="2893"/>
        <v>0</v>
      </c>
      <c r="S352" s="109"/>
      <c r="T352" s="109">
        <f t="shared" si="2894"/>
        <v>0</v>
      </c>
      <c r="U352" s="109"/>
      <c r="V352" s="196">
        <f t="shared" si="2895"/>
        <v>0</v>
      </c>
      <c r="W352" s="225"/>
      <c r="X352" s="226">
        <f t="shared" si="2896"/>
        <v>0</v>
      </c>
      <c r="Y352" s="213">
        <f t="shared" si="2897"/>
        <v>0</v>
      </c>
      <c r="Z352" s="196">
        <f t="shared" si="2897"/>
        <v>0</v>
      </c>
      <c r="AA352" s="225"/>
      <c r="AB352" s="226">
        <f t="shared" si="2898"/>
        <v>0</v>
      </c>
      <c r="AC352" s="225"/>
      <c r="AD352" s="196">
        <f>L352*AC352/1000</f>
        <v>0</v>
      </c>
      <c r="AE352" s="225"/>
      <c r="AF352" s="353">
        <f t="shared" si="2900"/>
        <v>0</v>
      </c>
      <c r="AG352" s="213">
        <f t="shared" si="2901"/>
        <v>0</v>
      </c>
      <c r="AH352" s="109">
        <f t="shared" si="2901"/>
        <v>0</v>
      </c>
      <c r="AI352" s="109">
        <f t="shared" si="2902"/>
        <v>0</v>
      </c>
      <c r="AJ352" s="196">
        <f t="shared" si="2903"/>
        <v>0</v>
      </c>
      <c r="AK352" s="225"/>
      <c r="AL352" s="196">
        <f t="shared" si="2904"/>
        <v>0</v>
      </c>
      <c r="AM352" s="280"/>
      <c r="AN352" s="196">
        <f t="shared" si="2905"/>
        <v>0</v>
      </c>
      <c r="AO352" s="225"/>
      <c r="AP352" s="226">
        <f t="shared" si="2906"/>
        <v>0</v>
      </c>
      <c r="AQ352" s="213">
        <f t="shared" si="2907"/>
        <v>0</v>
      </c>
      <c r="AR352" s="109">
        <f t="shared" si="2907"/>
        <v>0</v>
      </c>
      <c r="AS352" s="109"/>
      <c r="AT352" s="196">
        <f t="shared" si="2908"/>
        <v>0</v>
      </c>
      <c r="AU352" s="225"/>
      <c r="AV352" s="196">
        <f t="shared" si="2909"/>
        <v>0</v>
      </c>
      <c r="AW352" s="225"/>
      <c r="AX352" s="226">
        <f t="shared" si="2910"/>
        <v>0</v>
      </c>
      <c r="AY352" s="213">
        <f t="shared" si="2911"/>
        <v>0</v>
      </c>
      <c r="AZ352" s="109">
        <f t="shared" si="2911"/>
        <v>0</v>
      </c>
      <c r="BA352" s="109">
        <f t="shared" si="2912"/>
        <v>0</v>
      </c>
      <c r="BB352" s="109">
        <f t="shared" si="2913"/>
        <v>0</v>
      </c>
    </row>
    <row r="353" spans="1:54" s="6" customFormat="1">
      <c r="A353" s="612">
        <v>247</v>
      </c>
      <c r="B353" s="559"/>
      <c r="C353" s="559"/>
      <c r="D353" s="559" t="s">
        <v>1948</v>
      </c>
      <c r="E353" s="18" t="s">
        <v>1880</v>
      </c>
      <c r="F353" s="530" t="s">
        <v>1889</v>
      </c>
      <c r="G353" s="19" t="s">
        <v>1166</v>
      </c>
      <c r="H353" s="307" t="s">
        <v>378</v>
      </c>
      <c r="I353" s="257"/>
      <c r="J353" s="274">
        <v>5400</v>
      </c>
      <c r="K353" s="257"/>
      <c r="L353" s="274">
        <v>5400</v>
      </c>
      <c r="M353" s="257"/>
      <c r="N353" s="274">
        <v>5400</v>
      </c>
      <c r="O353" s="275"/>
      <c r="P353" s="274">
        <v>5400</v>
      </c>
      <c r="Q353" s="109">
        <f t="shared" si="2893"/>
        <v>0</v>
      </c>
      <c r="R353" s="415">
        <f t="shared" si="2893"/>
        <v>0</v>
      </c>
      <c r="S353" s="109"/>
      <c r="T353" s="109">
        <f t="shared" si="2894"/>
        <v>0</v>
      </c>
      <c r="U353" s="109"/>
      <c r="V353" s="196">
        <f t="shared" si="2895"/>
        <v>0</v>
      </c>
      <c r="W353" s="225"/>
      <c r="X353" s="226">
        <f t="shared" si="2896"/>
        <v>0</v>
      </c>
      <c r="Y353" s="213">
        <f t="shared" si="2897"/>
        <v>0</v>
      </c>
      <c r="Z353" s="196">
        <f t="shared" si="2897"/>
        <v>0</v>
      </c>
      <c r="AA353" s="225"/>
      <c r="AB353" s="226">
        <f t="shared" si="2898"/>
        <v>0</v>
      </c>
      <c r="AC353" s="225"/>
      <c r="AD353" s="196">
        <f t="shared" ref="AD353:AD355" si="2914">L353*AC353/1000</f>
        <v>0</v>
      </c>
      <c r="AE353" s="225"/>
      <c r="AF353" s="353">
        <f t="shared" si="2900"/>
        <v>0</v>
      </c>
      <c r="AG353" s="213">
        <f t="shared" si="2901"/>
        <v>0</v>
      </c>
      <c r="AH353" s="109">
        <f t="shared" si="2901"/>
        <v>0</v>
      </c>
      <c r="AI353" s="109">
        <f t="shared" si="2902"/>
        <v>0</v>
      </c>
      <c r="AJ353" s="196">
        <f t="shared" si="2903"/>
        <v>0</v>
      </c>
      <c r="AK353" s="225"/>
      <c r="AL353" s="196">
        <f t="shared" si="2904"/>
        <v>0</v>
      </c>
      <c r="AM353" s="280"/>
      <c r="AN353" s="196">
        <f t="shared" si="2905"/>
        <v>0</v>
      </c>
      <c r="AO353" s="225"/>
      <c r="AP353" s="226">
        <f t="shared" si="2906"/>
        <v>0</v>
      </c>
      <c r="AQ353" s="213">
        <f t="shared" si="2907"/>
        <v>0</v>
      </c>
      <c r="AR353" s="109">
        <f t="shared" si="2907"/>
        <v>0</v>
      </c>
      <c r="AS353" s="109"/>
      <c r="AT353" s="196">
        <f t="shared" si="2908"/>
        <v>0</v>
      </c>
      <c r="AU353" s="225"/>
      <c r="AV353" s="196">
        <f t="shared" si="2909"/>
        <v>0</v>
      </c>
      <c r="AW353" s="225"/>
      <c r="AX353" s="226">
        <f t="shared" si="2910"/>
        <v>0</v>
      </c>
      <c r="AY353" s="213">
        <f t="shared" si="2911"/>
        <v>0</v>
      </c>
      <c r="AZ353" s="109">
        <f t="shared" si="2911"/>
        <v>0</v>
      </c>
      <c r="BA353" s="109">
        <f t="shared" si="2912"/>
        <v>0</v>
      </c>
      <c r="BB353" s="109">
        <f t="shared" si="2913"/>
        <v>0</v>
      </c>
    </row>
    <row r="354" spans="1:54" s="344" customFormat="1">
      <c r="A354" s="612">
        <v>248</v>
      </c>
      <c r="B354" s="557"/>
      <c r="C354" s="557"/>
      <c r="D354" s="557" t="s">
        <v>1948</v>
      </c>
      <c r="E354" s="553" t="s">
        <v>1881</v>
      </c>
      <c r="F354" s="530" t="s">
        <v>1890</v>
      </c>
      <c r="G354" s="19" t="s">
        <v>1166</v>
      </c>
      <c r="H354" s="355" t="s">
        <v>378</v>
      </c>
      <c r="I354" s="554"/>
      <c r="J354" s="274">
        <v>5400</v>
      </c>
      <c r="K354" s="554"/>
      <c r="L354" s="274">
        <v>5400</v>
      </c>
      <c r="M354" s="554"/>
      <c r="N354" s="274">
        <v>5400</v>
      </c>
      <c r="O354" s="162"/>
      <c r="P354" s="274">
        <v>5400</v>
      </c>
      <c r="Q354" s="349">
        <f t="shared" si="2893"/>
        <v>0</v>
      </c>
      <c r="R354" s="417">
        <f t="shared" si="2893"/>
        <v>0</v>
      </c>
      <c r="S354" s="349"/>
      <c r="T354" s="349">
        <f t="shared" si="2894"/>
        <v>0</v>
      </c>
      <c r="U354" s="349"/>
      <c r="V354" s="350">
        <f t="shared" si="2895"/>
        <v>0</v>
      </c>
      <c r="W354" s="352"/>
      <c r="X354" s="353">
        <f t="shared" si="2896"/>
        <v>0</v>
      </c>
      <c r="Y354" s="351">
        <f t="shared" si="2897"/>
        <v>0</v>
      </c>
      <c r="Z354" s="350">
        <f t="shared" si="2897"/>
        <v>0</v>
      </c>
      <c r="AA354" s="352"/>
      <c r="AB354" s="353">
        <f t="shared" si="2898"/>
        <v>0</v>
      </c>
      <c r="AC354" s="352"/>
      <c r="AD354" s="350">
        <f t="shared" si="2914"/>
        <v>0</v>
      </c>
      <c r="AE354" s="352"/>
      <c r="AF354" s="353">
        <f t="shared" si="2900"/>
        <v>0</v>
      </c>
      <c r="AG354" s="351">
        <f t="shared" si="2901"/>
        <v>0</v>
      </c>
      <c r="AH354" s="349">
        <f t="shared" si="2901"/>
        <v>0</v>
      </c>
      <c r="AI354" s="349">
        <f t="shared" si="2902"/>
        <v>0</v>
      </c>
      <c r="AJ354" s="350">
        <f t="shared" si="2903"/>
        <v>0</v>
      </c>
      <c r="AK354" s="352"/>
      <c r="AL354" s="350">
        <f t="shared" si="2904"/>
        <v>0</v>
      </c>
      <c r="AM354" s="354"/>
      <c r="AN354" s="350">
        <f t="shared" si="2905"/>
        <v>0</v>
      </c>
      <c r="AO354" s="352"/>
      <c r="AP354" s="353">
        <f t="shared" si="2906"/>
        <v>0</v>
      </c>
      <c r="AQ354" s="351">
        <f t="shared" si="2907"/>
        <v>0</v>
      </c>
      <c r="AR354" s="349">
        <f t="shared" si="2907"/>
        <v>0</v>
      </c>
      <c r="AS354" s="349"/>
      <c r="AT354" s="350">
        <f t="shared" si="2908"/>
        <v>0</v>
      </c>
      <c r="AU354" s="352"/>
      <c r="AV354" s="350">
        <f t="shared" si="2909"/>
        <v>0</v>
      </c>
      <c r="AW354" s="352"/>
      <c r="AX354" s="353">
        <f t="shared" si="2910"/>
        <v>0</v>
      </c>
      <c r="AY354" s="351">
        <f t="shared" si="2911"/>
        <v>0</v>
      </c>
      <c r="AZ354" s="349">
        <f t="shared" si="2911"/>
        <v>0</v>
      </c>
      <c r="BA354" s="349">
        <f t="shared" si="2912"/>
        <v>0</v>
      </c>
      <c r="BB354" s="349">
        <f t="shared" si="2913"/>
        <v>0</v>
      </c>
    </row>
    <row r="355" spans="1:54" s="344" customFormat="1">
      <c r="A355" s="612">
        <v>249</v>
      </c>
      <c r="B355" s="557"/>
      <c r="C355" s="557"/>
      <c r="D355" s="557" t="s">
        <v>1948</v>
      </c>
      <c r="E355" s="18" t="s">
        <v>1882</v>
      </c>
      <c r="F355" s="530" t="s">
        <v>1891</v>
      </c>
      <c r="G355" s="19" t="s">
        <v>1166</v>
      </c>
      <c r="H355" s="355" t="s">
        <v>378</v>
      </c>
      <c r="I355" s="554"/>
      <c r="J355" s="274">
        <v>5400</v>
      </c>
      <c r="K355" s="554"/>
      <c r="L355" s="274">
        <v>5400</v>
      </c>
      <c r="M355" s="554"/>
      <c r="N355" s="274">
        <v>5400</v>
      </c>
      <c r="O355" s="162"/>
      <c r="P355" s="274">
        <v>5400</v>
      </c>
      <c r="Q355" s="349">
        <f>SUM(AI355+BA355)</f>
        <v>5.0000000000000001E-3</v>
      </c>
      <c r="R355" s="417">
        <f t="shared" si="2893"/>
        <v>2.7E-2</v>
      </c>
      <c r="S355" s="349"/>
      <c r="T355" s="349">
        <f t="shared" si="2894"/>
        <v>0</v>
      </c>
      <c r="U355" s="349"/>
      <c r="V355" s="350">
        <f t="shared" si="2895"/>
        <v>0</v>
      </c>
      <c r="W355" s="352"/>
      <c r="X355" s="353">
        <f t="shared" si="2896"/>
        <v>0</v>
      </c>
      <c r="Y355" s="351">
        <f t="shared" si="2897"/>
        <v>0</v>
      </c>
      <c r="Z355" s="350">
        <f t="shared" si="2897"/>
        <v>0</v>
      </c>
      <c r="AA355" s="352">
        <v>5.0000000000000001E-3</v>
      </c>
      <c r="AB355" s="353">
        <f t="shared" si="2898"/>
        <v>2.7E-2</v>
      </c>
      <c r="AC355" s="352"/>
      <c r="AD355" s="350">
        <f t="shared" si="2914"/>
        <v>0</v>
      </c>
      <c r="AE355" s="352"/>
      <c r="AF355" s="353">
        <f t="shared" si="2900"/>
        <v>0</v>
      </c>
      <c r="AG355" s="351">
        <f t="shared" si="2901"/>
        <v>5.0000000000000001E-3</v>
      </c>
      <c r="AH355" s="349">
        <f t="shared" si="2901"/>
        <v>2.7E-2</v>
      </c>
      <c r="AI355" s="349">
        <f t="shared" si="2902"/>
        <v>5.0000000000000001E-3</v>
      </c>
      <c r="AJ355" s="350">
        <f t="shared" si="2903"/>
        <v>2.7E-2</v>
      </c>
      <c r="AK355" s="352"/>
      <c r="AL355" s="350">
        <f>N355*AK355/1000</f>
        <v>0</v>
      </c>
      <c r="AM355" s="354"/>
      <c r="AN355" s="350">
        <f>N355*AM355/1000</f>
        <v>0</v>
      </c>
      <c r="AO355" s="352"/>
      <c r="AP355" s="353">
        <f t="shared" si="2906"/>
        <v>0</v>
      </c>
      <c r="AQ355" s="351">
        <f t="shared" si="2907"/>
        <v>0</v>
      </c>
      <c r="AR355" s="349">
        <f t="shared" si="2907"/>
        <v>0</v>
      </c>
      <c r="AS355" s="349"/>
      <c r="AT355" s="350">
        <f t="shared" si="2908"/>
        <v>0</v>
      </c>
      <c r="AU355" s="352"/>
      <c r="AV355" s="350">
        <f t="shared" si="2909"/>
        <v>0</v>
      </c>
      <c r="AW355" s="352"/>
      <c r="AX355" s="353">
        <f t="shared" si="2910"/>
        <v>0</v>
      </c>
      <c r="AY355" s="351">
        <f t="shared" si="2911"/>
        <v>0</v>
      </c>
      <c r="AZ355" s="349">
        <f t="shared" si="2911"/>
        <v>0</v>
      </c>
      <c r="BA355" s="349">
        <f t="shared" si="2912"/>
        <v>0</v>
      </c>
      <c r="BB355" s="349">
        <f t="shared" si="2913"/>
        <v>0</v>
      </c>
    </row>
    <row r="356" spans="1:54" s="344" customFormat="1">
      <c r="A356" s="612">
        <v>250</v>
      </c>
      <c r="B356" s="557"/>
      <c r="C356" s="557"/>
      <c r="D356" s="557" t="s">
        <v>1948</v>
      </c>
      <c r="E356" s="18" t="s">
        <v>1883</v>
      </c>
      <c r="F356" s="530" t="s">
        <v>1892</v>
      </c>
      <c r="G356" s="19" t="s">
        <v>1166</v>
      </c>
      <c r="H356" s="355" t="s">
        <v>378</v>
      </c>
      <c r="I356" s="554"/>
      <c r="J356" s="274">
        <v>5400</v>
      </c>
      <c r="K356" s="554"/>
      <c r="L356" s="274">
        <v>5400</v>
      </c>
      <c r="M356" s="554"/>
      <c r="N356" s="274">
        <v>5400</v>
      </c>
      <c r="O356" s="162"/>
      <c r="P356" s="274">
        <v>5400</v>
      </c>
      <c r="Q356" s="349">
        <f t="shared" si="2893"/>
        <v>1.3999999999999999E-2</v>
      </c>
      <c r="R356" s="417">
        <f t="shared" si="2893"/>
        <v>7.5600000000000001E-2</v>
      </c>
      <c r="S356" s="349">
        <v>8.9999999999999993E-3</v>
      </c>
      <c r="T356" s="349">
        <f t="shared" si="2894"/>
        <v>4.8599999999999997E-2</v>
      </c>
      <c r="U356" s="349"/>
      <c r="V356" s="350">
        <f t="shared" si="2895"/>
        <v>0</v>
      </c>
      <c r="W356" s="352"/>
      <c r="X356" s="353">
        <f t="shared" ref="X356:X360" si="2915">J356*W356/1000</f>
        <v>0</v>
      </c>
      <c r="Y356" s="351">
        <f t="shared" si="2897"/>
        <v>8.9999999999999993E-3</v>
      </c>
      <c r="Z356" s="350">
        <f t="shared" si="2897"/>
        <v>4.8599999999999997E-2</v>
      </c>
      <c r="AA356" s="352"/>
      <c r="AB356" s="353">
        <f t="shared" si="2898"/>
        <v>0</v>
      </c>
      <c r="AC356" s="352"/>
      <c r="AD356" s="350">
        <f t="shared" ref="AD356:AD360" si="2916">L356*AC356/1000</f>
        <v>0</v>
      </c>
      <c r="AE356" s="352"/>
      <c r="AF356" s="353">
        <f t="shared" si="2900"/>
        <v>0</v>
      </c>
      <c r="AG356" s="351">
        <f t="shared" si="2901"/>
        <v>0</v>
      </c>
      <c r="AH356" s="349">
        <f t="shared" si="2901"/>
        <v>0</v>
      </c>
      <c r="AI356" s="349">
        <f t="shared" si="2902"/>
        <v>8.9999999999999993E-3</v>
      </c>
      <c r="AJ356" s="350">
        <f t="shared" si="2903"/>
        <v>4.8599999999999997E-2</v>
      </c>
      <c r="AK356" s="352"/>
      <c r="AL356" s="350">
        <f t="shared" ref="AL356" si="2917">N356*AK356/1000</f>
        <v>0</v>
      </c>
      <c r="AM356" s="354"/>
      <c r="AN356" s="350">
        <f>N356*AM356/1000</f>
        <v>0</v>
      </c>
      <c r="AO356" s="352"/>
      <c r="AP356" s="353">
        <f t="shared" si="2906"/>
        <v>0</v>
      </c>
      <c r="AQ356" s="351">
        <f t="shared" si="2907"/>
        <v>0</v>
      </c>
      <c r="AR356" s="349">
        <f t="shared" si="2907"/>
        <v>0</v>
      </c>
      <c r="AS356" s="349">
        <v>5.0000000000000001E-3</v>
      </c>
      <c r="AT356" s="350">
        <f t="shared" si="2908"/>
        <v>2.7E-2</v>
      </c>
      <c r="AU356" s="352"/>
      <c r="AV356" s="350">
        <f t="shared" si="2909"/>
        <v>0</v>
      </c>
      <c r="AW356" s="352"/>
      <c r="AX356" s="353">
        <f t="shared" si="2910"/>
        <v>0</v>
      </c>
      <c r="AY356" s="351">
        <f t="shared" si="2911"/>
        <v>5.0000000000000001E-3</v>
      </c>
      <c r="AZ356" s="349">
        <f t="shared" si="2911"/>
        <v>2.7E-2</v>
      </c>
      <c r="BA356" s="349">
        <f t="shared" si="2912"/>
        <v>5.0000000000000001E-3</v>
      </c>
      <c r="BB356" s="349">
        <f t="shared" si="2913"/>
        <v>2.7E-2</v>
      </c>
    </row>
    <row r="357" spans="1:54" s="344" customFormat="1">
      <c r="A357" s="612">
        <v>251</v>
      </c>
      <c r="B357" s="557"/>
      <c r="C357" s="557"/>
      <c r="D357" s="557" t="s">
        <v>1948</v>
      </c>
      <c r="E357" s="18" t="s">
        <v>1884</v>
      </c>
      <c r="F357" s="530" t="s">
        <v>1893</v>
      </c>
      <c r="G357" s="19" t="s">
        <v>1166</v>
      </c>
      <c r="H357" s="355" t="s">
        <v>378</v>
      </c>
      <c r="I357" s="554"/>
      <c r="J357" s="274">
        <v>5400</v>
      </c>
      <c r="K357" s="554"/>
      <c r="L357" s="274">
        <v>5400</v>
      </c>
      <c r="M357" s="554"/>
      <c r="N357" s="274">
        <v>5400</v>
      </c>
      <c r="O357" s="162"/>
      <c r="P357" s="274">
        <v>5400</v>
      </c>
      <c r="Q357" s="349">
        <f t="shared" si="2893"/>
        <v>4.9329999999999998</v>
      </c>
      <c r="R357" s="417">
        <f t="shared" si="2893"/>
        <v>26.638199999999998</v>
      </c>
      <c r="S357" s="349">
        <v>0.126</v>
      </c>
      <c r="T357" s="349">
        <f>J357*S357/1000</f>
        <v>0.6804</v>
      </c>
      <c r="U357" s="349">
        <v>0.378</v>
      </c>
      <c r="V357" s="350">
        <f t="shared" si="2895"/>
        <v>2.0411999999999999</v>
      </c>
      <c r="W357" s="352">
        <v>0.65800000000000003</v>
      </c>
      <c r="X357" s="353">
        <f t="shared" si="2915"/>
        <v>3.5532000000000004</v>
      </c>
      <c r="Y357" s="351">
        <f>SUM(S357+U357+W357)</f>
        <v>1.1619999999999999</v>
      </c>
      <c r="Z357" s="350">
        <f t="shared" si="2897"/>
        <v>6.2748000000000008</v>
      </c>
      <c r="AA357" s="352"/>
      <c r="AB357" s="353">
        <f t="shared" si="2898"/>
        <v>0</v>
      </c>
      <c r="AC357" s="352"/>
      <c r="AD357" s="350">
        <f t="shared" si="2916"/>
        <v>0</v>
      </c>
      <c r="AE357" s="352">
        <v>3.7709999999999999</v>
      </c>
      <c r="AF357" s="353">
        <f t="shared" si="2900"/>
        <v>20.363399999999999</v>
      </c>
      <c r="AG357" s="351">
        <f t="shared" si="2901"/>
        <v>3.7709999999999999</v>
      </c>
      <c r="AH357" s="349">
        <f t="shared" si="2901"/>
        <v>20.363399999999999</v>
      </c>
      <c r="AI357" s="349">
        <f t="shared" si="2902"/>
        <v>4.9329999999999998</v>
      </c>
      <c r="AJ357" s="350">
        <f t="shared" si="2903"/>
        <v>26.638199999999998</v>
      </c>
      <c r="AK357" s="352"/>
      <c r="AL357" s="350">
        <f t="shared" si="2904"/>
        <v>0</v>
      </c>
      <c r="AM357" s="354"/>
      <c r="AN357" s="350">
        <f t="shared" ref="AN357:AN360" si="2918">N357*AM357/1000</f>
        <v>0</v>
      </c>
      <c r="AO357" s="352"/>
      <c r="AP357" s="353">
        <f t="shared" si="2906"/>
        <v>0</v>
      </c>
      <c r="AQ357" s="351">
        <f t="shared" si="2907"/>
        <v>0</v>
      </c>
      <c r="AR357" s="349">
        <f t="shared" si="2907"/>
        <v>0</v>
      </c>
      <c r="AS357" s="349"/>
      <c r="AT357" s="350">
        <f t="shared" si="2908"/>
        <v>0</v>
      </c>
      <c r="AU357" s="352"/>
      <c r="AV357" s="350">
        <f t="shared" si="2909"/>
        <v>0</v>
      </c>
      <c r="AW357" s="352"/>
      <c r="AX357" s="353">
        <f t="shared" si="2910"/>
        <v>0</v>
      </c>
      <c r="AY357" s="351">
        <f t="shared" si="2911"/>
        <v>0</v>
      </c>
      <c r="AZ357" s="349">
        <f t="shared" si="2911"/>
        <v>0</v>
      </c>
      <c r="BA357" s="349">
        <f t="shared" si="2912"/>
        <v>0</v>
      </c>
      <c r="BB357" s="349">
        <f t="shared" si="2913"/>
        <v>0</v>
      </c>
    </row>
    <row r="358" spans="1:54" s="551" customFormat="1">
      <c r="A358" s="612">
        <v>252</v>
      </c>
      <c r="B358" s="557"/>
      <c r="C358" s="557"/>
      <c r="D358" s="557" t="s">
        <v>1948</v>
      </c>
      <c r="E358" s="18" t="s">
        <v>1885</v>
      </c>
      <c r="F358" s="530" t="s">
        <v>1894</v>
      </c>
      <c r="G358" s="19" t="s">
        <v>1166</v>
      </c>
      <c r="H358" s="355" t="s">
        <v>378</v>
      </c>
      <c r="I358" s="554"/>
      <c r="J358" s="274">
        <v>5400</v>
      </c>
      <c r="K358" s="554"/>
      <c r="L358" s="274">
        <v>5400</v>
      </c>
      <c r="M358" s="554"/>
      <c r="N358" s="274">
        <v>5400</v>
      </c>
      <c r="O358" s="162"/>
      <c r="P358" s="274">
        <v>5130</v>
      </c>
      <c r="Q358" s="349">
        <f>SUM(AI358+BA358)</f>
        <v>0.74299999999999999</v>
      </c>
      <c r="R358" s="417">
        <f t="shared" si="2893"/>
        <v>3.9611700000000001</v>
      </c>
      <c r="S358" s="349">
        <v>1.7000000000000001E-2</v>
      </c>
      <c r="T358" s="349">
        <f t="shared" ref="T358" si="2919">J358*S358/1000</f>
        <v>9.1800000000000007E-2</v>
      </c>
      <c r="U358" s="349"/>
      <c r="V358" s="350">
        <f t="shared" si="2895"/>
        <v>0</v>
      </c>
      <c r="W358" s="352">
        <v>0.04</v>
      </c>
      <c r="X358" s="353">
        <f t="shared" si="2915"/>
        <v>0.216</v>
      </c>
      <c r="Y358" s="351">
        <f>SUM(S358+U358+W358)</f>
        <v>5.7000000000000002E-2</v>
      </c>
      <c r="Z358" s="350">
        <f t="shared" si="2897"/>
        <v>0.30780000000000002</v>
      </c>
      <c r="AA358" s="352">
        <v>6.4000000000000001E-2</v>
      </c>
      <c r="AB358" s="353">
        <f t="shared" si="2898"/>
        <v>0.34560000000000002</v>
      </c>
      <c r="AC358" s="352">
        <v>3.2000000000000001E-2</v>
      </c>
      <c r="AD358" s="350">
        <f t="shared" si="2916"/>
        <v>0.17280000000000001</v>
      </c>
      <c r="AE358" s="352">
        <v>0.09</v>
      </c>
      <c r="AF358" s="353">
        <f t="shared" si="2900"/>
        <v>0.48599999999999999</v>
      </c>
      <c r="AG358" s="351">
        <f t="shared" si="2901"/>
        <v>0.186</v>
      </c>
      <c r="AH358" s="349">
        <f t="shared" si="2901"/>
        <v>1.0044</v>
      </c>
      <c r="AI358" s="349">
        <f t="shared" si="2902"/>
        <v>0.24299999999999999</v>
      </c>
      <c r="AJ358" s="350">
        <f t="shared" si="2903"/>
        <v>1.3122</v>
      </c>
      <c r="AK358" s="352">
        <v>0.161</v>
      </c>
      <c r="AL358" s="350">
        <f t="shared" si="2904"/>
        <v>0.86939999999999995</v>
      </c>
      <c r="AM358" s="354">
        <v>0.15</v>
      </c>
      <c r="AN358" s="350">
        <f t="shared" si="2918"/>
        <v>0.81</v>
      </c>
      <c r="AO358" s="352"/>
      <c r="AP358" s="353">
        <f t="shared" si="2906"/>
        <v>0</v>
      </c>
      <c r="AQ358" s="351">
        <f t="shared" si="2907"/>
        <v>0.311</v>
      </c>
      <c r="AR358" s="349">
        <f t="shared" si="2907"/>
        <v>1.6794</v>
      </c>
      <c r="AS358" s="349">
        <v>0.189</v>
      </c>
      <c r="AT358" s="350">
        <f t="shared" si="2908"/>
        <v>0.96957000000000004</v>
      </c>
      <c r="AU358" s="352"/>
      <c r="AV358" s="350">
        <f t="shared" si="2909"/>
        <v>0</v>
      </c>
      <c r="AW358" s="352"/>
      <c r="AX358" s="353">
        <f t="shared" si="2910"/>
        <v>0</v>
      </c>
      <c r="AY358" s="351">
        <f t="shared" si="2911"/>
        <v>0.189</v>
      </c>
      <c r="AZ358" s="349">
        <f t="shared" si="2911"/>
        <v>0.96957000000000004</v>
      </c>
      <c r="BA358" s="349">
        <f t="shared" si="2912"/>
        <v>0.5</v>
      </c>
      <c r="BB358" s="349">
        <f t="shared" si="2913"/>
        <v>2.6489700000000003</v>
      </c>
    </row>
    <row r="359" spans="1:54" s="551" customFormat="1">
      <c r="A359" s="612">
        <v>253</v>
      </c>
      <c r="B359" s="557"/>
      <c r="C359" s="557"/>
      <c r="D359" s="557" t="s">
        <v>1948</v>
      </c>
      <c r="E359" s="18" t="s">
        <v>1886</v>
      </c>
      <c r="F359" s="530" t="s">
        <v>1895</v>
      </c>
      <c r="G359" s="19" t="s">
        <v>1166</v>
      </c>
      <c r="H359" s="355" t="s">
        <v>378</v>
      </c>
      <c r="I359" s="554"/>
      <c r="J359" s="274">
        <v>5400</v>
      </c>
      <c r="K359" s="554"/>
      <c r="L359" s="274">
        <v>5400</v>
      </c>
      <c r="M359" s="554"/>
      <c r="N359" s="274">
        <v>5400</v>
      </c>
      <c r="O359" s="162"/>
      <c r="P359" s="274">
        <v>5130</v>
      </c>
      <c r="Q359" s="349">
        <f t="shared" si="2893"/>
        <v>58.143999999999998</v>
      </c>
      <c r="R359" s="417">
        <f t="shared" si="2893"/>
        <v>312.35354999999998</v>
      </c>
      <c r="S359" s="349">
        <v>5.8630000000000004</v>
      </c>
      <c r="T359" s="349">
        <f t="shared" si="2894"/>
        <v>31.6602</v>
      </c>
      <c r="U359" s="349">
        <v>6.3769999999999998</v>
      </c>
      <c r="V359" s="350">
        <f t="shared" si="2895"/>
        <v>34.435799999999993</v>
      </c>
      <c r="W359" s="352">
        <v>8.6259999999999994</v>
      </c>
      <c r="X359" s="353">
        <f t="shared" si="2915"/>
        <v>46.580399999999997</v>
      </c>
      <c r="Y359" s="351">
        <f t="shared" si="2897"/>
        <v>20.866</v>
      </c>
      <c r="Z359" s="350">
        <f t="shared" si="2897"/>
        <v>112.67639999999999</v>
      </c>
      <c r="AA359" s="352">
        <v>9.3510000000000009</v>
      </c>
      <c r="AB359" s="353">
        <f t="shared" si="2898"/>
        <v>50.495400000000004</v>
      </c>
      <c r="AC359" s="352">
        <v>5.5949999999999998</v>
      </c>
      <c r="AD359" s="350">
        <f t="shared" si="2916"/>
        <v>30.213000000000001</v>
      </c>
      <c r="AE359" s="352">
        <v>7.2279999999999998</v>
      </c>
      <c r="AF359" s="353">
        <f t="shared" si="2900"/>
        <v>39.031199999999998</v>
      </c>
      <c r="AG359" s="351">
        <f t="shared" si="2901"/>
        <v>22.173999999999999</v>
      </c>
      <c r="AH359" s="349">
        <f t="shared" si="2901"/>
        <v>119.73960000000001</v>
      </c>
      <c r="AI359" s="349">
        <f t="shared" si="2902"/>
        <v>43.04</v>
      </c>
      <c r="AJ359" s="350">
        <f t="shared" si="2903"/>
        <v>232.416</v>
      </c>
      <c r="AK359" s="352">
        <v>5.7539999999999996</v>
      </c>
      <c r="AL359" s="350">
        <f t="shared" si="2904"/>
        <v>31.0716</v>
      </c>
      <c r="AM359" s="354">
        <v>3.335</v>
      </c>
      <c r="AN359" s="350">
        <f t="shared" si="2918"/>
        <v>18.009</v>
      </c>
      <c r="AO359" s="352"/>
      <c r="AP359" s="353">
        <f t="shared" si="2906"/>
        <v>0</v>
      </c>
      <c r="AQ359" s="351">
        <f t="shared" si="2907"/>
        <v>9.0889999999999986</v>
      </c>
      <c r="AR359" s="349">
        <f t="shared" si="2907"/>
        <v>49.080600000000004</v>
      </c>
      <c r="AS359" s="349">
        <v>3.0150000000000001</v>
      </c>
      <c r="AT359" s="350">
        <f t="shared" si="2908"/>
        <v>15.466950000000001</v>
      </c>
      <c r="AU359" s="352">
        <v>1.4019999999999999</v>
      </c>
      <c r="AV359" s="350">
        <f t="shared" si="2909"/>
        <v>7.1922599999999992</v>
      </c>
      <c r="AW359" s="352">
        <v>1.5980000000000001</v>
      </c>
      <c r="AX359" s="353">
        <f t="shared" si="2910"/>
        <v>8.1977399999999996</v>
      </c>
      <c r="AY359" s="351">
        <f t="shared" si="2911"/>
        <v>6.0149999999999997</v>
      </c>
      <c r="AZ359" s="349">
        <f t="shared" si="2911"/>
        <v>30.856950000000001</v>
      </c>
      <c r="BA359" s="349">
        <f t="shared" si="2912"/>
        <v>15.103999999999999</v>
      </c>
      <c r="BB359" s="349">
        <f t="shared" si="2913"/>
        <v>79.937550000000002</v>
      </c>
    </row>
    <row r="360" spans="1:54" s="551" customFormat="1">
      <c r="A360" s="612">
        <v>254</v>
      </c>
      <c r="B360" s="557"/>
      <c r="C360" s="557"/>
      <c r="D360" s="557" t="s">
        <v>1948</v>
      </c>
      <c r="E360" s="18" t="s">
        <v>1887</v>
      </c>
      <c r="F360" s="530" t="s">
        <v>1896</v>
      </c>
      <c r="G360" s="19" t="s">
        <v>1166</v>
      </c>
      <c r="H360" s="355" t="s">
        <v>378</v>
      </c>
      <c r="I360" s="554"/>
      <c r="J360" s="397">
        <v>5400</v>
      </c>
      <c r="K360" s="554"/>
      <c r="L360" s="397">
        <v>5400</v>
      </c>
      <c r="M360" s="554"/>
      <c r="N360" s="397">
        <v>5400</v>
      </c>
      <c r="O360" s="162"/>
      <c r="P360" s="397">
        <v>5130</v>
      </c>
      <c r="Q360" s="349">
        <f>SUM(AI360+BA360)</f>
        <v>2.468</v>
      </c>
      <c r="R360" s="417">
        <f t="shared" si="2893"/>
        <v>13.18896</v>
      </c>
      <c r="S360" s="349">
        <v>0.123</v>
      </c>
      <c r="T360" s="349">
        <f t="shared" si="2894"/>
        <v>0.66420000000000001</v>
      </c>
      <c r="U360" s="349">
        <v>0.26100000000000001</v>
      </c>
      <c r="V360" s="350">
        <f t="shared" si="2895"/>
        <v>1.4094</v>
      </c>
      <c r="W360" s="352">
        <v>0.157</v>
      </c>
      <c r="X360" s="353">
        <f t="shared" si="2915"/>
        <v>0.8478</v>
      </c>
      <c r="Y360" s="351">
        <f t="shared" si="2897"/>
        <v>0.54100000000000004</v>
      </c>
      <c r="Z360" s="350">
        <f t="shared" si="2897"/>
        <v>2.9213999999999998</v>
      </c>
      <c r="AA360" s="352">
        <v>0.26100000000000001</v>
      </c>
      <c r="AB360" s="353">
        <f t="shared" si="2898"/>
        <v>1.4094</v>
      </c>
      <c r="AC360" s="352">
        <v>0.158</v>
      </c>
      <c r="AD360" s="350">
        <f t="shared" si="2916"/>
        <v>0.85320000000000007</v>
      </c>
      <c r="AE360" s="352">
        <v>0.36899999999999999</v>
      </c>
      <c r="AF360" s="353">
        <f t="shared" si="2900"/>
        <v>1.9925999999999999</v>
      </c>
      <c r="AG360" s="351">
        <f t="shared" si="2901"/>
        <v>0.78800000000000003</v>
      </c>
      <c r="AH360" s="349">
        <f t="shared" si="2901"/>
        <v>4.2552000000000003</v>
      </c>
      <c r="AI360" s="349">
        <f t="shared" si="2902"/>
        <v>1.3290000000000002</v>
      </c>
      <c r="AJ360" s="350">
        <f t="shared" si="2903"/>
        <v>7.1766000000000005</v>
      </c>
      <c r="AK360" s="352">
        <v>0.16200000000000001</v>
      </c>
      <c r="AL360" s="350">
        <f t="shared" si="2904"/>
        <v>0.87480000000000002</v>
      </c>
      <c r="AM360" s="354">
        <v>0.46500000000000002</v>
      </c>
      <c r="AN360" s="350">
        <f t="shared" si="2918"/>
        <v>2.5110000000000001</v>
      </c>
      <c r="AO360" s="352"/>
      <c r="AP360" s="353">
        <f>N360*AO360/1000</f>
        <v>0</v>
      </c>
      <c r="AQ360" s="351">
        <f t="shared" si="2907"/>
        <v>0.627</v>
      </c>
      <c r="AR360" s="349">
        <f t="shared" si="2907"/>
        <v>3.3858000000000001</v>
      </c>
      <c r="AS360" s="349">
        <v>0.308</v>
      </c>
      <c r="AT360" s="350">
        <f t="shared" si="2908"/>
        <v>1.5800399999999999</v>
      </c>
      <c r="AU360" s="352">
        <v>0.20399999999999999</v>
      </c>
      <c r="AV360" s="350">
        <f t="shared" si="2909"/>
        <v>1.0465199999999999</v>
      </c>
      <c r="AW360" s="352"/>
      <c r="AX360" s="353">
        <f t="shared" si="2910"/>
        <v>0</v>
      </c>
      <c r="AY360" s="351">
        <f t="shared" si="2911"/>
        <v>0.51200000000000001</v>
      </c>
      <c r="AZ360" s="349">
        <f t="shared" si="2911"/>
        <v>2.6265599999999996</v>
      </c>
      <c r="BA360" s="349">
        <f t="shared" si="2912"/>
        <v>1.139</v>
      </c>
      <c r="BB360" s="349">
        <f t="shared" si="2913"/>
        <v>6.0123599999999993</v>
      </c>
    </row>
    <row r="361" spans="1:54" s="6" customFormat="1">
      <c r="A361" s="612">
        <v>245</v>
      </c>
      <c r="B361" s="559"/>
      <c r="C361" s="557"/>
      <c r="D361" s="559" t="s">
        <v>1949</v>
      </c>
      <c r="E361" s="18" t="s">
        <v>2093</v>
      </c>
      <c r="F361" s="509" t="s">
        <v>2094</v>
      </c>
      <c r="G361" s="1019" t="s">
        <v>1166</v>
      </c>
      <c r="H361" s="536" t="s">
        <v>378</v>
      </c>
      <c r="I361" s="510"/>
      <c r="J361" s="1020">
        <v>5925</v>
      </c>
      <c r="K361" s="510"/>
      <c r="L361" s="1020">
        <v>5925</v>
      </c>
      <c r="M361" s="510"/>
      <c r="N361" s="1020">
        <v>5925</v>
      </c>
      <c r="O361" s="1021"/>
      <c r="P361" s="1020">
        <v>5458</v>
      </c>
      <c r="Q361" s="109">
        <f>SUM(AI361+BA361)</f>
        <v>59.322000000000003</v>
      </c>
      <c r="R361" s="415">
        <f>SUM(AJ361+BB361)</f>
        <v>344.35642999999999</v>
      </c>
      <c r="S361" s="109">
        <v>4.8710000000000004</v>
      </c>
      <c r="T361" s="109">
        <f t="shared" ref="T361:T362" si="2920">J361*S361/1000</f>
        <v>28.860675000000004</v>
      </c>
      <c r="U361" s="109">
        <v>7.5910000000000002</v>
      </c>
      <c r="V361" s="196">
        <f t="shared" ref="V361:V362" si="2921">J361*U361/1000</f>
        <v>44.976675</v>
      </c>
      <c r="W361" s="225">
        <v>8.5549999999999997</v>
      </c>
      <c r="X361" s="226">
        <f t="shared" ref="X361:X362" si="2922">J361*W361/1000</f>
        <v>50.688375000000001</v>
      </c>
      <c r="Y361" s="213">
        <f t="shared" ref="Y361:Y362" si="2923">SUM(S361+U361+W361)</f>
        <v>21.016999999999999</v>
      </c>
      <c r="Z361" s="196">
        <f t="shared" ref="Z361:Z362" si="2924">SUM(T361+V361+X361)</f>
        <v>124.52572499999999</v>
      </c>
      <c r="AA361" s="225">
        <v>10.916</v>
      </c>
      <c r="AB361" s="226">
        <f t="shared" ref="AB361:AB362" si="2925">L361*AA361/1000</f>
        <v>64.677300000000002</v>
      </c>
      <c r="AC361" s="225">
        <v>0.96</v>
      </c>
      <c r="AD361" s="196">
        <f t="shared" ref="AD361:AD362" si="2926">L361*AC361/1000</f>
        <v>5.6879999999999997</v>
      </c>
      <c r="AE361" s="225">
        <v>1.1140000000000001</v>
      </c>
      <c r="AF361" s="353">
        <f t="shared" ref="AF361:AF362" si="2927">L361*AE361/1000</f>
        <v>6.6004500000000004</v>
      </c>
      <c r="AG361" s="213">
        <f t="shared" ref="AG361:AG362" si="2928">SUM(AA361+AC361+AE361)</f>
        <v>12.990000000000002</v>
      </c>
      <c r="AH361" s="109">
        <f t="shared" ref="AH361:AH362" si="2929">SUM(AB361+AD361+AF361)</f>
        <v>76.96575</v>
      </c>
      <c r="AI361" s="109">
        <f t="shared" ref="AI361:AI362" si="2930">SUM(Y361+AG361)</f>
        <v>34.007000000000005</v>
      </c>
      <c r="AJ361" s="196">
        <f t="shared" ref="AJ361:AJ362" si="2931">SUM(Z361,AH361)</f>
        <v>201.49147499999998</v>
      </c>
      <c r="AK361" s="225">
        <v>1.0009999999999999</v>
      </c>
      <c r="AL361" s="196">
        <f t="shared" ref="AL361:AL362" si="2932">N361*AK361/1000</f>
        <v>5.9309249999999993</v>
      </c>
      <c r="AM361" s="280">
        <v>0.94199999999999995</v>
      </c>
      <c r="AN361" s="196">
        <f t="shared" ref="AN361:AN362" si="2933">N361*AM361/1000</f>
        <v>5.5813499999999996</v>
      </c>
      <c r="AO361" s="225">
        <v>8.1120000000000001</v>
      </c>
      <c r="AP361" s="226">
        <f t="shared" ref="AP361:AP362" si="2934">N361*AO361/1000</f>
        <v>48.063600000000001</v>
      </c>
      <c r="AQ361" s="213">
        <f t="shared" ref="AQ361:AQ362" si="2935">SUM(AK361+AM361+AO361)</f>
        <v>10.055</v>
      </c>
      <c r="AR361" s="109">
        <f t="shared" ref="AR361:AR362" si="2936">SUM(AL361+AN361+AP361)</f>
        <v>59.575874999999996</v>
      </c>
      <c r="AS361" s="109">
        <v>6.407</v>
      </c>
      <c r="AT361" s="196">
        <f t="shared" ref="AT361:AT362" si="2937">P361*AS361/1000</f>
        <v>34.969405999999999</v>
      </c>
      <c r="AU361" s="225">
        <v>4.7320000000000002</v>
      </c>
      <c r="AV361" s="196">
        <f t="shared" ref="AV361:AV362" si="2938">P361*AU361/1000</f>
        <v>25.827256000000002</v>
      </c>
      <c r="AW361" s="225">
        <v>4.1210000000000004</v>
      </c>
      <c r="AX361" s="226">
        <f t="shared" ref="AX361:AX362" si="2939">P361*AW361/1000</f>
        <v>22.492418000000001</v>
      </c>
      <c r="AY361" s="213">
        <f t="shared" ref="AY361:AY362" si="2940">SUM(AS361+AU361+AW361)</f>
        <v>15.26</v>
      </c>
      <c r="AZ361" s="109">
        <f t="shared" ref="AZ361:AZ362" si="2941">SUM(AT361+AV361+AX361)</f>
        <v>83.289079999999998</v>
      </c>
      <c r="BA361" s="109">
        <f t="shared" ref="BA361:BA362" si="2942">SUM(AQ361+AY361)</f>
        <v>25.314999999999998</v>
      </c>
      <c r="BB361" s="109">
        <f t="shared" ref="BB361:BB362" si="2943">SUM(AR361,AZ361)</f>
        <v>142.86495500000001</v>
      </c>
    </row>
    <row r="362" spans="1:54" s="344" customFormat="1">
      <c r="A362" s="612">
        <v>248</v>
      </c>
      <c r="B362" s="557"/>
      <c r="C362" s="557"/>
      <c r="D362" s="557" t="s">
        <v>167</v>
      </c>
      <c r="E362" s="553" t="s">
        <v>2392</v>
      </c>
      <c r="F362" s="530"/>
      <c r="G362" s="19" t="s">
        <v>1166</v>
      </c>
      <c r="H362" s="355" t="s">
        <v>378</v>
      </c>
      <c r="I362" s="554"/>
      <c r="J362" s="274"/>
      <c r="K362" s="554"/>
      <c r="L362" s="274"/>
      <c r="M362" s="554"/>
      <c r="N362" s="274"/>
      <c r="O362" s="162"/>
      <c r="P362" s="274">
        <v>23430</v>
      </c>
      <c r="Q362" s="349">
        <f t="shared" ref="Q362" si="2944">SUM(AI362+BA362)</f>
        <v>0.1</v>
      </c>
      <c r="R362" s="417">
        <f t="shared" ref="R362" si="2945">SUM(AJ362+BB362)</f>
        <v>2.343</v>
      </c>
      <c r="S362" s="349"/>
      <c r="T362" s="349">
        <f t="shared" si="2920"/>
        <v>0</v>
      </c>
      <c r="U362" s="349"/>
      <c r="V362" s="350">
        <f t="shared" si="2921"/>
        <v>0</v>
      </c>
      <c r="W362" s="352"/>
      <c r="X362" s="353">
        <f t="shared" si="2922"/>
        <v>0</v>
      </c>
      <c r="Y362" s="351">
        <f t="shared" si="2923"/>
        <v>0</v>
      </c>
      <c r="Z362" s="350">
        <f t="shared" si="2924"/>
        <v>0</v>
      </c>
      <c r="AA362" s="352"/>
      <c r="AB362" s="353">
        <f t="shared" si="2925"/>
        <v>0</v>
      </c>
      <c r="AC362" s="352"/>
      <c r="AD362" s="350">
        <f t="shared" si="2926"/>
        <v>0</v>
      </c>
      <c r="AE362" s="352"/>
      <c r="AF362" s="353">
        <f t="shared" si="2927"/>
        <v>0</v>
      </c>
      <c r="AG362" s="351">
        <f t="shared" si="2928"/>
        <v>0</v>
      </c>
      <c r="AH362" s="349">
        <f t="shared" si="2929"/>
        <v>0</v>
      </c>
      <c r="AI362" s="349">
        <f t="shared" si="2930"/>
        <v>0</v>
      </c>
      <c r="AJ362" s="350">
        <f t="shared" si="2931"/>
        <v>0</v>
      </c>
      <c r="AK362" s="352"/>
      <c r="AL362" s="350">
        <f t="shared" si="2932"/>
        <v>0</v>
      </c>
      <c r="AM362" s="354"/>
      <c r="AN362" s="350">
        <f t="shared" si="2933"/>
        <v>0</v>
      </c>
      <c r="AO362" s="352"/>
      <c r="AP362" s="353">
        <f t="shared" si="2934"/>
        <v>0</v>
      </c>
      <c r="AQ362" s="351">
        <f t="shared" si="2935"/>
        <v>0</v>
      </c>
      <c r="AR362" s="349">
        <f t="shared" si="2936"/>
        <v>0</v>
      </c>
      <c r="AS362" s="349"/>
      <c r="AT362" s="350">
        <f t="shared" si="2937"/>
        <v>0</v>
      </c>
      <c r="AU362" s="352"/>
      <c r="AV362" s="350">
        <f t="shared" si="2938"/>
        <v>0</v>
      </c>
      <c r="AW362" s="352">
        <v>0.1</v>
      </c>
      <c r="AX362" s="353">
        <f t="shared" si="2939"/>
        <v>2.343</v>
      </c>
      <c r="AY362" s="351">
        <f t="shared" si="2940"/>
        <v>0.1</v>
      </c>
      <c r="AZ362" s="349">
        <f t="shared" si="2941"/>
        <v>2.343</v>
      </c>
      <c r="BA362" s="349">
        <f t="shared" si="2942"/>
        <v>0.1</v>
      </c>
      <c r="BB362" s="349">
        <f t="shared" si="2943"/>
        <v>2.343</v>
      </c>
    </row>
    <row r="363" spans="1:54" s="344" customFormat="1">
      <c r="A363" s="612">
        <v>264</v>
      </c>
      <c r="B363" s="557"/>
      <c r="C363" s="44" t="s">
        <v>138</v>
      </c>
      <c r="D363" s="336"/>
      <c r="E363" s="335"/>
      <c r="F363" s="271"/>
      <c r="G363" s="271"/>
      <c r="H363" s="271"/>
      <c r="I363" s="271"/>
      <c r="J363" s="271"/>
      <c r="K363" s="270"/>
      <c r="L363" s="272"/>
      <c r="M363" s="270"/>
      <c r="N363" s="272"/>
      <c r="O363" s="273"/>
      <c r="P363" s="271"/>
      <c r="Q363" s="566">
        <f t="shared" ref="Q363:BB363" si="2946">SUM(Q347:Q362)</f>
        <v>220.35399999999998</v>
      </c>
      <c r="R363" s="566">
        <f t="shared" si="2946"/>
        <v>1734.3920600000001</v>
      </c>
      <c r="S363" s="566">
        <f t="shared" si="2946"/>
        <v>22.102000000000004</v>
      </c>
      <c r="T363" s="566">
        <f t="shared" si="2946"/>
        <v>183.47422500000002</v>
      </c>
      <c r="U363" s="566">
        <f t="shared" si="2946"/>
        <v>26.382000000000001</v>
      </c>
      <c r="V363" s="566">
        <f t="shared" si="2946"/>
        <v>211.79932500000001</v>
      </c>
      <c r="W363" s="566">
        <f t="shared" si="2946"/>
        <v>29.712</v>
      </c>
      <c r="X363" s="566">
        <f t="shared" si="2946"/>
        <v>229.73797500000001</v>
      </c>
      <c r="Y363" s="566">
        <f t="shared" si="2946"/>
        <v>78.195999999999998</v>
      </c>
      <c r="Z363" s="566">
        <f t="shared" si="2946"/>
        <v>625.01152500000001</v>
      </c>
      <c r="AA363" s="566">
        <f t="shared" si="2946"/>
        <v>31.189</v>
      </c>
      <c r="AB363" s="566">
        <f t="shared" si="2946"/>
        <v>232.93710000000002</v>
      </c>
      <c r="AC363" s="566">
        <f t="shared" si="2946"/>
        <v>14.854999999999997</v>
      </c>
      <c r="AD363" s="566">
        <f t="shared" si="2946"/>
        <v>125.73149999999998</v>
      </c>
      <c r="AE363" s="566">
        <f t="shared" si="2946"/>
        <v>21.601000000000003</v>
      </c>
      <c r="AF363" s="566">
        <f t="shared" si="2946"/>
        <v>167.34120000000001</v>
      </c>
      <c r="AG363" s="566">
        <f t="shared" si="2946"/>
        <v>67.644999999999996</v>
      </c>
      <c r="AH363" s="566">
        <f t="shared" si="2946"/>
        <v>526.00979999999993</v>
      </c>
      <c r="AI363" s="566">
        <f t="shared" si="2946"/>
        <v>145.84100000000001</v>
      </c>
      <c r="AJ363" s="566">
        <f t="shared" si="2946"/>
        <v>1151.0213249999999</v>
      </c>
      <c r="AK363" s="566">
        <f t="shared" si="2946"/>
        <v>13.111999999999998</v>
      </c>
      <c r="AL363" s="566">
        <f t="shared" si="2946"/>
        <v>104.819025</v>
      </c>
      <c r="AM363" s="566">
        <f t="shared" si="2946"/>
        <v>9.9990000000000006</v>
      </c>
      <c r="AN363" s="566">
        <f t="shared" si="2946"/>
        <v>82.832999999999998</v>
      </c>
      <c r="AO363" s="566">
        <f t="shared" si="2946"/>
        <v>15.472000000000001</v>
      </c>
      <c r="AP363" s="566">
        <f t="shared" si="2946"/>
        <v>128.65559999999999</v>
      </c>
      <c r="AQ363" s="566">
        <f t="shared" si="2946"/>
        <v>38.582999999999998</v>
      </c>
      <c r="AR363" s="566">
        <f t="shared" si="2946"/>
        <v>316.30762499999997</v>
      </c>
      <c r="AS363" s="566">
        <f t="shared" si="2946"/>
        <v>15.145</v>
      </c>
      <c r="AT363" s="566">
        <f t="shared" si="2946"/>
        <v>108.094516</v>
      </c>
      <c r="AU363" s="566">
        <f t="shared" si="2946"/>
        <v>11.673</v>
      </c>
      <c r="AV363" s="566">
        <f t="shared" si="2946"/>
        <v>90.350285999999997</v>
      </c>
      <c r="AW363" s="566">
        <f t="shared" si="2946"/>
        <v>9.1120000000000001</v>
      </c>
      <c r="AX363" s="566">
        <f t="shared" si="2946"/>
        <v>68.618307999999999</v>
      </c>
      <c r="AY363" s="566">
        <f t="shared" si="2946"/>
        <v>35.930000000000007</v>
      </c>
      <c r="AZ363" s="566">
        <f t="shared" si="2946"/>
        <v>267.06311000000005</v>
      </c>
      <c r="BA363" s="566">
        <f t="shared" si="2946"/>
        <v>74.513000000000005</v>
      </c>
      <c r="BB363" s="566">
        <f t="shared" si="2946"/>
        <v>583.37073499999997</v>
      </c>
    </row>
    <row r="364" spans="1:54" s="344" customFormat="1" ht="12.75" customHeight="1">
      <c r="A364" s="612">
        <v>265</v>
      </c>
      <c r="B364" s="346"/>
      <c r="C364" s="61" t="s">
        <v>34</v>
      </c>
      <c r="D364" s="61" t="s">
        <v>1950</v>
      </c>
      <c r="E364" s="103" t="s">
        <v>891</v>
      </c>
      <c r="F364" s="492" t="s">
        <v>886</v>
      </c>
      <c r="G364" s="492" t="s">
        <v>1169</v>
      </c>
      <c r="H364" s="493" t="s">
        <v>378</v>
      </c>
      <c r="I364" s="294">
        <v>5.91</v>
      </c>
      <c r="J364" s="295"/>
      <c r="K364" s="294">
        <v>5.73</v>
      </c>
      <c r="L364" s="296"/>
      <c r="M364" s="294">
        <v>5.73</v>
      </c>
      <c r="N364" s="296"/>
      <c r="O364" s="294">
        <v>5.73</v>
      </c>
      <c r="P364" s="295"/>
      <c r="Q364" s="148">
        <f t="shared" ref="Q364:Q375" si="2947">SUM(AI364+BA364)</f>
        <v>78.335999999999999</v>
      </c>
      <c r="R364" s="427">
        <f t="shared" ref="R364:R374" si="2948">SUM(AJ364+BB364)</f>
        <v>590.1717136968</v>
      </c>
      <c r="S364" s="148">
        <v>5.1840000000000002</v>
      </c>
      <c r="T364" s="148">
        <f t="shared" ref="T364:T378" si="2949">I364*S364*$T$2/1000</f>
        <v>38.164752633600003</v>
      </c>
      <c r="U364" s="148">
        <v>4.8959999999999999</v>
      </c>
      <c r="V364" s="205">
        <f t="shared" ref="V364:V378" si="2950">I364*U364*$V$2/1000</f>
        <v>36.870014419200004</v>
      </c>
      <c r="W364" s="247">
        <v>1.728</v>
      </c>
      <c r="X364" s="248">
        <f t="shared" ref="X364:X378" si="2951">I364*W364*$X$2/1000</f>
        <v>13.311252806400001</v>
      </c>
      <c r="Y364" s="219">
        <f t="shared" ref="Y364:Y366" si="2952">SUM(S364+U364+W364)</f>
        <v>11.808</v>
      </c>
      <c r="Z364" s="205">
        <f t="shared" ref="Z364:Z378" si="2953">SUM(T364+V364+X364)</f>
        <v>88.346019859200013</v>
      </c>
      <c r="AA364" s="247">
        <v>7.8479999999999999</v>
      </c>
      <c r="AB364" s="248">
        <f>K364*AA364*$AB$2/1000</f>
        <v>59.508430012799998</v>
      </c>
      <c r="AC364" s="247">
        <v>6.9119999999999999</v>
      </c>
      <c r="AD364" s="248">
        <f>K364*AC364*$AD$2/1000</f>
        <v>52.560408038400006</v>
      </c>
      <c r="AE364" s="247">
        <v>13.752000000000001</v>
      </c>
      <c r="AF364" s="248">
        <f>K364*AE364*$AF$2/1000</f>
        <v>102.45677176080001</v>
      </c>
      <c r="AG364" s="497">
        <f t="shared" ref="AG364:AG366" si="2954">SUM(AA364+AC364+AE364)</f>
        <v>28.512</v>
      </c>
      <c r="AH364" s="494">
        <f t="shared" ref="AH364:AH378" si="2955">SUM(AB364+AD364+AF364)</f>
        <v>214.52560981200003</v>
      </c>
      <c r="AI364" s="494">
        <f t="shared" ref="AI364:AI374" si="2956">SUM(Y364+AG364)</f>
        <v>40.32</v>
      </c>
      <c r="AJ364" s="498">
        <f t="shared" ref="AJ364:AJ374" si="2957">SUM(Z364,AH364)</f>
        <v>302.87162967120003</v>
      </c>
      <c r="AK364" s="496">
        <v>6.9119999999999999</v>
      </c>
      <c r="AL364" s="533">
        <f>M364*AK364*$AL$2/1000</f>
        <v>50.649034060800005</v>
      </c>
      <c r="AM364" s="500">
        <v>12.096</v>
      </c>
      <c r="AN364" s="498">
        <f>M364*AM364*$AN$2/1000</f>
        <v>91.682680723199994</v>
      </c>
      <c r="AO364" s="496">
        <v>6.9119999999999999</v>
      </c>
      <c r="AP364" s="540">
        <f>M364*AO364*$AP$2/1000</f>
        <v>52.826162688000004</v>
      </c>
      <c r="AQ364" s="497">
        <f t="shared" ref="AQ364:AQ366" si="2958">SUM(AK364+AM364+AO364)</f>
        <v>25.919999999999998</v>
      </c>
      <c r="AR364" s="494">
        <f t="shared" ref="AR364:AR375" si="2959">SUM(AL364+AN364+AP364)</f>
        <v>195.157877472</v>
      </c>
      <c r="AS364" s="494">
        <v>6.9119999999999999</v>
      </c>
      <c r="AT364" s="498">
        <f>O364*AS364*$AT$2/1000</f>
        <v>53.495896089600009</v>
      </c>
      <c r="AU364" s="496">
        <v>3.456</v>
      </c>
      <c r="AV364" s="498">
        <f>O364*AU364*$AV$2/1000</f>
        <v>25.771666060800005</v>
      </c>
      <c r="AW364" s="496">
        <v>1.728</v>
      </c>
      <c r="AX364" s="499">
        <f>O364*AW364*$AX$2/1000</f>
        <v>12.874644403200001</v>
      </c>
      <c r="AY364" s="497">
        <f t="shared" ref="AY364:AY374" si="2960">SUM(AS364+AU364+AW364)</f>
        <v>12.096</v>
      </c>
      <c r="AZ364" s="494">
        <f>SUM(AT364+AV364+AX364)</f>
        <v>92.142206553600005</v>
      </c>
      <c r="BA364" s="494">
        <f t="shared" ref="BA364:BA374" si="2961">SUM(AQ364+AY364)</f>
        <v>38.015999999999998</v>
      </c>
      <c r="BB364" s="494">
        <f t="shared" ref="BB364:BB374" si="2962">SUM(AR364,AZ364)</f>
        <v>287.30008402559997</v>
      </c>
    </row>
    <row r="365" spans="1:54" s="344" customFormat="1" ht="12.75" customHeight="1">
      <c r="A365" s="612">
        <v>266</v>
      </c>
      <c r="B365" s="346"/>
      <c r="C365" s="346"/>
      <c r="D365" s="346" t="s">
        <v>1950</v>
      </c>
      <c r="E365" s="23" t="s">
        <v>892</v>
      </c>
      <c r="F365" s="54" t="s">
        <v>887</v>
      </c>
      <c r="G365" s="530" t="s">
        <v>1169</v>
      </c>
      <c r="H365" s="355" t="s">
        <v>378</v>
      </c>
      <c r="I365" s="554">
        <v>5.84</v>
      </c>
      <c r="J365" s="115"/>
      <c r="K365" s="554">
        <v>5.67</v>
      </c>
      <c r="L365" s="183"/>
      <c r="M365" s="554">
        <v>5.67</v>
      </c>
      <c r="N365" s="183"/>
      <c r="O365" s="554">
        <v>5.67</v>
      </c>
      <c r="P365" s="115"/>
      <c r="Q365" s="349">
        <f t="shared" si="2947"/>
        <v>37.18</v>
      </c>
      <c r="R365" s="417">
        <f t="shared" si="2948"/>
        <v>275.78046152799999</v>
      </c>
      <c r="S365" s="349">
        <v>7.48</v>
      </c>
      <c r="T365" s="349">
        <f t="shared" si="2949"/>
        <v>54.415725408</v>
      </c>
      <c r="U365" s="349">
        <v>3.08</v>
      </c>
      <c r="V365" s="350">
        <f t="shared" si="2950"/>
        <v>22.919649984000003</v>
      </c>
      <c r="W365" s="352">
        <v>5.0199999999999996</v>
      </c>
      <c r="X365" s="353">
        <f t="shared" si="2951"/>
        <v>38.212396624</v>
      </c>
      <c r="Y365" s="351">
        <f t="shared" si="2952"/>
        <v>15.58</v>
      </c>
      <c r="Z365" s="350">
        <f t="shared" si="2953"/>
        <v>115.54777201600001</v>
      </c>
      <c r="AA365" s="352">
        <v>4.32</v>
      </c>
      <c r="AB365" s="353">
        <f t="shared" ref="AB365:AB378" si="2963">K365*AA365*$AB$2/1000</f>
        <v>32.413929408000001</v>
      </c>
      <c r="AC365" s="352">
        <v>4.32</v>
      </c>
      <c r="AD365" s="353">
        <f t="shared" ref="AD365:AD378" si="2964">K365*AC365*$AD$2/1000</f>
        <v>32.506273295999996</v>
      </c>
      <c r="AE365" s="352">
        <v>4.32</v>
      </c>
      <c r="AF365" s="353">
        <f t="shared" ref="AF365:AF376" si="2965">K365*AE365*$AF$2/1000</f>
        <v>31.848353712000005</v>
      </c>
      <c r="AG365" s="351">
        <f t="shared" si="2954"/>
        <v>12.96</v>
      </c>
      <c r="AH365" s="349">
        <f t="shared" si="2955"/>
        <v>96.768556415999996</v>
      </c>
      <c r="AI365" s="349">
        <f t="shared" si="2956"/>
        <v>28.54</v>
      </c>
      <c r="AJ365" s="350">
        <f t="shared" si="2957"/>
        <v>212.31632843200001</v>
      </c>
      <c r="AK365" s="352">
        <v>2.16</v>
      </c>
      <c r="AL365" s="525">
        <f t="shared" ref="AL365:AL376" si="2966">M365*AK365*$AL$2/1000</f>
        <v>15.662086776000001</v>
      </c>
      <c r="AM365" s="354"/>
      <c r="AN365" s="350">
        <f t="shared" ref="AN365:AN376" si="2967">M365*AM365*$AN$2/1000</f>
        <v>0</v>
      </c>
      <c r="AO365" s="352"/>
      <c r="AP365" s="353">
        <f t="shared" ref="AP365:AP376" si="2968">M365*AO365*$AP$2/1000</f>
        <v>0</v>
      </c>
      <c r="AQ365" s="351">
        <f t="shared" si="2958"/>
        <v>2.16</v>
      </c>
      <c r="AR365" s="349">
        <f t="shared" si="2959"/>
        <v>15.662086776000001</v>
      </c>
      <c r="AS365" s="349"/>
      <c r="AT365" s="350">
        <f t="shared" ref="AT365:AT376" si="2969">O365*AS365*$AT$2/1000</f>
        <v>0</v>
      </c>
      <c r="AU365" s="352">
        <v>4.32</v>
      </c>
      <c r="AV365" s="350">
        <f t="shared" ref="AV365:AV374" si="2970">O365*AU365*$AV$2/1000</f>
        <v>31.877257104000005</v>
      </c>
      <c r="AW365" s="352">
        <v>2.16</v>
      </c>
      <c r="AX365" s="353">
        <f t="shared" ref="AX365:AX376" si="2971">O365*AW365*$AX$2/1000</f>
        <v>15.924789216000001</v>
      </c>
      <c r="AY365" s="351">
        <f t="shared" si="2960"/>
        <v>6.48</v>
      </c>
      <c r="AZ365" s="349">
        <f t="shared" ref="AZ365:AZ378" si="2972">SUM(AT365+AV365+AX365)</f>
        <v>47.802046320000002</v>
      </c>
      <c r="BA365" s="349">
        <f t="shared" si="2961"/>
        <v>8.64</v>
      </c>
      <c r="BB365" s="349">
        <f t="shared" si="2962"/>
        <v>63.464133096000005</v>
      </c>
    </row>
    <row r="366" spans="1:54" s="344" customFormat="1" ht="12.75" customHeight="1">
      <c r="A366" s="612">
        <v>267</v>
      </c>
      <c r="B366" s="346"/>
      <c r="C366" s="346"/>
      <c r="D366" s="346" t="s">
        <v>1950</v>
      </c>
      <c r="E366" s="23" t="s">
        <v>2126</v>
      </c>
      <c r="F366" s="54" t="s">
        <v>875</v>
      </c>
      <c r="G366" s="530" t="s">
        <v>1169</v>
      </c>
      <c r="H366" s="355" t="s">
        <v>378</v>
      </c>
      <c r="I366" s="554">
        <v>5.79</v>
      </c>
      <c r="J366" s="115"/>
      <c r="K366" s="554">
        <v>5.68</v>
      </c>
      <c r="L366" s="183"/>
      <c r="M366" s="554">
        <v>5.68</v>
      </c>
      <c r="N366" s="183"/>
      <c r="O366" s="554">
        <v>5.68</v>
      </c>
      <c r="P366" s="115"/>
      <c r="Q366" s="349">
        <f t="shared" si="2947"/>
        <v>402.91199999999998</v>
      </c>
      <c r="R366" s="417">
        <f t="shared" si="2948"/>
        <v>3001.0419254976</v>
      </c>
      <c r="S366" s="349"/>
      <c r="T366" s="349">
        <f t="shared" si="2949"/>
        <v>0</v>
      </c>
      <c r="U366" s="349">
        <v>39.36</v>
      </c>
      <c r="V366" s="350">
        <f t="shared" si="2950"/>
        <v>290.38760236800005</v>
      </c>
      <c r="W366" s="352">
        <v>52.8</v>
      </c>
      <c r="X366" s="353">
        <f t="shared" si="2951"/>
        <v>398.47419215999997</v>
      </c>
      <c r="Y366" s="351">
        <f t="shared" si="2952"/>
        <v>92.16</v>
      </c>
      <c r="Z366" s="350">
        <f t="shared" si="2953"/>
        <v>688.86179452800002</v>
      </c>
      <c r="AA366" s="352">
        <v>45.792000000000002</v>
      </c>
      <c r="AB366" s="353">
        <f t="shared" si="2963"/>
        <v>344.19362641920003</v>
      </c>
      <c r="AC366" s="352">
        <v>23.04</v>
      </c>
      <c r="AD366" s="353">
        <f t="shared" si="2964"/>
        <v>173.67255244799998</v>
      </c>
      <c r="AE366" s="352">
        <v>52.991999999999997</v>
      </c>
      <c r="AF366" s="353">
        <f t="shared" si="2965"/>
        <v>391.36215674879998</v>
      </c>
      <c r="AG366" s="351">
        <f t="shared" si="2954"/>
        <v>121.82399999999998</v>
      </c>
      <c r="AH366" s="349">
        <f t="shared" si="2955"/>
        <v>909.22833561599998</v>
      </c>
      <c r="AI366" s="349">
        <f t="shared" si="2956"/>
        <v>213.98399999999998</v>
      </c>
      <c r="AJ366" s="350">
        <f t="shared" si="2957"/>
        <v>1598.0901301439999</v>
      </c>
      <c r="AK366" s="352">
        <v>52.991999999999997</v>
      </c>
      <c r="AL366" s="525">
        <f t="shared" si="2966"/>
        <v>384.92087316479996</v>
      </c>
      <c r="AM366" s="354">
        <v>57.6</v>
      </c>
      <c r="AN366" s="350">
        <f t="shared" si="2967"/>
        <v>432.77455871999996</v>
      </c>
      <c r="AO366" s="352">
        <v>4.6079999999999997</v>
      </c>
      <c r="AP366" s="353">
        <f t="shared" si="2968"/>
        <v>34.910134271999993</v>
      </c>
      <c r="AQ366" s="351">
        <f t="shared" si="2958"/>
        <v>115.2</v>
      </c>
      <c r="AR366" s="349">
        <f t="shared" si="2959"/>
        <v>852.60556615680002</v>
      </c>
      <c r="AS366" s="349">
        <v>19.68</v>
      </c>
      <c r="AT366" s="350">
        <f t="shared" si="2969"/>
        <v>150.98560550400001</v>
      </c>
      <c r="AU366" s="352">
        <v>28.704000000000001</v>
      </c>
      <c r="AV366" s="350">
        <f t="shared" si="2970"/>
        <v>212.18022059519998</v>
      </c>
      <c r="AW366" s="352">
        <f>6.912+18.432</f>
        <v>25.343999999999998</v>
      </c>
      <c r="AX366" s="353">
        <f t="shared" si="2971"/>
        <v>187.18040309759996</v>
      </c>
      <c r="AY366" s="351">
        <f t="shared" si="2960"/>
        <v>73.727999999999994</v>
      </c>
      <c r="AZ366" s="349">
        <f t="shared" si="2972"/>
        <v>550.34622919679998</v>
      </c>
      <c r="BA366" s="349">
        <f t="shared" si="2961"/>
        <v>188.928</v>
      </c>
      <c r="BB366" s="349">
        <f t="shared" si="2962"/>
        <v>1402.9517953536001</v>
      </c>
    </row>
    <row r="367" spans="1:54" s="344" customFormat="1" ht="12.75" customHeight="1">
      <c r="A367" s="612">
        <v>268</v>
      </c>
      <c r="B367" s="346"/>
      <c r="C367" s="346"/>
      <c r="D367" s="346" t="s">
        <v>1950</v>
      </c>
      <c r="E367" s="23" t="s">
        <v>893</v>
      </c>
      <c r="F367" s="54" t="s">
        <v>888</v>
      </c>
      <c r="G367" s="530" t="s">
        <v>1169</v>
      </c>
      <c r="H367" s="355" t="s">
        <v>378</v>
      </c>
      <c r="I367" s="554">
        <v>5.75</v>
      </c>
      <c r="J367" s="115"/>
      <c r="K367" s="554">
        <v>5.58</v>
      </c>
      <c r="L367" s="183"/>
      <c r="M367" s="554">
        <v>5.58</v>
      </c>
      <c r="N367" s="183"/>
      <c r="O367" s="554">
        <v>5.58</v>
      </c>
      <c r="P367" s="115"/>
      <c r="Q367" s="349">
        <f t="shared" si="2947"/>
        <v>3.839</v>
      </c>
      <c r="R367" s="417">
        <f t="shared" ref="R367:R372" si="2973">SUM(AJ367+BB367)</f>
        <v>28.502962687799997</v>
      </c>
      <c r="S367" s="349"/>
      <c r="T367" s="349">
        <f t="shared" si="2949"/>
        <v>0</v>
      </c>
      <c r="U367" s="349">
        <v>0.95899999999999996</v>
      </c>
      <c r="V367" s="350">
        <f t="shared" si="2950"/>
        <v>7.0263676349999997</v>
      </c>
      <c r="W367" s="352"/>
      <c r="X367" s="353">
        <f t="shared" si="2951"/>
        <v>0</v>
      </c>
      <c r="Y367" s="351">
        <f>SUM(S367+U367+W367)</f>
        <v>0.95899999999999996</v>
      </c>
      <c r="Z367" s="350">
        <f t="shared" si="2953"/>
        <v>7.0263676349999997</v>
      </c>
      <c r="AA367" s="352"/>
      <c r="AB367" s="353">
        <f t="shared" si="2963"/>
        <v>0</v>
      </c>
      <c r="AC367" s="352">
        <v>0.86399999999999999</v>
      </c>
      <c r="AD367" s="353">
        <f t="shared" si="2964"/>
        <v>6.3980601407999993</v>
      </c>
      <c r="AE367" s="352"/>
      <c r="AF367" s="353">
        <f t="shared" si="2965"/>
        <v>0</v>
      </c>
      <c r="AG367" s="351">
        <f t="shared" ref="AG367:AG368" si="2974">SUM(AA367+AC367+AE367)</f>
        <v>0.86399999999999999</v>
      </c>
      <c r="AH367" s="349">
        <f t="shared" si="2955"/>
        <v>6.3980601407999993</v>
      </c>
      <c r="AI367" s="349">
        <f t="shared" ref="AI367:AI372" si="2975">SUM(Y367+AG367)</f>
        <v>1.823</v>
      </c>
      <c r="AJ367" s="350">
        <f t="shared" ref="AJ367:AJ372" si="2976">SUM(Z367,AH367)</f>
        <v>13.424427775799998</v>
      </c>
      <c r="AK367" s="352">
        <v>0.192</v>
      </c>
      <c r="AL367" s="525">
        <f t="shared" si="2966"/>
        <v>1.3700873088000001</v>
      </c>
      <c r="AM367" s="354">
        <v>0.192</v>
      </c>
      <c r="AN367" s="350">
        <f t="shared" si="2967"/>
        <v>1.4171842943999999</v>
      </c>
      <c r="AO367" s="352">
        <v>9.6000000000000002E-2</v>
      </c>
      <c r="AP367" s="353">
        <f t="shared" si="2968"/>
        <v>0.71448998400000008</v>
      </c>
      <c r="AQ367" s="351">
        <f t="shared" ref="AQ367:AQ371" si="2977">SUM(AK367+AM367+AO367)</f>
        <v>0.48</v>
      </c>
      <c r="AR367" s="349">
        <f t="shared" si="2959"/>
        <v>3.5017615871999999</v>
      </c>
      <c r="AS367" s="349">
        <v>1.536</v>
      </c>
      <c r="AT367" s="350">
        <f t="shared" si="2969"/>
        <v>11.5767733248</v>
      </c>
      <c r="AU367" s="352"/>
      <c r="AV367" s="350">
        <f t="shared" si="2970"/>
        <v>0</v>
      </c>
      <c r="AW367" s="352"/>
      <c r="AX367" s="353">
        <f t="shared" si="2971"/>
        <v>0</v>
      </c>
      <c r="AY367" s="351">
        <f t="shared" ref="AY367:AY371" si="2978">SUM(AS367+AU367+AW367)</f>
        <v>1.536</v>
      </c>
      <c r="AZ367" s="349">
        <f t="shared" si="2972"/>
        <v>11.5767733248</v>
      </c>
      <c r="BA367" s="349">
        <f t="shared" ref="BA367:BA372" si="2979">SUM(AQ367+AY367)</f>
        <v>2.016</v>
      </c>
      <c r="BB367" s="349">
        <f t="shared" ref="BB367:BB372" si="2980">SUM(AR367,AZ367)</f>
        <v>15.078534911999999</v>
      </c>
    </row>
    <row r="368" spans="1:54" s="344" customFormat="1" ht="12.75" customHeight="1">
      <c r="A368" s="612">
        <v>269</v>
      </c>
      <c r="B368" s="346"/>
      <c r="C368" s="346"/>
      <c r="D368" s="346" t="s">
        <v>1950</v>
      </c>
      <c r="E368" s="23" t="s">
        <v>910</v>
      </c>
      <c r="F368" s="54" t="s">
        <v>911</v>
      </c>
      <c r="G368" s="530" t="s">
        <v>1169</v>
      </c>
      <c r="H368" s="355" t="s">
        <v>378</v>
      </c>
      <c r="I368" s="554">
        <v>5.75</v>
      </c>
      <c r="J368" s="115"/>
      <c r="K368" s="554">
        <v>5.58</v>
      </c>
      <c r="L368" s="183"/>
      <c r="M368" s="554">
        <v>5.58</v>
      </c>
      <c r="N368" s="183"/>
      <c r="O368" s="554">
        <v>5.58</v>
      </c>
      <c r="P368" s="115"/>
      <c r="Q368" s="349">
        <f t="shared" ref="Q368:Q372" si="2981">SUM(AI368+BA368)</f>
        <v>25.343999999999998</v>
      </c>
      <c r="R368" s="417">
        <f t="shared" si="2973"/>
        <v>184.70893501439997</v>
      </c>
      <c r="S368" s="349"/>
      <c r="T368" s="349">
        <f>I368*S368*$T$2/1000</f>
        <v>0</v>
      </c>
      <c r="U368" s="349"/>
      <c r="V368" s="350">
        <f t="shared" ref="V368:V371" si="2982">I368*U368*$V$2/1000</f>
        <v>0</v>
      </c>
      <c r="W368" s="352"/>
      <c r="X368" s="353">
        <f t="shared" ref="X368:X371" si="2983">I368*W368*$X$2/1000</f>
        <v>0</v>
      </c>
      <c r="Y368" s="351">
        <f>SUM(S368+U368+W368)</f>
        <v>0</v>
      </c>
      <c r="Z368" s="350">
        <f t="shared" ref="Z368:Z371" si="2984">SUM(T368+V368+X368)</f>
        <v>0</v>
      </c>
      <c r="AA368" s="352"/>
      <c r="AB368" s="353">
        <f t="shared" si="2963"/>
        <v>0</v>
      </c>
      <c r="AC368" s="352">
        <v>9.2159999999999993</v>
      </c>
      <c r="AD368" s="353">
        <f t="shared" si="2964"/>
        <v>68.245974835199988</v>
      </c>
      <c r="AE368" s="352">
        <v>11.52</v>
      </c>
      <c r="AF368" s="353">
        <f t="shared" si="2965"/>
        <v>83.580864767999998</v>
      </c>
      <c r="AG368" s="351">
        <f t="shared" si="2974"/>
        <v>20.735999999999997</v>
      </c>
      <c r="AH368" s="349">
        <f t="shared" ref="AH368:AH371" si="2985">SUM(AB368+AD368+AF368)</f>
        <v>151.82683960319997</v>
      </c>
      <c r="AI368" s="349">
        <f t="shared" si="2975"/>
        <v>20.735999999999997</v>
      </c>
      <c r="AJ368" s="350">
        <f t="shared" si="2976"/>
        <v>151.82683960319997</v>
      </c>
      <c r="AK368" s="352">
        <v>4.6079999999999997</v>
      </c>
      <c r="AL368" s="525">
        <f t="shared" si="2966"/>
        <v>32.882095411199998</v>
      </c>
      <c r="AM368" s="354"/>
      <c r="AN368" s="350">
        <f>M368*AM368*$AN$2/1000</f>
        <v>0</v>
      </c>
      <c r="AO368" s="352"/>
      <c r="AP368" s="353">
        <f t="shared" si="2968"/>
        <v>0</v>
      </c>
      <c r="AQ368" s="351">
        <f t="shared" si="2977"/>
        <v>4.6079999999999997</v>
      </c>
      <c r="AR368" s="349">
        <f t="shared" ref="AR368:AR371" si="2986">SUM(AL368+AN368+AP368)</f>
        <v>32.882095411199998</v>
      </c>
      <c r="AS368" s="349"/>
      <c r="AT368" s="350">
        <f t="shared" si="2969"/>
        <v>0</v>
      </c>
      <c r="AU368" s="352"/>
      <c r="AV368" s="350">
        <f t="shared" si="2970"/>
        <v>0</v>
      </c>
      <c r="AW368" s="352"/>
      <c r="AX368" s="353">
        <f>O368*AW368*$AX$2/1000</f>
        <v>0</v>
      </c>
      <c r="AY368" s="351">
        <f t="shared" si="2978"/>
        <v>0</v>
      </c>
      <c r="AZ368" s="349">
        <f t="shared" ref="AZ368:AZ371" si="2987">SUM(AT368+AV368+AX368)</f>
        <v>0</v>
      </c>
      <c r="BA368" s="349">
        <f t="shared" si="2979"/>
        <v>4.6079999999999997</v>
      </c>
      <c r="BB368" s="349">
        <f t="shared" si="2980"/>
        <v>32.882095411199998</v>
      </c>
    </row>
    <row r="369" spans="1:54" s="344" customFormat="1" ht="12.75" customHeight="1">
      <c r="A369" s="612">
        <v>270</v>
      </c>
      <c r="B369" s="346"/>
      <c r="C369" s="346"/>
      <c r="D369" s="346" t="s">
        <v>1950</v>
      </c>
      <c r="E369" s="23" t="s">
        <v>951</v>
      </c>
      <c r="F369" s="54" t="s">
        <v>949</v>
      </c>
      <c r="G369" s="530" t="s">
        <v>1169</v>
      </c>
      <c r="H369" s="355" t="s">
        <v>378</v>
      </c>
      <c r="I369" s="554">
        <v>5.84</v>
      </c>
      <c r="J369" s="115"/>
      <c r="K369" s="554">
        <v>5.67</v>
      </c>
      <c r="L369" s="183"/>
      <c r="M369" s="554">
        <v>5.67</v>
      </c>
      <c r="N369" s="183"/>
      <c r="O369" s="554">
        <v>5.67</v>
      </c>
      <c r="P369" s="115"/>
      <c r="Q369" s="349">
        <f t="shared" si="2981"/>
        <v>4.992</v>
      </c>
      <c r="R369" s="417">
        <f t="shared" si="2973"/>
        <v>37.054237622400002</v>
      </c>
      <c r="S369" s="349">
        <v>0.48</v>
      </c>
      <c r="T369" s="349">
        <f t="shared" ref="T369" si="2988">I369*S369*$T$2/1000</f>
        <v>3.491918208</v>
      </c>
      <c r="U369" s="349"/>
      <c r="V369" s="350">
        <f t="shared" si="2982"/>
        <v>0</v>
      </c>
      <c r="W369" s="352"/>
      <c r="X369" s="353">
        <f t="shared" si="2983"/>
        <v>0</v>
      </c>
      <c r="Y369" s="351">
        <f>SUM(S369+U369+W369)</f>
        <v>0.48</v>
      </c>
      <c r="Z369" s="350">
        <f t="shared" si="2984"/>
        <v>3.491918208</v>
      </c>
      <c r="AA369" s="352">
        <v>0.48</v>
      </c>
      <c r="AB369" s="353">
        <f t="shared" ref="AB369:AB371" si="2989">K369*AA369*$AB$2/1000</f>
        <v>3.6015477119999999</v>
      </c>
      <c r="AC369" s="352">
        <v>0.48</v>
      </c>
      <c r="AD369" s="353">
        <f t="shared" ref="AD369:AD371" si="2990">K369*AC369*$AD$2/1000</f>
        <v>3.6118081439999998</v>
      </c>
      <c r="AE369" s="352">
        <v>1.248</v>
      </c>
      <c r="AF369" s="353">
        <f t="shared" si="2965"/>
        <v>9.2006355167999985</v>
      </c>
      <c r="AG369" s="351">
        <f>SUM(AA369+AC369+AE369)</f>
        <v>2.2080000000000002</v>
      </c>
      <c r="AH369" s="349">
        <f t="shared" si="2985"/>
        <v>16.413991372799998</v>
      </c>
      <c r="AI369" s="349">
        <f t="shared" si="2975"/>
        <v>2.6880000000000002</v>
      </c>
      <c r="AJ369" s="350">
        <f t="shared" si="2976"/>
        <v>19.9059095808</v>
      </c>
      <c r="AK369" s="352"/>
      <c r="AL369" s="525">
        <f t="shared" si="2966"/>
        <v>0</v>
      </c>
      <c r="AM369" s="354">
        <v>0.38400000000000001</v>
      </c>
      <c r="AN369" s="350">
        <f>M369*AM369*$AN$2/1000</f>
        <v>2.8800842112000002</v>
      </c>
      <c r="AO369" s="352"/>
      <c r="AP369" s="353">
        <f t="shared" si="2968"/>
        <v>0</v>
      </c>
      <c r="AQ369" s="351">
        <f t="shared" si="2977"/>
        <v>0.38400000000000001</v>
      </c>
      <c r="AR369" s="349">
        <f t="shared" si="2986"/>
        <v>2.8800842112000002</v>
      </c>
      <c r="AS369" s="349">
        <v>0.38400000000000001</v>
      </c>
      <c r="AT369" s="350">
        <f t="shared" si="2969"/>
        <v>2.9408738688000002</v>
      </c>
      <c r="AU369" s="352">
        <v>0.48</v>
      </c>
      <c r="AV369" s="350">
        <f t="shared" si="2970"/>
        <v>3.5419174560000002</v>
      </c>
      <c r="AW369" s="352">
        <v>1.056</v>
      </c>
      <c r="AX369" s="353">
        <f t="shared" si="2971"/>
        <v>7.7854525056000004</v>
      </c>
      <c r="AY369" s="351">
        <f t="shared" si="2978"/>
        <v>1.92</v>
      </c>
      <c r="AZ369" s="349">
        <f t="shared" si="2987"/>
        <v>14.268243830400001</v>
      </c>
      <c r="BA369" s="349">
        <f t="shared" si="2979"/>
        <v>2.3039999999999998</v>
      </c>
      <c r="BB369" s="349">
        <f t="shared" si="2980"/>
        <v>17.148328041600003</v>
      </c>
    </row>
    <row r="370" spans="1:54" s="344" customFormat="1" ht="12.75" customHeight="1">
      <c r="A370" s="612">
        <v>271</v>
      </c>
      <c r="B370" s="346"/>
      <c r="C370" s="346"/>
      <c r="D370" s="346" t="s">
        <v>1950</v>
      </c>
      <c r="E370" s="529" t="s">
        <v>977</v>
      </c>
      <c r="F370" s="530" t="s">
        <v>976</v>
      </c>
      <c r="G370" s="530" t="s">
        <v>1169</v>
      </c>
      <c r="H370" s="355" t="s">
        <v>378</v>
      </c>
      <c r="I370" s="554">
        <v>5.75</v>
      </c>
      <c r="J370" s="115"/>
      <c r="K370" s="554">
        <v>5.75</v>
      </c>
      <c r="L370" s="183"/>
      <c r="M370" s="554">
        <v>5.75</v>
      </c>
      <c r="N370" s="183"/>
      <c r="O370" s="554">
        <v>5.75</v>
      </c>
      <c r="P370" s="115"/>
      <c r="Q370" s="349">
        <f t="shared" ref="Q370" si="2991">SUM(AI370+BA370)</f>
        <v>0</v>
      </c>
      <c r="R370" s="417">
        <f t="shared" ref="R370" si="2992">SUM(AJ370+BB370)</f>
        <v>0</v>
      </c>
      <c r="S370" s="349"/>
      <c r="T370" s="349">
        <f t="shared" ref="T370" si="2993">I370*S370*$T$2/1000</f>
        <v>0</v>
      </c>
      <c r="U370" s="349"/>
      <c r="V370" s="350">
        <f t="shared" ref="V370" si="2994">I370*U370*$V$2/1000</f>
        <v>0</v>
      </c>
      <c r="W370" s="352"/>
      <c r="X370" s="353">
        <f t="shared" ref="X370" si="2995">I370*W370*$X$2/1000</f>
        <v>0</v>
      </c>
      <c r="Y370" s="351">
        <f t="shared" ref="Y370" si="2996">SUM(S370+U370+W370)</f>
        <v>0</v>
      </c>
      <c r="Z370" s="350">
        <f t="shared" ref="Z370" si="2997">SUM(T370+V370+X370)</f>
        <v>0</v>
      </c>
      <c r="AA370" s="352"/>
      <c r="AB370" s="353">
        <f t="shared" ref="AB370" si="2998">K370*AA370*$AB$2/1000</f>
        <v>0</v>
      </c>
      <c r="AC370" s="352"/>
      <c r="AD370" s="353">
        <f t="shared" ref="AD370" si="2999">K370*AC370*$AD$2/1000</f>
        <v>0</v>
      </c>
      <c r="AE370" s="352"/>
      <c r="AF370" s="353">
        <f t="shared" ref="AF370" si="3000">K370*AE370*$AF$2/1000</f>
        <v>0</v>
      </c>
      <c r="AG370" s="351">
        <f t="shared" ref="AG370" si="3001">SUM(AA370+AC370+AE370)</f>
        <v>0</v>
      </c>
      <c r="AH370" s="349">
        <f t="shared" ref="AH370" si="3002">SUM(AB370+AD370+AF370)</f>
        <v>0</v>
      </c>
      <c r="AI370" s="349">
        <f t="shared" ref="AI370" si="3003">SUM(Y370+AG370)</f>
        <v>0</v>
      </c>
      <c r="AJ370" s="350">
        <f t="shared" ref="AJ370" si="3004">SUM(Z370,AH370)</f>
        <v>0</v>
      </c>
      <c r="AK370" s="352"/>
      <c r="AL370" s="525">
        <f t="shared" ref="AL370" si="3005">M370*AK370*$AL$2/1000</f>
        <v>0</v>
      </c>
      <c r="AM370" s="354"/>
      <c r="AN370" s="350">
        <f>M370*AM370*$AN$2/1000</f>
        <v>0</v>
      </c>
      <c r="AO370" s="352"/>
      <c r="AP370" s="353">
        <f t="shared" si="2968"/>
        <v>0</v>
      </c>
      <c r="AQ370" s="351">
        <f>SUM(AK370+AM370+AO370)</f>
        <v>0</v>
      </c>
      <c r="AR370" s="349">
        <f>SUM(AL370+AN370+AP370)</f>
        <v>0</v>
      </c>
      <c r="AS370" s="349"/>
      <c r="AT370" s="350">
        <f t="shared" si="2969"/>
        <v>0</v>
      </c>
      <c r="AU370" s="352"/>
      <c r="AV370" s="350">
        <f t="shared" si="2970"/>
        <v>0</v>
      </c>
      <c r="AW370" s="352"/>
      <c r="AX370" s="353">
        <f t="shared" si="2971"/>
        <v>0</v>
      </c>
      <c r="AY370" s="351">
        <f t="shared" ref="AY370" si="3006">SUM(AS370+AU370+AW370)</f>
        <v>0</v>
      </c>
      <c r="AZ370" s="349">
        <f>SUM(AT370+AV370+AX370)</f>
        <v>0</v>
      </c>
      <c r="BA370" s="349">
        <f t="shared" ref="BA370" si="3007">SUM(AQ370+AY370)</f>
        <v>0</v>
      </c>
      <c r="BB370" s="349">
        <f t="shared" ref="BB370" si="3008">SUM(AR370,AZ370)</f>
        <v>0</v>
      </c>
    </row>
    <row r="371" spans="1:54" s="344" customFormat="1" ht="12.75" customHeight="1">
      <c r="A371" s="612">
        <v>272</v>
      </c>
      <c r="B371" s="346"/>
      <c r="C371" s="346"/>
      <c r="D371" s="346" t="s">
        <v>1950</v>
      </c>
      <c r="E371" s="23" t="s">
        <v>952</v>
      </c>
      <c r="F371" s="54" t="s">
        <v>950</v>
      </c>
      <c r="G371" s="530" t="s">
        <v>1169</v>
      </c>
      <c r="H371" s="355" t="s">
        <v>378</v>
      </c>
      <c r="I371" s="554">
        <v>5.89</v>
      </c>
      <c r="J371" s="115"/>
      <c r="K371" s="554">
        <v>6.17</v>
      </c>
      <c r="L371" s="183"/>
      <c r="M371" s="554">
        <v>6.17</v>
      </c>
      <c r="N371" s="183"/>
      <c r="O371" s="554">
        <v>6.17</v>
      </c>
      <c r="P371" s="115"/>
      <c r="Q371" s="349">
        <f t="shared" si="2981"/>
        <v>5.5430000000000001</v>
      </c>
      <c r="R371" s="417">
        <f t="shared" si="2973"/>
        <v>43.438534044099995</v>
      </c>
      <c r="S371" s="349">
        <v>0.60799999999999998</v>
      </c>
      <c r="T371" s="349">
        <f>I371*S371*$T$2/1000</f>
        <v>4.4609653728000005</v>
      </c>
      <c r="U371" s="349">
        <v>1.92</v>
      </c>
      <c r="V371" s="350">
        <f t="shared" si="2982"/>
        <v>14.409899136</v>
      </c>
      <c r="W371" s="352"/>
      <c r="X371" s="353">
        <f t="shared" si="2983"/>
        <v>0</v>
      </c>
      <c r="Y371" s="351">
        <f>SUM(S371+U371+W371)</f>
        <v>2.528</v>
      </c>
      <c r="Z371" s="350">
        <f t="shared" si="2984"/>
        <v>18.8708645088</v>
      </c>
      <c r="AA371" s="352">
        <v>1.008</v>
      </c>
      <c r="AB371" s="353">
        <f t="shared" si="2989"/>
        <v>8.2302034751999997</v>
      </c>
      <c r="AC371" s="352">
        <v>0.27200000000000002</v>
      </c>
      <c r="AD371" s="353">
        <f t="shared" si="2990"/>
        <v>2.2271755216</v>
      </c>
      <c r="AE371" s="352">
        <v>0.36</v>
      </c>
      <c r="AF371" s="353">
        <f t="shared" si="2965"/>
        <v>2.888070876</v>
      </c>
      <c r="AG371" s="351">
        <f>SUM(AA371+AC371+AE371)</f>
        <v>1.6400000000000001</v>
      </c>
      <c r="AH371" s="349">
        <f t="shared" si="2985"/>
        <v>13.3454498728</v>
      </c>
      <c r="AI371" s="349">
        <f t="shared" si="2975"/>
        <v>4.1680000000000001</v>
      </c>
      <c r="AJ371" s="350">
        <f t="shared" si="2976"/>
        <v>32.2163143816</v>
      </c>
      <c r="AK371" s="352"/>
      <c r="AL371" s="525">
        <f t="shared" si="2966"/>
        <v>0</v>
      </c>
      <c r="AM371" s="354">
        <v>1.375</v>
      </c>
      <c r="AN371" s="350">
        <f t="shared" si="2967"/>
        <v>11.222219662499999</v>
      </c>
      <c r="AO371" s="352"/>
      <c r="AP371" s="353">
        <f t="shared" si="2968"/>
        <v>0</v>
      </c>
      <c r="AQ371" s="351">
        <f t="shared" si="2977"/>
        <v>1.375</v>
      </c>
      <c r="AR371" s="349">
        <f t="shared" si="2986"/>
        <v>11.222219662499999</v>
      </c>
      <c r="AS371" s="349"/>
      <c r="AT371" s="350">
        <f t="shared" si="2969"/>
        <v>0</v>
      </c>
      <c r="AU371" s="352"/>
      <c r="AV371" s="350">
        <f t="shared" si="2970"/>
        <v>0</v>
      </c>
      <c r="AW371" s="352"/>
      <c r="AX371" s="353">
        <f t="shared" si="2971"/>
        <v>0</v>
      </c>
      <c r="AY371" s="351">
        <f t="shared" si="2978"/>
        <v>0</v>
      </c>
      <c r="AZ371" s="349">
        <f t="shared" si="2987"/>
        <v>0</v>
      </c>
      <c r="BA371" s="349">
        <f t="shared" si="2979"/>
        <v>1.375</v>
      </c>
      <c r="BB371" s="349">
        <f t="shared" si="2980"/>
        <v>11.222219662499999</v>
      </c>
    </row>
    <row r="372" spans="1:54" s="344" customFormat="1">
      <c r="B372" s="557"/>
      <c r="C372" s="557"/>
      <c r="D372" s="557" t="s">
        <v>1950</v>
      </c>
      <c r="E372" s="553" t="s">
        <v>1848</v>
      </c>
      <c r="F372" s="24" t="s">
        <v>1849</v>
      </c>
      <c r="G372" s="24" t="s">
        <v>1850</v>
      </c>
      <c r="H372" s="355" t="s">
        <v>378</v>
      </c>
      <c r="I372" s="554">
        <v>6.95</v>
      </c>
      <c r="J372" s="115"/>
      <c r="K372" s="554">
        <v>6.95</v>
      </c>
      <c r="L372" s="183"/>
      <c r="M372" s="554">
        <v>6.95</v>
      </c>
      <c r="N372" s="183"/>
      <c r="O372" s="554">
        <v>6.95</v>
      </c>
      <c r="P372" s="115"/>
      <c r="Q372" s="349">
        <f t="shared" si="2981"/>
        <v>0</v>
      </c>
      <c r="R372" s="417">
        <f t="shared" si="2973"/>
        <v>0</v>
      </c>
      <c r="S372" s="349"/>
      <c r="T372" s="349">
        <f>I372*S372*$T$2/1000</f>
        <v>0</v>
      </c>
      <c r="U372" s="349"/>
      <c r="V372" s="350">
        <f>I372*U372*$V$2/1000</f>
        <v>0</v>
      </c>
      <c r="W372" s="352"/>
      <c r="X372" s="353">
        <f>I372*W372*$X$2/1000</f>
        <v>0</v>
      </c>
      <c r="Y372" s="351">
        <f t="shared" ref="Y372" si="3009">SUM(S372+U372+W372)</f>
        <v>0</v>
      </c>
      <c r="Z372" s="350">
        <f t="shared" ref="Z372" si="3010">SUM(T372+V372+X372)</f>
        <v>0</v>
      </c>
      <c r="AA372" s="352"/>
      <c r="AB372" s="353">
        <f>K372*AA372*$AB$2/1000</f>
        <v>0</v>
      </c>
      <c r="AC372" s="352"/>
      <c r="AD372" s="350">
        <f>K372*AC372*$AD$2/1000</f>
        <v>0</v>
      </c>
      <c r="AE372" s="352"/>
      <c r="AF372" s="353">
        <f t="shared" si="2965"/>
        <v>0</v>
      </c>
      <c r="AG372" s="351">
        <f t="shared" ref="AG372" si="3011">SUM(AA372+AC372+AE372)</f>
        <v>0</v>
      </c>
      <c r="AH372" s="349">
        <f t="shared" ref="AH372" si="3012">SUM(AB372+AD372+AF372)</f>
        <v>0</v>
      </c>
      <c r="AI372" s="349">
        <f t="shared" si="2975"/>
        <v>0</v>
      </c>
      <c r="AJ372" s="350">
        <f t="shared" si="2976"/>
        <v>0</v>
      </c>
      <c r="AK372" s="352"/>
      <c r="AL372" s="350">
        <f t="shared" si="2966"/>
        <v>0</v>
      </c>
      <c r="AM372" s="354"/>
      <c r="AN372" s="350">
        <f t="shared" si="2967"/>
        <v>0</v>
      </c>
      <c r="AO372" s="352"/>
      <c r="AP372" s="353">
        <f t="shared" si="2968"/>
        <v>0</v>
      </c>
      <c r="AQ372" s="351">
        <f>SUM(AK372+AM372+AO372)</f>
        <v>0</v>
      </c>
      <c r="AR372" s="349">
        <f t="shared" ref="AR372" si="3013">SUM(AL372+AN372+AP372)</f>
        <v>0</v>
      </c>
      <c r="AS372" s="349"/>
      <c r="AT372" s="350">
        <f t="shared" si="2969"/>
        <v>0</v>
      </c>
      <c r="AU372" s="352"/>
      <c r="AV372" s="350">
        <f t="shared" si="2970"/>
        <v>0</v>
      </c>
      <c r="AW372" s="352"/>
      <c r="AX372" s="353">
        <f t="shared" si="2971"/>
        <v>0</v>
      </c>
      <c r="AY372" s="351">
        <f t="shared" ref="AY372" si="3014">SUM(AS372+AU372+AW372)</f>
        <v>0</v>
      </c>
      <c r="AZ372" s="349">
        <f>SUM(AT372+AV372+AX372)</f>
        <v>0</v>
      </c>
      <c r="BA372" s="349">
        <f t="shared" si="2979"/>
        <v>0</v>
      </c>
      <c r="BB372" s="349">
        <f t="shared" si="2980"/>
        <v>0</v>
      </c>
    </row>
    <row r="373" spans="1:54" s="344" customFormat="1">
      <c r="B373" s="557"/>
      <c r="C373" s="557"/>
      <c r="D373" s="557" t="s">
        <v>1950</v>
      </c>
      <c r="E373" s="553" t="s">
        <v>2219</v>
      </c>
      <c r="F373" s="24" t="s">
        <v>2218</v>
      </c>
      <c r="G373" s="24" t="s">
        <v>1166</v>
      </c>
      <c r="H373" s="355" t="s">
        <v>378</v>
      </c>
      <c r="I373" s="554">
        <v>6.05</v>
      </c>
      <c r="J373" s="115"/>
      <c r="K373" s="554">
        <v>6.05</v>
      </c>
      <c r="L373" s="183"/>
      <c r="M373" s="554">
        <v>6.05</v>
      </c>
      <c r="N373" s="183"/>
      <c r="O373" s="554">
        <v>6.05</v>
      </c>
      <c r="P373" s="115"/>
      <c r="Q373" s="349">
        <f t="shared" ref="Q373" si="3015">SUM(AI373+BA373)</f>
        <v>3.16</v>
      </c>
      <c r="R373" s="417">
        <f t="shared" ref="R373" si="3016">SUM(AJ373+BB373)</f>
        <v>25.03852758</v>
      </c>
      <c r="S373" s="349"/>
      <c r="T373" s="349">
        <f>I373*S373*$T$2/1000</f>
        <v>0</v>
      </c>
      <c r="U373" s="349">
        <v>0.1</v>
      </c>
      <c r="V373" s="350">
        <f>I373*U373*$V$2/1000</f>
        <v>0.77090309999999995</v>
      </c>
      <c r="W373" s="352"/>
      <c r="X373" s="353">
        <f>I373*W373*$X$2/1000</f>
        <v>0</v>
      </c>
      <c r="Y373" s="351">
        <f t="shared" ref="Y373" si="3017">SUM(S373+U373+W373)</f>
        <v>0.1</v>
      </c>
      <c r="Z373" s="350">
        <f t="shared" ref="Z373" si="3018">SUM(T373+V373+X373)</f>
        <v>0.77090309999999995</v>
      </c>
      <c r="AA373" s="352"/>
      <c r="AB373" s="353">
        <f>K373*AA373*$AB$2/1000</f>
        <v>0</v>
      </c>
      <c r="AC373" s="352"/>
      <c r="AD373" s="350">
        <f>K373*AC373*$AD$2/1000</f>
        <v>0</v>
      </c>
      <c r="AE373" s="352"/>
      <c r="AF373" s="353">
        <f t="shared" ref="AF373" si="3019">K373*AE373*$AF$2/1000</f>
        <v>0</v>
      </c>
      <c r="AG373" s="351">
        <f t="shared" ref="AG373" si="3020">SUM(AA373+AC373+AE373)</f>
        <v>0</v>
      </c>
      <c r="AH373" s="349">
        <f t="shared" ref="AH373" si="3021">SUM(AB373+AD373+AF373)</f>
        <v>0</v>
      </c>
      <c r="AI373" s="349">
        <f t="shared" ref="AI373" si="3022">SUM(Y373+AG373)</f>
        <v>0.1</v>
      </c>
      <c r="AJ373" s="350">
        <f t="shared" ref="AJ373" si="3023">SUM(Z373,AH373)</f>
        <v>0.77090309999999995</v>
      </c>
      <c r="AK373" s="352"/>
      <c r="AL373" s="350">
        <f t="shared" ref="AL373" si="3024">M373*AK373*$AL$2/1000</f>
        <v>0</v>
      </c>
      <c r="AM373" s="354">
        <v>1.35</v>
      </c>
      <c r="AN373" s="350">
        <f t="shared" ref="AN373" si="3025">M373*AM373*$AN$2/1000</f>
        <v>10.803887325</v>
      </c>
      <c r="AO373" s="352"/>
      <c r="AP373" s="353">
        <f t="shared" ref="AP373" si="3026">M373*AO373*$AP$2/1000</f>
        <v>0</v>
      </c>
      <c r="AQ373" s="351">
        <f>SUM(AK373+AM373+AO373)</f>
        <v>1.35</v>
      </c>
      <c r="AR373" s="349">
        <f t="shared" ref="AR373" si="3027">SUM(AL373+AN373+AP373)</f>
        <v>10.803887325</v>
      </c>
      <c r="AS373" s="349"/>
      <c r="AT373" s="350">
        <f t="shared" ref="AT373" si="3028">O373*AS373*$AT$2/1000</f>
        <v>0</v>
      </c>
      <c r="AU373" s="352">
        <v>1.71</v>
      </c>
      <c r="AV373" s="350">
        <f t="shared" ref="AV373" si="3029">O373*AU373*$AV$2/1000</f>
        <v>13.463737155</v>
      </c>
      <c r="AW373" s="352"/>
      <c r="AX373" s="353">
        <f t="shared" ref="AX373" si="3030">O373*AW373*$AX$2/1000</f>
        <v>0</v>
      </c>
      <c r="AY373" s="351">
        <f t="shared" ref="AY373" si="3031">SUM(AS373+AU373+AW373)</f>
        <v>1.71</v>
      </c>
      <c r="AZ373" s="349">
        <f>SUM(AT373+AV373+AX373)</f>
        <v>13.463737155</v>
      </c>
      <c r="BA373" s="349">
        <f t="shared" ref="BA373" si="3032">SUM(AQ373+AY373)</f>
        <v>3.06</v>
      </c>
      <c r="BB373" s="349">
        <f t="shared" ref="BB373" si="3033">SUM(AR373,AZ373)</f>
        <v>24.267624480000002</v>
      </c>
    </row>
    <row r="374" spans="1:54" s="344" customFormat="1" ht="12.75" customHeight="1">
      <c r="A374" s="612">
        <v>273</v>
      </c>
      <c r="B374" s="346"/>
      <c r="C374" s="346"/>
      <c r="D374" s="346" t="s">
        <v>1950</v>
      </c>
      <c r="E374" s="23" t="s">
        <v>894</v>
      </c>
      <c r="F374" s="54" t="s">
        <v>889</v>
      </c>
      <c r="G374" s="530" t="s">
        <v>1169</v>
      </c>
      <c r="H374" s="355" t="s">
        <v>378</v>
      </c>
      <c r="I374" s="554">
        <v>3.89</v>
      </c>
      <c r="J374" s="115"/>
      <c r="K374" s="554">
        <v>3.89</v>
      </c>
      <c r="L374" s="183"/>
      <c r="M374" s="554">
        <v>3.89</v>
      </c>
      <c r="N374" s="183"/>
      <c r="O374" s="554">
        <v>3.89</v>
      </c>
      <c r="P374" s="115"/>
      <c r="Q374" s="349">
        <f t="shared" si="2947"/>
        <v>0</v>
      </c>
      <c r="R374" s="417">
        <f t="shared" si="2948"/>
        <v>0</v>
      </c>
      <c r="S374" s="349"/>
      <c r="T374" s="349">
        <f t="shared" si="2949"/>
        <v>0</v>
      </c>
      <c r="U374" s="349"/>
      <c r="V374" s="350">
        <f t="shared" si="2950"/>
        <v>0</v>
      </c>
      <c r="W374" s="352"/>
      <c r="X374" s="353">
        <f t="shared" si="2951"/>
        <v>0</v>
      </c>
      <c r="Y374" s="351">
        <f>SUM(S374+U374+W374)</f>
        <v>0</v>
      </c>
      <c r="Z374" s="350">
        <f t="shared" si="2953"/>
        <v>0</v>
      </c>
      <c r="AA374" s="352"/>
      <c r="AB374" s="353">
        <f t="shared" si="2963"/>
        <v>0</v>
      </c>
      <c r="AC374" s="352"/>
      <c r="AD374" s="353">
        <f t="shared" si="2964"/>
        <v>0</v>
      </c>
      <c r="AE374" s="352"/>
      <c r="AF374" s="353">
        <f t="shared" si="2965"/>
        <v>0</v>
      </c>
      <c r="AG374" s="351">
        <f>SUM(AA374+AC374+AE374)</f>
        <v>0</v>
      </c>
      <c r="AH374" s="349">
        <f t="shared" si="2955"/>
        <v>0</v>
      </c>
      <c r="AI374" s="349">
        <f t="shared" si="2956"/>
        <v>0</v>
      </c>
      <c r="AJ374" s="350">
        <f t="shared" si="2957"/>
        <v>0</v>
      </c>
      <c r="AK374" s="352"/>
      <c r="AL374" s="525">
        <f t="shared" si="2966"/>
        <v>0</v>
      </c>
      <c r="AM374" s="354"/>
      <c r="AN374" s="350">
        <f t="shared" si="2967"/>
        <v>0</v>
      </c>
      <c r="AO374" s="352"/>
      <c r="AP374" s="353">
        <f t="shared" si="2968"/>
        <v>0</v>
      </c>
      <c r="AQ374" s="351">
        <f>SUM(AK374+AM374+AO374)</f>
        <v>0</v>
      </c>
      <c r="AR374" s="349">
        <f t="shared" si="2959"/>
        <v>0</v>
      </c>
      <c r="AS374" s="349"/>
      <c r="AT374" s="350">
        <f t="shared" si="2969"/>
        <v>0</v>
      </c>
      <c r="AU374" s="352"/>
      <c r="AV374" s="350">
        <f t="shared" si="2970"/>
        <v>0</v>
      </c>
      <c r="AW374" s="352"/>
      <c r="AX374" s="353">
        <f t="shared" si="2971"/>
        <v>0</v>
      </c>
      <c r="AY374" s="351">
        <f t="shared" si="2960"/>
        <v>0</v>
      </c>
      <c r="AZ374" s="349">
        <f t="shared" si="2972"/>
        <v>0</v>
      </c>
      <c r="BA374" s="349">
        <f t="shared" si="2961"/>
        <v>0</v>
      </c>
      <c r="BB374" s="349">
        <f t="shared" si="2962"/>
        <v>0</v>
      </c>
    </row>
    <row r="375" spans="1:54" ht="12.75" customHeight="1">
      <c r="A375" s="612">
        <v>274</v>
      </c>
      <c r="B375" s="26"/>
      <c r="C375" s="346"/>
      <c r="D375" s="346" t="s">
        <v>1950</v>
      </c>
      <c r="E375" s="23" t="s">
        <v>895</v>
      </c>
      <c r="F375" s="54" t="s">
        <v>890</v>
      </c>
      <c r="G375" s="530" t="s">
        <v>1169</v>
      </c>
      <c r="H375" s="355" t="s">
        <v>378</v>
      </c>
      <c r="I375" s="554">
        <v>8.6</v>
      </c>
      <c r="J375" s="115"/>
      <c r="K375" s="554">
        <v>8.6</v>
      </c>
      <c r="L375" s="183"/>
      <c r="M375" s="554">
        <v>8.6</v>
      </c>
      <c r="N375" s="183"/>
      <c r="O375" s="554">
        <v>8.6</v>
      </c>
      <c r="P375" s="115"/>
      <c r="Q375" s="349">
        <f t="shared" si="2947"/>
        <v>0</v>
      </c>
      <c r="R375" s="417">
        <f t="shared" si="2470"/>
        <v>0</v>
      </c>
      <c r="S375" s="349"/>
      <c r="T375" s="349">
        <f t="shared" si="2949"/>
        <v>0</v>
      </c>
      <c r="U375" s="349"/>
      <c r="V375" s="350">
        <f t="shared" si="2950"/>
        <v>0</v>
      </c>
      <c r="W375" s="352"/>
      <c r="X375" s="353">
        <f t="shared" si="2951"/>
        <v>0</v>
      </c>
      <c r="Y375" s="351">
        <f t="shared" ref="Y375:Y396" si="3034">SUM(S375+U375+W375)</f>
        <v>0</v>
      </c>
      <c r="Z375" s="350">
        <f t="shared" si="2953"/>
        <v>0</v>
      </c>
      <c r="AA375" s="352"/>
      <c r="AB375" s="353">
        <f t="shared" si="2963"/>
        <v>0</v>
      </c>
      <c r="AC375" s="352"/>
      <c r="AD375" s="353">
        <f t="shared" si="2964"/>
        <v>0</v>
      </c>
      <c r="AE375" s="352"/>
      <c r="AF375" s="248">
        <f t="shared" si="2965"/>
        <v>0</v>
      </c>
      <c r="AG375" s="351">
        <f t="shared" ref="AG375:AG396" si="3035">SUM(AA375+AC375+AE375)</f>
        <v>0</v>
      </c>
      <c r="AH375" s="349">
        <f t="shared" si="2955"/>
        <v>0</v>
      </c>
      <c r="AI375" s="349">
        <f t="shared" ref="AI375:AI396" si="3036">SUM(Y375+AG375)</f>
        <v>0</v>
      </c>
      <c r="AJ375" s="350">
        <f t="shared" ref="AJ375:AJ396" si="3037">SUM(Z375,AH375)</f>
        <v>0</v>
      </c>
      <c r="AK375" s="352"/>
      <c r="AL375" s="525">
        <f t="shared" si="2966"/>
        <v>0</v>
      </c>
      <c r="AM375" s="354"/>
      <c r="AN375" s="350">
        <f t="shared" si="2967"/>
        <v>0</v>
      </c>
      <c r="AO375" s="352"/>
      <c r="AP375" s="353">
        <f t="shared" si="2968"/>
        <v>0</v>
      </c>
      <c r="AQ375" s="351">
        <f t="shared" ref="AQ375:AQ396" si="3038">SUM(AK375+AM375+AO375)</f>
        <v>0</v>
      </c>
      <c r="AR375" s="349">
        <f t="shared" si="2959"/>
        <v>0</v>
      </c>
      <c r="AS375" s="349"/>
      <c r="AT375" s="350">
        <f t="shared" si="2969"/>
        <v>0</v>
      </c>
      <c r="AU375" s="352"/>
      <c r="AV375" s="350">
        <f>O375*AU375*$AV$2/1000</f>
        <v>0</v>
      </c>
      <c r="AW375" s="352"/>
      <c r="AX375" s="353">
        <f t="shared" si="2971"/>
        <v>0</v>
      </c>
      <c r="AY375" s="351">
        <f t="shared" ref="AY375" si="3039">SUM(AS375+AU375+AW375)</f>
        <v>0</v>
      </c>
      <c r="AZ375" s="349">
        <f t="shared" si="2972"/>
        <v>0</v>
      </c>
      <c r="BA375" s="349">
        <f t="shared" ref="BA375:BA396" si="3040">SUM(AQ375+AY375)</f>
        <v>0</v>
      </c>
      <c r="BB375" s="349">
        <f t="shared" ref="BB375:BB396" si="3041">SUM(AR375,AZ375)</f>
        <v>0</v>
      </c>
    </row>
    <row r="376" spans="1:54" s="344" customFormat="1" ht="12.75" customHeight="1">
      <c r="A376" s="612">
        <v>275</v>
      </c>
      <c r="B376" s="557"/>
      <c r="C376" s="557"/>
      <c r="D376" s="557" t="s">
        <v>1950</v>
      </c>
      <c r="E376" s="553" t="s">
        <v>2229</v>
      </c>
      <c r="F376" s="530" t="s">
        <v>1101</v>
      </c>
      <c r="G376" s="530" t="s">
        <v>1166</v>
      </c>
      <c r="H376" s="355" t="s">
        <v>378</v>
      </c>
      <c r="I376" s="554">
        <v>4.8099999999999996</v>
      </c>
      <c r="J376" s="115"/>
      <c r="K376" s="554">
        <v>4.67</v>
      </c>
      <c r="L376" s="183"/>
      <c r="M376" s="554">
        <v>4.67</v>
      </c>
      <c r="N376" s="183"/>
      <c r="O376" s="554">
        <v>4.67</v>
      </c>
      <c r="P376" s="115"/>
      <c r="Q376" s="349">
        <f>SUM(AI376+BA376)</f>
        <v>42.480000000000004</v>
      </c>
      <c r="R376" s="575">
        <f t="shared" ref="R376:R377" si="3042">SUM(AJ376+BB376)</f>
        <v>261.39882160799999</v>
      </c>
      <c r="S376" s="349">
        <v>4.32</v>
      </c>
      <c r="T376" s="349">
        <f t="shared" ref="T376:T377" si="3043">I376*S376*$T$2/1000</f>
        <v>25.884441647999999</v>
      </c>
      <c r="U376" s="349">
        <v>5.76</v>
      </c>
      <c r="V376" s="350">
        <f t="shared" ref="V376:V377" si="3044">I376*U376*$V$2/1000</f>
        <v>35.303029631999998</v>
      </c>
      <c r="W376" s="352">
        <v>10.08</v>
      </c>
      <c r="X376" s="353">
        <f t="shared" ref="X376:X377" si="3045">I376*W376*$X$2/1000</f>
        <v>63.196542864000001</v>
      </c>
      <c r="Y376" s="351">
        <f>SUM(S376+U376+W376)</f>
        <v>20.16</v>
      </c>
      <c r="Z376" s="350">
        <f t="shared" ref="Z376:Z377" si="3046">SUM(T376+V376+X376)</f>
        <v>124.38401414399999</v>
      </c>
      <c r="AA376" s="352"/>
      <c r="AB376" s="353">
        <f t="shared" ref="AB376:AB377" si="3047">K376*AA376*$AB$2/1000</f>
        <v>0</v>
      </c>
      <c r="AC376" s="352">
        <v>8.64</v>
      </c>
      <c r="AD376" s="353">
        <f t="shared" ref="AD376:AD377" si="3048">K376*AC376*$AD$2/1000</f>
        <v>53.546488992</v>
      </c>
      <c r="AE376" s="352"/>
      <c r="AF376" s="353">
        <f t="shared" si="2965"/>
        <v>0</v>
      </c>
      <c r="AG376" s="351">
        <f t="shared" ref="AG376:AG392" si="3049">SUM(AA376+AC376+AE376)</f>
        <v>8.64</v>
      </c>
      <c r="AH376" s="349">
        <f t="shared" ref="AH376:AH377" si="3050">SUM(AB376+AD376+AF376)</f>
        <v>53.546488992</v>
      </c>
      <c r="AI376" s="349">
        <f t="shared" ref="AI376:AI377" si="3051">SUM(Y376+AG376)</f>
        <v>28.8</v>
      </c>
      <c r="AJ376" s="350">
        <f t="shared" ref="AJ376:AJ377" si="3052">SUM(Z376,AH376)</f>
        <v>177.930503136</v>
      </c>
      <c r="AK376" s="352">
        <v>2.88</v>
      </c>
      <c r="AL376" s="525">
        <f t="shared" si="2966"/>
        <v>17.199751967999998</v>
      </c>
      <c r="AM376" s="354"/>
      <c r="AN376" s="350">
        <f t="shared" si="2967"/>
        <v>0</v>
      </c>
      <c r="AO376" s="352">
        <v>4.32</v>
      </c>
      <c r="AP376" s="353">
        <f t="shared" si="2968"/>
        <v>26.908614720000003</v>
      </c>
      <c r="AQ376" s="351">
        <f t="shared" ref="AQ376:AQ377" si="3053">SUM(AK376+AM376+AO376)</f>
        <v>7.2</v>
      </c>
      <c r="AR376" s="349">
        <f t="shared" ref="AR376:AR377" si="3054">SUM(AL376+AN376+AP376)</f>
        <v>44.108366688000004</v>
      </c>
      <c r="AS376" s="349"/>
      <c r="AT376" s="350">
        <f t="shared" si="2969"/>
        <v>0</v>
      </c>
      <c r="AU376" s="352">
        <v>2.16</v>
      </c>
      <c r="AV376" s="350">
        <f t="shared" ref="AV376" si="3055">O376*AU376*$AV$2/1000</f>
        <v>13.127582952000003</v>
      </c>
      <c r="AW376" s="352">
        <v>4.32</v>
      </c>
      <c r="AX376" s="353">
        <f t="shared" si="2971"/>
        <v>26.232368832000002</v>
      </c>
      <c r="AY376" s="351">
        <f t="shared" ref="AY376:AY377" si="3056">SUM(AS376+AU376+AW376)</f>
        <v>6.48</v>
      </c>
      <c r="AZ376" s="349">
        <f>SUM(AT376+AV376+AX376)</f>
        <v>39.359951784000003</v>
      </c>
      <c r="BA376" s="349">
        <f t="shared" ref="BA376:BA377" si="3057">SUM(AQ376+AY376)</f>
        <v>13.68</v>
      </c>
      <c r="BB376" s="349">
        <f t="shared" ref="BB376:BB377" si="3058">SUM(AR376,AZ376)</f>
        <v>83.468318472000007</v>
      </c>
    </row>
    <row r="377" spans="1:54" s="344" customFormat="1" ht="12.75" customHeight="1">
      <c r="A377" s="612">
        <v>274</v>
      </c>
      <c r="B377" s="557"/>
      <c r="C377" s="557"/>
      <c r="D377" s="557" t="s">
        <v>1950</v>
      </c>
      <c r="E377" s="553" t="s">
        <v>2189</v>
      </c>
      <c r="F377" s="530" t="s">
        <v>2190</v>
      </c>
      <c r="G377" s="530" t="s">
        <v>1169</v>
      </c>
      <c r="H377" s="355" t="s">
        <v>378</v>
      </c>
      <c r="I377" s="554">
        <v>6.6</v>
      </c>
      <c r="J377" s="115"/>
      <c r="K377" s="554">
        <v>6.6</v>
      </c>
      <c r="L377" s="183"/>
      <c r="M377" s="554">
        <v>6.6</v>
      </c>
      <c r="N377" s="183"/>
      <c r="O377" s="554">
        <v>6.6</v>
      </c>
      <c r="P377" s="115"/>
      <c r="Q377" s="349">
        <f t="shared" ref="Q377" si="3059">SUM(AI377+BA377)</f>
        <v>0.14399999999999999</v>
      </c>
      <c r="R377" s="417">
        <f t="shared" si="3042"/>
        <v>1.2361425119999998</v>
      </c>
      <c r="S377" s="349"/>
      <c r="T377" s="349">
        <f t="shared" si="3043"/>
        <v>0</v>
      </c>
      <c r="U377" s="349">
        <v>7.1999999999999995E-2</v>
      </c>
      <c r="V377" s="350">
        <f t="shared" si="3044"/>
        <v>0.60550934399999989</v>
      </c>
      <c r="W377" s="352"/>
      <c r="X377" s="353">
        <f t="shared" si="3045"/>
        <v>0</v>
      </c>
      <c r="Y377" s="351">
        <f t="shared" ref="Y377" si="3060">SUM(S377+U377+W377)</f>
        <v>7.1999999999999995E-2</v>
      </c>
      <c r="Z377" s="350">
        <f t="shared" si="3046"/>
        <v>0.60550934399999989</v>
      </c>
      <c r="AA377" s="352"/>
      <c r="AB377" s="353">
        <f t="shared" si="3047"/>
        <v>0</v>
      </c>
      <c r="AC377" s="352">
        <v>7.1999999999999995E-2</v>
      </c>
      <c r="AD377" s="353">
        <f t="shared" si="3048"/>
        <v>0.63063316799999991</v>
      </c>
      <c r="AE377" s="352"/>
      <c r="AF377" s="248">
        <f t="shared" ref="AF377" si="3061">K377*AE377*$AF$2/1000</f>
        <v>0</v>
      </c>
      <c r="AG377" s="351">
        <f t="shared" ref="AG377" si="3062">SUM(AA377+AC377+AE377)</f>
        <v>7.1999999999999995E-2</v>
      </c>
      <c r="AH377" s="349">
        <f t="shared" si="3050"/>
        <v>0.63063316799999991</v>
      </c>
      <c r="AI377" s="349">
        <f t="shared" si="3051"/>
        <v>0.14399999999999999</v>
      </c>
      <c r="AJ377" s="350">
        <f t="shared" si="3052"/>
        <v>1.2361425119999998</v>
      </c>
      <c r="AK377" s="352"/>
      <c r="AL377" s="525">
        <f t="shared" ref="AL377" si="3063">M377*AK377*$AL$2/1000</f>
        <v>0</v>
      </c>
      <c r="AM377" s="354"/>
      <c r="AN377" s="350">
        <f t="shared" ref="AN377" si="3064">M377*AM377*$AN$2/1000</f>
        <v>0</v>
      </c>
      <c r="AO377" s="352"/>
      <c r="AP377" s="353">
        <f t="shared" ref="AP377" si="3065">M377*AO377*$AP$2/1000</f>
        <v>0</v>
      </c>
      <c r="AQ377" s="351">
        <f t="shared" si="3053"/>
        <v>0</v>
      </c>
      <c r="AR377" s="349">
        <f t="shared" si="3054"/>
        <v>0</v>
      </c>
      <c r="AS377" s="349"/>
      <c r="AT377" s="350">
        <f t="shared" ref="AT377" si="3066">O377*AS377*$AT$2/1000</f>
        <v>0</v>
      </c>
      <c r="AU377" s="352"/>
      <c r="AV377" s="350">
        <f>O377*AU377*$AV$2/1000</f>
        <v>0</v>
      </c>
      <c r="AW377" s="352"/>
      <c r="AX377" s="353">
        <f>O377*AW377*$AX$2/1000</f>
        <v>0</v>
      </c>
      <c r="AY377" s="351">
        <f t="shared" si="3056"/>
        <v>0</v>
      </c>
      <c r="AZ377" s="349">
        <f t="shared" ref="AZ377" si="3067">SUM(AT377+AV377+AX377)</f>
        <v>0</v>
      </c>
      <c r="BA377" s="349">
        <f t="shared" si="3057"/>
        <v>0</v>
      </c>
      <c r="BB377" s="349">
        <f t="shared" si="3058"/>
        <v>0</v>
      </c>
    </row>
    <row r="378" spans="1:54" s="344" customFormat="1" ht="12.75" customHeight="1">
      <c r="A378" s="612">
        <v>276</v>
      </c>
      <c r="B378" s="557"/>
      <c r="C378" s="557"/>
      <c r="D378" s="557" t="s">
        <v>1950</v>
      </c>
      <c r="E378" s="553" t="s">
        <v>942</v>
      </c>
      <c r="F378" s="530" t="s">
        <v>1102</v>
      </c>
      <c r="G378" s="530" t="s">
        <v>1165</v>
      </c>
      <c r="H378" s="355" t="s">
        <v>378</v>
      </c>
      <c r="I378" s="554">
        <v>4.8099999999999996</v>
      </c>
      <c r="J378" s="115"/>
      <c r="K378" s="554">
        <v>4.41</v>
      </c>
      <c r="L378" s="183"/>
      <c r="M378" s="554">
        <v>4.41</v>
      </c>
      <c r="N378" s="183"/>
      <c r="O378" s="554">
        <v>4.41</v>
      </c>
      <c r="P378" s="115"/>
      <c r="Q378" s="349">
        <f t="shared" ref="Q378" si="3068">SUM(AI378+BA378)</f>
        <v>16.560000000000002</v>
      </c>
      <c r="R378" s="575">
        <f t="shared" si="2470"/>
        <v>96.484072103999992</v>
      </c>
      <c r="S378" s="349"/>
      <c r="T378" s="349">
        <f t="shared" si="2949"/>
        <v>0</v>
      </c>
      <c r="U378" s="349"/>
      <c r="V378" s="350">
        <f t="shared" si="2950"/>
        <v>0</v>
      </c>
      <c r="W378" s="352"/>
      <c r="X378" s="353">
        <f t="shared" si="2951"/>
        <v>0</v>
      </c>
      <c r="Y378" s="351">
        <f t="shared" ref="Y378:Y392" si="3069">SUM(S378+U378+W378)</f>
        <v>0</v>
      </c>
      <c r="Z378" s="350">
        <f t="shared" si="2953"/>
        <v>0</v>
      </c>
      <c r="AA378" s="352"/>
      <c r="AB378" s="353">
        <f t="shared" si="2963"/>
        <v>0</v>
      </c>
      <c r="AC378" s="352">
        <v>2.88</v>
      </c>
      <c r="AD378" s="353">
        <f t="shared" si="2964"/>
        <v>16.855104671999996</v>
      </c>
      <c r="AE378" s="352">
        <v>2.88</v>
      </c>
      <c r="AF378" s="353">
        <f t="shared" ref="AF378:AF395" si="3070">K378*AE378*$AF$2/1000</f>
        <v>16.513961183999999</v>
      </c>
      <c r="AG378" s="351">
        <f t="shared" si="3049"/>
        <v>5.76</v>
      </c>
      <c r="AH378" s="349">
        <f t="shared" si="2955"/>
        <v>33.369065855999992</v>
      </c>
      <c r="AI378" s="349">
        <f t="shared" si="3036"/>
        <v>5.76</v>
      </c>
      <c r="AJ378" s="350">
        <f t="shared" si="3037"/>
        <v>33.369065855999992</v>
      </c>
      <c r="AK378" s="352">
        <v>2.16</v>
      </c>
      <c r="AL378" s="525">
        <f t="shared" ref="AL378:AL395" si="3071">M378*AK378*$AL$2/1000</f>
        <v>12.181623047999999</v>
      </c>
      <c r="AM378" s="354">
        <v>4.32</v>
      </c>
      <c r="AN378" s="350">
        <f t="shared" ref="AN378:AN394" si="3072">M378*AM378*$AN$2/1000</f>
        <v>25.200736848000002</v>
      </c>
      <c r="AO378" s="352"/>
      <c r="AP378" s="353">
        <f t="shared" ref="AP378:AP395" si="3073">M378*AO378*$AP$2/1000</f>
        <v>0</v>
      </c>
      <c r="AQ378" s="351">
        <f t="shared" si="3038"/>
        <v>6.48</v>
      </c>
      <c r="AR378" s="349">
        <f>SUM(AL378+AN378+AP378)</f>
        <v>37.382359895999997</v>
      </c>
      <c r="AS378" s="349">
        <f>2.16+2.16</f>
        <v>4.32</v>
      </c>
      <c r="AT378" s="350">
        <f t="shared" ref="AT378:AT395" si="3074">O378*AS378*$AT$2/1000</f>
        <v>25.732646352000003</v>
      </c>
      <c r="AU378" s="352"/>
      <c r="AV378" s="350">
        <f t="shared" ref="AV378:AV393" si="3075">O378*AU378*$AV$2/1000</f>
        <v>0</v>
      </c>
      <c r="AW378" s="352"/>
      <c r="AX378" s="353">
        <f t="shared" ref="AX378:AX395" si="3076">O378*AW378*$AX$2/1000</f>
        <v>0</v>
      </c>
      <c r="AY378" s="351">
        <f t="shared" ref="AY378" si="3077">SUM(AS378+AU378+AW378)</f>
        <v>4.32</v>
      </c>
      <c r="AZ378" s="349">
        <f t="shared" si="2972"/>
        <v>25.732646352000003</v>
      </c>
      <c r="BA378" s="349">
        <f t="shared" si="3040"/>
        <v>10.8</v>
      </c>
      <c r="BB378" s="349">
        <f t="shared" si="3041"/>
        <v>63.115006248</v>
      </c>
    </row>
    <row r="379" spans="1:54" s="344" customFormat="1" ht="12.75" customHeight="1">
      <c r="A379" s="612">
        <v>277</v>
      </c>
      <c r="B379" s="557"/>
      <c r="C379" s="557"/>
      <c r="D379" s="557" t="s">
        <v>1950</v>
      </c>
      <c r="E379" s="553" t="s">
        <v>944</v>
      </c>
      <c r="F379" s="530" t="s">
        <v>1103</v>
      </c>
      <c r="G379" s="530" t="s">
        <v>1165</v>
      </c>
      <c r="H379" s="355" t="s">
        <v>378</v>
      </c>
      <c r="I379" s="554">
        <v>8.3800000000000008</v>
      </c>
      <c r="J379" s="115"/>
      <c r="K379" s="554">
        <v>8.2100000000000009</v>
      </c>
      <c r="L379" s="183"/>
      <c r="M379" s="554">
        <v>8.2100000000000009</v>
      </c>
      <c r="N379" s="183"/>
      <c r="O379" s="554">
        <v>8.2100000000000009</v>
      </c>
      <c r="P379" s="115"/>
      <c r="Q379" s="349">
        <f t="shared" ref="Q379:Q395" si="3078">SUM(AI379+BA379)</f>
        <v>23.914000000000001</v>
      </c>
      <c r="R379" s="575">
        <f t="shared" si="2470"/>
        <v>258.05234601720002</v>
      </c>
      <c r="S379" s="349">
        <v>3.6640000000000001</v>
      </c>
      <c r="T379" s="349">
        <f t="shared" ref="T379:T395" si="3079">I379*S379*$T$2/1000</f>
        <v>38.248064380800002</v>
      </c>
      <c r="U379" s="349">
        <v>1.008</v>
      </c>
      <c r="V379" s="350">
        <f t="shared" ref="V379:V395" si="3080">I379*U379*$V$2/1000</f>
        <v>10.763387308800002</v>
      </c>
      <c r="W379" s="352">
        <v>7.65</v>
      </c>
      <c r="X379" s="353">
        <f t="shared" ref="X379:X392" si="3081">I379*W379*$X$2/1000</f>
        <v>83.558987010000024</v>
      </c>
      <c r="Y379" s="351">
        <f t="shared" si="3069"/>
        <v>12.322000000000001</v>
      </c>
      <c r="Z379" s="350">
        <f t="shared" ref="Z379:Z395" si="3082">SUM(T379+V379+X379)</f>
        <v>132.57043869960003</v>
      </c>
      <c r="AA379" s="352">
        <v>1.728</v>
      </c>
      <c r="AB379" s="353">
        <f t="shared" ref="AB379:AB395" si="3083">K379*AA379*$AB$2/1000</f>
        <v>18.773782041600004</v>
      </c>
      <c r="AC379" s="352">
        <v>3.456</v>
      </c>
      <c r="AD379" s="353">
        <f t="shared" ref="AD379:AD395" si="3084">K379*AC379*$AD$2/1000</f>
        <v>37.6545331584</v>
      </c>
      <c r="AE379" s="352">
        <v>1.224</v>
      </c>
      <c r="AF379" s="353">
        <f t="shared" si="3070"/>
        <v>13.066063279200002</v>
      </c>
      <c r="AG379" s="351">
        <f t="shared" si="3049"/>
        <v>6.4080000000000004</v>
      </c>
      <c r="AH379" s="349">
        <f t="shared" ref="AH379:AH395" si="3085">SUM(AB379+AD379+AF379)</f>
        <v>69.494378479200009</v>
      </c>
      <c r="AI379" s="349">
        <f t="shared" si="3036"/>
        <v>18.73</v>
      </c>
      <c r="AJ379" s="350">
        <f t="shared" si="3037"/>
        <v>202.06481717880004</v>
      </c>
      <c r="AK379" s="352">
        <v>1.728</v>
      </c>
      <c r="AL379" s="525">
        <f t="shared" si="3071"/>
        <v>18.142607750400003</v>
      </c>
      <c r="AM379" s="354"/>
      <c r="AN379" s="350">
        <f t="shared" si="3072"/>
        <v>0</v>
      </c>
      <c r="AO379" s="352">
        <v>3.456</v>
      </c>
      <c r="AP379" s="353">
        <f t="shared" si="3073"/>
        <v>37.844921088</v>
      </c>
      <c r="AQ379" s="351">
        <f>SUM(AK379+AM379+AO379)</f>
        <v>5.1840000000000002</v>
      </c>
      <c r="AR379" s="349">
        <f t="shared" ref="AR379:AR394" si="3086">SUM(AL379+AN379+AP379)</f>
        <v>55.987528838400003</v>
      </c>
      <c r="AS379" s="349"/>
      <c r="AT379" s="350">
        <f t="shared" si="3074"/>
        <v>0</v>
      </c>
      <c r="AU379" s="352"/>
      <c r="AV379" s="350">
        <f t="shared" si="3075"/>
        <v>0</v>
      </c>
      <c r="AW379" s="352"/>
      <c r="AX379" s="353">
        <f t="shared" si="3076"/>
        <v>0</v>
      </c>
      <c r="AY379" s="351">
        <f>SUM(AS379+AU379+AW379)</f>
        <v>0</v>
      </c>
      <c r="AZ379" s="349">
        <f t="shared" ref="AZ379:AZ394" si="3087">SUM(AT379+AV379+AX379)</f>
        <v>0</v>
      </c>
      <c r="BA379" s="349">
        <f t="shared" si="3040"/>
        <v>5.1840000000000002</v>
      </c>
      <c r="BB379" s="349">
        <f t="shared" si="3041"/>
        <v>55.987528838400003</v>
      </c>
    </row>
    <row r="380" spans="1:54" s="344" customFormat="1" ht="12.75" customHeight="1">
      <c r="A380" s="612">
        <v>278</v>
      </c>
      <c r="B380" s="557"/>
      <c r="C380" s="557"/>
      <c r="D380" s="557" t="s">
        <v>1950</v>
      </c>
      <c r="E380" s="553" t="s">
        <v>1149</v>
      </c>
      <c r="F380" s="530" t="s">
        <v>1148</v>
      </c>
      <c r="G380" s="530" t="s">
        <v>1165</v>
      </c>
      <c r="H380" s="355" t="s">
        <v>378</v>
      </c>
      <c r="I380" s="554">
        <v>6.45</v>
      </c>
      <c r="J380" s="115"/>
      <c r="K380" s="554">
        <v>6.41</v>
      </c>
      <c r="L380" s="183"/>
      <c r="M380" s="554">
        <v>6.43</v>
      </c>
      <c r="N380" s="183"/>
      <c r="O380" s="554">
        <v>6.43</v>
      </c>
      <c r="P380" s="115"/>
      <c r="Q380" s="349">
        <f t="shared" ref="Q380:Q390" si="3088">SUM(AI380+BA380)</f>
        <v>180.875</v>
      </c>
      <c r="R380" s="575">
        <f t="shared" ref="R380:R390" si="3089">SUM(AJ380+BB380)</f>
        <v>1516.9735698956001</v>
      </c>
      <c r="S380" s="349">
        <v>19.2</v>
      </c>
      <c r="T380" s="349">
        <f t="shared" ref="T380:T385" si="3090">I380*S380*$T$2/1000</f>
        <v>154.26624960000001</v>
      </c>
      <c r="U380" s="349">
        <v>19.600000000000001</v>
      </c>
      <c r="V380" s="350">
        <f t="shared" ref="V380:V385" si="3091">I380*U380*$V$2/1000</f>
        <v>161.08689240000001</v>
      </c>
      <c r="W380" s="352">
        <v>24.824000000000002</v>
      </c>
      <c r="X380" s="353">
        <f t="shared" ref="X380:X385" si="3092">I380*W380*$X$2/1000</f>
        <v>208.69843376400001</v>
      </c>
      <c r="Y380" s="351">
        <f t="shared" si="3069"/>
        <v>63.623999999999995</v>
      </c>
      <c r="Z380" s="350">
        <f t="shared" ref="Z380" si="3093">SUM(T380+V380+X380)</f>
        <v>524.05157576400006</v>
      </c>
      <c r="AA380" s="352">
        <v>18.457000000000001</v>
      </c>
      <c r="AB380" s="353">
        <f t="shared" ref="AB380:AB385" si="3094">K380*AA380*$AB$2/1000</f>
        <v>156.56115550839999</v>
      </c>
      <c r="AC380" s="352">
        <v>18.047999999999998</v>
      </c>
      <c r="AD380" s="353">
        <f t="shared" ref="AD380:AD385" si="3095">K380*AC380*$AD$2/1000</f>
        <v>153.52796325119999</v>
      </c>
      <c r="AE380" s="352">
        <v>11.54</v>
      </c>
      <c r="AF380" s="353">
        <f t="shared" ref="AF380:AF390" si="3096">K380*AE380*$AF$2/1000</f>
        <v>96.179833422000016</v>
      </c>
      <c r="AG380" s="351">
        <f t="shared" si="3049"/>
        <v>48.044999999999995</v>
      </c>
      <c r="AH380" s="349">
        <f t="shared" ref="AH380" si="3097">SUM(AB380+AD380+AF380)</f>
        <v>406.26895218159996</v>
      </c>
      <c r="AI380" s="349">
        <f t="shared" ref="AI380:AI390" si="3098">SUM(Y380+AG380)</f>
        <v>111.66899999999998</v>
      </c>
      <c r="AJ380" s="350">
        <f t="shared" ref="AJ380:AJ390" si="3099">SUM(Z380,AH380)</f>
        <v>930.32052794560002</v>
      </c>
      <c r="AK380" s="352">
        <v>6.9539999999999997</v>
      </c>
      <c r="AL380" s="525">
        <f t="shared" ref="AL380:AL390" si="3100">M380*AK380*$AL$2/1000</f>
        <v>57.181885962599992</v>
      </c>
      <c r="AM380" s="354">
        <v>11.534000000000001</v>
      </c>
      <c r="AN380" s="350">
        <f>M380*AM380*$AN$2/1000</f>
        <v>98.102894899799978</v>
      </c>
      <c r="AO380" s="352">
        <v>9.2260000000000009</v>
      </c>
      <c r="AP380" s="353">
        <f t="shared" ref="AP380:AP390" si="3101">M380*AO380*$AP$2/1000</f>
        <v>79.125257484000002</v>
      </c>
      <c r="AQ380" s="351">
        <f t="shared" ref="AQ380" si="3102">SUM(AK380+AM380+AO380)</f>
        <v>27.713999999999999</v>
      </c>
      <c r="AR380" s="349">
        <f t="shared" si="3086"/>
        <v>234.41003834639997</v>
      </c>
      <c r="AS380" s="349">
        <f>6.932+9.216</f>
        <v>16.148</v>
      </c>
      <c r="AT380" s="350">
        <f t="shared" ref="AT380:AT390" si="3103">O380*AS380*$AT$2/1000</f>
        <v>140.24643446439998</v>
      </c>
      <c r="AU380" s="352">
        <v>13.824</v>
      </c>
      <c r="AV380" s="350">
        <f t="shared" ref="AV380:AV390" si="3104">O380*AU380*$AV$2/1000</f>
        <v>115.6801485312</v>
      </c>
      <c r="AW380" s="352">
        <v>11.52</v>
      </c>
      <c r="AX380" s="353">
        <f t="shared" ref="AX380:AX390" si="3105">O380*AW380*$AX$2/1000</f>
        <v>96.316420608000001</v>
      </c>
      <c r="AY380" s="351">
        <f t="shared" ref="AY380:AY382" si="3106">SUM(AS380+AU380+AW380)</f>
        <v>41.492000000000004</v>
      </c>
      <c r="AZ380" s="349">
        <f t="shared" si="3087"/>
        <v>352.24300360359996</v>
      </c>
      <c r="BA380" s="349">
        <f t="shared" ref="BA380:BA390" si="3107">SUM(AQ380+AY380)</f>
        <v>69.206000000000003</v>
      </c>
      <c r="BB380" s="349">
        <f t="shared" ref="BB380:BB390" si="3108">SUM(AR380,AZ380)</f>
        <v>586.65304194999999</v>
      </c>
    </row>
    <row r="381" spans="1:54" s="344" customFormat="1" ht="12.75" customHeight="1">
      <c r="A381" s="612">
        <v>274</v>
      </c>
      <c r="B381" s="557"/>
      <c r="C381" s="557"/>
      <c r="D381" s="557" t="s">
        <v>1950</v>
      </c>
      <c r="E381" s="553" t="s">
        <v>2130</v>
      </c>
      <c r="F381" s="530" t="s">
        <v>2131</v>
      </c>
      <c r="G381" s="530" t="s">
        <v>1169</v>
      </c>
      <c r="H381" s="355" t="s">
        <v>378</v>
      </c>
      <c r="I381" s="554">
        <v>6.67</v>
      </c>
      <c r="J381" s="115"/>
      <c r="K381" s="554">
        <v>6.47</v>
      </c>
      <c r="L381" s="183"/>
      <c r="M381" s="554">
        <v>6.47</v>
      </c>
      <c r="N381" s="183"/>
      <c r="O381" s="554">
        <v>6.47</v>
      </c>
      <c r="P381" s="115"/>
      <c r="Q381" s="349">
        <f>SUM(AI381+BA381)</f>
        <v>0.50700000000000001</v>
      </c>
      <c r="R381" s="417">
        <f t="shared" si="3089"/>
        <v>4.3780783236000005</v>
      </c>
      <c r="S381" s="349"/>
      <c r="T381" s="349">
        <f t="shared" si="3090"/>
        <v>0</v>
      </c>
      <c r="U381" s="349">
        <v>1E-3</v>
      </c>
      <c r="V381" s="350">
        <f t="shared" si="3091"/>
        <v>8.499047400000001E-3</v>
      </c>
      <c r="W381" s="352">
        <v>0.28799999999999998</v>
      </c>
      <c r="X381" s="353">
        <f t="shared" si="3092"/>
        <v>2.5038368927999999</v>
      </c>
      <c r="Y381" s="351">
        <f t="shared" ref="Y381" si="3109">SUM(S381+U381+W381)</f>
        <v>0.28899999999999998</v>
      </c>
      <c r="Z381" s="350">
        <f t="shared" ref="Z381" si="3110">SUM(T381+V381+X381)</f>
        <v>2.5123359401999998</v>
      </c>
      <c r="AA381" s="352"/>
      <c r="AB381" s="353">
        <f t="shared" si="3094"/>
        <v>0</v>
      </c>
      <c r="AC381" s="352"/>
      <c r="AD381" s="353">
        <f t="shared" si="3095"/>
        <v>0</v>
      </c>
      <c r="AE381" s="352"/>
      <c r="AF381" s="248">
        <f t="shared" si="3096"/>
        <v>0</v>
      </c>
      <c r="AG381" s="351">
        <f>SUM(AA381+AC381+AE381)</f>
        <v>0</v>
      </c>
      <c r="AH381" s="349">
        <f t="shared" ref="AH381" si="3111">SUM(AB381+AD381+AF381)</f>
        <v>0</v>
      </c>
      <c r="AI381" s="349">
        <f t="shared" si="3098"/>
        <v>0.28899999999999998</v>
      </c>
      <c r="AJ381" s="350">
        <f t="shared" si="3099"/>
        <v>2.5123359401999998</v>
      </c>
      <c r="AK381" s="352"/>
      <c r="AL381" s="525">
        <f t="shared" si="3100"/>
        <v>0</v>
      </c>
      <c r="AM381" s="354">
        <v>0.218</v>
      </c>
      <c r="AN381" s="350">
        <f t="shared" ref="AN381" si="3112">M381*AM381*$AN$2/1000</f>
        <v>1.8657423834000002</v>
      </c>
      <c r="AO381" s="352"/>
      <c r="AP381" s="353">
        <f t="shared" si="3101"/>
        <v>0</v>
      </c>
      <c r="AQ381" s="351">
        <f t="shared" ref="AQ381" si="3113">SUM(AK381+AM381+AO381)</f>
        <v>0.218</v>
      </c>
      <c r="AR381" s="349">
        <f t="shared" si="3086"/>
        <v>1.8657423834000002</v>
      </c>
      <c r="AS381" s="349"/>
      <c r="AT381" s="350">
        <f t="shared" si="3103"/>
        <v>0</v>
      </c>
      <c r="AU381" s="352"/>
      <c r="AV381" s="350">
        <f>O381*AU381*$AV$2/1000</f>
        <v>0</v>
      </c>
      <c r="AW381" s="352"/>
      <c r="AX381" s="353">
        <f t="shared" si="3105"/>
        <v>0</v>
      </c>
      <c r="AY381" s="351">
        <f t="shared" si="3106"/>
        <v>0</v>
      </c>
      <c r="AZ381" s="349">
        <f t="shared" ref="AZ381" si="3114">SUM(AT381+AV381+AX381)</f>
        <v>0</v>
      </c>
      <c r="BA381" s="349">
        <f t="shared" si="3107"/>
        <v>0.218</v>
      </c>
      <c r="BB381" s="349">
        <f t="shared" si="3108"/>
        <v>1.8657423834000002</v>
      </c>
    </row>
    <row r="382" spans="1:54" s="344" customFormat="1" ht="12.75" customHeight="1">
      <c r="A382" s="612">
        <v>274</v>
      </c>
      <c r="B382" s="557"/>
      <c r="C382" s="557"/>
      <c r="D382" s="557" t="s">
        <v>1950</v>
      </c>
      <c r="E382" s="553" t="s">
        <v>2112</v>
      </c>
      <c r="F382" s="530" t="s">
        <v>2113</v>
      </c>
      <c r="G382" s="530" t="s">
        <v>1169</v>
      </c>
      <c r="H382" s="355" t="s">
        <v>378</v>
      </c>
      <c r="I382" s="554">
        <v>6.25</v>
      </c>
      <c r="J382" s="115"/>
      <c r="K382" s="554">
        <v>6.06</v>
      </c>
      <c r="L382" s="183"/>
      <c r="M382" s="554">
        <v>6.06</v>
      </c>
      <c r="N382" s="183"/>
      <c r="O382" s="554">
        <v>6.06</v>
      </c>
      <c r="P382" s="115"/>
      <c r="Q382" s="349">
        <f>SUM(AI382+BA382)</f>
        <v>0</v>
      </c>
      <c r="R382" s="417">
        <f t="shared" si="3089"/>
        <v>0</v>
      </c>
      <c r="S382" s="349"/>
      <c r="T382" s="349">
        <f t="shared" si="3090"/>
        <v>0</v>
      </c>
      <c r="U382" s="349"/>
      <c r="V382" s="350">
        <f t="shared" si="3091"/>
        <v>0</v>
      </c>
      <c r="W382" s="352"/>
      <c r="X382" s="353">
        <f t="shared" si="3092"/>
        <v>0</v>
      </c>
      <c r="Y382" s="351">
        <f t="shared" ref="Y382" si="3115">SUM(S382+U382+W382)</f>
        <v>0</v>
      </c>
      <c r="Z382" s="350">
        <f t="shared" ref="Z382" si="3116">SUM(T382+V382+X382)</f>
        <v>0</v>
      </c>
      <c r="AA382" s="352"/>
      <c r="AB382" s="353">
        <f t="shared" si="3094"/>
        <v>0</v>
      </c>
      <c r="AC382" s="352"/>
      <c r="AD382" s="353">
        <f t="shared" si="3095"/>
        <v>0</v>
      </c>
      <c r="AE382" s="352"/>
      <c r="AF382" s="248">
        <f t="shared" si="3096"/>
        <v>0</v>
      </c>
      <c r="AG382" s="351">
        <f>SUM(AA382+AC382+AE382)</f>
        <v>0</v>
      </c>
      <c r="AH382" s="349">
        <f t="shared" ref="AH382" si="3117">SUM(AB382+AD382+AF382)</f>
        <v>0</v>
      </c>
      <c r="AI382" s="349">
        <f t="shared" si="3098"/>
        <v>0</v>
      </c>
      <c r="AJ382" s="350">
        <f t="shared" si="3099"/>
        <v>0</v>
      </c>
      <c r="AK382" s="352"/>
      <c r="AL382" s="525">
        <f t="shared" si="3100"/>
        <v>0</v>
      </c>
      <c r="AM382" s="354"/>
      <c r="AN382" s="350">
        <f t="shared" ref="AN382" si="3118">M382*AM382*$AN$2/1000</f>
        <v>0</v>
      </c>
      <c r="AO382" s="352"/>
      <c r="AP382" s="353">
        <f t="shared" si="3101"/>
        <v>0</v>
      </c>
      <c r="AQ382" s="351">
        <f>SUM(AK382+AM382+AO382)</f>
        <v>0</v>
      </c>
      <c r="AR382" s="349">
        <f t="shared" si="3086"/>
        <v>0</v>
      </c>
      <c r="AS382" s="349"/>
      <c r="AT382" s="350">
        <f t="shared" si="3103"/>
        <v>0</v>
      </c>
      <c r="AU382" s="352"/>
      <c r="AV382" s="350">
        <f>O382*AU382*$AV$2/1000</f>
        <v>0</v>
      </c>
      <c r="AW382" s="352"/>
      <c r="AX382" s="353">
        <f t="shared" si="3105"/>
        <v>0</v>
      </c>
      <c r="AY382" s="351">
        <f t="shared" si="3106"/>
        <v>0</v>
      </c>
      <c r="AZ382" s="349">
        <f t="shared" ref="AZ382" si="3119">SUM(AT382+AV382+AX382)</f>
        <v>0</v>
      </c>
      <c r="BA382" s="349">
        <f t="shared" si="3107"/>
        <v>0</v>
      </c>
      <c r="BB382" s="349">
        <f t="shared" si="3108"/>
        <v>0</v>
      </c>
    </row>
    <row r="383" spans="1:54" s="344" customFormat="1" ht="12.75" customHeight="1">
      <c r="A383" s="612">
        <v>270</v>
      </c>
      <c r="B383" s="557"/>
      <c r="C383" s="557"/>
      <c r="D383" s="557" t="s">
        <v>1950</v>
      </c>
      <c r="E383" s="553" t="s">
        <v>2010</v>
      </c>
      <c r="F383" s="530" t="s">
        <v>2011</v>
      </c>
      <c r="G383" s="530" t="s">
        <v>2009</v>
      </c>
      <c r="H383" s="355" t="s">
        <v>378</v>
      </c>
      <c r="I383" s="554">
        <v>6.56</v>
      </c>
      <c r="J383" s="115"/>
      <c r="K383" s="554">
        <v>6.36</v>
      </c>
      <c r="L383" s="183"/>
      <c r="M383" s="554">
        <v>6.36</v>
      </c>
      <c r="N383" s="183"/>
      <c r="O383" s="554">
        <v>6.36</v>
      </c>
      <c r="P383" s="115"/>
      <c r="Q383" s="349">
        <f t="shared" si="3088"/>
        <v>12.815000000000001</v>
      </c>
      <c r="R383" s="417">
        <f t="shared" si="3089"/>
        <v>105.8962206528</v>
      </c>
      <c r="S383" s="349">
        <v>0.86799999999999999</v>
      </c>
      <c r="T383" s="349">
        <f t="shared" si="3090"/>
        <v>7.0930585151999992</v>
      </c>
      <c r="U383" s="349">
        <v>1.9E-2</v>
      </c>
      <c r="V383" s="350">
        <f t="shared" si="3091"/>
        <v>0.15881878079999998</v>
      </c>
      <c r="W383" s="352"/>
      <c r="X383" s="353">
        <f t="shared" si="3092"/>
        <v>0</v>
      </c>
      <c r="Y383" s="351">
        <f>SUM(S383+U383+W383)</f>
        <v>0.88700000000000001</v>
      </c>
      <c r="Z383" s="350">
        <f t="shared" ref="Z383:Z384" si="3120">SUM(T383+V383+X383)</f>
        <v>7.2518772959999991</v>
      </c>
      <c r="AA383" s="352">
        <v>0.432</v>
      </c>
      <c r="AB383" s="353">
        <f t="shared" si="3094"/>
        <v>3.6358481664000002</v>
      </c>
      <c r="AC383" s="352">
        <v>0.36</v>
      </c>
      <c r="AD383" s="353">
        <f t="shared" si="3095"/>
        <v>3.0385052639999999</v>
      </c>
      <c r="AE383" s="352">
        <v>3.4319999999999999</v>
      </c>
      <c r="AF383" s="353">
        <f t="shared" si="3096"/>
        <v>28.380796329600003</v>
      </c>
      <c r="AG383" s="351">
        <f>SUM(AA383+AC383+AE383)</f>
        <v>4.2240000000000002</v>
      </c>
      <c r="AH383" s="349">
        <f t="shared" ref="AH383:AH384" si="3121">SUM(AB383+AD383+AF383)</f>
        <v>35.055149760000006</v>
      </c>
      <c r="AI383" s="349">
        <f t="shared" si="3098"/>
        <v>5.1110000000000007</v>
      </c>
      <c r="AJ383" s="350">
        <f t="shared" si="3099"/>
        <v>42.307027056000003</v>
      </c>
      <c r="AK383" s="352">
        <f>1.728+1.08</f>
        <v>2.8079999999999998</v>
      </c>
      <c r="AL383" s="525">
        <f t="shared" si="3100"/>
        <v>22.838471510399998</v>
      </c>
      <c r="AM383" s="354">
        <v>1.728</v>
      </c>
      <c r="AN383" s="350">
        <f>M383*AM383*$AN$2/1000</f>
        <v>14.537567923200001</v>
      </c>
      <c r="AO383" s="352"/>
      <c r="AP383" s="353">
        <f t="shared" si="3101"/>
        <v>0</v>
      </c>
      <c r="AQ383" s="351">
        <f t="shared" ref="AQ383" si="3122">SUM(AK383+AM383+AO383)</f>
        <v>4.5359999999999996</v>
      </c>
      <c r="AR383" s="349">
        <f t="shared" ref="AR383:AR384" si="3123">SUM(AL383+AN383+AP383)</f>
        <v>37.376039433599999</v>
      </c>
      <c r="AS383" s="349"/>
      <c r="AT383" s="350">
        <f t="shared" si="3103"/>
        <v>0</v>
      </c>
      <c r="AU383" s="352">
        <v>2.016</v>
      </c>
      <c r="AV383" s="350">
        <f t="shared" si="3104"/>
        <v>16.686366681600003</v>
      </c>
      <c r="AW383" s="352">
        <v>1.1519999999999999</v>
      </c>
      <c r="AX383" s="353">
        <f>O383*AW383*$AX$2/1000</f>
        <v>9.5267874815999996</v>
      </c>
      <c r="AY383" s="351">
        <f>SUM(AS383+AU383+AW383)</f>
        <v>3.1680000000000001</v>
      </c>
      <c r="AZ383" s="349">
        <f>SUM(AT383+AV383+AX383)</f>
        <v>26.213154163200002</v>
      </c>
      <c r="BA383" s="349">
        <f t="shared" si="3107"/>
        <v>7.7039999999999997</v>
      </c>
      <c r="BB383" s="349">
        <f t="shared" si="3108"/>
        <v>63.589193596800001</v>
      </c>
    </row>
    <row r="384" spans="1:54" s="344" customFormat="1" ht="12.75" customHeight="1">
      <c r="A384" s="612">
        <v>274</v>
      </c>
      <c r="B384" s="557"/>
      <c r="C384" s="557"/>
      <c r="D384" s="557" t="s">
        <v>1950</v>
      </c>
      <c r="E384" s="553" t="s">
        <v>2128</v>
      </c>
      <c r="F384" s="530" t="s">
        <v>2129</v>
      </c>
      <c r="G384" s="530" t="s">
        <v>1169</v>
      </c>
      <c r="H384" s="355" t="s">
        <v>378</v>
      </c>
      <c r="I384" s="554">
        <v>6.34</v>
      </c>
      <c r="J384" s="115"/>
      <c r="K384" s="554">
        <v>6.34</v>
      </c>
      <c r="L384" s="183"/>
      <c r="M384" s="554">
        <v>6.34</v>
      </c>
      <c r="N384" s="183"/>
      <c r="O384" s="554">
        <v>6.34</v>
      </c>
      <c r="P384" s="115"/>
      <c r="Q384" s="349">
        <f>SUM(AI384+BA384)</f>
        <v>0.192</v>
      </c>
      <c r="R384" s="417">
        <f t="shared" si="3089"/>
        <v>1.5834926015999999</v>
      </c>
      <c r="S384" s="349"/>
      <c r="T384" s="349">
        <f t="shared" si="3090"/>
        <v>0</v>
      </c>
      <c r="U384" s="349"/>
      <c r="V384" s="350">
        <f t="shared" si="3091"/>
        <v>0</v>
      </c>
      <c r="W384" s="352"/>
      <c r="X384" s="353">
        <f t="shared" si="3092"/>
        <v>0</v>
      </c>
      <c r="Y384" s="351">
        <f t="shared" ref="Y384" si="3124">SUM(S384+U384+W384)</f>
        <v>0</v>
      </c>
      <c r="Z384" s="350">
        <f t="shared" si="3120"/>
        <v>0</v>
      </c>
      <c r="AA384" s="352"/>
      <c r="AB384" s="353">
        <f t="shared" si="3094"/>
        <v>0</v>
      </c>
      <c r="AC384" s="352"/>
      <c r="AD384" s="353">
        <f t="shared" si="3095"/>
        <v>0</v>
      </c>
      <c r="AE384" s="352"/>
      <c r="AF384" s="248">
        <f t="shared" si="3096"/>
        <v>0</v>
      </c>
      <c r="AG384" s="351">
        <f t="shared" ref="AG384" si="3125">SUM(AA384+AC384+AE384)</f>
        <v>0</v>
      </c>
      <c r="AH384" s="349">
        <f t="shared" si="3121"/>
        <v>0</v>
      </c>
      <c r="AI384" s="349">
        <f t="shared" si="3098"/>
        <v>0</v>
      </c>
      <c r="AJ384" s="350">
        <f t="shared" si="3099"/>
        <v>0</v>
      </c>
      <c r="AK384" s="352"/>
      <c r="AL384" s="525">
        <f t="shared" si="3100"/>
        <v>0</v>
      </c>
      <c r="AM384" s="354"/>
      <c r="AN384" s="350">
        <f t="shared" ref="AN384" si="3126">M384*AM384*$AN$2/1000</f>
        <v>0</v>
      </c>
      <c r="AO384" s="352"/>
      <c r="AP384" s="353">
        <f t="shared" si="3101"/>
        <v>0</v>
      </c>
      <c r="AQ384" s="351">
        <f t="shared" ref="AQ384" si="3127">SUM(AK384+AM384+AO384)</f>
        <v>0</v>
      </c>
      <c r="AR384" s="349">
        <f t="shared" si="3123"/>
        <v>0</v>
      </c>
      <c r="AS384" s="349"/>
      <c r="AT384" s="350">
        <f t="shared" si="3103"/>
        <v>0</v>
      </c>
      <c r="AU384" s="352">
        <v>9.6000000000000002E-2</v>
      </c>
      <c r="AV384" s="350">
        <f>O384*AU384*$AV$2/1000</f>
        <v>0.79209018239999995</v>
      </c>
      <c r="AW384" s="352">
        <v>9.6000000000000002E-2</v>
      </c>
      <c r="AX384" s="353">
        <f t="shared" ref="AX384" si="3128">O384*AW384*$AX$2/1000</f>
        <v>0.79140241919999998</v>
      </c>
      <c r="AY384" s="351">
        <f t="shared" ref="AY384" si="3129">SUM(AS384+AU384+AW384)</f>
        <v>0.192</v>
      </c>
      <c r="AZ384" s="349">
        <f t="shared" ref="AZ384" si="3130">SUM(AT384+AV384+AX384)</f>
        <v>1.5834926015999999</v>
      </c>
      <c r="BA384" s="349">
        <f t="shared" si="3107"/>
        <v>0.192</v>
      </c>
      <c r="BB384" s="349">
        <f t="shared" si="3108"/>
        <v>1.5834926015999999</v>
      </c>
    </row>
    <row r="385" spans="1:54" s="344" customFormat="1" ht="12.75" customHeight="1">
      <c r="A385" s="612">
        <v>270</v>
      </c>
      <c r="B385" s="557"/>
      <c r="C385" s="557"/>
      <c r="D385" s="557" t="s">
        <v>1950</v>
      </c>
      <c r="E385" s="553" t="s">
        <v>2007</v>
      </c>
      <c r="F385" s="530" t="s">
        <v>2008</v>
      </c>
      <c r="G385" s="530" t="s">
        <v>2009</v>
      </c>
      <c r="H385" s="355" t="s">
        <v>378</v>
      </c>
      <c r="I385" s="554">
        <v>6.34</v>
      </c>
      <c r="J385" s="115"/>
      <c r="K385" s="554">
        <v>6.15</v>
      </c>
      <c r="L385" s="183"/>
      <c r="M385" s="554">
        <v>6.15</v>
      </c>
      <c r="N385" s="183"/>
      <c r="O385" s="554">
        <v>6.15</v>
      </c>
      <c r="P385" s="115"/>
      <c r="Q385" s="349">
        <f t="shared" si="3088"/>
        <v>15.597000000000001</v>
      </c>
      <c r="R385" s="417">
        <f t="shared" si="3089"/>
        <v>125.8257356892</v>
      </c>
      <c r="S385" s="349">
        <v>0.1</v>
      </c>
      <c r="T385" s="349">
        <f t="shared" si="3090"/>
        <v>0.78976745999999998</v>
      </c>
      <c r="U385" s="349">
        <v>1.2589999999999999</v>
      </c>
      <c r="V385" s="350">
        <f t="shared" si="3091"/>
        <v>10.1709004932</v>
      </c>
      <c r="W385" s="352">
        <v>0.96</v>
      </c>
      <c r="X385" s="353">
        <f t="shared" si="3092"/>
        <v>7.9331963519999995</v>
      </c>
      <c r="Y385" s="351">
        <f>SUM(S385+U385+W385)</f>
        <v>2.319</v>
      </c>
      <c r="Z385" s="350">
        <f t="shared" ref="Z385" si="3131">SUM(T385+V385+X385)</f>
        <v>18.893864305199997</v>
      </c>
      <c r="AA385" s="352">
        <v>2.4380000000000002</v>
      </c>
      <c r="AB385" s="353">
        <f t="shared" si="3094"/>
        <v>19.841463084000004</v>
      </c>
      <c r="AC385" s="352">
        <v>2.92</v>
      </c>
      <c r="AD385" s="353">
        <f t="shared" si="3095"/>
        <v>23.831882220000001</v>
      </c>
      <c r="AE385" s="352"/>
      <c r="AF385" s="353">
        <f t="shared" si="3096"/>
        <v>0</v>
      </c>
      <c r="AG385" s="351">
        <f>SUM(AA385+AC385+AE385)</f>
        <v>5.3580000000000005</v>
      </c>
      <c r="AH385" s="349">
        <f t="shared" ref="AH385" si="3132">SUM(AB385+AD385+AF385)</f>
        <v>43.673345304000009</v>
      </c>
      <c r="AI385" s="349">
        <f t="shared" si="3098"/>
        <v>7.6770000000000005</v>
      </c>
      <c r="AJ385" s="350">
        <f t="shared" si="3099"/>
        <v>62.567209609200006</v>
      </c>
      <c r="AK385" s="352">
        <f>1.98+0.9</f>
        <v>2.88</v>
      </c>
      <c r="AL385" s="525">
        <f t="shared" si="3100"/>
        <v>22.65063696</v>
      </c>
      <c r="AM385" s="354"/>
      <c r="AN385" s="350">
        <f>M385*AM385*$AN$2/1000</f>
        <v>0</v>
      </c>
      <c r="AO385" s="352"/>
      <c r="AP385" s="353">
        <f t="shared" si="3101"/>
        <v>0</v>
      </c>
      <c r="AQ385" s="351">
        <f t="shared" ref="AQ385" si="3133">SUM(AK385+AM385+AO385)</f>
        <v>2.88</v>
      </c>
      <c r="AR385" s="349">
        <f t="shared" ref="AR385" si="3134">SUM(AL385+AN385+AP385)</f>
        <v>22.65063696</v>
      </c>
      <c r="AS385" s="349">
        <v>0.96</v>
      </c>
      <c r="AT385" s="350">
        <f t="shared" si="3103"/>
        <v>7.9745918400000004</v>
      </c>
      <c r="AU385" s="352">
        <v>0.96</v>
      </c>
      <c r="AV385" s="350">
        <f t="shared" si="3104"/>
        <v>7.6835246400000008</v>
      </c>
      <c r="AW385" s="352">
        <f>2.16+0.96</f>
        <v>3.12</v>
      </c>
      <c r="AX385" s="353">
        <f t="shared" si="3105"/>
        <v>24.949772640000003</v>
      </c>
      <c r="AY385" s="351">
        <f>SUM(AS385+AU385+AW385)</f>
        <v>5.04</v>
      </c>
      <c r="AZ385" s="349">
        <f>SUM(AT385+AV385+AX385)</f>
        <v>40.607889120000003</v>
      </c>
      <c r="BA385" s="349">
        <f t="shared" si="3107"/>
        <v>7.92</v>
      </c>
      <c r="BB385" s="349">
        <f t="shared" si="3108"/>
        <v>63.258526080000003</v>
      </c>
    </row>
    <row r="386" spans="1:54" s="344" customFormat="1">
      <c r="B386" s="557"/>
      <c r="C386" s="557"/>
      <c r="D386" s="557" t="s">
        <v>1950</v>
      </c>
      <c r="E386" s="553" t="s">
        <v>1867</v>
      </c>
      <c r="F386" s="24" t="s">
        <v>1869</v>
      </c>
      <c r="G386" s="530" t="s">
        <v>1165</v>
      </c>
      <c r="H386" s="355" t="s">
        <v>378</v>
      </c>
      <c r="I386" s="554">
        <v>6.25</v>
      </c>
      <c r="J386" s="115"/>
      <c r="K386" s="554">
        <v>6.06</v>
      </c>
      <c r="L386" s="183"/>
      <c r="M386" s="554">
        <v>6.06</v>
      </c>
      <c r="N386" s="183"/>
      <c r="O386" s="554">
        <v>6.06</v>
      </c>
      <c r="P386" s="115"/>
      <c r="Q386" s="349">
        <f t="shared" ref="Q386" si="3135">SUM(AI386+BA386)</f>
        <v>3.1</v>
      </c>
      <c r="R386" s="417">
        <f t="shared" ref="R386" si="3136">SUM(AJ386+BB386)</f>
        <v>24.915706619999998</v>
      </c>
      <c r="S386" s="349"/>
      <c r="T386" s="349">
        <f>I386*S386*$T$2/1000</f>
        <v>0</v>
      </c>
      <c r="U386" s="349">
        <v>0.18</v>
      </c>
      <c r="V386" s="350">
        <f>I386*U386*$V$2/1000</f>
        <v>1.4334974999999999</v>
      </c>
      <c r="W386" s="352"/>
      <c r="X386" s="353">
        <f>I386*W386*$X$2/1000</f>
        <v>0</v>
      </c>
      <c r="Y386" s="351">
        <f t="shared" ref="Y386" si="3137">SUM(S386+U386+W386)</f>
        <v>0.18</v>
      </c>
      <c r="Z386" s="350">
        <f t="shared" ref="Z386" si="3138">SUM(T386+V386+X386)</f>
        <v>1.4334974999999999</v>
      </c>
      <c r="AA386" s="352">
        <v>0.04</v>
      </c>
      <c r="AB386" s="353">
        <f>K386*AA386*$AB$2/1000</f>
        <v>0.32077276799999993</v>
      </c>
      <c r="AC386" s="352">
        <v>2.88</v>
      </c>
      <c r="AD386" s="350">
        <f>K386*AC386*$AD$2/1000</f>
        <v>23.161436351999996</v>
      </c>
      <c r="AE386" s="352"/>
      <c r="AF386" s="353">
        <f t="shared" ref="AF386" si="3139">K386*AE386*$AF$2/1000</f>
        <v>0</v>
      </c>
      <c r="AG386" s="351">
        <f t="shared" ref="AG386" si="3140">SUM(AA386+AC386+AE386)</f>
        <v>2.92</v>
      </c>
      <c r="AH386" s="349">
        <f t="shared" ref="AH386" si="3141">SUM(AB386+AD386+AF386)</f>
        <v>23.482209119999997</v>
      </c>
      <c r="AI386" s="349">
        <f t="shared" ref="AI386" si="3142">SUM(Y386+AG386)</f>
        <v>3.1</v>
      </c>
      <c r="AJ386" s="350">
        <f t="shared" ref="AJ386" si="3143">SUM(Z386,AH386)</f>
        <v>24.915706619999998</v>
      </c>
      <c r="AK386" s="352"/>
      <c r="AL386" s="350">
        <f t="shared" ref="AL386" si="3144">M386*AK386*$AL$2/1000</f>
        <v>0</v>
      </c>
      <c r="AM386" s="354"/>
      <c r="AN386" s="350">
        <f t="shared" ref="AN386" si="3145">M386*AM386*$AN$2/1000</f>
        <v>0</v>
      </c>
      <c r="AO386" s="352"/>
      <c r="AP386" s="353">
        <f t="shared" ref="AP386" si="3146">M386*AO386*$AP$2/1000</f>
        <v>0</v>
      </c>
      <c r="AQ386" s="351">
        <f t="shared" ref="AQ386" si="3147">SUM(AK386+AM386+AO386)</f>
        <v>0</v>
      </c>
      <c r="AR386" s="349">
        <f t="shared" ref="AR386" si="3148">SUM(AL386+AN386+AP386)</f>
        <v>0</v>
      </c>
      <c r="AS386" s="349"/>
      <c r="AT386" s="350">
        <f t="shared" ref="AT386" si="3149">O386*AS386*$AT$2/1000</f>
        <v>0</v>
      </c>
      <c r="AU386" s="352"/>
      <c r="AV386" s="350">
        <f t="shared" ref="AV386" si="3150">O386*AU386*$AV$2/1000</f>
        <v>0</v>
      </c>
      <c r="AW386" s="352"/>
      <c r="AX386" s="353">
        <f t="shared" ref="AX386" si="3151">O386*AW386*$AX$2/1000</f>
        <v>0</v>
      </c>
      <c r="AY386" s="351">
        <f t="shared" ref="AY386" si="3152">SUM(AS386+AU386+AW386)</f>
        <v>0</v>
      </c>
      <c r="AZ386" s="349">
        <f t="shared" ref="AZ386" si="3153">SUM(AT386+AV386+AX386)</f>
        <v>0</v>
      </c>
      <c r="BA386" s="349">
        <f t="shared" ref="BA386" si="3154">SUM(AQ386+AY386)</f>
        <v>0</v>
      </c>
      <c r="BB386" s="349">
        <f t="shared" ref="BB386" si="3155">SUM(AR386,AZ386)</f>
        <v>0</v>
      </c>
    </row>
    <row r="387" spans="1:54" s="344" customFormat="1">
      <c r="B387" s="557"/>
      <c r="C387" s="557"/>
      <c r="D387" s="557" t="s">
        <v>1950</v>
      </c>
      <c r="E387" s="553" t="s">
        <v>1868</v>
      </c>
      <c r="F387" s="24" t="s">
        <v>1870</v>
      </c>
      <c r="G387" s="530" t="s">
        <v>1165</v>
      </c>
      <c r="H387" s="355" t="s">
        <v>378</v>
      </c>
      <c r="I387" s="554">
        <v>6.29</v>
      </c>
      <c r="J387" s="115"/>
      <c r="K387" s="554">
        <v>6.1</v>
      </c>
      <c r="L387" s="183"/>
      <c r="M387" s="554">
        <v>6.1</v>
      </c>
      <c r="N387" s="183"/>
      <c r="O387" s="554">
        <v>6.1</v>
      </c>
      <c r="P387" s="115"/>
      <c r="Q387" s="349">
        <f t="shared" si="3088"/>
        <v>156.00800000000001</v>
      </c>
      <c r="R387" s="417">
        <f t="shared" si="3089"/>
        <v>1244.7708578199999</v>
      </c>
      <c r="S387" s="349">
        <v>2</v>
      </c>
      <c r="T387" s="349">
        <f>I387*S387*$T$2/1000</f>
        <v>15.670780200000001</v>
      </c>
      <c r="U387" s="349">
        <v>3.02</v>
      </c>
      <c r="V387" s="350">
        <f>I387*U387*$V$2/1000</f>
        <v>24.204828276000001</v>
      </c>
      <c r="W387" s="352">
        <v>5.08</v>
      </c>
      <c r="X387" s="353">
        <f>I387*W387*$X$2/1000</f>
        <v>41.648759476000002</v>
      </c>
      <c r="Y387" s="351">
        <f t="shared" ref="Y387" si="3156">SUM(S387+U387+W387)</f>
        <v>10.1</v>
      </c>
      <c r="Z387" s="350">
        <f t="shared" ref="Z387:Z388" si="3157">SUM(T387+V387+X387)</f>
        <v>81.524367952000006</v>
      </c>
      <c r="AA387" s="352">
        <v>11.4</v>
      </c>
      <c r="AB387" s="353">
        <f>K387*AA387*$AB$2/1000</f>
        <v>92.023672799999986</v>
      </c>
      <c r="AC387" s="352">
        <f>6.912+0.3</f>
        <v>7.2119999999999997</v>
      </c>
      <c r="AD387" s="350">
        <f>K387*AC387*$AD$2/1000</f>
        <v>58.38293578799999</v>
      </c>
      <c r="AE387" s="352">
        <v>6.9119999999999999</v>
      </c>
      <c r="AF387" s="353">
        <f t="shared" si="3096"/>
        <v>54.821857535999996</v>
      </c>
      <c r="AG387" s="351">
        <f t="shared" ref="AG387" si="3158">SUM(AA387+AC387+AE387)</f>
        <v>25.524000000000001</v>
      </c>
      <c r="AH387" s="349">
        <f t="shared" ref="AH387:AH388" si="3159">SUM(AB387+AD387+AF387)</f>
        <v>205.22846612399997</v>
      </c>
      <c r="AI387" s="349">
        <f t="shared" si="3098"/>
        <v>35.624000000000002</v>
      </c>
      <c r="AJ387" s="350">
        <f t="shared" si="3099"/>
        <v>286.752834076</v>
      </c>
      <c r="AK387" s="352">
        <f>25.152+20.064</f>
        <v>45.216000000000001</v>
      </c>
      <c r="AL387" s="350">
        <f t="shared" si="3100"/>
        <v>352.72382140799994</v>
      </c>
      <c r="AM387" s="354">
        <v>13.824</v>
      </c>
      <c r="AN387" s="350">
        <f t="shared" ref="AN387:AN388" si="3160">M387*AM387*$AN$2/1000</f>
        <v>111.54611865599999</v>
      </c>
      <c r="AO387" s="352">
        <f>15.36+9.216</f>
        <v>24.576000000000001</v>
      </c>
      <c r="AP387" s="353">
        <f t="shared" si="3101"/>
        <v>199.95475968</v>
      </c>
      <c r="AQ387" s="351">
        <f t="shared" ref="AQ387" si="3161">SUM(AK387+AM387+AO387)</f>
        <v>83.616</v>
      </c>
      <c r="AR387" s="349">
        <f t="shared" ref="AR387:AR388" si="3162">SUM(AL387+AN387+AP387)</f>
        <v>664.22469974399996</v>
      </c>
      <c r="AS387" s="349">
        <v>6.8159999999999998</v>
      </c>
      <c r="AT387" s="350">
        <f t="shared" si="3103"/>
        <v>56.159280095999996</v>
      </c>
      <c r="AU387" s="352">
        <v>9.2159999999999993</v>
      </c>
      <c r="AV387" s="350">
        <f t="shared" si="3104"/>
        <v>73.162146815999989</v>
      </c>
      <c r="AW387" s="352">
        <f>4.608+16.128</f>
        <v>20.736000000000001</v>
      </c>
      <c r="AX387" s="353">
        <f t="shared" si="3105"/>
        <v>164.47189708799999</v>
      </c>
      <c r="AY387" s="351">
        <f>SUM(AS387+AU387+AW387)</f>
        <v>36.768000000000001</v>
      </c>
      <c r="AZ387" s="349">
        <f t="shared" ref="AZ387" si="3163">SUM(AT387+AV387+AX387)</f>
        <v>293.79332399999998</v>
      </c>
      <c r="BA387" s="349">
        <f t="shared" si="3107"/>
        <v>120.384</v>
      </c>
      <c r="BB387" s="349">
        <f t="shared" si="3108"/>
        <v>958.01802374399995</v>
      </c>
    </row>
    <row r="388" spans="1:54" s="344" customFormat="1" ht="12.75" customHeight="1">
      <c r="A388" s="612">
        <v>274</v>
      </c>
      <c r="B388" s="557"/>
      <c r="C388" s="557"/>
      <c r="D388" s="557" t="s">
        <v>1950</v>
      </c>
      <c r="E388" s="553" t="s">
        <v>2191</v>
      </c>
      <c r="F388" s="530" t="s">
        <v>2192</v>
      </c>
      <c r="G388" s="530" t="s">
        <v>1169</v>
      </c>
      <c r="H388" s="355" t="s">
        <v>378</v>
      </c>
      <c r="I388" s="554">
        <v>7.95</v>
      </c>
      <c r="J388" s="115"/>
      <c r="K388" s="554">
        <v>7.95</v>
      </c>
      <c r="L388" s="183"/>
      <c r="M388" s="554">
        <v>7.95</v>
      </c>
      <c r="N388" s="183"/>
      <c r="O388" s="554">
        <v>7.95</v>
      </c>
      <c r="P388" s="115"/>
      <c r="Q388" s="349">
        <f>SUM(AI388+BA388)</f>
        <v>0.57599999999999996</v>
      </c>
      <c r="R388" s="417">
        <f t="shared" si="3089"/>
        <v>5.8906370880000001</v>
      </c>
      <c r="S388" s="349">
        <v>0.28799999999999998</v>
      </c>
      <c r="T388" s="349">
        <f t="shared" ref="T388" si="3164">I388*S388*$T$2/1000</f>
        <v>2.8521318240000002</v>
      </c>
      <c r="U388" s="349"/>
      <c r="V388" s="350">
        <f t="shared" ref="V388" si="3165">I388*U388*$V$2/1000</f>
        <v>0</v>
      </c>
      <c r="W388" s="352"/>
      <c r="X388" s="353">
        <f t="shared" ref="X388" si="3166">I388*W388*$X$2/1000</f>
        <v>0</v>
      </c>
      <c r="Y388" s="351">
        <f t="shared" ref="Y388" si="3167">SUM(S388+U388+W388)</f>
        <v>0.28799999999999998</v>
      </c>
      <c r="Z388" s="350">
        <f t="shared" si="3157"/>
        <v>2.8521318240000002</v>
      </c>
      <c r="AA388" s="352"/>
      <c r="AB388" s="353">
        <f t="shared" ref="AB388" si="3168">K388*AA388*$AB$2/1000</f>
        <v>0</v>
      </c>
      <c r="AC388" s="352">
        <v>0.28799999999999998</v>
      </c>
      <c r="AD388" s="353">
        <f t="shared" ref="AD388" si="3169">K388*AC388*$AD$2/1000</f>
        <v>3.0385052639999999</v>
      </c>
      <c r="AE388" s="352"/>
      <c r="AF388" s="248">
        <f t="shared" si="3096"/>
        <v>0</v>
      </c>
      <c r="AG388" s="351">
        <f t="shared" ref="AG388" si="3170">SUM(AA388+AC388+AE388)</f>
        <v>0.28799999999999998</v>
      </c>
      <c r="AH388" s="349">
        <f t="shared" si="3159"/>
        <v>3.0385052639999999</v>
      </c>
      <c r="AI388" s="349">
        <f t="shared" si="3098"/>
        <v>0.57599999999999996</v>
      </c>
      <c r="AJ388" s="350">
        <f t="shared" si="3099"/>
        <v>5.8906370880000001</v>
      </c>
      <c r="AK388" s="352"/>
      <c r="AL388" s="525">
        <f t="shared" si="3100"/>
        <v>0</v>
      </c>
      <c r="AM388" s="354"/>
      <c r="AN388" s="350">
        <f t="shared" si="3160"/>
        <v>0</v>
      </c>
      <c r="AO388" s="352"/>
      <c r="AP388" s="353">
        <f t="shared" si="3101"/>
        <v>0</v>
      </c>
      <c r="AQ388" s="351">
        <f>SUM(AK388+AM388+AO388)</f>
        <v>0</v>
      </c>
      <c r="AR388" s="349">
        <f t="shared" si="3162"/>
        <v>0</v>
      </c>
      <c r="AS388" s="349"/>
      <c r="AT388" s="350">
        <f t="shared" si="3103"/>
        <v>0</v>
      </c>
      <c r="AU388" s="352"/>
      <c r="AV388" s="350">
        <f>O388*AU388*$AV$2/1000</f>
        <v>0</v>
      </c>
      <c r="AW388" s="352"/>
      <c r="AX388" s="353">
        <f>O388*AW388*$AX$2/1000</f>
        <v>0</v>
      </c>
      <c r="AY388" s="351">
        <f t="shared" ref="AY388" si="3171">SUM(AS388+AU388+AW388)</f>
        <v>0</v>
      </c>
      <c r="AZ388" s="349">
        <f>SUM(AT388+AV388+AX388)</f>
        <v>0</v>
      </c>
      <c r="BA388" s="349">
        <f t="shared" si="3107"/>
        <v>0</v>
      </c>
      <c r="BB388" s="349">
        <f t="shared" si="3108"/>
        <v>0</v>
      </c>
    </row>
    <row r="389" spans="1:54" s="344" customFormat="1">
      <c r="A389" s="612"/>
      <c r="B389" s="557"/>
      <c r="C389" s="557"/>
      <c r="D389" s="557" t="s">
        <v>1950</v>
      </c>
      <c r="E389" s="553" t="s">
        <v>1177</v>
      </c>
      <c r="F389" s="24" t="s">
        <v>1178</v>
      </c>
      <c r="G389" s="24" t="s">
        <v>1179</v>
      </c>
      <c r="H389" s="355" t="s">
        <v>378</v>
      </c>
      <c r="I389" s="554">
        <v>5.98</v>
      </c>
      <c r="J389" s="115"/>
      <c r="K389" s="554">
        <v>5.81</v>
      </c>
      <c r="L389" s="183"/>
      <c r="M389" s="554">
        <v>5.81</v>
      </c>
      <c r="N389" s="183"/>
      <c r="O389" s="554">
        <v>5.81</v>
      </c>
      <c r="P389" s="115"/>
      <c r="Q389" s="349">
        <f t="shared" si="3088"/>
        <v>12.92</v>
      </c>
      <c r="R389" s="417">
        <f t="shared" si="3089"/>
        <v>97.874161078399993</v>
      </c>
      <c r="S389" s="349">
        <v>1.92</v>
      </c>
      <c r="T389" s="349">
        <f>I389*S389*$T$2/1000</f>
        <v>14.302514304000001</v>
      </c>
      <c r="U389" s="349"/>
      <c r="V389" s="350">
        <f>I389*U389*$V$2/1000</f>
        <v>0</v>
      </c>
      <c r="W389" s="352">
        <v>1.92</v>
      </c>
      <c r="X389" s="353">
        <f>I389*W389*$X$2/1000</f>
        <v>14.965461888000002</v>
      </c>
      <c r="Y389" s="351">
        <f t="shared" ref="Y389" si="3172">SUM(S389+U389+W389)</f>
        <v>3.84</v>
      </c>
      <c r="Z389" s="350">
        <f t="shared" ref="Z389" si="3173">SUM(T389+V389+X389)</f>
        <v>29.267976192000003</v>
      </c>
      <c r="AA389" s="352">
        <v>2.9359999999999999</v>
      </c>
      <c r="AB389" s="353">
        <f>K389*AA389*$AB$2/1000</f>
        <v>22.573404291199996</v>
      </c>
      <c r="AC389" s="352"/>
      <c r="AD389" s="350">
        <f>K389*AC389*$AD$2/1000</f>
        <v>0</v>
      </c>
      <c r="AE389" s="352"/>
      <c r="AF389" s="353">
        <f t="shared" si="3096"/>
        <v>0</v>
      </c>
      <c r="AG389" s="351">
        <f>SUM(AA389+AC389+AE389)</f>
        <v>2.9359999999999999</v>
      </c>
      <c r="AH389" s="349">
        <f>SUM(AB389+AD389+AF389)</f>
        <v>22.573404291199996</v>
      </c>
      <c r="AI389" s="349">
        <f t="shared" si="3098"/>
        <v>6.7759999999999998</v>
      </c>
      <c r="AJ389" s="350">
        <f t="shared" si="3099"/>
        <v>51.841380483199998</v>
      </c>
      <c r="AK389" s="352">
        <v>3.0720000000000001</v>
      </c>
      <c r="AL389" s="350">
        <f t="shared" si="3100"/>
        <v>22.824967065599996</v>
      </c>
      <c r="AM389" s="354"/>
      <c r="AN389" s="350">
        <f t="shared" ref="AN389:AN390" si="3174">M389*AM389*$AN$2/1000</f>
        <v>0</v>
      </c>
      <c r="AO389" s="352"/>
      <c r="AP389" s="353">
        <f t="shared" si="3101"/>
        <v>0</v>
      </c>
      <c r="AQ389" s="351">
        <f>SUM(AK389+AM389+AO389)</f>
        <v>3.0720000000000001</v>
      </c>
      <c r="AR389" s="349">
        <f>SUM(AL389+AN389+AP389)</f>
        <v>22.824967065599996</v>
      </c>
      <c r="AS389" s="349"/>
      <c r="AT389" s="350">
        <f t="shared" si="3103"/>
        <v>0</v>
      </c>
      <c r="AU389" s="352"/>
      <c r="AV389" s="350">
        <f t="shared" si="3104"/>
        <v>0</v>
      </c>
      <c r="AW389" s="352">
        <v>3.0720000000000001</v>
      </c>
      <c r="AX389" s="353">
        <f t="shared" si="3105"/>
        <v>23.207813529599996</v>
      </c>
      <c r="AY389" s="351">
        <f>SUM(AS389+AU389+AW389)</f>
        <v>3.0720000000000001</v>
      </c>
      <c r="AZ389" s="349">
        <f t="shared" ref="AZ389" si="3175">SUM(AT389+AV389+AX389)</f>
        <v>23.207813529599996</v>
      </c>
      <c r="BA389" s="349">
        <f t="shared" si="3107"/>
        <v>6.1440000000000001</v>
      </c>
      <c r="BB389" s="349">
        <f t="shared" si="3108"/>
        <v>46.032780595199995</v>
      </c>
    </row>
    <row r="390" spans="1:54" s="344" customFormat="1">
      <c r="B390" s="557"/>
      <c r="C390" s="557"/>
      <c r="D390" s="557" t="s">
        <v>1950</v>
      </c>
      <c r="E390" s="553" t="s">
        <v>1863</v>
      </c>
      <c r="F390" s="24" t="s">
        <v>1864</v>
      </c>
      <c r="G390" s="24" t="s">
        <v>1865</v>
      </c>
      <c r="H390" s="355" t="s">
        <v>1866</v>
      </c>
      <c r="I390" s="554">
        <v>5.95</v>
      </c>
      <c r="J390" s="115"/>
      <c r="K390" s="554">
        <v>5.48</v>
      </c>
      <c r="L390" s="183"/>
      <c r="M390" s="554">
        <v>5.48</v>
      </c>
      <c r="N390" s="183"/>
      <c r="O390" s="554">
        <v>5.48</v>
      </c>
      <c r="P390" s="115"/>
      <c r="Q390" s="349">
        <f t="shared" si="3088"/>
        <v>0</v>
      </c>
      <c r="R390" s="417">
        <f t="shared" si="3089"/>
        <v>0</v>
      </c>
      <c r="S390" s="349"/>
      <c r="T390" s="349">
        <f>I390*S390*$T$2/1000</f>
        <v>0</v>
      </c>
      <c r="U390" s="349"/>
      <c r="V390" s="350">
        <f>I390*U390*$V$2/1000</f>
        <v>0</v>
      </c>
      <c r="W390" s="352"/>
      <c r="X390" s="353">
        <f>I390*W390*$X$2/1000</f>
        <v>0</v>
      </c>
      <c r="Y390" s="351">
        <f t="shared" ref="Y390" si="3176">SUM(S390+U390+W390)</f>
        <v>0</v>
      </c>
      <c r="Z390" s="350">
        <f t="shared" ref="Z390" si="3177">SUM(T390+V390+X390)</f>
        <v>0</v>
      </c>
      <c r="AA390" s="352"/>
      <c r="AB390" s="353">
        <f>K390*AA390*$AB$2/1000</f>
        <v>0</v>
      </c>
      <c r="AC390" s="352"/>
      <c r="AD390" s="350">
        <f>K390*AC390*$AD$2/1000</f>
        <v>0</v>
      </c>
      <c r="AE390" s="352"/>
      <c r="AF390" s="353">
        <f t="shared" si="3096"/>
        <v>0</v>
      </c>
      <c r="AG390" s="351">
        <f t="shared" ref="AG390" si="3178">SUM(AA390+AC390+AE390)</f>
        <v>0</v>
      </c>
      <c r="AH390" s="349">
        <f t="shared" ref="AH390" si="3179">SUM(AB390+AD390+AF390)</f>
        <v>0</v>
      </c>
      <c r="AI390" s="349">
        <f t="shared" si="3098"/>
        <v>0</v>
      </c>
      <c r="AJ390" s="350">
        <f t="shared" si="3099"/>
        <v>0</v>
      </c>
      <c r="AK390" s="352"/>
      <c r="AL390" s="350">
        <f t="shared" si="3100"/>
        <v>0</v>
      </c>
      <c r="AM390" s="354"/>
      <c r="AN390" s="350">
        <f t="shared" si="3174"/>
        <v>0</v>
      </c>
      <c r="AO390" s="352"/>
      <c r="AP390" s="353">
        <f t="shared" si="3101"/>
        <v>0</v>
      </c>
      <c r="AQ390" s="351">
        <f>SUM(AK390+AM390+AO390)</f>
        <v>0</v>
      </c>
      <c r="AR390" s="349">
        <f>SUM(AL390+AN390+AP390)</f>
        <v>0</v>
      </c>
      <c r="AS390" s="349"/>
      <c r="AT390" s="350">
        <f t="shared" si="3103"/>
        <v>0</v>
      </c>
      <c r="AU390" s="352"/>
      <c r="AV390" s="350">
        <f t="shared" si="3104"/>
        <v>0</v>
      </c>
      <c r="AW390" s="352"/>
      <c r="AX390" s="353">
        <f t="shared" si="3105"/>
        <v>0</v>
      </c>
      <c r="AY390" s="351">
        <f t="shared" ref="AY390" si="3180">SUM(AS390+AU390+AW390)</f>
        <v>0</v>
      </c>
      <c r="AZ390" s="349">
        <f t="shared" ref="AZ390" si="3181">SUM(AT390+AV390+AX390)</f>
        <v>0</v>
      </c>
      <c r="BA390" s="349">
        <f t="shared" si="3107"/>
        <v>0</v>
      </c>
      <c r="BB390" s="349">
        <f t="shared" si="3108"/>
        <v>0</v>
      </c>
    </row>
    <row r="391" spans="1:54" s="344" customFormat="1" ht="12.75" customHeight="1">
      <c r="A391" s="612">
        <v>280</v>
      </c>
      <c r="B391" s="557"/>
      <c r="C391" s="557"/>
      <c r="D391" s="557" t="s">
        <v>1950</v>
      </c>
      <c r="E391" s="553" t="s">
        <v>1137</v>
      </c>
      <c r="F391" s="530" t="s">
        <v>1139</v>
      </c>
      <c r="G391" s="530" t="s">
        <v>1165</v>
      </c>
      <c r="H391" s="355" t="s">
        <v>378</v>
      </c>
      <c r="I391" s="554">
        <v>5.9</v>
      </c>
      <c r="J391" s="115"/>
      <c r="K391" s="554">
        <v>5.43</v>
      </c>
      <c r="L391" s="183"/>
      <c r="M391" s="554">
        <v>5.43</v>
      </c>
      <c r="N391" s="183"/>
      <c r="O391" s="554">
        <v>5.43</v>
      </c>
      <c r="P391" s="115"/>
      <c r="Q391" s="349">
        <f t="shared" ref="Q391" si="3182">SUM(AI391+BA391)</f>
        <v>0</v>
      </c>
      <c r="R391" s="575">
        <f t="shared" ref="R391" si="3183">SUM(AJ391+BB391)</f>
        <v>0</v>
      </c>
      <c r="S391" s="349"/>
      <c r="T391" s="349">
        <f t="shared" ref="T391" si="3184">I391*S391*$T$2/1000</f>
        <v>0</v>
      </c>
      <c r="U391" s="349"/>
      <c r="V391" s="350">
        <f t="shared" ref="V391" si="3185">I391*U391*$V$2/1000</f>
        <v>0</v>
      </c>
      <c r="W391" s="352"/>
      <c r="X391" s="353">
        <f t="shared" ref="X391" si="3186">I391*W391*$X$2/1000</f>
        <v>0</v>
      </c>
      <c r="Y391" s="351">
        <f t="shared" si="3069"/>
        <v>0</v>
      </c>
      <c r="Z391" s="350">
        <f t="shared" ref="Z391" si="3187">SUM(T391+V391+X391)</f>
        <v>0</v>
      </c>
      <c r="AA391" s="352"/>
      <c r="AB391" s="353">
        <f t="shared" ref="AB391" si="3188">K391*AA391*$AB$2/1000</f>
        <v>0</v>
      </c>
      <c r="AC391" s="352"/>
      <c r="AD391" s="353">
        <f t="shared" ref="AD391" si="3189">K391*AC391*$AD$2/1000</f>
        <v>0</v>
      </c>
      <c r="AE391" s="352"/>
      <c r="AF391" s="353">
        <f t="shared" ref="AF391" si="3190">K391*AE391*$AF$2/1000</f>
        <v>0</v>
      </c>
      <c r="AG391" s="351">
        <f t="shared" si="3049"/>
        <v>0</v>
      </c>
      <c r="AH391" s="349">
        <f t="shared" ref="AH391" si="3191">SUM(AB391+AD391+AF391)</f>
        <v>0</v>
      </c>
      <c r="AI391" s="349">
        <f t="shared" ref="AI391" si="3192">SUM(Y391+AG391)</f>
        <v>0</v>
      </c>
      <c r="AJ391" s="350">
        <f t="shared" ref="AJ391" si="3193">SUM(Z391,AH391)</f>
        <v>0</v>
      </c>
      <c r="AK391" s="352"/>
      <c r="AL391" s="525">
        <f t="shared" ref="AL391" si="3194">M391*AK391*$AL$2/1000</f>
        <v>0</v>
      </c>
      <c r="AM391" s="354"/>
      <c r="AN391" s="350">
        <f>M391*AM391*$AN$2/1000</f>
        <v>0</v>
      </c>
      <c r="AO391" s="352"/>
      <c r="AP391" s="353">
        <f t="shared" ref="AP391" si="3195">M391*AO391*$AP$2/1000</f>
        <v>0</v>
      </c>
      <c r="AQ391" s="351">
        <f t="shared" ref="AQ391" si="3196">SUM(AK391+AM391+AO391)</f>
        <v>0</v>
      </c>
      <c r="AR391" s="349">
        <f t="shared" ref="AR391" si="3197">SUM(AL391+AN391+AP391)</f>
        <v>0</v>
      </c>
      <c r="AS391" s="349"/>
      <c r="AT391" s="350">
        <f t="shared" ref="AT391" si="3198">O391*AS391*$AT$2/1000</f>
        <v>0</v>
      </c>
      <c r="AU391" s="352"/>
      <c r="AV391" s="350">
        <f t="shared" ref="AV391" si="3199">O391*AU391*$AV$2/1000</f>
        <v>0</v>
      </c>
      <c r="AW391" s="352"/>
      <c r="AX391" s="353">
        <f t="shared" ref="AX391" si="3200">O391*AW391*$AX$2/1000</f>
        <v>0</v>
      </c>
      <c r="AY391" s="351">
        <f>SUM(AS391+AU391+AW391)</f>
        <v>0</v>
      </c>
      <c r="AZ391" s="349">
        <f t="shared" ref="AZ391" si="3201">SUM(AT391+AV391+AX391)</f>
        <v>0</v>
      </c>
      <c r="BA391" s="349">
        <f t="shared" ref="BA391" si="3202">SUM(AQ391+AY391)</f>
        <v>0</v>
      </c>
      <c r="BB391" s="349">
        <f t="shared" ref="BB391" si="3203">SUM(AR391,AZ391)</f>
        <v>0</v>
      </c>
    </row>
    <row r="392" spans="1:54" s="344" customFormat="1" ht="12.75" customHeight="1">
      <c r="A392" s="612">
        <v>281</v>
      </c>
      <c r="B392" s="557"/>
      <c r="C392" s="557"/>
      <c r="D392" s="557" t="s">
        <v>1950</v>
      </c>
      <c r="E392" s="553" t="s">
        <v>1138</v>
      </c>
      <c r="F392" s="530" t="s">
        <v>1140</v>
      </c>
      <c r="G392" s="530" t="s">
        <v>1165</v>
      </c>
      <c r="H392" s="355" t="s">
        <v>378</v>
      </c>
      <c r="I392" s="554">
        <v>5.6</v>
      </c>
      <c r="J392" s="115"/>
      <c r="K392" s="554">
        <v>5.15</v>
      </c>
      <c r="L392" s="183"/>
      <c r="M392" s="554">
        <v>5.15</v>
      </c>
      <c r="N392" s="183"/>
      <c r="O392" s="554">
        <v>5.15</v>
      </c>
      <c r="P392" s="115"/>
      <c r="Q392" s="349">
        <f t="shared" si="3078"/>
        <v>0</v>
      </c>
      <c r="R392" s="575">
        <f t="shared" si="2470"/>
        <v>0</v>
      </c>
      <c r="S392" s="349"/>
      <c r="T392" s="349">
        <f t="shared" si="3079"/>
        <v>0</v>
      </c>
      <c r="U392" s="349"/>
      <c r="V392" s="350">
        <f t="shared" si="3080"/>
        <v>0</v>
      </c>
      <c r="W392" s="352"/>
      <c r="X392" s="353">
        <f t="shared" si="3081"/>
        <v>0</v>
      </c>
      <c r="Y392" s="351">
        <f t="shared" si="3069"/>
        <v>0</v>
      </c>
      <c r="Z392" s="350">
        <f t="shared" si="3082"/>
        <v>0</v>
      </c>
      <c r="AA392" s="352"/>
      <c r="AB392" s="353">
        <f t="shared" si="3083"/>
        <v>0</v>
      </c>
      <c r="AC392" s="352"/>
      <c r="AD392" s="353">
        <f t="shared" si="3084"/>
        <v>0</v>
      </c>
      <c r="AE392" s="352"/>
      <c r="AF392" s="353">
        <f t="shared" si="3070"/>
        <v>0</v>
      </c>
      <c r="AG392" s="351">
        <f t="shared" si="3049"/>
        <v>0</v>
      </c>
      <c r="AH392" s="349">
        <f t="shared" si="3085"/>
        <v>0</v>
      </c>
      <c r="AI392" s="349">
        <f t="shared" si="3036"/>
        <v>0</v>
      </c>
      <c r="AJ392" s="350">
        <f t="shared" si="3037"/>
        <v>0</v>
      </c>
      <c r="AK392" s="352"/>
      <c r="AL392" s="525">
        <f t="shared" si="3071"/>
        <v>0</v>
      </c>
      <c r="AM392" s="354"/>
      <c r="AN392" s="350">
        <f>M392*AM392*$AN$2/1000</f>
        <v>0</v>
      </c>
      <c r="AO392" s="352"/>
      <c r="AP392" s="353">
        <f t="shared" si="3073"/>
        <v>0</v>
      </c>
      <c r="AQ392" s="351">
        <f t="shared" ref="AQ392" si="3204">SUM(AK392+AM392+AO392)</f>
        <v>0</v>
      </c>
      <c r="AR392" s="349">
        <f t="shared" ref="AR392" si="3205">SUM(AL392+AN392+AP392)</f>
        <v>0</v>
      </c>
      <c r="AS392" s="349"/>
      <c r="AT392" s="350">
        <f t="shared" si="3074"/>
        <v>0</v>
      </c>
      <c r="AU392" s="352"/>
      <c r="AV392" s="350">
        <f t="shared" si="3075"/>
        <v>0</v>
      </c>
      <c r="AW392" s="352"/>
      <c r="AX392" s="353">
        <f t="shared" si="3076"/>
        <v>0</v>
      </c>
      <c r="AY392" s="351">
        <f t="shared" ref="AY392:AY395" si="3206">SUM(AS392+AU392+AW392)</f>
        <v>0</v>
      </c>
      <c r="AZ392" s="349">
        <f t="shared" ref="AZ392" si="3207">SUM(AT392+AV392+AX392)</f>
        <v>0</v>
      </c>
      <c r="BA392" s="349">
        <f t="shared" si="3040"/>
        <v>0</v>
      </c>
      <c r="BB392" s="349">
        <f t="shared" si="3041"/>
        <v>0</v>
      </c>
    </row>
    <row r="393" spans="1:54" s="344" customFormat="1">
      <c r="A393" s="612">
        <v>282</v>
      </c>
      <c r="B393" s="557"/>
      <c r="C393" s="557"/>
      <c r="D393" s="557" t="s">
        <v>1950</v>
      </c>
      <c r="E393" s="553" t="s">
        <v>1185</v>
      </c>
      <c r="F393" s="24" t="s">
        <v>1184</v>
      </c>
      <c r="G393" s="24" t="s">
        <v>1179</v>
      </c>
      <c r="H393" s="355" t="s">
        <v>378</v>
      </c>
      <c r="I393" s="554">
        <v>5.8</v>
      </c>
      <c r="J393" s="115"/>
      <c r="K393" s="554">
        <v>5.8</v>
      </c>
      <c r="L393" s="183"/>
      <c r="M393" s="554">
        <v>5.8</v>
      </c>
      <c r="N393" s="183"/>
      <c r="O393" s="554">
        <v>5.8</v>
      </c>
      <c r="P393" s="115"/>
      <c r="Q393" s="349">
        <f t="shared" si="3078"/>
        <v>0</v>
      </c>
      <c r="R393" s="417">
        <f t="shared" si="2470"/>
        <v>0</v>
      </c>
      <c r="S393" s="349"/>
      <c r="T393" s="349">
        <f>I393*S393*$T$2/1000</f>
        <v>0</v>
      </c>
      <c r="U393" s="349"/>
      <c r="V393" s="350">
        <f>I393*U393*$V$2/1000</f>
        <v>0</v>
      </c>
      <c r="W393" s="352"/>
      <c r="X393" s="353">
        <f>I393*W393*$X$2/1000</f>
        <v>0</v>
      </c>
      <c r="Y393" s="351">
        <f t="shared" ref="Y393" si="3208">SUM(S393+U393+W393)</f>
        <v>0</v>
      </c>
      <c r="Z393" s="350">
        <f>SUM(T393+V393+X393)</f>
        <v>0</v>
      </c>
      <c r="AA393" s="352"/>
      <c r="AB393" s="353">
        <f>K393*AA393*$AB$2/1000</f>
        <v>0</v>
      </c>
      <c r="AC393" s="352"/>
      <c r="AD393" s="350">
        <f>K393*AC393*$AD$2/1000</f>
        <v>0</v>
      </c>
      <c r="AE393" s="352"/>
      <c r="AF393" s="353">
        <f t="shared" si="3070"/>
        <v>0</v>
      </c>
      <c r="AG393" s="351">
        <f>SUM(AA393+AC393+AE393)</f>
        <v>0</v>
      </c>
      <c r="AH393" s="349">
        <f>SUM(AB393+AD393+AF393)</f>
        <v>0</v>
      </c>
      <c r="AI393" s="349">
        <f t="shared" si="3036"/>
        <v>0</v>
      </c>
      <c r="AJ393" s="350">
        <f t="shared" si="3037"/>
        <v>0</v>
      </c>
      <c r="AK393" s="352"/>
      <c r="AL393" s="350">
        <f t="shared" si="3071"/>
        <v>0</v>
      </c>
      <c r="AM393" s="354"/>
      <c r="AN393" s="350">
        <f t="shared" ref="AN393" si="3209">M393*AM393*$AN$2/1000</f>
        <v>0</v>
      </c>
      <c r="AO393" s="352"/>
      <c r="AP393" s="353">
        <f t="shared" si="3073"/>
        <v>0</v>
      </c>
      <c r="AQ393" s="351">
        <f t="shared" ref="AQ393" si="3210">SUM(AK393+AM393+AO393)</f>
        <v>0</v>
      </c>
      <c r="AR393" s="349">
        <f t="shared" ref="AR393" si="3211">SUM(AL393+AN393+AP393)</f>
        <v>0</v>
      </c>
      <c r="AS393" s="349"/>
      <c r="AT393" s="350">
        <f t="shared" si="3074"/>
        <v>0</v>
      </c>
      <c r="AU393" s="352"/>
      <c r="AV393" s="350">
        <f t="shared" si="3075"/>
        <v>0</v>
      </c>
      <c r="AW393" s="352"/>
      <c r="AX393" s="353">
        <f t="shared" si="3076"/>
        <v>0</v>
      </c>
      <c r="AY393" s="351">
        <f t="shared" ref="AY393" si="3212">SUM(AS393+AU393+AW393)</f>
        <v>0</v>
      </c>
      <c r="AZ393" s="349">
        <f t="shared" ref="AZ393" si="3213">SUM(AT393+AV393+AX393)</f>
        <v>0</v>
      </c>
      <c r="BA393" s="349">
        <f t="shared" si="3040"/>
        <v>0</v>
      </c>
      <c r="BB393" s="349">
        <f t="shared" si="3041"/>
        <v>0</v>
      </c>
    </row>
    <row r="394" spans="1:54" s="344" customFormat="1" ht="12.75" customHeight="1">
      <c r="A394" s="612">
        <v>283</v>
      </c>
      <c r="B394" s="557"/>
      <c r="C394" s="557"/>
      <c r="D394" s="557" t="s">
        <v>1950</v>
      </c>
      <c r="E394" s="553" t="s">
        <v>1100</v>
      </c>
      <c r="F394" s="530" t="s">
        <v>1104</v>
      </c>
      <c r="G394" s="530" t="s">
        <v>1165</v>
      </c>
      <c r="H394" s="355" t="s">
        <v>378</v>
      </c>
      <c r="I394" s="554">
        <v>5.4</v>
      </c>
      <c r="J394" s="115"/>
      <c r="K394" s="554">
        <v>4.97</v>
      </c>
      <c r="L394" s="183"/>
      <c r="M394" s="554">
        <v>4.97</v>
      </c>
      <c r="N394" s="183"/>
      <c r="O394" s="554">
        <v>4.97</v>
      </c>
      <c r="P394" s="115"/>
      <c r="Q394" s="349">
        <f t="shared" si="3078"/>
        <v>0</v>
      </c>
      <c r="R394" s="575">
        <f t="shared" ref="R394:R395" si="3214">SUM(AJ394+BB394)</f>
        <v>0</v>
      </c>
      <c r="S394" s="349"/>
      <c r="T394" s="349">
        <f t="shared" si="3079"/>
        <v>0</v>
      </c>
      <c r="U394" s="349"/>
      <c r="V394" s="350">
        <f t="shared" si="3080"/>
        <v>0</v>
      </c>
      <c r="W394" s="352"/>
      <c r="X394" s="353">
        <f>I394*W394*$X$2/1000</f>
        <v>0</v>
      </c>
      <c r="Y394" s="351">
        <f t="shared" ref="Y394" si="3215">SUM(S394+U394+W394)</f>
        <v>0</v>
      </c>
      <c r="Z394" s="350">
        <f t="shared" si="3082"/>
        <v>0</v>
      </c>
      <c r="AA394" s="352"/>
      <c r="AB394" s="353">
        <f t="shared" si="3083"/>
        <v>0</v>
      </c>
      <c r="AC394" s="352"/>
      <c r="AD394" s="353">
        <f t="shared" si="3084"/>
        <v>0</v>
      </c>
      <c r="AE394" s="352"/>
      <c r="AF394" s="248">
        <f t="shared" si="3070"/>
        <v>0</v>
      </c>
      <c r="AG394" s="351">
        <f>SUM(AA394+AC394+AE394)</f>
        <v>0</v>
      </c>
      <c r="AH394" s="349">
        <f t="shared" si="3085"/>
        <v>0</v>
      </c>
      <c r="AI394" s="349">
        <f t="shared" ref="AI394:AI395" si="3216">SUM(Y394+AG394)</f>
        <v>0</v>
      </c>
      <c r="AJ394" s="350">
        <f t="shared" ref="AJ394:AJ395" si="3217">SUM(Z394,AH394)</f>
        <v>0</v>
      </c>
      <c r="AK394" s="352"/>
      <c r="AL394" s="525">
        <f t="shared" si="3071"/>
        <v>0</v>
      </c>
      <c r="AM394" s="354"/>
      <c r="AN394" s="350">
        <f t="shared" si="3072"/>
        <v>0</v>
      </c>
      <c r="AO394" s="352"/>
      <c r="AP394" s="353">
        <f t="shared" si="3073"/>
        <v>0</v>
      </c>
      <c r="AQ394" s="351">
        <f t="shared" ref="AQ394:AQ395" si="3218">SUM(AK394+AM394+AO394)</f>
        <v>0</v>
      </c>
      <c r="AR394" s="349">
        <f t="shared" si="3086"/>
        <v>0</v>
      </c>
      <c r="AS394" s="349"/>
      <c r="AT394" s="350">
        <f t="shared" si="3074"/>
        <v>0</v>
      </c>
      <c r="AU394" s="352"/>
      <c r="AV394" s="350">
        <f>O394*AU394*$AV$2/1000</f>
        <v>0</v>
      </c>
      <c r="AW394" s="352"/>
      <c r="AX394" s="353">
        <f t="shared" si="3076"/>
        <v>0</v>
      </c>
      <c r="AY394" s="351">
        <f t="shared" si="3206"/>
        <v>0</v>
      </c>
      <c r="AZ394" s="349">
        <f t="shared" si="3087"/>
        <v>0</v>
      </c>
      <c r="BA394" s="349">
        <f t="shared" ref="BA394:BA395" si="3219">SUM(AQ394+AY394)</f>
        <v>0</v>
      </c>
      <c r="BB394" s="349">
        <f t="shared" ref="BB394:BB395" si="3220">SUM(AR394,AZ394)</f>
        <v>0</v>
      </c>
    </row>
    <row r="395" spans="1:54" s="344" customFormat="1" ht="12.75" customHeight="1">
      <c r="A395" s="612">
        <v>284</v>
      </c>
      <c r="B395" s="557"/>
      <c r="C395" s="557"/>
      <c r="D395" s="557" t="s">
        <v>1951</v>
      </c>
      <c r="E395" s="553" t="s">
        <v>1142</v>
      </c>
      <c r="F395" s="530" t="s">
        <v>1141</v>
      </c>
      <c r="G395" s="530" t="s">
        <v>1165</v>
      </c>
      <c r="H395" s="355" t="s">
        <v>378</v>
      </c>
      <c r="I395" s="554">
        <v>5.65</v>
      </c>
      <c r="J395" s="115"/>
      <c r="K395" s="554">
        <v>5.2</v>
      </c>
      <c r="L395" s="183"/>
      <c r="M395" s="554">
        <v>5.2</v>
      </c>
      <c r="N395" s="183"/>
      <c r="O395" s="554">
        <v>5.2</v>
      </c>
      <c r="P395" s="115"/>
      <c r="Q395" s="349">
        <f t="shared" si="3078"/>
        <v>0</v>
      </c>
      <c r="R395" s="575">
        <f t="shared" si="3214"/>
        <v>0</v>
      </c>
      <c r="S395" s="349"/>
      <c r="T395" s="349">
        <f t="shared" si="3079"/>
        <v>0</v>
      </c>
      <c r="U395" s="349"/>
      <c r="V395" s="350">
        <f t="shared" si="3080"/>
        <v>0</v>
      </c>
      <c r="W395" s="352"/>
      <c r="X395" s="353">
        <f t="shared" ref="X395" si="3221">I395*W395*$X$2/1000</f>
        <v>0</v>
      </c>
      <c r="Y395" s="351">
        <f>SUM(S395+U395+W395)</f>
        <v>0</v>
      </c>
      <c r="Z395" s="350">
        <f t="shared" si="3082"/>
        <v>0</v>
      </c>
      <c r="AA395" s="352"/>
      <c r="AB395" s="353">
        <f t="shared" si="3083"/>
        <v>0</v>
      </c>
      <c r="AC395" s="352"/>
      <c r="AD395" s="353">
        <f t="shared" si="3084"/>
        <v>0</v>
      </c>
      <c r="AE395" s="352"/>
      <c r="AF395" s="353">
        <f t="shared" si="3070"/>
        <v>0</v>
      </c>
      <c r="AG395" s="351">
        <f>SUM(AA395+AC395+AE395)</f>
        <v>0</v>
      </c>
      <c r="AH395" s="349">
        <f t="shared" si="3085"/>
        <v>0</v>
      </c>
      <c r="AI395" s="349">
        <f t="shared" si="3216"/>
        <v>0</v>
      </c>
      <c r="AJ395" s="350">
        <f t="shared" si="3217"/>
        <v>0</v>
      </c>
      <c r="AK395" s="352"/>
      <c r="AL395" s="525">
        <f t="shared" si="3071"/>
        <v>0</v>
      </c>
      <c r="AM395" s="354"/>
      <c r="AN395" s="350">
        <f>M395*AM395*$AN$2/1000</f>
        <v>0</v>
      </c>
      <c r="AO395" s="352"/>
      <c r="AP395" s="353">
        <f t="shared" si="3073"/>
        <v>0</v>
      </c>
      <c r="AQ395" s="351">
        <f t="shared" si="3218"/>
        <v>0</v>
      </c>
      <c r="AR395" s="349">
        <f>SUM(AL395+AN395+AP395)</f>
        <v>0</v>
      </c>
      <c r="AS395" s="349"/>
      <c r="AT395" s="350">
        <f t="shared" si="3074"/>
        <v>0</v>
      </c>
      <c r="AU395" s="352"/>
      <c r="AV395" s="350">
        <f t="shared" ref="AV395" si="3222">O395*AU395*$AV$2/1000</f>
        <v>0</v>
      </c>
      <c r="AW395" s="352"/>
      <c r="AX395" s="353">
        <f t="shared" si="3076"/>
        <v>0</v>
      </c>
      <c r="AY395" s="351">
        <f t="shared" si="3206"/>
        <v>0</v>
      </c>
      <c r="AZ395" s="349">
        <f>SUM(AT395+AV395+AX395)</f>
        <v>0</v>
      </c>
      <c r="BA395" s="349">
        <f t="shared" si="3219"/>
        <v>0</v>
      </c>
      <c r="BB395" s="349">
        <f t="shared" si="3220"/>
        <v>0</v>
      </c>
    </row>
    <row r="396" spans="1:54" s="344" customFormat="1">
      <c r="A396" s="612">
        <v>285</v>
      </c>
      <c r="B396" s="346"/>
      <c r="C396" s="346"/>
      <c r="D396" s="346" t="s">
        <v>1947</v>
      </c>
      <c r="E396" s="23" t="s">
        <v>313</v>
      </c>
      <c r="F396" s="54" t="s">
        <v>314</v>
      </c>
      <c r="G396" s="530" t="s">
        <v>1169</v>
      </c>
      <c r="H396" s="355" t="s">
        <v>378</v>
      </c>
      <c r="I396" s="63"/>
      <c r="J396" s="188">
        <v>7990</v>
      </c>
      <c r="K396" s="86"/>
      <c r="L396" s="188">
        <v>7990</v>
      </c>
      <c r="M396" s="86"/>
      <c r="N396" s="188">
        <v>7990</v>
      </c>
      <c r="O396" s="173"/>
      <c r="P396" s="188">
        <v>7990</v>
      </c>
      <c r="Q396" s="148">
        <f>SUM(AI396+BA396)</f>
        <v>13.028</v>
      </c>
      <c r="R396" s="427">
        <f t="shared" si="2470"/>
        <v>104.09371999999999</v>
      </c>
      <c r="S396" s="148">
        <v>0.504</v>
      </c>
      <c r="T396" s="148">
        <f>J396*S396/1000</f>
        <v>4.0269599999999999</v>
      </c>
      <c r="U396" s="148">
        <v>1.3620000000000001</v>
      </c>
      <c r="V396" s="205">
        <f t="shared" si="2472"/>
        <v>10.882380000000001</v>
      </c>
      <c r="W396" s="247">
        <v>0.29399999999999998</v>
      </c>
      <c r="X396" s="248">
        <f t="shared" si="2473"/>
        <v>2.3490600000000001</v>
      </c>
      <c r="Y396" s="219">
        <f t="shared" si="3034"/>
        <v>2.16</v>
      </c>
      <c r="Z396" s="205">
        <f>SUM(T396+V396+X396)</f>
        <v>17.258400000000002</v>
      </c>
      <c r="AA396" s="247">
        <v>3.8220000000000001</v>
      </c>
      <c r="AB396" s="248">
        <f t="shared" ref="AB396" si="3223">L396*AA396/1000</f>
        <v>30.537779999999998</v>
      </c>
      <c r="AC396" s="247"/>
      <c r="AD396" s="205">
        <f t="shared" si="2513"/>
        <v>0</v>
      </c>
      <c r="AE396" s="247">
        <v>1.008</v>
      </c>
      <c r="AF396" s="353">
        <f t="shared" ref="AF396" si="3224">L396*AE396/1000</f>
        <v>8.0539199999999997</v>
      </c>
      <c r="AG396" s="219">
        <f t="shared" si="3035"/>
        <v>4.83</v>
      </c>
      <c r="AH396" s="148">
        <f>SUM(AB396+AD396+AF396)</f>
        <v>38.591699999999996</v>
      </c>
      <c r="AI396" s="148">
        <f t="shared" si="3036"/>
        <v>6.99</v>
      </c>
      <c r="AJ396" s="205">
        <f t="shared" si="3037"/>
        <v>55.850099999999998</v>
      </c>
      <c r="AK396" s="247">
        <v>1.008</v>
      </c>
      <c r="AL396" s="205">
        <f>N396*AK396/1000</f>
        <v>8.0539199999999997</v>
      </c>
      <c r="AM396" s="290"/>
      <c r="AN396" s="205">
        <f t="shared" ref="AN396" si="3225">N396*AM396/1000</f>
        <v>0</v>
      </c>
      <c r="AO396" s="247">
        <v>2.016</v>
      </c>
      <c r="AP396" s="248">
        <f t="shared" ref="AP396" si="3226">N396*AO396/1000</f>
        <v>16.107839999999999</v>
      </c>
      <c r="AQ396" s="219">
        <f t="shared" si="3038"/>
        <v>3.024</v>
      </c>
      <c r="AR396" s="148">
        <f>SUM(AL396+AN396+AP396)</f>
        <v>24.161760000000001</v>
      </c>
      <c r="AS396" s="148">
        <v>0.998</v>
      </c>
      <c r="AT396" s="205">
        <f t="shared" ref="AT396" si="3227">P396*AS396/1000</f>
        <v>7.9740200000000003</v>
      </c>
      <c r="AU396" s="247"/>
      <c r="AV396" s="205">
        <f t="shared" ref="AV396" si="3228">P396*AU396/1000</f>
        <v>0</v>
      </c>
      <c r="AW396" s="247">
        <v>2.016</v>
      </c>
      <c r="AX396" s="248">
        <f t="shared" ref="AX396" si="3229">P396*AW396/1000</f>
        <v>16.107839999999999</v>
      </c>
      <c r="AY396" s="219">
        <f>SUM(AS396+AU396+AW396)</f>
        <v>3.0140000000000002</v>
      </c>
      <c r="AZ396" s="148">
        <f>SUM(AT396+AV396+AX396)</f>
        <v>24.081859999999999</v>
      </c>
      <c r="BA396" s="148">
        <f t="shared" si="3040"/>
        <v>6.0380000000000003</v>
      </c>
      <c r="BB396" s="148">
        <f t="shared" si="3041"/>
        <v>48.24362</v>
      </c>
    </row>
    <row r="397" spans="1:54" s="301" customFormat="1">
      <c r="A397" s="612">
        <v>286</v>
      </c>
      <c r="B397" s="26"/>
      <c r="C397" s="26"/>
      <c r="D397" s="346" t="s">
        <v>797</v>
      </c>
      <c r="E397" s="26" t="s">
        <v>496</v>
      </c>
      <c r="F397" s="54" t="s">
        <v>497</v>
      </c>
      <c r="G397" s="25" t="s">
        <v>1169</v>
      </c>
      <c r="H397" s="310" t="s">
        <v>378</v>
      </c>
      <c r="I397" s="84"/>
      <c r="J397" s="191">
        <v>9678</v>
      </c>
      <c r="K397" s="84"/>
      <c r="L397" s="191">
        <v>9678</v>
      </c>
      <c r="M397" s="84"/>
      <c r="N397" s="191">
        <v>9678</v>
      </c>
      <c r="O397" s="171"/>
      <c r="P397" s="191">
        <v>9678</v>
      </c>
      <c r="Q397" s="133">
        <f t="shared" ref="Q397:Q412" si="3230">SUM(AI397+BA397)</f>
        <v>0</v>
      </c>
      <c r="R397" s="424">
        <f t="shared" ref="R397:R418" si="3231">SUM(AJ397+BB397)</f>
        <v>0</v>
      </c>
      <c r="S397" s="133"/>
      <c r="T397" s="133">
        <f>J397*S397/1000</f>
        <v>0</v>
      </c>
      <c r="U397" s="133"/>
      <c r="V397" s="198">
        <f t="shared" ref="V397:V418" si="3232">J397*U397/1000</f>
        <v>0</v>
      </c>
      <c r="W397" s="230"/>
      <c r="X397" s="231">
        <f t="shared" ref="X397:X418" si="3233">J397*W397/1000</f>
        <v>0</v>
      </c>
      <c r="Y397" s="302">
        <f t="shared" ref="Y397:Y412" si="3234">SUM(S397+U397+W397)</f>
        <v>0</v>
      </c>
      <c r="Z397" s="198">
        <f>SUM(T397+V397+X397)</f>
        <v>0</v>
      </c>
      <c r="AA397" s="230"/>
      <c r="AB397" s="231">
        <f t="shared" ref="AB397:AB412" si="3235">L397*AA397/1000</f>
        <v>0</v>
      </c>
      <c r="AC397" s="230"/>
      <c r="AD397" s="198">
        <f t="shared" ref="AD397:AD414" si="3236">L397*AC397/1000</f>
        <v>0</v>
      </c>
      <c r="AE397" s="230"/>
      <c r="AF397" s="353">
        <f>L397*AE397/1000</f>
        <v>0</v>
      </c>
      <c r="AG397" s="302">
        <f t="shared" ref="AG397:AG418" si="3237">SUM(AA397+AC397+AE397)</f>
        <v>0</v>
      </c>
      <c r="AH397" s="133">
        <f>SUM(AB397+AD397+AF397)</f>
        <v>0</v>
      </c>
      <c r="AI397" s="133">
        <f t="shared" ref="AI397:AI418" si="3238">SUM(Y397+AG397)</f>
        <v>0</v>
      </c>
      <c r="AJ397" s="198">
        <f t="shared" ref="AJ397:AJ418" si="3239">SUM(Z397,AH397)</f>
        <v>0</v>
      </c>
      <c r="AK397" s="230"/>
      <c r="AL397" s="198">
        <f t="shared" ref="AL397:AL418" si="3240">N397*AK397/1000</f>
        <v>0</v>
      </c>
      <c r="AM397" s="282"/>
      <c r="AN397" s="198">
        <f>N397*AM397/1000</f>
        <v>0</v>
      </c>
      <c r="AO397" s="230"/>
      <c r="AP397" s="231">
        <f>N397*AO397/1000</f>
        <v>0</v>
      </c>
      <c r="AQ397" s="302">
        <f t="shared" ref="AQ397:AQ414" si="3241">SUM(AK397+AM397+AO397)</f>
        <v>0</v>
      </c>
      <c r="AR397" s="133">
        <f>SUM(AL397+AN397+AP397)</f>
        <v>0</v>
      </c>
      <c r="AS397" s="133"/>
      <c r="AT397" s="198">
        <f>P397*AS397/1000</f>
        <v>0</v>
      </c>
      <c r="AU397" s="230"/>
      <c r="AV397" s="198">
        <f t="shared" ref="AV397:AV418" si="3242">P397*AU397/1000</f>
        <v>0</v>
      </c>
      <c r="AW397" s="230"/>
      <c r="AX397" s="231">
        <f t="shared" ref="AX397:AX418" si="3243">P397*AW397/1000</f>
        <v>0</v>
      </c>
      <c r="AY397" s="302">
        <f t="shared" ref="AY397:AY418" si="3244">SUM(AS397+AU397+AW397)</f>
        <v>0</v>
      </c>
      <c r="AZ397" s="133">
        <f>SUM(AT397+AV397+AX397)</f>
        <v>0</v>
      </c>
      <c r="BA397" s="133">
        <f t="shared" ref="BA397:BA418" si="3245">SUM(AQ397+AY397)</f>
        <v>0</v>
      </c>
      <c r="BB397" s="133">
        <f t="shared" ref="BB397:BB418" si="3246">SUM(AR397,AZ397)</f>
        <v>0</v>
      </c>
    </row>
    <row r="398" spans="1:54" s="344" customFormat="1">
      <c r="A398" s="612">
        <v>287</v>
      </c>
      <c r="B398" s="346"/>
      <c r="C398" s="346"/>
      <c r="D398" s="346" t="s">
        <v>797</v>
      </c>
      <c r="E398" s="23" t="s">
        <v>832</v>
      </c>
      <c r="F398" s="54" t="s">
        <v>834</v>
      </c>
      <c r="G398" s="530" t="s">
        <v>1169</v>
      </c>
      <c r="H398" s="355" t="s">
        <v>378</v>
      </c>
      <c r="I398" s="63"/>
      <c r="J398" s="183">
        <v>9680</v>
      </c>
      <c r="K398" s="63"/>
      <c r="L398" s="183">
        <v>9680</v>
      </c>
      <c r="M398" s="63"/>
      <c r="N398" s="183">
        <v>9680</v>
      </c>
      <c r="O398" s="162"/>
      <c r="P398" s="183">
        <v>9680</v>
      </c>
      <c r="Q398" s="349">
        <f t="shared" ref="Q398:Q403" si="3247">SUM(AI398+BA398)</f>
        <v>0</v>
      </c>
      <c r="R398" s="417">
        <f t="shared" ref="R398:R403" si="3248">SUM(AJ398+BB398)</f>
        <v>0</v>
      </c>
      <c r="S398" s="349"/>
      <c r="T398" s="349">
        <f t="shared" ref="T398:T400" si="3249">J398*S398/1000</f>
        <v>0</v>
      </c>
      <c r="U398" s="349"/>
      <c r="V398" s="350">
        <f t="shared" ref="V398:V403" si="3250">J398*U398/1000</f>
        <v>0</v>
      </c>
      <c r="W398" s="352"/>
      <c r="X398" s="353">
        <f t="shared" ref="X398:X403" si="3251">J398*W398/1000</f>
        <v>0</v>
      </c>
      <c r="Y398" s="351">
        <f t="shared" ref="Y398:Y403" si="3252">SUM(S398+U398+W398)</f>
        <v>0</v>
      </c>
      <c r="Z398" s="350">
        <f t="shared" ref="Z398:Z403" si="3253">SUM(T398+V398+X398)</f>
        <v>0</v>
      </c>
      <c r="AA398" s="352"/>
      <c r="AB398" s="353">
        <f t="shared" ref="AB398:AB403" si="3254">L398*AA398/1000</f>
        <v>0</v>
      </c>
      <c r="AC398" s="352"/>
      <c r="AD398" s="350">
        <f t="shared" ref="AD398:AD403" si="3255">L398*AC398/1000</f>
        <v>0</v>
      </c>
      <c r="AE398" s="352"/>
      <c r="AF398" s="353">
        <f t="shared" ref="AF398:AF403" si="3256">L398*AE398/1000</f>
        <v>0</v>
      </c>
      <c r="AG398" s="351">
        <f t="shared" ref="AG398:AG403" si="3257">SUM(AA398+AC398+AE398)</f>
        <v>0</v>
      </c>
      <c r="AH398" s="349">
        <f t="shared" ref="AH398:AH403" si="3258">SUM(AB398+AD398+AF398)</f>
        <v>0</v>
      </c>
      <c r="AI398" s="349">
        <f t="shared" ref="AI398:AI403" si="3259">SUM(Y398+AG398)</f>
        <v>0</v>
      </c>
      <c r="AJ398" s="350">
        <f t="shared" ref="AJ398:AJ403" si="3260">SUM(Z398,AH398)</f>
        <v>0</v>
      </c>
      <c r="AK398" s="352"/>
      <c r="AL398" s="350">
        <f t="shared" ref="AL398:AL412" si="3261">N398*AK398/1000</f>
        <v>0</v>
      </c>
      <c r="AM398" s="354"/>
      <c r="AN398" s="350">
        <f t="shared" ref="AN398:AN403" si="3262">N398*AM398/1000</f>
        <v>0</v>
      </c>
      <c r="AO398" s="352"/>
      <c r="AP398" s="353">
        <f t="shared" ref="AP398:AP403" si="3263">N398*AO398/1000</f>
        <v>0</v>
      </c>
      <c r="AQ398" s="351">
        <f t="shared" ref="AQ398:AQ403" si="3264">SUM(AK398+AM398+AO398)</f>
        <v>0</v>
      </c>
      <c r="AR398" s="349">
        <f t="shared" ref="AR398:AR399" si="3265">SUM(AL398+AN398+AP398)</f>
        <v>0</v>
      </c>
      <c r="AS398" s="349"/>
      <c r="AT398" s="350">
        <f t="shared" ref="AT398:AT399" si="3266">P398*AS398/1000</f>
        <v>0</v>
      </c>
      <c r="AU398" s="352"/>
      <c r="AV398" s="350">
        <f t="shared" ref="AV398:AV403" si="3267">P398*AU398/1000</f>
        <v>0</v>
      </c>
      <c r="AW398" s="352"/>
      <c r="AX398" s="353">
        <f t="shared" ref="AX398:AX403" si="3268">P398*AW398/1000</f>
        <v>0</v>
      </c>
      <c r="AY398" s="351">
        <f t="shared" ref="AY398:AY403" si="3269">SUM(AS398+AU398+AW398)</f>
        <v>0</v>
      </c>
      <c r="AZ398" s="349">
        <f t="shared" ref="AZ398:AZ403" si="3270">SUM(AT398+AV398+AX398)</f>
        <v>0</v>
      </c>
      <c r="BA398" s="349">
        <f t="shared" ref="BA398:BA403" si="3271">SUM(AQ398+AY398)</f>
        <v>0</v>
      </c>
      <c r="BB398" s="349">
        <f t="shared" ref="BB398:BB403" si="3272">SUM(AR398,AZ398)</f>
        <v>0</v>
      </c>
    </row>
    <row r="399" spans="1:54" s="344" customFormat="1">
      <c r="A399" s="612">
        <v>288</v>
      </c>
      <c r="B399" s="346"/>
      <c r="C399" s="346"/>
      <c r="D399" s="346" t="s">
        <v>797</v>
      </c>
      <c r="E399" s="23" t="s">
        <v>833</v>
      </c>
      <c r="F399" s="54" t="s">
        <v>835</v>
      </c>
      <c r="G399" s="530" t="s">
        <v>1169</v>
      </c>
      <c r="H399" s="355" t="s">
        <v>378</v>
      </c>
      <c r="I399" s="63"/>
      <c r="J399" s="183">
        <v>9680</v>
      </c>
      <c r="K399" s="63"/>
      <c r="L399" s="183">
        <v>9680</v>
      </c>
      <c r="M399" s="63"/>
      <c r="N399" s="183">
        <v>9680</v>
      </c>
      <c r="O399" s="162"/>
      <c r="P399" s="183">
        <v>9680</v>
      </c>
      <c r="Q399" s="349">
        <f t="shared" si="3247"/>
        <v>0</v>
      </c>
      <c r="R399" s="417">
        <f t="shared" si="3248"/>
        <v>0</v>
      </c>
      <c r="S399" s="349"/>
      <c r="T399" s="349">
        <f t="shared" si="3249"/>
        <v>0</v>
      </c>
      <c r="U399" s="349"/>
      <c r="V399" s="350">
        <f t="shared" si="3250"/>
        <v>0</v>
      </c>
      <c r="W399" s="352"/>
      <c r="X399" s="353">
        <f t="shared" si="3251"/>
        <v>0</v>
      </c>
      <c r="Y399" s="351">
        <f t="shared" si="3252"/>
        <v>0</v>
      </c>
      <c r="Z399" s="350">
        <f t="shared" si="3253"/>
        <v>0</v>
      </c>
      <c r="AA399" s="352"/>
      <c r="AB399" s="353">
        <f t="shared" si="3254"/>
        <v>0</v>
      </c>
      <c r="AC399" s="352"/>
      <c r="AD399" s="350">
        <f t="shared" si="3255"/>
        <v>0</v>
      </c>
      <c r="AE399" s="352"/>
      <c r="AF399" s="353">
        <f t="shared" si="3256"/>
        <v>0</v>
      </c>
      <c r="AG399" s="351">
        <f t="shared" si="3257"/>
        <v>0</v>
      </c>
      <c r="AH399" s="349">
        <f t="shared" si="3258"/>
        <v>0</v>
      </c>
      <c r="AI399" s="349">
        <f t="shared" si="3259"/>
        <v>0</v>
      </c>
      <c r="AJ399" s="350">
        <f t="shared" si="3260"/>
        <v>0</v>
      </c>
      <c r="AK399" s="352"/>
      <c r="AL399" s="350">
        <f t="shared" si="3261"/>
        <v>0</v>
      </c>
      <c r="AM399" s="354"/>
      <c r="AN399" s="350">
        <f t="shared" si="3262"/>
        <v>0</v>
      </c>
      <c r="AO399" s="352"/>
      <c r="AP399" s="353">
        <f t="shared" si="3263"/>
        <v>0</v>
      </c>
      <c r="AQ399" s="351">
        <f t="shared" si="3264"/>
        <v>0</v>
      </c>
      <c r="AR399" s="349">
        <f t="shared" si="3265"/>
        <v>0</v>
      </c>
      <c r="AS399" s="349"/>
      <c r="AT399" s="350">
        <f t="shared" si="3266"/>
        <v>0</v>
      </c>
      <c r="AU399" s="352"/>
      <c r="AV399" s="350">
        <f t="shared" si="3267"/>
        <v>0</v>
      </c>
      <c r="AW399" s="352"/>
      <c r="AX399" s="353">
        <f t="shared" si="3268"/>
        <v>0</v>
      </c>
      <c r="AY399" s="351">
        <f t="shared" si="3269"/>
        <v>0</v>
      </c>
      <c r="AZ399" s="349">
        <f t="shared" si="3270"/>
        <v>0</v>
      </c>
      <c r="BA399" s="349">
        <f t="shared" si="3271"/>
        <v>0</v>
      </c>
      <c r="BB399" s="349">
        <f t="shared" si="3272"/>
        <v>0</v>
      </c>
    </row>
    <row r="400" spans="1:54" s="344" customFormat="1">
      <c r="A400" s="612">
        <v>289</v>
      </c>
      <c r="B400" s="346"/>
      <c r="C400" s="346"/>
      <c r="D400" s="346" t="s">
        <v>797</v>
      </c>
      <c r="E400" s="23" t="s">
        <v>841</v>
      </c>
      <c r="F400" s="54" t="s">
        <v>842</v>
      </c>
      <c r="G400" s="530" t="s">
        <v>1169</v>
      </c>
      <c r="H400" s="355" t="s">
        <v>378</v>
      </c>
      <c r="I400" s="63"/>
      <c r="J400" s="183">
        <v>10445</v>
      </c>
      <c r="K400" s="63"/>
      <c r="L400" s="183">
        <v>10445</v>
      </c>
      <c r="M400" s="63"/>
      <c r="N400" s="183">
        <v>10445</v>
      </c>
      <c r="O400" s="162"/>
      <c r="P400" s="183">
        <v>10445</v>
      </c>
      <c r="Q400" s="349">
        <f t="shared" si="3247"/>
        <v>0</v>
      </c>
      <c r="R400" s="417">
        <f t="shared" si="3248"/>
        <v>0</v>
      </c>
      <c r="S400" s="349"/>
      <c r="T400" s="349">
        <f t="shared" si="3249"/>
        <v>0</v>
      </c>
      <c r="U400" s="148"/>
      <c r="V400" s="350">
        <f t="shared" si="3250"/>
        <v>0</v>
      </c>
      <c r="W400" s="352"/>
      <c r="X400" s="353">
        <f t="shared" si="3251"/>
        <v>0</v>
      </c>
      <c r="Y400" s="351">
        <f t="shared" si="3252"/>
        <v>0</v>
      </c>
      <c r="Z400" s="350">
        <f t="shared" si="3253"/>
        <v>0</v>
      </c>
      <c r="AA400" s="352"/>
      <c r="AB400" s="353">
        <f t="shared" si="3254"/>
        <v>0</v>
      </c>
      <c r="AC400" s="352"/>
      <c r="AD400" s="350">
        <f t="shared" si="3255"/>
        <v>0</v>
      </c>
      <c r="AE400" s="352"/>
      <c r="AF400" s="353">
        <f t="shared" si="3256"/>
        <v>0</v>
      </c>
      <c r="AG400" s="351">
        <f t="shared" si="3257"/>
        <v>0</v>
      </c>
      <c r="AH400" s="349">
        <f t="shared" si="3258"/>
        <v>0</v>
      </c>
      <c r="AI400" s="349">
        <f t="shared" si="3259"/>
        <v>0</v>
      </c>
      <c r="AJ400" s="350">
        <f t="shared" si="3260"/>
        <v>0</v>
      </c>
      <c r="AK400" s="352"/>
      <c r="AL400" s="350">
        <f t="shared" si="3261"/>
        <v>0</v>
      </c>
      <c r="AM400" s="354"/>
      <c r="AN400" s="350">
        <f t="shared" si="3262"/>
        <v>0</v>
      </c>
      <c r="AO400" s="352"/>
      <c r="AP400" s="353">
        <f t="shared" si="3263"/>
        <v>0</v>
      </c>
      <c r="AQ400" s="351">
        <f t="shared" si="3264"/>
        <v>0</v>
      </c>
      <c r="AR400" s="349">
        <f t="shared" ref="AR400:AR412" si="3273">SUM(AL400+AN400+AP400)</f>
        <v>0</v>
      </c>
      <c r="AS400" s="349"/>
      <c r="AT400" s="350">
        <f t="shared" ref="AT400:AT412" si="3274">P400*AS400/1000</f>
        <v>0</v>
      </c>
      <c r="AU400" s="352"/>
      <c r="AV400" s="350">
        <f t="shared" si="3267"/>
        <v>0</v>
      </c>
      <c r="AW400" s="352"/>
      <c r="AX400" s="353">
        <f t="shared" si="3268"/>
        <v>0</v>
      </c>
      <c r="AY400" s="351">
        <f t="shared" si="3269"/>
        <v>0</v>
      </c>
      <c r="AZ400" s="349">
        <f t="shared" si="3270"/>
        <v>0</v>
      </c>
      <c r="BA400" s="349">
        <f t="shared" si="3271"/>
        <v>0</v>
      </c>
      <c r="BB400" s="349">
        <f t="shared" si="3272"/>
        <v>0</v>
      </c>
    </row>
    <row r="401" spans="1:54" s="344" customFormat="1">
      <c r="A401" s="612">
        <v>290</v>
      </c>
      <c r="B401" s="346"/>
      <c r="C401" s="346"/>
      <c r="D401" s="346" t="s">
        <v>797</v>
      </c>
      <c r="E401" s="23" t="s">
        <v>932</v>
      </c>
      <c r="F401" s="54" t="s">
        <v>933</v>
      </c>
      <c r="G401" s="530" t="s">
        <v>1169</v>
      </c>
      <c r="H401" s="355" t="s">
        <v>378</v>
      </c>
      <c r="I401" s="63"/>
      <c r="J401" s="183">
        <v>11200</v>
      </c>
      <c r="K401" s="63"/>
      <c r="L401" s="183">
        <v>11200</v>
      </c>
      <c r="M401" s="63"/>
      <c r="N401" s="183">
        <v>11200</v>
      </c>
      <c r="O401" s="162"/>
      <c r="P401" s="183">
        <v>11200</v>
      </c>
      <c r="Q401" s="349">
        <f t="shared" si="3247"/>
        <v>0</v>
      </c>
      <c r="R401" s="417">
        <f t="shared" si="3248"/>
        <v>0</v>
      </c>
      <c r="S401" s="349"/>
      <c r="T401" s="349">
        <f>J401*S401/1000</f>
        <v>0</v>
      </c>
      <c r="U401" s="148"/>
      <c r="V401" s="350">
        <f t="shared" si="3250"/>
        <v>0</v>
      </c>
      <c r="W401" s="352"/>
      <c r="X401" s="353">
        <f t="shared" si="3251"/>
        <v>0</v>
      </c>
      <c r="Y401" s="351">
        <f t="shared" si="3252"/>
        <v>0</v>
      </c>
      <c r="Z401" s="350">
        <f t="shared" si="3253"/>
        <v>0</v>
      </c>
      <c r="AA401" s="352"/>
      <c r="AB401" s="353">
        <f t="shared" si="3254"/>
        <v>0</v>
      </c>
      <c r="AC401" s="352"/>
      <c r="AD401" s="350">
        <f t="shared" si="3255"/>
        <v>0</v>
      </c>
      <c r="AE401" s="352"/>
      <c r="AF401" s="353">
        <f t="shared" si="3256"/>
        <v>0</v>
      </c>
      <c r="AG401" s="351">
        <f t="shared" si="3257"/>
        <v>0</v>
      </c>
      <c r="AH401" s="349">
        <f t="shared" si="3258"/>
        <v>0</v>
      </c>
      <c r="AI401" s="349">
        <f t="shared" si="3259"/>
        <v>0</v>
      </c>
      <c r="AJ401" s="350">
        <f t="shared" si="3260"/>
        <v>0</v>
      </c>
      <c r="AK401" s="352"/>
      <c r="AL401" s="350">
        <f t="shared" si="3261"/>
        <v>0</v>
      </c>
      <c r="AM401" s="354"/>
      <c r="AN401" s="350">
        <f t="shared" si="3262"/>
        <v>0</v>
      </c>
      <c r="AO401" s="352"/>
      <c r="AP401" s="353">
        <f t="shared" si="3263"/>
        <v>0</v>
      </c>
      <c r="AQ401" s="351">
        <f t="shared" si="3264"/>
        <v>0</v>
      </c>
      <c r="AR401" s="349">
        <f t="shared" si="3273"/>
        <v>0</v>
      </c>
      <c r="AS401" s="349"/>
      <c r="AT401" s="350">
        <f t="shared" si="3274"/>
        <v>0</v>
      </c>
      <c r="AU401" s="352"/>
      <c r="AV401" s="350">
        <f t="shared" si="3267"/>
        <v>0</v>
      </c>
      <c r="AW401" s="352"/>
      <c r="AX401" s="353">
        <f t="shared" si="3268"/>
        <v>0</v>
      </c>
      <c r="AY401" s="351">
        <f t="shared" si="3269"/>
        <v>0</v>
      </c>
      <c r="AZ401" s="349">
        <f t="shared" si="3270"/>
        <v>0</v>
      </c>
      <c r="BA401" s="349">
        <f t="shared" si="3271"/>
        <v>0</v>
      </c>
      <c r="BB401" s="349">
        <f t="shared" si="3272"/>
        <v>0</v>
      </c>
    </row>
    <row r="402" spans="1:54" s="344" customFormat="1">
      <c r="A402" s="612">
        <v>291</v>
      </c>
      <c r="B402" s="557"/>
      <c r="C402" s="557"/>
      <c r="D402" s="557" t="s">
        <v>797</v>
      </c>
      <c r="E402" s="553" t="s">
        <v>934</v>
      </c>
      <c r="F402" s="530" t="s">
        <v>935</v>
      </c>
      <c r="G402" s="530" t="s">
        <v>1169</v>
      </c>
      <c r="H402" s="355" t="s">
        <v>378</v>
      </c>
      <c r="I402" s="554"/>
      <c r="J402" s="183">
        <v>10850</v>
      </c>
      <c r="K402" s="554"/>
      <c r="L402" s="183">
        <v>10850</v>
      </c>
      <c r="M402" s="554"/>
      <c r="N402" s="183">
        <v>10850</v>
      </c>
      <c r="O402" s="162"/>
      <c r="P402" s="183">
        <v>10850</v>
      </c>
      <c r="Q402" s="349">
        <f>SUM(AI402+BA402)</f>
        <v>0</v>
      </c>
      <c r="R402" s="417">
        <f t="shared" ref="R402" si="3275">SUM(AJ402+BB402)</f>
        <v>0</v>
      </c>
      <c r="S402" s="349"/>
      <c r="T402" s="349">
        <f t="shared" ref="T402" si="3276">J402*S402/1000</f>
        <v>0</v>
      </c>
      <c r="U402" s="148"/>
      <c r="V402" s="350">
        <f t="shared" ref="V402" si="3277">J402*U402/1000</f>
        <v>0</v>
      </c>
      <c r="W402" s="352"/>
      <c r="X402" s="353">
        <f t="shared" ref="X402" si="3278">J402*W402/1000</f>
        <v>0</v>
      </c>
      <c r="Y402" s="351">
        <f t="shared" ref="Y402" si="3279">SUM(S402+U402+W402)</f>
        <v>0</v>
      </c>
      <c r="Z402" s="350">
        <f t="shared" ref="Z402" si="3280">SUM(T402+V402+X402)</f>
        <v>0</v>
      </c>
      <c r="AA402" s="352"/>
      <c r="AB402" s="353">
        <f t="shared" ref="AB402" si="3281">L402*AA402/1000</f>
        <v>0</v>
      </c>
      <c r="AC402" s="352"/>
      <c r="AD402" s="350">
        <f t="shared" ref="AD402" si="3282">L402*AC402/1000</f>
        <v>0</v>
      </c>
      <c r="AE402" s="352"/>
      <c r="AF402" s="353">
        <f t="shared" ref="AF402" si="3283">L402*AE402/1000</f>
        <v>0</v>
      </c>
      <c r="AG402" s="351">
        <f t="shared" ref="AG402" si="3284">SUM(AA402+AC402+AE402)</f>
        <v>0</v>
      </c>
      <c r="AH402" s="349">
        <f t="shared" ref="AH402" si="3285">SUM(AB402+AD402+AF402)</f>
        <v>0</v>
      </c>
      <c r="AI402" s="349">
        <f t="shared" ref="AI402" si="3286">SUM(Y402+AG402)</f>
        <v>0</v>
      </c>
      <c r="AJ402" s="350">
        <f t="shared" ref="AJ402" si="3287">SUM(Z402,AH402)</f>
        <v>0</v>
      </c>
      <c r="AK402" s="352"/>
      <c r="AL402" s="350">
        <f t="shared" ref="AL402" si="3288">N402*AK402/1000</f>
        <v>0</v>
      </c>
      <c r="AM402" s="354"/>
      <c r="AN402" s="350">
        <f t="shared" ref="AN402" si="3289">N402*AM402/1000</f>
        <v>0</v>
      </c>
      <c r="AO402" s="352"/>
      <c r="AP402" s="353">
        <f t="shared" ref="AP402" si="3290">N402*AO402/1000</f>
        <v>0</v>
      </c>
      <c r="AQ402" s="351">
        <f t="shared" ref="AQ402" si="3291">SUM(AK402+AM402+AO402)</f>
        <v>0</v>
      </c>
      <c r="AR402" s="349">
        <f t="shared" ref="AR402" si="3292">SUM(AL402+AN402+AP402)</f>
        <v>0</v>
      </c>
      <c r="AS402" s="349"/>
      <c r="AT402" s="350">
        <f t="shared" ref="AT402" si="3293">P402*AS402/1000</f>
        <v>0</v>
      </c>
      <c r="AU402" s="352"/>
      <c r="AV402" s="350">
        <f t="shared" ref="AV402" si="3294">P402*AU402/1000</f>
        <v>0</v>
      </c>
      <c r="AW402" s="352"/>
      <c r="AX402" s="353">
        <f t="shared" ref="AX402" si="3295">P402*AW402/1000</f>
        <v>0</v>
      </c>
      <c r="AY402" s="351">
        <f t="shared" ref="AY402" si="3296">SUM(AS402+AU402+AW402)</f>
        <v>0</v>
      </c>
      <c r="AZ402" s="349">
        <f t="shared" ref="AZ402" si="3297">SUM(AT402+AV402+AX402)</f>
        <v>0</v>
      </c>
      <c r="BA402" s="349">
        <f t="shared" ref="BA402" si="3298">SUM(AQ402+AY402)</f>
        <v>0</v>
      </c>
      <c r="BB402" s="349">
        <f t="shared" ref="BB402" si="3299">SUM(AR402,AZ402)</f>
        <v>0</v>
      </c>
    </row>
    <row r="403" spans="1:54" s="344" customFormat="1">
      <c r="A403" s="612">
        <v>292</v>
      </c>
      <c r="B403" s="346"/>
      <c r="C403" s="346"/>
      <c r="D403" s="346" t="s">
        <v>797</v>
      </c>
      <c r="E403" s="23" t="s">
        <v>1105</v>
      </c>
      <c r="F403" s="54" t="s">
        <v>1106</v>
      </c>
      <c r="G403" s="530" t="s">
        <v>1169</v>
      </c>
      <c r="H403" s="355" t="s">
        <v>378</v>
      </c>
      <c r="I403" s="63"/>
      <c r="J403" s="183">
        <v>10800</v>
      </c>
      <c r="K403" s="63"/>
      <c r="L403" s="183">
        <v>10800</v>
      </c>
      <c r="M403" s="63"/>
      <c r="N403" s="183">
        <v>10800</v>
      </c>
      <c r="O403" s="162"/>
      <c r="P403" s="183">
        <v>10800</v>
      </c>
      <c r="Q403" s="349">
        <f t="shared" si="3247"/>
        <v>0</v>
      </c>
      <c r="R403" s="417">
        <f t="shared" si="3248"/>
        <v>0</v>
      </c>
      <c r="S403" s="349"/>
      <c r="T403" s="349">
        <f>J403*S403/1000</f>
        <v>0</v>
      </c>
      <c r="U403" s="148"/>
      <c r="V403" s="350">
        <f t="shared" si="3250"/>
        <v>0</v>
      </c>
      <c r="W403" s="352"/>
      <c r="X403" s="353">
        <f t="shared" si="3251"/>
        <v>0</v>
      </c>
      <c r="Y403" s="351">
        <f t="shared" si="3252"/>
        <v>0</v>
      </c>
      <c r="Z403" s="350">
        <f t="shared" si="3253"/>
        <v>0</v>
      </c>
      <c r="AA403" s="352"/>
      <c r="AB403" s="353">
        <f t="shared" si="3254"/>
        <v>0</v>
      </c>
      <c r="AC403" s="352"/>
      <c r="AD403" s="350">
        <f t="shared" si="3255"/>
        <v>0</v>
      </c>
      <c r="AE403" s="352"/>
      <c r="AF403" s="353">
        <f t="shared" si="3256"/>
        <v>0</v>
      </c>
      <c r="AG403" s="351">
        <f t="shared" si="3257"/>
        <v>0</v>
      </c>
      <c r="AH403" s="349">
        <f t="shared" si="3258"/>
        <v>0</v>
      </c>
      <c r="AI403" s="349">
        <f t="shared" si="3259"/>
        <v>0</v>
      </c>
      <c r="AJ403" s="350">
        <f t="shared" si="3260"/>
        <v>0</v>
      </c>
      <c r="AK403" s="352"/>
      <c r="AL403" s="350">
        <f t="shared" si="3261"/>
        <v>0</v>
      </c>
      <c r="AM403" s="354"/>
      <c r="AN403" s="350">
        <f t="shared" si="3262"/>
        <v>0</v>
      </c>
      <c r="AO403" s="352"/>
      <c r="AP403" s="353">
        <f t="shared" si="3263"/>
        <v>0</v>
      </c>
      <c r="AQ403" s="351">
        <f t="shared" si="3264"/>
        <v>0</v>
      </c>
      <c r="AR403" s="349">
        <f t="shared" si="3273"/>
        <v>0</v>
      </c>
      <c r="AS403" s="349"/>
      <c r="AT403" s="350">
        <f t="shared" si="3274"/>
        <v>0</v>
      </c>
      <c r="AU403" s="352"/>
      <c r="AV403" s="350">
        <f t="shared" si="3267"/>
        <v>0</v>
      </c>
      <c r="AW403" s="352"/>
      <c r="AX403" s="353">
        <f t="shared" si="3268"/>
        <v>0</v>
      </c>
      <c r="AY403" s="351">
        <f t="shared" si="3269"/>
        <v>0</v>
      </c>
      <c r="AZ403" s="349">
        <f t="shared" si="3270"/>
        <v>0</v>
      </c>
      <c r="BA403" s="349">
        <f t="shared" si="3271"/>
        <v>0</v>
      </c>
      <c r="BB403" s="349">
        <f t="shared" si="3272"/>
        <v>0</v>
      </c>
    </row>
    <row r="404" spans="1:54" s="344" customFormat="1">
      <c r="A404" s="612">
        <v>293</v>
      </c>
      <c r="B404" s="346"/>
      <c r="C404" s="346"/>
      <c r="D404" s="346" t="s">
        <v>1949</v>
      </c>
      <c r="E404" s="529" t="s">
        <v>991</v>
      </c>
      <c r="F404" s="530" t="s">
        <v>1059</v>
      </c>
      <c r="G404" s="530" t="s">
        <v>1165</v>
      </c>
      <c r="H404" s="355" t="s">
        <v>378</v>
      </c>
      <c r="I404" s="531"/>
      <c r="J404" s="183">
        <v>16800</v>
      </c>
      <c r="K404" s="531"/>
      <c r="L404" s="183">
        <v>16800</v>
      </c>
      <c r="M404" s="531"/>
      <c r="N404" s="183">
        <v>16800</v>
      </c>
      <c r="O404" s="162"/>
      <c r="P404" s="183">
        <v>16800</v>
      </c>
      <c r="Q404" s="349">
        <f>SUM(AI404+BA404)</f>
        <v>0</v>
      </c>
      <c r="R404" s="575">
        <f t="shared" ref="R404:R411" si="3300">SUM(AJ404+BB404)</f>
        <v>0</v>
      </c>
      <c r="S404" s="349"/>
      <c r="T404" s="349">
        <f t="shared" ref="T404:T411" si="3301">J404*S404/1000</f>
        <v>0</v>
      </c>
      <c r="U404" s="148"/>
      <c r="V404" s="350">
        <f t="shared" ref="V404:V411" si="3302">J404*U404/1000</f>
        <v>0</v>
      </c>
      <c r="W404" s="352"/>
      <c r="X404" s="353">
        <f t="shared" ref="X404:X411" si="3303">J404*W404/1000</f>
        <v>0</v>
      </c>
      <c r="Y404" s="351">
        <f t="shared" ref="Y404:Y406" si="3304">SUM(S404+U404+W404)</f>
        <v>0</v>
      </c>
      <c r="Z404" s="350">
        <f t="shared" ref="Z404:Z406" si="3305">SUM(T404+V404+X404)</f>
        <v>0</v>
      </c>
      <c r="AA404" s="352"/>
      <c r="AB404" s="353">
        <f t="shared" ref="AB404:AB411" si="3306">L404*AA404/1000</f>
        <v>0</v>
      </c>
      <c r="AC404" s="352"/>
      <c r="AD404" s="350">
        <f t="shared" ref="AD404:AD411" si="3307">L404*AC404/1000</f>
        <v>0</v>
      </c>
      <c r="AE404" s="352"/>
      <c r="AF404" s="353">
        <f t="shared" ref="AF404:AF411" si="3308">L404*AE404/1000</f>
        <v>0</v>
      </c>
      <c r="AG404" s="351">
        <f t="shared" ref="AG404:AG405" si="3309">SUM(AA404+AC404+AE404)</f>
        <v>0</v>
      </c>
      <c r="AH404" s="349">
        <f t="shared" ref="AH404:AH405" si="3310">SUM(AB404+AD404+AF404)</f>
        <v>0</v>
      </c>
      <c r="AI404" s="349">
        <f t="shared" ref="AI404:AI411" si="3311">SUM(Y404+AG404)</f>
        <v>0</v>
      </c>
      <c r="AJ404" s="350">
        <f t="shared" ref="AJ404:AJ411" si="3312">SUM(Z404,AH404)</f>
        <v>0</v>
      </c>
      <c r="AK404" s="352"/>
      <c r="AL404" s="350">
        <f t="shared" ref="AL404:AL411" si="3313">N404*AK404/1000</f>
        <v>0</v>
      </c>
      <c r="AM404" s="354"/>
      <c r="AN404" s="350">
        <f t="shared" ref="AN404:AN411" si="3314">N404*AM404/1000</f>
        <v>0</v>
      </c>
      <c r="AO404" s="352"/>
      <c r="AP404" s="353">
        <f>N404*AO404/1000</f>
        <v>0</v>
      </c>
      <c r="AQ404" s="351">
        <f t="shared" ref="AQ404:AQ405" si="3315">SUM(AK404+AM404+AO404)</f>
        <v>0</v>
      </c>
      <c r="AR404" s="349">
        <f t="shared" si="3273"/>
        <v>0</v>
      </c>
      <c r="AS404" s="349"/>
      <c r="AT404" s="350">
        <f t="shared" si="3274"/>
        <v>0</v>
      </c>
      <c r="AU404" s="352"/>
      <c r="AV404" s="350">
        <f t="shared" ref="AV404:AV411" si="3316">P404*AU404/1000</f>
        <v>0</v>
      </c>
      <c r="AW404" s="352"/>
      <c r="AX404" s="353">
        <f t="shared" ref="AX404:AX411" si="3317">P404*AW404/1000</f>
        <v>0</v>
      </c>
      <c r="AY404" s="351">
        <f t="shared" ref="AY404:AY405" si="3318">SUM(AS404+AU404+AW404)</f>
        <v>0</v>
      </c>
      <c r="AZ404" s="349">
        <f t="shared" ref="AZ404:AZ405" si="3319">SUM(AT404+AV404+AX404)</f>
        <v>0</v>
      </c>
      <c r="BA404" s="349">
        <f t="shared" ref="BA404:BA411" si="3320">SUM(AQ404+AY404)</f>
        <v>0</v>
      </c>
      <c r="BB404" s="349">
        <f t="shared" ref="BB404:BB411" si="3321">SUM(AR404,AZ404)</f>
        <v>0</v>
      </c>
    </row>
    <row r="405" spans="1:54" s="344" customFormat="1">
      <c r="A405" s="612">
        <v>294</v>
      </c>
      <c r="B405" s="557"/>
      <c r="C405" s="557"/>
      <c r="D405" s="557" t="s">
        <v>797</v>
      </c>
      <c r="E405" s="71" t="s">
        <v>1069</v>
      </c>
      <c r="F405" s="503" t="s">
        <v>1136</v>
      </c>
      <c r="G405" s="503" t="s">
        <v>1165</v>
      </c>
      <c r="H405" s="326" t="s">
        <v>378</v>
      </c>
      <c r="I405" s="77"/>
      <c r="J405" s="186">
        <v>13970</v>
      </c>
      <c r="K405" s="77"/>
      <c r="L405" s="186">
        <v>13970</v>
      </c>
      <c r="M405" s="77"/>
      <c r="N405" s="186">
        <v>13970</v>
      </c>
      <c r="O405" s="167"/>
      <c r="P405" s="186">
        <v>13970</v>
      </c>
      <c r="Q405" s="145">
        <f t="shared" ref="Q405:Q411" si="3322">SUM(AI405+BA405)</f>
        <v>49.753999999999998</v>
      </c>
      <c r="R405" s="576">
        <f t="shared" si="3300"/>
        <v>695.06337999999994</v>
      </c>
      <c r="S405" s="145">
        <v>5.76</v>
      </c>
      <c r="T405" s="145">
        <f t="shared" si="3301"/>
        <v>80.467199999999991</v>
      </c>
      <c r="U405" s="133">
        <v>6.1769999999999996</v>
      </c>
      <c r="V405" s="204">
        <f t="shared" si="3302"/>
        <v>86.292689999999993</v>
      </c>
      <c r="W405" s="245">
        <v>5.923</v>
      </c>
      <c r="X405" s="246">
        <f t="shared" si="3303"/>
        <v>82.744309999999999</v>
      </c>
      <c r="Y405" s="218">
        <f t="shared" si="3304"/>
        <v>17.86</v>
      </c>
      <c r="Z405" s="204">
        <f t="shared" si="3305"/>
        <v>249.50419999999997</v>
      </c>
      <c r="AA405" s="245">
        <v>4.4169999999999998</v>
      </c>
      <c r="AB405" s="246">
        <f t="shared" si="3306"/>
        <v>61.705489999999998</v>
      </c>
      <c r="AC405" s="245">
        <v>2.88</v>
      </c>
      <c r="AD405" s="204">
        <f t="shared" si="3307"/>
        <v>40.233599999999996</v>
      </c>
      <c r="AE405" s="245">
        <v>2.88</v>
      </c>
      <c r="AF405" s="246">
        <f t="shared" si="3308"/>
        <v>40.233599999999996</v>
      </c>
      <c r="AG405" s="218">
        <f t="shared" si="3309"/>
        <v>10.177</v>
      </c>
      <c r="AH405" s="145">
        <f t="shared" si="3310"/>
        <v>142.17268999999999</v>
      </c>
      <c r="AI405" s="145">
        <f t="shared" si="3311"/>
        <v>28.036999999999999</v>
      </c>
      <c r="AJ405" s="204">
        <f t="shared" si="3312"/>
        <v>391.67688999999996</v>
      </c>
      <c r="AK405" s="245">
        <v>2.84</v>
      </c>
      <c r="AL405" s="204">
        <f t="shared" si="3313"/>
        <v>39.674799999999998</v>
      </c>
      <c r="AM405" s="289">
        <v>1.44</v>
      </c>
      <c r="AN405" s="204">
        <f t="shared" si="3314"/>
        <v>20.116799999999998</v>
      </c>
      <c r="AO405" s="245">
        <v>4.32</v>
      </c>
      <c r="AP405" s="246">
        <f t="shared" ref="AP405:AP411" si="3323">N405*AO405/1000</f>
        <v>60.3504</v>
      </c>
      <c r="AQ405" s="218">
        <f t="shared" si="3315"/>
        <v>8.6</v>
      </c>
      <c r="AR405" s="145">
        <f t="shared" si="3273"/>
        <v>120.142</v>
      </c>
      <c r="AS405" s="145">
        <v>4.28</v>
      </c>
      <c r="AT405" s="204">
        <f t="shared" si="3274"/>
        <v>59.791600000000003</v>
      </c>
      <c r="AU405" s="245">
        <v>5.86</v>
      </c>
      <c r="AV405" s="204">
        <f t="shared" si="3316"/>
        <v>81.864200000000011</v>
      </c>
      <c r="AW405" s="245">
        <v>2.9769999999999999</v>
      </c>
      <c r="AX405" s="246">
        <f t="shared" si="3317"/>
        <v>41.588689999999993</v>
      </c>
      <c r="AY405" s="218">
        <f t="shared" si="3318"/>
        <v>13.117000000000001</v>
      </c>
      <c r="AZ405" s="145">
        <f t="shared" si="3319"/>
        <v>183.24448999999998</v>
      </c>
      <c r="BA405" s="145">
        <f t="shared" si="3320"/>
        <v>21.716999999999999</v>
      </c>
      <c r="BB405" s="145">
        <f t="shared" si="3321"/>
        <v>303.38648999999998</v>
      </c>
    </row>
    <row r="406" spans="1:54" s="344" customFormat="1">
      <c r="B406" s="557"/>
      <c r="C406" s="557"/>
      <c r="D406" s="557" t="s">
        <v>797</v>
      </c>
      <c r="E406" s="71" t="s">
        <v>1813</v>
      </c>
      <c r="F406" s="503" t="s">
        <v>1841</v>
      </c>
      <c r="G406" s="503" t="s">
        <v>1165</v>
      </c>
      <c r="H406" s="326" t="s">
        <v>378</v>
      </c>
      <c r="I406" s="77"/>
      <c r="J406" s="186">
        <v>13900</v>
      </c>
      <c r="K406" s="77"/>
      <c r="L406" s="186">
        <v>13900</v>
      </c>
      <c r="M406" s="77"/>
      <c r="N406" s="186">
        <v>13900</v>
      </c>
      <c r="O406" s="77"/>
      <c r="P406" s="186">
        <v>13900</v>
      </c>
      <c r="Q406" s="145">
        <f>SUM(AI406+BA406)</f>
        <v>0.96</v>
      </c>
      <c r="R406" s="425">
        <f t="shared" ref="R406" si="3324">SUM(AJ406+BB406)</f>
        <v>13.343999999999999</v>
      </c>
      <c r="S406" s="145"/>
      <c r="T406" s="145">
        <f t="shared" ref="T406" si="3325">J406*S406/1000</f>
        <v>0</v>
      </c>
      <c r="U406" s="145"/>
      <c r="V406" s="145">
        <f t="shared" ref="V406" si="3326">J406*U406/1000</f>
        <v>0</v>
      </c>
      <c r="W406" s="145">
        <v>0.48</v>
      </c>
      <c r="X406" s="145">
        <f t="shared" ref="X406" si="3327">J406*W406/1000</f>
        <v>6.6719999999999997</v>
      </c>
      <c r="Y406" s="145">
        <f t="shared" si="3304"/>
        <v>0.48</v>
      </c>
      <c r="Z406" s="145">
        <f t="shared" si="3305"/>
        <v>6.6719999999999997</v>
      </c>
      <c r="AA406" s="145"/>
      <c r="AB406" s="145">
        <f t="shared" ref="AB406" si="3328">L406*AA406/1000</f>
        <v>0</v>
      </c>
      <c r="AC406" s="145">
        <v>0.48</v>
      </c>
      <c r="AD406" s="145">
        <f t="shared" ref="AD406" si="3329">L406*AC406/1000</f>
        <v>6.6719999999999997</v>
      </c>
      <c r="AE406" s="145"/>
      <c r="AF406" s="145">
        <f t="shared" ref="AF406" si="3330">L406*AE406/1000</f>
        <v>0</v>
      </c>
      <c r="AG406" s="145">
        <f>SUM(AA406+AC406+AE406)</f>
        <v>0.48</v>
      </c>
      <c r="AH406" s="145">
        <f>SUM(AB406+AD406+AF406)</f>
        <v>6.6719999999999997</v>
      </c>
      <c r="AI406" s="145">
        <f t="shared" ref="AI406" si="3331">SUM(Y406+AG406)</f>
        <v>0.96</v>
      </c>
      <c r="AJ406" s="145">
        <f t="shared" ref="AJ406" si="3332">SUM(Z406,AH406)</f>
        <v>13.343999999999999</v>
      </c>
      <c r="AK406" s="145"/>
      <c r="AL406" s="145">
        <f t="shared" ref="AL406" si="3333">N406*AK406/1000</f>
        <v>0</v>
      </c>
      <c r="AM406" s="145"/>
      <c r="AN406" s="145">
        <f t="shared" ref="AN406" si="3334">N406*AM406/1000</f>
        <v>0</v>
      </c>
      <c r="AO406" s="145"/>
      <c r="AP406" s="145">
        <f t="shared" ref="AP406" si="3335">N406*AO406/1000</f>
        <v>0</v>
      </c>
      <c r="AQ406" s="145">
        <f>SUM(AK406+AM406+AO406)</f>
        <v>0</v>
      </c>
      <c r="AR406" s="145">
        <f>SUM(AL406+AN406+AP406)</f>
        <v>0</v>
      </c>
      <c r="AS406" s="145"/>
      <c r="AT406" s="145">
        <f t="shared" ref="AT406" si="3336">P406*AS406/1000</f>
        <v>0</v>
      </c>
      <c r="AU406" s="145"/>
      <c r="AV406" s="145">
        <f t="shared" ref="AV406" si="3337">P406*AU406/1000</f>
        <v>0</v>
      </c>
      <c r="AW406" s="145"/>
      <c r="AX406" s="145">
        <f t="shared" ref="AX406" si="3338">P406*AW406/1000</f>
        <v>0</v>
      </c>
      <c r="AY406" s="145">
        <f>SUM(AS406+AU406+AW406)</f>
        <v>0</v>
      </c>
      <c r="AZ406" s="145">
        <f>SUM(AT406+AV406+AX406)</f>
        <v>0</v>
      </c>
      <c r="BA406" s="145">
        <f t="shared" ref="BA406" si="3339">SUM(AQ406+AY406)</f>
        <v>0</v>
      </c>
      <c r="BB406" s="145">
        <f t="shared" ref="BB406" si="3340">SUM(AR406,AZ406)</f>
        <v>0</v>
      </c>
    </row>
    <row r="407" spans="1:54" s="344" customFormat="1">
      <c r="B407" s="557"/>
      <c r="C407" s="557"/>
      <c r="D407" s="557" t="s">
        <v>797</v>
      </c>
      <c r="E407" s="71" t="s">
        <v>2040</v>
      </c>
      <c r="F407" s="503" t="s">
        <v>2041</v>
      </c>
      <c r="G407" s="503" t="s">
        <v>1165</v>
      </c>
      <c r="H407" s="326" t="s">
        <v>378</v>
      </c>
      <c r="I407" s="77"/>
      <c r="J407" s="186">
        <v>13950</v>
      </c>
      <c r="K407" s="77"/>
      <c r="L407" s="186">
        <v>13950</v>
      </c>
      <c r="M407" s="77"/>
      <c r="N407" s="186">
        <v>13950</v>
      </c>
      <c r="O407" s="77"/>
      <c r="P407" s="186">
        <v>13950</v>
      </c>
      <c r="Q407" s="145">
        <f t="shared" si="3322"/>
        <v>0</v>
      </c>
      <c r="R407" s="425">
        <f t="shared" si="3300"/>
        <v>0</v>
      </c>
      <c r="S407" s="145"/>
      <c r="T407" s="145">
        <f t="shared" si="3301"/>
        <v>0</v>
      </c>
      <c r="U407" s="145"/>
      <c r="V407" s="145">
        <f t="shared" si="3302"/>
        <v>0</v>
      </c>
      <c r="W407" s="145"/>
      <c r="X407" s="145">
        <f t="shared" si="3303"/>
        <v>0</v>
      </c>
      <c r="Y407" s="145">
        <f t="shared" ref="Y407:Y409" si="3341">SUM(S407+U407+W407)</f>
        <v>0</v>
      </c>
      <c r="Z407" s="145">
        <f t="shared" ref="Z407:Z409" si="3342">SUM(T407+V407+X407)</f>
        <v>0</v>
      </c>
      <c r="AA407" s="145"/>
      <c r="AB407" s="145">
        <f t="shared" si="3306"/>
        <v>0</v>
      </c>
      <c r="AC407" s="145"/>
      <c r="AD407" s="145">
        <f t="shared" si="3307"/>
        <v>0</v>
      </c>
      <c r="AE407" s="145"/>
      <c r="AF407" s="145">
        <f t="shared" si="3308"/>
        <v>0</v>
      </c>
      <c r="AG407" s="145">
        <f>SUM(AA407+AC407+AE407)</f>
        <v>0</v>
      </c>
      <c r="AH407" s="145">
        <f>SUM(AB407+AD407+AF407)</f>
        <v>0</v>
      </c>
      <c r="AI407" s="145">
        <f t="shared" si="3311"/>
        <v>0</v>
      </c>
      <c r="AJ407" s="145">
        <f t="shared" si="3312"/>
        <v>0</v>
      </c>
      <c r="AK407" s="145"/>
      <c r="AL407" s="145">
        <f t="shared" si="3313"/>
        <v>0</v>
      </c>
      <c r="AM407" s="145"/>
      <c r="AN407" s="145">
        <f t="shared" si="3314"/>
        <v>0</v>
      </c>
      <c r="AO407" s="145"/>
      <c r="AP407" s="145">
        <f t="shared" si="3323"/>
        <v>0</v>
      </c>
      <c r="AQ407" s="145">
        <f>SUM(AK407+AM407+AO407)</f>
        <v>0</v>
      </c>
      <c r="AR407" s="145">
        <f>SUM(AL407+AN407+AP407)</f>
        <v>0</v>
      </c>
      <c r="AS407" s="145"/>
      <c r="AT407" s="145">
        <f t="shared" si="3274"/>
        <v>0</v>
      </c>
      <c r="AU407" s="145"/>
      <c r="AV407" s="145">
        <f t="shared" si="3316"/>
        <v>0</v>
      </c>
      <c r="AW407" s="145"/>
      <c r="AX407" s="145">
        <f t="shared" si="3317"/>
        <v>0</v>
      </c>
      <c r="AY407" s="145">
        <f>SUM(AS407+AU407+AW407)</f>
        <v>0</v>
      </c>
      <c r="AZ407" s="145">
        <f>SUM(AT407+AV407+AX407)</f>
        <v>0</v>
      </c>
      <c r="BA407" s="145">
        <f t="shared" si="3320"/>
        <v>0</v>
      </c>
      <c r="BB407" s="145">
        <f t="shared" si="3321"/>
        <v>0</v>
      </c>
    </row>
    <row r="408" spans="1:54" s="344" customFormat="1">
      <c r="B408" s="557"/>
      <c r="C408" s="557"/>
      <c r="D408" s="557" t="s">
        <v>797</v>
      </c>
      <c r="E408" s="553" t="s">
        <v>1907</v>
      </c>
      <c r="F408" s="530" t="s">
        <v>1908</v>
      </c>
      <c r="G408" s="530" t="s">
        <v>1909</v>
      </c>
      <c r="H408" s="355" t="s">
        <v>1190</v>
      </c>
      <c r="I408" s="554"/>
      <c r="J408" s="183">
        <v>13280</v>
      </c>
      <c r="K408" s="554"/>
      <c r="L408" s="183">
        <v>13280</v>
      </c>
      <c r="M408" s="554"/>
      <c r="N408" s="183">
        <v>13280</v>
      </c>
      <c r="O408" s="554"/>
      <c r="P408" s="183">
        <v>13280</v>
      </c>
      <c r="Q408" s="349">
        <f t="shared" si="3322"/>
        <v>0</v>
      </c>
      <c r="R408" s="417">
        <f t="shared" si="3300"/>
        <v>0</v>
      </c>
      <c r="S408" s="349"/>
      <c r="T408" s="349">
        <f t="shared" si="3301"/>
        <v>0</v>
      </c>
      <c r="U408" s="349"/>
      <c r="V408" s="349">
        <f t="shared" si="3302"/>
        <v>0</v>
      </c>
      <c r="W408" s="349"/>
      <c r="X408" s="349">
        <f t="shared" si="3303"/>
        <v>0</v>
      </c>
      <c r="Y408" s="349">
        <f t="shared" ref="Y408" si="3343">SUM(S408+U408+W408)</f>
        <v>0</v>
      </c>
      <c r="Z408" s="349">
        <f t="shared" ref="Z408" si="3344">SUM(T408+V408+X408)</f>
        <v>0</v>
      </c>
      <c r="AA408" s="349"/>
      <c r="AB408" s="349">
        <f t="shared" si="3306"/>
        <v>0</v>
      </c>
      <c r="AC408" s="349"/>
      <c r="AD408" s="349">
        <f t="shared" si="3307"/>
        <v>0</v>
      </c>
      <c r="AE408" s="349"/>
      <c r="AF408" s="349">
        <f t="shared" si="3308"/>
        <v>0</v>
      </c>
      <c r="AG408" s="349">
        <f t="shared" ref="AG408" si="3345">SUM(AA408+AC408+AE408)</f>
        <v>0</v>
      </c>
      <c r="AH408" s="349">
        <f t="shared" ref="AH408" si="3346">SUM(AB408+AD408+AF408)</f>
        <v>0</v>
      </c>
      <c r="AI408" s="349">
        <f t="shared" si="3311"/>
        <v>0</v>
      </c>
      <c r="AJ408" s="349">
        <f t="shared" si="3312"/>
        <v>0</v>
      </c>
      <c r="AK408" s="349"/>
      <c r="AL408" s="349">
        <f t="shared" si="3313"/>
        <v>0</v>
      </c>
      <c r="AM408" s="349"/>
      <c r="AN408" s="349">
        <f t="shared" si="3314"/>
        <v>0</v>
      </c>
      <c r="AO408" s="349"/>
      <c r="AP408" s="349">
        <f t="shared" si="3323"/>
        <v>0</v>
      </c>
      <c r="AQ408" s="349">
        <f t="shared" ref="AQ408" si="3347">SUM(AK408+AM408+AO408)</f>
        <v>0</v>
      </c>
      <c r="AR408" s="349">
        <f t="shared" ref="AR408" si="3348">SUM(AL408+AN408+AP408)</f>
        <v>0</v>
      </c>
      <c r="AS408" s="349"/>
      <c r="AT408" s="349">
        <f t="shared" si="3274"/>
        <v>0</v>
      </c>
      <c r="AU408" s="349"/>
      <c r="AV408" s="349">
        <f t="shared" si="3316"/>
        <v>0</v>
      </c>
      <c r="AW408" s="349"/>
      <c r="AX408" s="349">
        <f t="shared" si="3317"/>
        <v>0</v>
      </c>
      <c r="AY408" s="349">
        <f t="shared" ref="AY408" si="3349">SUM(AS408+AU408+AW408)</f>
        <v>0</v>
      </c>
      <c r="AZ408" s="349">
        <f t="shared" ref="AZ408" si="3350">SUM(AT408+AV408+AX408)</f>
        <v>0</v>
      </c>
      <c r="BA408" s="349">
        <f t="shared" si="3320"/>
        <v>0</v>
      </c>
      <c r="BB408" s="349">
        <f t="shared" si="3321"/>
        <v>0</v>
      </c>
    </row>
    <row r="409" spans="1:54" s="344" customFormat="1">
      <c r="B409" s="557"/>
      <c r="C409" s="557"/>
      <c r="D409" s="557" t="s">
        <v>797</v>
      </c>
      <c r="E409" s="553" t="s">
        <v>2042</v>
      </c>
      <c r="F409" s="530" t="s">
        <v>2044</v>
      </c>
      <c r="G409" s="530" t="s">
        <v>1909</v>
      </c>
      <c r="H409" s="355" t="s">
        <v>1190</v>
      </c>
      <c r="I409" s="554"/>
      <c r="J409" s="183">
        <v>13700</v>
      </c>
      <c r="K409" s="554"/>
      <c r="L409" s="183">
        <v>13700</v>
      </c>
      <c r="M409" s="554"/>
      <c r="N409" s="183">
        <v>13700</v>
      </c>
      <c r="O409" s="554"/>
      <c r="P409" s="183">
        <v>13700</v>
      </c>
      <c r="Q409" s="349">
        <f t="shared" ref="Q409" si="3351">SUM(AI409+BA409)</f>
        <v>0</v>
      </c>
      <c r="R409" s="417">
        <f t="shared" ref="R409" si="3352">SUM(AJ409+BB409)</f>
        <v>0</v>
      </c>
      <c r="S409" s="349"/>
      <c r="T409" s="349">
        <f t="shared" ref="T409" si="3353">J409*S409/1000</f>
        <v>0</v>
      </c>
      <c r="U409" s="349"/>
      <c r="V409" s="349">
        <f t="shared" ref="V409" si="3354">J409*U409/1000</f>
        <v>0</v>
      </c>
      <c r="W409" s="349"/>
      <c r="X409" s="349">
        <f t="shared" ref="X409" si="3355">J409*W409/1000</f>
        <v>0</v>
      </c>
      <c r="Y409" s="349">
        <f t="shared" si="3341"/>
        <v>0</v>
      </c>
      <c r="Z409" s="349">
        <f t="shared" si="3342"/>
        <v>0</v>
      </c>
      <c r="AA409" s="349"/>
      <c r="AB409" s="349">
        <f t="shared" ref="AB409" si="3356">L409*AA409/1000</f>
        <v>0</v>
      </c>
      <c r="AC409" s="349"/>
      <c r="AD409" s="349">
        <f t="shared" ref="AD409" si="3357">L409*AC409/1000</f>
        <v>0</v>
      </c>
      <c r="AE409" s="349"/>
      <c r="AF409" s="349">
        <f t="shared" ref="AF409" si="3358">L409*AE409/1000</f>
        <v>0</v>
      </c>
      <c r="AG409" s="349">
        <f t="shared" ref="AG409" si="3359">SUM(AA409+AC409+AE409)</f>
        <v>0</v>
      </c>
      <c r="AH409" s="349">
        <f t="shared" ref="AH409" si="3360">SUM(AB409+AD409+AF409)</f>
        <v>0</v>
      </c>
      <c r="AI409" s="349">
        <f t="shared" ref="AI409" si="3361">SUM(Y409+AG409)</f>
        <v>0</v>
      </c>
      <c r="AJ409" s="349">
        <f t="shared" ref="AJ409" si="3362">SUM(Z409,AH409)</f>
        <v>0</v>
      </c>
      <c r="AK409" s="349"/>
      <c r="AL409" s="349">
        <f t="shared" ref="AL409" si="3363">N409*AK409/1000</f>
        <v>0</v>
      </c>
      <c r="AM409" s="349"/>
      <c r="AN409" s="349">
        <f t="shared" ref="AN409" si="3364">N409*AM409/1000</f>
        <v>0</v>
      </c>
      <c r="AO409" s="349"/>
      <c r="AP409" s="349">
        <f t="shared" ref="AP409" si="3365">N409*AO409/1000</f>
        <v>0</v>
      </c>
      <c r="AQ409" s="349">
        <f t="shared" ref="AQ409" si="3366">SUM(AK409+AM409+AO409)</f>
        <v>0</v>
      </c>
      <c r="AR409" s="349">
        <f t="shared" ref="AR409" si="3367">SUM(AL409+AN409+AP409)</f>
        <v>0</v>
      </c>
      <c r="AS409" s="349"/>
      <c r="AT409" s="349">
        <f t="shared" ref="AT409" si="3368">P409*AS409/1000</f>
        <v>0</v>
      </c>
      <c r="AU409" s="349"/>
      <c r="AV409" s="349">
        <f t="shared" ref="AV409" si="3369">P409*AU409/1000</f>
        <v>0</v>
      </c>
      <c r="AW409" s="349"/>
      <c r="AX409" s="349">
        <f t="shared" ref="AX409" si="3370">P409*AW409/1000</f>
        <v>0</v>
      </c>
      <c r="AY409" s="349">
        <f t="shared" ref="AY409" si="3371">SUM(AS409+AU409+AW409)</f>
        <v>0</v>
      </c>
      <c r="AZ409" s="349">
        <f t="shared" ref="AZ409" si="3372">SUM(AT409+AV409+AX409)</f>
        <v>0</v>
      </c>
      <c r="BA409" s="349">
        <f t="shared" ref="BA409" si="3373">SUM(AQ409+AY409)</f>
        <v>0</v>
      </c>
      <c r="BB409" s="349">
        <f t="shared" ref="BB409" si="3374">SUM(AR409,AZ409)</f>
        <v>0</v>
      </c>
    </row>
    <row r="410" spans="1:54" s="344" customFormat="1">
      <c r="B410" s="557"/>
      <c r="C410" s="557"/>
      <c r="D410" s="557" t="s">
        <v>797</v>
      </c>
      <c r="E410" s="553" t="s">
        <v>2043</v>
      </c>
      <c r="F410" s="530" t="s">
        <v>2045</v>
      </c>
      <c r="G410" s="530" t="s">
        <v>1909</v>
      </c>
      <c r="H410" s="355" t="s">
        <v>1910</v>
      </c>
      <c r="I410" s="554"/>
      <c r="J410" s="183">
        <v>13900</v>
      </c>
      <c r="K410" s="554"/>
      <c r="L410" s="183">
        <v>13900</v>
      </c>
      <c r="M410" s="554"/>
      <c r="N410" s="183">
        <v>13900</v>
      </c>
      <c r="O410" s="554"/>
      <c r="P410" s="183">
        <v>13900</v>
      </c>
      <c r="Q410" s="349">
        <f t="shared" si="3322"/>
        <v>0.88</v>
      </c>
      <c r="R410" s="417">
        <f t="shared" si="3300"/>
        <v>12.231999999999999</v>
      </c>
      <c r="S410" s="349">
        <v>0.4</v>
      </c>
      <c r="T410" s="349">
        <f t="shared" si="3301"/>
        <v>5.56</v>
      </c>
      <c r="U410" s="349"/>
      <c r="V410" s="349">
        <f t="shared" si="3302"/>
        <v>0</v>
      </c>
      <c r="W410" s="349"/>
      <c r="X410" s="349">
        <f t="shared" si="3303"/>
        <v>0</v>
      </c>
      <c r="Y410" s="349">
        <f t="shared" ref="Y410:Y411" si="3375">SUM(S410+U410+W410)</f>
        <v>0.4</v>
      </c>
      <c r="Z410" s="349">
        <f t="shared" ref="Z410:Z411" si="3376">SUM(T410+V410+X410)</f>
        <v>5.56</v>
      </c>
      <c r="AA410" s="349"/>
      <c r="AB410" s="349">
        <f t="shared" si="3306"/>
        <v>0</v>
      </c>
      <c r="AC410" s="349"/>
      <c r="AD410" s="349">
        <f t="shared" si="3307"/>
        <v>0</v>
      </c>
      <c r="AE410" s="349">
        <v>0.48</v>
      </c>
      <c r="AF410" s="349">
        <f t="shared" si="3308"/>
        <v>6.6719999999999997</v>
      </c>
      <c r="AG410" s="349">
        <f t="shared" ref="AG410:AG411" si="3377">SUM(AA410+AC410+AE410)</f>
        <v>0.48</v>
      </c>
      <c r="AH410" s="349">
        <f t="shared" ref="AH410:AH411" si="3378">SUM(AB410+AD410+AF410)</f>
        <v>6.6719999999999997</v>
      </c>
      <c r="AI410" s="349">
        <f t="shared" si="3311"/>
        <v>0.88</v>
      </c>
      <c r="AJ410" s="349">
        <f t="shared" si="3312"/>
        <v>12.231999999999999</v>
      </c>
      <c r="AK410" s="349"/>
      <c r="AL410" s="349">
        <f t="shared" si="3313"/>
        <v>0</v>
      </c>
      <c r="AM410" s="349"/>
      <c r="AN410" s="349">
        <f t="shared" si="3314"/>
        <v>0</v>
      </c>
      <c r="AO410" s="349"/>
      <c r="AP410" s="349">
        <f t="shared" si="3323"/>
        <v>0</v>
      </c>
      <c r="AQ410" s="349">
        <f t="shared" ref="AQ410:AQ411" si="3379">SUM(AK410+AM410+AO410)</f>
        <v>0</v>
      </c>
      <c r="AR410" s="349">
        <f t="shared" ref="AR410:AR411" si="3380">SUM(AL410+AN410+AP410)</f>
        <v>0</v>
      </c>
      <c r="AS410" s="349"/>
      <c r="AT410" s="349">
        <f t="shared" si="3274"/>
        <v>0</v>
      </c>
      <c r="AU410" s="349"/>
      <c r="AV410" s="349">
        <f t="shared" si="3316"/>
        <v>0</v>
      </c>
      <c r="AW410" s="349"/>
      <c r="AX410" s="349">
        <f t="shared" si="3317"/>
        <v>0</v>
      </c>
      <c r="AY410" s="349">
        <f t="shared" ref="AY410:AY411" si="3381">SUM(AS410+AU410+AW410)</f>
        <v>0</v>
      </c>
      <c r="AZ410" s="349">
        <f t="shared" ref="AZ410:AZ411" si="3382">SUM(AT410+AV410+AX410)</f>
        <v>0</v>
      </c>
      <c r="BA410" s="349">
        <f t="shared" si="3320"/>
        <v>0</v>
      </c>
      <c r="BB410" s="349">
        <f t="shared" si="3321"/>
        <v>0</v>
      </c>
    </row>
    <row r="411" spans="1:54" s="344" customFormat="1">
      <c r="B411" s="557"/>
      <c r="C411" s="557"/>
      <c r="D411" s="557" t="s">
        <v>797</v>
      </c>
      <c r="E411" s="553" t="s">
        <v>2230</v>
      </c>
      <c r="F411" s="530" t="s">
        <v>2231</v>
      </c>
      <c r="G411" s="530" t="s">
        <v>1166</v>
      </c>
      <c r="H411" s="355" t="s">
        <v>1183</v>
      </c>
      <c r="I411" s="554"/>
      <c r="J411" s="183">
        <v>13950</v>
      </c>
      <c r="K411" s="554"/>
      <c r="L411" s="183">
        <v>13950</v>
      </c>
      <c r="M411" s="554"/>
      <c r="N411" s="183">
        <v>13950</v>
      </c>
      <c r="O411" s="554"/>
      <c r="P411" s="183">
        <v>13950</v>
      </c>
      <c r="Q411" s="349">
        <f t="shared" si="3322"/>
        <v>0.36</v>
      </c>
      <c r="R411" s="417">
        <f t="shared" si="3300"/>
        <v>5.0220000000000002</v>
      </c>
      <c r="S411" s="349"/>
      <c r="T411" s="349">
        <f t="shared" si="3301"/>
        <v>0</v>
      </c>
      <c r="U411" s="349"/>
      <c r="V411" s="349">
        <f t="shared" si="3302"/>
        <v>0</v>
      </c>
      <c r="W411" s="349">
        <v>0.12</v>
      </c>
      <c r="X411" s="349">
        <f t="shared" si="3303"/>
        <v>1.6739999999999999</v>
      </c>
      <c r="Y411" s="349">
        <f t="shared" si="3375"/>
        <v>0.12</v>
      </c>
      <c r="Z411" s="349">
        <f t="shared" si="3376"/>
        <v>1.6739999999999999</v>
      </c>
      <c r="AA411" s="349"/>
      <c r="AB411" s="349">
        <f t="shared" si="3306"/>
        <v>0</v>
      </c>
      <c r="AC411" s="349"/>
      <c r="AD411" s="349">
        <f t="shared" si="3307"/>
        <v>0</v>
      </c>
      <c r="AE411" s="349"/>
      <c r="AF411" s="349">
        <f t="shared" si="3308"/>
        <v>0</v>
      </c>
      <c r="AG411" s="349">
        <f t="shared" si="3377"/>
        <v>0</v>
      </c>
      <c r="AH411" s="349">
        <f t="shared" si="3378"/>
        <v>0</v>
      </c>
      <c r="AI411" s="349">
        <f t="shared" si="3311"/>
        <v>0.12</v>
      </c>
      <c r="AJ411" s="349">
        <f t="shared" si="3312"/>
        <v>1.6739999999999999</v>
      </c>
      <c r="AK411" s="349"/>
      <c r="AL411" s="349">
        <f t="shared" si="3313"/>
        <v>0</v>
      </c>
      <c r="AM411" s="349">
        <v>0.24</v>
      </c>
      <c r="AN411" s="349">
        <f t="shared" si="3314"/>
        <v>3.3479999999999999</v>
      </c>
      <c r="AO411" s="349"/>
      <c r="AP411" s="349">
        <f t="shared" si="3323"/>
        <v>0</v>
      </c>
      <c r="AQ411" s="349">
        <f t="shared" si="3379"/>
        <v>0.24</v>
      </c>
      <c r="AR411" s="349">
        <f t="shared" si="3380"/>
        <v>3.3479999999999999</v>
      </c>
      <c r="AS411" s="349"/>
      <c r="AT411" s="349">
        <f t="shared" si="3274"/>
        <v>0</v>
      </c>
      <c r="AU411" s="349"/>
      <c r="AV411" s="349">
        <f t="shared" si="3316"/>
        <v>0</v>
      </c>
      <c r="AW411" s="349"/>
      <c r="AX411" s="349">
        <f t="shared" si="3317"/>
        <v>0</v>
      </c>
      <c r="AY411" s="349">
        <f t="shared" si="3381"/>
        <v>0</v>
      </c>
      <c r="AZ411" s="349">
        <f t="shared" si="3382"/>
        <v>0</v>
      </c>
      <c r="BA411" s="349">
        <f t="shared" si="3320"/>
        <v>0.24</v>
      </c>
      <c r="BB411" s="349">
        <f t="shared" si="3321"/>
        <v>3.3479999999999999</v>
      </c>
    </row>
    <row r="412" spans="1:54" s="344" customFormat="1">
      <c r="A412" s="612">
        <v>295</v>
      </c>
      <c r="B412" s="346"/>
      <c r="C412" s="346"/>
      <c r="D412" s="28" t="s">
        <v>1946</v>
      </c>
      <c r="E412" s="103" t="s">
        <v>936</v>
      </c>
      <c r="F412" s="25" t="s">
        <v>1076</v>
      </c>
      <c r="G412" s="25" t="s">
        <v>1165</v>
      </c>
      <c r="H412" s="330" t="s">
        <v>378</v>
      </c>
      <c r="I412" s="86"/>
      <c r="J412" s="188">
        <v>18300</v>
      </c>
      <c r="K412" s="86"/>
      <c r="L412" s="188">
        <v>18300</v>
      </c>
      <c r="M412" s="86"/>
      <c r="N412" s="188">
        <v>18300</v>
      </c>
      <c r="O412" s="173"/>
      <c r="P412" s="188">
        <v>18300</v>
      </c>
      <c r="Q412" s="148">
        <f t="shared" si="3230"/>
        <v>0</v>
      </c>
      <c r="R412" s="581">
        <f t="shared" si="3231"/>
        <v>0</v>
      </c>
      <c r="S412" s="148"/>
      <c r="T412" s="148">
        <f t="shared" ref="T412:T418" si="3383">J412*S412/1000</f>
        <v>0</v>
      </c>
      <c r="U412" s="148"/>
      <c r="V412" s="205">
        <f t="shared" si="3232"/>
        <v>0</v>
      </c>
      <c r="W412" s="247"/>
      <c r="X412" s="248">
        <f t="shared" si="3233"/>
        <v>0</v>
      </c>
      <c r="Y412" s="219">
        <f t="shared" si="3234"/>
        <v>0</v>
      </c>
      <c r="Z412" s="205">
        <f t="shared" ref="Z412" si="3384">SUM(T412+V412+X412)</f>
        <v>0</v>
      </c>
      <c r="AA412" s="247"/>
      <c r="AB412" s="248">
        <f t="shared" si="3235"/>
        <v>0</v>
      </c>
      <c r="AC412" s="247"/>
      <c r="AD412" s="205">
        <f t="shared" si="3236"/>
        <v>0</v>
      </c>
      <c r="AE412" s="247"/>
      <c r="AF412" s="231">
        <f>L412*AE412/1000</f>
        <v>0</v>
      </c>
      <c r="AG412" s="219">
        <f t="shared" si="3237"/>
        <v>0</v>
      </c>
      <c r="AH412" s="148">
        <f t="shared" ref="AH412" si="3385">SUM(AB412+AD412+AF412)</f>
        <v>0</v>
      </c>
      <c r="AI412" s="148">
        <f t="shared" si="3238"/>
        <v>0</v>
      </c>
      <c r="AJ412" s="205">
        <f t="shared" si="3239"/>
        <v>0</v>
      </c>
      <c r="AK412" s="247"/>
      <c r="AL412" s="205">
        <f t="shared" si="3261"/>
        <v>0</v>
      </c>
      <c r="AM412" s="290"/>
      <c r="AN412" s="205">
        <f t="shared" ref="AN412" si="3386">N412*AM412/1000</f>
        <v>0</v>
      </c>
      <c r="AO412" s="247"/>
      <c r="AP412" s="248">
        <f t="shared" ref="AP412" si="3387">N412*AO412/1000</f>
        <v>0</v>
      </c>
      <c r="AQ412" s="219">
        <f t="shared" si="3241"/>
        <v>0</v>
      </c>
      <c r="AR412" s="148">
        <f t="shared" si="3273"/>
        <v>0</v>
      </c>
      <c r="AS412" s="148"/>
      <c r="AT412" s="205">
        <f t="shared" si="3274"/>
        <v>0</v>
      </c>
      <c r="AU412" s="247"/>
      <c r="AV412" s="205">
        <f t="shared" si="3242"/>
        <v>0</v>
      </c>
      <c r="AW412" s="247"/>
      <c r="AX412" s="248">
        <f t="shared" si="3243"/>
        <v>0</v>
      </c>
      <c r="AY412" s="219">
        <f t="shared" si="3244"/>
        <v>0</v>
      </c>
      <c r="AZ412" s="148">
        <f t="shared" ref="AZ412" si="3388">SUM(AT412+AV412+AX412)</f>
        <v>0</v>
      </c>
      <c r="BA412" s="148">
        <f t="shared" si="3245"/>
        <v>0</v>
      </c>
      <c r="BB412" s="148">
        <f t="shared" si="3246"/>
        <v>0</v>
      </c>
    </row>
    <row r="413" spans="1:54" s="301" customFormat="1">
      <c r="A413" s="612">
        <v>296</v>
      </c>
      <c r="B413" s="26"/>
      <c r="C413" s="44" t="s">
        <v>138</v>
      </c>
      <c r="D413" s="333"/>
      <c r="E413" s="163"/>
      <c r="F413" s="62"/>
      <c r="G413" s="62"/>
      <c r="H413" s="62"/>
      <c r="I413" s="62"/>
      <c r="J413" s="62"/>
      <c r="K413" s="62"/>
      <c r="L413" s="190"/>
      <c r="M413" s="62"/>
      <c r="N413" s="190"/>
      <c r="O413" s="161"/>
      <c r="P413" s="127"/>
      <c r="Q413" s="337">
        <f t="shared" ref="Q413:BB413" si="3389">SUM(Q364:Q412)</f>
        <v>1091.9760000000001</v>
      </c>
      <c r="R413" s="337">
        <f t="shared" si="3389"/>
        <v>8760.7722396814988</v>
      </c>
      <c r="S413" s="337">
        <f t="shared" si="3389"/>
        <v>52.776000000000003</v>
      </c>
      <c r="T413" s="337">
        <f t="shared" si="3389"/>
        <v>449.69452955440005</v>
      </c>
      <c r="U413" s="337">
        <f t="shared" si="3389"/>
        <v>88.773000000000025</v>
      </c>
      <c r="V413" s="337">
        <f t="shared" si="3389"/>
        <v>713.29486942440008</v>
      </c>
      <c r="W413" s="337">
        <f t="shared" si="3389"/>
        <v>117.167</v>
      </c>
      <c r="X413" s="337">
        <f t="shared" si="3389"/>
        <v>965.94242983720005</v>
      </c>
      <c r="Y413" s="337">
        <f t="shared" si="3389"/>
        <v>258.71600000000001</v>
      </c>
      <c r="Z413" s="337">
        <f t="shared" si="3389"/>
        <v>2128.9318288160002</v>
      </c>
      <c r="AA413" s="337">
        <f t="shared" si="3389"/>
        <v>105.11800000000002</v>
      </c>
      <c r="AB413" s="337">
        <f t="shared" si="3389"/>
        <v>853.92110568679982</v>
      </c>
      <c r="AC413" s="337">
        <f t="shared" si="3389"/>
        <v>95.22</v>
      </c>
      <c r="AD413" s="337">
        <f t="shared" si="3389"/>
        <v>759.79584055359999</v>
      </c>
      <c r="AE413" s="337">
        <f t="shared" si="3389"/>
        <v>114.54799999999999</v>
      </c>
      <c r="AF413" s="337">
        <f t="shared" si="3389"/>
        <v>885.25888513320001</v>
      </c>
      <c r="AG413" s="337">
        <f t="shared" si="3389"/>
        <v>314.88599999999997</v>
      </c>
      <c r="AH413" s="337">
        <f t="shared" si="3389"/>
        <v>2498.9758313735997</v>
      </c>
      <c r="AI413" s="337">
        <f t="shared" si="3389"/>
        <v>573.60200000000009</v>
      </c>
      <c r="AJ413" s="337">
        <f t="shared" si="3389"/>
        <v>4627.9076601895995</v>
      </c>
      <c r="AK413" s="337">
        <f t="shared" si="3389"/>
        <v>138.41</v>
      </c>
      <c r="AL413" s="337">
        <f t="shared" si="3389"/>
        <v>1058.9566623945998</v>
      </c>
      <c r="AM413" s="337">
        <f t="shared" si="3389"/>
        <v>106.30099999999997</v>
      </c>
      <c r="AN413" s="337">
        <f t="shared" si="3389"/>
        <v>825.49847564669983</v>
      </c>
      <c r="AO413" s="337">
        <f t="shared" si="3389"/>
        <v>59.53</v>
      </c>
      <c r="AP413" s="337">
        <f t="shared" si="3389"/>
        <v>508.74257991600001</v>
      </c>
      <c r="AQ413" s="337">
        <f t="shared" si="3389"/>
        <v>304.24099999999999</v>
      </c>
      <c r="AR413" s="337">
        <f t="shared" si="3389"/>
        <v>2393.1977179572996</v>
      </c>
      <c r="AS413" s="337">
        <f t="shared" si="3389"/>
        <v>62.034000000000006</v>
      </c>
      <c r="AT413" s="337">
        <f t="shared" si="3389"/>
        <v>516.87772153959997</v>
      </c>
      <c r="AU413" s="337">
        <f t="shared" si="3389"/>
        <v>72.801999999999992</v>
      </c>
      <c r="AV413" s="337">
        <f t="shared" si="3389"/>
        <v>595.83085817419999</v>
      </c>
      <c r="AW413" s="337">
        <f t="shared" si="3389"/>
        <v>79.297000000000011</v>
      </c>
      <c r="AX413" s="337">
        <f t="shared" si="3389"/>
        <v>626.95828182080004</v>
      </c>
      <c r="AY413" s="337">
        <f t="shared" si="3389"/>
        <v>214.13300000000001</v>
      </c>
      <c r="AZ413" s="337">
        <f t="shared" si="3389"/>
        <v>1739.6668615345998</v>
      </c>
      <c r="BA413" s="337">
        <f t="shared" si="3389"/>
        <v>518.37400000000014</v>
      </c>
      <c r="BB413" s="337">
        <f t="shared" si="3389"/>
        <v>4132.8645794919012</v>
      </c>
    </row>
    <row r="414" spans="1:54" s="301" customFormat="1">
      <c r="A414" s="612">
        <v>297</v>
      </c>
      <c r="B414" s="26"/>
      <c r="C414" s="61" t="s">
        <v>385</v>
      </c>
      <c r="D414" s="61" t="s">
        <v>1949</v>
      </c>
      <c r="E414" s="334" t="s">
        <v>432</v>
      </c>
      <c r="F414" s="58" t="s">
        <v>433</v>
      </c>
      <c r="G414" s="58" t="s">
        <v>1171</v>
      </c>
      <c r="H414" s="316" t="s">
        <v>378</v>
      </c>
      <c r="I414" s="294"/>
      <c r="J414" s="296">
        <v>11505</v>
      </c>
      <c r="K414" s="294"/>
      <c r="L414" s="296">
        <v>10850</v>
      </c>
      <c r="M414" s="294"/>
      <c r="N414" s="296">
        <v>10850</v>
      </c>
      <c r="O414" s="297"/>
      <c r="P414" s="296">
        <v>10850</v>
      </c>
      <c r="Q414" s="494">
        <f>SUM(AI414+BA414)</f>
        <v>122.06</v>
      </c>
      <c r="R414" s="495">
        <f t="shared" si="3231"/>
        <v>1355.7464600000001</v>
      </c>
      <c r="S414" s="494">
        <v>15.263999999999999</v>
      </c>
      <c r="T414" s="494">
        <f t="shared" si="3383"/>
        <v>175.61232000000001</v>
      </c>
      <c r="U414" s="494">
        <v>16.07</v>
      </c>
      <c r="V414" s="498">
        <f t="shared" si="3232"/>
        <v>184.88535000000002</v>
      </c>
      <c r="W414" s="496">
        <v>16.597999999999999</v>
      </c>
      <c r="X414" s="499">
        <f t="shared" si="3233"/>
        <v>190.95999</v>
      </c>
      <c r="Y414" s="497">
        <f t="shared" ref="Y414" si="3390">SUM(S414+U414+W414)</f>
        <v>47.932000000000002</v>
      </c>
      <c r="Z414" s="498">
        <f>SUM(T414+V414+X414)</f>
        <v>551.45766000000003</v>
      </c>
      <c r="AA414" s="496">
        <v>18.899000000000001</v>
      </c>
      <c r="AB414" s="499">
        <f>L414*AA414/1000</f>
        <v>205.05415000000002</v>
      </c>
      <c r="AC414" s="496">
        <v>9.8670000000000009</v>
      </c>
      <c r="AD414" s="498">
        <f t="shared" si="3236"/>
        <v>107.05695000000001</v>
      </c>
      <c r="AE414" s="496">
        <v>4.66</v>
      </c>
      <c r="AF414" s="499">
        <f>L414*AE414/1000</f>
        <v>50.561</v>
      </c>
      <c r="AG414" s="497">
        <f t="shared" si="3237"/>
        <v>33.426000000000002</v>
      </c>
      <c r="AH414" s="494">
        <f>SUM(AB414+AD414+AF414)</f>
        <v>362.6721</v>
      </c>
      <c r="AI414" s="494">
        <f t="shared" si="3238"/>
        <v>81.358000000000004</v>
      </c>
      <c r="AJ414" s="498">
        <f t="shared" si="3239"/>
        <v>914.12976000000003</v>
      </c>
      <c r="AK414" s="496">
        <v>5.39</v>
      </c>
      <c r="AL414" s="498">
        <f t="shared" si="3240"/>
        <v>58.481499999999997</v>
      </c>
      <c r="AM414" s="500">
        <v>9.7080000000000002</v>
      </c>
      <c r="AN414" s="498">
        <f>N414*AM414/1000</f>
        <v>105.3318</v>
      </c>
      <c r="AO414" s="496">
        <v>11.664</v>
      </c>
      <c r="AP414" s="499">
        <f t="shared" ref="AP414:AP418" si="3391">N414*AO414/1000</f>
        <v>126.5544</v>
      </c>
      <c r="AQ414" s="497">
        <f t="shared" si="3241"/>
        <v>26.762</v>
      </c>
      <c r="AR414" s="494">
        <f>SUM(AL414+AN414+AP414)</f>
        <v>290.36770000000001</v>
      </c>
      <c r="AS414" s="494">
        <v>5.5839999999999996</v>
      </c>
      <c r="AT414" s="498">
        <f>P414*AS414/1000</f>
        <v>60.586399999999998</v>
      </c>
      <c r="AU414" s="496">
        <v>5.87</v>
      </c>
      <c r="AV414" s="498">
        <f t="shared" si="3242"/>
        <v>63.689500000000002</v>
      </c>
      <c r="AW414" s="496">
        <v>2.4860000000000002</v>
      </c>
      <c r="AX414" s="499">
        <f t="shared" si="3243"/>
        <v>26.973100000000002</v>
      </c>
      <c r="AY414" s="497">
        <f t="shared" si="3244"/>
        <v>13.940000000000001</v>
      </c>
      <c r="AZ414" s="494">
        <f>SUM(AT414+AV414+AX414)</f>
        <v>151.24900000000002</v>
      </c>
      <c r="BA414" s="494">
        <f t="shared" si="3245"/>
        <v>40.701999999999998</v>
      </c>
      <c r="BB414" s="494">
        <f t="shared" si="3246"/>
        <v>441.61670000000004</v>
      </c>
    </row>
    <row r="415" spans="1:54" s="301" customFormat="1">
      <c r="A415" s="612">
        <v>298</v>
      </c>
      <c r="B415" s="346"/>
      <c r="C415" s="346"/>
      <c r="D415" s="346" t="s">
        <v>1949</v>
      </c>
      <c r="E415" s="367" t="s">
        <v>498</v>
      </c>
      <c r="F415" s="72" t="s">
        <v>499</v>
      </c>
      <c r="G415" s="72" t="s">
        <v>1171</v>
      </c>
      <c r="H415" s="314" t="s">
        <v>434</v>
      </c>
      <c r="I415" s="1024"/>
      <c r="J415" s="1025">
        <v>10450</v>
      </c>
      <c r="K415" s="1024"/>
      <c r="L415" s="1025">
        <v>10450</v>
      </c>
      <c r="M415" s="1024"/>
      <c r="N415" s="1025">
        <v>10450</v>
      </c>
      <c r="O415" s="1026"/>
      <c r="P415" s="1025">
        <v>10450</v>
      </c>
      <c r="Q415" s="349">
        <f t="shared" ref="Q415:Q418" si="3392">SUM(AI415+BA415)</f>
        <v>0.12</v>
      </c>
      <c r="R415" s="417">
        <f t="shared" si="3231"/>
        <v>1.254</v>
      </c>
      <c r="S415" s="349"/>
      <c r="T415" s="349">
        <f t="shared" si="3383"/>
        <v>0</v>
      </c>
      <c r="U415" s="349">
        <v>5.0000000000000001E-3</v>
      </c>
      <c r="V415" s="350">
        <f t="shared" si="3232"/>
        <v>5.2249999999999998E-2</v>
      </c>
      <c r="W415" s="352"/>
      <c r="X415" s="353">
        <f t="shared" si="3233"/>
        <v>0</v>
      </c>
      <c r="Y415" s="351">
        <f t="shared" ref="Y415:Y418" si="3393">SUM(S415+U415+W415)</f>
        <v>5.0000000000000001E-3</v>
      </c>
      <c r="Z415" s="350">
        <f>SUM(T415+V415+X415)</f>
        <v>5.2249999999999998E-2</v>
      </c>
      <c r="AA415" s="352"/>
      <c r="AB415" s="353">
        <f t="shared" ref="AB415:AB418" si="3394">L415*AA415/1000</f>
        <v>0</v>
      </c>
      <c r="AC415" s="352">
        <v>0.02</v>
      </c>
      <c r="AD415" s="350">
        <f>L415*AC415/1000</f>
        <v>0.20899999999999999</v>
      </c>
      <c r="AE415" s="352">
        <v>0.03</v>
      </c>
      <c r="AF415" s="353">
        <f>L415*AE415/1000</f>
        <v>0.3135</v>
      </c>
      <c r="AG415" s="351">
        <f t="shared" si="3237"/>
        <v>0.05</v>
      </c>
      <c r="AH415" s="349">
        <f>SUM(AB415+AD415+AF415)</f>
        <v>0.52249999999999996</v>
      </c>
      <c r="AI415" s="349">
        <f t="shared" si="3238"/>
        <v>5.5E-2</v>
      </c>
      <c r="AJ415" s="350">
        <f t="shared" si="3239"/>
        <v>0.57474999999999998</v>
      </c>
      <c r="AK415" s="352">
        <v>0.02</v>
      </c>
      <c r="AL415" s="350">
        <f t="shared" si="3240"/>
        <v>0.20899999999999999</v>
      </c>
      <c r="AM415" s="354"/>
      <c r="AN415" s="350">
        <f>N415*AM415/1000</f>
        <v>0</v>
      </c>
      <c r="AO415" s="352"/>
      <c r="AP415" s="353">
        <f t="shared" si="3391"/>
        <v>0</v>
      </c>
      <c r="AQ415" s="351">
        <f t="shared" ref="AQ415:AQ418" si="3395">SUM(AK415+AM415+AO415)</f>
        <v>0.02</v>
      </c>
      <c r="AR415" s="349">
        <f>SUM(AL415+AN415+AP415)</f>
        <v>0.20899999999999999</v>
      </c>
      <c r="AS415" s="349">
        <v>1.4999999999999999E-2</v>
      </c>
      <c r="AT415" s="350">
        <f>P415*AS415/1000</f>
        <v>0.15675</v>
      </c>
      <c r="AU415" s="352">
        <v>0.03</v>
      </c>
      <c r="AV415" s="350">
        <f t="shared" si="3242"/>
        <v>0.3135</v>
      </c>
      <c r="AW415" s="352"/>
      <c r="AX415" s="353">
        <f t="shared" si="3243"/>
        <v>0</v>
      </c>
      <c r="AY415" s="351">
        <f t="shared" si="3244"/>
        <v>4.4999999999999998E-2</v>
      </c>
      <c r="AZ415" s="349">
        <f>SUM(AT415+AV415+AX415)</f>
        <v>0.47025</v>
      </c>
      <c r="BA415" s="349">
        <f t="shared" si="3245"/>
        <v>6.5000000000000002E-2</v>
      </c>
      <c r="BB415" s="349">
        <f t="shared" si="3246"/>
        <v>0.67925000000000002</v>
      </c>
    </row>
    <row r="416" spans="1:54" s="344" customFormat="1">
      <c r="A416" s="612">
        <v>287</v>
      </c>
      <c r="B416" s="557"/>
      <c r="C416" s="557"/>
      <c r="D416" s="557" t="s">
        <v>1949</v>
      </c>
      <c r="E416" s="553" t="s">
        <v>2164</v>
      </c>
      <c r="F416" s="530" t="s">
        <v>2166</v>
      </c>
      <c r="G416" s="530" t="s">
        <v>1169</v>
      </c>
      <c r="H416" s="355" t="s">
        <v>378</v>
      </c>
      <c r="I416" s="86"/>
      <c r="J416" s="188">
        <v>9903</v>
      </c>
      <c r="K416" s="86"/>
      <c r="L416" s="188">
        <v>9903</v>
      </c>
      <c r="M416" s="86"/>
      <c r="N416" s="188">
        <v>9903</v>
      </c>
      <c r="O416" s="173"/>
      <c r="P416" s="188">
        <v>9903</v>
      </c>
      <c r="Q416" s="349">
        <f t="shared" si="3392"/>
        <v>5.0470000000000006</v>
      </c>
      <c r="R416" s="417">
        <f t="shared" si="3231"/>
        <v>49.980440999999999</v>
      </c>
      <c r="S416" s="349"/>
      <c r="T416" s="349">
        <f t="shared" si="3383"/>
        <v>0</v>
      </c>
      <c r="U416" s="349"/>
      <c r="V416" s="350">
        <f t="shared" si="3232"/>
        <v>0</v>
      </c>
      <c r="W416" s="352"/>
      <c r="X416" s="353">
        <f t="shared" si="3233"/>
        <v>0</v>
      </c>
      <c r="Y416" s="351">
        <f t="shared" si="3393"/>
        <v>0</v>
      </c>
      <c r="Z416" s="350">
        <f t="shared" ref="Z416:Z418" si="3396">SUM(T416+V416+X416)</f>
        <v>0</v>
      </c>
      <c r="AA416" s="352"/>
      <c r="AB416" s="353">
        <f t="shared" si="3394"/>
        <v>0</v>
      </c>
      <c r="AC416" s="352">
        <v>2.0230000000000001</v>
      </c>
      <c r="AD416" s="350">
        <f t="shared" ref="AD416:AD418" si="3397">L416*AC416/1000</f>
        <v>20.033768999999999</v>
      </c>
      <c r="AE416" s="352">
        <v>1.008</v>
      </c>
      <c r="AF416" s="353">
        <f t="shared" ref="AF416:AF418" si="3398">L416*AE416/1000</f>
        <v>9.9822240000000004</v>
      </c>
      <c r="AG416" s="351">
        <f t="shared" si="3237"/>
        <v>3.0310000000000001</v>
      </c>
      <c r="AH416" s="349">
        <f t="shared" ref="AH416:AH418" si="3399">SUM(AB416+AD416+AF416)</f>
        <v>30.015993000000002</v>
      </c>
      <c r="AI416" s="349">
        <f t="shared" si="3238"/>
        <v>3.0310000000000001</v>
      </c>
      <c r="AJ416" s="350">
        <f t="shared" si="3239"/>
        <v>30.015993000000002</v>
      </c>
      <c r="AK416" s="352">
        <v>1.008</v>
      </c>
      <c r="AL416" s="350">
        <f t="shared" si="3240"/>
        <v>9.9822240000000004</v>
      </c>
      <c r="AM416" s="354">
        <v>1.008</v>
      </c>
      <c r="AN416" s="350">
        <f t="shared" ref="AN416:AN418" si="3400">N416*AM416/1000</f>
        <v>9.9822240000000004</v>
      </c>
      <c r="AO416" s="352"/>
      <c r="AP416" s="353">
        <f t="shared" si="3391"/>
        <v>0</v>
      </c>
      <c r="AQ416" s="351">
        <f t="shared" si="3395"/>
        <v>2.016</v>
      </c>
      <c r="AR416" s="349">
        <f t="shared" ref="AR416:AR418" si="3401">SUM(AL416+AN416+AP416)</f>
        <v>19.964448000000001</v>
      </c>
      <c r="AS416" s="349"/>
      <c r="AT416" s="350">
        <f t="shared" ref="AT416:AT418" si="3402">P416*AS416/1000</f>
        <v>0</v>
      </c>
      <c r="AU416" s="352"/>
      <c r="AV416" s="350">
        <f t="shared" si="3242"/>
        <v>0</v>
      </c>
      <c r="AW416" s="352"/>
      <c r="AX416" s="353">
        <f t="shared" si="3243"/>
        <v>0</v>
      </c>
      <c r="AY416" s="351">
        <f t="shared" si="3244"/>
        <v>0</v>
      </c>
      <c r="AZ416" s="349">
        <f t="shared" ref="AZ416:AZ418" si="3403">SUM(AT416+AV416+AX416)</f>
        <v>0</v>
      </c>
      <c r="BA416" s="349">
        <f t="shared" si="3245"/>
        <v>2.016</v>
      </c>
      <c r="BB416" s="349">
        <f t="shared" si="3246"/>
        <v>19.964448000000001</v>
      </c>
    </row>
    <row r="417" spans="1:54" s="344" customFormat="1">
      <c r="A417" s="612">
        <v>292</v>
      </c>
      <c r="B417" s="557"/>
      <c r="C417" s="557"/>
      <c r="D417" s="557" t="s">
        <v>797</v>
      </c>
      <c r="E417" s="553" t="s">
        <v>2201</v>
      </c>
      <c r="F417" s="530" t="s">
        <v>2202</v>
      </c>
      <c r="G417" s="530" t="s">
        <v>1169</v>
      </c>
      <c r="H417" s="355" t="s">
        <v>378</v>
      </c>
      <c r="I417" s="554"/>
      <c r="J417" s="183">
        <v>6550</v>
      </c>
      <c r="K417" s="554"/>
      <c r="L417" s="183">
        <v>6550</v>
      </c>
      <c r="M417" s="554"/>
      <c r="N417" s="183">
        <v>6550</v>
      </c>
      <c r="O417" s="162"/>
      <c r="P417" s="183">
        <v>6550</v>
      </c>
      <c r="Q417" s="349">
        <f t="shared" si="3392"/>
        <v>0</v>
      </c>
      <c r="R417" s="417">
        <f t="shared" si="3231"/>
        <v>0</v>
      </c>
      <c r="S417" s="349"/>
      <c r="T417" s="349">
        <f>J417*S417/1000</f>
        <v>0</v>
      </c>
      <c r="U417" s="148"/>
      <c r="V417" s="350">
        <f t="shared" si="3232"/>
        <v>0</v>
      </c>
      <c r="W417" s="352"/>
      <c r="X417" s="353">
        <f t="shared" si="3233"/>
        <v>0</v>
      </c>
      <c r="Y417" s="351">
        <f t="shared" si="3393"/>
        <v>0</v>
      </c>
      <c r="Z417" s="350">
        <f t="shared" si="3396"/>
        <v>0</v>
      </c>
      <c r="AA417" s="352"/>
      <c r="AB417" s="353">
        <f t="shared" si="3394"/>
        <v>0</v>
      </c>
      <c r="AC417" s="352"/>
      <c r="AD417" s="350">
        <f t="shared" si="3397"/>
        <v>0</v>
      </c>
      <c r="AE417" s="352"/>
      <c r="AF417" s="353">
        <f t="shared" si="3398"/>
        <v>0</v>
      </c>
      <c r="AG417" s="351">
        <f t="shared" si="3237"/>
        <v>0</v>
      </c>
      <c r="AH417" s="349">
        <f t="shared" si="3399"/>
        <v>0</v>
      </c>
      <c r="AI417" s="349">
        <f t="shared" si="3238"/>
        <v>0</v>
      </c>
      <c r="AJ417" s="350">
        <f t="shared" si="3239"/>
        <v>0</v>
      </c>
      <c r="AK417" s="352"/>
      <c r="AL417" s="350">
        <f t="shared" si="3240"/>
        <v>0</v>
      </c>
      <c r="AM417" s="354"/>
      <c r="AN417" s="350">
        <f t="shared" si="3400"/>
        <v>0</v>
      </c>
      <c r="AO417" s="352"/>
      <c r="AP417" s="353">
        <f t="shared" si="3391"/>
        <v>0</v>
      </c>
      <c r="AQ417" s="351">
        <f t="shared" si="3395"/>
        <v>0</v>
      </c>
      <c r="AR417" s="349">
        <f t="shared" si="3401"/>
        <v>0</v>
      </c>
      <c r="AS417" s="349"/>
      <c r="AT417" s="350">
        <f t="shared" si="3402"/>
        <v>0</v>
      </c>
      <c r="AU417" s="352"/>
      <c r="AV417" s="350">
        <f t="shared" si="3242"/>
        <v>0</v>
      </c>
      <c r="AW417" s="352"/>
      <c r="AX417" s="353">
        <f t="shared" si="3243"/>
        <v>0</v>
      </c>
      <c r="AY417" s="351">
        <f t="shared" si="3244"/>
        <v>0</v>
      </c>
      <c r="AZ417" s="349">
        <f t="shared" si="3403"/>
        <v>0</v>
      </c>
      <c r="BA417" s="349">
        <f t="shared" si="3245"/>
        <v>0</v>
      </c>
      <c r="BB417" s="349">
        <f t="shared" si="3246"/>
        <v>0</v>
      </c>
    </row>
    <row r="418" spans="1:54" s="344" customFormat="1">
      <c r="A418" s="612">
        <v>288</v>
      </c>
      <c r="B418" s="557"/>
      <c r="C418" s="557"/>
      <c r="D418" s="1023" t="s">
        <v>1949</v>
      </c>
      <c r="E418" s="553" t="s">
        <v>2165</v>
      </c>
      <c r="F418" s="530" t="s">
        <v>2167</v>
      </c>
      <c r="G418" s="530" t="s">
        <v>1169</v>
      </c>
      <c r="H418" s="355" t="s">
        <v>378</v>
      </c>
      <c r="I418" s="554"/>
      <c r="J418" s="183">
        <v>13712</v>
      </c>
      <c r="K418" s="554"/>
      <c r="L418" s="183">
        <v>13712</v>
      </c>
      <c r="M418" s="554"/>
      <c r="N418" s="183">
        <v>13712</v>
      </c>
      <c r="O418" s="162"/>
      <c r="P418" s="183">
        <v>13712</v>
      </c>
      <c r="Q418" s="349">
        <f t="shared" si="3392"/>
        <v>84.137</v>
      </c>
      <c r="R418" s="417">
        <f t="shared" si="3231"/>
        <v>1153.6865439999999</v>
      </c>
      <c r="S418" s="349">
        <v>6.8550000000000004</v>
      </c>
      <c r="T418" s="349">
        <f t="shared" si="3383"/>
        <v>93.995760000000004</v>
      </c>
      <c r="U418" s="349">
        <v>6.0369999999999999</v>
      </c>
      <c r="V418" s="350">
        <f t="shared" si="3232"/>
        <v>82.779343999999995</v>
      </c>
      <c r="W418" s="352">
        <v>10.433</v>
      </c>
      <c r="X418" s="353">
        <f t="shared" si="3233"/>
        <v>143.05729600000001</v>
      </c>
      <c r="Y418" s="351">
        <f t="shared" si="3393"/>
        <v>23.324999999999999</v>
      </c>
      <c r="Z418" s="350">
        <f t="shared" si="3396"/>
        <v>319.83240000000001</v>
      </c>
      <c r="AA418" s="352">
        <v>11.672000000000001</v>
      </c>
      <c r="AB418" s="353">
        <f t="shared" si="3394"/>
        <v>160.04646400000001</v>
      </c>
      <c r="AC418" s="352">
        <v>12.085000000000001</v>
      </c>
      <c r="AD418" s="350">
        <f t="shared" si="3397"/>
        <v>165.70952000000003</v>
      </c>
      <c r="AE418" s="352">
        <v>4.3899999999999997</v>
      </c>
      <c r="AF418" s="353">
        <f t="shared" si="3398"/>
        <v>60.195679999999996</v>
      </c>
      <c r="AG418" s="351">
        <f t="shared" si="3237"/>
        <v>28.147000000000002</v>
      </c>
      <c r="AH418" s="349">
        <f t="shared" si="3399"/>
        <v>385.95166399999999</v>
      </c>
      <c r="AI418" s="349">
        <f t="shared" si="3238"/>
        <v>51.472000000000001</v>
      </c>
      <c r="AJ418" s="350">
        <f t="shared" si="3239"/>
        <v>705.78406399999994</v>
      </c>
      <c r="AK418" s="352">
        <v>3.0350000000000001</v>
      </c>
      <c r="AL418" s="350">
        <f t="shared" si="3240"/>
        <v>41.615920000000003</v>
      </c>
      <c r="AM418" s="354">
        <v>2.399</v>
      </c>
      <c r="AN418" s="350">
        <f t="shared" si="3400"/>
        <v>32.895088000000001</v>
      </c>
      <c r="AO418" s="352">
        <v>2.6019999999999999</v>
      </c>
      <c r="AP418" s="353">
        <f t="shared" si="3391"/>
        <v>35.678623999999999</v>
      </c>
      <c r="AQ418" s="351">
        <f t="shared" si="3395"/>
        <v>8.0359999999999996</v>
      </c>
      <c r="AR418" s="349">
        <f t="shared" si="3401"/>
        <v>110.189632</v>
      </c>
      <c r="AS418" s="349">
        <v>6.7229999999999999</v>
      </c>
      <c r="AT418" s="350">
        <f t="shared" si="3402"/>
        <v>92.185776000000004</v>
      </c>
      <c r="AU418" s="352">
        <v>6.8570000000000002</v>
      </c>
      <c r="AV418" s="350">
        <f t="shared" si="3242"/>
        <v>94.023184000000015</v>
      </c>
      <c r="AW418" s="352">
        <v>11.048999999999999</v>
      </c>
      <c r="AX418" s="353">
        <f t="shared" si="3243"/>
        <v>151.50388800000002</v>
      </c>
      <c r="AY418" s="351">
        <f t="shared" si="3244"/>
        <v>24.628999999999998</v>
      </c>
      <c r="AZ418" s="349">
        <f t="shared" si="3403"/>
        <v>337.71284800000001</v>
      </c>
      <c r="BA418" s="349">
        <f t="shared" si="3245"/>
        <v>32.664999999999999</v>
      </c>
      <c r="BB418" s="349">
        <f t="shared" si="3246"/>
        <v>447.90248000000003</v>
      </c>
    </row>
    <row r="419" spans="1:54" s="301" customFormat="1">
      <c r="A419" s="612">
        <v>299</v>
      </c>
      <c r="B419" s="27"/>
      <c r="C419" s="44" t="s">
        <v>138</v>
      </c>
      <c r="D419" s="333"/>
      <c r="E419" s="216"/>
      <c r="F419" s="111"/>
      <c r="G419" s="216"/>
      <c r="H419" s="242"/>
      <c r="I419" s="242"/>
      <c r="J419" s="242"/>
      <c r="K419" s="242"/>
      <c r="L419" s="242"/>
      <c r="M419" s="242"/>
      <c r="N419" s="242"/>
      <c r="O419" s="242"/>
      <c r="P419" s="242"/>
      <c r="Q419" s="147">
        <f>SUM(Q414:Q418)</f>
        <v>211.364</v>
      </c>
      <c r="R419" s="147">
        <f>SUM(R414:R418)</f>
        <v>2560.667445</v>
      </c>
      <c r="S419" s="147">
        <f>SUM(S414:S418)</f>
        <v>22.119</v>
      </c>
      <c r="T419" s="147">
        <f t="shared" ref="T419:BB419" si="3404">SUM(T414:T418)</f>
        <v>269.60808000000003</v>
      </c>
      <c r="U419" s="147">
        <f t="shared" si="3404"/>
        <v>22.111999999999998</v>
      </c>
      <c r="V419" s="147">
        <f t="shared" si="3404"/>
        <v>267.71694400000001</v>
      </c>
      <c r="W419" s="147">
        <f t="shared" si="3404"/>
        <v>27.030999999999999</v>
      </c>
      <c r="X419" s="147">
        <f t="shared" si="3404"/>
        <v>334.01728600000001</v>
      </c>
      <c r="Y419" s="147">
        <f t="shared" si="3404"/>
        <v>71.262</v>
      </c>
      <c r="Z419" s="147">
        <f t="shared" si="3404"/>
        <v>871.34231</v>
      </c>
      <c r="AA419" s="147">
        <f t="shared" si="3404"/>
        <v>30.571000000000002</v>
      </c>
      <c r="AB419" s="147">
        <f t="shared" si="3404"/>
        <v>365.10061400000006</v>
      </c>
      <c r="AC419" s="147">
        <f t="shared" si="3404"/>
        <v>23.995000000000001</v>
      </c>
      <c r="AD419" s="147">
        <f t="shared" si="3404"/>
        <v>293.00923900000004</v>
      </c>
      <c r="AE419" s="147">
        <f t="shared" si="3404"/>
        <v>10.088000000000001</v>
      </c>
      <c r="AF419" s="147">
        <f t="shared" si="3404"/>
        <v>121.052404</v>
      </c>
      <c r="AG419" s="147">
        <f t="shared" si="3404"/>
        <v>64.653999999999996</v>
      </c>
      <c r="AH419" s="147">
        <f t="shared" si="3404"/>
        <v>779.16225699999995</v>
      </c>
      <c r="AI419" s="147">
        <f t="shared" si="3404"/>
        <v>135.91600000000003</v>
      </c>
      <c r="AJ419" s="147">
        <f t="shared" si="3404"/>
        <v>1650.504567</v>
      </c>
      <c r="AK419" s="147">
        <f t="shared" si="3404"/>
        <v>9.4529999999999994</v>
      </c>
      <c r="AL419" s="147">
        <f t="shared" si="3404"/>
        <v>110.28864400000001</v>
      </c>
      <c r="AM419" s="147">
        <f t="shared" si="3404"/>
        <v>13.115000000000002</v>
      </c>
      <c r="AN419" s="147">
        <f t="shared" si="3404"/>
        <v>148.209112</v>
      </c>
      <c r="AO419" s="147">
        <f t="shared" si="3404"/>
        <v>14.266</v>
      </c>
      <c r="AP419" s="147">
        <f t="shared" si="3404"/>
        <v>162.233024</v>
      </c>
      <c r="AQ419" s="147">
        <f t="shared" si="3404"/>
        <v>36.834000000000003</v>
      </c>
      <c r="AR419" s="147">
        <f t="shared" si="3404"/>
        <v>420.73078000000004</v>
      </c>
      <c r="AS419" s="147">
        <f t="shared" si="3404"/>
        <v>12.321999999999999</v>
      </c>
      <c r="AT419" s="147">
        <f t="shared" si="3404"/>
        <v>152.92892599999999</v>
      </c>
      <c r="AU419" s="147">
        <f t="shared" si="3404"/>
        <v>12.757000000000001</v>
      </c>
      <c r="AV419" s="147">
        <f t="shared" si="3404"/>
        <v>158.026184</v>
      </c>
      <c r="AW419" s="147">
        <f t="shared" si="3404"/>
        <v>13.535</v>
      </c>
      <c r="AX419" s="147">
        <f t="shared" si="3404"/>
        <v>178.47698800000001</v>
      </c>
      <c r="AY419" s="147">
        <f t="shared" si="3404"/>
        <v>38.613999999999997</v>
      </c>
      <c r="AZ419" s="147">
        <f t="shared" si="3404"/>
        <v>489.432098</v>
      </c>
      <c r="BA419" s="147">
        <f t="shared" si="3404"/>
        <v>75.447999999999993</v>
      </c>
      <c r="BB419" s="147">
        <f t="shared" si="3404"/>
        <v>910.16287800000009</v>
      </c>
    </row>
    <row r="420" spans="1:54">
      <c r="A420" s="612">
        <v>300</v>
      </c>
      <c r="B420" s="67" t="s">
        <v>161</v>
      </c>
      <c r="C420" s="68"/>
      <c r="D420" s="68"/>
      <c r="E420" s="68"/>
      <c r="F420" s="68"/>
      <c r="G420" s="68"/>
      <c r="H420" s="324"/>
      <c r="I420" s="69"/>
      <c r="J420" s="117"/>
      <c r="K420" s="69"/>
      <c r="L420" s="69"/>
      <c r="M420" s="69"/>
      <c r="N420" s="69"/>
      <c r="O420" s="165"/>
      <c r="P420" s="117"/>
      <c r="Q420" s="143">
        <f t="shared" ref="Q420:BB420" si="3405">SUM(Q419,Q413,Q346,Q363)</f>
        <v>1908.7900000000002</v>
      </c>
      <c r="R420" s="143">
        <f t="shared" si="3405"/>
        <v>15436.7490246815</v>
      </c>
      <c r="S420" s="143">
        <f t="shared" si="3405"/>
        <v>133.55700000000002</v>
      </c>
      <c r="T420" s="143">
        <f t="shared" si="3405"/>
        <v>1141.9128345544</v>
      </c>
      <c r="U420" s="143">
        <f t="shared" si="3405"/>
        <v>210.77900000000002</v>
      </c>
      <c r="V420" s="143">
        <f t="shared" si="3405"/>
        <v>1639.4378984243999</v>
      </c>
      <c r="W420" s="143">
        <f t="shared" si="3405"/>
        <v>243.18799999999999</v>
      </c>
      <c r="X420" s="143">
        <f t="shared" si="3405"/>
        <v>1934.9021908372001</v>
      </c>
      <c r="Y420" s="143">
        <f t="shared" si="3405"/>
        <v>587.524</v>
      </c>
      <c r="Z420" s="143">
        <f t="shared" si="3405"/>
        <v>4716.2529238160005</v>
      </c>
      <c r="AA420" s="143">
        <f t="shared" si="3405"/>
        <v>204.51800000000003</v>
      </c>
      <c r="AB420" s="143">
        <f t="shared" si="3405"/>
        <v>1674.2342196867999</v>
      </c>
      <c r="AC420" s="143">
        <f t="shared" si="3405"/>
        <v>177.76599999999999</v>
      </c>
      <c r="AD420" s="143">
        <f t="shared" si="3405"/>
        <v>1447.7705395536</v>
      </c>
      <c r="AE420" s="143">
        <f t="shared" si="3405"/>
        <v>166.261</v>
      </c>
      <c r="AF420" s="143">
        <f t="shared" si="3405"/>
        <v>1303.1071291332</v>
      </c>
      <c r="AG420" s="143">
        <f t="shared" si="3405"/>
        <v>548.54499999999996</v>
      </c>
      <c r="AH420" s="143">
        <f t="shared" si="3405"/>
        <v>4425.1118883735999</v>
      </c>
      <c r="AI420" s="143">
        <f t="shared" si="3405"/>
        <v>1136.069</v>
      </c>
      <c r="AJ420" s="143">
        <f t="shared" si="3405"/>
        <v>9141.3648121896003</v>
      </c>
      <c r="AK420" s="143">
        <f t="shared" si="3405"/>
        <v>196.64500000000001</v>
      </c>
      <c r="AL420" s="143">
        <f t="shared" si="3405"/>
        <v>1499.0472313945997</v>
      </c>
      <c r="AM420" s="143">
        <f t="shared" si="3405"/>
        <v>138.53499999999997</v>
      </c>
      <c r="AN420" s="143">
        <f t="shared" si="3405"/>
        <v>1119.9507876466998</v>
      </c>
      <c r="AO420" s="143">
        <f t="shared" si="3405"/>
        <v>97.828000000000003</v>
      </c>
      <c r="AP420" s="143">
        <f t="shared" si="3405"/>
        <v>853.41920391600001</v>
      </c>
      <c r="AQ420" s="143">
        <f t="shared" si="3405"/>
        <v>433.00799999999992</v>
      </c>
      <c r="AR420" s="143">
        <f t="shared" si="3405"/>
        <v>3472.4172229572991</v>
      </c>
      <c r="AS420" s="143">
        <f t="shared" si="3405"/>
        <v>97.082000000000008</v>
      </c>
      <c r="AT420" s="143">
        <f t="shared" si="3405"/>
        <v>830.42136353959995</v>
      </c>
      <c r="AU420" s="143">
        <f t="shared" si="3405"/>
        <v>122.792</v>
      </c>
      <c r="AV420" s="143">
        <f t="shared" si="3405"/>
        <v>1007.8155281741999</v>
      </c>
      <c r="AW420" s="143">
        <f t="shared" si="3405"/>
        <v>119.839</v>
      </c>
      <c r="AX420" s="143">
        <f t="shared" si="3405"/>
        <v>984.73009782079998</v>
      </c>
      <c r="AY420" s="143">
        <f t="shared" si="3405"/>
        <v>339.71300000000002</v>
      </c>
      <c r="AZ420" s="143">
        <f t="shared" si="3405"/>
        <v>2822.9669895346001</v>
      </c>
      <c r="BA420" s="143">
        <f t="shared" si="3405"/>
        <v>772.72100000000012</v>
      </c>
      <c r="BB420" s="143">
        <f t="shared" si="3405"/>
        <v>6295.3842124919011</v>
      </c>
    </row>
    <row r="421" spans="1:54" s="344" customFormat="1" hidden="1">
      <c r="A421" s="612">
        <v>301</v>
      </c>
      <c r="B421" s="346" t="s">
        <v>732</v>
      </c>
      <c r="C421" s="346" t="s">
        <v>34</v>
      </c>
      <c r="D421" s="346" t="s">
        <v>733</v>
      </c>
      <c r="E421" s="23" t="s">
        <v>734</v>
      </c>
      <c r="F421" s="293" t="s">
        <v>735</v>
      </c>
      <c r="G421" s="25"/>
      <c r="H421" s="355" t="s">
        <v>378</v>
      </c>
      <c r="I421" s="63"/>
      <c r="J421" s="115">
        <v>6900</v>
      </c>
      <c r="K421" s="63"/>
      <c r="L421" s="115">
        <v>6900</v>
      </c>
      <c r="M421" s="63"/>
      <c r="N421" s="184">
        <v>6900</v>
      </c>
      <c r="O421" s="162"/>
      <c r="P421" s="184">
        <v>6900</v>
      </c>
      <c r="Q421" s="349">
        <f>SUM(AI421+BA421)</f>
        <v>0</v>
      </c>
      <c r="R421" s="417">
        <f>SUM(AJ421+BB421)</f>
        <v>0</v>
      </c>
      <c r="S421" s="349"/>
      <c r="T421" s="349">
        <f>J421*S421/1000</f>
        <v>0</v>
      </c>
      <c r="U421" s="349"/>
      <c r="V421" s="350">
        <f>J421*U421/1000</f>
        <v>0</v>
      </c>
      <c r="W421" s="352"/>
      <c r="X421" s="353">
        <f>J421*W421/1000</f>
        <v>0</v>
      </c>
      <c r="Y421" s="351">
        <f>SUM(S421+U421+W421)</f>
        <v>0</v>
      </c>
      <c r="Z421" s="350">
        <f t="shared" ref="Z421" si="3406">SUM(T421+V421+X421)</f>
        <v>0</v>
      </c>
      <c r="AA421" s="352"/>
      <c r="AB421" s="353">
        <f>L421*AA421/1000</f>
        <v>0</v>
      </c>
      <c r="AC421" s="352"/>
      <c r="AD421" s="350">
        <f>L421*AC421/1000</f>
        <v>0</v>
      </c>
      <c r="AE421" s="352"/>
      <c r="AF421" s="244">
        <f t="shared" ref="AF421" si="3407">L421*AE421/1000</f>
        <v>0</v>
      </c>
      <c r="AG421" s="351">
        <f>SUM(AA421+AC421+AE421)</f>
        <v>0</v>
      </c>
      <c r="AH421" s="349">
        <f t="shared" ref="AH421" si="3408">SUM(AB421+AD421+AF421)</f>
        <v>0</v>
      </c>
      <c r="AI421" s="349">
        <f>SUM(Y421+AG421)</f>
        <v>0</v>
      </c>
      <c r="AJ421" s="350">
        <f>SUM(Z421,AH421)</f>
        <v>0</v>
      </c>
      <c r="AK421" s="352"/>
      <c r="AL421" s="350">
        <f>N421*AK421/1000</f>
        <v>0</v>
      </c>
      <c r="AM421" s="354"/>
      <c r="AN421" s="350">
        <f>N421*AM421/1000</f>
        <v>0</v>
      </c>
      <c r="AO421" s="352"/>
      <c r="AP421" s="353">
        <f>N421*AO421/1000</f>
        <v>0</v>
      </c>
      <c r="AQ421" s="351">
        <f>SUM(AK421+AM421+AO421)</f>
        <v>0</v>
      </c>
      <c r="AR421" s="349">
        <f t="shared" ref="AR421" si="3409">SUM(AL421+AN421+AP421)</f>
        <v>0</v>
      </c>
      <c r="AS421" s="349"/>
      <c r="AT421" s="350">
        <f t="shared" ref="AT421" si="3410">P421*AS421/1000</f>
        <v>0</v>
      </c>
      <c r="AU421" s="352"/>
      <c r="AV421" s="350">
        <f>P421*AU421/1000</f>
        <v>0</v>
      </c>
      <c r="AW421" s="352"/>
      <c r="AX421" s="353">
        <f>P421*AW421/1000</f>
        <v>0</v>
      </c>
      <c r="AY421" s="351">
        <f>SUM(AS421+AU421+AW421)</f>
        <v>0</v>
      </c>
      <c r="AZ421" s="349">
        <f t="shared" ref="AZ421" si="3411">SUM(AT421+AV421+AX421)</f>
        <v>0</v>
      </c>
      <c r="BA421" s="349">
        <f>SUM(AQ421+AY421)</f>
        <v>0</v>
      </c>
      <c r="BB421" s="349">
        <f>SUM(AR421,AZ421)</f>
        <v>0</v>
      </c>
    </row>
    <row r="422" spans="1:54" s="344" customFormat="1" hidden="1">
      <c r="A422" s="612">
        <v>302</v>
      </c>
      <c r="B422" s="346"/>
      <c r="C422" s="346"/>
      <c r="D422" s="346"/>
      <c r="E422" s="106" t="s">
        <v>736</v>
      </c>
      <c r="F422" s="107"/>
      <c r="G422" s="107"/>
      <c r="H422" s="320" t="s">
        <v>378</v>
      </c>
      <c r="I422" s="89"/>
      <c r="J422" s="126">
        <v>6900</v>
      </c>
      <c r="K422" s="89"/>
      <c r="L422" s="126">
        <v>6900</v>
      </c>
      <c r="M422" s="89"/>
      <c r="N422" s="189">
        <v>6900</v>
      </c>
      <c r="O422" s="175"/>
      <c r="P422" s="189">
        <v>6900</v>
      </c>
      <c r="Q422" s="149">
        <f t="shared" ref="Q422" si="3412">SUM(AI422+BA422)</f>
        <v>0</v>
      </c>
      <c r="R422" s="426">
        <f t="shared" ref="R422" si="3413">SUM(AJ422+BB422)</f>
        <v>0</v>
      </c>
      <c r="S422" s="149"/>
      <c r="T422" s="149">
        <f>J422*S422/1000</f>
        <v>0</v>
      </c>
      <c r="U422" s="149"/>
      <c r="V422" s="206">
        <f>J422*U422/1000</f>
        <v>0</v>
      </c>
      <c r="W422" s="249"/>
      <c r="X422" s="250">
        <f>L422*W422/1000</f>
        <v>0</v>
      </c>
      <c r="Y422" s="220">
        <f t="shared" ref="Y422" si="3414">SUM(S422+U422+W422)</f>
        <v>0</v>
      </c>
      <c r="Z422" s="206">
        <f t="shared" ref="Z422" si="3415">SUM(T422+V422+X422)</f>
        <v>0</v>
      </c>
      <c r="AA422" s="249"/>
      <c r="AB422" s="250">
        <f>L422*AA422/1000</f>
        <v>0</v>
      </c>
      <c r="AC422" s="249"/>
      <c r="AD422" s="206">
        <f>L422*AC422/1000</f>
        <v>0</v>
      </c>
      <c r="AE422" s="249"/>
      <c r="AF422" s="250">
        <f>L422*AE422/1000</f>
        <v>0</v>
      </c>
      <c r="AG422" s="220">
        <f t="shared" ref="AG422" si="3416">SUM(AA422+AC422+AE422)</f>
        <v>0</v>
      </c>
      <c r="AH422" s="149">
        <f t="shared" ref="AH422" si="3417">SUM(AB422+AD422+AF422)</f>
        <v>0</v>
      </c>
      <c r="AI422" s="149">
        <f t="shared" ref="AI422" si="3418">SUM(Y422+AG422)</f>
        <v>0</v>
      </c>
      <c r="AJ422" s="206">
        <f>SUM(Z422,AH422)</f>
        <v>0</v>
      </c>
      <c r="AK422" s="249"/>
      <c r="AL422" s="206">
        <f>N422*AK422/1000</f>
        <v>0</v>
      </c>
      <c r="AM422" s="286"/>
      <c r="AN422" s="206">
        <f>N422*AM422/1000</f>
        <v>0</v>
      </c>
      <c r="AO422" s="249"/>
      <c r="AP422" s="250">
        <f t="shared" ref="AP422" si="3419">N422*AO422/1000</f>
        <v>0</v>
      </c>
      <c r="AQ422" s="220">
        <f t="shared" ref="AQ422" si="3420">SUM(AK422+AM422+AO422)</f>
        <v>0</v>
      </c>
      <c r="AR422" s="149">
        <f t="shared" ref="AR422" si="3421">SUM(AL422+AN422+AP422)</f>
        <v>0</v>
      </c>
      <c r="AS422" s="149"/>
      <c r="AT422" s="206">
        <f t="shared" ref="AT422" si="3422">P422*AS422/1000</f>
        <v>0</v>
      </c>
      <c r="AU422" s="249"/>
      <c r="AV422" s="206">
        <f>P422*AU422/1000</f>
        <v>0</v>
      </c>
      <c r="AW422" s="249"/>
      <c r="AX422" s="250">
        <f t="shared" ref="AX422" si="3423">P422*AW422/1000</f>
        <v>0</v>
      </c>
      <c r="AY422" s="220">
        <f t="shared" ref="AY422" si="3424">SUM(AS422+AU422+AW422)</f>
        <v>0</v>
      </c>
      <c r="AZ422" s="149">
        <f t="shared" ref="AZ422" si="3425">SUM(AT422+AV422+AX422)</f>
        <v>0</v>
      </c>
      <c r="BA422" s="149">
        <f t="shared" ref="BA422" si="3426">SUM(AQ422+AY422)</f>
        <v>0</v>
      </c>
      <c r="BB422" s="149">
        <f>SUM(AR422,AZ422)</f>
        <v>0</v>
      </c>
    </row>
    <row r="423" spans="1:54" s="344" customFormat="1" hidden="1">
      <c r="A423" s="612">
        <v>303</v>
      </c>
      <c r="B423" s="67" t="s">
        <v>161</v>
      </c>
      <c r="C423" s="68"/>
      <c r="D423" s="68"/>
      <c r="E423" s="68"/>
      <c r="F423" s="68"/>
      <c r="G423" s="68"/>
      <c r="H423" s="324"/>
      <c r="I423" s="88"/>
      <c r="J423" s="117"/>
      <c r="K423" s="88"/>
      <c r="L423" s="69"/>
      <c r="M423" s="88"/>
      <c r="N423" s="69"/>
      <c r="O423" s="174"/>
      <c r="P423" s="117"/>
      <c r="Q423" s="143">
        <f>SUM(Q421:Q422)</f>
        <v>0</v>
      </c>
      <c r="R423" s="143">
        <f t="shared" ref="R423" si="3427">SUM(R421:R422)</f>
        <v>0</v>
      </c>
      <c r="S423" s="143">
        <f>SUM(S421:S422)</f>
        <v>0</v>
      </c>
      <c r="T423" s="143">
        <f t="shared" ref="T423:W423" si="3428">SUM(T421:T422)</f>
        <v>0</v>
      </c>
      <c r="U423" s="143">
        <f t="shared" si="3428"/>
        <v>0</v>
      </c>
      <c r="V423" s="143">
        <f t="shared" si="3428"/>
        <v>0</v>
      </c>
      <c r="W423" s="143">
        <f t="shared" si="3428"/>
        <v>0</v>
      </c>
      <c r="X423" s="143">
        <f>SUM(X421:X422)</f>
        <v>0</v>
      </c>
      <c r="Y423" s="143">
        <f t="shared" ref="Y423:BB423" si="3429">SUM(Y421:Y422)</f>
        <v>0</v>
      </c>
      <c r="Z423" s="143">
        <f t="shared" si="3429"/>
        <v>0</v>
      </c>
      <c r="AA423" s="143">
        <f>SUM(AA421:AA422)</f>
        <v>0</v>
      </c>
      <c r="AB423" s="143">
        <f t="shared" si="3429"/>
        <v>0</v>
      </c>
      <c r="AC423" s="143">
        <f t="shared" si="3429"/>
        <v>0</v>
      </c>
      <c r="AD423" s="143">
        <f t="shared" si="3429"/>
        <v>0</v>
      </c>
      <c r="AE423" s="143">
        <f t="shared" si="3429"/>
        <v>0</v>
      </c>
      <c r="AF423" s="143">
        <f t="shared" si="3429"/>
        <v>0</v>
      </c>
      <c r="AG423" s="143">
        <f t="shared" si="3429"/>
        <v>0</v>
      </c>
      <c r="AH423" s="143">
        <f t="shared" si="3429"/>
        <v>0</v>
      </c>
      <c r="AI423" s="143">
        <f t="shared" si="3429"/>
        <v>0</v>
      </c>
      <c r="AJ423" s="143">
        <f t="shared" si="3429"/>
        <v>0</v>
      </c>
      <c r="AK423" s="143">
        <f t="shared" si="3429"/>
        <v>0</v>
      </c>
      <c r="AL423" s="143">
        <f t="shared" si="3429"/>
        <v>0</v>
      </c>
      <c r="AM423" s="143">
        <f t="shared" si="3429"/>
        <v>0</v>
      </c>
      <c r="AN423" s="143">
        <f t="shared" si="3429"/>
        <v>0</v>
      </c>
      <c r="AO423" s="143">
        <f t="shared" si="3429"/>
        <v>0</v>
      </c>
      <c r="AP423" s="143">
        <f t="shared" si="3429"/>
        <v>0</v>
      </c>
      <c r="AQ423" s="143">
        <f t="shared" si="3429"/>
        <v>0</v>
      </c>
      <c r="AR423" s="143">
        <f t="shared" si="3429"/>
        <v>0</v>
      </c>
      <c r="AS423" s="143">
        <f t="shared" si="3429"/>
        <v>0</v>
      </c>
      <c r="AT423" s="143">
        <f t="shared" si="3429"/>
        <v>0</v>
      </c>
      <c r="AU423" s="143">
        <f t="shared" si="3429"/>
        <v>0</v>
      </c>
      <c r="AV423" s="143">
        <f t="shared" si="3429"/>
        <v>0</v>
      </c>
      <c r="AW423" s="143">
        <f t="shared" si="3429"/>
        <v>0</v>
      </c>
      <c r="AX423" s="143">
        <f t="shared" si="3429"/>
        <v>0</v>
      </c>
      <c r="AY423" s="143">
        <f t="shared" si="3429"/>
        <v>0</v>
      </c>
      <c r="AZ423" s="143">
        <f t="shared" si="3429"/>
        <v>0</v>
      </c>
      <c r="BA423" s="143">
        <f>SUM(BA421:BA422)</f>
        <v>0</v>
      </c>
      <c r="BB423" s="143">
        <f t="shared" si="3429"/>
        <v>0</v>
      </c>
    </row>
    <row r="424" spans="1:54">
      <c r="A424" s="612">
        <v>304</v>
      </c>
      <c r="B424" s="15" t="s">
        <v>584</v>
      </c>
      <c r="C424" s="374" t="s">
        <v>464</v>
      </c>
      <c r="D424" s="346" t="s">
        <v>465</v>
      </c>
      <c r="E424" s="347" t="s">
        <v>466</v>
      </c>
      <c r="F424" s="348" t="s">
        <v>467</v>
      </c>
      <c r="G424" s="348" t="s">
        <v>1169</v>
      </c>
      <c r="H424" s="316" t="s">
        <v>377</v>
      </c>
      <c r="I424" s="552">
        <v>5.68</v>
      </c>
      <c r="J424" s="118"/>
      <c r="K424" s="552">
        <v>5.68</v>
      </c>
      <c r="L424" s="184"/>
      <c r="M424" s="552">
        <v>5.68</v>
      </c>
      <c r="N424" s="184"/>
      <c r="O424" s="552">
        <v>5.68</v>
      </c>
      <c r="P424" s="118"/>
      <c r="Q424" s="136">
        <f t="shared" ref="Q424:Q447" si="3430">SUM(AI424+BA424)</f>
        <v>0</v>
      </c>
      <c r="R424" s="421">
        <f t="shared" ref="R424:R447" si="3431">SUM(AJ424+BB424)</f>
        <v>0</v>
      </c>
      <c r="S424" s="136"/>
      <c r="T424" s="136">
        <f t="shared" ref="T424:T445" si="3432">I424*S424*$T$2/1000</f>
        <v>0</v>
      </c>
      <c r="U424" s="136"/>
      <c r="V424" s="200">
        <f t="shared" ref="V424:V447" si="3433">I424*U424*$V$2/1000</f>
        <v>0</v>
      </c>
      <c r="W424" s="234"/>
      <c r="X424" s="235">
        <f t="shared" ref="X424:X447" si="3434">I424*W424*$X$2/1000</f>
        <v>0</v>
      </c>
      <c r="Y424" s="211">
        <f t="shared" ref="Y424:Y447" si="3435">SUM(S424+U424+W424)</f>
        <v>0</v>
      </c>
      <c r="Z424" s="200">
        <f t="shared" ref="Z424:Z447" si="3436">SUM(T424+V424+X424)</f>
        <v>0</v>
      </c>
      <c r="AA424" s="234"/>
      <c r="AB424" s="235">
        <f>K424*AA424*$AB$2/1000</f>
        <v>0</v>
      </c>
      <c r="AC424" s="234"/>
      <c r="AD424" s="200">
        <f t="shared" ref="AD424:AD447" si="3437">K424*AC424*$AD$2/1000</f>
        <v>0</v>
      </c>
      <c r="AE424" s="234"/>
      <c r="AF424" s="235">
        <f>K424*AE424*$AF$2/1000</f>
        <v>0</v>
      </c>
      <c r="AG424" s="211">
        <f t="shared" ref="AG424:AG447" si="3438">SUM(AA424+AC424+AE424)</f>
        <v>0</v>
      </c>
      <c r="AH424" s="136">
        <f t="shared" ref="AH424:AH447" si="3439">SUM(AB424+AD424+AF424)</f>
        <v>0</v>
      </c>
      <c r="AI424" s="136">
        <f t="shared" ref="AI424:AI447" si="3440">SUM(Y424+AG424)</f>
        <v>0</v>
      </c>
      <c r="AJ424" s="200">
        <f t="shared" ref="AJ424:AJ447" si="3441">SUM(Z424,AH424)</f>
        <v>0</v>
      </c>
      <c r="AK424" s="234"/>
      <c r="AL424" s="200">
        <f t="shared" ref="AL424:AL447" si="3442">M424*AK424*$AL$2/1000</f>
        <v>0</v>
      </c>
      <c r="AM424" s="284"/>
      <c r="AN424" s="200">
        <f t="shared" ref="AN424:AN447" si="3443">M424*AM424*$AN$2/1000</f>
        <v>0</v>
      </c>
      <c r="AO424" s="234"/>
      <c r="AP424" s="235">
        <f>M424*AO424*$AP$2/1000</f>
        <v>0</v>
      </c>
      <c r="AQ424" s="211">
        <f t="shared" ref="AQ424:AQ447" si="3444">SUM(AK424+AM424+AO424)</f>
        <v>0</v>
      </c>
      <c r="AR424" s="136">
        <f t="shared" ref="AR424:AR447" si="3445">SUM(AL424+AN424+AP424)</f>
        <v>0</v>
      </c>
      <c r="AS424" s="136"/>
      <c r="AT424" s="200">
        <f>O424*AS424*$AT$2/1000</f>
        <v>0</v>
      </c>
      <c r="AU424" s="234"/>
      <c r="AV424" s="200">
        <f>O424*AU424*$AV$2/1000</f>
        <v>0</v>
      </c>
      <c r="AW424" s="234"/>
      <c r="AX424" s="235">
        <f t="shared" ref="AX424:AX447" si="3446">O424*AW424*$AX$2/1000</f>
        <v>0</v>
      </c>
      <c r="AY424" s="211">
        <f t="shared" ref="AY424:AY447" si="3447">SUM(AS424+AU424+AW424)</f>
        <v>0</v>
      </c>
      <c r="AZ424" s="136">
        <f t="shared" ref="AZ424:AZ447" si="3448">SUM(AT424+AV424+AX424)</f>
        <v>0</v>
      </c>
      <c r="BA424" s="136">
        <f t="shared" ref="BA424:BA447" si="3449">SUM(AQ424+AY424)</f>
        <v>0</v>
      </c>
      <c r="BB424" s="136">
        <f t="shared" ref="BB424:BB447" si="3450">SUM(AR424,AZ424)</f>
        <v>0</v>
      </c>
    </row>
    <row r="425" spans="1:54">
      <c r="A425" s="612">
        <v>305</v>
      </c>
      <c r="B425" s="15"/>
      <c r="C425" s="22"/>
      <c r="D425" s="26"/>
      <c r="E425" s="23" t="s">
        <v>169</v>
      </c>
      <c r="F425" s="24" t="s">
        <v>170</v>
      </c>
      <c r="G425" s="24" t="s">
        <v>1169</v>
      </c>
      <c r="H425" s="309" t="s">
        <v>377</v>
      </c>
      <c r="I425" s="554">
        <v>9.15</v>
      </c>
      <c r="J425" s="115"/>
      <c r="K425" s="554">
        <v>9.15</v>
      </c>
      <c r="L425" s="183"/>
      <c r="M425" s="554">
        <v>9.15</v>
      </c>
      <c r="N425" s="183"/>
      <c r="O425" s="554">
        <v>9.15</v>
      </c>
      <c r="P425" s="115"/>
      <c r="Q425" s="110">
        <f t="shared" si="3430"/>
        <v>3.0000000000000001E-3</v>
      </c>
      <c r="R425" s="417">
        <f t="shared" si="3431"/>
        <v>3.5723704500000002E-2</v>
      </c>
      <c r="S425" s="110"/>
      <c r="T425" s="110">
        <f t="shared" si="3432"/>
        <v>0</v>
      </c>
      <c r="U425" s="110"/>
      <c r="V425" s="197">
        <f t="shared" si="3433"/>
        <v>0</v>
      </c>
      <c r="W425" s="228"/>
      <c r="X425" s="229">
        <f t="shared" si="3434"/>
        <v>0</v>
      </c>
      <c r="Y425" s="212">
        <f t="shared" si="3435"/>
        <v>0</v>
      </c>
      <c r="Z425" s="197">
        <f t="shared" si="3436"/>
        <v>0</v>
      </c>
      <c r="AA425" s="228"/>
      <c r="AB425" s="229">
        <f t="shared" ref="AB425:AB447" si="3451">K425*AA425*$AB$2/1000</f>
        <v>0</v>
      </c>
      <c r="AC425" s="228"/>
      <c r="AD425" s="197">
        <f t="shared" si="3437"/>
        <v>0</v>
      </c>
      <c r="AE425" s="228"/>
      <c r="AF425" s="353">
        <f t="shared" ref="AF425:AF447" si="3452">K425*AE425*$AF$2/1000</f>
        <v>0</v>
      </c>
      <c r="AG425" s="212">
        <f t="shared" si="3438"/>
        <v>0</v>
      </c>
      <c r="AH425" s="110">
        <f t="shared" si="3439"/>
        <v>0</v>
      </c>
      <c r="AI425" s="110">
        <f t="shared" si="3440"/>
        <v>0</v>
      </c>
      <c r="AJ425" s="197">
        <f t="shared" si="3441"/>
        <v>0</v>
      </c>
      <c r="AK425" s="228"/>
      <c r="AL425" s="197">
        <f t="shared" si="3442"/>
        <v>0</v>
      </c>
      <c r="AM425" s="281"/>
      <c r="AN425" s="197">
        <f t="shared" si="3443"/>
        <v>0</v>
      </c>
      <c r="AO425" s="228"/>
      <c r="AP425" s="229">
        <f t="shared" ref="AP425:AP447" si="3453">M425*AO425*$AP$2/1000</f>
        <v>0</v>
      </c>
      <c r="AQ425" s="212">
        <f t="shared" si="3444"/>
        <v>0</v>
      </c>
      <c r="AR425" s="110">
        <f t="shared" si="3445"/>
        <v>0</v>
      </c>
      <c r="AS425" s="110"/>
      <c r="AT425" s="350">
        <f t="shared" ref="AT425:AT447" si="3454">O425*AS425*$AT$2/1000</f>
        <v>0</v>
      </c>
      <c r="AU425" s="352">
        <v>3.0000000000000001E-3</v>
      </c>
      <c r="AV425" s="350">
        <f t="shared" ref="AV425:AV447" si="3455">O425*AU425*$AV$2/1000</f>
        <v>3.5723704500000002E-2</v>
      </c>
      <c r="AW425" s="352"/>
      <c r="AX425" s="353">
        <f t="shared" si="3446"/>
        <v>0</v>
      </c>
      <c r="AY425" s="351">
        <f t="shared" si="3447"/>
        <v>3.0000000000000001E-3</v>
      </c>
      <c r="AZ425" s="110">
        <f t="shared" si="3448"/>
        <v>3.5723704500000002E-2</v>
      </c>
      <c r="BA425" s="110">
        <f t="shared" si="3449"/>
        <v>3.0000000000000001E-3</v>
      </c>
      <c r="BB425" s="110">
        <f t="shared" si="3450"/>
        <v>3.5723704500000002E-2</v>
      </c>
    </row>
    <row r="426" spans="1:54" s="344" customFormat="1">
      <c r="A426" s="612">
        <v>306</v>
      </c>
      <c r="B426" s="15"/>
      <c r="C426" s="345"/>
      <c r="D426" s="346"/>
      <c r="E426" s="23" t="s">
        <v>501</v>
      </c>
      <c r="F426" s="24" t="s">
        <v>500</v>
      </c>
      <c r="G426" s="24" t="s">
        <v>1169</v>
      </c>
      <c r="H426" s="355" t="s">
        <v>377</v>
      </c>
      <c r="I426" s="554">
        <v>9.4499999999999993</v>
      </c>
      <c r="J426" s="115"/>
      <c r="K426" s="554">
        <v>9.4499999999999993</v>
      </c>
      <c r="L426" s="183"/>
      <c r="M426" s="554">
        <v>9.4499999999999993</v>
      </c>
      <c r="N426" s="183"/>
      <c r="O426" s="554">
        <v>9.4499999999999993</v>
      </c>
      <c r="P426" s="115"/>
      <c r="Q426" s="349">
        <f>SUM(AI426+BA426)</f>
        <v>3.0179999999999998</v>
      </c>
      <c r="R426" s="417">
        <f>SUM(AJ426+BB426)</f>
        <v>37.628179910999997</v>
      </c>
      <c r="S426" s="349"/>
      <c r="T426" s="349">
        <f t="shared" ref="T426:T427" si="3456">I426*S426*$T$2/1000</f>
        <v>0</v>
      </c>
      <c r="U426" s="349"/>
      <c r="V426" s="350">
        <f t="shared" ref="V426:V427" si="3457">I426*U426*$V$2/1000</f>
        <v>0</v>
      </c>
      <c r="W426" s="352">
        <v>0.6</v>
      </c>
      <c r="X426" s="353">
        <f t="shared" ref="X426:X427" si="3458">I426*W426*$X$2/1000</f>
        <v>7.3904480999999986</v>
      </c>
      <c r="Y426" s="351">
        <f t="shared" ref="Y426:Y427" si="3459">SUM(S426+U426+W426)</f>
        <v>0.6</v>
      </c>
      <c r="Z426" s="350">
        <f t="shared" ref="Z426:Z427" si="3460">SUM(T426+V426+X426)</f>
        <v>7.3904480999999986</v>
      </c>
      <c r="AA426" s="352">
        <v>0.48</v>
      </c>
      <c r="AB426" s="353">
        <f t="shared" ref="AB426:AB427" si="3461">K426*AA426*$AB$2/1000</f>
        <v>6.0025795199999994</v>
      </c>
      <c r="AC426" s="352">
        <v>0.52800000000000002</v>
      </c>
      <c r="AD426" s="350">
        <f t="shared" ref="AD426:AD427" si="3462">K426*AC426*$AD$2/1000</f>
        <v>6.6216482640000001</v>
      </c>
      <c r="AE426" s="352"/>
      <c r="AF426" s="353">
        <f t="shared" si="3452"/>
        <v>0</v>
      </c>
      <c r="AG426" s="351">
        <f t="shared" ref="AG426:AG427" si="3463">SUM(AA426+AC426+AE426)</f>
        <v>1.008</v>
      </c>
      <c r="AH426" s="349">
        <f t="shared" ref="AH426:AH427" si="3464">SUM(AB426+AD426+AF426)</f>
        <v>12.624227783999999</v>
      </c>
      <c r="AI426" s="349">
        <f t="shared" ref="AI426:AI427" si="3465">SUM(Y426+AG426)</f>
        <v>1.6080000000000001</v>
      </c>
      <c r="AJ426" s="350">
        <f t="shared" ref="AJ426:AJ427" si="3466">SUM(Z426,AH426)</f>
        <v>20.014675883999999</v>
      </c>
      <c r="AK426" s="352">
        <v>0.24</v>
      </c>
      <c r="AL426" s="350">
        <f t="shared" ref="AL426:AL427" si="3467">M426*AK426*$AL$2/1000</f>
        <v>2.9003864399999997</v>
      </c>
      <c r="AM426" s="354">
        <v>0.57599999999999996</v>
      </c>
      <c r="AN426" s="350">
        <f t="shared" ref="AN426" si="3468">M426*AM426*$AN$2/1000</f>
        <v>7.2002105279999986</v>
      </c>
      <c r="AO426" s="352">
        <v>0.432</v>
      </c>
      <c r="AP426" s="353">
        <f t="shared" ref="AP426:AP427" si="3469">M426*AO426*$AP$2/1000</f>
        <v>5.4451051199999991</v>
      </c>
      <c r="AQ426" s="351">
        <f t="shared" ref="AQ426:AQ427" si="3470">SUM(AK426+AM426+AO426)</f>
        <v>1.248</v>
      </c>
      <c r="AR426" s="349">
        <f t="shared" ref="AR426:AR427" si="3471">SUM(AL426+AN426+AP426)</f>
        <v>15.545702087999997</v>
      </c>
      <c r="AS426" s="349">
        <v>0.16200000000000001</v>
      </c>
      <c r="AT426" s="350">
        <f t="shared" ref="AT426:AT427" si="3472">O426*AS426*$AT$2/1000</f>
        <v>2.0678019389999998</v>
      </c>
      <c r="AU426" s="352"/>
      <c r="AV426" s="350">
        <f t="shared" ref="AV426:AV427" si="3473">O426*AU426*$AV$2/1000</f>
        <v>0</v>
      </c>
      <c r="AW426" s="352"/>
      <c r="AX426" s="353">
        <f t="shared" ref="AX426:AX427" si="3474">O426*AW426*$AX$2/1000</f>
        <v>0</v>
      </c>
      <c r="AY426" s="351">
        <f t="shared" ref="AY426:AY427" si="3475">SUM(AS426+AU426+AW426)</f>
        <v>0.16200000000000001</v>
      </c>
      <c r="AZ426" s="349">
        <f t="shared" ref="AZ426:AZ427" si="3476">SUM(AT426+AV426+AX426)</f>
        <v>2.0678019389999998</v>
      </c>
      <c r="BA426" s="349">
        <f t="shared" ref="BA426:BA427" si="3477">SUM(AQ426+AY426)</f>
        <v>1.41</v>
      </c>
      <c r="BB426" s="349">
        <f t="shared" ref="BB426:BB427" si="3478">SUM(AR426,AZ426)</f>
        <v>17.613504026999998</v>
      </c>
    </row>
    <row r="427" spans="1:54" s="344" customFormat="1">
      <c r="A427" s="612">
        <v>307</v>
      </c>
      <c r="B427" s="15"/>
      <c r="C427" s="345"/>
      <c r="D427" s="346"/>
      <c r="E427" s="23" t="s">
        <v>825</v>
      </c>
      <c r="F427" s="24" t="s">
        <v>824</v>
      </c>
      <c r="G427" s="24" t="s">
        <v>1169</v>
      </c>
      <c r="H427" s="355" t="s">
        <v>377</v>
      </c>
      <c r="I427" s="554">
        <v>8.75</v>
      </c>
      <c r="J427" s="115"/>
      <c r="K427" s="554">
        <v>8.75</v>
      </c>
      <c r="L427" s="183"/>
      <c r="M427" s="554">
        <v>8.75</v>
      </c>
      <c r="N427" s="183"/>
      <c r="O427" s="554">
        <v>8.75</v>
      </c>
      <c r="P427" s="115"/>
      <c r="Q427" s="349">
        <f t="shared" ref="Q427" si="3479">SUM(AI427+BA427)</f>
        <v>11.69</v>
      </c>
      <c r="R427" s="417">
        <f t="shared" ref="R427" si="3480">SUM(AJ427+BB427)</f>
        <v>133.05136039999999</v>
      </c>
      <c r="S427" s="349">
        <v>0.72</v>
      </c>
      <c r="T427" s="349">
        <f t="shared" si="3456"/>
        <v>7.8478469999999998</v>
      </c>
      <c r="U427" s="349">
        <v>0.16800000000000001</v>
      </c>
      <c r="V427" s="350">
        <f t="shared" si="3457"/>
        <v>1.8731034000000002</v>
      </c>
      <c r="W427" s="352">
        <v>1.6080000000000001</v>
      </c>
      <c r="X427" s="353">
        <f t="shared" si="3458"/>
        <v>18.339260100000001</v>
      </c>
      <c r="Y427" s="351">
        <f t="shared" si="3459"/>
        <v>2.496</v>
      </c>
      <c r="Z427" s="350">
        <f t="shared" si="3460"/>
        <v>28.0602105</v>
      </c>
      <c r="AA427" s="352"/>
      <c r="AB427" s="353">
        <f t="shared" si="3461"/>
        <v>0</v>
      </c>
      <c r="AC427" s="352">
        <v>0.72</v>
      </c>
      <c r="AD427" s="350">
        <f t="shared" si="3462"/>
        <v>8.3606669999999994</v>
      </c>
      <c r="AE427" s="352">
        <v>0.26400000000000001</v>
      </c>
      <c r="AF427" s="353">
        <f t="shared" ref="AF427" si="3481">K427*AE427*$AF$2/1000</f>
        <v>3.0035313000000001</v>
      </c>
      <c r="AG427" s="351">
        <f t="shared" si="3463"/>
        <v>0.98399999999999999</v>
      </c>
      <c r="AH427" s="349">
        <f t="shared" si="3464"/>
        <v>11.3641983</v>
      </c>
      <c r="AI427" s="349">
        <f t="shared" si="3465"/>
        <v>3.48</v>
      </c>
      <c r="AJ427" s="350">
        <f t="shared" si="3466"/>
        <v>39.424408800000002</v>
      </c>
      <c r="AK427" s="352">
        <v>2.7120000000000002</v>
      </c>
      <c r="AL427" s="350">
        <f t="shared" si="3467"/>
        <v>30.346635899999999</v>
      </c>
      <c r="AM427" s="354">
        <v>1.44</v>
      </c>
      <c r="AN427" s="350">
        <f>M427*AM427*$AN$2/1000</f>
        <v>16.667154</v>
      </c>
      <c r="AO427" s="352">
        <v>1.512</v>
      </c>
      <c r="AP427" s="353">
        <f t="shared" si="3469"/>
        <v>17.646173999999998</v>
      </c>
      <c r="AQ427" s="351">
        <f t="shared" si="3470"/>
        <v>5.6639999999999997</v>
      </c>
      <c r="AR427" s="349">
        <f t="shared" si="3471"/>
        <v>64.659963899999994</v>
      </c>
      <c r="AS427" s="349"/>
      <c r="AT427" s="350">
        <f t="shared" si="3472"/>
        <v>0</v>
      </c>
      <c r="AU427" s="352"/>
      <c r="AV427" s="350">
        <f t="shared" si="3473"/>
        <v>0</v>
      </c>
      <c r="AW427" s="352">
        <v>2.5459999999999998</v>
      </c>
      <c r="AX427" s="353">
        <f t="shared" si="3474"/>
        <v>28.966987699999997</v>
      </c>
      <c r="AY427" s="351">
        <f t="shared" si="3475"/>
        <v>2.5459999999999998</v>
      </c>
      <c r="AZ427" s="349">
        <f t="shared" si="3476"/>
        <v>28.966987699999997</v>
      </c>
      <c r="BA427" s="349">
        <f t="shared" si="3477"/>
        <v>8.2099999999999991</v>
      </c>
      <c r="BB427" s="349">
        <f t="shared" si="3478"/>
        <v>93.626951599999984</v>
      </c>
    </row>
    <row r="428" spans="1:54">
      <c r="A428" s="612">
        <v>308</v>
      </c>
      <c r="B428" s="15"/>
      <c r="C428" s="22"/>
      <c r="D428" s="26"/>
      <c r="E428" s="23" t="s">
        <v>171</v>
      </c>
      <c r="F428" s="24" t="s">
        <v>172</v>
      </c>
      <c r="G428" s="24" t="s">
        <v>1169</v>
      </c>
      <c r="H428" s="309" t="s">
        <v>377</v>
      </c>
      <c r="I428" s="554">
        <v>6.25</v>
      </c>
      <c r="J428" s="115"/>
      <c r="K428" s="554">
        <v>6.25</v>
      </c>
      <c r="L428" s="183"/>
      <c r="M428" s="554">
        <v>6.25</v>
      </c>
      <c r="N428" s="183"/>
      <c r="O428" s="554">
        <v>6.25</v>
      </c>
      <c r="P428" s="115"/>
      <c r="Q428" s="110">
        <f t="shared" si="3430"/>
        <v>0</v>
      </c>
      <c r="R428" s="417">
        <f t="shared" si="3431"/>
        <v>0</v>
      </c>
      <c r="S428" s="110"/>
      <c r="T428" s="110">
        <f t="shared" si="3432"/>
        <v>0</v>
      </c>
      <c r="U428" s="110"/>
      <c r="V428" s="197">
        <f t="shared" si="3433"/>
        <v>0</v>
      </c>
      <c r="W428" s="228"/>
      <c r="X428" s="229">
        <f t="shared" si="3434"/>
        <v>0</v>
      </c>
      <c r="Y428" s="212">
        <f t="shared" si="3435"/>
        <v>0</v>
      </c>
      <c r="Z428" s="197">
        <f t="shared" si="3436"/>
        <v>0</v>
      </c>
      <c r="AA428" s="228"/>
      <c r="AB428" s="229">
        <f t="shared" si="3451"/>
        <v>0</v>
      </c>
      <c r="AC428" s="228"/>
      <c r="AD428" s="197">
        <f t="shared" si="3437"/>
        <v>0</v>
      </c>
      <c r="AE428" s="228"/>
      <c r="AF428" s="353">
        <f t="shared" si="3452"/>
        <v>0</v>
      </c>
      <c r="AG428" s="212">
        <f t="shared" si="3438"/>
        <v>0</v>
      </c>
      <c r="AH428" s="110">
        <f t="shared" si="3439"/>
        <v>0</v>
      </c>
      <c r="AI428" s="110">
        <f t="shared" si="3440"/>
        <v>0</v>
      </c>
      <c r="AJ428" s="197">
        <f t="shared" si="3441"/>
        <v>0</v>
      </c>
      <c r="AK428" s="228"/>
      <c r="AL428" s="197">
        <f t="shared" si="3442"/>
        <v>0</v>
      </c>
      <c r="AM428" s="281"/>
      <c r="AN428" s="197">
        <f t="shared" si="3443"/>
        <v>0</v>
      </c>
      <c r="AO428" s="228"/>
      <c r="AP428" s="229">
        <f t="shared" si="3453"/>
        <v>0</v>
      </c>
      <c r="AQ428" s="212">
        <f t="shared" si="3444"/>
        <v>0</v>
      </c>
      <c r="AR428" s="110">
        <f t="shared" si="3445"/>
        <v>0</v>
      </c>
      <c r="AS428" s="110"/>
      <c r="AT428" s="350">
        <f t="shared" si="3454"/>
        <v>0</v>
      </c>
      <c r="AU428" s="352"/>
      <c r="AV428" s="350">
        <f t="shared" si="3455"/>
        <v>0</v>
      </c>
      <c r="AW428" s="352"/>
      <c r="AX428" s="353">
        <f t="shared" si="3446"/>
        <v>0</v>
      </c>
      <c r="AY428" s="351">
        <f t="shared" si="3447"/>
        <v>0</v>
      </c>
      <c r="AZ428" s="110">
        <f t="shared" si="3448"/>
        <v>0</v>
      </c>
      <c r="BA428" s="110">
        <f t="shared" si="3449"/>
        <v>0</v>
      </c>
      <c r="BB428" s="110">
        <f t="shared" si="3450"/>
        <v>0</v>
      </c>
    </row>
    <row r="429" spans="1:54">
      <c r="A429" s="612">
        <v>309</v>
      </c>
      <c r="B429" s="15"/>
      <c r="C429" s="22"/>
      <c r="D429" s="26"/>
      <c r="E429" s="553" t="s">
        <v>173</v>
      </c>
      <c r="F429" s="24" t="s">
        <v>174</v>
      </c>
      <c r="G429" s="24" t="s">
        <v>1169</v>
      </c>
      <c r="H429" s="355" t="s">
        <v>377</v>
      </c>
      <c r="I429" s="554">
        <v>8.07</v>
      </c>
      <c r="J429" s="115"/>
      <c r="K429" s="554">
        <v>8.07</v>
      </c>
      <c r="L429" s="183"/>
      <c r="M429" s="554">
        <v>8.07</v>
      </c>
      <c r="N429" s="183"/>
      <c r="O429" s="554">
        <v>8.07</v>
      </c>
      <c r="P429" s="115"/>
      <c r="Q429" s="110">
        <f t="shared" si="3430"/>
        <v>0.34499999999999997</v>
      </c>
      <c r="R429" s="417">
        <f t="shared" si="3431"/>
        <v>3.6210352275000002</v>
      </c>
      <c r="S429" s="110"/>
      <c r="T429" s="110">
        <f t="shared" si="3432"/>
        <v>0</v>
      </c>
      <c r="U429" s="110"/>
      <c r="V429" s="197">
        <f>I429*U429*$V$2/1000</f>
        <v>0</v>
      </c>
      <c r="W429" s="228"/>
      <c r="X429" s="229">
        <f t="shared" si="3434"/>
        <v>0</v>
      </c>
      <c r="Y429" s="212">
        <f t="shared" si="3435"/>
        <v>0</v>
      </c>
      <c r="Z429" s="197">
        <f t="shared" si="3436"/>
        <v>0</v>
      </c>
      <c r="AA429" s="228"/>
      <c r="AB429" s="229">
        <f t="shared" si="3451"/>
        <v>0</v>
      </c>
      <c r="AC429" s="228"/>
      <c r="AD429" s="197">
        <f t="shared" si="3437"/>
        <v>0</v>
      </c>
      <c r="AE429" s="228">
        <v>0.24</v>
      </c>
      <c r="AF429" s="353">
        <f t="shared" si="3452"/>
        <v>2.5182854639999999</v>
      </c>
      <c r="AG429" s="212">
        <f t="shared" si="3438"/>
        <v>0.24</v>
      </c>
      <c r="AH429" s="110">
        <f t="shared" si="3439"/>
        <v>2.5182854639999999</v>
      </c>
      <c r="AI429" s="110">
        <f t="shared" si="3440"/>
        <v>0.24</v>
      </c>
      <c r="AJ429" s="197">
        <f t="shared" si="3441"/>
        <v>2.5182854639999999</v>
      </c>
      <c r="AK429" s="228"/>
      <c r="AL429" s="197">
        <f t="shared" si="3442"/>
        <v>0</v>
      </c>
      <c r="AM429" s="281"/>
      <c r="AN429" s="197">
        <f t="shared" si="3443"/>
        <v>0</v>
      </c>
      <c r="AO429" s="228"/>
      <c r="AP429" s="229">
        <f t="shared" si="3453"/>
        <v>0</v>
      </c>
      <c r="AQ429" s="212">
        <f t="shared" si="3444"/>
        <v>0</v>
      </c>
      <c r="AR429" s="110">
        <f t="shared" si="3445"/>
        <v>0</v>
      </c>
      <c r="AS429" s="110"/>
      <c r="AT429" s="350">
        <f t="shared" si="3454"/>
        <v>0</v>
      </c>
      <c r="AU429" s="352">
        <v>0.105</v>
      </c>
      <c r="AV429" s="350">
        <f>O429*AU429*$AV$2/1000</f>
        <v>1.1027497635000001</v>
      </c>
      <c r="AW429" s="352"/>
      <c r="AX429" s="353">
        <f t="shared" si="3446"/>
        <v>0</v>
      </c>
      <c r="AY429" s="351">
        <f t="shared" si="3447"/>
        <v>0.105</v>
      </c>
      <c r="AZ429" s="110">
        <f t="shared" si="3448"/>
        <v>1.1027497635000001</v>
      </c>
      <c r="BA429" s="110">
        <f t="shared" si="3449"/>
        <v>0.105</v>
      </c>
      <c r="BB429" s="110">
        <f t="shared" si="3450"/>
        <v>1.1027497635000001</v>
      </c>
    </row>
    <row r="430" spans="1:54">
      <c r="A430" s="612">
        <v>310</v>
      </c>
      <c r="B430" s="15"/>
      <c r="C430" s="22"/>
      <c r="D430" s="26"/>
      <c r="E430" s="553" t="s">
        <v>175</v>
      </c>
      <c r="F430" s="24" t="s">
        <v>176</v>
      </c>
      <c r="G430" s="24" t="s">
        <v>1169</v>
      </c>
      <c r="H430" s="355" t="s">
        <v>377</v>
      </c>
      <c r="I430" s="554">
        <v>14.18</v>
      </c>
      <c r="J430" s="115"/>
      <c r="K430" s="554">
        <v>14.18</v>
      </c>
      <c r="L430" s="183"/>
      <c r="M430" s="554">
        <v>14.18</v>
      </c>
      <c r="N430" s="183"/>
      <c r="O430" s="554">
        <v>14.18</v>
      </c>
      <c r="P430" s="115"/>
      <c r="Q430" s="110">
        <f t="shared" si="3430"/>
        <v>0</v>
      </c>
      <c r="R430" s="417">
        <f t="shared" si="3431"/>
        <v>0</v>
      </c>
      <c r="S430" s="110"/>
      <c r="T430" s="110">
        <f t="shared" si="3432"/>
        <v>0</v>
      </c>
      <c r="U430" s="110"/>
      <c r="V430" s="197">
        <f t="shared" si="3433"/>
        <v>0</v>
      </c>
      <c r="W430" s="228"/>
      <c r="X430" s="229">
        <f t="shared" si="3434"/>
        <v>0</v>
      </c>
      <c r="Y430" s="212">
        <f t="shared" si="3435"/>
        <v>0</v>
      </c>
      <c r="Z430" s="197">
        <f t="shared" si="3436"/>
        <v>0</v>
      </c>
      <c r="AA430" s="228"/>
      <c r="AB430" s="229">
        <f t="shared" si="3451"/>
        <v>0</v>
      </c>
      <c r="AC430" s="228"/>
      <c r="AD430" s="197">
        <f t="shared" si="3437"/>
        <v>0</v>
      </c>
      <c r="AE430" s="228"/>
      <c r="AF430" s="353">
        <f t="shared" si="3452"/>
        <v>0</v>
      </c>
      <c r="AG430" s="212">
        <f t="shared" si="3438"/>
        <v>0</v>
      </c>
      <c r="AH430" s="110">
        <f t="shared" si="3439"/>
        <v>0</v>
      </c>
      <c r="AI430" s="110">
        <f t="shared" si="3440"/>
        <v>0</v>
      </c>
      <c r="AJ430" s="197">
        <f t="shared" si="3441"/>
        <v>0</v>
      </c>
      <c r="AK430" s="228"/>
      <c r="AL430" s="197">
        <f t="shared" si="3442"/>
        <v>0</v>
      </c>
      <c r="AM430" s="281"/>
      <c r="AN430" s="197">
        <f t="shared" si="3443"/>
        <v>0</v>
      </c>
      <c r="AO430" s="228"/>
      <c r="AP430" s="229">
        <f t="shared" si="3453"/>
        <v>0</v>
      </c>
      <c r="AQ430" s="212">
        <f t="shared" si="3444"/>
        <v>0</v>
      </c>
      <c r="AR430" s="110">
        <f t="shared" si="3445"/>
        <v>0</v>
      </c>
      <c r="AS430" s="110"/>
      <c r="AT430" s="350">
        <f t="shared" si="3454"/>
        <v>0</v>
      </c>
      <c r="AU430" s="352"/>
      <c r="AV430" s="350">
        <f t="shared" si="3455"/>
        <v>0</v>
      </c>
      <c r="AW430" s="352"/>
      <c r="AX430" s="353">
        <f t="shared" si="3446"/>
        <v>0</v>
      </c>
      <c r="AY430" s="351">
        <f t="shared" si="3447"/>
        <v>0</v>
      </c>
      <c r="AZ430" s="110">
        <f t="shared" si="3448"/>
        <v>0</v>
      </c>
      <c r="BA430" s="110">
        <f t="shared" si="3449"/>
        <v>0</v>
      </c>
      <c r="BB430" s="110">
        <f t="shared" si="3450"/>
        <v>0</v>
      </c>
    </row>
    <row r="431" spans="1:54">
      <c r="A431" s="612">
        <v>311</v>
      </c>
      <c r="B431" s="15"/>
      <c r="C431" s="22"/>
      <c r="D431" s="26"/>
      <c r="E431" s="553" t="s">
        <v>177</v>
      </c>
      <c r="F431" s="24" t="s">
        <v>178</v>
      </c>
      <c r="G431" s="24" t="s">
        <v>1169</v>
      </c>
      <c r="H431" s="355" t="s">
        <v>377</v>
      </c>
      <c r="I431" s="554">
        <v>23.32</v>
      </c>
      <c r="J431" s="115"/>
      <c r="K431" s="554">
        <v>23.32</v>
      </c>
      <c r="L431" s="183"/>
      <c r="M431" s="554">
        <v>23.32</v>
      </c>
      <c r="N431" s="183"/>
      <c r="O431" s="554">
        <v>23.32</v>
      </c>
      <c r="P431" s="115"/>
      <c r="Q431" s="110">
        <f t="shared" si="3430"/>
        <v>0</v>
      </c>
      <c r="R431" s="417">
        <f t="shared" si="3431"/>
        <v>0</v>
      </c>
      <c r="S431" s="110"/>
      <c r="T431" s="110">
        <f t="shared" si="3432"/>
        <v>0</v>
      </c>
      <c r="U431" s="110"/>
      <c r="V431" s="197">
        <f t="shared" si="3433"/>
        <v>0</v>
      </c>
      <c r="W431" s="228"/>
      <c r="X431" s="229">
        <f t="shared" si="3434"/>
        <v>0</v>
      </c>
      <c r="Y431" s="212">
        <f t="shared" si="3435"/>
        <v>0</v>
      </c>
      <c r="Z431" s="197">
        <f t="shared" si="3436"/>
        <v>0</v>
      </c>
      <c r="AA431" s="228"/>
      <c r="AB431" s="229">
        <f t="shared" si="3451"/>
        <v>0</v>
      </c>
      <c r="AC431" s="228"/>
      <c r="AD431" s="197">
        <f t="shared" si="3437"/>
        <v>0</v>
      </c>
      <c r="AE431" s="228"/>
      <c r="AF431" s="353">
        <f t="shared" si="3452"/>
        <v>0</v>
      </c>
      <c r="AG431" s="212">
        <f t="shared" si="3438"/>
        <v>0</v>
      </c>
      <c r="AH431" s="110">
        <f t="shared" si="3439"/>
        <v>0</v>
      </c>
      <c r="AI431" s="110">
        <f t="shared" si="3440"/>
        <v>0</v>
      </c>
      <c r="AJ431" s="197">
        <f t="shared" si="3441"/>
        <v>0</v>
      </c>
      <c r="AK431" s="228"/>
      <c r="AL431" s="197">
        <f t="shared" si="3442"/>
        <v>0</v>
      </c>
      <c r="AM431" s="281"/>
      <c r="AN431" s="197">
        <f t="shared" si="3443"/>
        <v>0</v>
      </c>
      <c r="AO431" s="228"/>
      <c r="AP431" s="229">
        <f t="shared" si="3453"/>
        <v>0</v>
      </c>
      <c r="AQ431" s="212">
        <f t="shared" si="3444"/>
        <v>0</v>
      </c>
      <c r="AR431" s="110">
        <f t="shared" si="3445"/>
        <v>0</v>
      </c>
      <c r="AS431" s="110"/>
      <c r="AT431" s="350">
        <f t="shared" si="3454"/>
        <v>0</v>
      </c>
      <c r="AU431" s="352"/>
      <c r="AV431" s="350">
        <f t="shared" si="3455"/>
        <v>0</v>
      </c>
      <c r="AW431" s="352"/>
      <c r="AX431" s="353">
        <f t="shared" si="3446"/>
        <v>0</v>
      </c>
      <c r="AY431" s="351">
        <f t="shared" si="3447"/>
        <v>0</v>
      </c>
      <c r="AZ431" s="110">
        <f t="shared" si="3448"/>
        <v>0</v>
      </c>
      <c r="BA431" s="110">
        <f t="shared" si="3449"/>
        <v>0</v>
      </c>
      <c r="BB431" s="110">
        <f t="shared" si="3450"/>
        <v>0</v>
      </c>
    </row>
    <row r="432" spans="1:54">
      <c r="A432" s="612">
        <v>312</v>
      </c>
      <c r="B432" s="15"/>
      <c r="C432" s="22"/>
      <c r="D432" s="26"/>
      <c r="E432" s="553" t="s">
        <v>179</v>
      </c>
      <c r="F432" s="24" t="s">
        <v>180</v>
      </c>
      <c r="G432" s="24" t="s">
        <v>1169</v>
      </c>
      <c r="H432" s="355" t="s">
        <v>377</v>
      </c>
      <c r="I432" s="554">
        <v>24.39</v>
      </c>
      <c r="J432" s="115"/>
      <c r="K432" s="554">
        <v>24.39</v>
      </c>
      <c r="L432" s="183"/>
      <c r="M432" s="554">
        <v>24.39</v>
      </c>
      <c r="N432" s="183"/>
      <c r="O432" s="554">
        <v>24.39</v>
      </c>
      <c r="P432" s="115"/>
      <c r="Q432" s="110">
        <f t="shared" si="3430"/>
        <v>0.23599999999999999</v>
      </c>
      <c r="R432" s="417">
        <f t="shared" si="3431"/>
        <v>7.3344612887999991</v>
      </c>
      <c r="S432" s="110"/>
      <c r="T432" s="110">
        <f t="shared" si="3432"/>
        <v>0</v>
      </c>
      <c r="U432" s="110">
        <v>0.23599999999999999</v>
      </c>
      <c r="V432" s="197">
        <f t="shared" si="3433"/>
        <v>7.3344612887999991</v>
      </c>
      <c r="W432" s="228"/>
      <c r="X432" s="229">
        <f t="shared" si="3434"/>
        <v>0</v>
      </c>
      <c r="Y432" s="212">
        <f t="shared" si="3435"/>
        <v>0.23599999999999999</v>
      </c>
      <c r="Z432" s="197">
        <f t="shared" si="3436"/>
        <v>7.3344612887999991</v>
      </c>
      <c r="AA432" s="228"/>
      <c r="AB432" s="229">
        <f t="shared" si="3451"/>
        <v>0</v>
      </c>
      <c r="AC432" s="228"/>
      <c r="AD432" s="197">
        <f t="shared" si="3437"/>
        <v>0</v>
      </c>
      <c r="AE432" s="228"/>
      <c r="AF432" s="353">
        <f t="shared" si="3452"/>
        <v>0</v>
      </c>
      <c r="AG432" s="212">
        <f t="shared" si="3438"/>
        <v>0</v>
      </c>
      <c r="AH432" s="110">
        <f t="shared" si="3439"/>
        <v>0</v>
      </c>
      <c r="AI432" s="110">
        <f t="shared" si="3440"/>
        <v>0.23599999999999999</v>
      </c>
      <c r="AJ432" s="197">
        <f t="shared" si="3441"/>
        <v>7.3344612887999991</v>
      </c>
      <c r="AK432" s="228"/>
      <c r="AL432" s="197">
        <f t="shared" si="3442"/>
        <v>0</v>
      </c>
      <c r="AM432" s="281"/>
      <c r="AN432" s="197">
        <f t="shared" si="3443"/>
        <v>0</v>
      </c>
      <c r="AO432" s="228"/>
      <c r="AP432" s="229">
        <f>M432*AO432*$AP$2/1000</f>
        <v>0</v>
      </c>
      <c r="AQ432" s="212">
        <f t="shared" si="3444"/>
        <v>0</v>
      </c>
      <c r="AR432" s="110">
        <f t="shared" si="3445"/>
        <v>0</v>
      </c>
      <c r="AS432" s="110"/>
      <c r="AT432" s="350">
        <f t="shared" si="3454"/>
        <v>0</v>
      </c>
      <c r="AU432" s="352"/>
      <c r="AV432" s="350">
        <f t="shared" si="3455"/>
        <v>0</v>
      </c>
      <c r="AW432" s="352"/>
      <c r="AX432" s="353">
        <f t="shared" si="3446"/>
        <v>0</v>
      </c>
      <c r="AY432" s="351">
        <f t="shared" si="3447"/>
        <v>0</v>
      </c>
      <c r="AZ432" s="110">
        <f t="shared" si="3448"/>
        <v>0</v>
      </c>
      <c r="BA432" s="110">
        <f t="shared" si="3449"/>
        <v>0</v>
      </c>
      <c r="BB432" s="110">
        <f t="shared" si="3450"/>
        <v>0</v>
      </c>
    </row>
    <row r="433" spans="1:54" s="344" customFormat="1">
      <c r="A433" s="612">
        <v>313</v>
      </c>
      <c r="B433" s="15"/>
      <c r="C433" s="345"/>
      <c r="D433" s="346"/>
      <c r="E433" s="553" t="s">
        <v>1814</v>
      </c>
      <c r="F433" s="24" t="s">
        <v>1001</v>
      </c>
      <c r="G433" s="24" t="s">
        <v>1166</v>
      </c>
      <c r="H433" s="355" t="s">
        <v>377</v>
      </c>
      <c r="I433" s="554">
        <v>26.9</v>
      </c>
      <c r="J433" s="115"/>
      <c r="K433" s="554">
        <v>26.9</v>
      </c>
      <c r="L433" s="183"/>
      <c r="M433" s="554">
        <v>26.9</v>
      </c>
      <c r="N433" s="183"/>
      <c r="O433" s="554">
        <v>26.9</v>
      </c>
      <c r="P433" s="115"/>
      <c r="Q433" s="349">
        <f t="shared" ref="Q433" si="3482">SUM(AI433+BA433)</f>
        <v>17.227</v>
      </c>
      <c r="R433" s="575">
        <f t="shared" ref="R433" si="3483">SUM(AJ433+BB433)</f>
        <v>599.67488407799999</v>
      </c>
      <c r="S433" s="349">
        <v>3.1680000000000001</v>
      </c>
      <c r="T433" s="349">
        <f t="shared" ref="T433" si="3484">I433*S433*$T$2/1000</f>
        <v>106.15670524799999</v>
      </c>
      <c r="U433" s="349">
        <v>1.956</v>
      </c>
      <c r="V433" s="350">
        <f t="shared" ref="V433" si="3485">I433*U433*$V$2/1000</f>
        <v>67.044869208000009</v>
      </c>
      <c r="W433" s="352">
        <v>1.38</v>
      </c>
      <c r="X433" s="353">
        <f t="shared" ref="X433" si="3486">I433*W433*$X$2/1000</f>
        <v>48.385928459999995</v>
      </c>
      <c r="Y433" s="351">
        <f t="shared" ref="Y433" si="3487">SUM(S433+U433+W433)</f>
        <v>6.5040000000000004</v>
      </c>
      <c r="Z433" s="350">
        <f t="shared" ref="Z433" si="3488">SUM(T433+V433+X433)</f>
        <v>221.58750291600001</v>
      </c>
      <c r="AA433" s="352">
        <v>0.45600000000000002</v>
      </c>
      <c r="AB433" s="353">
        <f t="shared" ref="AB433" si="3489">K433*AA433*$AB$2/1000</f>
        <v>16.232372448</v>
      </c>
      <c r="AC433" s="352">
        <v>2.3540000000000001</v>
      </c>
      <c r="AD433" s="350">
        <f t="shared" ref="AD433" si="3490">K433*AC433*$AD$2/1000</f>
        <v>84.034789234000002</v>
      </c>
      <c r="AE433" s="352">
        <v>1.6679999999999999</v>
      </c>
      <c r="AF433" s="353">
        <f t="shared" ref="AF433" si="3491">K433*AE433*$AF$2/1000</f>
        <v>58.340279915999993</v>
      </c>
      <c r="AG433" s="351">
        <f t="shared" ref="AG433" si="3492">SUM(AA433+AC433+AE433)</f>
        <v>4.4779999999999998</v>
      </c>
      <c r="AH433" s="349">
        <f t="shared" ref="AH433" si="3493">SUM(AB433+AD433+AF433)</f>
        <v>158.60744159799998</v>
      </c>
      <c r="AI433" s="349">
        <f t="shared" ref="AI433" si="3494">SUM(Y433+AG433)</f>
        <v>10.981999999999999</v>
      </c>
      <c r="AJ433" s="350">
        <f t="shared" ref="AJ433" si="3495">SUM(Z433,AH433)</f>
        <v>380.19494451399999</v>
      </c>
      <c r="AK433" s="352">
        <v>2.016</v>
      </c>
      <c r="AL433" s="350">
        <f t="shared" ref="AL433" si="3496">M433*AK433*$AL$2/1000</f>
        <v>69.351462431999991</v>
      </c>
      <c r="AM433" s="354"/>
      <c r="AN433" s="350">
        <f t="shared" ref="AN433" si="3497">M433*AM433*$AN$2/1000</f>
        <v>0</v>
      </c>
      <c r="AO433" s="352">
        <v>2.016</v>
      </c>
      <c r="AP433" s="353">
        <f t="shared" ref="AP433" si="3498">M433*AO433*$AP$2/1000</f>
        <v>72.332507519999993</v>
      </c>
      <c r="AQ433" s="351">
        <f t="shared" ref="AQ433" si="3499">SUM(AK433+AM433+AO433)</f>
        <v>4.032</v>
      </c>
      <c r="AR433" s="349">
        <f t="shared" ref="AR433" si="3500">SUM(AL433+AN433+AP433)</f>
        <v>141.68396995199998</v>
      </c>
      <c r="AS433" s="349">
        <v>0.28799999999999998</v>
      </c>
      <c r="AT433" s="350">
        <f t="shared" ref="AT433" si="3501">O433*AS433*$AT$2/1000</f>
        <v>10.464220512000001</v>
      </c>
      <c r="AU433" s="352"/>
      <c r="AV433" s="350">
        <f t="shared" ref="AV433" si="3502">O433*AU433*$AV$2/1000</f>
        <v>0</v>
      </c>
      <c r="AW433" s="352">
        <v>1.925</v>
      </c>
      <c r="AX433" s="353">
        <f t="shared" ref="AX433" si="3503">O433*AW433*$AX$2/1000</f>
        <v>67.331749099999996</v>
      </c>
      <c r="AY433" s="351">
        <f t="shared" ref="AY433" si="3504">SUM(AS433+AU433+AW433)</f>
        <v>2.2130000000000001</v>
      </c>
      <c r="AZ433" s="349">
        <f t="shared" ref="AZ433" si="3505">SUM(AT433+AV433+AX433)</f>
        <v>77.795969611999993</v>
      </c>
      <c r="BA433" s="349">
        <f t="shared" ref="BA433" si="3506">SUM(AQ433+AY433)</f>
        <v>6.2450000000000001</v>
      </c>
      <c r="BB433" s="349">
        <f t="shared" ref="BB433" si="3507">SUM(AR433,AZ433)</f>
        <v>219.47993956399998</v>
      </c>
    </row>
    <row r="434" spans="1:54">
      <c r="A434" s="612">
        <v>314</v>
      </c>
      <c r="B434" s="15"/>
      <c r="C434" s="22"/>
      <c r="D434" s="26"/>
      <c r="E434" s="553" t="s">
        <v>181</v>
      </c>
      <c r="F434" s="24" t="s">
        <v>182</v>
      </c>
      <c r="G434" s="24" t="s">
        <v>1170</v>
      </c>
      <c r="H434" s="355" t="s">
        <v>377</v>
      </c>
      <c r="I434" s="554">
        <v>8.7799999999999994</v>
      </c>
      <c r="J434" s="115"/>
      <c r="K434" s="554">
        <v>8.7799999999999994</v>
      </c>
      <c r="L434" s="183"/>
      <c r="M434" s="554">
        <v>8.7799999999999994</v>
      </c>
      <c r="N434" s="183"/>
      <c r="O434" s="554">
        <v>8.7799999999999994</v>
      </c>
      <c r="P434" s="115"/>
      <c r="Q434" s="110">
        <f t="shared" si="3430"/>
        <v>0</v>
      </c>
      <c r="R434" s="417">
        <f t="shared" si="3431"/>
        <v>0</v>
      </c>
      <c r="S434" s="110"/>
      <c r="T434" s="110">
        <f t="shared" si="3432"/>
        <v>0</v>
      </c>
      <c r="U434" s="110"/>
      <c r="V434" s="197">
        <f t="shared" si="3433"/>
        <v>0</v>
      </c>
      <c r="W434" s="228"/>
      <c r="X434" s="229">
        <f t="shared" si="3434"/>
        <v>0</v>
      </c>
      <c r="Y434" s="212">
        <f t="shared" si="3435"/>
        <v>0</v>
      </c>
      <c r="Z434" s="197">
        <f t="shared" si="3436"/>
        <v>0</v>
      </c>
      <c r="AA434" s="228"/>
      <c r="AB434" s="229">
        <f t="shared" si="3451"/>
        <v>0</v>
      </c>
      <c r="AC434" s="228"/>
      <c r="AD434" s="197">
        <f>K434*AC434*$AD$2/1000</f>
        <v>0</v>
      </c>
      <c r="AE434" s="228"/>
      <c r="AF434" s="353">
        <f t="shared" si="3452"/>
        <v>0</v>
      </c>
      <c r="AG434" s="212">
        <f t="shared" si="3438"/>
        <v>0</v>
      </c>
      <c r="AH434" s="110">
        <f t="shared" si="3439"/>
        <v>0</v>
      </c>
      <c r="AI434" s="110">
        <f t="shared" si="3440"/>
        <v>0</v>
      </c>
      <c r="AJ434" s="197">
        <f t="shared" si="3441"/>
        <v>0</v>
      </c>
      <c r="AK434" s="228"/>
      <c r="AL434" s="197">
        <f t="shared" si="3442"/>
        <v>0</v>
      </c>
      <c r="AM434" s="281"/>
      <c r="AN434" s="197">
        <f t="shared" si="3443"/>
        <v>0</v>
      </c>
      <c r="AO434" s="228"/>
      <c r="AP434" s="229">
        <f t="shared" si="3453"/>
        <v>0</v>
      </c>
      <c r="AQ434" s="212">
        <f t="shared" si="3444"/>
        <v>0</v>
      </c>
      <c r="AR434" s="110">
        <f t="shared" si="3445"/>
        <v>0</v>
      </c>
      <c r="AS434" s="110"/>
      <c r="AT434" s="350">
        <f t="shared" si="3454"/>
        <v>0</v>
      </c>
      <c r="AU434" s="352"/>
      <c r="AV434" s="350">
        <f t="shared" si="3455"/>
        <v>0</v>
      </c>
      <c r="AW434" s="352"/>
      <c r="AX434" s="353">
        <f t="shared" si="3446"/>
        <v>0</v>
      </c>
      <c r="AY434" s="351">
        <f t="shared" si="3447"/>
        <v>0</v>
      </c>
      <c r="AZ434" s="110">
        <f t="shared" si="3448"/>
        <v>0</v>
      </c>
      <c r="BA434" s="110">
        <f t="shared" si="3449"/>
        <v>0</v>
      </c>
      <c r="BB434" s="110">
        <f t="shared" si="3450"/>
        <v>0</v>
      </c>
    </row>
    <row r="435" spans="1:54">
      <c r="A435" s="612">
        <v>315</v>
      </c>
      <c r="B435" s="15"/>
      <c r="C435" s="22"/>
      <c r="D435" s="26"/>
      <c r="E435" s="553" t="s">
        <v>183</v>
      </c>
      <c r="F435" s="24" t="s">
        <v>184</v>
      </c>
      <c r="G435" s="24" t="s">
        <v>1170</v>
      </c>
      <c r="H435" s="355" t="s">
        <v>377</v>
      </c>
      <c r="I435" s="554">
        <v>10.1</v>
      </c>
      <c r="J435" s="115"/>
      <c r="K435" s="554">
        <v>10.1</v>
      </c>
      <c r="L435" s="183"/>
      <c r="M435" s="554">
        <v>10.1</v>
      </c>
      <c r="N435" s="183"/>
      <c r="O435" s="554">
        <v>10.1</v>
      </c>
      <c r="P435" s="115"/>
      <c r="Q435" s="110">
        <f t="shared" si="3430"/>
        <v>0.28300000000000003</v>
      </c>
      <c r="R435" s="417">
        <f t="shared" si="3431"/>
        <v>3.7613770569999998</v>
      </c>
      <c r="S435" s="110"/>
      <c r="T435" s="110">
        <f t="shared" si="3432"/>
        <v>0</v>
      </c>
      <c r="U435" s="110"/>
      <c r="V435" s="197">
        <f t="shared" si="3433"/>
        <v>0</v>
      </c>
      <c r="W435" s="228">
        <v>0.1</v>
      </c>
      <c r="X435" s="229">
        <f t="shared" si="3434"/>
        <v>1.3164643</v>
      </c>
      <c r="Y435" s="212">
        <f t="shared" si="3435"/>
        <v>0.1</v>
      </c>
      <c r="Z435" s="197">
        <f t="shared" si="3436"/>
        <v>1.3164643</v>
      </c>
      <c r="AA435" s="228"/>
      <c r="AB435" s="229">
        <f t="shared" si="3451"/>
        <v>0</v>
      </c>
      <c r="AC435" s="228"/>
      <c r="AD435" s="197">
        <f>K435*AC435*$AD$2/1000</f>
        <v>0</v>
      </c>
      <c r="AE435" s="228"/>
      <c r="AF435" s="353">
        <f t="shared" si="3452"/>
        <v>0</v>
      </c>
      <c r="AG435" s="212">
        <f t="shared" si="3438"/>
        <v>0</v>
      </c>
      <c r="AH435" s="110">
        <f t="shared" si="3439"/>
        <v>0</v>
      </c>
      <c r="AI435" s="110">
        <f t="shared" si="3440"/>
        <v>0.1</v>
      </c>
      <c r="AJ435" s="197">
        <f t="shared" si="3441"/>
        <v>1.3164643</v>
      </c>
      <c r="AK435" s="228"/>
      <c r="AL435" s="197">
        <f t="shared" si="3442"/>
        <v>0</v>
      </c>
      <c r="AM435" s="281">
        <v>0.183</v>
      </c>
      <c r="AN435" s="197">
        <f t="shared" si="3443"/>
        <v>2.4449127569999995</v>
      </c>
      <c r="AO435" s="228"/>
      <c r="AP435" s="229">
        <f t="shared" si="3453"/>
        <v>0</v>
      </c>
      <c r="AQ435" s="212">
        <f t="shared" si="3444"/>
        <v>0.183</v>
      </c>
      <c r="AR435" s="110">
        <f t="shared" si="3445"/>
        <v>2.4449127569999995</v>
      </c>
      <c r="AS435" s="110"/>
      <c r="AT435" s="350">
        <f t="shared" si="3454"/>
        <v>0</v>
      </c>
      <c r="AU435" s="352"/>
      <c r="AV435" s="350">
        <f t="shared" si="3455"/>
        <v>0</v>
      </c>
      <c r="AW435" s="352"/>
      <c r="AX435" s="353">
        <f t="shared" si="3446"/>
        <v>0</v>
      </c>
      <c r="AY435" s="351">
        <f t="shared" si="3447"/>
        <v>0</v>
      </c>
      <c r="AZ435" s="110">
        <f t="shared" si="3448"/>
        <v>0</v>
      </c>
      <c r="BA435" s="110">
        <f t="shared" si="3449"/>
        <v>0.183</v>
      </c>
      <c r="BB435" s="110">
        <f t="shared" si="3450"/>
        <v>2.4449127569999995</v>
      </c>
    </row>
    <row r="436" spans="1:54">
      <c r="A436" s="612">
        <v>316</v>
      </c>
      <c r="B436" s="15"/>
      <c r="C436" s="22"/>
      <c r="D436" s="26"/>
      <c r="E436" s="553" t="s">
        <v>185</v>
      </c>
      <c r="F436" s="24" t="s">
        <v>186</v>
      </c>
      <c r="G436" s="24" t="s">
        <v>1170</v>
      </c>
      <c r="H436" s="355" t="s">
        <v>377</v>
      </c>
      <c r="I436" s="554">
        <v>8.86</v>
      </c>
      <c r="J436" s="115"/>
      <c r="K436" s="554">
        <v>8.86</v>
      </c>
      <c r="L436" s="183"/>
      <c r="M436" s="554">
        <v>8.86</v>
      </c>
      <c r="N436" s="183"/>
      <c r="O436" s="554">
        <v>8.86</v>
      </c>
      <c r="P436" s="115"/>
      <c r="Q436" s="110">
        <f t="shared" si="3430"/>
        <v>4.5719999999999992</v>
      </c>
      <c r="R436" s="417">
        <f t="shared" si="3431"/>
        <v>52.593780081599995</v>
      </c>
      <c r="S436" s="110">
        <v>0.72</v>
      </c>
      <c r="T436" s="110">
        <f t="shared" si="3432"/>
        <v>7.9465056479999996</v>
      </c>
      <c r="U436" s="110">
        <v>0.48</v>
      </c>
      <c r="V436" s="197">
        <f t="shared" si="3433"/>
        <v>5.4190028159999999</v>
      </c>
      <c r="W436" s="228">
        <v>0.12</v>
      </c>
      <c r="X436" s="229">
        <f t="shared" si="3434"/>
        <v>1.3858067759999999</v>
      </c>
      <c r="Y436" s="212">
        <f t="shared" si="3435"/>
        <v>1.3199999999999998</v>
      </c>
      <c r="Z436" s="197">
        <f t="shared" si="3436"/>
        <v>14.75131524</v>
      </c>
      <c r="AA436" s="228">
        <v>0.72</v>
      </c>
      <c r="AB436" s="229">
        <f t="shared" si="3451"/>
        <v>8.4417229439999986</v>
      </c>
      <c r="AC436" s="228">
        <v>0.47</v>
      </c>
      <c r="AD436" s="197">
        <f t="shared" si="3437"/>
        <v>5.5262681779999987</v>
      </c>
      <c r="AE436" s="228">
        <v>0.95</v>
      </c>
      <c r="AF436" s="353">
        <f t="shared" si="3452"/>
        <v>10.94403591</v>
      </c>
      <c r="AG436" s="212">
        <f t="shared" si="3438"/>
        <v>2.1399999999999997</v>
      </c>
      <c r="AH436" s="110">
        <f t="shared" si="3439"/>
        <v>24.912027031999997</v>
      </c>
      <c r="AI436" s="110">
        <f t="shared" si="3440"/>
        <v>3.4599999999999995</v>
      </c>
      <c r="AJ436" s="197">
        <f t="shared" si="3441"/>
        <v>39.663342271999994</v>
      </c>
      <c r="AK436" s="228"/>
      <c r="AL436" s="197">
        <f t="shared" si="3442"/>
        <v>0</v>
      </c>
      <c r="AM436" s="281">
        <v>0.6</v>
      </c>
      <c r="AN436" s="197">
        <f t="shared" si="3443"/>
        <v>7.0319516399999991</v>
      </c>
      <c r="AO436" s="228"/>
      <c r="AP436" s="229">
        <f t="shared" si="3453"/>
        <v>0</v>
      </c>
      <c r="AQ436" s="212">
        <f t="shared" si="3444"/>
        <v>0.6</v>
      </c>
      <c r="AR436" s="110">
        <f t="shared" si="3445"/>
        <v>7.0319516399999991</v>
      </c>
      <c r="AS436" s="110"/>
      <c r="AT436" s="350">
        <f t="shared" si="3454"/>
        <v>0</v>
      </c>
      <c r="AU436" s="352"/>
      <c r="AV436" s="350">
        <f t="shared" si="3455"/>
        <v>0</v>
      </c>
      <c r="AW436" s="352">
        <v>0.51200000000000001</v>
      </c>
      <c r="AX436" s="353">
        <f t="shared" si="3446"/>
        <v>5.8984861695999999</v>
      </c>
      <c r="AY436" s="351">
        <f t="shared" si="3447"/>
        <v>0.51200000000000001</v>
      </c>
      <c r="AZ436" s="110">
        <f t="shared" si="3448"/>
        <v>5.8984861695999999</v>
      </c>
      <c r="BA436" s="110">
        <f t="shared" si="3449"/>
        <v>1.1120000000000001</v>
      </c>
      <c r="BB436" s="110">
        <f t="shared" si="3450"/>
        <v>12.930437809599999</v>
      </c>
    </row>
    <row r="437" spans="1:54">
      <c r="A437" s="612">
        <v>317</v>
      </c>
      <c r="B437" s="15"/>
      <c r="C437" s="22"/>
      <c r="D437" s="26"/>
      <c r="E437" s="23" t="s">
        <v>187</v>
      </c>
      <c r="F437" s="24" t="s">
        <v>188</v>
      </c>
      <c r="G437" s="24" t="s">
        <v>1170</v>
      </c>
      <c r="H437" s="309" t="s">
        <v>377</v>
      </c>
      <c r="I437" s="554">
        <v>5.4</v>
      </c>
      <c r="J437" s="115"/>
      <c r="K437" s="554">
        <v>5.4</v>
      </c>
      <c r="L437" s="183"/>
      <c r="M437" s="554">
        <v>5.4</v>
      </c>
      <c r="N437" s="183"/>
      <c r="O437" s="554">
        <v>5.4</v>
      </c>
      <c r="P437" s="115"/>
      <c r="Q437" s="110">
        <f t="shared" si="3430"/>
        <v>4.6070000000000002</v>
      </c>
      <c r="R437" s="417">
        <f t="shared" si="3431"/>
        <v>32.396269464</v>
      </c>
      <c r="S437" s="110">
        <v>0.8</v>
      </c>
      <c r="T437" s="110">
        <f t="shared" si="3432"/>
        <v>5.3813808000000005</v>
      </c>
      <c r="U437" s="110"/>
      <c r="V437" s="197">
        <f t="shared" si="3433"/>
        <v>0</v>
      </c>
      <c r="W437" s="228">
        <v>1</v>
      </c>
      <c r="X437" s="229">
        <f t="shared" si="3434"/>
        <v>7.0385220000000013</v>
      </c>
      <c r="Y437" s="212">
        <f t="shared" si="3435"/>
        <v>1.8</v>
      </c>
      <c r="Z437" s="197">
        <f t="shared" si="3436"/>
        <v>12.419902800000003</v>
      </c>
      <c r="AA437" s="228">
        <v>0.96</v>
      </c>
      <c r="AB437" s="229">
        <f t="shared" si="3451"/>
        <v>6.8600908799999996</v>
      </c>
      <c r="AC437" s="228"/>
      <c r="AD437" s="197">
        <f t="shared" si="3437"/>
        <v>0</v>
      </c>
      <c r="AE437" s="228">
        <v>0.7</v>
      </c>
      <c r="AF437" s="353">
        <f t="shared" si="3452"/>
        <v>4.9148693999999997</v>
      </c>
      <c r="AG437" s="212">
        <f t="shared" si="3438"/>
        <v>1.66</v>
      </c>
      <c r="AH437" s="110">
        <f t="shared" si="3439"/>
        <v>11.774960279999998</v>
      </c>
      <c r="AI437" s="110">
        <f t="shared" si="3440"/>
        <v>3.46</v>
      </c>
      <c r="AJ437" s="197">
        <f t="shared" si="3441"/>
        <v>24.194863080000001</v>
      </c>
      <c r="AK437" s="228"/>
      <c r="AL437" s="197">
        <f t="shared" si="3442"/>
        <v>0</v>
      </c>
      <c r="AM437" s="281">
        <v>0.14000000000000001</v>
      </c>
      <c r="AN437" s="197">
        <f t="shared" si="3443"/>
        <v>1.0000292400000002</v>
      </c>
      <c r="AO437" s="228"/>
      <c r="AP437" s="229">
        <f t="shared" si="3453"/>
        <v>0</v>
      </c>
      <c r="AQ437" s="212">
        <f t="shared" si="3444"/>
        <v>0.14000000000000001</v>
      </c>
      <c r="AR437" s="110">
        <f t="shared" si="3445"/>
        <v>1.0000292400000002</v>
      </c>
      <c r="AS437" s="110">
        <v>0.48</v>
      </c>
      <c r="AT437" s="350">
        <f t="shared" si="3454"/>
        <v>3.50104032</v>
      </c>
      <c r="AU437" s="352"/>
      <c r="AV437" s="350">
        <f t="shared" si="3455"/>
        <v>0</v>
      </c>
      <c r="AW437" s="352">
        <v>0.52700000000000002</v>
      </c>
      <c r="AX437" s="353">
        <f t="shared" si="3446"/>
        <v>3.7003368239999999</v>
      </c>
      <c r="AY437" s="351">
        <f t="shared" si="3447"/>
        <v>1.0070000000000001</v>
      </c>
      <c r="AZ437" s="110">
        <f t="shared" si="3448"/>
        <v>7.2013771440000003</v>
      </c>
      <c r="BA437" s="110">
        <f t="shared" si="3449"/>
        <v>1.1470000000000002</v>
      </c>
      <c r="BB437" s="110">
        <f t="shared" si="3450"/>
        <v>8.2014063840000002</v>
      </c>
    </row>
    <row r="438" spans="1:54">
      <c r="A438" s="612">
        <v>318</v>
      </c>
      <c r="B438" s="15"/>
      <c r="C438" s="22"/>
      <c r="D438" s="26"/>
      <c r="E438" s="23" t="s">
        <v>189</v>
      </c>
      <c r="F438" s="24" t="s">
        <v>190</v>
      </c>
      <c r="G438" s="24" t="s">
        <v>1170</v>
      </c>
      <c r="H438" s="309" t="s">
        <v>377</v>
      </c>
      <c r="I438" s="554">
        <v>9.0299999999999994</v>
      </c>
      <c r="J438" s="115"/>
      <c r="K438" s="554">
        <v>9.0299999999999994</v>
      </c>
      <c r="L438" s="183"/>
      <c r="M438" s="554">
        <v>9.0299999999999994</v>
      </c>
      <c r="N438" s="183"/>
      <c r="O438" s="554">
        <v>9.0299999999999994</v>
      </c>
      <c r="P438" s="115"/>
      <c r="Q438" s="110">
        <f t="shared" si="3430"/>
        <v>1.1909999999999998</v>
      </c>
      <c r="R438" s="417">
        <f t="shared" si="3431"/>
        <v>13.841964914399998</v>
      </c>
      <c r="S438" s="110">
        <v>0.3</v>
      </c>
      <c r="T438" s="110">
        <f t="shared" si="3432"/>
        <v>3.3745742099999996</v>
      </c>
      <c r="U438" s="110"/>
      <c r="V438" s="197">
        <f t="shared" si="3433"/>
        <v>0</v>
      </c>
      <c r="W438" s="228">
        <v>0.2</v>
      </c>
      <c r="X438" s="229">
        <f t="shared" si="3434"/>
        <v>2.3539945800000002</v>
      </c>
      <c r="Y438" s="212">
        <f t="shared" si="3435"/>
        <v>0.5</v>
      </c>
      <c r="Z438" s="197">
        <f t="shared" si="3436"/>
        <v>5.7285687899999997</v>
      </c>
      <c r="AA438" s="228"/>
      <c r="AB438" s="229">
        <f t="shared" si="3451"/>
        <v>0</v>
      </c>
      <c r="AC438" s="228"/>
      <c r="AD438" s="197">
        <f t="shared" si="3437"/>
        <v>0</v>
      </c>
      <c r="AE438" s="228"/>
      <c r="AF438" s="353">
        <f t="shared" si="3452"/>
        <v>0</v>
      </c>
      <c r="AG438" s="212">
        <f t="shared" si="3438"/>
        <v>0</v>
      </c>
      <c r="AH438" s="110">
        <f t="shared" si="3439"/>
        <v>0</v>
      </c>
      <c r="AI438" s="110">
        <f t="shared" si="3440"/>
        <v>0.5</v>
      </c>
      <c r="AJ438" s="197">
        <f t="shared" si="3441"/>
        <v>5.7285687899999997</v>
      </c>
      <c r="AK438" s="228"/>
      <c r="AL438" s="197">
        <f t="shared" si="3442"/>
        <v>0</v>
      </c>
      <c r="AM438" s="281"/>
      <c r="AN438" s="197">
        <f t="shared" si="3443"/>
        <v>0</v>
      </c>
      <c r="AO438" s="228"/>
      <c r="AP438" s="229">
        <f t="shared" si="3453"/>
        <v>0</v>
      </c>
      <c r="AQ438" s="212">
        <f t="shared" si="3444"/>
        <v>0</v>
      </c>
      <c r="AR438" s="110">
        <f t="shared" si="3445"/>
        <v>0</v>
      </c>
      <c r="AS438" s="110"/>
      <c r="AT438" s="350">
        <f t="shared" si="3454"/>
        <v>0</v>
      </c>
      <c r="AU438" s="352"/>
      <c r="AV438" s="350">
        <f t="shared" si="3455"/>
        <v>0</v>
      </c>
      <c r="AW438" s="352">
        <v>0.69099999999999995</v>
      </c>
      <c r="AX438" s="353">
        <f t="shared" si="3446"/>
        <v>8.1133961243999977</v>
      </c>
      <c r="AY438" s="351">
        <f t="shared" si="3447"/>
        <v>0.69099999999999995</v>
      </c>
      <c r="AZ438" s="110">
        <f t="shared" si="3448"/>
        <v>8.1133961243999977</v>
      </c>
      <c r="BA438" s="110">
        <f t="shared" si="3449"/>
        <v>0.69099999999999995</v>
      </c>
      <c r="BB438" s="110">
        <f t="shared" si="3450"/>
        <v>8.1133961243999977</v>
      </c>
    </row>
    <row r="439" spans="1:54" s="344" customFormat="1">
      <c r="A439" s="612">
        <v>319</v>
      </c>
      <c r="B439" s="15"/>
      <c r="C439" s="345"/>
      <c r="D439" s="346"/>
      <c r="E439" s="23" t="s">
        <v>967</v>
      </c>
      <c r="F439" s="564" t="s">
        <v>968</v>
      </c>
      <c r="G439" s="24" t="s">
        <v>1170</v>
      </c>
      <c r="H439" s="355" t="s">
        <v>377</v>
      </c>
      <c r="I439" s="554">
        <v>7.75</v>
      </c>
      <c r="J439" s="115"/>
      <c r="K439" s="554">
        <v>7.75</v>
      </c>
      <c r="L439" s="183"/>
      <c r="M439" s="554">
        <v>7.75</v>
      </c>
      <c r="N439" s="183"/>
      <c r="O439" s="554">
        <v>7.75</v>
      </c>
      <c r="P439" s="115"/>
      <c r="Q439" s="349">
        <f t="shared" ref="Q439" si="3508">SUM(AI439+BA439)</f>
        <v>0</v>
      </c>
      <c r="R439" s="417">
        <f t="shared" ref="R439" si="3509">SUM(AJ439+BB439)</f>
        <v>0</v>
      </c>
      <c r="S439" s="349"/>
      <c r="T439" s="349">
        <f t="shared" ref="T439" si="3510">I439*S439*$T$2/1000</f>
        <v>0</v>
      </c>
      <c r="U439" s="349"/>
      <c r="V439" s="350">
        <f t="shared" ref="V439" si="3511">I439*U439*$V$2/1000</f>
        <v>0</v>
      </c>
      <c r="W439" s="352"/>
      <c r="X439" s="353">
        <f t="shared" ref="X439" si="3512">I439*W439*$X$2/1000</f>
        <v>0</v>
      </c>
      <c r="Y439" s="351">
        <f t="shared" ref="Y439" si="3513">SUM(S439+U439+W439)</f>
        <v>0</v>
      </c>
      <c r="Z439" s="350">
        <f t="shared" ref="Z439" si="3514">SUM(T439+V439+X439)</f>
        <v>0</v>
      </c>
      <c r="AA439" s="352"/>
      <c r="AB439" s="353">
        <f t="shared" ref="AB439" si="3515">K439*AA439*$AB$2/1000</f>
        <v>0</v>
      </c>
      <c r="AC439" s="352"/>
      <c r="AD439" s="350">
        <f t="shared" ref="AD439" si="3516">K439*AC439*$AD$2/1000</f>
        <v>0</v>
      </c>
      <c r="AE439" s="352"/>
      <c r="AF439" s="353">
        <f t="shared" ref="AF439" si="3517">K439*AE439*$AF$2/1000</f>
        <v>0</v>
      </c>
      <c r="AG439" s="351">
        <f t="shared" ref="AG439" si="3518">SUM(AA439+AC439+AE439)</f>
        <v>0</v>
      </c>
      <c r="AH439" s="349">
        <f t="shared" ref="AH439" si="3519">SUM(AB439+AD439+AF439)</f>
        <v>0</v>
      </c>
      <c r="AI439" s="349">
        <f t="shared" ref="AI439" si="3520">SUM(Y439+AG439)</f>
        <v>0</v>
      </c>
      <c r="AJ439" s="350">
        <f t="shared" ref="AJ439" si="3521">SUM(Z439,AH439)</f>
        <v>0</v>
      </c>
      <c r="AK439" s="352"/>
      <c r="AL439" s="350">
        <f t="shared" ref="AL439" si="3522">M439*AK439*$AL$2/1000</f>
        <v>0</v>
      </c>
      <c r="AM439" s="354"/>
      <c r="AN439" s="350">
        <f t="shared" ref="AN439" si="3523">M439*AM439*$AN$2/1000</f>
        <v>0</v>
      </c>
      <c r="AO439" s="352"/>
      <c r="AP439" s="353">
        <f t="shared" ref="AP439" si="3524">M439*AO439*$AP$2/1000</f>
        <v>0</v>
      </c>
      <c r="AQ439" s="351">
        <f t="shared" ref="AQ439" si="3525">SUM(AK439+AM439+AO439)</f>
        <v>0</v>
      </c>
      <c r="AR439" s="349">
        <f t="shared" ref="AR439" si="3526">SUM(AL439+AN439+AP439)</f>
        <v>0</v>
      </c>
      <c r="AS439" s="349"/>
      <c r="AT439" s="350">
        <f t="shared" ref="AT439" si="3527">O439*AS439*$AT$2/1000</f>
        <v>0</v>
      </c>
      <c r="AU439" s="352"/>
      <c r="AV439" s="350">
        <f t="shared" ref="AV439" si="3528">O439*AU439*$AV$2/1000</f>
        <v>0</v>
      </c>
      <c r="AW439" s="352"/>
      <c r="AX439" s="353">
        <f t="shared" ref="AX439" si="3529">O439*AW439*$AX$2/1000</f>
        <v>0</v>
      </c>
      <c r="AY439" s="351">
        <f t="shared" ref="AY439" si="3530">SUM(AS439+AU439+AW439)</f>
        <v>0</v>
      </c>
      <c r="AZ439" s="349">
        <f t="shared" ref="AZ439" si="3531">SUM(AT439+AV439+AX439)</f>
        <v>0</v>
      </c>
      <c r="BA439" s="349">
        <f t="shared" ref="BA439" si="3532">SUM(AQ439+AY439)</f>
        <v>0</v>
      </c>
      <c r="BB439" s="349">
        <f t="shared" ref="BB439" si="3533">SUM(AR439,AZ439)</f>
        <v>0</v>
      </c>
    </row>
    <row r="440" spans="1:54" ht="11.25" customHeight="1">
      <c r="A440" s="612">
        <v>320</v>
      </c>
      <c r="B440" s="15"/>
      <c r="C440" s="22"/>
      <c r="D440" s="26"/>
      <c r="E440" s="23" t="s">
        <v>191</v>
      </c>
      <c r="F440" s="24" t="s">
        <v>192</v>
      </c>
      <c r="G440" s="24" t="s">
        <v>1173</v>
      </c>
      <c r="H440" s="309" t="s">
        <v>377</v>
      </c>
      <c r="I440" s="554">
        <v>21.27</v>
      </c>
      <c r="J440" s="115"/>
      <c r="K440" s="554">
        <v>21.27</v>
      </c>
      <c r="L440" s="183"/>
      <c r="M440" s="554">
        <v>21.27</v>
      </c>
      <c r="N440" s="183"/>
      <c r="O440" s="554">
        <v>21.27</v>
      </c>
      <c r="P440" s="115"/>
      <c r="Q440" s="110">
        <f t="shared" si="3430"/>
        <v>0</v>
      </c>
      <c r="R440" s="417">
        <f t="shared" si="3431"/>
        <v>0</v>
      </c>
      <c r="S440" s="110"/>
      <c r="T440" s="110">
        <f t="shared" si="3432"/>
        <v>0</v>
      </c>
      <c r="U440" s="110"/>
      <c r="V440" s="197">
        <f t="shared" si="3433"/>
        <v>0</v>
      </c>
      <c r="W440" s="228"/>
      <c r="X440" s="229">
        <f t="shared" si="3434"/>
        <v>0</v>
      </c>
      <c r="Y440" s="212">
        <f t="shared" si="3435"/>
        <v>0</v>
      </c>
      <c r="Z440" s="197">
        <f t="shared" si="3436"/>
        <v>0</v>
      </c>
      <c r="AA440" s="228"/>
      <c r="AB440" s="229">
        <f t="shared" si="3451"/>
        <v>0</v>
      </c>
      <c r="AC440" s="228"/>
      <c r="AD440" s="197">
        <f t="shared" si="3437"/>
        <v>0</v>
      </c>
      <c r="AE440" s="228"/>
      <c r="AF440" s="353">
        <f t="shared" si="3452"/>
        <v>0</v>
      </c>
      <c r="AG440" s="212">
        <f t="shared" si="3438"/>
        <v>0</v>
      </c>
      <c r="AH440" s="110">
        <f t="shared" si="3439"/>
        <v>0</v>
      </c>
      <c r="AI440" s="110">
        <f t="shared" si="3440"/>
        <v>0</v>
      </c>
      <c r="AJ440" s="197">
        <f t="shared" si="3441"/>
        <v>0</v>
      </c>
      <c r="AK440" s="228"/>
      <c r="AL440" s="197">
        <f t="shared" si="3442"/>
        <v>0</v>
      </c>
      <c r="AM440" s="281"/>
      <c r="AN440" s="197">
        <f t="shared" si="3443"/>
        <v>0</v>
      </c>
      <c r="AO440" s="228"/>
      <c r="AP440" s="229">
        <f t="shared" si="3453"/>
        <v>0</v>
      </c>
      <c r="AQ440" s="212">
        <f t="shared" si="3444"/>
        <v>0</v>
      </c>
      <c r="AR440" s="110">
        <f t="shared" si="3445"/>
        <v>0</v>
      </c>
      <c r="AS440" s="110"/>
      <c r="AT440" s="350">
        <f t="shared" si="3454"/>
        <v>0</v>
      </c>
      <c r="AU440" s="352"/>
      <c r="AV440" s="350">
        <f t="shared" si="3455"/>
        <v>0</v>
      </c>
      <c r="AW440" s="352"/>
      <c r="AX440" s="353">
        <f t="shared" si="3446"/>
        <v>0</v>
      </c>
      <c r="AY440" s="351">
        <f t="shared" si="3447"/>
        <v>0</v>
      </c>
      <c r="AZ440" s="110">
        <f t="shared" si="3448"/>
        <v>0</v>
      </c>
      <c r="BA440" s="110">
        <f t="shared" si="3449"/>
        <v>0</v>
      </c>
      <c r="BB440" s="110">
        <f t="shared" si="3450"/>
        <v>0</v>
      </c>
    </row>
    <row r="441" spans="1:54">
      <c r="A441" s="612">
        <v>321</v>
      </c>
      <c r="B441" s="15"/>
      <c r="C441" s="22"/>
      <c r="D441" s="26"/>
      <c r="E441" s="23" t="s">
        <v>193</v>
      </c>
      <c r="F441" s="24" t="s">
        <v>194</v>
      </c>
      <c r="G441" s="24" t="s">
        <v>1169</v>
      </c>
      <c r="H441" s="309" t="s">
        <v>377</v>
      </c>
      <c r="I441" s="554">
        <v>9.98</v>
      </c>
      <c r="J441" s="115"/>
      <c r="K441" s="554">
        <v>9.98</v>
      </c>
      <c r="L441" s="183"/>
      <c r="M441" s="554">
        <v>9.98</v>
      </c>
      <c r="N441" s="183"/>
      <c r="O441" s="554">
        <v>9.98</v>
      </c>
      <c r="P441" s="115"/>
      <c r="Q441" s="110">
        <f t="shared" si="3430"/>
        <v>0</v>
      </c>
      <c r="R441" s="417">
        <f t="shared" si="3431"/>
        <v>0</v>
      </c>
      <c r="S441" s="110"/>
      <c r="T441" s="110">
        <f t="shared" si="3432"/>
        <v>0</v>
      </c>
      <c r="U441" s="110"/>
      <c r="V441" s="197">
        <f t="shared" si="3433"/>
        <v>0</v>
      </c>
      <c r="W441" s="228"/>
      <c r="X441" s="229">
        <f t="shared" si="3434"/>
        <v>0</v>
      </c>
      <c r="Y441" s="212">
        <f t="shared" si="3435"/>
        <v>0</v>
      </c>
      <c r="Z441" s="197">
        <f t="shared" si="3436"/>
        <v>0</v>
      </c>
      <c r="AA441" s="228"/>
      <c r="AB441" s="229">
        <f t="shared" si="3451"/>
        <v>0</v>
      </c>
      <c r="AC441" s="228"/>
      <c r="AD441" s="197">
        <f t="shared" si="3437"/>
        <v>0</v>
      </c>
      <c r="AE441" s="228"/>
      <c r="AF441" s="353">
        <f t="shared" si="3452"/>
        <v>0</v>
      </c>
      <c r="AG441" s="212">
        <f t="shared" si="3438"/>
        <v>0</v>
      </c>
      <c r="AH441" s="110">
        <f t="shared" si="3439"/>
        <v>0</v>
      </c>
      <c r="AI441" s="110">
        <f t="shared" si="3440"/>
        <v>0</v>
      </c>
      <c r="AJ441" s="197">
        <f t="shared" si="3441"/>
        <v>0</v>
      </c>
      <c r="AK441" s="228"/>
      <c r="AL441" s="197">
        <f t="shared" si="3442"/>
        <v>0</v>
      </c>
      <c r="AM441" s="281"/>
      <c r="AN441" s="197">
        <f t="shared" si="3443"/>
        <v>0</v>
      </c>
      <c r="AO441" s="228"/>
      <c r="AP441" s="229">
        <f>M441*AO441*$AP$2/1000</f>
        <v>0</v>
      </c>
      <c r="AQ441" s="212">
        <f t="shared" si="3444"/>
        <v>0</v>
      </c>
      <c r="AR441" s="110">
        <f t="shared" si="3445"/>
        <v>0</v>
      </c>
      <c r="AS441" s="110"/>
      <c r="AT441" s="350">
        <f t="shared" si="3454"/>
        <v>0</v>
      </c>
      <c r="AU441" s="352"/>
      <c r="AV441" s="350">
        <f t="shared" si="3455"/>
        <v>0</v>
      </c>
      <c r="AW441" s="352"/>
      <c r="AX441" s="353">
        <f t="shared" si="3446"/>
        <v>0</v>
      </c>
      <c r="AY441" s="351">
        <f t="shared" si="3447"/>
        <v>0</v>
      </c>
      <c r="AZ441" s="110">
        <f t="shared" si="3448"/>
        <v>0</v>
      </c>
      <c r="BA441" s="110">
        <f t="shared" si="3449"/>
        <v>0</v>
      </c>
      <c r="BB441" s="110">
        <f t="shared" si="3450"/>
        <v>0</v>
      </c>
    </row>
    <row r="442" spans="1:54">
      <c r="A442" s="612">
        <v>322</v>
      </c>
      <c r="B442" s="15"/>
      <c r="C442" s="22"/>
      <c r="D442" s="26"/>
      <c r="E442" s="23" t="s">
        <v>195</v>
      </c>
      <c r="F442" s="24" t="s">
        <v>196</v>
      </c>
      <c r="G442" s="24" t="s">
        <v>1169</v>
      </c>
      <c r="H442" s="309" t="s">
        <v>377</v>
      </c>
      <c r="I442" s="554">
        <v>9.6300000000000008</v>
      </c>
      <c r="J442" s="115"/>
      <c r="K442" s="554">
        <v>9.6300000000000008</v>
      </c>
      <c r="L442" s="183"/>
      <c r="M442" s="554">
        <v>9.6300000000000008</v>
      </c>
      <c r="N442" s="183"/>
      <c r="O442" s="554">
        <v>9.6300000000000008</v>
      </c>
      <c r="P442" s="115"/>
      <c r="Q442" s="110">
        <f t="shared" si="3430"/>
        <v>0.38400000000000001</v>
      </c>
      <c r="R442" s="417">
        <f t="shared" si="3431"/>
        <v>4.8175531056000009</v>
      </c>
      <c r="S442" s="110"/>
      <c r="T442" s="110">
        <f t="shared" si="3432"/>
        <v>0</v>
      </c>
      <c r="U442" s="110"/>
      <c r="V442" s="197">
        <f t="shared" si="3433"/>
        <v>0</v>
      </c>
      <c r="W442" s="228">
        <v>0.30399999999999999</v>
      </c>
      <c r="X442" s="229">
        <f t="shared" si="3434"/>
        <v>3.8158173936000006</v>
      </c>
      <c r="Y442" s="212">
        <f t="shared" si="3435"/>
        <v>0.30399999999999999</v>
      </c>
      <c r="Z442" s="197">
        <f t="shared" si="3436"/>
        <v>3.8158173936000006</v>
      </c>
      <c r="AA442" s="228"/>
      <c r="AB442" s="229">
        <f t="shared" si="3451"/>
        <v>0</v>
      </c>
      <c r="AC442" s="228"/>
      <c r="AD442" s="197">
        <f t="shared" si="3437"/>
        <v>0</v>
      </c>
      <c r="AE442" s="228"/>
      <c r="AF442" s="353">
        <f t="shared" si="3452"/>
        <v>0</v>
      </c>
      <c r="AG442" s="212">
        <f t="shared" si="3438"/>
        <v>0</v>
      </c>
      <c r="AH442" s="110">
        <f t="shared" si="3439"/>
        <v>0</v>
      </c>
      <c r="AI442" s="110">
        <f t="shared" si="3440"/>
        <v>0.30399999999999999</v>
      </c>
      <c r="AJ442" s="197">
        <f t="shared" si="3441"/>
        <v>3.8158173936000006</v>
      </c>
      <c r="AK442" s="228"/>
      <c r="AL442" s="197">
        <f t="shared" si="3442"/>
        <v>0</v>
      </c>
      <c r="AM442" s="281"/>
      <c r="AN442" s="197">
        <f t="shared" si="3443"/>
        <v>0</v>
      </c>
      <c r="AO442" s="228"/>
      <c r="AP442" s="229">
        <f>M442*AO442*$AP$2/1000</f>
        <v>0</v>
      </c>
      <c r="AQ442" s="212">
        <f t="shared" si="3444"/>
        <v>0</v>
      </c>
      <c r="AR442" s="110">
        <f t="shared" si="3445"/>
        <v>0</v>
      </c>
      <c r="AS442" s="110"/>
      <c r="AT442" s="350">
        <f t="shared" si="3454"/>
        <v>0</v>
      </c>
      <c r="AU442" s="352"/>
      <c r="AV442" s="350">
        <f t="shared" si="3455"/>
        <v>0</v>
      </c>
      <c r="AW442" s="352">
        <v>0.08</v>
      </c>
      <c r="AX442" s="353">
        <f t="shared" si="3446"/>
        <v>1.0017357120000001</v>
      </c>
      <c r="AY442" s="351">
        <f t="shared" si="3447"/>
        <v>0.08</v>
      </c>
      <c r="AZ442" s="110">
        <f t="shared" si="3448"/>
        <v>1.0017357120000001</v>
      </c>
      <c r="BA442" s="110">
        <f t="shared" si="3449"/>
        <v>0.08</v>
      </c>
      <c r="BB442" s="110">
        <f t="shared" si="3450"/>
        <v>1.0017357120000001</v>
      </c>
    </row>
    <row r="443" spans="1:54">
      <c r="A443" s="612">
        <v>323</v>
      </c>
      <c r="B443" s="15"/>
      <c r="C443" s="22"/>
      <c r="D443" s="26"/>
      <c r="E443" s="71" t="s">
        <v>197</v>
      </c>
      <c r="F443" s="72" t="s">
        <v>198</v>
      </c>
      <c r="G443" s="72" t="s">
        <v>1169</v>
      </c>
      <c r="H443" s="326" t="s">
        <v>377</v>
      </c>
      <c r="I443" s="554">
        <v>3.6</v>
      </c>
      <c r="J443" s="115"/>
      <c r="K443" s="554">
        <v>3.6</v>
      </c>
      <c r="L443" s="183"/>
      <c r="M443" s="554">
        <v>3.6</v>
      </c>
      <c r="N443" s="183"/>
      <c r="O443" s="554">
        <v>3.6</v>
      </c>
      <c r="P443" s="115"/>
      <c r="Q443" s="145">
        <f t="shared" si="3430"/>
        <v>25.869999999999997</v>
      </c>
      <c r="R443" s="425">
        <f t="shared" si="3431"/>
        <v>121.87694368799998</v>
      </c>
      <c r="S443" s="145">
        <v>0.216</v>
      </c>
      <c r="T443" s="145">
        <f t="shared" si="3432"/>
        <v>0.968648544</v>
      </c>
      <c r="U443" s="145">
        <v>2.7</v>
      </c>
      <c r="V443" s="204">
        <f t="shared" si="3433"/>
        <v>12.385418400000001</v>
      </c>
      <c r="W443" s="245">
        <v>1.08</v>
      </c>
      <c r="X443" s="246">
        <f t="shared" si="3434"/>
        <v>5.0677358400000001</v>
      </c>
      <c r="Y443" s="218">
        <f t="shared" si="3435"/>
        <v>3.9960000000000004</v>
      </c>
      <c r="Z443" s="204">
        <f t="shared" si="3436"/>
        <v>18.421802784</v>
      </c>
      <c r="AA443" s="245">
        <v>1.944</v>
      </c>
      <c r="AB443" s="246">
        <f t="shared" si="3451"/>
        <v>9.2611226879999986</v>
      </c>
      <c r="AC443" s="245">
        <v>3.996</v>
      </c>
      <c r="AD443" s="204">
        <f t="shared" si="3437"/>
        <v>19.090985903999997</v>
      </c>
      <c r="AE443" s="245">
        <v>5.94</v>
      </c>
      <c r="AF443" s="353">
        <f t="shared" si="3452"/>
        <v>27.804118320000001</v>
      </c>
      <c r="AG443" s="218">
        <f t="shared" si="3438"/>
        <v>11.879999999999999</v>
      </c>
      <c r="AH443" s="145">
        <f t="shared" si="3439"/>
        <v>56.156226911999994</v>
      </c>
      <c r="AI443" s="145">
        <f t="shared" si="3440"/>
        <v>15.875999999999999</v>
      </c>
      <c r="AJ443" s="204">
        <f t="shared" si="3441"/>
        <v>74.578029695999987</v>
      </c>
      <c r="AK443" s="245">
        <v>2.16</v>
      </c>
      <c r="AL443" s="204">
        <f t="shared" si="3442"/>
        <v>9.9441820800000009</v>
      </c>
      <c r="AM443" s="289">
        <v>0.216</v>
      </c>
      <c r="AN443" s="204">
        <f>M443*AM443*$AN$2/1000</f>
        <v>1.0286015040000001</v>
      </c>
      <c r="AO443" s="245">
        <v>2.16</v>
      </c>
      <c r="AP443" s="246">
        <f t="shared" si="3453"/>
        <v>10.3716288</v>
      </c>
      <c r="AQ443" s="218">
        <f t="shared" si="3444"/>
        <v>4.5360000000000005</v>
      </c>
      <c r="AR443" s="145">
        <f t="shared" si="3445"/>
        <v>21.344412384000002</v>
      </c>
      <c r="AS443" s="145">
        <v>2.16</v>
      </c>
      <c r="AT443" s="204">
        <f t="shared" si="3454"/>
        <v>10.503120960000002</v>
      </c>
      <c r="AU443" s="245">
        <v>3.298</v>
      </c>
      <c r="AV443" s="204">
        <f t="shared" si="3455"/>
        <v>15.451380648000001</v>
      </c>
      <c r="AW443" s="245"/>
      <c r="AX443" s="246">
        <f t="shared" si="3446"/>
        <v>0</v>
      </c>
      <c r="AY443" s="218">
        <f t="shared" si="3447"/>
        <v>5.4580000000000002</v>
      </c>
      <c r="AZ443" s="145">
        <f t="shared" si="3448"/>
        <v>25.954501608000001</v>
      </c>
      <c r="BA443" s="145">
        <f t="shared" si="3449"/>
        <v>9.9939999999999998</v>
      </c>
      <c r="BB443" s="145">
        <f t="shared" si="3450"/>
        <v>47.298913992000003</v>
      </c>
    </row>
    <row r="444" spans="1:54">
      <c r="A444" s="612">
        <v>324</v>
      </c>
      <c r="B444" s="15"/>
      <c r="C444" s="22"/>
      <c r="D444" s="26"/>
      <c r="E444" s="71" t="s">
        <v>199</v>
      </c>
      <c r="F444" s="72" t="s">
        <v>200</v>
      </c>
      <c r="G444" s="72" t="s">
        <v>1169</v>
      </c>
      <c r="H444" s="326" t="s">
        <v>377</v>
      </c>
      <c r="I444" s="554">
        <v>20.100000000000001</v>
      </c>
      <c r="J444" s="115"/>
      <c r="K444" s="554">
        <v>20.100000000000001</v>
      </c>
      <c r="L444" s="183"/>
      <c r="M444" s="554">
        <v>20.100000000000001</v>
      </c>
      <c r="N444" s="183"/>
      <c r="O444" s="554">
        <v>20.100000000000001</v>
      </c>
      <c r="P444" s="115"/>
      <c r="Q444" s="145">
        <f t="shared" si="3430"/>
        <v>0</v>
      </c>
      <c r="R444" s="425">
        <f t="shared" si="3431"/>
        <v>0</v>
      </c>
      <c r="S444" s="145"/>
      <c r="T444" s="145">
        <f t="shared" si="3432"/>
        <v>0</v>
      </c>
      <c r="U444" s="145"/>
      <c r="V444" s="204">
        <f t="shared" si="3433"/>
        <v>0</v>
      </c>
      <c r="W444" s="245"/>
      <c r="X444" s="246">
        <f t="shared" si="3434"/>
        <v>0</v>
      </c>
      <c r="Y444" s="218">
        <f t="shared" si="3435"/>
        <v>0</v>
      </c>
      <c r="Z444" s="204">
        <f t="shared" si="3436"/>
        <v>0</v>
      </c>
      <c r="AA444" s="245"/>
      <c r="AB444" s="246">
        <f t="shared" si="3451"/>
        <v>0</v>
      </c>
      <c r="AC444" s="245"/>
      <c r="AD444" s="204">
        <f t="shared" si="3437"/>
        <v>0</v>
      </c>
      <c r="AE444" s="245"/>
      <c r="AF444" s="353">
        <f t="shared" si="3452"/>
        <v>0</v>
      </c>
      <c r="AG444" s="218">
        <f t="shared" si="3438"/>
        <v>0</v>
      </c>
      <c r="AH444" s="145">
        <f t="shared" si="3439"/>
        <v>0</v>
      </c>
      <c r="AI444" s="145">
        <f t="shared" si="3440"/>
        <v>0</v>
      </c>
      <c r="AJ444" s="204">
        <f t="shared" si="3441"/>
        <v>0</v>
      </c>
      <c r="AK444" s="245"/>
      <c r="AL444" s="204">
        <f t="shared" si="3442"/>
        <v>0</v>
      </c>
      <c r="AM444" s="289"/>
      <c r="AN444" s="204">
        <f t="shared" si="3443"/>
        <v>0</v>
      </c>
      <c r="AO444" s="245"/>
      <c r="AP444" s="246">
        <f t="shared" si="3453"/>
        <v>0</v>
      </c>
      <c r="AQ444" s="218">
        <f t="shared" si="3444"/>
        <v>0</v>
      </c>
      <c r="AR444" s="145">
        <f t="shared" si="3445"/>
        <v>0</v>
      </c>
      <c r="AS444" s="145"/>
      <c r="AT444" s="204">
        <f t="shared" si="3454"/>
        <v>0</v>
      </c>
      <c r="AU444" s="245"/>
      <c r="AV444" s="204">
        <f t="shared" si="3455"/>
        <v>0</v>
      </c>
      <c r="AW444" s="245"/>
      <c r="AX444" s="246">
        <f t="shared" si="3446"/>
        <v>0</v>
      </c>
      <c r="AY444" s="218">
        <f t="shared" si="3447"/>
        <v>0</v>
      </c>
      <c r="AZ444" s="145">
        <f t="shared" si="3448"/>
        <v>0</v>
      </c>
      <c r="BA444" s="145">
        <f t="shared" si="3449"/>
        <v>0</v>
      </c>
      <c r="BB444" s="145">
        <f t="shared" si="3450"/>
        <v>0</v>
      </c>
    </row>
    <row r="445" spans="1:54" s="344" customFormat="1">
      <c r="A445" s="612">
        <v>325</v>
      </c>
      <c r="B445" s="15"/>
      <c r="C445" s="345"/>
      <c r="D445" s="346"/>
      <c r="E445" s="23" t="s">
        <v>904</v>
      </c>
      <c r="F445" s="501" t="s">
        <v>905</v>
      </c>
      <c r="G445" s="72" t="s">
        <v>1170</v>
      </c>
      <c r="H445" s="355" t="s">
        <v>377</v>
      </c>
      <c r="I445" s="554">
        <v>20</v>
      </c>
      <c r="J445" s="115"/>
      <c r="K445" s="554">
        <v>20</v>
      </c>
      <c r="L445" s="183"/>
      <c r="M445" s="554">
        <v>20</v>
      </c>
      <c r="N445" s="183"/>
      <c r="O445" s="554">
        <v>20</v>
      </c>
      <c r="P445" s="115"/>
      <c r="Q445" s="349">
        <f t="shared" si="3430"/>
        <v>0.02</v>
      </c>
      <c r="R445" s="417">
        <f t="shared" si="3431"/>
        <v>0.52911600000000003</v>
      </c>
      <c r="S445" s="349"/>
      <c r="T445" s="349">
        <f t="shared" si="3432"/>
        <v>0</v>
      </c>
      <c r="U445" s="349"/>
      <c r="V445" s="350">
        <f t="shared" si="3433"/>
        <v>0</v>
      </c>
      <c r="W445" s="352"/>
      <c r="X445" s="353">
        <f t="shared" si="3434"/>
        <v>0</v>
      </c>
      <c r="Y445" s="351">
        <f t="shared" si="3435"/>
        <v>0</v>
      </c>
      <c r="Z445" s="350">
        <f t="shared" si="3436"/>
        <v>0</v>
      </c>
      <c r="AA445" s="352"/>
      <c r="AB445" s="353">
        <f t="shared" si="3451"/>
        <v>0</v>
      </c>
      <c r="AC445" s="352"/>
      <c r="AD445" s="350">
        <f t="shared" si="3437"/>
        <v>0</v>
      </c>
      <c r="AE445" s="352"/>
      <c r="AF445" s="353">
        <f t="shared" si="3452"/>
        <v>0</v>
      </c>
      <c r="AG445" s="351">
        <f t="shared" si="3438"/>
        <v>0</v>
      </c>
      <c r="AH445" s="349">
        <f t="shared" si="3439"/>
        <v>0</v>
      </c>
      <c r="AI445" s="349">
        <f t="shared" si="3440"/>
        <v>0</v>
      </c>
      <c r="AJ445" s="350">
        <f t="shared" si="3441"/>
        <v>0</v>
      </c>
      <c r="AK445" s="352"/>
      <c r="AL445" s="350">
        <f t="shared" si="3442"/>
        <v>0</v>
      </c>
      <c r="AM445" s="354">
        <v>0.02</v>
      </c>
      <c r="AN445" s="350">
        <f>M445*AM445*$AN$2/1000</f>
        <v>0.52911600000000003</v>
      </c>
      <c r="AO445" s="352"/>
      <c r="AP445" s="353">
        <f>M445*AO445*$AP$2/1000</f>
        <v>0</v>
      </c>
      <c r="AQ445" s="351">
        <f t="shared" si="3444"/>
        <v>0.02</v>
      </c>
      <c r="AR445" s="349">
        <f t="shared" si="3445"/>
        <v>0.52911600000000003</v>
      </c>
      <c r="AS445" s="349"/>
      <c r="AT445" s="350">
        <f t="shared" si="3454"/>
        <v>0</v>
      </c>
      <c r="AU445" s="352"/>
      <c r="AV445" s="350">
        <f t="shared" si="3455"/>
        <v>0</v>
      </c>
      <c r="AW445" s="352"/>
      <c r="AX445" s="353">
        <f t="shared" si="3446"/>
        <v>0</v>
      </c>
      <c r="AY445" s="351">
        <f t="shared" si="3447"/>
        <v>0</v>
      </c>
      <c r="AZ445" s="349">
        <f t="shared" si="3448"/>
        <v>0</v>
      </c>
      <c r="BA445" s="349">
        <f t="shared" si="3449"/>
        <v>0.02</v>
      </c>
      <c r="BB445" s="349">
        <f t="shared" si="3450"/>
        <v>0.52911600000000003</v>
      </c>
    </row>
    <row r="446" spans="1:54" s="344" customFormat="1">
      <c r="A446" s="612">
        <v>326</v>
      </c>
      <c r="B446" s="15"/>
      <c r="C446" s="345"/>
      <c r="D446" s="346"/>
      <c r="E446" s="23" t="s">
        <v>823</v>
      </c>
      <c r="F446" s="72" t="s">
        <v>822</v>
      </c>
      <c r="G446" s="72" t="s">
        <v>1169</v>
      </c>
      <c r="H446" s="355" t="s">
        <v>377</v>
      </c>
      <c r="I446" s="554">
        <v>26.29</v>
      </c>
      <c r="J446" s="115"/>
      <c r="K446" s="554">
        <v>26.29</v>
      </c>
      <c r="L446" s="183"/>
      <c r="M446" s="554">
        <v>26.29</v>
      </c>
      <c r="N446" s="183"/>
      <c r="O446" s="554">
        <v>26.29</v>
      </c>
      <c r="P446" s="115"/>
      <c r="Q446" s="349">
        <f t="shared" ref="Q446" si="3534">SUM(AI446+BA446)</f>
        <v>20.798999999999999</v>
      </c>
      <c r="R446" s="417">
        <f t="shared" ref="R446" si="3535">SUM(AJ446+BB446)</f>
        <v>712.76781601079995</v>
      </c>
      <c r="S446" s="349">
        <v>1.92</v>
      </c>
      <c r="T446" s="349">
        <f t="shared" ref="T446" si="3536">I446*S446*$T$2/1000</f>
        <v>62.878444991999999</v>
      </c>
      <c r="U446" s="349">
        <v>2.4</v>
      </c>
      <c r="V446" s="350">
        <f t="shared" ref="V446" si="3537">I446*U446*$V$2/1000</f>
        <v>80.398185119999994</v>
      </c>
      <c r="W446" s="352">
        <v>2.64</v>
      </c>
      <c r="X446" s="353">
        <f t="shared" ref="X446" si="3538">I446*W446*$X$2/1000</f>
        <v>90.465341208000012</v>
      </c>
      <c r="Y446" s="351">
        <f t="shared" ref="Y446" si="3539">SUM(S446+U446+W446)</f>
        <v>6.9600000000000009</v>
      </c>
      <c r="Z446" s="350">
        <f t="shared" ref="Z446" si="3540">SUM(T446+V446+X446)</f>
        <v>233.74197132</v>
      </c>
      <c r="AA446" s="352">
        <v>2.3759999999999999</v>
      </c>
      <c r="AB446" s="353">
        <f t="shared" ref="AB446" si="3541">K446*AA446*$AB$2/1000</f>
        <v>82.661236732799992</v>
      </c>
      <c r="AC446" s="352">
        <v>2.16</v>
      </c>
      <c r="AD446" s="350">
        <f t="shared" ref="AD446" si="3542">K446*AC446*$AD$2/1000</f>
        <v>75.360663575999993</v>
      </c>
      <c r="AE446" s="352">
        <v>1.92</v>
      </c>
      <c r="AF446" s="353">
        <f t="shared" ref="AF446" si="3543">K446*AE446*$AF$2/1000</f>
        <v>65.631449664000002</v>
      </c>
      <c r="AG446" s="351">
        <f t="shared" ref="AG446" si="3544">SUM(AA446+AC446+AE446)</f>
        <v>6.4559999999999995</v>
      </c>
      <c r="AH446" s="349">
        <f t="shared" ref="AH446" si="3545">SUM(AB446+AD446+AF446)</f>
        <v>223.65334997279999</v>
      </c>
      <c r="AI446" s="349">
        <f t="shared" ref="AI446" si="3546">SUM(Y446+AG446)</f>
        <v>13.416</v>
      </c>
      <c r="AJ446" s="350">
        <f t="shared" ref="AJ446" si="3547">SUM(Z446,AH446)</f>
        <v>457.39532129279996</v>
      </c>
      <c r="AK446" s="352">
        <v>2.64</v>
      </c>
      <c r="AL446" s="350">
        <f t="shared" ref="AL446" si="3548">M446*AK446*$AL$2/1000</f>
        <v>88.757963448000012</v>
      </c>
      <c r="AM446" s="354">
        <v>0.96</v>
      </c>
      <c r="AN446" s="350">
        <f>M446*AM446*$AN$2/1000</f>
        <v>33.385103135999998</v>
      </c>
      <c r="AO446" s="352">
        <v>1.44</v>
      </c>
      <c r="AP446" s="353">
        <f>M446*AO446*$AP$2/1000</f>
        <v>50.49446687999999</v>
      </c>
      <c r="AQ446" s="351">
        <f t="shared" ref="AQ446" si="3549">SUM(AK446+AM446+AO446)</f>
        <v>5.04</v>
      </c>
      <c r="AR446" s="349">
        <f t="shared" ref="AR446" si="3550">SUM(AL446+AN446+AP446)</f>
        <v>172.637533464</v>
      </c>
      <c r="AS446" s="349">
        <v>1.992</v>
      </c>
      <c r="AT446" s="350">
        <f t="shared" ref="AT446" si="3551">O446*AS446*$AT$2/1000</f>
        <v>70.736250472799995</v>
      </c>
      <c r="AU446" s="352"/>
      <c r="AV446" s="350">
        <f t="shared" ref="AV446" si="3552">O446*AU446*$AV$2/1000</f>
        <v>0</v>
      </c>
      <c r="AW446" s="352">
        <v>0.35099999999999998</v>
      </c>
      <c r="AX446" s="353">
        <f t="shared" ref="AX446" si="3553">O446*AW446*$AX$2/1000</f>
        <v>11.998710781199998</v>
      </c>
      <c r="AY446" s="351">
        <f t="shared" ref="AY446" si="3554">SUM(AS446+AU446+AW446)</f>
        <v>2.343</v>
      </c>
      <c r="AZ446" s="349">
        <f t="shared" ref="AZ446" si="3555">SUM(AT446+AV446+AX446)</f>
        <v>82.734961253999998</v>
      </c>
      <c r="BA446" s="349">
        <f t="shared" ref="BA446" si="3556">SUM(AQ446+AY446)</f>
        <v>7.383</v>
      </c>
      <c r="BB446" s="349">
        <f t="shared" ref="BB446" si="3557">SUM(AR446,AZ446)</f>
        <v>255.37249471799998</v>
      </c>
    </row>
    <row r="447" spans="1:54">
      <c r="A447" s="612">
        <v>327</v>
      </c>
      <c r="B447" s="15"/>
      <c r="C447" s="22"/>
      <c r="D447" s="73"/>
      <c r="E447" s="59" t="s">
        <v>201</v>
      </c>
      <c r="F447" s="74" t="s">
        <v>202</v>
      </c>
      <c r="G447" s="74" t="s">
        <v>1169</v>
      </c>
      <c r="H447" s="317" t="s">
        <v>377</v>
      </c>
      <c r="I447" s="554">
        <v>9.75</v>
      </c>
      <c r="J447" s="115"/>
      <c r="K447" s="554">
        <v>9.75</v>
      </c>
      <c r="L447" s="183"/>
      <c r="M447" s="554">
        <v>9.75</v>
      </c>
      <c r="N447" s="183"/>
      <c r="O447" s="554">
        <v>9.75</v>
      </c>
      <c r="P447" s="115"/>
      <c r="Q447" s="108">
        <f t="shared" si="3430"/>
        <v>0.35599999999999998</v>
      </c>
      <c r="R447" s="418">
        <f t="shared" si="3431"/>
        <v>4.5317559300000001</v>
      </c>
      <c r="S447" s="108"/>
      <c r="T447" s="108">
        <f>I447*S447*$T$2/1000</f>
        <v>0</v>
      </c>
      <c r="U447" s="108"/>
      <c r="V447" s="201">
        <f t="shared" si="3433"/>
        <v>0</v>
      </c>
      <c r="W447" s="236">
        <v>0.316</v>
      </c>
      <c r="X447" s="237">
        <f t="shared" si="3434"/>
        <v>4.0158678300000004</v>
      </c>
      <c r="Y447" s="214">
        <f t="shared" si="3435"/>
        <v>0.316</v>
      </c>
      <c r="Z447" s="201">
        <f t="shared" si="3436"/>
        <v>4.0158678300000004</v>
      </c>
      <c r="AA447" s="236"/>
      <c r="AB447" s="237">
        <f t="shared" si="3451"/>
        <v>0</v>
      </c>
      <c r="AC447" s="236"/>
      <c r="AD447" s="201">
        <f t="shared" si="3437"/>
        <v>0</v>
      </c>
      <c r="AE447" s="236"/>
      <c r="AF447" s="353">
        <f t="shared" si="3452"/>
        <v>0</v>
      </c>
      <c r="AG447" s="214">
        <f t="shared" si="3438"/>
        <v>0</v>
      </c>
      <c r="AH447" s="108">
        <f t="shared" si="3439"/>
        <v>0</v>
      </c>
      <c r="AI447" s="108">
        <f t="shared" si="3440"/>
        <v>0.316</v>
      </c>
      <c r="AJ447" s="201">
        <f t="shared" si="3441"/>
        <v>4.0158678300000004</v>
      </c>
      <c r="AK447" s="236"/>
      <c r="AL447" s="201">
        <f t="shared" si="3442"/>
        <v>0</v>
      </c>
      <c r="AM447" s="285">
        <v>0.04</v>
      </c>
      <c r="AN447" s="201">
        <f t="shared" si="3443"/>
        <v>0.51588809999999996</v>
      </c>
      <c r="AO447" s="236"/>
      <c r="AP447" s="237">
        <f t="shared" si="3453"/>
        <v>0</v>
      </c>
      <c r="AQ447" s="214">
        <f t="shared" si="3444"/>
        <v>0.04</v>
      </c>
      <c r="AR447" s="108">
        <f t="shared" si="3445"/>
        <v>0.51588809999999996</v>
      </c>
      <c r="AS447" s="108"/>
      <c r="AT447" s="201">
        <f t="shared" si="3454"/>
        <v>0</v>
      </c>
      <c r="AU447" s="236"/>
      <c r="AV447" s="201">
        <f t="shared" si="3455"/>
        <v>0</v>
      </c>
      <c r="AW447" s="236"/>
      <c r="AX447" s="237">
        <f t="shared" si="3446"/>
        <v>0</v>
      </c>
      <c r="AY447" s="214">
        <f t="shared" si="3447"/>
        <v>0</v>
      </c>
      <c r="AZ447" s="108">
        <f t="shared" si="3448"/>
        <v>0</v>
      </c>
      <c r="BA447" s="108">
        <f t="shared" si="3449"/>
        <v>0.04</v>
      </c>
      <c r="BB447" s="108">
        <f t="shared" si="3450"/>
        <v>0.51588809999999996</v>
      </c>
    </row>
    <row r="448" spans="1:54">
      <c r="A448" s="612">
        <v>328</v>
      </c>
      <c r="B448" s="15"/>
      <c r="C448" s="44" t="s">
        <v>138</v>
      </c>
      <c r="D448" s="45"/>
      <c r="E448" s="45"/>
      <c r="F448" s="45"/>
      <c r="G448" s="45"/>
      <c r="H448" s="313"/>
      <c r="I448" s="75"/>
      <c r="J448" s="119"/>
      <c r="K448" s="75"/>
      <c r="L448" s="185"/>
      <c r="M448" s="75"/>
      <c r="N448" s="185"/>
      <c r="O448" s="168"/>
      <c r="P448" s="119"/>
      <c r="Q448" s="139">
        <f>SUM(Q424:Q447)</f>
        <v>90.600999999999971</v>
      </c>
      <c r="R448" s="139">
        <f t="shared" ref="R448:BB448" si="3558">SUM(R424:R447)</f>
        <v>1728.4622208611997</v>
      </c>
      <c r="S448" s="139">
        <f t="shared" si="3558"/>
        <v>7.8439999999999994</v>
      </c>
      <c r="T448" s="139">
        <f t="shared" si="3558"/>
        <v>194.55410644199998</v>
      </c>
      <c r="U448" s="139">
        <f t="shared" si="3558"/>
        <v>7.9399999999999995</v>
      </c>
      <c r="V448" s="139">
        <f t="shared" si="3558"/>
        <v>174.4550402328</v>
      </c>
      <c r="W448" s="139">
        <f t="shared" si="3558"/>
        <v>9.3480000000000008</v>
      </c>
      <c r="X448" s="139">
        <f t="shared" si="3558"/>
        <v>189.5751865876</v>
      </c>
      <c r="Y448" s="139">
        <f t="shared" si="3558"/>
        <v>25.132000000000001</v>
      </c>
      <c r="Z448" s="139">
        <f t="shared" si="3558"/>
        <v>558.58433326240004</v>
      </c>
      <c r="AA448" s="139">
        <f>SUM(AA424:AA447)</f>
        <v>6.9359999999999999</v>
      </c>
      <c r="AB448" s="139">
        <f t="shared" si="3558"/>
        <v>129.45912521279999</v>
      </c>
      <c r="AC448" s="139">
        <f t="shared" si="3558"/>
        <v>10.228</v>
      </c>
      <c r="AD448" s="139">
        <f t="shared" si="3558"/>
        <v>198.995022156</v>
      </c>
      <c r="AE448" s="139">
        <f>SUM(AE424:AE447)</f>
        <v>11.682</v>
      </c>
      <c r="AF448" s="139">
        <f>SUM(AF424:AF447)</f>
        <v>173.15656997399998</v>
      </c>
      <c r="AG448" s="139">
        <f>SUM(AG424:AG447)</f>
        <v>28.846</v>
      </c>
      <c r="AH448" s="139">
        <f t="shared" si="3558"/>
        <v>501.61071734279994</v>
      </c>
      <c r="AI448" s="139">
        <f>SUM(AI424:AI447)</f>
        <v>53.978000000000009</v>
      </c>
      <c r="AJ448" s="139">
        <f t="shared" si="3558"/>
        <v>1060.1950506051999</v>
      </c>
      <c r="AK448" s="139">
        <f t="shared" si="3558"/>
        <v>9.7680000000000007</v>
      </c>
      <c r="AL448" s="139">
        <f t="shared" si="3558"/>
        <v>201.30063030000002</v>
      </c>
      <c r="AM448" s="139">
        <f t="shared" si="3558"/>
        <v>4.1749999999999998</v>
      </c>
      <c r="AN448" s="139">
        <f t="shared" si="3558"/>
        <v>69.802966904999991</v>
      </c>
      <c r="AO448" s="139">
        <f t="shared" si="3558"/>
        <v>7.5600000000000005</v>
      </c>
      <c r="AP448" s="139">
        <f t="shared" si="3558"/>
        <v>156.28988231999998</v>
      </c>
      <c r="AQ448" s="139">
        <f t="shared" si="3558"/>
        <v>21.502999999999997</v>
      </c>
      <c r="AR448" s="139">
        <f t="shared" si="3558"/>
        <v>427.39347952499998</v>
      </c>
      <c r="AS448" s="139">
        <f t="shared" si="3558"/>
        <v>5.0819999999999999</v>
      </c>
      <c r="AT448" s="139">
        <f t="shared" si="3558"/>
        <v>97.272434203800003</v>
      </c>
      <c r="AU448" s="139">
        <f t="shared" si="3558"/>
        <v>3.4060000000000001</v>
      </c>
      <c r="AV448" s="139">
        <f t="shared" si="3558"/>
        <v>16.589854116000001</v>
      </c>
      <c r="AW448" s="139">
        <f t="shared" si="3558"/>
        <v>6.6320000000000006</v>
      </c>
      <c r="AX448" s="139">
        <f t="shared" si="3558"/>
        <v>127.01140241120001</v>
      </c>
      <c r="AY448" s="139">
        <f t="shared" si="3558"/>
        <v>15.120000000000001</v>
      </c>
      <c r="AZ448" s="139">
        <f t="shared" si="3558"/>
        <v>240.87369073100001</v>
      </c>
      <c r="BA448" s="139">
        <f t="shared" si="3558"/>
        <v>36.622999999999998</v>
      </c>
      <c r="BB448" s="139">
        <f t="shared" si="3558"/>
        <v>668.26717025599987</v>
      </c>
    </row>
    <row r="449" spans="1:54">
      <c r="A449" s="612">
        <v>329</v>
      </c>
      <c r="B449" s="15"/>
      <c r="C449" s="374" t="s">
        <v>440</v>
      </c>
      <c r="D449" s="76" t="s">
        <v>168</v>
      </c>
      <c r="E449" s="23" t="s">
        <v>203</v>
      </c>
      <c r="F449" s="24" t="s">
        <v>204</v>
      </c>
      <c r="G449" s="24" t="s">
        <v>1169</v>
      </c>
      <c r="H449" s="309" t="s">
        <v>377</v>
      </c>
      <c r="I449" s="554">
        <v>8.77</v>
      </c>
      <c r="J449" s="115"/>
      <c r="K449" s="554">
        <v>8.77</v>
      </c>
      <c r="L449" s="183"/>
      <c r="M449" s="554">
        <v>8.77</v>
      </c>
      <c r="N449" s="183"/>
      <c r="O449" s="554">
        <v>8.77</v>
      </c>
      <c r="P449" s="115"/>
      <c r="Q449" s="110">
        <f t="shared" ref="Q449:Q467" si="3559">SUM(AI449+BA449)</f>
        <v>0</v>
      </c>
      <c r="R449" s="417">
        <f t="shared" ref="R449:R467" si="3560">SUM(AJ449+BB449)</f>
        <v>0</v>
      </c>
      <c r="S449" s="110"/>
      <c r="T449" s="110">
        <f t="shared" ref="T449:T467" si="3561">I449*S449*$T$2/1000</f>
        <v>0</v>
      </c>
      <c r="U449" s="110"/>
      <c r="V449" s="197">
        <f t="shared" ref="V449:V467" si="3562">I449*U449*$V$2/1000</f>
        <v>0</v>
      </c>
      <c r="W449" s="228"/>
      <c r="X449" s="229">
        <f t="shared" ref="X449:X467" si="3563">I449*W449*$X$2/1000</f>
        <v>0</v>
      </c>
      <c r="Y449" s="212">
        <f t="shared" ref="Y449:Y467" si="3564">SUM(S449+U449+W449)</f>
        <v>0</v>
      </c>
      <c r="Z449" s="197">
        <f t="shared" ref="Z449:Z467" si="3565">SUM(T449+V449+X449)</f>
        <v>0</v>
      </c>
      <c r="AA449" s="228"/>
      <c r="AB449" s="229">
        <f t="shared" ref="AB449:AB467" si="3566">K449*AA449*$AB$2/1000</f>
        <v>0</v>
      </c>
      <c r="AC449" s="228"/>
      <c r="AD449" s="197">
        <f t="shared" ref="AD449:AD467" si="3567">K449*AC449*$AD$2/1000</f>
        <v>0</v>
      </c>
      <c r="AE449" s="228"/>
      <c r="AF449" s="229">
        <f>K449*AE449*$AF$2/1000</f>
        <v>0</v>
      </c>
      <c r="AG449" s="212">
        <f t="shared" ref="AG449:AG467" si="3568">SUM(AA449+AC449+AE449)</f>
        <v>0</v>
      </c>
      <c r="AH449" s="110">
        <f t="shared" ref="AH449:AH467" si="3569">SUM(AB449+AD449+AF449)</f>
        <v>0</v>
      </c>
      <c r="AI449" s="110">
        <f t="shared" ref="AI449:AI467" si="3570">SUM(Y449+AG449)</f>
        <v>0</v>
      </c>
      <c r="AJ449" s="197">
        <f t="shared" ref="AJ449:AJ467" si="3571">SUM(Z449,AH449)</f>
        <v>0</v>
      </c>
      <c r="AK449" s="228"/>
      <c r="AL449" s="197">
        <f t="shared" ref="AL449:AL467" si="3572">M449*AK449*$AL$2/1000</f>
        <v>0</v>
      </c>
      <c r="AM449" s="281"/>
      <c r="AN449" s="197">
        <f t="shared" ref="AN449:AN467" si="3573">M449*AM449*$AN$2/1000</f>
        <v>0</v>
      </c>
      <c r="AO449" s="228"/>
      <c r="AP449" s="229">
        <f>M449*AO449*$AP$2/1000</f>
        <v>0</v>
      </c>
      <c r="AQ449" s="212">
        <f t="shared" ref="AQ449:AQ467" si="3574">SUM(AK449+AM449+AO449)</f>
        <v>0</v>
      </c>
      <c r="AR449" s="110">
        <f t="shared" ref="AR449:AR467" si="3575">SUM(AL449+AN449+AP449)</f>
        <v>0</v>
      </c>
      <c r="AS449" s="110"/>
      <c r="AT449" s="350">
        <f t="shared" ref="AT449:AT467" si="3576">O449*AS449*$AT$2/1000</f>
        <v>0</v>
      </c>
      <c r="AU449" s="352"/>
      <c r="AV449" s="350">
        <f t="shared" ref="AV449:AV467" si="3577">O449*AU449*$AV$2/1000</f>
        <v>0</v>
      </c>
      <c r="AW449" s="352"/>
      <c r="AX449" s="353">
        <f t="shared" ref="AX449:AX467" si="3578">O449*AW449*$AX$2/1000</f>
        <v>0</v>
      </c>
      <c r="AY449" s="351">
        <f t="shared" ref="AY449:AY467" si="3579">SUM(AS449+AU449+AW449)</f>
        <v>0</v>
      </c>
      <c r="AZ449" s="110">
        <f t="shared" ref="AZ449:AZ467" si="3580">SUM(AT449+AV449+AX449)</f>
        <v>0</v>
      </c>
      <c r="BA449" s="110">
        <f t="shared" ref="BA449:BA467" si="3581">SUM(AQ449+AY449)</f>
        <v>0</v>
      </c>
      <c r="BB449" s="110">
        <f t="shared" ref="BB449:BB467" si="3582">SUM(AR449,AZ449)</f>
        <v>0</v>
      </c>
    </row>
    <row r="450" spans="1:54">
      <c r="A450" s="612">
        <v>330</v>
      </c>
      <c r="B450" s="15"/>
      <c r="C450" s="22"/>
      <c r="D450" s="26"/>
      <c r="E450" s="71" t="s">
        <v>205</v>
      </c>
      <c r="F450" s="72" t="s">
        <v>206</v>
      </c>
      <c r="G450" s="72" t="s">
        <v>1169</v>
      </c>
      <c r="H450" s="326" t="s">
        <v>377</v>
      </c>
      <c r="I450" s="77">
        <v>9.67</v>
      </c>
      <c r="J450" s="120"/>
      <c r="K450" s="77">
        <v>9.67</v>
      </c>
      <c r="L450" s="186"/>
      <c r="M450" s="77">
        <v>9.67</v>
      </c>
      <c r="N450" s="186"/>
      <c r="O450" s="77">
        <v>9.67</v>
      </c>
      <c r="P450" s="120"/>
      <c r="Q450" s="145">
        <f t="shared" si="3559"/>
        <v>37.945999999999998</v>
      </c>
      <c r="R450" s="425">
        <f t="shared" si="3560"/>
        <v>480.83000140820002</v>
      </c>
      <c r="S450" s="145"/>
      <c r="T450" s="145">
        <f t="shared" si="3561"/>
        <v>0</v>
      </c>
      <c r="U450" s="145">
        <v>7.28</v>
      </c>
      <c r="V450" s="204">
        <f t="shared" si="3562"/>
        <v>89.702029871999997</v>
      </c>
      <c r="W450" s="245">
        <v>5.24</v>
      </c>
      <c r="X450" s="246">
        <f t="shared" si="3563"/>
        <v>66.045840844000011</v>
      </c>
      <c r="Y450" s="218">
        <f t="shared" si="3564"/>
        <v>12.52</v>
      </c>
      <c r="Z450" s="204">
        <f t="shared" si="3565"/>
        <v>155.74787071600002</v>
      </c>
      <c r="AA450" s="245">
        <v>4.96</v>
      </c>
      <c r="AB450" s="246">
        <f t="shared" si="3566"/>
        <v>63.470661823999997</v>
      </c>
      <c r="AC450" s="245">
        <v>5.6</v>
      </c>
      <c r="AD450" s="204">
        <f t="shared" si="3567"/>
        <v>71.864577679999982</v>
      </c>
      <c r="AE450" s="245">
        <v>6.16</v>
      </c>
      <c r="AF450" s="353">
        <f t="shared" ref="AF450:AF467" si="3583">K450*AE450*$AF$2/1000</f>
        <v>77.451060456000008</v>
      </c>
      <c r="AG450" s="218">
        <f t="shared" si="3568"/>
        <v>16.72</v>
      </c>
      <c r="AH450" s="145">
        <f t="shared" si="3569"/>
        <v>212.78629996000001</v>
      </c>
      <c r="AI450" s="145">
        <f t="shared" si="3570"/>
        <v>29.24</v>
      </c>
      <c r="AJ450" s="204">
        <f t="shared" si="3571"/>
        <v>368.53417067600003</v>
      </c>
      <c r="AK450" s="245">
        <v>1.32</v>
      </c>
      <c r="AL450" s="204">
        <f t="shared" si="3572"/>
        <v>16.323497652</v>
      </c>
      <c r="AM450" s="289">
        <v>1</v>
      </c>
      <c r="AN450" s="204">
        <f t="shared" si="3573"/>
        <v>12.791379299999999</v>
      </c>
      <c r="AO450" s="245">
        <v>1.4</v>
      </c>
      <c r="AP450" s="246">
        <f>M450*AO450*$AP$2/1000</f>
        <v>18.056984399999997</v>
      </c>
      <c r="AQ450" s="218">
        <f t="shared" si="3574"/>
        <v>3.72</v>
      </c>
      <c r="AR450" s="145">
        <f t="shared" si="3575"/>
        <v>47.171861351999993</v>
      </c>
      <c r="AS450" s="145">
        <v>4.9859999999999998</v>
      </c>
      <c r="AT450" s="204">
        <f t="shared" si="3576"/>
        <v>65.123969380199995</v>
      </c>
      <c r="AU450" s="245"/>
      <c r="AV450" s="204">
        <f t="shared" si="3577"/>
        <v>0</v>
      </c>
      <c r="AW450" s="245"/>
      <c r="AX450" s="246">
        <f t="shared" si="3578"/>
        <v>0</v>
      </c>
      <c r="AY450" s="218">
        <f t="shared" si="3579"/>
        <v>4.9859999999999998</v>
      </c>
      <c r="AZ450" s="145">
        <f t="shared" si="3580"/>
        <v>65.123969380199995</v>
      </c>
      <c r="BA450" s="145">
        <f t="shared" si="3581"/>
        <v>8.7059999999999995</v>
      </c>
      <c r="BB450" s="145">
        <f t="shared" si="3582"/>
        <v>112.29583073219999</v>
      </c>
    </row>
    <row r="451" spans="1:54">
      <c r="A451" s="612">
        <v>331</v>
      </c>
      <c r="B451" s="15"/>
      <c r="C451" s="22"/>
      <c r="D451" s="26"/>
      <c r="E451" s="71" t="s">
        <v>207</v>
      </c>
      <c r="F451" s="72" t="s">
        <v>208</v>
      </c>
      <c r="G451" s="72" t="s">
        <v>1169</v>
      </c>
      <c r="H451" s="326" t="s">
        <v>377</v>
      </c>
      <c r="I451" s="77">
        <v>12</v>
      </c>
      <c r="J451" s="120"/>
      <c r="K451" s="77">
        <v>12</v>
      </c>
      <c r="L451" s="186"/>
      <c r="M451" s="77">
        <v>12</v>
      </c>
      <c r="N451" s="186"/>
      <c r="O451" s="77">
        <v>12</v>
      </c>
      <c r="P451" s="120"/>
      <c r="Q451" s="145">
        <f t="shared" si="3559"/>
        <v>0.02</v>
      </c>
      <c r="R451" s="425">
        <f t="shared" si="3560"/>
        <v>0.31282319999999997</v>
      </c>
      <c r="S451" s="145"/>
      <c r="T451" s="145">
        <f t="shared" si="3561"/>
        <v>0</v>
      </c>
      <c r="U451" s="145"/>
      <c r="V451" s="204">
        <f t="shared" si="3562"/>
        <v>0</v>
      </c>
      <c r="W451" s="245">
        <v>0.02</v>
      </c>
      <c r="X451" s="246">
        <f t="shared" si="3563"/>
        <v>0.31282319999999997</v>
      </c>
      <c r="Y451" s="218">
        <f t="shared" si="3564"/>
        <v>0.02</v>
      </c>
      <c r="Z451" s="204">
        <f t="shared" si="3565"/>
        <v>0.31282319999999997</v>
      </c>
      <c r="AA451" s="245"/>
      <c r="AB451" s="246">
        <f t="shared" si="3566"/>
        <v>0</v>
      </c>
      <c r="AC451" s="245"/>
      <c r="AD451" s="204">
        <f t="shared" si="3567"/>
        <v>0</v>
      </c>
      <c r="AE451" s="245"/>
      <c r="AF451" s="353">
        <f t="shared" si="3583"/>
        <v>0</v>
      </c>
      <c r="AG451" s="218">
        <f t="shared" si="3568"/>
        <v>0</v>
      </c>
      <c r="AH451" s="145">
        <f t="shared" si="3569"/>
        <v>0</v>
      </c>
      <c r="AI451" s="145">
        <f t="shared" si="3570"/>
        <v>0.02</v>
      </c>
      <c r="AJ451" s="204">
        <f t="shared" si="3571"/>
        <v>0.31282319999999997</v>
      </c>
      <c r="AK451" s="245"/>
      <c r="AL451" s="204">
        <f t="shared" si="3572"/>
        <v>0</v>
      </c>
      <c r="AM451" s="289"/>
      <c r="AN451" s="204">
        <f t="shared" si="3573"/>
        <v>0</v>
      </c>
      <c r="AO451" s="245"/>
      <c r="AP451" s="246">
        <f t="shared" ref="AP451:AP466" si="3584">M451*AO451*$AP$2/1000</f>
        <v>0</v>
      </c>
      <c r="AQ451" s="218">
        <f t="shared" si="3574"/>
        <v>0</v>
      </c>
      <c r="AR451" s="145">
        <f t="shared" si="3575"/>
        <v>0</v>
      </c>
      <c r="AS451" s="145"/>
      <c r="AT451" s="204">
        <f t="shared" si="3576"/>
        <v>0</v>
      </c>
      <c r="AU451" s="245"/>
      <c r="AV451" s="204">
        <f t="shared" si="3577"/>
        <v>0</v>
      </c>
      <c r="AW451" s="245"/>
      <c r="AX451" s="246">
        <f t="shared" si="3578"/>
        <v>0</v>
      </c>
      <c r="AY451" s="218">
        <f t="shared" si="3579"/>
        <v>0</v>
      </c>
      <c r="AZ451" s="145">
        <f t="shared" si="3580"/>
        <v>0</v>
      </c>
      <c r="BA451" s="145">
        <f t="shared" si="3581"/>
        <v>0</v>
      </c>
      <c r="BB451" s="145">
        <f t="shared" si="3582"/>
        <v>0</v>
      </c>
    </row>
    <row r="452" spans="1:54">
      <c r="A452" s="612">
        <v>332</v>
      </c>
      <c r="B452" s="15"/>
      <c r="C452" s="22"/>
      <c r="D452" s="26"/>
      <c r="E452" s="71" t="s">
        <v>209</v>
      </c>
      <c r="F452" s="72" t="s">
        <v>210</v>
      </c>
      <c r="G452" s="72" t="s">
        <v>1169</v>
      </c>
      <c r="H452" s="326" t="s">
        <v>377</v>
      </c>
      <c r="I452" s="77">
        <v>12.91</v>
      </c>
      <c r="J452" s="120"/>
      <c r="K452" s="77">
        <v>12.91</v>
      </c>
      <c r="L452" s="186"/>
      <c r="M452" s="77">
        <v>12.91</v>
      </c>
      <c r="N452" s="186"/>
      <c r="O452" s="77">
        <v>12.91</v>
      </c>
      <c r="P452" s="120"/>
      <c r="Q452" s="145">
        <f t="shared" si="3559"/>
        <v>2.4980000000000002</v>
      </c>
      <c r="R452" s="425">
        <f t="shared" si="3560"/>
        <v>42.351567938399995</v>
      </c>
      <c r="S452" s="145"/>
      <c r="T452" s="145">
        <f t="shared" si="3561"/>
        <v>0</v>
      </c>
      <c r="U452" s="145"/>
      <c r="V452" s="204">
        <f t="shared" si="3562"/>
        <v>0</v>
      </c>
      <c r="W452" s="245">
        <v>0.57999999999999996</v>
      </c>
      <c r="X452" s="246">
        <f t="shared" si="3563"/>
        <v>9.7598231539999993</v>
      </c>
      <c r="Y452" s="218">
        <f t="shared" si="3564"/>
        <v>0.57999999999999996</v>
      </c>
      <c r="Z452" s="204">
        <f t="shared" si="3565"/>
        <v>9.7598231539999993</v>
      </c>
      <c r="AA452" s="245"/>
      <c r="AB452" s="246">
        <f t="shared" si="3566"/>
        <v>0</v>
      </c>
      <c r="AC452" s="245">
        <v>0.94</v>
      </c>
      <c r="AD452" s="204">
        <f t="shared" si="3567"/>
        <v>16.104767985999999</v>
      </c>
      <c r="AE452" s="245">
        <v>0.12</v>
      </c>
      <c r="AF452" s="353">
        <f t="shared" si="3583"/>
        <v>2.0143163159999999</v>
      </c>
      <c r="AG452" s="218">
        <f t="shared" si="3568"/>
        <v>1.06</v>
      </c>
      <c r="AH452" s="145">
        <f t="shared" si="3569"/>
        <v>18.119084301999997</v>
      </c>
      <c r="AI452" s="145">
        <f t="shared" si="3570"/>
        <v>1.6400000000000001</v>
      </c>
      <c r="AJ452" s="204">
        <f t="shared" si="3571"/>
        <v>27.878907455999997</v>
      </c>
      <c r="AK452" s="245"/>
      <c r="AL452" s="204">
        <f t="shared" si="3572"/>
        <v>0</v>
      </c>
      <c r="AM452" s="289">
        <v>0.24</v>
      </c>
      <c r="AN452" s="204">
        <f t="shared" si="3573"/>
        <v>4.0985325359999996</v>
      </c>
      <c r="AO452" s="245"/>
      <c r="AP452" s="246">
        <f>M452*AO452*$AP$2/1000</f>
        <v>0</v>
      </c>
      <c r="AQ452" s="218">
        <f t="shared" si="3574"/>
        <v>0.24</v>
      </c>
      <c r="AR452" s="145">
        <f t="shared" si="3575"/>
        <v>4.0985325359999996</v>
      </c>
      <c r="AS452" s="145"/>
      <c r="AT452" s="204">
        <f t="shared" si="3576"/>
        <v>0</v>
      </c>
      <c r="AU452" s="245"/>
      <c r="AV452" s="204">
        <f t="shared" si="3577"/>
        <v>0</v>
      </c>
      <c r="AW452" s="245">
        <v>0.61799999999999999</v>
      </c>
      <c r="AX452" s="246">
        <f t="shared" si="3578"/>
        <v>10.3741279464</v>
      </c>
      <c r="AY452" s="218">
        <f t="shared" si="3579"/>
        <v>0.61799999999999999</v>
      </c>
      <c r="AZ452" s="145">
        <f t="shared" si="3580"/>
        <v>10.3741279464</v>
      </c>
      <c r="BA452" s="145">
        <f t="shared" si="3581"/>
        <v>0.85799999999999998</v>
      </c>
      <c r="BB452" s="145">
        <f t="shared" si="3582"/>
        <v>14.472660482399998</v>
      </c>
    </row>
    <row r="453" spans="1:54">
      <c r="A453" s="612">
        <v>333</v>
      </c>
      <c r="B453" s="15"/>
      <c r="C453" s="22"/>
      <c r="D453" s="26"/>
      <c r="E453" s="71" t="s">
        <v>352</v>
      </c>
      <c r="F453" s="72" t="s">
        <v>353</v>
      </c>
      <c r="G453" s="72" t="s">
        <v>1169</v>
      </c>
      <c r="H453" s="309" t="s">
        <v>377</v>
      </c>
      <c r="I453" s="77">
        <v>12.4</v>
      </c>
      <c r="J453" s="120"/>
      <c r="K453" s="77">
        <v>12.4</v>
      </c>
      <c r="L453" s="186"/>
      <c r="M453" s="77">
        <v>12.4</v>
      </c>
      <c r="N453" s="186"/>
      <c r="O453" s="77">
        <v>12.4</v>
      </c>
      <c r="P453" s="120"/>
      <c r="Q453" s="110">
        <f t="shared" si="3559"/>
        <v>0</v>
      </c>
      <c r="R453" s="417">
        <f t="shared" si="3560"/>
        <v>0</v>
      </c>
      <c r="S453" s="110"/>
      <c r="T453" s="110">
        <f t="shared" si="3561"/>
        <v>0</v>
      </c>
      <c r="U453" s="110"/>
      <c r="V453" s="197">
        <f t="shared" si="3562"/>
        <v>0</v>
      </c>
      <c r="W453" s="228"/>
      <c r="X453" s="229">
        <f t="shared" si="3563"/>
        <v>0</v>
      </c>
      <c r="Y453" s="212">
        <f t="shared" si="3564"/>
        <v>0</v>
      </c>
      <c r="Z453" s="197">
        <f t="shared" si="3565"/>
        <v>0</v>
      </c>
      <c r="AA453" s="228"/>
      <c r="AB453" s="229">
        <f t="shared" si="3566"/>
        <v>0</v>
      </c>
      <c r="AC453" s="228"/>
      <c r="AD453" s="197">
        <f t="shared" si="3567"/>
        <v>0</v>
      </c>
      <c r="AE453" s="228"/>
      <c r="AF453" s="353">
        <f t="shared" si="3583"/>
        <v>0</v>
      </c>
      <c r="AG453" s="212">
        <f t="shared" si="3568"/>
        <v>0</v>
      </c>
      <c r="AH453" s="110">
        <f t="shared" si="3569"/>
        <v>0</v>
      </c>
      <c r="AI453" s="110">
        <f t="shared" si="3570"/>
        <v>0</v>
      </c>
      <c r="AJ453" s="197">
        <f t="shared" si="3571"/>
        <v>0</v>
      </c>
      <c r="AK453" s="228"/>
      <c r="AL453" s="197">
        <f t="shared" si="3572"/>
        <v>0</v>
      </c>
      <c r="AM453" s="281"/>
      <c r="AN453" s="197">
        <f>M453*AM453*$AN$2/1000</f>
        <v>0</v>
      </c>
      <c r="AO453" s="228"/>
      <c r="AP453" s="229">
        <f t="shared" si="3584"/>
        <v>0</v>
      </c>
      <c r="AQ453" s="212">
        <f t="shared" si="3574"/>
        <v>0</v>
      </c>
      <c r="AR453" s="110">
        <f t="shared" si="3575"/>
        <v>0</v>
      </c>
      <c r="AS453" s="110"/>
      <c r="AT453" s="350">
        <f>O453*AS453*$AT$2/1000</f>
        <v>0</v>
      </c>
      <c r="AU453" s="352"/>
      <c r="AV453" s="350">
        <f t="shared" si="3577"/>
        <v>0</v>
      </c>
      <c r="AW453" s="352"/>
      <c r="AX453" s="353">
        <f t="shared" si="3578"/>
        <v>0</v>
      </c>
      <c r="AY453" s="351">
        <f t="shared" si="3579"/>
        <v>0</v>
      </c>
      <c r="AZ453" s="110">
        <f t="shared" si="3580"/>
        <v>0</v>
      </c>
      <c r="BA453" s="110">
        <f t="shared" si="3581"/>
        <v>0</v>
      </c>
      <c r="BB453" s="110">
        <f t="shared" si="3582"/>
        <v>0</v>
      </c>
    </row>
    <row r="454" spans="1:54">
      <c r="A454" s="612">
        <v>334</v>
      </c>
      <c r="B454" s="15"/>
      <c r="C454" s="22"/>
      <c r="D454" s="26"/>
      <c r="E454" s="71" t="s">
        <v>354</v>
      </c>
      <c r="F454" s="72" t="s">
        <v>355</v>
      </c>
      <c r="G454" s="72" t="s">
        <v>1169</v>
      </c>
      <c r="H454" s="309" t="s">
        <v>377</v>
      </c>
      <c r="I454" s="77">
        <v>11.65</v>
      </c>
      <c r="J454" s="120"/>
      <c r="K454" s="77">
        <v>11.65</v>
      </c>
      <c r="L454" s="186"/>
      <c r="M454" s="77">
        <v>11.65</v>
      </c>
      <c r="N454" s="186"/>
      <c r="O454" s="77">
        <v>11.65</v>
      </c>
      <c r="P454" s="120"/>
      <c r="Q454" s="110">
        <f t="shared" si="3559"/>
        <v>9.391</v>
      </c>
      <c r="R454" s="417">
        <f t="shared" si="3560"/>
        <v>142.00861259200002</v>
      </c>
      <c r="S454" s="110">
        <v>1.2</v>
      </c>
      <c r="T454" s="110">
        <f t="shared" si="3561"/>
        <v>17.4147462</v>
      </c>
      <c r="U454" s="110">
        <v>0.48</v>
      </c>
      <c r="V454" s="197">
        <f t="shared" si="3562"/>
        <v>7.1254382399999994</v>
      </c>
      <c r="W454" s="228">
        <v>1.56</v>
      </c>
      <c r="X454" s="229">
        <f t="shared" si="3563"/>
        <v>23.688536819999999</v>
      </c>
      <c r="Y454" s="212">
        <f t="shared" si="3564"/>
        <v>3.24</v>
      </c>
      <c r="Z454" s="197">
        <f t="shared" si="3565"/>
        <v>48.22872126</v>
      </c>
      <c r="AA454" s="228">
        <v>0.38</v>
      </c>
      <c r="AB454" s="229">
        <f t="shared" si="3566"/>
        <v>5.8583376400000002</v>
      </c>
      <c r="AC454" s="228">
        <v>0.46</v>
      </c>
      <c r="AD454" s="197">
        <f t="shared" si="3567"/>
        <v>7.1118753099999994</v>
      </c>
      <c r="AE454" s="228">
        <v>1.52</v>
      </c>
      <c r="AF454" s="353">
        <f t="shared" si="3583"/>
        <v>23.024472840000001</v>
      </c>
      <c r="AG454" s="212">
        <f t="shared" si="3568"/>
        <v>2.3600000000000003</v>
      </c>
      <c r="AH454" s="110">
        <f t="shared" si="3569"/>
        <v>35.994685790000005</v>
      </c>
      <c r="AI454" s="110">
        <f t="shared" si="3570"/>
        <v>5.6000000000000005</v>
      </c>
      <c r="AJ454" s="197">
        <f t="shared" si="3571"/>
        <v>84.223407050000006</v>
      </c>
      <c r="AK454" s="228">
        <v>0.56000000000000005</v>
      </c>
      <c r="AL454" s="197">
        <f t="shared" si="3572"/>
        <v>8.3430869200000011</v>
      </c>
      <c r="AM454" s="281">
        <v>0.44</v>
      </c>
      <c r="AN454" s="197">
        <f t="shared" si="3573"/>
        <v>6.7806215400000003</v>
      </c>
      <c r="AO454" s="228">
        <v>0.98</v>
      </c>
      <c r="AP454" s="229">
        <f t="shared" si="3584"/>
        <v>15.227994600000001</v>
      </c>
      <c r="AQ454" s="212">
        <f t="shared" si="3574"/>
        <v>1.98</v>
      </c>
      <c r="AR454" s="110">
        <f t="shared" si="3575"/>
        <v>30.351703060000002</v>
      </c>
      <c r="AS454" s="110"/>
      <c r="AT454" s="350">
        <f>O454*AS454*$AT$2/1000</f>
        <v>0</v>
      </c>
      <c r="AU454" s="352"/>
      <c r="AV454" s="350">
        <f t="shared" si="3577"/>
        <v>0</v>
      </c>
      <c r="AW454" s="352">
        <v>1.8109999999999999</v>
      </c>
      <c r="AX454" s="353">
        <f t="shared" si="3578"/>
        <v>27.433502482000002</v>
      </c>
      <c r="AY454" s="351">
        <f t="shared" si="3579"/>
        <v>1.8109999999999999</v>
      </c>
      <c r="AZ454" s="110">
        <f t="shared" si="3580"/>
        <v>27.433502482000002</v>
      </c>
      <c r="BA454" s="110">
        <f t="shared" si="3581"/>
        <v>3.7909999999999999</v>
      </c>
      <c r="BB454" s="110">
        <f t="shared" si="3582"/>
        <v>57.785205542</v>
      </c>
    </row>
    <row r="455" spans="1:54" s="344" customFormat="1">
      <c r="A455" s="612">
        <v>335</v>
      </c>
      <c r="B455" s="15"/>
      <c r="C455" s="345"/>
      <c r="D455" s="346"/>
      <c r="E455" s="71" t="s">
        <v>688</v>
      </c>
      <c r="F455" s="72" t="s">
        <v>689</v>
      </c>
      <c r="G455" s="72" t="s">
        <v>1169</v>
      </c>
      <c r="H455" s="326" t="s">
        <v>377</v>
      </c>
      <c r="I455" s="77">
        <v>5.85</v>
      </c>
      <c r="J455" s="120"/>
      <c r="K455" s="77">
        <v>5.85</v>
      </c>
      <c r="L455" s="186"/>
      <c r="M455" s="77">
        <v>5.85</v>
      </c>
      <c r="N455" s="186"/>
      <c r="O455" s="77">
        <v>5.85</v>
      </c>
      <c r="P455" s="120"/>
      <c r="Q455" s="145">
        <f t="shared" si="3559"/>
        <v>0</v>
      </c>
      <c r="R455" s="425">
        <f t="shared" si="3560"/>
        <v>0</v>
      </c>
      <c r="S455" s="145"/>
      <c r="T455" s="145">
        <f t="shared" si="3561"/>
        <v>0</v>
      </c>
      <c r="U455" s="145"/>
      <c r="V455" s="204">
        <f t="shared" si="3562"/>
        <v>0</v>
      </c>
      <c r="W455" s="245"/>
      <c r="X455" s="246">
        <f t="shared" si="3563"/>
        <v>0</v>
      </c>
      <c r="Y455" s="218">
        <f t="shared" si="3564"/>
        <v>0</v>
      </c>
      <c r="Z455" s="204">
        <f t="shared" si="3565"/>
        <v>0</v>
      </c>
      <c r="AA455" s="245"/>
      <c r="AB455" s="246">
        <f t="shared" si="3566"/>
        <v>0</v>
      </c>
      <c r="AC455" s="245"/>
      <c r="AD455" s="204">
        <f t="shared" si="3567"/>
        <v>0</v>
      </c>
      <c r="AE455" s="245"/>
      <c r="AF455" s="353">
        <f>K455*AE455*$AF$2/1000</f>
        <v>0</v>
      </c>
      <c r="AG455" s="218">
        <f t="shared" si="3568"/>
        <v>0</v>
      </c>
      <c r="AH455" s="145">
        <f t="shared" si="3569"/>
        <v>0</v>
      </c>
      <c r="AI455" s="145">
        <f t="shared" si="3570"/>
        <v>0</v>
      </c>
      <c r="AJ455" s="204">
        <f t="shared" si="3571"/>
        <v>0</v>
      </c>
      <c r="AK455" s="245"/>
      <c r="AL455" s="204">
        <f t="shared" si="3572"/>
        <v>0</v>
      </c>
      <c r="AM455" s="289"/>
      <c r="AN455" s="204">
        <f t="shared" si="3573"/>
        <v>0</v>
      </c>
      <c r="AO455" s="245"/>
      <c r="AP455" s="246">
        <f t="shared" si="3584"/>
        <v>0</v>
      </c>
      <c r="AQ455" s="218">
        <f t="shared" si="3574"/>
        <v>0</v>
      </c>
      <c r="AR455" s="145">
        <f t="shared" si="3575"/>
        <v>0</v>
      </c>
      <c r="AS455" s="145"/>
      <c r="AT455" s="204">
        <f t="shared" ref="AT455" si="3585">O455*AS455*$AT$2/1000</f>
        <v>0</v>
      </c>
      <c r="AU455" s="245"/>
      <c r="AV455" s="204">
        <f t="shared" si="3577"/>
        <v>0</v>
      </c>
      <c r="AW455" s="245"/>
      <c r="AX455" s="246">
        <f t="shared" si="3578"/>
        <v>0</v>
      </c>
      <c r="AY455" s="218">
        <f t="shared" si="3579"/>
        <v>0</v>
      </c>
      <c r="AZ455" s="145">
        <f t="shared" si="3580"/>
        <v>0</v>
      </c>
      <c r="BA455" s="145">
        <f t="shared" si="3581"/>
        <v>0</v>
      </c>
      <c r="BB455" s="145">
        <f t="shared" si="3582"/>
        <v>0</v>
      </c>
    </row>
    <row r="456" spans="1:54" s="344" customFormat="1">
      <c r="A456" s="612">
        <v>336</v>
      </c>
      <c r="B456" s="15"/>
      <c r="C456" s="345"/>
      <c r="D456" s="346"/>
      <c r="E456" s="71" t="s">
        <v>690</v>
      </c>
      <c r="F456" s="72" t="s">
        <v>691</v>
      </c>
      <c r="G456" s="72" t="s">
        <v>1169</v>
      </c>
      <c r="H456" s="326" t="s">
        <v>377</v>
      </c>
      <c r="I456" s="77">
        <v>5.97</v>
      </c>
      <c r="J456" s="120"/>
      <c r="K456" s="77">
        <v>5.97</v>
      </c>
      <c r="L456" s="186"/>
      <c r="M456" s="77">
        <v>5.97</v>
      </c>
      <c r="N456" s="186"/>
      <c r="O456" s="77">
        <v>5.97</v>
      </c>
      <c r="P456" s="120"/>
      <c r="Q456" s="145">
        <f t="shared" ref="Q456:Q459" si="3586">SUM(AI456+BA456)</f>
        <v>37.780999999999999</v>
      </c>
      <c r="R456" s="425">
        <f t="shared" ref="R456:R459" si="3587">SUM(AJ456+BB456)</f>
        <v>293.91185267669999</v>
      </c>
      <c r="S456" s="145"/>
      <c r="T456" s="145">
        <f t="shared" ref="T456:T459" si="3588">I456*S456*$T$2/1000</f>
        <v>0</v>
      </c>
      <c r="U456" s="145">
        <v>9.36</v>
      </c>
      <c r="V456" s="204">
        <f>I456*U456*$V$2/1000</f>
        <v>71.202394224000003</v>
      </c>
      <c r="W456" s="245">
        <v>5.76</v>
      </c>
      <c r="X456" s="246">
        <f>I456*W456*$X$2/1000</f>
        <v>44.821308096000003</v>
      </c>
      <c r="Y456" s="218">
        <f t="shared" ref="Y456:Y459" si="3589">SUM(S456+U456+W456)</f>
        <v>15.12</v>
      </c>
      <c r="Z456" s="204">
        <f t="shared" ref="Z456:Z459" si="3590">SUM(T456+V456+X456)</f>
        <v>116.02370232000001</v>
      </c>
      <c r="AA456" s="245">
        <v>3.96</v>
      </c>
      <c r="AB456" s="246">
        <f t="shared" ref="AB456:AB459" si="3591">K456*AA456*$AB$2/1000</f>
        <v>31.284872783999994</v>
      </c>
      <c r="AC456" s="245"/>
      <c r="AD456" s="204">
        <f t="shared" ref="AD456:AD459" si="3592">K456*AC456*$AD$2/1000</f>
        <v>0</v>
      </c>
      <c r="AE456" s="245">
        <v>7.11</v>
      </c>
      <c r="AF456" s="353">
        <f t="shared" ref="AF456:AF458" si="3593">K456*AE456*$AF$2/1000</f>
        <v>55.190472741000001</v>
      </c>
      <c r="AG456" s="218">
        <f t="shared" ref="AG456:AG459" si="3594">SUM(AA456+AC456+AE456)</f>
        <v>11.07</v>
      </c>
      <c r="AH456" s="145">
        <f t="shared" ref="AH456:AH459" si="3595">SUM(AB456+AD456+AF456)</f>
        <v>86.475345524999994</v>
      </c>
      <c r="AI456" s="145">
        <f t="shared" ref="AI456:AI459" si="3596">SUM(Y456+AG456)</f>
        <v>26.189999999999998</v>
      </c>
      <c r="AJ456" s="204">
        <f t="shared" ref="AJ456:AJ459" si="3597">SUM(Z456,AH456)</f>
        <v>202.49904784500001</v>
      </c>
      <c r="AK456" s="245">
        <v>2.88</v>
      </c>
      <c r="AL456" s="204">
        <f t="shared" ref="AL456:AL459" si="3598">M456*AK456*$AL$2/1000</f>
        <v>21.987691487999999</v>
      </c>
      <c r="AM456" s="289">
        <v>3.6</v>
      </c>
      <c r="AN456" s="204">
        <f t="shared" ref="AN456:AN459" si="3599">M456*AM456*$AN$2/1000</f>
        <v>28.429402679999999</v>
      </c>
      <c r="AO456" s="245">
        <v>2.16</v>
      </c>
      <c r="AP456" s="246">
        <f t="shared" ref="AP456:AP459" si="3600">M456*AO456*$AP$2/1000</f>
        <v>17.199617760000002</v>
      </c>
      <c r="AQ456" s="218">
        <f t="shared" ref="AQ456:AQ459" si="3601">SUM(AK456+AM456+AO456)</f>
        <v>8.64</v>
      </c>
      <c r="AR456" s="145">
        <f t="shared" ref="AR456:AR459" si="3602">SUM(AL456+AN456+AP456)</f>
        <v>67.616711928000001</v>
      </c>
      <c r="AS456" s="145">
        <v>2.9510000000000001</v>
      </c>
      <c r="AT456" s="204">
        <f t="shared" ref="AT456:AT459" si="3603">O456*AS456*$AT$2/1000</f>
        <v>23.796092903700004</v>
      </c>
      <c r="AU456" s="245"/>
      <c r="AV456" s="204">
        <f t="shared" ref="AV456:AV459" si="3604">O456*AU456*$AV$2/1000</f>
        <v>0</v>
      </c>
      <c r="AW456" s="245"/>
      <c r="AX456" s="246">
        <f t="shared" ref="AX456:AX459" si="3605">O456*AW456*$AX$2/1000</f>
        <v>0</v>
      </c>
      <c r="AY456" s="218">
        <f t="shared" ref="AY456:AY459" si="3606">SUM(AS456+AU456+AW456)</f>
        <v>2.9510000000000001</v>
      </c>
      <c r="AZ456" s="145">
        <f t="shared" ref="AZ456:AZ459" si="3607">SUM(AT456+AV456+AX456)</f>
        <v>23.796092903700004</v>
      </c>
      <c r="BA456" s="145">
        <f t="shared" ref="BA456:BA459" si="3608">SUM(AQ456+AY456)</f>
        <v>11.591000000000001</v>
      </c>
      <c r="BB456" s="145">
        <f t="shared" ref="BB456:BB459" si="3609">SUM(AR456,AZ456)</f>
        <v>91.412804831700001</v>
      </c>
    </row>
    <row r="457" spans="1:54" s="344" customFormat="1">
      <c r="A457" s="612">
        <v>337</v>
      </c>
      <c r="B457" s="557"/>
      <c r="C457" s="557"/>
      <c r="D457" s="557"/>
      <c r="E457" s="553" t="s">
        <v>2207</v>
      </c>
      <c r="F457" s="564" t="s">
        <v>2208</v>
      </c>
      <c r="G457" s="24"/>
      <c r="H457" s="326" t="s">
        <v>377</v>
      </c>
      <c r="I457" s="554">
        <v>5.97</v>
      </c>
      <c r="J457" s="115"/>
      <c r="K457" s="554">
        <v>5.97</v>
      </c>
      <c r="L457" s="183"/>
      <c r="M457" s="554">
        <v>5.97</v>
      </c>
      <c r="N457" s="183"/>
      <c r="O457" s="554">
        <v>5.97</v>
      </c>
      <c r="P457" s="115"/>
      <c r="Q457" s="349">
        <f t="shared" ref="Q457" si="3610">SUM(AI457+BA457)</f>
        <v>7.38</v>
      </c>
      <c r="R457" s="417">
        <f t="shared" ref="R457" si="3611">SUM(AJ457+BB457)</f>
        <v>57.059766306</v>
      </c>
      <c r="S457" s="349"/>
      <c r="T457" s="349">
        <f>I457*S457*$T$2/1000</f>
        <v>0</v>
      </c>
      <c r="U457" s="349">
        <v>0.72</v>
      </c>
      <c r="V457" s="350">
        <f>I457*U457*$V$2/1000</f>
        <v>5.4771072480000003</v>
      </c>
      <c r="W457" s="352">
        <v>1.26</v>
      </c>
      <c r="X457" s="353">
        <f>I457*W457*$X$2/1000</f>
        <v>9.8046611460000008</v>
      </c>
      <c r="Y457" s="351">
        <f t="shared" si="3589"/>
        <v>1.98</v>
      </c>
      <c r="Z457" s="350">
        <f t="shared" si="3590"/>
        <v>15.281768394</v>
      </c>
      <c r="AA457" s="352">
        <v>0.99</v>
      </c>
      <c r="AB457" s="353">
        <f>K457*AA457*$AB$2/1000</f>
        <v>7.8212181959999985</v>
      </c>
      <c r="AC457" s="352"/>
      <c r="AD457" s="350">
        <f>K457*AC457*$AD$2/1000</f>
        <v>0</v>
      </c>
      <c r="AE457" s="352"/>
      <c r="AF457" s="353">
        <f t="shared" ref="AF457" si="3612">K457*AE457*$AF$2/1000</f>
        <v>0</v>
      </c>
      <c r="AG457" s="351">
        <f>SUM(AA457+AC457+AE457)</f>
        <v>0.99</v>
      </c>
      <c r="AH457" s="349">
        <f>SUM(AB457+AD457+AF457)</f>
        <v>7.8212181959999985</v>
      </c>
      <c r="AI457" s="349">
        <f t="shared" ref="AI457" si="3613">SUM(Y457+AG457)</f>
        <v>2.9699999999999998</v>
      </c>
      <c r="AJ457" s="350">
        <f t="shared" ref="AJ457" si="3614">SUM(Z457,AH457)</f>
        <v>23.10298659</v>
      </c>
      <c r="AK457" s="352">
        <v>2.16</v>
      </c>
      <c r="AL457" s="350">
        <f t="shared" ref="AL457" si="3615">M457*AK457*$AL$2/1000</f>
        <v>16.490768616</v>
      </c>
      <c r="AM457" s="354"/>
      <c r="AN457" s="350">
        <f t="shared" ref="AN457" si="3616">M457*AM457*$AN$2/1000</f>
        <v>0</v>
      </c>
      <c r="AO457" s="352"/>
      <c r="AP457" s="353">
        <f t="shared" ref="AP457" si="3617">M457*AO457*$AP$2/1000</f>
        <v>0</v>
      </c>
      <c r="AQ457" s="351">
        <f>SUM(AK457+AM457+AO457)</f>
        <v>2.16</v>
      </c>
      <c r="AR457" s="349">
        <f>SUM(AL457+AN457+AP457)</f>
        <v>16.490768616</v>
      </c>
      <c r="AS457" s="349"/>
      <c r="AT457" s="350">
        <f t="shared" ref="AT457" si="3618">O457*AS457*$AT$2/1000</f>
        <v>0</v>
      </c>
      <c r="AU457" s="352"/>
      <c r="AV457" s="350">
        <f t="shared" ref="AV457" si="3619">O457*AU457*$AV$2/1000</f>
        <v>0</v>
      </c>
      <c r="AW457" s="352">
        <v>2.25</v>
      </c>
      <c r="AX457" s="353">
        <f t="shared" ref="AX457" si="3620">O457*AW457*$AX$2/1000</f>
        <v>17.466011099999999</v>
      </c>
      <c r="AY457" s="351">
        <f>SUM(AS457+AU457+AW457)</f>
        <v>2.25</v>
      </c>
      <c r="AZ457" s="349">
        <f>SUM(AT457+AV457+AX457)</f>
        <v>17.466011099999999</v>
      </c>
      <c r="BA457" s="349">
        <f t="shared" ref="BA457" si="3621">SUM(AQ457+AY457)</f>
        <v>4.41</v>
      </c>
      <c r="BB457" s="349">
        <f t="shared" ref="BB457" si="3622">SUM(AR457,AZ457)</f>
        <v>33.956779716</v>
      </c>
    </row>
    <row r="458" spans="1:54" s="344" customFormat="1">
      <c r="A458" s="612">
        <v>337</v>
      </c>
      <c r="B458" s="557"/>
      <c r="C458" s="557"/>
      <c r="D458" s="557"/>
      <c r="E458" s="553" t="s">
        <v>2120</v>
      </c>
      <c r="F458" s="1022" t="s">
        <v>2121</v>
      </c>
      <c r="G458" s="24"/>
      <c r="H458" s="326" t="s">
        <v>377</v>
      </c>
      <c r="I458" s="554">
        <v>5.97</v>
      </c>
      <c r="J458" s="115"/>
      <c r="K458" s="554">
        <v>5.97</v>
      </c>
      <c r="L458" s="183"/>
      <c r="M458" s="554">
        <v>5.97</v>
      </c>
      <c r="N458" s="183"/>
      <c r="O458" s="554">
        <v>5.97</v>
      </c>
      <c r="P458" s="115"/>
      <c r="Q458" s="349">
        <f t="shared" si="3586"/>
        <v>0</v>
      </c>
      <c r="R458" s="417">
        <f t="shared" si="3587"/>
        <v>0</v>
      </c>
      <c r="S458" s="349"/>
      <c r="T458" s="349">
        <f>I458*S458*$T$2/1000</f>
        <v>0</v>
      </c>
      <c r="U458" s="349"/>
      <c r="V458" s="350">
        <f>I458*U458*$V$2/1000</f>
        <v>0</v>
      </c>
      <c r="W458" s="352"/>
      <c r="X458" s="353">
        <f>I458*W458*$X$2/1000</f>
        <v>0</v>
      </c>
      <c r="Y458" s="351">
        <f t="shared" ref="Y458" si="3623">SUM(S458+U458+W458)</f>
        <v>0</v>
      </c>
      <c r="Z458" s="350">
        <f t="shared" ref="Z458" si="3624">SUM(T458+V458+X458)</f>
        <v>0</v>
      </c>
      <c r="AA458" s="352"/>
      <c r="AB458" s="353">
        <f>K458*AA458*$AB$2/1000</f>
        <v>0</v>
      </c>
      <c r="AC458" s="352"/>
      <c r="AD458" s="350">
        <f>K458*AC458*$AD$2/1000</f>
        <v>0</v>
      </c>
      <c r="AE458" s="352"/>
      <c r="AF458" s="353">
        <f t="shared" si="3593"/>
        <v>0</v>
      </c>
      <c r="AG458" s="351">
        <f>SUM(AA458+AC458+AE458)</f>
        <v>0</v>
      </c>
      <c r="AH458" s="349">
        <f>SUM(AB458+AD458+AF458)</f>
        <v>0</v>
      </c>
      <c r="AI458" s="349">
        <f t="shared" si="3596"/>
        <v>0</v>
      </c>
      <c r="AJ458" s="350">
        <f t="shared" si="3597"/>
        <v>0</v>
      </c>
      <c r="AK458" s="352"/>
      <c r="AL458" s="350">
        <f t="shared" si="3598"/>
        <v>0</v>
      </c>
      <c r="AM458" s="354"/>
      <c r="AN458" s="350">
        <f t="shared" si="3599"/>
        <v>0</v>
      </c>
      <c r="AO458" s="352"/>
      <c r="AP458" s="353">
        <f t="shared" si="3600"/>
        <v>0</v>
      </c>
      <c r="AQ458" s="351">
        <f>SUM(AK458+AM458+AO458)</f>
        <v>0</v>
      </c>
      <c r="AR458" s="349">
        <f>SUM(AL458+AN458+AP458)</f>
        <v>0</v>
      </c>
      <c r="AS458" s="349"/>
      <c r="AT458" s="350">
        <f t="shared" si="3603"/>
        <v>0</v>
      </c>
      <c r="AU458" s="352"/>
      <c r="AV458" s="350">
        <f t="shared" si="3604"/>
        <v>0</v>
      </c>
      <c r="AW458" s="352"/>
      <c r="AX458" s="353">
        <f t="shared" si="3605"/>
        <v>0</v>
      </c>
      <c r="AY458" s="351">
        <f>SUM(AS458+AU458+AW458)</f>
        <v>0</v>
      </c>
      <c r="AZ458" s="349">
        <f>SUM(AT458+AV458+AX458)</f>
        <v>0</v>
      </c>
      <c r="BA458" s="349">
        <f t="shared" si="3608"/>
        <v>0</v>
      </c>
      <c r="BB458" s="349">
        <f t="shared" si="3609"/>
        <v>0</v>
      </c>
    </row>
    <row r="459" spans="1:54" s="344" customFormat="1">
      <c r="A459" s="612">
        <v>338</v>
      </c>
      <c r="B459" s="15"/>
      <c r="C459" s="345"/>
      <c r="D459" s="557"/>
      <c r="E459" s="71" t="s">
        <v>1107</v>
      </c>
      <c r="F459" s="72" t="s">
        <v>1108</v>
      </c>
      <c r="G459" s="72" t="s">
        <v>1166</v>
      </c>
      <c r="H459" s="326" t="s">
        <v>377</v>
      </c>
      <c r="I459" s="77">
        <v>6.55</v>
      </c>
      <c r="J459" s="120"/>
      <c r="K459" s="77">
        <v>6.55</v>
      </c>
      <c r="L459" s="186"/>
      <c r="M459" s="77">
        <v>6.55</v>
      </c>
      <c r="N459" s="186"/>
      <c r="O459" s="77">
        <v>6.55</v>
      </c>
      <c r="P459" s="120"/>
      <c r="Q459" s="145">
        <f t="shared" si="3586"/>
        <v>1.47</v>
      </c>
      <c r="R459" s="576">
        <f t="shared" si="3587"/>
        <v>12.76211301</v>
      </c>
      <c r="S459" s="145"/>
      <c r="T459" s="145">
        <f t="shared" si="3588"/>
        <v>0</v>
      </c>
      <c r="U459" s="145"/>
      <c r="V459" s="204">
        <f t="shared" ref="V459" si="3625">I459*U459*$V$2/1000</f>
        <v>0</v>
      </c>
      <c r="W459" s="245">
        <v>0.33</v>
      </c>
      <c r="X459" s="246">
        <f t="shared" ref="X459" si="3626">I459*W459*$X$2/1000</f>
        <v>2.8173639450000003</v>
      </c>
      <c r="Y459" s="218">
        <f t="shared" si="3589"/>
        <v>0.33</v>
      </c>
      <c r="Z459" s="204">
        <f t="shared" si="3590"/>
        <v>2.8173639450000003</v>
      </c>
      <c r="AA459" s="245"/>
      <c r="AB459" s="246">
        <f t="shared" si="3591"/>
        <v>0</v>
      </c>
      <c r="AC459" s="245">
        <v>0.3</v>
      </c>
      <c r="AD459" s="204">
        <f t="shared" si="3592"/>
        <v>2.6077318499999995</v>
      </c>
      <c r="AE459" s="245">
        <v>0.09</v>
      </c>
      <c r="AF459" s="353">
        <f>K459*AE459*$AF$2/1000</f>
        <v>0.76648558499999986</v>
      </c>
      <c r="AG459" s="218">
        <f t="shared" si="3594"/>
        <v>0.39</v>
      </c>
      <c r="AH459" s="145">
        <f t="shared" si="3595"/>
        <v>3.3742174349999994</v>
      </c>
      <c r="AI459" s="145">
        <f t="shared" si="3596"/>
        <v>0.72</v>
      </c>
      <c r="AJ459" s="204">
        <f t="shared" si="3597"/>
        <v>6.1915813799999997</v>
      </c>
      <c r="AK459" s="245"/>
      <c r="AL459" s="204">
        <f t="shared" si="3598"/>
        <v>0</v>
      </c>
      <c r="AM459" s="289">
        <v>0.3</v>
      </c>
      <c r="AN459" s="204">
        <f t="shared" si="3599"/>
        <v>2.5992823499999997</v>
      </c>
      <c r="AO459" s="245">
        <v>0.09</v>
      </c>
      <c r="AP459" s="246">
        <f t="shared" si="3600"/>
        <v>0.78627509999999989</v>
      </c>
      <c r="AQ459" s="218">
        <f t="shared" si="3601"/>
        <v>0.39</v>
      </c>
      <c r="AR459" s="145">
        <f t="shared" si="3602"/>
        <v>3.3855574499999994</v>
      </c>
      <c r="AS459" s="145">
        <v>0.36</v>
      </c>
      <c r="AT459" s="204">
        <f t="shared" si="3603"/>
        <v>3.1849741799999998</v>
      </c>
      <c r="AU459" s="245"/>
      <c r="AV459" s="204">
        <f t="shared" si="3604"/>
        <v>0</v>
      </c>
      <c r="AW459" s="245"/>
      <c r="AX459" s="246">
        <f t="shared" si="3605"/>
        <v>0</v>
      </c>
      <c r="AY459" s="218">
        <f t="shared" si="3606"/>
        <v>0.36</v>
      </c>
      <c r="AZ459" s="145">
        <f t="shared" si="3607"/>
        <v>3.1849741799999998</v>
      </c>
      <c r="BA459" s="145">
        <f t="shared" si="3608"/>
        <v>0.75</v>
      </c>
      <c r="BB459" s="145">
        <f t="shared" si="3609"/>
        <v>6.5705316299999996</v>
      </c>
    </row>
    <row r="460" spans="1:54" s="344" customFormat="1">
      <c r="A460" s="612">
        <v>339</v>
      </c>
      <c r="B460" s="15"/>
      <c r="C460" s="345"/>
      <c r="D460" s="557"/>
      <c r="E460" s="71" t="s">
        <v>1109</v>
      </c>
      <c r="F460" s="72" t="s">
        <v>1110</v>
      </c>
      <c r="G460" s="72" t="s">
        <v>1172</v>
      </c>
      <c r="H460" s="326" t="s">
        <v>377</v>
      </c>
      <c r="I460" s="77">
        <v>6.08</v>
      </c>
      <c r="J460" s="120"/>
      <c r="K460" s="77">
        <v>6.08</v>
      </c>
      <c r="L460" s="186"/>
      <c r="M460" s="77">
        <v>6.08</v>
      </c>
      <c r="N460" s="186"/>
      <c r="O460" s="77">
        <v>6.08</v>
      </c>
      <c r="P460" s="120"/>
      <c r="Q460" s="145">
        <f t="shared" ref="Q460:Q463" si="3627">SUM(AI460+BA460)</f>
        <v>159.489</v>
      </c>
      <c r="R460" s="576">
        <f t="shared" ref="R460:R463" si="3628">SUM(AJ460+BB460)</f>
        <v>1257.5758943616001</v>
      </c>
      <c r="S460" s="145">
        <v>23.4</v>
      </c>
      <c r="T460" s="145">
        <f t="shared" ref="T460:T463" si="3629">I460*S460*$T$2/1000</f>
        <v>177.22680768000001</v>
      </c>
      <c r="U460" s="145">
        <v>15.3</v>
      </c>
      <c r="V460" s="204">
        <f>I460*U460*$V$2/1000</f>
        <v>118.53304128000001</v>
      </c>
      <c r="W460" s="245">
        <v>35.1</v>
      </c>
      <c r="X460" s="246">
        <f>I460*W460*$X$2/1000</f>
        <v>278.16238944000008</v>
      </c>
      <c r="Y460" s="218">
        <f t="shared" ref="Y460:Y463" si="3630">SUM(S460+U460+W460)</f>
        <v>73.800000000000011</v>
      </c>
      <c r="Z460" s="204">
        <f t="shared" ref="Z460:Z463" si="3631">SUM(T460+V460+X460)</f>
        <v>573.92223840000008</v>
      </c>
      <c r="AA460" s="245">
        <v>11.61</v>
      </c>
      <c r="AB460" s="246">
        <f t="shared" ref="AB460:AB463" si="3632">K460*AA460*$AB$2/1000</f>
        <v>93.411570815999994</v>
      </c>
      <c r="AC460" s="245">
        <v>17.100000000000001</v>
      </c>
      <c r="AD460" s="204">
        <f t="shared" ref="AD460:AD463" si="3633">K460*AC460*$AD$2/1000</f>
        <v>137.97489311999999</v>
      </c>
      <c r="AE460" s="245">
        <v>15.9</v>
      </c>
      <c r="AF460" s="353">
        <f t="shared" ref="AF460:AF463" si="3634">K460*AE460*$AF$2/1000</f>
        <v>125.69583456000001</v>
      </c>
      <c r="AG460" s="218">
        <f t="shared" ref="AG460:AG463" si="3635">SUM(AA460+AC460+AE460)</f>
        <v>44.61</v>
      </c>
      <c r="AH460" s="145">
        <f t="shared" ref="AH460:AH463" si="3636">SUM(AB460+AD460+AF460)</f>
        <v>357.08229849600002</v>
      </c>
      <c r="AI460" s="145">
        <f t="shared" ref="AI460:AI463" si="3637">SUM(Y460+AG460)</f>
        <v>118.41000000000001</v>
      </c>
      <c r="AJ460" s="204">
        <f t="shared" ref="AJ460:AJ463" si="3638">SUM(Z460,AH460)</f>
        <v>931.0045368960001</v>
      </c>
      <c r="AK460" s="245">
        <v>10.3</v>
      </c>
      <c r="AL460" s="204">
        <f t="shared" ref="AL460:AL463" si="3639">M460*AK460*$AL$2/1000</f>
        <v>80.085449920000002</v>
      </c>
      <c r="AM460" s="289">
        <v>5.4</v>
      </c>
      <c r="AN460" s="204">
        <f t="shared" ref="AN460:AN463" si="3640">M460*AM460*$AN$2/1000</f>
        <v>43.429841279999998</v>
      </c>
      <c r="AO460" s="245">
        <v>8.91</v>
      </c>
      <c r="AP460" s="246">
        <f t="shared" ref="AP460:AP463" si="3641">M460*AO460*$AP$2/1000</f>
        <v>72.255680640000008</v>
      </c>
      <c r="AQ460" s="218">
        <f t="shared" ref="AQ460:AQ463" si="3642">SUM(AK460+AM460+AO460)</f>
        <v>24.61</v>
      </c>
      <c r="AR460" s="145">
        <f t="shared" ref="AR460:AR463" si="3643">SUM(AL460+AN460+AP460)</f>
        <v>195.77097184000002</v>
      </c>
      <c r="AS460" s="145">
        <v>1.8</v>
      </c>
      <c r="AT460" s="204">
        <f t="shared" ref="AT460:AT463" si="3644">O460*AS460*$AT$2/1000</f>
        <v>14.782170240000001</v>
      </c>
      <c r="AU460" s="245">
        <v>7.2</v>
      </c>
      <c r="AV460" s="204">
        <f t="shared" ref="AV460:AV463" si="3645">O460*AU460*$AV$2/1000</f>
        <v>56.970524160000011</v>
      </c>
      <c r="AW460" s="245">
        <v>7.4690000000000003</v>
      </c>
      <c r="AX460" s="246">
        <f t="shared" ref="AX460:AX463" si="3646">O460*AW460*$AX$2/1000</f>
        <v>59.047691225599998</v>
      </c>
      <c r="AY460" s="218">
        <f t="shared" ref="AY460:AY463" si="3647">SUM(AS460+AU460+AW460)</f>
        <v>16.469000000000001</v>
      </c>
      <c r="AZ460" s="145">
        <f t="shared" ref="AZ460:AZ463" si="3648">SUM(AT460+AV460+AX460)</f>
        <v>130.8003856256</v>
      </c>
      <c r="BA460" s="145">
        <f t="shared" ref="BA460:BA463" si="3649">SUM(AQ460+AY460)</f>
        <v>41.079000000000001</v>
      </c>
      <c r="BB460" s="145">
        <f t="shared" ref="BB460:BB463" si="3650">SUM(AR460,AZ460)</f>
        <v>326.57135746560004</v>
      </c>
    </row>
    <row r="461" spans="1:54" s="344" customFormat="1">
      <c r="A461" s="612">
        <v>340</v>
      </c>
      <c r="B461" s="15"/>
      <c r="C461" s="345"/>
      <c r="D461" s="557"/>
      <c r="E461" s="71" t="s">
        <v>1936</v>
      </c>
      <c r="F461" s="663" t="s">
        <v>1940</v>
      </c>
      <c r="G461" s="72" t="s">
        <v>1172</v>
      </c>
      <c r="H461" s="326" t="s">
        <v>377</v>
      </c>
      <c r="I461" s="77">
        <v>21.9</v>
      </c>
      <c r="J461" s="120"/>
      <c r="K461" s="77">
        <v>21.9</v>
      </c>
      <c r="L461" s="186"/>
      <c r="M461" s="77">
        <v>21.9</v>
      </c>
      <c r="N461" s="186"/>
      <c r="O461" s="77">
        <v>21.9</v>
      </c>
      <c r="P461" s="120"/>
      <c r="Q461" s="145">
        <f t="shared" si="3627"/>
        <v>7.1999999999999995E-2</v>
      </c>
      <c r="R461" s="425">
        <f t="shared" si="3628"/>
        <v>2.0502815039999995</v>
      </c>
      <c r="S461" s="145"/>
      <c r="T461" s="145">
        <f t="shared" si="3629"/>
        <v>0</v>
      </c>
      <c r="U461" s="145"/>
      <c r="V461" s="204">
        <f t="shared" ref="V461" si="3651">I461*U461*$V$2/1000</f>
        <v>0</v>
      </c>
      <c r="W461" s="245"/>
      <c r="X461" s="246">
        <f t="shared" ref="X461" si="3652">I461*W461*$X$2/1000</f>
        <v>0</v>
      </c>
      <c r="Y461" s="218">
        <f t="shared" si="3630"/>
        <v>0</v>
      </c>
      <c r="Z461" s="204">
        <f t="shared" si="3631"/>
        <v>0</v>
      </c>
      <c r="AA461" s="245"/>
      <c r="AB461" s="246">
        <f t="shared" si="3632"/>
        <v>0</v>
      </c>
      <c r="AC461" s="245"/>
      <c r="AD461" s="204">
        <f t="shared" si="3633"/>
        <v>0</v>
      </c>
      <c r="AE461" s="245"/>
      <c r="AF461" s="353">
        <f t="shared" si="3634"/>
        <v>0</v>
      </c>
      <c r="AG461" s="218">
        <f t="shared" si="3635"/>
        <v>0</v>
      </c>
      <c r="AH461" s="145">
        <f t="shared" si="3636"/>
        <v>0</v>
      </c>
      <c r="AI461" s="145">
        <f t="shared" si="3637"/>
        <v>0</v>
      </c>
      <c r="AJ461" s="204">
        <f t="shared" si="3638"/>
        <v>0</v>
      </c>
      <c r="AK461" s="245"/>
      <c r="AL461" s="204">
        <f t="shared" si="3639"/>
        <v>0</v>
      </c>
      <c r="AM461" s="289"/>
      <c r="AN461" s="204">
        <f t="shared" si="3640"/>
        <v>0</v>
      </c>
      <c r="AO461" s="245"/>
      <c r="AP461" s="246">
        <f t="shared" si="3641"/>
        <v>0</v>
      </c>
      <c r="AQ461" s="218">
        <f t="shared" si="3642"/>
        <v>0</v>
      </c>
      <c r="AR461" s="145">
        <f t="shared" si="3643"/>
        <v>0</v>
      </c>
      <c r="AS461" s="145"/>
      <c r="AT461" s="204">
        <f t="shared" si="3644"/>
        <v>0</v>
      </c>
      <c r="AU461" s="245"/>
      <c r="AV461" s="204">
        <f t="shared" si="3645"/>
        <v>0</v>
      </c>
      <c r="AW461" s="245">
        <v>7.1999999999999995E-2</v>
      </c>
      <c r="AX461" s="246">
        <f t="shared" si="3646"/>
        <v>2.0502815039999995</v>
      </c>
      <c r="AY461" s="218">
        <f t="shared" si="3647"/>
        <v>7.1999999999999995E-2</v>
      </c>
      <c r="AZ461" s="145">
        <f t="shared" si="3648"/>
        <v>2.0502815039999995</v>
      </c>
      <c r="BA461" s="145">
        <f t="shared" si="3649"/>
        <v>7.1999999999999995E-2</v>
      </c>
      <c r="BB461" s="145">
        <f t="shared" si="3650"/>
        <v>2.0502815039999995</v>
      </c>
    </row>
    <row r="462" spans="1:54" s="344" customFormat="1">
      <c r="A462" s="612">
        <v>340</v>
      </c>
      <c r="B462" s="15"/>
      <c r="C462" s="345"/>
      <c r="D462" s="557"/>
      <c r="E462" s="71" t="s">
        <v>1937</v>
      </c>
      <c r="F462" s="663" t="s">
        <v>1941</v>
      </c>
      <c r="G462" s="72" t="s">
        <v>1172</v>
      </c>
      <c r="H462" s="326" t="s">
        <v>377</v>
      </c>
      <c r="I462" s="77">
        <v>20.04</v>
      </c>
      <c r="J462" s="120"/>
      <c r="K462" s="77">
        <v>20.04</v>
      </c>
      <c r="L462" s="186"/>
      <c r="M462" s="77">
        <v>20.04</v>
      </c>
      <c r="N462" s="186"/>
      <c r="O462" s="77">
        <v>20.04</v>
      </c>
      <c r="P462" s="120"/>
      <c r="Q462" s="145">
        <f t="shared" ref="Q462" si="3653">SUM(AI462+BA462)</f>
        <v>10.466000000000001</v>
      </c>
      <c r="R462" s="425">
        <f t="shared" ref="R462" si="3654">SUM(AJ462+BB462)</f>
        <v>274.1966859744</v>
      </c>
      <c r="S462" s="145">
        <v>1.0880000000000001</v>
      </c>
      <c r="T462" s="145">
        <f t="shared" ref="T462" si="3655">I462*S462*$T$2/1000</f>
        <v>27.160426828799999</v>
      </c>
      <c r="U462" s="145"/>
      <c r="V462" s="204">
        <f t="shared" ref="V462" si="3656">I462*U462*$V$2/1000</f>
        <v>0</v>
      </c>
      <c r="W462" s="245">
        <v>1.792</v>
      </c>
      <c r="X462" s="246">
        <f t="shared" ref="X462" si="3657">I462*W462*$X$2/1000</f>
        <v>46.808361062399996</v>
      </c>
      <c r="Y462" s="218">
        <f t="shared" ref="Y462" si="3658">SUM(S462+U462+W462)</f>
        <v>2.88</v>
      </c>
      <c r="Z462" s="204">
        <f t="shared" ref="Z462" si="3659">SUM(T462+V462+X462)</f>
        <v>73.968787891199995</v>
      </c>
      <c r="AA462" s="245">
        <v>0.496</v>
      </c>
      <c r="AB462" s="246">
        <f t="shared" ref="AB462" si="3660">K462*AA462*$AB$2/1000</f>
        <v>13.153589068800001</v>
      </c>
      <c r="AC462" s="245">
        <v>1.92</v>
      </c>
      <c r="AD462" s="204">
        <f t="shared" ref="AD462" si="3661">K462*AC462*$AD$2/1000</f>
        <v>51.062176511999994</v>
      </c>
      <c r="AE462" s="245">
        <v>1.536</v>
      </c>
      <c r="AF462" s="353">
        <f t="shared" ref="AF462" si="3662">K462*AE462*$AF$2/1000</f>
        <v>40.022951731200003</v>
      </c>
      <c r="AG462" s="218">
        <f t="shared" ref="AG462" si="3663">SUM(AA462+AC462+AE462)</f>
        <v>3.952</v>
      </c>
      <c r="AH462" s="145">
        <f t="shared" ref="AH462" si="3664">SUM(AB462+AD462+AF462)</f>
        <v>104.23871731200001</v>
      </c>
      <c r="AI462" s="145">
        <f t="shared" ref="AI462" si="3665">SUM(Y462+AG462)</f>
        <v>6.8319999999999999</v>
      </c>
      <c r="AJ462" s="204">
        <f t="shared" ref="AJ462" si="3666">SUM(Z462,AH462)</f>
        <v>178.20750520320001</v>
      </c>
      <c r="AK462" s="245"/>
      <c r="AL462" s="204">
        <f t="shared" ref="AL462" si="3667">M462*AK462*$AL$2/1000</f>
        <v>0</v>
      </c>
      <c r="AM462" s="289">
        <v>1.1519999999999999</v>
      </c>
      <c r="AN462" s="204">
        <f t="shared" ref="AN462" si="3668">M462*AM462*$AN$2/1000</f>
        <v>30.538035763199996</v>
      </c>
      <c r="AO462" s="245"/>
      <c r="AP462" s="246">
        <f t="shared" ref="AP462" si="3669">M462*AO462*$AP$2/1000</f>
        <v>0</v>
      </c>
      <c r="AQ462" s="218">
        <f t="shared" ref="AQ462" si="3670">SUM(AK462+AM462+AO462)</f>
        <v>1.1519999999999999</v>
      </c>
      <c r="AR462" s="145">
        <f t="shared" ref="AR462" si="3671">SUM(AL462+AN462+AP462)</f>
        <v>30.538035763199996</v>
      </c>
      <c r="AS462" s="145">
        <v>0.76800000000000002</v>
      </c>
      <c r="AT462" s="204">
        <f t="shared" ref="AT462" si="3672">O462*AS462*$AT$2/1000</f>
        <v>20.7883994112</v>
      </c>
      <c r="AU462" s="245"/>
      <c r="AV462" s="204">
        <f t="shared" ref="AV462" si="3673">O462*AU462*$AV$2/1000</f>
        <v>0</v>
      </c>
      <c r="AW462" s="245">
        <v>1.714</v>
      </c>
      <c r="AX462" s="246">
        <f t="shared" ref="AX462" si="3674">O462*AW462*$AX$2/1000</f>
        <v>44.662745596800001</v>
      </c>
      <c r="AY462" s="218">
        <f t="shared" ref="AY462" si="3675">SUM(AS462+AU462+AW462)</f>
        <v>2.4820000000000002</v>
      </c>
      <c r="AZ462" s="145">
        <f t="shared" ref="AZ462" si="3676">SUM(AT462+AV462+AX462)</f>
        <v>65.451145007999997</v>
      </c>
      <c r="BA462" s="145">
        <f t="shared" ref="BA462" si="3677">SUM(AQ462+AY462)</f>
        <v>3.6340000000000003</v>
      </c>
      <c r="BB462" s="145">
        <f t="shared" ref="BB462" si="3678">SUM(AR462,AZ462)</f>
        <v>95.989180771199997</v>
      </c>
    </row>
    <row r="463" spans="1:54" s="344" customFormat="1">
      <c r="A463" s="612">
        <v>340</v>
      </c>
      <c r="B463" s="15"/>
      <c r="C463" s="345"/>
      <c r="D463" s="557"/>
      <c r="E463" s="71" t="s">
        <v>1938</v>
      </c>
      <c r="F463" s="663" t="s">
        <v>1942</v>
      </c>
      <c r="G463" s="72" t="s">
        <v>1172</v>
      </c>
      <c r="H463" s="326" t="s">
        <v>377</v>
      </c>
      <c r="I463" s="77">
        <v>24.45</v>
      </c>
      <c r="J463" s="120"/>
      <c r="K463" s="77">
        <v>24.45</v>
      </c>
      <c r="L463" s="186"/>
      <c r="M463" s="77">
        <v>24.45</v>
      </c>
      <c r="N463" s="186"/>
      <c r="O463" s="77">
        <v>24.45</v>
      </c>
      <c r="P463" s="120"/>
      <c r="Q463" s="145">
        <f t="shared" si="3627"/>
        <v>6.0670000000000002</v>
      </c>
      <c r="R463" s="425">
        <f t="shared" si="3628"/>
        <v>194.57455624200003</v>
      </c>
      <c r="S463" s="145"/>
      <c r="T463" s="145">
        <f t="shared" si="3629"/>
        <v>0</v>
      </c>
      <c r="U463" s="145"/>
      <c r="V463" s="204">
        <f t="shared" ref="V463" si="3679">I463*U463*$V$2/1000</f>
        <v>0</v>
      </c>
      <c r="W463" s="245">
        <v>0.99199999999999999</v>
      </c>
      <c r="X463" s="246">
        <f t="shared" ref="X463" si="3680">I463*W463*$X$2/1000</f>
        <v>31.613912592000002</v>
      </c>
      <c r="Y463" s="218">
        <f t="shared" si="3630"/>
        <v>0.99199999999999999</v>
      </c>
      <c r="Z463" s="204">
        <f t="shared" si="3631"/>
        <v>31.613912592000002</v>
      </c>
      <c r="AA463" s="245"/>
      <c r="AB463" s="246">
        <f t="shared" si="3632"/>
        <v>0</v>
      </c>
      <c r="AC463" s="245">
        <v>0.99199999999999999</v>
      </c>
      <c r="AD463" s="204">
        <f t="shared" si="3633"/>
        <v>32.187771695999999</v>
      </c>
      <c r="AE463" s="245">
        <v>1.536</v>
      </c>
      <c r="AF463" s="353">
        <f t="shared" si="3634"/>
        <v>48.830397695999999</v>
      </c>
      <c r="AG463" s="218">
        <f t="shared" si="3635"/>
        <v>2.528</v>
      </c>
      <c r="AH463" s="145">
        <f t="shared" si="3636"/>
        <v>81.018169392000004</v>
      </c>
      <c r="AI463" s="145">
        <f t="shared" si="3637"/>
        <v>3.52</v>
      </c>
      <c r="AJ463" s="204">
        <f t="shared" si="3638"/>
        <v>112.63208198400001</v>
      </c>
      <c r="AK463" s="245">
        <v>0.25600000000000001</v>
      </c>
      <c r="AL463" s="204">
        <f t="shared" si="3639"/>
        <v>8.0044527359999993</v>
      </c>
      <c r="AM463" s="289"/>
      <c r="AN463" s="204">
        <f t="shared" si="3640"/>
        <v>0</v>
      </c>
      <c r="AO463" s="245">
        <v>0.76800000000000002</v>
      </c>
      <c r="AP463" s="246">
        <f t="shared" si="3641"/>
        <v>25.045562879999999</v>
      </c>
      <c r="AQ463" s="218">
        <f t="shared" si="3642"/>
        <v>1.024</v>
      </c>
      <c r="AR463" s="145">
        <f t="shared" si="3643"/>
        <v>33.050015615999996</v>
      </c>
      <c r="AS463" s="145">
        <v>0.38400000000000001</v>
      </c>
      <c r="AT463" s="204">
        <f t="shared" si="3644"/>
        <v>12.681546048</v>
      </c>
      <c r="AU463" s="245"/>
      <c r="AV463" s="204">
        <f t="shared" si="3645"/>
        <v>0</v>
      </c>
      <c r="AW463" s="245">
        <v>1.139</v>
      </c>
      <c r="AX463" s="246">
        <f t="shared" si="3646"/>
        <v>36.210912594</v>
      </c>
      <c r="AY463" s="218">
        <f t="shared" si="3647"/>
        <v>1.5230000000000001</v>
      </c>
      <c r="AZ463" s="145">
        <f t="shared" si="3648"/>
        <v>48.892458642000001</v>
      </c>
      <c r="BA463" s="145">
        <f t="shared" si="3649"/>
        <v>2.5470000000000002</v>
      </c>
      <c r="BB463" s="145">
        <f t="shared" si="3650"/>
        <v>81.942474258000004</v>
      </c>
    </row>
    <row r="464" spans="1:54">
      <c r="A464" s="612">
        <v>340</v>
      </c>
      <c r="B464" s="15"/>
      <c r="C464" s="22"/>
      <c r="D464" s="26"/>
      <c r="E464" s="71" t="s">
        <v>1939</v>
      </c>
      <c r="F464" s="663" t="s">
        <v>1943</v>
      </c>
      <c r="G464" s="72" t="s">
        <v>1172</v>
      </c>
      <c r="H464" s="326" t="s">
        <v>377</v>
      </c>
      <c r="I464" s="77">
        <v>21.75</v>
      </c>
      <c r="J464" s="120"/>
      <c r="K464" s="77">
        <v>21.75</v>
      </c>
      <c r="L464" s="186"/>
      <c r="M464" s="77">
        <v>21.75</v>
      </c>
      <c r="N464" s="186"/>
      <c r="O464" s="77">
        <v>21.75</v>
      </c>
      <c r="P464" s="120"/>
      <c r="Q464" s="145">
        <f t="shared" si="3559"/>
        <v>16.373000000000001</v>
      </c>
      <c r="R464" s="425">
        <f t="shared" si="3560"/>
        <v>462.3719193375</v>
      </c>
      <c r="S464" s="145">
        <v>2.0960000000000001</v>
      </c>
      <c r="T464" s="145">
        <f t="shared" si="3561"/>
        <v>56.788515720000007</v>
      </c>
      <c r="U464" s="145">
        <v>1.984</v>
      </c>
      <c r="V464" s="204">
        <f t="shared" si="3562"/>
        <v>54.98514144</v>
      </c>
      <c r="W464" s="245">
        <v>1.1519999999999999</v>
      </c>
      <c r="X464" s="246">
        <f t="shared" si="3563"/>
        <v>32.658742080000003</v>
      </c>
      <c r="Y464" s="218">
        <f t="shared" si="3564"/>
        <v>5.2320000000000002</v>
      </c>
      <c r="Z464" s="204">
        <f t="shared" si="3565"/>
        <v>144.43239924</v>
      </c>
      <c r="AA464" s="245">
        <v>2.1760000000000002</v>
      </c>
      <c r="AB464" s="246">
        <f t="shared" si="3566"/>
        <v>62.630088960000002</v>
      </c>
      <c r="AC464" s="245">
        <v>1.1519999999999999</v>
      </c>
      <c r="AD464" s="204">
        <f t="shared" si="3567"/>
        <v>33.251567039999998</v>
      </c>
      <c r="AE464" s="245">
        <v>1.696</v>
      </c>
      <c r="AF464" s="353">
        <f t="shared" si="3583"/>
        <v>47.962884240000001</v>
      </c>
      <c r="AG464" s="218">
        <f t="shared" si="3568"/>
        <v>5.024</v>
      </c>
      <c r="AH464" s="145">
        <f t="shared" si="3569"/>
        <v>143.84454023999999</v>
      </c>
      <c r="AI464" s="145">
        <f t="shared" si="3570"/>
        <v>10.256</v>
      </c>
      <c r="AJ464" s="204">
        <f t="shared" si="3571"/>
        <v>288.27693948000001</v>
      </c>
      <c r="AK464" s="245">
        <v>1.536</v>
      </c>
      <c r="AL464" s="204">
        <f t="shared" si="3572"/>
        <v>42.723152640000002</v>
      </c>
      <c r="AM464" s="289">
        <v>1.1519999999999999</v>
      </c>
      <c r="AN464" s="204">
        <f t="shared" si="3573"/>
        <v>33.143826239999996</v>
      </c>
      <c r="AO464" s="245">
        <v>1.536</v>
      </c>
      <c r="AP464" s="246">
        <f t="shared" si="3584"/>
        <v>44.559590399999998</v>
      </c>
      <c r="AQ464" s="218">
        <f t="shared" si="3574"/>
        <v>4.2240000000000002</v>
      </c>
      <c r="AR464" s="145">
        <f t="shared" si="3575"/>
        <v>120.42656928</v>
      </c>
      <c r="AS464" s="145">
        <v>0.08</v>
      </c>
      <c r="AT464" s="204">
        <f t="shared" si="3576"/>
        <v>2.3502353999999999</v>
      </c>
      <c r="AU464" s="245">
        <v>1.8129999999999999</v>
      </c>
      <c r="AV464" s="204">
        <f t="shared" si="3577"/>
        <v>51.318175177500002</v>
      </c>
      <c r="AW464" s="245"/>
      <c r="AX464" s="246">
        <f t="shared" si="3578"/>
        <v>0</v>
      </c>
      <c r="AY464" s="218">
        <f t="shared" si="3579"/>
        <v>1.893</v>
      </c>
      <c r="AZ464" s="145">
        <f t="shared" si="3580"/>
        <v>53.668410577500005</v>
      </c>
      <c r="BA464" s="145">
        <f t="shared" si="3581"/>
        <v>6.117</v>
      </c>
      <c r="BB464" s="145">
        <f t="shared" si="3582"/>
        <v>174.09497985749999</v>
      </c>
    </row>
    <row r="465" spans="1:54">
      <c r="A465" s="612">
        <v>341</v>
      </c>
      <c r="B465" s="15"/>
      <c r="C465" s="22"/>
      <c r="D465" s="26"/>
      <c r="E465" s="71" t="s">
        <v>211</v>
      </c>
      <c r="F465" s="72" t="s">
        <v>212</v>
      </c>
      <c r="G465" s="72" t="s">
        <v>1169</v>
      </c>
      <c r="H465" s="326" t="s">
        <v>377</v>
      </c>
      <c r="I465" s="77">
        <v>16.48</v>
      </c>
      <c r="J465" s="120"/>
      <c r="K465" s="77">
        <v>16.48</v>
      </c>
      <c r="L465" s="186"/>
      <c r="M465" s="77">
        <v>16.48</v>
      </c>
      <c r="N465" s="186"/>
      <c r="O465" s="77">
        <v>16.48</v>
      </c>
      <c r="P465" s="120"/>
      <c r="Q465" s="145">
        <f t="shared" si="3559"/>
        <v>1.496</v>
      </c>
      <c r="R465" s="425">
        <f t="shared" si="3560"/>
        <v>32.101851462400006</v>
      </c>
      <c r="S465" s="145"/>
      <c r="T465" s="145">
        <f t="shared" si="3561"/>
        <v>0</v>
      </c>
      <c r="U465" s="145"/>
      <c r="V465" s="204">
        <f t="shared" si="3562"/>
        <v>0</v>
      </c>
      <c r="W465" s="245">
        <v>0.86</v>
      </c>
      <c r="X465" s="246">
        <f t="shared" si="3563"/>
        <v>18.473252704000004</v>
      </c>
      <c r="Y465" s="218">
        <f t="shared" si="3564"/>
        <v>0.86</v>
      </c>
      <c r="Z465" s="204">
        <f t="shared" si="3565"/>
        <v>18.473252704000004</v>
      </c>
      <c r="AA465" s="245"/>
      <c r="AB465" s="246">
        <f t="shared" si="3566"/>
        <v>0</v>
      </c>
      <c r="AC465" s="245"/>
      <c r="AD465" s="204">
        <f t="shared" si="3567"/>
        <v>0</v>
      </c>
      <c r="AE465" s="245"/>
      <c r="AF465" s="353">
        <f t="shared" si="3583"/>
        <v>0</v>
      </c>
      <c r="AG465" s="218">
        <f t="shared" si="3568"/>
        <v>0</v>
      </c>
      <c r="AH465" s="145">
        <f t="shared" si="3569"/>
        <v>0</v>
      </c>
      <c r="AI465" s="145">
        <f t="shared" si="3570"/>
        <v>0.86</v>
      </c>
      <c r="AJ465" s="204">
        <f t="shared" si="3571"/>
        <v>18.473252704000004</v>
      </c>
      <c r="AK465" s="245"/>
      <c r="AL465" s="204">
        <f t="shared" si="3572"/>
        <v>0</v>
      </c>
      <c r="AM465" s="289"/>
      <c r="AN465" s="204">
        <f t="shared" si="3573"/>
        <v>0</v>
      </c>
      <c r="AO465" s="245"/>
      <c r="AP465" s="246">
        <f>M465*AO465*$AP$2/1000</f>
        <v>0</v>
      </c>
      <c r="AQ465" s="218">
        <f t="shared" si="3574"/>
        <v>0</v>
      </c>
      <c r="AR465" s="145">
        <f t="shared" si="3575"/>
        <v>0</v>
      </c>
      <c r="AS465" s="145"/>
      <c r="AT465" s="204">
        <f t="shared" si="3576"/>
        <v>0</v>
      </c>
      <c r="AU465" s="245"/>
      <c r="AV465" s="204">
        <f t="shared" si="3577"/>
        <v>0</v>
      </c>
      <c r="AW465" s="245">
        <v>0.63600000000000001</v>
      </c>
      <c r="AX465" s="246">
        <f t="shared" si="3578"/>
        <v>13.628598758399999</v>
      </c>
      <c r="AY465" s="218">
        <f t="shared" si="3579"/>
        <v>0.63600000000000001</v>
      </c>
      <c r="AZ465" s="145">
        <f t="shared" si="3580"/>
        <v>13.628598758399999</v>
      </c>
      <c r="BA465" s="145">
        <f t="shared" si="3581"/>
        <v>0.63600000000000001</v>
      </c>
      <c r="BB465" s="145">
        <f t="shared" si="3582"/>
        <v>13.628598758399999</v>
      </c>
    </row>
    <row r="466" spans="1:54">
      <c r="A466" s="612">
        <v>342</v>
      </c>
      <c r="B466" s="15"/>
      <c r="C466" s="22"/>
      <c r="D466" s="26"/>
      <c r="E466" s="23" t="s">
        <v>213</v>
      </c>
      <c r="F466" s="24" t="s">
        <v>214</v>
      </c>
      <c r="G466" s="24" t="s">
        <v>1169</v>
      </c>
      <c r="H466" s="309" t="s">
        <v>377</v>
      </c>
      <c r="I466" s="554">
        <v>21.47</v>
      </c>
      <c r="J466" s="115"/>
      <c r="K466" s="554">
        <v>21.47</v>
      </c>
      <c r="L466" s="183"/>
      <c r="M466" s="554">
        <v>21.47</v>
      </c>
      <c r="N466" s="183"/>
      <c r="O466" s="554">
        <v>21.47</v>
      </c>
      <c r="P466" s="115"/>
      <c r="Q466" s="110">
        <f t="shared" si="3559"/>
        <v>6.5060000000000002</v>
      </c>
      <c r="R466" s="417">
        <f t="shared" si="3560"/>
        <v>183.79842437699998</v>
      </c>
      <c r="S466" s="110"/>
      <c r="T466" s="110">
        <f t="shared" si="3561"/>
        <v>0</v>
      </c>
      <c r="U466" s="110"/>
      <c r="V466" s="197">
        <f t="shared" si="3562"/>
        <v>0</v>
      </c>
      <c r="W466" s="228"/>
      <c r="X466" s="229">
        <f t="shared" si="3563"/>
        <v>0</v>
      </c>
      <c r="Y466" s="212">
        <f t="shared" si="3564"/>
        <v>0</v>
      </c>
      <c r="Z466" s="197">
        <f t="shared" si="3565"/>
        <v>0</v>
      </c>
      <c r="AA466" s="228">
        <v>2.7789999999999999</v>
      </c>
      <c r="AB466" s="229">
        <f t="shared" si="3566"/>
        <v>78.956059831600001</v>
      </c>
      <c r="AC466" s="228"/>
      <c r="AD466" s="197">
        <f t="shared" si="3567"/>
        <v>0</v>
      </c>
      <c r="AE466" s="228">
        <v>0.32</v>
      </c>
      <c r="AF466" s="353">
        <f t="shared" si="3583"/>
        <v>8.9331001919999995</v>
      </c>
      <c r="AG466" s="212">
        <f t="shared" si="3568"/>
        <v>3.0989999999999998</v>
      </c>
      <c r="AH466" s="110">
        <f t="shared" si="3569"/>
        <v>87.889160023599999</v>
      </c>
      <c r="AI466" s="110">
        <f t="shared" si="3570"/>
        <v>3.0989999999999998</v>
      </c>
      <c r="AJ466" s="197">
        <f t="shared" si="3571"/>
        <v>87.889160023599999</v>
      </c>
      <c r="AK466" s="228">
        <v>0.48</v>
      </c>
      <c r="AL466" s="197">
        <f t="shared" si="3572"/>
        <v>13.179110447999998</v>
      </c>
      <c r="AM466" s="281">
        <v>1.746</v>
      </c>
      <c r="AN466" s="197">
        <f t="shared" si="3573"/>
        <v>49.586926069799993</v>
      </c>
      <c r="AO466" s="228"/>
      <c r="AP466" s="229">
        <f t="shared" si="3584"/>
        <v>0</v>
      </c>
      <c r="AQ466" s="212">
        <f t="shared" si="3574"/>
        <v>2.226</v>
      </c>
      <c r="AR466" s="110">
        <f t="shared" si="3575"/>
        <v>62.766036517799989</v>
      </c>
      <c r="AS466" s="110">
        <v>0.16</v>
      </c>
      <c r="AT466" s="350">
        <f t="shared" si="3576"/>
        <v>4.6399589919999995</v>
      </c>
      <c r="AU466" s="352"/>
      <c r="AV466" s="350">
        <f t="shared" si="3577"/>
        <v>0</v>
      </c>
      <c r="AW466" s="352">
        <v>1.0209999999999999</v>
      </c>
      <c r="AX466" s="353">
        <f t="shared" si="3578"/>
        <v>28.503268843599994</v>
      </c>
      <c r="AY466" s="351">
        <f t="shared" si="3579"/>
        <v>1.1809999999999998</v>
      </c>
      <c r="AZ466" s="110">
        <f t="shared" si="3580"/>
        <v>33.143227835599994</v>
      </c>
      <c r="BA466" s="110">
        <f t="shared" si="3581"/>
        <v>3.407</v>
      </c>
      <c r="BB466" s="110">
        <f t="shared" si="3582"/>
        <v>95.909264353399976</v>
      </c>
    </row>
    <row r="467" spans="1:54">
      <c r="A467" s="612">
        <v>343</v>
      </c>
      <c r="B467" s="15"/>
      <c r="C467" s="22"/>
      <c r="D467" s="28"/>
      <c r="E467" s="59" t="s">
        <v>215</v>
      </c>
      <c r="F467" s="41" t="s">
        <v>216</v>
      </c>
      <c r="G467" s="41" t="s">
        <v>1169</v>
      </c>
      <c r="H467" s="317" t="s">
        <v>377</v>
      </c>
      <c r="I467" s="66">
        <v>18.36</v>
      </c>
      <c r="J467" s="121"/>
      <c r="K467" s="66">
        <v>18.36</v>
      </c>
      <c r="L467" s="187"/>
      <c r="M467" s="66">
        <v>18.36</v>
      </c>
      <c r="N467" s="187"/>
      <c r="O467" s="66">
        <v>18.36</v>
      </c>
      <c r="P467" s="121"/>
      <c r="Q467" s="108">
        <f t="shared" si="3559"/>
        <v>2.992</v>
      </c>
      <c r="R467" s="418">
        <f t="shared" si="3560"/>
        <v>70.06933019520001</v>
      </c>
      <c r="S467" s="108">
        <v>0.99199999999999999</v>
      </c>
      <c r="T467" s="108">
        <f t="shared" si="3561"/>
        <v>22.687901452800002</v>
      </c>
      <c r="U467" s="108">
        <v>0.89600000000000002</v>
      </c>
      <c r="V467" s="201">
        <f t="shared" si="3562"/>
        <v>20.961632563200002</v>
      </c>
      <c r="W467" s="236">
        <v>1.1040000000000001</v>
      </c>
      <c r="X467" s="237">
        <f t="shared" si="3563"/>
        <v>26.419796179200002</v>
      </c>
      <c r="Y467" s="214">
        <f t="shared" si="3564"/>
        <v>2.992</v>
      </c>
      <c r="Z467" s="201">
        <f t="shared" si="3565"/>
        <v>70.06933019520001</v>
      </c>
      <c r="AA467" s="236"/>
      <c r="AB467" s="237">
        <f t="shared" si="3566"/>
        <v>0</v>
      </c>
      <c r="AC467" s="236"/>
      <c r="AD467" s="201">
        <f t="shared" si="3567"/>
        <v>0</v>
      </c>
      <c r="AE467" s="236"/>
      <c r="AF467" s="246">
        <f t="shared" si="3583"/>
        <v>0</v>
      </c>
      <c r="AG467" s="214">
        <f t="shared" si="3568"/>
        <v>0</v>
      </c>
      <c r="AH467" s="108">
        <f t="shared" si="3569"/>
        <v>0</v>
      </c>
      <c r="AI467" s="108">
        <f t="shared" si="3570"/>
        <v>2.992</v>
      </c>
      <c r="AJ467" s="201">
        <f t="shared" si="3571"/>
        <v>70.06933019520001</v>
      </c>
      <c r="AK467" s="236"/>
      <c r="AL467" s="201">
        <f t="shared" si="3572"/>
        <v>0</v>
      </c>
      <c r="AM467" s="285"/>
      <c r="AN467" s="201">
        <f t="shared" si="3573"/>
        <v>0</v>
      </c>
      <c r="AO467" s="236"/>
      <c r="AP467" s="237">
        <f>M467*AO467*$AP$2/1000</f>
        <v>0</v>
      </c>
      <c r="AQ467" s="214">
        <f t="shared" si="3574"/>
        <v>0</v>
      </c>
      <c r="AR467" s="108">
        <f t="shared" si="3575"/>
        <v>0</v>
      </c>
      <c r="AS467" s="108"/>
      <c r="AT467" s="201">
        <f t="shared" si="3576"/>
        <v>0</v>
      </c>
      <c r="AU467" s="236"/>
      <c r="AV467" s="201">
        <f t="shared" si="3577"/>
        <v>0</v>
      </c>
      <c r="AW467" s="236"/>
      <c r="AX467" s="237">
        <f t="shared" si="3578"/>
        <v>0</v>
      </c>
      <c r="AY467" s="214">
        <f t="shared" si="3579"/>
        <v>0</v>
      </c>
      <c r="AZ467" s="108">
        <f t="shared" si="3580"/>
        <v>0</v>
      </c>
      <c r="BA467" s="108">
        <f t="shared" si="3581"/>
        <v>0</v>
      </c>
      <c r="BB467" s="108">
        <f t="shared" si="3582"/>
        <v>0</v>
      </c>
    </row>
    <row r="468" spans="1:54">
      <c r="A468" s="612">
        <v>344</v>
      </c>
      <c r="B468" s="17"/>
      <c r="C468" s="44" t="s">
        <v>138</v>
      </c>
      <c r="D468" s="45"/>
      <c r="E468" s="45"/>
      <c r="F468" s="45"/>
      <c r="G468" s="45"/>
      <c r="H468" s="313"/>
      <c r="I468" s="34"/>
      <c r="J468" s="113"/>
      <c r="K468" s="34"/>
      <c r="L468" s="181"/>
      <c r="M468" s="34"/>
      <c r="N468" s="181"/>
      <c r="O468" s="159"/>
      <c r="P468" s="113"/>
      <c r="Q468" s="139">
        <f t="shared" ref="Q468:BB468" si="3681">SUM(Q449:Q467)</f>
        <v>299.94699999999995</v>
      </c>
      <c r="R468" s="139">
        <f t="shared" si="3681"/>
        <v>3505.9756805854008</v>
      </c>
      <c r="S468" s="139">
        <f t="shared" si="3681"/>
        <v>28.776</v>
      </c>
      <c r="T468" s="139">
        <f t="shared" si="3681"/>
        <v>301.27839788160003</v>
      </c>
      <c r="U468" s="139">
        <f t="shared" si="3681"/>
        <v>36.020000000000003</v>
      </c>
      <c r="V468" s="139">
        <f t="shared" si="3681"/>
        <v>367.98678486720002</v>
      </c>
      <c r="W468" s="139">
        <f>SUM(W449:W467)</f>
        <v>55.75</v>
      </c>
      <c r="X468" s="139">
        <f t="shared" si="3681"/>
        <v>591.38681126260019</v>
      </c>
      <c r="Y468" s="139">
        <f t="shared" si="3681"/>
        <v>120.54600000000001</v>
      </c>
      <c r="Z468" s="139">
        <f t="shared" si="3681"/>
        <v>1260.6519940114003</v>
      </c>
      <c r="AA468" s="139">
        <f>SUM(AA449:AA467)</f>
        <v>27.350999999999996</v>
      </c>
      <c r="AB468" s="139">
        <f t="shared" si="3681"/>
        <v>356.58639912039996</v>
      </c>
      <c r="AC468" s="139">
        <f t="shared" si="3681"/>
        <v>28.464000000000002</v>
      </c>
      <c r="AD468" s="139">
        <f t="shared" si="3681"/>
        <v>352.16536119400001</v>
      </c>
      <c r="AE468" s="139">
        <f>SUM(AE449:AE467)</f>
        <v>35.988</v>
      </c>
      <c r="AF468" s="147">
        <f>SUM(AF449:AF467)</f>
        <v>429.89197635719995</v>
      </c>
      <c r="AG468" s="139">
        <f t="shared" si="3681"/>
        <v>91.802999999999997</v>
      </c>
      <c r="AH468" s="139">
        <f t="shared" si="3681"/>
        <v>1138.6437366716</v>
      </c>
      <c r="AI468" s="139">
        <f t="shared" si="3681"/>
        <v>212.34900000000002</v>
      </c>
      <c r="AJ468" s="139">
        <f t="shared" si="3681"/>
        <v>2399.2957306830003</v>
      </c>
      <c r="AK468" s="139">
        <f t="shared" si="3681"/>
        <v>19.492000000000001</v>
      </c>
      <c r="AL468" s="139">
        <f t="shared" si="3681"/>
        <v>207.13721041999997</v>
      </c>
      <c r="AM468" s="139">
        <f t="shared" si="3681"/>
        <v>15.03</v>
      </c>
      <c r="AN468" s="139">
        <f t="shared" si="3681"/>
        <v>211.39784775899997</v>
      </c>
      <c r="AO468" s="139">
        <f t="shared" si="3681"/>
        <v>15.843999999999999</v>
      </c>
      <c r="AP468" s="139">
        <f t="shared" si="3681"/>
        <v>193.13170578</v>
      </c>
      <c r="AQ468" s="139">
        <f t="shared" si="3681"/>
        <v>50.366</v>
      </c>
      <c r="AR468" s="139">
        <f t="shared" si="3681"/>
        <v>611.66676395900004</v>
      </c>
      <c r="AS468" s="139">
        <f t="shared" si="3681"/>
        <v>11.489000000000001</v>
      </c>
      <c r="AT468" s="139">
        <f t="shared" si="3681"/>
        <v>147.34734655509999</v>
      </c>
      <c r="AU468" s="139">
        <f t="shared" si="3681"/>
        <v>9.0129999999999999</v>
      </c>
      <c r="AV468" s="139">
        <f t="shared" si="3681"/>
        <v>108.28869933750002</v>
      </c>
      <c r="AW468" s="139">
        <f t="shared" si="3681"/>
        <v>16.729999999999997</v>
      </c>
      <c r="AX468" s="139">
        <f t="shared" si="3681"/>
        <v>239.37714005079997</v>
      </c>
      <c r="AY468" s="139">
        <f t="shared" si="3681"/>
        <v>37.231999999999999</v>
      </c>
      <c r="AZ468" s="139">
        <f t="shared" si="3681"/>
        <v>495.01318594340006</v>
      </c>
      <c r="BA468" s="139">
        <f t="shared" si="3681"/>
        <v>87.597999999999999</v>
      </c>
      <c r="BB468" s="139">
        <f t="shared" si="3681"/>
        <v>1106.6799499024</v>
      </c>
    </row>
    <row r="469" spans="1:54" s="344" customFormat="1">
      <c r="A469" s="612">
        <v>345</v>
      </c>
      <c r="B469" s="16"/>
      <c r="C469" s="527" t="s">
        <v>969</v>
      </c>
      <c r="D469" s="61" t="s">
        <v>631</v>
      </c>
      <c r="E469" s="444" t="s">
        <v>970</v>
      </c>
      <c r="F469" s="571" t="s">
        <v>972</v>
      </c>
      <c r="G469" s="384" t="s">
        <v>1169</v>
      </c>
      <c r="H469" s="316" t="s">
        <v>377</v>
      </c>
      <c r="I469" s="554">
        <v>9.06</v>
      </c>
      <c r="J469" s="115"/>
      <c r="K469" s="554">
        <v>9.06</v>
      </c>
      <c r="L469" s="183"/>
      <c r="M469" s="554">
        <v>9.06</v>
      </c>
      <c r="N469" s="183"/>
      <c r="O469" s="554">
        <v>9.06</v>
      </c>
      <c r="P469" s="115"/>
      <c r="Q469" s="136">
        <f>SUM(AI469+BA469)</f>
        <v>2.1440000000000001</v>
      </c>
      <c r="R469" s="421">
        <f>SUM(AJ469+BB469)</f>
        <v>25.616912265600003</v>
      </c>
      <c r="S469" s="349"/>
      <c r="T469" s="136">
        <f>I469*S469*$T$2/1000</f>
        <v>0</v>
      </c>
      <c r="U469" s="349"/>
      <c r="V469" s="235">
        <f t="shared" ref="V469:V470" si="3682">I469*U469*$V$2/1000</f>
        <v>0</v>
      </c>
      <c r="W469" s="352"/>
      <c r="X469" s="227">
        <f>I469*W469*$X$2/1000</f>
        <v>0</v>
      </c>
      <c r="Y469" s="234">
        <f>SUM(S469+U469+W469)</f>
        <v>0</v>
      </c>
      <c r="Z469" s="235">
        <f>SUM(T469+V469+X469)</f>
        <v>0</v>
      </c>
      <c r="AA469" s="352">
        <v>1.8560000000000001</v>
      </c>
      <c r="AB469" s="235">
        <f>K469*AA469*$AB$2/1000</f>
        <v>22.252102195200003</v>
      </c>
      <c r="AC469" s="352"/>
      <c r="AD469" s="235">
        <f>K469*AC469*$AD$2/1000</f>
        <v>0</v>
      </c>
      <c r="AE469" s="352"/>
      <c r="AF469" s="235">
        <f>K469*AE469*$AF$2/1000</f>
        <v>0</v>
      </c>
      <c r="AG469" s="209">
        <f>SUM(AA469+AC469+AE469)</f>
        <v>1.8560000000000001</v>
      </c>
      <c r="AH469" s="109">
        <f>SUM(AB469+AD469+AF469)</f>
        <v>22.252102195200003</v>
      </c>
      <c r="AI469" s="521">
        <f>SUM(Y469+AG469)</f>
        <v>1.8560000000000001</v>
      </c>
      <c r="AJ469" s="522">
        <f>SUM(Z469,AH469)</f>
        <v>22.252102195200003</v>
      </c>
      <c r="AK469" s="352">
        <v>0.14399999999999999</v>
      </c>
      <c r="AL469" s="526">
        <f>M469*AK469*$AL$2/1000</f>
        <v>1.6684127711999999</v>
      </c>
      <c r="AM469" s="354"/>
      <c r="AN469" s="201">
        <f>M469*AM469*$AN$2/1000</f>
        <v>0</v>
      </c>
      <c r="AO469" s="352"/>
      <c r="AP469" s="237">
        <f>M469*AO469*$AP$2/1000</f>
        <v>0</v>
      </c>
      <c r="AQ469" s="214">
        <f>SUM(AK469+AM469+AO469)</f>
        <v>0.14399999999999999</v>
      </c>
      <c r="AR469" s="108">
        <f>SUM(AL469+AN469+AP469)</f>
        <v>1.6684127711999999</v>
      </c>
      <c r="AS469" s="349"/>
      <c r="AT469" s="201">
        <f>O469*AS469*$AT$2/1000</f>
        <v>0</v>
      </c>
      <c r="AU469" s="352"/>
      <c r="AV469" s="201">
        <f>O469*AU469*$AV$2/1000</f>
        <v>0</v>
      </c>
      <c r="AW469" s="352">
        <v>0.14399999999999999</v>
      </c>
      <c r="AX469" s="237">
        <f>O469*AW469*$AX$2/1000</f>
        <v>1.6963972991999998</v>
      </c>
      <c r="AY469" s="214">
        <f t="shared" ref="AY469:AY470" si="3683">SUM(AS469+AU469+AW469)</f>
        <v>0.14399999999999999</v>
      </c>
      <c r="AZ469" s="111">
        <f t="shared" ref="AZ469:AZ470" si="3684">SUM(AT469+AV469+AX469)</f>
        <v>1.6963972991999998</v>
      </c>
      <c r="BA469" s="111">
        <f>SUM(AQ469+AY469)</f>
        <v>0.28799999999999998</v>
      </c>
      <c r="BB469" s="111">
        <f>SUM(AR469,AZ469)</f>
        <v>3.3648100703999999</v>
      </c>
    </row>
    <row r="470" spans="1:54" s="344" customFormat="1">
      <c r="A470" s="612">
        <v>346</v>
      </c>
      <c r="B470" s="16"/>
      <c r="C470" s="16"/>
      <c r="D470" s="15"/>
      <c r="E470" s="528" t="s">
        <v>971</v>
      </c>
      <c r="F470" s="570" t="s">
        <v>973</v>
      </c>
      <c r="G470" s="74" t="s">
        <v>1169</v>
      </c>
      <c r="H470" s="355" t="s">
        <v>377</v>
      </c>
      <c r="I470" s="554">
        <v>8.7799999999999994</v>
      </c>
      <c r="J470" s="115"/>
      <c r="K470" s="554">
        <v>8.7799999999999994</v>
      </c>
      <c r="L470" s="183"/>
      <c r="M470" s="554">
        <v>8.7799999999999994</v>
      </c>
      <c r="N470" s="183"/>
      <c r="O470" s="554">
        <v>8.7799999999999994</v>
      </c>
      <c r="P470" s="115"/>
      <c r="Q470" s="349">
        <f>SUM(AI470+BA470)</f>
        <v>2.202</v>
      </c>
      <c r="R470" s="417">
        <f t="shared" ref="R470" si="3685">SUM(AJ470+BB470)</f>
        <v>24.529668657600002</v>
      </c>
      <c r="S470" s="349">
        <v>1.2</v>
      </c>
      <c r="T470" s="349">
        <f t="shared" ref="T470" si="3686">I470*S470*$T$2/1000</f>
        <v>13.124589840000001</v>
      </c>
      <c r="U470" s="349">
        <v>0.52200000000000002</v>
      </c>
      <c r="V470" s="353">
        <f t="shared" si="3682"/>
        <v>5.8399541351999993</v>
      </c>
      <c r="W470" s="352">
        <v>6.8000000000000005E-2</v>
      </c>
      <c r="X470" s="227">
        <f t="shared" ref="X470" si="3687">I470*W470*$X$2/1000</f>
        <v>0.77819984720000002</v>
      </c>
      <c r="Y470" s="351">
        <f>SUM(S470+U470+W470)</f>
        <v>1.79</v>
      </c>
      <c r="Z470" s="353">
        <f t="shared" ref="Z470" si="3688">SUM(T470+V470+X470)</f>
        <v>19.742743822400001</v>
      </c>
      <c r="AA470" s="352">
        <v>0.41199999999999998</v>
      </c>
      <c r="AB470" s="353">
        <f>K470*AA470*$AB$2/1000</f>
        <v>4.7869248351999998</v>
      </c>
      <c r="AC470" s="352"/>
      <c r="AD470" s="353">
        <f>K470*AC470*$AD$2/1000</f>
        <v>0</v>
      </c>
      <c r="AE470" s="352"/>
      <c r="AF470" s="353">
        <f>K470*AE470*$AF$2/1000</f>
        <v>0</v>
      </c>
      <c r="AG470" s="209">
        <f>SUM(AA470+AC470+AE470)</f>
        <v>0.41199999999999998</v>
      </c>
      <c r="AH470" s="109">
        <f t="shared" ref="AH470" si="3689">SUM(AB470+AD470+AF470)</f>
        <v>4.7869248351999998</v>
      </c>
      <c r="AI470" s="523">
        <f t="shared" ref="AI470" si="3690">SUM(Y470+AG470)</f>
        <v>2.202</v>
      </c>
      <c r="AJ470" s="524">
        <f t="shared" ref="AJ470" si="3691">SUM(Z470,AH470)</f>
        <v>24.529668657600002</v>
      </c>
      <c r="AK470" s="352"/>
      <c r="AL470" s="525">
        <f t="shared" ref="AL470" si="3692">M470*AK470*$AL$2/1000</f>
        <v>0</v>
      </c>
      <c r="AM470" s="354"/>
      <c r="AN470" s="201">
        <f t="shared" ref="AN470" si="3693">M470*AM470*$AN$2/1000</f>
        <v>0</v>
      </c>
      <c r="AO470" s="352"/>
      <c r="AP470" s="237">
        <f t="shared" ref="AP470" si="3694">M470*AO470*$AP$2/1000</f>
        <v>0</v>
      </c>
      <c r="AQ470" s="214">
        <f>SUM(AK470+AM470+AO470)</f>
        <v>0</v>
      </c>
      <c r="AR470" s="108">
        <f>SUM(AL470+AN470+AP470)</f>
        <v>0</v>
      </c>
      <c r="AS470" s="349"/>
      <c r="AT470" s="201">
        <f t="shared" ref="AT470" si="3695">O470*AS470*$AT$2/1000</f>
        <v>0</v>
      </c>
      <c r="AU470" s="352"/>
      <c r="AV470" s="201">
        <f>O470*AU470*$AV$2/1000</f>
        <v>0</v>
      </c>
      <c r="AW470" s="352"/>
      <c r="AX470" s="237">
        <f>O470*AW470*$AX$2/1000</f>
        <v>0</v>
      </c>
      <c r="AY470" s="214">
        <f t="shared" si="3683"/>
        <v>0</v>
      </c>
      <c r="AZ470" s="111">
        <f t="shared" si="3684"/>
        <v>0</v>
      </c>
      <c r="BA470" s="111">
        <f>SUM(AQ470+AY470)</f>
        <v>0</v>
      </c>
      <c r="BB470" s="111">
        <f t="shared" ref="BB470" si="3696">SUM(AR470,AZ470)</f>
        <v>0</v>
      </c>
    </row>
    <row r="471" spans="1:54" s="344" customFormat="1">
      <c r="A471" s="612">
        <v>347</v>
      </c>
      <c r="B471" s="30"/>
      <c r="C471" s="31" t="s">
        <v>138</v>
      </c>
      <c r="D471" s="32"/>
      <c r="E471" s="32"/>
      <c r="F471" s="32"/>
      <c r="G471" s="32"/>
      <c r="H471" s="315"/>
      <c r="I471" s="33"/>
      <c r="J471" s="116"/>
      <c r="K471" s="33"/>
      <c r="L471" s="33"/>
      <c r="M471" s="33"/>
      <c r="N471" s="33"/>
      <c r="O471" s="158"/>
      <c r="P471" s="116"/>
      <c r="Q471" s="135">
        <f t="shared" ref="Q471:BB471" si="3697">SUM(Q469:Q470)</f>
        <v>4.3460000000000001</v>
      </c>
      <c r="R471" s="135">
        <f t="shared" si="3697"/>
        <v>50.146580923200005</v>
      </c>
      <c r="S471" s="135">
        <f t="shared" si="3697"/>
        <v>1.2</v>
      </c>
      <c r="T471" s="135">
        <f t="shared" si="3697"/>
        <v>13.124589840000001</v>
      </c>
      <c r="U471" s="135">
        <f t="shared" si="3697"/>
        <v>0.52200000000000002</v>
      </c>
      <c r="V471" s="135">
        <f t="shared" si="3697"/>
        <v>5.8399541351999993</v>
      </c>
      <c r="W471" s="135">
        <f t="shared" si="3697"/>
        <v>6.8000000000000005E-2</v>
      </c>
      <c r="X471" s="135">
        <f t="shared" si="3697"/>
        <v>0.77819984720000002</v>
      </c>
      <c r="Y471" s="135">
        <f t="shared" si="3697"/>
        <v>1.79</v>
      </c>
      <c r="Z471" s="135">
        <f t="shared" si="3697"/>
        <v>19.742743822400001</v>
      </c>
      <c r="AA471" s="135">
        <f t="shared" si="3697"/>
        <v>2.2680000000000002</v>
      </c>
      <c r="AB471" s="135">
        <f t="shared" si="3697"/>
        <v>27.039027030400003</v>
      </c>
      <c r="AC471" s="135">
        <f t="shared" si="3697"/>
        <v>0</v>
      </c>
      <c r="AD471" s="135">
        <f t="shared" si="3697"/>
        <v>0</v>
      </c>
      <c r="AE471" s="135">
        <f>SUM(AE469:AE470)</f>
        <v>0</v>
      </c>
      <c r="AF471" s="135">
        <f>SUM(AF469:AF470)</f>
        <v>0</v>
      </c>
      <c r="AG471" s="135">
        <f t="shared" si="3697"/>
        <v>2.2680000000000002</v>
      </c>
      <c r="AH471" s="135">
        <f t="shared" si="3697"/>
        <v>27.039027030400003</v>
      </c>
      <c r="AI471" s="135">
        <f t="shared" si="3697"/>
        <v>4.0579999999999998</v>
      </c>
      <c r="AJ471" s="135">
        <f t="shared" si="3697"/>
        <v>46.781770852800008</v>
      </c>
      <c r="AK471" s="135">
        <f t="shared" si="3697"/>
        <v>0.14399999999999999</v>
      </c>
      <c r="AL471" s="135">
        <f t="shared" si="3697"/>
        <v>1.6684127711999999</v>
      </c>
      <c r="AM471" s="135">
        <f t="shared" si="3697"/>
        <v>0</v>
      </c>
      <c r="AN471" s="135">
        <f t="shared" si="3697"/>
        <v>0</v>
      </c>
      <c r="AO471" s="135">
        <f t="shared" si="3697"/>
        <v>0</v>
      </c>
      <c r="AP471" s="135">
        <f t="shared" si="3697"/>
        <v>0</v>
      </c>
      <c r="AQ471" s="135">
        <f t="shared" si="3697"/>
        <v>0.14399999999999999</v>
      </c>
      <c r="AR471" s="135">
        <f t="shared" si="3697"/>
        <v>1.6684127711999999</v>
      </c>
      <c r="AS471" s="135">
        <f t="shared" si="3697"/>
        <v>0</v>
      </c>
      <c r="AT471" s="135">
        <f t="shared" si="3697"/>
        <v>0</v>
      </c>
      <c r="AU471" s="135">
        <f t="shared" si="3697"/>
        <v>0</v>
      </c>
      <c r="AV471" s="135">
        <f t="shared" si="3697"/>
        <v>0</v>
      </c>
      <c r="AW471" s="135">
        <f t="shared" si="3697"/>
        <v>0.14399999999999999</v>
      </c>
      <c r="AX471" s="135">
        <f t="shared" si="3697"/>
        <v>1.6963972991999998</v>
      </c>
      <c r="AY471" s="135">
        <f t="shared" si="3697"/>
        <v>0.14399999999999999</v>
      </c>
      <c r="AZ471" s="135">
        <f t="shared" si="3697"/>
        <v>1.6963972991999998</v>
      </c>
      <c r="BA471" s="135">
        <f t="shared" si="3697"/>
        <v>0.28799999999999998</v>
      </c>
      <c r="BB471" s="135">
        <f t="shared" si="3697"/>
        <v>3.3648100703999999</v>
      </c>
    </row>
    <row r="472" spans="1:54" s="344" customFormat="1">
      <c r="A472" s="612">
        <v>349</v>
      </c>
      <c r="B472" s="16"/>
      <c r="C472" s="443" t="s">
        <v>630</v>
      </c>
      <c r="D472" s="558" t="s">
        <v>538</v>
      </c>
      <c r="E472" s="444" t="s">
        <v>632</v>
      </c>
      <c r="F472" s="24" t="s">
        <v>1112</v>
      </c>
      <c r="G472" s="24" t="s">
        <v>1169</v>
      </c>
      <c r="H472" s="355" t="s">
        <v>377</v>
      </c>
      <c r="I472" s="554">
        <v>9.75</v>
      </c>
      <c r="J472" s="115"/>
      <c r="K472" s="554">
        <v>9.75</v>
      </c>
      <c r="L472" s="183"/>
      <c r="M472" s="554">
        <v>9.75</v>
      </c>
      <c r="N472" s="183"/>
      <c r="O472" s="554">
        <v>9.75</v>
      </c>
      <c r="P472" s="115"/>
      <c r="Q472" s="349">
        <f>SUM(AI472+BA472)</f>
        <v>0</v>
      </c>
      <c r="R472" s="417">
        <f t="shared" ref="R472" si="3698">SUM(AJ472+BB472)</f>
        <v>0</v>
      </c>
      <c r="S472" s="349"/>
      <c r="T472" s="349">
        <f t="shared" ref="T472:T474" si="3699">I472*S472*$T$2/1000</f>
        <v>0</v>
      </c>
      <c r="U472" s="349"/>
      <c r="V472" s="353">
        <f t="shared" ref="V472:V474" si="3700">I472*U472*$V$2/1000</f>
        <v>0</v>
      </c>
      <c r="W472" s="352"/>
      <c r="X472" s="227">
        <f t="shared" ref="X472" si="3701">I472*W472*$X$2/1000</f>
        <v>0</v>
      </c>
      <c r="Y472" s="451">
        <f>SUM(S472+U472+W472)</f>
        <v>0</v>
      </c>
      <c r="Z472" s="353">
        <f t="shared" ref="Z472" si="3702">SUM(T472+V472+X472)</f>
        <v>0</v>
      </c>
      <c r="AA472" s="352"/>
      <c r="AB472" s="353">
        <f t="shared" ref="AB472:AB474" si="3703">K472*AA472*$AB$2/1000</f>
        <v>0</v>
      </c>
      <c r="AC472" s="352"/>
      <c r="AD472" s="353">
        <f t="shared" ref="AD472:AD474" si="3704">K472*AC472*$AD$2/1000</f>
        <v>0</v>
      </c>
      <c r="AE472" s="352"/>
      <c r="AF472" s="353">
        <f>K472*AE472*$AF$2/1000</f>
        <v>0</v>
      </c>
      <c r="AG472" s="209">
        <f>SUM(AA472+AC472+AE472)</f>
        <v>0</v>
      </c>
      <c r="AH472" s="109">
        <f t="shared" ref="AH472:AH474" si="3705">SUM(AB472+AD472+AF472)</f>
        <v>0</v>
      </c>
      <c r="AI472" s="523">
        <f t="shared" ref="AI472:AI474" si="3706">SUM(Y472+AG472)</f>
        <v>0</v>
      </c>
      <c r="AJ472" s="524">
        <f t="shared" ref="AJ472:AJ474" si="3707">SUM(Z472,AH472)</f>
        <v>0</v>
      </c>
      <c r="AK472" s="352"/>
      <c r="AL472" s="525">
        <f t="shared" ref="AL472" si="3708">M472*AK472*$AL$2/1000</f>
        <v>0</v>
      </c>
      <c r="AM472" s="354"/>
      <c r="AN472" s="201">
        <f t="shared" ref="AN472:AN474" si="3709">M472*AM472*$AN$2/1000</f>
        <v>0</v>
      </c>
      <c r="AO472" s="352"/>
      <c r="AP472" s="237">
        <f t="shared" ref="AP472" si="3710">M472*AO472*$AP$2/1000</f>
        <v>0</v>
      </c>
      <c r="AQ472" s="214">
        <f>SUM(AK472+AM472+AO472)</f>
        <v>0</v>
      </c>
      <c r="AR472" s="108">
        <f>SUM(AL472+AN472+AP472)</f>
        <v>0</v>
      </c>
      <c r="AS472" s="349"/>
      <c r="AT472" s="201">
        <f t="shared" ref="AT472:AT474" si="3711">O472*AS472*$AT$2/1000</f>
        <v>0</v>
      </c>
      <c r="AU472" s="352"/>
      <c r="AV472" s="201">
        <f>O472*AU472*$AV$2/1000</f>
        <v>0</v>
      </c>
      <c r="AW472" s="352"/>
      <c r="AX472" s="237">
        <f>O472*AW472*$AX$2/1000</f>
        <v>0</v>
      </c>
      <c r="AY472" s="214">
        <f t="shared" ref="AY472:AY474" si="3712">SUM(AS472+AU472+AW472)</f>
        <v>0</v>
      </c>
      <c r="AZ472" s="111">
        <f t="shared" ref="AZ472:AZ474" si="3713">SUM(AT472+AV472+AX472)</f>
        <v>0</v>
      </c>
      <c r="BA472" s="111">
        <f>SUM(AQ472+AY472)</f>
        <v>0</v>
      </c>
      <c r="BB472" s="111">
        <f t="shared" ref="BB472:BB474" si="3714">SUM(AR472,AZ472)</f>
        <v>0</v>
      </c>
    </row>
    <row r="473" spans="1:54" s="344" customFormat="1">
      <c r="A473" s="612">
        <v>351</v>
      </c>
      <c r="B473" s="559"/>
      <c r="C473" s="559"/>
      <c r="D473" s="15"/>
      <c r="E473" s="444" t="s">
        <v>1114</v>
      </c>
      <c r="F473" s="24" t="s">
        <v>1115</v>
      </c>
      <c r="G473" s="24" t="s">
        <v>1169</v>
      </c>
      <c r="H473" s="355" t="s">
        <v>377</v>
      </c>
      <c r="I473" s="554">
        <v>9.65</v>
      </c>
      <c r="J473" s="115"/>
      <c r="K473" s="554">
        <v>9.65</v>
      </c>
      <c r="L473" s="183"/>
      <c r="M473" s="554">
        <v>9.65</v>
      </c>
      <c r="N473" s="183"/>
      <c r="O473" s="554">
        <v>9.65</v>
      </c>
      <c r="P473" s="115"/>
      <c r="Q473" s="349">
        <f>SUM(AI473+BA473)</f>
        <v>0</v>
      </c>
      <c r="R473" s="417">
        <f t="shared" ref="R473" si="3715">SUM(AJ473+BB473)</f>
        <v>0</v>
      </c>
      <c r="S473" s="349"/>
      <c r="T473" s="349">
        <f t="shared" ref="T473" si="3716">I473*S473*$T$2/1000</f>
        <v>0</v>
      </c>
      <c r="U473" s="349"/>
      <c r="V473" s="353">
        <f t="shared" ref="V473" si="3717">I473*U473*$V$2/1000</f>
        <v>0</v>
      </c>
      <c r="W473" s="352"/>
      <c r="X473" s="227">
        <f t="shared" ref="X473" si="3718">I473*W473*$X$2/1000</f>
        <v>0</v>
      </c>
      <c r="Y473" s="451">
        <f>SUM(S473+U473+W473)</f>
        <v>0</v>
      </c>
      <c r="Z473" s="353">
        <f t="shared" ref="Z473" si="3719">SUM(T473+V473+X473)</f>
        <v>0</v>
      </c>
      <c r="AA473" s="352"/>
      <c r="AB473" s="353">
        <f t="shared" si="3703"/>
        <v>0</v>
      </c>
      <c r="AC473" s="352"/>
      <c r="AD473" s="353">
        <f t="shared" si="3704"/>
        <v>0</v>
      </c>
      <c r="AE473" s="352"/>
      <c r="AF473" s="353">
        <f>K473*AE473*$AF$2/1000</f>
        <v>0</v>
      </c>
      <c r="AG473" s="209">
        <f>SUM(AA473+AC473+AE473)</f>
        <v>0</v>
      </c>
      <c r="AH473" s="109">
        <f t="shared" ref="AH473" si="3720">SUM(AB473+AD473+AF473)</f>
        <v>0</v>
      </c>
      <c r="AI473" s="523">
        <f t="shared" ref="AI473" si="3721">SUM(Y473+AG473)</f>
        <v>0</v>
      </c>
      <c r="AJ473" s="524">
        <f t="shared" ref="AJ473" si="3722">SUM(Z473,AH473)</f>
        <v>0</v>
      </c>
      <c r="AK473" s="352"/>
      <c r="AL473" s="525">
        <f t="shared" ref="AL473" si="3723">M473*AK473*$AL$2/1000</f>
        <v>0</v>
      </c>
      <c r="AM473" s="354"/>
      <c r="AN473" s="201">
        <f t="shared" ref="AN473" si="3724">M473*AM473*$AN$2/1000</f>
        <v>0</v>
      </c>
      <c r="AO473" s="352"/>
      <c r="AP473" s="237">
        <f t="shared" ref="AP473" si="3725">M473*AO473*$AP$2/1000</f>
        <v>0</v>
      </c>
      <c r="AQ473" s="214">
        <f>SUM(AK473+AM473+AO473)</f>
        <v>0</v>
      </c>
      <c r="AR473" s="108">
        <f>SUM(AL473+AN473+AP473)</f>
        <v>0</v>
      </c>
      <c r="AS473" s="349"/>
      <c r="AT473" s="201">
        <f t="shared" ref="AT473" si="3726">O473*AS473*$AT$2/1000</f>
        <v>0</v>
      </c>
      <c r="AU473" s="352"/>
      <c r="AV473" s="201">
        <f>O473*AU473*$AV$2/1000</f>
        <v>0</v>
      </c>
      <c r="AW473" s="352"/>
      <c r="AX473" s="237">
        <f>O473*AW473*$AX$2/1000</f>
        <v>0</v>
      </c>
      <c r="AY473" s="214">
        <f t="shared" ref="AY473" si="3727">SUM(AS473+AU473+AW473)</f>
        <v>0</v>
      </c>
      <c r="AZ473" s="111">
        <f t="shared" ref="AZ473" si="3728">SUM(AT473+AV473+AX473)</f>
        <v>0</v>
      </c>
      <c r="BA473" s="111">
        <f>SUM(AQ473+AY473)</f>
        <v>0</v>
      </c>
      <c r="BB473" s="111">
        <f t="shared" ref="BB473" si="3729">SUM(AR473,AZ473)</f>
        <v>0</v>
      </c>
    </row>
    <row r="474" spans="1:54" s="344" customFormat="1">
      <c r="A474" s="612">
        <v>353</v>
      </c>
      <c r="B474" s="16"/>
      <c r="C474" s="48"/>
      <c r="D474" s="95"/>
      <c r="E474" s="59" t="s">
        <v>723</v>
      </c>
      <c r="F474" s="41" t="s">
        <v>724</v>
      </c>
      <c r="G474" s="507" t="s">
        <v>1169</v>
      </c>
      <c r="H474" s="327" t="s">
        <v>377</v>
      </c>
      <c r="I474" s="66">
        <v>10.62</v>
      </c>
      <c r="J474" s="121"/>
      <c r="K474" s="66">
        <v>10.62</v>
      </c>
      <c r="L474" s="187"/>
      <c r="M474" s="66">
        <v>10.62</v>
      </c>
      <c r="N474" s="187"/>
      <c r="O474" s="66">
        <v>10.62</v>
      </c>
      <c r="P474" s="121"/>
      <c r="Q474" s="264">
        <f t="shared" ref="Q474" si="3730">SUM(AI474+BA474)</f>
        <v>0</v>
      </c>
      <c r="R474" s="422">
        <f>SUM(AJ474+BB474)</f>
        <v>0</v>
      </c>
      <c r="S474" s="108"/>
      <c r="T474" s="264">
        <f t="shared" si="3699"/>
        <v>0</v>
      </c>
      <c r="U474" s="108"/>
      <c r="V474" s="265">
        <f t="shared" si="3700"/>
        <v>0</v>
      </c>
      <c r="W474" s="236"/>
      <c r="X474" s="375">
        <f>I474*W474*$X$2/1000</f>
        <v>0</v>
      </c>
      <c r="Y474" s="216">
        <f t="shared" ref="Y474" si="3731">SUM(S474+U474+W474)</f>
        <v>0</v>
      </c>
      <c r="Z474" s="265">
        <f>SUM(T474+V474+X474)</f>
        <v>0</v>
      </c>
      <c r="AA474" s="236"/>
      <c r="AB474" s="450">
        <f t="shared" si="3703"/>
        <v>0</v>
      </c>
      <c r="AC474" s="236"/>
      <c r="AD474" s="265">
        <f t="shared" si="3704"/>
        <v>0</v>
      </c>
      <c r="AE474" s="236"/>
      <c r="AF474" s="450">
        <f>K474*AE474*$AF$2/1000</f>
        <v>0</v>
      </c>
      <c r="AG474" s="209">
        <f>SUM(AA474+AC474+AE474)</f>
        <v>0</v>
      </c>
      <c r="AH474" s="109">
        <f t="shared" si="3705"/>
        <v>0</v>
      </c>
      <c r="AI474" s="264">
        <f t="shared" si="3706"/>
        <v>0</v>
      </c>
      <c r="AJ474" s="265">
        <f t="shared" si="3707"/>
        <v>0</v>
      </c>
      <c r="AK474" s="236"/>
      <c r="AL474" s="265">
        <f>M474*AK474*$AL$2/1000</f>
        <v>0</v>
      </c>
      <c r="AM474" s="285"/>
      <c r="AN474" s="201">
        <f t="shared" si="3709"/>
        <v>0</v>
      </c>
      <c r="AO474" s="236"/>
      <c r="AP474" s="237">
        <f>M474*AO474*$AP$2/1000</f>
        <v>0</v>
      </c>
      <c r="AQ474" s="214">
        <f t="shared" ref="AQ474" si="3732">SUM(AK474+AM474+AO474)</f>
        <v>0</v>
      </c>
      <c r="AR474" s="108">
        <f>SUM(AL474+AN474+AP474)</f>
        <v>0</v>
      </c>
      <c r="AS474" s="108"/>
      <c r="AT474" s="201">
        <f t="shared" si="3711"/>
        <v>0</v>
      </c>
      <c r="AU474" s="236"/>
      <c r="AV474" s="201">
        <f t="shared" ref="AV474" si="3733">O474*AU474*$AV$2/1000</f>
        <v>0</v>
      </c>
      <c r="AW474" s="236"/>
      <c r="AX474" s="237">
        <f>O474*AW474*$AX$2/1000</f>
        <v>0</v>
      </c>
      <c r="AY474" s="214">
        <f t="shared" si="3712"/>
        <v>0</v>
      </c>
      <c r="AZ474" s="111">
        <f t="shared" si="3713"/>
        <v>0</v>
      </c>
      <c r="BA474" s="111">
        <f t="shared" ref="BA474" si="3734">SUM(AQ474+AY474)</f>
        <v>0</v>
      </c>
      <c r="BB474" s="111">
        <f t="shared" si="3714"/>
        <v>0</v>
      </c>
    </row>
    <row r="475" spans="1:54" s="344" customFormat="1">
      <c r="A475" s="612">
        <v>354</v>
      </c>
      <c r="B475" s="30"/>
      <c r="C475" s="31" t="s">
        <v>138</v>
      </c>
      <c r="D475" s="32"/>
      <c r="E475" s="32"/>
      <c r="F475" s="32"/>
      <c r="G475" s="32"/>
      <c r="H475" s="315"/>
      <c r="I475" s="33"/>
      <c r="J475" s="116"/>
      <c r="K475" s="33"/>
      <c r="L475" s="33"/>
      <c r="M475" s="33"/>
      <c r="N475" s="33"/>
      <c r="O475" s="158"/>
      <c r="P475" s="116"/>
      <c r="Q475" s="135">
        <f t="shared" ref="Q475:BB475" si="3735">SUM(Q472:Q474)</f>
        <v>0</v>
      </c>
      <c r="R475" s="135">
        <f t="shared" si="3735"/>
        <v>0</v>
      </c>
      <c r="S475" s="135">
        <f t="shared" si="3735"/>
        <v>0</v>
      </c>
      <c r="T475" s="135">
        <f t="shared" si="3735"/>
        <v>0</v>
      </c>
      <c r="U475" s="135">
        <f t="shared" si="3735"/>
        <v>0</v>
      </c>
      <c r="V475" s="135">
        <f t="shared" si="3735"/>
        <v>0</v>
      </c>
      <c r="W475" s="135">
        <f t="shared" si="3735"/>
        <v>0</v>
      </c>
      <c r="X475" s="142">
        <f t="shared" si="3735"/>
        <v>0</v>
      </c>
      <c r="Y475" s="135">
        <f t="shared" si="3735"/>
        <v>0</v>
      </c>
      <c r="Z475" s="135">
        <f t="shared" si="3735"/>
        <v>0</v>
      </c>
      <c r="AA475" s="135">
        <f t="shared" si="3735"/>
        <v>0</v>
      </c>
      <c r="AB475" s="135">
        <f t="shared" si="3735"/>
        <v>0</v>
      </c>
      <c r="AC475" s="135">
        <f t="shared" si="3735"/>
        <v>0</v>
      </c>
      <c r="AD475" s="135">
        <f t="shared" si="3735"/>
        <v>0</v>
      </c>
      <c r="AE475" s="135">
        <f t="shared" si="3735"/>
        <v>0</v>
      </c>
      <c r="AF475" s="135">
        <f t="shared" si="3735"/>
        <v>0</v>
      </c>
      <c r="AG475" s="135">
        <f t="shared" si="3735"/>
        <v>0</v>
      </c>
      <c r="AH475" s="135">
        <f t="shared" si="3735"/>
        <v>0</v>
      </c>
      <c r="AI475" s="135">
        <f t="shared" si="3735"/>
        <v>0</v>
      </c>
      <c r="AJ475" s="135">
        <f t="shared" si="3735"/>
        <v>0</v>
      </c>
      <c r="AK475" s="135">
        <f t="shared" si="3735"/>
        <v>0</v>
      </c>
      <c r="AL475" s="135">
        <f t="shared" si="3735"/>
        <v>0</v>
      </c>
      <c r="AM475" s="135">
        <f t="shared" si="3735"/>
        <v>0</v>
      </c>
      <c r="AN475" s="135">
        <f t="shared" si="3735"/>
        <v>0</v>
      </c>
      <c r="AO475" s="135">
        <f t="shared" si="3735"/>
        <v>0</v>
      </c>
      <c r="AP475" s="135">
        <f t="shared" si="3735"/>
        <v>0</v>
      </c>
      <c r="AQ475" s="135">
        <f t="shared" si="3735"/>
        <v>0</v>
      </c>
      <c r="AR475" s="135">
        <f t="shared" si="3735"/>
        <v>0</v>
      </c>
      <c r="AS475" s="135">
        <f t="shared" si="3735"/>
        <v>0</v>
      </c>
      <c r="AT475" s="135">
        <f t="shared" si="3735"/>
        <v>0</v>
      </c>
      <c r="AU475" s="135">
        <f t="shared" si="3735"/>
        <v>0</v>
      </c>
      <c r="AV475" s="135">
        <f t="shared" si="3735"/>
        <v>0</v>
      </c>
      <c r="AW475" s="135">
        <f t="shared" si="3735"/>
        <v>0</v>
      </c>
      <c r="AX475" s="135">
        <f t="shared" si="3735"/>
        <v>0</v>
      </c>
      <c r="AY475" s="135">
        <f t="shared" si="3735"/>
        <v>0</v>
      </c>
      <c r="AZ475" s="135">
        <f t="shared" si="3735"/>
        <v>0</v>
      </c>
      <c r="BA475" s="135">
        <f t="shared" si="3735"/>
        <v>0</v>
      </c>
      <c r="BB475" s="135">
        <f t="shared" si="3735"/>
        <v>0</v>
      </c>
    </row>
    <row r="476" spans="1:54">
      <c r="A476" s="612">
        <v>355</v>
      </c>
      <c r="B476" s="67" t="s">
        <v>161</v>
      </c>
      <c r="C476" s="68"/>
      <c r="D476" s="68"/>
      <c r="E476" s="68"/>
      <c r="F476" s="68"/>
      <c r="G476" s="68"/>
      <c r="H476" s="324"/>
      <c r="I476" s="78"/>
      <c r="J476" s="122"/>
      <c r="K476" s="78"/>
      <c r="L476" s="78"/>
      <c r="M476" s="78"/>
      <c r="N476" s="78"/>
      <c r="O476" s="169"/>
      <c r="P476" s="122"/>
      <c r="Q476" s="143">
        <f t="shared" ref="Q476:BB476" si="3736">Q448+Q468+Q471+Q475</f>
        <v>394.89399999999989</v>
      </c>
      <c r="R476" s="143">
        <f t="shared" si="3736"/>
        <v>5284.5844823698008</v>
      </c>
      <c r="S476" s="143">
        <f t="shared" si="3736"/>
        <v>37.82</v>
      </c>
      <c r="T476" s="143">
        <f t="shared" si="3736"/>
        <v>508.9570941636</v>
      </c>
      <c r="U476" s="143">
        <f t="shared" si="3736"/>
        <v>44.481999999999999</v>
      </c>
      <c r="V476" s="143">
        <f t="shared" si="3736"/>
        <v>548.28177923519991</v>
      </c>
      <c r="W476" s="143">
        <f t="shared" si="3736"/>
        <v>65.165999999999997</v>
      </c>
      <c r="X476" s="143">
        <f t="shared" si="3736"/>
        <v>781.74019769740016</v>
      </c>
      <c r="Y476" s="143">
        <f t="shared" si="3736"/>
        <v>147.46799999999999</v>
      </c>
      <c r="Z476" s="143">
        <f t="shared" si="3736"/>
        <v>1838.9790710962002</v>
      </c>
      <c r="AA476" s="143">
        <f t="shared" si="3736"/>
        <v>36.554999999999993</v>
      </c>
      <c r="AB476" s="143">
        <f t="shared" si="3736"/>
        <v>513.08455136359999</v>
      </c>
      <c r="AC476" s="143">
        <f t="shared" si="3736"/>
        <v>38.692</v>
      </c>
      <c r="AD476" s="143">
        <f t="shared" si="3736"/>
        <v>551.16038335000007</v>
      </c>
      <c r="AE476" s="143">
        <f t="shared" si="3736"/>
        <v>47.67</v>
      </c>
      <c r="AF476" s="143">
        <f t="shared" si="3736"/>
        <v>603.04854633119999</v>
      </c>
      <c r="AG476" s="143">
        <f t="shared" si="3736"/>
        <v>122.917</v>
      </c>
      <c r="AH476" s="143">
        <f t="shared" si="3736"/>
        <v>1667.2934810447998</v>
      </c>
      <c r="AI476" s="143">
        <f t="shared" si="3736"/>
        <v>270.38499999999999</v>
      </c>
      <c r="AJ476" s="143">
        <f t="shared" si="3736"/>
        <v>3506.2725521410002</v>
      </c>
      <c r="AK476" s="143">
        <f t="shared" si="3736"/>
        <v>29.404</v>
      </c>
      <c r="AL476" s="143">
        <f t="shared" si="3736"/>
        <v>410.10625349119999</v>
      </c>
      <c r="AM476" s="143">
        <f t="shared" si="3736"/>
        <v>19.204999999999998</v>
      </c>
      <c r="AN476" s="143">
        <f t="shared" si="3736"/>
        <v>281.20081466399995</v>
      </c>
      <c r="AO476" s="143">
        <f t="shared" si="3736"/>
        <v>23.404</v>
      </c>
      <c r="AP476" s="143">
        <f t="shared" si="3736"/>
        <v>349.42158810000001</v>
      </c>
      <c r="AQ476" s="143">
        <f t="shared" si="3736"/>
        <v>72.013000000000005</v>
      </c>
      <c r="AR476" s="143">
        <f t="shared" si="3736"/>
        <v>1040.7286562552001</v>
      </c>
      <c r="AS476" s="143">
        <f t="shared" si="3736"/>
        <v>16.571000000000002</v>
      </c>
      <c r="AT476" s="143">
        <f t="shared" si="3736"/>
        <v>244.61978075889999</v>
      </c>
      <c r="AU476" s="143">
        <f t="shared" si="3736"/>
        <v>12.419</v>
      </c>
      <c r="AV476" s="143">
        <f t="shared" si="3736"/>
        <v>124.87855345350002</v>
      </c>
      <c r="AW476" s="143">
        <f t="shared" si="3736"/>
        <v>23.505999999999997</v>
      </c>
      <c r="AX476" s="143">
        <f t="shared" si="3736"/>
        <v>368.08493976119996</v>
      </c>
      <c r="AY476" s="143">
        <f t="shared" si="3736"/>
        <v>52.496000000000002</v>
      </c>
      <c r="AZ476" s="143">
        <f t="shared" si="3736"/>
        <v>737.58327397360017</v>
      </c>
      <c r="BA476" s="143">
        <f t="shared" si="3736"/>
        <v>124.509</v>
      </c>
      <c r="BB476" s="143">
        <f t="shared" si="3736"/>
        <v>1778.3119302287998</v>
      </c>
    </row>
    <row r="477" spans="1:54" s="344" customFormat="1" hidden="1">
      <c r="A477" s="612">
        <v>356</v>
      </c>
      <c r="B477" s="346" t="s">
        <v>906</v>
      </c>
      <c r="C477" s="558" t="s">
        <v>34</v>
      </c>
      <c r="D477" s="558" t="s">
        <v>907</v>
      </c>
      <c r="E477" s="347" t="s">
        <v>908</v>
      </c>
      <c r="F477" s="384" t="s">
        <v>909</v>
      </c>
      <c r="G477" s="384" t="s">
        <v>1169</v>
      </c>
      <c r="H477" s="316" t="s">
        <v>378</v>
      </c>
      <c r="I477" s="552">
        <v>11.85</v>
      </c>
      <c r="J477" s="118"/>
      <c r="K477" s="552"/>
      <c r="L477" s="184"/>
      <c r="M477" s="552"/>
      <c r="N477" s="184"/>
      <c r="O477" s="552"/>
      <c r="P477" s="118"/>
      <c r="Q477" s="136">
        <f t="shared" ref="Q477" si="3737">SUM(AI477+BA477)</f>
        <v>0</v>
      </c>
      <c r="R477" s="421">
        <f t="shared" ref="R477" si="3738">SUM(AJ477+BB477)</f>
        <v>0</v>
      </c>
      <c r="S477" s="136"/>
      <c r="T477" s="136">
        <f>I477*S477*$T$2/1000</f>
        <v>0</v>
      </c>
      <c r="U477" s="136"/>
      <c r="V477" s="200">
        <f>I477*U477*$V$2/1000</f>
        <v>0</v>
      </c>
      <c r="W477" s="234"/>
      <c r="X477" s="235">
        <f>I477*W477*$X$2/1000</f>
        <v>0</v>
      </c>
      <c r="Y477" s="211">
        <f t="shared" ref="Y477" si="3739">SUM(S477+U477+W477)</f>
        <v>0</v>
      </c>
      <c r="Z477" s="200">
        <f t="shared" ref="Z477" si="3740">SUM(T477+V477+X477)</f>
        <v>0</v>
      </c>
      <c r="AA477" s="234"/>
      <c r="AB477" s="235">
        <f>K477*AA477*$AB$2/1000</f>
        <v>0</v>
      </c>
      <c r="AC477" s="234"/>
      <c r="AD477" s="200">
        <f>K477*AC477*$AD$2/1000</f>
        <v>0</v>
      </c>
      <c r="AE477" s="234"/>
      <c r="AF477" s="235">
        <f>K477*AE477*$AF$2/1000</f>
        <v>0</v>
      </c>
      <c r="AG477" s="211">
        <f t="shared" ref="AG477" si="3741">SUM(AA477+AC477+AE477)</f>
        <v>0</v>
      </c>
      <c r="AH477" s="136">
        <f t="shared" ref="AH477" si="3742">SUM(AB477+AD477+AF477)</f>
        <v>0</v>
      </c>
      <c r="AI477" s="136">
        <f t="shared" ref="AI477" si="3743">SUM(Y477+AG477)</f>
        <v>0</v>
      </c>
      <c r="AJ477" s="200">
        <f>SUM(Z477,AH477)</f>
        <v>0</v>
      </c>
      <c r="AK477" s="234"/>
      <c r="AL477" s="200">
        <f t="shared" ref="AL477" si="3744">M477*AK477*$AL$2/1000</f>
        <v>0</v>
      </c>
      <c r="AM477" s="284"/>
      <c r="AN477" s="200">
        <f t="shared" ref="AN477" si="3745">M477*AM477*$AN$2/1000</f>
        <v>0</v>
      </c>
      <c r="AO477" s="234"/>
      <c r="AP477" s="235">
        <f t="shared" ref="AP477" si="3746">M477*AO477*$AP$2/1000</f>
        <v>0</v>
      </c>
      <c r="AQ477" s="211">
        <f>SUM(AK477+AM477+AO477)</f>
        <v>0</v>
      </c>
      <c r="AR477" s="136">
        <f t="shared" ref="AR477" si="3747">SUM(AL477+AN477+AP477)</f>
        <v>0</v>
      </c>
      <c r="AS477" s="136"/>
      <c r="AT477" s="200">
        <f t="shared" ref="AT477" si="3748">O477*AS477*$AT$2/1000</f>
        <v>0</v>
      </c>
      <c r="AU477" s="234"/>
      <c r="AV477" s="200">
        <f>O477*AU477*$AV$2/1000</f>
        <v>0</v>
      </c>
      <c r="AW477" s="234"/>
      <c r="AX477" s="235">
        <f>O477*AW477*$AX$2/1000</f>
        <v>0</v>
      </c>
      <c r="AY477" s="211">
        <f t="shared" ref="AY477" si="3749">SUM(AS477+AU477+AW477)</f>
        <v>0</v>
      </c>
      <c r="AZ477" s="136">
        <f t="shared" ref="AZ477" si="3750">SUM(AT477+AV477+AX477)</f>
        <v>0</v>
      </c>
      <c r="BA477" s="136">
        <f t="shared" ref="BA477" si="3751">SUM(AQ477+AY477)</f>
        <v>0</v>
      </c>
      <c r="BB477" s="136">
        <f>SUM(AR477,AZ477)</f>
        <v>0</v>
      </c>
    </row>
    <row r="478" spans="1:54" s="344" customFormat="1" hidden="1">
      <c r="A478" s="612">
        <v>357</v>
      </c>
      <c r="B478" s="557"/>
      <c r="C478" s="557"/>
      <c r="D478" s="557"/>
      <c r="E478" s="553" t="s">
        <v>937</v>
      </c>
      <c r="F478" s="530" t="s">
        <v>938</v>
      </c>
      <c r="G478" s="509" t="s">
        <v>1169</v>
      </c>
      <c r="H478" s="330" t="s">
        <v>378</v>
      </c>
      <c r="I478" s="86">
        <v>11.85</v>
      </c>
      <c r="J478" s="125"/>
      <c r="K478" s="86"/>
      <c r="L478" s="188"/>
      <c r="M478" s="86"/>
      <c r="N478" s="188"/>
      <c r="O478" s="86"/>
      <c r="P478" s="125"/>
      <c r="Q478" s="148">
        <f t="shared" ref="Q478" si="3752">SUM(AI478+BA478)</f>
        <v>0</v>
      </c>
      <c r="R478" s="427">
        <f t="shared" ref="R478" si="3753">SUM(AJ478+BB478)</f>
        <v>0</v>
      </c>
      <c r="S478" s="148"/>
      <c r="T478" s="148">
        <f>I478*S478*$T$2/1000</f>
        <v>0</v>
      </c>
      <c r="U478" s="148"/>
      <c r="V478" s="205">
        <f>I478*U478*$V$2/1000</f>
        <v>0</v>
      </c>
      <c r="W478" s="247"/>
      <c r="X478" s="248">
        <f>I478*W478*$X$2/1000</f>
        <v>0</v>
      </c>
      <c r="Y478" s="219">
        <f t="shared" ref="Y478" si="3754">SUM(S478+U478+W478)</f>
        <v>0</v>
      </c>
      <c r="Z478" s="205">
        <f t="shared" ref="Z478" si="3755">SUM(T478+V478+X478)</f>
        <v>0</v>
      </c>
      <c r="AA478" s="247"/>
      <c r="AB478" s="248">
        <f>K478*AA478*$AB$2/1000</f>
        <v>0</v>
      </c>
      <c r="AC478" s="247"/>
      <c r="AD478" s="205">
        <f>K478*AC478*$AD$2/1000</f>
        <v>0</v>
      </c>
      <c r="AE478" s="247"/>
      <c r="AF478" s="248">
        <f>K478*AE478*$AF$2/1000</f>
        <v>0</v>
      </c>
      <c r="AG478" s="219">
        <f t="shared" ref="AG478" si="3756">SUM(AA478+AC478+AE478)</f>
        <v>0</v>
      </c>
      <c r="AH478" s="148">
        <f t="shared" ref="AH478" si="3757">SUM(AB478+AD478+AF478)</f>
        <v>0</v>
      </c>
      <c r="AI478" s="148">
        <f t="shared" ref="AI478" si="3758">SUM(Y478+AG478)</f>
        <v>0</v>
      </c>
      <c r="AJ478" s="205">
        <f>SUM(Z478,AH478)</f>
        <v>0</v>
      </c>
      <c r="AK478" s="247"/>
      <c r="AL478" s="205">
        <f t="shared" ref="AL478" si="3759">M478*AK478*$AL$2/1000</f>
        <v>0</v>
      </c>
      <c r="AM478" s="290"/>
      <c r="AN478" s="205">
        <f t="shared" ref="AN478" si="3760">M478*AM478*$AN$2/1000</f>
        <v>0</v>
      </c>
      <c r="AO478" s="247"/>
      <c r="AP478" s="248">
        <f t="shared" ref="AP478" si="3761">M478*AO478*$AP$2/1000</f>
        <v>0</v>
      </c>
      <c r="AQ478" s="219">
        <f>SUM(AK478+AM478+AO478)</f>
        <v>0</v>
      </c>
      <c r="AR478" s="148">
        <f t="shared" ref="AR478" si="3762">SUM(AL478+AN478+AP478)</f>
        <v>0</v>
      </c>
      <c r="AS478" s="148"/>
      <c r="AT478" s="205">
        <f t="shared" ref="AT478" si="3763">O478*AS478*$AT$2/1000</f>
        <v>0</v>
      </c>
      <c r="AU478" s="247"/>
      <c r="AV478" s="205">
        <f>O478*AU478*$AV$2/1000</f>
        <v>0</v>
      </c>
      <c r="AW478" s="247"/>
      <c r="AX478" s="248">
        <f>O478*AW478*$AX$2/1000</f>
        <v>0</v>
      </c>
      <c r="AY478" s="219">
        <f t="shared" ref="AY478" si="3764">SUM(AS478+AU478+AW478)</f>
        <v>0</v>
      </c>
      <c r="AZ478" s="148">
        <f t="shared" ref="AZ478" si="3765">SUM(AT478+AV478+AX478)</f>
        <v>0</v>
      </c>
      <c r="BA478" s="148">
        <f t="shared" ref="BA478" si="3766">SUM(AQ478+AY478)</f>
        <v>0</v>
      </c>
      <c r="BB478" s="148">
        <f>SUM(AR478,AZ478)</f>
        <v>0</v>
      </c>
    </row>
    <row r="479" spans="1:54" s="344" customFormat="1" hidden="1">
      <c r="A479" s="612">
        <v>358</v>
      </c>
      <c r="B479" s="346"/>
      <c r="C479" s="346"/>
      <c r="D479" s="346"/>
      <c r="E479" s="28" t="s">
        <v>1116</v>
      </c>
      <c r="F479" s="447" t="s">
        <v>1117</v>
      </c>
      <c r="G479" s="447" t="s">
        <v>1167</v>
      </c>
      <c r="H479" s="327" t="s">
        <v>378</v>
      </c>
      <c r="I479" s="90">
        <v>9.9700000000000006</v>
      </c>
      <c r="J479" s="129"/>
      <c r="K479" s="90"/>
      <c r="L479" s="192"/>
      <c r="M479" s="90"/>
      <c r="N479" s="192"/>
      <c r="O479" s="90"/>
      <c r="P479" s="129"/>
      <c r="Q479" s="264">
        <f t="shared" ref="Q479" si="3767">SUM(AI479+BA479)</f>
        <v>0</v>
      </c>
      <c r="R479" s="580">
        <f t="shared" ref="R479" si="3768">SUM(AJ479+BB479)</f>
        <v>0</v>
      </c>
      <c r="S479" s="264"/>
      <c r="T479" s="264">
        <f>I479*S479*$T$2/1000</f>
        <v>0</v>
      </c>
      <c r="U479" s="264"/>
      <c r="V479" s="265">
        <f>I479*U479*$V$2/1000</f>
        <v>0</v>
      </c>
      <c r="W479" s="449"/>
      <c r="X479" s="450">
        <f>I479*W479*$X$2/1000</f>
        <v>0</v>
      </c>
      <c r="Y479" s="451">
        <f t="shared" ref="Y479" si="3769">SUM(S479+U479+W479)</f>
        <v>0</v>
      </c>
      <c r="Z479" s="265">
        <f t="shared" ref="Z479" si="3770">SUM(T479+V479+X479)</f>
        <v>0</v>
      </c>
      <c r="AA479" s="449"/>
      <c r="AB479" s="450">
        <f>K479*AA479*$AB$2/1000</f>
        <v>0</v>
      </c>
      <c r="AC479" s="449"/>
      <c r="AD479" s="265">
        <f>K479*AC479*$AD$2/1000</f>
        <v>0</v>
      </c>
      <c r="AE479" s="449"/>
      <c r="AF479" s="450">
        <f>K479*AE479*$AF$2/1000</f>
        <v>0</v>
      </c>
      <c r="AG479" s="451">
        <f t="shared" ref="AG479" si="3771">SUM(AA479+AC479+AE479)</f>
        <v>0</v>
      </c>
      <c r="AH479" s="264">
        <f t="shared" ref="AH479" si="3772">SUM(AB479+AD479+AF479)</f>
        <v>0</v>
      </c>
      <c r="AI479" s="264">
        <f t="shared" ref="AI479" si="3773">SUM(Y479+AG479)</f>
        <v>0</v>
      </c>
      <c r="AJ479" s="265">
        <f>SUM(Z479,AH479)</f>
        <v>0</v>
      </c>
      <c r="AK479" s="449"/>
      <c r="AL479" s="265">
        <f t="shared" ref="AL479" si="3774">M479*AK479*$AL$2/1000</f>
        <v>0</v>
      </c>
      <c r="AM479" s="452"/>
      <c r="AN479" s="265">
        <f t="shared" ref="AN479" si="3775">M479*AM479*$AN$2/1000</f>
        <v>0</v>
      </c>
      <c r="AO479" s="449"/>
      <c r="AP479" s="450">
        <f t="shared" ref="AP479" si="3776">M479*AO479*$AP$2/1000</f>
        <v>0</v>
      </c>
      <c r="AQ479" s="451">
        <f>SUM(AK479+AM479+AO479)</f>
        <v>0</v>
      </c>
      <c r="AR479" s="264">
        <f t="shared" ref="AR479" si="3777">SUM(AL479+AN479+AP479)</f>
        <v>0</v>
      </c>
      <c r="AS479" s="264"/>
      <c r="AT479" s="265">
        <f t="shared" ref="AT479" si="3778">O479*AS479*$AT$2/1000</f>
        <v>0</v>
      </c>
      <c r="AU479" s="449"/>
      <c r="AV479" s="265">
        <f>O479*AU479*$AV$2/1000</f>
        <v>0</v>
      </c>
      <c r="AW479" s="449"/>
      <c r="AX479" s="450">
        <f>O479*AW479*$AX$2/1000</f>
        <v>0</v>
      </c>
      <c r="AY479" s="451">
        <f t="shared" ref="AY479" si="3779">SUM(AS479+AU479+AW479)</f>
        <v>0</v>
      </c>
      <c r="AZ479" s="264">
        <f t="shared" ref="AZ479" si="3780">SUM(AT479+AV479+AX479)</f>
        <v>0</v>
      </c>
      <c r="BA479" s="264">
        <f t="shared" ref="BA479" si="3781">SUM(AQ479+AY479)</f>
        <v>0</v>
      </c>
      <c r="BB479" s="264">
        <f>SUM(AR479,AZ479)</f>
        <v>0</v>
      </c>
    </row>
    <row r="480" spans="1:54" s="344" customFormat="1" hidden="1">
      <c r="A480" s="612">
        <v>359</v>
      </c>
      <c r="B480" s="67" t="s">
        <v>161</v>
      </c>
      <c r="C480" s="68"/>
      <c r="D480" s="68"/>
      <c r="E480" s="68"/>
      <c r="F480" s="68"/>
      <c r="G480" s="68"/>
      <c r="H480" s="324"/>
      <c r="I480" s="88"/>
      <c r="J480" s="117"/>
      <c r="K480" s="88"/>
      <c r="L480" s="69"/>
      <c r="M480" s="88"/>
      <c r="N480" s="69"/>
      <c r="O480" s="174"/>
      <c r="P480" s="117"/>
      <c r="Q480" s="143">
        <f>SUM(Q477:Q479)</f>
        <v>0</v>
      </c>
      <c r="R480" s="143">
        <f>SUM(R477:R479)</f>
        <v>0</v>
      </c>
      <c r="S480" s="143">
        <f>SUM(S477:S479)</f>
        <v>0</v>
      </c>
      <c r="T480" s="143">
        <f>SUM(T477:T479)</f>
        <v>0</v>
      </c>
      <c r="U480" s="143">
        <f t="shared" ref="U480:Y480" si="3782">SUM(U477:U479)</f>
        <v>0</v>
      </c>
      <c r="V480" s="143">
        <f t="shared" si="3782"/>
        <v>0</v>
      </c>
      <c r="W480" s="143">
        <f t="shared" si="3782"/>
        <v>0</v>
      </c>
      <c r="X480" s="143">
        <f t="shared" si="3782"/>
        <v>0</v>
      </c>
      <c r="Y480" s="143">
        <f t="shared" si="3782"/>
        <v>0</v>
      </c>
      <c r="Z480" s="143">
        <f>SUM(Z477:Z479)</f>
        <v>0</v>
      </c>
      <c r="AA480" s="143">
        <f>SUM(AA477:AA479)</f>
        <v>0</v>
      </c>
      <c r="AB480" s="143">
        <f t="shared" ref="AB480:AF480" si="3783">SUM(AB477:AB479)</f>
        <v>0</v>
      </c>
      <c r="AC480" s="143">
        <f t="shared" si="3783"/>
        <v>0</v>
      </c>
      <c r="AD480" s="143">
        <f t="shared" si="3783"/>
        <v>0</v>
      </c>
      <c r="AE480" s="143">
        <f t="shared" si="3783"/>
        <v>0</v>
      </c>
      <c r="AF480" s="143">
        <f t="shared" si="3783"/>
        <v>0</v>
      </c>
      <c r="AG480" s="143">
        <f>SUM(AG477:AG479)</f>
        <v>0</v>
      </c>
      <c r="AH480" s="143">
        <f>SUM(AH477:AH479)</f>
        <v>0</v>
      </c>
      <c r="AI480" s="143">
        <f>SUM(AI477:AI479)</f>
        <v>0</v>
      </c>
      <c r="AJ480" s="143">
        <f>SUM(AJ477:AJ479)</f>
        <v>0</v>
      </c>
      <c r="AK480" s="143">
        <f>SUM(AK477:AK479)</f>
        <v>0</v>
      </c>
      <c r="AL480" s="143">
        <f t="shared" ref="AL480:AQ480" si="3784">SUM(AL477:AL479)</f>
        <v>0</v>
      </c>
      <c r="AM480" s="143">
        <f t="shared" si="3784"/>
        <v>0</v>
      </c>
      <c r="AN480" s="143">
        <f t="shared" si="3784"/>
        <v>0</v>
      </c>
      <c r="AO480" s="143">
        <f t="shared" si="3784"/>
        <v>0</v>
      </c>
      <c r="AP480" s="143">
        <f t="shared" si="3784"/>
        <v>0</v>
      </c>
      <c r="AQ480" s="143">
        <f t="shared" si="3784"/>
        <v>0</v>
      </c>
      <c r="AR480" s="143">
        <f>SUM(AR477:AR479)</f>
        <v>0</v>
      </c>
      <c r="AS480" s="143">
        <f>SUM(AS477:AS479)</f>
        <v>0</v>
      </c>
      <c r="AT480" s="143">
        <f>SUM(AT477:AT479)</f>
        <v>0</v>
      </c>
      <c r="AU480" s="143">
        <f>SUM(AU477:AU479)</f>
        <v>0</v>
      </c>
      <c r="AV480" s="143">
        <f>SUM(AV477:AV479)</f>
        <v>0</v>
      </c>
      <c r="AW480" s="143">
        <f t="shared" ref="AW480:AZ480" si="3785">SUM(AW477:AW479)</f>
        <v>0</v>
      </c>
      <c r="AX480" s="143">
        <f t="shared" si="3785"/>
        <v>0</v>
      </c>
      <c r="AY480" s="143">
        <f>SUM(AY477:AY479)</f>
        <v>0</v>
      </c>
      <c r="AZ480" s="143">
        <f t="shared" si="3785"/>
        <v>0</v>
      </c>
      <c r="BA480" s="143">
        <f>SUM(BA477:BA479)</f>
        <v>0</v>
      </c>
      <c r="BB480" s="143">
        <f>SUM(BB477:BB479)</f>
        <v>0</v>
      </c>
    </row>
    <row r="481" spans="1:54" hidden="1">
      <c r="A481" s="612">
        <v>360</v>
      </c>
      <c r="B481" s="16" t="s">
        <v>217</v>
      </c>
      <c r="C481" s="16" t="s">
        <v>218</v>
      </c>
      <c r="D481" s="16" t="s">
        <v>53</v>
      </c>
      <c r="E481" s="57" t="s">
        <v>80</v>
      </c>
      <c r="F481" s="58" t="s">
        <v>54</v>
      </c>
      <c r="G481" s="58" t="s">
        <v>1169</v>
      </c>
      <c r="H481" s="321" t="s">
        <v>377</v>
      </c>
      <c r="I481" s="70">
        <v>7</v>
      </c>
      <c r="J481" s="118"/>
      <c r="K481" s="552">
        <v>7</v>
      </c>
      <c r="L481" s="184"/>
      <c r="M481" s="70"/>
      <c r="N481" s="184"/>
      <c r="O481" s="166"/>
      <c r="P481" s="118"/>
      <c r="Q481" s="141">
        <f t="shared" ref="Q481:Q485" si="3786">SUM(AI481+BA481)</f>
        <v>0</v>
      </c>
      <c r="R481" s="414">
        <f t="shared" ref="R481:R485" si="3787">SUM(AJ481+BB481)</f>
        <v>0</v>
      </c>
      <c r="S481" s="141"/>
      <c r="T481" s="141">
        <f>I481*S481*$T$2/1000</f>
        <v>0</v>
      </c>
      <c r="U481" s="141"/>
      <c r="V481" s="202">
        <f>I481*U481*$V$2/1000</f>
        <v>0</v>
      </c>
      <c r="W481" s="240"/>
      <c r="X481" s="241">
        <f>I481*W481*$X$2/1000</f>
        <v>0</v>
      </c>
      <c r="Y481" s="215">
        <f t="shared" ref="Y481:Y485" si="3788">SUM(S481+U481+W481)</f>
        <v>0</v>
      </c>
      <c r="Z481" s="202">
        <f t="shared" ref="Z481:Z485" si="3789">SUM(T481+V481+X481)</f>
        <v>0</v>
      </c>
      <c r="AA481" s="240"/>
      <c r="AB481" s="241">
        <f>K481*AA481*$AB$2/1000</f>
        <v>0</v>
      </c>
      <c r="AC481" s="240"/>
      <c r="AD481" s="202">
        <f>K481*AC481*$AD$2/1000</f>
        <v>0</v>
      </c>
      <c r="AE481" s="240"/>
      <c r="AF481" s="241">
        <f>K481*AE481*$AF$2/1000</f>
        <v>0</v>
      </c>
      <c r="AG481" s="215">
        <f t="shared" ref="AG481:AG485" si="3790">SUM(AA481+AC481+AE481)</f>
        <v>0</v>
      </c>
      <c r="AH481" s="141">
        <f t="shared" ref="AH481:AH485" si="3791">SUM(AB481+AD481+AF481)</f>
        <v>0</v>
      </c>
      <c r="AI481" s="141">
        <f t="shared" ref="AI481:AI485" si="3792">SUM(Y481+AG481)</f>
        <v>0</v>
      </c>
      <c r="AJ481" s="202">
        <f t="shared" ref="AJ481:AJ485" si="3793">SUM(Z481,AH481)</f>
        <v>0</v>
      </c>
      <c r="AK481" s="240"/>
      <c r="AL481" s="202">
        <f t="shared" ref="AL481:AL485" si="3794">M481*AK481*$AL$2/1000</f>
        <v>0</v>
      </c>
      <c r="AM481" s="287"/>
      <c r="AN481" s="202">
        <f t="shared" ref="AN481:AN485" si="3795">M481*AM481*$AN$2/1000</f>
        <v>0</v>
      </c>
      <c r="AO481" s="240"/>
      <c r="AP481" s="241">
        <f t="shared" ref="AP481:AP485" si="3796">M481*AO481*$AP$2/1000</f>
        <v>0</v>
      </c>
      <c r="AQ481" s="215">
        <f t="shared" ref="AQ481:AQ485" si="3797">SUM(AK481+AM481+AO481)</f>
        <v>0</v>
      </c>
      <c r="AR481" s="141">
        <f t="shared" ref="AR481:AR485" si="3798">SUM(AL481+AN481+AP481)</f>
        <v>0</v>
      </c>
      <c r="AS481" s="141"/>
      <c r="AT481" s="202">
        <f t="shared" ref="AT481:AT485" si="3799">O481*AS481*$AT$2/1000</f>
        <v>0</v>
      </c>
      <c r="AU481" s="240"/>
      <c r="AV481" s="202">
        <f t="shared" ref="AV481:AV485" si="3800">O481*AU481*$AV$2/1000</f>
        <v>0</v>
      </c>
      <c r="AW481" s="240"/>
      <c r="AX481" s="241">
        <f t="shared" ref="AX481:AX485" si="3801">O481*AW481*$AX$2/1000</f>
        <v>0</v>
      </c>
      <c r="AY481" s="215">
        <f t="shared" ref="AY481:AY485" si="3802">SUM(AS481+AU481+AW481)</f>
        <v>0</v>
      </c>
      <c r="AZ481" s="141">
        <f t="shared" ref="AZ481:AZ485" si="3803">SUM(AT481+AV481+AX481)</f>
        <v>0</v>
      </c>
      <c r="BA481" s="141">
        <f t="shared" ref="BA481:BA485" si="3804">SUM(AQ481+AY481)</f>
        <v>0</v>
      </c>
      <c r="BB481" s="141">
        <f t="shared" ref="BB481:BB485" si="3805">SUM(AR481,AZ481)</f>
        <v>0</v>
      </c>
    </row>
    <row r="482" spans="1:54" hidden="1">
      <c r="A482" s="612">
        <v>361</v>
      </c>
      <c r="B482" s="16"/>
      <c r="C482" s="16"/>
      <c r="D482" s="16"/>
      <c r="E482" s="18" t="s">
        <v>81</v>
      </c>
      <c r="F482" s="19" t="s">
        <v>55</v>
      </c>
      <c r="G482" s="19" t="s">
        <v>1169</v>
      </c>
      <c r="H482" s="307" t="s">
        <v>377</v>
      </c>
      <c r="I482" s="63">
        <v>7.04</v>
      </c>
      <c r="J482" s="115"/>
      <c r="K482" s="554">
        <v>7.04</v>
      </c>
      <c r="L482" s="183"/>
      <c r="M482" s="63"/>
      <c r="N482" s="183"/>
      <c r="O482" s="162"/>
      <c r="P482" s="115"/>
      <c r="Q482" s="109">
        <f t="shared" si="3786"/>
        <v>0</v>
      </c>
      <c r="R482" s="415">
        <f t="shared" si="3787"/>
        <v>0</v>
      </c>
      <c r="S482" s="109"/>
      <c r="T482" s="109">
        <f>I482*S482*$T$2/1000</f>
        <v>0</v>
      </c>
      <c r="U482" s="109"/>
      <c r="V482" s="196">
        <f>I482*U482*$V$2/1000</f>
        <v>0</v>
      </c>
      <c r="W482" s="225"/>
      <c r="X482" s="226">
        <f>I482*W482*$X$2/1000</f>
        <v>0</v>
      </c>
      <c r="Y482" s="213">
        <f t="shared" si="3788"/>
        <v>0</v>
      </c>
      <c r="Z482" s="196">
        <f t="shared" si="3789"/>
        <v>0</v>
      </c>
      <c r="AA482" s="225"/>
      <c r="AB482" s="226">
        <f>K482*AA482*$AB$2/1000</f>
        <v>0</v>
      </c>
      <c r="AC482" s="225"/>
      <c r="AD482" s="196">
        <f>K482*AC482*$AD$2/1000</f>
        <v>0</v>
      </c>
      <c r="AE482" s="225"/>
      <c r="AF482" s="226">
        <f t="shared" ref="AF482:AF485" si="3806">K482*AE482*$AF$2/1000</f>
        <v>0</v>
      </c>
      <c r="AG482" s="213">
        <f t="shared" si="3790"/>
        <v>0</v>
      </c>
      <c r="AH482" s="109">
        <f t="shared" si="3791"/>
        <v>0</v>
      </c>
      <c r="AI482" s="109">
        <f t="shared" si="3792"/>
        <v>0</v>
      </c>
      <c r="AJ482" s="196">
        <f t="shared" si="3793"/>
        <v>0</v>
      </c>
      <c r="AK482" s="225"/>
      <c r="AL482" s="196">
        <f t="shared" si="3794"/>
        <v>0</v>
      </c>
      <c r="AM482" s="280"/>
      <c r="AN482" s="196">
        <f t="shared" si="3795"/>
        <v>0</v>
      </c>
      <c r="AO482" s="225"/>
      <c r="AP482" s="226">
        <f t="shared" si="3796"/>
        <v>0</v>
      </c>
      <c r="AQ482" s="213">
        <f t="shared" si="3797"/>
        <v>0</v>
      </c>
      <c r="AR482" s="109">
        <f t="shared" si="3798"/>
        <v>0</v>
      </c>
      <c r="AS482" s="109"/>
      <c r="AT482" s="196">
        <f t="shared" si="3799"/>
        <v>0</v>
      </c>
      <c r="AU482" s="225"/>
      <c r="AV482" s="196">
        <f t="shared" si="3800"/>
        <v>0</v>
      </c>
      <c r="AW482" s="225"/>
      <c r="AX482" s="226">
        <f t="shared" si="3801"/>
        <v>0</v>
      </c>
      <c r="AY482" s="213">
        <f t="shared" si="3802"/>
        <v>0</v>
      </c>
      <c r="AZ482" s="109">
        <f t="shared" si="3803"/>
        <v>0</v>
      </c>
      <c r="BA482" s="109">
        <f t="shared" si="3804"/>
        <v>0</v>
      </c>
      <c r="BB482" s="109">
        <f t="shared" si="3805"/>
        <v>0</v>
      </c>
    </row>
    <row r="483" spans="1:54" hidden="1">
      <c r="A483" s="612">
        <v>362</v>
      </c>
      <c r="B483" s="16"/>
      <c r="C483" s="16"/>
      <c r="D483" s="16"/>
      <c r="E483" s="18" t="s">
        <v>56</v>
      </c>
      <c r="F483" s="19" t="s">
        <v>57</v>
      </c>
      <c r="G483" s="19" t="s">
        <v>1169</v>
      </c>
      <c r="H483" s="307" t="s">
        <v>377</v>
      </c>
      <c r="I483" s="63">
        <v>7.5</v>
      </c>
      <c r="J483" s="115"/>
      <c r="K483" s="554">
        <v>7.5</v>
      </c>
      <c r="L483" s="183"/>
      <c r="M483" s="63"/>
      <c r="N483" s="183"/>
      <c r="O483" s="162"/>
      <c r="P483" s="115"/>
      <c r="Q483" s="109">
        <f t="shared" si="3786"/>
        <v>0</v>
      </c>
      <c r="R483" s="415">
        <f t="shared" si="3787"/>
        <v>0</v>
      </c>
      <c r="S483" s="109"/>
      <c r="T483" s="109">
        <f>I483*S483*$T$2/1000</f>
        <v>0</v>
      </c>
      <c r="U483" s="109"/>
      <c r="V483" s="196">
        <f>I483*U483*$V$2/1000</f>
        <v>0</v>
      </c>
      <c r="W483" s="225"/>
      <c r="X483" s="226">
        <f>I483*W483*$X$2/1000</f>
        <v>0</v>
      </c>
      <c r="Y483" s="213">
        <f t="shared" si="3788"/>
        <v>0</v>
      </c>
      <c r="Z483" s="196">
        <f t="shared" si="3789"/>
        <v>0</v>
      </c>
      <c r="AA483" s="225"/>
      <c r="AB483" s="226">
        <f>K483*AA483*$AB$2/1000</f>
        <v>0</v>
      </c>
      <c r="AC483" s="225"/>
      <c r="AD483" s="196">
        <f>K483*AC483*$AD$2/1000</f>
        <v>0</v>
      </c>
      <c r="AE483" s="225"/>
      <c r="AF483" s="226">
        <f t="shared" si="3806"/>
        <v>0</v>
      </c>
      <c r="AG483" s="213">
        <f t="shared" si="3790"/>
        <v>0</v>
      </c>
      <c r="AH483" s="109">
        <f t="shared" si="3791"/>
        <v>0</v>
      </c>
      <c r="AI483" s="109">
        <f t="shared" si="3792"/>
        <v>0</v>
      </c>
      <c r="AJ483" s="196">
        <f t="shared" si="3793"/>
        <v>0</v>
      </c>
      <c r="AK483" s="225"/>
      <c r="AL483" s="196">
        <f t="shared" si="3794"/>
        <v>0</v>
      </c>
      <c r="AM483" s="280"/>
      <c r="AN483" s="196">
        <f t="shared" si="3795"/>
        <v>0</v>
      </c>
      <c r="AO483" s="225"/>
      <c r="AP483" s="226">
        <f>M483*AO483*$AP$2/1000</f>
        <v>0</v>
      </c>
      <c r="AQ483" s="213">
        <f t="shared" si="3797"/>
        <v>0</v>
      </c>
      <c r="AR483" s="109">
        <f t="shared" si="3798"/>
        <v>0</v>
      </c>
      <c r="AS483" s="109"/>
      <c r="AT483" s="196">
        <f t="shared" si="3799"/>
        <v>0</v>
      </c>
      <c r="AU483" s="225"/>
      <c r="AV483" s="196">
        <f t="shared" si="3800"/>
        <v>0</v>
      </c>
      <c r="AW483" s="225"/>
      <c r="AX483" s="226">
        <f t="shared" si="3801"/>
        <v>0</v>
      </c>
      <c r="AY483" s="213">
        <f t="shared" si="3802"/>
        <v>0</v>
      </c>
      <c r="AZ483" s="109">
        <f t="shared" si="3803"/>
        <v>0</v>
      </c>
      <c r="BA483" s="109">
        <f t="shared" si="3804"/>
        <v>0</v>
      </c>
      <c r="BB483" s="109">
        <f t="shared" si="3805"/>
        <v>0</v>
      </c>
    </row>
    <row r="484" spans="1:54" hidden="1">
      <c r="A484" s="612">
        <v>363</v>
      </c>
      <c r="B484" s="16"/>
      <c r="C484" s="16"/>
      <c r="D484" s="16"/>
      <c r="E484" s="18" t="s">
        <v>58</v>
      </c>
      <c r="F484" s="19" t="s">
        <v>219</v>
      </c>
      <c r="G484" s="19" t="s">
        <v>1169</v>
      </c>
      <c r="H484" s="307" t="s">
        <v>377</v>
      </c>
      <c r="I484" s="63">
        <v>7</v>
      </c>
      <c r="J484" s="115"/>
      <c r="K484" s="554">
        <v>7</v>
      </c>
      <c r="L484" s="183"/>
      <c r="M484" s="63"/>
      <c r="N484" s="183"/>
      <c r="O484" s="162"/>
      <c r="P484" s="115"/>
      <c r="Q484" s="109">
        <f t="shared" si="3786"/>
        <v>0</v>
      </c>
      <c r="R484" s="415">
        <f t="shared" si="3787"/>
        <v>0</v>
      </c>
      <c r="S484" s="109"/>
      <c r="T484" s="109">
        <f>I484*S484*$T$2/1000</f>
        <v>0</v>
      </c>
      <c r="U484" s="109"/>
      <c r="V484" s="196">
        <f>I484*U484*$V$2/1000</f>
        <v>0</v>
      </c>
      <c r="W484" s="225"/>
      <c r="X484" s="226">
        <f>I484*W484*$X$2/1000</f>
        <v>0</v>
      </c>
      <c r="Y484" s="213">
        <f t="shared" si="3788"/>
        <v>0</v>
      </c>
      <c r="Z484" s="196">
        <f t="shared" si="3789"/>
        <v>0</v>
      </c>
      <c r="AA484" s="225"/>
      <c r="AB484" s="226">
        <f>K484*AA484*$AB$2/1000</f>
        <v>0</v>
      </c>
      <c r="AC484" s="225"/>
      <c r="AD484" s="196">
        <f>K484*AC484*$AD$2/1000</f>
        <v>0</v>
      </c>
      <c r="AE484" s="225"/>
      <c r="AF484" s="226">
        <f t="shared" si="3806"/>
        <v>0</v>
      </c>
      <c r="AG484" s="213">
        <f t="shared" si="3790"/>
        <v>0</v>
      </c>
      <c r="AH484" s="109">
        <f t="shared" si="3791"/>
        <v>0</v>
      </c>
      <c r="AI484" s="109">
        <f t="shared" si="3792"/>
        <v>0</v>
      </c>
      <c r="AJ484" s="196">
        <f t="shared" si="3793"/>
        <v>0</v>
      </c>
      <c r="AK484" s="225"/>
      <c r="AL484" s="196">
        <f t="shared" si="3794"/>
        <v>0</v>
      </c>
      <c r="AM484" s="280"/>
      <c r="AN484" s="196">
        <f t="shared" si="3795"/>
        <v>0</v>
      </c>
      <c r="AO484" s="225"/>
      <c r="AP484" s="226">
        <f t="shared" si="3796"/>
        <v>0</v>
      </c>
      <c r="AQ484" s="213">
        <f t="shared" si="3797"/>
        <v>0</v>
      </c>
      <c r="AR484" s="109">
        <f t="shared" si="3798"/>
        <v>0</v>
      </c>
      <c r="AS484" s="109"/>
      <c r="AT484" s="196">
        <f t="shared" si="3799"/>
        <v>0</v>
      </c>
      <c r="AU484" s="225"/>
      <c r="AV484" s="196">
        <f t="shared" si="3800"/>
        <v>0</v>
      </c>
      <c r="AW484" s="225"/>
      <c r="AX484" s="226">
        <f t="shared" si="3801"/>
        <v>0</v>
      </c>
      <c r="AY484" s="213">
        <f t="shared" si="3802"/>
        <v>0</v>
      </c>
      <c r="AZ484" s="109">
        <f t="shared" si="3803"/>
        <v>0</v>
      </c>
      <c r="BA484" s="109">
        <f t="shared" si="3804"/>
        <v>0</v>
      </c>
      <c r="BB484" s="109">
        <f t="shared" si="3805"/>
        <v>0</v>
      </c>
    </row>
    <row r="485" spans="1:54" hidden="1">
      <c r="A485" s="612">
        <v>364</v>
      </c>
      <c r="B485" s="16"/>
      <c r="C485" s="22"/>
      <c r="D485" s="79"/>
      <c r="E485" s="80" t="s">
        <v>276</v>
      </c>
      <c r="F485" s="29" t="s">
        <v>277</v>
      </c>
      <c r="G485" s="29" t="s">
        <v>1169</v>
      </c>
      <c r="H485" s="311" t="s">
        <v>377</v>
      </c>
      <c r="I485" s="66">
        <v>7</v>
      </c>
      <c r="J485" s="121"/>
      <c r="K485" s="66">
        <v>7</v>
      </c>
      <c r="L485" s="187"/>
      <c r="M485" s="66"/>
      <c r="N485" s="187"/>
      <c r="O485" s="164"/>
      <c r="P485" s="121"/>
      <c r="Q485" s="134">
        <f t="shared" si="3786"/>
        <v>0</v>
      </c>
      <c r="R485" s="419">
        <f t="shared" si="3787"/>
        <v>0</v>
      </c>
      <c r="S485" s="134"/>
      <c r="T485" s="134">
        <f>I485*S485*$T$2/1000</f>
        <v>0</v>
      </c>
      <c r="U485" s="134"/>
      <c r="V485" s="199">
        <f>I485*U485*$V$2/1000</f>
        <v>0</v>
      </c>
      <c r="W485" s="232"/>
      <c r="X485" s="233">
        <f>I485*W485*$X$2/1000</f>
        <v>0</v>
      </c>
      <c r="Y485" s="210">
        <f t="shared" si="3788"/>
        <v>0</v>
      </c>
      <c r="Z485" s="199">
        <f t="shared" si="3789"/>
        <v>0</v>
      </c>
      <c r="AA485" s="232"/>
      <c r="AB485" s="233">
        <f>K485*AA485*$AB$2/1000</f>
        <v>0</v>
      </c>
      <c r="AC485" s="232"/>
      <c r="AD485" s="199">
        <f>K485*AC485*$AD$2/1000</f>
        <v>0</v>
      </c>
      <c r="AE485" s="232"/>
      <c r="AF485" s="514">
        <f t="shared" si="3806"/>
        <v>0</v>
      </c>
      <c r="AG485" s="210">
        <f t="shared" si="3790"/>
        <v>0</v>
      </c>
      <c r="AH485" s="134">
        <f t="shared" si="3791"/>
        <v>0</v>
      </c>
      <c r="AI485" s="134">
        <f t="shared" si="3792"/>
        <v>0</v>
      </c>
      <c r="AJ485" s="199">
        <f t="shared" si="3793"/>
        <v>0</v>
      </c>
      <c r="AK485" s="232"/>
      <c r="AL485" s="199">
        <f t="shared" si="3794"/>
        <v>0</v>
      </c>
      <c r="AM485" s="283"/>
      <c r="AN485" s="199">
        <f t="shared" si="3795"/>
        <v>0</v>
      </c>
      <c r="AO485" s="232"/>
      <c r="AP485" s="233">
        <f t="shared" si="3796"/>
        <v>0</v>
      </c>
      <c r="AQ485" s="210">
        <f t="shared" si="3797"/>
        <v>0</v>
      </c>
      <c r="AR485" s="134">
        <f t="shared" si="3798"/>
        <v>0</v>
      </c>
      <c r="AS485" s="134"/>
      <c r="AT485" s="199">
        <f t="shared" si="3799"/>
        <v>0</v>
      </c>
      <c r="AU485" s="232"/>
      <c r="AV485" s="199">
        <f t="shared" si="3800"/>
        <v>0</v>
      </c>
      <c r="AW485" s="232"/>
      <c r="AX485" s="233">
        <f t="shared" si="3801"/>
        <v>0</v>
      </c>
      <c r="AY485" s="210">
        <f t="shared" si="3802"/>
        <v>0</v>
      </c>
      <c r="AZ485" s="134">
        <f t="shared" si="3803"/>
        <v>0</v>
      </c>
      <c r="BA485" s="134">
        <f t="shared" si="3804"/>
        <v>0</v>
      </c>
      <c r="BB485" s="134">
        <f t="shared" si="3805"/>
        <v>0</v>
      </c>
    </row>
    <row r="486" spans="1:54" hidden="1">
      <c r="A486" s="612">
        <v>365</v>
      </c>
      <c r="B486" s="49"/>
      <c r="C486" s="81" t="s">
        <v>138</v>
      </c>
      <c r="D486" s="82"/>
      <c r="E486" s="82"/>
      <c r="F486" s="82"/>
      <c r="G486" s="82"/>
      <c r="H486" s="328"/>
      <c r="I486" s="83"/>
      <c r="J486" s="123"/>
      <c r="K486" s="83"/>
      <c r="L486" s="87"/>
      <c r="M486" s="83"/>
      <c r="N486" s="87"/>
      <c r="O486" s="170"/>
      <c r="P486" s="123"/>
      <c r="Q486" s="146">
        <f>SUM(Q481:Q485)</f>
        <v>0</v>
      </c>
      <c r="R486" s="146">
        <f t="shared" ref="R486:BB486" si="3807">SUM(R481:R485)</f>
        <v>0</v>
      </c>
      <c r="S486" s="146">
        <f t="shared" si="3807"/>
        <v>0</v>
      </c>
      <c r="T486" s="146">
        <f t="shared" si="3807"/>
        <v>0</v>
      </c>
      <c r="U486" s="146">
        <f t="shared" si="3807"/>
        <v>0</v>
      </c>
      <c r="V486" s="146">
        <f t="shared" si="3807"/>
        <v>0</v>
      </c>
      <c r="W486" s="146">
        <f t="shared" si="3807"/>
        <v>0</v>
      </c>
      <c r="X486" s="146">
        <f t="shared" si="3807"/>
        <v>0</v>
      </c>
      <c r="Y486" s="146">
        <f t="shared" si="3807"/>
        <v>0</v>
      </c>
      <c r="Z486" s="146">
        <f t="shared" si="3807"/>
        <v>0</v>
      </c>
      <c r="AA486" s="146">
        <f>SUM(AA481:AA485)</f>
        <v>0</v>
      </c>
      <c r="AB486" s="146">
        <f t="shared" si="3807"/>
        <v>0</v>
      </c>
      <c r="AC486" s="146">
        <f t="shared" si="3807"/>
        <v>0</v>
      </c>
      <c r="AD486" s="146">
        <f t="shared" si="3807"/>
        <v>0</v>
      </c>
      <c r="AE486" s="146">
        <f t="shared" si="3807"/>
        <v>0</v>
      </c>
      <c r="AF486" s="138">
        <f t="shared" si="3807"/>
        <v>0</v>
      </c>
      <c r="AG486" s="146">
        <f t="shared" si="3807"/>
        <v>0</v>
      </c>
      <c r="AH486" s="146">
        <f t="shared" si="3807"/>
        <v>0</v>
      </c>
      <c r="AI486" s="146">
        <f t="shared" si="3807"/>
        <v>0</v>
      </c>
      <c r="AJ486" s="146">
        <f t="shared" si="3807"/>
        <v>0</v>
      </c>
      <c r="AK486" s="146">
        <f t="shared" si="3807"/>
        <v>0</v>
      </c>
      <c r="AL486" s="146">
        <f t="shared" si="3807"/>
        <v>0</v>
      </c>
      <c r="AM486" s="146">
        <f t="shared" si="3807"/>
        <v>0</v>
      </c>
      <c r="AN486" s="146">
        <f t="shared" si="3807"/>
        <v>0</v>
      </c>
      <c r="AO486" s="146">
        <f t="shared" si="3807"/>
        <v>0</v>
      </c>
      <c r="AP486" s="146">
        <f t="shared" si="3807"/>
        <v>0</v>
      </c>
      <c r="AQ486" s="146">
        <f t="shared" si="3807"/>
        <v>0</v>
      </c>
      <c r="AR486" s="146">
        <f t="shared" si="3807"/>
        <v>0</v>
      </c>
      <c r="AS486" s="146">
        <f t="shared" si="3807"/>
        <v>0</v>
      </c>
      <c r="AT486" s="146">
        <f t="shared" si="3807"/>
        <v>0</v>
      </c>
      <c r="AU486" s="146">
        <f t="shared" si="3807"/>
        <v>0</v>
      </c>
      <c r="AV486" s="146">
        <f t="shared" si="3807"/>
        <v>0</v>
      </c>
      <c r="AW486" s="146">
        <f t="shared" si="3807"/>
        <v>0</v>
      </c>
      <c r="AX486" s="146">
        <f t="shared" si="3807"/>
        <v>0</v>
      </c>
      <c r="AY486" s="146">
        <f t="shared" si="3807"/>
        <v>0</v>
      </c>
      <c r="AZ486" s="146">
        <f t="shared" si="3807"/>
        <v>0</v>
      </c>
      <c r="BA486" s="146">
        <f t="shared" si="3807"/>
        <v>0</v>
      </c>
      <c r="BB486" s="146">
        <f t="shared" si="3807"/>
        <v>0</v>
      </c>
    </row>
    <row r="487" spans="1:54">
      <c r="A487" s="612">
        <v>366</v>
      </c>
      <c r="B487" s="26" t="s">
        <v>1227</v>
      </c>
      <c r="C487" s="61" t="s">
        <v>221</v>
      </c>
      <c r="D487" s="61" t="s">
        <v>49</v>
      </c>
      <c r="E487" s="21" t="s">
        <v>278</v>
      </c>
      <c r="F487" s="24">
        <v>337</v>
      </c>
      <c r="G487" s="24" t="s">
        <v>1169</v>
      </c>
      <c r="H487" s="309" t="s">
        <v>378</v>
      </c>
      <c r="I487" s="554">
        <v>2.66</v>
      </c>
      <c r="J487" s="115"/>
      <c r="K487" s="554">
        <v>2.66</v>
      </c>
      <c r="L487" s="183"/>
      <c r="M487" s="554">
        <v>2.66</v>
      </c>
      <c r="N487" s="183"/>
      <c r="O487" s="554">
        <v>2.66</v>
      </c>
      <c r="P487" s="115"/>
      <c r="Q487" s="110">
        <f t="shared" ref="Q487:Q497" si="3808">SUM(AI487+BA487)</f>
        <v>16.637</v>
      </c>
      <c r="R487" s="417">
        <f t="shared" ref="R487:R497" si="3809">SUM(AJ487+BB487)</f>
        <v>57.8973225684</v>
      </c>
      <c r="S487" s="110"/>
      <c r="T487" s="110">
        <f t="shared" ref="T487:T496" si="3810">I487*S487*$T$2/1000</f>
        <v>0</v>
      </c>
      <c r="U487" s="110">
        <v>1.76</v>
      </c>
      <c r="V487" s="197">
        <f t="shared" ref="V487:V496" si="3811">I487*U487*$V$2/1000</f>
        <v>5.9653883520000006</v>
      </c>
      <c r="W487" s="228">
        <v>0.6399999999999999</v>
      </c>
      <c r="X487" s="229">
        <f t="shared" ref="X487:X496" si="3812">I487*W487*$X$2/1000</f>
        <v>2.218959232</v>
      </c>
      <c r="Y487" s="212">
        <f t="shared" ref="Y487:Y496" si="3813">SUM(S487+U487+W487)</f>
        <v>2.4</v>
      </c>
      <c r="Z487" s="197">
        <f t="shared" ref="Z487:Z497" si="3814">SUM(T487+V487+X487)</f>
        <v>8.1843475840000011</v>
      </c>
      <c r="AA487" s="228">
        <v>2.6120000000000001</v>
      </c>
      <c r="AB487" s="229">
        <f t="shared" ref="AB487:AB496" si="3815">K487*AA487*$AB$2/1000</f>
        <v>9.1943214944000005</v>
      </c>
      <c r="AC487" s="228">
        <v>2.88</v>
      </c>
      <c r="AD487" s="197">
        <f t="shared" ref="AD487:AD496" si="3816">K487*AC487*$AD$2/1000</f>
        <v>10.166571071999998</v>
      </c>
      <c r="AE487" s="228">
        <v>1.7290000000000001</v>
      </c>
      <c r="AF487" s="229">
        <f>K487*AE487*$AF$2/1000</f>
        <v>5.9799398022000005</v>
      </c>
      <c r="AG487" s="212">
        <f t="shared" ref="AG487:AG496" si="3817">SUM(AA487+AC487+AE487)</f>
        <v>7.2210000000000001</v>
      </c>
      <c r="AH487" s="110">
        <f t="shared" ref="AH487:AH497" si="3818">SUM(AB487+AD487+AF487)</f>
        <v>25.340832368599997</v>
      </c>
      <c r="AI487" s="110">
        <f t="shared" ref="AI487:AI497" si="3819">SUM(Y487+AG487)</f>
        <v>9.6210000000000004</v>
      </c>
      <c r="AJ487" s="197">
        <f t="shared" ref="AJ487:AJ497" si="3820">SUM(Z487,AH487)</f>
        <v>33.525179952599999</v>
      </c>
      <c r="AK487" s="228">
        <v>2.5169999999999999</v>
      </c>
      <c r="AL487" s="197">
        <f t="shared" ref="AL487:AL496" si="3821">M487*AK487*$AL$2/1000</f>
        <v>8.5620481925999989</v>
      </c>
      <c r="AM487" s="281">
        <v>0.32</v>
      </c>
      <c r="AN487" s="197">
        <f t="shared" ref="AN487:AN496" si="3822">M487*AM487*$AN$2/1000</f>
        <v>1.125958848</v>
      </c>
      <c r="AO487" s="228">
        <v>2.58</v>
      </c>
      <c r="AP487" s="229">
        <f t="shared" ref="AP487:AP494" si="3823">M487*AO487*$AP$2/1000</f>
        <v>9.1536026400000008</v>
      </c>
      <c r="AQ487" s="212">
        <f t="shared" ref="AQ487:AQ496" si="3824">SUM(AK487+AM487+AO487)</f>
        <v>5.4169999999999998</v>
      </c>
      <c r="AR487" s="110">
        <f t="shared" ref="AR487:AR497" si="3825">SUM(AL487+AN487+AP487)</f>
        <v>18.841609680600001</v>
      </c>
      <c r="AS487" s="110"/>
      <c r="AT487" s="350">
        <f t="shared" ref="AT487:AT496" si="3826">O487*AS487*$AT$2/1000</f>
        <v>0</v>
      </c>
      <c r="AU487" s="359"/>
      <c r="AV487" s="350">
        <f t="shared" ref="AV487:AV496" si="3827">O487*AU487*$AV$2/1000</f>
        <v>0</v>
      </c>
      <c r="AW487" s="359">
        <v>1.599</v>
      </c>
      <c r="AX487" s="353">
        <f t="shared" ref="AX487:AX496" si="3828">O487*AW487*$AX$2/1000</f>
        <v>5.530532935200001</v>
      </c>
      <c r="AY487" s="351">
        <f t="shared" ref="AY487:AY496" si="3829">SUM(AS487+AU487+AW487)</f>
        <v>1.599</v>
      </c>
      <c r="AZ487" s="110">
        <f t="shared" ref="AZ487:AZ497" si="3830">SUM(AT487+AV487+AX487)</f>
        <v>5.530532935200001</v>
      </c>
      <c r="BA487" s="110">
        <f t="shared" ref="BA487:BA497" si="3831">SUM(AQ487+AY487)</f>
        <v>7.016</v>
      </c>
      <c r="BB487" s="110">
        <f t="shared" ref="BB487:BB497" si="3832">SUM(AR487,AZ487)</f>
        <v>24.372142615800001</v>
      </c>
    </row>
    <row r="488" spans="1:54">
      <c r="A488" s="612">
        <v>367</v>
      </c>
      <c r="B488" s="26"/>
      <c r="C488" s="25"/>
      <c r="D488" s="26"/>
      <c r="E488" s="21" t="s">
        <v>279</v>
      </c>
      <c r="F488" s="24" t="s">
        <v>502</v>
      </c>
      <c r="G488" s="24" t="s">
        <v>1169</v>
      </c>
      <c r="H488" s="309" t="s">
        <v>378</v>
      </c>
      <c r="I488" s="257">
        <v>10.91</v>
      </c>
      <c r="J488" s="115"/>
      <c r="K488" s="257">
        <v>10.91</v>
      </c>
      <c r="L488" s="183"/>
      <c r="M488" s="257">
        <v>10.91</v>
      </c>
      <c r="N488" s="183"/>
      <c r="O488" s="257">
        <v>10.91</v>
      </c>
      <c r="P488" s="115"/>
      <c r="Q488" s="110">
        <f t="shared" si="3808"/>
        <v>0</v>
      </c>
      <c r="R488" s="417">
        <f t="shared" si="3809"/>
        <v>0</v>
      </c>
      <c r="S488" s="110"/>
      <c r="T488" s="110">
        <f t="shared" si="3810"/>
        <v>0</v>
      </c>
      <c r="U488" s="110"/>
      <c r="V488" s="197">
        <f t="shared" si="3811"/>
        <v>0</v>
      </c>
      <c r="W488" s="228"/>
      <c r="X488" s="229">
        <f t="shared" si="3812"/>
        <v>0</v>
      </c>
      <c r="Y488" s="212">
        <f t="shared" si="3813"/>
        <v>0</v>
      </c>
      <c r="Z488" s="197">
        <f t="shared" si="3814"/>
        <v>0</v>
      </c>
      <c r="AA488" s="228"/>
      <c r="AB488" s="229">
        <f t="shared" si="3815"/>
        <v>0</v>
      </c>
      <c r="AC488" s="228"/>
      <c r="AD488" s="197">
        <f t="shared" si="3816"/>
        <v>0</v>
      </c>
      <c r="AE488" s="228"/>
      <c r="AF488" s="353">
        <f t="shared" ref="AF488:AF496" si="3833">K488*AE488*$AF$2/1000</f>
        <v>0</v>
      </c>
      <c r="AG488" s="212">
        <f t="shared" si="3817"/>
        <v>0</v>
      </c>
      <c r="AH488" s="110">
        <f t="shared" si="3818"/>
        <v>0</v>
      </c>
      <c r="AI488" s="110">
        <f t="shared" si="3819"/>
        <v>0</v>
      </c>
      <c r="AJ488" s="197">
        <f t="shared" si="3820"/>
        <v>0</v>
      </c>
      <c r="AK488" s="228"/>
      <c r="AL488" s="197">
        <f t="shared" si="3821"/>
        <v>0</v>
      </c>
      <c r="AM488" s="281"/>
      <c r="AN488" s="197">
        <f t="shared" si="3822"/>
        <v>0</v>
      </c>
      <c r="AO488" s="228"/>
      <c r="AP488" s="229">
        <f t="shared" si="3823"/>
        <v>0</v>
      </c>
      <c r="AQ488" s="212">
        <f t="shared" si="3824"/>
        <v>0</v>
      </c>
      <c r="AR488" s="110">
        <f t="shared" si="3825"/>
        <v>0</v>
      </c>
      <c r="AS488" s="110"/>
      <c r="AT488" s="350">
        <f t="shared" si="3826"/>
        <v>0</v>
      </c>
      <c r="AU488" s="359"/>
      <c r="AV488" s="350">
        <f t="shared" si="3827"/>
        <v>0</v>
      </c>
      <c r="AW488" s="359"/>
      <c r="AX488" s="353">
        <f>O488*AW488*$AX$2/1000</f>
        <v>0</v>
      </c>
      <c r="AY488" s="351">
        <f t="shared" si="3829"/>
        <v>0</v>
      </c>
      <c r="AZ488" s="110">
        <f t="shared" si="3830"/>
        <v>0</v>
      </c>
      <c r="BA488" s="110">
        <f t="shared" si="3831"/>
        <v>0</v>
      </c>
      <c r="BB488" s="110">
        <f t="shared" si="3832"/>
        <v>0</v>
      </c>
    </row>
    <row r="489" spans="1:54">
      <c r="A489" s="612">
        <v>368</v>
      </c>
      <c r="B489" s="26"/>
      <c r="C489" s="25"/>
      <c r="D489" s="26"/>
      <c r="E489" s="21" t="s">
        <v>280</v>
      </c>
      <c r="F489" s="24" t="s">
        <v>281</v>
      </c>
      <c r="G489" s="24" t="s">
        <v>1169</v>
      </c>
      <c r="H489" s="309" t="s">
        <v>378</v>
      </c>
      <c r="I489" s="257">
        <v>17.27</v>
      </c>
      <c r="J489" s="115"/>
      <c r="K489" s="257">
        <v>17.27</v>
      </c>
      <c r="L489" s="183"/>
      <c r="M489" s="257">
        <v>17.27</v>
      </c>
      <c r="N489" s="183"/>
      <c r="O489" s="257">
        <v>17.27</v>
      </c>
      <c r="P489" s="115"/>
      <c r="Q489" s="110">
        <f t="shared" si="3808"/>
        <v>2.8299999999999996</v>
      </c>
      <c r="R489" s="417">
        <f t="shared" si="3809"/>
        <v>63.998127382199996</v>
      </c>
      <c r="S489" s="110"/>
      <c r="T489" s="110">
        <f t="shared" si="3810"/>
        <v>0</v>
      </c>
      <c r="U489" s="110"/>
      <c r="V489" s="197">
        <f t="shared" si="3811"/>
        <v>0</v>
      </c>
      <c r="W489" s="228">
        <v>0.28600000000000003</v>
      </c>
      <c r="X489" s="229">
        <f t="shared" si="3812"/>
        <v>6.4379275246000018</v>
      </c>
      <c r="Y489" s="212">
        <f t="shared" si="3813"/>
        <v>0.28600000000000003</v>
      </c>
      <c r="Z489" s="197">
        <f t="shared" si="3814"/>
        <v>6.4379275246000018</v>
      </c>
      <c r="AA489" s="228">
        <v>1.1439999999999999</v>
      </c>
      <c r="AB489" s="229">
        <f t="shared" si="3815"/>
        <v>26.144674441599996</v>
      </c>
      <c r="AC489" s="228"/>
      <c r="AD489" s="197">
        <f t="shared" si="3816"/>
        <v>0</v>
      </c>
      <c r="AE489" s="228">
        <v>1.3420000000000001</v>
      </c>
      <c r="AF489" s="353">
        <f t="shared" si="3833"/>
        <v>30.134572558200002</v>
      </c>
      <c r="AG489" s="212">
        <f t="shared" si="3817"/>
        <v>2.4859999999999998</v>
      </c>
      <c r="AH489" s="110">
        <f t="shared" si="3818"/>
        <v>56.279246999799994</v>
      </c>
      <c r="AI489" s="110">
        <f t="shared" si="3819"/>
        <v>2.7719999999999998</v>
      </c>
      <c r="AJ489" s="197">
        <f t="shared" si="3820"/>
        <v>62.717174524399994</v>
      </c>
      <c r="AK489" s="228">
        <v>5.8000000000000003E-2</v>
      </c>
      <c r="AL489" s="197">
        <f t="shared" si="3821"/>
        <v>1.2809528578</v>
      </c>
      <c r="AM489" s="281"/>
      <c r="AN489" s="197">
        <f t="shared" si="3822"/>
        <v>0</v>
      </c>
      <c r="AO489" s="228"/>
      <c r="AP489" s="229">
        <f t="shared" si="3823"/>
        <v>0</v>
      </c>
      <c r="AQ489" s="212">
        <f t="shared" si="3824"/>
        <v>5.8000000000000003E-2</v>
      </c>
      <c r="AR489" s="110">
        <f t="shared" si="3825"/>
        <v>1.2809528578</v>
      </c>
      <c r="AS489" s="110"/>
      <c r="AT489" s="350">
        <f t="shared" si="3826"/>
        <v>0</v>
      </c>
      <c r="AU489" s="359"/>
      <c r="AV489" s="350">
        <f t="shared" si="3827"/>
        <v>0</v>
      </c>
      <c r="AW489" s="359"/>
      <c r="AX489" s="353">
        <f t="shared" si="3828"/>
        <v>0</v>
      </c>
      <c r="AY489" s="351">
        <f t="shared" si="3829"/>
        <v>0</v>
      </c>
      <c r="AZ489" s="110">
        <f t="shared" si="3830"/>
        <v>0</v>
      </c>
      <c r="BA489" s="110">
        <f t="shared" si="3831"/>
        <v>5.8000000000000003E-2</v>
      </c>
      <c r="BB489" s="110">
        <f t="shared" si="3832"/>
        <v>1.2809528578</v>
      </c>
    </row>
    <row r="490" spans="1:54">
      <c r="A490" s="612">
        <v>369</v>
      </c>
      <c r="B490" s="26"/>
      <c r="C490" s="25"/>
      <c r="D490" s="26"/>
      <c r="E490" s="21" t="s">
        <v>82</v>
      </c>
      <c r="F490" s="24" t="s">
        <v>282</v>
      </c>
      <c r="G490" s="24" t="s">
        <v>1169</v>
      </c>
      <c r="H490" s="309" t="s">
        <v>378</v>
      </c>
      <c r="I490" s="257">
        <v>17.91</v>
      </c>
      <c r="J490" s="115"/>
      <c r="K490" s="257">
        <v>17.91</v>
      </c>
      <c r="L490" s="183"/>
      <c r="M490" s="257">
        <v>17.91</v>
      </c>
      <c r="N490" s="183"/>
      <c r="O490" s="257">
        <v>17.91</v>
      </c>
      <c r="P490" s="115"/>
      <c r="Q490" s="110">
        <f t="shared" si="3808"/>
        <v>4.4700000000000006</v>
      </c>
      <c r="R490" s="417">
        <f t="shared" si="3809"/>
        <v>104.48102468520001</v>
      </c>
      <c r="S490" s="110"/>
      <c r="T490" s="110">
        <f t="shared" si="3810"/>
        <v>0</v>
      </c>
      <c r="U490" s="110"/>
      <c r="V490" s="197">
        <f t="shared" si="3811"/>
        <v>0</v>
      </c>
      <c r="W490" s="228">
        <v>0.57200000000000006</v>
      </c>
      <c r="X490" s="229">
        <f t="shared" si="3812"/>
        <v>13.353014703600001</v>
      </c>
      <c r="Y490" s="212">
        <f t="shared" si="3813"/>
        <v>0.57200000000000006</v>
      </c>
      <c r="Z490" s="197">
        <f t="shared" si="3814"/>
        <v>13.353014703600001</v>
      </c>
      <c r="AA490" s="228">
        <v>0.85799999999999998</v>
      </c>
      <c r="AB490" s="229">
        <f t="shared" si="3815"/>
        <v>20.335167309599999</v>
      </c>
      <c r="AC490" s="228"/>
      <c r="AD490" s="197">
        <f t="shared" si="3816"/>
        <v>0</v>
      </c>
      <c r="AE490" s="228">
        <v>3.04</v>
      </c>
      <c r="AF490" s="353">
        <f t="shared" si="3833"/>
        <v>70.79284267200002</v>
      </c>
      <c r="AG490" s="212">
        <f t="shared" si="3817"/>
        <v>3.8980000000000001</v>
      </c>
      <c r="AH490" s="110">
        <f t="shared" si="3818"/>
        <v>91.128009981600016</v>
      </c>
      <c r="AI490" s="110">
        <f t="shared" si="3819"/>
        <v>4.4700000000000006</v>
      </c>
      <c r="AJ490" s="197">
        <f t="shared" si="3820"/>
        <v>104.48102468520001</v>
      </c>
      <c r="AK490" s="228"/>
      <c r="AL490" s="197">
        <f t="shared" si="3821"/>
        <v>0</v>
      </c>
      <c r="AM490" s="281"/>
      <c r="AN490" s="197">
        <f t="shared" si="3822"/>
        <v>0</v>
      </c>
      <c r="AO490" s="228"/>
      <c r="AP490" s="229">
        <f t="shared" si="3823"/>
        <v>0</v>
      </c>
      <c r="AQ490" s="212">
        <f t="shared" si="3824"/>
        <v>0</v>
      </c>
      <c r="AR490" s="110">
        <f t="shared" si="3825"/>
        <v>0</v>
      </c>
      <c r="AS490" s="110"/>
      <c r="AT490" s="350">
        <f t="shared" si="3826"/>
        <v>0</v>
      </c>
      <c r="AU490" s="359"/>
      <c r="AV490" s="350">
        <f t="shared" si="3827"/>
        <v>0</v>
      </c>
      <c r="AW490" s="359"/>
      <c r="AX490" s="353">
        <f t="shared" si="3828"/>
        <v>0</v>
      </c>
      <c r="AY490" s="351">
        <f t="shared" si="3829"/>
        <v>0</v>
      </c>
      <c r="AZ490" s="110">
        <f t="shared" si="3830"/>
        <v>0</v>
      </c>
      <c r="BA490" s="110">
        <f t="shared" si="3831"/>
        <v>0</v>
      </c>
      <c r="BB490" s="110">
        <f t="shared" si="3832"/>
        <v>0</v>
      </c>
    </row>
    <row r="491" spans="1:54">
      <c r="A491" s="612">
        <v>370</v>
      </c>
      <c r="B491" s="26"/>
      <c r="C491" s="25"/>
      <c r="D491" s="26"/>
      <c r="E491" s="21" t="s">
        <v>2282</v>
      </c>
      <c r="F491" s="24" t="s">
        <v>2283</v>
      </c>
      <c r="G491" s="24" t="s">
        <v>1169</v>
      </c>
      <c r="H491" s="309" t="s">
        <v>378</v>
      </c>
      <c r="I491" s="257"/>
      <c r="J491" s="115"/>
      <c r="K491" s="257"/>
      <c r="L491" s="183"/>
      <c r="M491" s="257">
        <v>25.25</v>
      </c>
      <c r="N491" s="183"/>
      <c r="O491" s="257">
        <v>25.25</v>
      </c>
      <c r="P491" s="115"/>
      <c r="Q491" s="110">
        <f t="shared" si="3808"/>
        <v>4.4640000000000004</v>
      </c>
      <c r="R491" s="417">
        <f t="shared" si="3809"/>
        <v>148.74093881249999</v>
      </c>
      <c r="S491" s="110"/>
      <c r="T491" s="110">
        <f t="shared" si="3810"/>
        <v>0</v>
      </c>
      <c r="U491" s="110"/>
      <c r="V491" s="197">
        <f t="shared" si="3811"/>
        <v>0</v>
      </c>
      <c r="W491" s="228"/>
      <c r="X491" s="229">
        <f t="shared" si="3812"/>
        <v>0</v>
      </c>
      <c r="Y491" s="212">
        <f t="shared" ref="Y491:Y493" si="3834">SUM(S491+U491+W491)</f>
        <v>0</v>
      </c>
      <c r="Z491" s="197">
        <f t="shared" ref="Z491:Z493" si="3835">SUM(T491+V491+X491)</f>
        <v>0</v>
      </c>
      <c r="AA491" s="228"/>
      <c r="AB491" s="229">
        <f t="shared" si="3815"/>
        <v>0</v>
      </c>
      <c r="AC491" s="228"/>
      <c r="AD491" s="197">
        <f t="shared" si="3816"/>
        <v>0</v>
      </c>
      <c r="AE491" s="228"/>
      <c r="AF491" s="353">
        <f t="shared" si="3833"/>
        <v>0</v>
      </c>
      <c r="AG491" s="212">
        <f>SUM(AA491+AC491+AE491)</f>
        <v>0</v>
      </c>
      <c r="AH491" s="110">
        <f t="shared" ref="AH491:AH493" si="3836">SUM(AB491+AD491+AF491)</f>
        <v>0</v>
      </c>
      <c r="AI491" s="110">
        <f t="shared" ref="AI491:AI493" si="3837">SUM(Y491+AG491)</f>
        <v>0</v>
      </c>
      <c r="AJ491" s="197">
        <f t="shared" ref="AJ491:AJ493" si="3838">SUM(Z491,AH491)</f>
        <v>0</v>
      </c>
      <c r="AK491" s="228">
        <v>1.0489999999999999</v>
      </c>
      <c r="AL491" s="197">
        <f t="shared" ref="AL491:AL493" si="3839">M491*AK491*$AL$2/1000</f>
        <v>33.872689917499997</v>
      </c>
      <c r="AM491" s="281">
        <v>0.48599999999999999</v>
      </c>
      <c r="AN491" s="197">
        <f t="shared" ref="AN491:AN493" si="3840">M491*AM491*$AN$2/1000</f>
        <v>16.232617484999999</v>
      </c>
      <c r="AO491" s="228">
        <v>1.944</v>
      </c>
      <c r="AP491" s="229">
        <f>M491*AO491*$AP$2/1000</f>
        <v>65.470906799999995</v>
      </c>
      <c r="AQ491" s="212">
        <f t="shared" ref="AQ491:AQ493" si="3841">SUM(AK491+AM491+AO491)</f>
        <v>3.4790000000000001</v>
      </c>
      <c r="AR491" s="110">
        <f t="shared" ref="AR491:AR493" si="3842">SUM(AL491+AN491+AP491)</f>
        <v>115.57621420249998</v>
      </c>
      <c r="AS491" s="110">
        <v>0.64800000000000002</v>
      </c>
      <c r="AT491" s="350">
        <f t="shared" ref="AT491:AT493" si="3843">O491*AS491*$AT$2/1000</f>
        <v>22.100317020000002</v>
      </c>
      <c r="AU491" s="359"/>
      <c r="AV491" s="350">
        <f t="shared" ref="AV491:AV493" si="3844">O491*AU491*$AV$2/1000</f>
        <v>0</v>
      </c>
      <c r="AW491" s="359">
        <v>0.33700000000000002</v>
      </c>
      <c r="AX491" s="353">
        <f t="shared" ref="AX491:AX493" si="3845">O491*AW491*$AX$2/1000</f>
        <v>11.064407589999998</v>
      </c>
      <c r="AY491" s="351">
        <f t="shared" ref="AY491:AY493" si="3846">SUM(AS491+AU491+AW491)</f>
        <v>0.9850000000000001</v>
      </c>
      <c r="AZ491" s="110">
        <f t="shared" ref="AZ491:AZ493" si="3847">SUM(AT491+AV491+AX491)</f>
        <v>33.16472461</v>
      </c>
      <c r="BA491" s="110">
        <f t="shared" ref="BA491:BA493" si="3848">SUM(AQ491+AY491)</f>
        <v>4.4640000000000004</v>
      </c>
      <c r="BB491" s="110">
        <f t="shared" ref="BB491:BB493" si="3849">SUM(AR491,AZ491)</f>
        <v>148.74093881249999</v>
      </c>
    </row>
    <row r="492" spans="1:54" s="344" customFormat="1">
      <c r="A492" s="612">
        <v>371</v>
      </c>
      <c r="B492" s="16"/>
      <c r="C492" s="16"/>
      <c r="D492" s="16"/>
      <c r="E492" s="18" t="s">
        <v>585</v>
      </c>
      <c r="F492" s="19" t="s">
        <v>876</v>
      </c>
      <c r="G492" s="19" t="s">
        <v>1169</v>
      </c>
      <c r="H492" s="355" t="s">
        <v>378</v>
      </c>
      <c r="I492" s="257">
        <v>21.29</v>
      </c>
      <c r="J492" s="115"/>
      <c r="K492" s="257">
        <v>21.29</v>
      </c>
      <c r="L492" s="183"/>
      <c r="M492" s="257">
        <v>21.29</v>
      </c>
      <c r="N492" s="183"/>
      <c r="O492" s="257">
        <v>21.29</v>
      </c>
      <c r="P492" s="115"/>
      <c r="Q492" s="109">
        <f t="shared" si="3808"/>
        <v>4.1470000000000002</v>
      </c>
      <c r="R492" s="415">
        <f t="shared" si="3809"/>
        <v>115.28298361649999</v>
      </c>
      <c r="S492" s="109"/>
      <c r="T492" s="109">
        <f>I492*S492*$T$2/1000</f>
        <v>0</v>
      </c>
      <c r="U492" s="109">
        <v>0.57599999999999996</v>
      </c>
      <c r="V492" s="196">
        <f>I492*U492*$V$2/1000</f>
        <v>15.625810828799999</v>
      </c>
      <c r="W492" s="225">
        <v>0.57599999999999996</v>
      </c>
      <c r="X492" s="226">
        <f>I492*W492*$X$2/1000</f>
        <v>15.984014227199999</v>
      </c>
      <c r="Y492" s="213">
        <f t="shared" si="3834"/>
        <v>1.1519999999999999</v>
      </c>
      <c r="Z492" s="196">
        <f t="shared" si="3835"/>
        <v>31.609825055999998</v>
      </c>
      <c r="AA492" s="225"/>
      <c r="AB492" s="226">
        <f>K492*AA492*$AB$2/1000</f>
        <v>0</v>
      </c>
      <c r="AC492" s="225">
        <v>1.1519999999999999</v>
      </c>
      <c r="AD492" s="196">
        <f>K492*AC492*$AD$2/1000</f>
        <v>32.548315507199995</v>
      </c>
      <c r="AE492" s="225">
        <v>1.62</v>
      </c>
      <c r="AF492" s="502">
        <f t="shared" si="3833"/>
        <v>44.844672654</v>
      </c>
      <c r="AG492" s="213">
        <f t="shared" ref="AG492:AG493" si="3850">SUM(AA492+AC492+AE492)</f>
        <v>2.7720000000000002</v>
      </c>
      <c r="AH492" s="109">
        <f t="shared" si="3836"/>
        <v>77.392988161199995</v>
      </c>
      <c r="AI492" s="109">
        <f t="shared" si="3837"/>
        <v>3.9240000000000004</v>
      </c>
      <c r="AJ492" s="196">
        <f t="shared" si="3838"/>
        <v>109.00281321719999</v>
      </c>
      <c r="AK492" s="225"/>
      <c r="AL492" s="196">
        <f t="shared" si="3839"/>
        <v>0</v>
      </c>
      <c r="AM492" s="280">
        <v>0.223</v>
      </c>
      <c r="AN492" s="196">
        <f t="shared" si="3840"/>
        <v>6.2801703993000002</v>
      </c>
      <c r="AO492" s="225"/>
      <c r="AP492" s="226">
        <f>M492*AO492*$AP$2/1000</f>
        <v>0</v>
      </c>
      <c r="AQ492" s="213">
        <f t="shared" si="3841"/>
        <v>0.223</v>
      </c>
      <c r="AR492" s="109">
        <f t="shared" si="3842"/>
        <v>6.2801703993000002</v>
      </c>
      <c r="AS492" s="109"/>
      <c r="AT492" s="196">
        <f t="shared" si="3843"/>
        <v>0</v>
      </c>
      <c r="AU492" s="225"/>
      <c r="AV492" s="196">
        <f t="shared" si="3844"/>
        <v>0</v>
      </c>
      <c r="AW492" s="225"/>
      <c r="AX492" s="226">
        <f t="shared" si="3845"/>
        <v>0</v>
      </c>
      <c r="AY492" s="213">
        <f t="shared" si="3846"/>
        <v>0</v>
      </c>
      <c r="AZ492" s="109">
        <f t="shared" si="3847"/>
        <v>0</v>
      </c>
      <c r="BA492" s="109">
        <f t="shared" si="3848"/>
        <v>0.223</v>
      </c>
      <c r="BB492" s="109">
        <f t="shared" si="3849"/>
        <v>6.2801703993000002</v>
      </c>
    </row>
    <row r="493" spans="1:54" s="344" customFormat="1">
      <c r="A493" s="612">
        <v>372</v>
      </c>
      <c r="B493" s="346"/>
      <c r="C493" s="25"/>
      <c r="D493" s="101"/>
      <c r="E493" s="21" t="s">
        <v>978</v>
      </c>
      <c r="F493" s="24" t="s">
        <v>2046</v>
      </c>
      <c r="G493" s="24" t="s">
        <v>1169</v>
      </c>
      <c r="H493" s="355" t="s">
        <v>378</v>
      </c>
      <c r="I493" s="554">
        <v>26.25</v>
      </c>
      <c r="J493" s="115"/>
      <c r="K493" s="554">
        <v>26.25</v>
      </c>
      <c r="L493" s="183"/>
      <c r="M493" s="554">
        <v>26.25</v>
      </c>
      <c r="N493" s="183"/>
      <c r="O493" s="554">
        <v>26.25</v>
      </c>
      <c r="P493" s="115"/>
      <c r="Q493" s="349">
        <f t="shared" ref="Q493" si="3851">SUM(AI493+BA493)</f>
        <v>17.916</v>
      </c>
      <c r="R493" s="417">
        <f t="shared" ref="R493" si="3852">SUM(AJ493+BB493)</f>
        <v>613.82384306250003</v>
      </c>
      <c r="S493" s="349">
        <v>1.944</v>
      </c>
      <c r="T493" s="349">
        <f t="shared" ref="T493" si="3853">I493*S493*$T$2/1000</f>
        <v>63.567560700000001</v>
      </c>
      <c r="U493" s="349">
        <v>0.9</v>
      </c>
      <c r="V493" s="350">
        <f t="shared" ref="V493" si="3854">I493*U493*$V$2/1000</f>
        <v>30.103447500000001</v>
      </c>
      <c r="W493" s="352">
        <v>0.69700000000000006</v>
      </c>
      <c r="X493" s="353">
        <f t="shared" ref="X493" si="3855">I493*W493*$X$2/1000</f>
        <v>23.8478811375</v>
      </c>
      <c r="Y493" s="351">
        <f t="shared" si="3834"/>
        <v>3.5409999999999999</v>
      </c>
      <c r="Z493" s="350">
        <f t="shared" si="3835"/>
        <v>117.5188893375</v>
      </c>
      <c r="AA493" s="352">
        <v>1.296</v>
      </c>
      <c r="AB493" s="353">
        <f t="shared" ref="AB493" si="3856">K493*AA493*$AB$2/1000</f>
        <v>45.019346400000003</v>
      </c>
      <c r="AC493" s="352">
        <v>2.952</v>
      </c>
      <c r="AD493" s="350">
        <f t="shared" ref="AD493" si="3857">K493*AC493*$AD$2/1000</f>
        <v>102.83620409999999</v>
      </c>
      <c r="AE493" s="352">
        <v>3.1859999999999999</v>
      </c>
      <c r="AF493" s="353">
        <f t="shared" ref="AF493" si="3858">K493*AE493*$AF$2/1000</f>
        <v>108.74148547499999</v>
      </c>
      <c r="AG493" s="351">
        <f t="shared" si="3850"/>
        <v>7.4340000000000002</v>
      </c>
      <c r="AH493" s="349">
        <f t="shared" si="3836"/>
        <v>256.59703597499998</v>
      </c>
      <c r="AI493" s="349">
        <f t="shared" si="3837"/>
        <v>10.975</v>
      </c>
      <c r="AJ493" s="350">
        <f t="shared" si="3838"/>
        <v>374.1159253125</v>
      </c>
      <c r="AK493" s="352">
        <v>0.77400000000000002</v>
      </c>
      <c r="AL493" s="350">
        <f t="shared" si="3839"/>
        <v>25.982628524999996</v>
      </c>
      <c r="AM493" s="354">
        <v>1.17</v>
      </c>
      <c r="AN493" s="350">
        <f t="shared" si="3840"/>
        <v>40.626187874999999</v>
      </c>
      <c r="AO493" s="352">
        <v>1.042</v>
      </c>
      <c r="AP493" s="353">
        <f t="shared" ref="AP493" si="3859">M493*AO493*$AP$2/1000</f>
        <v>36.482764500000002</v>
      </c>
      <c r="AQ493" s="351">
        <f t="shared" si="3841"/>
        <v>2.9859999999999998</v>
      </c>
      <c r="AR493" s="349">
        <f t="shared" si="3842"/>
        <v>103.0915809</v>
      </c>
      <c r="AS493" s="349">
        <v>1.1839999999999999</v>
      </c>
      <c r="AT493" s="350">
        <f t="shared" si="3843"/>
        <v>41.980066800000003</v>
      </c>
      <c r="AU493" s="359">
        <v>1.8720000000000001</v>
      </c>
      <c r="AV493" s="350">
        <f t="shared" si="3844"/>
        <v>63.951287400000005</v>
      </c>
      <c r="AW493" s="359">
        <v>0.89900000000000002</v>
      </c>
      <c r="AX493" s="353">
        <f t="shared" si="3845"/>
        <v>30.684982649999998</v>
      </c>
      <c r="AY493" s="351">
        <f t="shared" si="3846"/>
        <v>3.9550000000000001</v>
      </c>
      <c r="AZ493" s="349">
        <f t="shared" si="3847"/>
        <v>136.61633685000001</v>
      </c>
      <c r="BA493" s="349">
        <f t="shared" si="3848"/>
        <v>6.9409999999999998</v>
      </c>
      <c r="BB493" s="349">
        <f t="shared" si="3849"/>
        <v>239.70791775000001</v>
      </c>
    </row>
    <row r="494" spans="1:54">
      <c r="A494" s="612">
        <v>373</v>
      </c>
      <c r="B494" s="26"/>
      <c r="C494" s="25"/>
      <c r="D494" s="26"/>
      <c r="E494" s="21" t="s">
        <v>50</v>
      </c>
      <c r="F494" s="24">
        <v>1004</v>
      </c>
      <c r="G494" s="24" t="s">
        <v>1169</v>
      </c>
      <c r="H494" s="309" t="s">
        <v>378</v>
      </c>
      <c r="I494" s="554">
        <v>16.78</v>
      </c>
      <c r="J494" s="115"/>
      <c r="K494" s="554">
        <v>16.78</v>
      </c>
      <c r="L494" s="183"/>
      <c r="M494" s="554">
        <v>16.78</v>
      </c>
      <c r="N494" s="183"/>
      <c r="O494" s="554">
        <v>16.78</v>
      </c>
      <c r="P494" s="115"/>
      <c r="Q494" s="110">
        <f t="shared" si="3808"/>
        <v>0</v>
      </c>
      <c r="R494" s="417">
        <f t="shared" si="3809"/>
        <v>0</v>
      </c>
      <c r="S494" s="110"/>
      <c r="T494" s="110">
        <f t="shared" si="3810"/>
        <v>0</v>
      </c>
      <c r="U494" s="110"/>
      <c r="V494" s="197">
        <f t="shared" si="3811"/>
        <v>0</v>
      </c>
      <c r="W494" s="228"/>
      <c r="X494" s="229">
        <f t="shared" si="3812"/>
        <v>0</v>
      </c>
      <c r="Y494" s="212">
        <f t="shared" si="3813"/>
        <v>0</v>
      </c>
      <c r="Z494" s="197">
        <f t="shared" si="3814"/>
        <v>0</v>
      </c>
      <c r="AA494" s="228"/>
      <c r="AB494" s="229">
        <f t="shared" si="3815"/>
        <v>0</v>
      </c>
      <c r="AC494" s="228"/>
      <c r="AD494" s="197">
        <f t="shared" si="3816"/>
        <v>0</v>
      </c>
      <c r="AE494" s="228"/>
      <c r="AF494" s="353">
        <f t="shared" si="3833"/>
        <v>0</v>
      </c>
      <c r="AG494" s="212">
        <f t="shared" si="3817"/>
        <v>0</v>
      </c>
      <c r="AH494" s="110">
        <f t="shared" si="3818"/>
        <v>0</v>
      </c>
      <c r="AI494" s="110">
        <f t="shared" si="3819"/>
        <v>0</v>
      </c>
      <c r="AJ494" s="197">
        <f t="shared" si="3820"/>
        <v>0</v>
      </c>
      <c r="AK494" s="228"/>
      <c r="AL494" s="197">
        <f t="shared" si="3821"/>
        <v>0</v>
      </c>
      <c r="AM494" s="281"/>
      <c r="AN494" s="197">
        <f t="shared" si="3822"/>
        <v>0</v>
      </c>
      <c r="AO494" s="228"/>
      <c r="AP494" s="229">
        <f t="shared" si="3823"/>
        <v>0</v>
      </c>
      <c r="AQ494" s="212">
        <f t="shared" si="3824"/>
        <v>0</v>
      </c>
      <c r="AR494" s="110">
        <f t="shared" si="3825"/>
        <v>0</v>
      </c>
      <c r="AS494" s="110"/>
      <c r="AT494" s="350">
        <f>O494*AS494*$AT$2/1000</f>
        <v>0</v>
      </c>
      <c r="AU494" s="359"/>
      <c r="AV494" s="350">
        <f t="shared" si="3827"/>
        <v>0</v>
      </c>
      <c r="AW494" s="359"/>
      <c r="AX494" s="353">
        <f t="shared" si="3828"/>
        <v>0</v>
      </c>
      <c r="AY494" s="351">
        <f t="shared" si="3829"/>
        <v>0</v>
      </c>
      <c r="AZ494" s="110">
        <f t="shared" si="3830"/>
        <v>0</v>
      </c>
      <c r="BA494" s="110">
        <f t="shared" si="3831"/>
        <v>0</v>
      </c>
      <c r="BB494" s="110">
        <f t="shared" si="3832"/>
        <v>0</v>
      </c>
    </row>
    <row r="495" spans="1:54" s="344" customFormat="1">
      <c r="A495" s="612">
        <v>374</v>
      </c>
      <c r="B495" s="557"/>
      <c r="C495" s="25"/>
      <c r="D495" s="557"/>
      <c r="E495" s="553" t="s">
        <v>283</v>
      </c>
      <c r="F495" s="24">
        <v>1005</v>
      </c>
      <c r="G495" s="24" t="s">
        <v>1169</v>
      </c>
      <c r="H495" s="355" t="s">
        <v>378</v>
      </c>
      <c r="I495" s="554">
        <v>17.37</v>
      </c>
      <c r="J495" s="115"/>
      <c r="K495" s="554">
        <v>17.37</v>
      </c>
      <c r="L495" s="183"/>
      <c r="M495" s="554">
        <v>17.37</v>
      </c>
      <c r="N495" s="183"/>
      <c r="O495" s="554">
        <v>17.37</v>
      </c>
      <c r="P495" s="115"/>
      <c r="Q495" s="349">
        <f t="shared" ref="Q495" si="3860">SUM(AI495+BA495)</f>
        <v>4.3890000000000002</v>
      </c>
      <c r="R495" s="417">
        <f t="shared" ref="R495" si="3861">SUM(AJ495+BB495)</f>
        <v>100.43763004260001</v>
      </c>
      <c r="S495" s="349"/>
      <c r="T495" s="349">
        <f t="shared" ref="T495" si="3862">I495*S495*$T$2/1000</f>
        <v>0</v>
      </c>
      <c r="U495" s="349"/>
      <c r="V495" s="350">
        <f t="shared" ref="V495" si="3863">I495*U495*$V$2/1000</f>
        <v>0</v>
      </c>
      <c r="W495" s="352">
        <v>0.38900000000000001</v>
      </c>
      <c r="X495" s="353">
        <f t="shared" ref="X495" si="3864">I495*W495*$X$2/1000</f>
        <v>8.8071852699000015</v>
      </c>
      <c r="Y495" s="351">
        <f t="shared" ref="Y495" si="3865">SUM(S495+U495+W495)</f>
        <v>0.38900000000000001</v>
      </c>
      <c r="Z495" s="350">
        <f t="shared" ref="Z495" si="3866">SUM(T495+V495+X495)</f>
        <v>8.8071852699000015</v>
      </c>
      <c r="AA495" s="352"/>
      <c r="AB495" s="353">
        <f t="shared" ref="AB495" si="3867">K495*AA495*$AB$2/1000</f>
        <v>0</v>
      </c>
      <c r="AC495" s="352"/>
      <c r="AD495" s="350">
        <f t="shared" ref="AD495" si="3868">K495*AC495*$AD$2/1000</f>
        <v>0</v>
      </c>
      <c r="AE495" s="352"/>
      <c r="AF495" s="353">
        <f t="shared" ref="AF495" si="3869">K495*AE495*$AF$2/1000</f>
        <v>0</v>
      </c>
      <c r="AG495" s="351">
        <f t="shared" ref="AG495" si="3870">SUM(AA495+AC495+AE495)</f>
        <v>0</v>
      </c>
      <c r="AH495" s="349">
        <f t="shared" ref="AH495" si="3871">SUM(AB495+AD495+AF495)</f>
        <v>0</v>
      </c>
      <c r="AI495" s="349">
        <f t="shared" ref="AI495" si="3872">SUM(Y495+AG495)</f>
        <v>0.38900000000000001</v>
      </c>
      <c r="AJ495" s="350">
        <f t="shared" ref="AJ495" si="3873">SUM(Z495,AH495)</f>
        <v>8.8071852699000015</v>
      </c>
      <c r="AK495" s="352">
        <v>0.85599999999999998</v>
      </c>
      <c r="AL495" s="350">
        <f t="shared" ref="AL495" si="3874">M495*AK495*$AL$2/1000</f>
        <v>19.014565197599996</v>
      </c>
      <c r="AM495" s="354">
        <v>1.206</v>
      </c>
      <c r="AN495" s="350">
        <f t="shared" ref="AN495" si="3875">M495*AM495*$AN$2/1000</f>
        <v>27.710095933799998</v>
      </c>
      <c r="AO495" s="352"/>
      <c r="AP495" s="353">
        <f>M495*AO495*$AP$2/1000</f>
        <v>0</v>
      </c>
      <c r="AQ495" s="351">
        <f t="shared" ref="AQ495" si="3876">SUM(AK495+AM495+AO495)</f>
        <v>2.0619999999999998</v>
      </c>
      <c r="AR495" s="349">
        <f t="shared" ref="AR495" si="3877">SUM(AL495+AN495+AP495)</f>
        <v>46.724661131399998</v>
      </c>
      <c r="AS495" s="349">
        <v>1.2949999999999999</v>
      </c>
      <c r="AT495" s="350">
        <f t="shared" ref="AT495" si="3878">O495*AS495*$AT$2/1000</f>
        <v>30.383073346500002</v>
      </c>
      <c r="AU495" s="359"/>
      <c r="AV495" s="350">
        <f t="shared" ref="AV495" si="3879">O495*AU495*$AV$2/1000</f>
        <v>0</v>
      </c>
      <c r="AW495" s="359">
        <v>0.64300000000000002</v>
      </c>
      <c r="AX495" s="353">
        <f t="shared" ref="AX495" si="3880">O495*AW495*$AX$2/1000</f>
        <v>14.5227102948</v>
      </c>
      <c r="AY495" s="351">
        <f t="shared" ref="AY495" si="3881">SUM(AS495+AU495+AW495)</f>
        <v>1.9379999999999999</v>
      </c>
      <c r="AZ495" s="349">
        <f t="shared" ref="AZ495" si="3882">SUM(AT495+AV495+AX495)</f>
        <v>44.905783641300005</v>
      </c>
      <c r="BA495" s="349">
        <f t="shared" ref="BA495" si="3883">SUM(AQ495+AY495)</f>
        <v>4</v>
      </c>
      <c r="BB495" s="349">
        <f t="shared" ref="BB495" si="3884">SUM(AR495,AZ495)</f>
        <v>91.630444772700002</v>
      </c>
    </row>
    <row r="496" spans="1:54">
      <c r="A496" s="612">
        <v>375</v>
      </c>
      <c r="B496" s="26"/>
      <c r="C496" s="25"/>
      <c r="D496" s="557"/>
      <c r="E496" s="557" t="s">
        <v>1143</v>
      </c>
      <c r="F496" s="560" t="s">
        <v>1144</v>
      </c>
      <c r="G496" s="503" t="s">
        <v>1166</v>
      </c>
      <c r="H496" s="310" t="s">
        <v>378</v>
      </c>
      <c r="I496" s="84">
        <v>14.15</v>
      </c>
      <c r="J496" s="128"/>
      <c r="K496" s="84">
        <v>14.15</v>
      </c>
      <c r="L496" s="191"/>
      <c r="M496" s="84">
        <v>14.15</v>
      </c>
      <c r="N496" s="191"/>
      <c r="O496" s="84">
        <v>14.15</v>
      </c>
      <c r="P496" s="128"/>
      <c r="Q496" s="133">
        <f t="shared" si="3808"/>
        <v>9.0050000000000008</v>
      </c>
      <c r="R496" s="424">
        <f t="shared" si="3809"/>
        <v>166.48233793750001</v>
      </c>
      <c r="S496" s="133"/>
      <c r="T496" s="133">
        <f t="shared" si="3810"/>
        <v>0</v>
      </c>
      <c r="U496" s="133">
        <v>2.3759999999999999</v>
      </c>
      <c r="V496" s="198">
        <f t="shared" si="3811"/>
        <v>42.839786087999997</v>
      </c>
      <c r="W496" s="230"/>
      <c r="X496" s="231">
        <f t="shared" si="3812"/>
        <v>0</v>
      </c>
      <c r="Y496" s="302">
        <f t="shared" si="3813"/>
        <v>2.3759999999999999</v>
      </c>
      <c r="Z496" s="198">
        <f t="shared" si="3814"/>
        <v>42.839786087999997</v>
      </c>
      <c r="AA496" s="230">
        <v>0.90200000000000002</v>
      </c>
      <c r="AB496" s="231">
        <f t="shared" si="3815"/>
        <v>16.889930156000002</v>
      </c>
      <c r="AC496" s="230">
        <v>0.01</v>
      </c>
      <c r="AD496" s="198">
        <f t="shared" si="3816"/>
        <v>0.18778323500000002</v>
      </c>
      <c r="AE496" s="230">
        <v>6.0000000000000001E-3</v>
      </c>
      <c r="AF496" s="231">
        <f t="shared" si="3833"/>
        <v>0.110389527</v>
      </c>
      <c r="AG496" s="302">
        <f t="shared" si="3817"/>
        <v>0.91800000000000004</v>
      </c>
      <c r="AH496" s="133">
        <f t="shared" si="3818"/>
        <v>17.188102918000002</v>
      </c>
      <c r="AI496" s="133">
        <f t="shared" si="3819"/>
        <v>3.294</v>
      </c>
      <c r="AJ496" s="198">
        <f t="shared" si="3820"/>
        <v>60.027889005999995</v>
      </c>
      <c r="AK496" s="230">
        <v>1.458</v>
      </c>
      <c r="AL496" s="198">
        <f t="shared" si="3821"/>
        <v>26.383158081000001</v>
      </c>
      <c r="AM496" s="282">
        <v>0.76700000000000002</v>
      </c>
      <c r="AN496" s="198">
        <f t="shared" si="3822"/>
        <v>14.356306009499999</v>
      </c>
      <c r="AO496" s="230">
        <v>2.1120000000000001</v>
      </c>
      <c r="AP496" s="231">
        <f>M496*AO496*$AP$2/1000</f>
        <v>39.860346239999998</v>
      </c>
      <c r="AQ496" s="302">
        <f t="shared" si="3824"/>
        <v>4.3369999999999997</v>
      </c>
      <c r="AR496" s="133">
        <f t="shared" si="3825"/>
        <v>80.599810330499992</v>
      </c>
      <c r="AS496" s="133">
        <v>0.79200000000000004</v>
      </c>
      <c r="AT496" s="198">
        <f t="shared" si="3826"/>
        <v>15.137136828000003</v>
      </c>
      <c r="AU496" s="572">
        <v>0.58199999999999996</v>
      </c>
      <c r="AV496" s="198">
        <f t="shared" si="3827"/>
        <v>10.717501773000002</v>
      </c>
      <c r="AW496" s="572"/>
      <c r="AX496" s="231">
        <f t="shared" si="3828"/>
        <v>0</v>
      </c>
      <c r="AY496" s="302">
        <f t="shared" si="3829"/>
        <v>1.3740000000000001</v>
      </c>
      <c r="AZ496" s="133">
        <f t="shared" si="3830"/>
        <v>25.854638601000005</v>
      </c>
      <c r="BA496" s="133">
        <f t="shared" si="3831"/>
        <v>5.7110000000000003</v>
      </c>
      <c r="BB496" s="133">
        <f t="shared" si="3832"/>
        <v>106.4544489315</v>
      </c>
    </row>
    <row r="497" spans="1:54" s="344" customFormat="1">
      <c r="A497" s="612">
        <v>380</v>
      </c>
      <c r="B497" s="557"/>
      <c r="C497" s="557"/>
      <c r="D497" s="28"/>
      <c r="E497" s="59" t="s">
        <v>2228</v>
      </c>
      <c r="F497" s="530"/>
      <c r="G497" s="530" t="s">
        <v>1169</v>
      </c>
      <c r="H497" s="355" t="s">
        <v>378</v>
      </c>
      <c r="I497" s="554"/>
      <c r="J497" s="183">
        <v>62695</v>
      </c>
      <c r="K497" s="554"/>
      <c r="L497" s="183">
        <v>62695</v>
      </c>
      <c r="M497" s="554"/>
      <c r="N497" s="183">
        <v>62695</v>
      </c>
      <c r="O497" s="554"/>
      <c r="P497" s="183">
        <v>62695</v>
      </c>
      <c r="Q497" s="349">
        <f t="shared" si="3808"/>
        <v>0.13</v>
      </c>
      <c r="R497" s="417">
        <f t="shared" si="3809"/>
        <v>8.1503499999999995</v>
      </c>
      <c r="S497" s="349"/>
      <c r="T497" s="349">
        <f t="shared" ref="T497" si="3885">J497*S497/1000</f>
        <v>0</v>
      </c>
      <c r="U497" s="349">
        <v>0.13</v>
      </c>
      <c r="V497" s="349">
        <f t="shared" ref="V497" si="3886">J497*U497/1000</f>
        <v>8.1503499999999995</v>
      </c>
      <c r="W497" s="349"/>
      <c r="X497" s="349">
        <f t="shared" ref="X497" si="3887">J497*W497/1000</f>
        <v>0</v>
      </c>
      <c r="Y497" s="349">
        <f t="shared" ref="Y497" si="3888">SUM(S497+U497+W497)</f>
        <v>0.13</v>
      </c>
      <c r="Z497" s="349">
        <f t="shared" si="3814"/>
        <v>8.1503499999999995</v>
      </c>
      <c r="AA497" s="349"/>
      <c r="AB497" s="349">
        <f t="shared" ref="AB497" si="3889">L497*AA497/1000</f>
        <v>0</v>
      </c>
      <c r="AC497" s="349"/>
      <c r="AD497" s="349">
        <f t="shared" ref="AD497" si="3890">L497*AC497/1000</f>
        <v>0</v>
      </c>
      <c r="AE497" s="349"/>
      <c r="AF497" s="349">
        <f>L497*AE497/1000</f>
        <v>0</v>
      </c>
      <c r="AG497" s="349">
        <f t="shared" ref="AG497" si="3891">SUM(AA497+AC497+AE497)</f>
        <v>0</v>
      </c>
      <c r="AH497" s="349">
        <f t="shared" si="3818"/>
        <v>0</v>
      </c>
      <c r="AI497" s="349">
        <f t="shared" si="3819"/>
        <v>0.13</v>
      </c>
      <c r="AJ497" s="349">
        <f t="shared" si="3820"/>
        <v>8.1503499999999995</v>
      </c>
      <c r="AK497" s="349"/>
      <c r="AL497" s="349">
        <f t="shared" ref="AL497" si="3892">N497*AK497/1000</f>
        <v>0</v>
      </c>
      <c r="AM497" s="349"/>
      <c r="AN497" s="349">
        <f t="shared" ref="AN497" si="3893">N497*AM497/1000</f>
        <v>0</v>
      </c>
      <c r="AO497" s="349"/>
      <c r="AP497" s="349">
        <f t="shared" ref="AP497" si="3894">N497*AO497/1000</f>
        <v>0</v>
      </c>
      <c r="AQ497" s="349">
        <f t="shared" ref="AQ497" si="3895">SUM(AK497+AM497+AO497)</f>
        <v>0</v>
      </c>
      <c r="AR497" s="349">
        <f t="shared" si="3825"/>
        <v>0</v>
      </c>
      <c r="AS497" s="349"/>
      <c r="AT497" s="349">
        <f>P497*AS497/1000</f>
        <v>0</v>
      </c>
      <c r="AU497" s="349"/>
      <c r="AV497" s="349">
        <f t="shared" ref="AV497" si="3896">P497*AU497/1000</f>
        <v>0</v>
      </c>
      <c r="AW497" s="349"/>
      <c r="AX497" s="349">
        <f t="shared" ref="AX497" si="3897">P497*AW497/1000</f>
        <v>0</v>
      </c>
      <c r="AY497" s="349">
        <f t="shared" ref="AY497" si="3898">SUM(AS497+AU497+AW497)</f>
        <v>0</v>
      </c>
      <c r="AZ497" s="349">
        <f t="shared" si="3830"/>
        <v>0</v>
      </c>
      <c r="BA497" s="349">
        <f t="shared" si="3831"/>
        <v>0</v>
      </c>
      <c r="BB497" s="349">
        <f t="shared" si="3832"/>
        <v>0</v>
      </c>
    </row>
    <row r="498" spans="1:54">
      <c r="A498" s="612">
        <v>376</v>
      </c>
      <c r="B498" s="43"/>
      <c r="C498" s="44" t="s">
        <v>138</v>
      </c>
      <c r="D498" s="45"/>
      <c r="E498" s="45"/>
      <c r="F498" s="102"/>
      <c r="G498" s="102"/>
      <c r="H498" s="329"/>
      <c r="I498" s="85"/>
      <c r="J498" s="124"/>
      <c r="K498" s="85"/>
      <c r="L498" s="75"/>
      <c r="M498" s="85"/>
      <c r="N498" s="75"/>
      <c r="O498" s="172"/>
      <c r="P498" s="124"/>
      <c r="Q498" s="147">
        <f>SUM(Q487:Q497)</f>
        <v>63.988000000000007</v>
      </c>
      <c r="R498" s="147">
        <f>SUM(R487:R497)</f>
        <v>1379.2945581074</v>
      </c>
      <c r="S498" s="147">
        <f>SUM(S487:S497)</f>
        <v>1.944</v>
      </c>
      <c r="T498" s="147">
        <f t="shared" ref="T498:BA498" si="3899">SUM(T487:T497)</f>
        <v>63.567560700000001</v>
      </c>
      <c r="U498" s="147">
        <f t="shared" si="3899"/>
        <v>5.742</v>
      </c>
      <c r="V498" s="147">
        <f t="shared" si="3899"/>
        <v>102.68478276880001</v>
      </c>
      <c r="W498" s="147">
        <f t="shared" si="3899"/>
        <v>3.16</v>
      </c>
      <c r="X498" s="147">
        <f t="shared" si="3899"/>
        <v>70.648982094800004</v>
      </c>
      <c r="Y498" s="147">
        <f t="shared" si="3899"/>
        <v>10.846</v>
      </c>
      <c r="Z498" s="147">
        <f t="shared" si="3899"/>
        <v>236.90132556359998</v>
      </c>
      <c r="AA498" s="147">
        <f t="shared" si="3899"/>
        <v>6.8120000000000003</v>
      </c>
      <c r="AB498" s="147">
        <f t="shared" si="3899"/>
        <v>117.58343980160001</v>
      </c>
      <c r="AC498" s="147">
        <f t="shared" si="3899"/>
        <v>6.9939999999999998</v>
      </c>
      <c r="AD498" s="147">
        <f t="shared" si="3899"/>
        <v>145.73887391419998</v>
      </c>
      <c r="AE498" s="147">
        <f t="shared" si="3899"/>
        <v>10.923000000000002</v>
      </c>
      <c r="AF498" s="147">
        <f t="shared" si="3899"/>
        <v>260.60390268840001</v>
      </c>
      <c r="AG498" s="147">
        <f t="shared" si="3899"/>
        <v>24.729000000000003</v>
      </c>
      <c r="AH498" s="147">
        <f t="shared" si="3899"/>
        <v>523.92621640419998</v>
      </c>
      <c r="AI498" s="147">
        <f t="shared" si="3899"/>
        <v>35.575000000000003</v>
      </c>
      <c r="AJ498" s="147">
        <f t="shared" si="3899"/>
        <v>760.82754196780002</v>
      </c>
      <c r="AK498" s="147">
        <f t="shared" si="3899"/>
        <v>6.7119999999999997</v>
      </c>
      <c r="AL498" s="147">
        <f t="shared" si="3899"/>
        <v>115.0960427715</v>
      </c>
      <c r="AM498" s="147">
        <f t="shared" si="3899"/>
        <v>4.1719999999999997</v>
      </c>
      <c r="AN498" s="147">
        <f t="shared" si="3899"/>
        <v>106.33133655060001</v>
      </c>
      <c r="AO498" s="147">
        <f t="shared" si="3899"/>
        <v>7.6779999999999999</v>
      </c>
      <c r="AP498" s="147">
        <f t="shared" si="3899"/>
        <v>150.96762017999998</v>
      </c>
      <c r="AQ498" s="147">
        <f t="shared" si="3899"/>
        <v>18.561999999999998</v>
      </c>
      <c r="AR498" s="147">
        <f t="shared" si="3899"/>
        <v>372.39499950209995</v>
      </c>
      <c r="AS498" s="147">
        <f t="shared" si="3899"/>
        <v>3.9189999999999996</v>
      </c>
      <c r="AT498" s="147">
        <f t="shared" si="3899"/>
        <v>109.6005939945</v>
      </c>
      <c r="AU498" s="147">
        <f t="shared" si="3899"/>
        <v>2.4540000000000002</v>
      </c>
      <c r="AV498" s="147">
        <f t="shared" si="3899"/>
        <v>74.668789173000008</v>
      </c>
      <c r="AW498" s="147">
        <f t="shared" si="3899"/>
        <v>3.4779999999999998</v>
      </c>
      <c r="AX498" s="147">
        <f t="shared" si="3899"/>
        <v>61.802633469999996</v>
      </c>
      <c r="AY498" s="147">
        <f t="shared" si="3899"/>
        <v>9.8510000000000009</v>
      </c>
      <c r="AZ498" s="147">
        <f t="shared" si="3899"/>
        <v>246.07201663750001</v>
      </c>
      <c r="BA498" s="147">
        <f t="shared" si="3899"/>
        <v>28.413000000000004</v>
      </c>
      <c r="BB498" s="147">
        <f>SUM(BB487:BB497)</f>
        <v>618.46701613959999</v>
      </c>
    </row>
    <row r="499" spans="1:54" hidden="1">
      <c r="A499" s="612">
        <v>377</v>
      </c>
      <c r="B499" s="26"/>
      <c r="C499" s="26" t="s">
        <v>139</v>
      </c>
      <c r="D499" s="100" t="s">
        <v>49</v>
      </c>
      <c r="E499" s="100" t="s">
        <v>284</v>
      </c>
      <c r="F499" s="24" t="s">
        <v>51</v>
      </c>
      <c r="G499" s="24" t="s">
        <v>1169</v>
      </c>
      <c r="H499" s="309" t="s">
        <v>380</v>
      </c>
      <c r="I499" s="63">
        <v>4.3</v>
      </c>
      <c r="J499" s="115"/>
      <c r="K499" s="63">
        <v>4.3</v>
      </c>
      <c r="L499" s="183"/>
      <c r="M499" s="63"/>
      <c r="N499" s="183"/>
      <c r="O499" s="162"/>
      <c r="P499" s="115"/>
      <c r="Q499" s="110">
        <f t="shared" ref="Q499" si="3900">SUM(AI499+BA499)</f>
        <v>0</v>
      </c>
      <c r="R499" s="417">
        <f t="shared" ref="R499" si="3901">SUM(AJ499+BB499)</f>
        <v>0</v>
      </c>
      <c r="S499" s="110"/>
      <c r="T499" s="110">
        <f>I499*S499*$T$2/1000</f>
        <v>0</v>
      </c>
      <c r="U499" s="110"/>
      <c r="V499" s="197">
        <f>I499*U499*$V$2/1000</f>
        <v>0</v>
      </c>
      <c r="W499" s="228"/>
      <c r="X499" s="229">
        <f>I499*W499*$X$2/1000</f>
        <v>0</v>
      </c>
      <c r="Y499" s="212">
        <f t="shared" ref="Y499" si="3902">SUM(S499+U499+W499)</f>
        <v>0</v>
      </c>
      <c r="Z499" s="197">
        <f t="shared" ref="Z499" si="3903">SUM(T499+V499+X499)</f>
        <v>0</v>
      </c>
      <c r="AA499" s="228"/>
      <c r="AB499" s="229">
        <f>K499*AA499*$AB$2/1000</f>
        <v>0</v>
      </c>
      <c r="AC499" s="228"/>
      <c r="AD499" s="197">
        <f>K499*AC499*$AD$2/1000</f>
        <v>0</v>
      </c>
      <c r="AE499" s="228"/>
      <c r="AF499" s="229">
        <f>K499*AE499*$AF$2/1000</f>
        <v>0</v>
      </c>
      <c r="AG499" s="212">
        <f t="shared" ref="AG499" si="3904">SUM(AA499+AC499+AE499)</f>
        <v>0</v>
      </c>
      <c r="AH499" s="110">
        <f t="shared" ref="AH499" si="3905">SUM(AB499+AD499+AF499)</f>
        <v>0</v>
      </c>
      <c r="AI499" s="110">
        <f>SUM(Y499+AG499)</f>
        <v>0</v>
      </c>
      <c r="AJ499" s="197">
        <f>SUM(Z499,AH499)</f>
        <v>0</v>
      </c>
      <c r="AK499" s="228"/>
      <c r="AL499" s="197">
        <f>M499*AK499*$AL$2/1000</f>
        <v>0</v>
      </c>
      <c r="AM499" s="281"/>
      <c r="AN499" s="197">
        <f t="shared" ref="AN499" si="3906">M499*AM499*$AN$2/1000</f>
        <v>0</v>
      </c>
      <c r="AO499" s="228"/>
      <c r="AP499" s="229">
        <f>M499*AO499*$AP$2/1000</f>
        <v>0</v>
      </c>
      <c r="AQ499" s="212">
        <f t="shared" ref="AQ499" si="3907">SUM(AK499+AM499+AO499)</f>
        <v>0</v>
      </c>
      <c r="AR499" s="110">
        <f t="shared" ref="AR499" si="3908">SUM(AL499+AN499+AP499)</f>
        <v>0</v>
      </c>
      <c r="AS499" s="338"/>
      <c r="AT499" s="350">
        <f>O499*AS499*$AT$2/1000</f>
        <v>0</v>
      </c>
      <c r="AU499" s="352"/>
      <c r="AV499" s="350">
        <f>O499*AU499*$AV$2/1000</f>
        <v>0</v>
      </c>
      <c r="AW499" s="352"/>
      <c r="AX499" s="353">
        <f>O499*AW499*$AX$2/1000</f>
        <v>0</v>
      </c>
      <c r="AY499" s="351">
        <f t="shared" ref="AY499" si="3909">SUM(AS499+AU499+AW499)</f>
        <v>0</v>
      </c>
      <c r="AZ499" s="110">
        <f t="shared" ref="AZ499" si="3910">SUM(AT499+AV499+AX499)</f>
        <v>0</v>
      </c>
      <c r="BA499" s="110">
        <f>SUM(AQ499+AY499)</f>
        <v>0</v>
      </c>
      <c r="BB499" s="110">
        <f>SUM(AR499,AZ499)</f>
        <v>0</v>
      </c>
    </row>
    <row r="500" spans="1:54" hidden="1">
      <c r="A500" s="612">
        <v>378</v>
      </c>
      <c r="B500" s="43"/>
      <c r="C500" s="44" t="s">
        <v>138</v>
      </c>
      <c r="D500" s="45"/>
      <c r="E500" s="45"/>
      <c r="F500" s="102"/>
      <c r="G500" s="102"/>
      <c r="H500" s="329"/>
      <c r="I500" s="85"/>
      <c r="J500" s="114"/>
      <c r="K500" s="85"/>
      <c r="L500" s="34"/>
      <c r="M500" s="85"/>
      <c r="N500" s="34"/>
      <c r="O500" s="172"/>
      <c r="P500" s="114"/>
      <c r="Q500" s="147">
        <f t="shared" ref="Q500:BB500" si="3911">SUM(Q499)</f>
        <v>0</v>
      </c>
      <c r="R500" s="147">
        <f t="shared" si="3911"/>
        <v>0</v>
      </c>
      <c r="S500" s="147">
        <f t="shared" si="3911"/>
        <v>0</v>
      </c>
      <c r="T500" s="147">
        <f t="shared" si="3911"/>
        <v>0</v>
      </c>
      <c r="U500" s="147">
        <f t="shared" si="3911"/>
        <v>0</v>
      </c>
      <c r="V500" s="147">
        <f t="shared" si="3911"/>
        <v>0</v>
      </c>
      <c r="W500" s="147">
        <f t="shared" si="3911"/>
        <v>0</v>
      </c>
      <c r="X500" s="147">
        <f t="shared" si="3911"/>
        <v>0</v>
      </c>
      <c r="Y500" s="147">
        <f t="shared" si="3911"/>
        <v>0</v>
      </c>
      <c r="Z500" s="147">
        <f t="shared" si="3911"/>
        <v>0</v>
      </c>
      <c r="AA500" s="147">
        <f>SUM(AA499)</f>
        <v>0</v>
      </c>
      <c r="AB500" s="147">
        <f t="shared" si="3911"/>
        <v>0</v>
      </c>
      <c r="AC500" s="147">
        <f t="shared" si="3911"/>
        <v>0</v>
      </c>
      <c r="AD500" s="147">
        <f t="shared" si="3911"/>
        <v>0</v>
      </c>
      <c r="AE500" s="147">
        <f t="shared" si="3911"/>
        <v>0</v>
      </c>
      <c r="AF500" s="147">
        <f t="shared" si="3911"/>
        <v>0</v>
      </c>
      <c r="AG500" s="147">
        <f t="shared" si="3911"/>
        <v>0</v>
      </c>
      <c r="AH500" s="147">
        <f t="shared" si="3911"/>
        <v>0</v>
      </c>
      <c r="AI500" s="147">
        <f t="shared" si="3911"/>
        <v>0</v>
      </c>
      <c r="AJ500" s="147">
        <f t="shared" si="3911"/>
        <v>0</v>
      </c>
      <c r="AK500" s="147">
        <f t="shared" si="3911"/>
        <v>0</v>
      </c>
      <c r="AL500" s="147">
        <f t="shared" si="3911"/>
        <v>0</v>
      </c>
      <c r="AM500" s="147">
        <f t="shared" si="3911"/>
        <v>0</v>
      </c>
      <c r="AN500" s="147">
        <f t="shared" si="3911"/>
        <v>0</v>
      </c>
      <c r="AO500" s="147">
        <f t="shared" si="3911"/>
        <v>0</v>
      </c>
      <c r="AP500" s="147">
        <f t="shared" si="3911"/>
        <v>0</v>
      </c>
      <c r="AQ500" s="147">
        <f t="shared" si="3911"/>
        <v>0</v>
      </c>
      <c r="AR500" s="147">
        <f t="shared" si="3911"/>
        <v>0</v>
      </c>
      <c r="AS500" s="147">
        <f t="shared" si="3911"/>
        <v>0</v>
      </c>
      <c r="AT500" s="147">
        <f t="shared" si="3911"/>
        <v>0</v>
      </c>
      <c r="AU500" s="147">
        <f t="shared" si="3911"/>
        <v>0</v>
      </c>
      <c r="AV500" s="147">
        <f t="shared" si="3911"/>
        <v>0</v>
      </c>
      <c r="AW500" s="147">
        <f t="shared" si="3911"/>
        <v>0</v>
      </c>
      <c r="AX500" s="147">
        <f t="shared" si="3911"/>
        <v>0</v>
      </c>
      <c r="AY500" s="147">
        <f t="shared" si="3911"/>
        <v>0</v>
      </c>
      <c r="AZ500" s="147">
        <f t="shared" si="3911"/>
        <v>0</v>
      </c>
      <c r="BA500" s="147">
        <f t="shared" si="3911"/>
        <v>0</v>
      </c>
      <c r="BB500" s="147">
        <f t="shared" si="3911"/>
        <v>0</v>
      </c>
    </row>
    <row r="501" spans="1:54">
      <c r="A501" s="612">
        <v>379</v>
      </c>
      <c r="B501" s="67" t="s">
        <v>161</v>
      </c>
      <c r="C501" s="68"/>
      <c r="D501" s="68"/>
      <c r="E501" s="68"/>
      <c r="F501" s="68"/>
      <c r="G501" s="68"/>
      <c r="H501" s="324"/>
      <c r="I501" s="88"/>
      <c r="J501" s="117"/>
      <c r="K501" s="88"/>
      <c r="L501" s="69"/>
      <c r="M501" s="88"/>
      <c r="N501" s="69"/>
      <c r="O501" s="174"/>
      <c r="P501" s="117"/>
      <c r="Q501" s="143">
        <f t="shared" ref="Q501:BB501" si="3912">SUM(Q500,Q498,Q486)</f>
        <v>63.988000000000007</v>
      </c>
      <c r="R501" s="143">
        <f t="shared" si="3912"/>
        <v>1379.2945581074</v>
      </c>
      <c r="S501" s="143">
        <f t="shared" si="3912"/>
        <v>1.944</v>
      </c>
      <c r="T501" s="143">
        <f t="shared" si="3912"/>
        <v>63.567560700000001</v>
      </c>
      <c r="U501" s="143">
        <f t="shared" si="3912"/>
        <v>5.742</v>
      </c>
      <c r="V501" s="143">
        <f t="shared" si="3912"/>
        <v>102.68478276880001</v>
      </c>
      <c r="W501" s="143">
        <f t="shared" si="3912"/>
        <v>3.16</v>
      </c>
      <c r="X501" s="143">
        <f t="shared" si="3912"/>
        <v>70.648982094800004</v>
      </c>
      <c r="Y501" s="143">
        <f t="shared" si="3912"/>
        <v>10.846</v>
      </c>
      <c r="Z501" s="143">
        <f t="shared" si="3912"/>
        <v>236.90132556359998</v>
      </c>
      <c r="AA501" s="143">
        <f t="shared" si="3912"/>
        <v>6.8120000000000003</v>
      </c>
      <c r="AB501" s="143">
        <f t="shared" si="3912"/>
        <v>117.58343980160001</v>
      </c>
      <c r="AC501" s="143">
        <f t="shared" si="3912"/>
        <v>6.9939999999999998</v>
      </c>
      <c r="AD501" s="143">
        <f t="shared" si="3912"/>
        <v>145.73887391419998</v>
      </c>
      <c r="AE501" s="143">
        <f t="shared" si="3912"/>
        <v>10.923000000000002</v>
      </c>
      <c r="AF501" s="143">
        <f t="shared" si="3912"/>
        <v>260.60390268840001</v>
      </c>
      <c r="AG501" s="143">
        <f t="shared" si="3912"/>
        <v>24.729000000000003</v>
      </c>
      <c r="AH501" s="143">
        <f t="shared" si="3912"/>
        <v>523.92621640419998</v>
      </c>
      <c r="AI501" s="143">
        <f t="shared" si="3912"/>
        <v>35.575000000000003</v>
      </c>
      <c r="AJ501" s="143">
        <f t="shared" si="3912"/>
        <v>760.82754196780002</v>
      </c>
      <c r="AK501" s="143">
        <f t="shared" si="3912"/>
        <v>6.7119999999999997</v>
      </c>
      <c r="AL501" s="143">
        <f t="shared" si="3912"/>
        <v>115.0960427715</v>
      </c>
      <c r="AM501" s="143">
        <f t="shared" si="3912"/>
        <v>4.1719999999999997</v>
      </c>
      <c r="AN501" s="143">
        <f t="shared" si="3912"/>
        <v>106.33133655060001</v>
      </c>
      <c r="AO501" s="143">
        <f t="shared" si="3912"/>
        <v>7.6779999999999999</v>
      </c>
      <c r="AP501" s="143">
        <f t="shared" si="3912"/>
        <v>150.96762017999998</v>
      </c>
      <c r="AQ501" s="143">
        <f t="shared" si="3912"/>
        <v>18.561999999999998</v>
      </c>
      <c r="AR501" s="143">
        <f t="shared" si="3912"/>
        <v>372.39499950209995</v>
      </c>
      <c r="AS501" s="143">
        <f t="shared" si="3912"/>
        <v>3.9189999999999996</v>
      </c>
      <c r="AT501" s="143">
        <f t="shared" si="3912"/>
        <v>109.6005939945</v>
      </c>
      <c r="AU501" s="143">
        <f t="shared" si="3912"/>
        <v>2.4540000000000002</v>
      </c>
      <c r="AV501" s="143">
        <f t="shared" si="3912"/>
        <v>74.668789173000008</v>
      </c>
      <c r="AW501" s="143">
        <f t="shared" si="3912"/>
        <v>3.4779999999999998</v>
      </c>
      <c r="AX501" s="143">
        <f t="shared" si="3912"/>
        <v>61.802633469999996</v>
      </c>
      <c r="AY501" s="143">
        <f t="shared" si="3912"/>
        <v>9.8510000000000009</v>
      </c>
      <c r="AZ501" s="143">
        <f t="shared" si="3912"/>
        <v>246.07201663750001</v>
      </c>
      <c r="BA501" s="143">
        <f t="shared" si="3912"/>
        <v>28.413000000000004</v>
      </c>
      <c r="BB501" s="143">
        <f t="shared" si="3912"/>
        <v>618.46701613959999</v>
      </c>
    </row>
    <row r="502" spans="1:54">
      <c r="A502" s="612">
        <v>380</v>
      </c>
      <c r="B502" s="26" t="s">
        <v>220</v>
      </c>
      <c r="C502" s="558" t="s">
        <v>221</v>
      </c>
      <c r="D502" s="26" t="s">
        <v>59</v>
      </c>
      <c r="E502" s="347" t="s">
        <v>222</v>
      </c>
      <c r="F502" s="384"/>
      <c r="G502" s="384" t="s">
        <v>1169</v>
      </c>
      <c r="H502" s="316" t="s">
        <v>378</v>
      </c>
      <c r="I502" s="70"/>
      <c r="J502" s="184">
        <v>4008</v>
      </c>
      <c r="K502" s="70"/>
      <c r="L502" s="184">
        <v>4008</v>
      </c>
      <c r="M502" s="70"/>
      <c r="N502" s="184">
        <v>4008</v>
      </c>
      <c r="O502" s="70"/>
      <c r="P502" s="184">
        <v>4008</v>
      </c>
      <c r="Q502" s="136">
        <f t="shared" ref="Q502:Q725" si="3913">SUM(AI502+BA502)</f>
        <v>0</v>
      </c>
      <c r="R502" s="421">
        <f t="shared" ref="R502:R725" si="3914">SUM(AJ502+BB502)</f>
        <v>0</v>
      </c>
      <c r="S502" s="136"/>
      <c r="T502" s="136">
        <f t="shared" ref="T502:T615" si="3915">J502*S502/1000</f>
        <v>0</v>
      </c>
      <c r="U502" s="136"/>
      <c r="V502" s="136">
        <f t="shared" ref="V502:V615" si="3916">J502*U502/1000</f>
        <v>0</v>
      </c>
      <c r="W502" s="136"/>
      <c r="X502" s="136">
        <f t="shared" ref="X502:X615" si="3917">J502*W502/1000</f>
        <v>0</v>
      </c>
      <c r="Y502" s="136">
        <f t="shared" ref="Y502:Y623" si="3918">SUM(S502+U502+W502)</f>
        <v>0</v>
      </c>
      <c r="Z502" s="136">
        <f t="shared" ref="Z502:Z725" si="3919">SUM(T502+V502+X502)</f>
        <v>0</v>
      </c>
      <c r="AA502" s="136"/>
      <c r="AB502" s="136">
        <f t="shared" ref="AB502:AB615" si="3920">L502*AA502/1000</f>
        <v>0</v>
      </c>
      <c r="AC502" s="136"/>
      <c r="AD502" s="136">
        <f t="shared" ref="AD502:AD615" si="3921">L502*AC502/1000</f>
        <v>0</v>
      </c>
      <c r="AE502" s="136"/>
      <c r="AF502" s="136">
        <f>L502*AE502/1000</f>
        <v>0</v>
      </c>
      <c r="AG502" s="136">
        <f t="shared" ref="AG502:AG652" si="3922">SUM(AA502+AC502+AE502)</f>
        <v>0</v>
      </c>
      <c r="AH502" s="136">
        <f t="shared" ref="AH502:AH725" si="3923">SUM(AB502+AD502+AF502)</f>
        <v>0</v>
      </c>
      <c r="AI502" s="136">
        <f t="shared" ref="AI502:AI725" si="3924">SUM(Y502+AG502)</f>
        <v>0</v>
      </c>
      <c r="AJ502" s="136">
        <f t="shared" ref="AJ502:AJ725" si="3925">SUM(Z502,AH502)</f>
        <v>0</v>
      </c>
      <c r="AK502" s="136"/>
      <c r="AL502" s="136">
        <f t="shared" ref="AL502:AL615" si="3926">N502*AK502/1000</f>
        <v>0</v>
      </c>
      <c r="AM502" s="136"/>
      <c r="AN502" s="136">
        <f t="shared" ref="AN502:AN615" si="3927">N502*AM502/1000</f>
        <v>0</v>
      </c>
      <c r="AO502" s="136"/>
      <c r="AP502" s="136">
        <f t="shared" ref="AP502:AP611" si="3928">N502*AO502/1000</f>
        <v>0</v>
      </c>
      <c r="AQ502" s="136">
        <f t="shared" ref="AQ502:AQ623" si="3929">SUM(AK502+AM502+AO502)</f>
        <v>0</v>
      </c>
      <c r="AR502" s="136">
        <f t="shared" ref="AR502:AR725" si="3930">SUM(AL502+AN502+AP502)</f>
        <v>0</v>
      </c>
      <c r="AS502" s="136"/>
      <c r="AT502" s="136">
        <f>P502*AS502/1000</f>
        <v>0</v>
      </c>
      <c r="AU502" s="136"/>
      <c r="AV502" s="136">
        <f t="shared" ref="AV502:AV615" si="3931">P502*AU502/1000</f>
        <v>0</v>
      </c>
      <c r="AW502" s="136"/>
      <c r="AX502" s="136">
        <f t="shared" ref="AX502:AX615" si="3932">P502*AW502/1000</f>
        <v>0</v>
      </c>
      <c r="AY502" s="136">
        <f t="shared" ref="AY502:AY623" si="3933">SUM(AS502+AU502+AW502)</f>
        <v>0</v>
      </c>
      <c r="AZ502" s="136">
        <f t="shared" ref="AZ502:AZ725" si="3934">SUM(AT502+AV502+AX502)</f>
        <v>0</v>
      </c>
      <c r="BA502" s="136">
        <f t="shared" ref="BA502:BA725" si="3935">SUM(AQ502+AY502)</f>
        <v>0</v>
      </c>
      <c r="BB502" s="136">
        <f t="shared" ref="BB502:BB725" si="3936">SUM(AR502,AZ502)</f>
        <v>0</v>
      </c>
    </row>
    <row r="503" spans="1:54">
      <c r="A503" s="612">
        <v>381</v>
      </c>
      <c r="B503" s="26"/>
      <c r="C503" s="517"/>
      <c r="D503" s="26"/>
      <c r="E503" s="23" t="s">
        <v>743</v>
      </c>
      <c r="F503" s="54"/>
      <c r="G503" s="530" t="s">
        <v>1169</v>
      </c>
      <c r="H503" s="355" t="s">
        <v>378</v>
      </c>
      <c r="I503" s="63"/>
      <c r="J503" s="183">
        <v>4171</v>
      </c>
      <c r="K503" s="63"/>
      <c r="L503" s="183">
        <v>4171</v>
      </c>
      <c r="M503" s="63"/>
      <c r="N503" s="183">
        <v>4171</v>
      </c>
      <c r="O503" s="63"/>
      <c r="P503" s="183">
        <v>4171</v>
      </c>
      <c r="Q503" s="349">
        <f t="shared" si="3913"/>
        <v>0</v>
      </c>
      <c r="R503" s="417">
        <f t="shared" si="3914"/>
        <v>0</v>
      </c>
      <c r="S503" s="349"/>
      <c r="T503" s="349">
        <f t="shared" si="3915"/>
        <v>0</v>
      </c>
      <c r="U503" s="349"/>
      <c r="V503" s="349">
        <f t="shared" si="3916"/>
        <v>0</v>
      </c>
      <c r="W503" s="349"/>
      <c r="X503" s="349">
        <f t="shared" si="3917"/>
        <v>0</v>
      </c>
      <c r="Y503" s="349">
        <f t="shared" si="3918"/>
        <v>0</v>
      </c>
      <c r="Z503" s="349">
        <f t="shared" si="3919"/>
        <v>0</v>
      </c>
      <c r="AA503" s="349"/>
      <c r="AB503" s="349">
        <f t="shared" si="3920"/>
        <v>0</v>
      </c>
      <c r="AC503" s="349"/>
      <c r="AD503" s="349">
        <f t="shared" si="3921"/>
        <v>0</v>
      </c>
      <c r="AE503" s="349"/>
      <c r="AF503" s="349">
        <f t="shared" ref="AF503:AF615" si="3937">L503*AE503/1000</f>
        <v>0</v>
      </c>
      <c r="AG503" s="349">
        <f t="shared" si="3922"/>
        <v>0</v>
      </c>
      <c r="AH503" s="349">
        <f t="shared" si="3923"/>
        <v>0</v>
      </c>
      <c r="AI503" s="349">
        <f t="shared" si="3924"/>
        <v>0</v>
      </c>
      <c r="AJ503" s="349">
        <f t="shared" si="3925"/>
        <v>0</v>
      </c>
      <c r="AK503" s="349"/>
      <c r="AL503" s="349">
        <f t="shared" si="3926"/>
        <v>0</v>
      </c>
      <c r="AM503" s="349"/>
      <c r="AN503" s="349">
        <f t="shared" si="3927"/>
        <v>0</v>
      </c>
      <c r="AO503" s="349"/>
      <c r="AP503" s="349">
        <f t="shared" si="3928"/>
        <v>0</v>
      </c>
      <c r="AQ503" s="349">
        <f t="shared" si="3929"/>
        <v>0</v>
      </c>
      <c r="AR503" s="349">
        <f t="shared" si="3930"/>
        <v>0</v>
      </c>
      <c r="AS503" s="349"/>
      <c r="AT503" s="349">
        <f t="shared" ref="AT503:AT615" si="3938">P503*AS503/1000</f>
        <v>0</v>
      </c>
      <c r="AU503" s="349"/>
      <c r="AV503" s="349">
        <f t="shared" si="3931"/>
        <v>0</v>
      </c>
      <c r="AW503" s="349"/>
      <c r="AX503" s="349">
        <f t="shared" si="3932"/>
        <v>0</v>
      </c>
      <c r="AY503" s="349">
        <f t="shared" si="3933"/>
        <v>0</v>
      </c>
      <c r="AZ503" s="349">
        <f t="shared" si="3934"/>
        <v>0</v>
      </c>
      <c r="BA503" s="349">
        <f t="shared" si="3935"/>
        <v>0</v>
      </c>
      <c r="BB503" s="349">
        <f t="shared" si="3936"/>
        <v>0</v>
      </c>
    </row>
    <row r="504" spans="1:54" s="344" customFormat="1">
      <c r="A504" s="612">
        <v>382</v>
      </c>
      <c r="B504" s="346"/>
      <c r="C504" s="517"/>
      <c r="D504" s="346"/>
      <c r="E504" s="23" t="s">
        <v>744</v>
      </c>
      <c r="F504" s="54"/>
      <c r="G504" s="530" t="s">
        <v>1169</v>
      </c>
      <c r="H504" s="355" t="s">
        <v>378</v>
      </c>
      <c r="I504" s="63"/>
      <c r="J504" s="183">
        <v>6602</v>
      </c>
      <c r="K504" s="63"/>
      <c r="L504" s="183">
        <v>6602</v>
      </c>
      <c r="M504" s="63"/>
      <c r="N504" s="183">
        <v>6602</v>
      </c>
      <c r="O504" s="63"/>
      <c r="P504" s="183">
        <v>6602</v>
      </c>
      <c r="Q504" s="349">
        <f>SUM(AI504+BA504)</f>
        <v>77.725999999999999</v>
      </c>
      <c r="R504" s="417">
        <f>SUM(AJ504+BB504)</f>
        <v>513.14705200000003</v>
      </c>
      <c r="S504" s="349">
        <v>8.1999999999999993</v>
      </c>
      <c r="T504" s="349">
        <f t="shared" ref="T504" si="3939">J504*S504/1000</f>
        <v>54.136399999999995</v>
      </c>
      <c r="U504" s="349">
        <v>5.18</v>
      </c>
      <c r="V504" s="349">
        <f t="shared" ref="V504" si="3940">J504*U504/1000</f>
        <v>34.198360000000001</v>
      </c>
      <c r="W504" s="349">
        <v>9.6669999999999998</v>
      </c>
      <c r="X504" s="349">
        <f t="shared" ref="X504" si="3941">J504*W504/1000</f>
        <v>63.821534</v>
      </c>
      <c r="Y504" s="349">
        <f t="shared" ref="Y504" si="3942">SUM(S504+U504+W504)</f>
        <v>23.046999999999997</v>
      </c>
      <c r="Z504" s="349">
        <f t="shared" ref="Z504" si="3943">SUM(T504+V504+X504)</f>
        <v>152.156294</v>
      </c>
      <c r="AA504" s="349">
        <v>9.5779999999999994</v>
      </c>
      <c r="AB504" s="349">
        <f t="shared" ref="AB504" si="3944">L504*AA504/1000</f>
        <v>63.233955999999999</v>
      </c>
      <c r="AC504" s="349">
        <v>6.52</v>
      </c>
      <c r="AD504" s="349">
        <f t="shared" ref="AD504" si="3945">L504*AC504/1000</f>
        <v>43.045039999999993</v>
      </c>
      <c r="AE504" s="349">
        <v>9.0069999999999997</v>
      </c>
      <c r="AF504" s="349">
        <f t="shared" ref="AF504" si="3946">L504*AE504/1000</f>
        <v>59.464213999999998</v>
      </c>
      <c r="AG504" s="349">
        <f t="shared" ref="AG504" si="3947">SUM(AA504+AC504+AE504)</f>
        <v>25.104999999999997</v>
      </c>
      <c r="AH504" s="349">
        <f t="shared" ref="AH504" si="3948">SUM(AB504+AD504+AF504)</f>
        <v>165.74320999999998</v>
      </c>
      <c r="AI504" s="349">
        <f t="shared" ref="AI504" si="3949">SUM(Y504+AG504)</f>
        <v>48.151999999999994</v>
      </c>
      <c r="AJ504" s="349">
        <f t="shared" ref="AJ504" si="3950">SUM(Z504,AH504)</f>
        <v>317.89950399999998</v>
      </c>
      <c r="AK504" s="349">
        <v>2.1110000000000002</v>
      </c>
      <c r="AL504" s="349">
        <f t="shared" ref="AL504" si="3951">N504*AK504/1000</f>
        <v>13.936822000000001</v>
      </c>
      <c r="AM504" s="349">
        <v>5.6820000000000004</v>
      </c>
      <c r="AN504" s="349">
        <f t="shared" ref="AN504" si="3952">N504*AM504/1000</f>
        <v>37.512564000000005</v>
      </c>
      <c r="AO504" s="349">
        <v>6.5469999999999997</v>
      </c>
      <c r="AP504" s="349">
        <f t="shared" ref="AP504" si="3953">N504*AO504/1000</f>
        <v>43.223294000000003</v>
      </c>
      <c r="AQ504" s="349">
        <f t="shared" ref="AQ504" si="3954">SUM(AK504+AM504+AO504)</f>
        <v>14.34</v>
      </c>
      <c r="AR504" s="349">
        <f t="shared" ref="AR504" si="3955">SUM(AL504+AN504+AP504)</f>
        <v>94.672680000000014</v>
      </c>
      <c r="AS504" s="349">
        <v>4.6150000000000002</v>
      </c>
      <c r="AT504" s="349">
        <f t="shared" ref="AT504" si="3956">P504*AS504/1000</f>
        <v>30.468230000000002</v>
      </c>
      <c r="AU504" s="349">
        <v>6.5149999999999997</v>
      </c>
      <c r="AV504" s="349">
        <f t="shared" ref="AV504" si="3957">P504*AU504/1000</f>
        <v>43.012029999999996</v>
      </c>
      <c r="AW504" s="349">
        <v>4.1040000000000001</v>
      </c>
      <c r="AX504" s="349">
        <f t="shared" ref="AX504" si="3958">P504*AW504/1000</f>
        <v>27.094608000000001</v>
      </c>
      <c r="AY504" s="349">
        <f t="shared" ref="AY504" si="3959">SUM(AS504+AU504+AW504)</f>
        <v>15.233999999999998</v>
      </c>
      <c r="AZ504" s="349">
        <f t="shared" ref="AZ504" si="3960">SUM(AT504+AV504+AX504)</f>
        <v>100.57486800000001</v>
      </c>
      <c r="BA504" s="349">
        <f t="shared" ref="BA504" si="3961">SUM(AQ504+AY504)</f>
        <v>29.573999999999998</v>
      </c>
      <c r="BB504" s="349">
        <f t="shared" ref="BB504" si="3962">SUM(AR504,AZ504)</f>
        <v>195.24754800000002</v>
      </c>
    </row>
    <row r="505" spans="1:54" ht="12" customHeight="1">
      <c r="A505" s="612">
        <v>383</v>
      </c>
      <c r="B505" s="26"/>
      <c r="C505" s="517"/>
      <c r="D505" s="26"/>
      <c r="E505" s="23" t="s">
        <v>232</v>
      </c>
      <c r="F505" s="54"/>
      <c r="G505" s="530" t="s">
        <v>1169</v>
      </c>
      <c r="H505" s="355" t="s">
        <v>378</v>
      </c>
      <c r="I505" s="63"/>
      <c r="J505" s="183">
        <v>5100</v>
      </c>
      <c r="K505" s="63"/>
      <c r="L505" s="183">
        <v>5100</v>
      </c>
      <c r="M505" s="63"/>
      <c r="N505" s="183">
        <v>5100</v>
      </c>
      <c r="O505" s="63"/>
      <c r="P505" s="183">
        <v>5100</v>
      </c>
      <c r="Q505" s="349">
        <f t="shared" si="3913"/>
        <v>3.9739999999999998</v>
      </c>
      <c r="R505" s="417">
        <f t="shared" si="3914"/>
        <v>20.267399999999999</v>
      </c>
      <c r="S505" s="349">
        <v>1</v>
      </c>
      <c r="T505" s="349">
        <f>J505*S505/1000</f>
        <v>5.0999999999999996</v>
      </c>
      <c r="U505" s="349">
        <v>5.0000000000000001E-3</v>
      </c>
      <c r="V505" s="349">
        <f>J505*U505/1000</f>
        <v>2.5499999999999998E-2</v>
      </c>
      <c r="W505" s="349">
        <v>0.20200000000000001</v>
      </c>
      <c r="X505" s="349">
        <f>J505*W505/1000</f>
        <v>1.0302</v>
      </c>
      <c r="Y505" s="349">
        <f>SUM(S505+U505+W505)</f>
        <v>1.2069999999999999</v>
      </c>
      <c r="Z505" s="349">
        <f>SUM(T505+V505+X505)</f>
        <v>6.1556999999999995</v>
      </c>
      <c r="AA505" s="349">
        <v>0.996</v>
      </c>
      <c r="AB505" s="349">
        <f>L505*AA505/1000</f>
        <v>5.0796000000000001</v>
      </c>
      <c r="AC505" s="349"/>
      <c r="AD505" s="349">
        <f>L505*AC505/1000</f>
        <v>0</v>
      </c>
      <c r="AE505" s="349">
        <v>1.27</v>
      </c>
      <c r="AF505" s="349">
        <f t="shared" si="3937"/>
        <v>6.4770000000000003</v>
      </c>
      <c r="AG505" s="349">
        <f>SUM(AA505+AC505+AE505)</f>
        <v>2.266</v>
      </c>
      <c r="AH505" s="349">
        <f>SUM(AB505+AD505+AF505)</f>
        <v>11.5566</v>
      </c>
      <c r="AI505" s="349">
        <f>SUM(Y505+AG505)</f>
        <v>3.4729999999999999</v>
      </c>
      <c r="AJ505" s="349">
        <f>SUM(Z505,AH505)</f>
        <v>17.712299999999999</v>
      </c>
      <c r="AK505" s="349">
        <v>2E-3</v>
      </c>
      <c r="AL505" s="349">
        <f>N505*AK505/1000</f>
        <v>1.0200000000000001E-2</v>
      </c>
      <c r="AM505" s="349"/>
      <c r="AN505" s="349">
        <f>N505*AM505/1000</f>
        <v>0</v>
      </c>
      <c r="AO505" s="349"/>
      <c r="AP505" s="349">
        <f>N505*AO505/1000</f>
        <v>0</v>
      </c>
      <c r="AQ505" s="349">
        <f>SUM(AK505+AM505+AO505)</f>
        <v>2E-3</v>
      </c>
      <c r="AR505" s="349">
        <f>SUM(AL505+AN505+AP505)</f>
        <v>1.0200000000000001E-2</v>
      </c>
      <c r="AS505" s="349"/>
      <c r="AT505" s="349">
        <f>P505*AS505/1000</f>
        <v>0</v>
      </c>
      <c r="AU505" s="349"/>
      <c r="AV505" s="349">
        <f>P505*AU505/1000</f>
        <v>0</v>
      </c>
      <c r="AW505" s="349">
        <v>0.499</v>
      </c>
      <c r="AX505" s="349">
        <f>P505*AW505/1000</f>
        <v>2.5449000000000002</v>
      </c>
      <c r="AY505" s="349">
        <f>SUM(AS505+AU505+AW505)</f>
        <v>0.499</v>
      </c>
      <c r="AZ505" s="349">
        <f>SUM(AT505+AV505+AX505)</f>
        <v>2.5449000000000002</v>
      </c>
      <c r="BA505" s="349">
        <f>SUM(AQ505+AY505)</f>
        <v>0.501</v>
      </c>
      <c r="BB505" s="349">
        <f>SUM(AR505,AZ505)</f>
        <v>2.5551000000000004</v>
      </c>
    </row>
    <row r="506" spans="1:54">
      <c r="A506" s="612">
        <v>384</v>
      </c>
      <c r="B506" s="26"/>
      <c r="C506" s="517"/>
      <c r="D506" s="26"/>
      <c r="E506" s="23" t="s">
        <v>1931</v>
      </c>
      <c r="F506" s="54"/>
      <c r="G506" s="530" t="s">
        <v>1169</v>
      </c>
      <c r="H506" s="355" t="s">
        <v>378</v>
      </c>
      <c r="I506" s="63"/>
      <c r="J506" s="183">
        <v>6602</v>
      </c>
      <c r="K506" s="63"/>
      <c r="L506" s="183">
        <v>6602</v>
      </c>
      <c r="M506" s="63"/>
      <c r="N506" s="183">
        <v>6602</v>
      </c>
      <c r="O506" s="63"/>
      <c r="P506" s="183">
        <v>6602</v>
      </c>
      <c r="Q506" s="349">
        <f t="shared" si="3913"/>
        <v>1.7589999999999999</v>
      </c>
      <c r="R506" s="417">
        <f t="shared" si="3914"/>
        <v>11.612917999999999</v>
      </c>
      <c r="S506" s="349"/>
      <c r="T506" s="349">
        <f t="shared" si="3915"/>
        <v>0</v>
      </c>
      <c r="U506" s="349">
        <v>8.5999999999999993E-2</v>
      </c>
      <c r="V506" s="349">
        <f t="shared" si="3916"/>
        <v>0.56777199999999994</v>
      </c>
      <c r="W506" s="349">
        <v>0.29499999999999998</v>
      </c>
      <c r="X506" s="349">
        <f t="shared" si="3917"/>
        <v>1.9475899999999999</v>
      </c>
      <c r="Y506" s="349">
        <f t="shared" si="3918"/>
        <v>0.38100000000000001</v>
      </c>
      <c r="Z506" s="349">
        <f t="shared" si="3919"/>
        <v>2.5153619999999997</v>
      </c>
      <c r="AA506" s="349">
        <v>0.34699999999999998</v>
      </c>
      <c r="AB506" s="349">
        <f t="shared" si="3920"/>
        <v>2.2908939999999998</v>
      </c>
      <c r="AC506" s="349">
        <v>0.23300000000000001</v>
      </c>
      <c r="AD506" s="349">
        <f t="shared" si="3921"/>
        <v>1.5382660000000001</v>
      </c>
      <c r="AE506" s="349">
        <v>0.158</v>
      </c>
      <c r="AF506" s="349">
        <f t="shared" si="3937"/>
        <v>1.0431159999999999</v>
      </c>
      <c r="AG506" s="349">
        <f t="shared" si="3922"/>
        <v>0.73799999999999999</v>
      </c>
      <c r="AH506" s="349">
        <f t="shared" si="3923"/>
        <v>4.8722759999999994</v>
      </c>
      <c r="AI506" s="349">
        <f t="shared" si="3924"/>
        <v>1.119</v>
      </c>
      <c r="AJ506" s="349">
        <f t="shared" si="3925"/>
        <v>7.387637999999999</v>
      </c>
      <c r="AK506" s="349">
        <v>0.15</v>
      </c>
      <c r="AL506" s="349">
        <f t="shared" si="3926"/>
        <v>0.99029999999999996</v>
      </c>
      <c r="AM506" s="349">
        <v>0.05</v>
      </c>
      <c r="AN506" s="349">
        <f t="shared" si="3927"/>
        <v>0.3301</v>
      </c>
      <c r="AO506" s="349">
        <v>0.111</v>
      </c>
      <c r="AP506" s="349">
        <f t="shared" si="3928"/>
        <v>0.73282199999999997</v>
      </c>
      <c r="AQ506" s="349">
        <f t="shared" si="3929"/>
        <v>0.311</v>
      </c>
      <c r="AR506" s="349">
        <f t="shared" si="3930"/>
        <v>2.0532219999999999</v>
      </c>
      <c r="AS506" s="349">
        <v>3.1E-2</v>
      </c>
      <c r="AT506" s="349">
        <f t="shared" si="3938"/>
        <v>0.20466200000000001</v>
      </c>
      <c r="AU506" s="349">
        <v>0.21199999999999999</v>
      </c>
      <c r="AV506" s="349">
        <f t="shared" si="3931"/>
        <v>1.399624</v>
      </c>
      <c r="AW506" s="349">
        <v>8.5999999999999993E-2</v>
      </c>
      <c r="AX506" s="349">
        <f t="shared" si="3932"/>
        <v>0.56777199999999994</v>
      </c>
      <c r="AY506" s="349">
        <f t="shared" si="3933"/>
        <v>0.32899999999999996</v>
      </c>
      <c r="AZ506" s="349">
        <f t="shared" si="3934"/>
        <v>2.1720579999999998</v>
      </c>
      <c r="BA506" s="349">
        <f t="shared" si="3935"/>
        <v>0.6399999999999999</v>
      </c>
      <c r="BB506" s="349">
        <f t="shared" si="3936"/>
        <v>4.2252799999999997</v>
      </c>
    </row>
    <row r="507" spans="1:54" s="344" customFormat="1">
      <c r="A507" s="612">
        <v>381</v>
      </c>
      <c r="B507" s="557"/>
      <c r="C507" s="517"/>
      <c r="D507" s="557"/>
      <c r="E507" s="553" t="s">
        <v>2306</v>
      </c>
      <c r="F507" s="530"/>
      <c r="G507" s="530" t="s">
        <v>1169</v>
      </c>
      <c r="H507" s="355" t="s">
        <v>378</v>
      </c>
      <c r="I507" s="554"/>
      <c r="J507" s="183"/>
      <c r="K507" s="554"/>
      <c r="L507" s="183"/>
      <c r="M507" s="554"/>
      <c r="N507" s="183">
        <v>5933</v>
      </c>
      <c r="O507" s="554"/>
      <c r="P507" s="183">
        <v>5933</v>
      </c>
      <c r="Q507" s="349">
        <f t="shared" ref="Q507" si="3963">SUM(AI507+BA507)</f>
        <v>0.25</v>
      </c>
      <c r="R507" s="417">
        <f t="shared" ref="R507" si="3964">SUM(AJ507+BB507)</f>
        <v>1.48325</v>
      </c>
      <c r="S507" s="349"/>
      <c r="T507" s="349">
        <f t="shared" ref="T507" si="3965">J507*S507/1000</f>
        <v>0</v>
      </c>
      <c r="U507" s="349"/>
      <c r="V507" s="349">
        <f t="shared" ref="V507" si="3966">J507*U507/1000</f>
        <v>0</v>
      </c>
      <c r="W507" s="349"/>
      <c r="X507" s="349">
        <f t="shared" ref="X507" si="3967">J507*W507/1000</f>
        <v>0</v>
      </c>
      <c r="Y507" s="349">
        <f t="shared" ref="Y507" si="3968">SUM(S507+U507+W507)</f>
        <v>0</v>
      </c>
      <c r="Z507" s="349">
        <f t="shared" ref="Z507" si="3969">SUM(T507+V507+X507)</f>
        <v>0</v>
      </c>
      <c r="AA507" s="349"/>
      <c r="AB507" s="349">
        <f t="shared" ref="AB507" si="3970">L507*AA507/1000</f>
        <v>0</v>
      </c>
      <c r="AC507" s="349"/>
      <c r="AD507" s="349">
        <f t="shared" ref="AD507" si="3971">L507*AC507/1000</f>
        <v>0</v>
      </c>
      <c r="AE507" s="349"/>
      <c r="AF507" s="349">
        <f t="shared" ref="AF507" si="3972">L507*AE507/1000</f>
        <v>0</v>
      </c>
      <c r="AG507" s="349">
        <f t="shared" ref="AG507" si="3973">SUM(AA507+AC507+AE507)</f>
        <v>0</v>
      </c>
      <c r="AH507" s="349">
        <f t="shared" ref="AH507" si="3974">SUM(AB507+AD507+AF507)</f>
        <v>0</v>
      </c>
      <c r="AI507" s="349">
        <f t="shared" ref="AI507" si="3975">SUM(Y507+AG507)</f>
        <v>0</v>
      </c>
      <c r="AJ507" s="349">
        <f t="shared" ref="AJ507" si="3976">SUM(Z507,AH507)</f>
        <v>0</v>
      </c>
      <c r="AK507" s="349"/>
      <c r="AL507" s="349">
        <f t="shared" ref="AL507" si="3977">N507*AK507/1000</f>
        <v>0</v>
      </c>
      <c r="AM507" s="349">
        <v>0.25</v>
      </c>
      <c r="AN507" s="349">
        <f t="shared" ref="AN507" si="3978">N507*AM507/1000</f>
        <v>1.48325</v>
      </c>
      <c r="AO507" s="349"/>
      <c r="AP507" s="349">
        <f t="shared" ref="AP507" si="3979">N507*AO507/1000</f>
        <v>0</v>
      </c>
      <c r="AQ507" s="349">
        <f t="shared" ref="AQ507" si="3980">SUM(AK507+AM507+AO507)</f>
        <v>0.25</v>
      </c>
      <c r="AR507" s="349">
        <f t="shared" ref="AR507" si="3981">SUM(AL507+AN507+AP507)</f>
        <v>1.48325</v>
      </c>
      <c r="AS507" s="349"/>
      <c r="AT507" s="349">
        <f t="shared" ref="AT507" si="3982">P507*AS507/1000</f>
        <v>0</v>
      </c>
      <c r="AU507" s="349"/>
      <c r="AV507" s="349">
        <f t="shared" ref="AV507" si="3983">P507*AU507/1000</f>
        <v>0</v>
      </c>
      <c r="AW507" s="349"/>
      <c r="AX507" s="349">
        <f t="shared" ref="AX507" si="3984">P507*AW507/1000</f>
        <v>0</v>
      </c>
      <c r="AY507" s="349">
        <f t="shared" ref="AY507" si="3985">SUM(AS507+AU507+AW507)</f>
        <v>0</v>
      </c>
      <c r="AZ507" s="349">
        <f t="shared" ref="AZ507" si="3986">SUM(AT507+AV507+AX507)</f>
        <v>0</v>
      </c>
      <c r="BA507" s="349">
        <f t="shared" ref="BA507" si="3987">SUM(AQ507+AY507)</f>
        <v>0.25</v>
      </c>
      <c r="BB507" s="349">
        <f t="shared" ref="BB507" si="3988">SUM(AR507,AZ507)</f>
        <v>1.48325</v>
      </c>
    </row>
    <row r="508" spans="1:54" ht="11.25" customHeight="1">
      <c r="A508" s="612">
        <v>385</v>
      </c>
      <c r="B508" s="26"/>
      <c r="C508" s="517"/>
      <c r="D508" s="26"/>
      <c r="E508" s="553" t="s">
        <v>223</v>
      </c>
      <c r="F508" s="530"/>
      <c r="G508" s="530" t="s">
        <v>1169</v>
      </c>
      <c r="H508" s="355" t="s">
        <v>378</v>
      </c>
      <c r="I508" s="63"/>
      <c r="J508" s="183">
        <v>8364</v>
      </c>
      <c r="K508" s="63"/>
      <c r="L508" s="183">
        <v>8364</v>
      </c>
      <c r="M508" s="63"/>
      <c r="N508" s="183">
        <v>8364</v>
      </c>
      <c r="O508" s="63"/>
      <c r="P508" s="183">
        <v>8364</v>
      </c>
      <c r="Q508" s="349">
        <f t="shared" si="3913"/>
        <v>6.8540000000000001</v>
      </c>
      <c r="R508" s="417">
        <f t="shared" si="3914"/>
        <v>57.326856000000006</v>
      </c>
      <c r="S508" s="349">
        <v>0.7</v>
      </c>
      <c r="T508" s="349">
        <f t="shared" si="3915"/>
        <v>5.8547999999999991</v>
      </c>
      <c r="U508" s="349">
        <v>0.35199999999999998</v>
      </c>
      <c r="V508" s="349">
        <f t="shared" si="3916"/>
        <v>2.9441279999999996</v>
      </c>
      <c r="W508" s="349">
        <v>1.3</v>
      </c>
      <c r="X508" s="349">
        <f t="shared" si="3917"/>
        <v>10.873200000000001</v>
      </c>
      <c r="Y508" s="349">
        <f t="shared" si="3918"/>
        <v>2.3520000000000003</v>
      </c>
      <c r="Z508" s="349">
        <f t="shared" si="3919"/>
        <v>19.672128000000001</v>
      </c>
      <c r="AA508" s="349">
        <v>0.80200000000000005</v>
      </c>
      <c r="AB508" s="349">
        <f t="shared" si="3920"/>
        <v>6.7079280000000008</v>
      </c>
      <c r="AC508" s="349">
        <v>0.5</v>
      </c>
      <c r="AD508" s="349">
        <f t="shared" si="3921"/>
        <v>4.1820000000000004</v>
      </c>
      <c r="AE508" s="349">
        <v>0.4</v>
      </c>
      <c r="AF508" s="349">
        <f t="shared" si="3937"/>
        <v>3.3456000000000006</v>
      </c>
      <c r="AG508" s="349">
        <f t="shared" si="3922"/>
        <v>1.702</v>
      </c>
      <c r="AH508" s="349">
        <f t="shared" si="3923"/>
        <v>14.235528000000002</v>
      </c>
      <c r="AI508" s="349">
        <f t="shared" si="3924"/>
        <v>4.0540000000000003</v>
      </c>
      <c r="AJ508" s="349">
        <f t="shared" si="3925"/>
        <v>33.907656000000003</v>
      </c>
      <c r="AK508" s="349">
        <v>0.6</v>
      </c>
      <c r="AL508" s="349">
        <f t="shared" si="3926"/>
        <v>5.0183999999999997</v>
      </c>
      <c r="AM508" s="349">
        <v>0.75</v>
      </c>
      <c r="AN508" s="349">
        <f t="shared" si="3927"/>
        <v>6.2729999999999997</v>
      </c>
      <c r="AO508" s="349">
        <v>0.7</v>
      </c>
      <c r="AP508" s="349">
        <f t="shared" si="3928"/>
        <v>5.8547999999999991</v>
      </c>
      <c r="AQ508" s="349">
        <f t="shared" si="3929"/>
        <v>2.0499999999999998</v>
      </c>
      <c r="AR508" s="349">
        <f t="shared" si="3930"/>
        <v>17.1462</v>
      </c>
      <c r="AS508" s="349">
        <v>0.4</v>
      </c>
      <c r="AT508" s="349">
        <f t="shared" si="3938"/>
        <v>3.3456000000000006</v>
      </c>
      <c r="AU508" s="349">
        <v>0.35</v>
      </c>
      <c r="AV508" s="349">
        <f t="shared" si="3931"/>
        <v>2.9273999999999996</v>
      </c>
      <c r="AW508" s="349"/>
      <c r="AX508" s="349">
        <f t="shared" si="3932"/>
        <v>0</v>
      </c>
      <c r="AY508" s="349">
        <f t="shared" si="3933"/>
        <v>0.75</v>
      </c>
      <c r="AZ508" s="349">
        <f t="shared" si="3934"/>
        <v>6.2729999999999997</v>
      </c>
      <c r="BA508" s="349">
        <f t="shared" si="3935"/>
        <v>2.8</v>
      </c>
      <c r="BB508" s="349">
        <f t="shared" si="3936"/>
        <v>23.4192</v>
      </c>
    </row>
    <row r="509" spans="1:54">
      <c r="A509" s="612">
        <v>386</v>
      </c>
      <c r="B509" s="26"/>
      <c r="C509" s="517"/>
      <c r="D509" s="26"/>
      <c r="E509" s="553" t="s">
        <v>224</v>
      </c>
      <c r="F509" s="530"/>
      <c r="G509" s="530" t="s">
        <v>1169</v>
      </c>
      <c r="H509" s="355" t="s">
        <v>378</v>
      </c>
      <c r="I509" s="63"/>
      <c r="J509" s="183">
        <v>7135</v>
      </c>
      <c r="K509" s="63"/>
      <c r="L509" s="183">
        <v>7135</v>
      </c>
      <c r="M509" s="63"/>
      <c r="N509" s="183">
        <v>7135</v>
      </c>
      <c r="O509" s="63"/>
      <c r="P509" s="183">
        <v>7135</v>
      </c>
      <c r="Q509" s="349">
        <f t="shared" si="3913"/>
        <v>9.3649999999999984</v>
      </c>
      <c r="R509" s="417">
        <f t="shared" si="3914"/>
        <v>66.819275000000005</v>
      </c>
      <c r="S509" s="349">
        <v>0.35</v>
      </c>
      <c r="T509" s="349">
        <f t="shared" si="3915"/>
        <v>2.4972500000000002</v>
      </c>
      <c r="U509" s="349"/>
      <c r="V509" s="349">
        <f t="shared" si="3916"/>
        <v>0</v>
      </c>
      <c r="W509" s="349">
        <v>0.22700000000000001</v>
      </c>
      <c r="X509" s="349">
        <f t="shared" si="3917"/>
        <v>1.619645</v>
      </c>
      <c r="Y509" s="349">
        <f t="shared" si="3918"/>
        <v>0.57699999999999996</v>
      </c>
      <c r="Z509" s="349">
        <f t="shared" si="3919"/>
        <v>4.1168950000000004</v>
      </c>
      <c r="AA509" s="349">
        <v>0.187</v>
      </c>
      <c r="AB509" s="349">
        <f t="shared" si="3920"/>
        <v>1.3342449999999999</v>
      </c>
      <c r="AC509" s="349">
        <v>0.443</v>
      </c>
      <c r="AD509" s="349">
        <f t="shared" si="3921"/>
        <v>3.1608049999999999</v>
      </c>
      <c r="AE509" s="349">
        <v>0.873</v>
      </c>
      <c r="AF509" s="349">
        <f t="shared" si="3937"/>
        <v>6.2288549999999994</v>
      </c>
      <c r="AG509" s="349">
        <f t="shared" si="3922"/>
        <v>1.5030000000000001</v>
      </c>
      <c r="AH509" s="349">
        <f t="shared" si="3923"/>
        <v>10.723904999999998</v>
      </c>
      <c r="AI509" s="349">
        <f t="shared" si="3924"/>
        <v>2.08</v>
      </c>
      <c r="AJ509" s="349">
        <f t="shared" si="3925"/>
        <v>14.840799999999998</v>
      </c>
      <c r="AK509" s="349">
        <v>1.1819999999999999</v>
      </c>
      <c r="AL509" s="349">
        <f t="shared" si="3926"/>
        <v>8.4335699999999996</v>
      </c>
      <c r="AM509" s="349">
        <v>0.71099999999999997</v>
      </c>
      <c r="AN509" s="349">
        <f t="shared" si="3927"/>
        <v>5.0729850000000001</v>
      </c>
      <c r="AO509" s="349">
        <v>1.47</v>
      </c>
      <c r="AP509" s="349">
        <f t="shared" si="3928"/>
        <v>10.488449999999998</v>
      </c>
      <c r="AQ509" s="349">
        <f t="shared" si="3929"/>
        <v>3.3629999999999995</v>
      </c>
      <c r="AR509" s="349">
        <f t="shared" si="3930"/>
        <v>23.995004999999999</v>
      </c>
      <c r="AS509" s="349">
        <v>1.4590000000000001</v>
      </c>
      <c r="AT509" s="349">
        <f t="shared" si="3938"/>
        <v>10.409965</v>
      </c>
      <c r="AU509" s="349">
        <v>1.429</v>
      </c>
      <c r="AV509" s="349">
        <f t="shared" si="3931"/>
        <v>10.195915000000001</v>
      </c>
      <c r="AW509" s="349">
        <v>1.034</v>
      </c>
      <c r="AX509" s="349">
        <f t="shared" si="3932"/>
        <v>7.3775900000000005</v>
      </c>
      <c r="AY509" s="349">
        <f t="shared" si="3933"/>
        <v>3.9219999999999997</v>
      </c>
      <c r="AZ509" s="349">
        <f t="shared" si="3934"/>
        <v>27.983470000000001</v>
      </c>
      <c r="BA509" s="349">
        <f t="shared" si="3935"/>
        <v>7.2849999999999993</v>
      </c>
      <c r="BB509" s="349">
        <f t="shared" si="3936"/>
        <v>51.978475000000003</v>
      </c>
    </row>
    <row r="510" spans="1:54" s="344" customFormat="1">
      <c r="A510" s="612">
        <v>387</v>
      </c>
      <c r="B510" s="346"/>
      <c r="C510" s="517"/>
      <c r="D510" s="346"/>
      <c r="E510" s="71" t="s">
        <v>746</v>
      </c>
      <c r="F510" s="503"/>
      <c r="G510" s="503" t="s">
        <v>1169</v>
      </c>
      <c r="H510" s="326" t="s">
        <v>378</v>
      </c>
      <c r="I510" s="77"/>
      <c r="J510" s="186">
        <v>8585</v>
      </c>
      <c r="K510" s="77"/>
      <c r="L510" s="186">
        <v>8585</v>
      </c>
      <c r="M510" s="77"/>
      <c r="N510" s="186">
        <v>8585</v>
      </c>
      <c r="O510" s="77"/>
      <c r="P510" s="186">
        <v>8585</v>
      </c>
      <c r="Q510" s="145">
        <f t="shared" si="3913"/>
        <v>10.522</v>
      </c>
      <c r="R510" s="425">
        <f t="shared" si="3914"/>
        <v>90.331369999999993</v>
      </c>
      <c r="S510" s="145">
        <v>0.90900000000000003</v>
      </c>
      <c r="T510" s="145">
        <f t="shared" si="3915"/>
        <v>7.8037650000000003</v>
      </c>
      <c r="U510" s="145">
        <v>0.67</v>
      </c>
      <c r="V510" s="145">
        <f t="shared" si="3916"/>
        <v>5.7519500000000008</v>
      </c>
      <c r="W510" s="145">
        <v>1.4</v>
      </c>
      <c r="X510" s="145">
        <f t="shared" si="3917"/>
        <v>12.019</v>
      </c>
      <c r="Y510" s="145">
        <f t="shared" si="3918"/>
        <v>2.9790000000000001</v>
      </c>
      <c r="Z510" s="145">
        <f t="shared" si="3919"/>
        <v>25.574715000000001</v>
      </c>
      <c r="AA510" s="145">
        <v>1.296</v>
      </c>
      <c r="AB510" s="145">
        <f t="shared" si="3920"/>
        <v>11.12616</v>
      </c>
      <c r="AC510" s="145">
        <v>1.0649999999999999</v>
      </c>
      <c r="AD510" s="145">
        <f t="shared" si="3921"/>
        <v>9.1430249999999997</v>
      </c>
      <c r="AE510" s="145">
        <v>1.119</v>
      </c>
      <c r="AF510" s="145">
        <f>L510*AE510/1000</f>
        <v>9.6066149999999997</v>
      </c>
      <c r="AG510" s="145">
        <f t="shared" si="3922"/>
        <v>3.4799999999999995</v>
      </c>
      <c r="AH510" s="145">
        <f t="shared" si="3923"/>
        <v>29.875799999999998</v>
      </c>
      <c r="AI510" s="145">
        <f t="shared" si="3924"/>
        <v>6.4589999999999996</v>
      </c>
      <c r="AJ510" s="145">
        <f t="shared" si="3925"/>
        <v>55.450514999999996</v>
      </c>
      <c r="AK510" s="145">
        <v>0.50900000000000001</v>
      </c>
      <c r="AL510" s="145">
        <f>N510*AK510/1000</f>
        <v>4.3697650000000001</v>
      </c>
      <c r="AM510" s="145">
        <v>1.425</v>
      </c>
      <c r="AN510" s="145">
        <f t="shared" si="3927"/>
        <v>12.233625</v>
      </c>
      <c r="AO510" s="145">
        <v>4.3999999999999997E-2</v>
      </c>
      <c r="AP510" s="145">
        <f t="shared" si="3928"/>
        <v>0.37773999999999996</v>
      </c>
      <c r="AQ510" s="145">
        <f t="shared" si="3929"/>
        <v>1.9780000000000002</v>
      </c>
      <c r="AR510" s="145">
        <f t="shared" si="3930"/>
        <v>16.98113</v>
      </c>
      <c r="AS510" s="145">
        <v>1.02</v>
      </c>
      <c r="AT510" s="145">
        <f>P510*AS510/1000</f>
        <v>8.7567000000000004</v>
      </c>
      <c r="AU510" s="145">
        <v>0.40500000000000003</v>
      </c>
      <c r="AV510" s="145">
        <f t="shared" si="3931"/>
        <v>3.476925</v>
      </c>
      <c r="AW510" s="145">
        <v>0.66</v>
      </c>
      <c r="AX510" s="145">
        <f t="shared" si="3932"/>
        <v>5.6661000000000001</v>
      </c>
      <c r="AY510" s="145">
        <f t="shared" si="3933"/>
        <v>2.085</v>
      </c>
      <c r="AZ510" s="145">
        <f t="shared" si="3934"/>
        <v>17.899725</v>
      </c>
      <c r="BA510" s="145">
        <f t="shared" si="3935"/>
        <v>4.0630000000000006</v>
      </c>
      <c r="BB510" s="145">
        <f t="shared" si="3936"/>
        <v>34.880854999999997</v>
      </c>
    </row>
    <row r="511" spans="1:54" s="344" customFormat="1">
      <c r="B511" s="557"/>
      <c r="C511" s="557"/>
      <c r="D511" s="557"/>
      <c r="E511" s="553" t="s">
        <v>1897</v>
      </c>
      <c r="F511" s="530"/>
      <c r="G511" s="530" t="s">
        <v>1166</v>
      </c>
      <c r="H511" s="355" t="s">
        <v>378</v>
      </c>
      <c r="I511" s="554"/>
      <c r="J511" s="183">
        <v>8585</v>
      </c>
      <c r="K511" s="554"/>
      <c r="L511" s="183">
        <v>8585</v>
      </c>
      <c r="M511" s="554"/>
      <c r="N511" s="183">
        <v>8585</v>
      </c>
      <c r="O511" s="554"/>
      <c r="P511" s="183">
        <v>8585</v>
      </c>
      <c r="Q511" s="349">
        <f t="shared" si="3913"/>
        <v>0</v>
      </c>
      <c r="R511" s="417">
        <f t="shared" si="3914"/>
        <v>0</v>
      </c>
      <c r="S511" s="349"/>
      <c r="T511" s="349">
        <f t="shared" si="3915"/>
        <v>0</v>
      </c>
      <c r="U511" s="349"/>
      <c r="V511" s="349">
        <f t="shared" si="3916"/>
        <v>0</v>
      </c>
      <c r="W511" s="349"/>
      <c r="X511" s="349">
        <f t="shared" si="3917"/>
        <v>0</v>
      </c>
      <c r="Y511" s="349">
        <f t="shared" ref="Y511:Y512" si="3989">SUM(S511+U511+W511)</f>
        <v>0</v>
      </c>
      <c r="Z511" s="349">
        <f t="shared" ref="Z511:Z512" si="3990">SUM(T511+V511+X511)</f>
        <v>0</v>
      </c>
      <c r="AA511" s="349"/>
      <c r="AB511" s="349">
        <f t="shared" si="3920"/>
        <v>0</v>
      </c>
      <c r="AC511" s="349"/>
      <c r="AD511" s="349">
        <f t="shared" si="3921"/>
        <v>0</v>
      </c>
      <c r="AE511" s="349"/>
      <c r="AF511" s="349">
        <f t="shared" ref="AF511:AF512" si="3991">L511*AE511/1000</f>
        <v>0</v>
      </c>
      <c r="AG511" s="349">
        <f t="shared" ref="AG511:AG512" si="3992">SUM(AA511+AC511+AE511)</f>
        <v>0</v>
      </c>
      <c r="AH511" s="349">
        <f t="shared" ref="AH511:AH512" si="3993">SUM(AB511+AD511+AF511)</f>
        <v>0</v>
      </c>
      <c r="AI511" s="349">
        <f t="shared" si="3924"/>
        <v>0</v>
      </c>
      <c r="AJ511" s="349">
        <f t="shared" si="3925"/>
        <v>0</v>
      </c>
      <c r="AK511" s="349"/>
      <c r="AL511" s="349">
        <f t="shared" ref="AL511:AL512" si="3994">N511*AK511/1000</f>
        <v>0</v>
      </c>
      <c r="AM511" s="349"/>
      <c r="AN511" s="349">
        <f t="shared" si="3927"/>
        <v>0</v>
      </c>
      <c r="AO511" s="349"/>
      <c r="AP511" s="349">
        <f t="shared" si="3928"/>
        <v>0</v>
      </c>
      <c r="AQ511" s="349">
        <f>SUM(AK511+AM511+AO511)</f>
        <v>0</v>
      </c>
      <c r="AR511" s="349">
        <f>SUM(AL511+AN511+AP511)</f>
        <v>0</v>
      </c>
      <c r="AS511" s="349"/>
      <c r="AT511" s="349">
        <f t="shared" ref="AT511:AT512" si="3995">P511*AS511/1000</f>
        <v>0</v>
      </c>
      <c r="AU511" s="349"/>
      <c r="AV511" s="349">
        <f t="shared" si="3931"/>
        <v>0</v>
      </c>
      <c r="AW511" s="349"/>
      <c r="AX511" s="349">
        <f t="shared" si="3932"/>
        <v>0</v>
      </c>
      <c r="AY511" s="349">
        <f>SUM(AS511+AU511+AW511)</f>
        <v>0</v>
      </c>
      <c r="AZ511" s="349">
        <f>SUM(AT511+AV511+AX511)</f>
        <v>0</v>
      </c>
      <c r="BA511" s="349">
        <f t="shared" si="3935"/>
        <v>0</v>
      </c>
      <c r="BB511" s="349">
        <f t="shared" si="3936"/>
        <v>0</v>
      </c>
    </row>
    <row r="512" spans="1:54" s="344" customFormat="1">
      <c r="A512" s="612">
        <v>395</v>
      </c>
      <c r="B512" s="557"/>
      <c r="C512" s="517"/>
      <c r="D512" s="557"/>
      <c r="E512" s="553" t="s">
        <v>2161</v>
      </c>
      <c r="F512" s="530"/>
      <c r="G512" s="530" t="s">
        <v>1169</v>
      </c>
      <c r="H512" s="355" t="s">
        <v>378</v>
      </c>
      <c r="I512" s="554"/>
      <c r="J512" s="183">
        <v>8887</v>
      </c>
      <c r="K512" s="554"/>
      <c r="L512" s="183">
        <v>8887</v>
      </c>
      <c r="M512" s="554"/>
      <c r="N512" s="183">
        <v>8887</v>
      </c>
      <c r="O512" s="554"/>
      <c r="P512" s="183">
        <v>8887</v>
      </c>
      <c r="Q512" s="349">
        <f>SUM(AI512+BA512)</f>
        <v>12.149000000000001</v>
      </c>
      <c r="R512" s="417">
        <f>SUM(AJ512+BB512)</f>
        <v>107.968163</v>
      </c>
      <c r="S512" s="349">
        <v>1.3169999999999999</v>
      </c>
      <c r="T512" s="349">
        <f>J512*S512/1000</f>
        <v>11.704179</v>
      </c>
      <c r="U512" s="349">
        <v>0.10100000000000001</v>
      </c>
      <c r="V512" s="349">
        <f>J512*U512/1000</f>
        <v>0.89758700000000013</v>
      </c>
      <c r="W512" s="349">
        <v>9.2999999999999999E-2</v>
      </c>
      <c r="X512" s="349">
        <f>J512*W512/1000</f>
        <v>0.82649099999999998</v>
      </c>
      <c r="Y512" s="349">
        <f t="shared" si="3989"/>
        <v>1.5109999999999999</v>
      </c>
      <c r="Z512" s="349">
        <f t="shared" si="3990"/>
        <v>13.428257</v>
      </c>
      <c r="AA512" s="349">
        <v>0.85</v>
      </c>
      <c r="AB512" s="349">
        <f>L512*AA512/1000</f>
        <v>7.5539499999999995</v>
      </c>
      <c r="AC512" s="349">
        <v>0.39600000000000002</v>
      </c>
      <c r="AD512" s="349">
        <f>L512*AC512/1000</f>
        <v>3.5192519999999998</v>
      </c>
      <c r="AE512" s="349">
        <v>1.002</v>
      </c>
      <c r="AF512" s="349">
        <f t="shared" si="3991"/>
        <v>8.9047739999999997</v>
      </c>
      <c r="AG512" s="349">
        <f t="shared" si="3992"/>
        <v>2.2480000000000002</v>
      </c>
      <c r="AH512" s="349">
        <f t="shared" si="3993"/>
        <v>19.977975999999998</v>
      </c>
      <c r="AI512" s="349">
        <f>SUM(Y512+AG512)</f>
        <v>3.7590000000000003</v>
      </c>
      <c r="AJ512" s="349">
        <f t="shared" ref="AJ512" si="3996">SUM(Z512,AH512)</f>
        <v>33.406233</v>
      </c>
      <c r="AK512" s="349">
        <v>1.1080000000000001</v>
      </c>
      <c r="AL512" s="349">
        <f t="shared" si="3994"/>
        <v>9.8467959999999994</v>
      </c>
      <c r="AM512" s="349">
        <v>1.7370000000000001</v>
      </c>
      <c r="AN512" s="349">
        <f t="shared" ref="AN512" si="3997">N512*AM512/1000</f>
        <v>15.436719</v>
      </c>
      <c r="AO512" s="349">
        <v>1.026</v>
      </c>
      <c r="AP512" s="349">
        <f t="shared" ref="AP512" si="3998">N512*AO512/1000</f>
        <v>9.1180620000000001</v>
      </c>
      <c r="AQ512" s="349">
        <f t="shared" ref="AQ512" si="3999">SUM(AK512+AM512+AO512)</f>
        <v>3.8710000000000004</v>
      </c>
      <c r="AR512" s="349">
        <f t="shared" ref="AR512" si="4000">SUM(AL512+AN512+AP512)</f>
        <v>34.401577000000003</v>
      </c>
      <c r="AS512" s="349">
        <v>2.214</v>
      </c>
      <c r="AT512" s="349">
        <f t="shared" si="3995"/>
        <v>19.675818</v>
      </c>
      <c r="AU512" s="349">
        <v>1.2</v>
      </c>
      <c r="AV512" s="349">
        <f t="shared" ref="AV512" si="4001">P512*AU512/1000</f>
        <v>10.664399999999999</v>
      </c>
      <c r="AW512" s="349">
        <v>1.105</v>
      </c>
      <c r="AX512" s="349">
        <f t="shared" ref="AX512" si="4002">P512*AW512/1000</f>
        <v>9.8201350000000005</v>
      </c>
      <c r="AY512" s="349">
        <f>SUM(AS512+AU512+AW512)</f>
        <v>4.5190000000000001</v>
      </c>
      <c r="AZ512" s="349">
        <f>SUM(AT512+AV512+AX512)</f>
        <v>40.160353000000001</v>
      </c>
      <c r="BA512" s="349">
        <f t="shared" ref="BA512" si="4003">SUM(AQ512+AY512)</f>
        <v>8.39</v>
      </c>
      <c r="BB512" s="349">
        <f t="shared" ref="BB512" si="4004">SUM(AR512,AZ512)</f>
        <v>74.561930000000004</v>
      </c>
    </row>
    <row r="513" spans="1:54">
      <c r="A513" s="612">
        <v>388</v>
      </c>
      <c r="B513" s="26"/>
      <c r="C513" s="517"/>
      <c r="D513" s="26"/>
      <c r="E513" s="103" t="s">
        <v>2382</v>
      </c>
      <c r="F513" s="509"/>
      <c r="G513" s="509" t="s">
        <v>1169</v>
      </c>
      <c r="H513" s="330" t="s">
        <v>378</v>
      </c>
      <c r="I513" s="86"/>
      <c r="J513" s="188"/>
      <c r="K513" s="86"/>
      <c r="L513" s="188"/>
      <c r="M513" s="86"/>
      <c r="N513" s="188"/>
      <c r="O513" s="86"/>
      <c r="P513" s="188">
        <v>8520</v>
      </c>
      <c r="Q513" s="148">
        <f t="shared" si="3913"/>
        <v>0.65</v>
      </c>
      <c r="R513" s="427">
        <f t="shared" si="3914"/>
        <v>5.5380000000000011</v>
      </c>
      <c r="S513" s="148"/>
      <c r="T513" s="148">
        <f t="shared" si="3915"/>
        <v>0</v>
      </c>
      <c r="U513" s="148"/>
      <c r="V513" s="148">
        <f t="shared" si="3916"/>
        <v>0</v>
      </c>
      <c r="W513" s="148"/>
      <c r="X513" s="148">
        <f t="shared" si="3917"/>
        <v>0</v>
      </c>
      <c r="Y513" s="148">
        <f t="shared" si="3918"/>
        <v>0</v>
      </c>
      <c r="Z513" s="148">
        <f t="shared" si="3919"/>
        <v>0</v>
      </c>
      <c r="AA513" s="148"/>
      <c r="AB513" s="148">
        <f t="shared" si="3920"/>
        <v>0</v>
      </c>
      <c r="AC513" s="148"/>
      <c r="AD513" s="148">
        <f t="shared" si="3921"/>
        <v>0</v>
      </c>
      <c r="AE513" s="148"/>
      <c r="AF513" s="148">
        <f t="shared" si="3937"/>
        <v>0</v>
      </c>
      <c r="AG513" s="148">
        <f t="shared" si="3922"/>
        <v>0</v>
      </c>
      <c r="AH513" s="148">
        <f t="shared" si="3923"/>
        <v>0</v>
      </c>
      <c r="AI513" s="148">
        <f t="shared" si="3924"/>
        <v>0</v>
      </c>
      <c r="AJ513" s="148">
        <f t="shared" si="3925"/>
        <v>0</v>
      </c>
      <c r="AK513" s="148"/>
      <c r="AL513" s="148">
        <f t="shared" si="3926"/>
        <v>0</v>
      </c>
      <c r="AM513" s="148"/>
      <c r="AN513" s="148">
        <f t="shared" si="3927"/>
        <v>0</v>
      </c>
      <c r="AO513" s="148"/>
      <c r="AP513" s="148">
        <f t="shared" si="3928"/>
        <v>0</v>
      </c>
      <c r="AQ513" s="148">
        <f t="shared" si="3929"/>
        <v>0</v>
      </c>
      <c r="AR513" s="148">
        <f t="shared" si="3930"/>
        <v>0</v>
      </c>
      <c r="AS513" s="148"/>
      <c r="AT513" s="148">
        <f t="shared" si="3938"/>
        <v>0</v>
      </c>
      <c r="AU513" s="148">
        <v>9.4E-2</v>
      </c>
      <c r="AV513" s="148">
        <f t="shared" si="3931"/>
        <v>0.80088000000000004</v>
      </c>
      <c r="AW513" s="148">
        <v>0.55600000000000005</v>
      </c>
      <c r="AX513" s="148">
        <f t="shared" si="3932"/>
        <v>4.7371200000000009</v>
      </c>
      <c r="AY513" s="148">
        <f t="shared" si="3933"/>
        <v>0.65</v>
      </c>
      <c r="AZ513" s="148">
        <f t="shared" si="3934"/>
        <v>5.5380000000000011</v>
      </c>
      <c r="BA513" s="148">
        <f t="shared" si="3935"/>
        <v>0.65</v>
      </c>
      <c r="BB513" s="148">
        <f t="shared" si="3936"/>
        <v>5.5380000000000011</v>
      </c>
    </row>
    <row r="514" spans="1:54" s="344" customFormat="1">
      <c r="A514" s="612">
        <v>389</v>
      </c>
      <c r="B514" s="557"/>
      <c r="C514" s="517"/>
      <c r="D514" s="557"/>
      <c r="E514" s="553" t="s">
        <v>770</v>
      </c>
      <c r="F514" s="530"/>
      <c r="G514" s="530" t="s">
        <v>1169</v>
      </c>
      <c r="H514" s="355" t="s">
        <v>378</v>
      </c>
      <c r="I514" s="554"/>
      <c r="J514" s="183">
        <v>5896</v>
      </c>
      <c r="K514" s="554"/>
      <c r="L514" s="183">
        <v>5896</v>
      </c>
      <c r="M514" s="554"/>
      <c r="N514" s="183">
        <v>5896</v>
      </c>
      <c r="O514" s="554"/>
      <c r="P514" s="183">
        <v>5896</v>
      </c>
      <c r="Q514" s="349">
        <f>SUM(AI514+BA514)</f>
        <v>24.190999999999999</v>
      </c>
      <c r="R514" s="417">
        <f>SUM(AJ514+BB514)</f>
        <v>142.63013599999999</v>
      </c>
      <c r="S514" s="349">
        <v>1.2949999999999999</v>
      </c>
      <c r="T514" s="349">
        <f t="shared" si="3915"/>
        <v>7.6353200000000001</v>
      </c>
      <c r="U514" s="349">
        <v>2.831</v>
      </c>
      <c r="V514" s="349">
        <f t="shared" si="3916"/>
        <v>16.691576000000001</v>
      </c>
      <c r="W514" s="349">
        <v>0.124</v>
      </c>
      <c r="X514" s="349">
        <f t="shared" si="3917"/>
        <v>0.73110400000000009</v>
      </c>
      <c r="Y514" s="349">
        <f t="shared" si="3918"/>
        <v>4.2499999999999991</v>
      </c>
      <c r="Z514" s="349">
        <f t="shared" si="3919"/>
        <v>25.058</v>
      </c>
      <c r="AA514" s="349">
        <v>0.503</v>
      </c>
      <c r="AB514" s="349">
        <f t="shared" si="3920"/>
        <v>2.9656880000000001</v>
      </c>
      <c r="AC514" s="349">
        <v>2.9039999999999999</v>
      </c>
      <c r="AD514" s="349">
        <f t="shared" si="3921"/>
        <v>17.121984000000001</v>
      </c>
      <c r="AE514" s="349">
        <v>2.028</v>
      </c>
      <c r="AF514" s="349">
        <f t="shared" si="3937"/>
        <v>11.957088000000001</v>
      </c>
      <c r="AG514" s="349">
        <f t="shared" si="3922"/>
        <v>5.4350000000000005</v>
      </c>
      <c r="AH514" s="349">
        <f t="shared" si="3923"/>
        <v>32.044760000000004</v>
      </c>
      <c r="AI514" s="349">
        <f t="shared" si="3924"/>
        <v>9.6849999999999987</v>
      </c>
      <c r="AJ514" s="349">
        <f t="shared" si="3925"/>
        <v>57.102760000000004</v>
      </c>
      <c r="AK514" s="349">
        <v>4.2</v>
      </c>
      <c r="AL514" s="349">
        <f t="shared" si="3926"/>
        <v>24.763200000000001</v>
      </c>
      <c r="AM514" s="349">
        <v>2.3460000000000001</v>
      </c>
      <c r="AN514" s="349">
        <f>N514*AM514/1000</f>
        <v>13.832015999999999</v>
      </c>
      <c r="AO514" s="349">
        <v>2.585</v>
      </c>
      <c r="AP514" s="349">
        <f t="shared" si="3928"/>
        <v>15.241160000000001</v>
      </c>
      <c r="AQ514" s="349">
        <f t="shared" si="3929"/>
        <v>9.1310000000000002</v>
      </c>
      <c r="AR514" s="349">
        <f t="shared" si="3930"/>
        <v>53.836376000000001</v>
      </c>
      <c r="AS514" s="349">
        <v>2.7130000000000001</v>
      </c>
      <c r="AT514" s="349">
        <f t="shared" si="3938"/>
        <v>15.995848000000001</v>
      </c>
      <c r="AU514" s="349">
        <v>0.161</v>
      </c>
      <c r="AV514" s="349">
        <f t="shared" si="3931"/>
        <v>0.94925599999999999</v>
      </c>
      <c r="AW514" s="349">
        <v>2.5009999999999999</v>
      </c>
      <c r="AX514" s="349">
        <f t="shared" si="3932"/>
        <v>14.745895999999998</v>
      </c>
      <c r="AY514" s="349">
        <f t="shared" si="3933"/>
        <v>5.375</v>
      </c>
      <c r="AZ514" s="349">
        <f t="shared" si="3934"/>
        <v>31.690999999999999</v>
      </c>
      <c r="BA514" s="349">
        <f t="shared" si="3935"/>
        <v>14.506</v>
      </c>
      <c r="BB514" s="349">
        <f t="shared" si="3936"/>
        <v>85.527376000000004</v>
      </c>
    </row>
    <row r="515" spans="1:54" s="344" customFormat="1">
      <c r="A515" s="612">
        <v>390</v>
      </c>
      <c r="B515" s="346"/>
      <c r="D515" s="346"/>
      <c r="E515" s="553" t="s">
        <v>1118</v>
      </c>
      <c r="F515" s="530"/>
      <c r="G515" s="530" t="s">
        <v>1166</v>
      </c>
      <c r="H515" s="355" t="s">
        <v>378</v>
      </c>
      <c r="I515" s="63"/>
      <c r="J515" s="183">
        <v>5496</v>
      </c>
      <c r="K515" s="63"/>
      <c r="L515" s="183">
        <v>5496</v>
      </c>
      <c r="M515" s="63"/>
      <c r="N515" s="183">
        <v>5496</v>
      </c>
      <c r="O515" s="63"/>
      <c r="P515" s="183">
        <v>5496</v>
      </c>
      <c r="Q515" s="349">
        <f>SUM(AI515+BA515)</f>
        <v>0</v>
      </c>
      <c r="R515" s="417">
        <f>SUM(AJ515+BB515)</f>
        <v>0</v>
      </c>
      <c r="S515" s="349"/>
      <c r="T515" s="349">
        <f t="shared" ref="T515" si="4005">J515*S515/1000</f>
        <v>0</v>
      </c>
      <c r="U515" s="349"/>
      <c r="V515" s="349">
        <f t="shared" ref="V515" si="4006">J515*U515/1000</f>
        <v>0</v>
      </c>
      <c r="W515" s="349"/>
      <c r="X515" s="349">
        <f t="shared" ref="X515" si="4007">J515*W515/1000</f>
        <v>0</v>
      </c>
      <c r="Y515" s="349">
        <f t="shared" ref="Y515" si="4008">SUM(S515+U515+W515)</f>
        <v>0</v>
      </c>
      <c r="Z515" s="349">
        <f t="shared" ref="Z515" si="4009">SUM(T515+V515+X515)</f>
        <v>0</v>
      </c>
      <c r="AA515" s="349"/>
      <c r="AB515" s="349">
        <f t="shared" ref="AB515" si="4010">L515*AA515/1000</f>
        <v>0</v>
      </c>
      <c r="AC515" s="349"/>
      <c r="AD515" s="349">
        <f t="shared" ref="AD515" si="4011">L515*AC515/1000</f>
        <v>0</v>
      </c>
      <c r="AE515" s="349"/>
      <c r="AF515" s="349">
        <f t="shared" ref="AF515" si="4012">L515*AE515/1000</f>
        <v>0</v>
      </c>
      <c r="AG515" s="349">
        <f t="shared" ref="AG515" si="4013">SUM(AA515+AC515+AE515)</f>
        <v>0</v>
      </c>
      <c r="AH515" s="349">
        <f t="shared" ref="AH515" si="4014">SUM(AB515+AD515+AF515)</f>
        <v>0</v>
      </c>
      <c r="AI515" s="349">
        <f t="shared" ref="AI515" si="4015">SUM(Y515+AG515)</f>
        <v>0</v>
      </c>
      <c r="AJ515" s="349">
        <f t="shared" ref="AJ515" si="4016">SUM(Z515,AH515)</f>
        <v>0</v>
      </c>
      <c r="AK515" s="349"/>
      <c r="AL515" s="349">
        <f t="shared" ref="AL515" si="4017">N515*AK515/1000</f>
        <v>0</v>
      </c>
      <c r="AM515" s="349"/>
      <c r="AN515" s="349">
        <f>N515*AM515/1000</f>
        <v>0</v>
      </c>
      <c r="AO515" s="349"/>
      <c r="AP515" s="349">
        <f t="shared" ref="AP515" si="4018">N515*AO515/1000</f>
        <v>0</v>
      </c>
      <c r="AQ515" s="349">
        <f t="shared" ref="AQ515" si="4019">SUM(AK515+AM515+AO515)</f>
        <v>0</v>
      </c>
      <c r="AR515" s="349">
        <f t="shared" ref="AR515" si="4020">SUM(AL515+AN515+AP515)</f>
        <v>0</v>
      </c>
      <c r="AS515" s="349"/>
      <c r="AT515" s="349">
        <f t="shared" ref="AT515" si="4021">P515*AS515/1000</f>
        <v>0</v>
      </c>
      <c r="AU515" s="349"/>
      <c r="AV515" s="349">
        <f t="shared" ref="AV515" si="4022">P515*AU515/1000</f>
        <v>0</v>
      </c>
      <c r="AW515" s="349"/>
      <c r="AX515" s="349">
        <f t="shared" ref="AX515" si="4023">P515*AW515/1000</f>
        <v>0</v>
      </c>
      <c r="AY515" s="349">
        <f t="shared" ref="AY515" si="4024">SUM(AS515+AU515+AW515)</f>
        <v>0</v>
      </c>
      <c r="AZ515" s="349">
        <f t="shared" ref="AZ515" si="4025">SUM(AT515+AV515+AX515)</f>
        <v>0</v>
      </c>
      <c r="BA515" s="349">
        <f t="shared" ref="BA515" si="4026">SUM(AQ515+AY515)</f>
        <v>0</v>
      </c>
      <c r="BB515" s="349">
        <f t="shared" ref="BB515" si="4027">SUM(AR515,AZ515)</f>
        <v>0</v>
      </c>
    </row>
    <row r="516" spans="1:54" s="344" customFormat="1">
      <c r="A516" s="612">
        <v>391</v>
      </c>
      <c r="B516" s="346"/>
      <c r="C516" s="517"/>
      <c r="D516" s="346"/>
      <c r="E516" s="553" t="s">
        <v>586</v>
      </c>
      <c r="F516" s="530"/>
      <c r="G516" s="530" t="s">
        <v>1169</v>
      </c>
      <c r="H516" s="355" t="s">
        <v>378</v>
      </c>
      <c r="I516" s="63"/>
      <c r="J516" s="183">
        <v>2211</v>
      </c>
      <c r="K516" s="63"/>
      <c r="L516" s="183">
        <v>2211</v>
      </c>
      <c r="M516" s="63"/>
      <c r="N516" s="183">
        <v>2211</v>
      </c>
      <c r="O516" s="63"/>
      <c r="P516" s="183">
        <v>2211</v>
      </c>
      <c r="Q516" s="349">
        <f t="shared" si="3913"/>
        <v>2.851</v>
      </c>
      <c r="R516" s="417">
        <f>SUM(AJ516+BB516)</f>
        <v>6.3035610000000002</v>
      </c>
      <c r="S516" s="349">
        <v>0.2</v>
      </c>
      <c r="T516" s="349">
        <f t="shared" ref="T516:T517" si="4028">J516*S516/1000</f>
        <v>0.44220000000000004</v>
      </c>
      <c r="U516" s="349">
        <v>0.46</v>
      </c>
      <c r="V516" s="349">
        <f t="shared" ref="V516:V517" si="4029">J516*U516/1000</f>
        <v>1.0170600000000001</v>
      </c>
      <c r="W516" s="349">
        <v>6.0000000000000001E-3</v>
      </c>
      <c r="X516" s="349">
        <f t="shared" ref="X516:X517" si="4030">J516*W516/1000</f>
        <v>1.3266E-2</v>
      </c>
      <c r="Y516" s="349">
        <f t="shared" ref="Y516:Y517" si="4031">SUM(S516+U516+W516)</f>
        <v>0.66600000000000004</v>
      </c>
      <c r="Z516" s="349">
        <f t="shared" ref="Z516:Z517" si="4032">SUM(T516+V516+X516)</f>
        <v>1.472526</v>
      </c>
      <c r="AA516" s="349">
        <v>0.253</v>
      </c>
      <c r="AB516" s="349">
        <f t="shared" ref="AB516:AB517" si="4033">L516*AA516/1000</f>
        <v>0.55938300000000007</v>
      </c>
      <c r="AC516" s="349">
        <v>0.09</v>
      </c>
      <c r="AD516" s="349">
        <f t="shared" ref="AD516:AD517" si="4034">L516*AC516/1000</f>
        <v>0.19898999999999997</v>
      </c>
      <c r="AE516" s="349">
        <v>0.28000000000000003</v>
      </c>
      <c r="AF516" s="349">
        <f>L516*AE516/1000</f>
        <v>0.61908000000000007</v>
      </c>
      <c r="AG516" s="349">
        <f t="shared" ref="AG516:AG517" si="4035">SUM(AA516+AC516+AE516)</f>
        <v>0.623</v>
      </c>
      <c r="AH516" s="349">
        <f t="shared" ref="AH516:AH517" si="4036">SUM(AB516+AD516+AF516)</f>
        <v>1.377453</v>
      </c>
      <c r="AI516" s="349">
        <f t="shared" ref="AI516:AI517" si="4037">SUM(Y516+AG516)</f>
        <v>1.2890000000000001</v>
      </c>
      <c r="AJ516" s="349">
        <f t="shared" ref="AJ516:AJ517" si="4038">SUM(Z516,AH516)</f>
        <v>2.8499790000000003</v>
      </c>
      <c r="AK516" s="349">
        <v>0.57399999999999995</v>
      </c>
      <c r="AL516" s="349">
        <f>N516*AK516/1000</f>
        <v>1.2691139999999999</v>
      </c>
      <c r="AM516" s="349">
        <v>0.18</v>
      </c>
      <c r="AN516" s="349">
        <f t="shared" ref="AN516:AN517" si="4039">N516*AM516/1000</f>
        <v>0.39797999999999994</v>
      </c>
      <c r="AO516" s="349">
        <v>0.19</v>
      </c>
      <c r="AP516" s="349">
        <f t="shared" ref="AP516:AP517" si="4040">N516*AO516/1000</f>
        <v>0.42009000000000002</v>
      </c>
      <c r="AQ516" s="349">
        <f t="shared" ref="AQ516:AQ517" si="4041">SUM(AK516+AM516+AO516)</f>
        <v>0.94399999999999995</v>
      </c>
      <c r="AR516" s="349">
        <f t="shared" ref="AR516:AR517" si="4042">SUM(AL516+AN516+AP516)</f>
        <v>2.0871839999999997</v>
      </c>
      <c r="AS516" s="349">
        <v>0.23</v>
      </c>
      <c r="AT516" s="349">
        <f>P516*AS516/1000</f>
        <v>0.50853000000000004</v>
      </c>
      <c r="AU516" s="349">
        <v>0.19800000000000001</v>
      </c>
      <c r="AV516" s="349">
        <f t="shared" ref="AV516:AV517" si="4043">P516*AU516/1000</f>
        <v>0.437778</v>
      </c>
      <c r="AW516" s="349">
        <v>0.19</v>
      </c>
      <c r="AX516" s="349">
        <f t="shared" ref="AX516:AX517" si="4044">P516*AW516/1000</f>
        <v>0.42009000000000002</v>
      </c>
      <c r="AY516" s="349">
        <f t="shared" ref="AY516:AY517" si="4045">SUM(AS516+AU516+AW516)</f>
        <v>0.6180000000000001</v>
      </c>
      <c r="AZ516" s="349">
        <f t="shared" ref="AZ516:AZ517" si="4046">SUM(AT516+AV516+AX516)</f>
        <v>1.366398</v>
      </c>
      <c r="BA516" s="349">
        <f t="shared" ref="BA516:BA517" si="4047">SUM(AQ516+AY516)</f>
        <v>1.5620000000000001</v>
      </c>
      <c r="BB516" s="349">
        <f t="shared" ref="BB516:BB517" si="4048">SUM(AR516,AZ516)</f>
        <v>3.4535819999999999</v>
      </c>
    </row>
    <row r="517" spans="1:54" s="344" customFormat="1">
      <c r="A517" s="612">
        <v>392</v>
      </c>
      <c r="B517" s="346"/>
      <c r="C517" s="517"/>
      <c r="D517" s="346"/>
      <c r="E517" s="553" t="s">
        <v>757</v>
      </c>
      <c r="F517" s="530"/>
      <c r="G517" s="530" t="s">
        <v>1169</v>
      </c>
      <c r="H517" s="355" t="s">
        <v>378</v>
      </c>
      <c r="I517" s="63"/>
      <c r="J517" s="183">
        <v>2335</v>
      </c>
      <c r="K517" s="63"/>
      <c r="L517" s="183">
        <v>2335</v>
      </c>
      <c r="M517" s="63"/>
      <c r="N517" s="183">
        <v>2335</v>
      </c>
      <c r="O517" s="63"/>
      <c r="P517" s="183">
        <v>2335</v>
      </c>
      <c r="Q517" s="349">
        <f>SUM(AI517+BA517)</f>
        <v>0</v>
      </c>
      <c r="R517" s="417">
        <f t="shared" ref="R517" si="4049">SUM(AJ517+BB517)</f>
        <v>0</v>
      </c>
      <c r="S517" s="349"/>
      <c r="T517" s="349">
        <f t="shared" si="4028"/>
        <v>0</v>
      </c>
      <c r="U517" s="349"/>
      <c r="V517" s="349">
        <f t="shared" si="4029"/>
        <v>0</v>
      </c>
      <c r="W517" s="349"/>
      <c r="X517" s="349">
        <f t="shared" si="4030"/>
        <v>0</v>
      </c>
      <c r="Y517" s="349">
        <f t="shared" si="4031"/>
        <v>0</v>
      </c>
      <c r="Z517" s="349">
        <f t="shared" si="4032"/>
        <v>0</v>
      </c>
      <c r="AA517" s="349"/>
      <c r="AB517" s="349">
        <f t="shared" si="4033"/>
        <v>0</v>
      </c>
      <c r="AC517" s="349"/>
      <c r="AD517" s="349">
        <f t="shared" si="4034"/>
        <v>0</v>
      </c>
      <c r="AE517" s="349"/>
      <c r="AF517" s="349">
        <f>L517*AE517/1000</f>
        <v>0</v>
      </c>
      <c r="AG517" s="349">
        <f t="shared" si="4035"/>
        <v>0</v>
      </c>
      <c r="AH517" s="349">
        <f t="shared" si="4036"/>
        <v>0</v>
      </c>
      <c r="AI517" s="349">
        <f t="shared" si="4037"/>
        <v>0</v>
      </c>
      <c r="AJ517" s="349">
        <f t="shared" si="4038"/>
        <v>0</v>
      </c>
      <c r="AK517" s="349"/>
      <c r="AL517" s="349">
        <f>N517*AK517/1000</f>
        <v>0</v>
      </c>
      <c r="AM517" s="349"/>
      <c r="AN517" s="349">
        <f t="shared" si="4039"/>
        <v>0</v>
      </c>
      <c r="AO517" s="349"/>
      <c r="AP517" s="349">
        <f t="shared" si="4040"/>
        <v>0</v>
      </c>
      <c r="AQ517" s="349">
        <f t="shared" si="4041"/>
        <v>0</v>
      </c>
      <c r="AR517" s="349">
        <f t="shared" si="4042"/>
        <v>0</v>
      </c>
      <c r="AS517" s="349"/>
      <c r="AT517" s="349">
        <f>P517*AS517/1000</f>
        <v>0</v>
      </c>
      <c r="AU517" s="349"/>
      <c r="AV517" s="349">
        <f t="shared" si="4043"/>
        <v>0</v>
      </c>
      <c r="AW517" s="349"/>
      <c r="AX517" s="349">
        <f t="shared" si="4044"/>
        <v>0</v>
      </c>
      <c r="AY517" s="349">
        <f t="shared" si="4045"/>
        <v>0</v>
      </c>
      <c r="AZ517" s="349">
        <f t="shared" si="4046"/>
        <v>0</v>
      </c>
      <c r="BA517" s="349">
        <f t="shared" si="4047"/>
        <v>0</v>
      </c>
      <c r="BB517" s="349">
        <f t="shared" si="4048"/>
        <v>0</v>
      </c>
    </row>
    <row r="518" spans="1:54" s="344" customFormat="1">
      <c r="A518" s="612">
        <v>393</v>
      </c>
      <c r="B518" s="346"/>
      <c r="C518" s="517"/>
      <c r="D518" s="346"/>
      <c r="E518" s="553" t="s">
        <v>877</v>
      </c>
      <c r="F518" s="530"/>
      <c r="G518" s="530" t="s">
        <v>1169</v>
      </c>
      <c r="H518" s="355" t="s">
        <v>378</v>
      </c>
      <c r="I518" s="63"/>
      <c r="J518" s="183">
        <v>6780</v>
      </c>
      <c r="K518" s="63"/>
      <c r="L518" s="183">
        <v>6780</v>
      </c>
      <c r="M518" s="63"/>
      <c r="N518" s="183">
        <v>6780</v>
      </c>
      <c r="O518" s="63"/>
      <c r="P518" s="183">
        <v>6780</v>
      </c>
      <c r="Q518" s="349">
        <f>SUM(AI518+BA518)</f>
        <v>8.1000000000000003E-2</v>
      </c>
      <c r="R518" s="417">
        <f t="shared" ref="R518" si="4050">SUM(AJ518+BB518)</f>
        <v>0.54918</v>
      </c>
      <c r="S518" s="349"/>
      <c r="T518" s="349">
        <f t="shared" ref="T518" si="4051">J518*S518/1000</f>
        <v>0</v>
      </c>
      <c r="U518" s="349"/>
      <c r="V518" s="349">
        <f t="shared" ref="V518" si="4052">J518*U518/1000</f>
        <v>0</v>
      </c>
      <c r="W518" s="349"/>
      <c r="X518" s="349">
        <f t="shared" ref="X518" si="4053">J518*W518/1000</f>
        <v>0</v>
      </c>
      <c r="Y518" s="349">
        <f t="shared" ref="Y518" si="4054">SUM(S518+U518+W518)</f>
        <v>0</v>
      </c>
      <c r="Z518" s="349">
        <f t="shared" ref="Z518" si="4055">SUM(T518+V518+X518)</f>
        <v>0</v>
      </c>
      <c r="AA518" s="349"/>
      <c r="AB518" s="349">
        <f t="shared" ref="AB518" si="4056">L518*AA518/1000</f>
        <v>0</v>
      </c>
      <c r="AC518" s="349"/>
      <c r="AD518" s="349">
        <f t="shared" ref="AD518" si="4057">L518*AC518/1000</f>
        <v>0</v>
      </c>
      <c r="AE518" s="349"/>
      <c r="AF518" s="349">
        <f>L518*AE518/1000</f>
        <v>0</v>
      </c>
      <c r="AG518" s="349">
        <f t="shared" ref="AG518" si="4058">SUM(AA518+AC518+AE518)</f>
        <v>0</v>
      </c>
      <c r="AH518" s="349">
        <f t="shared" ref="AH518" si="4059">SUM(AB518+AD518+AF518)</f>
        <v>0</v>
      </c>
      <c r="AI518" s="349">
        <f t="shared" ref="AI518" si="4060">SUM(Y518+AG518)</f>
        <v>0</v>
      </c>
      <c r="AJ518" s="349">
        <f t="shared" ref="AJ518" si="4061">SUM(Z518,AH518)</f>
        <v>0</v>
      </c>
      <c r="AK518" s="349">
        <v>5.3999999999999999E-2</v>
      </c>
      <c r="AL518" s="349">
        <f>N518*AK518/1000</f>
        <v>0.36612</v>
      </c>
      <c r="AM518" s="349">
        <v>2.7E-2</v>
      </c>
      <c r="AN518" s="349">
        <f t="shared" ref="AN518" si="4062">N518*AM518/1000</f>
        <v>0.18306</v>
      </c>
      <c r="AO518" s="349"/>
      <c r="AP518" s="349">
        <f t="shared" ref="AP518" si="4063">N518*AO518/1000</f>
        <v>0</v>
      </c>
      <c r="AQ518" s="349">
        <f t="shared" ref="AQ518" si="4064">SUM(AK518+AM518+AO518)</f>
        <v>8.1000000000000003E-2</v>
      </c>
      <c r="AR518" s="349">
        <f t="shared" ref="AR518" si="4065">SUM(AL518+AN518+AP518)</f>
        <v>0.54918</v>
      </c>
      <c r="AS518" s="349"/>
      <c r="AT518" s="349">
        <f>P518*AS518/1000</f>
        <v>0</v>
      </c>
      <c r="AU518" s="349"/>
      <c r="AV518" s="349">
        <f t="shared" ref="AV518" si="4066">P518*AU518/1000</f>
        <v>0</v>
      </c>
      <c r="AW518" s="349"/>
      <c r="AX518" s="349">
        <f t="shared" ref="AX518" si="4067">P518*AW518/1000</f>
        <v>0</v>
      </c>
      <c r="AY518" s="349">
        <f t="shared" ref="AY518" si="4068">SUM(AS518+AU518+AW518)</f>
        <v>0</v>
      </c>
      <c r="AZ518" s="349">
        <f t="shared" ref="AZ518" si="4069">SUM(AT518+AV518+AX518)</f>
        <v>0</v>
      </c>
      <c r="BA518" s="349">
        <f t="shared" ref="BA518" si="4070">SUM(AQ518+AY518)</f>
        <v>8.1000000000000003E-2</v>
      </c>
      <c r="BB518" s="349">
        <f t="shared" ref="BB518" si="4071">SUM(AR518,AZ518)</f>
        <v>0.54918</v>
      </c>
    </row>
    <row r="519" spans="1:54">
      <c r="A519" s="612">
        <v>394</v>
      </c>
      <c r="B519" s="26"/>
      <c r="C519" s="517"/>
      <c r="D519" s="26"/>
      <c r="E519" s="553" t="s">
        <v>878</v>
      </c>
      <c r="F519" s="530"/>
      <c r="G519" s="530" t="s">
        <v>1169</v>
      </c>
      <c r="H519" s="355" t="s">
        <v>377</v>
      </c>
      <c r="I519" s="63"/>
      <c r="J519" s="183">
        <v>22855</v>
      </c>
      <c r="K519" s="63"/>
      <c r="L519" s="183">
        <v>22855</v>
      </c>
      <c r="M519" s="63"/>
      <c r="N519" s="183">
        <v>22855</v>
      </c>
      <c r="O519" s="63"/>
      <c r="P519" s="183">
        <v>22855</v>
      </c>
      <c r="Q519" s="349">
        <f t="shared" si="3913"/>
        <v>1.669</v>
      </c>
      <c r="R519" s="417">
        <f t="shared" si="3914"/>
        <v>38.144995000000002</v>
      </c>
      <c r="S519" s="349"/>
      <c r="T519" s="349">
        <f t="shared" si="3915"/>
        <v>0</v>
      </c>
      <c r="U519" s="349">
        <v>5.3999999999999999E-2</v>
      </c>
      <c r="V519" s="349">
        <f t="shared" si="3916"/>
        <v>1.23417</v>
      </c>
      <c r="W519" s="349">
        <v>3.5999999999999997E-2</v>
      </c>
      <c r="X519" s="349">
        <f t="shared" si="3917"/>
        <v>0.82277999999999996</v>
      </c>
      <c r="Y519" s="349">
        <f t="shared" si="3918"/>
        <v>0.09</v>
      </c>
      <c r="Z519" s="349">
        <f t="shared" si="3919"/>
        <v>2.0569500000000001</v>
      </c>
      <c r="AA519" s="349">
        <v>6.4000000000000001E-2</v>
      </c>
      <c r="AB519" s="349">
        <f t="shared" si="3920"/>
        <v>1.46272</v>
      </c>
      <c r="AC519" s="349">
        <v>3.5999999999999997E-2</v>
      </c>
      <c r="AD519" s="349">
        <f t="shared" si="3921"/>
        <v>0.82277999999999996</v>
      </c>
      <c r="AE519" s="349">
        <v>0.39200000000000002</v>
      </c>
      <c r="AF519" s="349">
        <f t="shared" si="3937"/>
        <v>8.9591600000000007</v>
      </c>
      <c r="AG519" s="349">
        <f t="shared" si="3922"/>
        <v>0.49199999999999999</v>
      </c>
      <c r="AH519" s="349">
        <f t="shared" si="3923"/>
        <v>11.24466</v>
      </c>
      <c r="AI519" s="349">
        <f t="shared" si="3924"/>
        <v>0.58199999999999996</v>
      </c>
      <c r="AJ519" s="349">
        <f t="shared" si="3925"/>
        <v>13.30161</v>
      </c>
      <c r="AK519" s="349">
        <v>0.108</v>
      </c>
      <c r="AL519" s="349">
        <f t="shared" si="3926"/>
        <v>2.46834</v>
      </c>
      <c r="AM519" s="349">
        <v>7.1999999999999995E-2</v>
      </c>
      <c r="AN519" s="349">
        <f t="shared" si="3927"/>
        <v>1.6455599999999999</v>
      </c>
      <c r="AO519" s="349">
        <v>7.3999999999999996E-2</v>
      </c>
      <c r="AP519" s="349">
        <f t="shared" si="3928"/>
        <v>1.6912700000000001</v>
      </c>
      <c r="AQ519" s="349">
        <f t="shared" si="3929"/>
        <v>0.254</v>
      </c>
      <c r="AR519" s="349">
        <f t="shared" si="3930"/>
        <v>5.8051700000000004</v>
      </c>
      <c r="AS519" s="349">
        <v>0.39400000000000002</v>
      </c>
      <c r="AT519" s="349">
        <f t="shared" si="3938"/>
        <v>9.0048700000000004</v>
      </c>
      <c r="AU519" s="349">
        <v>0.252</v>
      </c>
      <c r="AV519" s="349">
        <f t="shared" si="3931"/>
        <v>5.7594599999999998</v>
      </c>
      <c r="AW519" s="349">
        <v>0.187</v>
      </c>
      <c r="AX519" s="349">
        <f t="shared" si="3932"/>
        <v>4.2738849999999999</v>
      </c>
      <c r="AY519" s="349">
        <f t="shared" si="3933"/>
        <v>0.83299999999999996</v>
      </c>
      <c r="AZ519" s="349">
        <f t="shared" si="3934"/>
        <v>19.038215000000001</v>
      </c>
      <c r="BA519" s="349">
        <f t="shared" si="3935"/>
        <v>1.087</v>
      </c>
      <c r="BB519" s="349">
        <f t="shared" si="3936"/>
        <v>24.843385000000001</v>
      </c>
    </row>
    <row r="520" spans="1:54">
      <c r="A520" s="612">
        <v>395</v>
      </c>
      <c r="B520" s="26"/>
      <c r="C520" s="517"/>
      <c r="D520" s="26"/>
      <c r="E520" s="553" t="s">
        <v>587</v>
      </c>
      <c r="F520" s="530"/>
      <c r="G520" s="530" t="s">
        <v>1169</v>
      </c>
      <c r="H520" s="355" t="s">
        <v>381</v>
      </c>
      <c r="I520" s="63"/>
      <c r="J520" s="183">
        <v>21712</v>
      </c>
      <c r="K520" s="63"/>
      <c r="L520" s="183">
        <v>21712</v>
      </c>
      <c r="M520" s="63"/>
      <c r="N520" s="183">
        <v>21712</v>
      </c>
      <c r="O520" s="63"/>
      <c r="P520" s="183">
        <v>21712</v>
      </c>
      <c r="Q520" s="349">
        <f>SUM(AI520+BA520)</f>
        <v>0.1</v>
      </c>
      <c r="R520" s="417">
        <f t="shared" si="3914"/>
        <v>2.1712000000000002</v>
      </c>
      <c r="S520" s="349"/>
      <c r="T520" s="349">
        <f>J520*S520/1000</f>
        <v>0</v>
      </c>
      <c r="U520" s="349"/>
      <c r="V520" s="349">
        <f>J520*U520/1000</f>
        <v>0</v>
      </c>
      <c r="W520" s="349"/>
      <c r="X520" s="349">
        <f>J520*W520/1000</f>
        <v>0</v>
      </c>
      <c r="Y520" s="349">
        <f t="shared" si="3918"/>
        <v>0</v>
      </c>
      <c r="Z520" s="349">
        <f t="shared" si="3919"/>
        <v>0</v>
      </c>
      <c r="AA520" s="349"/>
      <c r="AB520" s="349">
        <f>L520*AA520/1000</f>
        <v>0</v>
      </c>
      <c r="AC520" s="349"/>
      <c r="AD520" s="349">
        <f>L520*AC520/1000</f>
        <v>0</v>
      </c>
      <c r="AE520" s="349"/>
      <c r="AF520" s="349">
        <f t="shared" si="3937"/>
        <v>0</v>
      </c>
      <c r="AG520" s="349">
        <f t="shared" si="3922"/>
        <v>0</v>
      </c>
      <c r="AH520" s="349">
        <f t="shared" si="3923"/>
        <v>0</v>
      </c>
      <c r="AI520" s="349">
        <f t="shared" si="3924"/>
        <v>0</v>
      </c>
      <c r="AJ520" s="349">
        <f t="shared" si="3925"/>
        <v>0</v>
      </c>
      <c r="AK520" s="349"/>
      <c r="AL520" s="349">
        <f t="shared" si="3926"/>
        <v>0</v>
      </c>
      <c r="AM520" s="349"/>
      <c r="AN520" s="349">
        <f t="shared" si="3927"/>
        <v>0</v>
      </c>
      <c r="AO520" s="349"/>
      <c r="AP520" s="349">
        <f t="shared" si="3928"/>
        <v>0</v>
      </c>
      <c r="AQ520" s="349">
        <f t="shared" si="3929"/>
        <v>0</v>
      </c>
      <c r="AR520" s="349">
        <f t="shared" si="3930"/>
        <v>0</v>
      </c>
      <c r="AS520" s="349"/>
      <c r="AT520" s="349">
        <f t="shared" si="3938"/>
        <v>0</v>
      </c>
      <c r="AU520" s="349"/>
      <c r="AV520" s="349">
        <f t="shared" si="3931"/>
        <v>0</v>
      </c>
      <c r="AW520" s="349">
        <v>0.1</v>
      </c>
      <c r="AX520" s="349">
        <f t="shared" si="3932"/>
        <v>2.1712000000000002</v>
      </c>
      <c r="AY520" s="349">
        <f>SUM(AS520+AU520+AW520)</f>
        <v>0.1</v>
      </c>
      <c r="AZ520" s="349">
        <f>SUM(AT520+AV520+AX520)</f>
        <v>2.1712000000000002</v>
      </c>
      <c r="BA520" s="349">
        <f t="shared" si="3935"/>
        <v>0.1</v>
      </c>
      <c r="BB520" s="349">
        <f t="shared" si="3936"/>
        <v>2.1712000000000002</v>
      </c>
    </row>
    <row r="521" spans="1:54">
      <c r="A521" s="612">
        <v>396</v>
      </c>
      <c r="B521" s="26"/>
      <c r="C521" s="517"/>
      <c r="D521" s="26"/>
      <c r="E521" s="553" t="s">
        <v>621</v>
      </c>
      <c r="F521" s="530"/>
      <c r="G521" s="530" t="s">
        <v>1169</v>
      </c>
      <c r="H521" s="355" t="s">
        <v>377</v>
      </c>
      <c r="I521" s="63"/>
      <c r="J521" s="183">
        <v>21525</v>
      </c>
      <c r="K521" s="63"/>
      <c r="L521" s="183">
        <v>21525</v>
      </c>
      <c r="M521" s="63"/>
      <c r="N521" s="183">
        <v>21525</v>
      </c>
      <c r="O521" s="63"/>
      <c r="P521" s="183">
        <v>21525</v>
      </c>
      <c r="Q521" s="349">
        <f t="shared" si="3913"/>
        <v>0</v>
      </c>
      <c r="R521" s="417">
        <f t="shared" si="3914"/>
        <v>0</v>
      </c>
      <c r="S521" s="349"/>
      <c r="T521" s="349">
        <f t="shared" si="3915"/>
        <v>0</v>
      </c>
      <c r="U521" s="349"/>
      <c r="V521" s="349">
        <f t="shared" si="3916"/>
        <v>0</v>
      </c>
      <c r="W521" s="349"/>
      <c r="X521" s="349">
        <f t="shared" si="3917"/>
        <v>0</v>
      </c>
      <c r="Y521" s="349">
        <f t="shared" si="3918"/>
        <v>0</v>
      </c>
      <c r="Z521" s="349">
        <f t="shared" si="3919"/>
        <v>0</v>
      </c>
      <c r="AA521" s="349"/>
      <c r="AB521" s="349">
        <f t="shared" si="3920"/>
        <v>0</v>
      </c>
      <c r="AC521" s="349"/>
      <c r="AD521" s="349">
        <f t="shared" si="3921"/>
        <v>0</v>
      </c>
      <c r="AE521" s="349"/>
      <c r="AF521" s="349">
        <f t="shared" si="3937"/>
        <v>0</v>
      </c>
      <c r="AG521" s="349">
        <f t="shared" si="3922"/>
        <v>0</v>
      </c>
      <c r="AH521" s="349">
        <f t="shared" si="3923"/>
        <v>0</v>
      </c>
      <c r="AI521" s="349">
        <f t="shared" si="3924"/>
        <v>0</v>
      </c>
      <c r="AJ521" s="349">
        <f t="shared" si="3925"/>
        <v>0</v>
      </c>
      <c r="AK521" s="349"/>
      <c r="AL521" s="349">
        <f t="shared" si="3926"/>
        <v>0</v>
      </c>
      <c r="AM521" s="349"/>
      <c r="AN521" s="349">
        <f t="shared" si="3927"/>
        <v>0</v>
      </c>
      <c r="AO521" s="349"/>
      <c r="AP521" s="349">
        <f t="shared" si="3928"/>
        <v>0</v>
      </c>
      <c r="AQ521" s="349">
        <f t="shared" si="3929"/>
        <v>0</v>
      </c>
      <c r="AR521" s="349">
        <f t="shared" si="3930"/>
        <v>0</v>
      </c>
      <c r="AS521" s="349"/>
      <c r="AT521" s="349">
        <f t="shared" si="3938"/>
        <v>0</v>
      </c>
      <c r="AU521" s="349"/>
      <c r="AV521" s="349">
        <f t="shared" si="3931"/>
        <v>0</v>
      </c>
      <c r="AW521" s="349"/>
      <c r="AX521" s="349">
        <f t="shared" si="3932"/>
        <v>0</v>
      </c>
      <c r="AY521" s="349">
        <f t="shared" si="3933"/>
        <v>0</v>
      </c>
      <c r="AZ521" s="349">
        <f t="shared" si="3934"/>
        <v>0</v>
      </c>
      <c r="BA521" s="349">
        <f t="shared" si="3935"/>
        <v>0</v>
      </c>
      <c r="BB521" s="349">
        <f t="shared" si="3936"/>
        <v>0</v>
      </c>
    </row>
    <row r="522" spans="1:54" s="344" customFormat="1" ht="12" customHeight="1">
      <c r="A522" s="612">
        <v>397</v>
      </c>
      <c r="B522" s="346"/>
      <c r="C522" s="517"/>
      <c r="D522" s="346"/>
      <c r="E522" s="553" t="s">
        <v>622</v>
      </c>
      <c r="F522" s="530"/>
      <c r="G522" s="530" t="s">
        <v>1169</v>
      </c>
      <c r="H522" s="355" t="s">
        <v>377</v>
      </c>
      <c r="I522" s="63"/>
      <c r="J522" s="183">
        <v>21884</v>
      </c>
      <c r="K522" s="63"/>
      <c r="L522" s="183">
        <v>21884</v>
      </c>
      <c r="M522" s="63"/>
      <c r="N522" s="183">
        <v>21884</v>
      </c>
      <c r="O522" s="63"/>
      <c r="P522" s="183">
        <v>21884</v>
      </c>
      <c r="Q522" s="349">
        <f>SUM(AI522+BA522)</f>
        <v>0.214</v>
      </c>
      <c r="R522" s="417">
        <f>SUM(AJ522+BB522)</f>
        <v>4.6831759999999996</v>
      </c>
      <c r="S522" s="349"/>
      <c r="T522" s="349">
        <f t="shared" ref="T522:T529" si="4072">J522*S522/1000</f>
        <v>0</v>
      </c>
      <c r="U522" s="349"/>
      <c r="V522" s="349">
        <f t="shared" ref="V522:V529" si="4073">J522*U522/1000</f>
        <v>0</v>
      </c>
      <c r="W522" s="349"/>
      <c r="X522" s="349">
        <f t="shared" ref="X522:X529" si="4074">J522*W522/1000</f>
        <v>0</v>
      </c>
      <c r="Y522" s="349">
        <f t="shared" ref="Y522:Y525" si="4075">SUM(S522+U522+W522)</f>
        <v>0</v>
      </c>
      <c r="Z522" s="349">
        <f t="shared" ref="Z522:Z525" si="4076">SUM(T522+V522+X522)</f>
        <v>0</v>
      </c>
      <c r="AA522" s="349"/>
      <c r="AB522" s="349">
        <f t="shared" ref="AB522:AB529" si="4077">L522*AA522/1000</f>
        <v>0</v>
      </c>
      <c r="AC522" s="349"/>
      <c r="AD522" s="349">
        <f t="shared" ref="AD522:AD527" si="4078">L522*AC522/1000</f>
        <v>0</v>
      </c>
      <c r="AE522" s="349"/>
      <c r="AF522" s="349">
        <f t="shared" ref="AF522:AF529" si="4079">L522*AE522/1000</f>
        <v>0</v>
      </c>
      <c r="AG522" s="349">
        <f t="shared" ref="AG522:AG525" si="4080">SUM(AA522+AC522+AE522)</f>
        <v>0</v>
      </c>
      <c r="AH522" s="349">
        <f t="shared" ref="AH522:AH525" si="4081">SUM(AB522+AD522+AF522)</f>
        <v>0</v>
      </c>
      <c r="AI522" s="349">
        <f t="shared" ref="AI522:AI529" si="4082">SUM(Y522+AG522)</f>
        <v>0</v>
      </c>
      <c r="AJ522" s="349">
        <f t="shared" ref="AJ522:AJ529" si="4083">SUM(Z522,AH522)</f>
        <v>0</v>
      </c>
      <c r="AK522" s="349"/>
      <c r="AL522" s="349">
        <f t="shared" ref="AL522:AL529" si="4084">N522*AK522/1000</f>
        <v>0</v>
      </c>
      <c r="AM522" s="349">
        <v>0.214</v>
      </c>
      <c r="AN522" s="349">
        <f t="shared" ref="AN522:AN529" si="4085">N522*AM522/1000</f>
        <v>4.6831759999999996</v>
      </c>
      <c r="AO522" s="349"/>
      <c r="AP522" s="349">
        <f t="shared" ref="AP522:AP529" si="4086">N522*AO522/1000</f>
        <v>0</v>
      </c>
      <c r="AQ522" s="349">
        <f t="shared" ref="AQ522:AQ525" si="4087">SUM(AK522+AM522+AO522)</f>
        <v>0.214</v>
      </c>
      <c r="AR522" s="349">
        <f t="shared" ref="AR522:AR525" si="4088">SUM(AL522+AN522+AP522)</f>
        <v>4.6831759999999996</v>
      </c>
      <c r="AS522" s="349"/>
      <c r="AT522" s="349">
        <f t="shared" ref="AT522:AT529" si="4089">P522*AS522/1000</f>
        <v>0</v>
      </c>
      <c r="AU522" s="349"/>
      <c r="AV522" s="349">
        <f t="shared" ref="AV522:AV529" si="4090">P522*AU522/1000</f>
        <v>0</v>
      </c>
      <c r="AW522" s="349"/>
      <c r="AX522" s="349">
        <f t="shared" ref="AX522:AX529" si="4091">P522*AW522/1000</f>
        <v>0</v>
      </c>
      <c r="AY522" s="349">
        <f t="shared" ref="AY522:AY525" si="4092">SUM(AS522+AU522+AW522)</f>
        <v>0</v>
      </c>
      <c r="AZ522" s="349">
        <f t="shared" ref="AZ522:AZ525" si="4093">SUM(AT522+AV522+AX522)</f>
        <v>0</v>
      </c>
      <c r="BA522" s="349">
        <f t="shared" ref="BA522:BA529" si="4094">SUM(AQ522+AY522)</f>
        <v>0.214</v>
      </c>
      <c r="BB522" s="349">
        <f t="shared" ref="BB522:BB529" si="4095">SUM(AR522,AZ522)</f>
        <v>4.6831759999999996</v>
      </c>
    </row>
    <row r="523" spans="1:54" s="344" customFormat="1">
      <c r="A523" s="612">
        <v>398</v>
      </c>
      <c r="B523" s="346"/>
      <c r="C523" s="517"/>
      <c r="D523" s="346"/>
      <c r="E523" s="553" t="s">
        <v>914</v>
      </c>
      <c r="F523" s="530"/>
      <c r="G523" s="530" t="s">
        <v>1169</v>
      </c>
      <c r="H523" s="355" t="s">
        <v>377</v>
      </c>
      <c r="I523" s="63"/>
      <c r="J523" s="183">
        <v>24196</v>
      </c>
      <c r="K523" s="63"/>
      <c r="L523" s="183">
        <v>24196</v>
      </c>
      <c r="M523" s="63"/>
      <c r="N523" s="183">
        <v>24196</v>
      </c>
      <c r="O523" s="63"/>
      <c r="P523" s="183">
        <v>24196</v>
      </c>
      <c r="Q523" s="349">
        <f t="shared" ref="Q523" si="4096">SUM(AI523+BA523)</f>
        <v>9.2110000000000003</v>
      </c>
      <c r="R523" s="417">
        <f t="shared" ref="R523" si="4097">SUM(AJ523+BB523)</f>
        <v>222.86935600000001</v>
      </c>
      <c r="S523" s="349">
        <v>0.15</v>
      </c>
      <c r="T523" s="349">
        <f t="shared" si="4072"/>
        <v>3.6294</v>
      </c>
      <c r="U523" s="349">
        <v>0.60299999999999998</v>
      </c>
      <c r="V523" s="349">
        <f t="shared" si="4073"/>
        <v>14.590187999999999</v>
      </c>
      <c r="W523" s="349">
        <v>0.51100000000000001</v>
      </c>
      <c r="X523" s="349">
        <f t="shared" si="4074"/>
        <v>12.364156000000001</v>
      </c>
      <c r="Y523" s="349">
        <f t="shared" si="4075"/>
        <v>1.264</v>
      </c>
      <c r="Z523" s="349">
        <f t="shared" si="4076"/>
        <v>30.583743999999999</v>
      </c>
      <c r="AA523" s="349">
        <v>0.5</v>
      </c>
      <c r="AB523" s="349">
        <f t="shared" si="4077"/>
        <v>12.098000000000001</v>
      </c>
      <c r="AC523" s="349">
        <v>0.70299999999999996</v>
      </c>
      <c r="AD523" s="349">
        <f t="shared" si="4078"/>
        <v>17.009788</v>
      </c>
      <c r="AE523" s="349">
        <v>0.81299999999999994</v>
      </c>
      <c r="AF523" s="349">
        <f t="shared" si="4079"/>
        <v>19.671347999999998</v>
      </c>
      <c r="AG523" s="349">
        <f t="shared" si="4080"/>
        <v>2.016</v>
      </c>
      <c r="AH523" s="349">
        <f t="shared" si="4081"/>
        <v>48.779135999999994</v>
      </c>
      <c r="AI523" s="349">
        <f t="shared" si="4082"/>
        <v>3.2800000000000002</v>
      </c>
      <c r="AJ523" s="349">
        <f t="shared" si="4083"/>
        <v>79.36287999999999</v>
      </c>
      <c r="AK523" s="349">
        <v>1.236</v>
      </c>
      <c r="AL523" s="349">
        <f t="shared" si="4084"/>
        <v>29.906256000000003</v>
      </c>
      <c r="AM523" s="349">
        <v>0.75600000000000001</v>
      </c>
      <c r="AN523" s="349">
        <f t="shared" si="4085"/>
        <v>18.292175999999998</v>
      </c>
      <c r="AO523" s="349">
        <v>1.25</v>
      </c>
      <c r="AP523" s="349">
        <f t="shared" si="4086"/>
        <v>30.245000000000001</v>
      </c>
      <c r="AQ523" s="349">
        <f t="shared" si="4087"/>
        <v>3.242</v>
      </c>
      <c r="AR523" s="349">
        <f t="shared" si="4088"/>
        <v>78.443432000000001</v>
      </c>
      <c r="AS523" s="349">
        <v>0.6</v>
      </c>
      <c r="AT523" s="349">
        <f t="shared" si="4089"/>
        <v>14.5176</v>
      </c>
      <c r="AU523" s="349">
        <v>1.181</v>
      </c>
      <c r="AV523" s="349">
        <f t="shared" si="4090"/>
        <v>28.575476000000002</v>
      </c>
      <c r="AW523" s="349">
        <v>0.90800000000000003</v>
      </c>
      <c r="AX523" s="349">
        <f t="shared" si="4091"/>
        <v>21.969968000000001</v>
      </c>
      <c r="AY523" s="349">
        <f t="shared" si="4092"/>
        <v>2.6890000000000001</v>
      </c>
      <c r="AZ523" s="349">
        <f t="shared" si="4093"/>
        <v>65.063044000000005</v>
      </c>
      <c r="BA523" s="349">
        <f t="shared" si="4094"/>
        <v>5.931</v>
      </c>
      <c r="BB523" s="349">
        <f t="shared" si="4095"/>
        <v>143.50647600000002</v>
      </c>
    </row>
    <row r="524" spans="1:54" s="344" customFormat="1">
      <c r="A524" s="612">
        <v>399</v>
      </c>
      <c r="B524" s="346"/>
      <c r="C524" s="517"/>
      <c r="D524" s="346"/>
      <c r="E524" s="553" t="s">
        <v>964</v>
      </c>
      <c r="F524" s="530"/>
      <c r="G524" s="530" t="s">
        <v>1169</v>
      </c>
      <c r="H524" s="355" t="s">
        <v>377</v>
      </c>
      <c r="I524" s="63"/>
      <c r="J524" s="183">
        <v>23040</v>
      </c>
      <c r="K524" s="63"/>
      <c r="L524" s="183">
        <v>23040</v>
      </c>
      <c r="M524" s="63"/>
      <c r="N524" s="183">
        <v>23040</v>
      </c>
      <c r="O524" s="63"/>
      <c r="P524" s="183">
        <v>23040</v>
      </c>
      <c r="Q524" s="349">
        <f t="shared" ref="Q524" si="4098">SUM(AI524+BA524)</f>
        <v>3.71</v>
      </c>
      <c r="R524" s="575">
        <f t="shared" ref="R524" si="4099">SUM(AJ524+BB524)</f>
        <v>85.478400000000008</v>
      </c>
      <c r="S524" s="349">
        <v>6.5000000000000002E-2</v>
      </c>
      <c r="T524" s="349">
        <f t="shared" si="4072"/>
        <v>1.4976</v>
      </c>
      <c r="U524" s="349">
        <v>0.13500000000000001</v>
      </c>
      <c r="V524" s="349">
        <f t="shared" si="4073"/>
        <v>3.1104000000000003</v>
      </c>
      <c r="W524" s="349">
        <v>9.5000000000000001E-2</v>
      </c>
      <c r="X524" s="349">
        <f t="shared" si="4074"/>
        <v>2.1888000000000001</v>
      </c>
      <c r="Y524" s="349">
        <f t="shared" si="4075"/>
        <v>0.29500000000000004</v>
      </c>
      <c r="Z524" s="349">
        <f t="shared" si="4076"/>
        <v>6.7968000000000011</v>
      </c>
      <c r="AA524" s="349">
        <v>0.68</v>
      </c>
      <c r="AB524" s="349">
        <f t="shared" si="4077"/>
        <v>15.667200000000001</v>
      </c>
      <c r="AC524" s="349">
        <v>0.65</v>
      </c>
      <c r="AD524" s="349">
        <f t="shared" si="4078"/>
        <v>14.976000000000001</v>
      </c>
      <c r="AE524" s="349">
        <v>0.68</v>
      </c>
      <c r="AF524" s="349">
        <f t="shared" si="4079"/>
        <v>15.667200000000001</v>
      </c>
      <c r="AG524" s="349">
        <f t="shared" si="4080"/>
        <v>2.0100000000000002</v>
      </c>
      <c r="AH524" s="349">
        <f t="shared" si="4081"/>
        <v>46.310400000000001</v>
      </c>
      <c r="AI524" s="349">
        <f t="shared" si="4082"/>
        <v>2.3050000000000002</v>
      </c>
      <c r="AJ524" s="349">
        <f t="shared" si="4083"/>
        <v>53.107200000000006</v>
      </c>
      <c r="AK524" s="349">
        <v>0.29099999999999998</v>
      </c>
      <c r="AL524" s="349">
        <f t="shared" si="4084"/>
        <v>6.7046399999999995</v>
      </c>
      <c r="AM524" s="349"/>
      <c r="AN524" s="349">
        <f t="shared" si="4085"/>
        <v>0</v>
      </c>
      <c r="AO524" s="349">
        <v>0.89200000000000002</v>
      </c>
      <c r="AP524" s="349">
        <f t="shared" si="4086"/>
        <v>20.551680000000001</v>
      </c>
      <c r="AQ524" s="349">
        <f t="shared" si="4087"/>
        <v>1.1830000000000001</v>
      </c>
      <c r="AR524" s="349">
        <f t="shared" si="4088"/>
        <v>27.256320000000002</v>
      </c>
      <c r="AS524" s="349">
        <v>2.5000000000000001E-2</v>
      </c>
      <c r="AT524" s="349">
        <f t="shared" si="4089"/>
        <v>0.57599999999999996</v>
      </c>
      <c r="AU524" s="349">
        <v>0.16500000000000001</v>
      </c>
      <c r="AV524" s="349">
        <f t="shared" si="4090"/>
        <v>3.8016000000000005</v>
      </c>
      <c r="AW524" s="349">
        <v>3.2000000000000001E-2</v>
      </c>
      <c r="AX524" s="349">
        <f t="shared" si="4091"/>
        <v>0.73727999999999994</v>
      </c>
      <c r="AY524" s="349">
        <f t="shared" si="4092"/>
        <v>0.222</v>
      </c>
      <c r="AZ524" s="349">
        <f t="shared" si="4093"/>
        <v>5.1148800000000003</v>
      </c>
      <c r="BA524" s="349">
        <f t="shared" si="4094"/>
        <v>1.405</v>
      </c>
      <c r="BB524" s="349">
        <f t="shared" si="4095"/>
        <v>32.371200000000002</v>
      </c>
    </row>
    <row r="525" spans="1:54" s="344" customFormat="1">
      <c r="A525" s="612">
        <v>401</v>
      </c>
      <c r="B525" s="557"/>
      <c r="C525" s="517"/>
      <c r="D525" s="557"/>
      <c r="E525" s="71" t="s">
        <v>1053</v>
      </c>
      <c r="F525" s="503"/>
      <c r="G525" s="530" t="s">
        <v>1169</v>
      </c>
      <c r="H525" s="355" t="s">
        <v>377</v>
      </c>
      <c r="I525" s="77"/>
      <c r="J525" s="186">
        <v>22516</v>
      </c>
      <c r="K525" s="77"/>
      <c r="L525" s="186">
        <v>22516</v>
      </c>
      <c r="M525" s="77"/>
      <c r="N525" s="186">
        <v>22516</v>
      </c>
      <c r="O525" s="77"/>
      <c r="P525" s="186">
        <v>22516</v>
      </c>
      <c r="Q525" s="145">
        <f t="shared" ref="Q525:Q527" si="4100">SUM(AI525+BA525)</f>
        <v>1.8969999999999998</v>
      </c>
      <c r="R525" s="576">
        <f t="shared" ref="R525:R529" si="4101">SUM(AJ525+BB525)</f>
        <v>42.712851999999998</v>
      </c>
      <c r="S525" s="145"/>
      <c r="T525" s="145">
        <f t="shared" si="4072"/>
        <v>0</v>
      </c>
      <c r="U525" s="145"/>
      <c r="V525" s="145">
        <f t="shared" si="4073"/>
        <v>0</v>
      </c>
      <c r="W525" s="145"/>
      <c r="X525" s="145">
        <f t="shared" si="4074"/>
        <v>0</v>
      </c>
      <c r="Y525" s="145">
        <f t="shared" si="4075"/>
        <v>0</v>
      </c>
      <c r="Z525" s="145">
        <f t="shared" si="4076"/>
        <v>0</v>
      </c>
      <c r="AA525" s="145"/>
      <c r="AB525" s="145">
        <f t="shared" si="4077"/>
        <v>0</v>
      </c>
      <c r="AC525" s="145"/>
      <c r="AD525" s="145">
        <f t="shared" si="4078"/>
        <v>0</v>
      </c>
      <c r="AE525" s="145">
        <v>0.2</v>
      </c>
      <c r="AF525" s="145">
        <f t="shared" si="4079"/>
        <v>4.5031999999999996</v>
      </c>
      <c r="AG525" s="145">
        <f t="shared" si="4080"/>
        <v>0.2</v>
      </c>
      <c r="AH525" s="145">
        <f t="shared" si="4081"/>
        <v>4.5031999999999996</v>
      </c>
      <c r="AI525" s="145">
        <f t="shared" si="4082"/>
        <v>0.2</v>
      </c>
      <c r="AJ525" s="145">
        <f t="shared" si="4083"/>
        <v>4.5031999999999996</v>
      </c>
      <c r="AK525" s="145">
        <v>0.95899999999999996</v>
      </c>
      <c r="AL525" s="145">
        <f t="shared" si="4084"/>
        <v>21.592843999999999</v>
      </c>
      <c r="AM525" s="145">
        <v>0.28000000000000003</v>
      </c>
      <c r="AN525" s="145">
        <f t="shared" si="4085"/>
        <v>6.3044800000000008</v>
      </c>
      <c r="AO525" s="145">
        <v>0.45800000000000002</v>
      </c>
      <c r="AP525" s="145">
        <f t="shared" si="4086"/>
        <v>10.312327999999999</v>
      </c>
      <c r="AQ525" s="145">
        <f t="shared" si="4087"/>
        <v>1.6969999999999998</v>
      </c>
      <c r="AR525" s="145">
        <f t="shared" si="4088"/>
        <v>38.209651999999998</v>
      </c>
      <c r="AS525" s="145"/>
      <c r="AT525" s="145">
        <f t="shared" si="4089"/>
        <v>0</v>
      </c>
      <c r="AU525" s="145"/>
      <c r="AV525" s="145">
        <f t="shared" si="4090"/>
        <v>0</v>
      </c>
      <c r="AW525" s="145"/>
      <c r="AX525" s="145">
        <f t="shared" si="4091"/>
        <v>0</v>
      </c>
      <c r="AY525" s="145">
        <f t="shared" si="4092"/>
        <v>0</v>
      </c>
      <c r="AZ525" s="145">
        <f t="shared" si="4093"/>
        <v>0</v>
      </c>
      <c r="BA525" s="145">
        <f t="shared" si="4094"/>
        <v>1.6969999999999998</v>
      </c>
      <c r="BB525" s="145">
        <f t="shared" si="4095"/>
        <v>38.209651999999998</v>
      </c>
    </row>
    <row r="526" spans="1:54" s="344" customFormat="1">
      <c r="A526" s="612">
        <v>403</v>
      </c>
      <c r="B526" s="557"/>
      <c r="C526" s="557"/>
      <c r="D526" s="557"/>
      <c r="E526" s="553" t="s">
        <v>1815</v>
      </c>
      <c r="F526" s="530"/>
      <c r="G526" s="530" t="s">
        <v>1169</v>
      </c>
      <c r="H526" s="355" t="s">
        <v>377</v>
      </c>
      <c r="I526" s="554"/>
      <c r="J526" s="183">
        <v>25972</v>
      </c>
      <c r="K526" s="554"/>
      <c r="L526" s="183">
        <v>25972</v>
      </c>
      <c r="M526" s="554"/>
      <c r="N526" s="183">
        <v>25972</v>
      </c>
      <c r="O526" s="554"/>
      <c r="P526" s="183">
        <v>25972</v>
      </c>
      <c r="Q526" s="349">
        <f t="shared" si="4100"/>
        <v>6.7840000000000007</v>
      </c>
      <c r="R526" s="417">
        <f t="shared" si="4101"/>
        <v>176.19404800000001</v>
      </c>
      <c r="S526" s="349">
        <v>0.3</v>
      </c>
      <c r="T526" s="349">
        <f t="shared" si="4072"/>
        <v>7.7915999999999999</v>
      </c>
      <c r="U526" s="349">
        <v>1.4419999999999999</v>
      </c>
      <c r="V526" s="349">
        <f t="shared" si="4073"/>
        <v>37.451623999999995</v>
      </c>
      <c r="W526" s="349">
        <v>0.28000000000000003</v>
      </c>
      <c r="X526" s="349">
        <f t="shared" si="4074"/>
        <v>7.2721600000000004</v>
      </c>
      <c r="Y526" s="349">
        <f t="shared" ref="Y526:Y528" si="4102">SUM(S526+U526+W526)</f>
        <v>2.0220000000000002</v>
      </c>
      <c r="Z526" s="349">
        <f t="shared" ref="Z526:Z528" si="4103">SUM(T526+V526+X526)</f>
        <v>52.515383999999997</v>
      </c>
      <c r="AA526" s="349">
        <v>0.51</v>
      </c>
      <c r="AB526" s="349">
        <f t="shared" si="4077"/>
        <v>13.245719999999999</v>
      </c>
      <c r="AC526" s="349">
        <v>0.48199999999999998</v>
      </c>
      <c r="AD526" s="349">
        <f t="shared" si="4078"/>
        <v>12.518503999999998</v>
      </c>
      <c r="AE526" s="349">
        <v>0.56499999999999995</v>
      </c>
      <c r="AF526" s="349">
        <f t="shared" si="4079"/>
        <v>14.674179999999998</v>
      </c>
      <c r="AG526" s="349">
        <f>SUM(AA526+AC526+AE526)</f>
        <v>1.5569999999999999</v>
      </c>
      <c r="AH526" s="349">
        <f>SUM(AB526+AD526+AF526)</f>
        <v>40.438403999999998</v>
      </c>
      <c r="AI526" s="349">
        <f t="shared" si="4082"/>
        <v>3.5790000000000002</v>
      </c>
      <c r="AJ526" s="349">
        <f t="shared" si="4083"/>
        <v>92.953788000000003</v>
      </c>
      <c r="AK526" s="349">
        <v>0.76200000000000001</v>
      </c>
      <c r="AL526" s="349">
        <f t="shared" si="4084"/>
        <v>19.790664</v>
      </c>
      <c r="AM526" s="349">
        <v>0.24199999999999999</v>
      </c>
      <c r="AN526" s="349">
        <f t="shared" si="4085"/>
        <v>6.2852240000000004</v>
      </c>
      <c r="AO526" s="349">
        <v>1.0509999999999999</v>
      </c>
      <c r="AP526" s="349">
        <f t="shared" si="4086"/>
        <v>27.296571999999998</v>
      </c>
      <c r="AQ526" s="349">
        <f t="shared" ref="AQ526:AQ528" si="4104">SUM(AK526+AM526+AO526)</f>
        <v>2.0549999999999997</v>
      </c>
      <c r="AR526" s="349">
        <f t="shared" ref="AR526:AR528" si="4105">SUM(AL526+AN526+AP526)</f>
        <v>53.372459999999997</v>
      </c>
      <c r="AS526" s="349">
        <v>1.06</v>
      </c>
      <c r="AT526" s="349">
        <f t="shared" si="4089"/>
        <v>27.53032</v>
      </c>
      <c r="AU526" s="349">
        <v>0.09</v>
      </c>
      <c r="AV526" s="349">
        <f t="shared" si="4090"/>
        <v>2.3374800000000002</v>
      </c>
      <c r="AW526" s="349"/>
      <c r="AX526" s="349">
        <f t="shared" si="4091"/>
        <v>0</v>
      </c>
      <c r="AY526" s="349">
        <f t="shared" ref="AY526:AY528" si="4106">SUM(AS526+AU526+AW526)</f>
        <v>1.1500000000000001</v>
      </c>
      <c r="AZ526" s="349">
        <f t="shared" ref="AZ526:AZ528" si="4107">SUM(AT526+AV526+AX526)</f>
        <v>29.867799999999999</v>
      </c>
      <c r="BA526" s="349">
        <f t="shared" si="4094"/>
        <v>3.2050000000000001</v>
      </c>
      <c r="BB526" s="349">
        <f t="shared" si="4095"/>
        <v>83.240259999999992</v>
      </c>
    </row>
    <row r="527" spans="1:54" s="344" customFormat="1">
      <c r="A527" s="612">
        <v>408</v>
      </c>
      <c r="B527" s="557"/>
      <c r="C527" s="517"/>
      <c r="D527" s="557"/>
      <c r="E527" s="553" t="s">
        <v>1860</v>
      </c>
      <c r="F527" s="530"/>
      <c r="G527" s="530" t="s">
        <v>1169</v>
      </c>
      <c r="H527" s="355" t="s">
        <v>377</v>
      </c>
      <c r="I527" s="554"/>
      <c r="J527" s="183">
        <v>27425</v>
      </c>
      <c r="K527" s="554"/>
      <c r="L527" s="183">
        <v>27425</v>
      </c>
      <c r="M527" s="554"/>
      <c r="N527" s="183">
        <v>27425</v>
      </c>
      <c r="O527" s="554"/>
      <c r="P527" s="183">
        <v>27425</v>
      </c>
      <c r="Q527" s="349">
        <f t="shared" si="4100"/>
        <v>0.34200000000000003</v>
      </c>
      <c r="R527" s="417">
        <f t="shared" si="4101"/>
        <v>9.3793500000000005</v>
      </c>
      <c r="S527" s="349"/>
      <c r="T527" s="349">
        <f t="shared" si="4072"/>
        <v>0</v>
      </c>
      <c r="U527" s="349">
        <v>2.5999999999999999E-2</v>
      </c>
      <c r="V527" s="349">
        <f t="shared" si="4073"/>
        <v>0.71304999999999996</v>
      </c>
      <c r="W527" s="349"/>
      <c r="X527" s="349">
        <f t="shared" si="4074"/>
        <v>0</v>
      </c>
      <c r="Y527" s="349">
        <f t="shared" si="4102"/>
        <v>2.5999999999999999E-2</v>
      </c>
      <c r="Z527" s="349">
        <f t="shared" si="4103"/>
        <v>0.71304999999999996</v>
      </c>
      <c r="AA527" s="349"/>
      <c r="AB527" s="349">
        <f t="shared" si="4077"/>
        <v>0</v>
      </c>
      <c r="AC527" s="349">
        <v>0.03</v>
      </c>
      <c r="AD527" s="349">
        <f t="shared" si="4078"/>
        <v>0.82274999999999998</v>
      </c>
      <c r="AE527" s="349">
        <v>1.9E-2</v>
      </c>
      <c r="AF527" s="349">
        <f t="shared" si="4079"/>
        <v>0.52107499999999995</v>
      </c>
      <c r="AG527" s="349">
        <f t="shared" ref="AG527:AG528" si="4108">SUM(AA527+AC527+AE527)</f>
        <v>4.9000000000000002E-2</v>
      </c>
      <c r="AH527" s="349">
        <f t="shared" ref="AH527:AH528" si="4109">SUM(AB527+AD527+AF527)</f>
        <v>1.3438249999999998</v>
      </c>
      <c r="AI527" s="349">
        <f t="shared" si="4082"/>
        <v>7.4999999999999997E-2</v>
      </c>
      <c r="AJ527" s="349">
        <f t="shared" si="4083"/>
        <v>2.0568749999999998</v>
      </c>
      <c r="AK527" s="349">
        <v>5.1999999999999998E-2</v>
      </c>
      <c r="AL527" s="349">
        <f t="shared" si="4084"/>
        <v>1.4260999999999999</v>
      </c>
      <c r="AM527" s="349">
        <v>1.7000000000000001E-2</v>
      </c>
      <c r="AN527" s="349">
        <f t="shared" si="4085"/>
        <v>0.466225</v>
      </c>
      <c r="AO527" s="349">
        <v>0.125</v>
      </c>
      <c r="AP527" s="349">
        <f t="shared" si="4086"/>
        <v>3.4281250000000001</v>
      </c>
      <c r="AQ527" s="349">
        <f t="shared" si="4104"/>
        <v>0.19400000000000001</v>
      </c>
      <c r="AR527" s="349">
        <f t="shared" si="4105"/>
        <v>5.3204500000000001</v>
      </c>
      <c r="AS527" s="349">
        <v>2.4E-2</v>
      </c>
      <c r="AT527" s="349">
        <f t="shared" si="4089"/>
        <v>0.65820000000000001</v>
      </c>
      <c r="AU527" s="349">
        <v>1.4E-2</v>
      </c>
      <c r="AV527" s="349">
        <f t="shared" si="4090"/>
        <v>0.38395000000000001</v>
      </c>
      <c r="AW527" s="349">
        <v>3.5000000000000003E-2</v>
      </c>
      <c r="AX527" s="349">
        <f t="shared" si="4091"/>
        <v>0.95987500000000014</v>
      </c>
      <c r="AY527" s="349">
        <f t="shared" si="4106"/>
        <v>7.3000000000000009E-2</v>
      </c>
      <c r="AZ527" s="349">
        <f t="shared" si="4107"/>
        <v>2.0020250000000002</v>
      </c>
      <c r="BA527" s="349">
        <f t="shared" si="4094"/>
        <v>0.26700000000000002</v>
      </c>
      <c r="BB527" s="349">
        <f t="shared" si="4095"/>
        <v>7.3224750000000007</v>
      </c>
    </row>
    <row r="528" spans="1:54" s="344" customFormat="1">
      <c r="A528" s="612">
        <v>409</v>
      </c>
      <c r="B528" s="557"/>
      <c r="C528" s="517"/>
      <c r="D528" s="557"/>
      <c r="E528" s="71" t="s">
        <v>1898</v>
      </c>
      <c r="F528" s="503"/>
      <c r="G528" s="503" t="s">
        <v>1169</v>
      </c>
      <c r="H528" s="355" t="s">
        <v>377</v>
      </c>
      <c r="I528" s="77"/>
      <c r="J528" s="186">
        <v>27375</v>
      </c>
      <c r="K528" s="77"/>
      <c r="L528" s="186">
        <v>27375</v>
      </c>
      <c r="M528" s="77"/>
      <c r="N528" s="186">
        <v>27375</v>
      </c>
      <c r="O528" s="77"/>
      <c r="P528" s="186">
        <v>27375</v>
      </c>
      <c r="Q528" s="145">
        <f>SUM(AI528+BA528)</f>
        <v>9.799999999999999E-2</v>
      </c>
      <c r="R528" s="425">
        <f t="shared" si="4101"/>
        <v>2.68275</v>
      </c>
      <c r="S528" s="145"/>
      <c r="T528" s="145">
        <f t="shared" si="4072"/>
        <v>0</v>
      </c>
      <c r="U528" s="145">
        <v>1.0999999999999999E-2</v>
      </c>
      <c r="V528" s="145">
        <f t="shared" si="4073"/>
        <v>0.30112499999999998</v>
      </c>
      <c r="W528" s="145">
        <v>8.0000000000000002E-3</v>
      </c>
      <c r="X528" s="145">
        <f t="shared" si="4074"/>
        <v>0.219</v>
      </c>
      <c r="Y528" s="145">
        <f t="shared" si="4102"/>
        <v>1.9E-2</v>
      </c>
      <c r="Z528" s="145">
        <f t="shared" si="4103"/>
        <v>0.52012499999999995</v>
      </c>
      <c r="AA528" s="145"/>
      <c r="AB528" s="145">
        <f t="shared" si="4077"/>
        <v>0</v>
      </c>
      <c r="AC528" s="145">
        <v>1.9E-2</v>
      </c>
      <c r="AD528" s="145">
        <f>L528*AC528/1000</f>
        <v>0.52012499999999995</v>
      </c>
      <c r="AE528" s="145">
        <v>3.0000000000000001E-3</v>
      </c>
      <c r="AF528" s="145">
        <f t="shared" si="4079"/>
        <v>8.2125000000000004E-2</v>
      </c>
      <c r="AG528" s="145">
        <f t="shared" si="4108"/>
        <v>2.1999999999999999E-2</v>
      </c>
      <c r="AH528" s="145">
        <f t="shared" si="4109"/>
        <v>0.60224999999999995</v>
      </c>
      <c r="AI528" s="145">
        <f t="shared" si="4082"/>
        <v>4.0999999999999995E-2</v>
      </c>
      <c r="AJ528" s="145">
        <f t="shared" si="4083"/>
        <v>1.1223749999999999</v>
      </c>
      <c r="AK528" s="145">
        <v>8.0000000000000002E-3</v>
      </c>
      <c r="AL528" s="145">
        <f t="shared" si="4084"/>
        <v>0.219</v>
      </c>
      <c r="AM528" s="145">
        <v>1.9E-2</v>
      </c>
      <c r="AN528" s="145">
        <f t="shared" si="4085"/>
        <v>0.52012499999999995</v>
      </c>
      <c r="AO528" s="145">
        <v>1.4999999999999999E-2</v>
      </c>
      <c r="AP528" s="145">
        <f t="shared" si="4086"/>
        <v>0.41062500000000002</v>
      </c>
      <c r="AQ528" s="145">
        <f t="shared" si="4104"/>
        <v>4.1999999999999996E-2</v>
      </c>
      <c r="AR528" s="145">
        <f t="shared" si="4105"/>
        <v>1.14975</v>
      </c>
      <c r="AS528" s="145">
        <v>3.0000000000000001E-3</v>
      </c>
      <c r="AT528" s="145">
        <f t="shared" si="4089"/>
        <v>8.2125000000000004E-2</v>
      </c>
      <c r="AU528" s="145">
        <v>3.0000000000000001E-3</v>
      </c>
      <c r="AV528" s="145">
        <f t="shared" si="4090"/>
        <v>8.2125000000000004E-2</v>
      </c>
      <c r="AW528" s="145">
        <v>8.9999999999999993E-3</v>
      </c>
      <c r="AX528" s="145">
        <f t="shared" si="4091"/>
        <v>0.24637499999999998</v>
      </c>
      <c r="AY528" s="145">
        <f t="shared" si="4106"/>
        <v>1.4999999999999999E-2</v>
      </c>
      <c r="AZ528" s="145">
        <f t="shared" si="4107"/>
        <v>0.41062500000000002</v>
      </c>
      <c r="BA528" s="145">
        <f t="shared" si="4094"/>
        <v>5.6999999999999995E-2</v>
      </c>
      <c r="BB528" s="145">
        <f t="shared" si="4095"/>
        <v>1.5603750000000001</v>
      </c>
    </row>
    <row r="529" spans="1:54" s="344" customFormat="1">
      <c r="B529" s="557"/>
      <c r="C529" s="557"/>
      <c r="D529" s="557"/>
      <c r="E529" s="553" t="s">
        <v>1899</v>
      </c>
      <c r="F529" s="530"/>
      <c r="G529" s="530" t="s">
        <v>1166</v>
      </c>
      <c r="H529" s="355" t="s">
        <v>377</v>
      </c>
      <c r="I529" s="554"/>
      <c r="J529" s="183">
        <v>25896</v>
      </c>
      <c r="K529" s="554"/>
      <c r="L529" s="183">
        <v>25896</v>
      </c>
      <c r="M529" s="554"/>
      <c r="N529" s="183">
        <v>25896</v>
      </c>
      <c r="O529" s="554"/>
      <c r="P529" s="183">
        <v>25896</v>
      </c>
      <c r="Q529" s="349">
        <f t="shared" ref="Q529" si="4110">SUM(AI529+BA529)</f>
        <v>6.4000000000000001E-2</v>
      </c>
      <c r="R529" s="417">
        <f t="shared" si="4101"/>
        <v>1.6573440000000002</v>
      </c>
      <c r="S529" s="349"/>
      <c r="T529" s="349">
        <f t="shared" si="4072"/>
        <v>0</v>
      </c>
      <c r="U529" s="349">
        <v>0.05</v>
      </c>
      <c r="V529" s="349">
        <f t="shared" si="4073"/>
        <v>1.2948000000000002</v>
      </c>
      <c r="W529" s="349"/>
      <c r="X529" s="349">
        <f t="shared" si="4074"/>
        <v>0</v>
      </c>
      <c r="Y529" s="349">
        <f t="shared" ref="Y529" si="4111">SUM(S529+U529+W529)</f>
        <v>0.05</v>
      </c>
      <c r="Z529" s="349">
        <f t="shared" ref="Z529" si="4112">SUM(T529+V529+X529)</f>
        <v>1.2948000000000002</v>
      </c>
      <c r="AA529" s="349"/>
      <c r="AB529" s="349">
        <f t="shared" si="4077"/>
        <v>0</v>
      </c>
      <c r="AC529" s="349"/>
      <c r="AD529" s="349">
        <f t="shared" ref="AD529" si="4113">L529*AC529/1000</f>
        <v>0</v>
      </c>
      <c r="AE529" s="349"/>
      <c r="AF529" s="349">
        <f t="shared" si="4079"/>
        <v>0</v>
      </c>
      <c r="AG529" s="349">
        <f t="shared" ref="AG529" si="4114">SUM(AA529+AC529+AE529)</f>
        <v>0</v>
      </c>
      <c r="AH529" s="349">
        <f t="shared" ref="AH529" si="4115">SUM(AB529+AD529+AF529)</f>
        <v>0</v>
      </c>
      <c r="AI529" s="349">
        <f t="shared" si="4082"/>
        <v>0.05</v>
      </c>
      <c r="AJ529" s="349">
        <f t="shared" si="4083"/>
        <v>1.2948000000000002</v>
      </c>
      <c r="AK529" s="349"/>
      <c r="AL529" s="349">
        <f t="shared" si="4084"/>
        <v>0</v>
      </c>
      <c r="AM529" s="349"/>
      <c r="AN529" s="349">
        <f t="shared" si="4085"/>
        <v>0</v>
      </c>
      <c r="AO529" s="349"/>
      <c r="AP529" s="349">
        <f t="shared" si="4086"/>
        <v>0</v>
      </c>
      <c r="AQ529" s="349">
        <f>SUM(AK529+AM529+AO529)</f>
        <v>0</v>
      </c>
      <c r="AR529" s="349">
        <f>SUM(AL529+AN529+AP529)</f>
        <v>0</v>
      </c>
      <c r="AS529" s="349">
        <v>3.0000000000000001E-3</v>
      </c>
      <c r="AT529" s="349">
        <f t="shared" si="4089"/>
        <v>7.7688000000000007E-2</v>
      </c>
      <c r="AU529" s="349">
        <v>8.0000000000000002E-3</v>
      </c>
      <c r="AV529" s="349">
        <f t="shared" si="4090"/>
        <v>0.20716800000000002</v>
      </c>
      <c r="AW529" s="349">
        <v>3.0000000000000001E-3</v>
      </c>
      <c r="AX529" s="349">
        <f t="shared" si="4091"/>
        <v>7.7688000000000007E-2</v>
      </c>
      <c r="AY529" s="349">
        <f t="shared" ref="AY529" si="4116">SUM(AS529+AU529+AW529)</f>
        <v>1.3999999999999999E-2</v>
      </c>
      <c r="AZ529" s="349">
        <f t="shared" ref="AZ529" si="4117">SUM(AT529+AV529+AX529)</f>
        <v>0.36254399999999998</v>
      </c>
      <c r="BA529" s="349">
        <f t="shared" si="4094"/>
        <v>1.3999999999999999E-2</v>
      </c>
      <c r="BB529" s="349">
        <f t="shared" si="4095"/>
        <v>0.36254399999999998</v>
      </c>
    </row>
    <row r="530" spans="1:54">
      <c r="A530" s="612">
        <v>408</v>
      </c>
      <c r="B530" s="26"/>
      <c r="C530" s="517"/>
      <c r="D530" s="26"/>
      <c r="E530" s="553" t="s">
        <v>1932</v>
      </c>
      <c r="F530" s="530"/>
      <c r="G530" s="530" t="s">
        <v>1166</v>
      </c>
      <c r="H530" s="355" t="s">
        <v>377</v>
      </c>
      <c r="I530" s="63"/>
      <c r="J530" s="183">
        <v>25792</v>
      </c>
      <c r="K530" s="63"/>
      <c r="L530" s="183">
        <v>25792</v>
      </c>
      <c r="M530" s="63"/>
      <c r="N530" s="183">
        <v>25792</v>
      </c>
      <c r="O530" s="63"/>
      <c r="P530" s="183">
        <v>46070.2</v>
      </c>
      <c r="Q530" s="349">
        <f>SUM(AI530+BA530)</f>
        <v>0.76400000000000001</v>
      </c>
      <c r="R530" s="417">
        <f>SUM(AJ530+BB530)</f>
        <v>35.197632800000001</v>
      </c>
      <c r="S530" s="349"/>
      <c r="T530" s="349">
        <f>J530*S530/1000</f>
        <v>0</v>
      </c>
      <c r="U530" s="349"/>
      <c r="V530" s="349">
        <f>J530*U530/1000</f>
        <v>0</v>
      </c>
      <c r="W530" s="349"/>
      <c r="X530" s="349">
        <f>J530*W530/1000</f>
        <v>0</v>
      </c>
      <c r="Y530" s="349">
        <f>SUM(S530+U530+W530)</f>
        <v>0</v>
      </c>
      <c r="Z530" s="349">
        <f>SUM(T530+V530+X530)</f>
        <v>0</v>
      </c>
      <c r="AA530" s="349"/>
      <c r="AB530" s="349">
        <f>L530*AA530/1000</f>
        <v>0</v>
      </c>
      <c r="AC530" s="349"/>
      <c r="AD530" s="349">
        <f>L530*AC530/1000</f>
        <v>0</v>
      </c>
      <c r="AE530" s="349"/>
      <c r="AF530" s="349">
        <f>L530*AE530/1000</f>
        <v>0</v>
      </c>
      <c r="AG530" s="349">
        <f>SUM(AA530+AC530+AE530)</f>
        <v>0</v>
      </c>
      <c r="AH530" s="349">
        <f>SUM(AB530+AD530+AF530)</f>
        <v>0</v>
      </c>
      <c r="AI530" s="349">
        <f>SUM(Y530+AG530)</f>
        <v>0</v>
      </c>
      <c r="AJ530" s="349">
        <f>SUM(Z530,AH530)</f>
        <v>0</v>
      </c>
      <c r="AK530" s="349"/>
      <c r="AL530" s="349">
        <f>N530*AK530/1000</f>
        <v>0</v>
      </c>
      <c r="AM530" s="349"/>
      <c r="AN530" s="349">
        <f>N530*AM530/1000</f>
        <v>0</v>
      </c>
      <c r="AO530" s="349"/>
      <c r="AP530" s="349">
        <f>N530*AO530/1000</f>
        <v>0</v>
      </c>
      <c r="AQ530" s="349">
        <f>SUM(AK530+AM530+AO530)</f>
        <v>0</v>
      </c>
      <c r="AR530" s="349">
        <f>SUM(AL530+AN530+AP530)</f>
        <v>0</v>
      </c>
      <c r="AS530" s="349"/>
      <c r="AT530" s="349">
        <f>P530*AS530/1000</f>
        <v>0</v>
      </c>
      <c r="AU530" s="349"/>
      <c r="AV530" s="349">
        <f>P530*AU530/1000</f>
        <v>0</v>
      </c>
      <c r="AW530" s="349">
        <v>0.76400000000000001</v>
      </c>
      <c r="AX530" s="349">
        <f>P530*AW530/1000</f>
        <v>35.197632800000001</v>
      </c>
      <c r="AY530" s="349">
        <f>SUM(AS530+AU530+AW530)</f>
        <v>0.76400000000000001</v>
      </c>
      <c r="AZ530" s="349">
        <f>SUM(AT530+AV530+AX530)</f>
        <v>35.197632800000001</v>
      </c>
      <c r="BA530" s="349">
        <f>SUM(AQ530+AY530)</f>
        <v>0.76400000000000001</v>
      </c>
      <c r="BB530" s="349">
        <f>SUM(AR530,AZ530)</f>
        <v>35.197632800000001</v>
      </c>
    </row>
    <row r="531" spans="1:54" s="344" customFormat="1">
      <c r="A531" s="612">
        <v>404</v>
      </c>
      <c r="B531" s="346"/>
      <c r="C531" s="517"/>
      <c r="D531" s="346"/>
      <c r="E531" s="103" t="s">
        <v>1816</v>
      </c>
      <c r="F531" s="509"/>
      <c r="G531" s="509" t="s">
        <v>1169</v>
      </c>
      <c r="H531" s="330" t="s">
        <v>378</v>
      </c>
      <c r="I531" s="86"/>
      <c r="J531" s="188">
        <v>12360</v>
      </c>
      <c r="K531" s="86"/>
      <c r="L531" s="188">
        <v>12360</v>
      </c>
      <c r="M531" s="86"/>
      <c r="N531" s="188">
        <v>12360</v>
      </c>
      <c r="O531" s="86"/>
      <c r="P531" s="188">
        <v>12360</v>
      </c>
      <c r="Q531" s="148">
        <f t="shared" si="3913"/>
        <v>1.8639999999999999</v>
      </c>
      <c r="R531" s="427">
        <f t="shared" si="3914"/>
        <v>23.03904</v>
      </c>
      <c r="S531" s="148">
        <v>0.51</v>
      </c>
      <c r="T531" s="148">
        <f t="shared" si="3915"/>
        <v>6.3036000000000003</v>
      </c>
      <c r="U531" s="148"/>
      <c r="V531" s="148">
        <f t="shared" si="3916"/>
        <v>0</v>
      </c>
      <c r="W531" s="148"/>
      <c r="X531" s="148">
        <f t="shared" si="3917"/>
        <v>0</v>
      </c>
      <c r="Y531" s="148">
        <f t="shared" si="3918"/>
        <v>0.51</v>
      </c>
      <c r="Z531" s="148">
        <f t="shared" si="3919"/>
        <v>6.3036000000000003</v>
      </c>
      <c r="AA531" s="148"/>
      <c r="AB531" s="148">
        <f t="shared" si="3920"/>
        <v>0</v>
      </c>
      <c r="AC531" s="148">
        <v>0.34300000000000003</v>
      </c>
      <c r="AD531" s="148">
        <f t="shared" si="3921"/>
        <v>4.2394800000000004</v>
      </c>
      <c r="AE531" s="148"/>
      <c r="AF531" s="148">
        <f>L531*AE531/1000</f>
        <v>0</v>
      </c>
      <c r="AG531" s="148">
        <f t="shared" si="3922"/>
        <v>0.34300000000000003</v>
      </c>
      <c r="AH531" s="148">
        <f t="shared" si="3923"/>
        <v>4.2394800000000004</v>
      </c>
      <c r="AI531" s="148">
        <f t="shared" si="3924"/>
        <v>0.85299999999999998</v>
      </c>
      <c r="AJ531" s="148">
        <f t="shared" si="3925"/>
        <v>10.54308</v>
      </c>
      <c r="AK531" s="148"/>
      <c r="AL531" s="148">
        <f>N531*AK531/1000</f>
        <v>0</v>
      </c>
      <c r="AM531" s="148">
        <v>0.42</v>
      </c>
      <c r="AN531" s="148">
        <f t="shared" si="3927"/>
        <v>5.1912000000000003</v>
      </c>
      <c r="AO531" s="148"/>
      <c r="AP531" s="148">
        <f t="shared" si="3928"/>
        <v>0</v>
      </c>
      <c r="AQ531" s="148">
        <f t="shared" si="3929"/>
        <v>0.42</v>
      </c>
      <c r="AR531" s="148">
        <f t="shared" si="3930"/>
        <v>5.1912000000000003</v>
      </c>
      <c r="AS531" s="148">
        <v>0.29099999999999998</v>
      </c>
      <c r="AT531" s="148">
        <f>P531*AS531/1000</f>
        <v>3.5967599999999997</v>
      </c>
      <c r="AU531" s="148"/>
      <c r="AV531" s="148">
        <f t="shared" si="3931"/>
        <v>0</v>
      </c>
      <c r="AW531" s="148">
        <v>0.3</v>
      </c>
      <c r="AX531" s="148">
        <f t="shared" si="3932"/>
        <v>3.7080000000000002</v>
      </c>
      <c r="AY531" s="148">
        <f t="shared" si="3933"/>
        <v>0.59099999999999997</v>
      </c>
      <c r="AZ531" s="148">
        <f t="shared" si="3934"/>
        <v>7.3047599999999999</v>
      </c>
      <c r="BA531" s="148">
        <f t="shared" si="3935"/>
        <v>1.0109999999999999</v>
      </c>
      <c r="BB531" s="148">
        <f t="shared" si="3936"/>
        <v>12.49596</v>
      </c>
    </row>
    <row r="532" spans="1:54">
      <c r="A532" s="612">
        <v>405</v>
      </c>
      <c r="B532" s="26"/>
      <c r="C532" s="517"/>
      <c r="D532" s="26"/>
      <c r="E532" s="553" t="s">
        <v>1817</v>
      </c>
      <c r="F532" s="530"/>
      <c r="G532" s="530" t="s">
        <v>1169</v>
      </c>
      <c r="H532" s="355" t="s">
        <v>378</v>
      </c>
      <c r="I532" s="63"/>
      <c r="J532" s="183">
        <v>13534</v>
      </c>
      <c r="K532" s="63"/>
      <c r="L532" s="183">
        <v>13534</v>
      </c>
      <c r="M532" s="63"/>
      <c r="N532" s="183">
        <v>13534</v>
      </c>
      <c r="O532" s="63"/>
      <c r="P532" s="183">
        <v>13534</v>
      </c>
      <c r="Q532" s="349">
        <f t="shared" si="3913"/>
        <v>2.0049999999999999</v>
      </c>
      <c r="R532" s="417">
        <f t="shared" si="3914"/>
        <v>27.135670000000005</v>
      </c>
      <c r="S532" s="349"/>
      <c r="T532" s="349">
        <f t="shared" si="3915"/>
        <v>0</v>
      </c>
      <c r="U532" s="349"/>
      <c r="V532" s="349">
        <f t="shared" si="3916"/>
        <v>0</v>
      </c>
      <c r="W532" s="349"/>
      <c r="X532" s="349">
        <f t="shared" si="3917"/>
        <v>0</v>
      </c>
      <c r="Y532" s="349">
        <f t="shared" si="3918"/>
        <v>0</v>
      </c>
      <c r="Z532" s="349">
        <f t="shared" si="3919"/>
        <v>0</v>
      </c>
      <c r="AA532" s="349"/>
      <c r="AB532" s="349">
        <f t="shared" si="3920"/>
        <v>0</v>
      </c>
      <c r="AC532" s="349"/>
      <c r="AD532" s="349">
        <f t="shared" si="3921"/>
        <v>0</v>
      </c>
      <c r="AE532" s="349">
        <v>0.3</v>
      </c>
      <c r="AF532" s="349">
        <f t="shared" si="3937"/>
        <v>4.0602</v>
      </c>
      <c r="AG532" s="349">
        <f t="shared" si="3922"/>
        <v>0.3</v>
      </c>
      <c r="AH532" s="349">
        <f t="shared" si="3923"/>
        <v>4.0602</v>
      </c>
      <c r="AI532" s="349">
        <f t="shared" si="3924"/>
        <v>0.3</v>
      </c>
      <c r="AJ532" s="349">
        <f t="shared" si="3925"/>
        <v>4.0602</v>
      </c>
      <c r="AK532" s="349">
        <v>0.8</v>
      </c>
      <c r="AL532" s="349">
        <f t="shared" si="3926"/>
        <v>10.827200000000001</v>
      </c>
      <c r="AM532" s="349">
        <v>0.6</v>
      </c>
      <c r="AN532" s="349">
        <f t="shared" si="3927"/>
        <v>8.1204000000000001</v>
      </c>
      <c r="AO532" s="349"/>
      <c r="AP532" s="349">
        <f t="shared" si="3928"/>
        <v>0</v>
      </c>
      <c r="AQ532" s="349">
        <f t="shared" si="3929"/>
        <v>1.4</v>
      </c>
      <c r="AR532" s="349">
        <f t="shared" si="3930"/>
        <v>18.947600000000001</v>
      </c>
      <c r="AS532" s="349">
        <v>5.0000000000000001E-3</v>
      </c>
      <c r="AT532" s="349">
        <f t="shared" si="3938"/>
        <v>6.7670000000000008E-2</v>
      </c>
      <c r="AU532" s="349">
        <v>0.3</v>
      </c>
      <c r="AV532" s="349">
        <f t="shared" si="3931"/>
        <v>4.0602</v>
      </c>
      <c r="AW532" s="349"/>
      <c r="AX532" s="349">
        <f t="shared" si="3932"/>
        <v>0</v>
      </c>
      <c r="AY532" s="349">
        <f t="shared" si="3933"/>
        <v>0.30499999999999999</v>
      </c>
      <c r="AZ532" s="349">
        <f t="shared" si="3934"/>
        <v>4.1278699999999997</v>
      </c>
      <c r="BA532" s="349">
        <f t="shared" si="3935"/>
        <v>1.7049999999999998</v>
      </c>
      <c r="BB532" s="349">
        <f t="shared" si="3936"/>
        <v>23.075470000000003</v>
      </c>
    </row>
    <row r="533" spans="1:54" s="344" customFormat="1">
      <c r="A533" s="612">
        <v>406</v>
      </c>
      <c r="B533" s="557"/>
      <c r="C533" s="517"/>
      <c r="D533" s="557"/>
      <c r="E533" s="553" t="s">
        <v>225</v>
      </c>
      <c r="F533" s="530"/>
      <c r="G533" s="530" t="s">
        <v>1169</v>
      </c>
      <c r="H533" s="355" t="s">
        <v>378</v>
      </c>
      <c r="I533" s="554"/>
      <c r="J533" s="183">
        <v>11993</v>
      </c>
      <c r="K533" s="554"/>
      <c r="L533" s="183">
        <v>11993</v>
      </c>
      <c r="M533" s="554"/>
      <c r="N533" s="183">
        <v>11993</v>
      </c>
      <c r="O533" s="554"/>
      <c r="P533" s="183">
        <v>11993</v>
      </c>
      <c r="Q533" s="349">
        <f>SUM(AI533+BA533)</f>
        <v>0</v>
      </c>
      <c r="R533" s="417">
        <f>SUM(AJ533+BB533)</f>
        <v>0</v>
      </c>
      <c r="S533" s="349"/>
      <c r="T533" s="349">
        <f t="shared" ref="T533" si="4118">J533*S533/1000</f>
        <v>0</v>
      </c>
      <c r="U533" s="349"/>
      <c r="V533" s="349">
        <f t="shared" ref="V533" si="4119">J533*U533/1000</f>
        <v>0</v>
      </c>
      <c r="W533" s="349"/>
      <c r="X533" s="349">
        <f t="shared" ref="X533" si="4120">J533*W533/1000</f>
        <v>0</v>
      </c>
      <c r="Y533" s="349">
        <f t="shared" ref="Y533" si="4121">SUM(S533+U533+W533)</f>
        <v>0</v>
      </c>
      <c r="Z533" s="349">
        <f t="shared" ref="Z533" si="4122">SUM(T533+V533+X533)</f>
        <v>0</v>
      </c>
      <c r="AA533" s="349"/>
      <c r="AB533" s="349">
        <f t="shared" ref="AB533" si="4123">L533*AA533/1000</f>
        <v>0</v>
      </c>
      <c r="AC533" s="349"/>
      <c r="AD533" s="349">
        <f t="shared" ref="AD533" si="4124">L533*AC533/1000</f>
        <v>0</v>
      </c>
      <c r="AE533" s="349"/>
      <c r="AF533" s="349">
        <f t="shared" ref="AF533" si="4125">L533*AE533/1000</f>
        <v>0</v>
      </c>
      <c r="AG533" s="349">
        <f t="shared" ref="AG533" si="4126">SUM(AA533+AC533+AE533)</f>
        <v>0</v>
      </c>
      <c r="AH533" s="349">
        <f t="shared" ref="AH533" si="4127">SUM(AB533+AD533+AF533)</f>
        <v>0</v>
      </c>
      <c r="AI533" s="349">
        <f t="shared" ref="AI533" si="4128">SUM(Y533+AG533)</f>
        <v>0</v>
      </c>
      <c r="AJ533" s="349">
        <f t="shared" ref="AJ533" si="4129">SUM(Z533,AH533)</f>
        <v>0</v>
      </c>
      <c r="AK533" s="349"/>
      <c r="AL533" s="349">
        <f t="shared" ref="AL533" si="4130">N533*AK533/1000</f>
        <v>0</v>
      </c>
      <c r="AM533" s="349"/>
      <c r="AN533" s="349">
        <f t="shared" ref="AN533" si="4131">N533*AM533/1000</f>
        <v>0</v>
      </c>
      <c r="AO533" s="349"/>
      <c r="AP533" s="349">
        <f t="shared" ref="AP533" si="4132">N533*AO533/1000</f>
        <v>0</v>
      </c>
      <c r="AQ533" s="349">
        <f t="shared" ref="AQ533" si="4133">SUM(AK533+AM533+AO533)</f>
        <v>0</v>
      </c>
      <c r="AR533" s="349">
        <f t="shared" ref="AR533" si="4134">SUM(AL533+AN533+AP533)</f>
        <v>0</v>
      </c>
      <c r="AS533" s="349"/>
      <c r="AT533" s="349">
        <f t="shared" ref="AT533" si="4135">P533*AS533/1000</f>
        <v>0</v>
      </c>
      <c r="AU533" s="349"/>
      <c r="AV533" s="349">
        <f t="shared" ref="AV533" si="4136">P533*AU533/1000</f>
        <v>0</v>
      </c>
      <c r="AW533" s="349"/>
      <c r="AX533" s="349">
        <f t="shared" ref="AX533" si="4137">P533*AW533/1000</f>
        <v>0</v>
      </c>
      <c r="AY533" s="349">
        <f t="shared" ref="AY533" si="4138">SUM(AS533+AU533+AW533)</f>
        <v>0</v>
      </c>
      <c r="AZ533" s="349">
        <f t="shared" ref="AZ533" si="4139">SUM(AT533+AV533+AX533)</f>
        <v>0</v>
      </c>
      <c r="BA533" s="349">
        <f t="shared" ref="BA533" si="4140">SUM(AQ533+AY533)</f>
        <v>0</v>
      </c>
      <c r="BB533" s="349">
        <f t="shared" ref="BB533" si="4141">SUM(AR533,AZ533)</f>
        <v>0</v>
      </c>
    </row>
    <row r="534" spans="1:54">
      <c r="A534" s="612">
        <v>406</v>
      </c>
      <c r="B534" s="26"/>
      <c r="C534" s="517"/>
      <c r="D534" s="26"/>
      <c r="E534" s="553" t="s">
        <v>2078</v>
      </c>
      <c r="F534" s="530"/>
      <c r="G534" s="530" t="s">
        <v>1169</v>
      </c>
      <c r="H534" s="355" t="s">
        <v>378</v>
      </c>
      <c r="I534" s="63"/>
      <c r="J534" s="183">
        <v>15432</v>
      </c>
      <c r="K534" s="63"/>
      <c r="L534" s="183">
        <v>15432</v>
      </c>
      <c r="M534" s="63"/>
      <c r="N534" s="183">
        <v>12833</v>
      </c>
      <c r="O534" s="63"/>
      <c r="P534" s="183">
        <v>12833</v>
      </c>
      <c r="Q534" s="349">
        <f t="shared" si="3913"/>
        <v>13.933</v>
      </c>
      <c r="R534" s="417">
        <f t="shared" si="3914"/>
        <v>202.26856000000001</v>
      </c>
      <c r="S534" s="349">
        <v>4.8000000000000001E-2</v>
      </c>
      <c r="T534" s="349">
        <f t="shared" si="3915"/>
        <v>0.74073599999999995</v>
      </c>
      <c r="U534" s="349">
        <v>0.06</v>
      </c>
      <c r="V534" s="349">
        <f t="shared" si="3916"/>
        <v>0.92591999999999997</v>
      </c>
      <c r="W534" s="349">
        <v>2.7759999999999998</v>
      </c>
      <c r="X534" s="349">
        <f t="shared" si="3917"/>
        <v>42.839231999999996</v>
      </c>
      <c r="Y534" s="349">
        <f t="shared" si="3918"/>
        <v>2.8839999999999999</v>
      </c>
      <c r="Z534" s="349">
        <f t="shared" si="3919"/>
        <v>44.505887999999999</v>
      </c>
      <c r="AA534" s="349">
        <v>1.6359999999999999</v>
      </c>
      <c r="AB534" s="349">
        <f t="shared" si="3920"/>
        <v>25.246751999999997</v>
      </c>
      <c r="AC534" s="349">
        <v>1.849</v>
      </c>
      <c r="AD534" s="349">
        <f t="shared" si="3921"/>
        <v>28.533767999999998</v>
      </c>
      <c r="AE534" s="349">
        <v>2.66</v>
      </c>
      <c r="AF534" s="349">
        <f t="shared" si="3937"/>
        <v>41.049120000000002</v>
      </c>
      <c r="AG534" s="349">
        <f t="shared" si="3922"/>
        <v>6.1449999999999996</v>
      </c>
      <c r="AH534" s="349">
        <f t="shared" si="3923"/>
        <v>94.829639999999998</v>
      </c>
      <c r="AI534" s="349">
        <f t="shared" si="3924"/>
        <v>9.0289999999999999</v>
      </c>
      <c r="AJ534" s="349">
        <f t="shared" si="3925"/>
        <v>139.33552800000001</v>
      </c>
      <c r="AK534" s="349">
        <v>1.8240000000000001</v>
      </c>
      <c r="AL534" s="349">
        <f t="shared" si="3926"/>
        <v>23.407392000000002</v>
      </c>
      <c r="AM534" s="349">
        <v>0.05</v>
      </c>
      <c r="AN534" s="349">
        <f t="shared" si="3927"/>
        <v>0.64165000000000005</v>
      </c>
      <c r="AO534" s="349">
        <v>1.3680000000000001</v>
      </c>
      <c r="AP534" s="349">
        <f t="shared" si="3928"/>
        <v>17.555544000000001</v>
      </c>
      <c r="AQ534" s="349">
        <f t="shared" si="3929"/>
        <v>3.242</v>
      </c>
      <c r="AR534" s="349">
        <f t="shared" si="3930"/>
        <v>41.604585999999998</v>
      </c>
      <c r="AS534" s="349">
        <v>0.33600000000000002</v>
      </c>
      <c r="AT534" s="349">
        <f t="shared" si="3938"/>
        <v>4.3118879999999997</v>
      </c>
      <c r="AU534" s="349">
        <v>0.85399999999999998</v>
      </c>
      <c r="AV534" s="349">
        <f t="shared" si="3931"/>
        <v>10.959382</v>
      </c>
      <c r="AW534" s="349">
        <v>0.47199999999999998</v>
      </c>
      <c r="AX534" s="349">
        <f t="shared" si="3932"/>
        <v>6.0571759999999992</v>
      </c>
      <c r="AY534" s="349">
        <f t="shared" si="3933"/>
        <v>1.6619999999999999</v>
      </c>
      <c r="AZ534" s="349">
        <f t="shared" si="3934"/>
        <v>21.328446</v>
      </c>
      <c r="BA534" s="349">
        <f t="shared" si="3935"/>
        <v>4.9039999999999999</v>
      </c>
      <c r="BB534" s="349">
        <f t="shared" si="3936"/>
        <v>62.933031999999997</v>
      </c>
    </row>
    <row r="535" spans="1:54" s="344" customFormat="1">
      <c r="A535" s="612">
        <v>407</v>
      </c>
      <c r="B535" s="557"/>
      <c r="C535" s="517"/>
      <c r="D535" s="557"/>
      <c r="E535" s="553" t="s">
        <v>2148</v>
      </c>
      <c r="F535" s="530"/>
      <c r="G535" s="530" t="s">
        <v>1166</v>
      </c>
      <c r="H535" s="355" t="s">
        <v>378</v>
      </c>
      <c r="I535" s="554"/>
      <c r="J535" s="183">
        <v>12871</v>
      </c>
      <c r="K535" s="554"/>
      <c r="L535" s="183">
        <v>12871</v>
      </c>
      <c r="M535" s="554"/>
      <c r="N535" s="183">
        <v>12871</v>
      </c>
      <c r="O535" s="554"/>
      <c r="P535" s="183">
        <v>12871</v>
      </c>
      <c r="Q535" s="349">
        <f>SUM(AI535+BA535)</f>
        <v>0</v>
      </c>
      <c r="R535" s="575">
        <f>SUM(AJ535+BB535)</f>
        <v>0</v>
      </c>
      <c r="S535" s="349"/>
      <c r="T535" s="349">
        <f t="shared" ref="T535:T543" si="4142">J535*S535/1000</f>
        <v>0</v>
      </c>
      <c r="U535" s="349"/>
      <c r="V535" s="349">
        <f t="shared" ref="V535:V543" si="4143">J535*U535/1000</f>
        <v>0</v>
      </c>
      <c r="W535" s="349"/>
      <c r="X535" s="349">
        <f t="shared" ref="X535:X543" si="4144">J535*W535/1000</f>
        <v>0</v>
      </c>
      <c r="Y535" s="349">
        <f t="shared" ref="Y535:Y543" si="4145">SUM(S535+U535+W535)</f>
        <v>0</v>
      </c>
      <c r="Z535" s="349">
        <f t="shared" ref="Z535:Z543" si="4146">SUM(T535+V535+X535)</f>
        <v>0</v>
      </c>
      <c r="AA535" s="349"/>
      <c r="AB535" s="349">
        <f t="shared" ref="AB535:AB543" si="4147">L535*AA535/1000</f>
        <v>0</v>
      </c>
      <c r="AC535" s="349"/>
      <c r="AD535" s="349">
        <f t="shared" ref="AD535" si="4148">L535*AC535/1000</f>
        <v>0</v>
      </c>
      <c r="AE535" s="349"/>
      <c r="AF535" s="349">
        <f t="shared" ref="AF535:AF543" si="4149">L535*AE535/1000</f>
        <v>0</v>
      </c>
      <c r="AG535" s="349">
        <f t="shared" ref="AG535:AG543" si="4150">SUM(AA535+AC535+AE535)</f>
        <v>0</v>
      </c>
      <c r="AH535" s="349">
        <f t="shared" ref="AH535:AH543" si="4151">SUM(AB535+AD535+AF535)</f>
        <v>0</v>
      </c>
      <c r="AI535" s="349">
        <f t="shared" ref="AI535:AI543" si="4152">SUM(Y535+AG535)</f>
        <v>0</v>
      </c>
      <c r="AJ535" s="349">
        <f t="shared" ref="AJ535:AJ543" si="4153">SUM(Z535,AH535)</f>
        <v>0</v>
      </c>
      <c r="AK535" s="349"/>
      <c r="AL535" s="349">
        <f t="shared" ref="AL535:AL543" si="4154">N535*AK535/1000</f>
        <v>0</v>
      </c>
      <c r="AM535" s="349"/>
      <c r="AN535" s="349">
        <f t="shared" ref="AN535:AN543" si="4155">N535*AM535/1000</f>
        <v>0</v>
      </c>
      <c r="AO535" s="349"/>
      <c r="AP535" s="349">
        <f t="shared" ref="AP535:AP543" si="4156">N535*AO535/1000</f>
        <v>0</v>
      </c>
      <c r="AQ535" s="349">
        <f t="shared" ref="AQ535:AQ543" si="4157">SUM(AK535+AM535+AO535)</f>
        <v>0</v>
      </c>
      <c r="AR535" s="349">
        <f t="shared" ref="AR535:AR543" si="4158">SUM(AL535+AN535+AP535)</f>
        <v>0</v>
      </c>
      <c r="AS535" s="349"/>
      <c r="AT535" s="349">
        <f t="shared" ref="AT535:AT543" si="4159">P535*AS535/1000</f>
        <v>0</v>
      </c>
      <c r="AU535" s="349"/>
      <c r="AV535" s="349">
        <f t="shared" ref="AV535:AV543" si="4160">P535*AU535/1000</f>
        <v>0</v>
      </c>
      <c r="AW535" s="349"/>
      <c r="AX535" s="349">
        <f t="shared" ref="AX535:AX543" si="4161">P535*AW535/1000</f>
        <v>0</v>
      </c>
      <c r="AY535" s="349">
        <f t="shared" ref="AY535:AY543" si="4162">SUM(AS535+AU535+AW535)</f>
        <v>0</v>
      </c>
      <c r="AZ535" s="349">
        <f t="shared" ref="AZ535:AZ543" si="4163">SUM(AT535+AV535+AX535)</f>
        <v>0</v>
      </c>
      <c r="BA535" s="349">
        <f t="shared" ref="BA535:BA543" si="4164">SUM(AQ535+AY535)</f>
        <v>0</v>
      </c>
      <c r="BB535" s="349">
        <f t="shared" ref="BB535:BB543" si="4165">SUM(AR535,AZ535)</f>
        <v>0</v>
      </c>
    </row>
    <row r="536" spans="1:54" s="344" customFormat="1">
      <c r="A536" s="612">
        <v>409</v>
      </c>
      <c r="B536" s="557"/>
      <c r="C536" s="517"/>
      <c r="D536" s="557"/>
      <c r="E536" s="553" t="s">
        <v>2149</v>
      </c>
      <c r="F536" s="530"/>
      <c r="G536" s="530" t="s">
        <v>1169</v>
      </c>
      <c r="H536" s="355" t="s">
        <v>378</v>
      </c>
      <c r="I536" s="554"/>
      <c r="J536" s="183">
        <v>12871</v>
      </c>
      <c r="K536" s="554"/>
      <c r="L536" s="183">
        <v>12871</v>
      </c>
      <c r="M536" s="554"/>
      <c r="N536" s="183">
        <v>12871</v>
      </c>
      <c r="O536" s="554"/>
      <c r="P536" s="183">
        <v>12871</v>
      </c>
      <c r="Q536" s="349">
        <f>SUM(AI536+BA536)</f>
        <v>244.85700000000003</v>
      </c>
      <c r="R536" s="417">
        <f t="shared" ref="R536" si="4166">SUM(AJ536+BB536)</f>
        <v>3151.554447</v>
      </c>
      <c r="S536" s="349">
        <v>14.009</v>
      </c>
      <c r="T536" s="349">
        <f t="shared" si="4142"/>
        <v>180.30983900000001</v>
      </c>
      <c r="U536" s="349">
        <v>13.872999999999999</v>
      </c>
      <c r="V536" s="349">
        <f t="shared" si="4143"/>
        <v>178.559383</v>
      </c>
      <c r="W536" s="349">
        <v>11.865</v>
      </c>
      <c r="X536" s="349">
        <f t="shared" si="4144"/>
        <v>152.714415</v>
      </c>
      <c r="Y536" s="349">
        <f t="shared" si="4145"/>
        <v>39.747</v>
      </c>
      <c r="Z536" s="349">
        <f t="shared" si="4146"/>
        <v>511.58363700000007</v>
      </c>
      <c r="AA536" s="349">
        <v>23.38</v>
      </c>
      <c r="AB536" s="349">
        <f t="shared" si="4147"/>
        <v>300.92397999999997</v>
      </c>
      <c r="AC536" s="349">
        <v>20.675999999999998</v>
      </c>
      <c r="AD536" s="349">
        <f t="shared" ref="AD536:AD546" si="4167">L536*AC536/1000</f>
        <v>266.12079599999998</v>
      </c>
      <c r="AE536" s="349">
        <v>27.885000000000002</v>
      </c>
      <c r="AF536" s="349">
        <f t="shared" si="4149"/>
        <v>358.90783500000003</v>
      </c>
      <c r="AG536" s="349">
        <f t="shared" si="4150"/>
        <v>71.941000000000003</v>
      </c>
      <c r="AH536" s="349">
        <f t="shared" si="4151"/>
        <v>925.95261099999993</v>
      </c>
      <c r="AI536" s="349">
        <f t="shared" si="4152"/>
        <v>111.688</v>
      </c>
      <c r="AJ536" s="349">
        <f t="shared" si="4153"/>
        <v>1437.5362479999999</v>
      </c>
      <c r="AK536" s="349">
        <v>20.893000000000001</v>
      </c>
      <c r="AL536" s="349">
        <f t="shared" si="4154"/>
        <v>268.91380300000003</v>
      </c>
      <c r="AM536" s="349">
        <v>14.821999999999999</v>
      </c>
      <c r="AN536" s="349">
        <f t="shared" si="4155"/>
        <v>190.77396200000001</v>
      </c>
      <c r="AO536" s="349">
        <v>21.358000000000001</v>
      </c>
      <c r="AP536" s="349">
        <f t="shared" si="4156"/>
        <v>274.89881800000001</v>
      </c>
      <c r="AQ536" s="349">
        <f t="shared" si="4157"/>
        <v>57.073000000000008</v>
      </c>
      <c r="AR536" s="349">
        <f t="shared" si="4158"/>
        <v>734.58658300000002</v>
      </c>
      <c r="AS536" s="349">
        <v>25.763999999999999</v>
      </c>
      <c r="AT536" s="349">
        <f t="shared" si="4159"/>
        <v>331.60844400000002</v>
      </c>
      <c r="AU536" s="349">
        <v>16.908000000000001</v>
      </c>
      <c r="AV536" s="349">
        <f t="shared" si="4160"/>
        <v>217.62286800000001</v>
      </c>
      <c r="AW536" s="349">
        <v>33.423999999999999</v>
      </c>
      <c r="AX536" s="349">
        <f t="shared" si="4161"/>
        <v>430.20030400000002</v>
      </c>
      <c r="AY536" s="349">
        <f t="shared" si="4162"/>
        <v>76.096000000000004</v>
      </c>
      <c r="AZ536" s="349">
        <f t="shared" si="4163"/>
        <v>979.43161600000008</v>
      </c>
      <c r="BA536" s="349">
        <f t="shared" si="4164"/>
        <v>133.16900000000001</v>
      </c>
      <c r="BB536" s="349">
        <f t="shared" si="4165"/>
        <v>1714.0181990000001</v>
      </c>
    </row>
    <row r="537" spans="1:54" s="344" customFormat="1">
      <c r="A537" s="612">
        <v>409</v>
      </c>
      <c r="B537" s="557"/>
      <c r="C537" s="517"/>
      <c r="D537" s="557"/>
      <c r="E537" s="553" t="s">
        <v>2243</v>
      </c>
      <c r="F537" s="530"/>
      <c r="G537" s="530" t="s">
        <v>1169</v>
      </c>
      <c r="H537" s="355" t="s">
        <v>378</v>
      </c>
      <c r="I537" s="554"/>
      <c r="J537" s="183"/>
      <c r="K537" s="554"/>
      <c r="L537" s="183">
        <v>7035</v>
      </c>
      <c r="M537" s="554"/>
      <c r="N537" s="183">
        <v>7035</v>
      </c>
      <c r="O537" s="554"/>
      <c r="P537" s="183">
        <v>7035</v>
      </c>
      <c r="Q537" s="349">
        <f>SUM(AI537+BA537)</f>
        <v>6.6180000000000003</v>
      </c>
      <c r="R537" s="417">
        <f>SUM(AJ537+BB537)</f>
        <v>46.557629999999996</v>
      </c>
      <c r="S537" s="349"/>
      <c r="T537" s="349">
        <f t="shared" ref="T537:T538" si="4168">J537*S537/1000</f>
        <v>0</v>
      </c>
      <c r="U537" s="349"/>
      <c r="V537" s="349">
        <f t="shared" ref="V537:V538" si="4169">J537*U537/1000</f>
        <v>0</v>
      </c>
      <c r="W537" s="349"/>
      <c r="X537" s="349">
        <f t="shared" ref="X537:X538" si="4170">J537*W537/1000</f>
        <v>0</v>
      </c>
      <c r="Y537" s="349">
        <f t="shared" ref="Y537:Y538" si="4171">SUM(S537+U537+W537)</f>
        <v>0</v>
      </c>
      <c r="Z537" s="349">
        <f t="shared" ref="Z537:Z538" si="4172">SUM(T537+V537+X537)</f>
        <v>0</v>
      </c>
      <c r="AA537" s="349">
        <v>0.08</v>
      </c>
      <c r="AB537" s="349">
        <f t="shared" ref="AB537:AB538" si="4173">L537*AA537/1000</f>
        <v>0.56280000000000008</v>
      </c>
      <c r="AC537" s="349"/>
      <c r="AD537" s="349">
        <f t="shared" si="4167"/>
        <v>0</v>
      </c>
      <c r="AE537" s="349">
        <v>0.442</v>
      </c>
      <c r="AF537" s="349">
        <f t="shared" ref="AF537:AF538" si="4174">L537*AE537/1000</f>
        <v>3.1094700000000004</v>
      </c>
      <c r="AG537" s="349">
        <f t="shared" ref="AG537:AG538" si="4175">SUM(AA537+AC537+AE537)</f>
        <v>0.52200000000000002</v>
      </c>
      <c r="AH537" s="349">
        <f t="shared" ref="AH537:AH538" si="4176">SUM(AB537+AD537+AF537)</f>
        <v>3.6722700000000006</v>
      </c>
      <c r="AI537" s="349">
        <f t="shared" ref="AI537:AI538" si="4177">SUM(Y537+AG537)</f>
        <v>0.52200000000000002</v>
      </c>
      <c r="AJ537" s="349">
        <f t="shared" ref="AJ537:AJ538" si="4178">SUM(Z537,AH537)</f>
        <v>3.6722700000000006</v>
      </c>
      <c r="AK537" s="349">
        <v>2.669</v>
      </c>
      <c r="AL537" s="349">
        <f t="shared" ref="AL537:AL538" si="4179">N537*AK537/1000</f>
        <v>18.776415</v>
      </c>
      <c r="AM537" s="349">
        <v>0.217</v>
      </c>
      <c r="AN537" s="349">
        <f t="shared" ref="AN537:AN538" si="4180">N537*AM537/1000</f>
        <v>1.5265949999999999</v>
      </c>
      <c r="AO537" s="349">
        <v>0.1</v>
      </c>
      <c r="AP537" s="349">
        <f t="shared" ref="AP537:AP538" si="4181">N537*AO537/1000</f>
        <v>0.70350000000000001</v>
      </c>
      <c r="AQ537" s="349">
        <f t="shared" ref="AQ537:AQ538" si="4182">SUM(AK537+AM537+AO537)</f>
        <v>2.9860000000000002</v>
      </c>
      <c r="AR537" s="349">
        <f t="shared" ref="AR537:AR538" si="4183">SUM(AL537+AN537+AP537)</f>
        <v>21.006509999999999</v>
      </c>
      <c r="AS537" s="349">
        <v>0.91500000000000004</v>
      </c>
      <c r="AT537" s="349">
        <f t="shared" ref="AT537:AT538" si="4184">P537*AS537/1000</f>
        <v>6.4370250000000002</v>
      </c>
      <c r="AU537" s="349">
        <v>0.97699999999999998</v>
      </c>
      <c r="AV537" s="349">
        <f t="shared" ref="AV537:AV538" si="4185">P537*AU537/1000</f>
        <v>6.8731949999999999</v>
      </c>
      <c r="AW537" s="349">
        <v>1.218</v>
      </c>
      <c r="AX537" s="349">
        <f t="shared" ref="AX537:AX538" si="4186">P537*AW537/1000</f>
        <v>8.5686299999999989</v>
      </c>
      <c r="AY537" s="349">
        <f t="shared" ref="AY537:AY538" si="4187">SUM(AS537+AU537+AW537)</f>
        <v>3.11</v>
      </c>
      <c r="AZ537" s="349">
        <f t="shared" ref="AZ537:AZ538" si="4188">SUM(AT537+AV537+AX537)</f>
        <v>21.87885</v>
      </c>
      <c r="BA537" s="349">
        <f t="shared" ref="BA537:BA538" si="4189">SUM(AQ537+AY537)</f>
        <v>6.0960000000000001</v>
      </c>
      <c r="BB537" s="349">
        <f t="shared" ref="BB537:BB538" si="4190">SUM(AR537,AZ537)</f>
        <v>42.885359999999999</v>
      </c>
    </row>
    <row r="538" spans="1:54" s="344" customFormat="1">
      <c r="A538" s="612">
        <v>410</v>
      </c>
      <c r="B538" s="557"/>
      <c r="C538" s="517"/>
      <c r="D538" s="557"/>
      <c r="E538" s="553" t="s">
        <v>2244</v>
      </c>
      <c r="F538" s="530"/>
      <c r="G538" s="530" t="s">
        <v>1169</v>
      </c>
      <c r="H538" s="355" t="s">
        <v>378</v>
      </c>
      <c r="I538" s="554"/>
      <c r="J538" s="183"/>
      <c r="K538" s="554"/>
      <c r="L538" s="183">
        <v>6423</v>
      </c>
      <c r="M538" s="554"/>
      <c r="N538" s="183">
        <v>6423</v>
      </c>
      <c r="O538" s="554"/>
      <c r="P538" s="183">
        <v>6423</v>
      </c>
      <c r="Q538" s="349">
        <f t="shared" ref="Q538" si="4191">SUM(AI538+BA538)</f>
        <v>0.90600000000000003</v>
      </c>
      <c r="R538" s="417">
        <f>SUM(AJ538+BB538)</f>
        <v>5.8192380000000004</v>
      </c>
      <c r="S538" s="349"/>
      <c r="T538" s="349">
        <f t="shared" si="4168"/>
        <v>0</v>
      </c>
      <c r="U538" s="349"/>
      <c r="V538" s="349">
        <f t="shared" si="4169"/>
        <v>0</v>
      </c>
      <c r="W538" s="349"/>
      <c r="X538" s="349">
        <f t="shared" si="4170"/>
        <v>0</v>
      </c>
      <c r="Y538" s="349">
        <f t="shared" si="4171"/>
        <v>0</v>
      </c>
      <c r="Z538" s="349">
        <f t="shared" si="4172"/>
        <v>0</v>
      </c>
      <c r="AA538" s="349">
        <v>3.5999999999999997E-2</v>
      </c>
      <c r="AB538" s="349">
        <f t="shared" si="4173"/>
        <v>0.23122799999999999</v>
      </c>
      <c r="AC538" s="349"/>
      <c r="AD538" s="349">
        <f t="shared" si="4167"/>
        <v>0</v>
      </c>
      <c r="AE538" s="349"/>
      <c r="AF538" s="349">
        <f t="shared" si="4174"/>
        <v>0</v>
      </c>
      <c r="AG538" s="349">
        <f t="shared" si="4175"/>
        <v>3.5999999999999997E-2</v>
      </c>
      <c r="AH538" s="349">
        <f t="shared" si="4176"/>
        <v>0.23122799999999999</v>
      </c>
      <c r="AI538" s="349">
        <f t="shared" si="4177"/>
        <v>3.5999999999999997E-2</v>
      </c>
      <c r="AJ538" s="349">
        <f t="shared" si="4178"/>
        <v>0.23122799999999999</v>
      </c>
      <c r="AK538" s="349">
        <v>0.32800000000000001</v>
      </c>
      <c r="AL538" s="349">
        <f t="shared" si="4179"/>
        <v>2.106744</v>
      </c>
      <c r="AM538" s="349">
        <v>0.05</v>
      </c>
      <c r="AN538" s="349">
        <f t="shared" si="4180"/>
        <v>0.32115000000000005</v>
      </c>
      <c r="AO538" s="349">
        <v>4.1000000000000002E-2</v>
      </c>
      <c r="AP538" s="349">
        <f t="shared" si="4181"/>
        <v>0.26334299999999999</v>
      </c>
      <c r="AQ538" s="349">
        <f t="shared" si="4182"/>
        <v>0.41899999999999998</v>
      </c>
      <c r="AR538" s="349">
        <f t="shared" si="4183"/>
        <v>2.6912370000000001</v>
      </c>
      <c r="AS538" s="349">
        <v>0.106</v>
      </c>
      <c r="AT538" s="349">
        <f t="shared" si="4184"/>
        <v>0.68083799999999994</v>
      </c>
      <c r="AU538" s="349">
        <v>0.21</v>
      </c>
      <c r="AV538" s="349">
        <f t="shared" si="4185"/>
        <v>1.34883</v>
      </c>
      <c r="AW538" s="349">
        <v>0.13500000000000001</v>
      </c>
      <c r="AX538" s="349">
        <f t="shared" si="4186"/>
        <v>0.86710500000000001</v>
      </c>
      <c r="AY538" s="349">
        <f t="shared" si="4187"/>
        <v>0.45100000000000001</v>
      </c>
      <c r="AZ538" s="349">
        <f t="shared" si="4188"/>
        <v>2.896773</v>
      </c>
      <c r="BA538" s="349">
        <f t="shared" si="4189"/>
        <v>0.87</v>
      </c>
      <c r="BB538" s="349">
        <f t="shared" si="4190"/>
        <v>5.5880100000000006</v>
      </c>
    </row>
    <row r="539" spans="1:54" s="344" customFormat="1">
      <c r="A539" s="612">
        <v>409</v>
      </c>
      <c r="B539" s="557"/>
      <c r="C539" s="517"/>
      <c r="D539" s="557"/>
      <c r="E539" s="553" t="s">
        <v>2245</v>
      </c>
      <c r="F539" s="530"/>
      <c r="G539" s="530" t="s">
        <v>1169</v>
      </c>
      <c r="H539" s="355" t="s">
        <v>378</v>
      </c>
      <c r="I539" s="554"/>
      <c r="J539" s="183"/>
      <c r="K539" s="554"/>
      <c r="L539" s="183">
        <v>6546</v>
      </c>
      <c r="M539" s="554"/>
      <c r="N539" s="183">
        <v>6546</v>
      </c>
      <c r="O539" s="554"/>
      <c r="P539" s="183">
        <v>6546</v>
      </c>
      <c r="Q539" s="349">
        <f>SUM(AI539+BA539)</f>
        <v>28.507000000000001</v>
      </c>
      <c r="R539" s="417">
        <f>SUM(AJ539+BB539)</f>
        <v>186.60682200000002</v>
      </c>
      <c r="S539" s="349"/>
      <c r="T539" s="349">
        <f t="shared" si="4142"/>
        <v>0</v>
      </c>
      <c r="U539" s="349"/>
      <c r="V539" s="349">
        <f t="shared" si="4143"/>
        <v>0</v>
      </c>
      <c r="W539" s="349"/>
      <c r="X539" s="349">
        <f t="shared" si="4144"/>
        <v>0</v>
      </c>
      <c r="Y539" s="349">
        <f t="shared" si="4145"/>
        <v>0</v>
      </c>
      <c r="Z539" s="349">
        <f t="shared" si="4146"/>
        <v>0</v>
      </c>
      <c r="AA539" s="349">
        <v>0.192</v>
      </c>
      <c r="AB539" s="349">
        <f t="shared" si="4147"/>
        <v>1.2568320000000002</v>
      </c>
      <c r="AC539" s="349"/>
      <c r="AD539" s="349">
        <f t="shared" si="4167"/>
        <v>0</v>
      </c>
      <c r="AE539" s="349">
        <v>7.0000000000000007E-2</v>
      </c>
      <c r="AF539" s="349">
        <f t="shared" si="4149"/>
        <v>0.45822000000000002</v>
      </c>
      <c r="AG539" s="349">
        <f t="shared" si="4150"/>
        <v>0.26200000000000001</v>
      </c>
      <c r="AH539" s="349">
        <f t="shared" si="4151"/>
        <v>1.7150520000000002</v>
      </c>
      <c r="AI539" s="349">
        <f t="shared" si="4152"/>
        <v>0.26200000000000001</v>
      </c>
      <c r="AJ539" s="349">
        <f t="shared" si="4153"/>
        <v>1.7150520000000002</v>
      </c>
      <c r="AK539" s="349">
        <v>2.4580000000000002</v>
      </c>
      <c r="AL539" s="349">
        <f t="shared" si="4154"/>
        <v>16.090068000000002</v>
      </c>
      <c r="AM539" s="349">
        <v>4.88</v>
      </c>
      <c r="AN539" s="349">
        <f t="shared" si="4155"/>
        <v>31.944479999999999</v>
      </c>
      <c r="AO539" s="349">
        <v>5.2549999999999999</v>
      </c>
      <c r="AP539" s="349">
        <f t="shared" si="4156"/>
        <v>34.399229999999996</v>
      </c>
      <c r="AQ539" s="349">
        <f t="shared" si="4157"/>
        <v>12.593</v>
      </c>
      <c r="AR539" s="349">
        <f t="shared" si="4158"/>
        <v>82.43377799999999</v>
      </c>
      <c r="AS539" s="349">
        <v>5.3150000000000004</v>
      </c>
      <c r="AT539" s="349">
        <f t="shared" si="4159"/>
        <v>34.791990000000006</v>
      </c>
      <c r="AU539" s="349">
        <v>3.9609999999999999</v>
      </c>
      <c r="AV539" s="349">
        <f t="shared" si="4160"/>
        <v>25.928705999999998</v>
      </c>
      <c r="AW539" s="349">
        <v>6.3760000000000003</v>
      </c>
      <c r="AX539" s="349">
        <f t="shared" si="4161"/>
        <v>41.737296000000001</v>
      </c>
      <c r="AY539" s="349">
        <f t="shared" si="4162"/>
        <v>15.652000000000001</v>
      </c>
      <c r="AZ539" s="349">
        <f t="shared" si="4163"/>
        <v>102.457992</v>
      </c>
      <c r="BA539" s="349">
        <f t="shared" si="4164"/>
        <v>28.245000000000001</v>
      </c>
      <c r="BB539" s="349">
        <f t="shared" si="4165"/>
        <v>184.89177000000001</v>
      </c>
    </row>
    <row r="540" spans="1:54" s="344" customFormat="1">
      <c r="A540" s="612">
        <v>410</v>
      </c>
      <c r="B540" s="557"/>
      <c r="C540" s="517"/>
      <c r="D540" s="557"/>
      <c r="E540" s="553" t="s">
        <v>2246</v>
      </c>
      <c r="F540" s="530"/>
      <c r="G540" s="530" t="s">
        <v>1169</v>
      </c>
      <c r="H540" s="355" t="s">
        <v>378</v>
      </c>
      <c r="I540" s="554"/>
      <c r="J540" s="183"/>
      <c r="K540" s="554"/>
      <c r="L540" s="183">
        <v>5933</v>
      </c>
      <c r="M540" s="554"/>
      <c r="N540" s="183">
        <v>5933</v>
      </c>
      <c r="O540" s="554"/>
      <c r="P540" s="183">
        <v>5933</v>
      </c>
      <c r="Q540" s="349">
        <f t="shared" ref="Q540" si="4192">SUM(AI540+BA540)</f>
        <v>7.4029999999999996</v>
      </c>
      <c r="R540" s="417">
        <f>SUM(AJ540+BB540)</f>
        <v>43.921999</v>
      </c>
      <c r="S540" s="349"/>
      <c r="T540" s="349">
        <f t="shared" si="4142"/>
        <v>0</v>
      </c>
      <c r="U540" s="349"/>
      <c r="V540" s="349">
        <f t="shared" si="4143"/>
        <v>0</v>
      </c>
      <c r="W540" s="349"/>
      <c r="X540" s="349">
        <f t="shared" si="4144"/>
        <v>0</v>
      </c>
      <c r="Y540" s="349">
        <f t="shared" si="4145"/>
        <v>0</v>
      </c>
      <c r="Z540" s="349">
        <f t="shared" si="4146"/>
        <v>0</v>
      </c>
      <c r="AA540" s="349">
        <v>5.2999999999999999E-2</v>
      </c>
      <c r="AB540" s="349">
        <f t="shared" si="4147"/>
        <v>0.31444900000000003</v>
      </c>
      <c r="AC540" s="349"/>
      <c r="AD540" s="349">
        <f t="shared" si="4167"/>
        <v>0</v>
      </c>
      <c r="AE540" s="349"/>
      <c r="AF540" s="349">
        <f t="shared" si="4149"/>
        <v>0</v>
      </c>
      <c r="AG540" s="349">
        <f t="shared" si="4150"/>
        <v>5.2999999999999999E-2</v>
      </c>
      <c r="AH540" s="349">
        <f t="shared" si="4151"/>
        <v>0.31444900000000003</v>
      </c>
      <c r="AI540" s="349">
        <f t="shared" si="4152"/>
        <v>5.2999999999999999E-2</v>
      </c>
      <c r="AJ540" s="349">
        <f t="shared" si="4153"/>
        <v>0.31444900000000003</v>
      </c>
      <c r="AK540" s="349">
        <v>1.5349999999999999</v>
      </c>
      <c r="AL540" s="349">
        <f t="shared" si="4154"/>
        <v>9.1071549999999988</v>
      </c>
      <c r="AM540" s="349">
        <v>1.87</v>
      </c>
      <c r="AN540" s="349">
        <f t="shared" si="4155"/>
        <v>11.094710000000001</v>
      </c>
      <c r="AO540" s="349">
        <v>1.54</v>
      </c>
      <c r="AP540" s="349">
        <f t="shared" si="4156"/>
        <v>9.1368200000000002</v>
      </c>
      <c r="AQ540" s="349">
        <f t="shared" si="4157"/>
        <v>4.9450000000000003</v>
      </c>
      <c r="AR540" s="349">
        <f t="shared" si="4158"/>
        <v>29.338684999999998</v>
      </c>
      <c r="AS540" s="349">
        <v>2.4049999999999998</v>
      </c>
      <c r="AT540" s="349">
        <f t="shared" si="4159"/>
        <v>14.268864999999998</v>
      </c>
      <c r="AU540" s="349"/>
      <c r="AV540" s="349">
        <f t="shared" si="4160"/>
        <v>0</v>
      </c>
      <c r="AW540" s="349"/>
      <c r="AX540" s="349">
        <f t="shared" si="4161"/>
        <v>0</v>
      </c>
      <c r="AY540" s="349">
        <f t="shared" si="4162"/>
        <v>2.4049999999999998</v>
      </c>
      <c r="AZ540" s="349">
        <f t="shared" si="4163"/>
        <v>14.268864999999998</v>
      </c>
      <c r="BA540" s="349">
        <f t="shared" si="4164"/>
        <v>7.35</v>
      </c>
      <c r="BB540" s="349">
        <f t="shared" si="4165"/>
        <v>43.607549999999996</v>
      </c>
    </row>
    <row r="541" spans="1:54" s="344" customFormat="1">
      <c r="A541" s="612">
        <v>409</v>
      </c>
      <c r="B541" s="557"/>
      <c r="C541" s="517"/>
      <c r="D541" s="557"/>
      <c r="E541" s="553" t="s">
        <v>2274</v>
      </c>
      <c r="F541" s="530"/>
      <c r="G541" s="530" t="s">
        <v>1169</v>
      </c>
      <c r="H541" s="355" t="s">
        <v>378</v>
      </c>
      <c r="I541" s="554"/>
      <c r="J541" s="183"/>
      <c r="K541" s="554"/>
      <c r="L541" s="183">
        <v>18340</v>
      </c>
      <c r="M541" s="554"/>
      <c r="N541" s="183">
        <v>18340</v>
      </c>
      <c r="O541" s="554"/>
      <c r="P541" s="183">
        <v>18340</v>
      </c>
      <c r="Q541" s="349">
        <f>SUM(AI541+BA541)</f>
        <v>0.249</v>
      </c>
      <c r="R541" s="417">
        <f>SUM(AJ541+BB541)</f>
        <v>4.5666600000000006</v>
      </c>
      <c r="S541" s="349"/>
      <c r="T541" s="349">
        <f t="shared" si="4142"/>
        <v>0</v>
      </c>
      <c r="U541" s="349"/>
      <c r="V541" s="349">
        <f t="shared" si="4143"/>
        <v>0</v>
      </c>
      <c r="W541" s="349"/>
      <c r="X541" s="349">
        <f t="shared" si="4144"/>
        <v>0</v>
      </c>
      <c r="Y541" s="349">
        <f t="shared" si="4145"/>
        <v>0</v>
      </c>
      <c r="Z541" s="349">
        <f t="shared" si="4146"/>
        <v>0</v>
      </c>
      <c r="AA541" s="349"/>
      <c r="AB541" s="349">
        <f t="shared" si="4147"/>
        <v>0</v>
      </c>
      <c r="AC541" s="349"/>
      <c r="AD541" s="349">
        <f t="shared" ref="AD541" si="4193">L541*AC541/1000</f>
        <v>0</v>
      </c>
      <c r="AE541" s="349">
        <v>0.10299999999999999</v>
      </c>
      <c r="AF541" s="349">
        <f t="shared" si="4149"/>
        <v>1.8890199999999999</v>
      </c>
      <c r="AG541" s="349">
        <f t="shared" si="4150"/>
        <v>0.10299999999999999</v>
      </c>
      <c r="AH541" s="349">
        <f t="shared" si="4151"/>
        <v>1.8890199999999999</v>
      </c>
      <c r="AI541" s="349">
        <f t="shared" si="4152"/>
        <v>0.10299999999999999</v>
      </c>
      <c r="AJ541" s="349">
        <f t="shared" si="4153"/>
        <v>1.8890199999999999</v>
      </c>
      <c r="AK541" s="349"/>
      <c r="AL541" s="349">
        <f t="shared" si="4154"/>
        <v>0</v>
      </c>
      <c r="AM541" s="349">
        <v>0.05</v>
      </c>
      <c r="AN541" s="349">
        <f t="shared" si="4155"/>
        <v>0.91700000000000004</v>
      </c>
      <c r="AO541" s="349"/>
      <c r="AP541" s="349">
        <f t="shared" si="4156"/>
        <v>0</v>
      </c>
      <c r="AQ541" s="349">
        <f t="shared" si="4157"/>
        <v>0.05</v>
      </c>
      <c r="AR541" s="349">
        <f t="shared" si="4158"/>
        <v>0.91700000000000004</v>
      </c>
      <c r="AS541" s="349"/>
      <c r="AT541" s="349">
        <f t="shared" si="4159"/>
        <v>0</v>
      </c>
      <c r="AU541" s="349"/>
      <c r="AV541" s="349">
        <f t="shared" si="4160"/>
        <v>0</v>
      </c>
      <c r="AW541" s="349">
        <v>9.6000000000000002E-2</v>
      </c>
      <c r="AX541" s="349">
        <f t="shared" si="4161"/>
        <v>1.7606400000000002</v>
      </c>
      <c r="AY541" s="349">
        <f t="shared" si="4162"/>
        <v>9.6000000000000002E-2</v>
      </c>
      <c r="AZ541" s="349">
        <f t="shared" si="4163"/>
        <v>1.7606400000000002</v>
      </c>
      <c r="BA541" s="349">
        <f t="shared" si="4164"/>
        <v>0.14600000000000002</v>
      </c>
      <c r="BB541" s="349">
        <f t="shared" si="4165"/>
        <v>2.6776400000000002</v>
      </c>
    </row>
    <row r="542" spans="1:54" s="344" customFormat="1">
      <c r="A542" s="612">
        <v>409</v>
      </c>
      <c r="B542" s="557"/>
      <c r="C542" s="517"/>
      <c r="D542" s="557"/>
      <c r="E542" s="553" t="s">
        <v>2117</v>
      </c>
      <c r="F542" s="530"/>
      <c r="G542" s="530" t="s">
        <v>1169</v>
      </c>
      <c r="H542" s="355" t="s">
        <v>378</v>
      </c>
      <c r="I542" s="554"/>
      <c r="J542" s="183">
        <v>15376</v>
      </c>
      <c r="K542" s="554"/>
      <c r="L542" s="183">
        <v>15376</v>
      </c>
      <c r="M542" s="554"/>
      <c r="N542" s="183">
        <v>15376</v>
      </c>
      <c r="O542" s="554"/>
      <c r="P542" s="183">
        <v>15376</v>
      </c>
      <c r="Q542" s="349">
        <f>SUM(AI542+BA542)</f>
        <v>133.09300000000002</v>
      </c>
      <c r="R542" s="417">
        <f t="shared" ref="R542" si="4194">SUM(AJ542+BB542)</f>
        <v>2046.437968</v>
      </c>
      <c r="S542" s="349">
        <v>10.058</v>
      </c>
      <c r="T542" s="349">
        <f t="shared" si="4142"/>
        <v>154.65180799999999</v>
      </c>
      <c r="U542" s="349">
        <v>11.935</v>
      </c>
      <c r="V542" s="349">
        <f t="shared" si="4143"/>
        <v>183.51256000000001</v>
      </c>
      <c r="W542" s="349">
        <v>9.8569999999999993</v>
      </c>
      <c r="X542" s="349">
        <f t="shared" si="4144"/>
        <v>151.56123199999999</v>
      </c>
      <c r="Y542" s="349">
        <f t="shared" si="4145"/>
        <v>31.85</v>
      </c>
      <c r="Z542" s="349">
        <f t="shared" si="4146"/>
        <v>489.72559999999999</v>
      </c>
      <c r="AA542" s="349">
        <v>16.395</v>
      </c>
      <c r="AB542" s="349">
        <f t="shared" si="4147"/>
        <v>252.08951999999999</v>
      </c>
      <c r="AC542" s="349">
        <v>20.427</v>
      </c>
      <c r="AD542" s="349">
        <f t="shared" si="4167"/>
        <v>314.08555199999995</v>
      </c>
      <c r="AE542" s="349">
        <v>19.271000000000001</v>
      </c>
      <c r="AF542" s="349">
        <f t="shared" si="4149"/>
        <v>296.31089600000001</v>
      </c>
      <c r="AG542" s="349">
        <f t="shared" si="4150"/>
        <v>56.093000000000004</v>
      </c>
      <c r="AH542" s="349">
        <f t="shared" si="4151"/>
        <v>862.48596799999996</v>
      </c>
      <c r="AI542" s="349">
        <f t="shared" si="4152"/>
        <v>87.943000000000012</v>
      </c>
      <c r="AJ542" s="349">
        <f t="shared" si="4153"/>
        <v>1352.2115679999999</v>
      </c>
      <c r="AK542" s="349">
        <v>16.632999999999999</v>
      </c>
      <c r="AL542" s="349">
        <f t="shared" si="4154"/>
        <v>255.74900799999998</v>
      </c>
      <c r="AM542" s="349">
        <v>13.58</v>
      </c>
      <c r="AN542" s="349">
        <f t="shared" si="4155"/>
        <v>208.80607999999998</v>
      </c>
      <c r="AO542" s="349">
        <v>3.5339999999999998</v>
      </c>
      <c r="AP542" s="349">
        <f t="shared" si="4156"/>
        <v>54.338783999999997</v>
      </c>
      <c r="AQ542" s="349">
        <f t="shared" si="4157"/>
        <v>33.747</v>
      </c>
      <c r="AR542" s="349">
        <f t="shared" si="4158"/>
        <v>518.89387199999999</v>
      </c>
      <c r="AS542" s="349">
        <v>3.145</v>
      </c>
      <c r="AT542" s="349">
        <f t="shared" si="4159"/>
        <v>48.357519999999994</v>
      </c>
      <c r="AU542" s="349">
        <v>6.1340000000000003</v>
      </c>
      <c r="AV542" s="349">
        <f t="shared" si="4160"/>
        <v>94.316383999999999</v>
      </c>
      <c r="AW542" s="349">
        <v>2.1240000000000001</v>
      </c>
      <c r="AX542" s="349">
        <f t="shared" si="4161"/>
        <v>32.658624000000003</v>
      </c>
      <c r="AY542" s="349">
        <f t="shared" si="4162"/>
        <v>11.403</v>
      </c>
      <c r="AZ542" s="349">
        <f t="shared" si="4163"/>
        <v>175.332528</v>
      </c>
      <c r="BA542" s="349">
        <f t="shared" si="4164"/>
        <v>45.15</v>
      </c>
      <c r="BB542" s="349">
        <f t="shared" si="4165"/>
        <v>694.22640000000001</v>
      </c>
    </row>
    <row r="543" spans="1:54" s="344" customFormat="1">
      <c r="A543" s="612">
        <v>409</v>
      </c>
      <c r="B543" s="557"/>
      <c r="C543" s="517"/>
      <c r="D543" s="557"/>
      <c r="E543" s="553" t="s">
        <v>2307</v>
      </c>
      <c r="F543" s="530"/>
      <c r="G543" s="530" t="s">
        <v>1169</v>
      </c>
      <c r="H543" s="355" t="s">
        <v>378</v>
      </c>
      <c r="I543" s="554"/>
      <c r="J543" s="183"/>
      <c r="K543" s="554"/>
      <c r="L543" s="183"/>
      <c r="M543" s="554"/>
      <c r="N543" s="183">
        <v>7703</v>
      </c>
      <c r="O543" s="554"/>
      <c r="P543" s="183">
        <v>7703</v>
      </c>
      <c r="Q543" s="349">
        <f>SUM(AI543+BA543)</f>
        <v>6.4000000000000001E-2</v>
      </c>
      <c r="R543" s="417">
        <f>SUM(AJ543+BB543)</f>
        <v>0.49299199999999999</v>
      </c>
      <c r="S543" s="349"/>
      <c r="T543" s="349">
        <f t="shared" si="4142"/>
        <v>0</v>
      </c>
      <c r="U543" s="349"/>
      <c r="V543" s="349">
        <f t="shared" si="4143"/>
        <v>0</v>
      </c>
      <c r="W543" s="349"/>
      <c r="X543" s="349">
        <f t="shared" si="4144"/>
        <v>0</v>
      </c>
      <c r="Y543" s="349">
        <f t="shared" si="4145"/>
        <v>0</v>
      </c>
      <c r="Z543" s="349">
        <f t="shared" si="4146"/>
        <v>0</v>
      </c>
      <c r="AA543" s="349"/>
      <c r="AB543" s="349">
        <f t="shared" si="4147"/>
        <v>0</v>
      </c>
      <c r="AC543" s="349"/>
      <c r="AD543" s="349">
        <f t="shared" ref="AD543" si="4195">L543*AC543/1000</f>
        <v>0</v>
      </c>
      <c r="AE543" s="349"/>
      <c r="AF543" s="349">
        <f t="shared" si="4149"/>
        <v>0</v>
      </c>
      <c r="AG543" s="349">
        <f t="shared" si="4150"/>
        <v>0</v>
      </c>
      <c r="AH543" s="349">
        <f t="shared" si="4151"/>
        <v>0</v>
      </c>
      <c r="AI543" s="349">
        <f t="shared" si="4152"/>
        <v>0</v>
      </c>
      <c r="AJ543" s="349">
        <f t="shared" si="4153"/>
        <v>0</v>
      </c>
      <c r="AK543" s="349"/>
      <c r="AL543" s="349">
        <f t="shared" si="4154"/>
        <v>0</v>
      </c>
      <c r="AM543" s="349">
        <v>3.4000000000000002E-2</v>
      </c>
      <c r="AN543" s="349">
        <f t="shared" si="4155"/>
        <v>0.26190200000000002</v>
      </c>
      <c r="AO543" s="349">
        <v>0.03</v>
      </c>
      <c r="AP543" s="349">
        <f t="shared" si="4156"/>
        <v>0.23108999999999999</v>
      </c>
      <c r="AQ543" s="349">
        <f t="shared" si="4157"/>
        <v>6.4000000000000001E-2</v>
      </c>
      <c r="AR543" s="349">
        <f t="shared" si="4158"/>
        <v>0.49299199999999999</v>
      </c>
      <c r="AS543" s="349"/>
      <c r="AT543" s="349">
        <f t="shared" si="4159"/>
        <v>0</v>
      </c>
      <c r="AU543" s="349"/>
      <c r="AV543" s="349">
        <f t="shared" si="4160"/>
        <v>0</v>
      </c>
      <c r="AW543" s="349"/>
      <c r="AX543" s="349">
        <f t="shared" si="4161"/>
        <v>0</v>
      </c>
      <c r="AY543" s="349">
        <f t="shared" si="4162"/>
        <v>0</v>
      </c>
      <c r="AZ543" s="349">
        <f t="shared" si="4163"/>
        <v>0</v>
      </c>
      <c r="BA543" s="349">
        <f t="shared" si="4164"/>
        <v>6.4000000000000001E-2</v>
      </c>
      <c r="BB543" s="349">
        <f t="shared" si="4165"/>
        <v>0.49299199999999999</v>
      </c>
    </row>
    <row r="544" spans="1:54" s="344" customFormat="1">
      <c r="A544" s="612">
        <v>409</v>
      </c>
      <c r="B544" s="346"/>
      <c r="C544" s="517"/>
      <c r="D544" s="346"/>
      <c r="E544" s="553" t="s">
        <v>965</v>
      </c>
      <c r="F544" s="530"/>
      <c r="G544" s="530" t="s">
        <v>1169</v>
      </c>
      <c r="H544" s="355" t="s">
        <v>378</v>
      </c>
      <c r="I544" s="63"/>
      <c r="J544" s="183">
        <v>2708</v>
      </c>
      <c r="K544" s="63"/>
      <c r="L544" s="183">
        <v>2708</v>
      </c>
      <c r="M544" s="63"/>
      <c r="N544" s="183">
        <v>2708</v>
      </c>
      <c r="O544" s="63"/>
      <c r="P544" s="183">
        <v>2708</v>
      </c>
      <c r="Q544" s="349">
        <f>SUM(AI544+BA544)</f>
        <v>0</v>
      </c>
      <c r="R544" s="417">
        <f>SUM(AJ544+BB544)</f>
        <v>0</v>
      </c>
      <c r="S544" s="349"/>
      <c r="T544" s="349">
        <f t="shared" si="3915"/>
        <v>0</v>
      </c>
      <c r="U544" s="349"/>
      <c r="V544" s="349">
        <f t="shared" si="3916"/>
        <v>0</v>
      </c>
      <c r="W544" s="349"/>
      <c r="X544" s="349">
        <f t="shared" si="3917"/>
        <v>0</v>
      </c>
      <c r="Y544" s="349">
        <f t="shared" si="3918"/>
        <v>0</v>
      </c>
      <c r="Z544" s="349">
        <f t="shared" si="3919"/>
        <v>0</v>
      </c>
      <c r="AA544" s="349"/>
      <c r="AB544" s="349">
        <f t="shared" si="3920"/>
        <v>0</v>
      </c>
      <c r="AC544" s="349"/>
      <c r="AD544" s="349">
        <f t="shared" si="4167"/>
        <v>0</v>
      </c>
      <c r="AE544" s="349"/>
      <c r="AF544" s="349">
        <f t="shared" si="3937"/>
        <v>0</v>
      </c>
      <c r="AG544" s="349">
        <f t="shared" si="3922"/>
        <v>0</v>
      </c>
      <c r="AH544" s="349">
        <f t="shared" si="3923"/>
        <v>0</v>
      </c>
      <c r="AI544" s="349">
        <f t="shared" si="3924"/>
        <v>0</v>
      </c>
      <c r="AJ544" s="349">
        <f t="shared" si="3925"/>
        <v>0</v>
      </c>
      <c r="AK544" s="349"/>
      <c r="AL544" s="349">
        <f t="shared" si="3926"/>
        <v>0</v>
      </c>
      <c r="AM544" s="349"/>
      <c r="AN544" s="349">
        <f t="shared" si="3927"/>
        <v>0</v>
      </c>
      <c r="AO544" s="349"/>
      <c r="AP544" s="349">
        <f t="shared" si="3928"/>
        <v>0</v>
      </c>
      <c r="AQ544" s="349">
        <f t="shared" si="3929"/>
        <v>0</v>
      </c>
      <c r="AR544" s="349">
        <f t="shared" si="3930"/>
        <v>0</v>
      </c>
      <c r="AS544" s="349"/>
      <c r="AT544" s="349">
        <f t="shared" si="3938"/>
        <v>0</v>
      </c>
      <c r="AU544" s="349"/>
      <c r="AV544" s="349">
        <f t="shared" si="3931"/>
        <v>0</v>
      </c>
      <c r="AW544" s="349"/>
      <c r="AX544" s="349">
        <f t="shared" si="3932"/>
        <v>0</v>
      </c>
      <c r="AY544" s="349">
        <f t="shared" si="3933"/>
        <v>0</v>
      </c>
      <c r="AZ544" s="349">
        <f t="shared" si="3934"/>
        <v>0</v>
      </c>
      <c r="BA544" s="349">
        <f t="shared" si="3935"/>
        <v>0</v>
      </c>
      <c r="BB544" s="349">
        <f t="shared" si="3936"/>
        <v>0</v>
      </c>
    </row>
    <row r="545" spans="1:54" s="344" customFormat="1">
      <c r="A545" s="612">
        <v>410</v>
      </c>
      <c r="B545" s="346"/>
      <c r="C545" s="517"/>
      <c r="D545" s="346"/>
      <c r="E545" s="23" t="s">
        <v>573</v>
      </c>
      <c r="F545" s="54"/>
      <c r="G545" s="530" t="s">
        <v>1169</v>
      </c>
      <c r="H545" s="355" t="s">
        <v>378</v>
      </c>
      <c r="I545" s="63"/>
      <c r="J545" s="183">
        <v>2208</v>
      </c>
      <c r="K545" s="63"/>
      <c r="L545" s="183">
        <v>2208</v>
      </c>
      <c r="M545" s="63"/>
      <c r="N545" s="183">
        <v>2208</v>
      </c>
      <c r="O545" s="63"/>
      <c r="P545" s="183">
        <v>2208</v>
      </c>
      <c r="Q545" s="349">
        <f t="shared" ref="Q545" si="4196">SUM(AI545+BA545)</f>
        <v>0</v>
      </c>
      <c r="R545" s="417">
        <f>SUM(AJ545+BB545)</f>
        <v>0</v>
      </c>
      <c r="S545" s="349"/>
      <c r="T545" s="349">
        <f t="shared" ref="T545" si="4197">J545*S545/1000</f>
        <v>0</v>
      </c>
      <c r="U545" s="349"/>
      <c r="V545" s="349">
        <f t="shared" ref="V545" si="4198">J545*U545/1000</f>
        <v>0</v>
      </c>
      <c r="W545" s="349"/>
      <c r="X545" s="349">
        <f t="shared" ref="X545" si="4199">J545*W545/1000</f>
        <v>0</v>
      </c>
      <c r="Y545" s="349">
        <f t="shared" ref="Y545" si="4200">SUM(S545+U545+W545)</f>
        <v>0</v>
      </c>
      <c r="Z545" s="349">
        <f t="shared" ref="Z545" si="4201">SUM(T545+V545+X545)</f>
        <v>0</v>
      </c>
      <c r="AA545" s="349"/>
      <c r="AB545" s="349">
        <f t="shared" ref="AB545" si="4202">L545*AA545/1000</f>
        <v>0</v>
      </c>
      <c r="AC545" s="349"/>
      <c r="AD545" s="349">
        <f t="shared" si="4167"/>
        <v>0</v>
      </c>
      <c r="AE545" s="349"/>
      <c r="AF545" s="349">
        <f t="shared" si="3937"/>
        <v>0</v>
      </c>
      <c r="AG545" s="349">
        <f t="shared" ref="AG545" si="4203">SUM(AA545+AC545+AE545)</f>
        <v>0</v>
      </c>
      <c r="AH545" s="349">
        <f t="shared" ref="AH545" si="4204">SUM(AB545+AD545+AF545)</f>
        <v>0</v>
      </c>
      <c r="AI545" s="349">
        <f t="shared" ref="AI545" si="4205">SUM(Y545+AG545)</f>
        <v>0</v>
      </c>
      <c r="AJ545" s="349">
        <f t="shared" ref="AJ545" si="4206">SUM(Z545,AH545)</f>
        <v>0</v>
      </c>
      <c r="AK545" s="349"/>
      <c r="AL545" s="349">
        <f t="shared" ref="AL545" si="4207">N545*AK545/1000</f>
        <v>0</v>
      </c>
      <c r="AM545" s="349"/>
      <c r="AN545" s="349">
        <f t="shared" ref="AN545" si="4208">N545*AM545/1000</f>
        <v>0</v>
      </c>
      <c r="AO545" s="349"/>
      <c r="AP545" s="349">
        <f t="shared" ref="AP545" si="4209">N545*AO545/1000</f>
        <v>0</v>
      </c>
      <c r="AQ545" s="349">
        <f t="shared" ref="AQ545" si="4210">SUM(AK545+AM545+AO545)</f>
        <v>0</v>
      </c>
      <c r="AR545" s="349">
        <f t="shared" ref="AR545" si="4211">SUM(AL545+AN545+AP545)</f>
        <v>0</v>
      </c>
      <c r="AS545" s="349"/>
      <c r="AT545" s="349">
        <f t="shared" ref="AT545" si="4212">P545*AS545/1000</f>
        <v>0</v>
      </c>
      <c r="AU545" s="349"/>
      <c r="AV545" s="349">
        <f t="shared" ref="AV545" si="4213">P545*AU545/1000</f>
        <v>0</v>
      </c>
      <c r="AW545" s="349"/>
      <c r="AX545" s="349">
        <f t="shared" ref="AX545" si="4214">P545*AW545/1000</f>
        <v>0</v>
      </c>
      <c r="AY545" s="349">
        <f t="shared" ref="AY545" si="4215">SUM(AS545+AU545+AW545)</f>
        <v>0</v>
      </c>
      <c r="AZ545" s="349">
        <f t="shared" ref="AZ545" si="4216">SUM(AT545+AV545+AX545)</f>
        <v>0</v>
      </c>
      <c r="BA545" s="349">
        <f t="shared" ref="BA545" si="4217">SUM(AQ545+AY545)</f>
        <v>0</v>
      </c>
      <c r="BB545" s="349">
        <f t="shared" ref="BB545" si="4218">SUM(AR545,AZ545)</f>
        <v>0</v>
      </c>
    </row>
    <row r="546" spans="1:54" s="344" customFormat="1">
      <c r="A546" s="612">
        <v>410</v>
      </c>
      <c r="B546" s="557"/>
      <c r="C546" s="517"/>
      <c r="D546" s="557"/>
      <c r="E546" s="553" t="s">
        <v>2187</v>
      </c>
      <c r="F546" s="530"/>
      <c r="G546" s="530" t="s">
        <v>1169</v>
      </c>
      <c r="H546" s="355" t="s">
        <v>378</v>
      </c>
      <c r="I546" s="554"/>
      <c r="J546" s="183">
        <v>6586</v>
      </c>
      <c r="K546" s="554"/>
      <c r="L546" s="183">
        <v>6586</v>
      </c>
      <c r="M546" s="554"/>
      <c r="N546" s="183">
        <v>6586</v>
      </c>
      <c r="O546" s="554"/>
      <c r="P546" s="183">
        <v>6586</v>
      </c>
      <c r="Q546" s="349">
        <f>SUM(AI546+BA546)</f>
        <v>3.6229999999999998</v>
      </c>
      <c r="R546" s="417">
        <f>SUM(AJ546+BB546)</f>
        <v>23.861078000000003</v>
      </c>
      <c r="S546" s="349">
        <v>0.5</v>
      </c>
      <c r="T546" s="349">
        <f t="shared" ref="T546" si="4219">J546*S546/1000</f>
        <v>3.2930000000000001</v>
      </c>
      <c r="U546" s="349">
        <v>0.1</v>
      </c>
      <c r="V546" s="349">
        <f t="shared" ref="V546" si="4220">J546*U546/1000</f>
        <v>0.65860000000000007</v>
      </c>
      <c r="W546" s="349">
        <v>1.21</v>
      </c>
      <c r="X546" s="349">
        <f t="shared" ref="X546" si="4221">J546*W546/1000</f>
        <v>7.9690599999999998</v>
      </c>
      <c r="Y546" s="349">
        <f t="shared" ref="Y546" si="4222">SUM(S546+U546+W546)</f>
        <v>1.81</v>
      </c>
      <c r="Z546" s="349">
        <f t="shared" ref="Z546" si="4223">SUM(T546+V546+X546)</f>
        <v>11.92066</v>
      </c>
      <c r="AA546" s="349"/>
      <c r="AB546" s="349">
        <f t="shared" ref="AB546" si="4224">L546*AA546/1000</f>
        <v>0</v>
      </c>
      <c r="AC546" s="349">
        <v>0.313</v>
      </c>
      <c r="AD546" s="349">
        <f t="shared" si="4167"/>
        <v>2.0614180000000002</v>
      </c>
      <c r="AE546" s="349">
        <v>0.2</v>
      </c>
      <c r="AF546" s="349">
        <f t="shared" ref="AF546" si="4225">L546*AE546/1000</f>
        <v>1.3172000000000001</v>
      </c>
      <c r="AG546" s="349">
        <f t="shared" ref="AG546" si="4226">SUM(AA546+AC546+AE546)</f>
        <v>0.51300000000000001</v>
      </c>
      <c r="AH546" s="349">
        <f t="shared" ref="AH546" si="4227">SUM(AB546+AD546+AF546)</f>
        <v>3.3786180000000003</v>
      </c>
      <c r="AI546" s="349">
        <f t="shared" ref="AI546" si="4228">SUM(Y546+AG546)</f>
        <v>2.323</v>
      </c>
      <c r="AJ546" s="349">
        <f t="shared" ref="AJ546" si="4229">SUM(Z546,AH546)</f>
        <v>15.299278000000001</v>
      </c>
      <c r="AK546" s="349">
        <v>0.1</v>
      </c>
      <c r="AL546" s="349">
        <f t="shared" ref="AL546" si="4230">N546*AK546/1000</f>
        <v>0.65860000000000007</v>
      </c>
      <c r="AM546" s="349">
        <v>0.25</v>
      </c>
      <c r="AN546" s="349">
        <f t="shared" ref="AN546" si="4231">N546*AM546/1000</f>
        <v>1.6465000000000001</v>
      </c>
      <c r="AO546" s="349">
        <v>0.1</v>
      </c>
      <c r="AP546" s="349">
        <f t="shared" ref="AP546" si="4232">N546*AO546/1000</f>
        <v>0.65860000000000007</v>
      </c>
      <c r="AQ546" s="349">
        <f t="shared" ref="AQ546" si="4233">SUM(AK546+AM546+AO546)</f>
        <v>0.44999999999999996</v>
      </c>
      <c r="AR546" s="349">
        <f t="shared" ref="AR546" si="4234">SUM(AL546+AN546+AP546)</f>
        <v>2.9637000000000002</v>
      </c>
      <c r="AS546" s="349">
        <v>0.1</v>
      </c>
      <c r="AT546" s="349">
        <f t="shared" ref="AT546" si="4235">P546*AS546/1000</f>
        <v>0.65860000000000007</v>
      </c>
      <c r="AU546" s="349">
        <v>0.4</v>
      </c>
      <c r="AV546" s="349">
        <f t="shared" ref="AV546" si="4236">P546*AU546/1000</f>
        <v>2.6344000000000003</v>
      </c>
      <c r="AW546" s="349">
        <v>0.35</v>
      </c>
      <c r="AX546" s="349">
        <f t="shared" ref="AX546" si="4237">P546*AW546/1000</f>
        <v>2.3050999999999999</v>
      </c>
      <c r="AY546" s="349">
        <f t="shared" ref="AY546" si="4238">SUM(AS546+AU546+AW546)</f>
        <v>0.85</v>
      </c>
      <c r="AZ546" s="349">
        <f t="shared" ref="AZ546" si="4239">SUM(AT546+AV546+AX546)</f>
        <v>5.5981000000000005</v>
      </c>
      <c r="BA546" s="349">
        <f t="shared" ref="BA546" si="4240">SUM(AQ546+AY546)</f>
        <v>1.2999999999999998</v>
      </c>
      <c r="BB546" s="349">
        <f t="shared" ref="BB546" si="4241">SUM(AR546,AZ546)</f>
        <v>8.5618000000000016</v>
      </c>
    </row>
    <row r="547" spans="1:54" s="344" customFormat="1">
      <c r="A547" s="612">
        <v>411</v>
      </c>
      <c r="B547" s="346"/>
      <c r="C547" s="517"/>
      <c r="D547" s="346"/>
      <c r="E547" s="23" t="s">
        <v>1818</v>
      </c>
      <c r="F547" s="54"/>
      <c r="G547" s="530" t="s">
        <v>1169</v>
      </c>
      <c r="H547" s="355" t="s">
        <v>378</v>
      </c>
      <c r="I547" s="63"/>
      <c r="J547" s="183">
        <v>18801</v>
      </c>
      <c r="K547" s="63"/>
      <c r="L547" s="183">
        <v>18801</v>
      </c>
      <c r="M547" s="63"/>
      <c r="N547" s="183">
        <v>18801</v>
      </c>
      <c r="O547" s="63"/>
      <c r="P547" s="183">
        <v>18801</v>
      </c>
      <c r="Q547" s="349">
        <f>SUM(AI547+BA547)</f>
        <v>26.119</v>
      </c>
      <c r="R547" s="417">
        <f t="shared" si="3914"/>
        <v>491.06331899999998</v>
      </c>
      <c r="S547" s="349">
        <v>4.6070000000000002</v>
      </c>
      <c r="T547" s="349">
        <f t="shared" si="3915"/>
        <v>86.616207000000003</v>
      </c>
      <c r="U547" s="349">
        <v>1.9850000000000001</v>
      </c>
      <c r="V547" s="349">
        <f t="shared" si="3916"/>
        <v>37.319985000000003</v>
      </c>
      <c r="W547" s="349">
        <v>3.665</v>
      </c>
      <c r="X547" s="349">
        <f t="shared" si="3917"/>
        <v>68.905664999999999</v>
      </c>
      <c r="Y547" s="349">
        <f t="shared" si="3918"/>
        <v>10.257000000000001</v>
      </c>
      <c r="Z547" s="349">
        <f t="shared" si="3919"/>
        <v>192.841857</v>
      </c>
      <c r="AA547" s="349">
        <v>3.19</v>
      </c>
      <c r="AB547" s="349">
        <f t="shared" si="3920"/>
        <v>59.975190000000005</v>
      </c>
      <c r="AC547" s="349">
        <v>4.8250000000000002</v>
      </c>
      <c r="AD547" s="349">
        <f t="shared" si="3921"/>
        <v>90.71482499999999</v>
      </c>
      <c r="AE547" s="349">
        <v>0.82</v>
      </c>
      <c r="AF547" s="349">
        <f t="shared" si="3937"/>
        <v>15.41682</v>
      </c>
      <c r="AG547" s="349">
        <f t="shared" si="3922"/>
        <v>8.8350000000000009</v>
      </c>
      <c r="AH547" s="349">
        <f t="shared" si="3923"/>
        <v>166.10683499999999</v>
      </c>
      <c r="AI547" s="349">
        <f t="shared" si="3924"/>
        <v>19.092000000000002</v>
      </c>
      <c r="AJ547" s="349">
        <f t="shared" si="3925"/>
        <v>358.94869199999999</v>
      </c>
      <c r="AK547" s="349">
        <v>3.06</v>
      </c>
      <c r="AL547" s="349">
        <f t="shared" si="3926"/>
        <v>57.531059999999997</v>
      </c>
      <c r="AM547" s="349">
        <v>2.5499999999999998</v>
      </c>
      <c r="AN547" s="349">
        <f t="shared" si="3927"/>
        <v>47.942549999999997</v>
      </c>
      <c r="AO547" s="349">
        <v>1.26</v>
      </c>
      <c r="AP547" s="349">
        <f t="shared" si="3928"/>
        <v>23.689259999999997</v>
      </c>
      <c r="AQ547" s="349">
        <f t="shared" si="3929"/>
        <v>6.8699999999999992</v>
      </c>
      <c r="AR547" s="349">
        <f t="shared" si="3930"/>
        <v>129.16287</v>
      </c>
      <c r="AS547" s="349">
        <v>4.4999999999999998E-2</v>
      </c>
      <c r="AT547" s="349">
        <f t="shared" si="3938"/>
        <v>0.84604499999999994</v>
      </c>
      <c r="AU547" s="349">
        <v>3.6999999999999998E-2</v>
      </c>
      <c r="AV547" s="349">
        <f t="shared" si="3931"/>
        <v>0.69563699999999995</v>
      </c>
      <c r="AW547" s="349">
        <v>7.4999999999999997E-2</v>
      </c>
      <c r="AX547" s="349">
        <f t="shared" si="3932"/>
        <v>1.410075</v>
      </c>
      <c r="AY547" s="349">
        <f t="shared" si="3933"/>
        <v>0.15699999999999997</v>
      </c>
      <c r="AZ547" s="349">
        <f t="shared" si="3934"/>
        <v>2.9517569999999997</v>
      </c>
      <c r="BA547" s="349">
        <f t="shared" si="3935"/>
        <v>7.0269999999999992</v>
      </c>
      <c r="BB547" s="349">
        <f t="shared" si="3936"/>
        <v>132.11462699999998</v>
      </c>
    </row>
    <row r="548" spans="1:54" s="344" customFormat="1">
      <c r="A548" s="612">
        <v>412</v>
      </c>
      <c r="B548" s="346"/>
      <c r="C548" s="517"/>
      <c r="D548" s="346"/>
      <c r="E548" s="23" t="s">
        <v>574</v>
      </c>
      <c r="F548" s="54"/>
      <c r="G548" s="530" t="s">
        <v>1169</v>
      </c>
      <c r="H548" s="355" t="s">
        <v>378</v>
      </c>
      <c r="I548" s="63"/>
      <c r="J548" s="183">
        <v>17089</v>
      </c>
      <c r="K548" s="63"/>
      <c r="L548" s="183">
        <v>17089</v>
      </c>
      <c r="M548" s="63"/>
      <c r="N548" s="183">
        <v>17089</v>
      </c>
      <c r="O548" s="63"/>
      <c r="P548" s="183">
        <v>17089</v>
      </c>
      <c r="Q548" s="349">
        <f>SUM(AI548+BA548)</f>
        <v>8.0060000000000002</v>
      </c>
      <c r="R548" s="417">
        <f>SUM(AJ548+BB548)</f>
        <v>136.81453400000001</v>
      </c>
      <c r="S548" s="349">
        <v>1.21</v>
      </c>
      <c r="T548" s="349">
        <f t="shared" ref="T548:T552" si="4242">J548*S548/1000</f>
        <v>20.677689999999998</v>
      </c>
      <c r="U548" s="349">
        <v>0.51300000000000001</v>
      </c>
      <c r="V548" s="349">
        <f t="shared" ref="V548:V552" si="4243">J548*U548/1000</f>
        <v>8.7666570000000004</v>
      </c>
      <c r="W548" s="349">
        <v>1.22</v>
      </c>
      <c r="X548" s="349">
        <f t="shared" ref="X548:X552" si="4244">J548*W548/1000</f>
        <v>20.848579999999998</v>
      </c>
      <c r="Y548" s="349">
        <f t="shared" ref="Y548:Y552" si="4245">SUM(S548+U548+W548)</f>
        <v>2.9429999999999996</v>
      </c>
      <c r="Z548" s="349">
        <f t="shared" ref="Z548:Z552" si="4246">SUM(T548+V548+X548)</f>
        <v>50.292926999999999</v>
      </c>
      <c r="AA548" s="349">
        <v>0.505</v>
      </c>
      <c r="AB548" s="349">
        <f t="shared" ref="AB548:AB552" si="4247">L548*AA548/1000</f>
        <v>8.6299449999999993</v>
      </c>
      <c r="AC548" s="349">
        <v>0.72</v>
      </c>
      <c r="AD548" s="349">
        <f t="shared" ref="AD548" si="4248">L548*AC548/1000</f>
        <v>12.304080000000001</v>
      </c>
      <c r="AE548" s="349">
        <v>1.2430000000000001</v>
      </c>
      <c r="AF548" s="349">
        <f t="shared" si="3937"/>
        <v>21.241627000000001</v>
      </c>
      <c r="AG548" s="349">
        <f t="shared" ref="AG548:AG552" si="4249">SUM(AA548+AC548+AE548)</f>
        <v>2.468</v>
      </c>
      <c r="AH548" s="349">
        <f t="shared" ref="AH548:AH552" si="4250">SUM(AB548+AD548+AF548)</f>
        <v>42.175651999999999</v>
      </c>
      <c r="AI548" s="349">
        <f t="shared" ref="AI548:AI552" si="4251">SUM(Y548+AG548)</f>
        <v>5.4109999999999996</v>
      </c>
      <c r="AJ548" s="349">
        <f t="shared" ref="AJ548:AJ552" si="4252">SUM(Z548,AH548)</f>
        <v>92.468579000000005</v>
      </c>
      <c r="AK548" s="349">
        <v>0.76500000000000001</v>
      </c>
      <c r="AL548" s="349">
        <f t="shared" ref="AL548:AL552" si="4253">N548*AK548/1000</f>
        <v>13.073085000000001</v>
      </c>
      <c r="AM548" s="349">
        <v>1.01</v>
      </c>
      <c r="AN548" s="349">
        <f t="shared" ref="AN548:AN552" si="4254">N548*AM548/1000</f>
        <v>17.259889999999999</v>
      </c>
      <c r="AO548" s="349">
        <v>0.77</v>
      </c>
      <c r="AP548" s="349">
        <f t="shared" ref="AP548:AP552" si="4255">N548*AO548/1000</f>
        <v>13.158530000000001</v>
      </c>
      <c r="AQ548" s="349">
        <f t="shared" ref="AQ548:AQ552" si="4256">SUM(AK548+AM548+AO548)</f>
        <v>2.5449999999999999</v>
      </c>
      <c r="AR548" s="349">
        <f t="shared" ref="AR548:AR552" si="4257">SUM(AL548+AN548+AP548)</f>
        <v>43.491504999999997</v>
      </c>
      <c r="AS548" s="349">
        <v>0.02</v>
      </c>
      <c r="AT548" s="349">
        <f t="shared" ref="AT548:AT552" si="4258">P548*AS548/1000</f>
        <v>0.34178000000000003</v>
      </c>
      <c r="AU548" s="349">
        <v>5.0000000000000001E-3</v>
      </c>
      <c r="AV548" s="349">
        <f t="shared" ref="AV548:AV552" si="4259">P548*AU548/1000</f>
        <v>8.5445000000000007E-2</v>
      </c>
      <c r="AW548" s="349">
        <v>2.5000000000000001E-2</v>
      </c>
      <c r="AX548" s="349">
        <f t="shared" ref="AX548:AX552" si="4260">P548*AW548/1000</f>
        <v>0.42722500000000002</v>
      </c>
      <c r="AY548" s="349">
        <f t="shared" ref="AY548:AY552" si="4261">SUM(AS548+AU548+AW548)</f>
        <v>0.05</v>
      </c>
      <c r="AZ548" s="349">
        <f t="shared" ref="AZ548:AZ552" si="4262">SUM(AT548+AV548+AX548)</f>
        <v>0.85445000000000004</v>
      </c>
      <c r="BA548" s="349">
        <f t="shared" ref="BA548:BA552" si="4263">SUM(AQ548+AY548)</f>
        <v>2.5949999999999998</v>
      </c>
      <c r="BB548" s="349">
        <f t="shared" ref="BB548:BB552" si="4264">SUM(AR548,AZ548)</f>
        <v>44.345954999999996</v>
      </c>
    </row>
    <row r="549" spans="1:54" s="344" customFormat="1">
      <c r="A549" s="612">
        <v>413</v>
      </c>
      <c r="B549" s="557"/>
      <c r="C549" s="517"/>
      <c r="D549" s="557"/>
      <c r="E549" s="553" t="s">
        <v>921</v>
      </c>
      <c r="F549" s="530"/>
      <c r="G549" s="530" t="s">
        <v>1169</v>
      </c>
      <c r="H549" s="355" t="s">
        <v>378</v>
      </c>
      <c r="I549" s="554"/>
      <c r="J549" s="183">
        <v>19199</v>
      </c>
      <c r="K549" s="554"/>
      <c r="L549" s="183">
        <v>19199</v>
      </c>
      <c r="M549" s="554"/>
      <c r="N549" s="183">
        <v>19199</v>
      </c>
      <c r="O549" s="554"/>
      <c r="P549" s="183">
        <v>19199</v>
      </c>
      <c r="Q549" s="349">
        <f t="shared" ref="Q549" si="4265">SUM(AI549+BA549)</f>
        <v>2.923</v>
      </c>
      <c r="R549" s="417">
        <f>SUM(AJ549+BB549)</f>
        <v>56.118677000000005</v>
      </c>
      <c r="S549" s="349">
        <v>0.221</v>
      </c>
      <c r="T549" s="349">
        <f t="shared" ref="T549:T550" si="4266">J549*S549/1000</f>
        <v>4.2429790000000001</v>
      </c>
      <c r="U549" s="349">
        <v>0.26700000000000002</v>
      </c>
      <c r="V549" s="349">
        <f t="shared" ref="V549:V550" si="4267">J549*U549/1000</f>
        <v>5.1261330000000012</v>
      </c>
      <c r="W549" s="349">
        <v>5.7000000000000002E-2</v>
      </c>
      <c r="X549" s="349">
        <f t="shared" ref="X549:X550" si="4268">J549*W549/1000</f>
        <v>1.0943430000000001</v>
      </c>
      <c r="Y549" s="349">
        <f t="shared" ref="Y549:Y550" si="4269">SUM(S549+U549+W549)</f>
        <v>0.54500000000000004</v>
      </c>
      <c r="Z549" s="349">
        <f t="shared" ref="Z549:Z550" si="4270">SUM(T549+V549+X549)</f>
        <v>10.463455000000002</v>
      </c>
      <c r="AA549" s="349">
        <v>0.41499999999999998</v>
      </c>
      <c r="AB549" s="349">
        <f t="shared" ref="AB549:AB550" si="4271">L549*AA549/1000</f>
        <v>7.9675849999999997</v>
      </c>
      <c r="AC549" s="349"/>
      <c r="AD549" s="349">
        <f>L549*AC549/1000</f>
        <v>0</v>
      </c>
      <c r="AE549" s="349">
        <v>0.50600000000000001</v>
      </c>
      <c r="AF549" s="349">
        <f t="shared" si="3937"/>
        <v>9.7146939999999997</v>
      </c>
      <c r="AG549" s="349">
        <f t="shared" ref="AG549:AG550" si="4272">SUM(AA549+AC549+AE549)</f>
        <v>0.92100000000000004</v>
      </c>
      <c r="AH549" s="349">
        <f t="shared" ref="AH549:AH550" si="4273">SUM(AB549+AD549+AF549)</f>
        <v>17.682279000000001</v>
      </c>
      <c r="AI549" s="349">
        <f t="shared" ref="AI549:AI550" si="4274">SUM(Y549+AG549)</f>
        <v>1.4660000000000002</v>
      </c>
      <c r="AJ549" s="349">
        <f t="shared" ref="AJ549:AJ550" si="4275">SUM(Z549,AH549)</f>
        <v>28.145734000000004</v>
      </c>
      <c r="AK549" s="349">
        <v>0.37</v>
      </c>
      <c r="AL549" s="349">
        <f t="shared" ref="AL549:AL550" si="4276">N549*AK549/1000</f>
        <v>7.1036299999999999</v>
      </c>
      <c r="AM549" s="349">
        <v>0.14399999999999999</v>
      </c>
      <c r="AN549" s="349">
        <f t="shared" ref="AN549:AN550" si="4277">N549*AM549/1000</f>
        <v>2.764656</v>
      </c>
      <c r="AO549" s="349">
        <v>8.9999999999999993E-3</v>
      </c>
      <c r="AP549" s="349">
        <f t="shared" ref="AP549:AP550" si="4278">N549*AO549/1000</f>
        <v>0.172791</v>
      </c>
      <c r="AQ549" s="349">
        <f t="shared" ref="AQ549:AQ550" si="4279">SUM(AK549+AM549+AO549)</f>
        <v>0.52300000000000002</v>
      </c>
      <c r="AR549" s="349">
        <f t="shared" ref="AR549:AR550" si="4280">SUM(AL549+AN549+AP549)</f>
        <v>10.041077</v>
      </c>
      <c r="AS549" s="349">
        <v>0.52500000000000002</v>
      </c>
      <c r="AT549" s="349">
        <f t="shared" ref="AT549:AT550" si="4281">P549*AS549/1000</f>
        <v>10.079475</v>
      </c>
      <c r="AU549" s="349">
        <v>7.0999999999999994E-2</v>
      </c>
      <c r="AV549" s="349">
        <f t="shared" ref="AV549:AV550" si="4282">P549*AU549/1000</f>
        <v>1.3631289999999998</v>
      </c>
      <c r="AW549" s="349">
        <v>0.33800000000000002</v>
      </c>
      <c r="AX549" s="349">
        <f t="shared" ref="AX549:AX550" si="4283">P549*AW549/1000</f>
        <v>6.489262000000001</v>
      </c>
      <c r="AY549" s="349">
        <f t="shared" ref="AY549:AY550" si="4284">SUM(AS549+AU549+AW549)</f>
        <v>0.93399999999999994</v>
      </c>
      <c r="AZ549" s="349">
        <f t="shared" ref="AZ549:AZ550" si="4285">SUM(AT549+AV549+AX549)</f>
        <v>17.931865999999999</v>
      </c>
      <c r="BA549" s="349">
        <f t="shared" ref="BA549:BA550" si="4286">SUM(AQ549+AY549)</f>
        <v>1.4569999999999999</v>
      </c>
      <c r="BB549" s="349">
        <f t="shared" ref="BB549:BB550" si="4287">SUM(AR549,AZ549)</f>
        <v>27.972943000000001</v>
      </c>
    </row>
    <row r="550" spans="1:54" s="344" customFormat="1">
      <c r="A550" s="612">
        <v>410</v>
      </c>
      <c r="B550" s="557"/>
      <c r="C550" s="517"/>
      <c r="D550" s="557"/>
      <c r="E550" s="553" t="s">
        <v>2162</v>
      </c>
      <c r="F550" s="530"/>
      <c r="G550" s="530" t="s">
        <v>1169</v>
      </c>
      <c r="H550" s="355" t="s">
        <v>378</v>
      </c>
      <c r="I550" s="554"/>
      <c r="J550" s="183">
        <v>19199</v>
      </c>
      <c r="K550" s="554"/>
      <c r="L550" s="183">
        <v>19199</v>
      </c>
      <c r="M550" s="554"/>
      <c r="N550" s="183">
        <v>19199</v>
      </c>
      <c r="O550" s="554"/>
      <c r="P550" s="183">
        <v>19199</v>
      </c>
      <c r="Q550" s="349">
        <f>SUM(AI550+BA550)</f>
        <v>5.077</v>
      </c>
      <c r="R550" s="417">
        <f>SUM(AJ550+BB550)</f>
        <v>97.473322999999993</v>
      </c>
      <c r="S550" s="349">
        <v>0.26500000000000001</v>
      </c>
      <c r="T550" s="349">
        <f t="shared" si="4266"/>
        <v>5.0877350000000003</v>
      </c>
      <c r="U550" s="349">
        <v>1.02</v>
      </c>
      <c r="V550" s="349">
        <f t="shared" si="4267"/>
        <v>19.582979999999999</v>
      </c>
      <c r="W550" s="349"/>
      <c r="X550" s="349">
        <f t="shared" si="4268"/>
        <v>0</v>
      </c>
      <c r="Y550" s="349">
        <f t="shared" si="4269"/>
        <v>1.2850000000000001</v>
      </c>
      <c r="Z550" s="349">
        <f t="shared" si="4270"/>
        <v>24.670715000000001</v>
      </c>
      <c r="AA550" s="349">
        <v>0.78200000000000003</v>
      </c>
      <c r="AB550" s="349">
        <f t="shared" si="4271"/>
        <v>15.013618000000001</v>
      </c>
      <c r="AC550" s="349"/>
      <c r="AD550" s="349">
        <f>L550*AC550/1000</f>
        <v>0</v>
      </c>
      <c r="AE550" s="349">
        <v>3.0000000000000001E-3</v>
      </c>
      <c r="AF550" s="349">
        <f t="shared" ref="AF550" si="4288">L550*AE550/1000</f>
        <v>5.7597000000000002E-2</v>
      </c>
      <c r="AG550" s="349">
        <f t="shared" si="4272"/>
        <v>0.78500000000000003</v>
      </c>
      <c r="AH550" s="349">
        <f t="shared" si="4273"/>
        <v>15.071215</v>
      </c>
      <c r="AI550" s="349">
        <f t="shared" si="4274"/>
        <v>2.0700000000000003</v>
      </c>
      <c r="AJ550" s="349">
        <f t="shared" si="4275"/>
        <v>39.741930000000004</v>
      </c>
      <c r="AK550" s="349">
        <v>0.16</v>
      </c>
      <c r="AL550" s="349">
        <f t="shared" si="4276"/>
        <v>3.0718400000000003</v>
      </c>
      <c r="AM550" s="349"/>
      <c r="AN550" s="349">
        <f t="shared" si="4277"/>
        <v>0</v>
      </c>
      <c r="AO550" s="349">
        <v>1.7090000000000001</v>
      </c>
      <c r="AP550" s="349">
        <f t="shared" si="4278"/>
        <v>32.811090999999998</v>
      </c>
      <c r="AQ550" s="349">
        <f t="shared" si="4279"/>
        <v>1.869</v>
      </c>
      <c r="AR550" s="349">
        <f t="shared" si="4280"/>
        <v>35.882930999999999</v>
      </c>
      <c r="AS550" s="349">
        <v>0.53400000000000003</v>
      </c>
      <c r="AT550" s="349">
        <f t="shared" si="4281"/>
        <v>10.252266000000002</v>
      </c>
      <c r="AU550" s="349">
        <v>0.59899999999999998</v>
      </c>
      <c r="AV550" s="349">
        <f t="shared" si="4282"/>
        <v>11.500200999999999</v>
      </c>
      <c r="AW550" s="349">
        <v>5.0000000000000001E-3</v>
      </c>
      <c r="AX550" s="349">
        <f t="shared" si="4283"/>
        <v>9.5995000000000011E-2</v>
      </c>
      <c r="AY550" s="349">
        <f t="shared" si="4284"/>
        <v>1.1379999999999999</v>
      </c>
      <c r="AZ550" s="349">
        <f t="shared" si="4285"/>
        <v>21.848462000000001</v>
      </c>
      <c r="BA550" s="349">
        <f t="shared" si="4286"/>
        <v>3.0069999999999997</v>
      </c>
      <c r="BB550" s="349">
        <f t="shared" si="4287"/>
        <v>57.731392999999997</v>
      </c>
    </row>
    <row r="551" spans="1:54" s="344" customFormat="1">
      <c r="A551" s="612">
        <v>414</v>
      </c>
      <c r="B551" s="346"/>
      <c r="C551" s="517"/>
      <c r="D551" s="346"/>
      <c r="E551" s="23" t="s">
        <v>1153</v>
      </c>
      <c r="F551" s="54"/>
      <c r="G551" s="530" t="s">
        <v>1169</v>
      </c>
      <c r="H551" s="355" t="s">
        <v>378</v>
      </c>
      <c r="I551" s="63"/>
      <c r="J551" s="183">
        <v>16996</v>
      </c>
      <c r="K551" s="63"/>
      <c r="L551" s="183">
        <v>16996</v>
      </c>
      <c r="M551" s="63"/>
      <c r="N551" s="183">
        <v>16996</v>
      </c>
      <c r="O551" s="63"/>
      <c r="P551" s="183">
        <v>16996</v>
      </c>
      <c r="Q551" s="349">
        <f t="shared" ref="Q551" si="4289">SUM(AI551+BA551)</f>
        <v>0.996</v>
      </c>
      <c r="R551" s="575">
        <f>SUM(AJ551+BB551)</f>
        <v>16.928016</v>
      </c>
      <c r="S551" s="349">
        <v>0.11</v>
      </c>
      <c r="T551" s="349">
        <f t="shared" si="4242"/>
        <v>1.8695599999999999</v>
      </c>
      <c r="U551" s="349">
        <v>0.108</v>
      </c>
      <c r="V551" s="349">
        <f t="shared" si="4243"/>
        <v>1.8355680000000001</v>
      </c>
      <c r="W551" s="349"/>
      <c r="X551" s="349">
        <f t="shared" si="4244"/>
        <v>0</v>
      </c>
      <c r="Y551" s="349">
        <f t="shared" si="4245"/>
        <v>0.218</v>
      </c>
      <c r="Z551" s="349">
        <f t="shared" si="4246"/>
        <v>3.7051280000000002</v>
      </c>
      <c r="AA551" s="349">
        <v>3.0000000000000001E-3</v>
      </c>
      <c r="AB551" s="349">
        <f t="shared" si="4247"/>
        <v>5.0987999999999999E-2</v>
      </c>
      <c r="AC551" s="349"/>
      <c r="AD551" s="349">
        <f>L551*AC551/1000</f>
        <v>0</v>
      </c>
      <c r="AE551" s="349"/>
      <c r="AF551" s="349">
        <f t="shared" ref="AF551:AF552" si="4290">L551*AE551/1000</f>
        <v>0</v>
      </c>
      <c r="AG551" s="349">
        <f t="shared" si="4249"/>
        <v>3.0000000000000001E-3</v>
      </c>
      <c r="AH551" s="349">
        <f t="shared" si="4250"/>
        <v>5.0987999999999999E-2</v>
      </c>
      <c r="AI551" s="349">
        <f t="shared" si="4251"/>
        <v>0.221</v>
      </c>
      <c r="AJ551" s="349">
        <f t="shared" si="4252"/>
        <v>3.756116</v>
      </c>
      <c r="AK551" s="349">
        <v>0.108</v>
      </c>
      <c r="AL551" s="349">
        <f t="shared" si="4253"/>
        <v>1.8355680000000001</v>
      </c>
      <c r="AM551" s="349">
        <v>0.27</v>
      </c>
      <c r="AN551" s="349">
        <f t="shared" si="4254"/>
        <v>4.5889199999999999</v>
      </c>
      <c r="AO551" s="349"/>
      <c r="AP551" s="349">
        <f t="shared" si="4255"/>
        <v>0</v>
      </c>
      <c r="AQ551" s="349">
        <f t="shared" si="4256"/>
        <v>0.378</v>
      </c>
      <c r="AR551" s="349">
        <f t="shared" si="4257"/>
        <v>6.4244880000000002</v>
      </c>
      <c r="AS551" s="349">
        <v>0.18</v>
      </c>
      <c r="AT551" s="349">
        <f t="shared" si="4258"/>
        <v>3.0592799999999998</v>
      </c>
      <c r="AU551" s="349">
        <v>0.217</v>
      </c>
      <c r="AV551" s="349">
        <f t="shared" si="4259"/>
        <v>3.688132</v>
      </c>
      <c r="AW551" s="349"/>
      <c r="AX551" s="349">
        <f t="shared" si="4260"/>
        <v>0</v>
      </c>
      <c r="AY551" s="349">
        <f t="shared" si="4261"/>
        <v>0.39700000000000002</v>
      </c>
      <c r="AZ551" s="349">
        <f t="shared" si="4262"/>
        <v>6.7474119999999997</v>
      </c>
      <c r="BA551" s="349">
        <f t="shared" si="4263"/>
        <v>0.77500000000000002</v>
      </c>
      <c r="BB551" s="349">
        <f t="shared" si="4264"/>
        <v>13.171900000000001</v>
      </c>
    </row>
    <row r="552" spans="1:54" s="344" customFormat="1">
      <c r="A552" s="612">
        <v>410</v>
      </c>
      <c r="B552" s="557"/>
      <c r="C552" s="517"/>
      <c r="D552" s="557"/>
      <c r="E552" s="553" t="s">
        <v>2256</v>
      </c>
      <c r="F552" s="530"/>
      <c r="G552" s="530" t="s">
        <v>1169</v>
      </c>
      <c r="H552" s="355" t="s">
        <v>378</v>
      </c>
      <c r="I552" s="554"/>
      <c r="J552" s="183"/>
      <c r="K552" s="554"/>
      <c r="L552" s="183">
        <v>20543</v>
      </c>
      <c r="M552" s="554"/>
      <c r="N552" s="183">
        <v>20543</v>
      </c>
      <c r="O552" s="554"/>
      <c r="P552" s="183">
        <v>20543</v>
      </c>
      <c r="Q552" s="349">
        <f>SUM(AI552+BA552)</f>
        <v>3.62</v>
      </c>
      <c r="R552" s="417">
        <f>SUM(AJ552+BB552)</f>
        <v>74.365660000000005</v>
      </c>
      <c r="S552" s="349"/>
      <c r="T552" s="349">
        <f t="shared" si="4242"/>
        <v>0</v>
      </c>
      <c r="U552" s="349"/>
      <c r="V552" s="349">
        <f t="shared" si="4243"/>
        <v>0</v>
      </c>
      <c r="W552" s="349"/>
      <c r="X552" s="349">
        <f t="shared" si="4244"/>
        <v>0</v>
      </c>
      <c r="Y552" s="349">
        <f t="shared" si="4245"/>
        <v>0</v>
      </c>
      <c r="Z552" s="349">
        <f t="shared" si="4246"/>
        <v>0</v>
      </c>
      <c r="AA552" s="349"/>
      <c r="AB552" s="349">
        <f t="shared" si="4247"/>
        <v>0</v>
      </c>
      <c r="AC552" s="349">
        <v>0.45900000000000002</v>
      </c>
      <c r="AD552" s="349">
        <f t="shared" ref="AD552" si="4291">L552*AC552/1000</f>
        <v>9.4292370000000005</v>
      </c>
      <c r="AE552" s="349">
        <v>1.659</v>
      </c>
      <c r="AF552" s="349">
        <f t="shared" si="4290"/>
        <v>34.080837000000002</v>
      </c>
      <c r="AG552" s="349">
        <f t="shared" si="4249"/>
        <v>2.1179999999999999</v>
      </c>
      <c r="AH552" s="349">
        <f t="shared" si="4250"/>
        <v>43.510074000000003</v>
      </c>
      <c r="AI552" s="349">
        <f t="shared" si="4251"/>
        <v>2.1179999999999999</v>
      </c>
      <c r="AJ552" s="349">
        <f t="shared" si="4252"/>
        <v>43.510074000000003</v>
      </c>
      <c r="AK552" s="349"/>
      <c r="AL552" s="349">
        <f t="shared" si="4253"/>
        <v>0</v>
      </c>
      <c r="AM552" s="349">
        <v>0.84</v>
      </c>
      <c r="AN552" s="349">
        <f t="shared" si="4254"/>
        <v>17.256119999999999</v>
      </c>
      <c r="AO552" s="349">
        <v>0.16200000000000001</v>
      </c>
      <c r="AP552" s="349">
        <f t="shared" si="4255"/>
        <v>3.327966</v>
      </c>
      <c r="AQ552" s="349">
        <f t="shared" si="4256"/>
        <v>1.002</v>
      </c>
      <c r="AR552" s="349">
        <f t="shared" si="4257"/>
        <v>20.584085999999999</v>
      </c>
      <c r="AS552" s="349">
        <v>0.5</v>
      </c>
      <c r="AT552" s="349">
        <f t="shared" si="4258"/>
        <v>10.2715</v>
      </c>
      <c r="AU552" s="349"/>
      <c r="AV552" s="349">
        <f t="shared" si="4259"/>
        <v>0</v>
      </c>
      <c r="AW552" s="349"/>
      <c r="AX552" s="349">
        <f t="shared" si="4260"/>
        <v>0</v>
      </c>
      <c r="AY552" s="349">
        <f t="shared" si="4261"/>
        <v>0.5</v>
      </c>
      <c r="AZ552" s="349">
        <f t="shared" si="4262"/>
        <v>10.2715</v>
      </c>
      <c r="BA552" s="349">
        <f t="shared" si="4263"/>
        <v>1.502</v>
      </c>
      <c r="BB552" s="349">
        <f t="shared" si="4264"/>
        <v>30.855585999999999</v>
      </c>
    </row>
    <row r="553" spans="1:54">
      <c r="A553" s="612">
        <v>415</v>
      </c>
      <c r="B553" s="26"/>
      <c r="C553" s="517"/>
      <c r="D553" s="26"/>
      <c r="E553" s="23" t="s">
        <v>1819</v>
      </c>
      <c r="F553" s="54" t="s">
        <v>226</v>
      </c>
      <c r="G553" s="530" t="s">
        <v>1169</v>
      </c>
      <c r="H553" s="355" t="s">
        <v>379</v>
      </c>
      <c r="I553" s="63"/>
      <c r="J553" s="183">
        <v>15275</v>
      </c>
      <c r="K553" s="63"/>
      <c r="L553" s="183">
        <v>15275</v>
      </c>
      <c r="M553" s="63"/>
      <c r="N553" s="183">
        <v>15275</v>
      </c>
      <c r="O553" s="63"/>
      <c r="P553" s="183">
        <v>15275</v>
      </c>
      <c r="Q553" s="349">
        <f>SUM(AI553+BA553)</f>
        <v>24.667999999999999</v>
      </c>
      <c r="R553" s="417">
        <f t="shared" si="3914"/>
        <v>376.80369999999999</v>
      </c>
      <c r="S553" s="349">
        <v>1.0409999999999999</v>
      </c>
      <c r="T553" s="349">
        <f t="shared" si="3915"/>
        <v>15.901275</v>
      </c>
      <c r="U553" s="349">
        <v>3.7</v>
      </c>
      <c r="V553" s="349">
        <f t="shared" si="3916"/>
        <v>56.517499999999998</v>
      </c>
      <c r="W553" s="349">
        <v>3.637</v>
      </c>
      <c r="X553" s="349">
        <f t="shared" si="3917"/>
        <v>55.555175000000006</v>
      </c>
      <c r="Y553" s="349">
        <f t="shared" si="3918"/>
        <v>8.3780000000000001</v>
      </c>
      <c r="Z553" s="349">
        <f t="shared" si="3919"/>
        <v>127.97395</v>
      </c>
      <c r="AA553" s="349">
        <v>3.3809999999999998</v>
      </c>
      <c r="AB553" s="349">
        <f t="shared" si="3920"/>
        <v>51.644774999999996</v>
      </c>
      <c r="AC553" s="349">
        <v>1.6890000000000001</v>
      </c>
      <c r="AD553" s="349">
        <f t="shared" si="3921"/>
        <v>25.799475000000001</v>
      </c>
      <c r="AE553" s="349">
        <v>2.0760000000000001</v>
      </c>
      <c r="AF553" s="349">
        <f t="shared" si="3937"/>
        <v>31.710900000000002</v>
      </c>
      <c r="AG553" s="349">
        <f t="shared" si="3922"/>
        <v>7.1460000000000008</v>
      </c>
      <c r="AH553" s="349">
        <f t="shared" si="3923"/>
        <v>109.15514999999999</v>
      </c>
      <c r="AI553" s="349">
        <f t="shared" si="3924"/>
        <v>15.524000000000001</v>
      </c>
      <c r="AJ553" s="349">
        <f t="shared" si="3925"/>
        <v>237.12909999999999</v>
      </c>
      <c r="AK553" s="349">
        <v>3.694</v>
      </c>
      <c r="AL553" s="349">
        <f t="shared" si="3926"/>
        <v>56.425849999999997</v>
      </c>
      <c r="AM553" s="349">
        <v>2.0720000000000001</v>
      </c>
      <c r="AN553" s="349">
        <f t="shared" si="3927"/>
        <v>31.649799999999999</v>
      </c>
      <c r="AO553" s="349">
        <v>0.4</v>
      </c>
      <c r="AP553" s="349">
        <f t="shared" si="3928"/>
        <v>6.11</v>
      </c>
      <c r="AQ553" s="349">
        <f t="shared" si="3929"/>
        <v>6.1660000000000004</v>
      </c>
      <c r="AR553" s="349">
        <f t="shared" si="3930"/>
        <v>94.185649999999995</v>
      </c>
      <c r="AS553" s="349">
        <v>1.7809999999999999</v>
      </c>
      <c r="AT553" s="349">
        <f t="shared" si="3938"/>
        <v>27.204774999999998</v>
      </c>
      <c r="AU553" s="349">
        <v>0.33900000000000002</v>
      </c>
      <c r="AV553" s="349">
        <f t="shared" si="3931"/>
        <v>5.1782250000000003</v>
      </c>
      <c r="AW553" s="349">
        <v>0.85799999999999998</v>
      </c>
      <c r="AX553" s="349">
        <f t="shared" si="3932"/>
        <v>13.105949999999998</v>
      </c>
      <c r="AY553" s="349">
        <f t="shared" si="3933"/>
        <v>2.9780000000000002</v>
      </c>
      <c r="AZ553" s="349">
        <f t="shared" si="3934"/>
        <v>45.488949999999996</v>
      </c>
      <c r="BA553" s="349">
        <f t="shared" si="3935"/>
        <v>9.1440000000000001</v>
      </c>
      <c r="BB553" s="349">
        <f t="shared" si="3936"/>
        <v>139.6746</v>
      </c>
    </row>
    <row r="554" spans="1:54" s="344" customFormat="1">
      <c r="A554" s="612">
        <v>416</v>
      </c>
      <c r="B554" s="346"/>
      <c r="C554" s="25"/>
      <c r="D554" s="346"/>
      <c r="E554" s="23" t="s">
        <v>575</v>
      </c>
      <c r="F554" s="54"/>
      <c r="G554" s="530" t="s">
        <v>1169</v>
      </c>
      <c r="H554" s="355" t="s">
        <v>378</v>
      </c>
      <c r="I554" s="63"/>
      <c r="J554" s="183">
        <v>15588</v>
      </c>
      <c r="K554" s="63"/>
      <c r="L554" s="183">
        <v>15588</v>
      </c>
      <c r="M554" s="63"/>
      <c r="N554" s="183">
        <v>15588</v>
      </c>
      <c r="O554" s="63"/>
      <c r="P554" s="183">
        <v>15588</v>
      </c>
      <c r="Q554" s="349">
        <f>SUM(AI554+BA554)</f>
        <v>2.4039999999999999</v>
      </c>
      <c r="R554" s="417">
        <f t="shared" ref="R554:R556" si="4292">SUM(AJ554+BB554)</f>
        <v>37.473551999999998</v>
      </c>
      <c r="S554" s="349"/>
      <c r="T554" s="349">
        <f t="shared" ref="T554:T556" si="4293">J554*S554/1000</f>
        <v>0</v>
      </c>
      <c r="U554" s="349">
        <v>0.60099999999999998</v>
      </c>
      <c r="V554" s="349">
        <f t="shared" ref="V554:V556" si="4294">J554*U554/1000</f>
        <v>9.3683879999999995</v>
      </c>
      <c r="W554" s="349">
        <v>0.09</v>
      </c>
      <c r="X554" s="349">
        <f t="shared" ref="X554:X556" si="4295">J554*W554/1000</f>
        <v>1.4029199999999999</v>
      </c>
      <c r="Y554" s="349">
        <f t="shared" ref="Y554:Y556" si="4296">SUM(S554+U554+W554)</f>
        <v>0.69099999999999995</v>
      </c>
      <c r="Z554" s="349">
        <f t="shared" ref="Z554:Z556" si="4297">SUM(T554+V554+X554)</f>
        <v>10.771307999999999</v>
      </c>
      <c r="AA554" s="349">
        <v>0.34</v>
      </c>
      <c r="AB554" s="349">
        <f t="shared" ref="AB554:AB556" si="4298">L554*AA554/1000</f>
        <v>5.2999200000000002</v>
      </c>
      <c r="AC554" s="349">
        <v>0.11799999999999999</v>
      </c>
      <c r="AD554" s="349">
        <f t="shared" ref="AD554:AD556" si="4299">L554*AC554/1000</f>
        <v>1.8393839999999999</v>
      </c>
      <c r="AE554" s="349">
        <v>0.09</v>
      </c>
      <c r="AF554" s="349">
        <f t="shared" si="3937"/>
        <v>1.4029199999999999</v>
      </c>
      <c r="AG554" s="349">
        <f t="shared" ref="AG554:AG556" si="4300">SUM(AA554+AC554+AE554)</f>
        <v>0.54800000000000004</v>
      </c>
      <c r="AH554" s="349">
        <f t="shared" ref="AH554:AH556" si="4301">SUM(AB554+AD554+AF554)</f>
        <v>8.5422240000000009</v>
      </c>
      <c r="AI554" s="349">
        <f t="shared" ref="AI554:AI556" si="4302">SUM(Y554+AG554)</f>
        <v>1.2389999999999999</v>
      </c>
      <c r="AJ554" s="349">
        <f t="shared" ref="AJ554:AJ556" si="4303">SUM(Z554,AH554)</f>
        <v>19.313532000000002</v>
      </c>
      <c r="AK554" s="349">
        <v>0.09</v>
      </c>
      <c r="AL554" s="349">
        <f t="shared" ref="AL554:AL556" si="4304">N554*AK554/1000</f>
        <v>1.4029199999999999</v>
      </c>
      <c r="AM554" s="349">
        <v>0.27</v>
      </c>
      <c r="AN554" s="349">
        <f t="shared" ref="AN554:AN556" si="4305">N554*AM554/1000</f>
        <v>4.2087599999999998</v>
      </c>
      <c r="AO554" s="349">
        <v>0.44500000000000001</v>
      </c>
      <c r="AP554" s="349">
        <f t="shared" ref="AP554:AP556" si="4306">N554*AO554/1000</f>
        <v>6.9366599999999998</v>
      </c>
      <c r="AQ554" s="349">
        <f t="shared" ref="AQ554:AQ556" si="4307">SUM(AK554+AM554+AO554)</f>
        <v>0.80499999999999994</v>
      </c>
      <c r="AR554" s="349">
        <f t="shared" ref="AR554:AR556" si="4308">SUM(AL554+AN554+AP554)</f>
        <v>12.54834</v>
      </c>
      <c r="AS554" s="349">
        <v>3.5000000000000003E-2</v>
      </c>
      <c r="AT554" s="349">
        <f t="shared" ref="AT554" si="4309">P554*AS554/1000</f>
        <v>0.54558000000000006</v>
      </c>
      <c r="AU554" s="349"/>
      <c r="AV554" s="349">
        <f t="shared" ref="AV554:AV556" si="4310">P554*AU554/1000</f>
        <v>0</v>
      </c>
      <c r="AW554" s="349">
        <v>0.32500000000000001</v>
      </c>
      <c r="AX554" s="349">
        <f t="shared" ref="AX554:AX556" si="4311">P554*AW554/1000</f>
        <v>5.0661000000000005</v>
      </c>
      <c r="AY554" s="349">
        <f t="shared" ref="AY554:AY556" si="4312">SUM(AS554+AU554+AW554)</f>
        <v>0.36</v>
      </c>
      <c r="AZ554" s="349">
        <f t="shared" ref="AZ554:AZ556" si="4313">SUM(AT554+AV554+AX554)</f>
        <v>5.6116800000000007</v>
      </c>
      <c r="BA554" s="349">
        <f t="shared" ref="BA554:BA556" si="4314">SUM(AQ554+AY554)</f>
        <v>1.165</v>
      </c>
      <c r="BB554" s="349">
        <f t="shared" ref="BB554:BB556" si="4315">SUM(AR554,AZ554)</f>
        <v>18.160019999999999</v>
      </c>
    </row>
    <row r="555" spans="1:54" s="344" customFormat="1">
      <c r="A555" s="612">
        <v>417</v>
      </c>
      <c r="B555" s="346"/>
      <c r="C555" s="25"/>
      <c r="D555" s="346"/>
      <c r="E555" s="23" t="s">
        <v>922</v>
      </c>
      <c r="F555" s="54"/>
      <c r="G555" s="530" t="s">
        <v>1169</v>
      </c>
      <c r="H555" s="355" t="s">
        <v>378</v>
      </c>
      <c r="I555" s="63"/>
      <c r="J555" s="183">
        <v>15588</v>
      </c>
      <c r="K555" s="63"/>
      <c r="L555" s="183">
        <v>15588</v>
      </c>
      <c r="M555" s="63"/>
      <c r="N555" s="183">
        <v>15588</v>
      </c>
      <c r="O555" s="63"/>
      <c r="P555" s="183">
        <v>15588</v>
      </c>
      <c r="Q555" s="349">
        <f>SUM(AI555+BA555)</f>
        <v>19.409000000000002</v>
      </c>
      <c r="R555" s="417">
        <f t="shared" ref="R555" si="4316">SUM(AJ555+BB555)</f>
        <v>302.54749199999998</v>
      </c>
      <c r="S555" s="349">
        <v>1.248</v>
      </c>
      <c r="T555" s="349">
        <f t="shared" ref="T555" si="4317">J555*S555/1000</f>
        <v>19.453824000000001</v>
      </c>
      <c r="U555" s="349">
        <v>0.53500000000000003</v>
      </c>
      <c r="V555" s="349">
        <f t="shared" ref="V555" si="4318">J555*U555/1000</f>
        <v>8.3395799999999998</v>
      </c>
      <c r="W555" s="349">
        <v>1.571</v>
      </c>
      <c r="X555" s="349">
        <f t="shared" ref="X555" si="4319">J555*W555/1000</f>
        <v>24.488748000000001</v>
      </c>
      <c r="Y555" s="349">
        <f t="shared" ref="Y555" si="4320">SUM(S555+U555+W555)</f>
        <v>3.3540000000000001</v>
      </c>
      <c r="Z555" s="349">
        <f t="shared" ref="Z555" si="4321">SUM(T555+V555+X555)</f>
        <v>52.282152000000004</v>
      </c>
      <c r="AA555" s="349">
        <v>2.6150000000000002</v>
      </c>
      <c r="AB555" s="349">
        <f t="shared" ref="AB555" si="4322">L555*AA555/1000</f>
        <v>40.762620000000005</v>
      </c>
      <c r="AC555" s="349">
        <v>2.8969999999999998</v>
      </c>
      <c r="AD555" s="349">
        <f t="shared" ref="AD555" si="4323">L555*AC555/1000</f>
        <v>45.158435999999995</v>
      </c>
      <c r="AE555" s="349">
        <v>2.2490000000000001</v>
      </c>
      <c r="AF555" s="349">
        <f t="shared" si="3937"/>
        <v>35.057412000000006</v>
      </c>
      <c r="AG555" s="349">
        <f t="shared" ref="AG555" si="4324">SUM(AA555+AC555+AE555)</f>
        <v>7.761000000000001</v>
      </c>
      <c r="AH555" s="349">
        <f t="shared" ref="AH555" si="4325">SUM(AB555+AD555+AF555)</f>
        <v>120.97846799999999</v>
      </c>
      <c r="AI555" s="349">
        <f t="shared" ref="AI555" si="4326">SUM(Y555+AG555)</f>
        <v>11.115000000000002</v>
      </c>
      <c r="AJ555" s="349">
        <f t="shared" ref="AJ555" si="4327">SUM(Z555,AH555)</f>
        <v>173.26061999999999</v>
      </c>
      <c r="AK555" s="349">
        <v>2.645</v>
      </c>
      <c r="AL555" s="349">
        <f t="shared" ref="AL555" si="4328">N555*AK555/1000</f>
        <v>41.230260000000001</v>
      </c>
      <c r="AM555" s="349">
        <v>1.2070000000000001</v>
      </c>
      <c r="AN555" s="349">
        <f t="shared" ref="AN555" si="4329">N555*AM555/1000</f>
        <v>18.814716000000001</v>
      </c>
      <c r="AO555" s="349">
        <v>1.2769999999999999</v>
      </c>
      <c r="AP555" s="349">
        <f t="shared" ref="AP555" si="4330">N555*AO555/1000</f>
        <v>19.905875999999999</v>
      </c>
      <c r="AQ555" s="349">
        <f t="shared" ref="AQ555" si="4331">SUM(AK555+AM555+AO555)</f>
        <v>5.1290000000000004</v>
      </c>
      <c r="AR555" s="349">
        <f t="shared" ref="AR555" si="4332">SUM(AL555+AN555+AP555)</f>
        <v>79.950851999999998</v>
      </c>
      <c r="AS555" s="349">
        <v>0.59499999999999997</v>
      </c>
      <c r="AT555" s="349">
        <f>P555*AS555/1000</f>
        <v>9.2748599999999985</v>
      </c>
      <c r="AU555" s="349">
        <v>1.415</v>
      </c>
      <c r="AV555" s="349">
        <f t="shared" ref="AV555" si="4333">P555*AU555/1000</f>
        <v>22.057020000000001</v>
      </c>
      <c r="AW555" s="349">
        <v>1.155</v>
      </c>
      <c r="AX555" s="349">
        <f t="shared" ref="AX555" si="4334">P555*AW555/1000</f>
        <v>18.00414</v>
      </c>
      <c r="AY555" s="349">
        <f t="shared" ref="AY555" si="4335">SUM(AS555+AU555+AW555)</f>
        <v>3.165</v>
      </c>
      <c r="AZ555" s="349">
        <f t="shared" ref="AZ555" si="4336">SUM(AT555+AV555+AX555)</f>
        <v>49.336019999999998</v>
      </c>
      <c r="BA555" s="349">
        <f t="shared" ref="BA555" si="4337">SUM(AQ555+AY555)</f>
        <v>8.2940000000000005</v>
      </c>
      <c r="BB555" s="349">
        <f t="shared" ref="BB555" si="4338">SUM(AR555,AZ555)</f>
        <v>129.28687199999999</v>
      </c>
    </row>
    <row r="556" spans="1:54" s="344" customFormat="1">
      <c r="A556" s="612">
        <v>418</v>
      </c>
      <c r="B556" s="346"/>
      <c r="C556" s="25"/>
      <c r="D556" s="346"/>
      <c r="E556" s="23" t="s">
        <v>577</v>
      </c>
      <c r="F556" s="54"/>
      <c r="G556" s="530" t="s">
        <v>1169</v>
      </c>
      <c r="H556" s="355" t="s">
        <v>378</v>
      </c>
      <c r="I556" s="63"/>
      <c r="J556" s="183">
        <v>15802</v>
      </c>
      <c r="K556" s="63"/>
      <c r="L556" s="183">
        <v>15802</v>
      </c>
      <c r="M556" s="63"/>
      <c r="N556" s="183">
        <v>15802</v>
      </c>
      <c r="O556" s="63"/>
      <c r="P556" s="183">
        <v>15802</v>
      </c>
      <c r="Q556" s="349">
        <f t="shared" ref="Q556" si="4339">SUM(AI556+BA556)</f>
        <v>0.23500000000000001</v>
      </c>
      <c r="R556" s="417">
        <f t="shared" si="4292"/>
        <v>3.71347</v>
      </c>
      <c r="S556" s="349">
        <v>0.06</v>
      </c>
      <c r="T556" s="349">
        <f t="shared" si="4293"/>
        <v>0.94811999999999996</v>
      </c>
      <c r="U556" s="349"/>
      <c r="V556" s="349">
        <f t="shared" si="4294"/>
        <v>0</v>
      </c>
      <c r="W556" s="349">
        <v>0.02</v>
      </c>
      <c r="X556" s="349">
        <f t="shared" si="4295"/>
        <v>0.31604000000000004</v>
      </c>
      <c r="Y556" s="349">
        <f t="shared" si="4296"/>
        <v>0.08</v>
      </c>
      <c r="Z556" s="349">
        <f t="shared" si="4297"/>
        <v>1.26416</v>
      </c>
      <c r="AA556" s="349"/>
      <c r="AB556" s="349">
        <f t="shared" si="4298"/>
        <v>0</v>
      </c>
      <c r="AC556" s="349"/>
      <c r="AD556" s="349">
        <f t="shared" si="4299"/>
        <v>0</v>
      </c>
      <c r="AE556" s="349">
        <v>4.4999999999999998E-2</v>
      </c>
      <c r="AF556" s="349">
        <f t="shared" ref="AF556" si="4340">L556*AE556/1000</f>
        <v>0.71108999999999989</v>
      </c>
      <c r="AG556" s="349">
        <f t="shared" si="4300"/>
        <v>4.4999999999999998E-2</v>
      </c>
      <c r="AH556" s="349">
        <f t="shared" si="4301"/>
        <v>0.71108999999999989</v>
      </c>
      <c r="AI556" s="349">
        <f t="shared" si="4302"/>
        <v>0.125</v>
      </c>
      <c r="AJ556" s="349">
        <f t="shared" si="4303"/>
        <v>1.97525</v>
      </c>
      <c r="AK556" s="349">
        <v>0.04</v>
      </c>
      <c r="AL556" s="349">
        <f t="shared" si="4304"/>
        <v>0.63208000000000009</v>
      </c>
      <c r="AM556" s="349">
        <v>0.03</v>
      </c>
      <c r="AN556" s="349">
        <f t="shared" si="4305"/>
        <v>0.47405999999999998</v>
      </c>
      <c r="AO556" s="349"/>
      <c r="AP556" s="349">
        <f t="shared" si="4306"/>
        <v>0</v>
      </c>
      <c r="AQ556" s="349">
        <f t="shared" si="4307"/>
        <v>7.0000000000000007E-2</v>
      </c>
      <c r="AR556" s="349">
        <f t="shared" si="4308"/>
        <v>1.1061400000000001</v>
      </c>
      <c r="AS556" s="349"/>
      <c r="AT556" s="349">
        <f>P556*AS556/1000</f>
        <v>0</v>
      </c>
      <c r="AU556" s="349"/>
      <c r="AV556" s="349">
        <f t="shared" si="4310"/>
        <v>0</v>
      </c>
      <c r="AW556" s="349">
        <v>0.04</v>
      </c>
      <c r="AX556" s="349">
        <f t="shared" si="4311"/>
        <v>0.63208000000000009</v>
      </c>
      <c r="AY556" s="349">
        <f t="shared" si="4312"/>
        <v>0.04</v>
      </c>
      <c r="AZ556" s="349">
        <f t="shared" si="4313"/>
        <v>0.63208000000000009</v>
      </c>
      <c r="BA556" s="349">
        <f t="shared" si="4314"/>
        <v>0.11000000000000001</v>
      </c>
      <c r="BB556" s="349">
        <f t="shared" si="4315"/>
        <v>1.7382200000000001</v>
      </c>
    </row>
    <row r="557" spans="1:54">
      <c r="A557" s="612">
        <v>419</v>
      </c>
      <c r="B557" s="26"/>
      <c r="C557" s="26"/>
      <c r="D557" s="26"/>
      <c r="E557" s="23" t="s">
        <v>2308</v>
      </c>
      <c r="F557" s="54" t="s">
        <v>227</v>
      </c>
      <c r="G557" s="530" t="s">
        <v>1169</v>
      </c>
      <c r="H557" s="355" t="s">
        <v>379</v>
      </c>
      <c r="I557" s="63"/>
      <c r="J557" s="183">
        <v>16725</v>
      </c>
      <c r="K557" s="63"/>
      <c r="L557" s="183">
        <v>16725</v>
      </c>
      <c r="M557" s="63"/>
      <c r="N557" s="183">
        <v>16725</v>
      </c>
      <c r="O557" s="63"/>
      <c r="P557" s="183">
        <v>16725</v>
      </c>
      <c r="Q557" s="349">
        <f t="shared" si="3913"/>
        <v>3.7260000000000004</v>
      </c>
      <c r="R557" s="417">
        <f t="shared" si="3914"/>
        <v>62.317349999999998</v>
      </c>
      <c r="S557" s="349">
        <v>0.04</v>
      </c>
      <c r="T557" s="349">
        <f t="shared" si="3915"/>
        <v>0.66900000000000004</v>
      </c>
      <c r="U557" s="349">
        <v>0.10199999999999999</v>
      </c>
      <c r="V557" s="349">
        <f t="shared" si="3916"/>
        <v>1.7059499999999999</v>
      </c>
      <c r="W557" s="349">
        <v>0.28000000000000003</v>
      </c>
      <c r="X557" s="349">
        <f t="shared" si="3917"/>
        <v>4.6829999999999998</v>
      </c>
      <c r="Y557" s="349">
        <f t="shared" si="3918"/>
        <v>0.42200000000000004</v>
      </c>
      <c r="Z557" s="349">
        <f t="shared" si="3919"/>
        <v>7.0579499999999999</v>
      </c>
      <c r="AA557" s="349">
        <v>0.53100000000000003</v>
      </c>
      <c r="AB557" s="349">
        <f t="shared" si="3920"/>
        <v>8.8809750000000012</v>
      </c>
      <c r="AC557" s="349">
        <v>0.39600000000000002</v>
      </c>
      <c r="AD557" s="349">
        <f t="shared" si="3921"/>
        <v>6.6231</v>
      </c>
      <c r="AE557" s="349">
        <v>0.432</v>
      </c>
      <c r="AF557" s="349">
        <f t="shared" si="3937"/>
        <v>7.2252000000000001</v>
      </c>
      <c r="AG557" s="349">
        <f t="shared" si="3922"/>
        <v>1.359</v>
      </c>
      <c r="AH557" s="349">
        <f t="shared" si="3923"/>
        <v>22.729275000000001</v>
      </c>
      <c r="AI557" s="349">
        <f t="shared" si="3924"/>
        <v>1.7810000000000001</v>
      </c>
      <c r="AJ557" s="349">
        <f t="shared" si="3925"/>
        <v>29.787224999999999</v>
      </c>
      <c r="AK557" s="349">
        <v>0.31900000000000001</v>
      </c>
      <c r="AL557" s="349">
        <f t="shared" si="3926"/>
        <v>5.3352750000000002</v>
      </c>
      <c r="AM557" s="349">
        <v>0.26500000000000001</v>
      </c>
      <c r="AN557" s="349">
        <f>N557*AM557/1000</f>
        <v>4.4321250000000001</v>
      </c>
      <c r="AO557" s="349">
        <v>0.40400000000000003</v>
      </c>
      <c r="AP557" s="349">
        <f t="shared" si="3928"/>
        <v>6.7569000000000008</v>
      </c>
      <c r="AQ557" s="349">
        <f t="shared" si="3929"/>
        <v>0.9880000000000001</v>
      </c>
      <c r="AR557" s="349">
        <f t="shared" si="3930"/>
        <v>16.5243</v>
      </c>
      <c r="AS557" s="349">
        <v>0.433</v>
      </c>
      <c r="AT557" s="349">
        <f t="shared" si="3938"/>
        <v>7.2419250000000002</v>
      </c>
      <c r="AU557" s="349">
        <v>0.26800000000000002</v>
      </c>
      <c r="AV557" s="349">
        <f t="shared" si="3931"/>
        <v>4.4823000000000004</v>
      </c>
      <c r="AW557" s="349">
        <v>0.25600000000000001</v>
      </c>
      <c r="AX557" s="349">
        <f t="shared" si="3932"/>
        <v>4.2816000000000001</v>
      </c>
      <c r="AY557" s="349">
        <f t="shared" si="3933"/>
        <v>0.95700000000000007</v>
      </c>
      <c r="AZ557" s="349">
        <f t="shared" si="3934"/>
        <v>16.005825000000002</v>
      </c>
      <c r="BA557" s="349">
        <f t="shared" si="3935"/>
        <v>1.9450000000000003</v>
      </c>
      <c r="BB557" s="349">
        <f t="shared" si="3936"/>
        <v>32.530124999999998</v>
      </c>
    </row>
    <row r="558" spans="1:54" s="344" customFormat="1">
      <c r="A558" s="612">
        <v>410</v>
      </c>
      <c r="B558" s="557"/>
      <c r="C558" s="517"/>
      <c r="D558" s="557"/>
      <c r="E558" s="553" t="s">
        <v>2309</v>
      </c>
      <c r="F558" s="530"/>
      <c r="G558" s="530" t="s">
        <v>1169</v>
      </c>
      <c r="H558" s="355" t="s">
        <v>378</v>
      </c>
      <c r="I558" s="554"/>
      <c r="J558" s="183"/>
      <c r="K558" s="554"/>
      <c r="L558" s="183"/>
      <c r="M558" s="554"/>
      <c r="N558" s="183">
        <v>24512</v>
      </c>
      <c r="O558" s="554"/>
      <c r="P558" s="183">
        <v>24512</v>
      </c>
      <c r="Q558" s="349">
        <f t="shared" si="3913"/>
        <v>0.31</v>
      </c>
      <c r="R558" s="417">
        <f>SUM(AJ558+BB558)</f>
        <v>7.5987200000000001</v>
      </c>
      <c r="S558" s="349"/>
      <c r="T558" s="349">
        <f t="shared" si="3915"/>
        <v>0</v>
      </c>
      <c r="U558" s="349"/>
      <c r="V558" s="349">
        <f t="shared" si="3916"/>
        <v>0</v>
      </c>
      <c r="W558" s="349"/>
      <c r="X558" s="349">
        <f t="shared" si="3917"/>
        <v>0</v>
      </c>
      <c r="Y558" s="349">
        <f t="shared" si="3918"/>
        <v>0</v>
      </c>
      <c r="Z558" s="349">
        <f t="shared" si="3919"/>
        <v>0</v>
      </c>
      <c r="AA558" s="349"/>
      <c r="AB558" s="349">
        <f t="shared" si="3920"/>
        <v>0</v>
      </c>
      <c r="AC558" s="349"/>
      <c r="AD558" s="349">
        <f t="shared" si="3921"/>
        <v>0</v>
      </c>
      <c r="AE558" s="349"/>
      <c r="AF558" s="349">
        <f t="shared" ref="AF558" si="4341">L558*AE558/1000</f>
        <v>0</v>
      </c>
      <c r="AG558" s="349">
        <f t="shared" si="3922"/>
        <v>0</v>
      </c>
      <c r="AH558" s="349">
        <f t="shared" si="3923"/>
        <v>0</v>
      </c>
      <c r="AI558" s="349">
        <f t="shared" si="3924"/>
        <v>0</v>
      </c>
      <c r="AJ558" s="349">
        <f t="shared" si="3925"/>
        <v>0</v>
      </c>
      <c r="AK558" s="349"/>
      <c r="AL558" s="349">
        <f t="shared" si="3926"/>
        <v>0</v>
      </c>
      <c r="AM558" s="349">
        <v>0.18</v>
      </c>
      <c r="AN558" s="349">
        <f t="shared" ref="AN558" si="4342">N558*AM558/1000</f>
        <v>4.4121600000000001</v>
      </c>
      <c r="AO558" s="349"/>
      <c r="AP558" s="349">
        <f t="shared" si="3928"/>
        <v>0</v>
      </c>
      <c r="AQ558" s="349">
        <f t="shared" si="3929"/>
        <v>0.18</v>
      </c>
      <c r="AR558" s="349">
        <f t="shared" si="3930"/>
        <v>4.4121600000000001</v>
      </c>
      <c r="AS558" s="349"/>
      <c r="AT558" s="349">
        <f t="shared" si="3938"/>
        <v>0</v>
      </c>
      <c r="AU558" s="349"/>
      <c r="AV558" s="349">
        <f t="shared" si="3931"/>
        <v>0</v>
      </c>
      <c r="AW558" s="349">
        <v>0.13</v>
      </c>
      <c r="AX558" s="349">
        <f t="shared" si="3932"/>
        <v>3.1865600000000001</v>
      </c>
      <c r="AY558" s="349">
        <f t="shared" si="3933"/>
        <v>0.13</v>
      </c>
      <c r="AZ558" s="349">
        <f t="shared" si="3934"/>
        <v>3.1865600000000001</v>
      </c>
      <c r="BA558" s="349">
        <f t="shared" si="3935"/>
        <v>0.31</v>
      </c>
      <c r="BB558" s="349">
        <f t="shared" si="3936"/>
        <v>7.5987200000000001</v>
      </c>
    </row>
    <row r="559" spans="1:54" s="344" customFormat="1">
      <c r="A559" s="612">
        <v>420</v>
      </c>
      <c r="B559" s="557"/>
      <c r="C559" s="557"/>
      <c r="D559" s="27"/>
      <c r="E559" s="553" t="s">
        <v>2247</v>
      </c>
      <c r="F559" s="530"/>
      <c r="G559" s="530" t="s">
        <v>1169</v>
      </c>
      <c r="H559" s="355" t="s">
        <v>379</v>
      </c>
      <c r="I559" s="554"/>
      <c r="J559" s="183"/>
      <c r="K559" s="554"/>
      <c r="L559" s="183">
        <v>15648</v>
      </c>
      <c r="M559" s="554"/>
      <c r="N559" s="183">
        <v>15648</v>
      </c>
      <c r="O559" s="554"/>
      <c r="P559" s="183">
        <v>15648</v>
      </c>
      <c r="Q559" s="349">
        <f>SUM(AI559+BA559)</f>
        <v>6.8000000000000005E-2</v>
      </c>
      <c r="R559" s="417">
        <f t="shared" ref="R559" si="4343">SUM(AJ559+BB559)</f>
        <v>1.0640639999999999</v>
      </c>
      <c r="S559" s="349"/>
      <c r="T559" s="349">
        <f t="shared" ref="T559" si="4344">J559*S559/1000</f>
        <v>0</v>
      </c>
      <c r="U559" s="349"/>
      <c r="V559" s="349">
        <f t="shared" ref="V559" si="4345">J559*U559/1000</f>
        <v>0</v>
      </c>
      <c r="W559" s="349"/>
      <c r="X559" s="349">
        <f t="shared" ref="X559" si="4346">J559*W559/1000</f>
        <v>0</v>
      </c>
      <c r="Y559" s="349">
        <f t="shared" si="3918"/>
        <v>0</v>
      </c>
      <c r="Z559" s="349">
        <f t="shared" si="3919"/>
        <v>0</v>
      </c>
      <c r="AA559" s="349">
        <v>5.0000000000000001E-3</v>
      </c>
      <c r="AB559" s="349">
        <f t="shared" ref="AB559" si="4347">L559*AA559/1000</f>
        <v>7.823999999999999E-2</v>
      </c>
      <c r="AC559" s="349"/>
      <c r="AD559" s="349">
        <f t="shared" ref="AD559" si="4348">L559*AC559/1000</f>
        <v>0</v>
      </c>
      <c r="AE559" s="349"/>
      <c r="AF559" s="349">
        <f t="shared" ref="AF559" si="4349">L559*AE559/1000</f>
        <v>0</v>
      </c>
      <c r="AG559" s="349">
        <f t="shared" si="3922"/>
        <v>5.0000000000000001E-3</v>
      </c>
      <c r="AH559" s="349">
        <f t="shared" si="3923"/>
        <v>7.823999999999999E-2</v>
      </c>
      <c r="AI559" s="349">
        <f t="shared" si="3924"/>
        <v>5.0000000000000001E-3</v>
      </c>
      <c r="AJ559" s="349">
        <f t="shared" si="3925"/>
        <v>7.823999999999999E-2</v>
      </c>
      <c r="AK559" s="349">
        <v>6.3E-2</v>
      </c>
      <c r="AL559" s="349">
        <f t="shared" si="3926"/>
        <v>0.98582399999999992</v>
      </c>
      <c r="AM559" s="349"/>
      <c r="AN559" s="349">
        <f t="shared" ref="AN559" si="4350">N559*AM559/1000</f>
        <v>0</v>
      </c>
      <c r="AO559" s="349"/>
      <c r="AP559" s="349">
        <f t="shared" si="3928"/>
        <v>0</v>
      </c>
      <c r="AQ559" s="349">
        <f t="shared" si="3929"/>
        <v>6.3E-2</v>
      </c>
      <c r="AR559" s="349">
        <f t="shared" si="3930"/>
        <v>0.98582399999999992</v>
      </c>
      <c r="AS559" s="349"/>
      <c r="AT559" s="349">
        <f t="shared" ref="AT559" si="4351">P559*AS559/1000</f>
        <v>0</v>
      </c>
      <c r="AU559" s="349"/>
      <c r="AV559" s="349">
        <f t="shared" ref="AV559" si="4352">P559*AU559/1000</f>
        <v>0</v>
      </c>
      <c r="AW559" s="349"/>
      <c r="AX559" s="349">
        <f t="shared" ref="AX559" si="4353">P559*AW559/1000</f>
        <v>0</v>
      </c>
      <c r="AY559" s="349">
        <f t="shared" si="3933"/>
        <v>0</v>
      </c>
      <c r="AZ559" s="349">
        <f t="shared" si="3934"/>
        <v>0</v>
      </c>
      <c r="BA559" s="349">
        <f t="shared" si="3935"/>
        <v>6.3E-2</v>
      </c>
      <c r="BB559" s="349">
        <f t="shared" si="3936"/>
        <v>0.98582399999999992</v>
      </c>
    </row>
    <row r="560" spans="1:54">
      <c r="A560" s="612">
        <v>420</v>
      </c>
      <c r="B560" s="26"/>
      <c r="C560" s="26"/>
      <c r="D560" s="27"/>
      <c r="E560" s="23" t="s">
        <v>2275</v>
      </c>
      <c r="F560" s="54"/>
      <c r="G560" s="530" t="s">
        <v>1169</v>
      </c>
      <c r="H560" s="355" t="s">
        <v>379</v>
      </c>
      <c r="I560" s="63"/>
      <c r="J560" s="183"/>
      <c r="K560" s="63"/>
      <c r="L560" s="183">
        <v>16374</v>
      </c>
      <c r="M560" s="63"/>
      <c r="N560" s="183">
        <v>16374</v>
      </c>
      <c r="O560" s="63"/>
      <c r="P560" s="183">
        <v>16374</v>
      </c>
      <c r="Q560" s="349">
        <f t="shared" si="3913"/>
        <v>10.394</v>
      </c>
      <c r="R560" s="417">
        <f t="shared" si="3914"/>
        <v>170.19135600000001</v>
      </c>
      <c r="S560" s="349"/>
      <c r="T560" s="349">
        <f t="shared" si="3915"/>
        <v>0</v>
      </c>
      <c r="U560" s="349"/>
      <c r="V560" s="349">
        <f t="shared" si="3916"/>
        <v>0</v>
      </c>
      <c r="W560" s="349"/>
      <c r="X560" s="349">
        <f t="shared" si="3917"/>
        <v>0</v>
      </c>
      <c r="Y560" s="349">
        <f t="shared" ref="Y560" si="4354">SUM(S560+U560+W560)</f>
        <v>0</v>
      </c>
      <c r="Z560" s="349">
        <f t="shared" ref="Z560" si="4355">SUM(T560+V560+X560)</f>
        <v>0</v>
      </c>
      <c r="AA560" s="349"/>
      <c r="AB560" s="349">
        <f t="shared" si="3920"/>
        <v>0</v>
      </c>
      <c r="AC560" s="349"/>
      <c r="AD560" s="349">
        <f t="shared" si="3921"/>
        <v>0</v>
      </c>
      <c r="AE560" s="349">
        <v>0.10199999999999999</v>
      </c>
      <c r="AF560" s="349">
        <f t="shared" si="3937"/>
        <v>1.670148</v>
      </c>
      <c r="AG560" s="349">
        <f t="shared" ref="AG560" si="4356">SUM(AA560+AC560+AE560)</f>
        <v>0.10199999999999999</v>
      </c>
      <c r="AH560" s="349">
        <f t="shared" ref="AH560" si="4357">SUM(AB560+AD560+AF560)</f>
        <v>1.670148</v>
      </c>
      <c r="AI560" s="349">
        <f t="shared" ref="AI560" si="4358">SUM(Y560+AG560)</f>
        <v>0.10199999999999999</v>
      </c>
      <c r="AJ560" s="349">
        <f t="shared" ref="AJ560" si="4359">SUM(Z560,AH560)</f>
        <v>1.670148</v>
      </c>
      <c r="AK560" s="349"/>
      <c r="AL560" s="349">
        <f t="shared" ref="AL560" si="4360">N560*AK560/1000</f>
        <v>0</v>
      </c>
      <c r="AM560" s="349"/>
      <c r="AN560" s="349">
        <f t="shared" ref="AN560" si="4361">N560*AM560/1000</f>
        <v>0</v>
      </c>
      <c r="AO560" s="349">
        <v>2.6120000000000001</v>
      </c>
      <c r="AP560" s="349">
        <f t="shared" ref="AP560" si="4362">N560*AO560/1000</f>
        <v>42.768887999999997</v>
      </c>
      <c r="AQ560" s="349">
        <f t="shared" ref="AQ560" si="4363">SUM(AK560+AM560+AO560)</f>
        <v>2.6120000000000001</v>
      </c>
      <c r="AR560" s="349">
        <f t="shared" ref="AR560" si="4364">SUM(AL560+AN560+AP560)</f>
        <v>42.768887999999997</v>
      </c>
      <c r="AS560" s="349">
        <v>2.073</v>
      </c>
      <c r="AT560" s="349">
        <f t="shared" si="3938"/>
        <v>33.943301999999996</v>
      </c>
      <c r="AU560" s="349">
        <v>3.4449999999999998</v>
      </c>
      <c r="AV560" s="349">
        <f t="shared" si="3931"/>
        <v>56.408430000000003</v>
      </c>
      <c r="AW560" s="349">
        <v>2.1619999999999999</v>
      </c>
      <c r="AX560" s="349">
        <f t="shared" si="3932"/>
        <v>35.400587999999999</v>
      </c>
      <c r="AY560" s="349">
        <f t="shared" ref="AY560" si="4365">SUM(AS560+AU560+AW560)</f>
        <v>7.68</v>
      </c>
      <c r="AZ560" s="349">
        <f t="shared" ref="AZ560" si="4366">SUM(AT560+AV560+AX560)</f>
        <v>125.75232</v>
      </c>
      <c r="BA560" s="349">
        <f t="shared" ref="BA560" si="4367">SUM(AQ560+AY560)</f>
        <v>10.292</v>
      </c>
      <c r="BB560" s="349">
        <f t="shared" ref="BB560" si="4368">SUM(AR560,AZ560)</f>
        <v>168.521208</v>
      </c>
    </row>
    <row r="561" spans="1:54">
      <c r="A561" s="612">
        <v>421</v>
      </c>
      <c r="B561" s="26"/>
      <c r="C561" s="26"/>
      <c r="D561" s="27"/>
      <c r="E561" s="23" t="s">
        <v>228</v>
      </c>
      <c r="F561" s="54"/>
      <c r="G561" s="530" t="s">
        <v>1169</v>
      </c>
      <c r="H561" s="355" t="s">
        <v>378</v>
      </c>
      <c r="I561" s="63"/>
      <c r="J561" s="183">
        <v>16072</v>
      </c>
      <c r="K561" s="63"/>
      <c r="L561" s="183">
        <v>16072</v>
      </c>
      <c r="M561" s="63"/>
      <c r="N561" s="183">
        <v>16072</v>
      </c>
      <c r="O561" s="63"/>
      <c r="P561" s="183">
        <v>16072</v>
      </c>
      <c r="Q561" s="349">
        <f t="shared" si="3913"/>
        <v>1.657</v>
      </c>
      <c r="R561" s="417">
        <f t="shared" si="3914"/>
        <v>26.631304</v>
      </c>
      <c r="S561" s="349">
        <v>0.11</v>
      </c>
      <c r="T561" s="349">
        <f t="shared" si="3915"/>
        <v>1.7679200000000002</v>
      </c>
      <c r="U561" s="349">
        <v>0.13</v>
      </c>
      <c r="V561" s="349">
        <f t="shared" si="3916"/>
        <v>2.0893600000000001</v>
      </c>
      <c r="W561" s="349">
        <v>0.245</v>
      </c>
      <c r="X561" s="349">
        <f t="shared" si="3917"/>
        <v>3.93764</v>
      </c>
      <c r="Y561" s="349">
        <f t="shared" si="3918"/>
        <v>0.48499999999999999</v>
      </c>
      <c r="Z561" s="349">
        <f t="shared" si="3919"/>
        <v>7.7949200000000003</v>
      </c>
      <c r="AA561" s="349">
        <v>5.5E-2</v>
      </c>
      <c r="AB561" s="349">
        <f t="shared" si="3920"/>
        <v>0.88396000000000008</v>
      </c>
      <c r="AC561" s="349">
        <v>0.22</v>
      </c>
      <c r="AD561" s="349">
        <f t="shared" si="3921"/>
        <v>3.5358400000000003</v>
      </c>
      <c r="AE561" s="349">
        <v>0.16500000000000001</v>
      </c>
      <c r="AF561" s="349">
        <f t="shared" si="3937"/>
        <v>2.6518800000000002</v>
      </c>
      <c r="AG561" s="349">
        <f t="shared" si="3922"/>
        <v>0.44000000000000006</v>
      </c>
      <c r="AH561" s="349">
        <f t="shared" si="3923"/>
        <v>7.0716800000000006</v>
      </c>
      <c r="AI561" s="349">
        <f t="shared" si="3924"/>
        <v>0.92500000000000004</v>
      </c>
      <c r="AJ561" s="349">
        <f t="shared" si="3925"/>
        <v>14.866600000000002</v>
      </c>
      <c r="AK561" s="349">
        <v>0.24</v>
      </c>
      <c r="AL561" s="349">
        <f t="shared" si="3926"/>
        <v>3.8572799999999998</v>
      </c>
      <c r="AM561" s="349">
        <v>0.21</v>
      </c>
      <c r="AN561" s="349">
        <f t="shared" si="3927"/>
        <v>3.3751199999999999</v>
      </c>
      <c r="AO561" s="349">
        <v>0.1</v>
      </c>
      <c r="AP561" s="349">
        <f t="shared" si="3928"/>
        <v>1.6072</v>
      </c>
      <c r="AQ561" s="349">
        <f t="shared" si="3929"/>
        <v>0.54999999999999993</v>
      </c>
      <c r="AR561" s="349">
        <f t="shared" si="3930"/>
        <v>8.8396000000000008</v>
      </c>
      <c r="AS561" s="349">
        <v>9.5000000000000001E-2</v>
      </c>
      <c r="AT561" s="349">
        <f t="shared" si="3938"/>
        <v>1.52684</v>
      </c>
      <c r="AU561" s="349">
        <v>0.05</v>
      </c>
      <c r="AV561" s="349">
        <f t="shared" si="3931"/>
        <v>0.80359999999999998</v>
      </c>
      <c r="AW561" s="349">
        <v>3.6999999999999998E-2</v>
      </c>
      <c r="AX561" s="349">
        <f t="shared" si="3932"/>
        <v>0.59466399999999997</v>
      </c>
      <c r="AY561" s="349">
        <f t="shared" si="3933"/>
        <v>0.18200000000000002</v>
      </c>
      <c r="AZ561" s="349">
        <f t="shared" si="3934"/>
        <v>2.9251039999999997</v>
      </c>
      <c r="BA561" s="349">
        <f t="shared" si="3935"/>
        <v>0.73199999999999998</v>
      </c>
      <c r="BB561" s="349">
        <f t="shared" si="3936"/>
        <v>11.764704</v>
      </c>
    </row>
    <row r="562" spans="1:54">
      <c r="A562" s="612">
        <v>422</v>
      </c>
      <c r="B562" s="26"/>
      <c r="C562" s="26"/>
      <c r="D562" s="27"/>
      <c r="E562" s="23" t="s">
        <v>229</v>
      </c>
      <c r="F562" s="54"/>
      <c r="G562" s="530" t="s">
        <v>1169</v>
      </c>
      <c r="H562" s="355" t="s">
        <v>378</v>
      </c>
      <c r="I562" s="63"/>
      <c r="J562" s="183">
        <v>3266</v>
      </c>
      <c r="K562" s="63"/>
      <c r="L562" s="183">
        <v>3266</v>
      </c>
      <c r="M562" s="63"/>
      <c r="N562" s="183">
        <v>3266</v>
      </c>
      <c r="O562" s="63"/>
      <c r="P562" s="183">
        <v>3266</v>
      </c>
      <c r="Q562" s="349">
        <f t="shared" si="3913"/>
        <v>0.64300000000000002</v>
      </c>
      <c r="R562" s="417">
        <f t="shared" si="3914"/>
        <v>2.1000379999999996</v>
      </c>
      <c r="S562" s="349">
        <v>0.02</v>
      </c>
      <c r="T562" s="349">
        <f t="shared" si="3915"/>
        <v>6.5320000000000003E-2</v>
      </c>
      <c r="U562" s="349">
        <v>0.05</v>
      </c>
      <c r="V562" s="349">
        <f t="shared" si="3916"/>
        <v>0.1633</v>
      </c>
      <c r="W562" s="349">
        <v>0.02</v>
      </c>
      <c r="X562" s="349">
        <f t="shared" si="3917"/>
        <v>6.5320000000000003E-2</v>
      </c>
      <c r="Y562" s="349">
        <f t="shared" si="3918"/>
        <v>9.0000000000000011E-2</v>
      </c>
      <c r="Z562" s="349">
        <f t="shared" si="3919"/>
        <v>0.29393999999999998</v>
      </c>
      <c r="AA562" s="349">
        <v>7.4999999999999997E-2</v>
      </c>
      <c r="AB562" s="349">
        <f t="shared" si="3920"/>
        <v>0.24495</v>
      </c>
      <c r="AC562" s="349">
        <v>1.4999999999999999E-2</v>
      </c>
      <c r="AD562" s="349">
        <f t="shared" si="3921"/>
        <v>4.8989999999999992E-2</v>
      </c>
      <c r="AE562" s="349">
        <v>9.5000000000000001E-2</v>
      </c>
      <c r="AF562" s="349">
        <f>L562*AE562/1000</f>
        <v>0.31026999999999999</v>
      </c>
      <c r="AG562" s="349">
        <f t="shared" si="3922"/>
        <v>0.185</v>
      </c>
      <c r="AH562" s="349">
        <f t="shared" si="3923"/>
        <v>0.60420999999999991</v>
      </c>
      <c r="AI562" s="349">
        <f t="shared" si="3924"/>
        <v>0.27500000000000002</v>
      </c>
      <c r="AJ562" s="349">
        <f t="shared" si="3925"/>
        <v>0.89814999999999989</v>
      </c>
      <c r="AK562" s="349">
        <v>0.14499999999999999</v>
      </c>
      <c r="AL562" s="349">
        <f>N562*AK562/1000</f>
        <v>0.47356999999999999</v>
      </c>
      <c r="AM562" s="349">
        <v>0.1</v>
      </c>
      <c r="AN562" s="349">
        <f t="shared" si="3927"/>
        <v>0.3266</v>
      </c>
      <c r="AO562" s="349">
        <v>0.06</v>
      </c>
      <c r="AP562" s="349">
        <f t="shared" si="3928"/>
        <v>0.19595999999999997</v>
      </c>
      <c r="AQ562" s="349">
        <f t="shared" si="3929"/>
        <v>0.30499999999999999</v>
      </c>
      <c r="AR562" s="349">
        <f t="shared" si="3930"/>
        <v>0.99612999999999996</v>
      </c>
      <c r="AS562" s="349">
        <v>0.04</v>
      </c>
      <c r="AT562" s="349">
        <f t="shared" si="3938"/>
        <v>0.13064000000000001</v>
      </c>
      <c r="AU562" s="349"/>
      <c r="AV562" s="349">
        <f t="shared" si="3931"/>
        <v>0</v>
      </c>
      <c r="AW562" s="349">
        <v>2.3E-2</v>
      </c>
      <c r="AX562" s="349">
        <f t="shared" si="3932"/>
        <v>7.511799999999999E-2</v>
      </c>
      <c r="AY562" s="349">
        <f t="shared" si="3933"/>
        <v>6.3E-2</v>
      </c>
      <c r="AZ562" s="349">
        <f t="shared" si="3934"/>
        <v>0.205758</v>
      </c>
      <c r="BA562" s="349">
        <f t="shared" si="3935"/>
        <v>0.36799999999999999</v>
      </c>
      <c r="BB562" s="349">
        <f t="shared" si="3936"/>
        <v>1.2018879999999998</v>
      </c>
    </row>
    <row r="563" spans="1:54" s="6" customFormat="1">
      <c r="A563" s="612">
        <v>423</v>
      </c>
      <c r="B563" s="16"/>
      <c r="C563" s="16"/>
      <c r="D563" s="48"/>
      <c r="E563" s="18" t="s">
        <v>369</v>
      </c>
      <c r="F563" s="53"/>
      <c r="G563" s="530" t="s">
        <v>1169</v>
      </c>
      <c r="H563" s="307" t="s">
        <v>383</v>
      </c>
      <c r="I563" s="257"/>
      <c r="J563" s="274">
        <v>3186</v>
      </c>
      <c r="K563" s="257"/>
      <c r="L563" s="274">
        <v>3186</v>
      </c>
      <c r="M563" s="257"/>
      <c r="N563" s="274">
        <v>3186</v>
      </c>
      <c r="O563" s="257"/>
      <c r="P563" s="274">
        <v>3186</v>
      </c>
      <c r="Q563" s="109">
        <f t="shared" si="3913"/>
        <v>0</v>
      </c>
      <c r="R563" s="415">
        <f t="shared" si="3914"/>
        <v>0</v>
      </c>
      <c r="S563" s="109"/>
      <c r="T563" s="109">
        <f t="shared" ref="T563:T565" si="4369">J563*S563/1000</f>
        <v>0</v>
      </c>
      <c r="U563" s="109"/>
      <c r="V563" s="109">
        <f t="shared" ref="V563:V565" si="4370">J563*U563/1000</f>
        <v>0</v>
      </c>
      <c r="W563" s="109"/>
      <c r="X563" s="109">
        <f t="shared" ref="X563:X565" si="4371">J563*W563/1000</f>
        <v>0</v>
      </c>
      <c r="Y563" s="109">
        <f t="shared" ref="Y563:Y565" si="4372">SUM(S563+U563+W563)</f>
        <v>0</v>
      </c>
      <c r="Z563" s="109">
        <f t="shared" ref="Z563:Z565" si="4373">SUM(T563+V563+X563)</f>
        <v>0</v>
      </c>
      <c r="AA563" s="109"/>
      <c r="AB563" s="109">
        <f t="shared" ref="AB563:AB565" si="4374">L563*AA563/1000</f>
        <v>0</v>
      </c>
      <c r="AC563" s="109"/>
      <c r="AD563" s="109">
        <f t="shared" ref="AD563:AD565" si="4375">L563*AC563/1000</f>
        <v>0</v>
      </c>
      <c r="AE563" s="109"/>
      <c r="AF563" s="349">
        <f t="shared" si="3937"/>
        <v>0</v>
      </c>
      <c r="AG563" s="109">
        <f t="shared" ref="AG563:AG565" si="4376">SUM(AA563+AC563+AE563)</f>
        <v>0</v>
      </c>
      <c r="AH563" s="109">
        <f t="shared" ref="AH563:AH565" si="4377">SUM(AB563+AD563+AF563)</f>
        <v>0</v>
      </c>
      <c r="AI563" s="109">
        <f t="shared" ref="AI563:AI565" si="4378">SUM(Y563+AG563)</f>
        <v>0</v>
      </c>
      <c r="AJ563" s="109">
        <f t="shared" ref="AJ563:AJ565" si="4379">SUM(Z563,AH563)</f>
        <v>0</v>
      </c>
      <c r="AK563" s="109"/>
      <c r="AL563" s="109">
        <f t="shared" ref="AL563:AL565" si="4380">N563*AK563/1000</f>
        <v>0</v>
      </c>
      <c r="AM563" s="109"/>
      <c r="AN563" s="109">
        <f t="shared" ref="AN563:AN565" si="4381">N563*AM563/1000</f>
        <v>0</v>
      </c>
      <c r="AO563" s="109"/>
      <c r="AP563" s="109">
        <f t="shared" ref="AP563:AP565" si="4382">N563*AO563/1000</f>
        <v>0</v>
      </c>
      <c r="AQ563" s="109">
        <f t="shared" ref="AQ563:AQ565" si="4383">SUM(AK563+AM563+AO563)</f>
        <v>0</v>
      </c>
      <c r="AR563" s="109">
        <f t="shared" ref="AR563:AR565" si="4384">SUM(AL563+AN563+AP563)</f>
        <v>0</v>
      </c>
      <c r="AS563" s="109"/>
      <c r="AT563" s="109">
        <f t="shared" si="3938"/>
        <v>0</v>
      </c>
      <c r="AU563" s="109"/>
      <c r="AV563" s="109">
        <f t="shared" si="3931"/>
        <v>0</v>
      </c>
      <c r="AW563" s="109"/>
      <c r="AX563" s="109">
        <f t="shared" si="3932"/>
        <v>0</v>
      </c>
      <c r="AY563" s="109">
        <f t="shared" ref="AY563:AY565" si="4385">SUM(AS563+AU563+AW563)</f>
        <v>0</v>
      </c>
      <c r="AZ563" s="109">
        <f t="shared" ref="AZ563:AZ565" si="4386">SUM(AT563+AV563+AX563)</f>
        <v>0</v>
      </c>
      <c r="BA563" s="109">
        <f t="shared" ref="BA563:BA565" si="4387">SUM(AQ563+AY563)</f>
        <v>0</v>
      </c>
      <c r="BB563" s="109">
        <f t="shared" ref="BB563:BB565" si="4388">SUM(AR563,AZ563)</f>
        <v>0</v>
      </c>
    </row>
    <row r="564" spans="1:54" s="344" customFormat="1" ht="12" customHeight="1">
      <c r="A564" s="612">
        <v>424</v>
      </c>
      <c r="B564" s="346"/>
      <c r="C564" s="346"/>
      <c r="D564" s="346"/>
      <c r="E564" s="18" t="s">
        <v>637</v>
      </c>
      <c r="F564" s="54"/>
      <c r="G564" s="530" t="s">
        <v>1169</v>
      </c>
      <c r="H564" s="355" t="s">
        <v>379</v>
      </c>
      <c r="I564" s="63"/>
      <c r="J564" s="183">
        <v>16304</v>
      </c>
      <c r="K564" s="63"/>
      <c r="L564" s="183">
        <v>16304</v>
      </c>
      <c r="M564" s="63"/>
      <c r="N564" s="183">
        <v>16304</v>
      </c>
      <c r="O564" s="63"/>
      <c r="P564" s="183">
        <v>16304</v>
      </c>
      <c r="Q564" s="349">
        <f>SUM(AI564+BA564)</f>
        <v>0.746</v>
      </c>
      <c r="R564" s="417">
        <f>SUM(AJ564+BB564)</f>
        <v>12.162784</v>
      </c>
      <c r="S564" s="349">
        <v>3.5000000000000003E-2</v>
      </c>
      <c r="T564" s="349">
        <f t="shared" si="4369"/>
        <v>0.57064000000000015</v>
      </c>
      <c r="U564" s="349">
        <v>3.5000000000000003E-2</v>
      </c>
      <c r="V564" s="349">
        <f t="shared" si="4370"/>
        <v>0.57064000000000015</v>
      </c>
      <c r="W564" s="349">
        <v>2.5999999999999999E-2</v>
      </c>
      <c r="X564" s="349">
        <f t="shared" si="4371"/>
        <v>0.423904</v>
      </c>
      <c r="Y564" s="349">
        <f t="shared" si="4372"/>
        <v>9.6000000000000002E-2</v>
      </c>
      <c r="Z564" s="349">
        <f t="shared" si="4373"/>
        <v>1.5651840000000004</v>
      </c>
      <c r="AA564" s="349">
        <v>3.6999999999999998E-2</v>
      </c>
      <c r="AB564" s="349">
        <f t="shared" si="4374"/>
        <v>0.6032479999999999</v>
      </c>
      <c r="AC564" s="349">
        <v>3.5000000000000003E-2</v>
      </c>
      <c r="AD564" s="349">
        <f t="shared" si="4375"/>
        <v>0.57064000000000015</v>
      </c>
      <c r="AE564" s="349">
        <v>9.4E-2</v>
      </c>
      <c r="AF564" s="349">
        <f t="shared" ref="AF564:AF565" si="4389">L564*AE564/1000</f>
        <v>1.5325759999999999</v>
      </c>
      <c r="AG564" s="349">
        <f t="shared" si="4376"/>
        <v>0.16600000000000001</v>
      </c>
      <c r="AH564" s="349">
        <f t="shared" si="4377"/>
        <v>2.706464</v>
      </c>
      <c r="AI564" s="349">
        <f t="shared" si="4378"/>
        <v>0.26200000000000001</v>
      </c>
      <c r="AJ564" s="349">
        <f t="shared" si="4379"/>
        <v>4.2716480000000008</v>
      </c>
      <c r="AK564" s="349">
        <v>0.17399999999999999</v>
      </c>
      <c r="AL564" s="349">
        <f t="shared" si="4380"/>
        <v>2.8368959999999999</v>
      </c>
      <c r="AM564" s="349">
        <v>0.16</v>
      </c>
      <c r="AN564" s="349">
        <f t="shared" si="4381"/>
        <v>2.6086399999999998</v>
      </c>
      <c r="AO564" s="349">
        <v>0.08</v>
      </c>
      <c r="AP564" s="349">
        <f t="shared" si="4382"/>
        <v>1.3043199999999999</v>
      </c>
      <c r="AQ564" s="349">
        <f t="shared" si="4383"/>
        <v>0.41399999999999998</v>
      </c>
      <c r="AR564" s="349">
        <f t="shared" si="4384"/>
        <v>6.7498559999999994</v>
      </c>
      <c r="AS564" s="349">
        <v>0.03</v>
      </c>
      <c r="AT564" s="349">
        <f t="shared" ref="AT564:AT565" si="4390">P564*AS564/1000</f>
        <v>0.48912</v>
      </c>
      <c r="AU564" s="349">
        <v>0.02</v>
      </c>
      <c r="AV564" s="349">
        <f t="shared" ref="AV564:AV565" si="4391">P564*AU564/1000</f>
        <v>0.32607999999999998</v>
      </c>
      <c r="AW564" s="349">
        <v>0.02</v>
      </c>
      <c r="AX564" s="349">
        <f>P564*AW564/1000</f>
        <v>0.32607999999999998</v>
      </c>
      <c r="AY564" s="349">
        <f t="shared" si="4385"/>
        <v>7.0000000000000007E-2</v>
      </c>
      <c r="AZ564" s="349">
        <f t="shared" si="4386"/>
        <v>1.1412799999999999</v>
      </c>
      <c r="BA564" s="349">
        <f t="shared" si="4387"/>
        <v>0.48399999999999999</v>
      </c>
      <c r="BB564" s="349">
        <f t="shared" si="4388"/>
        <v>7.8911359999999995</v>
      </c>
    </row>
    <row r="565" spans="1:54" s="344" customFormat="1" ht="12" customHeight="1">
      <c r="A565" s="612">
        <v>425</v>
      </c>
      <c r="B565" s="346"/>
      <c r="C565" s="346"/>
      <c r="D565" s="346"/>
      <c r="E565" s="18" t="s">
        <v>771</v>
      </c>
      <c r="F565" s="54"/>
      <c r="G565" s="530" t="s">
        <v>1169</v>
      </c>
      <c r="H565" s="355" t="s">
        <v>379</v>
      </c>
      <c r="I565" s="63"/>
      <c r="J565" s="183">
        <v>16670</v>
      </c>
      <c r="K565" s="63"/>
      <c r="L565" s="183">
        <v>16670</v>
      </c>
      <c r="M565" s="63"/>
      <c r="N565" s="183">
        <v>16670</v>
      </c>
      <c r="O565" s="63"/>
      <c r="P565" s="183">
        <v>16670</v>
      </c>
      <c r="Q565" s="349">
        <f t="shared" ref="Q565" si="4392">SUM(AI565+BA565)</f>
        <v>2.4E-2</v>
      </c>
      <c r="R565" s="417">
        <f t="shared" ref="R565" si="4393">SUM(AJ565+BB565)</f>
        <v>0.40007999999999999</v>
      </c>
      <c r="S565" s="349"/>
      <c r="T565" s="349">
        <f t="shared" si="4369"/>
        <v>0</v>
      </c>
      <c r="U565" s="349"/>
      <c r="V565" s="349">
        <f t="shared" si="4370"/>
        <v>0</v>
      </c>
      <c r="W565" s="349"/>
      <c r="X565" s="349">
        <f t="shared" si="4371"/>
        <v>0</v>
      </c>
      <c r="Y565" s="349">
        <f t="shared" si="4372"/>
        <v>0</v>
      </c>
      <c r="Z565" s="349">
        <f t="shared" si="4373"/>
        <v>0</v>
      </c>
      <c r="AA565" s="349"/>
      <c r="AB565" s="349">
        <f t="shared" si="4374"/>
        <v>0</v>
      </c>
      <c r="AC565" s="349"/>
      <c r="AD565" s="349">
        <f t="shared" si="4375"/>
        <v>0</v>
      </c>
      <c r="AE565" s="349"/>
      <c r="AF565" s="349">
        <f t="shared" si="4389"/>
        <v>0</v>
      </c>
      <c r="AG565" s="349">
        <f t="shared" si="4376"/>
        <v>0</v>
      </c>
      <c r="AH565" s="349">
        <f t="shared" si="4377"/>
        <v>0</v>
      </c>
      <c r="AI565" s="349">
        <f t="shared" si="4378"/>
        <v>0</v>
      </c>
      <c r="AJ565" s="349">
        <f t="shared" si="4379"/>
        <v>0</v>
      </c>
      <c r="AK565" s="349"/>
      <c r="AL565" s="349">
        <f t="shared" si="4380"/>
        <v>0</v>
      </c>
      <c r="AM565" s="349"/>
      <c r="AN565" s="349">
        <f t="shared" si="4381"/>
        <v>0</v>
      </c>
      <c r="AO565" s="349"/>
      <c r="AP565" s="349">
        <f t="shared" si="4382"/>
        <v>0</v>
      </c>
      <c r="AQ565" s="349">
        <f t="shared" si="4383"/>
        <v>0</v>
      </c>
      <c r="AR565" s="349">
        <f t="shared" si="4384"/>
        <v>0</v>
      </c>
      <c r="AS565" s="349"/>
      <c r="AT565" s="349">
        <f t="shared" si="4390"/>
        <v>0</v>
      </c>
      <c r="AU565" s="349">
        <v>2.4E-2</v>
      </c>
      <c r="AV565" s="349">
        <f t="shared" si="4391"/>
        <v>0.40007999999999999</v>
      </c>
      <c r="AW565" s="349"/>
      <c r="AX565" s="349">
        <f t="shared" ref="AX565" si="4394">P565*AW565/1000</f>
        <v>0</v>
      </c>
      <c r="AY565" s="349">
        <f t="shared" si="4385"/>
        <v>2.4E-2</v>
      </c>
      <c r="AZ565" s="349">
        <f t="shared" si="4386"/>
        <v>0.40007999999999999</v>
      </c>
      <c r="BA565" s="349">
        <f t="shared" si="4387"/>
        <v>2.4E-2</v>
      </c>
      <c r="BB565" s="349">
        <f t="shared" si="4388"/>
        <v>0.40007999999999999</v>
      </c>
    </row>
    <row r="566" spans="1:54" s="344" customFormat="1">
      <c r="A566" s="612">
        <v>427</v>
      </c>
      <c r="B566" s="346"/>
      <c r="C566" s="25"/>
      <c r="D566" s="346"/>
      <c r="E566" s="23" t="s">
        <v>1820</v>
      </c>
      <c r="F566" s="54"/>
      <c r="G566" s="530" t="s">
        <v>1169</v>
      </c>
      <c r="H566" s="355" t="s">
        <v>378</v>
      </c>
      <c r="I566" s="63"/>
      <c r="J566" s="183">
        <v>21820</v>
      </c>
      <c r="K566" s="63"/>
      <c r="L566" s="183">
        <v>21820</v>
      </c>
      <c r="M566" s="63"/>
      <c r="N566" s="183">
        <v>21820</v>
      </c>
      <c r="O566" s="63"/>
      <c r="P566" s="183">
        <v>21820</v>
      </c>
      <c r="Q566" s="349">
        <f>SUM(AI566+BA566)</f>
        <v>0.10600000000000001</v>
      </c>
      <c r="R566" s="417">
        <f>SUM(AJ566+BB566)</f>
        <v>2.3129200000000001</v>
      </c>
      <c r="S566" s="349">
        <v>0.01</v>
      </c>
      <c r="T566" s="349">
        <f t="shared" si="3915"/>
        <v>0.21820000000000001</v>
      </c>
      <c r="U566" s="349">
        <v>2.8000000000000001E-2</v>
      </c>
      <c r="V566" s="349">
        <f t="shared" si="3916"/>
        <v>0.61096000000000006</v>
      </c>
      <c r="W566" s="349">
        <v>2.4E-2</v>
      </c>
      <c r="X566" s="349">
        <f t="shared" si="3917"/>
        <v>0.52368000000000003</v>
      </c>
      <c r="Y566" s="349">
        <f t="shared" si="3918"/>
        <v>6.2E-2</v>
      </c>
      <c r="Z566" s="349">
        <f t="shared" si="3919"/>
        <v>1.35284</v>
      </c>
      <c r="AA566" s="349">
        <v>1.2999999999999999E-2</v>
      </c>
      <c r="AB566" s="349">
        <f t="shared" si="3920"/>
        <v>0.28365999999999997</v>
      </c>
      <c r="AC566" s="349">
        <v>6.0000000000000001E-3</v>
      </c>
      <c r="AD566" s="349">
        <f t="shared" si="3921"/>
        <v>0.13092000000000001</v>
      </c>
      <c r="AE566" s="349">
        <v>1.9E-2</v>
      </c>
      <c r="AF566" s="349">
        <f t="shared" si="3937"/>
        <v>0.41458</v>
      </c>
      <c r="AG566" s="349">
        <f t="shared" si="3922"/>
        <v>3.7999999999999999E-2</v>
      </c>
      <c r="AH566" s="349">
        <f t="shared" si="3923"/>
        <v>0.8291599999999999</v>
      </c>
      <c r="AI566" s="349">
        <f t="shared" si="3924"/>
        <v>0.1</v>
      </c>
      <c r="AJ566" s="349">
        <f t="shared" si="3925"/>
        <v>2.1819999999999999</v>
      </c>
      <c r="AK566" s="349">
        <v>3.0000000000000001E-3</v>
      </c>
      <c r="AL566" s="349">
        <f t="shared" si="3926"/>
        <v>6.5460000000000004E-2</v>
      </c>
      <c r="AM566" s="349">
        <v>3.0000000000000001E-3</v>
      </c>
      <c r="AN566" s="349">
        <f t="shared" si="3927"/>
        <v>6.5460000000000004E-2</v>
      </c>
      <c r="AO566" s="349"/>
      <c r="AP566" s="349">
        <f t="shared" si="3928"/>
        <v>0</v>
      </c>
      <c r="AQ566" s="349">
        <f t="shared" si="3929"/>
        <v>6.0000000000000001E-3</v>
      </c>
      <c r="AR566" s="349">
        <f t="shared" si="3930"/>
        <v>0.13092000000000001</v>
      </c>
      <c r="AS566" s="349"/>
      <c r="AT566" s="349">
        <f t="shared" si="3938"/>
        <v>0</v>
      </c>
      <c r="AU566" s="349"/>
      <c r="AV566" s="349">
        <f t="shared" si="3931"/>
        <v>0</v>
      </c>
      <c r="AW566" s="349"/>
      <c r="AX566" s="349">
        <f t="shared" si="3932"/>
        <v>0</v>
      </c>
      <c r="AY566" s="349">
        <f t="shared" si="3933"/>
        <v>0</v>
      </c>
      <c r="AZ566" s="349">
        <f t="shared" si="3934"/>
        <v>0</v>
      </c>
      <c r="BA566" s="349">
        <f t="shared" si="3935"/>
        <v>6.0000000000000001E-3</v>
      </c>
      <c r="BB566" s="349">
        <f t="shared" si="3936"/>
        <v>0.13092000000000001</v>
      </c>
    </row>
    <row r="567" spans="1:54" s="344" customFormat="1">
      <c r="A567" s="612">
        <v>428</v>
      </c>
      <c r="B567" s="346"/>
      <c r="C567" s="25"/>
      <c r="D567" s="346"/>
      <c r="E567" s="23" t="s">
        <v>564</v>
      </c>
      <c r="F567" s="54"/>
      <c r="G567" s="530" t="s">
        <v>1169</v>
      </c>
      <c r="H567" s="355" t="s">
        <v>378</v>
      </c>
      <c r="I567" s="63"/>
      <c r="J567" s="183">
        <v>19174</v>
      </c>
      <c r="K567" s="63"/>
      <c r="L567" s="183">
        <v>19174</v>
      </c>
      <c r="M567" s="63"/>
      <c r="N567" s="183">
        <v>19174</v>
      </c>
      <c r="O567" s="63"/>
      <c r="P567" s="183">
        <v>19174</v>
      </c>
      <c r="Q567" s="349">
        <f>SUM(AI567+BA567)</f>
        <v>7.3000000000000009E-2</v>
      </c>
      <c r="R567" s="417">
        <f>SUM(AJ567+BB567)</f>
        <v>1.3997019999999998</v>
      </c>
      <c r="S567" s="349"/>
      <c r="T567" s="349">
        <f t="shared" ref="T567:T571" si="4395">J567*S567/1000</f>
        <v>0</v>
      </c>
      <c r="U567" s="349">
        <v>8.0000000000000002E-3</v>
      </c>
      <c r="V567" s="349">
        <f t="shared" ref="V567:V571" si="4396">J567*U567/1000</f>
        <v>0.153392</v>
      </c>
      <c r="W567" s="349"/>
      <c r="X567" s="349">
        <f t="shared" ref="X567:X571" si="4397">J567*W567/1000</f>
        <v>0</v>
      </c>
      <c r="Y567" s="349">
        <f t="shared" ref="Y567:Y569" si="4398">SUM(S567+U567+W567)</f>
        <v>8.0000000000000002E-3</v>
      </c>
      <c r="Z567" s="349">
        <f t="shared" ref="Z567:Z569" si="4399">SUM(T567+V567+X567)</f>
        <v>0.153392</v>
      </c>
      <c r="AA567" s="349">
        <v>1.2999999999999999E-2</v>
      </c>
      <c r="AB567" s="349">
        <f t="shared" ref="AB567:AB571" si="4400">L567*AA567/1000</f>
        <v>0.24926200000000001</v>
      </c>
      <c r="AC567" s="349">
        <v>7.0000000000000001E-3</v>
      </c>
      <c r="AD567" s="349">
        <f t="shared" ref="AD567:AD571" si="4401">L567*AC567/1000</f>
        <v>0.13421799999999998</v>
      </c>
      <c r="AE567" s="349">
        <v>8.9999999999999993E-3</v>
      </c>
      <c r="AF567" s="349">
        <f t="shared" si="3937"/>
        <v>0.17256599999999997</v>
      </c>
      <c r="AG567" s="349">
        <f t="shared" ref="AG567:AG569" si="4402">SUM(AA567+AC567+AE567)</f>
        <v>2.8999999999999998E-2</v>
      </c>
      <c r="AH567" s="349">
        <f t="shared" ref="AH567:AH569" si="4403">SUM(AB567+AD567+AF567)</f>
        <v>0.55604599999999993</v>
      </c>
      <c r="AI567" s="349">
        <f t="shared" ref="AI567:AI571" si="4404">SUM(Y567+AG567)</f>
        <v>3.6999999999999998E-2</v>
      </c>
      <c r="AJ567" s="349">
        <f t="shared" ref="AJ567:AJ571" si="4405">SUM(Z567,AH567)</f>
        <v>0.7094379999999999</v>
      </c>
      <c r="AK567" s="349">
        <v>1.7999999999999999E-2</v>
      </c>
      <c r="AL567" s="349">
        <f t="shared" ref="AL567:AL571" si="4406">N567*AK567/1000</f>
        <v>0.34513199999999994</v>
      </c>
      <c r="AM567" s="349">
        <v>6.0000000000000001E-3</v>
      </c>
      <c r="AN567" s="349">
        <f>N567*AM567/1000</f>
        <v>0.11504399999999999</v>
      </c>
      <c r="AO567" s="349"/>
      <c r="AP567" s="349">
        <f t="shared" ref="AP567:AP571" si="4407">N567*AO567/1000</f>
        <v>0</v>
      </c>
      <c r="AQ567" s="349">
        <f t="shared" ref="AQ567:AQ569" si="4408">SUM(AK567+AM567+AO567)</f>
        <v>2.4E-2</v>
      </c>
      <c r="AR567" s="349">
        <f t="shared" ref="AR567:AR569" si="4409">SUM(AL567+AN567+AP567)</f>
        <v>0.46017599999999992</v>
      </c>
      <c r="AS567" s="349"/>
      <c r="AT567" s="349">
        <f t="shared" ref="AT567:AT571" si="4410">P567*AS567/1000</f>
        <v>0</v>
      </c>
      <c r="AU567" s="349">
        <v>8.9999999999999993E-3</v>
      </c>
      <c r="AV567" s="349">
        <f>P567*AU567/1000</f>
        <v>0.17256599999999997</v>
      </c>
      <c r="AW567" s="349">
        <v>3.0000000000000001E-3</v>
      </c>
      <c r="AX567" s="349">
        <f t="shared" ref="AX567:AX571" si="4411">P567*AW567/1000</f>
        <v>5.7521999999999997E-2</v>
      </c>
      <c r="AY567" s="349">
        <f t="shared" ref="AY567:AY569" si="4412">SUM(AS567+AU567+AW567)</f>
        <v>1.2E-2</v>
      </c>
      <c r="AZ567" s="349">
        <f t="shared" ref="AZ567:AZ569" si="4413">SUM(AT567+AV567+AX567)</f>
        <v>0.23008799999999996</v>
      </c>
      <c r="BA567" s="349">
        <f t="shared" ref="BA567:BA571" si="4414">SUM(AQ567+AY567)</f>
        <v>3.6000000000000004E-2</v>
      </c>
      <c r="BB567" s="349">
        <f t="shared" ref="BB567:BB571" si="4415">SUM(AR567,AZ567)</f>
        <v>0.69026399999999988</v>
      </c>
    </row>
    <row r="568" spans="1:54" s="344" customFormat="1" ht="12" customHeight="1">
      <c r="A568" s="612">
        <v>429</v>
      </c>
      <c r="B568" s="346"/>
      <c r="C568" s="346"/>
      <c r="D568" s="346"/>
      <c r="E568" s="23" t="s">
        <v>858</v>
      </c>
      <c r="F568" s="54"/>
      <c r="G568" s="530" t="s">
        <v>1169</v>
      </c>
      <c r="H568" s="355" t="s">
        <v>379</v>
      </c>
      <c r="I568" s="63"/>
      <c r="J568" s="183">
        <v>21100</v>
      </c>
      <c r="K568" s="63"/>
      <c r="L568" s="183">
        <v>21100</v>
      </c>
      <c r="M568" s="63"/>
      <c r="N568" s="183">
        <v>21100</v>
      </c>
      <c r="O568" s="63"/>
      <c r="P568" s="183">
        <v>21100</v>
      </c>
      <c r="Q568" s="349">
        <f t="shared" ref="Q568" si="4416">SUM(AI568+BA568)</f>
        <v>0.184</v>
      </c>
      <c r="R568" s="417">
        <f t="shared" ref="R568" si="4417">SUM(AJ568+BB568)</f>
        <v>3.8824000000000001</v>
      </c>
      <c r="S568" s="349">
        <v>2.4E-2</v>
      </c>
      <c r="T568" s="349">
        <f t="shared" ref="T568" si="4418">J568*S568/1000</f>
        <v>0.50640000000000007</v>
      </c>
      <c r="U568" s="349">
        <v>3.3000000000000002E-2</v>
      </c>
      <c r="V568" s="349">
        <f t="shared" ref="V568" si="4419">J568*U568/1000</f>
        <v>0.69630000000000003</v>
      </c>
      <c r="W568" s="349">
        <v>1.6E-2</v>
      </c>
      <c r="X568" s="349">
        <f t="shared" ref="X568" si="4420">J568*W568/1000</f>
        <v>0.33760000000000001</v>
      </c>
      <c r="Y568" s="349">
        <f t="shared" ref="Y568" si="4421">SUM(S568+U568+W568)</f>
        <v>7.3000000000000009E-2</v>
      </c>
      <c r="Z568" s="349">
        <f t="shared" ref="Z568" si="4422">SUM(T568+V568+X568)</f>
        <v>1.5403000000000002</v>
      </c>
      <c r="AA568" s="349">
        <v>1.7000000000000001E-2</v>
      </c>
      <c r="AB568" s="349">
        <f t="shared" ref="AB568" si="4423">L568*AA568/1000</f>
        <v>0.35870000000000002</v>
      </c>
      <c r="AC568" s="349">
        <v>3.0000000000000001E-3</v>
      </c>
      <c r="AD568" s="349">
        <f t="shared" ref="AD568" si="4424">L568*AC568/1000</f>
        <v>6.3300000000000009E-2</v>
      </c>
      <c r="AE568" s="349">
        <v>6.0000000000000001E-3</v>
      </c>
      <c r="AF568" s="349">
        <f t="shared" si="3937"/>
        <v>0.12660000000000002</v>
      </c>
      <c r="AG568" s="349">
        <f t="shared" ref="AG568" si="4425">SUM(AA568+AC568+AE568)</f>
        <v>2.6000000000000002E-2</v>
      </c>
      <c r="AH568" s="349">
        <f t="shared" ref="AH568" si="4426">SUM(AB568+AD568+AF568)</f>
        <v>0.54860000000000009</v>
      </c>
      <c r="AI568" s="349">
        <f t="shared" ref="AI568" si="4427">SUM(Y568+AG568)</f>
        <v>9.9000000000000005E-2</v>
      </c>
      <c r="AJ568" s="349">
        <f t="shared" ref="AJ568" si="4428">SUM(Z568,AH568)</f>
        <v>2.0889000000000002</v>
      </c>
      <c r="AK568" s="349">
        <v>0.03</v>
      </c>
      <c r="AL568" s="349">
        <f t="shared" ref="AL568" si="4429">N568*AK568/1000</f>
        <v>0.63300000000000001</v>
      </c>
      <c r="AM568" s="349">
        <v>5.0000000000000001E-3</v>
      </c>
      <c r="AN568" s="349">
        <f t="shared" ref="AN568" si="4430">N568*AM568/1000</f>
        <v>0.1055</v>
      </c>
      <c r="AO568" s="349"/>
      <c r="AP568" s="349">
        <f t="shared" ref="AP568" si="4431">N568*AO568/1000</f>
        <v>0</v>
      </c>
      <c r="AQ568" s="349">
        <f t="shared" ref="AQ568" si="4432">SUM(AK568+AM568+AO568)</f>
        <v>3.4999999999999996E-2</v>
      </c>
      <c r="AR568" s="349">
        <f t="shared" ref="AR568" si="4433">SUM(AL568+AN568+AP568)</f>
        <v>0.73850000000000005</v>
      </c>
      <c r="AS568" s="349"/>
      <c r="AT568" s="349">
        <f t="shared" ref="AT568" si="4434">P568*AS568/1000</f>
        <v>0</v>
      </c>
      <c r="AU568" s="349">
        <v>3.5999999999999997E-2</v>
      </c>
      <c r="AV568" s="349">
        <f>P568*AU568/1000</f>
        <v>0.75959999999999994</v>
      </c>
      <c r="AW568" s="349">
        <v>1.4E-2</v>
      </c>
      <c r="AX568" s="349">
        <f t="shared" ref="AX568" si="4435">P568*AW568/1000</f>
        <v>0.29540000000000005</v>
      </c>
      <c r="AY568" s="349">
        <f t="shared" ref="AY568" si="4436">SUM(AS568+AU568+AW568)</f>
        <v>4.9999999999999996E-2</v>
      </c>
      <c r="AZ568" s="349">
        <f t="shared" ref="AZ568" si="4437">SUM(AT568+AV568+AX568)</f>
        <v>1.0549999999999999</v>
      </c>
      <c r="BA568" s="349">
        <f t="shared" ref="BA568" si="4438">SUM(AQ568+AY568)</f>
        <v>8.4999999999999992E-2</v>
      </c>
      <c r="BB568" s="349">
        <f t="shared" ref="BB568" si="4439">SUM(AR568,AZ568)</f>
        <v>1.7934999999999999</v>
      </c>
    </row>
    <row r="569" spans="1:54" s="344" customFormat="1" ht="12" customHeight="1">
      <c r="A569" s="612">
        <v>430</v>
      </c>
      <c r="B569" s="346"/>
      <c r="C569" s="346"/>
      <c r="D569" s="346"/>
      <c r="E569" s="71" t="s">
        <v>859</v>
      </c>
      <c r="F569" s="503"/>
      <c r="G569" s="503" t="s">
        <v>1169</v>
      </c>
      <c r="H569" s="326" t="s">
        <v>379</v>
      </c>
      <c r="I569" s="77"/>
      <c r="J569" s="186">
        <v>19500</v>
      </c>
      <c r="K569" s="77"/>
      <c r="L569" s="186">
        <v>19500</v>
      </c>
      <c r="M569" s="77"/>
      <c r="N569" s="186">
        <v>19500</v>
      </c>
      <c r="O569" s="77"/>
      <c r="P569" s="186">
        <v>19500</v>
      </c>
      <c r="Q569" s="145">
        <f t="shared" ref="Q569:Q571" si="4440">SUM(AI569+BA569)</f>
        <v>0</v>
      </c>
      <c r="R569" s="425">
        <f t="shared" ref="R569:R571" si="4441">SUM(AJ569+BB569)</f>
        <v>0</v>
      </c>
      <c r="S569" s="145"/>
      <c r="T569" s="145">
        <f t="shared" si="4395"/>
        <v>0</v>
      </c>
      <c r="U569" s="145"/>
      <c r="V569" s="145">
        <f t="shared" si="4396"/>
        <v>0</v>
      </c>
      <c r="W569" s="145"/>
      <c r="X569" s="145">
        <f t="shared" si="4397"/>
        <v>0</v>
      </c>
      <c r="Y569" s="145">
        <f t="shared" si="4398"/>
        <v>0</v>
      </c>
      <c r="Z569" s="145">
        <f t="shared" si="4399"/>
        <v>0</v>
      </c>
      <c r="AA569" s="145"/>
      <c r="AB569" s="145">
        <f t="shared" si="4400"/>
        <v>0</v>
      </c>
      <c r="AC569" s="145"/>
      <c r="AD569" s="145">
        <f t="shared" si="4401"/>
        <v>0</v>
      </c>
      <c r="AE569" s="145"/>
      <c r="AF569" s="145">
        <f t="shared" ref="AF569:AF571" si="4442">L569*AE569/1000</f>
        <v>0</v>
      </c>
      <c r="AG569" s="145">
        <f t="shared" si="4402"/>
        <v>0</v>
      </c>
      <c r="AH569" s="145">
        <f t="shared" si="4403"/>
        <v>0</v>
      </c>
      <c r="AI569" s="145">
        <f t="shared" si="4404"/>
        <v>0</v>
      </c>
      <c r="AJ569" s="145">
        <f t="shared" si="4405"/>
        <v>0</v>
      </c>
      <c r="AK569" s="145"/>
      <c r="AL569" s="145">
        <f t="shared" si="4406"/>
        <v>0</v>
      </c>
      <c r="AM569" s="145"/>
      <c r="AN569" s="145">
        <f t="shared" ref="AN569:AN571" si="4443">N569*AM569/1000</f>
        <v>0</v>
      </c>
      <c r="AO569" s="145"/>
      <c r="AP569" s="145">
        <f t="shared" si="4407"/>
        <v>0</v>
      </c>
      <c r="AQ569" s="145">
        <f t="shared" si="4408"/>
        <v>0</v>
      </c>
      <c r="AR569" s="145">
        <f t="shared" si="4409"/>
        <v>0</v>
      </c>
      <c r="AS569" s="145"/>
      <c r="AT569" s="145">
        <f t="shared" si="4410"/>
        <v>0</v>
      </c>
      <c r="AU569" s="145"/>
      <c r="AV569" s="145">
        <f>P569*AU569/1000</f>
        <v>0</v>
      </c>
      <c r="AW569" s="145"/>
      <c r="AX569" s="145">
        <f t="shared" si="4411"/>
        <v>0</v>
      </c>
      <c r="AY569" s="145">
        <f t="shared" si="4412"/>
        <v>0</v>
      </c>
      <c r="AZ569" s="145">
        <f t="shared" si="4413"/>
        <v>0</v>
      </c>
      <c r="BA569" s="145">
        <f t="shared" si="4414"/>
        <v>0</v>
      </c>
      <c r="BB569" s="145">
        <f t="shared" si="4415"/>
        <v>0</v>
      </c>
    </row>
    <row r="570" spans="1:54" s="344" customFormat="1">
      <c r="A570" s="612">
        <v>431</v>
      </c>
      <c r="B570" s="557"/>
      <c r="C570" s="557"/>
      <c r="D570" s="557"/>
      <c r="E570" s="553" t="s">
        <v>1205</v>
      </c>
      <c r="F570" s="530"/>
      <c r="G570" s="503" t="s">
        <v>1169</v>
      </c>
      <c r="H570" s="326" t="s">
        <v>379</v>
      </c>
      <c r="I570" s="554"/>
      <c r="J570" s="183">
        <v>26314</v>
      </c>
      <c r="K570" s="554"/>
      <c r="L570" s="183">
        <v>26314</v>
      </c>
      <c r="M570" s="554"/>
      <c r="N570" s="183">
        <v>26314</v>
      </c>
      <c r="O570" s="554"/>
      <c r="P570" s="183">
        <v>26314</v>
      </c>
      <c r="Q570" s="349">
        <f t="shared" si="4440"/>
        <v>0</v>
      </c>
      <c r="R570" s="417">
        <f t="shared" si="4441"/>
        <v>0</v>
      </c>
      <c r="S570" s="349"/>
      <c r="T570" s="349">
        <f t="shared" si="4395"/>
        <v>0</v>
      </c>
      <c r="U570" s="349"/>
      <c r="V570" s="349">
        <f t="shared" si="4396"/>
        <v>0</v>
      </c>
      <c r="W570" s="349"/>
      <c r="X570" s="349">
        <f t="shared" si="4397"/>
        <v>0</v>
      </c>
      <c r="Y570" s="349">
        <f t="shared" ref="Y570" si="4444">SUM(S570+U570+W570)</f>
        <v>0</v>
      </c>
      <c r="Z570" s="349">
        <f t="shared" ref="Z570" si="4445">SUM(T570+V570+X570)</f>
        <v>0</v>
      </c>
      <c r="AA570" s="349"/>
      <c r="AB570" s="349">
        <f t="shared" si="4400"/>
        <v>0</v>
      </c>
      <c r="AC570" s="349"/>
      <c r="AD570" s="349">
        <f t="shared" si="4401"/>
        <v>0</v>
      </c>
      <c r="AE570" s="349"/>
      <c r="AF570" s="349">
        <f t="shared" si="4442"/>
        <v>0</v>
      </c>
      <c r="AG570" s="349">
        <f t="shared" ref="AG570" si="4446">SUM(AA570+AC570+AE570)</f>
        <v>0</v>
      </c>
      <c r="AH570" s="349">
        <f t="shared" ref="AH570" si="4447">SUM(AB570+AD570+AF570)</f>
        <v>0</v>
      </c>
      <c r="AI570" s="349">
        <f t="shared" si="4404"/>
        <v>0</v>
      </c>
      <c r="AJ570" s="349">
        <f t="shared" si="4405"/>
        <v>0</v>
      </c>
      <c r="AK570" s="349"/>
      <c r="AL570" s="349">
        <f t="shared" si="4406"/>
        <v>0</v>
      </c>
      <c r="AM570" s="349"/>
      <c r="AN570" s="349">
        <f t="shared" si="4443"/>
        <v>0</v>
      </c>
      <c r="AO570" s="349"/>
      <c r="AP570" s="349">
        <f t="shared" si="4407"/>
        <v>0</v>
      </c>
      <c r="AQ570" s="349">
        <f t="shared" ref="AQ570" si="4448">SUM(AK570+AM570+AO570)</f>
        <v>0</v>
      </c>
      <c r="AR570" s="349">
        <f t="shared" ref="AR570" si="4449">SUM(AL570+AN570+AP570)</f>
        <v>0</v>
      </c>
      <c r="AS570" s="349"/>
      <c r="AT570" s="349">
        <f t="shared" si="4410"/>
        <v>0</v>
      </c>
      <c r="AU570" s="349"/>
      <c r="AV570" s="349">
        <f t="shared" ref="AV570" si="4450">P570*AU570/1000</f>
        <v>0</v>
      </c>
      <c r="AW570" s="349"/>
      <c r="AX570" s="349">
        <f t="shared" si="4411"/>
        <v>0</v>
      </c>
      <c r="AY570" s="349">
        <f t="shared" ref="AY570" si="4451">SUM(AS570+AU570+AW570)</f>
        <v>0</v>
      </c>
      <c r="AZ570" s="349">
        <f t="shared" ref="AZ570" si="4452">SUM(AT570+AV570+AX570)</f>
        <v>0</v>
      </c>
      <c r="BA570" s="349">
        <f t="shared" si="4414"/>
        <v>0</v>
      </c>
      <c r="BB570" s="349">
        <f t="shared" si="4415"/>
        <v>0</v>
      </c>
    </row>
    <row r="571" spans="1:54" s="344" customFormat="1">
      <c r="A571" s="612">
        <v>432</v>
      </c>
      <c r="B571" s="557"/>
      <c r="C571" s="557"/>
      <c r="D571" s="557"/>
      <c r="E571" s="553" t="s">
        <v>1206</v>
      </c>
      <c r="F571" s="530"/>
      <c r="G571" s="503" t="s">
        <v>1169</v>
      </c>
      <c r="H571" s="326" t="s">
        <v>379</v>
      </c>
      <c r="I571" s="554"/>
      <c r="J571" s="183">
        <v>24600</v>
      </c>
      <c r="K571" s="554"/>
      <c r="L571" s="183">
        <v>24600</v>
      </c>
      <c r="M571" s="554"/>
      <c r="N571" s="183">
        <v>24600</v>
      </c>
      <c r="O571" s="554"/>
      <c r="P571" s="183">
        <v>24600</v>
      </c>
      <c r="Q571" s="349">
        <f t="shared" si="4440"/>
        <v>0</v>
      </c>
      <c r="R571" s="417">
        <f t="shared" si="4441"/>
        <v>0</v>
      </c>
      <c r="S571" s="349"/>
      <c r="T571" s="349">
        <f t="shared" si="4395"/>
        <v>0</v>
      </c>
      <c r="U571" s="349"/>
      <c r="V571" s="349">
        <f t="shared" si="4396"/>
        <v>0</v>
      </c>
      <c r="W571" s="349"/>
      <c r="X571" s="349">
        <f t="shared" si="4397"/>
        <v>0</v>
      </c>
      <c r="Y571" s="349">
        <f t="shared" ref="Y571" si="4453">SUM(S571+U571+W571)</f>
        <v>0</v>
      </c>
      <c r="Z571" s="349">
        <f t="shared" ref="Z571" si="4454">SUM(T571+V571+X571)</f>
        <v>0</v>
      </c>
      <c r="AA571" s="349"/>
      <c r="AB571" s="349">
        <f t="shared" si="4400"/>
        <v>0</v>
      </c>
      <c r="AC571" s="349"/>
      <c r="AD571" s="349">
        <f t="shared" si="4401"/>
        <v>0</v>
      </c>
      <c r="AE571" s="349"/>
      <c r="AF571" s="349">
        <f t="shared" si="4442"/>
        <v>0</v>
      </c>
      <c r="AG571" s="349">
        <f t="shared" ref="AG571" si="4455">SUM(AA571+AC571+AE571)</f>
        <v>0</v>
      </c>
      <c r="AH571" s="349">
        <f t="shared" ref="AH571" si="4456">SUM(AB571+AD571+AF571)</f>
        <v>0</v>
      </c>
      <c r="AI571" s="349">
        <f t="shared" si="4404"/>
        <v>0</v>
      </c>
      <c r="AJ571" s="349">
        <f t="shared" si="4405"/>
        <v>0</v>
      </c>
      <c r="AK571" s="349"/>
      <c r="AL571" s="349">
        <f t="shared" si="4406"/>
        <v>0</v>
      </c>
      <c r="AM571" s="349"/>
      <c r="AN571" s="349">
        <f t="shared" si="4443"/>
        <v>0</v>
      </c>
      <c r="AO571" s="349"/>
      <c r="AP571" s="349">
        <f t="shared" si="4407"/>
        <v>0</v>
      </c>
      <c r="AQ571" s="349">
        <f t="shared" ref="AQ571" si="4457">SUM(AK571+AM571+AO571)</f>
        <v>0</v>
      </c>
      <c r="AR571" s="349">
        <f t="shared" ref="AR571" si="4458">SUM(AL571+AN571+AP571)</f>
        <v>0</v>
      </c>
      <c r="AS571" s="349"/>
      <c r="AT571" s="349">
        <f t="shared" si="4410"/>
        <v>0</v>
      </c>
      <c r="AU571" s="349"/>
      <c r="AV571" s="349">
        <f t="shared" ref="AV571" si="4459">P571*AU571/1000</f>
        <v>0</v>
      </c>
      <c r="AW571" s="349"/>
      <c r="AX571" s="349">
        <f t="shared" si="4411"/>
        <v>0</v>
      </c>
      <c r="AY571" s="349">
        <f t="shared" ref="AY571" si="4460">SUM(AS571+AU571+AW571)</f>
        <v>0</v>
      </c>
      <c r="AZ571" s="349">
        <f t="shared" ref="AZ571" si="4461">SUM(AT571+AV571+AX571)</f>
        <v>0</v>
      </c>
      <c r="BA571" s="349">
        <f t="shared" si="4414"/>
        <v>0</v>
      </c>
      <c r="BB571" s="349">
        <f t="shared" si="4415"/>
        <v>0</v>
      </c>
    </row>
    <row r="572" spans="1:54">
      <c r="A572" s="612">
        <v>433</v>
      </c>
      <c r="B572" s="26"/>
      <c r="C572" s="26"/>
      <c r="D572" s="27"/>
      <c r="E572" s="103" t="s">
        <v>554</v>
      </c>
      <c r="F572" s="509"/>
      <c r="G572" s="530" t="s">
        <v>1169</v>
      </c>
      <c r="H572" s="355" t="s">
        <v>380</v>
      </c>
      <c r="I572" s="86"/>
      <c r="J572" s="183">
        <v>29658</v>
      </c>
      <c r="K572" s="86"/>
      <c r="L572" s="183">
        <v>29658</v>
      </c>
      <c r="M572" s="86"/>
      <c r="N572" s="183">
        <v>29658</v>
      </c>
      <c r="O572" s="86"/>
      <c r="P572" s="183">
        <v>29658</v>
      </c>
      <c r="Q572" s="148">
        <f>SUM(AI572+BA572)</f>
        <v>0</v>
      </c>
      <c r="R572" s="427">
        <f>SUM(AJ572+BB572)</f>
        <v>0</v>
      </c>
      <c r="S572" s="148"/>
      <c r="T572" s="148">
        <f t="shared" si="3915"/>
        <v>0</v>
      </c>
      <c r="U572" s="148"/>
      <c r="V572" s="148">
        <f t="shared" si="3916"/>
        <v>0</v>
      </c>
      <c r="W572" s="148"/>
      <c r="X572" s="148">
        <f t="shared" si="3917"/>
        <v>0</v>
      </c>
      <c r="Y572" s="148">
        <f t="shared" si="3918"/>
        <v>0</v>
      </c>
      <c r="Z572" s="148">
        <f t="shared" si="3919"/>
        <v>0</v>
      </c>
      <c r="AA572" s="148"/>
      <c r="AB572" s="148">
        <f t="shared" si="3920"/>
        <v>0</v>
      </c>
      <c r="AC572" s="148"/>
      <c r="AD572" s="148">
        <f t="shared" si="3921"/>
        <v>0</v>
      </c>
      <c r="AE572" s="148"/>
      <c r="AF572" s="148">
        <f t="shared" si="3937"/>
        <v>0</v>
      </c>
      <c r="AG572" s="148">
        <f t="shared" si="3922"/>
        <v>0</v>
      </c>
      <c r="AH572" s="148">
        <f t="shared" si="3923"/>
        <v>0</v>
      </c>
      <c r="AI572" s="148">
        <f t="shared" si="3924"/>
        <v>0</v>
      </c>
      <c r="AJ572" s="148">
        <f t="shared" si="3925"/>
        <v>0</v>
      </c>
      <c r="AK572" s="148"/>
      <c r="AL572" s="148">
        <f t="shared" si="3926"/>
        <v>0</v>
      </c>
      <c r="AM572" s="148"/>
      <c r="AN572" s="148">
        <f t="shared" si="3927"/>
        <v>0</v>
      </c>
      <c r="AO572" s="148"/>
      <c r="AP572" s="148">
        <f t="shared" si="3928"/>
        <v>0</v>
      </c>
      <c r="AQ572" s="148">
        <f t="shared" si="3929"/>
        <v>0</v>
      </c>
      <c r="AR572" s="148">
        <f t="shared" si="3930"/>
        <v>0</v>
      </c>
      <c r="AS572" s="148"/>
      <c r="AT572" s="148">
        <f t="shared" si="3938"/>
        <v>0</v>
      </c>
      <c r="AU572" s="148"/>
      <c r="AV572" s="148">
        <f t="shared" si="3931"/>
        <v>0</v>
      </c>
      <c r="AW572" s="148"/>
      <c r="AX572" s="148">
        <f t="shared" si="3932"/>
        <v>0</v>
      </c>
      <c r="AY572" s="148">
        <f t="shared" si="3933"/>
        <v>0</v>
      </c>
      <c r="AZ572" s="148">
        <f t="shared" si="3934"/>
        <v>0</v>
      </c>
      <c r="BA572" s="148">
        <f t="shared" si="3935"/>
        <v>0</v>
      </c>
      <c r="BB572" s="148">
        <f t="shared" si="3936"/>
        <v>0</v>
      </c>
    </row>
    <row r="573" spans="1:54" ht="12" customHeight="1">
      <c r="A573" s="612">
        <v>426</v>
      </c>
      <c r="B573" s="26"/>
      <c r="C573" s="26"/>
      <c r="D573" s="26"/>
      <c r="E573" s="23" t="s">
        <v>2102</v>
      </c>
      <c r="F573" s="54"/>
      <c r="G573" s="530" t="s">
        <v>1169</v>
      </c>
      <c r="H573" s="355" t="s">
        <v>379</v>
      </c>
      <c r="I573" s="63"/>
      <c r="J573" s="183">
        <v>29658</v>
      </c>
      <c r="K573" s="63"/>
      <c r="L573" s="183">
        <v>29658</v>
      </c>
      <c r="M573" s="63"/>
      <c r="N573" s="183">
        <v>29658</v>
      </c>
      <c r="O573" s="63"/>
      <c r="P573" s="183">
        <v>29658</v>
      </c>
      <c r="Q573" s="349">
        <f>SUM(AI573+BA573)</f>
        <v>0</v>
      </c>
      <c r="R573" s="417">
        <f>SUM(AJ573+BB573)</f>
        <v>0</v>
      </c>
      <c r="S573" s="349"/>
      <c r="T573" s="349">
        <f>J573*S573/1000</f>
        <v>0</v>
      </c>
      <c r="U573" s="349"/>
      <c r="V573" s="349">
        <f>J573*U573/1000</f>
        <v>0</v>
      </c>
      <c r="W573" s="349"/>
      <c r="X573" s="349">
        <f>J573*W573/1000</f>
        <v>0</v>
      </c>
      <c r="Y573" s="349">
        <f>SUM(S573+U573+W573)</f>
        <v>0</v>
      </c>
      <c r="Z573" s="349">
        <f>SUM(T573+V573+X573)</f>
        <v>0</v>
      </c>
      <c r="AA573" s="349"/>
      <c r="AB573" s="349">
        <f>L573*AA573/1000</f>
        <v>0</v>
      </c>
      <c r="AC573" s="349"/>
      <c r="AD573" s="349">
        <f>L573*AC573/1000</f>
        <v>0</v>
      </c>
      <c r="AE573" s="349"/>
      <c r="AF573" s="349">
        <f>L573*AE573/1000</f>
        <v>0</v>
      </c>
      <c r="AG573" s="349">
        <f>SUM(AA573+AC573+AE573)</f>
        <v>0</v>
      </c>
      <c r="AH573" s="349">
        <f>SUM(AB573+AD573+AF573)</f>
        <v>0</v>
      </c>
      <c r="AI573" s="349">
        <f>SUM(Y573+AG573)</f>
        <v>0</v>
      </c>
      <c r="AJ573" s="349">
        <f>SUM(Z573,AH573)</f>
        <v>0</v>
      </c>
      <c r="AK573" s="349"/>
      <c r="AL573" s="349">
        <f>N573*AK573/1000</f>
        <v>0</v>
      </c>
      <c r="AM573" s="349"/>
      <c r="AN573" s="349">
        <f>N573*AM573/1000</f>
        <v>0</v>
      </c>
      <c r="AO573" s="349"/>
      <c r="AP573" s="349">
        <f>N573*AO573/1000</f>
        <v>0</v>
      </c>
      <c r="AQ573" s="349">
        <f>SUM(AK573+AM573+AO573)</f>
        <v>0</v>
      </c>
      <c r="AR573" s="349">
        <f>SUM(AL573+AN573+AP573)</f>
        <v>0</v>
      </c>
      <c r="AS573" s="349"/>
      <c r="AT573" s="349">
        <f>P573*AS573/1000</f>
        <v>0</v>
      </c>
      <c r="AU573" s="349"/>
      <c r="AV573" s="349">
        <f>P573*AU573/1000</f>
        <v>0</v>
      </c>
      <c r="AW573" s="349"/>
      <c r="AX573" s="349">
        <f>P573*AW573/1000</f>
        <v>0</v>
      </c>
      <c r="AY573" s="349">
        <f>SUM(AS573+AU573+AW573)</f>
        <v>0</v>
      </c>
      <c r="AZ573" s="349">
        <f>SUM(AT573+AV573+AX573)</f>
        <v>0</v>
      </c>
      <c r="BA573" s="349">
        <f>SUM(AQ573+AY573)</f>
        <v>0</v>
      </c>
      <c r="BB573" s="349">
        <f>SUM(AR573,AZ573)</f>
        <v>0</v>
      </c>
    </row>
    <row r="574" spans="1:54" s="344" customFormat="1">
      <c r="A574" s="612">
        <v>420</v>
      </c>
      <c r="B574" s="557"/>
      <c r="C574" s="557"/>
      <c r="D574" s="27"/>
      <c r="E574" s="553" t="s">
        <v>2163</v>
      </c>
      <c r="F574" s="530"/>
      <c r="G574" s="530" t="s">
        <v>1169</v>
      </c>
      <c r="H574" s="355" t="s">
        <v>379</v>
      </c>
      <c r="I574" s="554"/>
      <c r="J574" s="183">
        <v>29658</v>
      </c>
      <c r="K574" s="554"/>
      <c r="L574" s="183">
        <v>29658</v>
      </c>
      <c r="M574" s="554"/>
      <c r="N574" s="183">
        <v>29658</v>
      </c>
      <c r="O574" s="554"/>
      <c r="P574" s="183">
        <v>29658</v>
      </c>
      <c r="Q574" s="349">
        <f t="shared" ref="Q574" si="4462">SUM(AI574+BA574)</f>
        <v>1.35</v>
      </c>
      <c r="R574" s="417">
        <f t="shared" ref="R574" si="4463">SUM(AJ574+BB574)</f>
        <v>40.0383</v>
      </c>
      <c r="S574" s="349"/>
      <c r="T574" s="349">
        <f t="shared" ref="T574" si="4464">J574*S574/1000</f>
        <v>0</v>
      </c>
      <c r="U574" s="349">
        <v>0.53</v>
      </c>
      <c r="V574" s="349">
        <f t="shared" ref="V574" si="4465">J574*U574/1000</f>
        <v>15.718740000000002</v>
      </c>
      <c r="W574" s="349">
        <v>8.0000000000000002E-3</v>
      </c>
      <c r="X574" s="349">
        <f t="shared" ref="X574" si="4466">J574*W574/1000</f>
        <v>0.237264</v>
      </c>
      <c r="Y574" s="349">
        <f t="shared" ref="Y574" si="4467">SUM(S574+U574+W574)</f>
        <v>0.53800000000000003</v>
      </c>
      <c r="Z574" s="349">
        <f t="shared" ref="Z574" si="4468">SUM(T574+V574+X574)</f>
        <v>15.956004000000002</v>
      </c>
      <c r="AA574" s="349">
        <v>0.22600000000000001</v>
      </c>
      <c r="AB574" s="349">
        <f t="shared" ref="AB574" si="4469">L574*AA574/1000</f>
        <v>6.7027080000000003</v>
      </c>
      <c r="AC574" s="349">
        <v>0.03</v>
      </c>
      <c r="AD574" s="349">
        <f t="shared" ref="AD574" si="4470">L574*AC574/1000</f>
        <v>0.88973999999999998</v>
      </c>
      <c r="AE574" s="349"/>
      <c r="AF574" s="349">
        <f t="shared" ref="AF574" si="4471">L574*AE574/1000</f>
        <v>0</v>
      </c>
      <c r="AG574" s="349">
        <f t="shared" ref="AG574" si="4472">SUM(AA574+AC574+AE574)</f>
        <v>0.25600000000000001</v>
      </c>
      <c r="AH574" s="349">
        <f t="shared" ref="AH574" si="4473">SUM(AB574+AD574+AF574)</f>
        <v>7.5924480000000001</v>
      </c>
      <c r="AI574" s="349">
        <f t="shared" ref="AI574" si="4474">SUM(Y574+AG574)</f>
        <v>0.79400000000000004</v>
      </c>
      <c r="AJ574" s="349">
        <f t="shared" ref="AJ574" si="4475">SUM(Z574,AH574)</f>
        <v>23.548452000000001</v>
      </c>
      <c r="AK574" s="349">
        <v>0.17100000000000001</v>
      </c>
      <c r="AL574" s="349">
        <f t="shared" ref="AL574" si="4476">N574*AK574/1000</f>
        <v>5.0715180000000002</v>
      </c>
      <c r="AM574" s="349">
        <v>2.1999999999999999E-2</v>
      </c>
      <c r="AN574" s="349">
        <f t="shared" ref="AN574" si="4477">N574*AM574/1000</f>
        <v>0.65247599999999994</v>
      </c>
      <c r="AO574" s="349">
        <v>6.5000000000000002E-2</v>
      </c>
      <c r="AP574" s="349">
        <f t="shared" ref="AP574" si="4478">N574*AO574/1000</f>
        <v>1.92777</v>
      </c>
      <c r="AQ574" s="349">
        <f t="shared" ref="AQ574" si="4479">SUM(AK574+AM574+AO574)</f>
        <v>0.25800000000000001</v>
      </c>
      <c r="AR574" s="349">
        <f t="shared" ref="AR574" si="4480">SUM(AL574+AN574+AP574)</f>
        <v>7.651764</v>
      </c>
      <c r="AS574" s="349">
        <v>0.05</v>
      </c>
      <c r="AT574" s="349">
        <f t="shared" ref="AT574" si="4481">P574*AS574/1000</f>
        <v>1.4829000000000001</v>
      </c>
      <c r="AU574" s="349">
        <v>0.21</v>
      </c>
      <c r="AV574" s="349">
        <f t="shared" ref="AV574" si="4482">P574*AU574/1000</f>
        <v>6.2281799999999992</v>
      </c>
      <c r="AW574" s="349">
        <v>3.7999999999999999E-2</v>
      </c>
      <c r="AX574" s="349">
        <f t="shared" ref="AX574" si="4483">P574*AW574/1000</f>
        <v>1.1270039999999999</v>
      </c>
      <c r="AY574" s="349">
        <f t="shared" ref="AY574" si="4484">SUM(AS574+AU574+AW574)</f>
        <v>0.29799999999999999</v>
      </c>
      <c r="AZ574" s="349">
        <f t="shared" ref="AZ574" si="4485">SUM(AT574+AV574+AX574)</f>
        <v>8.8380839999999985</v>
      </c>
      <c r="BA574" s="349">
        <f t="shared" ref="BA574" si="4486">SUM(AQ574+AY574)</f>
        <v>0.55600000000000005</v>
      </c>
      <c r="BB574" s="349">
        <f t="shared" ref="BB574" si="4487">SUM(AR574,AZ574)</f>
        <v>16.489847999999999</v>
      </c>
    </row>
    <row r="575" spans="1:54" s="344" customFormat="1" ht="12" customHeight="1">
      <c r="A575" s="612">
        <v>434</v>
      </c>
      <c r="B575" s="346"/>
      <c r="C575" s="346"/>
      <c r="D575" s="346"/>
      <c r="E575" s="23" t="s">
        <v>923</v>
      </c>
      <c r="F575" s="54"/>
      <c r="G575" s="530" t="s">
        <v>1169</v>
      </c>
      <c r="H575" s="355" t="s">
        <v>379</v>
      </c>
      <c r="I575" s="63"/>
      <c r="J575" s="183">
        <v>39326</v>
      </c>
      <c r="K575" s="63"/>
      <c r="L575" s="183">
        <v>39326</v>
      </c>
      <c r="M575" s="63"/>
      <c r="N575" s="183">
        <v>39326</v>
      </c>
      <c r="O575" s="63"/>
      <c r="P575" s="183">
        <v>39326</v>
      </c>
      <c r="Q575" s="349">
        <f>SUM(AI575+BA575)</f>
        <v>0.57699999999999996</v>
      </c>
      <c r="R575" s="417">
        <f t="shared" ref="R575" si="4488">SUM(AJ575+BB575)</f>
        <v>22.691102000000001</v>
      </c>
      <c r="S575" s="349">
        <v>0.1</v>
      </c>
      <c r="T575" s="349">
        <f t="shared" ref="T575:T594" si="4489">J575*S575/1000</f>
        <v>3.9326000000000003</v>
      </c>
      <c r="U575" s="349">
        <v>7.4999999999999997E-2</v>
      </c>
      <c r="V575" s="349">
        <f t="shared" ref="V575:V594" si="4490">J575*U575/1000</f>
        <v>2.9494499999999997</v>
      </c>
      <c r="W575" s="349">
        <v>4.2999999999999997E-2</v>
      </c>
      <c r="X575" s="349">
        <f t="shared" ref="X575:X594" si="4491">J575*W575/1000</f>
        <v>1.6910179999999999</v>
      </c>
      <c r="Y575" s="349">
        <f t="shared" ref="Y575:Y578" si="4492">SUM(S575+U575+W575)</f>
        <v>0.21799999999999997</v>
      </c>
      <c r="Z575" s="349">
        <f t="shared" ref="Z575:Z578" si="4493">SUM(T575+V575+X575)</f>
        <v>8.5730679999999992</v>
      </c>
      <c r="AA575" s="349"/>
      <c r="AB575" s="349">
        <f t="shared" ref="AB575:AB594" si="4494">L575*AA575/1000</f>
        <v>0</v>
      </c>
      <c r="AC575" s="349">
        <v>0.10299999999999999</v>
      </c>
      <c r="AD575" s="349">
        <f t="shared" ref="AD575:AD594" si="4495">L575*AC575/1000</f>
        <v>4.0505779999999998</v>
      </c>
      <c r="AE575" s="349">
        <v>1.4999999999999999E-2</v>
      </c>
      <c r="AF575" s="349">
        <f>L575*AE575/1000</f>
        <v>0.58989000000000003</v>
      </c>
      <c r="AG575" s="349">
        <f>SUM(AA575+AC575+AE575)</f>
        <v>0.11799999999999999</v>
      </c>
      <c r="AH575" s="349">
        <f t="shared" ref="AH575:AH578" si="4496">SUM(AB575+AD575+AF575)</f>
        <v>4.6404680000000003</v>
      </c>
      <c r="AI575" s="349">
        <f t="shared" ref="AI575:AI594" si="4497">SUM(Y575+AG575)</f>
        <v>0.33599999999999997</v>
      </c>
      <c r="AJ575" s="349">
        <f t="shared" ref="AJ575:AJ594" si="4498">SUM(Z575,AH575)</f>
        <v>13.213536</v>
      </c>
      <c r="AK575" s="349">
        <v>0.11</v>
      </c>
      <c r="AL575" s="349">
        <f t="shared" ref="AL575:AL594" si="4499">N575*AK575/1000</f>
        <v>4.3258599999999996</v>
      </c>
      <c r="AM575" s="349">
        <v>0.08</v>
      </c>
      <c r="AN575" s="349">
        <f t="shared" ref="AN575" si="4500">N575*AM575/1000</f>
        <v>3.14608</v>
      </c>
      <c r="AO575" s="349">
        <v>1.4999999999999999E-2</v>
      </c>
      <c r="AP575" s="349">
        <f t="shared" ref="AP575:AP594" si="4501">N575*AO575/1000</f>
        <v>0.58989000000000003</v>
      </c>
      <c r="AQ575" s="349">
        <f t="shared" ref="AQ575:AQ578" si="4502">SUM(AK575+AM575+AO575)</f>
        <v>0.20500000000000002</v>
      </c>
      <c r="AR575" s="349">
        <f t="shared" ref="AR575:AR578" si="4503">SUM(AL575+AN575+AP575)</f>
        <v>8.0618300000000005</v>
      </c>
      <c r="AS575" s="349"/>
      <c r="AT575" s="349">
        <f t="shared" ref="AT575:AT594" si="4504">P575*AS575/1000</f>
        <v>0</v>
      </c>
      <c r="AU575" s="349">
        <v>3.0000000000000001E-3</v>
      </c>
      <c r="AV575" s="349">
        <f t="shared" ref="AV575" si="4505">P575*AU575/1000</f>
        <v>0.11797800000000001</v>
      </c>
      <c r="AW575" s="349">
        <v>3.3000000000000002E-2</v>
      </c>
      <c r="AX575" s="349">
        <f t="shared" ref="AX575:AX594" si="4506">P575*AW575/1000</f>
        <v>1.297758</v>
      </c>
      <c r="AY575" s="349">
        <f t="shared" ref="AY575:AY578" si="4507">SUM(AS575+AU575+AW575)</f>
        <v>3.6000000000000004E-2</v>
      </c>
      <c r="AZ575" s="349">
        <f t="shared" ref="AZ575:AZ578" si="4508">SUM(AT575+AV575+AX575)</f>
        <v>1.4157359999999999</v>
      </c>
      <c r="BA575" s="349">
        <f t="shared" ref="BA575:BA594" si="4509">SUM(AQ575+AY575)</f>
        <v>0.24100000000000002</v>
      </c>
      <c r="BB575" s="349">
        <f t="shared" ref="BB575:BB594" si="4510">SUM(AR575,AZ575)</f>
        <v>9.4775659999999995</v>
      </c>
    </row>
    <row r="576" spans="1:54" s="344" customFormat="1">
      <c r="A576" s="612">
        <v>435</v>
      </c>
      <c r="B576" s="557"/>
      <c r="C576" s="25"/>
      <c r="D576" s="557"/>
      <c r="E576" s="553" t="s">
        <v>1150</v>
      </c>
      <c r="F576" s="530"/>
      <c r="G576" s="530" t="s">
        <v>1166</v>
      </c>
      <c r="H576" s="355" t="s">
        <v>378</v>
      </c>
      <c r="I576" s="554"/>
      <c r="J576" s="183">
        <v>5271</v>
      </c>
      <c r="K576" s="554"/>
      <c r="L576" s="183">
        <v>5271</v>
      </c>
      <c r="M576" s="554"/>
      <c r="N576" s="183">
        <v>5271</v>
      </c>
      <c r="O576" s="554"/>
      <c r="P576" s="183">
        <v>5271</v>
      </c>
      <c r="Q576" s="349">
        <f>SUM(AI576+BA576)</f>
        <v>25.497</v>
      </c>
      <c r="R576" s="575">
        <f>SUM(AJ576+BB576)</f>
        <v>134.394687</v>
      </c>
      <c r="S576" s="349">
        <v>3.8010000000000002</v>
      </c>
      <c r="T576" s="349">
        <f t="shared" si="4489"/>
        <v>20.035070999999999</v>
      </c>
      <c r="U576" s="349">
        <v>1.6479999999999999</v>
      </c>
      <c r="V576" s="349">
        <f t="shared" si="4490"/>
        <v>8.6866079999999997</v>
      </c>
      <c r="W576" s="349">
        <v>3.2959999999999998</v>
      </c>
      <c r="X576" s="349">
        <f t="shared" si="4491"/>
        <v>17.373215999999999</v>
      </c>
      <c r="Y576" s="349">
        <f t="shared" si="4492"/>
        <v>8.7449999999999992</v>
      </c>
      <c r="Z576" s="349">
        <f t="shared" si="4493"/>
        <v>46.094894999999994</v>
      </c>
      <c r="AA576" s="349">
        <v>3.363</v>
      </c>
      <c r="AB576" s="349">
        <f t="shared" si="4494"/>
        <v>17.726372999999999</v>
      </c>
      <c r="AC576" s="349">
        <v>2.331</v>
      </c>
      <c r="AD576" s="349">
        <f t="shared" si="4495"/>
        <v>12.286700999999999</v>
      </c>
      <c r="AE576" s="349">
        <v>1.4950000000000001</v>
      </c>
      <c r="AF576" s="349">
        <f t="shared" ref="AF576:AF594" si="4511">L576*AE576/1000</f>
        <v>7.8801450000000006</v>
      </c>
      <c r="AG576" s="349">
        <f t="shared" ref="AG576:AG578" si="4512">SUM(AA576+AC576+AE576)</f>
        <v>7.1890000000000001</v>
      </c>
      <c r="AH576" s="349">
        <f t="shared" si="4496"/>
        <v>37.893218999999995</v>
      </c>
      <c r="AI576" s="349">
        <f t="shared" si="4497"/>
        <v>15.933999999999999</v>
      </c>
      <c r="AJ576" s="349">
        <f t="shared" si="4498"/>
        <v>83.988113999999996</v>
      </c>
      <c r="AK576" s="349">
        <v>4.8550000000000004</v>
      </c>
      <c r="AL576" s="349">
        <f t="shared" si="4499"/>
        <v>25.590705000000003</v>
      </c>
      <c r="AM576" s="349">
        <v>1.214</v>
      </c>
      <c r="AN576" s="349">
        <f>N576*AM576/1000</f>
        <v>6.3989940000000001</v>
      </c>
      <c r="AO576" s="349">
        <v>0.33</v>
      </c>
      <c r="AP576" s="349">
        <f t="shared" si="4501"/>
        <v>1.73943</v>
      </c>
      <c r="AQ576" s="349">
        <f t="shared" si="4502"/>
        <v>6.3990000000000009</v>
      </c>
      <c r="AR576" s="349">
        <f t="shared" si="4503"/>
        <v>33.729129</v>
      </c>
      <c r="AS576" s="349">
        <v>3.5000000000000003E-2</v>
      </c>
      <c r="AT576" s="349">
        <f t="shared" si="4504"/>
        <v>0.18448500000000001</v>
      </c>
      <c r="AU576" s="349">
        <v>1.341</v>
      </c>
      <c r="AV576" s="349">
        <f>P576*AU576/1000</f>
        <v>7.0684110000000002</v>
      </c>
      <c r="AW576" s="349">
        <v>1.788</v>
      </c>
      <c r="AX576" s="349">
        <f t="shared" si="4506"/>
        <v>9.4245480000000015</v>
      </c>
      <c r="AY576" s="349">
        <f t="shared" si="4507"/>
        <v>3.1639999999999997</v>
      </c>
      <c r="AZ576" s="349">
        <f t="shared" si="4508"/>
        <v>16.677444000000001</v>
      </c>
      <c r="BA576" s="349">
        <f t="shared" si="4509"/>
        <v>9.5630000000000006</v>
      </c>
      <c r="BB576" s="349">
        <f t="shared" si="4510"/>
        <v>50.406573000000002</v>
      </c>
    </row>
    <row r="577" spans="1:54" s="344" customFormat="1">
      <c r="A577" s="612">
        <v>436</v>
      </c>
      <c r="B577" s="557"/>
      <c r="C577" s="25"/>
      <c r="D577" s="557"/>
      <c r="E577" s="553" t="s">
        <v>1151</v>
      </c>
      <c r="F577" s="530"/>
      <c r="G577" s="530" t="s">
        <v>1166</v>
      </c>
      <c r="H577" s="355" t="s">
        <v>378</v>
      </c>
      <c r="I577" s="554"/>
      <c r="J577" s="183">
        <v>3116</v>
      </c>
      <c r="K577" s="554"/>
      <c r="L577" s="183">
        <v>3116</v>
      </c>
      <c r="M577" s="554"/>
      <c r="N577" s="183">
        <v>3116</v>
      </c>
      <c r="O577" s="554"/>
      <c r="P577" s="183">
        <v>3116</v>
      </c>
      <c r="Q577" s="349">
        <f>SUM(AI577+BA577)</f>
        <v>39.308</v>
      </c>
      <c r="R577" s="575">
        <f>SUM(AJ577+BB577)</f>
        <v>122.48372799999999</v>
      </c>
      <c r="S577" s="349">
        <v>3.5419999999999998</v>
      </c>
      <c r="T577" s="349">
        <f t="shared" ref="T577" si="4513">J577*S577/1000</f>
        <v>11.036871999999999</v>
      </c>
      <c r="U577" s="349">
        <v>0.78700000000000003</v>
      </c>
      <c r="V577" s="349">
        <f t="shared" ref="V577" si="4514">J577*U577/1000</f>
        <v>2.4522919999999999</v>
      </c>
      <c r="W577" s="349">
        <v>4.0279999999999996</v>
      </c>
      <c r="X577" s="349">
        <f t="shared" ref="X577" si="4515">J577*W577/1000</f>
        <v>12.551247999999999</v>
      </c>
      <c r="Y577" s="349">
        <f t="shared" ref="Y577" si="4516">SUM(S577+U577+W577)</f>
        <v>8.3569999999999993</v>
      </c>
      <c r="Z577" s="349">
        <f t="shared" ref="Z577" si="4517">SUM(T577+V577+X577)</f>
        <v>26.040411999999996</v>
      </c>
      <c r="AA577" s="349">
        <v>3.242</v>
      </c>
      <c r="AB577" s="349">
        <f t="shared" ref="AB577" si="4518">L577*AA577/1000</f>
        <v>10.102072</v>
      </c>
      <c r="AC577" s="349">
        <v>5.4059999999999997</v>
      </c>
      <c r="AD577" s="349">
        <f t="shared" ref="AD577" si="4519">L577*AC577/1000</f>
        <v>16.845095999999998</v>
      </c>
      <c r="AE577" s="349">
        <v>4.1479999999999997</v>
      </c>
      <c r="AF577" s="349">
        <f t="shared" ref="AF577" si="4520">L577*AE577/1000</f>
        <v>12.925167999999999</v>
      </c>
      <c r="AG577" s="349">
        <f t="shared" ref="AG577" si="4521">SUM(AA577+AC577+AE577)</f>
        <v>12.795999999999999</v>
      </c>
      <c r="AH577" s="349">
        <f t="shared" ref="AH577" si="4522">SUM(AB577+AD577+AF577)</f>
        <v>39.872335999999997</v>
      </c>
      <c r="AI577" s="349">
        <f t="shared" ref="AI577" si="4523">SUM(Y577+AG577)</f>
        <v>21.152999999999999</v>
      </c>
      <c r="AJ577" s="349">
        <f t="shared" ref="AJ577" si="4524">SUM(Z577,AH577)</f>
        <v>65.912747999999993</v>
      </c>
      <c r="AK577" s="349">
        <v>4.95</v>
      </c>
      <c r="AL577" s="349">
        <f t="shared" ref="AL577" si="4525">N577*AK577/1000</f>
        <v>15.424200000000001</v>
      </c>
      <c r="AM577" s="349">
        <v>4.6470000000000002</v>
      </c>
      <c r="AN577" s="349">
        <f>N577*AM577/1000</f>
        <v>14.480052000000002</v>
      </c>
      <c r="AO577" s="349">
        <v>1.212</v>
      </c>
      <c r="AP577" s="349">
        <f t="shared" ref="AP577" si="4526">N577*AO577/1000</f>
        <v>3.7765919999999999</v>
      </c>
      <c r="AQ577" s="349">
        <f t="shared" ref="AQ577" si="4527">SUM(AK577+AM577+AO577)</f>
        <v>10.809000000000001</v>
      </c>
      <c r="AR577" s="349">
        <f t="shared" ref="AR577" si="4528">SUM(AL577+AN577+AP577)</f>
        <v>33.680844</v>
      </c>
      <c r="AS577" s="349">
        <v>2.6</v>
      </c>
      <c r="AT577" s="349">
        <f t="shared" ref="AT577" si="4529">P577*AS577/1000</f>
        <v>8.1016000000000012</v>
      </c>
      <c r="AU577" s="349">
        <v>1.73</v>
      </c>
      <c r="AV577" s="349">
        <f>P577*AU577/1000</f>
        <v>5.3906800000000006</v>
      </c>
      <c r="AW577" s="349">
        <v>3.016</v>
      </c>
      <c r="AX577" s="349">
        <f t="shared" ref="AX577" si="4530">P577*AW577/1000</f>
        <v>9.3978559999999991</v>
      </c>
      <c r="AY577" s="349">
        <f t="shared" ref="AY577" si="4531">SUM(AS577+AU577+AW577)</f>
        <v>7.3460000000000001</v>
      </c>
      <c r="AZ577" s="349">
        <f t="shared" ref="AZ577" si="4532">SUM(AT577+AV577+AX577)</f>
        <v>22.890135999999998</v>
      </c>
      <c r="BA577" s="349">
        <f t="shared" ref="BA577" si="4533">SUM(AQ577+AY577)</f>
        <v>18.155000000000001</v>
      </c>
      <c r="BB577" s="349">
        <f t="shared" ref="BB577" si="4534">SUM(AR577,AZ577)</f>
        <v>56.570979999999999</v>
      </c>
    </row>
    <row r="578" spans="1:54" s="344" customFormat="1">
      <c r="A578" s="612">
        <v>437</v>
      </c>
      <c r="B578" s="557"/>
      <c r="C578" s="25"/>
      <c r="D578" s="557"/>
      <c r="E578" s="71" t="s">
        <v>1152</v>
      </c>
      <c r="F578" s="503"/>
      <c r="G578" s="503" t="s">
        <v>1167</v>
      </c>
      <c r="H578" s="326" t="s">
        <v>378</v>
      </c>
      <c r="I578" s="77"/>
      <c r="J578" s="186">
        <v>5971</v>
      </c>
      <c r="K578" s="77"/>
      <c r="L578" s="186">
        <v>5971</v>
      </c>
      <c r="M578" s="77"/>
      <c r="N578" s="186">
        <v>5971</v>
      </c>
      <c r="O578" s="77"/>
      <c r="P578" s="186">
        <v>5971</v>
      </c>
      <c r="Q578" s="145">
        <f>SUM(AI578+BA578)</f>
        <v>14.145</v>
      </c>
      <c r="R578" s="576">
        <f>SUM(AJ578+BB578)</f>
        <v>84.459795</v>
      </c>
      <c r="S578" s="145">
        <v>0.57699999999999996</v>
      </c>
      <c r="T578" s="145">
        <f t="shared" si="4489"/>
        <v>3.4452669999999999</v>
      </c>
      <c r="U578" s="145">
        <v>2E-3</v>
      </c>
      <c r="V578" s="145">
        <f t="shared" si="4490"/>
        <v>1.1941999999999999E-2</v>
      </c>
      <c r="W578" s="145">
        <v>0.57299999999999995</v>
      </c>
      <c r="X578" s="145">
        <f t="shared" si="4491"/>
        <v>3.4213829999999996</v>
      </c>
      <c r="Y578" s="145">
        <f t="shared" si="4492"/>
        <v>1.1519999999999999</v>
      </c>
      <c r="Z578" s="145">
        <f t="shared" si="4493"/>
        <v>6.8785919999999994</v>
      </c>
      <c r="AA578" s="145"/>
      <c r="AB578" s="145">
        <f t="shared" si="4494"/>
        <v>0</v>
      </c>
      <c r="AC578" s="145">
        <v>2.581</v>
      </c>
      <c r="AD578" s="145">
        <f t="shared" si="4495"/>
        <v>15.411151</v>
      </c>
      <c r="AE578" s="145">
        <v>3.06</v>
      </c>
      <c r="AF578" s="145">
        <f t="shared" si="4511"/>
        <v>18.271260000000002</v>
      </c>
      <c r="AG578" s="145">
        <f t="shared" si="4512"/>
        <v>5.641</v>
      </c>
      <c r="AH578" s="145">
        <f t="shared" si="4496"/>
        <v>33.682411000000002</v>
      </c>
      <c r="AI578" s="145">
        <f t="shared" si="4497"/>
        <v>6.7930000000000001</v>
      </c>
      <c r="AJ578" s="145">
        <f t="shared" si="4498"/>
        <v>40.561002999999999</v>
      </c>
      <c r="AK578" s="145"/>
      <c r="AL578" s="145">
        <f t="shared" si="4499"/>
        <v>0</v>
      </c>
      <c r="AM578" s="145">
        <v>1.8380000000000001</v>
      </c>
      <c r="AN578" s="145">
        <f>N578*AM578/1000</f>
        <v>10.974698</v>
      </c>
      <c r="AO578" s="145">
        <v>1.169</v>
      </c>
      <c r="AP578" s="145">
        <f t="shared" si="4501"/>
        <v>6.9800990000000001</v>
      </c>
      <c r="AQ578" s="145">
        <f t="shared" si="4502"/>
        <v>3.0070000000000001</v>
      </c>
      <c r="AR578" s="145">
        <f t="shared" si="4503"/>
        <v>17.954796999999999</v>
      </c>
      <c r="AS578" s="145">
        <v>2.7280000000000002</v>
      </c>
      <c r="AT578" s="145">
        <f t="shared" si="4504"/>
        <v>16.288888</v>
      </c>
      <c r="AU578" s="145">
        <v>1</v>
      </c>
      <c r="AV578" s="145">
        <f>P578*AU578/1000</f>
        <v>5.9710000000000001</v>
      </c>
      <c r="AW578" s="145">
        <v>0.61699999999999999</v>
      </c>
      <c r="AX578" s="145">
        <f t="shared" si="4506"/>
        <v>3.684107</v>
      </c>
      <c r="AY578" s="145">
        <f t="shared" si="4507"/>
        <v>4.3450000000000006</v>
      </c>
      <c r="AZ578" s="145">
        <f t="shared" si="4508"/>
        <v>25.943995000000001</v>
      </c>
      <c r="BA578" s="145">
        <f t="shared" si="4509"/>
        <v>7.3520000000000003</v>
      </c>
      <c r="BB578" s="145">
        <f t="shared" si="4510"/>
        <v>43.898792</v>
      </c>
    </row>
    <row r="579" spans="1:54" s="344" customFormat="1">
      <c r="B579" s="557"/>
      <c r="C579" s="557"/>
      <c r="D579" s="557"/>
      <c r="E579" s="553" t="s">
        <v>1914</v>
      </c>
      <c r="F579" s="530"/>
      <c r="G579" s="503" t="s">
        <v>1167</v>
      </c>
      <c r="H579" s="326" t="s">
        <v>378</v>
      </c>
      <c r="I579" s="554"/>
      <c r="J579" s="183">
        <v>11629</v>
      </c>
      <c r="K579" s="554"/>
      <c r="L579" s="183">
        <v>11629</v>
      </c>
      <c r="M579" s="554"/>
      <c r="N579" s="183">
        <v>11629</v>
      </c>
      <c r="O579" s="554"/>
      <c r="P579" s="183">
        <v>11629</v>
      </c>
      <c r="Q579" s="349">
        <f t="shared" ref="Q579" si="4535">SUM(AI579+BA579)</f>
        <v>4.875</v>
      </c>
      <c r="R579" s="417">
        <f t="shared" ref="R579:R580" si="4536">SUM(AJ579+BB579)</f>
        <v>56.691374999999994</v>
      </c>
      <c r="S579" s="349">
        <v>0.56200000000000006</v>
      </c>
      <c r="T579" s="349">
        <f t="shared" si="4489"/>
        <v>6.5354980000000005</v>
      </c>
      <c r="U579" s="349">
        <v>0.82</v>
      </c>
      <c r="V579" s="349">
        <f t="shared" si="4490"/>
        <v>9.535779999999999</v>
      </c>
      <c r="W579" s="349">
        <v>0.7</v>
      </c>
      <c r="X579" s="349">
        <f t="shared" si="4491"/>
        <v>8.1402999999999999</v>
      </c>
      <c r="Y579" s="349">
        <f t="shared" ref="Y579:Y580" si="4537">SUM(S579+U579+W579)</f>
        <v>2.0819999999999999</v>
      </c>
      <c r="Z579" s="349">
        <f t="shared" ref="Z579:Z580" si="4538">SUM(T579+V579+X579)</f>
        <v>24.211577999999999</v>
      </c>
      <c r="AA579" s="349">
        <v>0.504</v>
      </c>
      <c r="AB579" s="349">
        <f t="shared" si="4494"/>
        <v>5.8610159999999993</v>
      </c>
      <c r="AC579" s="349">
        <v>0.24299999999999999</v>
      </c>
      <c r="AD579" s="349">
        <f t="shared" si="4495"/>
        <v>2.8258469999999996</v>
      </c>
      <c r="AE579" s="349">
        <v>0.88700000000000001</v>
      </c>
      <c r="AF579" s="349">
        <f t="shared" si="4511"/>
        <v>10.314923</v>
      </c>
      <c r="AG579" s="349">
        <f t="shared" ref="AG579:AG580" si="4539">SUM(AA579+AC579+AE579)</f>
        <v>1.6339999999999999</v>
      </c>
      <c r="AH579" s="349">
        <f t="shared" ref="AH579:AH580" si="4540">SUM(AB579+AD579+AF579)</f>
        <v>19.001785999999999</v>
      </c>
      <c r="AI579" s="349">
        <f t="shared" si="4497"/>
        <v>3.7159999999999997</v>
      </c>
      <c r="AJ579" s="349">
        <f t="shared" si="4498"/>
        <v>43.213363999999999</v>
      </c>
      <c r="AK579" s="349">
        <v>0.20899999999999999</v>
      </c>
      <c r="AL579" s="349">
        <f t="shared" si="4499"/>
        <v>2.4304609999999998</v>
      </c>
      <c r="AM579" s="349">
        <v>0.25</v>
      </c>
      <c r="AN579" s="349">
        <f t="shared" ref="AN579:AN580" si="4541">N579*AM579/1000</f>
        <v>2.9072499999999999</v>
      </c>
      <c r="AO579" s="349">
        <v>0.192</v>
      </c>
      <c r="AP579" s="349">
        <f t="shared" si="4501"/>
        <v>2.2327680000000001</v>
      </c>
      <c r="AQ579" s="349">
        <f>SUM(AK579+AM579+AO579)</f>
        <v>0.65100000000000002</v>
      </c>
      <c r="AR579" s="349">
        <f>SUM(AL579+AN579+AP579)</f>
        <v>7.5704789999999997</v>
      </c>
      <c r="AS579" s="349">
        <v>0.01</v>
      </c>
      <c r="AT579" s="349">
        <f t="shared" si="4504"/>
        <v>0.11629</v>
      </c>
      <c r="AU579" s="349">
        <v>0.39100000000000001</v>
      </c>
      <c r="AV579" s="349">
        <f t="shared" ref="AV579:AV580" si="4542">P579*AU579/1000</f>
        <v>4.5469390000000001</v>
      </c>
      <c r="AW579" s="349">
        <v>0.107</v>
      </c>
      <c r="AX579" s="349">
        <f t="shared" si="4506"/>
        <v>1.2443029999999999</v>
      </c>
      <c r="AY579" s="349">
        <f t="shared" ref="AY579:AZ584" si="4543">SUM(AS579+AU579+AW579)</f>
        <v>0.50800000000000001</v>
      </c>
      <c r="AZ579" s="349">
        <f t="shared" si="4543"/>
        <v>5.9075319999999998</v>
      </c>
      <c r="BA579" s="349">
        <f t="shared" si="4509"/>
        <v>1.159</v>
      </c>
      <c r="BB579" s="349">
        <f t="shared" si="4510"/>
        <v>13.478010999999999</v>
      </c>
    </row>
    <row r="580" spans="1:54" s="344" customFormat="1">
      <c r="A580" s="612">
        <v>420</v>
      </c>
      <c r="B580" s="557"/>
      <c r="C580" s="557"/>
      <c r="D580" s="27"/>
      <c r="E580" s="553" t="s">
        <v>2118</v>
      </c>
      <c r="F580" s="530"/>
      <c r="G580" s="530" t="s">
        <v>1169</v>
      </c>
      <c r="H580" s="355" t="s">
        <v>379</v>
      </c>
      <c r="I580" s="554"/>
      <c r="J580" s="183">
        <v>15537</v>
      </c>
      <c r="K580" s="554"/>
      <c r="L580" s="183">
        <v>15537</v>
      </c>
      <c r="M580" s="554"/>
      <c r="N580" s="183">
        <v>15537</v>
      </c>
      <c r="O580" s="554"/>
      <c r="P580" s="183">
        <v>15537</v>
      </c>
      <c r="Q580" s="349">
        <f>SUM(AI580+BA580)</f>
        <v>9.1369999999999987</v>
      </c>
      <c r="R580" s="417">
        <f t="shared" si="4536"/>
        <v>141.961569</v>
      </c>
      <c r="S580" s="349">
        <v>0.46100000000000002</v>
      </c>
      <c r="T580" s="349">
        <f t="shared" si="4489"/>
        <v>7.1625570000000005</v>
      </c>
      <c r="U580" s="349">
        <v>0.4</v>
      </c>
      <c r="V580" s="349">
        <f t="shared" si="4490"/>
        <v>6.2148000000000003</v>
      </c>
      <c r="W580" s="349">
        <v>1.526</v>
      </c>
      <c r="X580" s="349">
        <f t="shared" si="4491"/>
        <v>23.709461999999998</v>
      </c>
      <c r="Y580" s="349">
        <f t="shared" si="4537"/>
        <v>2.387</v>
      </c>
      <c r="Z580" s="349">
        <f t="shared" si="4538"/>
        <v>37.086818999999998</v>
      </c>
      <c r="AA580" s="349">
        <v>0.65</v>
      </c>
      <c r="AB580" s="349">
        <f t="shared" si="4494"/>
        <v>10.099050000000002</v>
      </c>
      <c r="AC580" s="349">
        <v>0.96099999999999997</v>
      </c>
      <c r="AD580" s="349">
        <f t="shared" si="4495"/>
        <v>14.931056999999999</v>
      </c>
      <c r="AE580" s="349">
        <v>0.5</v>
      </c>
      <c r="AF580" s="349">
        <f t="shared" si="4511"/>
        <v>7.7685000000000004</v>
      </c>
      <c r="AG580" s="349">
        <f t="shared" si="4539"/>
        <v>2.1109999999999998</v>
      </c>
      <c r="AH580" s="349">
        <f t="shared" si="4540"/>
        <v>32.798607000000004</v>
      </c>
      <c r="AI580" s="349">
        <f t="shared" si="4497"/>
        <v>4.4979999999999993</v>
      </c>
      <c r="AJ580" s="349">
        <f t="shared" si="4498"/>
        <v>69.885425999999995</v>
      </c>
      <c r="AK580" s="349">
        <v>1.5429999999999999</v>
      </c>
      <c r="AL580" s="349">
        <f t="shared" si="4499"/>
        <v>23.973590999999999</v>
      </c>
      <c r="AM580" s="349">
        <v>1.1000000000000001</v>
      </c>
      <c r="AN580" s="349">
        <f t="shared" si="4541"/>
        <v>17.090700000000002</v>
      </c>
      <c r="AO580" s="349">
        <v>0.68100000000000005</v>
      </c>
      <c r="AP580" s="349">
        <f t="shared" si="4501"/>
        <v>10.580697000000001</v>
      </c>
      <c r="AQ580" s="349">
        <f t="shared" ref="AQ580" si="4544">SUM(AK580+AM580+AO580)</f>
        <v>3.3239999999999998</v>
      </c>
      <c r="AR580" s="349">
        <f t="shared" ref="AR580" si="4545">SUM(AL580+AN580+AP580)</f>
        <v>51.644987999999998</v>
      </c>
      <c r="AS580" s="349"/>
      <c r="AT580" s="349">
        <f t="shared" si="4504"/>
        <v>0</v>
      </c>
      <c r="AU580" s="349">
        <v>0.41199999999999998</v>
      </c>
      <c r="AV580" s="349">
        <f t="shared" si="4542"/>
        <v>6.4012439999999993</v>
      </c>
      <c r="AW580" s="349">
        <v>0.90300000000000002</v>
      </c>
      <c r="AX580" s="349">
        <f t="shared" si="4506"/>
        <v>14.029911</v>
      </c>
      <c r="AY580" s="349">
        <f t="shared" si="4543"/>
        <v>1.3149999999999999</v>
      </c>
      <c r="AZ580" s="349">
        <f t="shared" si="4543"/>
        <v>20.431155</v>
      </c>
      <c r="BA580" s="349">
        <f t="shared" si="4509"/>
        <v>4.6389999999999993</v>
      </c>
      <c r="BB580" s="349">
        <f t="shared" si="4510"/>
        <v>72.076143000000002</v>
      </c>
    </row>
    <row r="581" spans="1:54" s="344" customFormat="1">
      <c r="B581" s="557"/>
      <c r="C581" s="557"/>
      <c r="D581" s="557"/>
      <c r="E581" s="103" t="s">
        <v>1858</v>
      </c>
      <c r="F581" s="509"/>
      <c r="G581" s="25" t="s">
        <v>1166</v>
      </c>
      <c r="H581" s="310" t="s">
        <v>378</v>
      </c>
      <c r="I581" s="86"/>
      <c r="J581" s="188">
        <v>28579</v>
      </c>
      <c r="K581" s="86"/>
      <c r="L581" s="188">
        <v>28579</v>
      </c>
      <c r="M581" s="86"/>
      <c r="N581" s="188">
        <v>28579</v>
      </c>
      <c r="O581" s="86"/>
      <c r="P581" s="188">
        <v>28579</v>
      </c>
      <c r="Q581" s="148">
        <f>SUM(AI581+BA581)</f>
        <v>1.514</v>
      </c>
      <c r="R581" s="427">
        <f t="shared" ref="R581" si="4546">SUM(AJ581+BB581)</f>
        <v>43.268605999999998</v>
      </c>
      <c r="S581" s="148"/>
      <c r="T581" s="148">
        <f t="shared" ref="T581" si="4547">J581*S581/1000</f>
        <v>0</v>
      </c>
      <c r="U581" s="148">
        <v>3.0000000000000001E-3</v>
      </c>
      <c r="V581" s="148">
        <f t="shared" ref="V581" si="4548">J581*U581/1000</f>
        <v>8.5736999999999994E-2</v>
      </c>
      <c r="W581" s="148">
        <v>3.0000000000000001E-3</v>
      </c>
      <c r="X581" s="148">
        <f t="shared" ref="X581" si="4549">J581*W581/1000</f>
        <v>8.5736999999999994E-2</v>
      </c>
      <c r="Y581" s="148">
        <f t="shared" ref="Y581" si="4550">SUM(S581+U581+W581)</f>
        <v>6.0000000000000001E-3</v>
      </c>
      <c r="Z581" s="148">
        <f t="shared" ref="Z581" si="4551">SUM(T581+V581+X581)</f>
        <v>0.17147399999999999</v>
      </c>
      <c r="AA581" s="148">
        <v>7.0000000000000001E-3</v>
      </c>
      <c r="AB581" s="148">
        <f t="shared" ref="AB581" si="4552">L581*AA581/1000</f>
        <v>0.20005300000000001</v>
      </c>
      <c r="AC581" s="148">
        <v>0.27800000000000002</v>
      </c>
      <c r="AD581" s="148">
        <f t="shared" ref="AD581" si="4553">L581*AC581/1000</f>
        <v>7.9449620000000003</v>
      </c>
      <c r="AE581" s="148">
        <v>0.114</v>
      </c>
      <c r="AF581" s="148">
        <f t="shared" ref="AF581" si="4554">L581*AE581/1000</f>
        <v>3.2580060000000004</v>
      </c>
      <c r="AG581" s="148">
        <f t="shared" ref="AG581" si="4555">SUM(AA581+AC581+AE581)</f>
        <v>0.39900000000000002</v>
      </c>
      <c r="AH581" s="148">
        <f t="shared" ref="AH581" si="4556">SUM(AB581+AD581+AF581)</f>
        <v>11.403021000000001</v>
      </c>
      <c r="AI581" s="148">
        <f t="shared" ref="AI581" si="4557">SUM(Y581+AG581)</f>
        <v>0.40500000000000003</v>
      </c>
      <c r="AJ581" s="148">
        <f t="shared" ref="AJ581" si="4558">SUM(Z581,AH581)</f>
        <v>11.574495000000001</v>
      </c>
      <c r="AK581" s="148">
        <v>0.17899999999999999</v>
      </c>
      <c r="AL581" s="148">
        <f t="shared" ref="AL581" si="4559">N581*AK581/1000</f>
        <v>5.1156409999999992</v>
      </c>
      <c r="AM581" s="148">
        <v>8.5000000000000006E-2</v>
      </c>
      <c r="AN581" s="148">
        <f t="shared" ref="AN581" si="4560">N581*AM581/1000</f>
        <v>2.4292150000000001</v>
      </c>
      <c r="AO581" s="148">
        <v>0.317</v>
      </c>
      <c r="AP581" s="148">
        <f t="shared" ref="AP581" si="4561">N581*AO581/1000</f>
        <v>9.0595429999999997</v>
      </c>
      <c r="AQ581" s="148">
        <f t="shared" ref="AQ581" si="4562">SUM(AK581+AM581+AO581)</f>
        <v>0.58099999999999996</v>
      </c>
      <c r="AR581" s="148">
        <f t="shared" ref="AR581" si="4563">SUM(AL581+AN581+AP581)</f>
        <v>16.604399000000001</v>
      </c>
      <c r="AS581" s="148">
        <v>0.318</v>
      </c>
      <c r="AT581" s="148">
        <f t="shared" ref="AT581" si="4564">P581*AS581/1000</f>
        <v>9.0881220000000003</v>
      </c>
      <c r="AU581" s="148">
        <v>0.04</v>
      </c>
      <c r="AV581" s="148">
        <f t="shared" ref="AV581" si="4565">P581*AU581/1000</f>
        <v>1.1431600000000002</v>
      </c>
      <c r="AW581" s="148">
        <v>0.17</v>
      </c>
      <c r="AX581" s="148">
        <f t="shared" ref="AX581" si="4566">P581*AW581/1000</f>
        <v>4.8584300000000002</v>
      </c>
      <c r="AY581" s="148">
        <f t="shared" si="4543"/>
        <v>0.52800000000000002</v>
      </c>
      <c r="AZ581" s="148">
        <f t="shared" si="4543"/>
        <v>15.089712</v>
      </c>
      <c r="BA581" s="148">
        <f>SUM(AQ581+AY581)</f>
        <v>1.109</v>
      </c>
      <c r="BB581" s="148">
        <f t="shared" ref="BB581" si="4567">SUM(AR581,AZ581)</f>
        <v>31.694110999999999</v>
      </c>
    </row>
    <row r="582" spans="1:54" s="344" customFormat="1">
      <c r="B582" s="557"/>
      <c r="C582" s="557"/>
      <c r="D582" s="557"/>
      <c r="E582" s="71" t="s">
        <v>1859</v>
      </c>
      <c r="F582" s="503"/>
      <c r="G582" s="503" t="s">
        <v>1166</v>
      </c>
      <c r="H582" s="326" t="s">
        <v>378</v>
      </c>
      <c r="I582" s="77"/>
      <c r="J582" s="186">
        <v>24128</v>
      </c>
      <c r="K582" s="77"/>
      <c r="L582" s="186">
        <v>24128</v>
      </c>
      <c r="M582" s="77"/>
      <c r="N582" s="186">
        <v>24128</v>
      </c>
      <c r="O582" s="77"/>
      <c r="P582" s="186">
        <v>24128</v>
      </c>
      <c r="Q582" s="145">
        <f t="shared" ref="Q582:Q594" si="4568">SUM(AI582+BA582)</f>
        <v>6.0000000000000001E-3</v>
      </c>
      <c r="R582" s="425">
        <f t="shared" ref="R582:R594" si="4569">SUM(AJ582+BB582)</f>
        <v>0.14476800000000001</v>
      </c>
      <c r="S582" s="145"/>
      <c r="T582" s="145">
        <f t="shared" si="4489"/>
        <v>0</v>
      </c>
      <c r="U582" s="145"/>
      <c r="V582" s="145">
        <f t="shared" si="4490"/>
        <v>0</v>
      </c>
      <c r="W582" s="145"/>
      <c r="X582" s="145">
        <f t="shared" si="4491"/>
        <v>0</v>
      </c>
      <c r="Y582" s="145">
        <f t="shared" ref="Y582:Y584" si="4570">SUM(S582+U582+W582)</f>
        <v>0</v>
      </c>
      <c r="Z582" s="145">
        <f t="shared" ref="Z582:Z584" si="4571">SUM(T582+V582+X582)</f>
        <v>0</v>
      </c>
      <c r="AA582" s="145"/>
      <c r="AB582" s="145">
        <f t="shared" si="4494"/>
        <v>0</v>
      </c>
      <c r="AC582" s="145"/>
      <c r="AD582" s="145">
        <f t="shared" si="4495"/>
        <v>0</v>
      </c>
      <c r="AE582" s="145"/>
      <c r="AF582" s="145">
        <f t="shared" si="4511"/>
        <v>0</v>
      </c>
      <c r="AG582" s="145">
        <f t="shared" ref="AG582:AG584" si="4572">SUM(AA582+AC582+AE582)</f>
        <v>0</v>
      </c>
      <c r="AH582" s="145">
        <f t="shared" ref="AH582:AH584" si="4573">SUM(AB582+AD582+AF582)</f>
        <v>0</v>
      </c>
      <c r="AI582" s="145">
        <f t="shared" si="4497"/>
        <v>0</v>
      </c>
      <c r="AJ582" s="145">
        <f t="shared" si="4498"/>
        <v>0</v>
      </c>
      <c r="AK582" s="145">
        <v>6.0000000000000001E-3</v>
      </c>
      <c r="AL582" s="145">
        <f t="shared" si="4499"/>
        <v>0.14476800000000001</v>
      </c>
      <c r="AM582" s="145"/>
      <c r="AN582" s="145">
        <f t="shared" ref="AN582:AN594" si="4574">N582*AM582/1000</f>
        <v>0</v>
      </c>
      <c r="AO582" s="145"/>
      <c r="AP582" s="145">
        <f t="shared" si="4501"/>
        <v>0</v>
      </c>
      <c r="AQ582" s="145">
        <f t="shared" ref="AQ582:AQ584" si="4575">SUM(AK582+AM582+AO582)</f>
        <v>6.0000000000000001E-3</v>
      </c>
      <c r="AR582" s="145">
        <f t="shared" ref="AR582:AR584" si="4576">SUM(AL582+AN582+AP582)</f>
        <v>0.14476800000000001</v>
      </c>
      <c r="AS582" s="145"/>
      <c r="AT582" s="145">
        <f t="shared" si="4504"/>
        <v>0</v>
      </c>
      <c r="AU582" s="145"/>
      <c r="AV582" s="145">
        <f t="shared" ref="AV582:AV594" si="4577">P582*AU582/1000</f>
        <v>0</v>
      </c>
      <c r="AW582" s="145"/>
      <c r="AX582" s="145">
        <f t="shared" si="4506"/>
        <v>0</v>
      </c>
      <c r="AY582" s="145">
        <f t="shared" si="4543"/>
        <v>0</v>
      </c>
      <c r="AZ582" s="145">
        <f t="shared" si="4543"/>
        <v>0</v>
      </c>
      <c r="BA582" s="145">
        <f t="shared" si="4509"/>
        <v>6.0000000000000001E-3</v>
      </c>
      <c r="BB582" s="145">
        <f t="shared" si="4510"/>
        <v>0.14476800000000001</v>
      </c>
    </row>
    <row r="583" spans="1:54" s="344" customFormat="1">
      <c r="A583" s="612">
        <v>420</v>
      </c>
      <c r="B583" s="557"/>
      <c r="C583" s="557"/>
      <c r="D583" s="27"/>
      <c r="E583" s="553" t="s">
        <v>2188</v>
      </c>
      <c r="F583" s="530"/>
      <c r="G583" s="530" t="s">
        <v>1169</v>
      </c>
      <c r="H583" s="355" t="s">
        <v>379</v>
      </c>
      <c r="I583" s="554"/>
      <c r="J583" s="183">
        <v>23380</v>
      </c>
      <c r="K583" s="554"/>
      <c r="L583" s="183">
        <v>23380</v>
      </c>
      <c r="M583" s="554"/>
      <c r="N583" s="183">
        <v>23380</v>
      </c>
      <c r="O583" s="554"/>
      <c r="P583" s="183">
        <v>23380</v>
      </c>
      <c r="Q583" s="349">
        <f t="shared" si="4568"/>
        <v>11.013999999999999</v>
      </c>
      <c r="R583" s="417">
        <f t="shared" si="4569"/>
        <v>257.50731999999999</v>
      </c>
      <c r="S583" s="349"/>
      <c r="T583" s="349">
        <f t="shared" si="4489"/>
        <v>0</v>
      </c>
      <c r="U583" s="349">
        <v>2.7</v>
      </c>
      <c r="V583" s="349">
        <f t="shared" si="4490"/>
        <v>63.126000000000005</v>
      </c>
      <c r="W583" s="349"/>
      <c r="X583" s="349">
        <f t="shared" si="4491"/>
        <v>0</v>
      </c>
      <c r="Y583" s="349">
        <f t="shared" si="4570"/>
        <v>2.7</v>
      </c>
      <c r="Z583" s="349">
        <f t="shared" si="4571"/>
        <v>63.126000000000005</v>
      </c>
      <c r="AA583" s="349">
        <v>1.8</v>
      </c>
      <c r="AB583" s="349">
        <f t="shared" si="4494"/>
        <v>42.084000000000003</v>
      </c>
      <c r="AC583" s="349">
        <v>2.7</v>
      </c>
      <c r="AD583" s="349">
        <f t="shared" si="4495"/>
        <v>63.126000000000005</v>
      </c>
      <c r="AE583" s="349"/>
      <c r="AF583" s="349">
        <f t="shared" si="4511"/>
        <v>0</v>
      </c>
      <c r="AG583" s="349">
        <f t="shared" si="4572"/>
        <v>4.5</v>
      </c>
      <c r="AH583" s="349">
        <f t="shared" si="4573"/>
        <v>105.21000000000001</v>
      </c>
      <c r="AI583" s="349">
        <f t="shared" si="4497"/>
        <v>7.2</v>
      </c>
      <c r="AJ583" s="349">
        <f t="shared" si="4498"/>
        <v>168.33600000000001</v>
      </c>
      <c r="AK583" s="349">
        <v>1</v>
      </c>
      <c r="AL583" s="349">
        <f t="shared" si="4499"/>
        <v>23.38</v>
      </c>
      <c r="AM583" s="349">
        <v>0.104</v>
      </c>
      <c r="AN583" s="349">
        <f t="shared" si="4574"/>
        <v>2.4315199999999999</v>
      </c>
      <c r="AO583" s="349"/>
      <c r="AP583" s="349">
        <f t="shared" si="4501"/>
        <v>0</v>
      </c>
      <c r="AQ583" s="349">
        <f t="shared" si="4575"/>
        <v>1.1040000000000001</v>
      </c>
      <c r="AR583" s="349">
        <f t="shared" si="4576"/>
        <v>25.811519999999998</v>
      </c>
      <c r="AS583" s="349">
        <v>1</v>
      </c>
      <c r="AT583" s="349">
        <f t="shared" si="4504"/>
        <v>23.38</v>
      </c>
      <c r="AU583" s="349">
        <v>0.91</v>
      </c>
      <c r="AV583" s="349">
        <f t="shared" si="4577"/>
        <v>21.2758</v>
      </c>
      <c r="AW583" s="349">
        <v>0.8</v>
      </c>
      <c r="AX583" s="349">
        <f t="shared" si="4506"/>
        <v>18.704000000000001</v>
      </c>
      <c r="AY583" s="349">
        <f t="shared" si="4543"/>
        <v>2.71</v>
      </c>
      <c r="AZ583" s="349">
        <f t="shared" si="4543"/>
        <v>63.3598</v>
      </c>
      <c r="BA583" s="349">
        <f t="shared" si="4509"/>
        <v>3.8140000000000001</v>
      </c>
      <c r="BB583" s="349">
        <f t="shared" si="4510"/>
        <v>89.171319999999994</v>
      </c>
    </row>
    <row r="584" spans="1:54" s="344" customFormat="1">
      <c r="A584" s="612">
        <v>420</v>
      </c>
      <c r="B584" s="557"/>
      <c r="C584" s="557"/>
      <c r="D584" s="27"/>
      <c r="E584" s="553" t="s">
        <v>2200</v>
      </c>
      <c r="F584" s="530"/>
      <c r="G584" s="530" t="s">
        <v>1169</v>
      </c>
      <c r="H584" s="355" t="s">
        <v>379</v>
      </c>
      <c r="I584" s="554"/>
      <c r="J584" s="183">
        <v>33994</v>
      </c>
      <c r="K584" s="554"/>
      <c r="L584" s="183">
        <v>33994</v>
      </c>
      <c r="M584" s="554"/>
      <c r="N584" s="183">
        <v>33994</v>
      </c>
      <c r="O584" s="554"/>
      <c r="P584" s="183">
        <v>33994</v>
      </c>
      <c r="Q584" s="349">
        <f t="shared" si="4568"/>
        <v>0.51400000000000001</v>
      </c>
      <c r="R584" s="417">
        <f t="shared" si="4569"/>
        <v>17.472915999999998</v>
      </c>
      <c r="S584" s="349"/>
      <c r="T584" s="349">
        <f t="shared" si="4489"/>
        <v>0</v>
      </c>
      <c r="U584" s="349"/>
      <c r="V584" s="349">
        <f t="shared" si="4490"/>
        <v>0</v>
      </c>
      <c r="W584" s="349">
        <v>0.01</v>
      </c>
      <c r="X584" s="349">
        <f t="shared" si="4491"/>
        <v>0.33994000000000002</v>
      </c>
      <c r="Y584" s="349">
        <f t="shared" si="4570"/>
        <v>0.01</v>
      </c>
      <c r="Z584" s="349">
        <f t="shared" si="4571"/>
        <v>0.33994000000000002</v>
      </c>
      <c r="AA584" s="349"/>
      <c r="AB584" s="349">
        <f t="shared" si="4494"/>
        <v>0</v>
      </c>
      <c r="AC584" s="349"/>
      <c r="AD584" s="349">
        <f t="shared" si="4495"/>
        <v>0</v>
      </c>
      <c r="AE584" s="349"/>
      <c r="AF584" s="349">
        <f t="shared" si="4511"/>
        <v>0</v>
      </c>
      <c r="AG584" s="349">
        <f t="shared" si="4572"/>
        <v>0</v>
      </c>
      <c r="AH584" s="349">
        <f t="shared" si="4573"/>
        <v>0</v>
      </c>
      <c r="AI584" s="349">
        <f t="shared" si="4497"/>
        <v>0.01</v>
      </c>
      <c r="AJ584" s="349">
        <f t="shared" si="4498"/>
        <v>0.33994000000000002</v>
      </c>
      <c r="AK584" s="349"/>
      <c r="AL584" s="349">
        <f t="shared" si="4499"/>
        <v>0</v>
      </c>
      <c r="AM584" s="349"/>
      <c r="AN584" s="349">
        <f t="shared" si="4574"/>
        <v>0</v>
      </c>
      <c r="AO584" s="349"/>
      <c r="AP584" s="349">
        <f t="shared" si="4501"/>
        <v>0</v>
      </c>
      <c r="AQ584" s="349">
        <f t="shared" si="4575"/>
        <v>0</v>
      </c>
      <c r="AR584" s="349">
        <f t="shared" si="4576"/>
        <v>0</v>
      </c>
      <c r="AS584" s="349">
        <v>0.504</v>
      </c>
      <c r="AT584" s="349">
        <f t="shared" si="4504"/>
        <v>17.132975999999999</v>
      </c>
      <c r="AU584" s="349"/>
      <c r="AV584" s="349">
        <f t="shared" si="4577"/>
        <v>0</v>
      </c>
      <c r="AW584" s="349"/>
      <c r="AX584" s="349">
        <f t="shared" si="4506"/>
        <v>0</v>
      </c>
      <c r="AY584" s="349">
        <f t="shared" si="4543"/>
        <v>0.504</v>
      </c>
      <c r="AZ584" s="349">
        <f t="shared" si="4543"/>
        <v>17.132975999999999</v>
      </c>
      <c r="BA584" s="349">
        <f t="shared" si="4509"/>
        <v>0.504</v>
      </c>
      <c r="BB584" s="349">
        <f t="shared" si="4510"/>
        <v>17.132975999999999</v>
      </c>
    </row>
    <row r="585" spans="1:54" s="344" customFormat="1">
      <c r="B585" s="557"/>
      <c r="C585" s="557"/>
      <c r="D585" s="557"/>
      <c r="E585" s="553" t="s">
        <v>2018</v>
      </c>
      <c r="F585" s="530"/>
      <c r="G585" s="503" t="s">
        <v>1166</v>
      </c>
      <c r="H585" s="326" t="s">
        <v>378</v>
      </c>
      <c r="I585" s="554"/>
      <c r="J585" s="183">
        <v>33334</v>
      </c>
      <c r="K585" s="554"/>
      <c r="L585" s="183">
        <v>33334</v>
      </c>
      <c r="M585" s="554"/>
      <c r="N585" s="183">
        <v>33334</v>
      </c>
      <c r="O585" s="554"/>
      <c r="P585" s="183">
        <v>33334</v>
      </c>
      <c r="Q585" s="349">
        <f t="shared" si="4568"/>
        <v>2.3280000000000003</v>
      </c>
      <c r="R585" s="417">
        <f t="shared" si="4569"/>
        <v>77.601551999999998</v>
      </c>
      <c r="S585" s="349">
        <v>0.40100000000000002</v>
      </c>
      <c r="T585" s="349">
        <f t="shared" si="4489"/>
        <v>13.366934000000001</v>
      </c>
      <c r="U585" s="349">
        <v>0.2</v>
      </c>
      <c r="V585" s="349">
        <f t="shared" si="4490"/>
        <v>6.6668000000000003</v>
      </c>
      <c r="W585" s="349">
        <v>0.20100000000000001</v>
      </c>
      <c r="X585" s="349">
        <f t="shared" si="4491"/>
        <v>6.7001340000000003</v>
      </c>
      <c r="Y585" s="349">
        <f t="shared" ref="Y585:Y589" si="4578">SUM(S585+U585+W585)</f>
        <v>0.80200000000000005</v>
      </c>
      <c r="Z585" s="349">
        <f t="shared" ref="Z585:Z589" si="4579">SUM(T585+V585+X585)</f>
        <v>26.733868000000001</v>
      </c>
      <c r="AA585" s="349">
        <v>0.20300000000000001</v>
      </c>
      <c r="AB585" s="349">
        <f t="shared" si="4494"/>
        <v>6.7668020000000002</v>
      </c>
      <c r="AC585" s="349">
        <v>0.27100000000000002</v>
      </c>
      <c r="AD585" s="349">
        <f t="shared" si="4495"/>
        <v>9.0335140000000003</v>
      </c>
      <c r="AE585" s="349">
        <v>0.246</v>
      </c>
      <c r="AF585" s="349">
        <f t="shared" si="4511"/>
        <v>8.2001640000000009</v>
      </c>
      <c r="AG585" s="349">
        <f t="shared" ref="AG585:AG589" si="4580">SUM(AA585+AC585+AE585)</f>
        <v>0.72</v>
      </c>
      <c r="AH585" s="349">
        <f t="shared" ref="AH585:AH589" si="4581">SUM(AB585+AD585+AF585)</f>
        <v>24.000480000000003</v>
      </c>
      <c r="AI585" s="349">
        <f t="shared" si="4497"/>
        <v>1.522</v>
      </c>
      <c r="AJ585" s="349">
        <f t="shared" si="4498"/>
        <v>50.734348000000004</v>
      </c>
      <c r="AK585" s="349">
        <v>0.33400000000000002</v>
      </c>
      <c r="AL585" s="349">
        <f t="shared" si="4499"/>
        <v>11.133556</v>
      </c>
      <c r="AM585" s="349">
        <v>0.106</v>
      </c>
      <c r="AN585" s="349">
        <f t="shared" si="4574"/>
        <v>3.533404</v>
      </c>
      <c r="AO585" s="349">
        <v>0.17599999999999999</v>
      </c>
      <c r="AP585" s="349">
        <f t="shared" si="4501"/>
        <v>5.866784</v>
      </c>
      <c r="AQ585" s="349">
        <f t="shared" ref="AQ585:AQ589" si="4582">SUM(AK585+AM585+AO585)</f>
        <v>0.61599999999999999</v>
      </c>
      <c r="AR585" s="349">
        <f t="shared" ref="AR585:AR589" si="4583">SUM(AL585+AN585+AP585)</f>
        <v>20.533743999999999</v>
      </c>
      <c r="AS585" s="349">
        <v>0.03</v>
      </c>
      <c r="AT585" s="349">
        <f t="shared" si="4504"/>
        <v>1.0000199999999999</v>
      </c>
      <c r="AU585" s="349">
        <v>0.06</v>
      </c>
      <c r="AV585" s="349">
        <f t="shared" si="4577"/>
        <v>2.0000399999999998</v>
      </c>
      <c r="AW585" s="349">
        <v>0.1</v>
      </c>
      <c r="AX585" s="349">
        <f t="shared" si="4506"/>
        <v>3.3334000000000001</v>
      </c>
      <c r="AY585" s="349">
        <f t="shared" ref="AY585:AY589" si="4584">SUM(AS585+AU585+AW585)</f>
        <v>0.19</v>
      </c>
      <c r="AZ585" s="349">
        <f t="shared" ref="AZ585:AZ589" si="4585">SUM(AT585+AV585+AX585)</f>
        <v>6.3334599999999996</v>
      </c>
      <c r="BA585" s="349">
        <f t="shared" si="4509"/>
        <v>0.80600000000000005</v>
      </c>
      <c r="BB585" s="349">
        <f t="shared" si="4510"/>
        <v>26.867203999999997</v>
      </c>
    </row>
    <row r="586" spans="1:54" s="344" customFormat="1">
      <c r="B586" s="557"/>
      <c r="C586" s="557"/>
      <c r="D586" s="557"/>
      <c r="E586" s="553" t="s">
        <v>2019</v>
      </c>
      <c r="F586" s="530"/>
      <c r="G586" s="503" t="s">
        <v>1166</v>
      </c>
      <c r="H586" s="326" t="s">
        <v>378</v>
      </c>
      <c r="I586" s="554"/>
      <c r="J586" s="183">
        <v>32661</v>
      </c>
      <c r="K586" s="554"/>
      <c r="L586" s="183">
        <v>32661</v>
      </c>
      <c r="M586" s="554"/>
      <c r="N586" s="183">
        <v>32661</v>
      </c>
      <c r="O586" s="554"/>
      <c r="P586" s="183">
        <v>32661</v>
      </c>
      <c r="Q586" s="349">
        <f t="shared" ref="Q586" si="4586">SUM(AI586+BA586)</f>
        <v>0.64799999999999991</v>
      </c>
      <c r="R586" s="417">
        <f t="shared" ref="R586" si="4587">SUM(AJ586+BB586)</f>
        <v>21.164327999999998</v>
      </c>
      <c r="S586" s="349"/>
      <c r="T586" s="349">
        <f t="shared" ref="T586" si="4588">J586*S586/1000</f>
        <v>0</v>
      </c>
      <c r="U586" s="349"/>
      <c r="V586" s="349">
        <f t="shared" ref="V586" si="4589">J586*U586/1000</f>
        <v>0</v>
      </c>
      <c r="W586" s="349">
        <v>7.4999999999999997E-2</v>
      </c>
      <c r="X586" s="349">
        <f t="shared" ref="X586" si="4590">J586*W586/1000</f>
        <v>2.4495749999999998</v>
      </c>
      <c r="Y586" s="349">
        <f t="shared" si="4578"/>
        <v>7.4999999999999997E-2</v>
      </c>
      <c r="Z586" s="349">
        <f t="shared" si="4579"/>
        <v>2.4495749999999998</v>
      </c>
      <c r="AA586" s="349">
        <v>0.11600000000000001</v>
      </c>
      <c r="AB586" s="349">
        <f t="shared" ref="AB586" si="4591">L586*AA586/1000</f>
        <v>3.7886760000000006</v>
      </c>
      <c r="AC586" s="349">
        <v>1.2999999999999999E-2</v>
      </c>
      <c r="AD586" s="349">
        <f t="shared" ref="AD586" si="4592">L586*AC586/1000</f>
        <v>0.42459299999999994</v>
      </c>
      <c r="AE586" s="349">
        <v>0.09</v>
      </c>
      <c r="AF586" s="349">
        <f t="shared" ref="AF586" si="4593">L586*AE586/1000</f>
        <v>2.9394899999999997</v>
      </c>
      <c r="AG586" s="349">
        <f t="shared" si="4580"/>
        <v>0.219</v>
      </c>
      <c r="AH586" s="349">
        <f t="shared" si="4581"/>
        <v>7.1527589999999996</v>
      </c>
      <c r="AI586" s="349">
        <f>SUM(Y586+AG586)</f>
        <v>0.29399999999999998</v>
      </c>
      <c r="AJ586" s="349">
        <f t="shared" ref="AJ586" si="4594">SUM(Z586,AH586)</f>
        <v>9.602333999999999</v>
      </c>
      <c r="AK586" s="349">
        <v>0.10100000000000001</v>
      </c>
      <c r="AL586" s="349">
        <f t="shared" ref="AL586" si="4595">N586*AK586/1000</f>
        <v>3.2987610000000003</v>
      </c>
      <c r="AM586" s="349">
        <v>0.113</v>
      </c>
      <c r="AN586" s="349">
        <f t="shared" ref="AN586" si="4596">N586*AM586/1000</f>
        <v>3.690693</v>
      </c>
      <c r="AO586" s="349">
        <v>0.04</v>
      </c>
      <c r="AP586" s="349">
        <f t="shared" ref="AP586" si="4597">N586*AO586/1000</f>
        <v>1.30644</v>
      </c>
      <c r="AQ586" s="349">
        <f t="shared" si="4582"/>
        <v>0.254</v>
      </c>
      <c r="AR586" s="349">
        <f t="shared" si="4583"/>
        <v>8.2958940000000005</v>
      </c>
      <c r="AS586" s="349"/>
      <c r="AT586" s="349">
        <f t="shared" ref="AT586" si="4598">P586*AS586/1000</f>
        <v>0</v>
      </c>
      <c r="AU586" s="349">
        <v>0.05</v>
      </c>
      <c r="AV586" s="349">
        <f t="shared" ref="AV586" si="4599">P586*AU586/1000</f>
        <v>1.6330500000000001</v>
      </c>
      <c r="AW586" s="349">
        <v>0.05</v>
      </c>
      <c r="AX586" s="349">
        <f t="shared" ref="AX586" si="4600">P586*AW586/1000</f>
        <v>1.6330500000000001</v>
      </c>
      <c r="AY586" s="349">
        <f t="shared" si="4584"/>
        <v>0.1</v>
      </c>
      <c r="AZ586" s="349">
        <f t="shared" si="4585"/>
        <v>3.2661000000000002</v>
      </c>
      <c r="BA586" s="349">
        <f>SUM(AQ586+AY586)</f>
        <v>0.35399999999999998</v>
      </c>
      <c r="BB586" s="349">
        <f t="shared" ref="BB586" si="4601">SUM(AR586,AZ586)</f>
        <v>11.561994</v>
      </c>
    </row>
    <row r="587" spans="1:54" s="344" customFormat="1">
      <c r="B587" s="557"/>
      <c r="C587" s="557"/>
      <c r="D587" s="557"/>
      <c r="E587" s="553" t="s">
        <v>2047</v>
      </c>
      <c r="F587" s="530"/>
      <c r="G587" s="503" t="s">
        <v>1166</v>
      </c>
      <c r="H587" s="326" t="s">
        <v>378</v>
      </c>
      <c r="I587" s="554"/>
      <c r="J587" s="183">
        <v>37301</v>
      </c>
      <c r="K587" s="554"/>
      <c r="L587" s="183">
        <v>35080</v>
      </c>
      <c r="M587" s="554"/>
      <c r="N587" s="183">
        <v>35080</v>
      </c>
      <c r="O587" s="554"/>
      <c r="P587" s="183">
        <v>34659</v>
      </c>
      <c r="Q587" s="349">
        <f t="shared" si="4568"/>
        <v>233.702</v>
      </c>
      <c r="R587" s="417">
        <f t="shared" si="4569"/>
        <v>8310.3938590000016</v>
      </c>
      <c r="S587" s="349">
        <v>24.097000000000001</v>
      </c>
      <c r="T587" s="349">
        <f t="shared" si="4489"/>
        <v>898.84219700000006</v>
      </c>
      <c r="U587" s="349">
        <v>20.52</v>
      </c>
      <c r="V587" s="349">
        <f t="shared" si="4490"/>
        <v>765.41651999999999</v>
      </c>
      <c r="W587" s="349">
        <v>15.824</v>
      </c>
      <c r="X587" s="349">
        <f t="shared" si="4491"/>
        <v>590.25102400000003</v>
      </c>
      <c r="Y587" s="349">
        <f t="shared" ref="Y587" si="4602">SUM(S587+U587+W587)</f>
        <v>60.441000000000003</v>
      </c>
      <c r="Z587" s="349">
        <f t="shared" ref="Z587" si="4603">SUM(T587+V587+X587)</f>
        <v>2254.5097410000003</v>
      </c>
      <c r="AA587" s="349">
        <v>21.492999999999999</v>
      </c>
      <c r="AB587" s="349">
        <f t="shared" si="4494"/>
        <v>753.97443999999996</v>
      </c>
      <c r="AC587" s="349">
        <v>18.010999999999999</v>
      </c>
      <c r="AD587" s="349">
        <f t="shared" si="4495"/>
        <v>631.82587999999998</v>
      </c>
      <c r="AE587" s="349">
        <v>28.923999999999999</v>
      </c>
      <c r="AF587" s="349">
        <f t="shared" si="4511"/>
        <v>1014.65392</v>
      </c>
      <c r="AG587" s="349">
        <f t="shared" ref="AG587" si="4604">SUM(AA587+AC587+AE587)</f>
        <v>68.427999999999997</v>
      </c>
      <c r="AH587" s="349">
        <f t="shared" ref="AH587" si="4605">SUM(AB587+AD587+AF587)</f>
        <v>2400.45424</v>
      </c>
      <c r="AI587" s="349">
        <f>SUM(Y587+AG587)</f>
        <v>128.869</v>
      </c>
      <c r="AJ587" s="349">
        <f t="shared" si="4498"/>
        <v>4654.9639810000008</v>
      </c>
      <c r="AK587" s="349">
        <v>15.481999999999999</v>
      </c>
      <c r="AL587" s="349">
        <f t="shared" si="4499"/>
        <v>543.1085599999999</v>
      </c>
      <c r="AM587" s="349">
        <v>17.286000000000001</v>
      </c>
      <c r="AN587" s="349">
        <f t="shared" si="4574"/>
        <v>606.39287999999999</v>
      </c>
      <c r="AO587" s="349">
        <v>19.542999999999999</v>
      </c>
      <c r="AP587" s="349">
        <f t="shared" si="4501"/>
        <v>685.5684399999999</v>
      </c>
      <c r="AQ587" s="349">
        <f t="shared" ref="AQ587" si="4606">SUM(AK587+AM587+AO587)</f>
        <v>52.311</v>
      </c>
      <c r="AR587" s="349">
        <f t="shared" ref="AR587" si="4607">SUM(AL587+AN587+AP587)</f>
        <v>1835.06988</v>
      </c>
      <c r="AS587" s="349">
        <v>19.152000000000001</v>
      </c>
      <c r="AT587" s="349">
        <f t="shared" si="4504"/>
        <v>663.78916800000002</v>
      </c>
      <c r="AU587" s="349">
        <v>19.885000000000002</v>
      </c>
      <c r="AV587" s="349">
        <f t="shared" si="4577"/>
        <v>689.1942150000001</v>
      </c>
      <c r="AW587" s="349">
        <v>13.484999999999999</v>
      </c>
      <c r="AX587" s="349">
        <f t="shared" si="4506"/>
        <v>467.37661500000002</v>
      </c>
      <c r="AY587" s="349">
        <f t="shared" ref="AY587" si="4608">SUM(AS587+AU587+AW587)</f>
        <v>52.522000000000006</v>
      </c>
      <c r="AZ587" s="349">
        <f t="shared" ref="AZ587" si="4609">SUM(AT587+AV587+AX587)</f>
        <v>1820.3599980000004</v>
      </c>
      <c r="BA587" s="349">
        <f>SUM(AQ587+AY587)</f>
        <v>104.833</v>
      </c>
      <c r="BB587" s="349">
        <f t="shared" si="4510"/>
        <v>3655.4298780000004</v>
      </c>
    </row>
    <row r="588" spans="1:54" s="344" customFormat="1">
      <c r="B588" s="557"/>
      <c r="C588" s="557"/>
      <c r="D588" s="557"/>
      <c r="E588" s="553" t="s">
        <v>2048</v>
      </c>
      <c r="F588" s="530"/>
      <c r="G588" s="503" t="s">
        <v>1166</v>
      </c>
      <c r="H588" s="326" t="s">
        <v>378</v>
      </c>
      <c r="I588" s="554"/>
      <c r="J588" s="183">
        <v>36203</v>
      </c>
      <c r="K588" s="554"/>
      <c r="L588" s="183">
        <v>33993</v>
      </c>
      <c r="M588" s="554"/>
      <c r="N588" s="183">
        <v>33993</v>
      </c>
      <c r="O588" s="554"/>
      <c r="P588" s="183">
        <v>33585</v>
      </c>
      <c r="Q588" s="349">
        <f t="shared" ref="Q588:Q589" si="4610">SUM(AI588+BA588)</f>
        <v>60.558999999999997</v>
      </c>
      <c r="R588" s="417">
        <f t="shared" ref="R588:R589" si="4611">SUM(AJ588+BB588)</f>
        <v>2093.6861689999996</v>
      </c>
      <c r="S588" s="349">
        <v>7.4790000000000001</v>
      </c>
      <c r="T588" s="349">
        <f t="shared" ref="T588:T589" si="4612">J588*S588/1000</f>
        <v>270.76223700000003</v>
      </c>
      <c r="U588" s="349">
        <v>6.65</v>
      </c>
      <c r="V588" s="349">
        <f t="shared" ref="V588:V589" si="4613">J588*U588/1000</f>
        <v>240.74995000000001</v>
      </c>
      <c r="W588" s="349">
        <v>3.2</v>
      </c>
      <c r="X588" s="349">
        <f t="shared" ref="X588:X589" si="4614">J588*W588/1000</f>
        <v>115.84960000000001</v>
      </c>
      <c r="Y588" s="349">
        <f t="shared" si="4578"/>
        <v>17.329000000000001</v>
      </c>
      <c r="Z588" s="349">
        <f t="shared" si="4579"/>
        <v>627.36178700000005</v>
      </c>
      <c r="AA588" s="349">
        <v>5.7649999999999997</v>
      </c>
      <c r="AB588" s="349">
        <f t="shared" ref="AB588:AB589" si="4615">L588*AA588/1000</f>
        <v>195.96964499999999</v>
      </c>
      <c r="AC588" s="349">
        <v>7.0270000000000001</v>
      </c>
      <c r="AD588" s="349">
        <f t="shared" ref="AD588:AD589" si="4616">L588*AC588/1000</f>
        <v>238.86881100000002</v>
      </c>
      <c r="AE588" s="349">
        <v>6.7270000000000003</v>
      </c>
      <c r="AF588" s="349">
        <f t="shared" ref="AF588:AF589" si="4617">L588*AE588/1000</f>
        <v>228.67091100000002</v>
      </c>
      <c r="AG588" s="349">
        <f t="shared" si="4580"/>
        <v>19.518999999999998</v>
      </c>
      <c r="AH588" s="349">
        <f t="shared" si="4581"/>
        <v>663.509367</v>
      </c>
      <c r="AI588" s="349">
        <f>SUM(Y588+AG588)</f>
        <v>36.847999999999999</v>
      </c>
      <c r="AJ588" s="349">
        <f t="shared" ref="AJ588:AJ589" si="4618">SUM(Z588,AH588)</f>
        <v>1290.8711539999999</v>
      </c>
      <c r="AK588" s="349">
        <v>3.0760000000000001</v>
      </c>
      <c r="AL588" s="349">
        <f t="shared" ref="AL588:AL589" si="4619">N588*AK588/1000</f>
        <v>104.56246800000001</v>
      </c>
      <c r="AM588" s="349">
        <v>4.78</v>
      </c>
      <c r="AN588" s="349">
        <f t="shared" ref="AN588:AN589" si="4620">N588*AM588/1000</f>
        <v>162.48654000000002</v>
      </c>
      <c r="AO588" s="349">
        <v>8.0289999999999999</v>
      </c>
      <c r="AP588" s="349">
        <f t="shared" ref="AP588:AP589" si="4621">N588*AO588/1000</f>
        <v>272.92979700000001</v>
      </c>
      <c r="AQ588" s="349">
        <f t="shared" si="4582"/>
        <v>15.885</v>
      </c>
      <c r="AR588" s="349">
        <f t="shared" si="4583"/>
        <v>539.97880499999997</v>
      </c>
      <c r="AS588" s="349">
        <v>3.3540000000000001</v>
      </c>
      <c r="AT588" s="349">
        <f t="shared" ref="AT588:AT589" si="4622">P588*AS588/1000</f>
        <v>112.64408999999999</v>
      </c>
      <c r="AU588" s="349">
        <v>2.2040000000000002</v>
      </c>
      <c r="AV588" s="349">
        <f t="shared" ref="AV588:AV589" si="4623">P588*AU588/1000</f>
        <v>74.021340000000009</v>
      </c>
      <c r="AW588" s="349">
        <v>2.2679999999999998</v>
      </c>
      <c r="AX588" s="349">
        <f t="shared" ref="AX588:AX589" si="4624">P588*AW588/1000</f>
        <v>76.170779999999993</v>
      </c>
      <c r="AY588" s="349">
        <f t="shared" si="4584"/>
        <v>7.8259999999999996</v>
      </c>
      <c r="AZ588" s="349">
        <f t="shared" si="4585"/>
        <v>262.83620999999999</v>
      </c>
      <c r="BA588" s="349">
        <f>SUM(AQ588+AY588)</f>
        <v>23.710999999999999</v>
      </c>
      <c r="BB588" s="349">
        <f t="shared" ref="BB588:BB589" si="4625">SUM(AR588,AZ588)</f>
        <v>802.8150149999999</v>
      </c>
    </row>
    <row r="589" spans="1:54" s="344" customFormat="1">
      <c r="A589" s="612">
        <v>420</v>
      </c>
      <c r="B589" s="557"/>
      <c r="C589" s="557"/>
      <c r="D589" s="27"/>
      <c r="E589" s="553" t="s">
        <v>2125</v>
      </c>
      <c r="F589" s="530"/>
      <c r="G589" s="530" t="s">
        <v>1169</v>
      </c>
      <c r="H589" s="355" t="s">
        <v>379</v>
      </c>
      <c r="I589" s="554"/>
      <c r="J589" s="183">
        <v>37127</v>
      </c>
      <c r="K589" s="554"/>
      <c r="L589" s="183">
        <v>37127</v>
      </c>
      <c r="M589" s="554"/>
      <c r="N589" s="183">
        <v>37127</v>
      </c>
      <c r="O589" s="554"/>
      <c r="P589" s="183">
        <v>34489</v>
      </c>
      <c r="Q589" s="349">
        <f t="shared" si="4610"/>
        <v>9.4770000000000003</v>
      </c>
      <c r="R589" s="417">
        <f t="shared" si="4611"/>
        <v>343.03110700000002</v>
      </c>
      <c r="S589" s="349"/>
      <c r="T589" s="349">
        <f t="shared" si="4612"/>
        <v>0</v>
      </c>
      <c r="U589" s="349">
        <v>0.93600000000000005</v>
      </c>
      <c r="V589" s="349">
        <f t="shared" si="4613"/>
        <v>34.750872000000001</v>
      </c>
      <c r="W589" s="349">
        <v>1.0209999999999999</v>
      </c>
      <c r="X589" s="349">
        <f t="shared" si="4614"/>
        <v>37.906666999999992</v>
      </c>
      <c r="Y589" s="349">
        <f t="shared" si="4578"/>
        <v>1.9569999999999999</v>
      </c>
      <c r="Z589" s="349">
        <f t="shared" si="4579"/>
        <v>72.657538999999986</v>
      </c>
      <c r="AA589" s="349">
        <v>0.432</v>
      </c>
      <c r="AB589" s="349">
        <f t="shared" si="4615"/>
        <v>16.038864</v>
      </c>
      <c r="AC589" s="349"/>
      <c r="AD589" s="349">
        <f t="shared" si="4616"/>
        <v>0</v>
      </c>
      <c r="AE589" s="349"/>
      <c r="AF589" s="349">
        <f t="shared" si="4617"/>
        <v>0</v>
      </c>
      <c r="AG589" s="349">
        <f t="shared" si="4580"/>
        <v>0.432</v>
      </c>
      <c r="AH589" s="349">
        <f t="shared" si="4581"/>
        <v>16.038864</v>
      </c>
      <c r="AI589" s="349">
        <f t="shared" ref="AI589" si="4626">SUM(Y589+AG589)</f>
        <v>2.3889999999999998</v>
      </c>
      <c r="AJ589" s="349">
        <f t="shared" si="4618"/>
        <v>88.696402999999989</v>
      </c>
      <c r="AK589" s="349">
        <v>0.93600000000000005</v>
      </c>
      <c r="AL589" s="349">
        <f t="shared" si="4619"/>
        <v>34.750872000000001</v>
      </c>
      <c r="AM589" s="349">
        <v>1.208</v>
      </c>
      <c r="AN589" s="349">
        <f t="shared" si="4620"/>
        <v>44.849415999999998</v>
      </c>
      <c r="AO589" s="349">
        <v>1.6</v>
      </c>
      <c r="AP589" s="349">
        <f t="shared" si="4621"/>
        <v>59.403200000000005</v>
      </c>
      <c r="AQ589" s="349">
        <f t="shared" si="4582"/>
        <v>3.7440000000000002</v>
      </c>
      <c r="AR589" s="349">
        <f t="shared" si="4583"/>
        <v>139.003488</v>
      </c>
      <c r="AS589" s="349">
        <v>0.504</v>
      </c>
      <c r="AT589" s="349">
        <f t="shared" si="4622"/>
        <v>17.382455999999998</v>
      </c>
      <c r="AU589" s="349">
        <v>0.96599999999999997</v>
      </c>
      <c r="AV589" s="349">
        <f t="shared" si="4623"/>
        <v>33.316373999999996</v>
      </c>
      <c r="AW589" s="349">
        <v>1.8740000000000001</v>
      </c>
      <c r="AX589" s="349">
        <f t="shared" si="4624"/>
        <v>64.632386000000011</v>
      </c>
      <c r="AY589" s="349">
        <f t="shared" si="4584"/>
        <v>3.3440000000000003</v>
      </c>
      <c r="AZ589" s="349">
        <f t="shared" si="4585"/>
        <v>115.33121600000001</v>
      </c>
      <c r="BA589" s="349">
        <f t="shared" ref="BA589" si="4627">SUM(AQ589+AY589)</f>
        <v>7.088000000000001</v>
      </c>
      <c r="BB589" s="349">
        <f t="shared" si="4625"/>
        <v>254.33470400000002</v>
      </c>
    </row>
    <row r="590" spans="1:54" s="344" customFormat="1" ht="12" customHeight="1">
      <c r="A590" s="612">
        <v>426</v>
      </c>
      <c r="B590" s="557"/>
      <c r="C590" s="557"/>
      <c r="D590" s="557"/>
      <c r="E590" s="553" t="s">
        <v>2356</v>
      </c>
      <c r="F590" s="530"/>
      <c r="G590" s="530" t="s">
        <v>1169</v>
      </c>
      <c r="H590" s="355" t="s">
        <v>379</v>
      </c>
      <c r="I590" s="554"/>
      <c r="J590" s="183">
        <v>29658</v>
      </c>
      <c r="K590" s="554"/>
      <c r="L590" s="183">
        <v>29658</v>
      </c>
      <c r="M590" s="554"/>
      <c r="N590" s="183">
        <v>29658</v>
      </c>
      <c r="O590" s="554"/>
      <c r="P590" s="183">
        <v>34739</v>
      </c>
      <c r="Q590" s="349">
        <f>SUM(AI590+BA590)</f>
        <v>0.123</v>
      </c>
      <c r="R590" s="417">
        <f>SUM(AJ590+BB590)</f>
        <v>4.2728969999999995</v>
      </c>
      <c r="S590" s="349"/>
      <c r="T590" s="349">
        <f>J590*S590/1000</f>
        <v>0</v>
      </c>
      <c r="U590" s="349"/>
      <c r="V590" s="349">
        <f>J590*U590/1000</f>
        <v>0</v>
      </c>
      <c r="W590" s="349"/>
      <c r="X590" s="349">
        <f>J590*W590/1000</f>
        <v>0</v>
      </c>
      <c r="Y590" s="349">
        <f>SUM(S590+U590+W590)</f>
        <v>0</v>
      </c>
      <c r="Z590" s="349">
        <f>SUM(T590+V590+X590)</f>
        <v>0</v>
      </c>
      <c r="AA590" s="349"/>
      <c r="AB590" s="349">
        <f>L590*AA590/1000</f>
        <v>0</v>
      </c>
      <c r="AC590" s="349"/>
      <c r="AD590" s="349">
        <f>L590*AC590/1000</f>
        <v>0</v>
      </c>
      <c r="AE590" s="349"/>
      <c r="AF590" s="349">
        <f>L590*AE590/1000</f>
        <v>0</v>
      </c>
      <c r="AG590" s="349">
        <f>SUM(AA590+AC590+AE590)</f>
        <v>0</v>
      </c>
      <c r="AH590" s="349">
        <f>SUM(AB590+AD590+AF590)</f>
        <v>0</v>
      </c>
      <c r="AI590" s="349">
        <f>SUM(Y590+AG590)</f>
        <v>0</v>
      </c>
      <c r="AJ590" s="349">
        <f>SUM(Z590,AH590)</f>
        <v>0</v>
      </c>
      <c r="AK590" s="349"/>
      <c r="AL590" s="349">
        <f>N590*AK590/1000</f>
        <v>0</v>
      </c>
      <c r="AM590" s="349"/>
      <c r="AN590" s="349">
        <f>N590*AM590/1000</f>
        <v>0</v>
      </c>
      <c r="AO590" s="349"/>
      <c r="AP590" s="349">
        <f>N590*AO590/1000</f>
        <v>0</v>
      </c>
      <c r="AQ590" s="349">
        <f>SUM(AK590+AM590+AO590)</f>
        <v>0</v>
      </c>
      <c r="AR590" s="349">
        <f>SUM(AL590+AN590+AP590)</f>
        <v>0</v>
      </c>
      <c r="AS590" s="349">
        <v>2.5000000000000001E-2</v>
      </c>
      <c r="AT590" s="349">
        <f>P590*AS590/1000</f>
        <v>0.868475</v>
      </c>
      <c r="AU590" s="349"/>
      <c r="AV590" s="349">
        <f>P590*AU590/1000</f>
        <v>0</v>
      </c>
      <c r="AW590" s="349">
        <v>9.8000000000000004E-2</v>
      </c>
      <c r="AX590" s="349">
        <f>P590*AW590/1000</f>
        <v>3.4044219999999998</v>
      </c>
      <c r="AY590" s="349">
        <f>SUM(AS590+AU590+AW590)</f>
        <v>0.123</v>
      </c>
      <c r="AZ590" s="349">
        <f>SUM(AT590+AV590+AX590)</f>
        <v>4.2728969999999995</v>
      </c>
      <c r="BA590" s="349">
        <f>SUM(AQ590+AY590)</f>
        <v>0.123</v>
      </c>
      <c r="BB590" s="349">
        <f>SUM(AR590,AZ590)</f>
        <v>4.2728969999999995</v>
      </c>
    </row>
    <row r="591" spans="1:54" s="344" customFormat="1" ht="12" customHeight="1">
      <c r="A591" s="612">
        <v>426</v>
      </c>
      <c r="B591" s="557"/>
      <c r="C591" s="557"/>
      <c r="D591" s="557"/>
      <c r="E591" s="553" t="s">
        <v>2383</v>
      </c>
      <c r="F591" s="530"/>
      <c r="G591" s="530" t="s">
        <v>1169</v>
      </c>
      <c r="H591" s="355" t="s">
        <v>379</v>
      </c>
      <c r="I591" s="554"/>
      <c r="J591" s="183"/>
      <c r="K591" s="554"/>
      <c r="L591" s="183"/>
      <c r="M591" s="554"/>
      <c r="N591" s="183"/>
      <c r="O591" s="554"/>
      <c r="P591" s="183">
        <v>37307</v>
      </c>
      <c r="Q591" s="349">
        <f>SUM(AI591+BA591)</f>
        <v>0.11800000000000001</v>
      </c>
      <c r="R591" s="417">
        <f>SUM(AJ591+BB591)</f>
        <v>4.4022260000000006</v>
      </c>
      <c r="S591" s="349"/>
      <c r="T591" s="349">
        <f>J591*S591/1000</f>
        <v>0</v>
      </c>
      <c r="U591" s="349"/>
      <c r="V591" s="349">
        <f>J591*U591/1000</f>
        <v>0</v>
      </c>
      <c r="W591" s="349"/>
      <c r="X591" s="349">
        <f>J591*W591/1000</f>
        <v>0</v>
      </c>
      <c r="Y591" s="349">
        <f>SUM(S591+U591+W591)</f>
        <v>0</v>
      </c>
      <c r="Z591" s="349">
        <f>SUM(T591+V591+X591)</f>
        <v>0</v>
      </c>
      <c r="AA591" s="349"/>
      <c r="AB591" s="349">
        <f>L591*AA591/1000</f>
        <v>0</v>
      </c>
      <c r="AC591" s="349"/>
      <c r="AD591" s="349">
        <f>L591*AC591/1000</f>
        <v>0</v>
      </c>
      <c r="AE591" s="349"/>
      <c r="AF591" s="349">
        <f>L591*AE591/1000</f>
        <v>0</v>
      </c>
      <c r="AG591" s="349">
        <f>SUM(AA591+AC591+AE591)</f>
        <v>0</v>
      </c>
      <c r="AH591" s="349">
        <f>SUM(AB591+AD591+AF591)</f>
        <v>0</v>
      </c>
      <c r="AI591" s="349">
        <f>SUM(Y591+AG591)</f>
        <v>0</v>
      </c>
      <c r="AJ591" s="349">
        <f>SUM(Z591,AH591)</f>
        <v>0</v>
      </c>
      <c r="AK591" s="349"/>
      <c r="AL591" s="349">
        <f>N591*AK591/1000</f>
        <v>0</v>
      </c>
      <c r="AM591" s="349"/>
      <c r="AN591" s="349">
        <f>N591*AM591/1000</f>
        <v>0</v>
      </c>
      <c r="AO591" s="349"/>
      <c r="AP591" s="349">
        <f>N591*AO591/1000</f>
        <v>0</v>
      </c>
      <c r="AQ591" s="349">
        <f>SUM(AK591+AM591+AO591)</f>
        <v>0</v>
      </c>
      <c r="AR591" s="349">
        <f>SUM(AL591+AN591+AP591)</f>
        <v>0</v>
      </c>
      <c r="AS591" s="349"/>
      <c r="AT591" s="349">
        <f>P591*AS591/1000</f>
        <v>0</v>
      </c>
      <c r="AU591" s="349">
        <v>8.5000000000000006E-2</v>
      </c>
      <c r="AV591" s="349">
        <f>P591*AU591/1000</f>
        <v>3.1710950000000002</v>
      </c>
      <c r="AW591" s="349">
        <v>3.3000000000000002E-2</v>
      </c>
      <c r="AX591" s="349">
        <f>P591*AW591/1000</f>
        <v>1.231131</v>
      </c>
      <c r="AY591" s="349">
        <f>SUM(AS591+AU591+AW591)</f>
        <v>0.11800000000000001</v>
      </c>
      <c r="AZ591" s="349">
        <f>SUM(AT591+AV591+AX591)</f>
        <v>4.4022260000000006</v>
      </c>
      <c r="BA591" s="349">
        <f>SUM(AQ591+AY591)</f>
        <v>0.11800000000000001</v>
      </c>
      <c r="BB591" s="349">
        <f>SUM(AR591,AZ591)</f>
        <v>4.4022260000000006</v>
      </c>
    </row>
    <row r="592" spans="1:54" s="344" customFormat="1">
      <c r="B592" s="557"/>
      <c r="C592" s="557"/>
      <c r="D592" s="557"/>
      <c r="E592" s="553" t="s">
        <v>2020</v>
      </c>
      <c r="F592" s="530"/>
      <c r="G592" s="503" t="s">
        <v>1166</v>
      </c>
      <c r="H592" s="326" t="s">
        <v>378</v>
      </c>
      <c r="I592" s="554"/>
      <c r="J592" s="183">
        <v>10183</v>
      </c>
      <c r="K592" s="554"/>
      <c r="L592" s="183">
        <v>10183</v>
      </c>
      <c r="M592" s="554"/>
      <c r="N592" s="183">
        <v>10183</v>
      </c>
      <c r="O592" s="554"/>
      <c r="P592" s="183">
        <v>10183</v>
      </c>
      <c r="Q592" s="349">
        <f t="shared" ref="Q592:Q593" si="4628">SUM(AI592+BA592)</f>
        <v>3.0830000000000002</v>
      </c>
      <c r="R592" s="417">
        <f t="shared" ref="R592:R593" si="4629">SUM(AJ592+BB592)</f>
        <v>31.394188999999997</v>
      </c>
      <c r="S592" s="349">
        <v>0.45</v>
      </c>
      <c r="T592" s="349">
        <f t="shared" ref="T592:T593" si="4630">J592*S592/1000</f>
        <v>4.5823499999999999</v>
      </c>
      <c r="U592" s="349">
        <v>0.24</v>
      </c>
      <c r="V592" s="349">
        <f t="shared" ref="V592:V593" si="4631">J592*U592/1000</f>
        <v>2.4439199999999999</v>
      </c>
      <c r="W592" s="349">
        <v>0.40500000000000003</v>
      </c>
      <c r="X592" s="349">
        <f t="shared" ref="X592:X593" si="4632">J592*W592/1000</f>
        <v>4.1241150000000006</v>
      </c>
      <c r="Y592" s="349">
        <f t="shared" ref="Y592:Y593" si="4633">SUM(S592+U592+W592)</f>
        <v>1.095</v>
      </c>
      <c r="Z592" s="349">
        <f t="shared" ref="Z592:Z593" si="4634">SUM(T592+V592+X592)</f>
        <v>11.150385</v>
      </c>
      <c r="AA592" s="349">
        <v>0.34200000000000003</v>
      </c>
      <c r="AB592" s="349">
        <f t="shared" ref="AB592:AB593" si="4635">L592*AA592/1000</f>
        <v>3.4825860000000004</v>
      </c>
      <c r="AC592" s="349">
        <v>0.22500000000000001</v>
      </c>
      <c r="AD592" s="349">
        <f t="shared" ref="AD592:AD593" si="4636">L592*AC592/1000</f>
        <v>2.291175</v>
      </c>
      <c r="AE592" s="349">
        <v>0.29499999999999998</v>
      </c>
      <c r="AF592" s="349">
        <f t="shared" ref="AF592:AF593" si="4637">L592*AE592/1000</f>
        <v>3.0039849999999997</v>
      </c>
      <c r="AG592" s="349">
        <f t="shared" ref="AG592:AG593" si="4638">SUM(AA592+AC592+AE592)</f>
        <v>0.8620000000000001</v>
      </c>
      <c r="AH592" s="349">
        <f t="shared" ref="AH592:AH593" si="4639">SUM(AB592+AD592+AF592)</f>
        <v>8.7777460000000005</v>
      </c>
      <c r="AI592" s="349">
        <f t="shared" ref="AI592:AI593" si="4640">SUM(Y592+AG592)</f>
        <v>1.9570000000000001</v>
      </c>
      <c r="AJ592" s="349">
        <f t="shared" ref="AJ592:AJ593" si="4641">SUM(Z592,AH592)</f>
        <v>19.928131</v>
      </c>
      <c r="AK592" s="349">
        <v>0.375</v>
      </c>
      <c r="AL592" s="349">
        <f t="shared" ref="AL592:AL593" si="4642">N592*AK592/1000</f>
        <v>3.8186249999999999</v>
      </c>
      <c r="AM592" s="349">
        <v>0.24</v>
      </c>
      <c r="AN592" s="349">
        <f t="shared" ref="AN592:AN593" si="4643">N592*AM592/1000</f>
        <v>2.4439199999999999</v>
      </c>
      <c r="AO592" s="349">
        <v>0.22</v>
      </c>
      <c r="AP592" s="349">
        <f t="shared" ref="AP592:AP593" si="4644">N592*AO592/1000</f>
        <v>2.2402600000000001</v>
      </c>
      <c r="AQ592" s="349">
        <f t="shared" ref="AQ592:AQ593" si="4645">SUM(AK592+AM592+AO592)</f>
        <v>0.83499999999999996</v>
      </c>
      <c r="AR592" s="349">
        <f t="shared" ref="AR592:AR593" si="4646">SUM(AL592+AN592+AP592)</f>
        <v>8.5028049999999986</v>
      </c>
      <c r="AS592" s="349">
        <v>0.03</v>
      </c>
      <c r="AT592" s="349">
        <f t="shared" ref="AT592:AT593" si="4647">P592*AS592/1000</f>
        <v>0.30548999999999998</v>
      </c>
      <c r="AU592" s="349">
        <v>0.11</v>
      </c>
      <c r="AV592" s="349">
        <f t="shared" ref="AV592:AV593" si="4648">P592*AU592/1000</f>
        <v>1.1201300000000001</v>
      </c>
      <c r="AW592" s="349">
        <v>0.151</v>
      </c>
      <c r="AX592" s="349">
        <f t="shared" ref="AX592:AX593" si="4649">P592*AW592/1000</f>
        <v>1.537633</v>
      </c>
      <c r="AY592" s="349">
        <f t="shared" ref="AY592:AY593" si="4650">SUM(AS592+AU592+AW592)</f>
        <v>0.29100000000000004</v>
      </c>
      <c r="AZ592" s="349">
        <f t="shared" ref="AZ592:AZ593" si="4651">SUM(AT592+AV592+AX592)</f>
        <v>2.9632529999999999</v>
      </c>
      <c r="BA592" s="349">
        <f t="shared" ref="BA592:BA593" si="4652">SUM(AQ592+AY592)</f>
        <v>1.1259999999999999</v>
      </c>
      <c r="BB592" s="349">
        <f t="shared" ref="BB592:BB593" si="4653">SUM(AR592,AZ592)</f>
        <v>11.466057999999999</v>
      </c>
    </row>
    <row r="593" spans="1:54" s="344" customFormat="1">
      <c r="A593" s="612">
        <v>420</v>
      </c>
      <c r="B593" s="557"/>
      <c r="C593" s="557"/>
      <c r="D593" s="27"/>
      <c r="E593" s="553" t="s">
        <v>2199</v>
      </c>
      <c r="F593" s="530"/>
      <c r="G593" s="530" t="s">
        <v>1169</v>
      </c>
      <c r="H593" s="355" t="s">
        <v>379</v>
      </c>
      <c r="I593" s="554"/>
      <c r="J593" s="183">
        <v>10054</v>
      </c>
      <c r="K593" s="554"/>
      <c r="L593" s="183">
        <v>10054</v>
      </c>
      <c r="M593" s="554"/>
      <c r="N593" s="183">
        <v>10054</v>
      </c>
      <c r="O593" s="554"/>
      <c r="P593" s="183">
        <v>10054</v>
      </c>
      <c r="Q593" s="349">
        <f t="shared" si="4628"/>
        <v>0.58299999999999996</v>
      </c>
      <c r="R593" s="417">
        <f t="shared" si="4629"/>
        <v>5.8614820000000005</v>
      </c>
      <c r="S593" s="349"/>
      <c r="T593" s="349">
        <f t="shared" si="4630"/>
        <v>0</v>
      </c>
      <c r="U593" s="349"/>
      <c r="V593" s="349">
        <f t="shared" si="4631"/>
        <v>0</v>
      </c>
      <c r="W593" s="349">
        <v>0.01</v>
      </c>
      <c r="X593" s="349">
        <f t="shared" si="4632"/>
        <v>0.10054</v>
      </c>
      <c r="Y593" s="349">
        <f t="shared" si="4633"/>
        <v>0.01</v>
      </c>
      <c r="Z593" s="349">
        <f t="shared" si="4634"/>
        <v>0.10054</v>
      </c>
      <c r="AA593" s="349"/>
      <c r="AB593" s="349">
        <f t="shared" si="4635"/>
        <v>0</v>
      </c>
      <c r="AC593" s="349">
        <v>7.1999999999999995E-2</v>
      </c>
      <c r="AD593" s="349">
        <f t="shared" si="4636"/>
        <v>0.72388799999999986</v>
      </c>
      <c r="AE593" s="349"/>
      <c r="AF593" s="349">
        <f t="shared" si="4637"/>
        <v>0</v>
      </c>
      <c r="AG593" s="349">
        <f t="shared" si="4638"/>
        <v>7.1999999999999995E-2</v>
      </c>
      <c r="AH593" s="349">
        <f t="shared" si="4639"/>
        <v>0.72388799999999986</v>
      </c>
      <c r="AI593" s="349">
        <f t="shared" si="4640"/>
        <v>8.199999999999999E-2</v>
      </c>
      <c r="AJ593" s="349">
        <f t="shared" si="4641"/>
        <v>0.82442799999999983</v>
      </c>
      <c r="AK593" s="349"/>
      <c r="AL593" s="349">
        <f t="shared" si="4642"/>
        <v>0</v>
      </c>
      <c r="AM593" s="349"/>
      <c r="AN593" s="349">
        <f t="shared" si="4643"/>
        <v>0</v>
      </c>
      <c r="AO593" s="349"/>
      <c r="AP593" s="349">
        <f t="shared" si="4644"/>
        <v>0</v>
      </c>
      <c r="AQ593" s="349">
        <f t="shared" si="4645"/>
        <v>0</v>
      </c>
      <c r="AR593" s="349">
        <f t="shared" si="4646"/>
        <v>0</v>
      </c>
      <c r="AS593" s="349">
        <v>0.501</v>
      </c>
      <c r="AT593" s="349">
        <f t="shared" si="4647"/>
        <v>5.0370540000000004</v>
      </c>
      <c r="AU593" s="349"/>
      <c r="AV593" s="349">
        <f t="shared" si="4648"/>
        <v>0</v>
      </c>
      <c r="AW593" s="349"/>
      <c r="AX593" s="349">
        <f t="shared" si="4649"/>
        <v>0</v>
      </c>
      <c r="AY593" s="349">
        <f t="shared" si="4650"/>
        <v>0.501</v>
      </c>
      <c r="AZ593" s="349">
        <f t="shared" si="4651"/>
        <v>5.0370540000000004</v>
      </c>
      <c r="BA593" s="349">
        <f t="shared" si="4652"/>
        <v>0.501</v>
      </c>
      <c r="BB593" s="349">
        <f t="shared" si="4653"/>
        <v>5.0370540000000004</v>
      </c>
    </row>
    <row r="594" spans="1:54" s="344" customFormat="1">
      <c r="B594" s="557"/>
      <c r="C594" s="557"/>
      <c r="D594" s="557"/>
      <c r="E594" s="553" t="s">
        <v>2021</v>
      </c>
      <c r="F594" s="530"/>
      <c r="G594" s="503" t="s">
        <v>1166</v>
      </c>
      <c r="H594" s="326" t="s">
        <v>378</v>
      </c>
      <c r="I594" s="554"/>
      <c r="J594" s="183">
        <v>3093</v>
      </c>
      <c r="K594" s="554"/>
      <c r="L594" s="183">
        <v>3093</v>
      </c>
      <c r="M594" s="554"/>
      <c r="N594" s="183">
        <v>3093</v>
      </c>
      <c r="O594" s="554"/>
      <c r="P594" s="183">
        <v>3093</v>
      </c>
      <c r="Q594" s="349">
        <f t="shared" si="4568"/>
        <v>3.1500000000000004</v>
      </c>
      <c r="R594" s="417">
        <f t="shared" si="4569"/>
        <v>9.7429500000000004</v>
      </c>
      <c r="S594" s="349">
        <v>0.23899999999999999</v>
      </c>
      <c r="T594" s="349">
        <f t="shared" si="4489"/>
        <v>0.73922699999999997</v>
      </c>
      <c r="U594" s="349">
        <v>0.2</v>
      </c>
      <c r="V594" s="349">
        <f t="shared" si="4490"/>
        <v>0.61860000000000004</v>
      </c>
      <c r="W594" s="349">
        <v>0.41599999999999998</v>
      </c>
      <c r="X594" s="349">
        <f t="shared" si="4491"/>
        <v>1.2866879999999998</v>
      </c>
      <c r="Y594" s="349">
        <f t="shared" ref="Y594" si="4654">SUM(S594+U594+W594)</f>
        <v>0.85499999999999998</v>
      </c>
      <c r="Z594" s="349">
        <f t="shared" ref="Z594" si="4655">SUM(T594+V594+X594)</f>
        <v>2.6445149999999997</v>
      </c>
      <c r="AA594" s="349">
        <v>0.3</v>
      </c>
      <c r="AB594" s="349">
        <f t="shared" si="4494"/>
        <v>0.92789999999999995</v>
      </c>
      <c r="AC594" s="349">
        <v>0.28000000000000003</v>
      </c>
      <c r="AD594" s="349">
        <f t="shared" si="4495"/>
        <v>0.86604000000000003</v>
      </c>
      <c r="AE594" s="349">
        <v>0.20499999999999999</v>
      </c>
      <c r="AF594" s="349">
        <f t="shared" si="4511"/>
        <v>0.63406499999999999</v>
      </c>
      <c r="AG594" s="349">
        <f t="shared" ref="AG594" si="4656">SUM(AA594+AC594+AE594)</f>
        <v>0.78500000000000003</v>
      </c>
      <c r="AH594" s="349">
        <f t="shared" ref="AH594" si="4657">SUM(AB594+AD594+AF594)</f>
        <v>2.4280050000000002</v>
      </c>
      <c r="AI594" s="349">
        <f t="shared" si="4497"/>
        <v>1.6400000000000001</v>
      </c>
      <c r="AJ594" s="349">
        <f t="shared" si="4498"/>
        <v>5.0725199999999999</v>
      </c>
      <c r="AK594" s="349">
        <v>0.27600000000000002</v>
      </c>
      <c r="AL594" s="349">
        <f t="shared" si="4499"/>
        <v>0.85366800000000009</v>
      </c>
      <c r="AM594" s="349">
        <v>0.224</v>
      </c>
      <c r="AN594" s="349">
        <f t="shared" si="4574"/>
        <v>0.692832</v>
      </c>
      <c r="AO594" s="349">
        <v>0.22</v>
      </c>
      <c r="AP594" s="349">
        <f t="shared" si="4501"/>
        <v>0.68046000000000006</v>
      </c>
      <c r="AQ594" s="349">
        <f t="shared" ref="AQ594" si="4658">SUM(AK594+AM594+AO594)</f>
        <v>0.72</v>
      </c>
      <c r="AR594" s="349">
        <f t="shared" ref="AR594" si="4659">SUM(AL594+AN594+AP594)</f>
        <v>2.2269600000000001</v>
      </c>
      <c r="AS594" s="349">
        <v>0.53</v>
      </c>
      <c r="AT594" s="349">
        <f t="shared" si="4504"/>
        <v>1.6392900000000001</v>
      </c>
      <c r="AU594" s="349">
        <v>0.11</v>
      </c>
      <c r="AV594" s="349">
        <f t="shared" si="4577"/>
        <v>0.34023000000000003</v>
      </c>
      <c r="AW594" s="349">
        <v>0.15</v>
      </c>
      <c r="AX594" s="349">
        <f t="shared" si="4506"/>
        <v>0.46394999999999997</v>
      </c>
      <c r="AY594" s="349">
        <f t="shared" ref="AY594" si="4660">SUM(AS594+AU594+AW594)</f>
        <v>0.79</v>
      </c>
      <c r="AZ594" s="349">
        <f t="shared" ref="AZ594" si="4661">SUM(AT594+AV594+AX594)</f>
        <v>2.44347</v>
      </c>
      <c r="BA594" s="349">
        <f t="shared" si="4509"/>
        <v>1.51</v>
      </c>
      <c r="BB594" s="349">
        <f t="shared" si="4510"/>
        <v>4.6704299999999996</v>
      </c>
    </row>
    <row r="595" spans="1:54">
      <c r="A595" s="612"/>
      <c r="B595" s="26"/>
      <c r="C595" s="25"/>
      <c r="D595" s="346"/>
      <c r="E595" s="553" t="s">
        <v>1821</v>
      </c>
      <c r="F595" s="530"/>
      <c r="G595" s="530" t="s">
        <v>1169</v>
      </c>
      <c r="H595" s="355" t="s">
        <v>379</v>
      </c>
      <c r="I595" s="554"/>
      <c r="J595" s="183">
        <v>13354</v>
      </c>
      <c r="K595" s="554"/>
      <c r="L595" s="183">
        <v>13354</v>
      </c>
      <c r="M595" s="554"/>
      <c r="N595" s="183">
        <v>13354</v>
      </c>
      <c r="O595" s="554"/>
      <c r="P595" s="183">
        <v>13354</v>
      </c>
      <c r="Q595" s="349">
        <f t="shared" si="3913"/>
        <v>0</v>
      </c>
      <c r="R595" s="417">
        <f t="shared" si="3914"/>
        <v>0</v>
      </c>
      <c r="S595" s="349"/>
      <c r="T595" s="349">
        <f>J595*S595/1000</f>
        <v>0</v>
      </c>
      <c r="U595" s="349"/>
      <c r="V595" s="349">
        <f t="shared" si="3916"/>
        <v>0</v>
      </c>
      <c r="W595" s="349"/>
      <c r="X595" s="349">
        <f t="shared" si="3917"/>
        <v>0</v>
      </c>
      <c r="Y595" s="349">
        <f t="shared" si="3918"/>
        <v>0</v>
      </c>
      <c r="Z595" s="349">
        <f t="shared" si="3919"/>
        <v>0</v>
      </c>
      <c r="AA595" s="349"/>
      <c r="AB595" s="349">
        <f t="shared" si="3920"/>
        <v>0</v>
      </c>
      <c r="AC595" s="349"/>
      <c r="AD595" s="349">
        <f t="shared" si="3921"/>
        <v>0</v>
      </c>
      <c r="AE595" s="349"/>
      <c r="AF595" s="349">
        <f t="shared" si="3937"/>
        <v>0</v>
      </c>
      <c r="AG595" s="349">
        <f t="shared" si="3922"/>
        <v>0</v>
      </c>
      <c r="AH595" s="349">
        <f t="shared" si="3923"/>
        <v>0</v>
      </c>
      <c r="AI595" s="349">
        <f t="shared" si="3924"/>
        <v>0</v>
      </c>
      <c r="AJ595" s="349">
        <f t="shared" si="3925"/>
        <v>0</v>
      </c>
      <c r="AK595" s="349"/>
      <c r="AL595" s="349">
        <f t="shared" si="3926"/>
        <v>0</v>
      </c>
      <c r="AM595" s="349"/>
      <c r="AN595" s="349">
        <f t="shared" si="3927"/>
        <v>0</v>
      </c>
      <c r="AO595" s="349"/>
      <c r="AP595" s="349">
        <f t="shared" si="3928"/>
        <v>0</v>
      </c>
      <c r="AQ595" s="349">
        <f t="shared" si="3929"/>
        <v>0</v>
      </c>
      <c r="AR595" s="349">
        <f t="shared" si="3930"/>
        <v>0</v>
      </c>
      <c r="AS595" s="349"/>
      <c r="AT595" s="349">
        <f t="shared" si="3938"/>
        <v>0</v>
      </c>
      <c r="AU595" s="349"/>
      <c r="AV595" s="349">
        <f t="shared" si="3931"/>
        <v>0</v>
      </c>
      <c r="AW595" s="349"/>
      <c r="AX595" s="349">
        <f t="shared" si="3932"/>
        <v>0</v>
      </c>
      <c r="AY595" s="349">
        <f t="shared" si="3933"/>
        <v>0</v>
      </c>
      <c r="AZ595" s="349">
        <f t="shared" si="3934"/>
        <v>0</v>
      </c>
      <c r="BA595" s="349">
        <f t="shared" si="3935"/>
        <v>0</v>
      </c>
      <c r="BB595" s="349">
        <f t="shared" si="3936"/>
        <v>0</v>
      </c>
    </row>
    <row r="596" spans="1:54" s="344" customFormat="1">
      <c r="A596" s="612">
        <v>439</v>
      </c>
      <c r="B596" s="346"/>
      <c r="C596" s="25"/>
      <c r="D596" s="81"/>
      <c r="E596" s="399" t="s">
        <v>344</v>
      </c>
      <c r="F596" s="266"/>
      <c r="G596" s="560"/>
      <c r="H596" s="310"/>
      <c r="I596" s="84"/>
      <c r="J596" s="128"/>
      <c r="K596" s="84"/>
      <c r="L596" s="191"/>
      <c r="M596" s="84"/>
      <c r="N596" s="191"/>
      <c r="O596" s="171"/>
      <c r="P596" s="191"/>
      <c r="Q596" s="137">
        <f t="shared" ref="Q596:BB596" si="4662">SUM(Q502:Q595)</f>
        <v>1151.4430000000002</v>
      </c>
      <c r="R596" s="137">
        <f t="shared" si="4662"/>
        <v>21113.437754800001</v>
      </c>
      <c r="S596" s="137">
        <f t="shared" si="4662"/>
        <v>90.320999999999998</v>
      </c>
      <c r="T596" s="137">
        <f t="shared" si="4662"/>
        <v>1852.4271769999998</v>
      </c>
      <c r="U596" s="137">
        <f t="shared" si="4662"/>
        <v>82.800000000000026</v>
      </c>
      <c r="V596" s="137">
        <f t="shared" si="4662"/>
        <v>1796.7204569999999</v>
      </c>
      <c r="W596" s="137">
        <f t="shared" si="4662"/>
        <v>82.16200000000002</v>
      </c>
      <c r="X596" s="137">
        <f t="shared" si="4662"/>
        <v>1479.6333909999998</v>
      </c>
      <c r="Y596" s="137">
        <f t="shared" si="4662"/>
        <v>255.28300000000002</v>
      </c>
      <c r="Z596" s="137">
        <f t="shared" si="4662"/>
        <v>5128.7810250000002</v>
      </c>
      <c r="AA596" s="137">
        <f t="shared" si="4662"/>
        <v>108.75800000000002</v>
      </c>
      <c r="AB596" s="137">
        <f t="shared" si="4662"/>
        <v>1998.6028260000001</v>
      </c>
      <c r="AC596" s="137">
        <f t="shared" si="4662"/>
        <v>109.60100000000001</v>
      </c>
      <c r="AD596" s="137">
        <f t="shared" si="4662"/>
        <v>1962.3178009999999</v>
      </c>
      <c r="AE596" s="137">
        <f t="shared" si="4662"/>
        <v>126.059</v>
      </c>
      <c r="AF596" s="137">
        <f t="shared" si="4662"/>
        <v>2361.4347350000003</v>
      </c>
      <c r="AG596" s="137">
        <f t="shared" si="4662"/>
        <v>344.41800000000001</v>
      </c>
      <c r="AH596" s="137">
        <f t="shared" si="4662"/>
        <v>6322.3553619999993</v>
      </c>
      <c r="AI596" s="137">
        <f t="shared" si="4662"/>
        <v>599.70099999999979</v>
      </c>
      <c r="AJ596" s="137">
        <f t="shared" si="4662"/>
        <v>11451.136387000002</v>
      </c>
      <c r="AK596" s="137">
        <f t="shared" si="4662"/>
        <v>106.67300000000003</v>
      </c>
      <c r="AL596" s="137">
        <f t="shared" si="4662"/>
        <v>1760.5705000000003</v>
      </c>
      <c r="AM596" s="137">
        <f t="shared" si="4662"/>
        <v>94.199999999999974</v>
      </c>
      <c r="AN596" s="137">
        <f t="shared" si="4662"/>
        <v>1637.1986850000001</v>
      </c>
      <c r="AO596" s="137">
        <f t="shared" si="4662"/>
        <v>92.960999999999984</v>
      </c>
      <c r="AP596" s="137">
        <f t="shared" si="4662"/>
        <v>1795.2053589999998</v>
      </c>
      <c r="AQ596" s="137">
        <f t="shared" si="4662"/>
        <v>293.83400000000006</v>
      </c>
      <c r="AR596" s="137">
        <f t="shared" si="4662"/>
        <v>5192.9745439999988</v>
      </c>
      <c r="AS596" s="137">
        <f t="shared" si="4662"/>
        <v>91.430000000000021</v>
      </c>
      <c r="AT596" s="137">
        <f t="shared" si="4662"/>
        <v>1580.2404479999998</v>
      </c>
      <c r="AU596" s="137">
        <f t="shared" si="4662"/>
        <v>78.06299999999996</v>
      </c>
      <c r="AV596" s="137">
        <f t="shared" si="4662"/>
        <v>1449.6157429999998</v>
      </c>
      <c r="AW596" s="137">
        <f t="shared" si="4662"/>
        <v>88.415000000000006</v>
      </c>
      <c r="AX596" s="137">
        <f t="shared" si="4662"/>
        <v>1439.4706328000002</v>
      </c>
      <c r="AY596" s="137">
        <f t="shared" si="4662"/>
        <v>257.90799999999996</v>
      </c>
      <c r="AZ596" s="137">
        <f t="shared" si="4662"/>
        <v>4469.326823800001</v>
      </c>
      <c r="BA596" s="137">
        <f t="shared" si="4662"/>
        <v>551.74199999999985</v>
      </c>
      <c r="BB596" s="137">
        <f t="shared" si="4662"/>
        <v>9662.3013678000043</v>
      </c>
    </row>
    <row r="597" spans="1:54">
      <c r="A597" s="612">
        <v>440</v>
      </c>
      <c r="B597" s="26"/>
      <c r="C597" s="26"/>
      <c r="D597" s="61" t="s">
        <v>230</v>
      </c>
      <c r="E597" s="347" t="s">
        <v>843</v>
      </c>
      <c r="F597" s="384"/>
      <c r="G597" s="384" t="s">
        <v>1169</v>
      </c>
      <c r="H597" s="316" t="s">
        <v>379</v>
      </c>
      <c r="I597" s="70"/>
      <c r="J597" s="184">
        <v>4820</v>
      </c>
      <c r="K597" s="70"/>
      <c r="L597" s="184">
        <v>4820</v>
      </c>
      <c r="M597" s="70"/>
      <c r="N597" s="184">
        <v>4820</v>
      </c>
      <c r="O597" s="70"/>
      <c r="P597" s="184">
        <v>4820</v>
      </c>
      <c r="Q597" s="136">
        <f t="shared" si="3913"/>
        <v>0</v>
      </c>
      <c r="R597" s="421">
        <f t="shared" si="3914"/>
        <v>0</v>
      </c>
      <c r="S597" s="136"/>
      <c r="T597" s="136">
        <f t="shared" si="3915"/>
        <v>0</v>
      </c>
      <c r="U597" s="136"/>
      <c r="V597" s="136">
        <f t="shared" si="3916"/>
        <v>0</v>
      </c>
      <c r="W597" s="136"/>
      <c r="X597" s="136">
        <f t="shared" si="3917"/>
        <v>0</v>
      </c>
      <c r="Y597" s="136">
        <f t="shared" si="3918"/>
        <v>0</v>
      </c>
      <c r="Z597" s="136">
        <f t="shared" si="3919"/>
        <v>0</v>
      </c>
      <c r="AA597" s="136"/>
      <c r="AB597" s="136">
        <f t="shared" si="3920"/>
        <v>0</v>
      </c>
      <c r="AC597" s="136"/>
      <c r="AD597" s="136">
        <f t="shared" si="3921"/>
        <v>0</v>
      </c>
      <c r="AE597" s="136"/>
      <c r="AF597" s="136">
        <f t="shared" si="3937"/>
        <v>0</v>
      </c>
      <c r="AG597" s="136">
        <f t="shared" si="3922"/>
        <v>0</v>
      </c>
      <c r="AH597" s="136">
        <f t="shared" si="3923"/>
        <v>0</v>
      </c>
      <c r="AI597" s="136">
        <f t="shared" si="3924"/>
        <v>0</v>
      </c>
      <c r="AJ597" s="136">
        <f t="shared" si="3925"/>
        <v>0</v>
      </c>
      <c r="AK597" s="136"/>
      <c r="AL597" s="136">
        <f t="shared" si="3926"/>
        <v>0</v>
      </c>
      <c r="AM597" s="136"/>
      <c r="AN597" s="136">
        <f t="shared" si="3927"/>
        <v>0</v>
      </c>
      <c r="AO597" s="136"/>
      <c r="AP597" s="136">
        <f t="shared" si="3928"/>
        <v>0</v>
      </c>
      <c r="AQ597" s="136">
        <f t="shared" si="3929"/>
        <v>0</v>
      </c>
      <c r="AR597" s="136">
        <f t="shared" si="3930"/>
        <v>0</v>
      </c>
      <c r="AS597" s="136"/>
      <c r="AT597" s="136">
        <f t="shared" si="3938"/>
        <v>0</v>
      </c>
      <c r="AU597" s="136"/>
      <c r="AV597" s="136">
        <f t="shared" si="3931"/>
        <v>0</v>
      </c>
      <c r="AW597" s="136"/>
      <c r="AX597" s="136">
        <f t="shared" si="3932"/>
        <v>0</v>
      </c>
      <c r="AY597" s="136">
        <f t="shared" si="3933"/>
        <v>0</v>
      </c>
      <c r="AZ597" s="136">
        <f t="shared" si="3934"/>
        <v>0</v>
      </c>
      <c r="BA597" s="136">
        <f t="shared" si="3935"/>
        <v>0</v>
      </c>
      <c r="BB597" s="136">
        <f t="shared" si="3936"/>
        <v>0</v>
      </c>
    </row>
    <row r="598" spans="1:54">
      <c r="A598" s="612">
        <v>441</v>
      </c>
      <c r="B598" s="26"/>
      <c r="C598" s="26"/>
      <c r="D598" s="26"/>
      <c r="E598" s="23" t="s">
        <v>231</v>
      </c>
      <c r="F598" s="54"/>
      <c r="G598" s="530" t="s">
        <v>1169</v>
      </c>
      <c r="H598" s="355" t="s">
        <v>378</v>
      </c>
      <c r="I598" s="63"/>
      <c r="J598" s="183">
        <v>4680</v>
      </c>
      <c r="K598" s="63"/>
      <c r="L598" s="183">
        <v>4680</v>
      </c>
      <c r="M598" s="63"/>
      <c r="N598" s="183">
        <v>4680</v>
      </c>
      <c r="O598" s="63"/>
      <c r="P598" s="183">
        <v>4680</v>
      </c>
      <c r="Q598" s="349">
        <f t="shared" si="3913"/>
        <v>0</v>
      </c>
      <c r="R598" s="417">
        <f t="shared" si="3914"/>
        <v>0</v>
      </c>
      <c r="S598" s="349"/>
      <c r="T598" s="349">
        <f t="shared" si="3915"/>
        <v>0</v>
      </c>
      <c r="U598" s="349"/>
      <c r="V598" s="349">
        <f t="shared" si="3916"/>
        <v>0</v>
      </c>
      <c r="W598" s="349"/>
      <c r="X598" s="349">
        <f t="shared" si="3917"/>
        <v>0</v>
      </c>
      <c r="Y598" s="349">
        <f t="shared" si="3918"/>
        <v>0</v>
      </c>
      <c r="Z598" s="349">
        <f t="shared" si="3919"/>
        <v>0</v>
      </c>
      <c r="AA598" s="349"/>
      <c r="AB598" s="349">
        <f t="shared" si="3920"/>
        <v>0</v>
      </c>
      <c r="AC598" s="349"/>
      <c r="AD598" s="349">
        <f t="shared" si="3921"/>
        <v>0</v>
      </c>
      <c r="AE598" s="349"/>
      <c r="AF598" s="349">
        <f t="shared" si="3937"/>
        <v>0</v>
      </c>
      <c r="AG598" s="349">
        <f t="shared" si="3922"/>
        <v>0</v>
      </c>
      <c r="AH598" s="349">
        <f t="shared" si="3923"/>
        <v>0</v>
      </c>
      <c r="AI598" s="349">
        <f t="shared" si="3924"/>
        <v>0</v>
      </c>
      <c r="AJ598" s="349">
        <f t="shared" si="3925"/>
        <v>0</v>
      </c>
      <c r="AK598" s="349"/>
      <c r="AL598" s="349">
        <f t="shared" si="3926"/>
        <v>0</v>
      </c>
      <c r="AM598" s="349"/>
      <c r="AN598" s="349">
        <f t="shared" si="3927"/>
        <v>0</v>
      </c>
      <c r="AO598" s="349"/>
      <c r="AP598" s="349">
        <f t="shared" si="3928"/>
        <v>0</v>
      </c>
      <c r="AQ598" s="349">
        <f t="shared" si="3929"/>
        <v>0</v>
      </c>
      <c r="AR598" s="349">
        <f t="shared" si="3930"/>
        <v>0</v>
      </c>
      <c r="AS598" s="349"/>
      <c r="AT598" s="349">
        <f t="shared" si="3938"/>
        <v>0</v>
      </c>
      <c r="AU598" s="349"/>
      <c r="AV598" s="349">
        <f t="shared" si="3931"/>
        <v>0</v>
      </c>
      <c r="AW598" s="349"/>
      <c r="AX598" s="349">
        <f t="shared" si="3932"/>
        <v>0</v>
      </c>
      <c r="AY598" s="349">
        <f t="shared" si="3933"/>
        <v>0</v>
      </c>
      <c r="AZ598" s="349">
        <f t="shared" si="3934"/>
        <v>0</v>
      </c>
      <c r="BA598" s="349">
        <f t="shared" si="3935"/>
        <v>0</v>
      </c>
      <c r="BB598" s="349">
        <f t="shared" si="3936"/>
        <v>0</v>
      </c>
    </row>
    <row r="599" spans="1:54">
      <c r="A599" s="612">
        <v>443</v>
      </c>
      <c r="B599" s="26"/>
      <c r="C599" s="26"/>
      <c r="D599" s="26"/>
      <c r="E599" s="23" t="s">
        <v>1822</v>
      </c>
      <c r="F599" s="54"/>
      <c r="G599" s="530" t="s">
        <v>1169</v>
      </c>
      <c r="H599" s="355" t="s">
        <v>378</v>
      </c>
      <c r="I599" s="63"/>
      <c r="J599" s="183">
        <v>17137</v>
      </c>
      <c r="K599" s="63"/>
      <c r="L599" s="183">
        <v>17137</v>
      </c>
      <c r="M599" s="63"/>
      <c r="N599" s="183">
        <v>17137</v>
      </c>
      <c r="O599" s="63"/>
      <c r="P599" s="183">
        <v>17137</v>
      </c>
      <c r="Q599" s="349">
        <f t="shared" si="3913"/>
        <v>5.6999999999999993</v>
      </c>
      <c r="R599" s="417">
        <f t="shared" si="3914"/>
        <v>97.680900000000008</v>
      </c>
      <c r="S599" s="349">
        <v>0.3</v>
      </c>
      <c r="T599" s="349">
        <f>J599*S599/1000</f>
        <v>5.1410999999999998</v>
      </c>
      <c r="U599" s="349">
        <v>0.3</v>
      </c>
      <c r="V599" s="349">
        <f t="shared" si="3916"/>
        <v>5.1410999999999998</v>
      </c>
      <c r="W599" s="349">
        <v>0.3</v>
      </c>
      <c r="X599" s="349">
        <f t="shared" si="3917"/>
        <v>5.1410999999999998</v>
      </c>
      <c r="Y599" s="349">
        <f t="shared" si="3918"/>
        <v>0.89999999999999991</v>
      </c>
      <c r="Z599" s="349">
        <f t="shared" si="3919"/>
        <v>15.423299999999999</v>
      </c>
      <c r="AA599" s="349"/>
      <c r="AB599" s="349">
        <f t="shared" si="3920"/>
        <v>0</v>
      </c>
      <c r="AC599" s="349">
        <v>0.54</v>
      </c>
      <c r="AD599" s="349">
        <f>L599*AC599/1000</f>
        <v>9.2539800000000021</v>
      </c>
      <c r="AE599" s="349">
        <v>0.36</v>
      </c>
      <c r="AF599" s="349">
        <f t="shared" si="3937"/>
        <v>6.1693199999999999</v>
      </c>
      <c r="AG599" s="349">
        <f t="shared" si="3922"/>
        <v>0.9</v>
      </c>
      <c r="AH599" s="349">
        <f t="shared" si="3923"/>
        <v>15.423300000000001</v>
      </c>
      <c r="AI599" s="349">
        <f t="shared" si="3924"/>
        <v>1.7999999999999998</v>
      </c>
      <c r="AJ599" s="349">
        <f t="shared" si="3925"/>
        <v>30.846600000000002</v>
      </c>
      <c r="AK599" s="349">
        <v>0.78</v>
      </c>
      <c r="AL599" s="349">
        <f t="shared" si="3926"/>
        <v>13.366860000000001</v>
      </c>
      <c r="AM599" s="349">
        <v>1</v>
      </c>
      <c r="AN599" s="349">
        <f>N599*AM599/1000</f>
        <v>17.137</v>
      </c>
      <c r="AO599" s="349">
        <v>0.82</v>
      </c>
      <c r="AP599" s="349">
        <f t="shared" si="3928"/>
        <v>14.052339999999999</v>
      </c>
      <c r="AQ599" s="349">
        <f t="shared" si="3929"/>
        <v>2.6</v>
      </c>
      <c r="AR599" s="349">
        <f t="shared" si="3930"/>
        <v>44.556200000000004</v>
      </c>
      <c r="AS599" s="349">
        <v>0.3</v>
      </c>
      <c r="AT599" s="349">
        <f t="shared" si="3938"/>
        <v>5.1410999999999998</v>
      </c>
      <c r="AU599" s="349">
        <v>0.57999999999999996</v>
      </c>
      <c r="AV599" s="349">
        <f>P599*AU599/1000</f>
        <v>9.9394599999999986</v>
      </c>
      <c r="AW599" s="349">
        <v>0.42</v>
      </c>
      <c r="AX599" s="349">
        <f t="shared" si="3932"/>
        <v>7.19754</v>
      </c>
      <c r="AY599" s="349">
        <f t="shared" si="3933"/>
        <v>1.2999999999999998</v>
      </c>
      <c r="AZ599" s="349">
        <f t="shared" si="3934"/>
        <v>22.278099999999998</v>
      </c>
      <c r="BA599" s="349">
        <f t="shared" si="3935"/>
        <v>3.9</v>
      </c>
      <c r="BB599" s="349">
        <f t="shared" si="3936"/>
        <v>66.834299999999999</v>
      </c>
    </row>
    <row r="600" spans="1:54" s="344" customFormat="1" ht="11.25" customHeight="1">
      <c r="A600" s="612">
        <v>444</v>
      </c>
      <c r="B600" s="346"/>
      <c r="C600" s="346"/>
      <c r="D600" s="346"/>
      <c r="E600" s="23" t="s">
        <v>766</v>
      </c>
      <c r="F600" s="54" t="s">
        <v>135</v>
      </c>
      <c r="G600" s="530" t="s">
        <v>1169</v>
      </c>
      <c r="H600" s="355" t="s">
        <v>379</v>
      </c>
      <c r="I600" s="63"/>
      <c r="J600" s="183">
        <v>17137</v>
      </c>
      <c r="K600" s="63"/>
      <c r="L600" s="183">
        <v>17137</v>
      </c>
      <c r="M600" s="63"/>
      <c r="N600" s="183">
        <v>17137</v>
      </c>
      <c r="O600" s="63"/>
      <c r="P600" s="183">
        <v>17137</v>
      </c>
      <c r="Q600" s="349">
        <f>SUM(AI600+BA600)</f>
        <v>7.859</v>
      </c>
      <c r="R600" s="417">
        <f>SUM(AJ600+BB600)</f>
        <v>134.67968300000001</v>
      </c>
      <c r="S600" s="349">
        <v>0.56399999999999995</v>
      </c>
      <c r="T600" s="349">
        <f t="shared" ref="T600:T602" si="4663">J600*S600/1000</f>
        <v>9.6652679999999975</v>
      </c>
      <c r="U600" s="349">
        <v>0.224</v>
      </c>
      <c r="V600" s="349">
        <f t="shared" ref="V600:V602" si="4664">J600*U600/1000</f>
        <v>3.8386880000000003</v>
      </c>
      <c r="W600" s="349">
        <v>1.1850000000000001</v>
      </c>
      <c r="X600" s="349">
        <f t="shared" ref="X600:X602" si="4665">J600*W600/1000</f>
        <v>20.307345000000002</v>
      </c>
      <c r="Y600" s="349">
        <f t="shared" si="3918"/>
        <v>1.9729999999999999</v>
      </c>
      <c r="Z600" s="349">
        <f t="shared" si="3919"/>
        <v>33.811301</v>
      </c>
      <c r="AA600" s="349">
        <v>0.7</v>
      </c>
      <c r="AB600" s="349">
        <f t="shared" ref="AB600:AB602" si="4666">L600*AA600/1000</f>
        <v>11.995899999999999</v>
      </c>
      <c r="AC600" s="349">
        <v>1.024</v>
      </c>
      <c r="AD600" s="349">
        <f t="shared" ref="AD600:AD602" si="4667">L600*AC600/1000</f>
        <v>17.548287999999999</v>
      </c>
      <c r="AE600" s="349">
        <v>0.39</v>
      </c>
      <c r="AF600" s="349">
        <f t="shared" ref="AF600" si="4668">L600*AE600/1000</f>
        <v>6.6834300000000004</v>
      </c>
      <c r="AG600" s="349">
        <f t="shared" si="3922"/>
        <v>2.1139999999999999</v>
      </c>
      <c r="AH600" s="349">
        <f t="shared" si="3923"/>
        <v>36.227618</v>
      </c>
      <c r="AI600" s="349">
        <f t="shared" si="3924"/>
        <v>4.0869999999999997</v>
      </c>
      <c r="AJ600" s="349">
        <f t="shared" si="3925"/>
        <v>70.038918999999993</v>
      </c>
      <c r="AK600" s="349">
        <v>0.82399999999999995</v>
      </c>
      <c r="AL600" s="349">
        <f t="shared" si="3926"/>
        <v>14.120887999999999</v>
      </c>
      <c r="AM600" s="349">
        <v>0.35199999999999998</v>
      </c>
      <c r="AN600" s="349">
        <f t="shared" si="3927"/>
        <v>6.0322239999999994</v>
      </c>
      <c r="AO600" s="349">
        <v>0.44800000000000001</v>
      </c>
      <c r="AP600" s="349">
        <f t="shared" si="3928"/>
        <v>7.6773760000000006</v>
      </c>
      <c r="AQ600" s="349">
        <f t="shared" si="3929"/>
        <v>1.6239999999999999</v>
      </c>
      <c r="AR600" s="349">
        <f t="shared" si="3930"/>
        <v>27.830488000000003</v>
      </c>
      <c r="AS600" s="349">
        <v>0.5</v>
      </c>
      <c r="AT600" s="349">
        <f t="shared" ref="AT600:AT602" si="4669">P600*AS600/1000</f>
        <v>8.5685000000000002</v>
      </c>
      <c r="AU600" s="349">
        <v>0.4</v>
      </c>
      <c r="AV600" s="349">
        <f>P600*AU600/1000</f>
        <v>6.8548</v>
      </c>
      <c r="AW600" s="349">
        <v>1.248</v>
      </c>
      <c r="AX600" s="349">
        <f t="shared" ref="AX600:AX602" si="4670">P600*AW600/1000</f>
        <v>21.386975999999997</v>
      </c>
      <c r="AY600" s="349">
        <f t="shared" si="3933"/>
        <v>2.1480000000000001</v>
      </c>
      <c r="AZ600" s="349">
        <f t="shared" si="3934"/>
        <v>36.810276000000002</v>
      </c>
      <c r="BA600" s="349">
        <f t="shared" si="3935"/>
        <v>3.7720000000000002</v>
      </c>
      <c r="BB600" s="349">
        <f t="shared" si="3936"/>
        <v>64.640764000000004</v>
      </c>
    </row>
    <row r="601" spans="1:54" s="344" customFormat="1" ht="11.25" customHeight="1">
      <c r="A601" s="612">
        <v>445</v>
      </c>
      <c r="B601" s="346"/>
      <c r="C601" s="346"/>
      <c r="D601" s="346"/>
      <c r="E601" s="23" t="s">
        <v>767</v>
      </c>
      <c r="F601" s="54"/>
      <c r="G601" s="530" t="s">
        <v>1169</v>
      </c>
      <c r="H601" s="355" t="s">
        <v>378</v>
      </c>
      <c r="I601" s="63"/>
      <c r="J601" s="183">
        <v>17404</v>
      </c>
      <c r="K601" s="63"/>
      <c r="L601" s="183">
        <v>17404</v>
      </c>
      <c r="M601" s="63"/>
      <c r="N601" s="183">
        <v>17404</v>
      </c>
      <c r="O601" s="63"/>
      <c r="P601" s="183">
        <v>17404</v>
      </c>
      <c r="Q601" s="349">
        <f t="shared" ref="Q601" si="4671">SUM(AI601+BA601)</f>
        <v>1.3559999999999999</v>
      </c>
      <c r="R601" s="417">
        <f t="shared" ref="R601" si="4672">SUM(AJ601+BB601)</f>
        <v>23.599823999999998</v>
      </c>
      <c r="S601" s="349">
        <v>0.4</v>
      </c>
      <c r="T601" s="349">
        <f t="shared" si="4663"/>
        <v>6.9616000000000007</v>
      </c>
      <c r="U601" s="349"/>
      <c r="V601" s="349">
        <f t="shared" si="4664"/>
        <v>0</v>
      </c>
      <c r="W601" s="349">
        <v>0.215</v>
      </c>
      <c r="X601" s="349">
        <f t="shared" si="4665"/>
        <v>3.74186</v>
      </c>
      <c r="Y601" s="349">
        <f t="shared" ref="Y601:Y602" si="4673">SUM(S601+U601+W601)</f>
        <v>0.61499999999999999</v>
      </c>
      <c r="Z601" s="349">
        <f t="shared" ref="Z601:Z602" si="4674">SUM(T601+V601+X601)</f>
        <v>10.70346</v>
      </c>
      <c r="AA601" s="349">
        <v>0.105</v>
      </c>
      <c r="AB601" s="349">
        <f t="shared" si="4666"/>
        <v>1.8274199999999998</v>
      </c>
      <c r="AC601" s="349">
        <v>0.35</v>
      </c>
      <c r="AD601" s="349">
        <f t="shared" si="4667"/>
        <v>6.0913999999999993</v>
      </c>
      <c r="AE601" s="349">
        <v>0.1</v>
      </c>
      <c r="AF601" s="349">
        <f>L601*AE601/1000</f>
        <v>1.7404000000000002</v>
      </c>
      <c r="AG601" s="349">
        <f t="shared" ref="AG601:AG602" si="4675">SUM(AA601+AC601+AE601)</f>
        <v>0.55499999999999994</v>
      </c>
      <c r="AH601" s="349">
        <f t="shared" ref="AH601:AH602" si="4676">SUM(AB601+AD601+AF601)</f>
        <v>9.6592199999999995</v>
      </c>
      <c r="AI601" s="349">
        <f t="shared" ref="AI601:AI602" si="4677">SUM(Y601+AG601)</f>
        <v>1.17</v>
      </c>
      <c r="AJ601" s="349">
        <f t="shared" ref="AJ601:AJ602" si="4678">SUM(Z601,AH601)</f>
        <v>20.362679999999997</v>
      </c>
      <c r="AK601" s="349">
        <v>0.03</v>
      </c>
      <c r="AL601" s="349">
        <f t="shared" ref="AL601:AL602" si="4679">N601*AK601/1000</f>
        <v>0.52212000000000003</v>
      </c>
      <c r="AM601" s="349"/>
      <c r="AN601" s="349">
        <f t="shared" ref="AN601:AN602" si="4680">N601*AM601/1000</f>
        <v>0</v>
      </c>
      <c r="AO601" s="349">
        <v>0.03</v>
      </c>
      <c r="AP601" s="349">
        <f t="shared" ref="AP601:AP602" si="4681">N601*AO601/1000</f>
        <v>0.52212000000000003</v>
      </c>
      <c r="AQ601" s="349">
        <f t="shared" ref="AQ601:AQ602" si="4682">SUM(AK601+AM601+AO601)</f>
        <v>0.06</v>
      </c>
      <c r="AR601" s="349">
        <f t="shared" ref="AR601:AR602" si="4683">SUM(AL601+AN601+AP601)</f>
        <v>1.0442400000000001</v>
      </c>
      <c r="AS601" s="349">
        <v>0.106</v>
      </c>
      <c r="AT601" s="349">
        <f t="shared" si="4669"/>
        <v>1.8448239999999998</v>
      </c>
      <c r="AU601" s="349">
        <v>0.02</v>
      </c>
      <c r="AV601" s="349">
        <f t="shared" ref="AV601:AV602" si="4684">P601*AU601/1000</f>
        <v>0.34808</v>
      </c>
      <c r="AW601" s="349"/>
      <c r="AX601" s="349">
        <f t="shared" si="4670"/>
        <v>0</v>
      </c>
      <c r="AY601" s="349">
        <f t="shared" ref="AY601:AY602" si="4685">SUM(AS601+AU601+AW601)</f>
        <v>0.126</v>
      </c>
      <c r="AZ601" s="349">
        <f t="shared" ref="AZ601:AZ602" si="4686">SUM(AT601+AV601+AX601)</f>
        <v>2.192904</v>
      </c>
      <c r="BA601" s="349">
        <f t="shared" ref="BA601:BA602" si="4687">SUM(AQ601+AY601)</f>
        <v>0.186</v>
      </c>
      <c r="BB601" s="349">
        <f t="shared" ref="BB601:BB602" si="4688">SUM(AR601,AZ601)</f>
        <v>3.2371439999999998</v>
      </c>
    </row>
    <row r="602" spans="1:54" s="344" customFormat="1" ht="12" customHeight="1">
      <c r="A602" s="612">
        <v>446</v>
      </c>
      <c r="B602" s="346"/>
      <c r="C602" s="346"/>
      <c r="D602" s="346"/>
      <c r="E602" s="23" t="s">
        <v>2049</v>
      </c>
      <c r="F602" s="54" t="s">
        <v>135</v>
      </c>
      <c r="G602" s="530" t="s">
        <v>1169</v>
      </c>
      <c r="H602" s="355" t="s">
        <v>379</v>
      </c>
      <c r="I602" s="63"/>
      <c r="J602" s="183">
        <v>22446</v>
      </c>
      <c r="K602" s="63"/>
      <c r="L602" s="183">
        <v>22446</v>
      </c>
      <c r="M602" s="63"/>
      <c r="N602" s="183">
        <v>22446</v>
      </c>
      <c r="O602" s="63"/>
      <c r="P602" s="183">
        <v>22446</v>
      </c>
      <c r="Q602" s="349">
        <f>SUM(AI602+BA602)</f>
        <v>0</v>
      </c>
      <c r="R602" s="417">
        <f t="shared" ref="R602" si="4689">SUM(AJ602+BB602)</f>
        <v>0</v>
      </c>
      <c r="S602" s="349"/>
      <c r="T602" s="349">
        <f t="shared" si="4663"/>
        <v>0</v>
      </c>
      <c r="U602" s="349"/>
      <c r="V602" s="349">
        <f t="shared" si="4664"/>
        <v>0</v>
      </c>
      <c r="W602" s="349"/>
      <c r="X602" s="349">
        <f t="shared" si="4665"/>
        <v>0</v>
      </c>
      <c r="Y602" s="349">
        <f t="shared" si="4673"/>
        <v>0</v>
      </c>
      <c r="Z602" s="349">
        <f t="shared" si="4674"/>
        <v>0</v>
      </c>
      <c r="AA602" s="349"/>
      <c r="AB602" s="349">
        <f t="shared" si="4666"/>
        <v>0</v>
      </c>
      <c r="AC602" s="349"/>
      <c r="AD602" s="349">
        <f t="shared" si="4667"/>
        <v>0</v>
      </c>
      <c r="AE602" s="349"/>
      <c r="AF602" s="349">
        <f t="shared" ref="AF602" si="4690">L602*AE602/1000</f>
        <v>0</v>
      </c>
      <c r="AG602" s="349">
        <f t="shared" si="4675"/>
        <v>0</v>
      </c>
      <c r="AH602" s="349">
        <f t="shared" si="4676"/>
        <v>0</v>
      </c>
      <c r="AI602" s="349">
        <f t="shared" si="4677"/>
        <v>0</v>
      </c>
      <c r="AJ602" s="349">
        <f t="shared" si="4678"/>
        <v>0</v>
      </c>
      <c r="AK602" s="349"/>
      <c r="AL602" s="349">
        <f t="shared" si="4679"/>
        <v>0</v>
      </c>
      <c r="AM602" s="349"/>
      <c r="AN602" s="349">
        <f t="shared" si="4680"/>
        <v>0</v>
      </c>
      <c r="AO602" s="349"/>
      <c r="AP602" s="349">
        <f t="shared" si="4681"/>
        <v>0</v>
      </c>
      <c r="AQ602" s="349">
        <f t="shared" si="4682"/>
        <v>0</v>
      </c>
      <c r="AR602" s="349">
        <f t="shared" si="4683"/>
        <v>0</v>
      </c>
      <c r="AS602" s="349"/>
      <c r="AT602" s="349">
        <f t="shared" si="4669"/>
        <v>0</v>
      </c>
      <c r="AU602" s="349"/>
      <c r="AV602" s="349">
        <f t="shared" si="4684"/>
        <v>0</v>
      </c>
      <c r="AW602" s="349"/>
      <c r="AX602" s="349">
        <f t="shared" si="4670"/>
        <v>0</v>
      </c>
      <c r="AY602" s="349">
        <f t="shared" si="4685"/>
        <v>0</v>
      </c>
      <c r="AZ602" s="349">
        <f t="shared" si="4686"/>
        <v>0</v>
      </c>
      <c r="BA602" s="349">
        <f t="shared" si="4687"/>
        <v>0</v>
      </c>
      <c r="BB602" s="349">
        <f t="shared" si="4688"/>
        <v>0</v>
      </c>
    </row>
    <row r="603" spans="1:54" ht="11.25" customHeight="1">
      <c r="A603" s="612">
        <v>448</v>
      </c>
      <c r="B603" s="26"/>
      <c r="C603" s="26"/>
      <c r="D603" s="26"/>
      <c r="E603" s="23" t="s">
        <v>285</v>
      </c>
      <c r="F603" s="54" t="s">
        <v>135</v>
      </c>
      <c r="G603" s="530" t="s">
        <v>1169</v>
      </c>
      <c r="H603" s="355" t="s">
        <v>379</v>
      </c>
      <c r="I603" s="63"/>
      <c r="J603" s="183">
        <v>34842</v>
      </c>
      <c r="K603" s="63"/>
      <c r="L603" s="183">
        <v>34842</v>
      </c>
      <c r="M603" s="63"/>
      <c r="N603" s="183">
        <v>34842</v>
      </c>
      <c r="O603" s="63"/>
      <c r="P603" s="183">
        <v>34842</v>
      </c>
      <c r="Q603" s="349">
        <f t="shared" si="3913"/>
        <v>0</v>
      </c>
      <c r="R603" s="417">
        <f t="shared" si="3914"/>
        <v>0</v>
      </c>
      <c r="S603" s="349"/>
      <c r="T603" s="349">
        <f t="shared" si="3915"/>
        <v>0</v>
      </c>
      <c r="U603" s="349"/>
      <c r="V603" s="349">
        <f t="shared" si="3916"/>
        <v>0</v>
      </c>
      <c r="W603" s="349"/>
      <c r="X603" s="349">
        <f t="shared" si="3917"/>
        <v>0</v>
      </c>
      <c r="Y603" s="349">
        <f t="shared" si="3918"/>
        <v>0</v>
      </c>
      <c r="Z603" s="349">
        <f t="shared" si="3919"/>
        <v>0</v>
      </c>
      <c r="AA603" s="349"/>
      <c r="AB603" s="349">
        <f t="shared" si="3920"/>
        <v>0</v>
      </c>
      <c r="AC603" s="349"/>
      <c r="AD603" s="349">
        <f t="shared" si="3921"/>
        <v>0</v>
      </c>
      <c r="AE603" s="349"/>
      <c r="AF603" s="349">
        <f t="shared" si="3937"/>
        <v>0</v>
      </c>
      <c r="AG603" s="349">
        <f t="shared" si="3922"/>
        <v>0</v>
      </c>
      <c r="AH603" s="349">
        <f t="shared" si="3923"/>
        <v>0</v>
      </c>
      <c r="AI603" s="349">
        <f t="shared" si="3924"/>
        <v>0</v>
      </c>
      <c r="AJ603" s="349">
        <f t="shared" si="3925"/>
        <v>0</v>
      </c>
      <c r="AK603" s="349"/>
      <c r="AL603" s="349">
        <f t="shared" si="3926"/>
        <v>0</v>
      </c>
      <c r="AM603" s="349"/>
      <c r="AN603" s="349">
        <f t="shared" si="3927"/>
        <v>0</v>
      </c>
      <c r="AO603" s="349"/>
      <c r="AP603" s="349">
        <f t="shared" si="3928"/>
        <v>0</v>
      </c>
      <c r="AQ603" s="349">
        <f t="shared" si="3929"/>
        <v>0</v>
      </c>
      <c r="AR603" s="349">
        <f t="shared" si="3930"/>
        <v>0</v>
      </c>
      <c r="AS603" s="349"/>
      <c r="AT603" s="349">
        <f t="shared" si="3938"/>
        <v>0</v>
      </c>
      <c r="AU603" s="349"/>
      <c r="AV603" s="349">
        <f t="shared" si="3931"/>
        <v>0</v>
      </c>
      <c r="AW603" s="349"/>
      <c r="AX603" s="349">
        <f t="shared" si="3932"/>
        <v>0</v>
      </c>
      <c r="AY603" s="349">
        <f t="shared" si="3933"/>
        <v>0</v>
      </c>
      <c r="AZ603" s="349">
        <f t="shared" si="3934"/>
        <v>0</v>
      </c>
      <c r="BA603" s="349">
        <f t="shared" si="3935"/>
        <v>0</v>
      </c>
      <c r="BB603" s="349">
        <f t="shared" si="3936"/>
        <v>0</v>
      </c>
    </row>
    <row r="604" spans="1:54">
      <c r="A604" s="612">
        <v>450</v>
      </c>
      <c r="B604" s="26"/>
      <c r="C604" s="26"/>
      <c r="D604" s="26"/>
      <c r="E604" s="23" t="s">
        <v>286</v>
      </c>
      <c r="F604" s="54" t="s">
        <v>135</v>
      </c>
      <c r="G604" s="530" t="s">
        <v>1169</v>
      </c>
      <c r="H604" s="355" t="s">
        <v>379</v>
      </c>
      <c r="I604" s="63"/>
      <c r="J604" s="183">
        <v>34958</v>
      </c>
      <c r="K604" s="63"/>
      <c r="L604" s="183">
        <v>34958</v>
      </c>
      <c r="M604" s="63"/>
      <c r="N604" s="183">
        <v>34958</v>
      </c>
      <c r="O604" s="63"/>
      <c r="P604" s="183">
        <v>34958</v>
      </c>
      <c r="Q604" s="349">
        <f t="shared" si="3913"/>
        <v>7.0060000000000002</v>
      </c>
      <c r="R604" s="417">
        <f t="shared" si="3914"/>
        <v>244.91574800000001</v>
      </c>
      <c r="S604" s="349"/>
      <c r="T604" s="349">
        <f t="shared" si="3915"/>
        <v>0</v>
      </c>
      <c r="U604" s="349"/>
      <c r="V604" s="349">
        <f t="shared" si="3916"/>
        <v>0</v>
      </c>
      <c r="W604" s="349">
        <v>3.0000000000000001E-3</v>
      </c>
      <c r="X604" s="349">
        <f t="shared" si="3917"/>
        <v>0.104874</v>
      </c>
      <c r="Y604" s="349">
        <f t="shared" si="3918"/>
        <v>3.0000000000000001E-3</v>
      </c>
      <c r="Z604" s="349">
        <f t="shared" si="3919"/>
        <v>0.104874</v>
      </c>
      <c r="AA604" s="349">
        <v>1.298</v>
      </c>
      <c r="AB604" s="349">
        <f t="shared" si="3920"/>
        <v>45.375484000000007</v>
      </c>
      <c r="AC604" s="349">
        <v>1.081</v>
      </c>
      <c r="AD604" s="349">
        <f t="shared" si="3921"/>
        <v>37.789597999999998</v>
      </c>
      <c r="AE604" s="349"/>
      <c r="AF604" s="349">
        <f t="shared" si="3937"/>
        <v>0</v>
      </c>
      <c r="AG604" s="349">
        <f t="shared" si="3922"/>
        <v>2.379</v>
      </c>
      <c r="AH604" s="349">
        <f t="shared" si="3923"/>
        <v>83.165082000000012</v>
      </c>
      <c r="AI604" s="349">
        <f t="shared" si="3924"/>
        <v>2.3820000000000001</v>
      </c>
      <c r="AJ604" s="349">
        <f t="shared" si="3925"/>
        <v>83.269956000000008</v>
      </c>
      <c r="AK604" s="349">
        <v>0.15</v>
      </c>
      <c r="AL604" s="349">
        <f t="shared" si="3926"/>
        <v>5.2436999999999996</v>
      </c>
      <c r="AM604" s="349">
        <v>1.73</v>
      </c>
      <c r="AN604" s="349">
        <f t="shared" si="3927"/>
        <v>60.477339999999998</v>
      </c>
      <c r="AO604" s="349">
        <v>1.06</v>
      </c>
      <c r="AP604" s="349">
        <f t="shared" si="3928"/>
        <v>37.055480000000003</v>
      </c>
      <c r="AQ604" s="349">
        <f t="shared" si="3929"/>
        <v>2.94</v>
      </c>
      <c r="AR604" s="349">
        <f t="shared" si="3930"/>
        <v>102.77652</v>
      </c>
      <c r="AS604" s="349">
        <v>0.46200000000000002</v>
      </c>
      <c r="AT604" s="349">
        <f t="shared" si="3938"/>
        <v>16.150596</v>
      </c>
      <c r="AU604" s="349"/>
      <c r="AV604" s="349">
        <f t="shared" si="3931"/>
        <v>0</v>
      </c>
      <c r="AW604" s="349">
        <v>1.222</v>
      </c>
      <c r="AX604" s="349">
        <f t="shared" si="3932"/>
        <v>42.718676000000002</v>
      </c>
      <c r="AY604" s="349">
        <f t="shared" si="3933"/>
        <v>1.6839999999999999</v>
      </c>
      <c r="AZ604" s="349">
        <f t="shared" si="3934"/>
        <v>58.869272000000002</v>
      </c>
      <c r="BA604" s="349">
        <f t="shared" si="3935"/>
        <v>4.6239999999999997</v>
      </c>
      <c r="BB604" s="349">
        <f t="shared" si="3936"/>
        <v>161.645792</v>
      </c>
    </row>
    <row r="605" spans="1:54">
      <c r="A605" s="612">
        <v>451</v>
      </c>
      <c r="B605" s="26"/>
      <c r="C605" s="26"/>
      <c r="D605" s="26"/>
      <c r="E605" s="23" t="s">
        <v>340</v>
      </c>
      <c r="F605" s="54" t="s">
        <v>135</v>
      </c>
      <c r="G605" s="530" t="s">
        <v>1169</v>
      </c>
      <c r="H605" s="355" t="s">
        <v>379</v>
      </c>
      <c r="I605" s="63"/>
      <c r="J605" s="183">
        <v>35232</v>
      </c>
      <c r="K605" s="63"/>
      <c r="L605" s="183">
        <v>35232</v>
      </c>
      <c r="M605" s="63"/>
      <c r="N605" s="183">
        <v>35232</v>
      </c>
      <c r="O605" s="63"/>
      <c r="P605" s="183">
        <v>35232</v>
      </c>
      <c r="Q605" s="349">
        <f t="shared" si="3913"/>
        <v>0.192</v>
      </c>
      <c r="R605" s="417">
        <f t="shared" si="3914"/>
        <v>6.7645439999999999</v>
      </c>
      <c r="S605" s="349"/>
      <c r="T605" s="349">
        <f t="shared" si="3915"/>
        <v>0</v>
      </c>
      <c r="U605" s="349"/>
      <c r="V605" s="349">
        <f t="shared" si="3916"/>
        <v>0</v>
      </c>
      <c r="W605" s="349"/>
      <c r="X605" s="349">
        <f t="shared" si="3917"/>
        <v>0</v>
      </c>
      <c r="Y605" s="349">
        <f t="shared" ref="Y605" si="4691">SUM(S605+U605+W605)</f>
        <v>0</v>
      </c>
      <c r="Z605" s="349">
        <f t="shared" ref="Z605" si="4692">SUM(T605+V605+X605)</f>
        <v>0</v>
      </c>
      <c r="AA605" s="349"/>
      <c r="AB605" s="349">
        <f t="shared" si="3920"/>
        <v>0</v>
      </c>
      <c r="AC605" s="349">
        <v>9.6000000000000002E-2</v>
      </c>
      <c r="AD605" s="349">
        <f>L605*AC605/1000</f>
        <v>3.3822719999999999</v>
      </c>
      <c r="AE605" s="349"/>
      <c r="AF605" s="349">
        <f t="shared" si="3937"/>
        <v>0</v>
      </c>
      <c r="AG605" s="349">
        <f t="shared" ref="AG605" si="4693">SUM(AA605+AC605+AE605)</f>
        <v>9.6000000000000002E-2</v>
      </c>
      <c r="AH605" s="349">
        <f t="shared" ref="AH605" si="4694">SUM(AB605+AD605+AF605)</f>
        <v>3.3822719999999999</v>
      </c>
      <c r="AI605" s="349">
        <f t="shared" ref="AI605" si="4695">SUM(Y605+AG605)</f>
        <v>9.6000000000000002E-2</v>
      </c>
      <c r="AJ605" s="349">
        <f t="shared" ref="AJ605" si="4696">SUM(Z605,AH605)</f>
        <v>3.3822719999999999</v>
      </c>
      <c r="AK605" s="349">
        <v>9.6000000000000002E-2</v>
      </c>
      <c r="AL605" s="349">
        <f t="shared" ref="AL605" si="4697">N605*AK605/1000</f>
        <v>3.3822719999999999</v>
      </c>
      <c r="AM605" s="349"/>
      <c r="AN605" s="349">
        <f t="shared" ref="AN605" si="4698">N605*AM605/1000</f>
        <v>0</v>
      </c>
      <c r="AO605" s="349"/>
      <c r="AP605" s="349">
        <f t="shared" ref="AP605" si="4699">N605*AO605/1000</f>
        <v>0</v>
      </c>
      <c r="AQ605" s="349">
        <f t="shared" ref="AQ605" si="4700">SUM(AK605+AM605+AO605)</f>
        <v>9.6000000000000002E-2</v>
      </c>
      <c r="AR605" s="349">
        <f t="shared" ref="AR605" si="4701">SUM(AL605+AN605+AP605)</f>
        <v>3.3822719999999999</v>
      </c>
      <c r="AS605" s="349"/>
      <c r="AT605" s="349">
        <f t="shared" si="3938"/>
        <v>0</v>
      </c>
      <c r="AU605" s="349"/>
      <c r="AV605" s="349">
        <f t="shared" si="3931"/>
        <v>0</v>
      </c>
      <c r="AW605" s="349"/>
      <c r="AX605" s="349">
        <f t="shared" si="3932"/>
        <v>0</v>
      </c>
      <c r="AY605" s="349">
        <f t="shared" ref="AY605" si="4702">SUM(AS605+AU605+AW605)</f>
        <v>0</v>
      </c>
      <c r="AZ605" s="349">
        <f t="shared" ref="AZ605" si="4703">SUM(AT605+AV605+AX605)</f>
        <v>0</v>
      </c>
      <c r="BA605" s="349">
        <f t="shared" ref="BA605" si="4704">SUM(AQ605+AY605)</f>
        <v>9.6000000000000002E-2</v>
      </c>
      <c r="BB605" s="349">
        <f t="shared" ref="BB605" si="4705">SUM(AR605,AZ605)</f>
        <v>3.3822719999999999</v>
      </c>
    </row>
    <row r="606" spans="1:54">
      <c r="A606" s="612">
        <v>452</v>
      </c>
      <c r="B606" s="26"/>
      <c r="C606" s="26"/>
      <c r="D606" s="26"/>
      <c r="E606" s="23" t="s">
        <v>287</v>
      </c>
      <c r="F606" s="54" t="s">
        <v>135</v>
      </c>
      <c r="G606" s="530" t="s">
        <v>1169</v>
      </c>
      <c r="H606" s="355" t="s">
        <v>379</v>
      </c>
      <c r="I606" s="63"/>
      <c r="J606" s="183">
        <v>10316</v>
      </c>
      <c r="K606" s="63"/>
      <c r="L606" s="183">
        <v>10316</v>
      </c>
      <c r="M606" s="63"/>
      <c r="N606" s="183">
        <v>10316</v>
      </c>
      <c r="O606" s="63"/>
      <c r="P606" s="183">
        <v>10316</v>
      </c>
      <c r="Q606" s="349">
        <f t="shared" si="3913"/>
        <v>6.6310000000000002</v>
      </c>
      <c r="R606" s="417">
        <f t="shared" si="3914"/>
        <v>68.405395999999996</v>
      </c>
      <c r="S606" s="349"/>
      <c r="T606" s="349">
        <f t="shared" si="3915"/>
        <v>0</v>
      </c>
      <c r="U606" s="349"/>
      <c r="V606" s="349">
        <f t="shared" si="3916"/>
        <v>0</v>
      </c>
      <c r="W606" s="349">
        <v>3.0000000000000001E-3</v>
      </c>
      <c r="X606" s="349">
        <f t="shared" si="3917"/>
        <v>3.0948E-2</v>
      </c>
      <c r="Y606" s="349">
        <f t="shared" si="3918"/>
        <v>3.0000000000000001E-3</v>
      </c>
      <c r="Z606" s="349">
        <f t="shared" si="3919"/>
        <v>3.0948E-2</v>
      </c>
      <c r="AA606" s="349">
        <v>0.81499999999999995</v>
      </c>
      <c r="AB606" s="349">
        <f t="shared" si="3920"/>
        <v>8.4075399999999991</v>
      </c>
      <c r="AC606" s="349">
        <v>1.081</v>
      </c>
      <c r="AD606" s="349">
        <f t="shared" si="3921"/>
        <v>11.151596</v>
      </c>
      <c r="AE606" s="349"/>
      <c r="AF606" s="349">
        <f t="shared" si="3937"/>
        <v>0</v>
      </c>
      <c r="AG606" s="349">
        <f t="shared" si="3922"/>
        <v>1.8959999999999999</v>
      </c>
      <c r="AH606" s="349">
        <f t="shared" si="3923"/>
        <v>19.559135999999999</v>
      </c>
      <c r="AI606" s="349">
        <f t="shared" si="3924"/>
        <v>1.8989999999999998</v>
      </c>
      <c r="AJ606" s="349">
        <f t="shared" si="3925"/>
        <v>19.590083999999997</v>
      </c>
      <c r="AK606" s="349">
        <v>0.25800000000000001</v>
      </c>
      <c r="AL606" s="349">
        <f t="shared" si="3926"/>
        <v>2.6615280000000001</v>
      </c>
      <c r="AM606" s="349">
        <v>1.6220000000000001</v>
      </c>
      <c r="AN606" s="349">
        <f t="shared" si="3927"/>
        <v>16.732551999999998</v>
      </c>
      <c r="AO606" s="349">
        <v>1.06</v>
      </c>
      <c r="AP606" s="349">
        <f t="shared" si="3928"/>
        <v>10.93496</v>
      </c>
      <c r="AQ606" s="349">
        <f t="shared" si="3929"/>
        <v>2.9400000000000004</v>
      </c>
      <c r="AR606" s="349">
        <f t="shared" si="3930"/>
        <v>30.329039999999999</v>
      </c>
      <c r="AS606" s="349">
        <v>0.46200000000000002</v>
      </c>
      <c r="AT606" s="349">
        <f t="shared" si="3938"/>
        <v>4.7659919999999998</v>
      </c>
      <c r="AU606" s="349"/>
      <c r="AV606" s="349">
        <f t="shared" si="3931"/>
        <v>0</v>
      </c>
      <c r="AW606" s="349">
        <v>1.33</v>
      </c>
      <c r="AX606" s="349">
        <f t="shared" si="3932"/>
        <v>13.720280000000001</v>
      </c>
      <c r="AY606" s="349">
        <f t="shared" si="3933"/>
        <v>1.792</v>
      </c>
      <c r="AZ606" s="349">
        <f t="shared" si="3934"/>
        <v>18.486272</v>
      </c>
      <c r="BA606" s="349">
        <f t="shared" si="3935"/>
        <v>4.7320000000000002</v>
      </c>
      <c r="BB606" s="349">
        <f t="shared" si="3936"/>
        <v>48.815311999999999</v>
      </c>
    </row>
    <row r="607" spans="1:54" s="344" customFormat="1">
      <c r="A607" s="612">
        <v>453</v>
      </c>
      <c r="B607" s="346"/>
      <c r="C607" s="346"/>
      <c r="D607" s="346"/>
      <c r="E607" s="23" t="s">
        <v>844</v>
      </c>
      <c r="F607" s="54" t="s">
        <v>135</v>
      </c>
      <c r="G607" s="530" t="s">
        <v>1169</v>
      </c>
      <c r="H607" s="355" t="s">
        <v>379</v>
      </c>
      <c r="I607" s="63"/>
      <c r="J607" s="183">
        <v>10017</v>
      </c>
      <c r="K607" s="63"/>
      <c r="L607" s="183">
        <v>10017</v>
      </c>
      <c r="M607" s="63"/>
      <c r="N607" s="183">
        <v>10017</v>
      </c>
      <c r="O607" s="63"/>
      <c r="P607" s="183">
        <v>10017</v>
      </c>
      <c r="Q607" s="349">
        <f t="shared" si="3913"/>
        <v>0.192</v>
      </c>
      <c r="R607" s="417">
        <f t="shared" si="3914"/>
        <v>1.9232640000000001</v>
      </c>
      <c r="S607" s="349"/>
      <c r="T607" s="349">
        <f t="shared" si="3915"/>
        <v>0</v>
      </c>
      <c r="U607" s="349"/>
      <c r="V607" s="349">
        <f t="shared" si="3916"/>
        <v>0</v>
      </c>
      <c r="W607" s="349"/>
      <c r="X607" s="349">
        <f t="shared" si="3917"/>
        <v>0</v>
      </c>
      <c r="Y607" s="349">
        <f t="shared" ref="Y607" si="4706">SUM(S607+U607+W607)</f>
        <v>0</v>
      </c>
      <c r="Z607" s="349">
        <f t="shared" ref="Z607" si="4707">SUM(T607+V607+X607)</f>
        <v>0</v>
      </c>
      <c r="AA607" s="349"/>
      <c r="AB607" s="349">
        <f>L607*AA607/1000</f>
        <v>0</v>
      </c>
      <c r="AC607" s="349">
        <v>9.6000000000000002E-2</v>
      </c>
      <c r="AD607" s="349">
        <f>L607*AC607/1000</f>
        <v>0.96163200000000004</v>
      </c>
      <c r="AE607" s="349"/>
      <c r="AF607" s="349">
        <f t="shared" si="3937"/>
        <v>0</v>
      </c>
      <c r="AG607" s="349">
        <f t="shared" ref="AG607" si="4708">SUM(AA607+AC607+AE607)</f>
        <v>9.6000000000000002E-2</v>
      </c>
      <c r="AH607" s="349">
        <f t="shared" ref="AH607" si="4709">SUM(AB607+AD607+AF607)</f>
        <v>0.96163200000000004</v>
      </c>
      <c r="AI607" s="349">
        <f t="shared" ref="AI607" si="4710">SUM(Y607+AG607)</f>
        <v>9.6000000000000002E-2</v>
      </c>
      <c r="AJ607" s="349">
        <f t="shared" ref="AJ607" si="4711">SUM(Z607,AH607)</f>
        <v>0.96163200000000004</v>
      </c>
      <c r="AK607" s="349">
        <v>9.6000000000000002E-2</v>
      </c>
      <c r="AL607" s="349">
        <f t="shared" ref="AL607" si="4712">N607*AK607/1000</f>
        <v>0.96163200000000004</v>
      </c>
      <c r="AM607" s="349"/>
      <c r="AN607" s="349">
        <f t="shared" ref="AN607" si="4713">N607*AM607/1000</f>
        <v>0</v>
      </c>
      <c r="AO607" s="349"/>
      <c r="AP607" s="349">
        <f t="shared" ref="AP607" si="4714">N607*AO607/1000</f>
        <v>0</v>
      </c>
      <c r="AQ607" s="349">
        <f t="shared" ref="AQ607" si="4715">SUM(AK607+AM607+AO607)</f>
        <v>9.6000000000000002E-2</v>
      </c>
      <c r="AR607" s="349">
        <f t="shared" ref="AR607" si="4716">SUM(AL607+AN607+AP607)</f>
        <v>0.96163200000000004</v>
      </c>
      <c r="AS607" s="349"/>
      <c r="AT607" s="349">
        <f t="shared" si="3938"/>
        <v>0</v>
      </c>
      <c r="AU607" s="349"/>
      <c r="AV607" s="349">
        <f t="shared" si="3931"/>
        <v>0</v>
      </c>
      <c r="AW607" s="349"/>
      <c r="AX607" s="349">
        <f t="shared" si="3932"/>
        <v>0</v>
      </c>
      <c r="AY607" s="349">
        <f t="shared" ref="AY607" si="4717">SUM(AS607+AU607+AW607)</f>
        <v>0</v>
      </c>
      <c r="AZ607" s="349">
        <f t="shared" ref="AZ607" si="4718">SUM(AT607+AV607+AX607)</f>
        <v>0</v>
      </c>
      <c r="BA607" s="349">
        <f t="shared" ref="BA607" si="4719">SUM(AQ607+AY607)</f>
        <v>9.6000000000000002E-2</v>
      </c>
      <c r="BB607" s="349">
        <f t="shared" ref="BB607" si="4720">SUM(AR607,AZ607)</f>
        <v>0.96163200000000004</v>
      </c>
    </row>
    <row r="608" spans="1:54" s="344" customFormat="1">
      <c r="A608" s="612">
        <v>454</v>
      </c>
      <c r="B608" s="346"/>
      <c r="C608" s="346"/>
      <c r="D608" s="346"/>
      <c r="E608" s="23" t="s">
        <v>940</v>
      </c>
      <c r="F608" s="54" t="s">
        <v>135</v>
      </c>
      <c r="G608" s="530" t="s">
        <v>1169</v>
      </c>
      <c r="H608" s="355" t="s">
        <v>379</v>
      </c>
      <c r="I608" s="63"/>
      <c r="J608" s="183">
        <v>6315</v>
      </c>
      <c r="K608" s="63"/>
      <c r="L608" s="183">
        <v>6315</v>
      </c>
      <c r="M608" s="63"/>
      <c r="N608" s="183">
        <v>6315</v>
      </c>
      <c r="O608" s="63"/>
      <c r="P608" s="183">
        <v>6315</v>
      </c>
      <c r="Q608" s="349">
        <f>SUM(AI608+BA608)</f>
        <v>106.39500000000001</v>
      </c>
      <c r="R608" s="417">
        <f>SUM(AJ608+BB608)</f>
        <v>671.88442499999996</v>
      </c>
      <c r="S608" s="349">
        <v>10.28</v>
      </c>
      <c r="T608" s="349">
        <f t="shared" ref="T608" si="4721">J608*S608/1000</f>
        <v>64.918199999999999</v>
      </c>
      <c r="U608" s="349">
        <v>7.78</v>
      </c>
      <c r="V608" s="349">
        <f t="shared" ref="V608" si="4722">J608*U608/1000</f>
        <v>49.130700000000004</v>
      </c>
      <c r="W608" s="349">
        <v>10.4</v>
      </c>
      <c r="X608" s="349">
        <f t="shared" ref="X608" si="4723">J608*W608/1000</f>
        <v>65.676000000000002</v>
      </c>
      <c r="Y608" s="349">
        <f t="shared" si="3918"/>
        <v>28.46</v>
      </c>
      <c r="Z608" s="349">
        <f t="shared" si="3919"/>
        <v>179.72489999999999</v>
      </c>
      <c r="AA608" s="349">
        <v>9.7750000000000004</v>
      </c>
      <c r="AB608" s="349">
        <f>L608*AA608/1000</f>
        <v>61.729125000000003</v>
      </c>
      <c r="AC608" s="349">
        <v>7.73</v>
      </c>
      <c r="AD608" s="349">
        <f>L608*AC608/1000</f>
        <v>48.814950000000003</v>
      </c>
      <c r="AE608" s="349">
        <v>10.82</v>
      </c>
      <c r="AF608" s="349">
        <f t="shared" ref="AF608" si="4724">L608*AE608/1000</f>
        <v>68.328299999999999</v>
      </c>
      <c r="AG608" s="349">
        <f t="shared" si="3922"/>
        <v>28.325000000000003</v>
      </c>
      <c r="AH608" s="349">
        <f t="shared" si="3923"/>
        <v>178.87237500000001</v>
      </c>
      <c r="AI608" s="349">
        <f t="shared" si="3924"/>
        <v>56.785000000000004</v>
      </c>
      <c r="AJ608" s="349">
        <f t="shared" si="3925"/>
        <v>358.59727499999997</v>
      </c>
      <c r="AK608" s="349">
        <v>6.03</v>
      </c>
      <c r="AL608" s="349">
        <f t="shared" si="3926"/>
        <v>38.079450000000001</v>
      </c>
      <c r="AM608" s="349">
        <v>9.1150000000000002</v>
      </c>
      <c r="AN608" s="349">
        <f t="shared" si="3927"/>
        <v>57.561225</v>
      </c>
      <c r="AO608" s="349">
        <v>7.4249999999999998</v>
      </c>
      <c r="AP608" s="349">
        <f t="shared" si="3928"/>
        <v>46.888874999999999</v>
      </c>
      <c r="AQ608" s="349">
        <f t="shared" si="3929"/>
        <v>22.57</v>
      </c>
      <c r="AR608" s="349">
        <f t="shared" si="3930"/>
        <v>142.52955</v>
      </c>
      <c r="AS608" s="349">
        <v>8.6750000000000007</v>
      </c>
      <c r="AT608" s="349">
        <f t="shared" ref="AT608" si="4725">P608*AS608/1000</f>
        <v>54.78262500000001</v>
      </c>
      <c r="AU608" s="349">
        <v>10.48</v>
      </c>
      <c r="AV608" s="349">
        <f t="shared" ref="AV608" si="4726">P608*AU608/1000</f>
        <v>66.181200000000004</v>
      </c>
      <c r="AW608" s="349">
        <v>7.8849999999999998</v>
      </c>
      <c r="AX608" s="349">
        <f t="shared" ref="AX608" si="4727">P608*AW608/1000</f>
        <v>49.793775000000004</v>
      </c>
      <c r="AY608" s="349">
        <f t="shared" si="3933"/>
        <v>27.04</v>
      </c>
      <c r="AZ608" s="349">
        <f t="shared" si="3934"/>
        <v>170.75760000000002</v>
      </c>
      <c r="BA608" s="349">
        <f t="shared" si="3935"/>
        <v>49.61</v>
      </c>
      <c r="BB608" s="349">
        <f t="shared" si="3936"/>
        <v>313.28715</v>
      </c>
    </row>
    <row r="609" spans="1:54">
      <c r="A609" s="612">
        <v>455</v>
      </c>
      <c r="B609" s="26"/>
      <c r="C609" s="26"/>
      <c r="D609" s="26"/>
      <c r="E609" s="23" t="s">
        <v>941</v>
      </c>
      <c r="F609" s="54" t="s">
        <v>135</v>
      </c>
      <c r="G609" s="530" t="s">
        <v>1169</v>
      </c>
      <c r="H609" s="355" t="s">
        <v>379</v>
      </c>
      <c r="I609" s="63"/>
      <c r="J609" s="183">
        <v>18298</v>
      </c>
      <c r="K609" s="63"/>
      <c r="L609" s="183">
        <v>18298</v>
      </c>
      <c r="M609" s="63"/>
      <c r="N609" s="183">
        <v>18298</v>
      </c>
      <c r="O609" s="63"/>
      <c r="P609" s="183">
        <v>18298</v>
      </c>
      <c r="Q609" s="349">
        <f t="shared" si="3913"/>
        <v>105.17500000000001</v>
      </c>
      <c r="R609" s="417">
        <f t="shared" si="3914"/>
        <v>1924.4921500000003</v>
      </c>
      <c r="S609" s="349">
        <v>10.53</v>
      </c>
      <c r="T609" s="349">
        <f t="shared" si="3915"/>
        <v>192.67794000000001</v>
      </c>
      <c r="U609" s="349">
        <v>7.52</v>
      </c>
      <c r="V609" s="349">
        <f t="shared" si="3916"/>
        <v>137.60095999999999</v>
      </c>
      <c r="W609" s="349">
        <v>9.5299999999999994</v>
      </c>
      <c r="X609" s="349">
        <f t="shared" si="3917"/>
        <v>174.37994</v>
      </c>
      <c r="Y609" s="349">
        <f t="shared" ref="Y609:Y610" si="4728">SUM(S609+U609+W609)</f>
        <v>27.58</v>
      </c>
      <c r="Z609" s="349">
        <f t="shared" ref="Z609:Z610" si="4729">SUM(T609+V609+X609)</f>
        <v>504.65884000000005</v>
      </c>
      <c r="AA609" s="349">
        <v>10.775</v>
      </c>
      <c r="AB609" s="349">
        <f>L609*AA609/1000</f>
        <v>197.16095000000001</v>
      </c>
      <c r="AC609" s="349">
        <v>9.23</v>
      </c>
      <c r="AD609" s="349">
        <f>L609*AC609/1000</f>
        <v>168.89054000000002</v>
      </c>
      <c r="AE609" s="349">
        <v>10.17</v>
      </c>
      <c r="AF609" s="349">
        <f t="shared" si="3937"/>
        <v>186.09066000000001</v>
      </c>
      <c r="AG609" s="349">
        <f t="shared" ref="AG609:AG610" si="4730">SUM(AA609+AC609+AE609)</f>
        <v>30.175000000000004</v>
      </c>
      <c r="AH609" s="349">
        <f t="shared" ref="AH609:AH610" si="4731">SUM(AB609+AD609+AF609)</f>
        <v>552.14215000000013</v>
      </c>
      <c r="AI609" s="349">
        <f t="shared" ref="AI609:AI610" si="4732">SUM(Y609+AG609)</f>
        <v>57.755000000000003</v>
      </c>
      <c r="AJ609" s="349">
        <f t="shared" ref="AJ609:AJ610" si="4733">SUM(Z609,AH609)</f>
        <v>1056.8009900000002</v>
      </c>
      <c r="AK609" s="349">
        <v>5.93</v>
      </c>
      <c r="AL609" s="349">
        <f t="shared" ref="AL609:AL610" si="4734">N609*AK609/1000</f>
        <v>108.50713999999999</v>
      </c>
      <c r="AM609" s="349">
        <v>8.7050000000000001</v>
      </c>
      <c r="AN609" s="349">
        <f t="shared" ref="AN609:AN610" si="4735">N609*AM609/1000</f>
        <v>159.28408999999999</v>
      </c>
      <c r="AO609" s="349">
        <v>7.125</v>
      </c>
      <c r="AP609" s="349">
        <f t="shared" ref="AP609:AP610" si="4736">N609*AO609/1000</f>
        <v>130.37325000000001</v>
      </c>
      <c r="AQ609" s="349">
        <f t="shared" ref="AQ609:AQ610" si="4737">SUM(AK609+AM609+AO609)</f>
        <v>21.759999999999998</v>
      </c>
      <c r="AR609" s="349">
        <f t="shared" ref="AR609:AR610" si="4738">SUM(AL609+AN609+AP609)</f>
        <v>398.16448000000003</v>
      </c>
      <c r="AS609" s="349">
        <v>8.6950000000000003</v>
      </c>
      <c r="AT609" s="349">
        <f t="shared" si="3938"/>
        <v>159.10111000000001</v>
      </c>
      <c r="AU609" s="349">
        <v>10.324999999999999</v>
      </c>
      <c r="AV609" s="349">
        <f t="shared" si="3931"/>
        <v>188.92684999999997</v>
      </c>
      <c r="AW609" s="349">
        <v>6.64</v>
      </c>
      <c r="AX609" s="349">
        <f t="shared" si="3932"/>
        <v>121.49872000000001</v>
      </c>
      <c r="AY609" s="349">
        <f t="shared" ref="AY609:AY610" si="4739">SUM(AS609+AU609+AW609)</f>
        <v>25.66</v>
      </c>
      <c r="AZ609" s="349">
        <f t="shared" ref="AZ609:AZ610" si="4740">SUM(AT609+AV609+AX609)</f>
        <v>469.52668</v>
      </c>
      <c r="BA609" s="349">
        <f t="shared" ref="BA609:BA610" si="4741">SUM(AQ609+AY609)</f>
        <v>47.42</v>
      </c>
      <c r="BB609" s="349">
        <f t="shared" ref="BB609:BB610" si="4742">SUM(AR609,AZ609)</f>
        <v>867.69116000000008</v>
      </c>
    </row>
    <row r="610" spans="1:54" s="344" customFormat="1" ht="11.25" customHeight="1">
      <c r="A610" s="612">
        <v>456</v>
      </c>
      <c r="B610" s="557"/>
      <c r="C610" s="25"/>
      <c r="D610" s="557"/>
      <c r="E610" s="553" t="s">
        <v>2400</v>
      </c>
      <c r="F610" s="530"/>
      <c r="G610" s="530" t="s">
        <v>1169</v>
      </c>
      <c r="H610" s="355" t="s">
        <v>378</v>
      </c>
      <c r="I610" s="554"/>
      <c r="J610" s="183"/>
      <c r="K610" s="554"/>
      <c r="L610" s="183"/>
      <c r="M610" s="554"/>
      <c r="N610" s="183"/>
      <c r="O610" s="554"/>
      <c r="P610" s="183">
        <v>18342</v>
      </c>
      <c r="Q610" s="349">
        <f t="shared" ref="Q610" si="4743">SUM(AI610+BA610)</f>
        <v>1.7050000000000001</v>
      </c>
      <c r="R610" s="417">
        <f t="shared" ref="R610" si="4744">SUM(AJ610+BB610)</f>
        <v>31.273109999999999</v>
      </c>
      <c r="S610" s="349"/>
      <c r="T610" s="349">
        <f t="shared" ref="T610" si="4745">J610*S610/1000</f>
        <v>0</v>
      </c>
      <c r="U610" s="349"/>
      <c r="V610" s="349">
        <f t="shared" ref="V610" si="4746">J610*U610/1000</f>
        <v>0</v>
      </c>
      <c r="W610" s="349"/>
      <c r="X610" s="349">
        <f t="shared" ref="X610" si="4747">J610*W610/1000</f>
        <v>0</v>
      </c>
      <c r="Y610" s="349">
        <f t="shared" si="4728"/>
        <v>0</v>
      </c>
      <c r="Z610" s="349">
        <f t="shared" si="4729"/>
        <v>0</v>
      </c>
      <c r="AA610" s="349"/>
      <c r="AB610" s="349">
        <f t="shared" ref="AB610" si="4748">L610*AA610/1000</f>
        <v>0</v>
      </c>
      <c r="AC610" s="349"/>
      <c r="AD610" s="349">
        <f t="shared" ref="AD610" si="4749">L610*AC610/1000</f>
        <v>0</v>
      </c>
      <c r="AE610" s="349"/>
      <c r="AF610" s="349">
        <f t="shared" ref="AF610" si="4750">L610*AE610/1000</f>
        <v>0</v>
      </c>
      <c r="AG610" s="349">
        <f t="shared" si="4730"/>
        <v>0</v>
      </c>
      <c r="AH610" s="349">
        <f t="shared" si="4731"/>
        <v>0</v>
      </c>
      <c r="AI610" s="349">
        <f t="shared" si="4732"/>
        <v>0</v>
      </c>
      <c r="AJ610" s="349">
        <f t="shared" si="4733"/>
        <v>0</v>
      </c>
      <c r="AK610" s="349"/>
      <c r="AL610" s="349">
        <f t="shared" si="4734"/>
        <v>0</v>
      </c>
      <c r="AM610" s="349"/>
      <c r="AN610" s="349">
        <f t="shared" si="4735"/>
        <v>0</v>
      </c>
      <c r="AO610" s="349"/>
      <c r="AP610" s="349">
        <f t="shared" si="4736"/>
        <v>0</v>
      </c>
      <c r="AQ610" s="349">
        <f t="shared" si="4737"/>
        <v>0</v>
      </c>
      <c r="AR610" s="349">
        <f t="shared" si="4738"/>
        <v>0</v>
      </c>
      <c r="AS610" s="349"/>
      <c r="AT610" s="349">
        <f t="shared" ref="AT610" si="4751">P610*AS610/1000</f>
        <v>0</v>
      </c>
      <c r="AU610" s="349"/>
      <c r="AV610" s="349">
        <f t="shared" ref="AV610" si="4752">P610*AU610/1000</f>
        <v>0</v>
      </c>
      <c r="AW610" s="349">
        <v>1.7050000000000001</v>
      </c>
      <c r="AX610" s="349">
        <f t="shared" ref="AX610" si="4753">P610*AW610/1000</f>
        <v>31.273109999999999</v>
      </c>
      <c r="AY610" s="349">
        <f t="shared" si="4739"/>
        <v>1.7050000000000001</v>
      </c>
      <c r="AZ610" s="349">
        <f t="shared" si="4740"/>
        <v>31.273109999999999</v>
      </c>
      <c r="BA610" s="349">
        <f t="shared" si="4741"/>
        <v>1.7050000000000001</v>
      </c>
      <c r="BB610" s="349">
        <f t="shared" si="4742"/>
        <v>31.273109999999999</v>
      </c>
    </row>
    <row r="611" spans="1:54" ht="11.25" customHeight="1">
      <c r="A611" s="612">
        <v>456</v>
      </c>
      <c r="B611" s="26"/>
      <c r="C611" s="25"/>
      <c r="D611" s="26"/>
      <c r="E611" s="23" t="s">
        <v>368</v>
      </c>
      <c r="F611" s="54"/>
      <c r="G611" s="530" t="s">
        <v>1169</v>
      </c>
      <c r="H611" s="355" t="s">
        <v>378</v>
      </c>
      <c r="I611" s="63"/>
      <c r="J611" s="183">
        <v>11845</v>
      </c>
      <c r="K611" s="63"/>
      <c r="L611" s="183">
        <v>11845</v>
      </c>
      <c r="M611" s="63"/>
      <c r="N611" s="183">
        <v>11845</v>
      </c>
      <c r="O611" s="63"/>
      <c r="P611" s="183">
        <v>11845</v>
      </c>
      <c r="Q611" s="349">
        <f t="shared" si="3913"/>
        <v>0</v>
      </c>
      <c r="R611" s="417">
        <f t="shared" si="3914"/>
        <v>0</v>
      </c>
      <c r="S611" s="349"/>
      <c r="T611" s="349">
        <f t="shared" si="3915"/>
        <v>0</v>
      </c>
      <c r="U611" s="349"/>
      <c r="V611" s="349">
        <f t="shared" si="3916"/>
        <v>0</v>
      </c>
      <c r="W611" s="349"/>
      <c r="X611" s="349">
        <f t="shared" si="3917"/>
        <v>0</v>
      </c>
      <c r="Y611" s="349">
        <f t="shared" si="3918"/>
        <v>0</v>
      </c>
      <c r="Z611" s="349">
        <f t="shared" si="3919"/>
        <v>0</v>
      </c>
      <c r="AA611" s="349"/>
      <c r="AB611" s="349">
        <f t="shared" si="3920"/>
        <v>0</v>
      </c>
      <c r="AC611" s="349"/>
      <c r="AD611" s="349">
        <f t="shared" si="3921"/>
        <v>0</v>
      </c>
      <c r="AE611" s="349"/>
      <c r="AF611" s="349">
        <f t="shared" si="3937"/>
        <v>0</v>
      </c>
      <c r="AG611" s="349">
        <f t="shared" si="3922"/>
        <v>0</v>
      </c>
      <c r="AH611" s="349">
        <f t="shared" si="3923"/>
        <v>0</v>
      </c>
      <c r="AI611" s="349">
        <f t="shared" si="3924"/>
        <v>0</v>
      </c>
      <c r="AJ611" s="349">
        <f t="shared" si="3925"/>
        <v>0</v>
      </c>
      <c r="AK611" s="349"/>
      <c r="AL611" s="349">
        <f t="shared" si="3926"/>
        <v>0</v>
      </c>
      <c r="AM611" s="349"/>
      <c r="AN611" s="349">
        <f t="shared" si="3927"/>
        <v>0</v>
      </c>
      <c r="AO611" s="349"/>
      <c r="AP611" s="349">
        <f t="shared" si="3928"/>
        <v>0</v>
      </c>
      <c r="AQ611" s="349">
        <f t="shared" si="3929"/>
        <v>0</v>
      </c>
      <c r="AR611" s="349">
        <f t="shared" si="3930"/>
        <v>0</v>
      </c>
      <c r="AS611" s="349"/>
      <c r="AT611" s="349">
        <f t="shared" si="3938"/>
        <v>0</v>
      </c>
      <c r="AU611" s="349"/>
      <c r="AV611" s="349">
        <f t="shared" si="3931"/>
        <v>0</v>
      </c>
      <c r="AW611" s="349"/>
      <c r="AX611" s="349">
        <f t="shared" si="3932"/>
        <v>0</v>
      </c>
      <c r="AY611" s="349">
        <f t="shared" si="3933"/>
        <v>0</v>
      </c>
      <c r="AZ611" s="349">
        <f t="shared" si="3934"/>
        <v>0</v>
      </c>
      <c r="BA611" s="349">
        <f t="shared" si="3935"/>
        <v>0</v>
      </c>
      <c r="BB611" s="349">
        <f t="shared" si="3936"/>
        <v>0</v>
      </c>
    </row>
    <row r="612" spans="1:54" s="344" customFormat="1">
      <c r="A612" s="612">
        <v>457</v>
      </c>
      <c r="B612" s="346"/>
      <c r="C612" s="25"/>
      <c r="D612" s="346"/>
      <c r="E612" s="23" t="s">
        <v>288</v>
      </c>
      <c r="F612" s="54"/>
      <c r="G612" s="530" t="s">
        <v>1169</v>
      </c>
      <c r="H612" s="355" t="s">
        <v>378</v>
      </c>
      <c r="I612" s="63"/>
      <c r="J612" s="183">
        <v>15725</v>
      </c>
      <c r="K612" s="63"/>
      <c r="L612" s="183">
        <v>15725</v>
      </c>
      <c r="M612" s="63"/>
      <c r="N612" s="183">
        <v>15725</v>
      </c>
      <c r="O612" s="63"/>
      <c r="P612" s="183">
        <v>15725</v>
      </c>
      <c r="Q612" s="349">
        <f>SUM(AI612+BA612)</f>
        <v>4.1020000000000003</v>
      </c>
      <c r="R612" s="417">
        <f>SUM(AJ612+BB612)</f>
        <v>64.503950000000003</v>
      </c>
      <c r="S612" s="349">
        <v>1.1200000000000001</v>
      </c>
      <c r="T612" s="349">
        <f t="shared" ref="T612:T614" si="4754">J612*S612/1000</f>
        <v>17.611999999999998</v>
      </c>
      <c r="U612" s="349">
        <v>0.56000000000000005</v>
      </c>
      <c r="V612" s="349">
        <f t="shared" ref="V612:V614" si="4755">J612*U612/1000</f>
        <v>8.8059999999999992</v>
      </c>
      <c r="W612" s="349">
        <v>0.40799999999999997</v>
      </c>
      <c r="X612" s="349">
        <f t="shared" ref="X612:X614" si="4756">J612*W612/1000</f>
        <v>6.4157999999999991</v>
      </c>
      <c r="Y612" s="349">
        <f t="shared" ref="Y612:Y614" si="4757">SUM(S612+U612+W612)</f>
        <v>2.0880000000000001</v>
      </c>
      <c r="Z612" s="349">
        <f t="shared" ref="Z612:Z614" si="4758">SUM(T612+V612+X612)</f>
        <v>32.833799999999997</v>
      </c>
      <c r="AA612" s="349"/>
      <c r="AB612" s="349">
        <f t="shared" ref="AB612:AB614" si="4759">L612*AA612/1000</f>
        <v>0</v>
      </c>
      <c r="AC612" s="349">
        <v>0.192</v>
      </c>
      <c r="AD612" s="349">
        <f t="shared" ref="AD612:AD614" si="4760">L612*AC612/1000</f>
        <v>3.0192000000000001</v>
      </c>
      <c r="AE612" s="349">
        <v>0.36799999999999999</v>
      </c>
      <c r="AF612" s="349">
        <f t="shared" ref="AF612:AF614" si="4761">L612*AE612/1000</f>
        <v>5.7868000000000004</v>
      </c>
      <c r="AG612" s="349">
        <f t="shared" ref="AG612:AG614" si="4762">SUM(AA612+AC612+AE612)</f>
        <v>0.56000000000000005</v>
      </c>
      <c r="AH612" s="349">
        <f t="shared" ref="AH612:AH614" si="4763">SUM(AB612+AD612+AF612)</f>
        <v>8.8060000000000009</v>
      </c>
      <c r="AI612" s="349">
        <f t="shared" ref="AI612:AI614" si="4764">SUM(Y612+AG612)</f>
        <v>2.6480000000000001</v>
      </c>
      <c r="AJ612" s="349">
        <f t="shared" ref="AJ612:AJ614" si="4765">SUM(Z612,AH612)</f>
        <v>41.639799999999994</v>
      </c>
      <c r="AK612" s="349">
        <v>0.48</v>
      </c>
      <c r="AL612" s="349">
        <f t="shared" ref="AL612:AL614" si="4766">N612*AK612/1000</f>
        <v>7.548</v>
      </c>
      <c r="AM612" s="349">
        <v>0.193</v>
      </c>
      <c r="AN612" s="349">
        <f t="shared" ref="AN612" si="4767">N612*AM612/1000</f>
        <v>3.0349250000000003</v>
      </c>
      <c r="AO612" s="349">
        <v>0.28799999999999998</v>
      </c>
      <c r="AP612" s="349">
        <f t="shared" ref="AP612:AP614" si="4768">N612*AO612/1000</f>
        <v>4.5287999999999995</v>
      </c>
      <c r="AQ612" s="349">
        <f t="shared" ref="AQ612:AQ614" si="4769">SUM(AK612+AM612+AO612)</f>
        <v>0.96100000000000008</v>
      </c>
      <c r="AR612" s="349">
        <f t="shared" ref="AR612:AR614" si="4770">SUM(AL612+AN612+AP612)</f>
        <v>15.111725</v>
      </c>
      <c r="AS612" s="349">
        <v>0.16800000000000001</v>
      </c>
      <c r="AT612" s="349">
        <f t="shared" ref="AT612:AT614" si="4771">P612*AS612/1000</f>
        <v>2.6418000000000004</v>
      </c>
      <c r="AU612" s="349">
        <v>0.192</v>
      </c>
      <c r="AV612" s="349">
        <f t="shared" ref="AV612:AV614" si="4772">P612*AU612/1000</f>
        <v>3.0192000000000001</v>
      </c>
      <c r="AW612" s="349">
        <v>0.13300000000000001</v>
      </c>
      <c r="AX612" s="349">
        <f t="shared" ref="AX612:AX614" si="4773">P612*AW612/1000</f>
        <v>2.0914250000000001</v>
      </c>
      <c r="AY612" s="349">
        <f t="shared" ref="AY612:AY614" si="4774">SUM(AS612+AU612+AW612)</f>
        <v>0.49299999999999999</v>
      </c>
      <c r="AZ612" s="349">
        <f t="shared" ref="AZ612:AZ614" si="4775">SUM(AT612+AV612+AX612)</f>
        <v>7.7524250000000006</v>
      </c>
      <c r="BA612" s="349">
        <f t="shared" ref="BA612:BA614" si="4776">SUM(AQ612+AY612)</f>
        <v>1.4540000000000002</v>
      </c>
      <c r="BB612" s="349">
        <f t="shared" ref="BB612:BB614" si="4777">SUM(AR612,AZ612)</f>
        <v>22.864150000000002</v>
      </c>
    </row>
    <row r="613" spans="1:54" s="344" customFormat="1" ht="12" customHeight="1">
      <c r="A613" s="612">
        <v>458</v>
      </c>
      <c r="B613" s="557"/>
      <c r="C613" s="557"/>
      <c r="D613" s="557"/>
      <c r="E613" s="553" t="s">
        <v>2227</v>
      </c>
      <c r="F613" s="530"/>
      <c r="G613" s="530" t="s">
        <v>1169</v>
      </c>
      <c r="H613" s="355" t="s">
        <v>379</v>
      </c>
      <c r="I613" s="554"/>
      <c r="J613" s="183">
        <v>15774</v>
      </c>
      <c r="K613" s="554"/>
      <c r="L613" s="183">
        <v>15774</v>
      </c>
      <c r="M613" s="554"/>
      <c r="N613" s="183">
        <v>15774</v>
      </c>
      <c r="O613" s="554"/>
      <c r="P613" s="183">
        <v>15774</v>
      </c>
      <c r="Q613" s="349">
        <f t="shared" ref="Q613" si="4778">SUM(AI613+BA613)</f>
        <v>11.905000000000001</v>
      </c>
      <c r="R613" s="417">
        <f t="shared" ref="R613" si="4779">SUM(AJ613+BB613)</f>
        <v>187.78946999999999</v>
      </c>
      <c r="S613" s="349"/>
      <c r="T613" s="349">
        <f t="shared" ref="T613" si="4780">J613*S613/1000</f>
        <v>0</v>
      </c>
      <c r="U613" s="349">
        <v>0.28000000000000003</v>
      </c>
      <c r="V613" s="349">
        <f t="shared" ref="V613" si="4781">J613*U613/1000</f>
        <v>4.4167200000000006</v>
      </c>
      <c r="W613" s="349">
        <v>1.1000000000000001</v>
      </c>
      <c r="X613" s="349">
        <f t="shared" ref="X613" si="4782">J613*W613/1000</f>
        <v>17.351400000000002</v>
      </c>
      <c r="Y613" s="349">
        <f t="shared" ref="Y613" si="4783">SUM(S613+U613+W613)</f>
        <v>1.3800000000000001</v>
      </c>
      <c r="Z613" s="349">
        <f t="shared" ref="Z613" si="4784">SUM(T613+V613+X613)</f>
        <v>21.768120000000003</v>
      </c>
      <c r="AA613" s="349">
        <v>1.62</v>
      </c>
      <c r="AB613" s="349">
        <f t="shared" ref="AB613" si="4785">L613*AA613/1000</f>
        <v>25.553879999999999</v>
      </c>
      <c r="AC613" s="349">
        <v>0.6</v>
      </c>
      <c r="AD613" s="349">
        <f t="shared" ref="AD613" si="4786">L613*AC613/1000</f>
        <v>9.4643999999999995</v>
      </c>
      <c r="AE613" s="349">
        <v>1.42</v>
      </c>
      <c r="AF613" s="349">
        <f t="shared" ref="AF613" si="4787">L613*AE613/1000</f>
        <v>22.399079999999998</v>
      </c>
      <c r="AG613" s="349">
        <f t="shared" ref="AG613" si="4788">SUM(AA613+AC613+AE613)</f>
        <v>3.64</v>
      </c>
      <c r="AH613" s="349">
        <f t="shared" ref="AH613" si="4789">SUM(AB613+AD613+AF613)</f>
        <v>57.417359999999995</v>
      </c>
      <c r="AI613" s="349">
        <f t="shared" ref="AI613" si="4790">SUM(Y613+AG613)</f>
        <v>5.0200000000000005</v>
      </c>
      <c r="AJ613" s="349">
        <f t="shared" ref="AJ613" si="4791">SUM(Z613,AH613)</f>
        <v>79.185479999999998</v>
      </c>
      <c r="AK613" s="349">
        <v>1</v>
      </c>
      <c r="AL613" s="349">
        <f t="shared" ref="AL613" si="4792">N613*AK613/1000</f>
        <v>15.773999999999999</v>
      </c>
      <c r="AM613" s="349">
        <v>1.65</v>
      </c>
      <c r="AN613" s="349">
        <f>N613*AM613/1000</f>
        <v>26.027099999999997</v>
      </c>
      <c r="AO613" s="349">
        <v>0.28000000000000003</v>
      </c>
      <c r="AP613" s="349">
        <f t="shared" ref="AP613" si="4793">N613*AO613/1000</f>
        <v>4.4167200000000006</v>
      </c>
      <c r="AQ613" s="349">
        <f t="shared" ref="AQ613" si="4794">SUM(AK613+AM613+AO613)</f>
        <v>2.9299999999999997</v>
      </c>
      <c r="AR613" s="349">
        <f t="shared" ref="AR613" si="4795">SUM(AL613+AN613+AP613)</f>
        <v>46.217819999999996</v>
      </c>
      <c r="AS613" s="349">
        <v>1.5</v>
      </c>
      <c r="AT613" s="349">
        <f t="shared" ref="AT613" si="4796">P613*AS613/1000</f>
        <v>23.661000000000001</v>
      </c>
      <c r="AU613" s="349">
        <v>0.55000000000000004</v>
      </c>
      <c r="AV613" s="349">
        <f t="shared" ref="AV613" si="4797">P613*AU613/1000</f>
        <v>8.6757000000000009</v>
      </c>
      <c r="AW613" s="349">
        <v>1.905</v>
      </c>
      <c r="AX613" s="349">
        <f t="shared" ref="AX613" si="4798">P613*AW613/1000</f>
        <v>30.049469999999999</v>
      </c>
      <c r="AY613" s="349">
        <f t="shared" ref="AY613" si="4799">SUM(AS613+AU613+AW613)</f>
        <v>3.9550000000000001</v>
      </c>
      <c r="AZ613" s="349">
        <f t="shared" ref="AZ613" si="4800">SUM(AT613+AV613+AX613)</f>
        <v>62.38617</v>
      </c>
      <c r="BA613" s="349">
        <f t="shared" ref="BA613" si="4801">SUM(AQ613+AY613)</f>
        <v>6.8849999999999998</v>
      </c>
      <c r="BB613" s="349">
        <f t="shared" ref="BB613" si="4802">SUM(AR613,AZ613)</f>
        <v>108.60399</v>
      </c>
    </row>
    <row r="614" spans="1:54" s="344" customFormat="1" ht="12" customHeight="1">
      <c r="A614" s="612">
        <v>458</v>
      </c>
      <c r="B614" s="346"/>
      <c r="C614" s="346"/>
      <c r="D614" s="346"/>
      <c r="E614" s="23" t="s">
        <v>826</v>
      </c>
      <c r="F614" s="54"/>
      <c r="G614" s="530" t="s">
        <v>1169</v>
      </c>
      <c r="H614" s="355" t="s">
        <v>379</v>
      </c>
      <c r="I614" s="63"/>
      <c r="J614" s="183">
        <v>15932</v>
      </c>
      <c r="K614" s="63"/>
      <c r="L614" s="183">
        <v>15932</v>
      </c>
      <c r="M614" s="63"/>
      <c r="N614" s="183">
        <v>15932</v>
      </c>
      <c r="O614" s="63"/>
      <c r="P614" s="183">
        <v>15932</v>
      </c>
      <c r="Q614" s="349">
        <f t="shared" ref="Q614" si="4803">SUM(AI614+BA614)</f>
        <v>0</v>
      </c>
      <c r="R614" s="417">
        <f t="shared" ref="R614" si="4804">SUM(AJ614+BB614)</f>
        <v>0</v>
      </c>
      <c r="S614" s="349"/>
      <c r="T614" s="349">
        <f t="shared" si="4754"/>
        <v>0</v>
      </c>
      <c r="U614" s="349"/>
      <c r="V614" s="349">
        <f t="shared" si="4755"/>
        <v>0</v>
      </c>
      <c r="W614" s="349"/>
      <c r="X614" s="349">
        <f t="shared" si="4756"/>
        <v>0</v>
      </c>
      <c r="Y614" s="349">
        <f t="shared" si="4757"/>
        <v>0</v>
      </c>
      <c r="Z614" s="349">
        <f t="shared" si="4758"/>
        <v>0</v>
      </c>
      <c r="AA614" s="349"/>
      <c r="AB614" s="349">
        <f t="shared" si="4759"/>
        <v>0</v>
      </c>
      <c r="AC614" s="349"/>
      <c r="AD614" s="349">
        <f t="shared" si="4760"/>
        <v>0</v>
      </c>
      <c r="AE614" s="349"/>
      <c r="AF614" s="349">
        <f t="shared" si="4761"/>
        <v>0</v>
      </c>
      <c r="AG614" s="349">
        <f t="shared" si="4762"/>
        <v>0</v>
      </c>
      <c r="AH614" s="349">
        <f t="shared" si="4763"/>
        <v>0</v>
      </c>
      <c r="AI614" s="349">
        <f t="shared" si="4764"/>
        <v>0</v>
      </c>
      <c r="AJ614" s="349">
        <f t="shared" si="4765"/>
        <v>0</v>
      </c>
      <c r="AK614" s="349"/>
      <c r="AL614" s="349">
        <f t="shared" si="4766"/>
        <v>0</v>
      </c>
      <c r="AM614" s="349"/>
      <c r="AN614" s="349">
        <f>N614*AM614/1000</f>
        <v>0</v>
      </c>
      <c r="AO614" s="349"/>
      <c r="AP614" s="349">
        <f t="shared" si="4768"/>
        <v>0</v>
      </c>
      <c r="AQ614" s="349">
        <f t="shared" si="4769"/>
        <v>0</v>
      </c>
      <c r="AR614" s="349">
        <f t="shared" si="4770"/>
        <v>0</v>
      </c>
      <c r="AS614" s="349"/>
      <c r="AT614" s="349">
        <f t="shared" si="4771"/>
        <v>0</v>
      </c>
      <c r="AU614" s="349"/>
      <c r="AV614" s="349">
        <f t="shared" si="4772"/>
        <v>0</v>
      </c>
      <c r="AW614" s="349"/>
      <c r="AX614" s="349">
        <f t="shared" si="4773"/>
        <v>0</v>
      </c>
      <c r="AY614" s="349">
        <f t="shared" si="4774"/>
        <v>0</v>
      </c>
      <c r="AZ614" s="349">
        <f t="shared" si="4775"/>
        <v>0</v>
      </c>
      <c r="BA614" s="349">
        <f t="shared" si="4776"/>
        <v>0</v>
      </c>
      <c r="BB614" s="349">
        <f t="shared" si="4777"/>
        <v>0</v>
      </c>
    </row>
    <row r="615" spans="1:54">
      <c r="A615" s="612">
        <v>459</v>
      </c>
      <c r="B615" s="26"/>
      <c r="C615" s="25"/>
      <c r="D615" s="346"/>
      <c r="E615" s="71" t="s">
        <v>603</v>
      </c>
      <c r="F615" s="503"/>
      <c r="G615" s="503" t="s">
        <v>1169</v>
      </c>
      <c r="H615" s="326" t="s">
        <v>378</v>
      </c>
      <c r="I615" s="77"/>
      <c r="J615" s="186">
        <v>12894</v>
      </c>
      <c r="K615" s="77"/>
      <c r="L615" s="186">
        <v>12894</v>
      </c>
      <c r="M615" s="77"/>
      <c r="N615" s="186">
        <v>12894</v>
      </c>
      <c r="O615" s="77"/>
      <c r="P615" s="186">
        <v>12894</v>
      </c>
      <c r="Q615" s="145">
        <f>SUM(AI615+BA615)</f>
        <v>29.824999999999996</v>
      </c>
      <c r="R615" s="425">
        <f>SUM(AJ615+BB615)</f>
        <v>384.56355000000002</v>
      </c>
      <c r="S615" s="145">
        <v>1.823</v>
      </c>
      <c r="T615" s="145">
        <f t="shared" si="3915"/>
        <v>23.505761999999997</v>
      </c>
      <c r="U615" s="145">
        <v>2.956</v>
      </c>
      <c r="V615" s="145">
        <f t="shared" si="3916"/>
        <v>38.114663999999998</v>
      </c>
      <c r="W615" s="145">
        <v>3.125</v>
      </c>
      <c r="X615" s="145">
        <f t="shared" si="3917"/>
        <v>40.293750000000003</v>
      </c>
      <c r="Y615" s="145">
        <f t="shared" si="3918"/>
        <v>7.9039999999999999</v>
      </c>
      <c r="Z615" s="145">
        <f t="shared" si="3919"/>
        <v>101.914176</v>
      </c>
      <c r="AA615" s="145">
        <v>4.7</v>
      </c>
      <c r="AB615" s="145">
        <f t="shared" si="3920"/>
        <v>60.601800000000004</v>
      </c>
      <c r="AC615" s="145">
        <v>2.46</v>
      </c>
      <c r="AD615" s="145">
        <f t="shared" si="3921"/>
        <v>31.719239999999999</v>
      </c>
      <c r="AE615" s="145">
        <v>6.76</v>
      </c>
      <c r="AF615" s="145">
        <f t="shared" si="3937"/>
        <v>87.163440000000008</v>
      </c>
      <c r="AG615" s="145">
        <f t="shared" si="3922"/>
        <v>13.92</v>
      </c>
      <c r="AH615" s="145">
        <f t="shared" si="3923"/>
        <v>179.48448000000002</v>
      </c>
      <c r="AI615" s="145">
        <f t="shared" si="3924"/>
        <v>21.823999999999998</v>
      </c>
      <c r="AJ615" s="145">
        <f t="shared" si="3925"/>
        <v>281.39865600000002</v>
      </c>
      <c r="AK615" s="145">
        <v>1.4319999999999999</v>
      </c>
      <c r="AL615" s="145">
        <f t="shared" si="3926"/>
        <v>18.464207999999999</v>
      </c>
      <c r="AM615" s="145">
        <v>2.0390000000000001</v>
      </c>
      <c r="AN615" s="145">
        <f t="shared" si="3927"/>
        <v>26.290866000000001</v>
      </c>
      <c r="AO615" s="145">
        <v>0.67200000000000004</v>
      </c>
      <c r="AP615" s="145">
        <f>N615*AO615/1000</f>
        <v>8.6647680000000005</v>
      </c>
      <c r="AQ615" s="145">
        <f t="shared" si="3929"/>
        <v>4.1429999999999998</v>
      </c>
      <c r="AR615" s="145">
        <f t="shared" si="3930"/>
        <v>53.419842000000003</v>
      </c>
      <c r="AS615" s="145">
        <v>2.0619999999999998</v>
      </c>
      <c r="AT615" s="145">
        <f t="shared" si="3938"/>
        <v>26.587427999999996</v>
      </c>
      <c r="AU615" s="145">
        <v>1.208</v>
      </c>
      <c r="AV615" s="145">
        <f t="shared" si="3931"/>
        <v>15.575951999999999</v>
      </c>
      <c r="AW615" s="145">
        <v>0.58799999999999997</v>
      </c>
      <c r="AX615" s="145">
        <f t="shared" si="3932"/>
        <v>7.5816719999999993</v>
      </c>
      <c r="AY615" s="145">
        <f t="shared" si="3933"/>
        <v>3.8579999999999997</v>
      </c>
      <c r="AZ615" s="145">
        <f t="shared" si="3934"/>
        <v>49.745051999999994</v>
      </c>
      <c r="BA615" s="145">
        <f t="shared" si="3935"/>
        <v>8.0009999999999994</v>
      </c>
      <c r="BB615" s="145">
        <f t="shared" si="3936"/>
        <v>103.164894</v>
      </c>
    </row>
    <row r="616" spans="1:54" s="6" customFormat="1">
      <c r="A616" s="612">
        <v>423</v>
      </c>
      <c r="B616" s="559"/>
      <c r="C616" s="559"/>
      <c r="D616" s="48"/>
      <c r="E616" s="18" t="s">
        <v>2281</v>
      </c>
      <c r="F616" s="53"/>
      <c r="G616" s="530" t="s">
        <v>1169</v>
      </c>
      <c r="H616" s="307" t="s">
        <v>383</v>
      </c>
      <c r="I616" s="257"/>
      <c r="J616" s="274"/>
      <c r="K616" s="257"/>
      <c r="L616" s="274"/>
      <c r="M616" s="257"/>
      <c r="N616" s="274">
        <v>13965</v>
      </c>
      <c r="O616" s="257"/>
      <c r="P616" s="274">
        <v>13965</v>
      </c>
      <c r="Q616" s="109">
        <f t="shared" ref="Q616" si="4805">SUM(AI616+BA616)</f>
        <v>40.796999999999997</v>
      </c>
      <c r="R616" s="415">
        <f t="shared" ref="R616" si="4806">SUM(AJ616+BB616)</f>
        <v>569.73010499999998</v>
      </c>
      <c r="S616" s="109"/>
      <c r="T616" s="109">
        <f>J616*S616/1000</f>
        <v>0</v>
      </c>
      <c r="U616" s="109"/>
      <c r="V616" s="109">
        <f>J616*U616/1000</f>
        <v>0</v>
      </c>
      <c r="W616" s="109"/>
      <c r="X616" s="109">
        <f>J616*W616/1000</f>
        <v>0</v>
      </c>
      <c r="Y616" s="109">
        <f>SUM(S616+U616+W616)</f>
        <v>0</v>
      </c>
      <c r="Z616" s="109">
        <f>SUM(T616+V616+X616)</f>
        <v>0</v>
      </c>
      <c r="AA616" s="109"/>
      <c r="AB616" s="109">
        <f>L616*AA616/1000</f>
        <v>0</v>
      </c>
      <c r="AC616" s="109"/>
      <c r="AD616" s="109">
        <f>L616*AC616/1000</f>
        <v>0</v>
      </c>
      <c r="AE616" s="109"/>
      <c r="AF616" s="349">
        <f t="shared" ref="AF616" si="4807">L616*AE616/1000</f>
        <v>0</v>
      </c>
      <c r="AG616" s="109">
        <f>SUM(AA616+AC616+AE616)</f>
        <v>0</v>
      </c>
      <c r="AH616" s="109">
        <f>SUM(AB616+AD616+AF616)</f>
        <v>0</v>
      </c>
      <c r="AI616" s="109">
        <f>SUM(Y616+AG616)</f>
        <v>0</v>
      </c>
      <c r="AJ616" s="109">
        <f>SUM(Z616,AH616)</f>
        <v>0</v>
      </c>
      <c r="AK616" s="109">
        <v>0.13800000000000001</v>
      </c>
      <c r="AL616" s="109">
        <f>N616*AK616/1000</f>
        <v>1.92717</v>
      </c>
      <c r="AM616" s="109">
        <v>8.3000000000000004E-2</v>
      </c>
      <c r="AN616" s="109">
        <f>N616*AM616/1000</f>
        <v>1.159095</v>
      </c>
      <c r="AO616" s="109">
        <v>1.25</v>
      </c>
      <c r="AP616" s="109">
        <f>N616*AO616/1000</f>
        <v>17.456250000000001</v>
      </c>
      <c r="AQ616" s="109">
        <f>SUM(AK616+AM616+AO616)</f>
        <v>1.4710000000000001</v>
      </c>
      <c r="AR616" s="109">
        <f>SUM(AL616+AN616+AP616)</f>
        <v>20.542515000000002</v>
      </c>
      <c r="AS616" s="109">
        <v>8.9949999999999992</v>
      </c>
      <c r="AT616" s="109">
        <f t="shared" ref="AT616" si="4808">P616*AS616/1000</f>
        <v>125.61517499999999</v>
      </c>
      <c r="AU616" s="109">
        <v>15.576000000000001</v>
      </c>
      <c r="AV616" s="109">
        <f t="shared" ref="AV616" si="4809">P616*AU616/1000</f>
        <v>217.51883999999998</v>
      </c>
      <c r="AW616" s="109">
        <v>14.755000000000001</v>
      </c>
      <c r="AX616" s="109">
        <f t="shared" ref="AX616" si="4810">P616*AW616/1000</f>
        <v>206.05357500000002</v>
      </c>
      <c r="AY616" s="109">
        <f>SUM(AS616+AU616+AW616)</f>
        <v>39.326000000000001</v>
      </c>
      <c r="AZ616" s="109">
        <f>SUM(AT616+AV616+AX616)</f>
        <v>549.18759</v>
      </c>
      <c r="BA616" s="109">
        <f>SUM(AQ616+AY616)</f>
        <v>40.796999999999997</v>
      </c>
      <c r="BB616" s="109">
        <f>SUM(AR616,AZ616)</f>
        <v>569.73010499999998</v>
      </c>
    </row>
    <row r="617" spans="1:54" s="344" customFormat="1">
      <c r="B617" s="557"/>
      <c r="C617" s="557"/>
      <c r="D617" s="557"/>
      <c r="E617" s="553" t="s">
        <v>1917</v>
      </c>
      <c r="F617" s="530"/>
      <c r="G617" s="530" t="s">
        <v>1165</v>
      </c>
      <c r="H617" s="355" t="s">
        <v>378</v>
      </c>
      <c r="I617" s="554"/>
      <c r="J617" s="183">
        <v>4922</v>
      </c>
      <c r="K617" s="554"/>
      <c r="L617" s="183">
        <v>4922</v>
      </c>
      <c r="M617" s="554"/>
      <c r="N617" s="183">
        <v>4922</v>
      </c>
      <c r="O617" s="554"/>
      <c r="P617" s="183">
        <v>4922</v>
      </c>
      <c r="Q617" s="349">
        <f>SUM(AI617+BA617)</f>
        <v>5.13</v>
      </c>
      <c r="R617" s="417">
        <f t="shared" ref="R617" si="4811">SUM(AJ617+BB617)</f>
        <v>25.249859999999998</v>
      </c>
      <c r="S617" s="349">
        <v>1.097</v>
      </c>
      <c r="T617" s="349">
        <f t="shared" ref="T617" si="4812">J617*S617/1000</f>
        <v>5.3994340000000003</v>
      </c>
      <c r="U617" s="349"/>
      <c r="V617" s="349">
        <f t="shared" ref="V617" si="4813">J617*U617/1000</f>
        <v>0</v>
      </c>
      <c r="W617" s="349">
        <v>1.004</v>
      </c>
      <c r="X617" s="349">
        <f t="shared" ref="X617" si="4814">J617*W617/1000</f>
        <v>4.9416880000000001</v>
      </c>
      <c r="Y617" s="349">
        <f t="shared" ref="Y617" si="4815">SUM(S617+U617+W617)</f>
        <v>2.101</v>
      </c>
      <c r="Z617" s="349">
        <f t="shared" ref="Z617" si="4816">SUM(T617+V617+X617)</f>
        <v>10.341122</v>
      </c>
      <c r="AA617" s="349"/>
      <c r="AB617" s="349">
        <f t="shared" ref="AB617" si="4817">L617*AA617/1000</f>
        <v>0</v>
      </c>
      <c r="AC617" s="349"/>
      <c r="AD617" s="349">
        <f t="shared" ref="AD617" si="4818">L617*AC617/1000</f>
        <v>0</v>
      </c>
      <c r="AE617" s="349">
        <v>1.68</v>
      </c>
      <c r="AF617" s="349">
        <f t="shared" ref="AF617" si="4819">L617*AE617/1000</f>
        <v>8.2689599999999999</v>
      </c>
      <c r="AG617" s="349">
        <f t="shared" ref="AG617" si="4820">SUM(AA617+AC617+AE617)</f>
        <v>1.68</v>
      </c>
      <c r="AH617" s="349">
        <f t="shared" ref="AH617" si="4821">SUM(AB617+AD617+AF617)</f>
        <v>8.2689599999999999</v>
      </c>
      <c r="AI617" s="349">
        <f t="shared" ref="AI617" si="4822">SUM(Y617+AG617)</f>
        <v>3.7809999999999997</v>
      </c>
      <c r="AJ617" s="349">
        <f t="shared" ref="AJ617" si="4823">SUM(Z617,AH617)</f>
        <v>18.610081999999998</v>
      </c>
      <c r="AK617" s="349"/>
      <c r="AL617" s="349">
        <f t="shared" ref="AL617" si="4824">N617*AK617/1000</f>
        <v>0</v>
      </c>
      <c r="AM617" s="349"/>
      <c r="AN617" s="349">
        <f t="shared" ref="AN617" si="4825">N617*AM617/1000</f>
        <v>0</v>
      </c>
      <c r="AO617" s="349"/>
      <c r="AP617" s="349">
        <f t="shared" ref="AP617" si="4826">N617*AO617/1000</f>
        <v>0</v>
      </c>
      <c r="AQ617" s="349">
        <f t="shared" ref="AQ617" si="4827">SUM(AK617+AM617+AO617)</f>
        <v>0</v>
      </c>
      <c r="AR617" s="349">
        <f t="shared" ref="AR617" si="4828">SUM(AL617+AN617+AP617)</f>
        <v>0</v>
      </c>
      <c r="AS617" s="349"/>
      <c r="AT617" s="349">
        <f t="shared" ref="AT617" si="4829">P617*AS617/1000</f>
        <v>0</v>
      </c>
      <c r="AU617" s="349">
        <v>1.349</v>
      </c>
      <c r="AV617" s="349">
        <f t="shared" ref="AV617" si="4830">P617*AU617/1000</f>
        <v>6.6397780000000006</v>
      </c>
      <c r="AW617" s="349"/>
      <c r="AX617" s="349">
        <f t="shared" ref="AX617" si="4831">P617*AW617/1000</f>
        <v>0</v>
      </c>
      <c r="AY617" s="349">
        <f t="shared" ref="AY617" si="4832">SUM(AS617+AU617+AW617)</f>
        <v>1.349</v>
      </c>
      <c r="AZ617" s="349">
        <f t="shared" ref="AZ617" si="4833">SUM(AT617+AV617+AX617)</f>
        <v>6.6397780000000006</v>
      </c>
      <c r="BA617" s="349">
        <f t="shared" ref="BA617" si="4834">SUM(AQ617+AY617)</f>
        <v>1.349</v>
      </c>
      <c r="BB617" s="349">
        <f t="shared" ref="BB617" si="4835">SUM(AR617,AZ617)</f>
        <v>6.6397780000000006</v>
      </c>
    </row>
    <row r="618" spans="1:54" s="344" customFormat="1">
      <c r="B618" s="557"/>
      <c r="C618" s="557"/>
      <c r="D618" s="557"/>
      <c r="E618" s="553" t="s">
        <v>1916</v>
      </c>
      <c r="F618" s="530"/>
      <c r="G618" s="530" t="s">
        <v>1165</v>
      </c>
      <c r="H618" s="355" t="s">
        <v>378</v>
      </c>
      <c r="I618" s="554"/>
      <c r="J618" s="183">
        <v>21143</v>
      </c>
      <c r="K618" s="554"/>
      <c r="L618" s="183">
        <v>21143</v>
      </c>
      <c r="M618" s="554"/>
      <c r="N618" s="183">
        <v>21143</v>
      </c>
      <c r="O618" s="554"/>
      <c r="P618" s="183">
        <v>21143</v>
      </c>
      <c r="Q618" s="349">
        <f t="shared" si="3913"/>
        <v>44.446000000000005</v>
      </c>
      <c r="R618" s="417">
        <f t="shared" si="3914"/>
        <v>939.72177799999997</v>
      </c>
      <c r="S618" s="349">
        <v>7.569</v>
      </c>
      <c r="T618" s="349">
        <f t="shared" ref="T618" si="4836">J618*S618/1000</f>
        <v>160.03136699999999</v>
      </c>
      <c r="U618" s="349">
        <v>7.95</v>
      </c>
      <c r="V618" s="349">
        <f t="shared" ref="V618" si="4837">J618*U618/1000</f>
        <v>168.08685</v>
      </c>
      <c r="W618" s="349">
        <v>7.4059999999999997</v>
      </c>
      <c r="X618" s="349">
        <f t="shared" ref="X618" si="4838">J618*W618/1000</f>
        <v>156.585058</v>
      </c>
      <c r="Y618" s="349">
        <f t="shared" ref="Y618" si="4839">SUM(S618+U618+W618)</f>
        <v>22.925000000000001</v>
      </c>
      <c r="Z618" s="349">
        <f t="shared" ref="Z618" si="4840">SUM(T618+V618+X618)</f>
        <v>484.70327499999996</v>
      </c>
      <c r="AA618" s="349">
        <v>7.29</v>
      </c>
      <c r="AB618" s="349">
        <f t="shared" ref="AB618" si="4841">L618*AA618/1000</f>
        <v>154.13247000000001</v>
      </c>
      <c r="AC618" s="349">
        <v>5.1459999999999999</v>
      </c>
      <c r="AD618" s="349">
        <f t="shared" ref="AD618" si="4842">L618*AC618/1000</f>
        <v>108.801878</v>
      </c>
      <c r="AE618" s="349">
        <v>7.47</v>
      </c>
      <c r="AF618" s="349">
        <f t="shared" ref="AF618" si="4843">L618*AE618/1000</f>
        <v>157.93821</v>
      </c>
      <c r="AG618" s="349">
        <f t="shared" ref="AG618" si="4844">SUM(AA618+AC618+AE618)</f>
        <v>19.905999999999999</v>
      </c>
      <c r="AH618" s="349">
        <f t="shared" ref="AH618" si="4845">SUM(AB618+AD618+AF618)</f>
        <v>420.87255800000003</v>
      </c>
      <c r="AI618" s="349">
        <f t="shared" si="3924"/>
        <v>42.831000000000003</v>
      </c>
      <c r="AJ618" s="349">
        <f t="shared" si="3925"/>
        <v>905.57583299999999</v>
      </c>
      <c r="AK618" s="349">
        <v>0.93</v>
      </c>
      <c r="AL618" s="349">
        <f t="shared" ref="AL618" si="4846">N618*AK618/1000</f>
        <v>19.662990000000001</v>
      </c>
      <c r="AM618" s="349">
        <v>0.15</v>
      </c>
      <c r="AN618" s="349">
        <f t="shared" ref="AN618" si="4847">N618*AM618/1000</f>
        <v>3.1714499999999997</v>
      </c>
      <c r="AO618" s="349">
        <v>0.16300000000000001</v>
      </c>
      <c r="AP618" s="349">
        <f t="shared" ref="AP618" si="4848">N618*AO618/1000</f>
        <v>3.4463090000000003</v>
      </c>
      <c r="AQ618" s="349">
        <f t="shared" ref="AQ618" si="4849">SUM(AK618+AM618+AO618)</f>
        <v>1.2430000000000001</v>
      </c>
      <c r="AR618" s="349">
        <f t="shared" ref="AR618" si="4850">SUM(AL618+AN618+AP618)</f>
        <v>26.280749</v>
      </c>
      <c r="AS618" s="349">
        <v>0.125</v>
      </c>
      <c r="AT618" s="349">
        <f t="shared" ref="AT618" si="4851">P618*AS618/1000</f>
        <v>2.6428750000000001</v>
      </c>
      <c r="AU618" s="349">
        <v>0.13200000000000001</v>
      </c>
      <c r="AV618" s="349">
        <f t="shared" ref="AV618" si="4852">P618*AU618/1000</f>
        <v>2.7908760000000004</v>
      </c>
      <c r="AW618" s="349">
        <v>0.115</v>
      </c>
      <c r="AX618" s="349">
        <f t="shared" ref="AX618" si="4853">P618*AW618/1000</f>
        <v>2.4314450000000001</v>
      </c>
      <c r="AY618" s="349">
        <f t="shared" ref="AY618" si="4854">SUM(AS618+AU618+AW618)</f>
        <v>0.372</v>
      </c>
      <c r="AZ618" s="349">
        <f t="shared" ref="AZ618" si="4855">SUM(AT618+AV618+AX618)</f>
        <v>7.865196000000001</v>
      </c>
      <c r="BA618" s="349">
        <f t="shared" si="3935"/>
        <v>1.6150000000000002</v>
      </c>
      <c r="BB618" s="349">
        <f t="shared" si="3936"/>
        <v>34.145944999999998</v>
      </c>
    </row>
    <row r="619" spans="1:54">
      <c r="A619" s="612">
        <v>442</v>
      </c>
      <c r="B619" s="26"/>
      <c r="C619" s="26"/>
      <c r="D619" s="27"/>
      <c r="E619" s="1063" t="s">
        <v>1857</v>
      </c>
      <c r="F619" s="530"/>
      <c r="G619" s="530" t="s">
        <v>1166</v>
      </c>
      <c r="H619" s="355" t="s">
        <v>378</v>
      </c>
      <c r="I619" s="554"/>
      <c r="J619" s="183">
        <v>21922</v>
      </c>
      <c r="K619" s="554"/>
      <c r="L619" s="183">
        <v>21922</v>
      </c>
      <c r="M619" s="554"/>
      <c r="N619" s="183">
        <v>21922</v>
      </c>
      <c r="O619" s="554"/>
      <c r="P619" s="183">
        <v>21922</v>
      </c>
      <c r="Q619" s="349">
        <f>SUM(AI619+BA619)</f>
        <v>5.5010000000000003</v>
      </c>
      <c r="R619" s="417">
        <f>SUM(AJ619+BB619)</f>
        <v>120.592922</v>
      </c>
      <c r="S619" s="349">
        <v>0.875</v>
      </c>
      <c r="T619" s="349">
        <f>J619*S619/1000</f>
        <v>19.181750000000001</v>
      </c>
      <c r="U619" s="349">
        <v>0.53</v>
      </c>
      <c r="V619" s="349">
        <f>J619*U619/1000</f>
        <v>11.61866</v>
      </c>
      <c r="W619" s="349">
        <v>0.41</v>
      </c>
      <c r="X619" s="349">
        <f>J619*W619/1000</f>
        <v>8.9880199999999988</v>
      </c>
      <c r="Y619" s="349">
        <f>SUM(S619+U619+W619)</f>
        <v>1.8149999999999999</v>
      </c>
      <c r="Z619" s="349">
        <f>SUM(T619+V619+X619)</f>
        <v>39.788429999999998</v>
      </c>
      <c r="AA619" s="349">
        <v>1.0900000000000001</v>
      </c>
      <c r="AB619" s="349">
        <f>L619*AA619/1000</f>
        <v>23.894980000000004</v>
      </c>
      <c r="AC619" s="349">
        <v>0.49</v>
      </c>
      <c r="AD619" s="349">
        <f>L619*AC619/1000</f>
        <v>10.74178</v>
      </c>
      <c r="AE619" s="349">
        <v>0.3</v>
      </c>
      <c r="AF619" s="349">
        <f>L619*AE619/1000</f>
        <v>6.5765999999999991</v>
      </c>
      <c r="AG619" s="349">
        <f>SUM(AA619+AC619+AE619)</f>
        <v>1.8800000000000001</v>
      </c>
      <c r="AH619" s="349">
        <f>SUM(AB619+AD619+AF619)</f>
        <v>41.213360000000002</v>
      </c>
      <c r="AI619" s="349">
        <f>SUM(Y619+AG619)</f>
        <v>3.6950000000000003</v>
      </c>
      <c r="AJ619" s="349">
        <f>SUM(Z619,AH619)</f>
        <v>81.00179</v>
      </c>
      <c r="AK619" s="349">
        <v>0.35</v>
      </c>
      <c r="AL619" s="349">
        <f>N619*AK619/1000</f>
        <v>7.6726999999999999</v>
      </c>
      <c r="AM619" s="349">
        <v>0.33800000000000002</v>
      </c>
      <c r="AN619" s="349">
        <f>N619*AM619/1000</f>
        <v>7.4096360000000008</v>
      </c>
      <c r="AO619" s="349">
        <v>0.45</v>
      </c>
      <c r="AP619" s="349">
        <f>N619*AO619/1000</f>
        <v>9.8649000000000004</v>
      </c>
      <c r="AQ619" s="349">
        <f>SUM(AK619+AM619+AO619)</f>
        <v>1.1379999999999999</v>
      </c>
      <c r="AR619" s="349">
        <f>SUM(AL619+AN619+AP619)</f>
        <v>24.947236000000004</v>
      </c>
      <c r="AS619" s="349">
        <v>0.02</v>
      </c>
      <c r="AT619" s="349">
        <f>P619*AS619/1000</f>
        <v>0.43844</v>
      </c>
      <c r="AU619" s="349">
        <v>0.41499999999999998</v>
      </c>
      <c r="AV619" s="349">
        <f>P619*AU619/1000</f>
        <v>9.0976299999999988</v>
      </c>
      <c r="AW619" s="349">
        <v>0.23300000000000001</v>
      </c>
      <c r="AX619" s="349">
        <f>P619*AW619/1000</f>
        <v>5.1078260000000002</v>
      </c>
      <c r="AY619" s="349">
        <f>SUM(AS619+AU619+AW619)</f>
        <v>0.66800000000000004</v>
      </c>
      <c r="AZ619" s="349">
        <f>SUM(AT619+AV619+AX619)</f>
        <v>14.643895999999998</v>
      </c>
      <c r="BA619" s="349">
        <f>SUM(AQ619+AY619)</f>
        <v>1.806</v>
      </c>
      <c r="BB619" s="349">
        <f>SUM(AR619,AZ619)</f>
        <v>39.591132000000002</v>
      </c>
    </row>
    <row r="620" spans="1:54" s="344" customFormat="1" ht="12" customHeight="1">
      <c r="A620" s="612">
        <v>458</v>
      </c>
      <c r="B620" s="557"/>
      <c r="C620" s="557"/>
      <c r="D620" s="557"/>
      <c r="E620" s="59" t="s">
        <v>2276</v>
      </c>
      <c r="F620" s="74"/>
      <c r="G620" s="74" t="s">
        <v>1169</v>
      </c>
      <c r="H620" s="317" t="s">
        <v>379</v>
      </c>
      <c r="I620" s="66"/>
      <c r="J620" s="187"/>
      <c r="K620" s="66"/>
      <c r="L620" s="187">
        <v>18500</v>
      </c>
      <c r="M620" s="66"/>
      <c r="N620" s="187">
        <v>18500</v>
      </c>
      <c r="O620" s="66"/>
      <c r="P620" s="187">
        <v>18500</v>
      </c>
      <c r="Q620" s="108">
        <f t="shared" ref="Q620" si="4856">SUM(AI620+BA620)</f>
        <v>28.407</v>
      </c>
      <c r="R620" s="418">
        <f t="shared" ref="R620" si="4857">SUM(AJ620+BB620)</f>
        <v>525.52949999999998</v>
      </c>
      <c r="S620" s="108"/>
      <c r="T620" s="108">
        <f t="shared" ref="T620" si="4858">J620*S620/1000</f>
        <v>0</v>
      </c>
      <c r="U620" s="108"/>
      <c r="V620" s="108">
        <f t="shared" ref="V620" si="4859">J620*U620/1000</f>
        <v>0</v>
      </c>
      <c r="W620" s="108"/>
      <c r="X620" s="108">
        <f t="shared" ref="X620" si="4860">J620*W620/1000</f>
        <v>0</v>
      </c>
      <c r="Y620" s="108">
        <f t="shared" ref="Y620" si="4861">SUM(S620+U620+W620)</f>
        <v>0</v>
      </c>
      <c r="Z620" s="108">
        <f t="shared" ref="Z620" si="4862">SUM(T620+V620+X620)</f>
        <v>0</v>
      </c>
      <c r="AA620" s="108"/>
      <c r="AB620" s="108">
        <f t="shared" ref="AB620" si="4863">L620*AA620/1000</f>
        <v>0</v>
      </c>
      <c r="AC620" s="108"/>
      <c r="AD620" s="108">
        <f t="shared" ref="AD620" si="4864">L620*AC620/1000</f>
        <v>0</v>
      </c>
      <c r="AE620" s="108">
        <v>0.112</v>
      </c>
      <c r="AF620" s="108">
        <f t="shared" ref="AF620" si="4865">L620*AE620/1000</f>
        <v>2.0720000000000001</v>
      </c>
      <c r="AG620" s="108">
        <f t="shared" ref="AG620" si="4866">SUM(AA620+AC620+AE620)</f>
        <v>0.112</v>
      </c>
      <c r="AH620" s="108">
        <f t="shared" ref="AH620" si="4867">SUM(AB620+AD620+AF620)</f>
        <v>2.0720000000000001</v>
      </c>
      <c r="AI620" s="108">
        <f t="shared" ref="AI620" si="4868">SUM(Y620+AG620)</f>
        <v>0.112</v>
      </c>
      <c r="AJ620" s="108">
        <f t="shared" ref="AJ620" si="4869">SUM(Z620,AH620)</f>
        <v>2.0720000000000001</v>
      </c>
      <c r="AK620" s="108"/>
      <c r="AL620" s="108">
        <f t="shared" ref="AL620" si="4870">N620*AK620/1000</f>
        <v>0</v>
      </c>
      <c r="AM620" s="108">
        <v>2.2050000000000001</v>
      </c>
      <c r="AN620" s="108">
        <f>N620*AM620/1000</f>
        <v>40.792499999999997</v>
      </c>
      <c r="AO620" s="108">
        <v>6.43</v>
      </c>
      <c r="AP620" s="108">
        <f t="shared" ref="AP620" si="4871">N620*AO620/1000</f>
        <v>118.955</v>
      </c>
      <c r="AQ620" s="108">
        <f t="shared" ref="AQ620" si="4872">SUM(AK620+AM620+AO620)</f>
        <v>8.6349999999999998</v>
      </c>
      <c r="AR620" s="108">
        <f t="shared" ref="AR620" si="4873">SUM(AL620+AN620+AP620)</f>
        <v>159.7475</v>
      </c>
      <c r="AS620" s="108">
        <v>6.5350000000000001</v>
      </c>
      <c r="AT620" s="108">
        <f t="shared" ref="AT620" si="4874">P620*AS620/1000</f>
        <v>120.89749999999999</v>
      </c>
      <c r="AU620" s="108">
        <v>7.79</v>
      </c>
      <c r="AV620" s="108">
        <f t="shared" ref="AV620" si="4875">P620*AU620/1000</f>
        <v>144.11500000000001</v>
      </c>
      <c r="AW620" s="108">
        <v>5.335</v>
      </c>
      <c r="AX620" s="108">
        <f t="shared" ref="AX620" si="4876">P620*AW620/1000</f>
        <v>98.697500000000005</v>
      </c>
      <c r="AY620" s="108">
        <f t="shared" ref="AY620" si="4877">SUM(AS620+AU620+AW620)</f>
        <v>19.66</v>
      </c>
      <c r="AZ620" s="108">
        <f t="shared" ref="AZ620" si="4878">SUM(AT620+AV620+AX620)</f>
        <v>363.71</v>
      </c>
      <c r="BA620" s="108">
        <f t="shared" ref="BA620" si="4879">SUM(AQ620+AY620)</f>
        <v>28.295000000000002</v>
      </c>
      <c r="BB620" s="108">
        <f t="shared" ref="BB620" si="4880">SUM(AR620,AZ620)</f>
        <v>523.45749999999998</v>
      </c>
    </row>
    <row r="621" spans="1:54" s="344" customFormat="1">
      <c r="A621" s="612">
        <v>460</v>
      </c>
      <c r="B621" s="346"/>
      <c r="C621" s="25"/>
      <c r="D621" s="81"/>
      <c r="E621" s="399" t="s">
        <v>344</v>
      </c>
      <c r="F621" s="266"/>
      <c r="G621" s="560"/>
      <c r="H621" s="310"/>
      <c r="I621" s="84"/>
      <c r="J621" s="128"/>
      <c r="K621" s="84"/>
      <c r="L621" s="191"/>
      <c r="M621" s="84"/>
      <c r="N621" s="191"/>
      <c r="O621" s="171"/>
      <c r="P621" s="191"/>
      <c r="Q621" s="137">
        <f>SUM(Q597:Q620)</f>
        <v>412.32400000000001</v>
      </c>
      <c r="R621" s="137">
        <f>SUM(R597:R620)</f>
        <v>6023.3001789999989</v>
      </c>
      <c r="S621" s="137">
        <f>SUM(S597:S620)</f>
        <v>34.558</v>
      </c>
      <c r="T621" s="137">
        <f t="shared" ref="T621:BB621" si="4881">SUM(T597:T620)</f>
        <v>505.09442100000001</v>
      </c>
      <c r="U621" s="137">
        <f t="shared" si="4881"/>
        <v>28.1</v>
      </c>
      <c r="V621" s="137">
        <f t="shared" si="4881"/>
        <v>426.75434199999995</v>
      </c>
      <c r="W621" s="137">
        <f t="shared" si="4881"/>
        <v>35.088999999999999</v>
      </c>
      <c r="X621" s="137">
        <f t="shared" si="4881"/>
        <v>503.95778300000001</v>
      </c>
      <c r="Y621" s="137">
        <f t="shared" si="4881"/>
        <v>97.747</v>
      </c>
      <c r="Z621" s="137">
        <f t="shared" si="4881"/>
        <v>1435.806546</v>
      </c>
      <c r="AA621" s="137">
        <f t="shared" si="4881"/>
        <v>38.168000000000006</v>
      </c>
      <c r="AB621" s="137">
        <f t="shared" si="4881"/>
        <v>590.67954900000018</v>
      </c>
      <c r="AC621" s="137">
        <f t="shared" si="4881"/>
        <v>30.116000000000003</v>
      </c>
      <c r="AD621" s="137">
        <f t="shared" si="4881"/>
        <v>467.63075400000008</v>
      </c>
      <c r="AE621" s="137">
        <f t="shared" si="4881"/>
        <v>39.949999999999996</v>
      </c>
      <c r="AF621" s="137">
        <f t="shared" si="4881"/>
        <v>559.21720000000005</v>
      </c>
      <c r="AG621" s="137">
        <f t="shared" si="4881"/>
        <v>108.23400000000001</v>
      </c>
      <c r="AH621" s="137">
        <f t="shared" si="4881"/>
        <v>1617.5275030000003</v>
      </c>
      <c r="AI621" s="137">
        <f t="shared" si="4881"/>
        <v>205.98100000000002</v>
      </c>
      <c r="AJ621" s="137">
        <f t="shared" si="4881"/>
        <v>3053.3340490000001</v>
      </c>
      <c r="AK621" s="137">
        <f t="shared" si="4881"/>
        <v>18.524000000000001</v>
      </c>
      <c r="AL621" s="137">
        <f t="shared" si="4881"/>
        <v>257.89465799999999</v>
      </c>
      <c r="AM621" s="137">
        <f t="shared" si="4881"/>
        <v>29.182000000000002</v>
      </c>
      <c r="AN621" s="137">
        <f t="shared" si="4881"/>
        <v>425.11000299999995</v>
      </c>
      <c r="AO621" s="137">
        <f t="shared" si="4881"/>
        <v>27.501000000000001</v>
      </c>
      <c r="AP621" s="137">
        <f t="shared" si="4881"/>
        <v>414.83714799999996</v>
      </c>
      <c r="AQ621" s="137">
        <f t="shared" si="4881"/>
        <v>75.207000000000008</v>
      </c>
      <c r="AR621" s="137">
        <f t="shared" si="4881"/>
        <v>1097.841809</v>
      </c>
      <c r="AS621" s="137">
        <f t="shared" si="4881"/>
        <v>38.605000000000004</v>
      </c>
      <c r="AT621" s="137">
        <f t="shared" si="4881"/>
        <v>552.83896500000003</v>
      </c>
      <c r="AU621" s="137">
        <f t="shared" si="4881"/>
        <v>49.016999999999996</v>
      </c>
      <c r="AV621" s="137">
        <f t="shared" si="4881"/>
        <v>679.68336599999998</v>
      </c>
      <c r="AW621" s="137">
        <f t="shared" si="4881"/>
        <v>43.514000000000003</v>
      </c>
      <c r="AX621" s="137">
        <f t="shared" si="4881"/>
        <v>639.60199000000011</v>
      </c>
      <c r="AY621" s="137">
        <f t="shared" si="4881"/>
        <v>131.13600000000002</v>
      </c>
      <c r="AZ621" s="137">
        <f t="shared" si="4881"/>
        <v>1872.124321</v>
      </c>
      <c r="BA621" s="137">
        <f t="shared" si="4881"/>
        <v>206.34300000000002</v>
      </c>
      <c r="BB621" s="137">
        <f t="shared" si="4881"/>
        <v>2969.9661300000007</v>
      </c>
    </row>
    <row r="622" spans="1:54">
      <c r="A622" s="612">
        <v>461</v>
      </c>
      <c r="B622" s="26"/>
      <c r="C622" s="26"/>
      <c r="D622" s="26" t="s">
        <v>291</v>
      </c>
      <c r="E622" s="347" t="s">
        <v>638</v>
      </c>
      <c r="F622" s="384"/>
      <c r="G622" s="384" t="s">
        <v>1169</v>
      </c>
      <c r="H622" s="355" t="s">
        <v>377</v>
      </c>
      <c r="I622" s="552">
        <v>4.13</v>
      </c>
      <c r="J622" s="184"/>
      <c r="K622" s="552">
        <v>4.13</v>
      </c>
      <c r="L622" s="184"/>
      <c r="M622" s="552">
        <v>4.13</v>
      </c>
      <c r="N622" s="184"/>
      <c r="O622" s="552">
        <v>4.13</v>
      </c>
      <c r="P622" s="184"/>
      <c r="Q622" s="136">
        <f t="shared" si="3913"/>
        <v>0</v>
      </c>
      <c r="R622" s="421">
        <f t="shared" si="3914"/>
        <v>0</v>
      </c>
      <c r="S622" s="136"/>
      <c r="T622" s="136">
        <f t="shared" ref="T622:T656" si="4882">I622*S622*$T$2/1000</f>
        <v>0</v>
      </c>
      <c r="U622" s="136"/>
      <c r="V622" s="136">
        <f t="shared" ref="V622:V656" si="4883">I622*U622*$V$2/1000</f>
        <v>0</v>
      </c>
      <c r="W622" s="136"/>
      <c r="X622" s="136">
        <f t="shared" ref="X622:X656" si="4884">I622*W622*$X$2/1000</f>
        <v>0</v>
      </c>
      <c r="Y622" s="136">
        <f t="shared" si="3918"/>
        <v>0</v>
      </c>
      <c r="Z622" s="136">
        <f t="shared" si="3919"/>
        <v>0</v>
      </c>
      <c r="AA622" s="136"/>
      <c r="AB622" s="136">
        <f t="shared" ref="AB622:AB656" si="4885">K622*AA622*$AB$2/1000</f>
        <v>0</v>
      </c>
      <c r="AC622" s="136"/>
      <c r="AD622" s="136">
        <f t="shared" ref="AD622:AD656" si="4886">K622*AC622*$AD$2/1000</f>
        <v>0</v>
      </c>
      <c r="AE622" s="136"/>
      <c r="AF622" s="136">
        <f>K622*AE622*$AF$2/1000</f>
        <v>0</v>
      </c>
      <c r="AG622" s="136">
        <f t="shared" si="3922"/>
        <v>0</v>
      </c>
      <c r="AH622" s="136">
        <f t="shared" si="3923"/>
        <v>0</v>
      </c>
      <c r="AI622" s="136">
        <f t="shared" si="3924"/>
        <v>0</v>
      </c>
      <c r="AJ622" s="136">
        <f t="shared" si="3925"/>
        <v>0</v>
      </c>
      <c r="AK622" s="136"/>
      <c r="AL622" s="136">
        <f>M622*AK622*$AL$2/1000</f>
        <v>0</v>
      </c>
      <c r="AM622" s="136"/>
      <c r="AN622" s="136">
        <f>M622*AM622*$AN$2/1000</f>
        <v>0</v>
      </c>
      <c r="AO622" s="136"/>
      <c r="AP622" s="136">
        <f t="shared" ref="AP622:AP658" si="4887">M622*AO622*$AP$2/1000</f>
        <v>0</v>
      </c>
      <c r="AQ622" s="136">
        <f t="shared" si="3929"/>
        <v>0</v>
      </c>
      <c r="AR622" s="136">
        <f t="shared" si="3930"/>
        <v>0</v>
      </c>
      <c r="AS622" s="136"/>
      <c r="AT622" s="136">
        <f t="shared" ref="AT622" si="4888">O622*AS622*$AT$2/1000</f>
        <v>0</v>
      </c>
      <c r="AU622" s="136"/>
      <c r="AV622" s="136">
        <f t="shared" ref="AV622:AV660" si="4889">O622*AU622*$AV$2/1000</f>
        <v>0</v>
      </c>
      <c r="AW622" s="136"/>
      <c r="AX622" s="136">
        <f t="shared" ref="AX622:AX660" si="4890">O622*AW622*$AX$2/1000</f>
        <v>0</v>
      </c>
      <c r="AY622" s="136">
        <f t="shared" si="3933"/>
        <v>0</v>
      </c>
      <c r="AZ622" s="136">
        <f t="shared" si="3934"/>
        <v>0</v>
      </c>
      <c r="BA622" s="136">
        <f t="shared" si="3935"/>
        <v>0</v>
      </c>
      <c r="BB622" s="136">
        <f t="shared" si="3936"/>
        <v>0</v>
      </c>
    </row>
    <row r="623" spans="1:54">
      <c r="A623" s="612">
        <v>462</v>
      </c>
      <c r="B623" s="26"/>
      <c r="C623" s="26"/>
      <c r="D623" s="26"/>
      <c r="E623" s="23" t="s">
        <v>879</v>
      </c>
      <c r="F623" s="54"/>
      <c r="G623" s="530" t="s">
        <v>1169</v>
      </c>
      <c r="H623" s="355" t="s">
        <v>377</v>
      </c>
      <c r="I623" s="554">
        <v>4.96</v>
      </c>
      <c r="J623" s="183"/>
      <c r="K623" s="554">
        <v>4.96</v>
      </c>
      <c r="L623" s="183"/>
      <c r="M623" s="554">
        <v>4.96</v>
      </c>
      <c r="N623" s="183"/>
      <c r="O623" s="554">
        <v>4.96</v>
      </c>
      <c r="P623" s="183"/>
      <c r="Q623" s="349">
        <f t="shared" si="3913"/>
        <v>0</v>
      </c>
      <c r="R623" s="417">
        <f t="shared" si="3914"/>
        <v>0</v>
      </c>
      <c r="S623" s="349"/>
      <c r="T623" s="349">
        <f t="shared" si="4882"/>
        <v>0</v>
      </c>
      <c r="U623" s="349"/>
      <c r="V623" s="349">
        <f t="shared" si="4883"/>
        <v>0</v>
      </c>
      <c r="W623" s="349"/>
      <c r="X623" s="349">
        <f t="shared" si="4884"/>
        <v>0</v>
      </c>
      <c r="Y623" s="349">
        <f t="shared" si="3918"/>
        <v>0</v>
      </c>
      <c r="Z623" s="349">
        <f t="shared" si="3919"/>
        <v>0</v>
      </c>
      <c r="AA623" s="349"/>
      <c r="AB623" s="349">
        <f t="shared" si="4885"/>
        <v>0</v>
      </c>
      <c r="AC623" s="349"/>
      <c r="AD623" s="349">
        <f t="shared" si="4886"/>
        <v>0</v>
      </c>
      <c r="AE623" s="349"/>
      <c r="AF623" s="349">
        <f t="shared" ref="AF623:AF678" si="4891">K623*AE623*$AF$2/1000</f>
        <v>0</v>
      </c>
      <c r="AG623" s="349">
        <f t="shared" si="3922"/>
        <v>0</v>
      </c>
      <c r="AH623" s="349">
        <f t="shared" si="3923"/>
        <v>0</v>
      </c>
      <c r="AI623" s="349">
        <f t="shared" si="3924"/>
        <v>0</v>
      </c>
      <c r="AJ623" s="349">
        <f t="shared" si="3925"/>
        <v>0</v>
      </c>
      <c r="AK623" s="349"/>
      <c r="AL623" s="349">
        <f t="shared" ref="AL623:AL626" si="4892">M623*AK623*$AL$2/1000</f>
        <v>0</v>
      </c>
      <c r="AM623" s="349"/>
      <c r="AN623" s="349">
        <f t="shared" ref="AN623:AN634" si="4893">M623*AM623*$AN$2/1000</f>
        <v>0</v>
      </c>
      <c r="AO623" s="349"/>
      <c r="AP623" s="349">
        <f t="shared" si="4887"/>
        <v>0</v>
      </c>
      <c r="AQ623" s="349">
        <f t="shared" si="3929"/>
        <v>0</v>
      </c>
      <c r="AR623" s="349">
        <f t="shared" si="3930"/>
        <v>0</v>
      </c>
      <c r="AS623" s="349"/>
      <c r="AT623" s="349">
        <f t="shared" ref="AT623:AT657" si="4894">O623*AS623*$AT$2/1000</f>
        <v>0</v>
      </c>
      <c r="AU623" s="349"/>
      <c r="AV623" s="349">
        <f t="shared" si="4889"/>
        <v>0</v>
      </c>
      <c r="AW623" s="349"/>
      <c r="AX623" s="349">
        <f t="shared" si="4890"/>
        <v>0</v>
      </c>
      <c r="AY623" s="349">
        <f t="shared" si="3933"/>
        <v>0</v>
      </c>
      <c r="AZ623" s="349">
        <f t="shared" si="3934"/>
        <v>0</v>
      </c>
      <c r="BA623" s="349">
        <f t="shared" si="3935"/>
        <v>0</v>
      </c>
      <c r="BB623" s="349">
        <f t="shared" si="3936"/>
        <v>0</v>
      </c>
    </row>
    <row r="624" spans="1:54" s="344" customFormat="1">
      <c r="A624" s="612">
        <v>463</v>
      </c>
      <c r="B624" s="346"/>
      <c r="C624" s="346"/>
      <c r="D624" s="346"/>
      <c r="E624" s="23" t="s">
        <v>1823</v>
      </c>
      <c r="F624" s="54"/>
      <c r="G624" s="530" t="s">
        <v>1169</v>
      </c>
      <c r="H624" s="355" t="s">
        <v>377</v>
      </c>
      <c r="I624" s="554">
        <v>4.82</v>
      </c>
      <c r="J624" s="183"/>
      <c r="K624" s="554">
        <v>4.82</v>
      </c>
      <c r="L624" s="183"/>
      <c r="M624" s="554">
        <v>4.82</v>
      </c>
      <c r="N624" s="183"/>
      <c r="O624" s="554">
        <v>4.82</v>
      </c>
      <c r="P624" s="183"/>
      <c r="Q624" s="349">
        <f t="shared" ref="Q624:Q652" si="4895">SUM(AI624+BA624)</f>
        <v>247.529</v>
      </c>
      <c r="R624" s="417">
        <f t="shared" ref="R624:R652" si="4896">SUM(AJ624+BB624)</f>
        <v>1563.4232595702001</v>
      </c>
      <c r="S624" s="349">
        <v>15.84</v>
      </c>
      <c r="T624" s="349">
        <f t="shared" ref="T624:T652" si="4897">I624*S624*$T$2/1000</f>
        <v>95.106936671999989</v>
      </c>
      <c r="U624" s="349">
        <v>13.637</v>
      </c>
      <c r="V624" s="349">
        <f t="shared" ref="V624:V652" si="4898">I624*U624*$V$2/1000</f>
        <v>83.754913834800007</v>
      </c>
      <c r="W624" s="349">
        <v>4.0000000000000001E-3</v>
      </c>
      <c r="X624" s="349">
        <f t="shared" ref="X624:X652" si="4899">I624*W624*$X$2/1000</f>
        <v>2.5130130400000002E-2</v>
      </c>
      <c r="Y624" s="349">
        <f t="shared" ref="Y624:Y652" si="4900">SUM(S624+U624+W624)</f>
        <v>29.481000000000002</v>
      </c>
      <c r="Z624" s="349">
        <f t="shared" si="3919"/>
        <v>178.8869806372</v>
      </c>
      <c r="AA624" s="349">
        <v>6.7729999999999997</v>
      </c>
      <c r="AB624" s="349">
        <f t="shared" ref="AB624:AB652" si="4901">K624*AA624*$AB$2/1000</f>
        <v>43.200919455199994</v>
      </c>
      <c r="AC624" s="349"/>
      <c r="AD624" s="349">
        <f t="shared" ref="AD624:AD652" si="4902">K624*AC624*$AD$2/1000</f>
        <v>0</v>
      </c>
      <c r="AE624" s="349">
        <v>19.626999999999999</v>
      </c>
      <c r="AF624" s="349">
        <f t="shared" ref="AF624:AF652" si="4903">K624*AE624*$AF$2/1000</f>
        <v>123.00454049220002</v>
      </c>
      <c r="AG624" s="349">
        <f t="shared" si="3922"/>
        <v>26.4</v>
      </c>
      <c r="AH624" s="349">
        <f t="shared" si="3923"/>
        <v>166.20545994740002</v>
      </c>
      <c r="AI624" s="349">
        <f t="shared" si="3924"/>
        <v>55.881</v>
      </c>
      <c r="AJ624" s="349">
        <f t="shared" si="3925"/>
        <v>345.09244058460001</v>
      </c>
      <c r="AK624" s="349">
        <v>34.28</v>
      </c>
      <c r="AL624" s="349">
        <f t="shared" si="4892"/>
        <v>211.300569368</v>
      </c>
      <c r="AM624" s="349">
        <v>50.4</v>
      </c>
      <c r="AN624" s="349">
        <f t="shared" si="4893"/>
        <v>321.34272912</v>
      </c>
      <c r="AO624" s="349">
        <v>44.64</v>
      </c>
      <c r="AP624" s="349">
        <f t="shared" ref="AP624:AP656" si="4904">M624*AO624*$AP$2/1000</f>
        <v>286.98681024000001</v>
      </c>
      <c r="AQ624" s="349">
        <f t="shared" ref="AQ624:AQ652" si="4905">SUM(AK624+AM624+AO624)</f>
        <v>129.32</v>
      </c>
      <c r="AR624" s="349">
        <f t="shared" si="3930"/>
        <v>819.6301087280001</v>
      </c>
      <c r="AS624" s="349">
        <v>33.119999999999997</v>
      </c>
      <c r="AT624" s="349">
        <f t="shared" si="4894"/>
        <v>215.62518326399999</v>
      </c>
      <c r="AU624" s="349">
        <v>3.448</v>
      </c>
      <c r="AV624" s="349">
        <f t="shared" ref="AV624:AV652" si="4906">O624*AU624*$AV$2/1000</f>
        <v>21.628601297600003</v>
      </c>
      <c r="AW624" s="349">
        <v>25.76</v>
      </c>
      <c r="AX624" s="349">
        <f t="shared" ref="AX624:AX652" si="4907">O624*AW624*$AX$2/1000</f>
        <v>161.44692569600002</v>
      </c>
      <c r="AY624" s="349">
        <f t="shared" ref="AY624:AY646" si="4908">SUM(AS624+AU624+AW624)</f>
        <v>62.328000000000003</v>
      </c>
      <c r="AZ624" s="349">
        <f t="shared" si="3934"/>
        <v>398.70071025760001</v>
      </c>
      <c r="BA624" s="349">
        <f t="shared" si="3935"/>
        <v>191.648</v>
      </c>
      <c r="BB624" s="349">
        <f t="shared" si="3936"/>
        <v>1218.3308189856002</v>
      </c>
    </row>
    <row r="625" spans="1:54" s="344" customFormat="1" ht="12" customHeight="1">
      <c r="A625" s="612">
        <v>464</v>
      </c>
      <c r="B625" s="346"/>
      <c r="C625" s="346"/>
      <c r="D625" s="346"/>
      <c r="E625" s="23" t="s">
        <v>604</v>
      </c>
      <c r="F625" s="54"/>
      <c r="G625" s="530" t="s">
        <v>1169</v>
      </c>
      <c r="H625" s="355" t="s">
        <v>377</v>
      </c>
      <c r="I625" s="554">
        <v>5.49</v>
      </c>
      <c r="J625" s="183"/>
      <c r="K625" s="554">
        <v>5.49</v>
      </c>
      <c r="L625" s="183"/>
      <c r="M625" s="554">
        <v>5.49</v>
      </c>
      <c r="N625" s="183"/>
      <c r="O625" s="554">
        <v>5.49</v>
      </c>
      <c r="P625" s="183"/>
      <c r="Q625" s="349">
        <f t="shared" ref="Q625" si="4909">SUM(AI625+BA625)</f>
        <v>11.975</v>
      </c>
      <c r="R625" s="417">
        <f t="shared" ref="R625" si="4910">SUM(AJ625+BB625)</f>
        <v>86.137006227300006</v>
      </c>
      <c r="S625" s="349"/>
      <c r="T625" s="349">
        <f t="shared" ref="T625" si="4911">I625*S625*$T$2/1000</f>
        <v>0</v>
      </c>
      <c r="U625" s="349"/>
      <c r="V625" s="349">
        <f t="shared" ref="V625" si="4912">I625*U625*$V$2/1000</f>
        <v>0</v>
      </c>
      <c r="W625" s="349">
        <v>2.585</v>
      </c>
      <c r="X625" s="349">
        <f t="shared" ref="X625" si="4913">I625*W625*$X$2/1000</f>
        <v>18.497822359500002</v>
      </c>
      <c r="Y625" s="349">
        <f t="shared" ref="Y625" si="4914">SUM(S625+U625+W625)</f>
        <v>2.585</v>
      </c>
      <c r="Z625" s="349">
        <f t="shared" ref="Z625" si="4915">SUM(T625+V625+X625)</f>
        <v>18.497822359500002</v>
      </c>
      <c r="AA625" s="349">
        <v>0.7</v>
      </c>
      <c r="AB625" s="349">
        <f t="shared" ref="AB625" si="4916">K625*AA625*$AB$2/1000</f>
        <v>5.0855187600000002</v>
      </c>
      <c r="AC625" s="349">
        <v>4.2000000000000003E-2</v>
      </c>
      <c r="AD625" s="349">
        <f t="shared" ref="AD625" si="4917">K625*AC625*$AD$2/1000</f>
        <v>0.30600041220000002</v>
      </c>
      <c r="AE625" s="349">
        <v>2.0179999999999998</v>
      </c>
      <c r="AF625" s="349">
        <f t="shared" ref="AF625" si="4918">K625*AE625*$AF$2/1000</f>
        <v>14.405014128599998</v>
      </c>
      <c r="AG625" s="349">
        <f>SUM(AA625+AC625+AE625)</f>
        <v>2.76</v>
      </c>
      <c r="AH625" s="349">
        <f t="shared" ref="AH625" si="4919">SUM(AB625+AD625+AF625)</f>
        <v>19.7965333008</v>
      </c>
      <c r="AI625" s="349">
        <f t="shared" ref="AI625" si="4920">SUM(Y625+AG625)</f>
        <v>5.3449999999999998</v>
      </c>
      <c r="AJ625" s="349">
        <f t="shared" ref="AJ625" si="4921">SUM(Z625,AH625)</f>
        <v>38.294355660299999</v>
      </c>
      <c r="AK625" s="349"/>
      <c r="AL625" s="349">
        <f t="shared" ref="AL625" si="4922">M625*AK625*$AL$2/1000</f>
        <v>0</v>
      </c>
      <c r="AM625" s="349">
        <v>1</v>
      </c>
      <c r="AN625" s="349">
        <f t="shared" ref="AN625" si="4923">M625*AM625*$AN$2/1000</f>
        <v>7.2621171000000002</v>
      </c>
      <c r="AO625" s="349">
        <v>2</v>
      </c>
      <c r="AP625" s="349">
        <f t="shared" ref="AP625" si="4924">M625*AO625*$AP$2/1000</f>
        <v>14.645123999999999</v>
      </c>
      <c r="AQ625" s="349">
        <f t="shared" ref="AQ625" si="4925">SUM(AK625+AM625+AO625)</f>
        <v>3</v>
      </c>
      <c r="AR625" s="349">
        <f t="shared" ref="AR625" si="4926">SUM(AL625+AN625+AP625)</f>
        <v>21.9072411</v>
      </c>
      <c r="AS625" s="349"/>
      <c r="AT625" s="349">
        <f t="shared" ref="AT625" si="4927">O625*AS625*$AT$2/1000</f>
        <v>0</v>
      </c>
      <c r="AU625" s="349">
        <v>3.63</v>
      </c>
      <c r="AV625" s="349">
        <f t="shared" ref="AV625" si="4928">O625*AU625*$AV$2/1000</f>
        <v>25.935409467000003</v>
      </c>
      <c r="AW625" s="349"/>
      <c r="AX625" s="349">
        <f t="shared" ref="AX625" si="4929">O625*AW625*$AX$2/1000</f>
        <v>0</v>
      </c>
      <c r="AY625" s="349">
        <f t="shared" ref="AY625" si="4930">SUM(AS625+AU625+AW625)</f>
        <v>3.63</v>
      </c>
      <c r="AZ625" s="349">
        <f t="shared" ref="AZ625" si="4931">SUM(AT625+AV625+AX625)</f>
        <v>25.935409467000003</v>
      </c>
      <c r="BA625" s="349">
        <f t="shared" ref="BA625" si="4932">SUM(AQ625+AY625)</f>
        <v>6.63</v>
      </c>
      <c r="BB625" s="349">
        <f t="shared" ref="BB625" si="4933">SUM(AR625,AZ625)</f>
        <v>47.842650567000007</v>
      </c>
    </row>
    <row r="626" spans="1:54" s="344" customFormat="1">
      <c r="A626" s="612">
        <v>465</v>
      </c>
      <c r="B626" s="346"/>
      <c r="C626" s="346"/>
      <c r="D626" s="346"/>
      <c r="E626" s="23" t="s">
        <v>725</v>
      </c>
      <c r="F626" s="54"/>
      <c r="G626" s="530" t="s">
        <v>1169</v>
      </c>
      <c r="H626" s="355" t="s">
        <v>377</v>
      </c>
      <c r="I626" s="554">
        <v>4.97</v>
      </c>
      <c r="J626" s="183"/>
      <c r="K626" s="554">
        <v>4.97</v>
      </c>
      <c r="L626" s="183"/>
      <c r="M626" s="554">
        <v>4.97</v>
      </c>
      <c r="N626" s="183"/>
      <c r="O626" s="554">
        <v>4.97</v>
      </c>
      <c r="P626" s="183"/>
      <c r="Q626" s="349">
        <f t="shared" si="4895"/>
        <v>0</v>
      </c>
      <c r="R626" s="417">
        <f t="shared" si="4896"/>
        <v>0</v>
      </c>
      <c r="S626" s="349"/>
      <c r="T626" s="349">
        <f t="shared" si="4897"/>
        <v>0</v>
      </c>
      <c r="U626" s="349"/>
      <c r="V626" s="349">
        <f t="shared" si="4898"/>
        <v>0</v>
      </c>
      <c r="W626" s="349"/>
      <c r="X626" s="349">
        <f t="shared" si="4899"/>
        <v>0</v>
      </c>
      <c r="Y626" s="349">
        <f t="shared" si="4900"/>
        <v>0</v>
      </c>
      <c r="Z626" s="349">
        <f t="shared" si="3919"/>
        <v>0</v>
      </c>
      <c r="AA626" s="349"/>
      <c r="AB626" s="349">
        <f t="shared" si="4901"/>
        <v>0</v>
      </c>
      <c r="AC626" s="349"/>
      <c r="AD626" s="349">
        <f t="shared" si="4902"/>
        <v>0</v>
      </c>
      <c r="AE626" s="349"/>
      <c r="AF626" s="349">
        <f t="shared" si="4903"/>
        <v>0</v>
      </c>
      <c r="AG626" s="349">
        <f t="shared" si="3922"/>
        <v>0</v>
      </c>
      <c r="AH626" s="349">
        <f t="shared" si="3923"/>
        <v>0</v>
      </c>
      <c r="AI626" s="349">
        <f t="shared" si="3924"/>
        <v>0</v>
      </c>
      <c r="AJ626" s="349">
        <f t="shared" si="3925"/>
        <v>0</v>
      </c>
      <c r="AK626" s="349"/>
      <c r="AL626" s="349">
        <f t="shared" si="4892"/>
        <v>0</v>
      </c>
      <c r="AM626" s="349"/>
      <c r="AN626" s="349">
        <f t="shared" si="4893"/>
        <v>0</v>
      </c>
      <c r="AO626" s="349"/>
      <c r="AP626" s="349">
        <f t="shared" si="4904"/>
        <v>0</v>
      </c>
      <c r="AQ626" s="349">
        <f t="shared" si="4905"/>
        <v>0</v>
      </c>
      <c r="AR626" s="349">
        <f t="shared" si="3930"/>
        <v>0</v>
      </c>
      <c r="AS626" s="349"/>
      <c r="AT626" s="349">
        <f t="shared" si="4894"/>
        <v>0</v>
      </c>
      <c r="AU626" s="349"/>
      <c r="AV626" s="349">
        <f t="shared" si="4906"/>
        <v>0</v>
      </c>
      <c r="AW626" s="349"/>
      <c r="AX626" s="349">
        <f t="shared" si="4907"/>
        <v>0</v>
      </c>
      <c r="AY626" s="349">
        <f t="shared" si="4908"/>
        <v>0</v>
      </c>
      <c r="AZ626" s="349">
        <f t="shared" si="3934"/>
        <v>0</v>
      </c>
      <c r="BA626" s="349">
        <f t="shared" si="3935"/>
        <v>0</v>
      </c>
      <c r="BB626" s="349">
        <f t="shared" si="3936"/>
        <v>0</v>
      </c>
    </row>
    <row r="627" spans="1:54" s="344" customFormat="1">
      <c r="A627" s="612">
        <v>466</v>
      </c>
      <c r="B627" s="346"/>
      <c r="C627" s="346"/>
      <c r="D627" s="27"/>
      <c r="E627" s="448" t="s">
        <v>966</v>
      </c>
      <c r="F627" s="54"/>
      <c r="G627" s="530" t="s">
        <v>1169</v>
      </c>
      <c r="H627" s="355" t="s">
        <v>377</v>
      </c>
      <c r="I627" s="63"/>
      <c r="J627" s="183">
        <v>6395</v>
      </c>
      <c r="K627" s="63"/>
      <c r="L627" s="183">
        <v>6395</v>
      </c>
      <c r="M627" s="63"/>
      <c r="N627" s="183">
        <v>6395</v>
      </c>
      <c r="O627" s="63"/>
      <c r="P627" s="183">
        <v>6395</v>
      </c>
      <c r="Q627" s="349">
        <f>SUM(AI627+BA627)</f>
        <v>2.92</v>
      </c>
      <c r="R627" s="417">
        <f>SUM(AJ627+BB627)</f>
        <v>18.673400000000001</v>
      </c>
      <c r="S627" s="349">
        <v>0.30099999999999999</v>
      </c>
      <c r="T627" s="349">
        <f>J627*S627/1000</f>
        <v>1.924895</v>
      </c>
      <c r="U627" s="349">
        <v>0.3</v>
      </c>
      <c r="V627" s="349">
        <f>J627*U627/1000</f>
        <v>1.9185000000000001</v>
      </c>
      <c r="W627" s="349">
        <v>0.36499999999999999</v>
      </c>
      <c r="X627" s="349">
        <f>J627*W627/1000</f>
        <v>2.3341749999999997</v>
      </c>
      <c r="Y627" s="349">
        <f>SUM(S627+U627+W627)</f>
        <v>0.96599999999999997</v>
      </c>
      <c r="Z627" s="349">
        <f>SUM(T627+V627+X627)</f>
        <v>6.1775699999999993</v>
      </c>
      <c r="AA627" s="349">
        <v>0.39900000000000002</v>
      </c>
      <c r="AB627" s="349">
        <f>L627*AA627/1000</f>
        <v>2.5516049999999999</v>
      </c>
      <c r="AC627" s="349">
        <v>0.5</v>
      </c>
      <c r="AD627" s="349">
        <f>L627*AC627/1000</f>
        <v>3.1974999999999998</v>
      </c>
      <c r="AE627" s="349">
        <v>0.2</v>
      </c>
      <c r="AF627" s="349">
        <f>L627*AE627/1000</f>
        <v>1.2789999999999999</v>
      </c>
      <c r="AG627" s="349">
        <f>SUM(AA627+AC627+AE627)</f>
        <v>1.099</v>
      </c>
      <c r="AH627" s="349">
        <f>SUM(AB627+AD627+AF627)</f>
        <v>7.028105</v>
      </c>
      <c r="AI627" s="349">
        <f>SUM(Y627+AG627)</f>
        <v>2.0649999999999999</v>
      </c>
      <c r="AJ627" s="349">
        <f>SUM(Z627,AH627)</f>
        <v>13.205674999999999</v>
      </c>
      <c r="AK627" s="349">
        <v>0.108</v>
      </c>
      <c r="AL627" s="349">
        <f>N627*AK627/1000</f>
        <v>0.69065999999999994</v>
      </c>
      <c r="AM627" s="349">
        <v>0.18</v>
      </c>
      <c r="AN627" s="349">
        <f>N627*AM627/1000</f>
        <v>1.1511</v>
      </c>
      <c r="AO627" s="349">
        <v>0.111</v>
      </c>
      <c r="AP627" s="349">
        <f>N627*AO627/1000</f>
        <v>0.70984500000000006</v>
      </c>
      <c r="AQ627" s="349">
        <f>SUM(AK627+AM627+AO627)</f>
        <v>0.39899999999999997</v>
      </c>
      <c r="AR627" s="349">
        <f>SUM(AL627+AN627+AP627)</f>
        <v>2.5516049999999999</v>
      </c>
      <c r="AS627" s="349">
        <v>0.2</v>
      </c>
      <c r="AT627" s="349">
        <f>P627*AS627/1000</f>
        <v>1.2789999999999999</v>
      </c>
      <c r="AU627" s="349">
        <v>0.106</v>
      </c>
      <c r="AV627" s="349">
        <f>P627*AU627/1000</f>
        <v>0.67786999999999997</v>
      </c>
      <c r="AW627" s="349">
        <v>0.15</v>
      </c>
      <c r="AX627" s="349">
        <f>P627*AW627/1000</f>
        <v>0.95925000000000005</v>
      </c>
      <c r="AY627" s="349">
        <f>SUM(AS627+AU627+AW627)</f>
        <v>0.45599999999999996</v>
      </c>
      <c r="AZ627" s="349">
        <f>SUM(AT627+AV627+AX627)</f>
        <v>2.9161199999999998</v>
      </c>
      <c r="BA627" s="349">
        <f>SUM(AQ627+AY627)</f>
        <v>0.85499999999999998</v>
      </c>
      <c r="BB627" s="349">
        <f>SUM(AR627,AZ627)</f>
        <v>5.4677249999999997</v>
      </c>
    </row>
    <row r="628" spans="1:54" s="344" customFormat="1" ht="12.75" customHeight="1">
      <c r="A628" s="612">
        <v>467</v>
      </c>
      <c r="B628" s="557"/>
      <c r="C628" s="557"/>
      <c r="D628" s="557"/>
      <c r="E628" s="553" t="s">
        <v>1058</v>
      </c>
      <c r="F628" s="530"/>
      <c r="G628" s="530" t="s">
        <v>1169</v>
      </c>
      <c r="H628" s="355" t="s">
        <v>377</v>
      </c>
      <c r="I628" s="554"/>
      <c r="J628" s="183">
        <v>7820</v>
      </c>
      <c r="K628" s="554"/>
      <c r="L628" s="183">
        <v>7820</v>
      </c>
      <c r="M628" s="554"/>
      <c r="N628" s="183">
        <v>7820</v>
      </c>
      <c r="O628" s="554"/>
      <c r="P628" s="183">
        <v>7820</v>
      </c>
      <c r="Q628" s="349">
        <f t="shared" ref="Q628" si="4934">SUM(AI628+BA628)</f>
        <v>0</v>
      </c>
      <c r="R628" s="417">
        <f t="shared" ref="R628:R631" si="4935">SUM(AJ628+BB628)</f>
        <v>0</v>
      </c>
      <c r="S628" s="349"/>
      <c r="T628" s="349">
        <f t="shared" ref="T628:T630" si="4936">J628*S628/1000</f>
        <v>0</v>
      </c>
      <c r="U628" s="349"/>
      <c r="V628" s="349">
        <f t="shared" ref="V628:V630" si="4937">J628*U628/1000</f>
        <v>0</v>
      </c>
      <c r="W628" s="349"/>
      <c r="X628" s="349">
        <f t="shared" ref="X628:X630" si="4938">J628*W628/1000</f>
        <v>0</v>
      </c>
      <c r="Y628" s="349">
        <f t="shared" ref="Y628:Y630" si="4939">SUM(S628+U628+W628)</f>
        <v>0</v>
      </c>
      <c r="Z628" s="349">
        <f t="shared" ref="Z628:Z631" si="4940">SUM(T628+V628+X628)</f>
        <v>0</v>
      </c>
      <c r="AA628" s="349"/>
      <c r="AB628" s="349">
        <f t="shared" ref="AB628:AB630" si="4941">L628*AA628/1000</f>
        <v>0</v>
      </c>
      <c r="AC628" s="349"/>
      <c r="AD628" s="349">
        <f t="shared" ref="AD628:AD630" si="4942">L628*AC628/1000</f>
        <v>0</v>
      </c>
      <c r="AE628" s="349"/>
      <c r="AF628" s="349">
        <f t="shared" ref="AF628:AF630" si="4943">L628*AE628/1000</f>
        <v>0</v>
      </c>
      <c r="AG628" s="349">
        <f t="shared" ref="AG628:AG630" si="4944">SUM(AA628+AC628+AE628)</f>
        <v>0</v>
      </c>
      <c r="AH628" s="349">
        <f t="shared" ref="AH628:AH631" si="4945">SUM(AB628+AD628+AF628)</f>
        <v>0</v>
      </c>
      <c r="AI628" s="349">
        <f t="shared" ref="AI628:AI631" si="4946">SUM(Y628+AG628)</f>
        <v>0</v>
      </c>
      <c r="AJ628" s="349">
        <f t="shared" ref="AJ628:AJ631" si="4947">SUM(Z628,AH628)</f>
        <v>0</v>
      </c>
      <c r="AK628" s="349"/>
      <c r="AL628" s="349">
        <f t="shared" ref="AL628:AL630" si="4948">N628*AK628/1000</f>
        <v>0</v>
      </c>
      <c r="AM628" s="349"/>
      <c r="AN628" s="349">
        <f t="shared" ref="AN628:AN630" si="4949">N628*AM628/1000</f>
        <v>0</v>
      </c>
      <c r="AO628" s="349"/>
      <c r="AP628" s="349">
        <f t="shared" ref="AP628:AP630" si="4950">N628*AO628/1000</f>
        <v>0</v>
      </c>
      <c r="AQ628" s="349">
        <f t="shared" ref="AQ628:AQ630" si="4951">SUM(AK628+AM628+AO628)</f>
        <v>0</v>
      </c>
      <c r="AR628" s="349">
        <f t="shared" ref="AR628:AR631" si="4952">SUM(AL628+AN628+AP628)</f>
        <v>0</v>
      </c>
      <c r="AS628" s="349"/>
      <c r="AT628" s="349">
        <f t="shared" ref="AT628:AT630" si="4953">P628*AS628/1000</f>
        <v>0</v>
      </c>
      <c r="AU628" s="349"/>
      <c r="AV628" s="349">
        <f t="shared" ref="AV628:AV630" si="4954">P628*AU628/1000</f>
        <v>0</v>
      </c>
      <c r="AW628" s="349"/>
      <c r="AX628" s="349">
        <f t="shared" ref="AX628:AX630" si="4955">P628*AW628/1000</f>
        <v>0</v>
      </c>
      <c r="AY628" s="349">
        <f t="shared" ref="AY628:AY630" si="4956">SUM(AS628+AU628+AW628)</f>
        <v>0</v>
      </c>
      <c r="AZ628" s="349">
        <f t="shared" ref="AZ628:AZ631" si="4957">SUM(AT628+AV628+AX628)</f>
        <v>0</v>
      </c>
      <c r="BA628" s="349">
        <f t="shared" ref="BA628:BA631" si="4958">SUM(AQ628+AY628)</f>
        <v>0</v>
      </c>
      <c r="BB628" s="349">
        <f t="shared" ref="BB628:BB631" si="4959">SUM(AR628,AZ628)</f>
        <v>0</v>
      </c>
    </row>
    <row r="629" spans="1:54" s="344" customFormat="1" ht="12" customHeight="1">
      <c r="A629" s="612">
        <v>446</v>
      </c>
      <c r="B629" s="557"/>
      <c r="C629" s="557"/>
      <c r="D629" s="557"/>
      <c r="E629" s="553" t="s">
        <v>2101</v>
      </c>
      <c r="F629" s="530"/>
      <c r="G629" s="530" t="s">
        <v>1169</v>
      </c>
      <c r="H629" s="355" t="s">
        <v>377</v>
      </c>
      <c r="I629" s="554"/>
      <c r="J629" s="183">
        <v>6599</v>
      </c>
      <c r="K629" s="554"/>
      <c r="L629" s="183">
        <v>6599</v>
      </c>
      <c r="M629" s="554"/>
      <c r="N629" s="183">
        <v>6599</v>
      </c>
      <c r="O629" s="554"/>
      <c r="P629" s="183">
        <v>6599</v>
      </c>
      <c r="Q629" s="349">
        <f>SUM(AI629+BA629)</f>
        <v>0.157</v>
      </c>
      <c r="R629" s="417">
        <f t="shared" ref="R629" si="4960">SUM(AJ629+BB629)</f>
        <v>1.036043</v>
      </c>
      <c r="S629" s="349"/>
      <c r="T629" s="349">
        <f t="shared" ref="T629" si="4961">J629*S629/1000</f>
        <v>0</v>
      </c>
      <c r="U629" s="349"/>
      <c r="V629" s="349">
        <f t="shared" ref="V629" si="4962">J629*U629/1000</f>
        <v>0</v>
      </c>
      <c r="W629" s="349"/>
      <c r="X629" s="349">
        <f t="shared" ref="X629" si="4963">J629*W629/1000</f>
        <v>0</v>
      </c>
      <c r="Y629" s="349">
        <f t="shared" ref="Y629" si="4964">SUM(S629+U629+W629)</f>
        <v>0</v>
      </c>
      <c r="Z629" s="349">
        <f t="shared" ref="Z629" si="4965">SUM(T629+V629+X629)</f>
        <v>0</v>
      </c>
      <c r="AA629" s="349">
        <v>2E-3</v>
      </c>
      <c r="AB629" s="349">
        <f t="shared" ref="AB629" si="4966">L629*AA629/1000</f>
        <v>1.3198E-2</v>
      </c>
      <c r="AC629" s="349"/>
      <c r="AD629" s="349">
        <f t="shared" ref="AD629" si="4967">L629*AC629/1000</f>
        <v>0</v>
      </c>
      <c r="AE629" s="349">
        <v>2E-3</v>
      </c>
      <c r="AF629" s="349">
        <f t="shared" ref="AF629" si="4968">L629*AE629/1000</f>
        <v>1.3198E-2</v>
      </c>
      <c r="AG629" s="349">
        <f t="shared" ref="AG629" si="4969">SUM(AA629+AC629+AE629)</f>
        <v>4.0000000000000001E-3</v>
      </c>
      <c r="AH629" s="349">
        <f t="shared" ref="AH629" si="4970">SUM(AB629+AD629+AF629)</f>
        <v>2.6395999999999999E-2</v>
      </c>
      <c r="AI629" s="349">
        <f t="shared" ref="AI629" si="4971">SUM(Y629+AG629)</f>
        <v>4.0000000000000001E-3</v>
      </c>
      <c r="AJ629" s="349">
        <f t="shared" ref="AJ629" si="4972">SUM(Z629,AH629)</f>
        <v>2.6395999999999999E-2</v>
      </c>
      <c r="AK629" s="349"/>
      <c r="AL629" s="349">
        <f t="shared" ref="AL629" si="4973">N629*AK629/1000</f>
        <v>0</v>
      </c>
      <c r="AM629" s="349"/>
      <c r="AN629" s="349">
        <f t="shared" ref="AN629" si="4974">N629*AM629/1000</f>
        <v>0</v>
      </c>
      <c r="AO629" s="349">
        <v>0.14399999999999999</v>
      </c>
      <c r="AP629" s="349">
        <f t="shared" ref="AP629" si="4975">N629*AO629/1000</f>
        <v>0.95025599999999999</v>
      </c>
      <c r="AQ629" s="349">
        <f t="shared" ref="AQ629" si="4976">SUM(AK629+AM629+AO629)</f>
        <v>0.14399999999999999</v>
      </c>
      <c r="AR629" s="349">
        <f t="shared" ref="AR629" si="4977">SUM(AL629+AN629+AP629)</f>
        <v>0.95025599999999999</v>
      </c>
      <c r="AS629" s="349">
        <v>4.0000000000000001E-3</v>
      </c>
      <c r="AT629" s="349">
        <f t="shared" ref="AT629" si="4978">P629*AS629/1000</f>
        <v>2.6395999999999999E-2</v>
      </c>
      <c r="AU629" s="349">
        <v>5.0000000000000001E-3</v>
      </c>
      <c r="AV629" s="349">
        <f t="shared" ref="AV629" si="4979">P629*AU629/1000</f>
        <v>3.2994999999999997E-2</v>
      </c>
      <c r="AW629" s="349"/>
      <c r="AX629" s="349">
        <f t="shared" ref="AX629" si="4980">P629*AW629/1000</f>
        <v>0</v>
      </c>
      <c r="AY629" s="349">
        <f t="shared" ref="AY629" si="4981">SUM(AS629+AU629+AW629)</f>
        <v>9.0000000000000011E-3</v>
      </c>
      <c r="AZ629" s="349">
        <f t="shared" ref="AZ629" si="4982">SUM(AT629+AV629+AX629)</f>
        <v>5.9390999999999999E-2</v>
      </c>
      <c r="BA629" s="349">
        <f t="shared" ref="BA629" si="4983">SUM(AQ629+AY629)</f>
        <v>0.153</v>
      </c>
      <c r="BB629" s="349">
        <f t="shared" ref="BB629" si="4984">SUM(AR629,AZ629)</f>
        <v>1.009647</v>
      </c>
    </row>
    <row r="630" spans="1:54" s="344" customFormat="1" ht="12" customHeight="1">
      <c r="A630" s="612">
        <v>446</v>
      </c>
      <c r="B630" s="557"/>
      <c r="C630" s="557"/>
      <c r="D630" s="557"/>
      <c r="E630" s="553" t="s">
        <v>2050</v>
      </c>
      <c r="F630" s="530"/>
      <c r="G630" s="530" t="s">
        <v>1169</v>
      </c>
      <c r="H630" s="355" t="s">
        <v>377</v>
      </c>
      <c r="I630" s="554"/>
      <c r="J630" s="183">
        <v>8367</v>
      </c>
      <c r="K630" s="554"/>
      <c r="L630" s="183">
        <v>8367</v>
      </c>
      <c r="M630" s="554"/>
      <c r="N630" s="183">
        <v>8367</v>
      </c>
      <c r="O630" s="554"/>
      <c r="P630" s="183">
        <v>8367</v>
      </c>
      <c r="Q630" s="349">
        <f>SUM(AI630+BA630)</f>
        <v>3.5609999999999999</v>
      </c>
      <c r="R630" s="417">
        <f t="shared" si="4935"/>
        <v>29.794887000000003</v>
      </c>
      <c r="S630" s="349">
        <v>1E-3</v>
      </c>
      <c r="T630" s="349">
        <f t="shared" si="4936"/>
        <v>8.3670000000000012E-3</v>
      </c>
      <c r="U630" s="349">
        <v>0.15</v>
      </c>
      <c r="V630" s="349">
        <f t="shared" si="4937"/>
        <v>1.25505</v>
      </c>
      <c r="W630" s="349"/>
      <c r="X630" s="349">
        <f t="shared" si="4938"/>
        <v>0</v>
      </c>
      <c r="Y630" s="349">
        <f t="shared" si="4939"/>
        <v>0.151</v>
      </c>
      <c r="Z630" s="349">
        <f t="shared" si="4940"/>
        <v>1.263417</v>
      </c>
      <c r="AA630" s="349">
        <v>2E-3</v>
      </c>
      <c r="AB630" s="349">
        <f t="shared" si="4941"/>
        <v>1.6734000000000002E-2</v>
      </c>
      <c r="AC630" s="349">
        <v>0.80200000000000005</v>
      </c>
      <c r="AD630" s="349">
        <f t="shared" si="4942"/>
        <v>6.7103340000000005</v>
      </c>
      <c r="AE630" s="349">
        <v>0.45200000000000001</v>
      </c>
      <c r="AF630" s="349">
        <f t="shared" si="4943"/>
        <v>3.7818839999999998</v>
      </c>
      <c r="AG630" s="349">
        <f t="shared" si="4944"/>
        <v>1.256</v>
      </c>
      <c r="AH630" s="349">
        <f t="shared" si="4945"/>
        <v>10.508952000000001</v>
      </c>
      <c r="AI630" s="349">
        <f t="shared" si="4946"/>
        <v>1.407</v>
      </c>
      <c r="AJ630" s="349">
        <f t="shared" si="4947"/>
        <v>11.772369000000001</v>
      </c>
      <c r="AK630" s="349">
        <v>1.254</v>
      </c>
      <c r="AL630" s="349">
        <f t="shared" si="4948"/>
        <v>10.492218000000001</v>
      </c>
      <c r="AM630" s="349">
        <v>0.10199999999999999</v>
      </c>
      <c r="AN630" s="349">
        <f t="shared" si="4949"/>
        <v>0.85343399999999991</v>
      </c>
      <c r="AO630" s="349">
        <v>0.14399999999999999</v>
      </c>
      <c r="AP630" s="349">
        <f t="shared" si="4950"/>
        <v>1.2048479999999999</v>
      </c>
      <c r="AQ630" s="349">
        <f t="shared" si="4951"/>
        <v>1.5</v>
      </c>
      <c r="AR630" s="349">
        <f t="shared" si="4952"/>
        <v>12.550500000000001</v>
      </c>
      <c r="AS630" s="349">
        <v>0.30199999999999999</v>
      </c>
      <c r="AT630" s="349">
        <f t="shared" si="4953"/>
        <v>2.526834</v>
      </c>
      <c r="AU630" s="349"/>
      <c r="AV630" s="349">
        <f t="shared" si="4954"/>
        <v>0</v>
      </c>
      <c r="AW630" s="349">
        <v>0.35199999999999998</v>
      </c>
      <c r="AX630" s="349">
        <f t="shared" si="4955"/>
        <v>2.9451839999999998</v>
      </c>
      <c r="AY630" s="349">
        <f t="shared" si="4956"/>
        <v>0.65399999999999991</v>
      </c>
      <c r="AZ630" s="349">
        <f t="shared" si="4957"/>
        <v>5.4720180000000003</v>
      </c>
      <c r="BA630" s="349">
        <f t="shared" si="4958"/>
        <v>2.1539999999999999</v>
      </c>
      <c r="BB630" s="349">
        <f t="shared" si="4959"/>
        <v>18.022518000000002</v>
      </c>
    </row>
    <row r="631" spans="1:54" s="344" customFormat="1">
      <c r="A631" s="612">
        <v>474</v>
      </c>
      <c r="B631" s="557"/>
      <c r="C631" s="557"/>
      <c r="D631" s="557"/>
      <c r="E631" s="553" t="s">
        <v>2198</v>
      </c>
      <c r="F631" s="530"/>
      <c r="G631" s="530" t="s">
        <v>1169</v>
      </c>
      <c r="H631" s="355" t="s">
        <v>377</v>
      </c>
      <c r="I631" s="554">
        <v>4.51</v>
      </c>
      <c r="J631" s="183"/>
      <c r="K631" s="554">
        <v>4.51</v>
      </c>
      <c r="L631" s="183"/>
      <c r="M631" s="554">
        <v>4.51</v>
      </c>
      <c r="N631" s="183"/>
      <c r="O631" s="554">
        <v>4.51</v>
      </c>
      <c r="P631" s="183"/>
      <c r="Q631" s="349">
        <f t="shared" ref="Q631" si="4985">SUM(AI631+BA631)</f>
        <v>1.44</v>
      </c>
      <c r="R631" s="417">
        <f t="shared" si="4935"/>
        <v>8.4697886591999989</v>
      </c>
      <c r="S631" s="349"/>
      <c r="T631" s="349">
        <f t="shared" ref="T631" si="4986">I631*S631*$T$2/1000</f>
        <v>0</v>
      </c>
      <c r="U631" s="349"/>
      <c r="V631" s="349">
        <f t="shared" ref="V631" si="4987">I631*U631*$V$2/1000</f>
        <v>0</v>
      </c>
      <c r="W631" s="349"/>
      <c r="X631" s="349">
        <f t="shared" ref="X631" si="4988">I631*W631*$X$2/1000</f>
        <v>0</v>
      </c>
      <c r="Y631" s="349">
        <f t="shared" ref="Y631" si="4989">SUM(S631+U631+W631)</f>
        <v>0</v>
      </c>
      <c r="Z631" s="349">
        <f t="shared" si="4940"/>
        <v>0</v>
      </c>
      <c r="AA631" s="349">
        <v>0.24299999999999999</v>
      </c>
      <c r="AB631" s="349">
        <f t="shared" ref="AB631" si="4990">K631*AA631*$AB$2/1000</f>
        <v>1.4502660875999998</v>
      </c>
      <c r="AC631" s="349"/>
      <c r="AD631" s="349">
        <f t="shared" ref="AD631" si="4991">K631*AC631*$AD$2/1000</f>
        <v>0</v>
      </c>
      <c r="AE631" s="349"/>
      <c r="AF631" s="349">
        <f t="shared" ref="AF631" si="4992">K631*AE631*$AF$2/1000</f>
        <v>0</v>
      </c>
      <c r="AG631" s="349">
        <f>SUM(AA631+AC631+AE631)</f>
        <v>0.24299999999999999</v>
      </c>
      <c r="AH631" s="349">
        <f t="shared" si="4945"/>
        <v>1.4502660875999998</v>
      </c>
      <c r="AI631" s="349">
        <f t="shared" si="4946"/>
        <v>0.24299999999999999</v>
      </c>
      <c r="AJ631" s="349">
        <f t="shared" si="4947"/>
        <v>1.4502660875999998</v>
      </c>
      <c r="AK631" s="349"/>
      <c r="AL631" s="349">
        <f t="shared" ref="AL631" si="4993">M631*AK631*$AL$2/1000</f>
        <v>0</v>
      </c>
      <c r="AM631" s="349"/>
      <c r="AN631" s="349">
        <f>M631*AM631*$AN$2/1000</f>
        <v>0</v>
      </c>
      <c r="AO631" s="349"/>
      <c r="AP631" s="349">
        <f t="shared" ref="AP631" si="4994">M631*AO631*$AP$2/1000</f>
        <v>0</v>
      </c>
      <c r="AQ631" s="349">
        <f t="shared" ref="AQ631" si="4995">SUM(AK631+AM631+AO631)</f>
        <v>0</v>
      </c>
      <c r="AR631" s="349">
        <f t="shared" si="4952"/>
        <v>0</v>
      </c>
      <c r="AS631" s="349"/>
      <c r="AT631" s="349">
        <f t="shared" ref="AT631" si="4996">O631*AS631*$AT$2/1000</f>
        <v>0</v>
      </c>
      <c r="AU631" s="349"/>
      <c r="AV631" s="349">
        <f t="shared" ref="AV631" si="4997">O631*AU631*$AV$2/1000</f>
        <v>0</v>
      </c>
      <c r="AW631" s="349">
        <v>1.1970000000000001</v>
      </c>
      <c r="AX631" s="349">
        <f t="shared" ref="AX631" si="4998">O631*AW631*$AX$2/1000</f>
        <v>7.0195225715999996</v>
      </c>
      <c r="AY631" s="349">
        <f t="shared" ref="AY631" si="4999">SUM(AS631+AU631+AW631)</f>
        <v>1.1970000000000001</v>
      </c>
      <c r="AZ631" s="349">
        <f t="shared" si="4957"/>
        <v>7.0195225715999996</v>
      </c>
      <c r="BA631" s="349">
        <f t="shared" si="4958"/>
        <v>1.1970000000000001</v>
      </c>
      <c r="BB631" s="349">
        <f t="shared" si="4959"/>
        <v>7.0195225715999996</v>
      </c>
    </row>
    <row r="632" spans="1:54" s="344" customFormat="1">
      <c r="A632" s="612">
        <v>468</v>
      </c>
      <c r="B632" s="346"/>
      <c r="C632" s="346"/>
      <c r="D632" s="346"/>
      <c r="E632" s="23" t="s">
        <v>639</v>
      </c>
      <c r="F632" s="54"/>
      <c r="G632" s="530" t="s">
        <v>1169</v>
      </c>
      <c r="H632" s="355" t="s">
        <v>377</v>
      </c>
      <c r="I632" s="554">
        <v>4.1500000000000004</v>
      </c>
      <c r="J632" s="183"/>
      <c r="K632" s="554">
        <v>4.1500000000000004</v>
      </c>
      <c r="L632" s="183"/>
      <c r="M632" s="554">
        <v>4.1500000000000004</v>
      </c>
      <c r="N632" s="183"/>
      <c r="O632" s="554">
        <v>4.1500000000000004</v>
      </c>
      <c r="P632" s="183"/>
      <c r="Q632" s="349">
        <f t="shared" ref="Q632" si="5000">SUM(AI632+BA632)</f>
        <v>10.183</v>
      </c>
      <c r="R632" s="417">
        <f t="shared" ref="R632" si="5001">SUM(AJ632+BB632)</f>
        <v>55.736360403500001</v>
      </c>
      <c r="S632" s="349"/>
      <c r="T632" s="349">
        <f t="shared" ref="T632" si="5002">I632*S632*$T$2/1000</f>
        <v>0</v>
      </c>
      <c r="U632" s="349"/>
      <c r="V632" s="349">
        <f t="shared" ref="V632" si="5003">I632*U632*$V$2/1000</f>
        <v>0</v>
      </c>
      <c r="W632" s="349">
        <v>1.17</v>
      </c>
      <c r="X632" s="349">
        <f t="shared" ref="X632" si="5004">I632*W632*$X$2/1000</f>
        <v>6.3288043650000008</v>
      </c>
      <c r="Y632" s="349">
        <f t="shared" ref="Y632" si="5005">SUM(S632+U632+W632)</f>
        <v>1.17</v>
      </c>
      <c r="Z632" s="349">
        <f t="shared" ref="Z632" si="5006">SUM(T632+V632+X632)</f>
        <v>6.3288043650000008</v>
      </c>
      <c r="AA632" s="349">
        <v>3.004</v>
      </c>
      <c r="AB632" s="349">
        <f t="shared" ref="AB632" si="5007">K632*AA632*$AB$2/1000</f>
        <v>16.497301112000002</v>
      </c>
      <c r="AC632" s="349"/>
      <c r="AD632" s="349">
        <f t="shared" ref="AD632" si="5008">K632*AC632*$AD$2/1000</f>
        <v>0</v>
      </c>
      <c r="AE632" s="349"/>
      <c r="AF632" s="349">
        <f t="shared" ref="AF632" si="5009">K632*AE632*$AF$2/1000</f>
        <v>0</v>
      </c>
      <c r="AG632" s="349">
        <f>SUM(AA632+AC632+AE632)</f>
        <v>3.004</v>
      </c>
      <c r="AH632" s="349">
        <f t="shared" ref="AH632" si="5010">SUM(AB632+AD632+AF632)</f>
        <v>16.497301112000002</v>
      </c>
      <c r="AI632" s="349">
        <f t="shared" ref="AI632" si="5011">SUM(Y632+AG632)</f>
        <v>4.1739999999999995</v>
      </c>
      <c r="AJ632" s="349">
        <f t="shared" ref="AJ632" si="5012">SUM(Z632,AH632)</f>
        <v>22.826105477000002</v>
      </c>
      <c r="AK632" s="349">
        <v>0.42</v>
      </c>
      <c r="AL632" s="349">
        <f>M632*AK632*$AL$2/1000</f>
        <v>2.2290006899999999</v>
      </c>
      <c r="AM632" s="349">
        <v>5.5890000000000004</v>
      </c>
      <c r="AN632" s="349">
        <f t="shared" ref="AN632" si="5013">M632*AM632*$AN$2/1000</f>
        <v>30.681254236500003</v>
      </c>
      <c r="AO632" s="349"/>
      <c r="AP632" s="349">
        <f t="shared" ref="AP632" si="5014">M632*AO632*$AP$2/1000</f>
        <v>0</v>
      </c>
      <c r="AQ632" s="349">
        <f t="shared" ref="AQ632" si="5015">SUM(AK632+AM632+AO632)</f>
        <v>6.0090000000000003</v>
      </c>
      <c r="AR632" s="349">
        <f t="shared" ref="AR632" si="5016">SUM(AL632+AN632+AP632)</f>
        <v>32.910254926500002</v>
      </c>
      <c r="AS632" s="349"/>
      <c r="AT632" s="349">
        <f t="shared" ref="AT632" si="5017">O632*AS632*$AT$2/1000</f>
        <v>0</v>
      </c>
      <c r="AU632" s="349"/>
      <c r="AV632" s="349">
        <f t="shared" ref="AV632" si="5018">O632*AU632*$AV$2/1000</f>
        <v>0</v>
      </c>
      <c r="AW632" s="349"/>
      <c r="AX632" s="349">
        <f t="shared" ref="AX632" si="5019">O632*AW632*$AX$2/1000</f>
        <v>0</v>
      </c>
      <c r="AY632" s="349">
        <f t="shared" ref="AY632" si="5020">SUM(AS632+AU632+AW632)</f>
        <v>0</v>
      </c>
      <c r="AZ632" s="349">
        <f t="shared" ref="AZ632" si="5021">SUM(AT632+AV632+AX632)</f>
        <v>0</v>
      </c>
      <c r="BA632" s="349">
        <f t="shared" ref="BA632" si="5022">SUM(AQ632+AY632)</f>
        <v>6.0090000000000003</v>
      </c>
      <c r="BB632" s="349">
        <f t="shared" ref="BB632" si="5023">SUM(AR632,AZ632)</f>
        <v>32.910254926500002</v>
      </c>
    </row>
    <row r="633" spans="1:54" s="344" customFormat="1">
      <c r="A633" s="612">
        <v>469</v>
      </c>
      <c r="B633" s="346"/>
      <c r="C633" s="346"/>
      <c r="D633" s="346"/>
      <c r="E633" s="23" t="s">
        <v>699</v>
      </c>
      <c r="F633" s="54"/>
      <c r="G633" s="530" t="s">
        <v>1169</v>
      </c>
      <c r="H633" s="355" t="s">
        <v>377</v>
      </c>
      <c r="I633" s="554">
        <v>4.3499999999999996</v>
      </c>
      <c r="J633" s="183"/>
      <c r="K633" s="554">
        <v>4.3499999999999996</v>
      </c>
      <c r="L633" s="183"/>
      <c r="M633" s="554">
        <v>4.3499999999999996</v>
      </c>
      <c r="N633" s="183"/>
      <c r="O633" s="554">
        <v>4.3499999999999996</v>
      </c>
      <c r="P633" s="183"/>
      <c r="Q633" s="349">
        <f t="shared" si="4895"/>
        <v>4.7110000000000003</v>
      </c>
      <c r="R633" s="417">
        <f t="shared" si="4896"/>
        <v>26.570491214999997</v>
      </c>
      <c r="S633" s="349"/>
      <c r="T633" s="349">
        <f t="shared" si="4897"/>
        <v>0</v>
      </c>
      <c r="U633" s="349"/>
      <c r="V633" s="349">
        <f t="shared" si="4898"/>
        <v>0</v>
      </c>
      <c r="W633" s="349">
        <v>1.0109999999999999</v>
      </c>
      <c r="X633" s="349">
        <f t="shared" si="4899"/>
        <v>5.7322896255</v>
      </c>
      <c r="Y633" s="349">
        <f t="shared" si="4900"/>
        <v>1.0109999999999999</v>
      </c>
      <c r="Z633" s="349">
        <f t="shared" si="3919"/>
        <v>5.7322896255</v>
      </c>
      <c r="AA633" s="349">
        <v>0.67300000000000004</v>
      </c>
      <c r="AB633" s="349">
        <f t="shared" si="4901"/>
        <v>3.8740854659999999</v>
      </c>
      <c r="AC633" s="349"/>
      <c r="AD633" s="349">
        <f t="shared" si="4902"/>
        <v>0</v>
      </c>
      <c r="AE633" s="349">
        <v>1.008</v>
      </c>
      <c r="AF633" s="349">
        <f t="shared" si="4903"/>
        <v>5.7012485039999996</v>
      </c>
      <c r="AG633" s="349">
        <f t="shared" si="3922"/>
        <v>1.681</v>
      </c>
      <c r="AH633" s="349">
        <f t="shared" si="3923"/>
        <v>9.5753339699999991</v>
      </c>
      <c r="AI633" s="349">
        <f t="shared" si="3924"/>
        <v>2.6920000000000002</v>
      </c>
      <c r="AJ633" s="349">
        <f t="shared" si="3925"/>
        <v>15.307623595499999</v>
      </c>
      <c r="AK633" s="349">
        <v>1.6830000000000001</v>
      </c>
      <c r="AL633" s="349">
        <f>M633*AK633*$AL$2/1000</f>
        <v>9.3623783714999984</v>
      </c>
      <c r="AM633" s="349"/>
      <c r="AN633" s="349">
        <f t="shared" si="4893"/>
        <v>0</v>
      </c>
      <c r="AO633" s="349"/>
      <c r="AP633" s="349">
        <f t="shared" si="4904"/>
        <v>0</v>
      </c>
      <c r="AQ633" s="349">
        <f t="shared" si="4905"/>
        <v>1.6830000000000001</v>
      </c>
      <c r="AR633" s="349">
        <f t="shared" si="3930"/>
        <v>9.3623783714999984</v>
      </c>
      <c r="AS633" s="349"/>
      <c r="AT633" s="349">
        <f t="shared" si="4894"/>
        <v>0</v>
      </c>
      <c r="AU633" s="349"/>
      <c r="AV633" s="349">
        <f t="shared" si="4906"/>
        <v>0</v>
      </c>
      <c r="AW633" s="349">
        <v>0.33600000000000002</v>
      </c>
      <c r="AX633" s="349">
        <f t="shared" si="4907"/>
        <v>1.900489248</v>
      </c>
      <c r="AY633" s="349">
        <f t="shared" si="4908"/>
        <v>0.33600000000000002</v>
      </c>
      <c r="AZ633" s="349">
        <f t="shared" si="3934"/>
        <v>1.900489248</v>
      </c>
      <c r="BA633" s="349">
        <f t="shared" si="3935"/>
        <v>2.0190000000000001</v>
      </c>
      <c r="BB633" s="349">
        <f t="shared" si="3936"/>
        <v>11.262867619499998</v>
      </c>
    </row>
    <row r="634" spans="1:54" s="344" customFormat="1">
      <c r="A634" s="612">
        <v>470</v>
      </c>
      <c r="B634" s="346"/>
      <c r="C634" s="346"/>
      <c r="D634" s="346"/>
      <c r="E634" s="23" t="s">
        <v>873</v>
      </c>
      <c r="F634" s="54"/>
      <c r="G634" s="530" t="s">
        <v>1169</v>
      </c>
      <c r="H634" s="355" t="s">
        <v>377</v>
      </c>
      <c r="I634" s="554">
        <v>4.1500000000000004</v>
      </c>
      <c r="J634" s="183"/>
      <c r="K634" s="554">
        <v>4.1500000000000004</v>
      </c>
      <c r="L634" s="183"/>
      <c r="M634" s="554">
        <v>4.1500000000000004</v>
      </c>
      <c r="N634" s="183"/>
      <c r="O634" s="554">
        <v>4.1500000000000004</v>
      </c>
      <c r="P634" s="183"/>
      <c r="Q634" s="349">
        <f>SUM(AI634+BA634)</f>
        <v>13.847999999999999</v>
      </c>
      <c r="R634" s="417">
        <f>SUM(AJ634+BB634)</f>
        <v>74.417780121500016</v>
      </c>
      <c r="S634" s="349">
        <v>0.91500000000000004</v>
      </c>
      <c r="T634" s="349">
        <f t="shared" si="4897"/>
        <v>4.730196352500001</v>
      </c>
      <c r="U634" s="349">
        <v>2.4279999999999999</v>
      </c>
      <c r="V634" s="349">
        <f t="shared" si="4898"/>
        <v>12.839295564</v>
      </c>
      <c r="W634" s="349"/>
      <c r="X634" s="349">
        <f t="shared" si="4899"/>
        <v>0</v>
      </c>
      <c r="Y634" s="349">
        <f>SUM(S634+U634+W634)</f>
        <v>3.343</v>
      </c>
      <c r="Z634" s="349">
        <f t="shared" si="3919"/>
        <v>17.569491916500002</v>
      </c>
      <c r="AA634" s="349">
        <v>1.9810000000000001</v>
      </c>
      <c r="AB634" s="349">
        <f t="shared" si="4901"/>
        <v>10.879212218000001</v>
      </c>
      <c r="AC634" s="349"/>
      <c r="AD634" s="349">
        <f t="shared" si="4902"/>
        <v>0</v>
      </c>
      <c r="AE634" s="349"/>
      <c r="AF634" s="349">
        <f t="shared" si="4903"/>
        <v>0</v>
      </c>
      <c r="AG634" s="349">
        <f t="shared" si="3922"/>
        <v>1.9810000000000001</v>
      </c>
      <c r="AH634" s="349">
        <f t="shared" si="3923"/>
        <v>10.879212218000001</v>
      </c>
      <c r="AI634" s="349">
        <f t="shared" si="3924"/>
        <v>5.3239999999999998</v>
      </c>
      <c r="AJ634" s="349">
        <f t="shared" si="3925"/>
        <v>28.448704134500005</v>
      </c>
      <c r="AK634" s="349">
        <v>4</v>
      </c>
      <c r="AL634" s="349">
        <f t="shared" ref="AL634:AL636" si="5024">M634*AK634*$AL$2/1000</f>
        <v>21.228578000000002</v>
      </c>
      <c r="AM634" s="349">
        <v>1.88</v>
      </c>
      <c r="AN634" s="349">
        <f t="shared" si="4893"/>
        <v>10.320407580000001</v>
      </c>
      <c r="AO634" s="349">
        <v>1.05</v>
      </c>
      <c r="AP634" s="349">
        <f t="shared" ref="AP634:AP636" si="5025">M634*AO634*$AP$2/1000</f>
        <v>5.8120335000000001</v>
      </c>
      <c r="AQ634" s="349">
        <f t="shared" si="4905"/>
        <v>6.93</v>
      </c>
      <c r="AR634" s="349">
        <f t="shared" si="3930"/>
        <v>37.361019080000005</v>
      </c>
      <c r="AS634" s="349"/>
      <c r="AT634" s="349">
        <f t="shared" ref="AT634:AT636" si="5026">O634*AS634*$AT$2/1000</f>
        <v>0</v>
      </c>
      <c r="AU634" s="349">
        <v>1.4019999999999999</v>
      </c>
      <c r="AV634" s="349">
        <f t="shared" si="4906"/>
        <v>7.5719938030000007</v>
      </c>
      <c r="AW634" s="349">
        <v>0.192</v>
      </c>
      <c r="AX634" s="349">
        <f t="shared" si="4907"/>
        <v>1.0360631040000001</v>
      </c>
      <c r="AY634" s="349">
        <f>SUM(AS634+AU634+AW634)</f>
        <v>1.5939999999999999</v>
      </c>
      <c r="AZ634" s="349">
        <f t="shared" si="3934"/>
        <v>8.6080569070000017</v>
      </c>
      <c r="BA634" s="349">
        <f t="shared" si="3935"/>
        <v>8.5239999999999991</v>
      </c>
      <c r="BB634" s="349">
        <f t="shared" si="3936"/>
        <v>45.969075987000011</v>
      </c>
    </row>
    <row r="635" spans="1:54" s="344" customFormat="1">
      <c r="A635" s="612">
        <v>471</v>
      </c>
      <c r="B635" s="346"/>
      <c r="C635" s="346"/>
      <c r="D635" s="346"/>
      <c r="E635" s="23" t="s">
        <v>924</v>
      </c>
      <c r="F635" s="54"/>
      <c r="G635" s="530" t="s">
        <v>1169</v>
      </c>
      <c r="H635" s="355" t="s">
        <v>377</v>
      </c>
      <c r="I635" s="554">
        <v>4.7</v>
      </c>
      <c r="J635" s="183"/>
      <c r="K635" s="554">
        <v>4.7</v>
      </c>
      <c r="L635" s="183"/>
      <c r="M635" s="554">
        <v>4.7</v>
      </c>
      <c r="N635" s="183"/>
      <c r="O635" s="554">
        <v>4.7</v>
      </c>
      <c r="P635" s="183"/>
      <c r="Q635" s="349">
        <f t="shared" ref="Q635" si="5027">SUM(AI635+BA635)</f>
        <v>7.16</v>
      </c>
      <c r="R635" s="417">
        <f t="shared" ref="R635" si="5028">SUM(AJ635+BB635)</f>
        <v>44.825011080000003</v>
      </c>
      <c r="S635" s="349"/>
      <c r="T635" s="349">
        <f t="shared" ref="T635" si="5029">I635*S635*$T$2/1000</f>
        <v>0</v>
      </c>
      <c r="U635" s="349"/>
      <c r="V635" s="349">
        <f t="shared" ref="V635" si="5030">I635*U635*$V$2/1000</f>
        <v>0</v>
      </c>
      <c r="W635" s="349"/>
      <c r="X635" s="349">
        <f t="shared" ref="X635" si="5031">I635*W635*$X$2/1000</f>
        <v>0</v>
      </c>
      <c r="Y635" s="349">
        <f t="shared" ref="Y635" si="5032">SUM(S635+U635+W635)</f>
        <v>0</v>
      </c>
      <c r="Z635" s="349">
        <f t="shared" ref="Z635" si="5033">SUM(T635+V635+X635)</f>
        <v>0</v>
      </c>
      <c r="AA635" s="349"/>
      <c r="AB635" s="349">
        <f t="shared" ref="AB635" si="5034">K635*AA635*$AB$2/1000</f>
        <v>0</v>
      </c>
      <c r="AC635" s="349"/>
      <c r="AD635" s="349">
        <f t="shared" ref="AD635" si="5035">K635*AC635*$AD$2/1000</f>
        <v>0</v>
      </c>
      <c r="AE635" s="349"/>
      <c r="AF635" s="349">
        <f t="shared" ref="AF635" si="5036">K635*AE635*$AF$2/1000</f>
        <v>0</v>
      </c>
      <c r="AG635" s="349">
        <f t="shared" ref="AG635" si="5037">SUM(AA635+AC635+AE635)</f>
        <v>0</v>
      </c>
      <c r="AH635" s="349">
        <f t="shared" ref="AH635" si="5038">SUM(AB635+AD635+AF635)</f>
        <v>0</v>
      </c>
      <c r="AI635" s="349">
        <f t="shared" ref="AI635" si="5039">SUM(Y635+AG635)</f>
        <v>0</v>
      </c>
      <c r="AJ635" s="349">
        <f t="shared" ref="AJ635" si="5040">SUM(Z635,AH635)</f>
        <v>0</v>
      </c>
      <c r="AK635" s="349"/>
      <c r="AL635" s="349">
        <f t="shared" si="5024"/>
        <v>0</v>
      </c>
      <c r="AM635" s="349">
        <v>1.1599999999999999</v>
      </c>
      <c r="AN635" s="349">
        <f t="shared" ref="AN635" si="5041">M635*AM635*$AN$2/1000</f>
        <v>7.2118510799999997</v>
      </c>
      <c r="AO635" s="349">
        <v>6</v>
      </c>
      <c r="AP635" s="349">
        <f t="shared" si="5025"/>
        <v>37.613160000000001</v>
      </c>
      <c r="AQ635" s="349">
        <f t="shared" ref="AQ635" si="5042">SUM(AK635+AM635+AO635)</f>
        <v>7.16</v>
      </c>
      <c r="AR635" s="349">
        <f t="shared" ref="AR635" si="5043">SUM(AL635+AN635+AP635)</f>
        <v>44.825011080000003</v>
      </c>
      <c r="AS635" s="349"/>
      <c r="AT635" s="349">
        <f t="shared" si="5026"/>
        <v>0</v>
      </c>
      <c r="AU635" s="349"/>
      <c r="AV635" s="349">
        <f t="shared" ref="AV635" si="5044">O635*AU635*$AV$2/1000</f>
        <v>0</v>
      </c>
      <c r="AW635" s="349"/>
      <c r="AX635" s="349">
        <f t="shared" ref="AX635" si="5045">O635*AW635*$AX$2/1000</f>
        <v>0</v>
      </c>
      <c r="AY635" s="349">
        <f t="shared" ref="AY635" si="5046">SUM(AS635+AU635+AW635)</f>
        <v>0</v>
      </c>
      <c r="AZ635" s="349">
        <f t="shared" ref="AZ635" si="5047">SUM(AT635+AV635+AX635)</f>
        <v>0</v>
      </c>
      <c r="BA635" s="349">
        <f t="shared" ref="BA635" si="5048">SUM(AQ635+AY635)</f>
        <v>7.16</v>
      </c>
      <c r="BB635" s="349">
        <f t="shared" ref="BB635" si="5049">SUM(AR635,AZ635)</f>
        <v>44.825011080000003</v>
      </c>
    </row>
    <row r="636" spans="1:54" s="344" customFormat="1">
      <c r="A636" s="612">
        <v>472</v>
      </c>
      <c r="B636" s="346"/>
      <c r="C636" s="346"/>
      <c r="D636" s="346"/>
      <c r="E636" s="23" t="s">
        <v>913</v>
      </c>
      <c r="F636" s="54"/>
      <c r="G636" s="530" t="s">
        <v>1169</v>
      </c>
      <c r="H636" s="355" t="s">
        <v>377</v>
      </c>
      <c r="I636" s="554">
        <v>4.42</v>
      </c>
      <c r="J636" s="183"/>
      <c r="K636" s="554">
        <v>4.42</v>
      </c>
      <c r="L636" s="183"/>
      <c r="M636" s="554">
        <v>4.42</v>
      </c>
      <c r="N636" s="183"/>
      <c r="O636" s="554">
        <v>4.42</v>
      </c>
      <c r="P636" s="183"/>
      <c r="Q636" s="349">
        <f t="shared" ref="Q636" si="5050">SUM(AI636+BA636)</f>
        <v>2.76</v>
      </c>
      <c r="R636" s="417">
        <f t="shared" ref="R636" si="5051">SUM(AJ636+BB636)</f>
        <v>16.12812916</v>
      </c>
      <c r="S636" s="349"/>
      <c r="T636" s="349">
        <f t="shared" ref="T636" si="5052">I636*S636*$T$2/1000</f>
        <v>0</v>
      </c>
      <c r="U636" s="349"/>
      <c r="V636" s="349">
        <f t="shared" ref="V636" si="5053">I636*U636*$V$2/1000</f>
        <v>0</v>
      </c>
      <c r="W636" s="349"/>
      <c r="X636" s="349">
        <f t="shared" ref="X636" si="5054">I636*W636*$X$2/1000</f>
        <v>0</v>
      </c>
      <c r="Y636" s="349">
        <f t="shared" ref="Y636" si="5055">SUM(S636+U636+W636)</f>
        <v>0</v>
      </c>
      <c r="Z636" s="349">
        <f t="shared" ref="Z636" si="5056">SUM(T636+V636+X636)</f>
        <v>0</v>
      </c>
      <c r="AA636" s="349"/>
      <c r="AB636" s="349">
        <f t="shared" ref="AB636" si="5057">K636*AA636*$AB$2/1000</f>
        <v>0</v>
      </c>
      <c r="AC636" s="349"/>
      <c r="AD636" s="349">
        <f t="shared" ref="AD636" si="5058">K636*AC636*$AD$2/1000</f>
        <v>0</v>
      </c>
      <c r="AE636" s="349"/>
      <c r="AF636" s="349">
        <f t="shared" ref="AF636" si="5059">K636*AE636*$AF$2/1000</f>
        <v>0</v>
      </c>
      <c r="AG636" s="349">
        <f t="shared" ref="AG636" si="5060">SUM(AA636+AC636+AE636)</f>
        <v>0</v>
      </c>
      <c r="AH636" s="349">
        <f t="shared" ref="AH636" si="5061">SUM(AB636+AD636+AF636)</f>
        <v>0</v>
      </c>
      <c r="AI636" s="349">
        <f t="shared" ref="AI636" si="5062">SUM(Y636+AG636)</f>
        <v>0</v>
      </c>
      <c r="AJ636" s="349">
        <f t="shared" ref="AJ636" si="5063">SUM(Z636,AH636)</f>
        <v>0</v>
      </c>
      <c r="AK636" s="349"/>
      <c r="AL636" s="349">
        <f t="shared" si="5024"/>
        <v>0</v>
      </c>
      <c r="AM636" s="349"/>
      <c r="AN636" s="349">
        <f t="shared" ref="AN636" si="5064">M636*AM636*$AN$2/1000</f>
        <v>0</v>
      </c>
      <c r="AO636" s="349">
        <v>1.76</v>
      </c>
      <c r="AP636" s="349">
        <f t="shared" si="5025"/>
        <v>10.37589696</v>
      </c>
      <c r="AQ636" s="349">
        <f t="shared" ref="AQ636" si="5065">SUM(AK636+AM636+AO636)</f>
        <v>1.76</v>
      </c>
      <c r="AR636" s="349">
        <f t="shared" ref="AR636" si="5066">SUM(AL636+AN636+AP636)</f>
        <v>10.37589696</v>
      </c>
      <c r="AS636" s="349"/>
      <c r="AT636" s="349">
        <f t="shared" si="5026"/>
        <v>0</v>
      </c>
      <c r="AU636" s="349">
        <v>1</v>
      </c>
      <c r="AV636" s="349">
        <f t="shared" ref="AV636" si="5067">O636*AU636*$AV$2/1000</f>
        <v>5.7522322000000008</v>
      </c>
      <c r="AW636" s="349"/>
      <c r="AX636" s="349">
        <f t="shared" ref="AX636" si="5068">O636*AW636*$AX$2/1000</f>
        <v>0</v>
      </c>
      <c r="AY636" s="349">
        <f t="shared" ref="AY636" si="5069">SUM(AS636+AU636+AW636)</f>
        <v>1</v>
      </c>
      <c r="AZ636" s="349">
        <f t="shared" ref="AZ636" si="5070">SUM(AT636+AV636+AX636)</f>
        <v>5.7522322000000008</v>
      </c>
      <c r="BA636" s="349">
        <f t="shared" ref="BA636" si="5071">SUM(AQ636+AY636)</f>
        <v>2.76</v>
      </c>
      <c r="BB636" s="349">
        <f t="shared" ref="BB636" si="5072">SUM(AR636,AZ636)</f>
        <v>16.12812916</v>
      </c>
    </row>
    <row r="637" spans="1:54" s="344" customFormat="1">
      <c r="A637" s="612">
        <v>473</v>
      </c>
      <c r="B637" s="346"/>
      <c r="C637" s="346"/>
      <c r="D637" s="346"/>
      <c r="E637" s="23" t="s">
        <v>605</v>
      </c>
      <c r="F637" s="54"/>
      <c r="G637" s="530" t="s">
        <v>1169</v>
      </c>
      <c r="H637" s="355" t="s">
        <v>377</v>
      </c>
      <c r="I637" s="554">
        <v>0.96</v>
      </c>
      <c r="J637" s="183"/>
      <c r="K637" s="554">
        <v>0.96</v>
      </c>
      <c r="L637" s="183"/>
      <c r="M637" s="554">
        <v>0.96</v>
      </c>
      <c r="N637" s="183"/>
      <c r="O637" s="554">
        <v>0.96</v>
      </c>
      <c r="P637" s="183"/>
      <c r="Q637" s="349">
        <f t="shared" si="4895"/>
        <v>29.362000000000002</v>
      </c>
      <c r="R637" s="417">
        <f t="shared" si="4896"/>
        <v>37.2473514048</v>
      </c>
      <c r="S637" s="349"/>
      <c r="T637" s="349">
        <f t="shared" si="4897"/>
        <v>0</v>
      </c>
      <c r="U637" s="349"/>
      <c r="V637" s="349">
        <f t="shared" si="4898"/>
        <v>0</v>
      </c>
      <c r="W637" s="349">
        <v>2.335</v>
      </c>
      <c r="X637" s="349">
        <f t="shared" si="4899"/>
        <v>2.9217686880000002</v>
      </c>
      <c r="Y637" s="349">
        <f t="shared" si="4900"/>
        <v>2.335</v>
      </c>
      <c r="Z637" s="349">
        <f t="shared" si="3919"/>
        <v>2.9217686880000002</v>
      </c>
      <c r="AA637" s="349">
        <v>9</v>
      </c>
      <c r="AB637" s="349">
        <f t="shared" si="4901"/>
        <v>11.4334848</v>
      </c>
      <c r="AC637" s="349"/>
      <c r="AD637" s="349">
        <f t="shared" si="4902"/>
        <v>0</v>
      </c>
      <c r="AE637" s="349"/>
      <c r="AF637" s="349">
        <f t="shared" si="4903"/>
        <v>0</v>
      </c>
      <c r="AG637" s="349">
        <f>SUM(AA637+AC637+AE637)</f>
        <v>9</v>
      </c>
      <c r="AH637" s="349">
        <f t="shared" si="3923"/>
        <v>11.4334848</v>
      </c>
      <c r="AI637" s="349">
        <f t="shared" si="3924"/>
        <v>11.335000000000001</v>
      </c>
      <c r="AJ637" s="349">
        <f t="shared" si="3925"/>
        <v>14.355253488000001</v>
      </c>
      <c r="AK637" s="349"/>
      <c r="AL637" s="349">
        <f t="shared" ref="AL637" si="5073">M637*AK637*$AL$2/1000</f>
        <v>0</v>
      </c>
      <c r="AM637" s="349">
        <v>18.027000000000001</v>
      </c>
      <c r="AN637" s="349">
        <f>M637*AM637*$AN$2/1000</f>
        <v>22.892097916800001</v>
      </c>
      <c r="AO637" s="349"/>
      <c r="AP637" s="349">
        <f t="shared" si="4904"/>
        <v>0</v>
      </c>
      <c r="AQ637" s="349">
        <f t="shared" si="4905"/>
        <v>18.027000000000001</v>
      </c>
      <c r="AR637" s="349">
        <f t="shared" si="3930"/>
        <v>22.892097916800001</v>
      </c>
      <c r="AS637" s="349"/>
      <c r="AT637" s="349">
        <f t="shared" si="4894"/>
        <v>0</v>
      </c>
      <c r="AU637" s="349"/>
      <c r="AV637" s="349">
        <f t="shared" si="4906"/>
        <v>0</v>
      </c>
      <c r="AW637" s="349"/>
      <c r="AX637" s="349">
        <f t="shared" si="4907"/>
        <v>0</v>
      </c>
      <c r="AY637" s="349">
        <f t="shared" si="4908"/>
        <v>0</v>
      </c>
      <c r="AZ637" s="349">
        <f t="shared" si="3934"/>
        <v>0</v>
      </c>
      <c r="BA637" s="349">
        <f t="shared" si="3935"/>
        <v>18.027000000000001</v>
      </c>
      <c r="BB637" s="349">
        <f t="shared" si="3936"/>
        <v>22.892097916800001</v>
      </c>
    </row>
    <row r="638" spans="1:54" s="344" customFormat="1">
      <c r="A638" s="612">
        <v>474</v>
      </c>
      <c r="B638" s="346"/>
      <c r="C638" s="346"/>
      <c r="D638" s="346"/>
      <c r="E638" s="23" t="s">
        <v>606</v>
      </c>
      <c r="F638" s="54"/>
      <c r="G638" s="530" t="s">
        <v>1169</v>
      </c>
      <c r="H638" s="355" t="s">
        <v>377</v>
      </c>
      <c r="I638" s="554">
        <v>3.54</v>
      </c>
      <c r="J638" s="183"/>
      <c r="K638" s="554">
        <v>3.54</v>
      </c>
      <c r="L638" s="183"/>
      <c r="M638" s="554">
        <v>3.54</v>
      </c>
      <c r="N638" s="183"/>
      <c r="O638" s="554">
        <v>3.54</v>
      </c>
      <c r="P638" s="183"/>
      <c r="Q638" s="349">
        <f t="shared" ref="Q638:Q645" si="5074">SUM(AI638+BA638)</f>
        <v>0</v>
      </c>
      <c r="R638" s="417">
        <f t="shared" ref="R638:R645" si="5075">SUM(AJ638+BB638)</f>
        <v>0</v>
      </c>
      <c r="S638" s="349"/>
      <c r="T638" s="349">
        <f t="shared" ref="T638:T645" si="5076">I638*S638*$T$2/1000</f>
        <v>0</v>
      </c>
      <c r="U638" s="349"/>
      <c r="V638" s="349">
        <f t="shared" ref="V638:V645" si="5077">I638*U638*$V$2/1000</f>
        <v>0</v>
      </c>
      <c r="W638" s="349"/>
      <c r="X638" s="349">
        <f t="shared" ref="X638:X645" si="5078">I638*W638*$X$2/1000</f>
        <v>0</v>
      </c>
      <c r="Y638" s="349">
        <f t="shared" ref="Y638:Y645" si="5079">SUM(S638+U638+W638)</f>
        <v>0</v>
      </c>
      <c r="Z638" s="349">
        <f t="shared" ref="Z638:Z645" si="5080">SUM(T638+V638+X638)</f>
        <v>0</v>
      </c>
      <c r="AA638" s="349"/>
      <c r="AB638" s="349">
        <f t="shared" ref="AB638:AB645" si="5081">K638*AA638*$AB$2/1000</f>
        <v>0</v>
      </c>
      <c r="AC638" s="349"/>
      <c r="AD638" s="349">
        <f t="shared" ref="AD638:AD645" si="5082">K638*AC638*$AD$2/1000</f>
        <v>0</v>
      </c>
      <c r="AE638" s="349"/>
      <c r="AF638" s="349">
        <f t="shared" ref="AF638:AF645" si="5083">K638*AE638*$AF$2/1000</f>
        <v>0</v>
      </c>
      <c r="AG638" s="349">
        <f>SUM(AA638+AC638+AE638)</f>
        <v>0</v>
      </c>
      <c r="AH638" s="349">
        <f t="shared" ref="AH638:AH645" si="5084">SUM(AB638+AD638+AF638)</f>
        <v>0</v>
      </c>
      <c r="AI638" s="349">
        <f t="shared" ref="AI638:AI645" si="5085">SUM(Y638+AG638)</f>
        <v>0</v>
      </c>
      <c r="AJ638" s="349">
        <f t="shared" ref="AJ638:AJ645" si="5086">SUM(Z638,AH638)</f>
        <v>0</v>
      </c>
      <c r="AK638" s="349"/>
      <c r="AL638" s="349">
        <f t="shared" ref="AL638:AL645" si="5087">M638*AK638*$AL$2/1000</f>
        <v>0</v>
      </c>
      <c r="AM638" s="349"/>
      <c r="AN638" s="349">
        <f>M638*AM638*$AN$2/1000</f>
        <v>0</v>
      </c>
      <c r="AO638" s="349"/>
      <c r="AP638" s="349">
        <f t="shared" si="4904"/>
        <v>0</v>
      </c>
      <c r="AQ638" s="349">
        <f t="shared" ref="AQ638:AQ645" si="5088">SUM(AK638+AM638+AO638)</f>
        <v>0</v>
      </c>
      <c r="AR638" s="349">
        <f t="shared" ref="AR638:AR645" si="5089">SUM(AL638+AN638+AP638)</f>
        <v>0</v>
      </c>
      <c r="AS638" s="349"/>
      <c r="AT638" s="349">
        <f t="shared" si="4894"/>
        <v>0</v>
      </c>
      <c r="AU638" s="349"/>
      <c r="AV638" s="349">
        <f t="shared" ref="AV638:AV645" si="5090">O638*AU638*$AV$2/1000</f>
        <v>0</v>
      </c>
      <c r="AW638" s="349"/>
      <c r="AX638" s="349">
        <f t="shared" ref="AX638:AX645" si="5091">O638*AW638*$AX$2/1000</f>
        <v>0</v>
      </c>
      <c r="AY638" s="349">
        <f t="shared" ref="AY638" si="5092">SUM(AS638+AU638+AW638)</f>
        <v>0</v>
      </c>
      <c r="AZ638" s="349">
        <f t="shared" ref="AZ638:AZ645" si="5093">SUM(AT638+AV638+AX638)</f>
        <v>0</v>
      </c>
      <c r="BA638" s="349">
        <f t="shared" ref="BA638:BA645" si="5094">SUM(AQ638+AY638)</f>
        <v>0</v>
      </c>
      <c r="BB638" s="349">
        <f t="shared" ref="BB638:BB645" si="5095">SUM(AR638,AZ638)</f>
        <v>0</v>
      </c>
    </row>
    <row r="639" spans="1:54" s="344" customFormat="1">
      <c r="A639" s="612">
        <v>475</v>
      </c>
      <c r="B639" s="346"/>
      <c r="C639" s="346"/>
      <c r="D639" s="346"/>
      <c r="E639" s="23" t="s">
        <v>727</v>
      </c>
      <c r="F639" s="54"/>
      <c r="G639" s="530" t="s">
        <v>1169</v>
      </c>
      <c r="H639" s="355" t="s">
        <v>377</v>
      </c>
      <c r="I639" s="554">
        <v>5.5</v>
      </c>
      <c r="J639" s="183"/>
      <c r="K639" s="554">
        <v>5.5</v>
      </c>
      <c r="L639" s="183"/>
      <c r="M639" s="554">
        <v>5.5</v>
      </c>
      <c r="N639" s="183"/>
      <c r="O639" s="554">
        <v>5.5</v>
      </c>
      <c r="P639" s="183"/>
      <c r="Q639" s="349">
        <f t="shared" ref="Q639:Q643" si="5096">SUM(AI639+BA639)</f>
        <v>0</v>
      </c>
      <c r="R639" s="417">
        <f t="shared" ref="R639:R643" si="5097">SUM(AJ639+BB639)</f>
        <v>0</v>
      </c>
      <c r="S639" s="349"/>
      <c r="T639" s="349">
        <f t="shared" ref="T639:T641" si="5098">I639*S639*$T$2/1000</f>
        <v>0</v>
      </c>
      <c r="U639" s="349"/>
      <c r="V639" s="349">
        <f t="shared" ref="V639:V641" si="5099">I639*U639*$V$2/1000</f>
        <v>0</v>
      </c>
      <c r="W639" s="349"/>
      <c r="X639" s="349">
        <f t="shared" ref="X639:X641" si="5100">I639*W639*$X$2/1000</f>
        <v>0</v>
      </c>
      <c r="Y639" s="349">
        <f t="shared" ref="Y639:Y641" si="5101">SUM(S639+U639+W639)</f>
        <v>0</v>
      </c>
      <c r="Z639" s="349">
        <f t="shared" ref="Z639:Z641" si="5102">SUM(T639+V639+X639)</f>
        <v>0</v>
      </c>
      <c r="AA639" s="349"/>
      <c r="AB639" s="349">
        <f t="shared" ref="AB639:AB641" si="5103">K639*AA639*$AB$2/1000</f>
        <v>0</v>
      </c>
      <c r="AC639" s="349"/>
      <c r="AD639" s="349">
        <f t="shared" ref="AD639:AD641" si="5104">K639*AC639*$AD$2/1000</f>
        <v>0</v>
      </c>
      <c r="AE639" s="349"/>
      <c r="AF639" s="349">
        <f t="shared" ref="AF639:AF643" si="5105">K639*AE639*$AF$2/1000</f>
        <v>0</v>
      </c>
      <c r="AG639" s="349">
        <f>SUM(AA639+AC639+AE639)</f>
        <v>0</v>
      </c>
      <c r="AH639" s="349">
        <f t="shared" ref="AH639:AH641" si="5106">SUM(AB639+AD639+AF639)</f>
        <v>0</v>
      </c>
      <c r="AI639" s="349">
        <f t="shared" ref="AI639:AI643" si="5107">SUM(Y639+AG639)</f>
        <v>0</v>
      </c>
      <c r="AJ639" s="349">
        <f t="shared" ref="AJ639:AJ643" si="5108">SUM(Z639,AH639)</f>
        <v>0</v>
      </c>
      <c r="AK639" s="349"/>
      <c r="AL639" s="349">
        <f t="shared" ref="AL639:AL643" si="5109">M639*AK639*$AL$2/1000</f>
        <v>0</v>
      </c>
      <c r="AM639" s="349"/>
      <c r="AN639" s="349">
        <f>M639*AM639*$AN$2/1000</f>
        <v>0</v>
      </c>
      <c r="AO639" s="349"/>
      <c r="AP639" s="349">
        <f t="shared" ref="AP639:AP643" si="5110">M639*AO639*$AP$2/1000</f>
        <v>0</v>
      </c>
      <c r="AQ639" s="349">
        <f t="shared" ref="AQ639:AQ641" si="5111">SUM(AK639+AM639+AO639)</f>
        <v>0</v>
      </c>
      <c r="AR639" s="349">
        <f t="shared" ref="AR639:AR641" si="5112">SUM(AL639+AN639+AP639)</f>
        <v>0</v>
      </c>
      <c r="AS639" s="349"/>
      <c r="AT639" s="349">
        <f t="shared" ref="AT639:AT643" si="5113">O639*AS639*$AT$2/1000</f>
        <v>0</v>
      </c>
      <c r="AU639" s="349"/>
      <c r="AV639" s="349">
        <f t="shared" ref="AV639:AV643" si="5114">O639*AU639*$AV$2/1000</f>
        <v>0</v>
      </c>
      <c r="AW639" s="349"/>
      <c r="AX639" s="349">
        <f t="shared" ref="AX639:AX643" si="5115">O639*AW639*$AX$2/1000</f>
        <v>0</v>
      </c>
      <c r="AY639" s="349">
        <f t="shared" ref="AY639:AY641" si="5116">SUM(AS639+AU639+AW639)</f>
        <v>0</v>
      </c>
      <c r="AZ639" s="349">
        <f t="shared" ref="AZ639:AZ641" si="5117">SUM(AT639+AV639+AX639)</f>
        <v>0</v>
      </c>
      <c r="BA639" s="349">
        <f t="shared" ref="BA639:BA643" si="5118">SUM(AQ639+AY639)</f>
        <v>0</v>
      </c>
      <c r="BB639" s="349">
        <f t="shared" ref="BB639:BB643" si="5119">SUM(AR639,AZ639)</f>
        <v>0</v>
      </c>
    </row>
    <row r="640" spans="1:54" s="344" customFormat="1">
      <c r="A640" s="612">
        <v>476</v>
      </c>
      <c r="B640" s="346"/>
      <c r="C640" s="346"/>
      <c r="D640" s="346"/>
      <c r="E640" s="23" t="s">
        <v>1824</v>
      </c>
      <c r="F640" s="54"/>
      <c r="G640" s="530" t="s">
        <v>1169</v>
      </c>
      <c r="H640" s="355" t="s">
        <v>377</v>
      </c>
      <c r="I640" s="554">
        <v>5.5</v>
      </c>
      <c r="J640" s="183"/>
      <c r="K640" s="554">
        <v>5.5</v>
      </c>
      <c r="L640" s="183"/>
      <c r="M640" s="554">
        <v>5.5</v>
      </c>
      <c r="N640" s="183"/>
      <c r="O640" s="554">
        <v>5.5</v>
      </c>
      <c r="P640" s="183"/>
      <c r="Q640" s="349">
        <f t="shared" ref="Q640" si="5120">SUM(AI640+BA640)</f>
        <v>0</v>
      </c>
      <c r="R640" s="417">
        <f t="shared" ref="R640" si="5121">SUM(AJ640+BB640)</f>
        <v>0</v>
      </c>
      <c r="S640" s="349"/>
      <c r="T640" s="349">
        <f t="shared" ref="T640" si="5122">I640*S640*$T$2/1000</f>
        <v>0</v>
      </c>
      <c r="U640" s="349"/>
      <c r="V640" s="349">
        <f t="shared" ref="V640" si="5123">I640*U640*$V$2/1000</f>
        <v>0</v>
      </c>
      <c r="W640" s="349"/>
      <c r="X640" s="349">
        <f t="shared" ref="X640" si="5124">I640*W640*$X$2/1000</f>
        <v>0</v>
      </c>
      <c r="Y640" s="349">
        <f t="shared" ref="Y640" si="5125">SUM(S640+U640+W640)</f>
        <v>0</v>
      </c>
      <c r="Z640" s="349">
        <f t="shared" ref="Z640" si="5126">SUM(T640+V640+X640)</f>
        <v>0</v>
      </c>
      <c r="AA640" s="349"/>
      <c r="AB640" s="349">
        <f t="shared" ref="AB640" si="5127">K640*AA640*$AB$2/1000</f>
        <v>0</v>
      </c>
      <c r="AC640" s="349"/>
      <c r="AD640" s="349">
        <f t="shared" ref="AD640" si="5128">K640*AC640*$AD$2/1000</f>
        <v>0</v>
      </c>
      <c r="AE640" s="349"/>
      <c r="AF640" s="349">
        <f t="shared" ref="AF640" si="5129">K640*AE640*$AF$2/1000</f>
        <v>0</v>
      </c>
      <c r="AG640" s="349">
        <f t="shared" ref="AG640" si="5130">SUM(AA640+AC640+AE640)</f>
        <v>0</v>
      </c>
      <c r="AH640" s="349">
        <f t="shared" ref="AH640" si="5131">SUM(AB640+AD640+AF640)</f>
        <v>0</v>
      </c>
      <c r="AI640" s="349">
        <f t="shared" ref="AI640" si="5132">SUM(Y640+AG640)</f>
        <v>0</v>
      </c>
      <c r="AJ640" s="349">
        <f t="shared" ref="AJ640" si="5133">SUM(Z640,AH640)</f>
        <v>0</v>
      </c>
      <c r="AK640" s="349"/>
      <c r="AL640" s="349">
        <f t="shared" ref="AL640" si="5134">M640*AK640*$AL$2/1000</f>
        <v>0</v>
      </c>
      <c r="AM640" s="349"/>
      <c r="AN640" s="349">
        <f>M640*AM640*$AN$2/1000</f>
        <v>0</v>
      </c>
      <c r="AO640" s="349"/>
      <c r="AP640" s="349">
        <f t="shared" ref="AP640" si="5135">M640*AO640*$AP$2/1000</f>
        <v>0</v>
      </c>
      <c r="AQ640" s="349">
        <f t="shared" ref="AQ640" si="5136">SUM(AK640+AM640+AO640)</f>
        <v>0</v>
      </c>
      <c r="AR640" s="349">
        <f t="shared" ref="AR640" si="5137">SUM(AL640+AN640+AP640)</f>
        <v>0</v>
      </c>
      <c r="AS640" s="349"/>
      <c r="AT640" s="349">
        <f t="shared" ref="AT640" si="5138">O640*AS640*$AT$2/1000</f>
        <v>0</v>
      </c>
      <c r="AU640" s="349"/>
      <c r="AV640" s="349">
        <f t="shared" ref="AV640" si="5139">O640*AU640*$AV$2/1000</f>
        <v>0</v>
      </c>
      <c r="AW640" s="349"/>
      <c r="AX640" s="349">
        <f t="shared" ref="AX640" si="5140">O640*AW640*$AX$2/1000</f>
        <v>0</v>
      </c>
      <c r="AY640" s="349">
        <f t="shared" ref="AY640" si="5141">SUM(AS640+AU640+AW640)</f>
        <v>0</v>
      </c>
      <c r="AZ640" s="349">
        <f t="shared" ref="AZ640" si="5142">SUM(AT640+AV640+AX640)</f>
        <v>0</v>
      </c>
      <c r="BA640" s="349">
        <f t="shared" ref="BA640" si="5143">SUM(AQ640+AY640)</f>
        <v>0</v>
      </c>
      <c r="BB640" s="349">
        <f t="shared" ref="BB640" si="5144">SUM(AR640,AZ640)</f>
        <v>0</v>
      </c>
    </row>
    <row r="641" spans="1:54" s="344" customFormat="1">
      <c r="A641" s="612">
        <v>477</v>
      </c>
      <c r="B641" s="346"/>
      <c r="C641" s="346"/>
      <c r="D641" s="346"/>
      <c r="E641" s="23" t="s">
        <v>1825</v>
      </c>
      <c r="F641" s="54"/>
      <c r="G641" s="530" t="s">
        <v>1169</v>
      </c>
      <c r="H641" s="355" t="s">
        <v>377</v>
      </c>
      <c r="I641" s="554">
        <v>5.72</v>
      </c>
      <c r="J641" s="183"/>
      <c r="K641" s="554">
        <v>5.72</v>
      </c>
      <c r="L641" s="183"/>
      <c r="M641" s="554">
        <v>5.72</v>
      </c>
      <c r="N641" s="183"/>
      <c r="O641" s="554">
        <v>5.72</v>
      </c>
      <c r="P641" s="183"/>
      <c r="Q641" s="349">
        <f t="shared" si="5096"/>
        <v>9.016</v>
      </c>
      <c r="R641" s="417">
        <f t="shared" si="5097"/>
        <v>68.190785977600001</v>
      </c>
      <c r="S641" s="349"/>
      <c r="T641" s="349">
        <f t="shared" si="5098"/>
        <v>0</v>
      </c>
      <c r="U641" s="349"/>
      <c r="V641" s="349">
        <f t="shared" si="5099"/>
        <v>0</v>
      </c>
      <c r="W641" s="349"/>
      <c r="X641" s="349">
        <f t="shared" si="5100"/>
        <v>0</v>
      </c>
      <c r="Y641" s="349">
        <f t="shared" si="5101"/>
        <v>0</v>
      </c>
      <c r="Z641" s="349">
        <f t="shared" si="5102"/>
        <v>0</v>
      </c>
      <c r="AA641" s="349">
        <v>3</v>
      </c>
      <c r="AB641" s="349">
        <f t="shared" si="5103"/>
        <v>22.708171200000002</v>
      </c>
      <c r="AC641" s="349"/>
      <c r="AD641" s="349">
        <f t="shared" si="5104"/>
        <v>0</v>
      </c>
      <c r="AE641" s="349"/>
      <c r="AF641" s="349">
        <f t="shared" si="5105"/>
        <v>0</v>
      </c>
      <c r="AG641" s="349">
        <f>SUM(AA641+AC641+AE641)</f>
        <v>3</v>
      </c>
      <c r="AH641" s="349">
        <f t="shared" si="5106"/>
        <v>22.708171200000002</v>
      </c>
      <c r="AI641" s="349">
        <f t="shared" si="5107"/>
        <v>3</v>
      </c>
      <c r="AJ641" s="349">
        <f t="shared" si="5108"/>
        <v>22.708171200000002</v>
      </c>
      <c r="AK641" s="349">
        <v>0.15</v>
      </c>
      <c r="AL641" s="349">
        <f t="shared" si="5109"/>
        <v>1.0972361399999999</v>
      </c>
      <c r="AM641" s="349">
        <v>5.859</v>
      </c>
      <c r="AN641" s="349">
        <f>M641*AM641*$AN$2/1000</f>
        <v>44.331296209200005</v>
      </c>
      <c r="AO641" s="349"/>
      <c r="AP641" s="349">
        <f t="shared" si="5110"/>
        <v>0</v>
      </c>
      <c r="AQ641" s="349">
        <f t="shared" si="5111"/>
        <v>6.0090000000000003</v>
      </c>
      <c r="AR641" s="349">
        <f t="shared" si="5112"/>
        <v>45.428532349200005</v>
      </c>
      <c r="AS641" s="349">
        <v>7.0000000000000001E-3</v>
      </c>
      <c r="AT641" s="349">
        <f t="shared" si="5113"/>
        <v>5.40824284E-2</v>
      </c>
      <c r="AU641" s="349"/>
      <c r="AV641" s="349">
        <f t="shared" si="5114"/>
        <v>0</v>
      </c>
      <c r="AW641" s="349"/>
      <c r="AX641" s="349">
        <f t="shared" si="5115"/>
        <v>0</v>
      </c>
      <c r="AY641" s="349">
        <f t="shared" si="5116"/>
        <v>7.0000000000000001E-3</v>
      </c>
      <c r="AZ641" s="349">
        <f t="shared" si="5117"/>
        <v>5.40824284E-2</v>
      </c>
      <c r="BA641" s="349">
        <f t="shared" si="5118"/>
        <v>6.016</v>
      </c>
      <c r="BB641" s="349">
        <f t="shared" si="5119"/>
        <v>45.482614777600006</v>
      </c>
    </row>
    <row r="642" spans="1:54" s="344" customFormat="1">
      <c r="A642" s="612">
        <v>478</v>
      </c>
      <c r="B642" s="557"/>
      <c r="C642" s="557"/>
      <c r="D642" s="557"/>
      <c r="E642" s="553" t="s">
        <v>1221</v>
      </c>
      <c r="F642" s="24"/>
      <c r="G642" s="530" t="s">
        <v>1169</v>
      </c>
      <c r="H642" s="355" t="s">
        <v>377</v>
      </c>
      <c r="I642" s="554">
        <v>10.31</v>
      </c>
      <c r="J642" s="115"/>
      <c r="K642" s="554">
        <v>10.31</v>
      </c>
      <c r="L642" s="183"/>
      <c r="M642" s="554">
        <v>10.31</v>
      </c>
      <c r="N642" s="183"/>
      <c r="O642" s="554">
        <v>10.31</v>
      </c>
      <c r="P642" s="115"/>
      <c r="Q642" s="349">
        <f t="shared" ref="Q642" si="5145">SUM(AI642+BA642)</f>
        <v>0</v>
      </c>
      <c r="R642" s="417">
        <f t="shared" ref="R642" si="5146">SUM(AJ642+BB642)</f>
        <v>0</v>
      </c>
      <c r="S642" s="349"/>
      <c r="T642" s="349">
        <f>I642*S642*$T$2/1000</f>
        <v>0</v>
      </c>
      <c r="U642" s="349"/>
      <c r="V642" s="350">
        <f>I642*U642*$V$2/1000</f>
        <v>0</v>
      </c>
      <c r="W642" s="352"/>
      <c r="X642" s="353">
        <f>I642*W642*$X$2/1000</f>
        <v>0</v>
      </c>
      <c r="Y642" s="351">
        <f t="shared" ref="Y642" si="5147">SUM(S642+U642+W642)</f>
        <v>0</v>
      </c>
      <c r="Z642" s="350">
        <f t="shared" ref="Z642" si="5148">SUM(T642+V642+X642)</f>
        <v>0</v>
      </c>
      <c r="AA642" s="352"/>
      <c r="AB642" s="353">
        <f>K642*AA642*$AB$2/1000</f>
        <v>0</v>
      </c>
      <c r="AC642" s="352"/>
      <c r="AD642" s="350">
        <f>K642*AC642*$AD$2/1000</f>
        <v>0</v>
      </c>
      <c r="AE642" s="352"/>
      <c r="AF642" s="353">
        <f t="shared" ref="AF642" si="5149">K642*AE642*$AF$2/1000</f>
        <v>0</v>
      </c>
      <c r="AG642" s="351">
        <f t="shared" ref="AG642" si="5150">SUM(AA642+AC642+AE642)</f>
        <v>0</v>
      </c>
      <c r="AH642" s="349">
        <f t="shared" ref="AH642" si="5151">SUM(AB642+AD642+AF642)</f>
        <v>0</v>
      </c>
      <c r="AI642" s="349">
        <f t="shared" ref="AI642" si="5152">SUM(Y642+AG642)</f>
        <v>0</v>
      </c>
      <c r="AJ642" s="350">
        <f t="shared" ref="AJ642" si="5153">SUM(Z642,AH642)</f>
        <v>0</v>
      </c>
      <c r="AK642" s="352"/>
      <c r="AL642" s="350">
        <f t="shared" ref="AL642" si="5154">M642*AK642*$AL$2/1000</f>
        <v>0</v>
      </c>
      <c r="AM642" s="354"/>
      <c r="AN642" s="350">
        <f t="shared" ref="AN642" si="5155">M642*AM642*$AN$2/1000</f>
        <v>0</v>
      </c>
      <c r="AO642" s="352"/>
      <c r="AP642" s="353">
        <f t="shared" ref="AP642" si="5156">M642*AO642*$AP$2/1000</f>
        <v>0</v>
      </c>
      <c r="AQ642" s="351">
        <f t="shared" ref="AQ642" si="5157">SUM(AK642+AM642+AO642)</f>
        <v>0</v>
      </c>
      <c r="AR642" s="349">
        <f t="shared" ref="AR642" si="5158">SUM(AL642+AN642+AP642)</f>
        <v>0</v>
      </c>
      <c r="AS642" s="349"/>
      <c r="AT642" s="350">
        <f t="shared" ref="AT642" si="5159">O642*AS642*$AT$2/1000</f>
        <v>0</v>
      </c>
      <c r="AU642" s="352"/>
      <c r="AV642" s="350">
        <f t="shared" ref="AV642" si="5160">O642*AU642*$AV$2/1000</f>
        <v>0</v>
      </c>
      <c r="AW642" s="352"/>
      <c r="AX642" s="353">
        <f t="shared" ref="AX642" si="5161">O642*AW642*$AX$2/1000</f>
        <v>0</v>
      </c>
      <c r="AY642" s="351">
        <f t="shared" ref="AY642" si="5162">SUM(AS642+AU642+AW642)</f>
        <v>0</v>
      </c>
      <c r="AZ642" s="349">
        <f t="shared" ref="AZ642" si="5163">SUM(AT642+AV642+AX642)</f>
        <v>0</v>
      </c>
      <c r="BA642" s="349">
        <f t="shared" ref="BA642" si="5164">SUM(AQ642+AY642)</f>
        <v>0</v>
      </c>
      <c r="BB642" s="349">
        <f t="shared" ref="BB642" si="5165">SUM(AR642,AZ642)</f>
        <v>0</v>
      </c>
    </row>
    <row r="643" spans="1:54" s="344" customFormat="1">
      <c r="A643" s="612">
        <v>479</v>
      </c>
      <c r="B643" s="557"/>
      <c r="C643" s="557"/>
      <c r="D643" s="557"/>
      <c r="E643" s="553" t="s">
        <v>1222</v>
      </c>
      <c r="F643" s="24"/>
      <c r="G643" s="530" t="s">
        <v>1169</v>
      </c>
      <c r="H643" s="355" t="s">
        <v>377</v>
      </c>
      <c r="I643" s="554">
        <v>10.31</v>
      </c>
      <c r="J643" s="115"/>
      <c r="K643" s="554">
        <v>10.31</v>
      </c>
      <c r="L643" s="183"/>
      <c r="M643" s="554">
        <v>10.31</v>
      </c>
      <c r="N643" s="183"/>
      <c r="O643" s="554">
        <v>10.31</v>
      </c>
      <c r="P643" s="115"/>
      <c r="Q643" s="349">
        <f t="shared" si="5096"/>
        <v>0</v>
      </c>
      <c r="R643" s="417">
        <f t="shared" si="5097"/>
        <v>0</v>
      </c>
      <c r="S643" s="349"/>
      <c r="T643" s="349">
        <f>I643*S643*$T$2/1000</f>
        <v>0</v>
      </c>
      <c r="U643" s="349"/>
      <c r="V643" s="350">
        <f>I643*U643*$V$2/1000</f>
        <v>0</v>
      </c>
      <c r="W643" s="352"/>
      <c r="X643" s="353">
        <f>I643*W643*$X$2/1000</f>
        <v>0</v>
      </c>
      <c r="Y643" s="351">
        <f t="shared" ref="Y643" si="5166">SUM(S643+U643+W643)</f>
        <v>0</v>
      </c>
      <c r="Z643" s="350">
        <f t="shared" ref="Z643" si="5167">SUM(T643+V643+X643)</f>
        <v>0</v>
      </c>
      <c r="AA643" s="352"/>
      <c r="AB643" s="353">
        <f>K643*AA643*$AB$2/1000</f>
        <v>0</v>
      </c>
      <c r="AC643" s="352"/>
      <c r="AD643" s="350">
        <f>K643*AC643*$AD$2/1000</f>
        <v>0</v>
      </c>
      <c r="AE643" s="352"/>
      <c r="AF643" s="353">
        <f t="shared" si="5105"/>
        <v>0</v>
      </c>
      <c r="AG643" s="351">
        <f t="shared" ref="AG643" si="5168">SUM(AA643+AC643+AE643)</f>
        <v>0</v>
      </c>
      <c r="AH643" s="349">
        <f t="shared" ref="AH643" si="5169">SUM(AB643+AD643+AF643)</f>
        <v>0</v>
      </c>
      <c r="AI643" s="349">
        <f t="shared" si="5107"/>
        <v>0</v>
      </c>
      <c r="AJ643" s="350">
        <f t="shared" si="5108"/>
        <v>0</v>
      </c>
      <c r="AK643" s="352"/>
      <c r="AL643" s="350">
        <f t="shared" si="5109"/>
        <v>0</v>
      </c>
      <c r="AM643" s="354"/>
      <c r="AN643" s="350">
        <f t="shared" ref="AN643" si="5170">M643*AM643*$AN$2/1000</f>
        <v>0</v>
      </c>
      <c r="AO643" s="352"/>
      <c r="AP643" s="353">
        <f t="shared" si="5110"/>
        <v>0</v>
      </c>
      <c r="AQ643" s="351">
        <f t="shared" ref="AQ643" si="5171">SUM(AK643+AM643+AO643)</f>
        <v>0</v>
      </c>
      <c r="AR643" s="349">
        <f t="shared" ref="AR643" si="5172">SUM(AL643+AN643+AP643)</f>
        <v>0</v>
      </c>
      <c r="AS643" s="349"/>
      <c r="AT643" s="350">
        <f t="shared" si="5113"/>
        <v>0</v>
      </c>
      <c r="AU643" s="352"/>
      <c r="AV643" s="350">
        <f t="shared" si="5114"/>
        <v>0</v>
      </c>
      <c r="AW643" s="352"/>
      <c r="AX643" s="353">
        <f t="shared" si="5115"/>
        <v>0</v>
      </c>
      <c r="AY643" s="351">
        <f>SUM(AS643+AU643+AW643)</f>
        <v>0</v>
      </c>
      <c r="AZ643" s="349">
        <f t="shared" ref="AZ643" si="5173">SUM(AT643+AV643+AX643)</f>
        <v>0</v>
      </c>
      <c r="BA643" s="349">
        <f t="shared" si="5118"/>
        <v>0</v>
      </c>
      <c r="BB643" s="349">
        <f t="shared" si="5119"/>
        <v>0</v>
      </c>
    </row>
    <row r="644" spans="1:54" s="344" customFormat="1">
      <c r="A644" s="612">
        <v>480</v>
      </c>
      <c r="B644" s="557"/>
      <c r="C644" s="557"/>
      <c r="D644" s="557"/>
      <c r="E644" s="553" t="s">
        <v>1223</v>
      </c>
      <c r="F644" s="24"/>
      <c r="G644" s="530" t="s">
        <v>1169</v>
      </c>
      <c r="H644" s="355" t="s">
        <v>377</v>
      </c>
      <c r="I644" s="554">
        <v>6.26</v>
      </c>
      <c r="J644" s="115"/>
      <c r="K644" s="554">
        <v>6.26</v>
      </c>
      <c r="L644" s="183"/>
      <c r="M644" s="554">
        <v>6.26</v>
      </c>
      <c r="N644" s="183"/>
      <c r="O644" s="554">
        <v>6.26</v>
      </c>
      <c r="P644" s="115"/>
      <c r="Q644" s="349">
        <f t="shared" ref="Q644" si="5174">SUM(AI644+BA644)</f>
        <v>9.0180000000000007</v>
      </c>
      <c r="R644" s="417">
        <f t="shared" ref="R644" si="5175">SUM(AJ644+BB644)</f>
        <v>74.687708438399994</v>
      </c>
      <c r="S644" s="349"/>
      <c r="T644" s="349">
        <f>I644*S644*$T$2/1000</f>
        <v>0</v>
      </c>
      <c r="U644" s="349"/>
      <c r="V644" s="350">
        <f>I644*U644*$V$2/1000</f>
        <v>0</v>
      </c>
      <c r="W644" s="352"/>
      <c r="X644" s="353">
        <f>I644*W644*$X$2/1000</f>
        <v>0</v>
      </c>
      <c r="Y644" s="351">
        <f t="shared" ref="Y644" si="5176">SUM(S644+U644+W644)</f>
        <v>0</v>
      </c>
      <c r="Z644" s="350">
        <f t="shared" ref="Z644" si="5177">SUM(T644+V644+X644)</f>
        <v>0</v>
      </c>
      <c r="AA644" s="352">
        <v>3.0049999999999999</v>
      </c>
      <c r="AB644" s="353">
        <f>K644*AA644*$AB$2/1000</f>
        <v>24.893369516</v>
      </c>
      <c r="AC644" s="352"/>
      <c r="AD644" s="350">
        <f>K644*AC644*$AD$2/1000</f>
        <v>0</v>
      </c>
      <c r="AE644" s="352"/>
      <c r="AF644" s="353">
        <f t="shared" ref="AF644" si="5178">K644*AE644*$AF$2/1000</f>
        <v>0</v>
      </c>
      <c r="AG644" s="351">
        <f t="shared" ref="AG644" si="5179">SUM(AA644+AC644+AE644)</f>
        <v>3.0049999999999999</v>
      </c>
      <c r="AH644" s="349">
        <f t="shared" ref="AH644" si="5180">SUM(AB644+AD644+AF644)</f>
        <v>24.893369516</v>
      </c>
      <c r="AI644" s="349">
        <f t="shared" ref="AI644" si="5181">SUM(Y644+AG644)</f>
        <v>3.0049999999999999</v>
      </c>
      <c r="AJ644" s="350">
        <f t="shared" ref="AJ644" si="5182">SUM(Z644,AH644)</f>
        <v>24.893369516</v>
      </c>
      <c r="AK644" s="352"/>
      <c r="AL644" s="350">
        <f t="shared" ref="AL644" si="5183">M644*AK644*$AL$2/1000</f>
        <v>0</v>
      </c>
      <c r="AM644" s="354">
        <v>5.98</v>
      </c>
      <c r="AN644" s="350">
        <f t="shared" ref="AN644" si="5184">M644*AM644*$AN$2/1000</f>
        <v>49.518379092000004</v>
      </c>
      <c r="AO644" s="352">
        <v>2.9000000000000001E-2</v>
      </c>
      <c r="AP644" s="353">
        <f t="shared" ref="AP644" si="5185">M644*AO644*$AP$2/1000</f>
        <v>0.24213805199999999</v>
      </c>
      <c r="AQ644" s="351">
        <f t="shared" ref="AQ644" si="5186">SUM(AK644+AM644+AO644)</f>
        <v>6.0090000000000003</v>
      </c>
      <c r="AR644" s="349">
        <f t="shared" ref="AR644" si="5187">SUM(AL644+AN644+AP644)</f>
        <v>49.760517144000005</v>
      </c>
      <c r="AS644" s="349">
        <v>4.0000000000000001E-3</v>
      </c>
      <c r="AT644" s="350">
        <f t="shared" ref="AT644" si="5188">O644*AS644*$AT$2/1000</f>
        <v>3.3821778400000002E-2</v>
      </c>
      <c r="AU644" s="352"/>
      <c r="AV644" s="350">
        <f t="shared" ref="AV644" si="5189">O644*AU644*$AV$2/1000</f>
        <v>0</v>
      </c>
      <c r="AW644" s="352"/>
      <c r="AX644" s="353">
        <f t="shared" ref="AX644" si="5190">O644*AW644*$AX$2/1000</f>
        <v>0</v>
      </c>
      <c r="AY644" s="351">
        <f t="shared" ref="AY644" si="5191">SUM(AS644+AU644+AW644)</f>
        <v>4.0000000000000001E-3</v>
      </c>
      <c r="AZ644" s="349">
        <f t="shared" ref="AZ644" si="5192">SUM(AT644+AV644+AX644)</f>
        <v>3.3821778400000002E-2</v>
      </c>
      <c r="BA644" s="349">
        <f t="shared" ref="BA644" si="5193">SUM(AQ644+AY644)</f>
        <v>6.0129999999999999</v>
      </c>
      <c r="BB644" s="349">
        <f t="shared" ref="BB644" si="5194">SUM(AR644,AZ644)</f>
        <v>49.794338922400001</v>
      </c>
    </row>
    <row r="645" spans="1:54" s="344" customFormat="1">
      <c r="A645" s="612">
        <v>481</v>
      </c>
      <c r="B645" s="346"/>
      <c r="C645" s="346"/>
      <c r="D645" s="346"/>
      <c r="E645" s="23" t="s">
        <v>617</v>
      </c>
      <c r="F645" s="54"/>
      <c r="G645" s="530" t="s">
        <v>1169</v>
      </c>
      <c r="H645" s="355" t="s">
        <v>377</v>
      </c>
      <c r="I645" s="554">
        <v>3.54</v>
      </c>
      <c r="J645" s="183"/>
      <c r="K645" s="554">
        <v>3.54</v>
      </c>
      <c r="L645" s="183"/>
      <c r="M645" s="554">
        <v>3.54</v>
      </c>
      <c r="N645" s="183"/>
      <c r="O645" s="554">
        <v>3.54</v>
      </c>
      <c r="P645" s="183"/>
      <c r="Q645" s="349">
        <f t="shared" si="5074"/>
        <v>1</v>
      </c>
      <c r="R645" s="417">
        <f t="shared" si="5075"/>
        <v>4.6141421999999999</v>
      </c>
      <c r="S645" s="349"/>
      <c r="T645" s="349">
        <f t="shared" si="5076"/>
        <v>0</v>
      </c>
      <c r="U645" s="349"/>
      <c r="V645" s="349">
        <f t="shared" si="5077"/>
        <v>0</v>
      </c>
      <c r="W645" s="349">
        <v>1</v>
      </c>
      <c r="X645" s="349">
        <f t="shared" si="5078"/>
        <v>4.6141421999999999</v>
      </c>
      <c r="Y645" s="349">
        <f t="shared" si="5079"/>
        <v>1</v>
      </c>
      <c r="Z645" s="349">
        <f t="shared" si="5080"/>
        <v>4.6141421999999999</v>
      </c>
      <c r="AA645" s="349"/>
      <c r="AB645" s="349">
        <f t="shared" si="5081"/>
        <v>0</v>
      </c>
      <c r="AC645" s="349"/>
      <c r="AD645" s="349">
        <f t="shared" si="5082"/>
        <v>0</v>
      </c>
      <c r="AE645" s="349"/>
      <c r="AF645" s="349">
        <f t="shared" si="5083"/>
        <v>0</v>
      </c>
      <c r="AG645" s="349">
        <f>SUM(AA645+AC645+AE645)</f>
        <v>0</v>
      </c>
      <c r="AH645" s="349">
        <f t="shared" si="5084"/>
        <v>0</v>
      </c>
      <c r="AI645" s="349">
        <f t="shared" si="5085"/>
        <v>1</v>
      </c>
      <c r="AJ645" s="349">
        <f t="shared" si="5086"/>
        <v>4.6141421999999999</v>
      </c>
      <c r="AK645" s="349"/>
      <c r="AL645" s="349">
        <f t="shared" si="5087"/>
        <v>0</v>
      </c>
      <c r="AM645" s="349"/>
      <c r="AN645" s="349">
        <f t="shared" ref="AN645" si="5195">M645*AM645*$AN$2/1000</f>
        <v>0</v>
      </c>
      <c r="AO645" s="349"/>
      <c r="AP645" s="349">
        <f>M645*AO645*$AP$2/1000</f>
        <v>0</v>
      </c>
      <c r="AQ645" s="349">
        <f t="shared" si="5088"/>
        <v>0</v>
      </c>
      <c r="AR645" s="349">
        <f t="shared" si="5089"/>
        <v>0</v>
      </c>
      <c r="AS645" s="349"/>
      <c r="AT645" s="349">
        <f t="shared" ref="AT645" si="5196">O645*AS645*$AT$2/1000</f>
        <v>0</v>
      </c>
      <c r="AU645" s="349"/>
      <c r="AV645" s="349">
        <f t="shared" si="5090"/>
        <v>0</v>
      </c>
      <c r="AW645" s="349"/>
      <c r="AX645" s="349">
        <f t="shared" si="5091"/>
        <v>0</v>
      </c>
      <c r="AY645" s="349">
        <f t="shared" ref="AY645" si="5197">SUM(AS645+AU645+AW645)</f>
        <v>0</v>
      </c>
      <c r="AZ645" s="349">
        <f t="shared" si="5093"/>
        <v>0</v>
      </c>
      <c r="BA645" s="349">
        <f t="shared" si="5094"/>
        <v>0</v>
      </c>
      <c r="BB645" s="349">
        <f t="shared" si="5095"/>
        <v>0</v>
      </c>
    </row>
    <row r="646" spans="1:54" s="344" customFormat="1">
      <c r="A646" s="612">
        <v>482</v>
      </c>
      <c r="B646" s="346"/>
      <c r="C646" s="346"/>
      <c r="D646" s="346"/>
      <c r="E646" s="23" t="s">
        <v>607</v>
      </c>
      <c r="F646" s="54"/>
      <c r="G646" s="530" t="s">
        <v>1169</v>
      </c>
      <c r="H646" s="355" t="s">
        <v>377</v>
      </c>
      <c r="I646" s="554">
        <v>9.49</v>
      </c>
      <c r="J646" s="183"/>
      <c r="K646" s="554">
        <v>9.49</v>
      </c>
      <c r="L646" s="183"/>
      <c r="M646" s="554">
        <v>9.49</v>
      </c>
      <c r="N646" s="183"/>
      <c r="O646" s="554">
        <v>9.49</v>
      </c>
      <c r="P646" s="183"/>
      <c r="Q646" s="349">
        <f t="shared" si="4895"/>
        <v>0</v>
      </c>
      <c r="R646" s="417">
        <f t="shared" si="4896"/>
        <v>0</v>
      </c>
      <c r="S646" s="349"/>
      <c r="T646" s="349">
        <f t="shared" si="4897"/>
        <v>0</v>
      </c>
      <c r="U646" s="349"/>
      <c r="V646" s="349">
        <f t="shared" si="4898"/>
        <v>0</v>
      </c>
      <c r="W646" s="349"/>
      <c r="X646" s="349">
        <f t="shared" si="4899"/>
        <v>0</v>
      </c>
      <c r="Y646" s="349">
        <f t="shared" si="4900"/>
        <v>0</v>
      </c>
      <c r="Z646" s="349">
        <f t="shared" si="3919"/>
        <v>0</v>
      </c>
      <c r="AA646" s="349"/>
      <c r="AB646" s="349">
        <f t="shared" si="4901"/>
        <v>0</v>
      </c>
      <c r="AC646" s="349"/>
      <c r="AD646" s="349">
        <f t="shared" si="4902"/>
        <v>0</v>
      </c>
      <c r="AE646" s="349"/>
      <c r="AF646" s="349">
        <f t="shared" si="4903"/>
        <v>0</v>
      </c>
      <c r="AG646" s="349">
        <f>SUM(AA646+AC646+AE646)</f>
        <v>0</v>
      </c>
      <c r="AH646" s="349">
        <f t="shared" si="3923"/>
        <v>0</v>
      </c>
      <c r="AI646" s="349">
        <f t="shared" si="3924"/>
        <v>0</v>
      </c>
      <c r="AJ646" s="349">
        <f t="shared" si="3925"/>
        <v>0</v>
      </c>
      <c r="AK646" s="349"/>
      <c r="AL646" s="349">
        <f t="shared" ref="AL646:AL652" si="5198">M646*AK646*$AL$2/1000</f>
        <v>0</v>
      </c>
      <c r="AM646" s="349"/>
      <c r="AN646" s="349">
        <f>M646*AM646*$AN$2/1000</f>
        <v>0</v>
      </c>
      <c r="AO646" s="349"/>
      <c r="AP646" s="349">
        <f t="shared" si="4904"/>
        <v>0</v>
      </c>
      <c r="AQ646" s="349">
        <f t="shared" si="4905"/>
        <v>0</v>
      </c>
      <c r="AR646" s="349">
        <f t="shared" si="3930"/>
        <v>0</v>
      </c>
      <c r="AS646" s="349"/>
      <c r="AT646" s="349">
        <f t="shared" si="4894"/>
        <v>0</v>
      </c>
      <c r="AU646" s="349"/>
      <c r="AV646" s="349">
        <f t="shared" si="4906"/>
        <v>0</v>
      </c>
      <c r="AW646" s="349"/>
      <c r="AX646" s="349">
        <f t="shared" si="4907"/>
        <v>0</v>
      </c>
      <c r="AY646" s="349">
        <f t="shared" si="4908"/>
        <v>0</v>
      </c>
      <c r="AZ646" s="349">
        <f t="shared" si="3934"/>
        <v>0</v>
      </c>
      <c r="BA646" s="349">
        <f t="shared" si="3935"/>
        <v>0</v>
      </c>
      <c r="BB646" s="349">
        <f t="shared" si="3936"/>
        <v>0</v>
      </c>
    </row>
    <row r="647" spans="1:54" s="344" customFormat="1">
      <c r="A647" s="612">
        <v>483</v>
      </c>
      <c r="B647" s="346"/>
      <c r="C647" s="346"/>
      <c r="D647" s="346"/>
      <c r="E647" s="23" t="s">
        <v>618</v>
      </c>
      <c r="F647" s="54"/>
      <c r="G647" s="530" t="s">
        <v>1169</v>
      </c>
      <c r="H647" s="355" t="s">
        <v>377</v>
      </c>
      <c r="I647" s="554">
        <v>9.49</v>
      </c>
      <c r="J647" s="183"/>
      <c r="K647" s="554">
        <v>9.49</v>
      </c>
      <c r="L647" s="183"/>
      <c r="M647" s="554">
        <v>9.49</v>
      </c>
      <c r="N647" s="183"/>
      <c r="O647" s="554">
        <v>9.49</v>
      </c>
      <c r="P647" s="183"/>
      <c r="Q647" s="349">
        <f t="shared" ref="Q647" si="5199">SUM(AI647+BA647)</f>
        <v>0</v>
      </c>
      <c r="R647" s="417">
        <f t="shared" ref="R647" si="5200">SUM(AJ647+BB647)</f>
        <v>0</v>
      </c>
      <c r="S647" s="349"/>
      <c r="T647" s="349">
        <f t="shared" ref="T647" si="5201">I647*S647*$T$2/1000</f>
        <v>0</v>
      </c>
      <c r="U647" s="349"/>
      <c r="V647" s="349">
        <f t="shared" ref="V647" si="5202">I647*U647*$V$2/1000</f>
        <v>0</v>
      </c>
      <c r="W647" s="349"/>
      <c r="X647" s="349">
        <f t="shared" ref="X647" si="5203">I647*W647*$X$2/1000</f>
        <v>0</v>
      </c>
      <c r="Y647" s="349">
        <f t="shared" ref="Y647" si="5204">SUM(S647+U647+W647)</f>
        <v>0</v>
      </c>
      <c r="Z647" s="349">
        <f t="shared" ref="Z647" si="5205">SUM(T647+V647+X647)</f>
        <v>0</v>
      </c>
      <c r="AA647" s="349"/>
      <c r="AB647" s="349">
        <f t="shared" ref="AB647" si="5206">K647*AA647*$AB$2/1000</f>
        <v>0</v>
      </c>
      <c r="AC647" s="349"/>
      <c r="AD647" s="349">
        <f t="shared" ref="AD647" si="5207">K647*AC647*$AD$2/1000</f>
        <v>0</v>
      </c>
      <c r="AE647" s="349"/>
      <c r="AF647" s="349">
        <f t="shared" ref="AF647" si="5208">K647*AE647*$AF$2/1000</f>
        <v>0</v>
      </c>
      <c r="AG647" s="349">
        <f>SUM(AA647+AC647+AE647)</f>
        <v>0</v>
      </c>
      <c r="AH647" s="349">
        <f t="shared" ref="AH647" si="5209">SUM(AB647+AD647+AF647)</f>
        <v>0</v>
      </c>
      <c r="AI647" s="349">
        <f t="shared" ref="AI647" si="5210">SUM(Y647+AG647)</f>
        <v>0</v>
      </c>
      <c r="AJ647" s="349">
        <f t="shared" ref="AJ647" si="5211">SUM(Z647,AH647)</f>
        <v>0</v>
      </c>
      <c r="AK647" s="349"/>
      <c r="AL647" s="349">
        <f t="shared" ref="AL647" si="5212">M647*AK647*$AL$2/1000</f>
        <v>0</v>
      </c>
      <c r="AM647" s="349"/>
      <c r="AN647" s="349">
        <f t="shared" ref="AN647" si="5213">M647*AM647*$AN$2/1000</f>
        <v>0</v>
      </c>
      <c r="AO647" s="349"/>
      <c r="AP647" s="349">
        <f t="shared" si="4904"/>
        <v>0</v>
      </c>
      <c r="AQ647" s="349">
        <f t="shared" ref="AQ647" si="5214">SUM(AK647+AM647+AO647)</f>
        <v>0</v>
      </c>
      <c r="AR647" s="349">
        <f t="shared" ref="AR647" si="5215">SUM(AL647+AN647+AP647)</f>
        <v>0</v>
      </c>
      <c r="AS647" s="349"/>
      <c r="AT647" s="349">
        <f t="shared" si="4894"/>
        <v>0</v>
      </c>
      <c r="AU647" s="349"/>
      <c r="AV647" s="349">
        <f t="shared" ref="AV647" si="5216">O647*AU647*$AV$2/1000</f>
        <v>0</v>
      </c>
      <c r="AW647" s="349"/>
      <c r="AX647" s="349">
        <f t="shared" ref="AX647" si="5217">O647*AW647*$AX$2/1000</f>
        <v>0</v>
      </c>
      <c r="AY647" s="349">
        <f t="shared" ref="AY647" si="5218">SUM(AS647+AU647+AW647)</f>
        <v>0</v>
      </c>
      <c r="AZ647" s="349">
        <f t="shared" ref="AZ647" si="5219">SUM(AT647+AV647+AX647)</f>
        <v>0</v>
      </c>
      <c r="BA647" s="349">
        <f t="shared" ref="BA647" si="5220">SUM(AQ647+AY647)</f>
        <v>0</v>
      </c>
      <c r="BB647" s="349">
        <f t="shared" ref="BB647" si="5221">SUM(AR647,AZ647)</f>
        <v>0</v>
      </c>
    </row>
    <row r="648" spans="1:54" s="344" customFormat="1">
      <c r="A648" s="612">
        <v>484</v>
      </c>
      <c r="B648" s="346"/>
      <c r="C648" s="346"/>
      <c r="D648" s="346"/>
      <c r="E648" s="23" t="s">
        <v>728</v>
      </c>
      <c r="F648" s="54"/>
      <c r="G648" s="530" t="s">
        <v>1169</v>
      </c>
      <c r="H648" s="355" t="s">
        <v>377</v>
      </c>
      <c r="I648" s="554">
        <v>5.6</v>
      </c>
      <c r="J648" s="183"/>
      <c r="K648" s="554">
        <v>5.6</v>
      </c>
      <c r="L648" s="183"/>
      <c r="M648" s="554">
        <v>5.6</v>
      </c>
      <c r="N648" s="183"/>
      <c r="O648" s="554">
        <v>5.6</v>
      </c>
      <c r="P648" s="183"/>
      <c r="Q648" s="349">
        <f t="shared" ref="Q648:Q650" si="5222">SUM(AI648+BA648)</f>
        <v>0</v>
      </c>
      <c r="R648" s="417">
        <f t="shared" ref="R648:R650" si="5223">SUM(AJ648+BB648)</f>
        <v>0</v>
      </c>
      <c r="S648" s="349"/>
      <c r="T648" s="349">
        <f t="shared" ref="T648:T650" si="5224">I648*S648*$T$2/1000</f>
        <v>0</v>
      </c>
      <c r="U648" s="349"/>
      <c r="V648" s="349">
        <f t="shared" ref="V648:V650" si="5225">I648*U648*$V$2/1000</f>
        <v>0</v>
      </c>
      <c r="W648" s="349"/>
      <c r="X648" s="349">
        <f t="shared" ref="X648:X650" si="5226">I648*W648*$X$2/1000</f>
        <v>0</v>
      </c>
      <c r="Y648" s="349">
        <f t="shared" ref="Y648:Y650" si="5227">SUM(S648+U648+W648)</f>
        <v>0</v>
      </c>
      <c r="Z648" s="349">
        <f t="shared" ref="Z648:Z650" si="5228">SUM(T648+V648+X648)</f>
        <v>0</v>
      </c>
      <c r="AA648" s="349"/>
      <c r="AB648" s="349">
        <f t="shared" ref="AB648:AB650" si="5229">K648*AA648*$AB$2/1000</f>
        <v>0</v>
      </c>
      <c r="AC648" s="349"/>
      <c r="AD648" s="349">
        <f t="shared" ref="AD648:AD650" si="5230">K648*AC648*$AD$2/1000</f>
        <v>0</v>
      </c>
      <c r="AE648" s="349"/>
      <c r="AF648" s="349">
        <f t="shared" ref="AF648:AF650" si="5231">K648*AE648*$AF$2/1000</f>
        <v>0</v>
      </c>
      <c r="AG648" s="349">
        <f>SUM(AA648+AC648+AE648)</f>
        <v>0</v>
      </c>
      <c r="AH648" s="349">
        <f t="shared" ref="AH648:AH650" si="5232">SUM(AB648+AD648+AF648)</f>
        <v>0</v>
      </c>
      <c r="AI648" s="349">
        <f t="shared" ref="AI648:AI650" si="5233">SUM(Y648+AG648)</f>
        <v>0</v>
      </c>
      <c r="AJ648" s="349">
        <f t="shared" ref="AJ648:AJ650" si="5234">SUM(Z648,AH648)</f>
        <v>0</v>
      </c>
      <c r="AK648" s="349"/>
      <c r="AL648" s="349">
        <f t="shared" ref="AL648:AL650" si="5235">M648*AK648*$AL$2/1000</f>
        <v>0</v>
      </c>
      <c r="AM648" s="349"/>
      <c r="AN648" s="349">
        <f t="shared" ref="AN648" si="5236">M648*AM648*$AN$2/1000</f>
        <v>0</v>
      </c>
      <c r="AO648" s="349"/>
      <c r="AP648" s="349">
        <f t="shared" ref="AP648:AP650" si="5237">M648*AO648*$AP$2/1000</f>
        <v>0</v>
      </c>
      <c r="AQ648" s="349">
        <f t="shared" ref="AQ648:AQ650" si="5238">SUM(AK648+AM648+AO648)</f>
        <v>0</v>
      </c>
      <c r="AR648" s="349">
        <f t="shared" ref="AR648:AR650" si="5239">SUM(AL648+AN648+AP648)</f>
        <v>0</v>
      </c>
      <c r="AS648" s="349"/>
      <c r="AT648" s="349">
        <f t="shared" ref="AT648:AT650" si="5240">O648*AS648*$AT$2/1000</f>
        <v>0</v>
      </c>
      <c r="AU648" s="349"/>
      <c r="AV648" s="349">
        <f t="shared" ref="AV648:AV650" si="5241">O648*AU648*$AV$2/1000</f>
        <v>0</v>
      </c>
      <c r="AW648" s="349"/>
      <c r="AX648" s="349">
        <f t="shared" ref="AX648:AX650" si="5242">O648*AW648*$AX$2/1000</f>
        <v>0</v>
      </c>
      <c r="AY648" s="349">
        <f t="shared" ref="AY648:AY650" si="5243">SUM(AS648+AU648+AW648)</f>
        <v>0</v>
      </c>
      <c r="AZ648" s="349">
        <f t="shared" ref="AZ648:AZ650" si="5244">SUM(AT648+AV648+AX648)</f>
        <v>0</v>
      </c>
      <c r="BA648" s="349">
        <f t="shared" ref="BA648:BA650" si="5245">SUM(AQ648+AY648)</f>
        <v>0</v>
      </c>
      <c r="BB648" s="349">
        <f t="shared" ref="BB648:BB650" si="5246">SUM(AR648,AZ648)</f>
        <v>0</v>
      </c>
    </row>
    <row r="649" spans="1:54" s="344" customFormat="1">
      <c r="A649" s="612">
        <v>485</v>
      </c>
      <c r="B649" s="346"/>
      <c r="C649" s="346"/>
      <c r="D649" s="346"/>
      <c r="E649" s="23" t="s">
        <v>729</v>
      </c>
      <c r="F649" s="54"/>
      <c r="G649" s="530" t="s">
        <v>1169</v>
      </c>
      <c r="H649" s="355" t="s">
        <v>377</v>
      </c>
      <c r="I649" s="554">
        <v>9.49</v>
      </c>
      <c r="J649" s="183"/>
      <c r="K649" s="554">
        <v>9.49</v>
      </c>
      <c r="L649" s="183"/>
      <c r="M649" s="554">
        <v>9.49</v>
      </c>
      <c r="N649" s="183"/>
      <c r="O649" s="554">
        <v>9.49</v>
      </c>
      <c r="P649" s="183"/>
      <c r="Q649" s="349">
        <f t="shared" si="5222"/>
        <v>0</v>
      </c>
      <c r="R649" s="417">
        <f t="shared" si="5223"/>
        <v>0</v>
      </c>
      <c r="S649" s="349"/>
      <c r="T649" s="349">
        <f t="shared" si="5224"/>
        <v>0</v>
      </c>
      <c r="U649" s="349"/>
      <c r="V649" s="349">
        <f t="shared" si="5225"/>
        <v>0</v>
      </c>
      <c r="W649" s="349"/>
      <c r="X649" s="349">
        <f t="shared" si="5226"/>
        <v>0</v>
      </c>
      <c r="Y649" s="349">
        <f t="shared" si="5227"/>
        <v>0</v>
      </c>
      <c r="Z649" s="349">
        <f t="shared" si="5228"/>
        <v>0</v>
      </c>
      <c r="AA649" s="349"/>
      <c r="AB649" s="349">
        <f t="shared" si="5229"/>
        <v>0</v>
      </c>
      <c r="AC649" s="349"/>
      <c r="AD649" s="349">
        <f t="shared" si="5230"/>
        <v>0</v>
      </c>
      <c r="AE649" s="349"/>
      <c r="AF649" s="349">
        <f t="shared" si="5231"/>
        <v>0</v>
      </c>
      <c r="AG649" s="349">
        <f t="shared" ref="AG649:AG650" si="5247">SUM(AA649+AC649+AE649)</f>
        <v>0</v>
      </c>
      <c r="AH649" s="349">
        <f t="shared" si="5232"/>
        <v>0</v>
      </c>
      <c r="AI649" s="349">
        <f t="shared" si="5233"/>
        <v>0</v>
      </c>
      <c r="AJ649" s="349">
        <f t="shared" si="5234"/>
        <v>0</v>
      </c>
      <c r="AK649" s="349"/>
      <c r="AL649" s="349">
        <f t="shared" si="5235"/>
        <v>0</v>
      </c>
      <c r="AM649" s="349"/>
      <c r="AN649" s="349">
        <f>M649*AM649*$AN$2/1000</f>
        <v>0</v>
      </c>
      <c r="AO649" s="349"/>
      <c r="AP649" s="349">
        <f t="shared" si="5237"/>
        <v>0</v>
      </c>
      <c r="AQ649" s="349">
        <f t="shared" si="5238"/>
        <v>0</v>
      </c>
      <c r="AR649" s="349">
        <f t="shared" si="5239"/>
        <v>0</v>
      </c>
      <c r="AS649" s="349"/>
      <c r="AT649" s="349">
        <f t="shared" si="5240"/>
        <v>0</v>
      </c>
      <c r="AU649" s="349"/>
      <c r="AV649" s="349">
        <f t="shared" si="5241"/>
        <v>0</v>
      </c>
      <c r="AW649" s="349"/>
      <c r="AX649" s="349">
        <f t="shared" si="5242"/>
        <v>0</v>
      </c>
      <c r="AY649" s="349">
        <f t="shared" si="5243"/>
        <v>0</v>
      </c>
      <c r="AZ649" s="349">
        <f t="shared" si="5244"/>
        <v>0</v>
      </c>
      <c r="BA649" s="349">
        <f t="shared" si="5245"/>
        <v>0</v>
      </c>
      <c r="BB649" s="349">
        <f t="shared" si="5246"/>
        <v>0</v>
      </c>
    </row>
    <row r="650" spans="1:54" s="344" customFormat="1">
      <c r="A650" s="612">
        <v>486</v>
      </c>
      <c r="B650" s="346"/>
      <c r="C650" s="346"/>
      <c r="D650" s="346"/>
      <c r="E650" s="23" t="s">
        <v>748</v>
      </c>
      <c r="F650" s="54"/>
      <c r="G650" s="530" t="s">
        <v>1169</v>
      </c>
      <c r="H650" s="355" t="s">
        <v>377</v>
      </c>
      <c r="I650" s="554">
        <v>9.49</v>
      </c>
      <c r="J650" s="183"/>
      <c r="K650" s="554">
        <v>9.49</v>
      </c>
      <c r="L650" s="183"/>
      <c r="M650" s="554">
        <v>9.49</v>
      </c>
      <c r="N650" s="183"/>
      <c r="O650" s="554">
        <v>9.49</v>
      </c>
      <c r="P650" s="183"/>
      <c r="Q650" s="349">
        <f t="shared" si="5222"/>
        <v>0</v>
      </c>
      <c r="R650" s="417">
        <f t="shared" si="5223"/>
        <v>0</v>
      </c>
      <c r="S650" s="349"/>
      <c r="T650" s="349">
        <f t="shared" si="5224"/>
        <v>0</v>
      </c>
      <c r="U650" s="349"/>
      <c r="V650" s="349">
        <f t="shared" si="5225"/>
        <v>0</v>
      </c>
      <c r="W650" s="349"/>
      <c r="X650" s="349">
        <f t="shared" si="5226"/>
        <v>0</v>
      </c>
      <c r="Y650" s="349">
        <f t="shared" si="5227"/>
        <v>0</v>
      </c>
      <c r="Z650" s="349">
        <f t="shared" si="5228"/>
        <v>0</v>
      </c>
      <c r="AA650" s="349"/>
      <c r="AB650" s="349">
        <f t="shared" si="5229"/>
        <v>0</v>
      </c>
      <c r="AC650" s="349"/>
      <c r="AD650" s="349">
        <f t="shared" si="5230"/>
        <v>0</v>
      </c>
      <c r="AE650" s="349"/>
      <c r="AF650" s="349">
        <f t="shared" si="5231"/>
        <v>0</v>
      </c>
      <c r="AG650" s="349">
        <f t="shared" si="5247"/>
        <v>0</v>
      </c>
      <c r="AH650" s="349">
        <f t="shared" si="5232"/>
        <v>0</v>
      </c>
      <c r="AI650" s="349">
        <f t="shared" si="5233"/>
        <v>0</v>
      </c>
      <c r="AJ650" s="349">
        <f t="shared" si="5234"/>
        <v>0</v>
      </c>
      <c r="AK650" s="349"/>
      <c r="AL650" s="349">
        <f t="shared" si="5235"/>
        <v>0</v>
      </c>
      <c r="AM650" s="349"/>
      <c r="AN650" s="349">
        <f>M650*AM650*$AN$2/1000</f>
        <v>0</v>
      </c>
      <c r="AO650" s="349"/>
      <c r="AP650" s="349">
        <f t="shared" si="5237"/>
        <v>0</v>
      </c>
      <c r="AQ650" s="349">
        <f t="shared" si="5238"/>
        <v>0</v>
      </c>
      <c r="AR650" s="349">
        <f t="shared" si="5239"/>
        <v>0</v>
      </c>
      <c r="AS650" s="349"/>
      <c r="AT650" s="349">
        <f t="shared" si="5240"/>
        <v>0</v>
      </c>
      <c r="AU650" s="349"/>
      <c r="AV650" s="349">
        <f t="shared" si="5241"/>
        <v>0</v>
      </c>
      <c r="AW650" s="349"/>
      <c r="AX650" s="349">
        <f t="shared" si="5242"/>
        <v>0</v>
      </c>
      <c r="AY650" s="349">
        <f t="shared" si="5243"/>
        <v>0</v>
      </c>
      <c r="AZ650" s="349">
        <f t="shared" si="5244"/>
        <v>0</v>
      </c>
      <c r="BA650" s="349">
        <f t="shared" si="5245"/>
        <v>0</v>
      </c>
      <c r="BB650" s="349">
        <f t="shared" si="5246"/>
        <v>0</v>
      </c>
    </row>
    <row r="651" spans="1:54" s="344" customFormat="1">
      <c r="A651" s="612">
        <v>487</v>
      </c>
      <c r="B651" s="346"/>
      <c r="C651" s="346"/>
      <c r="D651" s="346"/>
      <c r="E651" s="23" t="s">
        <v>620</v>
      </c>
      <c r="F651" s="54"/>
      <c r="G651" s="530" t="s">
        <v>1169</v>
      </c>
      <c r="H651" s="355" t="s">
        <v>377</v>
      </c>
      <c r="I651" s="554">
        <v>9.49</v>
      </c>
      <c r="J651" s="183"/>
      <c r="K651" s="554">
        <v>9.49</v>
      </c>
      <c r="L651" s="183"/>
      <c r="M651" s="554">
        <v>9.49</v>
      </c>
      <c r="N651" s="183"/>
      <c r="O651" s="554">
        <v>9.49</v>
      </c>
      <c r="P651" s="183"/>
      <c r="Q651" s="349">
        <f t="shared" si="4895"/>
        <v>0</v>
      </c>
      <c r="R651" s="417">
        <f t="shared" si="4896"/>
        <v>0</v>
      </c>
      <c r="S651" s="349"/>
      <c r="T651" s="349">
        <f t="shared" si="4897"/>
        <v>0</v>
      </c>
      <c r="U651" s="349"/>
      <c r="V651" s="349">
        <f t="shared" si="4898"/>
        <v>0</v>
      </c>
      <c r="W651" s="349"/>
      <c r="X651" s="349">
        <f t="shared" si="4899"/>
        <v>0</v>
      </c>
      <c r="Y651" s="349">
        <f t="shared" si="4900"/>
        <v>0</v>
      </c>
      <c r="Z651" s="349">
        <f t="shared" si="3919"/>
        <v>0</v>
      </c>
      <c r="AA651" s="349"/>
      <c r="AB651" s="349">
        <f t="shared" si="4901"/>
        <v>0</v>
      </c>
      <c r="AC651" s="349"/>
      <c r="AD651" s="349">
        <f t="shared" si="4902"/>
        <v>0</v>
      </c>
      <c r="AE651" s="349"/>
      <c r="AF651" s="349">
        <f t="shared" si="4903"/>
        <v>0</v>
      </c>
      <c r="AG651" s="349">
        <f t="shared" si="3922"/>
        <v>0</v>
      </c>
      <c r="AH651" s="349">
        <f t="shared" si="3923"/>
        <v>0</v>
      </c>
      <c r="AI651" s="349">
        <f t="shared" si="3924"/>
        <v>0</v>
      </c>
      <c r="AJ651" s="349">
        <f t="shared" si="3925"/>
        <v>0</v>
      </c>
      <c r="AK651" s="349"/>
      <c r="AL651" s="349">
        <f t="shared" si="5198"/>
        <v>0</v>
      </c>
      <c r="AM651" s="349"/>
      <c r="AN651" s="349">
        <f t="shared" ref="AN651:AN652" si="5248">M651*AM651*$AN$2/1000</f>
        <v>0</v>
      </c>
      <c r="AO651" s="349"/>
      <c r="AP651" s="349">
        <f t="shared" ref="AP651:AP652" si="5249">M651*AO651*$AP$2/1000</f>
        <v>0</v>
      </c>
      <c r="AQ651" s="349">
        <f t="shared" si="4905"/>
        <v>0</v>
      </c>
      <c r="AR651" s="349">
        <f t="shared" si="3930"/>
        <v>0</v>
      </c>
      <c r="AS651" s="349"/>
      <c r="AT651" s="349">
        <f t="shared" ref="AT651:AT652" si="5250">O651*AS651*$AT$2/1000</f>
        <v>0</v>
      </c>
      <c r="AU651" s="349"/>
      <c r="AV651" s="349">
        <f t="shared" si="4906"/>
        <v>0</v>
      </c>
      <c r="AW651" s="349"/>
      <c r="AX651" s="349">
        <f t="shared" si="4907"/>
        <v>0</v>
      </c>
      <c r="AY651" s="349">
        <f t="shared" ref="AY651:AY652" si="5251">SUM(AS651+AU651+AW651)</f>
        <v>0</v>
      </c>
      <c r="AZ651" s="349">
        <f t="shared" si="3934"/>
        <v>0</v>
      </c>
      <c r="BA651" s="349">
        <f t="shared" si="3935"/>
        <v>0</v>
      </c>
      <c r="BB651" s="349">
        <f t="shared" si="3936"/>
        <v>0</v>
      </c>
    </row>
    <row r="652" spans="1:54" s="344" customFormat="1">
      <c r="A652" s="612">
        <v>488</v>
      </c>
      <c r="B652" s="346"/>
      <c r="C652" s="346"/>
      <c r="D652" s="346"/>
      <c r="E652" s="553" t="s">
        <v>619</v>
      </c>
      <c r="F652" s="530"/>
      <c r="G652" s="530" t="s">
        <v>1169</v>
      </c>
      <c r="H652" s="355" t="s">
        <v>377</v>
      </c>
      <c r="I652" s="554">
        <v>9.49</v>
      </c>
      <c r="J652" s="183"/>
      <c r="K652" s="554">
        <v>9.49</v>
      </c>
      <c r="L652" s="183"/>
      <c r="M652" s="554">
        <v>9.49</v>
      </c>
      <c r="N652" s="183"/>
      <c r="O652" s="554">
        <v>9.49</v>
      </c>
      <c r="P652" s="183"/>
      <c r="Q652" s="349">
        <f t="shared" si="4895"/>
        <v>0</v>
      </c>
      <c r="R652" s="417">
        <f t="shared" si="4896"/>
        <v>0</v>
      </c>
      <c r="S652" s="349"/>
      <c r="T652" s="349">
        <f t="shared" si="4897"/>
        <v>0</v>
      </c>
      <c r="U652" s="349"/>
      <c r="V652" s="349">
        <f t="shared" si="4898"/>
        <v>0</v>
      </c>
      <c r="W652" s="349"/>
      <c r="X652" s="349">
        <f t="shared" si="4899"/>
        <v>0</v>
      </c>
      <c r="Y652" s="349">
        <f t="shared" si="4900"/>
        <v>0</v>
      </c>
      <c r="Z652" s="349">
        <f t="shared" si="3919"/>
        <v>0</v>
      </c>
      <c r="AA652" s="349"/>
      <c r="AB652" s="349">
        <f t="shared" si="4901"/>
        <v>0</v>
      </c>
      <c r="AC652" s="349"/>
      <c r="AD652" s="349">
        <f t="shared" si="4902"/>
        <v>0</v>
      </c>
      <c r="AE652" s="349"/>
      <c r="AF652" s="349">
        <f t="shared" si="4903"/>
        <v>0</v>
      </c>
      <c r="AG652" s="349">
        <f t="shared" si="3922"/>
        <v>0</v>
      </c>
      <c r="AH652" s="349">
        <f t="shared" si="3923"/>
        <v>0</v>
      </c>
      <c r="AI652" s="349">
        <f t="shared" si="3924"/>
        <v>0</v>
      </c>
      <c r="AJ652" s="349">
        <f t="shared" si="3925"/>
        <v>0</v>
      </c>
      <c r="AK652" s="349"/>
      <c r="AL652" s="349">
        <f t="shared" si="5198"/>
        <v>0</v>
      </c>
      <c r="AM652" s="349"/>
      <c r="AN652" s="349">
        <f t="shared" si="5248"/>
        <v>0</v>
      </c>
      <c r="AO652" s="349"/>
      <c r="AP652" s="349">
        <f t="shared" si="5249"/>
        <v>0</v>
      </c>
      <c r="AQ652" s="349">
        <f t="shared" si="4905"/>
        <v>0</v>
      </c>
      <c r="AR652" s="349">
        <f t="shared" si="3930"/>
        <v>0</v>
      </c>
      <c r="AS652" s="349"/>
      <c r="AT652" s="349">
        <f t="shared" si="5250"/>
        <v>0</v>
      </c>
      <c r="AU652" s="349"/>
      <c r="AV652" s="349">
        <f t="shared" si="4906"/>
        <v>0</v>
      </c>
      <c r="AW652" s="349"/>
      <c r="AX652" s="349">
        <f t="shared" si="4907"/>
        <v>0</v>
      </c>
      <c r="AY652" s="349">
        <f t="shared" si="5251"/>
        <v>0</v>
      </c>
      <c r="AZ652" s="349">
        <f t="shared" si="3934"/>
        <v>0</v>
      </c>
      <c r="BA652" s="349">
        <f t="shared" si="3935"/>
        <v>0</v>
      </c>
      <c r="BB652" s="349">
        <f t="shared" si="3936"/>
        <v>0</v>
      </c>
    </row>
    <row r="653" spans="1:54" s="344" customFormat="1">
      <c r="A653" s="612">
        <v>489</v>
      </c>
      <c r="B653" s="346"/>
      <c r="C653" s="346"/>
      <c r="D653" s="346"/>
      <c r="E653" s="553" t="s">
        <v>698</v>
      </c>
      <c r="F653" s="530"/>
      <c r="G653" s="530" t="s">
        <v>1169</v>
      </c>
      <c r="H653" s="355" t="s">
        <v>377</v>
      </c>
      <c r="I653" s="554">
        <v>9.49</v>
      </c>
      <c r="J653" s="183"/>
      <c r="K653" s="554">
        <v>9.49</v>
      </c>
      <c r="L653" s="183"/>
      <c r="M653" s="554">
        <v>9.49</v>
      </c>
      <c r="N653" s="183"/>
      <c r="O653" s="554">
        <v>9.49</v>
      </c>
      <c r="P653" s="183"/>
      <c r="Q653" s="349">
        <f t="shared" ref="Q653:Q655" si="5252">SUM(AI653+BA653)</f>
        <v>0</v>
      </c>
      <c r="R653" s="417">
        <f t="shared" ref="R653:R655" si="5253">SUM(AJ653+BB653)</f>
        <v>0</v>
      </c>
      <c r="S653" s="349"/>
      <c r="T653" s="349">
        <f t="shared" ref="T653:T655" si="5254">I653*S653*$T$2/1000</f>
        <v>0</v>
      </c>
      <c r="U653" s="349"/>
      <c r="V653" s="349">
        <f t="shared" ref="V653:V655" si="5255">I653*U653*$V$2/1000</f>
        <v>0</v>
      </c>
      <c r="W653" s="349"/>
      <c r="X653" s="349">
        <f t="shared" ref="X653:X655" si="5256">I653*W653*$X$2/1000</f>
        <v>0</v>
      </c>
      <c r="Y653" s="349">
        <f t="shared" ref="Y653:Y654" si="5257">SUM(S653+U653+W653)</f>
        <v>0</v>
      </c>
      <c r="Z653" s="349">
        <f t="shared" ref="Z653:Z655" si="5258">SUM(T653+V653+X653)</f>
        <v>0</v>
      </c>
      <c r="AA653" s="349"/>
      <c r="AB653" s="349">
        <f t="shared" ref="AB653:AB655" si="5259">K653*AA653*$AB$2/1000</f>
        <v>0</v>
      </c>
      <c r="AC653" s="349"/>
      <c r="AD653" s="349">
        <f t="shared" ref="AD653:AD655" si="5260">K653*AC653*$AD$2/1000</f>
        <v>0</v>
      </c>
      <c r="AE653" s="349"/>
      <c r="AF653" s="349">
        <f t="shared" ref="AF653:AF655" si="5261">K653*AE653*$AF$2/1000</f>
        <v>0</v>
      </c>
      <c r="AG653" s="349">
        <f>SUM(AA653+AC653+AE653)</f>
        <v>0</v>
      </c>
      <c r="AH653" s="349">
        <f t="shared" ref="AH653:AH655" si="5262">SUM(AB653+AD653+AF653)</f>
        <v>0</v>
      </c>
      <c r="AI653" s="349">
        <f t="shared" ref="AI653:AI655" si="5263">SUM(Y653+AG653)</f>
        <v>0</v>
      </c>
      <c r="AJ653" s="349">
        <f t="shared" ref="AJ653:AJ655" si="5264">SUM(Z653,AH653)</f>
        <v>0</v>
      </c>
      <c r="AK653" s="349"/>
      <c r="AL653" s="349">
        <f t="shared" ref="AL653:AL655" si="5265">M653*AK653*$AL$2/1000</f>
        <v>0</v>
      </c>
      <c r="AM653" s="349"/>
      <c r="AN653" s="349">
        <f t="shared" ref="AN653:AN655" si="5266">M653*AM653*$AN$2/1000</f>
        <v>0</v>
      </c>
      <c r="AO653" s="349"/>
      <c r="AP653" s="349">
        <f t="shared" ref="AP653:AP655" si="5267">M653*AO653*$AP$2/1000</f>
        <v>0</v>
      </c>
      <c r="AQ653" s="349">
        <f t="shared" ref="AQ653:AQ655" si="5268">SUM(AK653+AM653+AO653)</f>
        <v>0</v>
      </c>
      <c r="AR653" s="349">
        <f t="shared" ref="AR653:AR655" si="5269">SUM(AL653+AN653+AP653)</f>
        <v>0</v>
      </c>
      <c r="AS653" s="349"/>
      <c r="AT653" s="349">
        <f t="shared" ref="AT653:AT655" si="5270">O653*AS653*$AT$2/1000</f>
        <v>0</v>
      </c>
      <c r="AU653" s="349"/>
      <c r="AV653" s="349">
        <f t="shared" ref="AV653:AV655" si="5271">O653*AU653*$AV$2/1000</f>
        <v>0</v>
      </c>
      <c r="AW653" s="349"/>
      <c r="AX653" s="349">
        <f t="shared" ref="AX653:AX655" si="5272">O653*AW653*$AX$2/1000</f>
        <v>0</v>
      </c>
      <c r="AY653" s="349">
        <f t="shared" ref="AY653:AY654" si="5273">SUM(AS653+AU653+AW653)</f>
        <v>0</v>
      </c>
      <c r="AZ653" s="349">
        <f t="shared" ref="AZ653:AZ655" si="5274">SUM(AT653+AV653+AX653)</f>
        <v>0</v>
      </c>
      <c r="BA653" s="349">
        <f t="shared" ref="BA653:BA655" si="5275">SUM(AQ653+AY653)</f>
        <v>0</v>
      </c>
      <c r="BB653" s="349">
        <f t="shared" ref="BB653:BB655" si="5276">SUM(AR653,AZ653)</f>
        <v>0</v>
      </c>
    </row>
    <row r="654" spans="1:54" s="344" customFormat="1">
      <c r="A654" s="612">
        <v>490</v>
      </c>
      <c r="B654" s="346"/>
      <c r="C654" s="346"/>
      <c r="D654" s="346"/>
      <c r="E654" s="553" t="s">
        <v>726</v>
      </c>
      <c r="F654" s="530"/>
      <c r="G654" s="530" t="s">
        <v>1169</v>
      </c>
      <c r="H654" s="355" t="s">
        <v>377</v>
      </c>
      <c r="I654" s="554">
        <v>9.49</v>
      </c>
      <c r="J654" s="183"/>
      <c r="K654" s="554">
        <v>9.49</v>
      </c>
      <c r="L654" s="183"/>
      <c r="M654" s="554">
        <v>9.49</v>
      </c>
      <c r="N654" s="183"/>
      <c r="O654" s="554">
        <v>9.49</v>
      </c>
      <c r="P654" s="183"/>
      <c r="Q654" s="349">
        <f t="shared" si="5252"/>
        <v>0</v>
      </c>
      <c r="R654" s="417">
        <f t="shared" si="5253"/>
        <v>0</v>
      </c>
      <c r="S654" s="349"/>
      <c r="T654" s="349">
        <f t="shared" si="5254"/>
        <v>0</v>
      </c>
      <c r="U654" s="349"/>
      <c r="V654" s="349">
        <f t="shared" si="5255"/>
        <v>0</v>
      </c>
      <c r="W654" s="349"/>
      <c r="X654" s="349">
        <f t="shared" si="5256"/>
        <v>0</v>
      </c>
      <c r="Y654" s="349">
        <f t="shared" si="5257"/>
        <v>0</v>
      </c>
      <c r="Z654" s="349">
        <f t="shared" si="5258"/>
        <v>0</v>
      </c>
      <c r="AA654" s="349"/>
      <c r="AB654" s="349">
        <f t="shared" si="5259"/>
        <v>0</v>
      </c>
      <c r="AC654" s="349"/>
      <c r="AD654" s="349">
        <f t="shared" si="5260"/>
        <v>0</v>
      </c>
      <c r="AE654" s="349"/>
      <c r="AF654" s="349">
        <f t="shared" si="5261"/>
        <v>0</v>
      </c>
      <c r="AG654" s="349">
        <f t="shared" ref="AG654:AG655" si="5277">SUM(AA654+AC654+AE654)</f>
        <v>0</v>
      </c>
      <c r="AH654" s="349">
        <f t="shared" si="5262"/>
        <v>0</v>
      </c>
      <c r="AI654" s="349">
        <f t="shared" si="5263"/>
        <v>0</v>
      </c>
      <c r="AJ654" s="349">
        <f t="shared" si="5264"/>
        <v>0</v>
      </c>
      <c r="AK654" s="349"/>
      <c r="AL654" s="349">
        <f t="shared" si="5265"/>
        <v>0</v>
      </c>
      <c r="AM654" s="349"/>
      <c r="AN654" s="349">
        <f t="shared" si="5266"/>
        <v>0</v>
      </c>
      <c r="AO654" s="349"/>
      <c r="AP654" s="349">
        <f t="shared" si="5267"/>
        <v>0</v>
      </c>
      <c r="AQ654" s="349">
        <f t="shared" si="5268"/>
        <v>0</v>
      </c>
      <c r="AR654" s="349">
        <f t="shared" si="5269"/>
        <v>0</v>
      </c>
      <c r="AS654" s="349"/>
      <c r="AT654" s="349">
        <f t="shared" si="5270"/>
        <v>0</v>
      </c>
      <c r="AU654" s="349"/>
      <c r="AV654" s="349">
        <f t="shared" si="5271"/>
        <v>0</v>
      </c>
      <c r="AW654" s="349"/>
      <c r="AX654" s="349">
        <f t="shared" si="5272"/>
        <v>0</v>
      </c>
      <c r="AY654" s="349">
        <f t="shared" si="5273"/>
        <v>0</v>
      </c>
      <c r="AZ654" s="349">
        <f t="shared" si="5274"/>
        <v>0</v>
      </c>
      <c r="BA654" s="349">
        <f t="shared" si="5275"/>
        <v>0</v>
      </c>
      <c r="BB654" s="349">
        <f t="shared" si="5276"/>
        <v>0</v>
      </c>
    </row>
    <row r="655" spans="1:54" s="344" customFormat="1">
      <c r="A655" s="612">
        <v>491</v>
      </c>
      <c r="B655" s="346"/>
      <c r="C655" s="346"/>
      <c r="D655" s="346"/>
      <c r="E655" s="553" t="s">
        <v>747</v>
      </c>
      <c r="F655" s="530"/>
      <c r="G655" s="530" t="s">
        <v>1169</v>
      </c>
      <c r="H655" s="355" t="s">
        <v>377</v>
      </c>
      <c r="I655" s="554">
        <v>9.49</v>
      </c>
      <c r="J655" s="183"/>
      <c r="K655" s="554">
        <v>9.49</v>
      </c>
      <c r="L655" s="183"/>
      <c r="M655" s="554">
        <v>9.49</v>
      </c>
      <c r="N655" s="183"/>
      <c r="O655" s="554">
        <v>9.49</v>
      </c>
      <c r="P655" s="183"/>
      <c r="Q655" s="349">
        <f t="shared" si="5252"/>
        <v>0</v>
      </c>
      <c r="R655" s="417">
        <f t="shared" si="5253"/>
        <v>0</v>
      </c>
      <c r="S655" s="349"/>
      <c r="T655" s="349">
        <f t="shared" si="5254"/>
        <v>0</v>
      </c>
      <c r="U655" s="349"/>
      <c r="V655" s="349">
        <f t="shared" si="5255"/>
        <v>0</v>
      </c>
      <c r="W655" s="349"/>
      <c r="X655" s="349">
        <f t="shared" si="5256"/>
        <v>0</v>
      </c>
      <c r="Y655" s="349">
        <f>SUM(S655+U655+W655)</f>
        <v>0</v>
      </c>
      <c r="Z655" s="349">
        <f t="shared" si="5258"/>
        <v>0</v>
      </c>
      <c r="AA655" s="349"/>
      <c r="AB655" s="349">
        <f t="shared" si="5259"/>
        <v>0</v>
      </c>
      <c r="AC655" s="349"/>
      <c r="AD655" s="349">
        <f t="shared" si="5260"/>
        <v>0</v>
      </c>
      <c r="AE655" s="349"/>
      <c r="AF655" s="349">
        <f t="shared" si="5261"/>
        <v>0</v>
      </c>
      <c r="AG655" s="349">
        <f t="shared" si="5277"/>
        <v>0</v>
      </c>
      <c r="AH655" s="349">
        <f t="shared" si="5262"/>
        <v>0</v>
      </c>
      <c r="AI655" s="349">
        <f t="shared" si="5263"/>
        <v>0</v>
      </c>
      <c r="AJ655" s="349">
        <f t="shared" si="5264"/>
        <v>0</v>
      </c>
      <c r="AK655" s="349"/>
      <c r="AL655" s="349">
        <f t="shared" si="5265"/>
        <v>0</v>
      </c>
      <c r="AM655" s="349"/>
      <c r="AN655" s="349">
        <f t="shared" si="5266"/>
        <v>0</v>
      </c>
      <c r="AO655" s="349"/>
      <c r="AP655" s="349">
        <f t="shared" si="5267"/>
        <v>0</v>
      </c>
      <c r="AQ655" s="349">
        <f t="shared" si="5268"/>
        <v>0</v>
      </c>
      <c r="AR655" s="349">
        <f t="shared" si="5269"/>
        <v>0</v>
      </c>
      <c r="AS655" s="349"/>
      <c r="AT655" s="349">
        <f t="shared" si="5270"/>
        <v>0</v>
      </c>
      <c r="AU655" s="349"/>
      <c r="AV655" s="349">
        <f t="shared" si="5271"/>
        <v>0</v>
      </c>
      <c r="AW655" s="349"/>
      <c r="AX655" s="349">
        <f t="shared" si="5272"/>
        <v>0</v>
      </c>
      <c r="AY655" s="349">
        <f t="shared" ref="AY655" si="5278">SUM(AS655+AU655+AW655)</f>
        <v>0</v>
      </c>
      <c r="AZ655" s="349">
        <f t="shared" si="5274"/>
        <v>0</v>
      </c>
      <c r="BA655" s="349">
        <f t="shared" si="5275"/>
        <v>0</v>
      </c>
      <c r="BB655" s="349">
        <f t="shared" si="5276"/>
        <v>0</v>
      </c>
    </row>
    <row r="656" spans="1:54">
      <c r="A656" s="612">
        <v>492</v>
      </c>
      <c r="B656" s="26"/>
      <c r="C656" s="26"/>
      <c r="D656" s="26"/>
      <c r="E656" s="553" t="s">
        <v>1154</v>
      </c>
      <c r="F656" s="530"/>
      <c r="G656" s="530" t="s">
        <v>1166</v>
      </c>
      <c r="H656" s="355" t="s">
        <v>377</v>
      </c>
      <c r="I656" s="554">
        <v>1.74</v>
      </c>
      <c r="J656" s="183"/>
      <c r="K656" s="554">
        <v>1.74</v>
      </c>
      <c r="L656" s="183"/>
      <c r="M656" s="554">
        <v>1.74</v>
      </c>
      <c r="N656" s="183"/>
      <c r="O656" s="554">
        <v>1.74</v>
      </c>
      <c r="P656" s="183"/>
      <c r="Q656" s="349">
        <f t="shared" si="3913"/>
        <v>0</v>
      </c>
      <c r="R656" s="417">
        <f t="shared" si="3914"/>
        <v>0</v>
      </c>
      <c r="S656" s="349"/>
      <c r="T656" s="349">
        <f t="shared" si="4882"/>
        <v>0</v>
      </c>
      <c r="U656" s="349"/>
      <c r="V656" s="349">
        <f t="shared" si="4883"/>
        <v>0</v>
      </c>
      <c r="W656" s="349"/>
      <c r="X656" s="349">
        <f t="shared" si="4884"/>
        <v>0</v>
      </c>
      <c r="Y656" s="349">
        <f>SUM(S656+U656+W656)</f>
        <v>0</v>
      </c>
      <c r="Z656" s="349">
        <f t="shared" ref="Z656" si="5279">SUM(T656+V656+X656)</f>
        <v>0</v>
      </c>
      <c r="AA656" s="349"/>
      <c r="AB656" s="349">
        <f t="shared" si="4885"/>
        <v>0</v>
      </c>
      <c r="AC656" s="349"/>
      <c r="AD656" s="349">
        <f t="shared" si="4886"/>
        <v>0</v>
      </c>
      <c r="AE656" s="349"/>
      <c r="AF656" s="349">
        <f t="shared" si="4891"/>
        <v>0</v>
      </c>
      <c r="AG656" s="349">
        <f t="shared" ref="AG656" si="5280">SUM(AA656+AC656+AE656)</f>
        <v>0</v>
      </c>
      <c r="AH656" s="349">
        <f t="shared" ref="AH656" si="5281">SUM(AB656+AD656+AF656)</f>
        <v>0</v>
      </c>
      <c r="AI656" s="349">
        <f t="shared" ref="AI656" si="5282">SUM(Y656+AG656)</f>
        <v>0</v>
      </c>
      <c r="AJ656" s="349">
        <f t="shared" ref="AJ656" si="5283">SUM(Z656,AH656)</f>
        <v>0</v>
      </c>
      <c r="AK656" s="349"/>
      <c r="AL656" s="349">
        <f t="shared" ref="AL656" si="5284">M656*AK656*$AL$2/1000</f>
        <v>0</v>
      </c>
      <c r="AM656" s="349"/>
      <c r="AN656" s="349">
        <f t="shared" ref="AN656" si="5285">M656*AM656*$AN$2/1000</f>
        <v>0</v>
      </c>
      <c r="AO656" s="349"/>
      <c r="AP656" s="349">
        <f t="shared" si="4904"/>
        <v>0</v>
      </c>
      <c r="AQ656" s="349">
        <f t="shared" ref="AQ656" si="5286">SUM(AK656+AM656+AO656)</f>
        <v>0</v>
      </c>
      <c r="AR656" s="349">
        <f t="shared" ref="AR656" si="5287">SUM(AL656+AN656+AP656)</f>
        <v>0</v>
      </c>
      <c r="AS656" s="349"/>
      <c r="AT656" s="349">
        <f t="shared" si="4894"/>
        <v>0</v>
      </c>
      <c r="AU656" s="349"/>
      <c r="AV656" s="349">
        <f t="shared" si="4889"/>
        <v>0</v>
      </c>
      <c r="AW656" s="349"/>
      <c r="AX656" s="349">
        <f t="shared" si="4890"/>
        <v>0</v>
      </c>
      <c r="AY656" s="349">
        <f t="shared" ref="AY656" si="5288">SUM(AS656+AU656+AW656)</f>
        <v>0</v>
      </c>
      <c r="AZ656" s="349">
        <f t="shared" ref="AZ656" si="5289">SUM(AT656+AV656+AX656)</f>
        <v>0</v>
      </c>
      <c r="BA656" s="349">
        <f t="shared" ref="BA656" si="5290">SUM(AQ656+AY656)</f>
        <v>0</v>
      </c>
      <c r="BB656" s="349">
        <f t="shared" ref="BB656" si="5291">SUM(AR656,AZ656)</f>
        <v>0</v>
      </c>
    </row>
    <row r="657" spans="1:54">
      <c r="A657" s="612">
        <v>493</v>
      </c>
      <c r="B657" s="26"/>
      <c r="C657" s="26"/>
      <c r="D657" s="26"/>
      <c r="E657" s="553" t="s">
        <v>1155</v>
      </c>
      <c r="F657" s="530"/>
      <c r="G657" s="530" t="s">
        <v>1166</v>
      </c>
      <c r="H657" s="355" t="s">
        <v>377</v>
      </c>
      <c r="I657" s="554">
        <v>2.12</v>
      </c>
      <c r="J657" s="183"/>
      <c r="K657" s="554">
        <v>2.12</v>
      </c>
      <c r="L657" s="183"/>
      <c r="M657" s="554">
        <v>2.12</v>
      </c>
      <c r="N657" s="183"/>
      <c r="O657" s="554">
        <v>2.12</v>
      </c>
      <c r="P657" s="183"/>
      <c r="Q657" s="349">
        <f t="shared" si="3913"/>
        <v>0</v>
      </c>
      <c r="R657" s="417">
        <f t="shared" si="3914"/>
        <v>0</v>
      </c>
      <c r="S657" s="349"/>
      <c r="T657" s="349">
        <f t="shared" ref="T657" si="5292">I657*S657*$T$2/1000</f>
        <v>0</v>
      </c>
      <c r="U657" s="349"/>
      <c r="V657" s="349">
        <f t="shared" ref="V657" si="5293">I657*U657*$V$2/1000</f>
        <v>0</v>
      </c>
      <c r="W657" s="349"/>
      <c r="X657" s="349">
        <f t="shared" ref="X657" si="5294">I657*W657*$X$2/1000</f>
        <v>0</v>
      </c>
      <c r="Y657" s="349">
        <f t="shared" ref="Y657" si="5295">SUM(S657+U657+W657)</f>
        <v>0</v>
      </c>
      <c r="Z657" s="349">
        <f t="shared" ref="Z657" si="5296">SUM(T657+V657+X657)</f>
        <v>0</v>
      </c>
      <c r="AA657" s="349"/>
      <c r="AB657" s="349">
        <f t="shared" ref="AB657" si="5297">K657*AA657*$AB$2/1000</f>
        <v>0</v>
      </c>
      <c r="AC657" s="349"/>
      <c r="AD657" s="349">
        <f t="shared" ref="AD657" si="5298">K657*AC657*$AD$2/1000</f>
        <v>0</v>
      </c>
      <c r="AE657" s="349"/>
      <c r="AF657" s="349">
        <f t="shared" si="4891"/>
        <v>0</v>
      </c>
      <c r="AG657" s="349">
        <f t="shared" ref="AG657" si="5299">SUM(AA657+AC657+AE657)</f>
        <v>0</v>
      </c>
      <c r="AH657" s="349">
        <f t="shared" ref="AH657" si="5300">SUM(AB657+AD657+AF657)</f>
        <v>0</v>
      </c>
      <c r="AI657" s="349">
        <f t="shared" ref="AI657" si="5301">SUM(Y657+AG657)</f>
        <v>0</v>
      </c>
      <c r="AJ657" s="349">
        <f t="shared" ref="AJ657" si="5302">SUM(Z657,AH657)</f>
        <v>0</v>
      </c>
      <c r="AK657" s="349"/>
      <c r="AL657" s="349">
        <f t="shared" ref="AL657" si="5303">M657*AK657*$AL$2/1000</f>
        <v>0</v>
      </c>
      <c r="AM657" s="349"/>
      <c r="AN657" s="349">
        <f t="shared" ref="AN657" si="5304">M657*AM657*$AN$2/1000</f>
        <v>0</v>
      </c>
      <c r="AO657" s="349"/>
      <c r="AP657" s="349">
        <f t="shared" si="4887"/>
        <v>0</v>
      </c>
      <c r="AQ657" s="349">
        <f t="shared" ref="AQ657" si="5305">SUM(AK657+AM657+AO657)</f>
        <v>0</v>
      </c>
      <c r="AR657" s="349">
        <f t="shared" ref="AR657" si="5306">SUM(AL657+AN657+AP657)</f>
        <v>0</v>
      </c>
      <c r="AS657" s="349"/>
      <c r="AT657" s="349">
        <f t="shared" si="4894"/>
        <v>0</v>
      </c>
      <c r="AU657" s="349"/>
      <c r="AV657" s="349">
        <f t="shared" si="4889"/>
        <v>0</v>
      </c>
      <c r="AW657" s="349"/>
      <c r="AX657" s="349">
        <f t="shared" si="4890"/>
        <v>0</v>
      </c>
      <c r="AY657" s="349">
        <f t="shared" ref="AY657" si="5307">SUM(AS657+AU657+AW657)</f>
        <v>0</v>
      </c>
      <c r="AZ657" s="349">
        <f t="shared" ref="AZ657" si="5308">SUM(AT657+AV657+AX657)</f>
        <v>0</v>
      </c>
      <c r="BA657" s="349">
        <f t="shared" ref="BA657" si="5309">SUM(AQ657+AY657)</f>
        <v>0</v>
      </c>
      <c r="BB657" s="349">
        <f t="shared" ref="BB657" si="5310">SUM(AR657,AZ657)</f>
        <v>0</v>
      </c>
    </row>
    <row r="658" spans="1:54">
      <c r="A658" s="612">
        <v>494</v>
      </c>
      <c r="B658" s="26"/>
      <c r="C658" s="26"/>
      <c r="D658" s="26"/>
      <c r="E658" s="553" t="s">
        <v>1156</v>
      </c>
      <c r="F658" s="530"/>
      <c r="G658" s="530" t="s">
        <v>1166</v>
      </c>
      <c r="H658" s="355" t="s">
        <v>377</v>
      </c>
      <c r="I658" s="554">
        <v>3.09</v>
      </c>
      <c r="J658" s="183"/>
      <c r="K658" s="554">
        <v>3.09</v>
      </c>
      <c r="L658" s="183"/>
      <c r="M658" s="554">
        <v>3.09</v>
      </c>
      <c r="N658" s="183"/>
      <c r="O658" s="554">
        <v>3.09</v>
      </c>
      <c r="P658" s="183"/>
      <c r="Q658" s="349">
        <f t="shared" si="3913"/>
        <v>0</v>
      </c>
      <c r="R658" s="417">
        <f t="shared" si="3914"/>
        <v>0</v>
      </c>
      <c r="S658" s="349"/>
      <c r="T658" s="349">
        <f t="shared" ref="T658:T660" si="5311">I658*S658*$T$2/1000</f>
        <v>0</v>
      </c>
      <c r="U658" s="349"/>
      <c r="V658" s="349">
        <f t="shared" ref="V658:V660" si="5312">I658*U658*$V$2/1000</f>
        <v>0</v>
      </c>
      <c r="W658" s="349"/>
      <c r="X658" s="349">
        <f t="shared" ref="X658:X660" si="5313">I658*W658*$X$2/1000</f>
        <v>0</v>
      </c>
      <c r="Y658" s="349">
        <f t="shared" ref="Y658:Y660" si="5314">SUM(S658+U658+W658)</f>
        <v>0</v>
      </c>
      <c r="Z658" s="349">
        <f t="shared" ref="Z658:Z660" si="5315">SUM(T658+V658+X658)</f>
        <v>0</v>
      </c>
      <c r="AA658" s="349"/>
      <c r="AB658" s="349">
        <f t="shared" ref="AB658:AB660" si="5316">K658*AA658*$AB$2/1000</f>
        <v>0</v>
      </c>
      <c r="AC658" s="349"/>
      <c r="AD658" s="349">
        <f t="shared" ref="AD658:AD660" si="5317">K658*AC658*$AD$2/1000</f>
        <v>0</v>
      </c>
      <c r="AE658" s="349"/>
      <c r="AF658" s="349">
        <f t="shared" si="4891"/>
        <v>0</v>
      </c>
      <c r="AG658" s="349">
        <f t="shared" ref="AG658:AG660" si="5318">SUM(AA658+AC658+AE658)</f>
        <v>0</v>
      </c>
      <c r="AH658" s="349">
        <f t="shared" ref="AH658:AH660" si="5319">SUM(AB658+AD658+AF658)</f>
        <v>0</v>
      </c>
      <c r="AI658" s="349">
        <f t="shared" ref="AI658:AI660" si="5320">SUM(Y658+AG658)</f>
        <v>0</v>
      </c>
      <c r="AJ658" s="349">
        <f t="shared" ref="AJ658:AJ660" si="5321">SUM(Z658,AH658)</f>
        <v>0</v>
      </c>
      <c r="AK658" s="349"/>
      <c r="AL658" s="349">
        <f t="shared" ref="AL658:AL660" si="5322">M658*AK658*$AL$2/1000</f>
        <v>0</v>
      </c>
      <c r="AM658" s="349"/>
      <c r="AN658" s="349">
        <f t="shared" ref="AN658:AN660" si="5323">M658*AM658*$AN$2/1000</f>
        <v>0</v>
      </c>
      <c r="AO658" s="349"/>
      <c r="AP658" s="349">
        <f t="shared" si="4887"/>
        <v>0</v>
      </c>
      <c r="AQ658" s="349">
        <f t="shared" ref="AQ658:AQ660" si="5324">SUM(AK658+AM658+AO658)</f>
        <v>0</v>
      </c>
      <c r="AR658" s="349">
        <f t="shared" ref="AR658:AR660" si="5325">SUM(AL658+AN658+AP658)</f>
        <v>0</v>
      </c>
      <c r="AS658" s="349"/>
      <c r="AT658" s="349">
        <f t="shared" ref="AT658:AT660" si="5326">O658*AS658*$AT$2/1000</f>
        <v>0</v>
      </c>
      <c r="AU658" s="349"/>
      <c r="AV658" s="349">
        <f t="shared" si="4889"/>
        <v>0</v>
      </c>
      <c r="AW658" s="349"/>
      <c r="AX658" s="349">
        <f t="shared" si="4890"/>
        <v>0</v>
      </c>
      <c r="AY658" s="349">
        <f t="shared" ref="AY658:AY660" si="5327">SUM(AS658+AU658+AW658)</f>
        <v>0</v>
      </c>
      <c r="AZ658" s="349">
        <f t="shared" ref="AZ658:AZ660" si="5328">SUM(AT658+AV658+AX658)</f>
        <v>0</v>
      </c>
      <c r="BA658" s="349">
        <f t="shared" ref="BA658:BA660" si="5329">SUM(AQ658+AY658)</f>
        <v>0</v>
      </c>
      <c r="BB658" s="349">
        <f t="shared" ref="BB658:BB660" si="5330">SUM(AR658,AZ658)</f>
        <v>0</v>
      </c>
    </row>
    <row r="659" spans="1:54" s="344" customFormat="1">
      <c r="A659" s="612">
        <v>495</v>
      </c>
      <c r="B659" s="346"/>
      <c r="C659" s="346"/>
      <c r="D659" s="346"/>
      <c r="E659" s="553" t="s">
        <v>1157</v>
      </c>
      <c r="F659" s="530"/>
      <c r="G659" s="530" t="s">
        <v>1166</v>
      </c>
      <c r="H659" s="355" t="s">
        <v>377</v>
      </c>
      <c r="I659" s="554">
        <v>6.01</v>
      </c>
      <c r="J659" s="183"/>
      <c r="K659" s="554">
        <v>6.01</v>
      </c>
      <c r="L659" s="183"/>
      <c r="M659" s="554">
        <v>6.01</v>
      </c>
      <c r="N659" s="183"/>
      <c r="O659" s="554">
        <v>6.01</v>
      </c>
      <c r="P659" s="183"/>
      <c r="Q659" s="349">
        <f>SUM(AI659+BA659)</f>
        <v>0</v>
      </c>
      <c r="R659" s="417">
        <f>SUM(AJ659+BB659)</f>
        <v>0</v>
      </c>
      <c r="S659" s="349"/>
      <c r="T659" s="349">
        <f t="shared" ref="T659" si="5331">I659*S659*$T$2/1000</f>
        <v>0</v>
      </c>
      <c r="U659" s="349"/>
      <c r="V659" s="349">
        <f t="shared" ref="V659" si="5332">I659*U659*$V$2/1000</f>
        <v>0</v>
      </c>
      <c r="W659" s="349"/>
      <c r="X659" s="349">
        <f t="shared" ref="X659" si="5333">I659*W659*$X$2/1000</f>
        <v>0</v>
      </c>
      <c r="Y659" s="349">
        <f t="shared" ref="Y659" si="5334">SUM(S659+U659+W659)</f>
        <v>0</v>
      </c>
      <c r="Z659" s="349">
        <f t="shared" ref="Z659" si="5335">SUM(T659+V659+X659)</f>
        <v>0</v>
      </c>
      <c r="AA659" s="349"/>
      <c r="AB659" s="349">
        <f t="shared" ref="AB659" si="5336">K659*AA659*$AB$2/1000</f>
        <v>0</v>
      </c>
      <c r="AC659" s="349"/>
      <c r="AD659" s="349">
        <f t="shared" ref="AD659" si="5337">K659*AC659*$AD$2/1000</f>
        <v>0</v>
      </c>
      <c r="AE659" s="349"/>
      <c r="AF659" s="349">
        <f t="shared" ref="AF659" si="5338">K659*AE659*$AF$2/1000</f>
        <v>0</v>
      </c>
      <c r="AG659" s="349">
        <f t="shared" ref="AG659" si="5339">SUM(AA659+AC659+AE659)</f>
        <v>0</v>
      </c>
      <c r="AH659" s="349">
        <f t="shared" ref="AH659" si="5340">SUM(AB659+AD659+AF659)</f>
        <v>0</v>
      </c>
      <c r="AI659" s="349">
        <f t="shared" ref="AI659" si="5341">SUM(Y659+AG659)</f>
        <v>0</v>
      </c>
      <c r="AJ659" s="349">
        <f t="shared" ref="AJ659" si="5342">SUM(Z659,AH659)</f>
        <v>0</v>
      </c>
      <c r="AK659" s="349"/>
      <c r="AL659" s="349">
        <f t="shared" ref="AL659" si="5343">M659*AK659*$AL$2/1000</f>
        <v>0</v>
      </c>
      <c r="AM659" s="349"/>
      <c r="AN659" s="349">
        <f t="shared" ref="AN659" si="5344">M659*AM659*$AN$2/1000</f>
        <v>0</v>
      </c>
      <c r="AO659" s="349"/>
      <c r="AP659" s="349">
        <f>M659*AO659*$AP$2/1000</f>
        <v>0</v>
      </c>
      <c r="AQ659" s="349">
        <f t="shared" ref="AQ659" si="5345">SUM(AK659+AM659+AO659)</f>
        <v>0</v>
      </c>
      <c r="AR659" s="349">
        <f t="shared" ref="AR659" si="5346">SUM(AL659+AN659+AP659)</f>
        <v>0</v>
      </c>
      <c r="AS659" s="349"/>
      <c r="AT659" s="349">
        <f t="shared" ref="AT659" si="5347">O659*AS659*$AT$2/1000</f>
        <v>0</v>
      </c>
      <c r="AU659" s="349"/>
      <c r="AV659" s="349">
        <f t="shared" ref="AV659" si="5348">O659*AU659*$AV$2/1000</f>
        <v>0</v>
      </c>
      <c r="AW659" s="349"/>
      <c r="AX659" s="349">
        <f t="shared" ref="AX659" si="5349">O659*AW659*$AX$2/1000</f>
        <v>0</v>
      </c>
      <c r="AY659" s="349">
        <f t="shared" ref="AY659" si="5350">SUM(AS659+AU659+AW659)</f>
        <v>0</v>
      </c>
      <c r="AZ659" s="349">
        <f t="shared" ref="AZ659" si="5351">SUM(AT659+AV659+AX659)</f>
        <v>0</v>
      </c>
      <c r="BA659" s="349">
        <f t="shared" ref="BA659" si="5352">SUM(AQ659+AY659)</f>
        <v>0</v>
      </c>
      <c r="BB659" s="349">
        <f t="shared" ref="BB659" si="5353">SUM(AR659,AZ659)</f>
        <v>0</v>
      </c>
    </row>
    <row r="660" spans="1:54">
      <c r="A660" s="612">
        <v>496</v>
      </c>
      <c r="B660" s="26"/>
      <c r="C660" s="26"/>
      <c r="D660" s="26"/>
      <c r="E660" s="553" t="s">
        <v>1158</v>
      </c>
      <c r="F660" s="530"/>
      <c r="G660" s="530" t="s">
        <v>1166</v>
      </c>
      <c r="H660" s="355" t="s">
        <v>377</v>
      </c>
      <c r="I660" s="554">
        <v>8.35</v>
      </c>
      <c r="J660" s="183"/>
      <c r="K660" s="554">
        <v>8.35</v>
      </c>
      <c r="L660" s="183"/>
      <c r="M660" s="554">
        <v>8.35</v>
      </c>
      <c r="N660" s="183"/>
      <c r="O660" s="554">
        <v>8.35</v>
      </c>
      <c r="P660" s="183"/>
      <c r="Q660" s="349">
        <f>SUM(AI660+BA660)</f>
        <v>0</v>
      </c>
      <c r="R660" s="417">
        <f t="shared" si="3914"/>
        <v>0</v>
      </c>
      <c r="S660" s="349"/>
      <c r="T660" s="349">
        <f t="shared" si="5311"/>
        <v>0</v>
      </c>
      <c r="U660" s="349"/>
      <c r="V660" s="349">
        <f t="shared" si="5312"/>
        <v>0</v>
      </c>
      <c r="W660" s="349"/>
      <c r="X660" s="349">
        <f t="shared" si="5313"/>
        <v>0</v>
      </c>
      <c r="Y660" s="349">
        <f t="shared" si="5314"/>
        <v>0</v>
      </c>
      <c r="Z660" s="349">
        <f t="shared" si="5315"/>
        <v>0</v>
      </c>
      <c r="AA660" s="349"/>
      <c r="AB660" s="349">
        <f t="shared" si="5316"/>
        <v>0</v>
      </c>
      <c r="AC660" s="349"/>
      <c r="AD660" s="349">
        <f t="shared" si="5317"/>
        <v>0</v>
      </c>
      <c r="AE660" s="349"/>
      <c r="AF660" s="349">
        <f t="shared" si="4891"/>
        <v>0</v>
      </c>
      <c r="AG660" s="349">
        <f t="shared" si="5318"/>
        <v>0</v>
      </c>
      <c r="AH660" s="349">
        <f t="shared" si="5319"/>
        <v>0</v>
      </c>
      <c r="AI660" s="349">
        <f t="shared" si="5320"/>
        <v>0</v>
      </c>
      <c r="AJ660" s="349">
        <f t="shared" si="5321"/>
        <v>0</v>
      </c>
      <c r="AK660" s="349"/>
      <c r="AL660" s="349">
        <f t="shared" si="5322"/>
        <v>0</v>
      </c>
      <c r="AM660" s="349"/>
      <c r="AN660" s="349">
        <f t="shared" si="5323"/>
        <v>0</v>
      </c>
      <c r="AO660" s="349"/>
      <c r="AP660" s="349">
        <f>M660*AO660*$AP$2/1000</f>
        <v>0</v>
      </c>
      <c r="AQ660" s="349">
        <f t="shared" si="5324"/>
        <v>0</v>
      </c>
      <c r="AR660" s="349">
        <f t="shared" si="5325"/>
        <v>0</v>
      </c>
      <c r="AS660" s="349"/>
      <c r="AT660" s="349">
        <f t="shared" si="5326"/>
        <v>0</v>
      </c>
      <c r="AU660" s="349"/>
      <c r="AV660" s="349">
        <f t="shared" si="4889"/>
        <v>0</v>
      </c>
      <c r="AW660" s="349"/>
      <c r="AX660" s="349">
        <f t="shared" si="4890"/>
        <v>0</v>
      </c>
      <c r="AY660" s="349">
        <f t="shared" si="5327"/>
        <v>0</v>
      </c>
      <c r="AZ660" s="349">
        <f t="shared" si="5328"/>
        <v>0</v>
      </c>
      <c r="BA660" s="349">
        <f t="shared" si="5329"/>
        <v>0</v>
      </c>
      <c r="BB660" s="349">
        <f t="shared" si="5330"/>
        <v>0</v>
      </c>
    </row>
    <row r="661" spans="1:54" s="344" customFormat="1">
      <c r="A661" s="612">
        <v>497</v>
      </c>
      <c r="B661" s="346"/>
      <c r="C661" s="346"/>
      <c r="D661" s="346"/>
      <c r="E661" s="553" t="s">
        <v>1159</v>
      </c>
      <c r="F661" s="530"/>
      <c r="G661" s="530" t="s">
        <v>1166</v>
      </c>
      <c r="H661" s="355" t="s">
        <v>377</v>
      </c>
      <c r="I661" s="554">
        <v>5.52</v>
      </c>
      <c r="J661" s="183"/>
      <c r="K661" s="554">
        <v>5.52</v>
      </c>
      <c r="L661" s="183"/>
      <c r="M661" s="554">
        <v>5.52</v>
      </c>
      <c r="N661" s="183"/>
      <c r="O661" s="554">
        <v>5.52</v>
      </c>
      <c r="P661" s="183"/>
      <c r="Q661" s="349">
        <f t="shared" ref="Q661:Q663" si="5354">SUM(AI661+BA661)</f>
        <v>0</v>
      </c>
      <c r="R661" s="417">
        <f t="shared" ref="R661:R663" si="5355">SUM(AJ661+BB661)</f>
        <v>0</v>
      </c>
      <c r="S661" s="349"/>
      <c r="T661" s="349">
        <f t="shared" ref="T661:T662" si="5356">I661*S661*$T$2/1000</f>
        <v>0</v>
      </c>
      <c r="U661" s="349"/>
      <c r="V661" s="349">
        <f t="shared" ref="V661:V662" si="5357">I661*U661*$V$2/1000</f>
        <v>0</v>
      </c>
      <c r="W661" s="349"/>
      <c r="X661" s="349">
        <f t="shared" ref="X661:X662" si="5358">I661*W661*$X$2/1000</f>
        <v>0</v>
      </c>
      <c r="Y661" s="349">
        <f t="shared" ref="Y661:Y662" si="5359">SUM(S661+U661+W661)</f>
        <v>0</v>
      </c>
      <c r="Z661" s="349">
        <f t="shared" ref="Z661:Z662" si="5360">SUM(T661+V661+X661)</f>
        <v>0</v>
      </c>
      <c r="AA661" s="349"/>
      <c r="AB661" s="349">
        <f t="shared" ref="AB661:AB662" si="5361">K661*AA661*$AB$2/1000</f>
        <v>0</v>
      </c>
      <c r="AC661" s="349"/>
      <c r="AD661" s="349">
        <f t="shared" ref="AD661:AD662" si="5362">K661*AC661*$AD$2/1000</f>
        <v>0</v>
      </c>
      <c r="AE661" s="349"/>
      <c r="AF661" s="349">
        <f t="shared" ref="AF661:AF663" si="5363">K661*AE661*$AF$2/1000</f>
        <v>0</v>
      </c>
      <c r="AG661" s="349">
        <f t="shared" ref="AG661:AG662" si="5364">SUM(AA661+AC661+AE661)</f>
        <v>0</v>
      </c>
      <c r="AH661" s="349">
        <f t="shared" ref="AH661:AH662" si="5365">SUM(AB661+AD661+AF661)</f>
        <v>0</v>
      </c>
      <c r="AI661" s="349">
        <f t="shared" ref="AI661:AI663" si="5366">SUM(Y661+AG661)</f>
        <v>0</v>
      </c>
      <c r="AJ661" s="349">
        <f t="shared" ref="AJ661:AJ663" si="5367">SUM(Z661,AH661)</f>
        <v>0</v>
      </c>
      <c r="AK661" s="349"/>
      <c r="AL661" s="349">
        <f t="shared" ref="AL661:AL663" si="5368">M661*AK661*$AL$2/1000</f>
        <v>0</v>
      </c>
      <c r="AM661" s="349"/>
      <c r="AN661" s="349">
        <f t="shared" ref="AN661:AN663" si="5369">M661*AM661*$AN$2/1000</f>
        <v>0</v>
      </c>
      <c r="AO661" s="349"/>
      <c r="AP661" s="349">
        <f>M661*AO661*$AP$2/1000</f>
        <v>0</v>
      </c>
      <c r="AQ661" s="349">
        <f t="shared" ref="AQ661:AQ662" si="5370">SUM(AK661+AM661+AO661)</f>
        <v>0</v>
      </c>
      <c r="AR661" s="349">
        <f t="shared" ref="AR661:AR662" si="5371">SUM(AL661+AN661+AP661)</f>
        <v>0</v>
      </c>
      <c r="AS661" s="349"/>
      <c r="AT661" s="349">
        <f t="shared" ref="AT661:AT663" si="5372">O661*AS661*$AT$2/1000</f>
        <v>0</v>
      </c>
      <c r="AU661" s="349"/>
      <c r="AV661" s="349">
        <f t="shared" ref="AV661:AV663" si="5373">O661*AU661*$AV$2/1000</f>
        <v>0</v>
      </c>
      <c r="AW661" s="349"/>
      <c r="AX661" s="349">
        <f t="shared" ref="AX661:AX663" si="5374">O661*AW661*$AX$2/1000</f>
        <v>0</v>
      </c>
      <c r="AY661" s="349">
        <f t="shared" ref="AY661:AY662" si="5375">SUM(AS661+AU661+AW661)</f>
        <v>0</v>
      </c>
      <c r="AZ661" s="349">
        <f t="shared" ref="AZ661:AZ662" si="5376">SUM(AT661+AV661+AX661)</f>
        <v>0</v>
      </c>
      <c r="BA661" s="349">
        <f t="shared" ref="BA661:BA663" si="5377">SUM(AQ661+AY661)</f>
        <v>0</v>
      </c>
      <c r="BB661" s="349">
        <f t="shared" ref="BB661:BB663" si="5378">SUM(AR661,AZ661)</f>
        <v>0</v>
      </c>
    </row>
    <row r="662" spans="1:54" s="344" customFormat="1">
      <c r="A662" s="612">
        <v>498</v>
      </c>
      <c r="B662" s="346"/>
      <c r="C662" s="346"/>
      <c r="D662" s="346"/>
      <c r="E662" s="553" t="s">
        <v>1160</v>
      </c>
      <c r="F662" s="530"/>
      <c r="G662" s="530" t="s">
        <v>1166</v>
      </c>
      <c r="H662" s="355" t="s">
        <v>377</v>
      </c>
      <c r="I662" s="554">
        <v>9.5</v>
      </c>
      <c r="J662" s="183"/>
      <c r="K662" s="554">
        <v>9.5</v>
      </c>
      <c r="L662" s="183"/>
      <c r="M662" s="554">
        <v>9.5</v>
      </c>
      <c r="N662" s="183"/>
      <c r="O662" s="554">
        <v>9.5</v>
      </c>
      <c r="P662" s="183"/>
      <c r="Q662" s="349">
        <f t="shared" si="5354"/>
        <v>0</v>
      </c>
      <c r="R662" s="417">
        <f t="shared" si="5355"/>
        <v>0</v>
      </c>
      <c r="S662" s="349"/>
      <c r="T662" s="349">
        <f t="shared" si="5356"/>
        <v>0</v>
      </c>
      <c r="U662" s="349"/>
      <c r="V662" s="349">
        <f t="shared" si="5357"/>
        <v>0</v>
      </c>
      <c r="W662" s="349"/>
      <c r="X662" s="349">
        <f t="shared" si="5358"/>
        <v>0</v>
      </c>
      <c r="Y662" s="349">
        <f t="shared" si="5359"/>
        <v>0</v>
      </c>
      <c r="Z662" s="349">
        <f t="shared" si="5360"/>
        <v>0</v>
      </c>
      <c r="AA662" s="349"/>
      <c r="AB662" s="349">
        <f t="shared" si="5361"/>
        <v>0</v>
      </c>
      <c r="AC662" s="349"/>
      <c r="AD662" s="349">
        <f t="shared" si="5362"/>
        <v>0</v>
      </c>
      <c r="AE662" s="349"/>
      <c r="AF662" s="349">
        <f t="shared" si="5363"/>
        <v>0</v>
      </c>
      <c r="AG662" s="349">
        <f t="shared" si="5364"/>
        <v>0</v>
      </c>
      <c r="AH662" s="349">
        <f t="shared" si="5365"/>
        <v>0</v>
      </c>
      <c r="AI662" s="349">
        <f t="shared" si="5366"/>
        <v>0</v>
      </c>
      <c r="AJ662" s="349">
        <f t="shared" si="5367"/>
        <v>0</v>
      </c>
      <c r="AK662" s="349"/>
      <c r="AL662" s="349">
        <f t="shared" si="5368"/>
        <v>0</v>
      </c>
      <c r="AM662" s="349"/>
      <c r="AN662" s="349">
        <f t="shared" si="5369"/>
        <v>0</v>
      </c>
      <c r="AO662" s="349"/>
      <c r="AP662" s="349">
        <f t="shared" ref="AP662:AP663" si="5379">M662*AO662*$AP$2/1000</f>
        <v>0</v>
      </c>
      <c r="AQ662" s="349">
        <f t="shared" si="5370"/>
        <v>0</v>
      </c>
      <c r="AR662" s="349">
        <f t="shared" si="5371"/>
        <v>0</v>
      </c>
      <c r="AS662" s="349"/>
      <c r="AT662" s="349">
        <f t="shared" si="5372"/>
        <v>0</v>
      </c>
      <c r="AU662" s="349"/>
      <c r="AV662" s="349">
        <f t="shared" si="5373"/>
        <v>0</v>
      </c>
      <c r="AW662" s="349"/>
      <c r="AX662" s="349">
        <f t="shared" si="5374"/>
        <v>0</v>
      </c>
      <c r="AY662" s="349">
        <f t="shared" si="5375"/>
        <v>0</v>
      </c>
      <c r="AZ662" s="349">
        <f t="shared" si="5376"/>
        <v>0</v>
      </c>
      <c r="BA662" s="349">
        <f t="shared" si="5377"/>
        <v>0</v>
      </c>
      <c r="BB662" s="349">
        <f t="shared" si="5378"/>
        <v>0</v>
      </c>
    </row>
    <row r="663" spans="1:54" s="344" customFormat="1">
      <c r="B663" s="557"/>
      <c r="C663" s="557"/>
      <c r="D663" s="557"/>
      <c r="E663" s="553" t="s">
        <v>2051</v>
      </c>
      <c r="F663" s="24"/>
      <c r="G663" s="530" t="s">
        <v>1166</v>
      </c>
      <c r="H663" s="355" t="s">
        <v>377</v>
      </c>
      <c r="I663" s="554">
        <v>5.98</v>
      </c>
      <c r="J663" s="115"/>
      <c r="K663" s="554">
        <v>5.98</v>
      </c>
      <c r="L663" s="183"/>
      <c r="M663" s="554">
        <v>5.98</v>
      </c>
      <c r="N663" s="183"/>
      <c r="O663" s="554">
        <v>5.98</v>
      </c>
      <c r="P663" s="115"/>
      <c r="Q663" s="349">
        <f t="shared" si="5354"/>
        <v>0</v>
      </c>
      <c r="R663" s="417">
        <f t="shared" si="5355"/>
        <v>0</v>
      </c>
      <c r="S663" s="349"/>
      <c r="T663" s="349">
        <f>I663*S663*$T$2/1000</f>
        <v>0</v>
      </c>
      <c r="U663" s="349"/>
      <c r="V663" s="350">
        <f>I663*U663*$V$2/1000</f>
        <v>0</v>
      </c>
      <c r="W663" s="352"/>
      <c r="X663" s="353">
        <f>I663*W663*$X$2/1000</f>
        <v>0</v>
      </c>
      <c r="Y663" s="351">
        <f t="shared" ref="Y663" si="5380">SUM(S663+U663+W663)</f>
        <v>0</v>
      </c>
      <c r="Z663" s="350">
        <f t="shared" ref="Z663" si="5381">SUM(T663+V663+X663)</f>
        <v>0</v>
      </c>
      <c r="AA663" s="352"/>
      <c r="AB663" s="353">
        <f>K663*AA663*$AB$2/1000</f>
        <v>0</v>
      </c>
      <c r="AC663" s="352"/>
      <c r="AD663" s="350">
        <f>K663*AC663*$AD$2/1000</f>
        <v>0</v>
      </c>
      <c r="AE663" s="352"/>
      <c r="AF663" s="353">
        <f t="shared" si="5363"/>
        <v>0</v>
      </c>
      <c r="AG663" s="351">
        <f t="shared" ref="AG663" si="5382">SUM(AA663+AC663+AE663)</f>
        <v>0</v>
      </c>
      <c r="AH663" s="349">
        <f t="shared" ref="AH663" si="5383">SUM(AB663+AD663+AF663)</f>
        <v>0</v>
      </c>
      <c r="AI663" s="349">
        <f t="shared" si="5366"/>
        <v>0</v>
      </c>
      <c r="AJ663" s="350">
        <f t="shared" si="5367"/>
        <v>0</v>
      </c>
      <c r="AK663" s="352"/>
      <c r="AL663" s="350">
        <f t="shared" si="5368"/>
        <v>0</v>
      </c>
      <c r="AM663" s="354"/>
      <c r="AN663" s="350">
        <f t="shared" si="5369"/>
        <v>0</v>
      </c>
      <c r="AO663" s="352"/>
      <c r="AP663" s="353">
        <f t="shared" si="5379"/>
        <v>0</v>
      </c>
      <c r="AQ663" s="351">
        <f>SUM(AK663+AM663+AO663)</f>
        <v>0</v>
      </c>
      <c r="AR663" s="349">
        <f t="shared" ref="AR663" si="5384">SUM(AL663+AN663+AP663)</f>
        <v>0</v>
      </c>
      <c r="AS663" s="349"/>
      <c r="AT663" s="350">
        <f t="shared" si="5372"/>
        <v>0</v>
      </c>
      <c r="AU663" s="352"/>
      <c r="AV663" s="350">
        <f t="shared" si="5373"/>
        <v>0</v>
      </c>
      <c r="AW663" s="352"/>
      <c r="AX663" s="353">
        <f t="shared" si="5374"/>
        <v>0</v>
      </c>
      <c r="AY663" s="351">
        <f>SUM(AS663+AU663+AW663)</f>
        <v>0</v>
      </c>
      <c r="AZ663" s="349">
        <f>SUM(AT663+AV663+AX663)</f>
        <v>0</v>
      </c>
      <c r="BA663" s="349">
        <f t="shared" si="5377"/>
        <v>0</v>
      </c>
      <c r="BB663" s="349">
        <f t="shared" si="5378"/>
        <v>0</v>
      </c>
    </row>
    <row r="664" spans="1:54" s="301" customFormat="1">
      <c r="A664" s="612">
        <v>500</v>
      </c>
      <c r="B664" s="346"/>
      <c r="C664" s="346"/>
      <c r="D664" s="346"/>
      <c r="E664" s="553" t="s">
        <v>553</v>
      </c>
      <c r="F664" s="530"/>
      <c r="G664" s="530" t="s">
        <v>1169</v>
      </c>
      <c r="H664" s="355" t="s">
        <v>377</v>
      </c>
      <c r="I664" s="554">
        <v>5.97</v>
      </c>
      <c r="J664" s="183"/>
      <c r="K664" s="554">
        <v>5.97</v>
      </c>
      <c r="L664" s="183"/>
      <c r="M664" s="554">
        <v>5.97</v>
      </c>
      <c r="N664" s="183"/>
      <c r="O664" s="554">
        <v>5.97</v>
      </c>
      <c r="P664" s="183"/>
      <c r="Q664" s="349">
        <f t="shared" ref="Q664:Q722" si="5385">SUM(AI664+BA664)</f>
        <v>0.92</v>
      </c>
      <c r="R664" s="417">
        <f t="shared" ref="R664:R722" si="5386">SUM(AJ664+BB664)</f>
        <v>7.1416578719999997</v>
      </c>
      <c r="S664" s="349"/>
      <c r="T664" s="349">
        <f t="shared" ref="T664" si="5387">I664*S664*$T$2/1000</f>
        <v>0</v>
      </c>
      <c r="U664" s="349"/>
      <c r="V664" s="349">
        <f t="shared" ref="V664" si="5388">I664*U664*$V$2/1000</f>
        <v>0</v>
      </c>
      <c r="W664" s="349"/>
      <c r="X664" s="349">
        <f t="shared" ref="X664" si="5389">I664*W664*$X$2/1000</f>
        <v>0</v>
      </c>
      <c r="Y664" s="349">
        <f t="shared" ref="Y664:Y666" si="5390">SUM(S664+U664+W664)</f>
        <v>0</v>
      </c>
      <c r="Z664" s="349">
        <f t="shared" ref="Z664:Z721" si="5391">SUM(T664+V664+X664)</f>
        <v>0</v>
      </c>
      <c r="AA664" s="349"/>
      <c r="AB664" s="349">
        <f>K664*AA664*$AB$2/1000</f>
        <v>0</v>
      </c>
      <c r="AC664" s="349"/>
      <c r="AD664" s="349">
        <f t="shared" ref="AD664" si="5392">K664*AC664*$AD$2/1000</f>
        <v>0</v>
      </c>
      <c r="AE664" s="349"/>
      <c r="AF664" s="349">
        <f t="shared" si="4891"/>
        <v>0</v>
      </c>
      <c r="AG664" s="349">
        <f t="shared" ref="AG664:AG666" si="5393">SUM(AA664+AC664+AE664)</f>
        <v>0</v>
      </c>
      <c r="AH664" s="349">
        <f t="shared" ref="AH664:AH721" si="5394">SUM(AB664+AD664+AF664)</f>
        <v>0</v>
      </c>
      <c r="AI664" s="349">
        <f t="shared" ref="AI664:AI722" si="5395">SUM(Y664+AG664)</f>
        <v>0</v>
      </c>
      <c r="AJ664" s="349">
        <f t="shared" ref="AJ664:AJ722" si="5396">SUM(Z664,AH664)</f>
        <v>0</v>
      </c>
      <c r="AK664" s="349"/>
      <c r="AL664" s="349">
        <f t="shared" ref="AL664:AL666" si="5397">M664*AK664*$AL$2/1000</f>
        <v>0</v>
      </c>
      <c r="AM664" s="349"/>
      <c r="AN664" s="349">
        <f t="shared" ref="AN664:AN666" si="5398">M664*AM664*$AN$2/1000</f>
        <v>0</v>
      </c>
      <c r="AO664" s="349"/>
      <c r="AP664" s="349">
        <f t="shared" ref="AP664:AP666" si="5399">M664*AO664*$AP$2/1000</f>
        <v>0</v>
      </c>
      <c r="AQ664" s="349">
        <f t="shared" ref="AQ664:AQ666" si="5400">SUM(AK664+AM664+AO664)</f>
        <v>0</v>
      </c>
      <c r="AR664" s="349">
        <f t="shared" ref="AR664:AR721" si="5401">SUM(AL664+AN664+AP664)</f>
        <v>0</v>
      </c>
      <c r="AS664" s="349"/>
      <c r="AT664" s="349">
        <f t="shared" ref="AT664:AT666" si="5402">O664*AS664*$AT$2/1000</f>
        <v>0</v>
      </c>
      <c r="AU664" s="349"/>
      <c r="AV664" s="349">
        <f t="shared" ref="AV664:AV666" si="5403">O664*AU664*$AV$2/1000</f>
        <v>0</v>
      </c>
      <c r="AW664" s="349">
        <v>0.92</v>
      </c>
      <c r="AX664" s="349">
        <f t="shared" ref="AX664:AX666" si="5404">O664*AW664*$AX$2/1000</f>
        <v>7.1416578719999997</v>
      </c>
      <c r="AY664" s="349">
        <f>SUM(AS664+AU664+AW664)</f>
        <v>0.92</v>
      </c>
      <c r="AZ664" s="349">
        <f t="shared" ref="AZ664:AZ721" si="5405">SUM(AT664+AV664+AX664)</f>
        <v>7.1416578719999997</v>
      </c>
      <c r="BA664" s="349">
        <f t="shared" ref="BA664:BA722" si="5406">SUM(AQ664+AY664)</f>
        <v>0.92</v>
      </c>
      <c r="BB664" s="349">
        <f t="shared" ref="BB664:BB722" si="5407">SUM(AR664,AZ664)</f>
        <v>7.1416578719999997</v>
      </c>
    </row>
    <row r="665" spans="1:54" s="344" customFormat="1">
      <c r="A665" s="612">
        <v>501</v>
      </c>
      <c r="B665" s="557"/>
      <c r="C665" s="557"/>
      <c r="D665" s="557"/>
      <c r="E665" s="553" t="s">
        <v>1180</v>
      </c>
      <c r="F665" s="24"/>
      <c r="G665" s="24" t="s">
        <v>1179</v>
      </c>
      <c r="H665" s="355" t="s">
        <v>377</v>
      </c>
      <c r="I665" s="554">
        <v>5.74</v>
      </c>
      <c r="J665" s="115"/>
      <c r="K665" s="554">
        <v>5.74</v>
      </c>
      <c r="L665" s="183"/>
      <c r="M665" s="554">
        <v>5.74</v>
      </c>
      <c r="N665" s="183"/>
      <c r="O665" s="554">
        <v>5.74</v>
      </c>
      <c r="P665" s="115"/>
      <c r="Q665" s="349">
        <f t="shared" ref="Q665" si="5408">SUM(AI665+BA665)</f>
        <v>0</v>
      </c>
      <c r="R665" s="417">
        <f t="shared" ref="R665" si="5409">SUM(AJ665+BB665)</f>
        <v>0</v>
      </c>
      <c r="S665" s="349"/>
      <c r="T665" s="349">
        <f>I665*S665*$T$2/1000</f>
        <v>0</v>
      </c>
      <c r="U665" s="349"/>
      <c r="V665" s="350">
        <f>I665*U665*$V$2/1000</f>
        <v>0</v>
      </c>
      <c r="W665" s="352"/>
      <c r="X665" s="353">
        <f>I665*W665*$X$2/1000</f>
        <v>0</v>
      </c>
      <c r="Y665" s="351">
        <f t="shared" ref="Y665" si="5410">SUM(S665+U665+W665)</f>
        <v>0</v>
      </c>
      <c r="Z665" s="350">
        <f t="shared" ref="Z665" si="5411">SUM(T665+V665+X665)</f>
        <v>0</v>
      </c>
      <c r="AA665" s="352"/>
      <c r="AB665" s="353">
        <f>K665*AA665*$AB$2/1000</f>
        <v>0</v>
      </c>
      <c r="AC665" s="352"/>
      <c r="AD665" s="350">
        <f>K665*AC665*$AD$2/1000</f>
        <v>0</v>
      </c>
      <c r="AE665" s="352"/>
      <c r="AF665" s="353">
        <f t="shared" ref="AF665" si="5412">K665*AE665*$AF$2/1000</f>
        <v>0</v>
      </c>
      <c r="AG665" s="351">
        <f t="shared" ref="AG665" si="5413">SUM(AA665+AC665+AE665)</f>
        <v>0</v>
      </c>
      <c r="AH665" s="349">
        <f t="shared" ref="AH665" si="5414">SUM(AB665+AD665+AF665)</f>
        <v>0</v>
      </c>
      <c r="AI665" s="349">
        <f t="shared" ref="AI665" si="5415">SUM(Y665+AG665)</f>
        <v>0</v>
      </c>
      <c r="AJ665" s="350">
        <f t="shared" ref="AJ665" si="5416">SUM(Z665,AH665)</f>
        <v>0</v>
      </c>
      <c r="AK665" s="352"/>
      <c r="AL665" s="350">
        <f t="shared" ref="AL665" si="5417">M665*AK665*$AL$2/1000</f>
        <v>0</v>
      </c>
      <c r="AM665" s="354"/>
      <c r="AN665" s="350">
        <f t="shared" ref="AN665" si="5418">M665*AM665*$AN$2/1000</f>
        <v>0</v>
      </c>
      <c r="AO665" s="352"/>
      <c r="AP665" s="353">
        <f t="shared" ref="AP665" si="5419">M665*AO665*$AP$2/1000</f>
        <v>0</v>
      </c>
      <c r="AQ665" s="351">
        <f t="shared" ref="AQ665" si="5420">SUM(AK665+AM665+AO665)</f>
        <v>0</v>
      </c>
      <c r="AR665" s="349">
        <f t="shared" ref="AR665" si="5421">SUM(AL665+AN665+AP665)</f>
        <v>0</v>
      </c>
      <c r="AS665" s="349"/>
      <c r="AT665" s="350">
        <f t="shared" ref="AT665" si="5422">O665*AS665*$AT$2/1000</f>
        <v>0</v>
      </c>
      <c r="AU665" s="352"/>
      <c r="AV665" s="350">
        <f t="shared" ref="AV665" si="5423">O665*AU665*$AV$2/1000</f>
        <v>0</v>
      </c>
      <c r="AW665" s="352"/>
      <c r="AX665" s="353">
        <f t="shared" ref="AX665" si="5424">O665*AW665*$AX$2/1000</f>
        <v>0</v>
      </c>
      <c r="AY665" s="351">
        <f t="shared" ref="AY665" si="5425">SUM(AS665+AU665+AW665)</f>
        <v>0</v>
      </c>
      <c r="AZ665" s="349">
        <f t="shared" ref="AZ665" si="5426">SUM(AT665+AV665+AX665)</f>
        <v>0</v>
      </c>
      <c r="BA665" s="349">
        <f t="shared" ref="BA665" si="5427">SUM(AQ665+AY665)</f>
        <v>0</v>
      </c>
      <c r="BB665" s="349">
        <f t="shared" ref="BB665" si="5428">SUM(AR665,AZ665)</f>
        <v>0</v>
      </c>
    </row>
    <row r="666" spans="1:54" s="344" customFormat="1">
      <c r="A666" s="612">
        <v>502</v>
      </c>
      <c r="B666" s="557"/>
      <c r="C666" s="557"/>
      <c r="D666" s="557"/>
      <c r="E666" s="553" t="s">
        <v>1181</v>
      </c>
      <c r="F666" s="24"/>
      <c r="G666" s="24" t="s">
        <v>1179</v>
      </c>
      <c r="H666" s="355" t="s">
        <v>377</v>
      </c>
      <c r="I666" s="554">
        <v>5.74</v>
      </c>
      <c r="J666" s="115"/>
      <c r="K666" s="554">
        <v>5.74</v>
      </c>
      <c r="L666" s="183"/>
      <c r="M666" s="554">
        <v>5.74</v>
      </c>
      <c r="N666" s="183"/>
      <c r="O666" s="554">
        <v>5.74</v>
      </c>
      <c r="P666" s="115"/>
      <c r="Q666" s="349">
        <f t="shared" si="5385"/>
        <v>0.26500000000000001</v>
      </c>
      <c r="R666" s="417">
        <f t="shared" si="5386"/>
        <v>1.9452283130000001</v>
      </c>
      <c r="S666" s="349"/>
      <c r="T666" s="349">
        <f>I666*S666*$T$2/1000</f>
        <v>0</v>
      </c>
      <c r="U666" s="349"/>
      <c r="V666" s="350">
        <f>I666*U666*$V$2/1000</f>
        <v>0</v>
      </c>
      <c r="W666" s="352"/>
      <c r="X666" s="353">
        <f>I666*W666*$X$2/1000</f>
        <v>0</v>
      </c>
      <c r="Y666" s="351">
        <f t="shared" si="5390"/>
        <v>0</v>
      </c>
      <c r="Z666" s="350">
        <f t="shared" si="5391"/>
        <v>0</v>
      </c>
      <c r="AA666" s="352"/>
      <c r="AB666" s="353">
        <f>K666*AA666*$AB$2/1000</f>
        <v>0</v>
      </c>
      <c r="AC666" s="352"/>
      <c r="AD666" s="350">
        <f>K666*AC666*$AD$2/1000</f>
        <v>0</v>
      </c>
      <c r="AE666" s="352"/>
      <c r="AF666" s="353">
        <f t="shared" si="4891"/>
        <v>0</v>
      </c>
      <c r="AG666" s="351">
        <f t="shared" si="5393"/>
        <v>0</v>
      </c>
      <c r="AH666" s="349">
        <f t="shared" si="5394"/>
        <v>0</v>
      </c>
      <c r="AI666" s="349">
        <f t="shared" si="5395"/>
        <v>0</v>
      </c>
      <c r="AJ666" s="350">
        <f t="shared" si="5396"/>
        <v>0</v>
      </c>
      <c r="AK666" s="352">
        <v>0.26500000000000001</v>
      </c>
      <c r="AL666" s="350">
        <f t="shared" si="5397"/>
        <v>1.9452283130000001</v>
      </c>
      <c r="AM666" s="354"/>
      <c r="AN666" s="350">
        <f t="shared" si="5398"/>
        <v>0</v>
      </c>
      <c r="AO666" s="352"/>
      <c r="AP666" s="353">
        <f t="shared" si="5399"/>
        <v>0</v>
      </c>
      <c r="AQ666" s="351">
        <f t="shared" si="5400"/>
        <v>0.26500000000000001</v>
      </c>
      <c r="AR666" s="349">
        <f t="shared" si="5401"/>
        <v>1.9452283130000001</v>
      </c>
      <c r="AS666" s="349"/>
      <c r="AT666" s="350">
        <f t="shared" si="5402"/>
        <v>0</v>
      </c>
      <c r="AU666" s="352"/>
      <c r="AV666" s="350">
        <f t="shared" si="5403"/>
        <v>0</v>
      </c>
      <c r="AW666" s="352"/>
      <c r="AX666" s="353">
        <f t="shared" si="5404"/>
        <v>0</v>
      </c>
      <c r="AY666" s="351">
        <f t="shared" ref="AY666" si="5429">SUM(AS666+AU666+AW666)</f>
        <v>0</v>
      </c>
      <c r="AZ666" s="349">
        <f t="shared" si="5405"/>
        <v>0</v>
      </c>
      <c r="BA666" s="349">
        <f t="shared" si="5406"/>
        <v>0.26500000000000001</v>
      </c>
      <c r="BB666" s="349">
        <f t="shared" si="5407"/>
        <v>1.9452283130000001</v>
      </c>
    </row>
    <row r="667" spans="1:54" s="301" customFormat="1">
      <c r="A667" s="612">
        <v>503</v>
      </c>
      <c r="B667" s="346"/>
      <c r="C667" s="346"/>
      <c r="D667" s="346"/>
      <c r="E667" s="553" t="s">
        <v>749</v>
      </c>
      <c r="F667" s="530"/>
      <c r="G667" s="530" t="s">
        <v>1169</v>
      </c>
      <c r="H667" s="355" t="s">
        <v>377</v>
      </c>
      <c r="I667" s="554">
        <v>6.93</v>
      </c>
      <c r="J667" s="183"/>
      <c r="K667" s="554">
        <v>6.93</v>
      </c>
      <c r="L667" s="183"/>
      <c r="M667" s="554">
        <v>6.93</v>
      </c>
      <c r="N667" s="183"/>
      <c r="O667" s="554">
        <v>6.93</v>
      </c>
      <c r="P667" s="183"/>
      <c r="Q667" s="349">
        <f t="shared" ref="Q667:Q681" si="5430">SUM(AI667+BA667)</f>
        <v>0</v>
      </c>
      <c r="R667" s="417">
        <f t="shared" ref="R667:R681" si="5431">SUM(AJ667+BB667)</f>
        <v>0</v>
      </c>
      <c r="S667" s="349"/>
      <c r="T667" s="349">
        <f t="shared" ref="T667" si="5432">I667*S667*$T$2/1000</f>
        <v>0</v>
      </c>
      <c r="U667" s="349"/>
      <c r="V667" s="349">
        <f t="shared" ref="V667:V681" si="5433">I667*U667*$V$2/1000</f>
        <v>0</v>
      </c>
      <c r="W667" s="349"/>
      <c r="X667" s="349">
        <f t="shared" ref="X667:X681" si="5434">I667*W667*$X$2/1000</f>
        <v>0</v>
      </c>
      <c r="Y667" s="349">
        <f t="shared" ref="Y667:Y681" si="5435">SUM(S667+U667+W667)</f>
        <v>0</v>
      </c>
      <c r="Z667" s="349">
        <f t="shared" ref="Z667:Z708" si="5436">SUM(T667+V667+X667)</f>
        <v>0</v>
      </c>
      <c r="AA667" s="349"/>
      <c r="AB667" s="349">
        <f t="shared" ref="AB667:AB680" si="5437">K667*AA667*$AB$2/1000</f>
        <v>0</v>
      </c>
      <c r="AC667" s="349"/>
      <c r="AD667" s="349">
        <f t="shared" ref="AD667:AD681" si="5438">K667*AC667*$AD$2/1000</f>
        <v>0</v>
      </c>
      <c r="AE667" s="349"/>
      <c r="AF667" s="349">
        <f t="shared" si="4891"/>
        <v>0</v>
      </c>
      <c r="AG667" s="349">
        <f t="shared" ref="AG667:AG681" si="5439">SUM(AA667+AC667+AE667)</f>
        <v>0</v>
      </c>
      <c r="AH667" s="349">
        <f t="shared" ref="AH667:AH708" si="5440">SUM(AB667+AD667+AF667)</f>
        <v>0</v>
      </c>
      <c r="AI667" s="349">
        <f t="shared" ref="AI667:AI710" si="5441">SUM(Y667+AG667)</f>
        <v>0</v>
      </c>
      <c r="AJ667" s="349">
        <f t="shared" ref="AJ667:AJ710" si="5442">SUM(Z667,AH667)</f>
        <v>0</v>
      </c>
      <c r="AK667" s="349"/>
      <c r="AL667" s="349">
        <f t="shared" ref="AL667:AL681" si="5443">M667*AK667*$AL$2/1000</f>
        <v>0</v>
      </c>
      <c r="AM667" s="349"/>
      <c r="AN667" s="349">
        <f>M667*AM667*$AN$2/1000</f>
        <v>0</v>
      </c>
      <c r="AO667" s="349"/>
      <c r="AP667" s="349">
        <f t="shared" ref="AP667:AP681" si="5444">M667*AO667*$AP$2/1000</f>
        <v>0</v>
      </c>
      <c r="AQ667" s="349">
        <f t="shared" ref="AQ667:AQ681" si="5445">SUM(AK667+AM667+AO667)</f>
        <v>0</v>
      </c>
      <c r="AR667" s="349">
        <f t="shared" ref="AR667:AR708" si="5446">SUM(AL667+AN667+AP667)</f>
        <v>0</v>
      </c>
      <c r="AS667" s="349"/>
      <c r="AT667" s="349">
        <f t="shared" ref="AT667:AT681" si="5447">O667*AS667*$AT$2/1000</f>
        <v>0</v>
      </c>
      <c r="AU667" s="349"/>
      <c r="AV667" s="349">
        <f t="shared" ref="AV667:AV681" si="5448">O667*AU667*$AV$2/1000</f>
        <v>0</v>
      </c>
      <c r="AW667" s="349"/>
      <c r="AX667" s="349">
        <f t="shared" ref="AX667:AX681" si="5449">O667*AW667*$AX$2/1000</f>
        <v>0</v>
      </c>
      <c r="AY667" s="349">
        <f t="shared" ref="AY667:AY680" si="5450">SUM(AS667+AU667+AW667)</f>
        <v>0</v>
      </c>
      <c r="AZ667" s="349">
        <f t="shared" ref="AZ667:AZ708" si="5451">SUM(AT667+AV667+AX667)</f>
        <v>0</v>
      </c>
      <c r="BA667" s="349">
        <f t="shared" ref="BA667:BA710" si="5452">SUM(AQ667+AY667)</f>
        <v>0</v>
      </c>
      <c r="BB667" s="349">
        <f t="shared" ref="BB667:BB710" si="5453">SUM(AR667,AZ667)</f>
        <v>0</v>
      </c>
    </row>
    <row r="668" spans="1:54" s="301" customFormat="1">
      <c r="A668" s="612">
        <v>504</v>
      </c>
      <c r="B668" s="346"/>
      <c r="C668" s="346"/>
      <c r="D668" s="346"/>
      <c r="E668" s="553" t="s">
        <v>608</v>
      </c>
      <c r="F668" s="530"/>
      <c r="G668" s="530" t="s">
        <v>1169</v>
      </c>
      <c r="H668" s="355" t="s">
        <v>377</v>
      </c>
      <c r="I668" s="554">
        <v>5.74</v>
      </c>
      <c r="J668" s="183"/>
      <c r="K668" s="554">
        <v>5.74</v>
      </c>
      <c r="L668" s="183"/>
      <c r="M668" s="554">
        <v>5.74</v>
      </c>
      <c r="N668" s="183"/>
      <c r="O668" s="554">
        <v>5.74</v>
      </c>
      <c r="P668" s="183"/>
      <c r="Q668" s="349">
        <f t="shared" si="5430"/>
        <v>0</v>
      </c>
      <c r="R668" s="417">
        <f t="shared" si="5431"/>
        <v>0</v>
      </c>
      <c r="S668" s="349"/>
      <c r="T668" s="349">
        <f>I668*S668*$T$2/1000</f>
        <v>0</v>
      </c>
      <c r="U668" s="349"/>
      <c r="V668" s="349">
        <f t="shared" si="5433"/>
        <v>0</v>
      </c>
      <c r="W668" s="349"/>
      <c r="X668" s="349">
        <f t="shared" si="5434"/>
        <v>0</v>
      </c>
      <c r="Y668" s="349">
        <f t="shared" si="5435"/>
        <v>0</v>
      </c>
      <c r="Z668" s="349">
        <f t="shared" si="5436"/>
        <v>0</v>
      </c>
      <c r="AA668" s="349"/>
      <c r="AB668" s="349">
        <f t="shared" si="5437"/>
        <v>0</v>
      </c>
      <c r="AC668" s="349"/>
      <c r="AD668" s="349">
        <f t="shared" si="5438"/>
        <v>0</v>
      </c>
      <c r="AE668" s="349"/>
      <c r="AF668" s="349">
        <f t="shared" si="4891"/>
        <v>0</v>
      </c>
      <c r="AG668" s="349">
        <f t="shared" si="5439"/>
        <v>0</v>
      </c>
      <c r="AH668" s="349">
        <f t="shared" si="5440"/>
        <v>0</v>
      </c>
      <c r="AI668" s="349">
        <f t="shared" si="5441"/>
        <v>0</v>
      </c>
      <c r="AJ668" s="349">
        <f t="shared" si="5442"/>
        <v>0</v>
      </c>
      <c r="AK668" s="349"/>
      <c r="AL668" s="349">
        <f t="shared" si="5443"/>
        <v>0</v>
      </c>
      <c r="AM668" s="349"/>
      <c r="AN668" s="349">
        <f>M668*AM668*$AN$2/1000</f>
        <v>0</v>
      </c>
      <c r="AO668" s="349"/>
      <c r="AP668" s="349">
        <f t="shared" si="5444"/>
        <v>0</v>
      </c>
      <c r="AQ668" s="349">
        <f t="shared" si="5445"/>
        <v>0</v>
      </c>
      <c r="AR668" s="349">
        <f t="shared" si="5446"/>
        <v>0</v>
      </c>
      <c r="AS668" s="349"/>
      <c r="AT668" s="349">
        <f t="shared" si="5447"/>
        <v>0</v>
      </c>
      <c r="AU668" s="349"/>
      <c r="AV668" s="349">
        <f t="shared" si="5448"/>
        <v>0</v>
      </c>
      <c r="AW668" s="349"/>
      <c r="AX668" s="349">
        <f t="shared" si="5449"/>
        <v>0</v>
      </c>
      <c r="AY668" s="349">
        <f t="shared" si="5450"/>
        <v>0</v>
      </c>
      <c r="AZ668" s="349">
        <f t="shared" si="5451"/>
        <v>0</v>
      </c>
      <c r="BA668" s="349">
        <f t="shared" si="5452"/>
        <v>0</v>
      </c>
      <c r="BB668" s="349">
        <f t="shared" si="5453"/>
        <v>0</v>
      </c>
    </row>
    <row r="669" spans="1:54" s="551" customFormat="1">
      <c r="A669" s="612">
        <v>505</v>
      </c>
      <c r="B669" s="557"/>
      <c r="C669" s="557"/>
      <c r="D669" s="557"/>
      <c r="E669" s="553" t="s">
        <v>1161</v>
      </c>
      <c r="F669" s="530"/>
      <c r="G669" s="530" t="s">
        <v>1166</v>
      </c>
      <c r="H669" s="355" t="s">
        <v>377</v>
      </c>
      <c r="I669" s="554">
        <v>5.74</v>
      </c>
      <c r="J669" s="183"/>
      <c r="K669" s="554">
        <v>5.74</v>
      </c>
      <c r="L669" s="183"/>
      <c r="M669" s="554">
        <v>5.74</v>
      </c>
      <c r="N669" s="183"/>
      <c r="O669" s="554">
        <v>5.74</v>
      </c>
      <c r="P669" s="183"/>
      <c r="Q669" s="349">
        <f t="shared" ref="Q669" si="5454">SUM(AI669+BA669)</f>
        <v>0</v>
      </c>
      <c r="R669" s="417">
        <f t="shared" ref="R669" si="5455">SUM(AJ669+BB669)</f>
        <v>0</v>
      </c>
      <c r="S669" s="349"/>
      <c r="T669" s="349">
        <f>I669*S669*$T$2/1000</f>
        <v>0</v>
      </c>
      <c r="U669" s="349"/>
      <c r="V669" s="349">
        <f t="shared" ref="V669" si="5456">I669*U669*$V$2/1000</f>
        <v>0</v>
      </c>
      <c r="W669" s="349"/>
      <c r="X669" s="349">
        <f t="shared" ref="X669" si="5457">I669*W669*$X$2/1000</f>
        <v>0</v>
      </c>
      <c r="Y669" s="349">
        <f t="shared" ref="Y669" si="5458">SUM(S669+U669+W669)</f>
        <v>0</v>
      </c>
      <c r="Z669" s="349">
        <f t="shared" ref="Z669" si="5459">SUM(T669+V669+X669)</f>
        <v>0</v>
      </c>
      <c r="AA669" s="349"/>
      <c r="AB669" s="349">
        <f t="shared" ref="AB669" si="5460">K669*AA669*$AB$2/1000</f>
        <v>0</v>
      </c>
      <c r="AC669" s="349"/>
      <c r="AD669" s="349">
        <f t="shared" ref="AD669" si="5461">K669*AC669*$AD$2/1000</f>
        <v>0</v>
      </c>
      <c r="AE669" s="349"/>
      <c r="AF669" s="349">
        <f t="shared" ref="AF669" si="5462">K669*AE669*$AF$2/1000</f>
        <v>0</v>
      </c>
      <c r="AG669" s="349">
        <f t="shared" ref="AG669" si="5463">SUM(AA669+AC669+AE669)</f>
        <v>0</v>
      </c>
      <c r="AH669" s="349">
        <f t="shared" ref="AH669" si="5464">SUM(AB669+AD669+AF669)</f>
        <v>0</v>
      </c>
      <c r="AI669" s="349">
        <f t="shared" ref="AI669" si="5465">SUM(Y669+AG669)</f>
        <v>0</v>
      </c>
      <c r="AJ669" s="349">
        <f t="shared" ref="AJ669" si="5466">SUM(Z669,AH669)</f>
        <v>0</v>
      </c>
      <c r="AK669" s="349"/>
      <c r="AL669" s="349">
        <f t="shared" ref="AL669" si="5467">M669*AK669*$AL$2/1000</f>
        <v>0</v>
      </c>
      <c r="AM669" s="349"/>
      <c r="AN669" s="349">
        <f>M669*AM669*$AN$2/1000</f>
        <v>0</v>
      </c>
      <c r="AO669" s="349"/>
      <c r="AP669" s="349">
        <f t="shared" ref="AP669" si="5468">M669*AO669*$AP$2/1000</f>
        <v>0</v>
      </c>
      <c r="AQ669" s="349">
        <f t="shared" ref="AQ669" si="5469">SUM(AK669+AM669+AO669)</f>
        <v>0</v>
      </c>
      <c r="AR669" s="349">
        <f t="shared" ref="AR669" si="5470">SUM(AL669+AN669+AP669)</f>
        <v>0</v>
      </c>
      <c r="AS669" s="349"/>
      <c r="AT669" s="349">
        <f t="shared" ref="AT669" si="5471">O669*AS669*$AT$2/1000</f>
        <v>0</v>
      </c>
      <c r="AU669" s="349"/>
      <c r="AV669" s="349">
        <f t="shared" ref="AV669" si="5472">O669*AU669*$AV$2/1000</f>
        <v>0</v>
      </c>
      <c r="AW669" s="349"/>
      <c r="AX669" s="349">
        <f t="shared" ref="AX669" si="5473">O669*AW669*$AX$2/1000</f>
        <v>0</v>
      </c>
      <c r="AY669" s="349">
        <f t="shared" ref="AY669" si="5474">SUM(AS669+AU669+AW669)</f>
        <v>0</v>
      </c>
      <c r="AZ669" s="349">
        <f t="shared" ref="AZ669" si="5475">SUM(AT669+AV669+AX669)</f>
        <v>0</v>
      </c>
      <c r="BA669" s="349">
        <f t="shared" ref="BA669" si="5476">SUM(AQ669+AY669)</f>
        <v>0</v>
      </c>
      <c r="BB669" s="349">
        <f t="shared" ref="BB669" si="5477">SUM(AR669,AZ669)</f>
        <v>0</v>
      </c>
    </row>
    <row r="670" spans="1:54" s="551" customFormat="1">
      <c r="A670" s="612">
        <v>506</v>
      </c>
      <c r="B670" s="557"/>
      <c r="C670" s="557"/>
      <c r="D670" s="557"/>
      <c r="E670" s="553" t="s">
        <v>1119</v>
      </c>
      <c r="F670" s="530"/>
      <c r="G670" s="530" t="s">
        <v>1166</v>
      </c>
      <c r="H670" s="355" t="s">
        <v>377</v>
      </c>
      <c r="I670" s="554">
        <v>5.95</v>
      </c>
      <c r="J670" s="183"/>
      <c r="K670" s="554">
        <v>5.95</v>
      </c>
      <c r="L670" s="183"/>
      <c r="M670" s="554">
        <v>5.95</v>
      </c>
      <c r="N670" s="183"/>
      <c r="O670" s="554">
        <v>5.95</v>
      </c>
      <c r="P670" s="183"/>
      <c r="Q670" s="349">
        <f t="shared" ref="Q670:Q679" si="5478">SUM(AI670+BA670)</f>
        <v>14.318</v>
      </c>
      <c r="R670" s="575">
        <f t="shared" ref="R670:R679" si="5479">SUM(AJ670+BB670)</f>
        <v>110.0748657085</v>
      </c>
      <c r="S670" s="349">
        <v>2.48</v>
      </c>
      <c r="T670" s="349">
        <f t="shared" ref="T670:T679" si="5480">I670*S670*$T$2/1000</f>
        <v>18.38140164</v>
      </c>
      <c r="U670" s="349">
        <v>1</v>
      </c>
      <c r="V670" s="349">
        <f t="shared" ref="V670:V679" si="5481">I670*U670*$V$2/1000</f>
        <v>7.5816090000000003</v>
      </c>
      <c r="W670" s="349"/>
      <c r="X670" s="349">
        <f t="shared" ref="X670:X679" si="5482">I670*W670*$X$2/1000</f>
        <v>0</v>
      </c>
      <c r="Y670" s="349">
        <f t="shared" ref="Y670:Y679" si="5483">SUM(S670+U670+W670)</f>
        <v>3.48</v>
      </c>
      <c r="Z670" s="349">
        <f t="shared" ref="Z670:Z679" si="5484">SUM(T670+V670+X670)</f>
        <v>25.96301064</v>
      </c>
      <c r="AA670" s="349">
        <v>1</v>
      </c>
      <c r="AB670" s="349">
        <f t="shared" ref="AB670" si="5485">K670*AA670*$AB$2/1000</f>
        <v>7.8737539999999999</v>
      </c>
      <c r="AC670" s="349">
        <v>1.44</v>
      </c>
      <c r="AD670" s="349">
        <f t="shared" ref="AD670:AD679" si="5486">K670*AC670*$AD$2/1000</f>
        <v>11.370507119999999</v>
      </c>
      <c r="AE670" s="349"/>
      <c r="AF670" s="349">
        <f t="shared" si="4891"/>
        <v>0</v>
      </c>
      <c r="AG670" s="349">
        <f t="shared" ref="AG670:AG679" si="5487">SUM(AA670+AC670+AE670)</f>
        <v>2.44</v>
      </c>
      <c r="AH670" s="349">
        <f t="shared" ref="AH670:AH679" si="5488">SUM(AB670+AD670+AF670)</f>
        <v>19.244261119999997</v>
      </c>
      <c r="AI670" s="349">
        <f t="shared" ref="AI670:AI679" si="5489">SUM(Y670+AG670)</f>
        <v>5.92</v>
      </c>
      <c r="AJ670" s="349">
        <f t="shared" ref="AJ670:AJ679" si="5490">SUM(Z670,AH670)</f>
        <v>45.207271759999998</v>
      </c>
      <c r="AK670" s="349">
        <v>2.92</v>
      </c>
      <c r="AL670" s="349">
        <f t="shared" ref="AL670:AL679" si="5491">M670*AK670*$AL$2/1000</f>
        <v>22.218392419999997</v>
      </c>
      <c r="AM670" s="349">
        <v>0.57099999999999995</v>
      </c>
      <c r="AN670" s="349">
        <f t="shared" ref="AN670:AN677" si="5492">M670*AM670*$AN$2/1000</f>
        <v>4.4941128854999999</v>
      </c>
      <c r="AO670" s="349">
        <v>0.86899999999999999</v>
      </c>
      <c r="AP670" s="349">
        <f t="shared" ref="AP670:AP679" si="5493">M670*AO670*$AP$2/1000</f>
        <v>6.8964795900000002</v>
      </c>
      <c r="AQ670" s="349">
        <f t="shared" ref="AQ670:AQ679" si="5494">SUM(AK670+AM670+AO670)</f>
        <v>4.3599999999999994</v>
      </c>
      <c r="AR670" s="349">
        <f t="shared" ref="AR670:AR679" si="5495">SUM(AL670+AN670+AP670)</f>
        <v>33.608984895499994</v>
      </c>
      <c r="AS670" s="349"/>
      <c r="AT670" s="349">
        <f t="shared" ref="AT670:AT679" si="5496">O670*AS670*$AT$2/1000</f>
        <v>0</v>
      </c>
      <c r="AU670" s="349">
        <v>2.67</v>
      </c>
      <c r="AV670" s="349">
        <f t="shared" ref="AV670:AV679" si="5497">O670*AU670*$AV$2/1000</f>
        <v>20.674849965</v>
      </c>
      <c r="AW670" s="349">
        <v>1.3680000000000001</v>
      </c>
      <c r="AX670" s="349">
        <f t="shared" ref="AX670:AX679" si="5498">O670*AW670*$AX$2/1000</f>
        <v>10.583759088000003</v>
      </c>
      <c r="AY670" s="349">
        <f t="shared" ref="AY670" si="5499">SUM(AS670+AU670+AW670)</f>
        <v>4.0380000000000003</v>
      </c>
      <c r="AZ670" s="349">
        <f t="shared" ref="AZ670:AZ679" si="5500">SUM(AT670+AV670+AX670)</f>
        <v>31.258609053000001</v>
      </c>
      <c r="BA670" s="349">
        <f t="shared" ref="BA670:BA679" si="5501">SUM(AQ670+AY670)</f>
        <v>8.3979999999999997</v>
      </c>
      <c r="BB670" s="349">
        <f t="shared" ref="BB670:BB679" si="5502">SUM(AR670,AZ670)</f>
        <v>64.867593948500001</v>
      </c>
    </row>
    <row r="671" spans="1:54" s="344" customFormat="1">
      <c r="B671" s="557"/>
      <c r="C671" s="557"/>
      <c r="D671" s="557"/>
      <c r="E671" s="553" t="s">
        <v>1847</v>
      </c>
      <c r="F671" s="24"/>
      <c r="G671" s="530" t="s">
        <v>1166</v>
      </c>
      <c r="H671" s="355" t="s">
        <v>377</v>
      </c>
      <c r="I671" s="554">
        <v>9.18</v>
      </c>
      <c r="J671" s="115"/>
      <c r="K671" s="554">
        <v>9.18</v>
      </c>
      <c r="L671" s="183"/>
      <c r="M671" s="554">
        <v>9.18</v>
      </c>
      <c r="N671" s="183"/>
      <c r="O671" s="554">
        <v>9.18</v>
      </c>
      <c r="P671" s="115"/>
      <c r="Q671" s="349">
        <f t="shared" si="5478"/>
        <v>1.88</v>
      </c>
      <c r="R671" s="417">
        <f t="shared" si="5479"/>
        <v>21.498616296000002</v>
      </c>
      <c r="S671" s="349">
        <v>1.88</v>
      </c>
      <c r="T671" s="349">
        <f>I671*S671*$T$2/1000</f>
        <v>21.498616296000002</v>
      </c>
      <c r="U671" s="349"/>
      <c r="V671" s="350">
        <f>I671*U671*$V$2/1000</f>
        <v>0</v>
      </c>
      <c r="W671" s="352"/>
      <c r="X671" s="353">
        <f>I671*W671*$X$2/1000</f>
        <v>0</v>
      </c>
      <c r="Y671" s="351">
        <f t="shared" ref="Y671:Y675" si="5503">SUM(S671+U671+W671)</f>
        <v>1.88</v>
      </c>
      <c r="Z671" s="350">
        <f t="shared" ref="Z671:Z675" si="5504">SUM(T671+V671+X671)</f>
        <v>21.498616296000002</v>
      </c>
      <c r="AA671" s="352"/>
      <c r="AB671" s="353">
        <f>K671*AA671*$AB$2/1000</f>
        <v>0</v>
      </c>
      <c r="AC671" s="352"/>
      <c r="AD671" s="350">
        <f>K671*AC671*$AD$2/1000</f>
        <v>0</v>
      </c>
      <c r="AE671" s="352"/>
      <c r="AF671" s="353">
        <f t="shared" si="4891"/>
        <v>0</v>
      </c>
      <c r="AG671" s="351">
        <f t="shared" ref="AG671:AG675" si="5505">SUM(AA671+AC671+AE671)</f>
        <v>0</v>
      </c>
      <c r="AH671" s="349">
        <f t="shared" ref="AH671:AH675" si="5506">SUM(AB671+AD671+AF671)</f>
        <v>0</v>
      </c>
      <c r="AI671" s="349">
        <f t="shared" si="5489"/>
        <v>1.88</v>
      </c>
      <c r="AJ671" s="350">
        <f t="shared" si="5490"/>
        <v>21.498616296000002</v>
      </c>
      <c r="AK671" s="352"/>
      <c r="AL671" s="350">
        <f t="shared" si="5491"/>
        <v>0</v>
      </c>
      <c r="AM671" s="354"/>
      <c r="AN671" s="350">
        <f t="shared" si="5492"/>
        <v>0</v>
      </c>
      <c r="AO671" s="352"/>
      <c r="AP671" s="353">
        <f t="shared" si="5493"/>
        <v>0</v>
      </c>
      <c r="AQ671" s="351">
        <f>SUM(AK671+AM671+AO671)</f>
        <v>0</v>
      </c>
      <c r="AR671" s="349">
        <f t="shared" ref="AR671:AR675" si="5507">SUM(AL671+AN671+AP671)</f>
        <v>0</v>
      </c>
      <c r="AS671" s="349"/>
      <c r="AT671" s="350">
        <f t="shared" si="5496"/>
        <v>0</v>
      </c>
      <c r="AU671" s="352"/>
      <c r="AV671" s="350">
        <f t="shared" si="5497"/>
        <v>0</v>
      </c>
      <c r="AW671" s="352"/>
      <c r="AX671" s="353">
        <f t="shared" si="5498"/>
        <v>0</v>
      </c>
      <c r="AY671" s="351">
        <f>SUM(AS671+AU671+AW671)</f>
        <v>0</v>
      </c>
      <c r="AZ671" s="349">
        <f t="shared" ref="AZ671:AZ675" si="5508">SUM(AT671+AV671+AX671)</f>
        <v>0</v>
      </c>
      <c r="BA671" s="349">
        <f t="shared" si="5501"/>
        <v>0</v>
      </c>
      <c r="BB671" s="349">
        <f t="shared" si="5502"/>
        <v>0</v>
      </c>
    </row>
    <row r="672" spans="1:54" s="551" customFormat="1">
      <c r="A672" s="612">
        <v>505</v>
      </c>
      <c r="B672" s="557"/>
      <c r="C672" s="557"/>
      <c r="D672" s="557"/>
      <c r="E672" s="553" t="s">
        <v>2338</v>
      </c>
      <c r="F672" s="530"/>
      <c r="G672" s="530" t="s">
        <v>1166</v>
      </c>
      <c r="H672" s="355" t="s">
        <v>377</v>
      </c>
      <c r="I672" s="554"/>
      <c r="J672" s="183"/>
      <c r="K672" s="554"/>
      <c r="L672" s="183"/>
      <c r="M672" s="554">
        <v>10.7</v>
      </c>
      <c r="N672" s="183"/>
      <c r="O672" s="554">
        <v>10.7</v>
      </c>
      <c r="P672" s="183"/>
      <c r="Q672" s="349">
        <f t="shared" si="5478"/>
        <v>0.14000000000000001</v>
      </c>
      <c r="R672" s="417">
        <f t="shared" si="5479"/>
        <v>1.9980323999999998</v>
      </c>
      <c r="S672" s="349"/>
      <c r="T672" s="349">
        <f>I672*S672*$T$2/1000</f>
        <v>0</v>
      </c>
      <c r="U672" s="349"/>
      <c r="V672" s="349">
        <f t="shared" ref="V672" si="5509">I672*U672*$V$2/1000</f>
        <v>0</v>
      </c>
      <c r="W672" s="349"/>
      <c r="X672" s="349">
        <f t="shared" ref="X672" si="5510">I672*W672*$X$2/1000</f>
        <v>0</v>
      </c>
      <c r="Y672" s="349">
        <f t="shared" si="5503"/>
        <v>0</v>
      </c>
      <c r="Z672" s="349">
        <f t="shared" si="5504"/>
        <v>0</v>
      </c>
      <c r="AA672" s="349"/>
      <c r="AB672" s="349">
        <f t="shared" ref="AB672" si="5511">K672*AA672*$AB$2/1000</f>
        <v>0</v>
      </c>
      <c r="AC672" s="349"/>
      <c r="AD672" s="349">
        <f t="shared" ref="AD672" si="5512">K672*AC672*$AD$2/1000</f>
        <v>0</v>
      </c>
      <c r="AE672" s="349"/>
      <c r="AF672" s="349">
        <f t="shared" si="4891"/>
        <v>0</v>
      </c>
      <c r="AG672" s="349">
        <f t="shared" si="5505"/>
        <v>0</v>
      </c>
      <c r="AH672" s="349">
        <f t="shared" si="5506"/>
        <v>0</v>
      </c>
      <c r="AI672" s="349">
        <f t="shared" si="5489"/>
        <v>0</v>
      </c>
      <c r="AJ672" s="349">
        <f t="shared" si="5490"/>
        <v>0</v>
      </c>
      <c r="AK672" s="349"/>
      <c r="AL672" s="349">
        <f t="shared" si="5491"/>
        <v>0</v>
      </c>
      <c r="AM672" s="349"/>
      <c r="AN672" s="349">
        <f>M672*AM672*$AN$2/1000</f>
        <v>0</v>
      </c>
      <c r="AO672" s="349">
        <v>0.14000000000000001</v>
      </c>
      <c r="AP672" s="349">
        <f t="shared" si="5493"/>
        <v>1.9980323999999998</v>
      </c>
      <c r="AQ672" s="349">
        <f t="shared" ref="AQ672" si="5513">SUM(AK672+AM672+AO672)</f>
        <v>0.14000000000000001</v>
      </c>
      <c r="AR672" s="349">
        <f t="shared" si="5507"/>
        <v>1.9980323999999998</v>
      </c>
      <c r="AS672" s="349"/>
      <c r="AT672" s="349">
        <f t="shared" si="5496"/>
        <v>0</v>
      </c>
      <c r="AU672" s="349"/>
      <c r="AV672" s="349">
        <f t="shared" si="5497"/>
        <v>0</v>
      </c>
      <c r="AW672" s="349"/>
      <c r="AX672" s="349">
        <f t="shared" si="5498"/>
        <v>0</v>
      </c>
      <c r="AY672" s="349">
        <f t="shared" ref="AY672" si="5514">SUM(AS672+AU672+AW672)</f>
        <v>0</v>
      </c>
      <c r="AZ672" s="349">
        <f t="shared" si="5508"/>
        <v>0</v>
      </c>
      <c r="BA672" s="349">
        <f t="shared" si="5501"/>
        <v>0.14000000000000001</v>
      </c>
      <c r="BB672" s="349">
        <f t="shared" si="5502"/>
        <v>1.9980323999999998</v>
      </c>
    </row>
    <row r="673" spans="1:54" s="551" customFormat="1">
      <c r="A673" s="612">
        <v>505</v>
      </c>
      <c r="B673" s="557"/>
      <c r="C673" s="557"/>
      <c r="D673" s="557"/>
      <c r="E673" s="553" t="s">
        <v>2160</v>
      </c>
      <c r="F673" s="530"/>
      <c r="G673" s="530" t="s">
        <v>1166</v>
      </c>
      <c r="H673" s="355" t="s">
        <v>377</v>
      </c>
      <c r="I673" s="554">
        <v>6.52</v>
      </c>
      <c r="J673" s="183"/>
      <c r="K673" s="554">
        <v>6.52</v>
      </c>
      <c r="L673" s="183"/>
      <c r="M673" s="554">
        <v>6.52</v>
      </c>
      <c r="N673" s="183"/>
      <c r="O673" s="554">
        <v>6.52</v>
      </c>
      <c r="P673" s="183"/>
      <c r="Q673" s="349">
        <f t="shared" ref="Q673" si="5515">SUM(AI673+BA673)</f>
        <v>0</v>
      </c>
      <c r="R673" s="417">
        <f t="shared" ref="R673" si="5516">SUM(AJ673+BB673)</f>
        <v>0</v>
      </c>
      <c r="S673" s="349"/>
      <c r="T673" s="349">
        <f>I673*S673*$T$2/1000</f>
        <v>0</v>
      </c>
      <c r="U673" s="349"/>
      <c r="V673" s="349">
        <f t="shared" ref="V673" si="5517">I673*U673*$V$2/1000</f>
        <v>0</v>
      </c>
      <c r="W673" s="349"/>
      <c r="X673" s="349">
        <f t="shared" ref="X673" si="5518">I673*W673*$X$2/1000</f>
        <v>0</v>
      </c>
      <c r="Y673" s="349">
        <f t="shared" ref="Y673" si="5519">SUM(S673+U673+W673)</f>
        <v>0</v>
      </c>
      <c r="Z673" s="349">
        <f t="shared" ref="Z673" si="5520">SUM(T673+V673+X673)</f>
        <v>0</v>
      </c>
      <c r="AA673" s="349"/>
      <c r="AB673" s="349">
        <f t="shared" ref="AB673" si="5521">K673*AA673*$AB$2/1000</f>
        <v>0</v>
      </c>
      <c r="AC673" s="349"/>
      <c r="AD673" s="349">
        <f t="shared" ref="AD673" si="5522">K673*AC673*$AD$2/1000</f>
        <v>0</v>
      </c>
      <c r="AE673" s="349"/>
      <c r="AF673" s="349">
        <f t="shared" ref="AF673" si="5523">K673*AE673*$AF$2/1000</f>
        <v>0</v>
      </c>
      <c r="AG673" s="349">
        <f t="shared" ref="AG673" si="5524">SUM(AA673+AC673+AE673)</f>
        <v>0</v>
      </c>
      <c r="AH673" s="349">
        <f t="shared" ref="AH673" si="5525">SUM(AB673+AD673+AF673)</f>
        <v>0</v>
      </c>
      <c r="AI673" s="349">
        <f t="shared" ref="AI673" si="5526">SUM(Y673+AG673)</f>
        <v>0</v>
      </c>
      <c r="AJ673" s="349">
        <f t="shared" ref="AJ673" si="5527">SUM(Z673,AH673)</f>
        <v>0</v>
      </c>
      <c r="AK673" s="349"/>
      <c r="AL673" s="349">
        <f t="shared" ref="AL673" si="5528">M673*AK673*$AL$2/1000</f>
        <v>0</v>
      </c>
      <c r="AM673" s="349"/>
      <c r="AN673" s="349">
        <f>M673*AM673*$AN$2/1000</f>
        <v>0</v>
      </c>
      <c r="AO673" s="349"/>
      <c r="AP673" s="349">
        <f t="shared" ref="AP673" si="5529">M673*AO673*$AP$2/1000</f>
        <v>0</v>
      </c>
      <c r="AQ673" s="349">
        <f t="shared" ref="AQ673" si="5530">SUM(AK673+AM673+AO673)</f>
        <v>0</v>
      </c>
      <c r="AR673" s="349">
        <f t="shared" ref="AR673" si="5531">SUM(AL673+AN673+AP673)</f>
        <v>0</v>
      </c>
      <c r="AS673" s="349"/>
      <c r="AT673" s="349">
        <f t="shared" ref="AT673" si="5532">O673*AS673*$AT$2/1000</f>
        <v>0</v>
      </c>
      <c r="AU673" s="349"/>
      <c r="AV673" s="349">
        <f t="shared" ref="AV673" si="5533">O673*AU673*$AV$2/1000</f>
        <v>0</v>
      </c>
      <c r="AW673" s="349"/>
      <c r="AX673" s="349">
        <f t="shared" ref="AX673" si="5534">O673*AW673*$AX$2/1000</f>
        <v>0</v>
      </c>
      <c r="AY673" s="349">
        <f>SUM(AS673+AU673+AW673)</f>
        <v>0</v>
      </c>
      <c r="AZ673" s="349">
        <f t="shared" ref="AZ673" si="5535">SUM(AT673+AV673+AX673)</f>
        <v>0</v>
      </c>
      <c r="BA673" s="349">
        <f t="shared" ref="BA673" si="5536">SUM(AQ673+AY673)</f>
        <v>0</v>
      </c>
      <c r="BB673" s="349">
        <f t="shared" ref="BB673" si="5537">SUM(AR673,AZ673)</f>
        <v>0</v>
      </c>
    </row>
    <row r="674" spans="1:54" s="551" customFormat="1">
      <c r="A674" s="612">
        <v>505</v>
      </c>
      <c r="B674" s="557"/>
      <c r="C674" s="557"/>
      <c r="D674" s="557"/>
      <c r="E674" s="553" t="s">
        <v>2337</v>
      </c>
      <c r="F674" s="530"/>
      <c r="G674" s="530" t="s">
        <v>1166</v>
      </c>
      <c r="H674" s="355" t="s">
        <v>377</v>
      </c>
      <c r="I674" s="554"/>
      <c r="J674" s="183"/>
      <c r="K674" s="554"/>
      <c r="L674" s="183"/>
      <c r="M674" s="554">
        <v>5.42</v>
      </c>
      <c r="N674" s="183"/>
      <c r="O674" s="554">
        <v>5.42</v>
      </c>
      <c r="P674" s="183"/>
      <c r="Q674" s="349">
        <f t="shared" si="5478"/>
        <v>0.27</v>
      </c>
      <c r="R674" s="417">
        <f t="shared" si="5479"/>
        <v>1.9518829200000001</v>
      </c>
      <c r="S674" s="349"/>
      <c r="T674" s="349">
        <f>I674*S674*$T$2/1000</f>
        <v>0</v>
      </c>
      <c r="U674" s="349"/>
      <c r="V674" s="349">
        <f t="shared" ref="V674:V675" si="5538">I674*U674*$V$2/1000</f>
        <v>0</v>
      </c>
      <c r="W674" s="349"/>
      <c r="X674" s="349">
        <f t="shared" ref="X674:X675" si="5539">I674*W674*$X$2/1000</f>
        <v>0</v>
      </c>
      <c r="Y674" s="349">
        <f t="shared" si="5503"/>
        <v>0</v>
      </c>
      <c r="Z674" s="349">
        <f t="shared" si="5504"/>
        <v>0</v>
      </c>
      <c r="AA674" s="349"/>
      <c r="AB674" s="349">
        <f t="shared" ref="AB674:AB675" si="5540">K674*AA674*$AB$2/1000</f>
        <v>0</v>
      </c>
      <c r="AC674" s="349"/>
      <c r="AD674" s="349">
        <f t="shared" ref="AD674:AD675" si="5541">K674*AC674*$AD$2/1000</f>
        <v>0</v>
      </c>
      <c r="AE674" s="349"/>
      <c r="AF674" s="349">
        <f t="shared" si="4891"/>
        <v>0</v>
      </c>
      <c r="AG674" s="349">
        <f t="shared" si="5505"/>
        <v>0</v>
      </c>
      <c r="AH674" s="349">
        <f t="shared" si="5506"/>
        <v>0</v>
      </c>
      <c r="AI674" s="349">
        <f t="shared" si="5489"/>
        <v>0</v>
      </c>
      <c r="AJ674" s="349">
        <f t="shared" si="5490"/>
        <v>0</v>
      </c>
      <c r="AK674" s="349"/>
      <c r="AL674" s="349">
        <f t="shared" si="5491"/>
        <v>0</v>
      </c>
      <c r="AM674" s="349"/>
      <c r="AN674" s="349">
        <f>M674*AM674*$AN$2/1000</f>
        <v>0</v>
      </c>
      <c r="AO674" s="349">
        <v>0.27</v>
      </c>
      <c r="AP674" s="349">
        <f t="shared" si="5493"/>
        <v>1.9518829200000001</v>
      </c>
      <c r="AQ674" s="349">
        <f t="shared" ref="AQ674:AQ675" si="5542">SUM(AK674+AM674+AO674)</f>
        <v>0.27</v>
      </c>
      <c r="AR674" s="349">
        <f t="shared" si="5507"/>
        <v>1.9518829200000001</v>
      </c>
      <c r="AS674" s="349"/>
      <c r="AT674" s="349">
        <f t="shared" si="5496"/>
        <v>0</v>
      </c>
      <c r="AU674" s="349"/>
      <c r="AV674" s="349">
        <f t="shared" si="5497"/>
        <v>0</v>
      </c>
      <c r="AW674" s="349"/>
      <c r="AX674" s="349">
        <f t="shared" si="5498"/>
        <v>0</v>
      </c>
      <c r="AY674" s="349">
        <f t="shared" ref="AY674" si="5543">SUM(AS674+AU674+AW674)</f>
        <v>0</v>
      </c>
      <c r="AZ674" s="349">
        <f t="shared" si="5508"/>
        <v>0</v>
      </c>
      <c r="BA674" s="349">
        <f t="shared" si="5501"/>
        <v>0.27</v>
      </c>
      <c r="BB674" s="349">
        <f t="shared" si="5502"/>
        <v>1.9518829200000001</v>
      </c>
    </row>
    <row r="675" spans="1:54" s="551" customFormat="1">
      <c r="A675" s="612">
        <v>505</v>
      </c>
      <c r="B675" s="557"/>
      <c r="C675" s="557"/>
      <c r="D675" s="557"/>
      <c r="E675" s="553" t="s">
        <v>2197</v>
      </c>
      <c r="F675" s="530"/>
      <c r="G675" s="530" t="s">
        <v>1166</v>
      </c>
      <c r="H675" s="355" t="s">
        <v>377</v>
      </c>
      <c r="I675" s="554">
        <v>4.7300000000000004</v>
      </c>
      <c r="J675" s="183"/>
      <c r="K675" s="554">
        <v>4.7300000000000004</v>
      </c>
      <c r="L675" s="183"/>
      <c r="M675" s="554">
        <v>4.7300000000000004</v>
      </c>
      <c r="N675" s="183"/>
      <c r="O675" s="554">
        <v>4.7300000000000004</v>
      </c>
      <c r="P675" s="183"/>
      <c r="Q675" s="349">
        <f t="shared" si="5478"/>
        <v>1</v>
      </c>
      <c r="R675" s="417">
        <f t="shared" si="5479"/>
        <v>6.1652239000000009</v>
      </c>
      <c r="S675" s="349"/>
      <c r="T675" s="349">
        <f>I675*S675*$T$2/1000</f>
        <v>0</v>
      </c>
      <c r="U675" s="349"/>
      <c r="V675" s="349">
        <f t="shared" si="5538"/>
        <v>0</v>
      </c>
      <c r="W675" s="349">
        <v>1</v>
      </c>
      <c r="X675" s="349">
        <f t="shared" si="5539"/>
        <v>6.1652239000000009</v>
      </c>
      <c r="Y675" s="349">
        <f t="shared" si="5503"/>
        <v>1</v>
      </c>
      <c r="Z675" s="349">
        <f t="shared" si="5504"/>
        <v>6.1652239000000009</v>
      </c>
      <c r="AA675" s="349"/>
      <c r="AB675" s="349">
        <f t="shared" si="5540"/>
        <v>0</v>
      </c>
      <c r="AC675" s="349"/>
      <c r="AD675" s="349">
        <f t="shared" si="5541"/>
        <v>0</v>
      </c>
      <c r="AE675" s="349"/>
      <c r="AF675" s="349">
        <f t="shared" si="4891"/>
        <v>0</v>
      </c>
      <c r="AG675" s="349">
        <f t="shared" si="5505"/>
        <v>0</v>
      </c>
      <c r="AH675" s="349">
        <f t="shared" si="5506"/>
        <v>0</v>
      </c>
      <c r="AI675" s="349">
        <f t="shared" si="5489"/>
        <v>1</v>
      </c>
      <c r="AJ675" s="349">
        <f t="shared" si="5490"/>
        <v>6.1652239000000009</v>
      </c>
      <c r="AK675" s="349"/>
      <c r="AL675" s="349">
        <f t="shared" si="5491"/>
        <v>0</v>
      </c>
      <c r="AM675" s="349"/>
      <c r="AN675" s="349">
        <f>M675*AM675*$AN$2/1000</f>
        <v>0</v>
      </c>
      <c r="AO675" s="349"/>
      <c r="AP675" s="349">
        <f t="shared" si="5493"/>
        <v>0</v>
      </c>
      <c r="AQ675" s="349">
        <f t="shared" si="5542"/>
        <v>0</v>
      </c>
      <c r="AR675" s="349">
        <f t="shared" si="5507"/>
        <v>0</v>
      </c>
      <c r="AS675" s="349"/>
      <c r="AT675" s="349">
        <f t="shared" si="5496"/>
        <v>0</v>
      </c>
      <c r="AU675" s="349"/>
      <c r="AV675" s="349">
        <f t="shared" si="5497"/>
        <v>0</v>
      </c>
      <c r="AW675" s="349"/>
      <c r="AX675" s="349">
        <f t="shared" si="5498"/>
        <v>0</v>
      </c>
      <c r="AY675" s="349">
        <f>SUM(AS675+AU675+AW675)</f>
        <v>0</v>
      </c>
      <c r="AZ675" s="349">
        <f t="shared" si="5508"/>
        <v>0</v>
      </c>
      <c r="BA675" s="349">
        <f t="shared" si="5501"/>
        <v>0</v>
      </c>
      <c r="BB675" s="349">
        <f t="shared" si="5502"/>
        <v>0</v>
      </c>
    </row>
    <row r="676" spans="1:54" s="551" customFormat="1">
      <c r="A676" s="612">
        <v>507</v>
      </c>
      <c r="B676" s="557"/>
      <c r="C676" s="557"/>
      <c r="D676" s="557"/>
      <c r="E676" s="553" t="s">
        <v>1120</v>
      </c>
      <c r="F676" s="530"/>
      <c r="G676" s="530" t="s">
        <v>1166</v>
      </c>
      <c r="H676" s="355" t="s">
        <v>377</v>
      </c>
      <c r="I676" s="554">
        <v>4.7300000000000004</v>
      </c>
      <c r="J676" s="183"/>
      <c r="K676" s="554">
        <v>4.7300000000000004</v>
      </c>
      <c r="L676" s="183"/>
      <c r="M676" s="554">
        <v>4.7300000000000004</v>
      </c>
      <c r="N676" s="183"/>
      <c r="O676" s="554">
        <v>4.7300000000000004</v>
      </c>
      <c r="P676" s="183"/>
      <c r="Q676" s="349">
        <f t="shared" si="5478"/>
        <v>2.52</v>
      </c>
      <c r="R676" s="575">
        <f t="shared" si="5479"/>
        <v>15.498817488</v>
      </c>
      <c r="S676" s="349"/>
      <c r="T676" s="349">
        <f t="shared" si="5480"/>
        <v>0</v>
      </c>
      <c r="U676" s="349"/>
      <c r="V676" s="349">
        <f t="shared" si="5481"/>
        <v>0</v>
      </c>
      <c r="W676" s="349"/>
      <c r="X676" s="349">
        <f t="shared" si="5482"/>
        <v>0</v>
      </c>
      <c r="Y676" s="349">
        <f t="shared" si="5483"/>
        <v>0</v>
      </c>
      <c r="Z676" s="349">
        <f t="shared" si="5484"/>
        <v>0</v>
      </c>
      <c r="AA676" s="349"/>
      <c r="AB676" s="349">
        <f>K676*AA676*$AB$2/1000</f>
        <v>0</v>
      </c>
      <c r="AC676" s="349"/>
      <c r="AD676" s="349">
        <f t="shared" si="5486"/>
        <v>0</v>
      </c>
      <c r="AE676" s="349"/>
      <c r="AF676" s="349">
        <f t="shared" si="4891"/>
        <v>0</v>
      </c>
      <c r="AG676" s="349">
        <f t="shared" si="5487"/>
        <v>0</v>
      </c>
      <c r="AH676" s="349">
        <f t="shared" si="5488"/>
        <v>0</v>
      </c>
      <c r="AI676" s="349">
        <f t="shared" si="5489"/>
        <v>0</v>
      </c>
      <c r="AJ676" s="349">
        <f t="shared" si="5490"/>
        <v>0</v>
      </c>
      <c r="AK676" s="349"/>
      <c r="AL676" s="349">
        <f t="shared" si="5491"/>
        <v>0</v>
      </c>
      <c r="AM676" s="349"/>
      <c r="AN676" s="349">
        <f t="shared" si="5492"/>
        <v>0</v>
      </c>
      <c r="AO676" s="349"/>
      <c r="AP676" s="349">
        <f t="shared" si="5493"/>
        <v>0</v>
      </c>
      <c r="AQ676" s="349">
        <f t="shared" si="5494"/>
        <v>0</v>
      </c>
      <c r="AR676" s="349">
        <f t="shared" si="5495"/>
        <v>0</v>
      </c>
      <c r="AS676" s="349"/>
      <c r="AT676" s="349">
        <f t="shared" si="5496"/>
        <v>0</v>
      </c>
      <c r="AU676" s="349"/>
      <c r="AV676" s="349">
        <f t="shared" si="5497"/>
        <v>0</v>
      </c>
      <c r="AW676" s="349">
        <v>2.52</v>
      </c>
      <c r="AX676" s="349">
        <f t="shared" si="5498"/>
        <v>15.498817488</v>
      </c>
      <c r="AY676" s="349">
        <f>SUM(AS676+AU676+AW676)</f>
        <v>2.52</v>
      </c>
      <c r="AZ676" s="349">
        <f t="shared" si="5500"/>
        <v>15.498817488</v>
      </c>
      <c r="BA676" s="349">
        <f t="shared" si="5501"/>
        <v>2.52</v>
      </c>
      <c r="BB676" s="349">
        <f t="shared" si="5502"/>
        <v>15.498817488</v>
      </c>
    </row>
    <row r="677" spans="1:54" s="344" customFormat="1">
      <c r="B677" s="557"/>
      <c r="C677" s="557"/>
      <c r="D677" s="557"/>
      <c r="E677" s="553" t="s">
        <v>1913</v>
      </c>
      <c r="F677" s="24"/>
      <c r="G677" s="530" t="s">
        <v>1166</v>
      </c>
      <c r="H677" s="355" t="s">
        <v>377</v>
      </c>
      <c r="I677" s="554">
        <v>4.7300000000000004</v>
      </c>
      <c r="J677" s="115"/>
      <c r="K677" s="554">
        <v>4.7300000000000004</v>
      </c>
      <c r="L677" s="183"/>
      <c r="M677" s="554">
        <v>4.7300000000000004</v>
      </c>
      <c r="N677" s="183"/>
      <c r="O677" s="554">
        <v>4.7300000000000004</v>
      </c>
      <c r="P677" s="115"/>
      <c r="Q677" s="349">
        <f t="shared" si="5478"/>
        <v>0</v>
      </c>
      <c r="R677" s="417">
        <f t="shared" si="5479"/>
        <v>0</v>
      </c>
      <c r="S677" s="349"/>
      <c r="T677" s="349">
        <f>I677*S677*$T$2/1000</f>
        <v>0</v>
      </c>
      <c r="U677" s="349"/>
      <c r="V677" s="350">
        <f>I677*U677*$V$2/1000</f>
        <v>0</v>
      </c>
      <c r="W677" s="352"/>
      <c r="X677" s="353">
        <f>I677*W677*$X$2/1000</f>
        <v>0</v>
      </c>
      <c r="Y677" s="351">
        <f t="shared" ref="Y677:Y678" si="5544">SUM(S677+U677+W677)</f>
        <v>0</v>
      </c>
      <c r="Z677" s="350">
        <f t="shared" ref="Z677:Z678" si="5545">SUM(T677+V677+X677)</f>
        <v>0</v>
      </c>
      <c r="AA677" s="352"/>
      <c r="AB677" s="353">
        <f>K677*AA677*$AB$2/1000</f>
        <v>0</v>
      </c>
      <c r="AC677" s="352"/>
      <c r="AD677" s="350">
        <f>K677*AC677*$AD$2/1000</f>
        <v>0</v>
      </c>
      <c r="AE677" s="352"/>
      <c r="AF677" s="353">
        <f t="shared" si="4891"/>
        <v>0</v>
      </c>
      <c r="AG677" s="351">
        <f t="shared" ref="AG677:AG678" si="5546">SUM(AA677+AC677+AE677)</f>
        <v>0</v>
      </c>
      <c r="AH677" s="349">
        <f t="shared" ref="AH677:AH678" si="5547">SUM(AB677+AD677+AF677)</f>
        <v>0</v>
      </c>
      <c r="AI677" s="349">
        <f t="shared" si="5489"/>
        <v>0</v>
      </c>
      <c r="AJ677" s="350">
        <f t="shared" si="5490"/>
        <v>0</v>
      </c>
      <c r="AK677" s="352"/>
      <c r="AL677" s="350">
        <f t="shared" si="5491"/>
        <v>0</v>
      </c>
      <c r="AM677" s="354"/>
      <c r="AN677" s="350">
        <f t="shared" si="5492"/>
        <v>0</v>
      </c>
      <c r="AO677" s="352"/>
      <c r="AP677" s="353">
        <f t="shared" si="5493"/>
        <v>0</v>
      </c>
      <c r="AQ677" s="351">
        <f>SUM(AK677+AM677+AO677)</f>
        <v>0</v>
      </c>
      <c r="AR677" s="349">
        <f t="shared" ref="AR677:AR678" si="5548">SUM(AL677+AN677+AP677)</f>
        <v>0</v>
      </c>
      <c r="AS677" s="349"/>
      <c r="AT677" s="350">
        <f t="shared" si="5496"/>
        <v>0</v>
      </c>
      <c r="AU677" s="352"/>
      <c r="AV677" s="350">
        <f t="shared" si="5497"/>
        <v>0</v>
      </c>
      <c r="AW677" s="352"/>
      <c r="AX677" s="353">
        <f t="shared" si="5498"/>
        <v>0</v>
      </c>
      <c r="AY677" s="351">
        <f t="shared" ref="AY677" si="5549">SUM(AS677+AU677+AW677)</f>
        <v>0</v>
      </c>
      <c r="AZ677" s="349">
        <f>SUM(AT677+AV677+AX677)</f>
        <v>0</v>
      </c>
      <c r="BA677" s="349">
        <f t="shared" si="5501"/>
        <v>0</v>
      </c>
      <c r="BB677" s="349">
        <f t="shared" si="5502"/>
        <v>0</v>
      </c>
    </row>
    <row r="678" spans="1:54" s="551" customFormat="1">
      <c r="A678" s="612">
        <v>508</v>
      </c>
      <c r="B678" s="557"/>
      <c r="C678" s="557"/>
      <c r="D678" s="557"/>
      <c r="E678" s="553" t="s">
        <v>2116</v>
      </c>
      <c r="F678" s="530"/>
      <c r="G678" s="530" t="s">
        <v>1166</v>
      </c>
      <c r="H678" s="355" t="s">
        <v>377</v>
      </c>
      <c r="I678" s="554">
        <v>4.7300000000000004</v>
      </c>
      <c r="J678" s="183"/>
      <c r="K678" s="554">
        <v>4.7300000000000004</v>
      </c>
      <c r="L678" s="183"/>
      <c r="M678" s="554">
        <v>4.7300000000000004</v>
      </c>
      <c r="N678" s="183"/>
      <c r="O678" s="554">
        <v>4.7300000000000004</v>
      </c>
      <c r="P678" s="183"/>
      <c r="Q678" s="349">
        <f t="shared" ref="Q678" si="5550">SUM(AI678+BA678)</f>
        <v>1</v>
      </c>
      <c r="R678" s="575">
        <f t="shared" ref="R678" si="5551">SUM(AJ678+BB678)</f>
        <v>6.1503244000000006</v>
      </c>
      <c r="S678" s="349"/>
      <c r="T678" s="349">
        <f t="shared" ref="T678" si="5552">I678*S678*$T$2/1000</f>
        <v>0</v>
      </c>
      <c r="U678" s="349"/>
      <c r="V678" s="349">
        <f t="shared" ref="V678" si="5553">I678*U678*$V$2/1000</f>
        <v>0</v>
      </c>
      <c r="W678" s="349"/>
      <c r="X678" s="349">
        <f t="shared" ref="X678" si="5554">I678*W678*$X$2/1000</f>
        <v>0</v>
      </c>
      <c r="Y678" s="349">
        <f t="shared" si="5544"/>
        <v>0</v>
      </c>
      <c r="Z678" s="349">
        <f t="shared" si="5545"/>
        <v>0</v>
      </c>
      <c r="AA678" s="349"/>
      <c r="AB678" s="349">
        <f t="shared" ref="AB678" si="5555">K678*AA678*$AB$2/1000</f>
        <v>0</v>
      </c>
      <c r="AC678" s="349"/>
      <c r="AD678" s="349">
        <f t="shared" ref="AD678" si="5556">K678*AC678*$AD$2/1000</f>
        <v>0</v>
      </c>
      <c r="AE678" s="349"/>
      <c r="AF678" s="349">
        <f t="shared" si="4891"/>
        <v>0</v>
      </c>
      <c r="AG678" s="349">
        <f t="shared" si="5546"/>
        <v>0</v>
      </c>
      <c r="AH678" s="349">
        <f t="shared" si="5547"/>
        <v>0</v>
      </c>
      <c r="AI678" s="349">
        <f t="shared" ref="AI678" si="5557">SUM(Y678+AG678)</f>
        <v>0</v>
      </c>
      <c r="AJ678" s="349">
        <f t="shared" ref="AJ678" si="5558">SUM(Z678,AH678)</f>
        <v>0</v>
      </c>
      <c r="AK678" s="349"/>
      <c r="AL678" s="349">
        <f t="shared" ref="AL678" si="5559">M678*AK678*$AL$2/1000</f>
        <v>0</v>
      </c>
      <c r="AM678" s="349"/>
      <c r="AN678" s="349">
        <f>M678*AM678*$AN$2/1000</f>
        <v>0</v>
      </c>
      <c r="AO678" s="349"/>
      <c r="AP678" s="349">
        <f t="shared" ref="AP678" si="5560">M678*AO678*$AP$2/1000</f>
        <v>0</v>
      </c>
      <c r="AQ678" s="349">
        <f t="shared" ref="AQ678" si="5561">SUM(AK678+AM678+AO678)</f>
        <v>0</v>
      </c>
      <c r="AR678" s="349">
        <f t="shared" si="5548"/>
        <v>0</v>
      </c>
      <c r="AS678" s="349"/>
      <c r="AT678" s="349">
        <f t="shared" ref="AT678" si="5562">O678*AS678*$AT$2/1000</f>
        <v>0</v>
      </c>
      <c r="AU678" s="349"/>
      <c r="AV678" s="349">
        <f t="shared" ref="AV678" si="5563">O678*AU678*$AV$2/1000</f>
        <v>0</v>
      </c>
      <c r="AW678" s="349">
        <v>1</v>
      </c>
      <c r="AX678" s="349">
        <f t="shared" ref="AX678" si="5564">O678*AW678*$AX$2/1000</f>
        <v>6.1503244000000006</v>
      </c>
      <c r="AY678" s="349">
        <f t="shared" ref="AY678" si="5565">SUM(AS678+AU678+AW678)</f>
        <v>1</v>
      </c>
      <c r="AZ678" s="349">
        <f t="shared" ref="AZ678" si="5566">SUM(AT678+AV678+AX678)</f>
        <v>6.1503244000000006</v>
      </c>
      <c r="BA678" s="349">
        <f t="shared" ref="BA678" si="5567">SUM(AQ678+AY678)</f>
        <v>1</v>
      </c>
      <c r="BB678" s="349">
        <f t="shared" ref="BB678" si="5568">SUM(AR678,AZ678)</f>
        <v>6.1503244000000006</v>
      </c>
    </row>
    <row r="679" spans="1:54" s="551" customFormat="1">
      <c r="A679" s="612">
        <v>508</v>
      </c>
      <c r="B679" s="557"/>
      <c r="C679" s="557"/>
      <c r="D679" s="557"/>
      <c r="E679" s="553" t="s">
        <v>2147</v>
      </c>
      <c r="F679" s="530"/>
      <c r="G679" s="530" t="s">
        <v>1166</v>
      </c>
      <c r="H679" s="355" t="s">
        <v>377</v>
      </c>
      <c r="I679" s="554">
        <v>4.7300000000000004</v>
      </c>
      <c r="J679" s="183"/>
      <c r="K679" s="554">
        <v>4.7300000000000004</v>
      </c>
      <c r="L679" s="183"/>
      <c r="M679" s="554">
        <v>4.7300000000000004</v>
      </c>
      <c r="N679" s="183"/>
      <c r="O679" s="554">
        <v>4.7300000000000004</v>
      </c>
      <c r="P679" s="183"/>
      <c r="Q679" s="349">
        <f t="shared" si="5478"/>
        <v>0</v>
      </c>
      <c r="R679" s="575">
        <f t="shared" si="5479"/>
        <v>0</v>
      </c>
      <c r="S679" s="349"/>
      <c r="T679" s="349">
        <f t="shared" si="5480"/>
        <v>0</v>
      </c>
      <c r="U679" s="349"/>
      <c r="V679" s="349">
        <f t="shared" si="5481"/>
        <v>0</v>
      </c>
      <c r="W679" s="349"/>
      <c r="X679" s="349">
        <f t="shared" si="5482"/>
        <v>0</v>
      </c>
      <c r="Y679" s="349">
        <f t="shared" si="5483"/>
        <v>0</v>
      </c>
      <c r="Z679" s="349">
        <f t="shared" si="5484"/>
        <v>0</v>
      </c>
      <c r="AA679" s="349"/>
      <c r="AB679" s="349">
        <f t="shared" ref="AB679" si="5569">K679*AA679*$AB$2/1000</f>
        <v>0</v>
      </c>
      <c r="AC679" s="349"/>
      <c r="AD679" s="349">
        <f t="shared" si="5486"/>
        <v>0</v>
      </c>
      <c r="AE679" s="349"/>
      <c r="AF679" s="349">
        <f t="shared" ref="AF679" si="5570">K679*AE679*$AF$2/1000</f>
        <v>0</v>
      </c>
      <c r="AG679" s="349">
        <f t="shared" si="5487"/>
        <v>0</v>
      </c>
      <c r="AH679" s="349">
        <f t="shared" si="5488"/>
        <v>0</v>
      </c>
      <c r="AI679" s="349">
        <f t="shared" si="5489"/>
        <v>0</v>
      </c>
      <c r="AJ679" s="349">
        <f t="shared" si="5490"/>
        <v>0</v>
      </c>
      <c r="AK679" s="349"/>
      <c r="AL679" s="349">
        <f t="shared" si="5491"/>
        <v>0</v>
      </c>
      <c r="AM679" s="349"/>
      <c r="AN679" s="349">
        <f>M679*AM679*$AN$2/1000</f>
        <v>0</v>
      </c>
      <c r="AO679" s="349"/>
      <c r="AP679" s="349">
        <f t="shared" si="5493"/>
        <v>0</v>
      </c>
      <c r="AQ679" s="349">
        <f t="shared" si="5494"/>
        <v>0</v>
      </c>
      <c r="AR679" s="349">
        <f t="shared" si="5495"/>
        <v>0</v>
      </c>
      <c r="AS679" s="349"/>
      <c r="AT679" s="349">
        <f t="shared" si="5496"/>
        <v>0</v>
      </c>
      <c r="AU679" s="349"/>
      <c r="AV679" s="349">
        <f t="shared" si="5497"/>
        <v>0</v>
      </c>
      <c r="AW679" s="349"/>
      <c r="AX679" s="349">
        <f t="shared" si="5498"/>
        <v>0</v>
      </c>
      <c r="AY679" s="349">
        <f t="shared" ref="AY679" si="5571">SUM(AS679+AU679+AW679)</f>
        <v>0</v>
      </c>
      <c r="AZ679" s="349">
        <f t="shared" si="5500"/>
        <v>0</v>
      </c>
      <c r="BA679" s="349">
        <f t="shared" si="5501"/>
        <v>0</v>
      </c>
      <c r="BB679" s="349">
        <f t="shared" si="5502"/>
        <v>0</v>
      </c>
    </row>
    <row r="680" spans="1:54" s="301" customFormat="1">
      <c r="A680" s="612">
        <v>509</v>
      </c>
      <c r="B680" s="346"/>
      <c r="C680" s="346"/>
      <c r="D680" s="346"/>
      <c r="E680" s="553" t="s">
        <v>880</v>
      </c>
      <c r="F680" s="530"/>
      <c r="G680" s="530" t="s">
        <v>1169</v>
      </c>
      <c r="H680" s="355" t="s">
        <v>377</v>
      </c>
      <c r="I680" s="554">
        <v>4.7300000000000004</v>
      </c>
      <c r="J680" s="183"/>
      <c r="K680" s="554">
        <v>4.7300000000000004</v>
      </c>
      <c r="L680" s="183"/>
      <c r="M680" s="554">
        <v>4.7300000000000004</v>
      </c>
      <c r="N680" s="183"/>
      <c r="O680" s="554">
        <v>4.7300000000000004</v>
      </c>
      <c r="P680" s="183"/>
      <c r="Q680" s="349">
        <f t="shared" si="5430"/>
        <v>4.7110000000000003</v>
      </c>
      <c r="R680" s="575">
        <f t="shared" si="5431"/>
        <v>28.891591597000001</v>
      </c>
      <c r="S680" s="349"/>
      <c r="T680" s="349">
        <f t="shared" ref="T680:T684" si="5572">I680*S680*$T$2/1000</f>
        <v>0</v>
      </c>
      <c r="U680" s="349"/>
      <c r="V680" s="349">
        <f t="shared" si="5433"/>
        <v>0</v>
      </c>
      <c r="W680" s="349">
        <v>1.0109999999999999</v>
      </c>
      <c r="X680" s="349">
        <f t="shared" si="5434"/>
        <v>6.2330413629000008</v>
      </c>
      <c r="Y680" s="349">
        <f t="shared" si="5435"/>
        <v>1.0109999999999999</v>
      </c>
      <c r="Z680" s="349">
        <f t="shared" si="5436"/>
        <v>6.2330413629000008</v>
      </c>
      <c r="AA680" s="349">
        <v>0.67300000000000004</v>
      </c>
      <c r="AB680" s="349">
        <f t="shared" si="5437"/>
        <v>4.2125113228000002</v>
      </c>
      <c r="AC680" s="349"/>
      <c r="AD680" s="349">
        <f t="shared" si="5438"/>
        <v>0</v>
      </c>
      <c r="AE680" s="349">
        <v>1.008</v>
      </c>
      <c r="AF680" s="349">
        <f t="shared" ref="AF680:AF688" si="5573">K680*AE680*$AF$2/1000</f>
        <v>6.1992886032000003</v>
      </c>
      <c r="AG680" s="349">
        <f t="shared" si="5439"/>
        <v>1.681</v>
      </c>
      <c r="AH680" s="349">
        <f t="shared" si="5440"/>
        <v>10.411799926</v>
      </c>
      <c r="AI680" s="349">
        <f t="shared" si="5441"/>
        <v>2.6920000000000002</v>
      </c>
      <c r="AJ680" s="349">
        <f t="shared" si="5442"/>
        <v>16.6448412889</v>
      </c>
      <c r="AK680" s="349">
        <v>1.6830000000000001</v>
      </c>
      <c r="AL680" s="349">
        <f t="shared" si="5443"/>
        <v>10.180241309700001</v>
      </c>
      <c r="AM680" s="349"/>
      <c r="AN680" s="349">
        <f t="shared" ref="AN680:AN681" si="5574">M680*AM680*$AN$2/1000</f>
        <v>0</v>
      </c>
      <c r="AO680" s="349"/>
      <c r="AP680" s="349">
        <f t="shared" si="5444"/>
        <v>0</v>
      </c>
      <c r="AQ680" s="349">
        <f t="shared" si="5445"/>
        <v>1.6830000000000001</v>
      </c>
      <c r="AR680" s="349">
        <f t="shared" si="5446"/>
        <v>10.180241309700001</v>
      </c>
      <c r="AS680" s="349"/>
      <c r="AT680" s="349">
        <f t="shared" si="5447"/>
        <v>0</v>
      </c>
      <c r="AU680" s="349"/>
      <c r="AV680" s="349">
        <f t="shared" si="5448"/>
        <v>0</v>
      </c>
      <c r="AW680" s="349">
        <v>0.33600000000000002</v>
      </c>
      <c r="AX680" s="349">
        <f t="shared" si="5449"/>
        <v>2.0665089984000002</v>
      </c>
      <c r="AY680" s="349">
        <f t="shared" si="5450"/>
        <v>0.33600000000000002</v>
      </c>
      <c r="AZ680" s="349">
        <f t="shared" si="5451"/>
        <v>2.0665089984000002</v>
      </c>
      <c r="BA680" s="349">
        <f t="shared" si="5452"/>
        <v>2.0190000000000001</v>
      </c>
      <c r="BB680" s="349">
        <f t="shared" si="5453"/>
        <v>12.246750308100001</v>
      </c>
    </row>
    <row r="681" spans="1:54" s="301" customFormat="1">
      <c r="A681" s="612">
        <v>510</v>
      </c>
      <c r="B681" s="346"/>
      <c r="C681" s="346"/>
      <c r="D681" s="346"/>
      <c r="E681" s="23" t="s">
        <v>2159</v>
      </c>
      <c r="F681" s="54"/>
      <c r="G681" s="530" t="s">
        <v>1169</v>
      </c>
      <c r="H681" s="355" t="s">
        <v>377</v>
      </c>
      <c r="I681" s="554">
        <v>4.7300000000000004</v>
      </c>
      <c r="J681" s="183"/>
      <c r="K681" s="554">
        <v>4.7300000000000004</v>
      </c>
      <c r="L681" s="183"/>
      <c r="M681" s="554">
        <v>4.7300000000000004</v>
      </c>
      <c r="N681" s="183"/>
      <c r="O681" s="554">
        <v>4.7300000000000004</v>
      </c>
      <c r="P681" s="183"/>
      <c r="Q681" s="349">
        <f t="shared" si="5430"/>
        <v>0</v>
      </c>
      <c r="R681" s="575">
        <f t="shared" si="5431"/>
        <v>0</v>
      </c>
      <c r="S681" s="349"/>
      <c r="T681" s="349">
        <f t="shared" si="5572"/>
        <v>0</v>
      </c>
      <c r="U681" s="349"/>
      <c r="V681" s="349">
        <f t="shared" si="5433"/>
        <v>0</v>
      </c>
      <c r="W681" s="349"/>
      <c r="X681" s="349">
        <f t="shared" si="5434"/>
        <v>0</v>
      </c>
      <c r="Y681" s="349">
        <f t="shared" si="5435"/>
        <v>0</v>
      </c>
      <c r="Z681" s="349">
        <f t="shared" si="5436"/>
        <v>0</v>
      </c>
      <c r="AA681" s="349"/>
      <c r="AB681" s="349">
        <f>K681*AA681*$AB$2/1000</f>
        <v>0</v>
      </c>
      <c r="AC681" s="349"/>
      <c r="AD681" s="349">
        <f t="shared" si="5438"/>
        <v>0</v>
      </c>
      <c r="AE681" s="349"/>
      <c r="AF681" s="349">
        <f t="shared" si="5573"/>
        <v>0</v>
      </c>
      <c r="AG681" s="349">
        <f t="shared" si="5439"/>
        <v>0</v>
      </c>
      <c r="AH681" s="349">
        <f t="shared" si="5440"/>
        <v>0</v>
      </c>
      <c r="AI681" s="349">
        <f t="shared" si="5441"/>
        <v>0</v>
      </c>
      <c r="AJ681" s="349">
        <f t="shared" si="5442"/>
        <v>0</v>
      </c>
      <c r="AK681" s="349"/>
      <c r="AL681" s="349">
        <f t="shared" si="5443"/>
        <v>0</v>
      </c>
      <c r="AM681" s="349"/>
      <c r="AN681" s="349">
        <f t="shared" si="5574"/>
        <v>0</v>
      </c>
      <c r="AO681" s="349"/>
      <c r="AP681" s="349">
        <f t="shared" si="5444"/>
        <v>0</v>
      </c>
      <c r="AQ681" s="349">
        <f t="shared" si="5445"/>
        <v>0</v>
      </c>
      <c r="AR681" s="349">
        <f t="shared" si="5446"/>
        <v>0</v>
      </c>
      <c r="AS681" s="349"/>
      <c r="AT681" s="349">
        <f t="shared" si="5447"/>
        <v>0</v>
      </c>
      <c r="AU681" s="349"/>
      <c r="AV681" s="349">
        <f t="shared" si="5448"/>
        <v>0</v>
      </c>
      <c r="AW681" s="349"/>
      <c r="AX681" s="349">
        <f t="shared" si="5449"/>
        <v>0</v>
      </c>
      <c r="AY681" s="349">
        <f>SUM(AS681+AU681+AW681)</f>
        <v>0</v>
      </c>
      <c r="AZ681" s="349">
        <f t="shared" si="5451"/>
        <v>0</v>
      </c>
      <c r="BA681" s="349">
        <f t="shared" si="5452"/>
        <v>0</v>
      </c>
      <c r="BB681" s="349">
        <f t="shared" si="5453"/>
        <v>0</v>
      </c>
    </row>
    <row r="682" spans="1:54" s="301" customFormat="1">
      <c r="A682" s="612">
        <v>511</v>
      </c>
      <c r="B682" s="346"/>
      <c r="C682" s="346"/>
      <c r="D682" s="346"/>
      <c r="E682" s="23" t="s">
        <v>925</v>
      </c>
      <c r="F682" s="54"/>
      <c r="G682" s="530" t="s">
        <v>1169</v>
      </c>
      <c r="H682" s="355" t="s">
        <v>377</v>
      </c>
      <c r="I682" s="554">
        <v>4.7300000000000004</v>
      </c>
      <c r="J682" s="183"/>
      <c r="K682" s="554">
        <v>4.7300000000000004</v>
      </c>
      <c r="L682" s="183"/>
      <c r="M682" s="554">
        <v>4.7300000000000004</v>
      </c>
      <c r="N682" s="183"/>
      <c r="O682" s="554">
        <v>4.7300000000000004</v>
      </c>
      <c r="P682" s="183"/>
      <c r="Q682" s="349">
        <f t="shared" ref="Q682:Q683" si="5575">SUM(AI682+BA682)</f>
        <v>3.65</v>
      </c>
      <c r="R682" s="575">
        <f t="shared" ref="R682:R683" si="5576">SUM(AJ682+BB682)</f>
        <v>22.444986382500002</v>
      </c>
      <c r="S682" s="349">
        <v>0.91500000000000004</v>
      </c>
      <c r="T682" s="349">
        <f t="shared" ref="T682" si="5577">I682*S682*$T$2/1000</f>
        <v>5.3912840355000009</v>
      </c>
      <c r="U682" s="349"/>
      <c r="V682" s="349">
        <f t="shared" ref="V682" si="5578">I682*U682*$V$2/1000</f>
        <v>0</v>
      </c>
      <c r="W682" s="349"/>
      <c r="X682" s="349">
        <f t="shared" ref="X682" si="5579">I682*W682*$X$2/1000</f>
        <v>0</v>
      </c>
      <c r="Y682" s="349">
        <f t="shared" ref="Y682" si="5580">SUM(S682+U682+W682)</f>
        <v>0.91500000000000004</v>
      </c>
      <c r="Z682" s="349">
        <f t="shared" ref="Z682" si="5581">SUM(T682+V682+X682)</f>
        <v>5.3912840355000009</v>
      </c>
      <c r="AA682" s="349">
        <v>0.98099999999999998</v>
      </c>
      <c r="AB682" s="349">
        <f t="shared" ref="AB682" si="5582">K682*AA682*$AB$2/1000</f>
        <v>6.1403768315999994</v>
      </c>
      <c r="AC682" s="349"/>
      <c r="AD682" s="349">
        <f t="shared" ref="AD682" si="5583">K682*AC682*$AD$2/1000</f>
        <v>0</v>
      </c>
      <c r="AE682" s="349"/>
      <c r="AF682" s="349">
        <f t="shared" ref="AF682:AF683" si="5584">K682*AE682*$AF$2/1000</f>
        <v>0</v>
      </c>
      <c r="AG682" s="349">
        <f t="shared" ref="AG682" si="5585">SUM(AA682+AC682+AE682)</f>
        <v>0.98099999999999998</v>
      </c>
      <c r="AH682" s="349">
        <f t="shared" ref="AH682" si="5586">SUM(AB682+AD682+AF682)</f>
        <v>6.1403768315999994</v>
      </c>
      <c r="AI682" s="349">
        <f t="shared" ref="AI682:AI683" si="5587">SUM(Y682+AG682)</f>
        <v>1.8959999999999999</v>
      </c>
      <c r="AJ682" s="349">
        <f t="shared" ref="AJ682:AJ683" si="5588">SUM(Z682,AH682)</f>
        <v>11.531660867100001</v>
      </c>
      <c r="AK682" s="349"/>
      <c r="AL682" s="349">
        <f t="shared" ref="AL682:AL683" si="5589">M682*AK682*$AL$2/1000</f>
        <v>0</v>
      </c>
      <c r="AM682" s="349">
        <v>1.1599999999999999</v>
      </c>
      <c r="AN682" s="349">
        <f t="shared" ref="AN682:AN683" si="5590">M682*AM682*$AN$2/1000</f>
        <v>7.2578841719999989</v>
      </c>
      <c r="AO682" s="349"/>
      <c r="AP682" s="349">
        <f t="shared" ref="AP682:AP683" si="5591">M682*AO682*$AP$2/1000</f>
        <v>0</v>
      </c>
      <c r="AQ682" s="349">
        <f t="shared" ref="AQ682" si="5592">SUM(AK682+AM682+AO682)</f>
        <v>1.1599999999999999</v>
      </c>
      <c r="AR682" s="349">
        <f t="shared" ref="AR682" si="5593">SUM(AL682+AN682+AP682)</f>
        <v>7.2578841719999989</v>
      </c>
      <c r="AS682" s="349"/>
      <c r="AT682" s="349">
        <f t="shared" ref="AT682:AT683" si="5594">O682*AS682*$AT$2/1000</f>
        <v>0</v>
      </c>
      <c r="AU682" s="349">
        <v>0.40200000000000002</v>
      </c>
      <c r="AV682" s="349">
        <f t="shared" ref="AV682:AV683" si="5595">O682*AU682*$AV$2/1000</f>
        <v>2.4745790586000007</v>
      </c>
      <c r="AW682" s="349">
        <v>0.192</v>
      </c>
      <c r="AX682" s="349">
        <f t="shared" ref="AX682:AX683" si="5596">O682*AW682*$AX$2/1000</f>
        <v>1.1808622848000001</v>
      </c>
      <c r="AY682" s="349">
        <f t="shared" ref="AY682" si="5597">SUM(AS682+AU682+AW682)</f>
        <v>0.59400000000000008</v>
      </c>
      <c r="AZ682" s="349">
        <f t="shared" ref="AZ682" si="5598">SUM(AT682+AV682+AX682)</f>
        <v>3.6554413434000006</v>
      </c>
      <c r="BA682" s="349">
        <f t="shared" ref="BA682:BA683" si="5599">SUM(AQ682+AY682)</f>
        <v>1.754</v>
      </c>
      <c r="BB682" s="349">
        <f t="shared" ref="BB682:BB683" si="5600">SUM(AR682,AZ682)</f>
        <v>10.9133255154</v>
      </c>
    </row>
    <row r="683" spans="1:54" s="344" customFormat="1">
      <c r="B683" s="557"/>
      <c r="C683" s="557"/>
      <c r="D683" s="557"/>
      <c r="E683" s="553" t="s">
        <v>1846</v>
      </c>
      <c r="F683" s="24"/>
      <c r="G683" s="24" t="s">
        <v>1844</v>
      </c>
      <c r="H683" s="355" t="s">
        <v>377</v>
      </c>
      <c r="I683" s="554">
        <v>4.7300000000000004</v>
      </c>
      <c r="J683" s="115"/>
      <c r="K683" s="554">
        <v>4.7300000000000004</v>
      </c>
      <c r="L683" s="183"/>
      <c r="M683" s="554">
        <v>4.7300000000000004</v>
      </c>
      <c r="N683" s="183"/>
      <c r="O683" s="554">
        <v>4.7300000000000004</v>
      </c>
      <c r="P683" s="115"/>
      <c r="Q683" s="349">
        <f t="shared" si="5575"/>
        <v>1.88</v>
      </c>
      <c r="R683" s="417">
        <f t="shared" si="5576"/>
        <v>11.077173756000001</v>
      </c>
      <c r="S683" s="349">
        <v>1.88</v>
      </c>
      <c r="T683" s="349">
        <f>I683*S683*$T$2/1000</f>
        <v>11.077173756000001</v>
      </c>
      <c r="U683" s="349"/>
      <c r="V683" s="350">
        <f>I683*U683*$V$2/1000</f>
        <v>0</v>
      </c>
      <c r="W683" s="352"/>
      <c r="X683" s="353">
        <f>I683*W683*$X$2/1000</f>
        <v>0</v>
      </c>
      <c r="Y683" s="351">
        <f t="shared" ref="Y683" si="5601">SUM(S683+U683+W683)</f>
        <v>1.88</v>
      </c>
      <c r="Z683" s="350">
        <f t="shared" ref="Z683" si="5602">SUM(T683+V683+X683)</f>
        <v>11.077173756000001</v>
      </c>
      <c r="AA683" s="352"/>
      <c r="AB683" s="353">
        <f>K683*AA683*$AB$2/1000</f>
        <v>0</v>
      </c>
      <c r="AC683" s="352"/>
      <c r="AD683" s="350">
        <f>K683*AC683*$AD$2/1000</f>
        <v>0</v>
      </c>
      <c r="AE683" s="352"/>
      <c r="AF683" s="353">
        <f t="shared" si="5584"/>
        <v>0</v>
      </c>
      <c r="AG683" s="351">
        <f t="shared" ref="AG683" si="5603">SUM(AA683+AC683+AE683)</f>
        <v>0</v>
      </c>
      <c r="AH683" s="349">
        <f t="shared" ref="AH683" si="5604">SUM(AB683+AD683+AF683)</f>
        <v>0</v>
      </c>
      <c r="AI683" s="349">
        <f t="shared" si="5587"/>
        <v>1.88</v>
      </c>
      <c r="AJ683" s="350">
        <f t="shared" si="5588"/>
        <v>11.077173756000001</v>
      </c>
      <c r="AK683" s="352"/>
      <c r="AL683" s="350">
        <f t="shared" si="5589"/>
        <v>0</v>
      </c>
      <c r="AM683" s="354"/>
      <c r="AN683" s="350">
        <f t="shared" si="5590"/>
        <v>0</v>
      </c>
      <c r="AO683" s="352"/>
      <c r="AP683" s="353">
        <f t="shared" si="5591"/>
        <v>0</v>
      </c>
      <c r="AQ683" s="351">
        <f>SUM(AK683+AM683+AO683)</f>
        <v>0</v>
      </c>
      <c r="AR683" s="349">
        <f t="shared" ref="AR683" si="5605">SUM(AL683+AN683+AP683)</f>
        <v>0</v>
      </c>
      <c r="AS683" s="349"/>
      <c r="AT683" s="350">
        <f t="shared" si="5594"/>
        <v>0</v>
      </c>
      <c r="AU683" s="352"/>
      <c r="AV683" s="350">
        <f t="shared" si="5595"/>
        <v>0</v>
      </c>
      <c r="AW683" s="352"/>
      <c r="AX683" s="353">
        <f t="shared" si="5596"/>
        <v>0</v>
      </c>
      <c r="AY683" s="351">
        <f>SUM(AS683+AU683+AW683)</f>
        <v>0</v>
      </c>
      <c r="AZ683" s="349">
        <f t="shared" ref="AZ683" si="5606">SUM(AT683+AV683+AX683)</f>
        <v>0</v>
      </c>
      <c r="BA683" s="349">
        <f t="shared" si="5599"/>
        <v>0</v>
      </c>
      <c r="BB683" s="349">
        <f t="shared" si="5600"/>
        <v>0</v>
      </c>
    </row>
    <row r="684" spans="1:54" s="301" customFormat="1">
      <c r="A684" s="612">
        <v>512</v>
      </c>
      <c r="B684" s="346"/>
      <c r="C684" s="346"/>
      <c r="D684" s="346"/>
      <c r="E684" s="553" t="s">
        <v>882</v>
      </c>
      <c r="F684" s="530"/>
      <c r="G684" s="530" t="s">
        <v>1169</v>
      </c>
      <c r="H684" s="355" t="s">
        <v>377</v>
      </c>
      <c r="I684" s="554">
        <v>4.66</v>
      </c>
      <c r="J684" s="183"/>
      <c r="K684" s="554">
        <v>4.66</v>
      </c>
      <c r="L684" s="183"/>
      <c r="M684" s="554">
        <v>4.66</v>
      </c>
      <c r="N684" s="183"/>
      <c r="O684" s="554">
        <v>4.66</v>
      </c>
      <c r="P684" s="183"/>
      <c r="Q684" s="349">
        <f t="shared" ref="Q684:Q695" si="5607">SUM(AI684+BA684)</f>
        <v>8.3610000000000007</v>
      </c>
      <c r="R684" s="575">
        <f t="shared" ref="R684:R695" si="5608">SUM(AJ684+BB684)</f>
        <v>50.576840039000004</v>
      </c>
      <c r="S684" s="349">
        <v>0.91500000000000004</v>
      </c>
      <c r="T684" s="349">
        <f t="shared" si="5572"/>
        <v>5.3114975910000011</v>
      </c>
      <c r="U684" s="349"/>
      <c r="V684" s="349">
        <f t="shared" ref="V684:V688" si="5609">I684*U684*$V$2/1000</f>
        <v>0</v>
      </c>
      <c r="W684" s="349">
        <v>1.0109999999999999</v>
      </c>
      <c r="X684" s="349">
        <f t="shared" ref="X684:X688" si="5610">I684*W684*$X$2/1000</f>
        <v>6.1407976217999991</v>
      </c>
      <c r="Y684" s="349">
        <f t="shared" ref="Y684:Y688" si="5611">SUM(S684+U684+W684)</f>
        <v>1.9259999999999999</v>
      </c>
      <c r="Z684" s="349">
        <f t="shared" ref="Z684:Z688" si="5612">SUM(T684+V684+X684)</f>
        <v>11.452295212799999</v>
      </c>
      <c r="AA684" s="349">
        <v>1.6539999999999999</v>
      </c>
      <c r="AB684" s="349">
        <f t="shared" ref="AB684:AB688" si="5613">K684*AA684*$AB$2/1000</f>
        <v>10.199674164799999</v>
      </c>
      <c r="AC684" s="349"/>
      <c r="AD684" s="349">
        <f t="shared" ref="AD684:AD688" si="5614">K684*AC684*$AD$2/1000</f>
        <v>0</v>
      </c>
      <c r="AE684" s="349">
        <v>1.008</v>
      </c>
      <c r="AF684" s="349">
        <f t="shared" si="5573"/>
        <v>6.1075443744000006</v>
      </c>
      <c r="AG684" s="349">
        <f t="shared" ref="AG684:AG688" si="5615">SUM(AA684+AC684+AE684)</f>
        <v>2.6619999999999999</v>
      </c>
      <c r="AH684" s="349">
        <f t="shared" ref="AH684:AH688" si="5616">SUM(AB684+AD684+AF684)</f>
        <v>16.307218539200001</v>
      </c>
      <c r="AI684" s="349">
        <f t="shared" ref="AI684:AI695" si="5617">SUM(Y684+AG684)</f>
        <v>4.5880000000000001</v>
      </c>
      <c r="AJ684" s="349">
        <f t="shared" ref="AJ684:AJ695" si="5618">SUM(Z684,AH684)</f>
        <v>27.759513752</v>
      </c>
      <c r="AK684" s="349">
        <v>1.6830000000000001</v>
      </c>
      <c r="AL684" s="349">
        <f t="shared" ref="AL684:AL688" si="5619">M684*AK684*$AL$2/1000</f>
        <v>10.029582347399998</v>
      </c>
      <c r="AM684" s="349">
        <v>1.1599999999999999</v>
      </c>
      <c r="AN684" s="349">
        <f>M684*AM684*$AN$2/1000</f>
        <v>7.1504736239999991</v>
      </c>
      <c r="AO684" s="349"/>
      <c r="AP684" s="349">
        <f t="shared" ref="AP684:AP688" si="5620">M684*AO684*$AP$2/1000</f>
        <v>0</v>
      </c>
      <c r="AQ684" s="349">
        <f t="shared" ref="AQ684:AQ688" si="5621">SUM(AK684+AM684+AO684)</f>
        <v>2.843</v>
      </c>
      <c r="AR684" s="349">
        <f t="shared" ref="AR684:AR688" si="5622">SUM(AL684+AN684+AP684)</f>
        <v>17.180055971399998</v>
      </c>
      <c r="AS684" s="349"/>
      <c r="AT684" s="349">
        <f t="shared" ref="AT684:AT688" si="5623">O684*AS684*$AT$2/1000</f>
        <v>0</v>
      </c>
      <c r="AU684" s="349">
        <v>0.40200000000000002</v>
      </c>
      <c r="AV684" s="349">
        <f t="shared" ref="AV684:AV688" si="5624">O684*AU684*$AV$2/1000</f>
        <v>2.4379573812000004</v>
      </c>
      <c r="AW684" s="349">
        <v>0.52800000000000002</v>
      </c>
      <c r="AX684" s="349">
        <f t="shared" ref="AX684:AX688" si="5625">O684*AW684*$AX$2/1000</f>
        <v>3.1993129344</v>
      </c>
      <c r="AY684" s="349">
        <f t="shared" ref="AY684:AY688" si="5626">SUM(AS684+AU684+AW684)</f>
        <v>0.93</v>
      </c>
      <c r="AZ684" s="349">
        <f t="shared" ref="AZ684:AZ688" si="5627">SUM(AT684+AV684+AX684)</f>
        <v>5.6372703156000004</v>
      </c>
      <c r="BA684" s="349">
        <f t="shared" ref="BA684:BA695" si="5628">SUM(AQ684+AY684)</f>
        <v>3.7730000000000001</v>
      </c>
      <c r="BB684" s="349">
        <f t="shared" ref="BB684:BB695" si="5629">SUM(AR684,AZ684)</f>
        <v>22.817326287</v>
      </c>
    </row>
    <row r="685" spans="1:54" s="301" customFormat="1">
      <c r="A685" s="612">
        <v>513</v>
      </c>
      <c r="B685" s="346"/>
      <c r="C685" s="346"/>
      <c r="D685" s="346"/>
      <c r="E685" s="71" t="s">
        <v>883</v>
      </c>
      <c r="F685" s="503"/>
      <c r="G685" s="530" t="s">
        <v>1169</v>
      </c>
      <c r="H685" s="355" t="s">
        <v>377</v>
      </c>
      <c r="I685" s="77">
        <v>2.2599999999999998</v>
      </c>
      <c r="J685" s="186"/>
      <c r="K685" s="77">
        <v>2.2599999999999998</v>
      </c>
      <c r="L685" s="186"/>
      <c r="M685" s="77">
        <v>2.2599999999999998</v>
      </c>
      <c r="N685" s="186"/>
      <c r="O685" s="77">
        <v>2.2599999999999998</v>
      </c>
      <c r="P685" s="186"/>
      <c r="Q685" s="145">
        <f t="shared" si="5607"/>
        <v>8.3610000000000007</v>
      </c>
      <c r="R685" s="576">
        <f t="shared" si="5608"/>
        <v>24.528682078999996</v>
      </c>
      <c r="S685" s="145">
        <v>0.91500000000000004</v>
      </c>
      <c r="T685" s="145">
        <f>I685*S685*$T$2/1000</f>
        <v>2.5759623510000003</v>
      </c>
      <c r="U685" s="145"/>
      <c r="V685" s="145">
        <f t="shared" si="5609"/>
        <v>0</v>
      </c>
      <c r="W685" s="145">
        <v>1.0109999999999999</v>
      </c>
      <c r="X685" s="145">
        <f t="shared" si="5610"/>
        <v>2.9781550697999997</v>
      </c>
      <c r="Y685" s="145">
        <f t="shared" si="5611"/>
        <v>1.9259999999999999</v>
      </c>
      <c r="Z685" s="145">
        <f t="shared" si="5612"/>
        <v>5.5541174207999999</v>
      </c>
      <c r="AA685" s="145">
        <v>1.6539999999999999</v>
      </c>
      <c r="AB685" s="145">
        <f t="shared" si="5613"/>
        <v>4.9466230927999986</v>
      </c>
      <c r="AC685" s="145"/>
      <c r="AD685" s="145">
        <f t="shared" si="5614"/>
        <v>0</v>
      </c>
      <c r="AE685" s="145">
        <v>1.008</v>
      </c>
      <c r="AF685" s="145">
        <f t="shared" si="5573"/>
        <v>2.9620279583999993</v>
      </c>
      <c r="AG685" s="145">
        <f t="shared" si="5615"/>
        <v>2.6619999999999999</v>
      </c>
      <c r="AH685" s="145">
        <f t="shared" si="5616"/>
        <v>7.9086510511999979</v>
      </c>
      <c r="AI685" s="145">
        <f t="shared" si="5617"/>
        <v>4.5880000000000001</v>
      </c>
      <c r="AJ685" s="145">
        <f t="shared" si="5618"/>
        <v>13.462768471999997</v>
      </c>
      <c r="AK685" s="145">
        <v>1.6830000000000001</v>
      </c>
      <c r="AL685" s="145">
        <f t="shared" si="5619"/>
        <v>4.8641322113999994</v>
      </c>
      <c r="AM685" s="145">
        <v>1.1599999999999999</v>
      </c>
      <c r="AN685" s="145">
        <f>M685*AM685*$AN$2/1000</f>
        <v>3.4678262639999993</v>
      </c>
      <c r="AO685" s="145"/>
      <c r="AP685" s="145">
        <f t="shared" si="5620"/>
        <v>0</v>
      </c>
      <c r="AQ685" s="145">
        <f t="shared" si="5621"/>
        <v>2.843</v>
      </c>
      <c r="AR685" s="145">
        <f t="shared" si="5622"/>
        <v>8.3319584753999987</v>
      </c>
      <c r="AS685" s="145"/>
      <c r="AT685" s="145">
        <f t="shared" si="5623"/>
        <v>0</v>
      </c>
      <c r="AU685" s="145">
        <v>0.40200000000000002</v>
      </c>
      <c r="AV685" s="145">
        <f t="shared" si="5624"/>
        <v>1.1823570132000001</v>
      </c>
      <c r="AW685" s="145">
        <v>0.52800000000000002</v>
      </c>
      <c r="AX685" s="145">
        <f t="shared" si="5625"/>
        <v>1.5515981183999998</v>
      </c>
      <c r="AY685" s="145">
        <f t="shared" si="5626"/>
        <v>0.93</v>
      </c>
      <c r="AZ685" s="145">
        <f t="shared" si="5627"/>
        <v>2.7339551316000001</v>
      </c>
      <c r="BA685" s="145">
        <f t="shared" si="5628"/>
        <v>3.7730000000000001</v>
      </c>
      <c r="BB685" s="145">
        <f t="shared" si="5629"/>
        <v>11.065913606999999</v>
      </c>
    </row>
    <row r="686" spans="1:54" s="551" customFormat="1">
      <c r="A686" s="612">
        <v>503</v>
      </c>
      <c r="B686" s="557"/>
      <c r="C686" s="557"/>
      <c r="D686" s="557"/>
      <c r="E686" s="553" t="s">
        <v>2024</v>
      </c>
      <c r="F686" s="530"/>
      <c r="G686" s="509" t="s">
        <v>1166</v>
      </c>
      <c r="H686" s="330" t="s">
        <v>378</v>
      </c>
      <c r="I686" s="554">
        <v>5.76</v>
      </c>
      <c r="J686" s="183"/>
      <c r="K686" s="554">
        <v>5.76</v>
      </c>
      <c r="L686" s="183"/>
      <c r="M686" s="554">
        <v>5.76</v>
      </c>
      <c r="N686" s="183"/>
      <c r="O686" s="554">
        <v>5.76</v>
      </c>
      <c r="P686" s="183"/>
      <c r="Q686" s="349">
        <f t="shared" si="5607"/>
        <v>3.8400000000000003</v>
      </c>
      <c r="R686" s="417">
        <f t="shared" si="5608"/>
        <v>28.781955072000002</v>
      </c>
      <c r="S686" s="349"/>
      <c r="T686" s="349">
        <f t="shared" ref="T686" si="5630">I686*S686*$T$2/1000</f>
        <v>0</v>
      </c>
      <c r="U686" s="349"/>
      <c r="V686" s="349">
        <f t="shared" si="5609"/>
        <v>0</v>
      </c>
      <c r="W686" s="349">
        <v>1.2450000000000001</v>
      </c>
      <c r="X686" s="349">
        <f t="shared" si="5610"/>
        <v>9.3471572160000012</v>
      </c>
      <c r="Y686" s="349">
        <f t="shared" si="5611"/>
        <v>1.2450000000000001</v>
      </c>
      <c r="Z686" s="349">
        <f t="shared" si="5612"/>
        <v>9.3471572160000012</v>
      </c>
      <c r="AA686" s="349"/>
      <c r="AB686" s="349">
        <f t="shared" si="5613"/>
        <v>0</v>
      </c>
      <c r="AC686" s="349"/>
      <c r="AD686" s="349">
        <f t="shared" si="5614"/>
        <v>0</v>
      </c>
      <c r="AE686" s="349">
        <v>2.5950000000000002</v>
      </c>
      <c r="AF686" s="349">
        <f t="shared" si="5573"/>
        <v>19.434797855999999</v>
      </c>
      <c r="AG686" s="349">
        <f t="shared" si="5615"/>
        <v>2.5950000000000002</v>
      </c>
      <c r="AH686" s="349">
        <f t="shared" si="5616"/>
        <v>19.434797855999999</v>
      </c>
      <c r="AI686" s="349">
        <f t="shared" si="5617"/>
        <v>3.8400000000000003</v>
      </c>
      <c r="AJ686" s="349">
        <f t="shared" si="5618"/>
        <v>28.781955072000002</v>
      </c>
      <c r="AK686" s="349"/>
      <c r="AL686" s="349">
        <f t="shared" si="5619"/>
        <v>0</v>
      </c>
      <c r="AM686" s="349"/>
      <c r="AN686" s="349">
        <f>M686*AM686*$AN$2/1000</f>
        <v>0</v>
      </c>
      <c r="AO686" s="349"/>
      <c r="AP686" s="349">
        <f t="shared" si="5620"/>
        <v>0</v>
      </c>
      <c r="AQ686" s="349">
        <f t="shared" si="5621"/>
        <v>0</v>
      </c>
      <c r="AR686" s="349">
        <f t="shared" si="5622"/>
        <v>0</v>
      </c>
      <c r="AS686" s="349"/>
      <c r="AT686" s="349">
        <f t="shared" si="5623"/>
        <v>0</v>
      </c>
      <c r="AU686" s="349"/>
      <c r="AV686" s="349">
        <f t="shared" si="5624"/>
        <v>0</v>
      </c>
      <c r="AW686" s="349"/>
      <c r="AX686" s="349">
        <f t="shared" si="5625"/>
        <v>0</v>
      </c>
      <c r="AY686" s="349">
        <f t="shared" si="5626"/>
        <v>0</v>
      </c>
      <c r="AZ686" s="349">
        <f t="shared" si="5627"/>
        <v>0</v>
      </c>
      <c r="BA686" s="349">
        <f t="shared" si="5628"/>
        <v>0</v>
      </c>
      <c r="BB686" s="349">
        <f t="shared" si="5629"/>
        <v>0</v>
      </c>
    </row>
    <row r="687" spans="1:54" s="551" customFormat="1">
      <c r="A687" s="612">
        <v>503</v>
      </c>
      <c r="B687" s="557"/>
      <c r="C687" s="557"/>
      <c r="D687" s="557"/>
      <c r="E687" s="553" t="s">
        <v>2025</v>
      </c>
      <c r="F687" s="530"/>
      <c r="G687" s="530" t="s">
        <v>1166</v>
      </c>
      <c r="H687" s="355" t="s">
        <v>379</v>
      </c>
      <c r="I687" s="554">
        <v>5.76</v>
      </c>
      <c r="J687" s="183"/>
      <c r="K687" s="554">
        <v>5.76</v>
      </c>
      <c r="L687" s="183"/>
      <c r="M687" s="554">
        <v>5.76</v>
      </c>
      <c r="N687" s="183"/>
      <c r="O687" s="554">
        <v>5.76</v>
      </c>
      <c r="P687" s="183"/>
      <c r="Q687" s="349">
        <f t="shared" ref="Q687" si="5631">SUM(AI687+BA687)</f>
        <v>1</v>
      </c>
      <c r="R687" s="417">
        <f t="shared" ref="R687" si="5632">SUM(AJ687+BB687)</f>
        <v>7.6192703999999996</v>
      </c>
      <c r="S687" s="349"/>
      <c r="T687" s="349">
        <f t="shared" ref="T687" si="5633">I687*S687*$T$2/1000</f>
        <v>0</v>
      </c>
      <c r="U687" s="349"/>
      <c r="V687" s="349">
        <f t="shared" ref="V687" si="5634">I687*U687*$V$2/1000</f>
        <v>0</v>
      </c>
      <c r="W687" s="349"/>
      <c r="X687" s="349">
        <f t="shared" ref="X687" si="5635">I687*W687*$X$2/1000</f>
        <v>0</v>
      </c>
      <c r="Y687" s="349">
        <f t="shared" ref="Y687" si="5636">SUM(S687+U687+W687)</f>
        <v>0</v>
      </c>
      <c r="Z687" s="349">
        <f t="shared" ref="Z687" si="5637">SUM(T687+V687+X687)</f>
        <v>0</v>
      </c>
      <c r="AA687" s="349"/>
      <c r="AB687" s="349">
        <f t="shared" ref="AB687" si="5638">K687*AA687*$AB$2/1000</f>
        <v>0</v>
      </c>
      <c r="AC687" s="349"/>
      <c r="AD687" s="349">
        <f t="shared" ref="AD687" si="5639">K687*AC687*$AD$2/1000</f>
        <v>0</v>
      </c>
      <c r="AE687" s="349"/>
      <c r="AF687" s="349">
        <f t="shared" ref="AF687" si="5640">K687*AE687*$AF$2/1000</f>
        <v>0</v>
      </c>
      <c r="AG687" s="349">
        <f t="shared" ref="AG687" si="5641">SUM(AA687+AC687+AE687)</f>
        <v>0</v>
      </c>
      <c r="AH687" s="349">
        <f t="shared" ref="AH687" si="5642">SUM(AB687+AD687+AF687)</f>
        <v>0</v>
      </c>
      <c r="AI687" s="349">
        <f t="shared" ref="AI687" si="5643">SUM(Y687+AG687)</f>
        <v>0</v>
      </c>
      <c r="AJ687" s="349">
        <f t="shared" ref="AJ687" si="5644">SUM(Z687,AH687)</f>
        <v>0</v>
      </c>
      <c r="AK687" s="349"/>
      <c r="AL687" s="349">
        <f t="shared" ref="AL687" si="5645">M687*AK687*$AL$2/1000</f>
        <v>0</v>
      </c>
      <c r="AM687" s="349">
        <v>1</v>
      </c>
      <c r="AN687" s="349">
        <f>M687*AM687*$AN$2/1000</f>
        <v>7.6192703999999996</v>
      </c>
      <c r="AO687" s="349"/>
      <c r="AP687" s="349">
        <f t="shared" ref="AP687" si="5646">M687*AO687*$AP$2/1000</f>
        <v>0</v>
      </c>
      <c r="AQ687" s="349">
        <f t="shared" ref="AQ687" si="5647">SUM(AK687+AM687+AO687)</f>
        <v>1</v>
      </c>
      <c r="AR687" s="349">
        <f t="shared" ref="AR687" si="5648">SUM(AL687+AN687+AP687)</f>
        <v>7.6192703999999996</v>
      </c>
      <c r="AS687" s="349"/>
      <c r="AT687" s="349">
        <f t="shared" ref="AT687" si="5649">O687*AS687*$AT$2/1000</f>
        <v>0</v>
      </c>
      <c r="AU687" s="349"/>
      <c r="AV687" s="349">
        <f t="shared" ref="AV687" si="5650">O687*AU687*$AV$2/1000</f>
        <v>0</v>
      </c>
      <c r="AW687" s="349"/>
      <c r="AX687" s="349">
        <f t="shared" ref="AX687" si="5651">O687*AW687*$AX$2/1000</f>
        <v>0</v>
      </c>
      <c r="AY687" s="349">
        <f t="shared" ref="AY687" si="5652">SUM(AS687+AU687+AW687)</f>
        <v>0</v>
      </c>
      <c r="AZ687" s="349">
        <f t="shared" ref="AZ687" si="5653">SUM(AT687+AV687+AX687)</f>
        <v>0</v>
      </c>
      <c r="BA687" s="349">
        <f t="shared" ref="BA687" si="5654">SUM(AQ687+AY687)</f>
        <v>1</v>
      </c>
      <c r="BB687" s="349">
        <f t="shared" ref="BB687" si="5655">SUM(AR687,AZ687)</f>
        <v>7.6192703999999996</v>
      </c>
    </row>
    <row r="688" spans="1:54" s="551" customFormat="1">
      <c r="A688" s="612">
        <v>503</v>
      </c>
      <c r="B688" s="557"/>
      <c r="C688" s="557"/>
      <c r="D688" s="557"/>
      <c r="E688" s="553" t="s">
        <v>2357</v>
      </c>
      <c r="F688" s="530"/>
      <c r="G688" s="530" t="s">
        <v>1166</v>
      </c>
      <c r="H688" s="355" t="s">
        <v>379</v>
      </c>
      <c r="I688" s="554">
        <v>4.51</v>
      </c>
      <c r="J688" s="183"/>
      <c r="K688" s="554">
        <v>4.51</v>
      </c>
      <c r="L688" s="183"/>
      <c r="M688" s="554">
        <v>4.51</v>
      </c>
      <c r="N688" s="183"/>
      <c r="O688" s="554">
        <v>4.71</v>
      </c>
      <c r="P688" s="183"/>
      <c r="Q688" s="349">
        <f t="shared" si="5607"/>
        <v>1</v>
      </c>
      <c r="R688" s="417">
        <f t="shared" si="5608"/>
        <v>6.3618440999999999</v>
      </c>
      <c r="S688" s="349"/>
      <c r="T688" s="349">
        <f t="shared" ref="T688" si="5656">I688*S688*$T$2/1000</f>
        <v>0</v>
      </c>
      <c r="U688" s="349"/>
      <c r="V688" s="349">
        <f t="shared" si="5609"/>
        <v>0</v>
      </c>
      <c r="W688" s="349"/>
      <c r="X688" s="349">
        <f t="shared" si="5610"/>
        <v>0</v>
      </c>
      <c r="Y688" s="349">
        <f t="shared" si="5611"/>
        <v>0</v>
      </c>
      <c r="Z688" s="349">
        <f t="shared" si="5612"/>
        <v>0</v>
      </c>
      <c r="AA688" s="349"/>
      <c r="AB688" s="349">
        <f t="shared" si="5613"/>
        <v>0</v>
      </c>
      <c r="AC688" s="349"/>
      <c r="AD688" s="349">
        <f t="shared" si="5614"/>
        <v>0</v>
      </c>
      <c r="AE688" s="349"/>
      <c r="AF688" s="349">
        <f t="shared" si="5573"/>
        <v>0</v>
      </c>
      <c r="AG688" s="349">
        <f t="shared" si="5615"/>
        <v>0</v>
      </c>
      <c r="AH688" s="349">
        <f t="shared" si="5616"/>
        <v>0</v>
      </c>
      <c r="AI688" s="349">
        <f t="shared" si="5617"/>
        <v>0</v>
      </c>
      <c r="AJ688" s="349">
        <f t="shared" si="5618"/>
        <v>0</v>
      </c>
      <c r="AK688" s="349"/>
      <c r="AL688" s="349">
        <f t="shared" si="5619"/>
        <v>0</v>
      </c>
      <c r="AM688" s="349"/>
      <c r="AN688" s="349">
        <f>M688*AM688*$AN$2/1000</f>
        <v>0</v>
      </c>
      <c r="AO688" s="349"/>
      <c r="AP688" s="349">
        <f t="shared" si="5620"/>
        <v>0</v>
      </c>
      <c r="AQ688" s="349">
        <f t="shared" si="5621"/>
        <v>0</v>
      </c>
      <c r="AR688" s="349">
        <f t="shared" si="5622"/>
        <v>0</v>
      </c>
      <c r="AS688" s="349">
        <v>1</v>
      </c>
      <c r="AT688" s="349">
        <f t="shared" si="5623"/>
        <v>6.3618440999999999</v>
      </c>
      <c r="AU688" s="349"/>
      <c r="AV688" s="349">
        <f t="shared" si="5624"/>
        <v>0</v>
      </c>
      <c r="AW688" s="349"/>
      <c r="AX688" s="349">
        <f t="shared" si="5625"/>
        <v>0</v>
      </c>
      <c r="AY688" s="349">
        <f t="shared" si="5626"/>
        <v>1</v>
      </c>
      <c r="AZ688" s="349">
        <f t="shared" si="5627"/>
        <v>6.3618440999999999</v>
      </c>
      <c r="BA688" s="349">
        <f t="shared" si="5628"/>
        <v>1</v>
      </c>
      <c r="BB688" s="349">
        <f t="shared" si="5629"/>
        <v>6.3618440999999999</v>
      </c>
    </row>
    <row r="689" spans="1:54" s="344" customFormat="1">
      <c r="A689" s="612">
        <v>514</v>
      </c>
      <c r="B689" s="557"/>
      <c r="C689" s="557"/>
      <c r="D689" s="557"/>
      <c r="E689" s="553" t="s">
        <v>1203</v>
      </c>
      <c r="F689" s="530"/>
      <c r="G689" s="503" t="s">
        <v>1169</v>
      </c>
      <c r="H689" s="326" t="s">
        <v>377</v>
      </c>
      <c r="I689" s="183"/>
      <c r="J689" s="183">
        <v>8711</v>
      </c>
      <c r="K689" s="554"/>
      <c r="L689" s="183">
        <v>8711</v>
      </c>
      <c r="M689" s="554"/>
      <c r="N689" s="183">
        <v>8711</v>
      </c>
      <c r="O689" s="554"/>
      <c r="P689" s="183">
        <v>8711</v>
      </c>
      <c r="Q689" s="349">
        <f t="shared" si="5607"/>
        <v>20.754999999999995</v>
      </c>
      <c r="R689" s="417">
        <f t="shared" si="5608"/>
        <v>180.79680500000001</v>
      </c>
      <c r="S689" s="349">
        <v>6.6150000000000002</v>
      </c>
      <c r="T689" s="349">
        <f t="shared" ref="T689:T690" si="5657">J689*S689/1000</f>
        <v>57.623264999999996</v>
      </c>
      <c r="U689" s="349">
        <v>6.64</v>
      </c>
      <c r="V689" s="349">
        <f t="shared" ref="V689:V690" si="5658">J689*U689/1000</f>
        <v>57.841039999999992</v>
      </c>
      <c r="W689" s="349">
        <v>7.1420000000000003</v>
      </c>
      <c r="X689" s="349">
        <f t="shared" ref="X689:X690" si="5659">J689*W689/1000</f>
        <v>62.213962000000002</v>
      </c>
      <c r="Y689" s="349">
        <f t="shared" ref="Y689" si="5660">SUM(S689+U689+W689)</f>
        <v>20.396999999999998</v>
      </c>
      <c r="Z689" s="349">
        <f t="shared" ref="Z689:Z690" si="5661">SUM(T689+V689+X689)</f>
        <v>177.67826700000001</v>
      </c>
      <c r="AA689" s="349">
        <v>2.5000000000000001E-2</v>
      </c>
      <c r="AB689" s="349">
        <f t="shared" ref="AB689:AB690" si="5662">L689*AA689/1000</f>
        <v>0.217775</v>
      </c>
      <c r="AC689" s="349">
        <v>5.0999999999999997E-2</v>
      </c>
      <c r="AD689" s="349">
        <f t="shared" ref="AD689:AD690" si="5663">L689*AC689/1000</f>
        <v>0.44426099999999996</v>
      </c>
      <c r="AE689" s="349">
        <v>4.4999999999999998E-2</v>
      </c>
      <c r="AF689" s="349">
        <f t="shared" ref="AF689:AF690" si="5664">L689*AE689/1000</f>
        <v>0.39199499999999998</v>
      </c>
      <c r="AG689" s="349">
        <f>SUM(AA689+AC689+AE689)</f>
        <v>0.121</v>
      </c>
      <c r="AH689" s="349">
        <f>SUM(AB689+AD689+AF689)</f>
        <v>1.0540309999999999</v>
      </c>
      <c r="AI689" s="349">
        <f t="shared" si="5617"/>
        <v>20.517999999999997</v>
      </c>
      <c r="AJ689" s="349">
        <f t="shared" si="5618"/>
        <v>178.73229800000001</v>
      </c>
      <c r="AK689" s="349">
        <v>2.7E-2</v>
      </c>
      <c r="AL689" s="349">
        <f t="shared" ref="AL689:AL690" si="5665">N689*AK689/1000</f>
        <v>0.23519699999999999</v>
      </c>
      <c r="AM689" s="349">
        <v>5.0999999999999997E-2</v>
      </c>
      <c r="AN689" s="349">
        <f t="shared" ref="AN689:AN690" si="5666">N689*AM689/1000</f>
        <v>0.44426099999999996</v>
      </c>
      <c r="AO689" s="349">
        <v>5.5E-2</v>
      </c>
      <c r="AP689" s="349">
        <f t="shared" ref="AP689:AP690" si="5667">N689*AO689/1000</f>
        <v>0.479105</v>
      </c>
      <c r="AQ689" s="349">
        <f>SUM(AK689+AM689+AO689)</f>
        <v>0.13300000000000001</v>
      </c>
      <c r="AR689" s="349">
        <f>SUM(AL689+AN689+AP689)</f>
        <v>1.158563</v>
      </c>
      <c r="AS689" s="349">
        <v>2.7E-2</v>
      </c>
      <c r="AT689" s="349">
        <f t="shared" ref="AT689:AT690" si="5668">P689*AS689/1000</f>
        <v>0.23519699999999999</v>
      </c>
      <c r="AU689" s="349">
        <v>3.6999999999999998E-2</v>
      </c>
      <c r="AV689" s="349">
        <f t="shared" ref="AV689:AV690" si="5669">P689*AU689/1000</f>
        <v>0.32230699999999995</v>
      </c>
      <c r="AW689" s="349">
        <v>0.04</v>
      </c>
      <c r="AX689" s="349">
        <f t="shared" ref="AX689:AX690" si="5670">P689*AW689/1000</f>
        <v>0.34843999999999997</v>
      </c>
      <c r="AY689" s="349">
        <f>SUM(AS689+AU689+AW689)</f>
        <v>0.10400000000000001</v>
      </c>
      <c r="AZ689" s="349">
        <f>SUM(AT689+AV689+AX689)</f>
        <v>0.90594399999999997</v>
      </c>
      <c r="BA689" s="349">
        <f t="shared" si="5628"/>
        <v>0.23700000000000002</v>
      </c>
      <c r="BB689" s="349">
        <f t="shared" si="5629"/>
        <v>2.0645069999999999</v>
      </c>
    </row>
    <row r="690" spans="1:54" s="344" customFormat="1">
      <c r="A690" s="612">
        <v>516</v>
      </c>
      <c r="B690" s="557"/>
      <c r="C690" s="557"/>
      <c r="D690" s="557"/>
      <c r="E690" s="71" t="s">
        <v>2236</v>
      </c>
      <c r="F690" s="503"/>
      <c r="G690" s="503" t="s">
        <v>1169</v>
      </c>
      <c r="H690" s="326" t="s">
        <v>377</v>
      </c>
      <c r="I690" s="186"/>
      <c r="J690" s="186">
        <v>8714</v>
      </c>
      <c r="K690" s="77"/>
      <c r="L690" s="186">
        <v>8714</v>
      </c>
      <c r="M690" s="77"/>
      <c r="N690" s="186">
        <v>8714</v>
      </c>
      <c r="O690" s="77"/>
      <c r="P690" s="186">
        <v>8714</v>
      </c>
      <c r="Q690" s="145">
        <f t="shared" ref="Q690" si="5671">SUM(AI690+BA690)</f>
        <v>59.386000000000003</v>
      </c>
      <c r="R690" s="425">
        <f t="shared" ref="R690" si="5672">SUM(AJ690+BB690)</f>
        <v>517.4896040000001</v>
      </c>
      <c r="S690" s="145"/>
      <c r="T690" s="145">
        <f t="shared" si="5657"/>
        <v>0</v>
      </c>
      <c r="U690" s="145"/>
      <c r="V690" s="145">
        <f t="shared" si="5658"/>
        <v>0</v>
      </c>
      <c r="W690" s="145">
        <v>6.0129999999999999</v>
      </c>
      <c r="X690" s="145">
        <f t="shared" si="5659"/>
        <v>52.397281999999997</v>
      </c>
      <c r="Y690" s="145">
        <f t="shared" ref="Y690" si="5673">SUM(S690+U690+W690)</f>
        <v>6.0129999999999999</v>
      </c>
      <c r="Z690" s="145">
        <f t="shared" si="5661"/>
        <v>52.397281999999997</v>
      </c>
      <c r="AA690" s="145">
        <v>10.739000000000001</v>
      </c>
      <c r="AB690" s="145">
        <f t="shared" si="5662"/>
        <v>93.579646000000011</v>
      </c>
      <c r="AC690" s="145">
        <v>7.5650000000000004</v>
      </c>
      <c r="AD690" s="145">
        <f t="shared" si="5663"/>
        <v>65.921410000000009</v>
      </c>
      <c r="AE690" s="145">
        <v>7.9749999999999996</v>
      </c>
      <c r="AF690" s="145">
        <f t="shared" si="5664"/>
        <v>69.494149999999991</v>
      </c>
      <c r="AG690" s="145">
        <f t="shared" ref="AG690" si="5674">SUM(AA690+AC690+AE690)</f>
        <v>26.279000000000003</v>
      </c>
      <c r="AH690" s="145">
        <f t="shared" ref="AH690" si="5675">SUM(AB690+AD690+AF690)</f>
        <v>228.995206</v>
      </c>
      <c r="AI690" s="145">
        <f t="shared" ref="AI690" si="5676">SUM(Y690+AG690)</f>
        <v>32.292000000000002</v>
      </c>
      <c r="AJ690" s="145">
        <f t="shared" ref="AJ690" si="5677">SUM(Z690,AH690)</f>
        <v>281.39248800000001</v>
      </c>
      <c r="AK690" s="145">
        <v>5.2939999999999996</v>
      </c>
      <c r="AL690" s="145">
        <f t="shared" si="5665"/>
        <v>46.131915999999997</v>
      </c>
      <c r="AM690" s="145">
        <v>6.6580000000000004</v>
      </c>
      <c r="AN690" s="145">
        <f t="shared" si="5666"/>
        <v>58.017812000000006</v>
      </c>
      <c r="AO690" s="145">
        <v>3.399</v>
      </c>
      <c r="AP690" s="145">
        <f t="shared" si="5667"/>
        <v>29.618886</v>
      </c>
      <c r="AQ690" s="145">
        <f t="shared" ref="AQ690" si="5678">SUM(AK690+AM690+AO690)</f>
        <v>15.350999999999999</v>
      </c>
      <c r="AR690" s="145">
        <f t="shared" ref="AR690" si="5679">SUM(AL690+AN690+AP690)</f>
        <v>133.76861400000001</v>
      </c>
      <c r="AS690" s="145">
        <v>1.7829999999999999</v>
      </c>
      <c r="AT690" s="145">
        <f t="shared" si="5668"/>
        <v>15.537062000000001</v>
      </c>
      <c r="AU690" s="145">
        <v>6.4820000000000002</v>
      </c>
      <c r="AV690" s="145">
        <f t="shared" si="5669"/>
        <v>56.484147999999998</v>
      </c>
      <c r="AW690" s="145">
        <v>3.4780000000000002</v>
      </c>
      <c r="AX690" s="145">
        <f t="shared" si="5670"/>
        <v>30.307292</v>
      </c>
      <c r="AY690" s="145">
        <f t="shared" ref="AY690" si="5680">SUM(AS690+AU690+AW690)</f>
        <v>11.743</v>
      </c>
      <c r="AZ690" s="145">
        <f t="shared" ref="AZ690" si="5681">SUM(AT690+AV690+AX690)</f>
        <v>102.328502</v>
      </c>
      <c r="BA690" s="145">
        <f t="shared" ref="BA690" si="5682">SUM(AQ690+AY690)</f>
        <v>27.094000000000001</v>
      </c>
      <c r="BB690" s="145">
        <f t="shared" ref="BB690" si="5683">SUM(AR690,AZ690)</f>
        <v>236.09711600000003</v>
      </c>
    </row>
    <row r="691" spans="1:54" s="344" customFormat="1">
      <c r="A691" s="612">
        <v>515</v>
      </c>
      <c r="B691" s="557"/>
      <c r="C691" s="557"/>
      <c r="D691" s="557"/>
      <c r="E691" s="553" t="s">
        <v>1199</v>
      </c>
      <c r="F691" s="530"/>
      <c r="G691" s="530" t="s">
        <v>1200</v>
      </c>
      <c r="H691" s="355" t="s">
        <v>377</v>
      </c>
      <c r="I691" s="183"/>
      <c r="J691" s="183">
        <v>8750</v>
      </c>
      <c r="K691" s="554"/>
      <c r="L691" s="183">
        <v>8750</v>
      </c>
      <c r="M691" s="554"/>
      <c r="N691" s="183">
        <v>8750</v>
      </c>
      <c r="O691" s="554"/>
      <c r="P691" s="183">
        <v>8750</v>
      </c>
      <c r="Q691" s="349">
        <f t="shared" si="5607"/>
        <v>0.52100000000000002</v>
      </c>
      <c r="R691" s="417">
        <f t="shared" si="5608"/>
        <v>4.5587499999999999</v>
      </c>
      <c r="S691" s="349">
        <v>0.11700000000000001</v>
      </c>
      <c r="T691" s="349">
        <f t="shared" ref="T691:T695" si="5684">J691*S691/1000</f>
        <v>1.0237500000000002</v>
      </c>
      <c r="U691" s="349">
        <v>0.40400000000000003</v>
      </c>
      <c r="V691" s="349">
        <f t="shared" ref="V691:V695" si="5685">J691*U691/1000</f>
        <v>3.5350000000000001</v>
      </c>
      <c r="W691" s="349"/>
      <c r="X691" s="349">
        <f t="shared" ref="X691:X695" si="5686">J691*W691/1000</f>
        <v>0</v>
      </c>
      <c r="Y691" s="349">
        <f t="shared" ref="Y691" si="5687">SUM(S691+U691+W691)</f>
        <v>0.52100000000000002</v>
      </c>
      <c r="Z691" s="349">
        <f t="shared" ref="Z691" si="5688">SUM(T691+V691+X691)</f>
        <v>4.5587499999999999</v>
      </c>
      <c r="AA691" s="349"/>
      <c r="AB691" s="349">
        <f t="shared" ref="AB691:AB695" si="5689">L691*AA691/1000</f>
        <v>0</v>
      </c>
      <c r="AC691" s="349"/>
      <c r="AD691" s="349">
        <f t="shared" ref="AD691:AD695" si="5690">L691*AC691/1000</f>
        <v>0</v>
      </c>
      <c r="AE691" s="349"/>
      <c r="AF691" s="349">
        <f t="shared" ref="AF691:AF695" si="5691">L691*AE691/1000</f>
        <v>0</v>
      </c>
      <c r="AG691" s="349">
        <f>SUM(AA691+AC691+AE691)</f>
        <v>0</v>
      </c>
      <c r="AH691" s="349">
        <f>SUM(AB691+AD691+AF691)</f>
        <v>0</v>
      </c>
      <c r="AI691" s="349">
        <f t="shared" si="5617"/>
        <v>0.52100000000000002</v>
      </c>
      <c r="AJ691" s="349">
        <f t="shared" si="5618"/>
        <v>4.5587499999999999</v>
      </c>
      <c r="AK691" s="349"/>
      <c r="AL691" s="349">
        <f t="shared" ref="AL691:AL695" si="5692">N691*AK691/1000</f>
        <v>0</v>
      </c>
      <c r="AM691" s="349"/>
      <c r="AN691" s="349">
        <f t="shared" ref="AN691:AN695" si="5693">N691*AM691/1000</f>
        <v>0</v>
      </c>
      <c r="AO691" s="349"/>
      <c r="AP691" s="349">
        <f t="shared" ref="AP691:AP695" si="5694">N691*AO691/1000</f>
        <v>0</v>
      </c>
      <c r="AQ691" s="349">
        <f>SUM(AK691+AM691+AO691)</f>
        <v>0</v>
      </c>
      <c r="AR691" s="349">
        <f>SUM(AL691+AN691+AP691)</f>
        <v>0</v>
      </c>
      <c r="AS691" s="349"/>
      <c r="AT691" s="349">
        <f t="shared" ref="AT691:AT695" si="5695">P691*AS691/1000</f>
        <v>0</v>
      </c>
      <c r="AU691" s="349"/>
      <c r="AV691" s="349">
        <f t="shared" ref="AV691:AV695" si="5696">P691*AU691/1000</f>
        <v>0</v>
      </c>
      <c r="AW691" s="349"/>
      <c r="AX691" s="349">
        <f t="shared" ref="AX691:AX695" si="5697">P691*AW691/1000</f>
        <v>0</v>
      </c>
      <c r="AY691" s="349">
        <f>SUM(AS691+AU691+AW691)</f>
        <v>0</v>
      </c>
      <c r="AZ691" s="349">
        <f>SUM(AT691+AV691+AX691)</f>
        <v>0</v>
      </c>
      <c r="BA691" s="349">
        <f t="shared" si="5628"/>
        <v>0</v>
      </c>
      <c r="BB691" s="349">
        <f t="shared" si="5629"/>
        <v>0</v>
      </c>
    </row>
    <row r="692" spans="1:54" s="344" customFormat="1">
      <c r="A692" s="612">
        <v>516</v>
      </c>
      <c r="B692" s="557"/>
      <c r="C692" s="557"/>
      <c r="D692" s="557"/>
      <c r="E692" s="71" t="s">
        <v>1204</v>
      </c>
      <c r="F692" s="503"/>
      <c r="G692" s="503" t="s">
        <v>1169</v>
      </c>
      <c r="H692" s="326" t="s">
        <v>377</v>
      </c>
      <c r="I692" s="186"/>
      <c r="J692" s="186">
        <v>8750</v>
      </c>
      <c r="K692" s="77"/>
      <c r="L692" s="186">
        <v>8750</v>
      </c>
      <c r="M692" s="77"/>
      <c r="N692" s="186">
        <v>8750</v>
      </c>
      <c r="O692" s="77"/>
      <c r="P692" s="186">
        <v>8750</v>
      </c>
      <c r="Q692" s="145">
        <f t="shared" si="5607"/>
        <v>0.64100000000000001</v>
      </c>
      <c r="R692" s="425">
        <f t="shared" si="5608"/>
        <v>5.6087499999999997</v>
      </c>
      <c r="S692" s="145"/>
      <c r="T692" s="145">
        <f t="shared" si="5684"/>
        <v>0</v>
      </c>
      <c r="U692" s="145"/>
      <c r="V692" s="145">
        <f t="shared" si="5685"/>
        <v>0</v>
      </c>
      <c r="W692" s="145"/>
      <c r="X692" s="145">
        <f t="shared" si="5686"/>
        <v>0</v>
      </c>
      <c r="Y692" s="145">
        <f t="shared" ref="Y692:Y693" si="5698">SUM(S692+U692+W692)</f>
        <v>0</v>
      </c>
      <c r="Z692" s="145">
        <f t="shared" ref="Z692:Z693" si="5699">SUM(T692+V692+X692)</f>
        <v>0</v>
      </c>
      <c r="AA692" s="145"/>
      <c r="AB692" s="145">
        <f t="shared" si="5689"/>
        <v>0</v>
      </c>
      <c r="AC692" s="145"/>
      <c r="AD692" s="145">
        <f t="shared" si="5690"/>
        <v>0</v>
      </c>
      <c r="AE692" s="145"/>
      <c r="AF692" s="145">
        <f t="shared" si="5691"/>
        <v>0</v>
      </c>
      <c r="AG692" s="145">
        <f t="shared" ref="AG692" si="5700">SUM(AA692+AC692+AE692)</f>
        <v>0</v>
      </c>
      <c r="AH692" s="145">
        <f t="shared" ref="AH692" si="5701">SUM(AB692+AD692+AF692)</f>
        <v>0</v>
      </c>
      <c r="AI692" s="145">
        <f t="shared" si="5617"/>
        <v>0</v>
      </c>
      <c r="AJ692" s="145">
        <f t="shared" si="5618"/>
        <v>0</v>
      </c>
      <c r="AK692" s="145"/>
      <c r="AL692" s="145">
        <f t="shared" si="5692"/>
        <v>0</v>
      </c>
      <c r="AM692" s="145"/>
      <c r="AN692" s="145">
        <f t="shared" si="5693"/>
        <v>0</v>
      </c>
      <c r="AO692" s="145"/>
      <c r="AP692" s="145">
        <f t="shared" si="5694"/>
        <v>0</v>
      </c>
      <c r="AQ692" s="145">
        <f t="shared" ref="AQ692:AQ693" si="5702">SUM(AK692+AM692+AO692)</f>
        <v>0</v>
      </c>
      <c r="AR692" s="145">
        <f t="shared" ref="AR692:AR693" si="5703">SUM(AL692+AN692+AP692)</f>
        <v>0</v>
      </c>
      <c r="AS692" s="145"/>
      <c r="AT692" s="145">
        <f t="shared" si="5695"/>
        <v>0</v>
      </c>
      <c r="AU692" s="145"/>
      <c r="AV692" s="145">
        <f t="shared" si="5696"/>
        <v>0</v>
      </c>
      <c r="AW692" s="145">
        <v>0.64100000000000001</v>
      </c>
      <c r="AX692" s="145">
        <f t="shared" si="5697"/>
        <v>5.6087499999999997</v>
      </c>
      <c r="AY692" s="145">
        <f t="shared" ref="AY692" si="5704">SUM(AS692+AU692+AW692)</f>
        <v>0.64100000000000001</v>
      </c>
      <c r="AZ692" s="145">
        <f t="shared" ref="AZ692" si="5705">SUM(AT692+AV692+AX692)</f>
        <v>5.6087499999999997</v>
      </c>
      <c r="BA692" s="145">
        <f t="shared" si="5628"/>
        <v>0.64100000000000001</v>
      </c>
      <c r="BB692" s="145">
        <f t="shared" si="5629"/>
        <v>5.6087499999999997</v>
      </c>
    </row>
    <row r="693" spans="1:54" s="344" customFormat="1">
      <c r="A693" s="612">
        <v>517</v>
      </c>
      <c r="B693" s="557"/>
      <c r="C693" s="557"/>
      <c r="D693" s="557"/>
      <c r="E693" s="71" t="s">
        <v>1216</v>
      </c>
      <c r="F693" s="503"/>
      <c r="G693" s="503" t="s">
        <v>1169</v>
      </c>
      <c r="H693" s="326" t="s">
        <v>377</v>
      </c>
      <c r="I693" s="186"/>
      <c r="J693" s="186">
        <v>8882</v>
      </c>
      <c r="K693" s="77"/>
      <c r="L693" s="186">
        <v>8882</v>
      </c>
      <c r="M693" s="77"/>
      <c r="N693" s="186">
        <v>8882</v>
      </c>
      <c r="O693" s="77"/>
      <c r="P693" s="186">
        <v>8882</v>
      </c>
      <c r="Q693" s="145">
        <f t="shared" ref="Q693" si="5706">SUM(AI693+BA693)</f>
        <v>0.76300000000000001</v>
      </c>
      <c r="R693" s="425">
        <f t="shared" ref="R693" si="5707">SUM(AJ693+BB693)</f>
        <v>6.7769660000000007</v>
      </c>
      <c r="S693" s="145"/>
      <c r="T693" s="145">
        <f t="shared" ref="T693" si="5708">J693*S693/1000</f>
        <v>0</v>
      </c>
      <c r="U693" s="145"/>
      <c r="V693" s="145">
        <f t="shared" ref="V693" si="5709">J693*U693/1000</f>
        <v>0</v>
      </c>
      <c r="W693" s="145"/>
      <c r="X693" s="145">
        <f t="shared" ref="X693" si="5710">J693*W693/1000</f>
        <v>0</v>
      </c>
      <c r="Y693" s="145">
        <f t="shared" si="5698"/>
        <v>0</v>
      </c>
      <c r="Z693" s="145">
        <f t="shared" si="5699"/>
        <v>0</v>
      </c>
      <c r="AA693" s="145"/>
      <c r="AB693" s="145">
        <f t="shared" ref="AB693" si="5711">L693*AA693/1000</f>
        <v>0</v>
      </c>
      <c r="AC693" s="145"/>
      <c r="AD693" s="145">
        <f t="shared" ref="AD693" si="5712">L693*AC693/1000</f>
        <v>0</v>
      </c>
      <c r="AE693" s="145"/>
      <c r="AF693" s="145">
        <f t="shared" ref="AF693" si="5713">L693*AE693/1000</f>
        <v>0</v>
      </c>
      <c r="AG693" s="145">
        <f>SUM(AA693+AC693+AE693)</f>
        <v>0</v>
      </c>
      <c r="AH693" s="145">
        <f>SUM(AB693+AD693+AF693)</f>
        <v>0</v>
      </c>
      <c r="AI693" s="145">
        <f t="shared" ref="AI693" si="5714">SUM(Y693+AG693)</f>
        <v>0</v>
      </c>
      <c r="AJ693" s="145">
        <f t="shared" ref="AJ693" si="5715">SUM(Z693,AH693)</f>
        <v>0</v>
      </c>
      <c r="AK693" s="145">
        <v>0.73299999999999998</v>
      </c>
      <c r="AL693" s="145">
        <f t="shared" ref="AL693" si="5716">N693*AK693/1000</f>
        <v>6.5105060000000003</v>
      </c>
      <c r="AM693" s="145"/>
      <c r="AN693" s="145">
        <f t="shared" ref="AN693" si="5717">N693*AM693/1000</f>
        <v>0</v>
      </c>
      <c r="AO693" s="145">
        <v>0.03</v>
      </c>
      <c r="AP693" s="145">
        <f t="shared" ref="AP693" si="5718">N693*AO693/1000</f>
        <v>0.26645999999999997</v>
      </c>
      <c r="AQ693" s="145">
        <f t="shared" si="5702"/>
        <v>0.76300000000000001</v>
      </c>
      <c r="AR693" s="145">
        <f t="shared" si="5703"/>
        <v>6.7769660000000007</v>
      </c>
      <c r="AS693" s="145"/>
      <c r="AT693" s="145">
        <f t="shared" ref="AT693" si="5719">P693*AS693/1000</f>
        <v>0</v>
      </c>
      <c r="AU693" s="145"/>
      <c r="AV693" s="145">
        <f t="shared" ref="AV693" si="5720">P693*AU693/1000</f>
        <v>0</v>
      </c>
      <c r="AW693" s="145"/>
      <c r="AX693" s="145">
        <f t="shared" ref="AX693" si="5721">P693*AW693/1000</f>
        <v>0</v>
      </c>
      <c r="AY693" s="145">
        <f>SUM(AS693+AU693+AW693)</f>
        <v>0</v>
      </c>
      <c r="AZ693" s="145">
        <f>SUM(AT693+AV693+AX693)</f>
        <v>0</v>
      </c>
      <c r="BA693" s="145">
        <f t="shared" ref="BA693" si="5722">SUM(AQ693+AY693)</f>
        <v>0.76300000000000001</v>
      </c>
      <c r="BB693" s="145">
        <f t="shared" ref="BB693" si="5723">SUM(AR693,AZ693)</f>
        <v>6.7769660000000007</v>
      </c>
    </row>
    <row r="694" spans="1:54" s="344" customFormat="1">
      <c r="A694" s="612">
        <v>517</v>
      </c>
      <c r="B694" s="557"/>
      <c r="C694" s="557"/>
      <c r="D694" s="557"/>
      <c r="E694" s="71" t="s">
        <v>2226</v>
      </c>
      <c r="F694" s="503"/>
      <c r="G694" s="503" t="s">
        <v>1169</v>
      </c>
      <c r="H694" s="326" t="s">
        <v>377</v>
      </c>
      <c r="I694" s="186"/>
      <c r="J694" s="186">
        <v>8882</v>
      </c>
      <c r="K694" s="77"/>
      <c r="L694" s="186">
        <v>8882</v>
      </c>
      <c r="M694" s="77"/>
      <c r="N694" s="186">
        <v>8882</v>
      </c>
      <c r="O694" s="77"/>
      <c r="P694" s="186">
        <v>8882</v>
      </c>
      <c r="Q694" s="145">
        <f t="shared" si="5607"/>
        <v>0.5</v>
      </c>
      <c r="R694" s="425">
        <f t="shared" si="5608"/>
        <v>4.4409999999999998</v>
      </c>
      <c r="S694" s="145"/>
      <c r="T694" s="145">
        <f t="shared" si="5684"/>
        <v>0</v>
      </c>
      <c r="U694" s="145">
        <v>0.5</v>
      </c>
      <c r="V694" s="145">
        <f t="shared" si="5685"/>
        <v>4.4409999999999998</v>
      </c>
      <c r="W694" s="145"/>
      <c r="X694" s="145">
        <f t="shared" si="5686"/>
        <v>0</v>
      </c>
      <c r="Y694" s="145">
        <f t="shared" ref="Y694" si="5724">SUM(S694+U694+W694)</f>
        <v>0.5</v>
      </c>
      <c r="Z694" s="145">
        <f t="shared" ref="Z694" si="5725">SUM(T694+V694+X694)</f>
        <v>4.4409999999999998</v>
      </c>
      <c r="AA694" s="145"/>
      <c r="AB694" s="145">
        <f t="shared" si="5689"/>
        <v>0</v>
      </c>
      <c r="AC694" s="145"/>
      <c r="AD694" s="145">
        <f t="shared" si="5690"/>
        <v>0</v>
      </c>
      <c r="AE694" s="145"/>
      <c r="AF694" s="145">
        <f t="shared" si="5691"/>
        <v>0</v>
      </c>
      <c r="AG694" s="145">
        <f>SUM(AA694+AC694+AE694)</f>
        <v>0</v>
      </c>
      <c r="AH694" s="145">
        <f>SUM(AB694+AD694+AF694)</f>
        <v>0</v>
      </c>
      <c r="AI694" s="145">
        <f t="shared" si="5617"/>
        <v>0.5</v>
      </c>
      <c r="AJ694" s="145">
        <f t="shared" si="5618"/>
        <v>4.4409999999999998</v>
      </c>
      <c r="AK694" s="145"/>
      <c r="AL694" s="145">
        <f t="shared" si="5692"/>
        <v>0</v>
      </c>
      <c r="AM694" s="145"/>
      <c r="AN694" s="145">
        <f t="shared" si="5693"/>
        <v>0</v>
      </c>
      <c r="AO694" s="145"/>
      <c r="AP694" s="145">
        <f t="shared" si="5694"/>
        <v>0</v>
      </c>
      <c r="AQ694" s="145">
        <f t="shared" ref="AQ694" si="5726">SUM(AK694+AM694+AO694)</f>
        <v>0</v>
      </c>
      <c r="AR694" s="145">
        <f t="shared" ref="AR694" si="5727">SUM(AL694+AN694+AP694)</f>
        <v>0</v>
      </c>
      <c r="AS694" s="145"/>
      <c r="AT694" s="145">
        <f t="shared" si="5695"/>
        <v>0</v>
      </c>
      <c r="AU694" s="145"/>
      <c r="AV694" s="145">
        <f t="shared" si="5696"/>
        <v>0</v>
      </c>
      <c r="AW694" s="145"/>
      <c r="AX694" s="145">
        <f t="shared" si="5697"/>
        <v>0</v>
      </c>
      <c r="AY694" s="145">
        <f>SUM(AS694+AU694+AW694)</f>
        <v>0</v>
      </c>
      <c r="AZ694" s="145">
        <f>SUM(AT694+AV694+AX694)</f>
        <v>0</v>
      </c>
      <c r="BA694" s="145">
        <f t="shared" si="5628"/>
        <v>0</v>
      </c>
      <c r="BB694" s="145">
        <f t="shared" si="5629"/>
        <v>0</v>
      </c>
    </row>
    <row r="695" spans="1:54" s="344" customFormat="1">
      <c r="B695" s="557"/>
      <c r="C695" s="557"/>
      <c r="D695" s="557"/>
      <c r="E695" s="553" t="s">
        <v>1856</v>
      </c>
      <c r="F695" s="530"/>
      <c r="G695" s="530" t="s">
        <v>1169</v>
      </c>
      <c r="H695" s="355" t="s">
        <v>377</v>
      </c>
      <c r="I695" s="183"/>
      <c r="J695" s="183">
        <v>8750</v>
      </c>
      <c r="K695" s="554"/>
      <c r="L695" s="183">
        <v>8750</v>
      </c>
      <c r="M695" s="554"/>
      <c r="N695" s="183">
        <v>8750</v>
      </c>
      <c r="O695" s="554"/>
      <c r="P695" s="183">
        <v>8750</v>
      </c>
      <c r="Q695" s="349">
        <f t="shared" si="5607"/>
        <v>3.4429999999999996</v>
      </c>
      <c r="R695" s="417">
        <f t="shared" si="5608"/>
        <v>30.126249999999999</v>
      </c>
      <c r="S695" s="349">
        <v>0.48</v>
      </c>
      <c r="T695" s="349">
        <f t="shared" si="5684"/>
        <v>4.2</v>
      </c>
      <c r="U695" s="349"/>
      <c r="V695" s="349">
        <f t="shared" si="5685"/>
        <v>0</v>
      </c>
      <c r="W695" s="349">
        <v>0.23100000000000001</v>
      </c>
      <c r="X695" s="349">
        <f t="shared" si="5686"/>
        <v>2.0212500000000002</v>
      </c>
      <c r="Y695" s="349">
        <f t="shared" ref="Y695" si="5728">SUM(S695+U695+W695)</f>
        <v>0.71099999999999997</v>
      </c>
      <c r="Z695" s="349">
        <f t="shared" ref="Z695" si="5729">SUM(T695+V695+X695)</f>
        <v>6.2212500000000004</v>
      </c>
      <c r="AA695" s="349">
        <v>0.84799999999999998</v>
      </c>
      <c r="AB695" s="349">
        <f t="shared" si="5689"/>
        <v>7.42</v>
      </c>
      <c r="AC695" s="349">
        <v>0.27500000000000002</v>
      </c>
      <c r="AD695" s="349">
        <f t="shared" si="5690"/>
        <v>2.40625</v>
      </c>
      <c r="AE695" s="349">
        <v>1.7000000000000001E-2</v>
      </c>
      <c r="AF695" s="349">
        <f t="shared" si="5691"/>
        <v>0.14874999999999999</v>
      </c>
      <c r="AG695" s="349">
        <f t="shared" ref="AG695" si="5730">SUM(AA695+AC695+AE695)</f>
        <v>1.1399999999999999</v>
      </c>
      <c r="AH695" s="349">
        <f t="shared" ref="AH695" si="5731">SUM(AB695+AD695+AF695)</f>
        <v>9.9749999999999996</v>
      </c>
      <c r="AI695" s="349">
        <f t="shared" si="5617"/>
        <v>1.851</v>
      </c>
      <c r="AJ695" s="349">
        <f t="shared" si="5618"/>
        <v>16.196249999999999</v>
      </c>
      <c r="AK695" s="349">
        <v>0.05</v>
      </c>
      <c r="AL695" s="349">
        <f t="shared" si="5692"/>
        <v>0.4375</v>
      </c>
      <c r="AM695" s="349">
        <v>0.28699999999999998</v>
      </c>
      <c r="AN695" s="349">
        <f t="shared" si="5693"/>
        <v>2.51125</v>
      </c>
      <c r="AO695" s="349">
        <v>2.8000000000000001E-2</v>
      </c>
      <c r="AP695" s="349">
        <f t="shared" si="5694"/>
        <v>0.245</v>
      </c>
      <c r="AQ695" s="349">
        <f>SUM(AK695+AM695+AO695)</f>
        <v>0.36499999999999999</v>
      </c>
      <c r="AR695" s="349">
        <f>SUM(AL695+AN695+AP695)</f>
        <v>3.1937500000000001</v>
      </c>
      <c r="AS695" s="349">
        <v>7.5999999999999998E-2</v>
      </c>
      <c r="AT695" s="349">
        <f t="shared" si="5695"/>
        <v>0.66500000000000004</v>
      </c>
      <c r="AU695" s="349">
        <v>0.15</v>
      </c>
      <c r="AV695" s="349">
        <f t="shared" si="5696"/>
        <v>1.3125</v>
      </c>
      <c r="AW695" s="349">
        <v>1.0009999999999999</v>
      </c>
      <c r="AX695" s="349">
        <f t="shared" si="5697"/>
        <v>8.7587499999999974</v>
      </c>
      <c r="AY695" s="349">
        <f t="shared" ref="AY695" si="5732">SUM(AS695+AU695+AW695)</f>
        <v>1.2269999999999999</v>
      </c>
      <c r="AZ695" s="349">
        <f t="shared" ref="AZ695" si="5733">SUM(AT695+AV695+AX695)</f>
        <v>10.736249999999998</v>
      </c>
      <c r="BA695" s="349">
        <f t="shared" si="5628"/>
        <v>1.5919999999999999</v>
      </c>
      <c r="BB695" s="349">
        <f t="shared" si="5629"/>
        <v>13.929999999999998</v>
      </c>
    </row>
    <row r="696" spans="1:54" s="344" customFormat="1">
      <c r="A696" s="612">
        <v>518</v>
      </c>
      <c r="B696" s="346"/>
      <c r="C696" s="346"/>
      <c r="D696" s="346"/>
      <c r="E696" s="103" t="s">
        <v>1826</v>
      </c>
      <c r="F696" s="509"/>
      <c r="G696" s="509" t="s">
        <v>1169</v>
      </c>
      <c r="H696" s="330" t="s">
        <v>378</v>
      </c>
      <c r="I696" s="188"/>
      <c r="J696" s="188">
        <v>11755</v>
      </c>
      <c r="K696" s="86"/>
      <c r="L696" s="188">
        <v>11755</v>
      </c>
      <c r="M696" s="86"/>
      <c r="N696" s="188">
        <v>11755</v>
      </c>
      <c r="O696" s="86"/>
      <c r="P696" s="188">
        <v>11755</v>
      </c>
      <c r="Q696" s="148">
        <f t="shared" ref="Q696" si="5734">SUM(AI696+BA696)</f>
        <v>0</v>
      </c>
      <c r="R696" s="427">
        <f t="shared" ref="R696" si="5735">SUM(AJ696+BB696)</f>
        <v>0</v>
      </c>
      <c r="S696" s="148"/>
      <c r="T696" s="148">
        <f>J696*S696/1000</f>
        <v>0</v>
      </c>
      <c r="U696" s="148"/>
      <c r="V696" s="148">
        <f t="shared" ref="V696" si="5736">J696*U696/1000</f>
        <v>0</v>
      </c>
      <c r="W696" s="148"/>
      <c r="X696" s="148">
        <f t="shared" ref="X696" si="5737">J696*W696/1000</f>
        <v>0</v>
      </c>
      <c r="Y696" s="148">
        <f t="shared" ref="Y696" si="5738">SUM(S696+U696+W696)</f>
        <v>0</v>
      </c>
      <c r="Z696" s="148">
        <f t="shared" si="5436"/>
        <v>0</v>
      </c>
      <c r="AA696" s="148"/>
      <c r="AB696" s="148">
        <f t="shared" ref="AB696" si="5739">L696*AA696/1000</f>
        <v>0</v>
      </c>
      <c r="AC696" s="148"/>
      <c r="AD696" s="148">
        <f t="shared" ref="AD696" si="5740">L696*AC696/1000</f>
        <v>0</v>
      </c>
      <c r="AE696" s="148"/>
      <c r="AF696" s="148">
        <f t="shared" ref="AF696" si="5741">L696*AE696/1000</f>
        <v>0</v>
      </c>
      <c r="AG696" s="148">
        <f t="shared" ref="AG696" si="5742">SUM(AA696+AC696+AE696)</f>
        <v>0</v>
      </c>
      <c r="AH696" s="148">
        <f t="shared" si="5440"/>
        <v>0</v>
      </c>
      <c r="AI696" s="148">
        <f t="shared" si="5441"/>
        <v>0</v>
      </c>
      <c r="AJ696" s="148">
        <f t="shared" si="5442"/>
        <v>0</v>
      </c>
      <c r="AK696" s="148"/>
      <c r="AL696" s="148">
        <f t="shared" ref="AL696" si="5743">N696*AK696/1000</f>
        <v>0</v>
      </c>
      <c r="AM696" s="148"/>
      <c r="AN696" s="148">
        <f t="shared" ref="AN696" si="5744">N696*AM696/1000</f>
        <v>0</v>
      </c>
      <c r="AO696" s="148"/>
      <c r="AP696" s="148">
        <f t="shared" ref="AP696" si="5745">N696*AO696/1000</f>
        <v>0</v>
      </c>
      <c r="AQ696" s="148">
        <f t="shared" ref="AQ696" si="5746">SUM(AK696+AM696+AO696)</f>
        <v>0</v>
      </c>
      <c r="AR696" s="148">
        <f t="shared" si="5446"/>
        <v>0</v>
      </c>
      <c r="AS696" s="148"/>
      <c r="AT696" s="148">
        <f t="shared" ref="AT696" si="5747">P696*AS696/1000</f>
        <v>0</v>
      </c>
      <c r="AU696" s="148"/>
      <c r="AV696" s="148">
        <f t="shared" ref="AV696" si="5748">P696*AU696/1000</f>
        <v>0</v>
      </c>
      <c r="AW696" s="148"/>
      <c r="AX696" s="148">
        <f t="shared" ref="AX696" si="5749">P696*AW696/1000</f>
        <v>0</v>
      </c>
      <c r="AY696" s="148">
        <f t="shared" ref="AY696" si="5750">SUM(AS696+AU696+AW696)</f>
        <v>0</v>
      </c>
      <c r="AZ696" s="148">
        <f t="shared" si="5451"/>
        <v>0</v>
      </c>
      <c r="BA696" s="148">
        <f t="shared" si="5452"/>
        <v>0</v>
      </c>
      <c r="BB696" s="148">
        <f t="shared" si="5453"/>
        <v>0</v>
      </c>
    </row>
    <row r="697" spans="1:54" s="344" customFormat="1">
      <c r="A697" s="612">
        <v>519</v>
      </c>
      <c r="B697" s="346"/>
      <c r="C697" s="346"/>
      <c r="D697" s="346"/>
      <c r="E697" s="23" t="s">
        <v>850</v>
      </c>
      <c r="F697" s="54"/>
      <c r="G697" s="530" t="s">
        <v>1169</v>
      </c>
      <c r="H697" s="355" t="s">
        <v>378</v>
      </c>
      <c r="I697" s="183"/>
      <c r="J697" s="183">
        <v>11137</v>
      </c>
      <c r="K697" s="63"/>
      <c r="L697" s="183">
        <v>11137</v>
      </c>
      <c r="M697" s="63"/>
      <c r="N697" s="183">
        <v>11137</v>
      </c>
      <c r="O697" s="63"/>
      <c r="P697" s="183">
        <v>11137</v>
      </c>
      <c r="Q697" s="349">
        <f t="shared" ref="Q697" si="5751">SUM(AI697+BA697)</f>
        <v>0</v>
      </c>
      <c r="R697" s="417">
        <f t="shared" ref="R697" si="5752">SUM(AJ697+BB697)</f>
        <v>0</v>
      </c>
      <c r="S697" s="349"/>
      <c r="T697" s="349">
        <f t="shared" ref="T697" si="5753">J697*S697/1000</f>
        <v>0</v>
      </c>
      <c r="U697" s="349"/>
      <c r="V697" s="349">
        <f t="shared" ref="V697" si="5754">J697*U697/1000</f>
        <v>0</v>
      </c>
      <c r="W697" s="349"/>
      <c r="X697" s="349">
        <f t="shared" ref="X697" si="5755">J697*W697/1000</f>
        <v>0</v>
      </c>
      <c r="Y697" s="349">
        <f t="shared" ref="Y697" si="5756">SUM(S697+U697+W697)</f>
        <v>0</v>
      </c>
      <c r="Z697" s="349">
        <f t="shared" ref="Z697" si="5757">SUM(T697+V697+X697)</f>
        <v>0</v>
      </c>
      <c r="AA697" s="349"/>
      <c r="AB697" s="349">
        <f t="shared" ref="AB697" si="5758">L697*AA697/1000</f>
        <v>0</v>
      </c>
      <c r="AC697" s="349"/>
      <c r="AD697" s="349">
        <f t="shared" ref="AD697" si="5759">L697*AC697/1000</f>
        <v>0</v>
      </c>
      <c r="AE697" s="349"/>
      <c r="AF697" s="349">
        <f t="shared" ref="AF697" si="5760">L697*AE697/1000</f>
        <v>0</v>
      </c>
      <c r="AG697" s="349">
        <f t="shared" ref="AG697" si="5761">SUM(AA697+AC697+AE697)</f>
        <v>0</v>
      </c>
      <c r="AH697" s="349">
        <f t="shared" ref="AH697" si="5762">SUM(AB697+AD697+AF697)</f>
        <v>0</v>
      </c>
      <c r="AI697" s="349">
        <f t="shared" ref="AI697" si="5763">SUM(Y697+AG697)</f>
        <v>0</v>
      </c>
      <c r="AJ697" s="349">
        <f t="shared" ref="AJ697" si="5764">SUM(Z697,AH697)</f>
        <v>0</v>
      </c>
      <c r="AK697" s="349"/>
      <c r="AL697" s="349">
        <f t="shared" ref="AL697" si="5765">N697*AK697/1000</f>
        <v>0</v>
      </c>
      <c r="AM697" s="349"/>
      <c r="AN697" s="349">
        <f t="shared" ref="AN697" si="5766">N697*AM697/1000</f>
        <v>0</v>
      </c>
      <c r="AO697" s="349"/>
      <c r="AP697" s="349">
        <f t="shared" ref="AP697" si="5767">N697*AO697/1000</f>
        <v>0</v>
      </c>
      <c r="AQ697" s="349">
        <f t="shared" ref="AQ697" si="5768">SUM(AK697+AM697+AO697)</f>
        <v>0</v>
      </c>
      <c r="AR697" s="349">
        <f t="shared" ref="AR697" si="5769">SUM(AL697+AN697+AP697)</f>
        <v>0</v>
      </c>
      <c r="AS697" s="349"/>
      <c r="AT697" s="349">
        <f t="shared" ref="AT697" si="5770">P697*AS697/1000</f>
        <v>0</v>
      </c>
      <c r="AU697" s="349"/>
      <c r="AV697" s="349">
        <f t="shared" ref="AV697" si="5771">P697*AU697/1000</f>
        <v>0</v>
      </c>
      <c r="AW697" s="349"/>
      <c r="AX697" s="349">
        <f t="shared" ref="AX697" si="5772">P697*AW697/1000</f>
        <v>0</v>
      </c>
      <c r="AY697" s="349">
        <f t="shared" ref="AY697" si="5773">SUM(AS697+AU697+AW697)</f>
        <v>0</v>
      </c>
      <c r="AZ697" s="349">
        <f t="shared" ref="AZ697" si="5774">SUM(AT697+AV697+AX697)</f>
        <v>0</v>
      </c>
      <c r="BA697" s="349">
        <f t="shared" ref="BA697" si="5775">SUM(AQ697+AY697)</f>
        <v>0</v>
      </c>
      <c r="BB697" s="349">
        <f t="shared" ref="BB697" si="5776">SUM(AR697,AZ697)</f>
        <v>0</v>
      </c>
    </row>
    <row r="698" spans="1:54" s="344" customFormat="1">
      <c r="A698" s="612">
        <v>520</v>
      </c>
      <c r="B698" s="346"/>
      <c r="C698" s="346"/>
      <c r="D698" s="346"/>
      <c r="E698" s="71" t="s">
        <v>851</v>
      </c>
      <c r="F698" s="503"/>
      <c r="G698" s="503" t="s">
        <v>1169</v>
      </c>
      <c r="H698" s="326" t="s">
        <v>378</v>
      </c>
      <c r="I698" s="186"/>
      <c r="J698" s="186">
        <v>8250</v>
      </c>
      <c r="K698" s="77"/>
      <c r="L698" s="186">
        <v>8250</v>
      </c>
      <c r="M698" s="77"/>
      <c r="N698" s="186">
        <v>8250</v>
      </c>
      <c r="O698" s="77"/>
      <c r="P698" s="186">
        <v>8250</v>
      </c>
      <c r="Q698" s="145">
        <f t="shared" ref="Q698:Q710" si="5777">SUM(AI698+BA698)</f>
        <v>0</v>
      </c>
      <c r="R698" s="425">
        <f t="shared" ref="R698:R710" si="5778">SUM(AJ698+BB698)</f>
        <v>0</v>
      </c>
      <c r="S698" s="145"/>
      <c r="T698" s="145">
        <f t="shared" ref="T698:T706" si="5779">J698*S698/1000</f>
        <v>0</v>
      </c>
      <c r="U698" s="145"/>
      <c r="V698" s="145">
        <f t="shared" ref="V698:V706" si="5780">J698*U698/1000</f>
        <v>0</v>
      </c>
      <c r="W698" s="145"/>
      <c r="X698" s="145">
        <f t="shared" ref="X698:X706" si="5781">J698*W698/1000</f>
        <v>0</v>
      </c>
      <c r="Y698" s="145">
        <f t="shared" ref="Y698" si="5782">SUM(S698+U698+W698)</f>
        <v>0</v>
      </c>
      <c r="Z698" s="145">
        <f t="shared" si="5436"/>
        <v>0</v>
      </c>
      <c r="AA698" s="145"/>
      <c r="AB698" s="145">
        <f t="shared" ref="AB698:AB710" si="5783">L698*AA698/1000</f>
        <v>0</v>
      </c>
      <c r="AC698" s="145"/>
      <c r="AD698" s="145">
        <f t="shared" ref="AD698:AD710" si="5784">L698*AC698/1000</f>
        <v>0</v>
      </c>
      <c r="AE698" s="145"/>
      <c r="AF698" s="145">
        <f t="shared" ref="AF698:AF710" si="5785">L698*AE698/1000</f>
        <v>0</v>
      </c>
      <c r="AG698" s="145">
        <f t="shared" ref="AG698" si="5786">SUM(AA698+AC698+AE698)</f>
        <v>0</v>
      </c>
      <c r="AH698" s="145">
        <f t="shared" si="5440"/>
        <v>0</v>
      </c>
      <c r="AI698" s="145">
        <f t="shared" si="5441"/>
        <v>0</v>
      </c>
      <c r="AJ698" s="145">
        <f t="shared" si="5442"/>
        <v>0</v>
      </c>
      <c r="AK698" s="145"/>
      <c r="AL698" s="145">
        <f t="shared" ref="AL698:AL710" si="5787">N698*AK698/1000</f>
        <v>0</v>
      </c>
      <c r="AM698" s="145"/>
      <c r="AN698" s="145">
        <f t="shared" ref="AN698:AN706" si="5788">N698*AM698/1000</f>
        <v>0</v>
      </c>
      <c r="AO698" s="145"/>
      <c r="AP698" s="145">
        <f t="shared" ref="AP698:AP706" si="5789">N698*AO698/1000</f>
        <v>0</v>
      </c>
      <c r="AQ698" s="145">
        <f t="shared" ref="AQ698" si="5790">SUM(AK698+AM698+AO698)</f>
        <v>0</v>
      </c>
      <c r="AR698" s="145">
        <f t="shared" si="5446"/>
        <v>0</v>
      </c>
      <c r="AS698" s="145"/>
      <c r="AT698" s="145">
        <f t="shared" ref="AT698:AT706" si="5791">P698*AS698/1000</f>
        <v>0</v>
      </c>
      <c r="AU698" s="145"/>
      <c r="AV698" s="145">
        <f t="shared" ref="AV698:AV706" si="5792">P698*AU698/1000</f>
        <v>0</v>
      </c>
      <c r="AW698" s="145"/>
      <c r="AX698" s="145">
        <f t="shared" ref="AX698:AX710" si="5793">P698*AW698/1000</f>
        <v>0</v>
      </c>
      <c r="AY698" s="145">
        <f t="shared" ref="AY698" si="5794">SUM(AS698+AU698+AW698)</f>
        <v>0</v>
      </c>
      <c r="AZ698" s="145">
        <f t="shared" si="5451"/>
        <v>0</v>
      </c>
      <c r="BA698" s="145">
        <f t="shared" si="5452"/>
        <v>0</v>
      </c>
      <c r="BB698" s="145">
        <f t="shared" si="5453"/>
        <v>0</v>
      </c>
    </row>
    <row r="699" spans="1:54" s="344" customFormat="1">
      <c r="B699" s="557"/>
      <c r="C699" s="557"/>
      <c r="D699" s="557"/>
      <c r="E699" s="553" t="s">
        <v>2022</v>
      </c>
      <c r="F699" s="530"/>
      <c r="G699" s="530" t="s">
        <v>2026</v>
      </c>
      <c r="H699" s="355" t="s">
        <v>378</v>
      </c>
      <c r="I699" s="183"/>
      <c r="J699" s="183">
        <v>9904</v>
      </c>
      <c r="K699" s="554"/>
      <c r="L699" s="183">
        <v>9904</v>
      </c>
      <c r="M699" s="554"/>
      <c r="N699" s="183">
        <v>9904</v>
      </c>
      <c r="O699" s="554"/>
      <c r="P699" s="183">
        <v>9904</v>
      </c>
      <c r="Q699" s="349">
        <f t="shared" si="5777"/>
        <v>4.1999999999999996E-2</v>
      </c>
      <c r="R699" s="417">
        <f t="shared" si="5778"/>
        <v>0.415968</v>
      </c>
      <c r="S699" s="349">
        <v>0.01</v>
      </c>
      <c r="T699" s="349">
        <f t="shared" si="5779"/>
        <v>9.9040000000000003E-2</v>
      </c>
      <c r="U699" s="349">
        <v>0.01</v>
      </c>
      <c r="V699" s="349">
        <f t="shared" si="5780"/>
        <v>9.9040000000000003E-2</v>
      </c>
      <c r="W699" s="349"/>
      <c r="X699" s="349">
        <f t="shared" si="5781"/>
        <v>0</v>
      </c>
      <c r="Y699" s="349">
        <f t="shared" ref="Y699:Y700" si="5795">SUM(S699+U699+W699)</f>
        <v>0.02</v>
      </c>
      <c r="Z699" s="349">
        <f t="shared" ref="Z699:Z700" si="5796">SUM(T699+V699+X699)</f>
        <v>0.19808000000000001</v>
      </c>
      <c r="AA699" s="349">
        <v>2.1999999999999999E-2</v>
      </c>
      <c r="AB699" s="349">
        <f t="shared" si="5783"/>
        <v>0.21788799999999997</v>
      </c>
      <c r="AC699" s="349"/>
      <c r="AD699" s="349">
        <f t="shared" si="5784"/>
        <v>0</v>
      </c>
      <c r="AE699" s="349"/>
      <c r="AF699" s="349">
        <f t="shared" si="5785"/>
        <v>0</v>
      </c>
      <c r="AG699" s="349">
        <f t="shared" ref="AG699:AG700" si="5797">SUM(AA699+AC699+AE699)</f>
        <v>2.1999999999999999E-2</v>
      </c>
      <c r="AH699" s="349">
        <f t="shared" ref="AH699:AH700" si="5798">SUM(AB699+AD699+AF699)</f>
        <v>0.21788799999999997</v>
      </c>
      <c r="AI699" s="349">
        <f t="shared" si="5441"/>
        <v>4.1999999999999996E-2</v>
      </c>
      <c r="AJ699" s="349">
        <f t="shared" si="5442"/>
        <v>0.415968</v>
      </c>
      <c r="AK699" s="349"/>
      <c r="AL699" s="349">
        <f t="shared" si="5787"/>
        <v>0</v>
      </c>
      <c r="AM699" s="349"/>
      <c r="AN699" s="349">
        <f t="shared" si="5788"/>
        <v>0</v>
      </c>
      <c r="AO699" s="349"/>
      <c r="AP699" s="349">
        <f t="shared" si="5789"/>
        <v>0</v>
      </c>
      <c r="AQ699" s="349">
        <f>SUM(AK699+AM699+AO699)</f>
        <v>0</v>
      </c>
      <c r="AR699" s="349">
        <f>SUM(AL699+AN699+AP699)</f>
        <v>0</v>
      </c>
      <c r="AS699" s="349"/>
      <c r="AT699" s="349">
        <f t="shared" si="5791"/>
        <v>0</v>
      </c>
      <c r="AU699" s="349"/>
      <c r="AV699" s="349">
        <f t="shared" si="5792"/>
        <v>0</v>
      </c>
      <c r="AW699" s="349"/>
      <c r="AX699" s="349">
        <f t="shared" si="5793"/>
        <v>0</v>
      </c>
      <c r="AY699" s="349">
        <f>SUM(AS699+AU699+AW699)</f>
        <v>0</v>
      </c>
      <c r="AZ699" s="349">
        <f>SUM(AT699+AV699+AX699)</f>
        <v>0</v>
      </c>
      <c r="BA699" s="349">
        <f t="shared" si="5452"/>
        <v>0</v>
      </c>
      <c r="BB699" s="349">
        <f t="shared" si="5453"/>
        <v>0</v>
      </c>
    </row>
    <row r="700" spans="1:54" s="344" customFormat="1">
      <c r="A700" s="612">
        <v>520</v>
      </c>
      <c r="B700" s="557"/>
      <c r="C700" s="557"/>
      <c r="D700" s="557"/>
      <c r="E700" s="553" t="s">
        <v>2119</v>
      </c>
      <c r="F700" s="530"/>
      <c r="G700" s="530" t="s">
        <v>1169</v>
      </c>
      <c r="H700" s="355" t="s">
        <v>378</v>
      </c>
      <c r="I700" s="183"/>
      <c r="J700" s="183">
        <v>10438</v>
      </c>
      <c r="K700" s="554"/>
      <c r="L700" s="183">
        <v>10438</v>
      </c>
      <c r="M700" s="554"/>
      <c r="N700" s="183">
        <v>10438</v>
      </c>
      <c r="O700" s="554"/>
      <c r="P700" s="183">
        <v>10438</v>
      </c>
      <c r="Q700" s="349">
        <f t="shared" ref="Q700" si="5799">SUM(AI700+BA700)</f>
        <v>0</v>
      </c>
      <c r="R700" s="417">
        <f t="shared" ref="R700" si="5800">SUM(AJ700+BB700)</f>
        <v>0</v>
      </c>
      <c r="S700" s="349"/>
      <c r="T700" s="349">
        <f t="shared" ref="T700" si="5801">J700*S700/1000</f>
        <v>0</v>
      </c>
      <c r="U700" s="349"/>
      <c r="V700" s="349">
        <f t="shared" ref="V700" si="5802">J700*U700/1000</f>
        <v>0</v>
      </c>
      <c r="W700" s="349"/>
      <c r="X700" s="349">
        <f t="shared" ref="X700" si="5803">J700*W700/1000</f>
        <v>0</v>
      </c>
      <c r="Y700" s="349">
        <f t="shared" si="5795"/>
        <v>0</v>
      </c>
      <c r="Z700" s="349">
        <f t="shared" si="5796"/>
        <v>0</v>
      </c>
      <c r="AA700" s="349"/>
      <c r="AB700" s="349">
        <f t="shared" ref="AB700" si="5804">L700*AA700/1000</f>
        <v>0</v>
      </c>
      <c r="AC700" s="349"/>
      <c r="AD700" s="349">
        <f t="shared" ref="AD700" si="5805">L700*AC700/1000</f>
        <v>0</v>
      </c>
      <c r="AE700" s="349"/>
      <c r="AF700" s="349">
        <f t="shared" ref="AF700" si="5806">L700*AE700/1000</f>
        <v>0</v>
      </c>
      <c r="AG700" s="349">
        <f t="shared" si="5797"/>
        <v>0</v>
      </c>
      <c r="AH700" s="349">
        <f t="shared" si="5798"/>
        <v>0</v>
      </c>
      <c r="AI700" s="349">
        <f>SUM(Y700+AG700)</f>
        <v>0</v>
      </c>
      <c r="AJ700" s="349">
        <f t="shared" ref="AJ700" si="5807">SUM(Z700,AH700)</f>
        <v>0</v>
      </c>
      <c r="AK700" s="349"/>
      <c r="AL700" s="349">
        <f t="shared" ref="AL700" si="5808">N700*AK700/1000</f>
        <v>0</v>
      </c>
      <c r="AM700" s="349"/>
      <c r="AN700" s="349">
        <f t="shared" ref="AN700" si="5809">N700*AM700/1000</f>
        <v>0</v>
      </c>
      <c r="AO700" s="349"/>
      <c r="AP700" s="349">
        <f t="shared" ref="AP700" si="5810">N700*AO700/1000</f>
        <v>0</v>
      </c>
      <c r="AQ700" s="349">
        <f t="shared" ref="AQ700" si="5811">SUM(AK700+AM700+AO700)</f>
        <v>0</v>
      </c>
      <c r="AR700" s="349">
        <f t="shared" ref="AR700" si="5812">SUM(AL700+AN700+AP700)</f>
        <v>0</v>
      </c>
      <c r="AS700" s="349"/>
      <c r="AT700" s="349">
        <f t="shared" ref="AT700" si="5813">P700*AS700/1000</f>
        <v>0</v>
      </c>
      <c r="AU700" s="349"/>
      <c r="AV700" s="349">
        <f t="shared" ref="AV700" si="5814">P700*AU700/1000</f>
        <v>0</v>
      </c>
      <c r="AW700" s="349"/>
      <c r="AX700" s="349">
        <f t="shared" ref="AX700" si="5815">P700*AW700/1000</f>
        <v>0</v>
      </c>
      <c r="AY700" s="349">
        <f t="shared" ref="AY700" si="5816">SUM(AS700+AU700+AW700)</f>
        <v>0</v>
      </c>
      <c r="AZ700" s="349">
        <f t="shared" ref="AZ700" si="5817">SUM(AT700+AV700+AX700)</f>
        <v>0</v>
      </c>
      <c r="BA700" s="349">
        <f t="shared" ref="BA700" si="5818">SUM(AQ700+AY700)</f>
        <v>0</v>
      </c>
      <c r="BB700" s="349">
        <f t="shared" ref="BB700" si="5819">SUM(AR700,AZ700)</f>
        <v>0</v>
      </c>
    </row>
    <row r="701" spans="1:54" s="344" customFormat="1">
      <c r="B701" s="557"/>
      <c r="C701" s="557"/>
      <c r="D701" s="557"/>
      <c r="E701" s="103" t="s">
        <v>1918</v>
      </c>
      <c r="F701" s="509"/>
      <c r="G701" s="509" t="s">
        <v>1166</v>
      </c>
      <c r="H701" s="330" t="s">
        <v>378</v>
      </c>
      <c r="I701" s="188"/>
      <c r="J701" s="188">
        <v>7322</v>
      </c>
      <c r="K701" s="86"/>
      <c r="L701" s="188">
        <v>7322</v>
      </c>
      <c r="M701" s="86"/>
      <c r="N701" s="188">
        <v>7322</v>
      </c>
      <c r="O701" s="86"/>
      <c r="P701" s="188">
        <v>7322</v>
      </c>
      <c r="Q701" s="148">
        <f t="shared" ref="Q701:Q702" si="5820">SUM(AI701+BA701)</f>
        <v>2.2159999999999997</v>
      </c>
      <c r="R701" s="427">
        <f t="shared" ref="R701:R703" si="5821">SUM(AJ701+BB701)</f>
        <v>16.225552</v>
      </c>
      <c r="S701" s="148">
        <v>2E-3</v>
      </c>
      <c r="T701" s="148">
        <f t="shared" ref="T701:T703" si="5822">J701*S701/1000</f>
        <v>1.4644000000000001E-2</v>
      </c>
      <c r="U701" s="148">
        <v>1.8460000000000001</v>
      </c>
      <c r="V701" s="148">
        <f t="shared" ref="V701:V703" si="5823">J701*U701/1000</f>
        <v>13.516412000000001</v>
      </c>
      <c r="W701" s="148">
        <v>8.9999999999999993E-3</v>
      </c>
      <c r="X701" s="148">
        <f t="shared" ref="X701:X703" si="5824">J701*W701/1000</f>
        <v>6.5897999999999998E-2</v>
      </c>
      <c r="Y701" s="148">
        <f t="shared" ref="Y701:Y703" si="5825">SUM(S701+U701+W701)</f>
        <v>1.857</v>
      </c>
      <c r="Z701" s="148">
        <f t="shared" ref="Z701:Z703" si="5826">SUM(T701+V701+X701)</f>
        <v>13.596954000000002</v>
      </c>
      <c r="AA701" s="148">
        <v>5.0000000000000001E-3</v>
      </c>
      <c r="AB701" s="148">
        <f t="shared" ref="AB701:AB703" si="5827">L701*AA701/1000</f>
        <v>3.6609999999999997E-2</v>
      </c>
      <c r="AC701" s="148"/>
      <c r="AD701" s="148">
        <f t="shared" ref="AD701:AD703" si="5828">L701*AC701/1000</f>
        <v>0</v>
      </c>
      <c r="AE701" s="148">
        <v>0.02</v>
      </c>
      <c r="AF701" s="148">
        <f t="shared" ref="AF701:AF703" si="5829">L701*AE701/1000</f>
        <v>0.14643999999999999</v>
      </c>
      <c r="AG701" s="148">
        <f t="shared" ref="AG701:AG703" si="5830">SUM(AA701+AC701+AE701)</f>
        <v>2.5000000000000001E-2</v>
      </c>
      <c r="AH701" s="148">
        <f t="shared" ref="AH701:AH703" si="5831">SUM(AB701+AD701+AF701)</f>
        <v>0.18304999999999999</v>
      </c>
      <c r="AI701" s="148">
        <f t="shared" ref="AI701:AI703" si="5832">SUM(Y701+AG701)</f>
        <v>1.8819999999999999</v>
      </c>
      <c r="AJ701" s="148">
        <f t="shared" ref="AJ701:AJ703" si="5833">SUM(Z701,AH701)</f>
        <v>13.780004000000002</v>
      </c>
      <c r="AK701" s="148"/>
      <c r="AL701" s="148">
        <f t="shared" ref="AL701:AL703" si="5834">N701*AK701/1000</f>
        <v>0</v>
      </c>
      <c r="AM701" s="148">
        <v>0.154</v>
      </c>
      <c r="AN701" s="148">
        <f t="shared" ref="AN701:AN703" si="5835">N701*AM701/1000</f>
        <v>1.127588</v>
      </c>
      <c r="AO701" s="148">
        <v>0.154</v>
      </c>
      <c r="AP701" s="148">
        <f t="shared" ref="AP701:AP703" si="5836">N701*AO701/1000</f>
        <v>1.127588</v>
      </c>
      <c r="AQ701" s="148">
        <f t="shared" ref="AQ701:AQ703" si="5837">SUM(AK701+AM701+AO701)</f>
        <v>0.308</v>
      </c>
      <c r="AR701" s="148">
        <f t="shared" ref="AR701:AR703" si="5838">SUM(AL701+AN701+AP701)</f>
        <v>2.2551760000000001</v>
      </c>
      <c r="AS701" s="148">
        <v>2E-3</v>
      </c>
      <c r="AT701" s="148">
        <f t="shared" ref="AT701:AT703" si="5839">P701*AS701/1000</f>
        <v>1.4644000000000001E-2</v>
      </c>
      <c r="AU701" s="148">
        <v>2.3E-2</v>
      </c>
      <c r="AV701" s="148">
        <f t="shared" ref="AV701:AV703" si="5840">P701*AU701/1000</f>
        <v>0.168406</v>
      </c>
      <c r="AW701" s="148">
        <v>1E-3</v>
      </c>
      <c r="AX701" s="148">
        <f t="shared" ref="AX701:AX703" si="5841">P701*AW701/1000</f>
        <v>7.3220000000000004E-3</v>
      </c>
      <c r="AY701" s="148">
        <f t="shared" ref="AY701:AY703" si="5842">SUM(AS701+AU701+AW701)</f>
        <v>2.6000000000000002E-2</v>
      </c>
      <c r="AZ701" s="148">
        <f t="shared" ref="AZ701:AZ703" si="5843">SUM(AT701+AV701+AX701)</f>
        <v>0.19037199999999999</v>
      </c>
      <c r="BA701" s="148">
        <f t="shared" ref="BA701:BA703" si="5844">SUM(AQ701+AY701)</f>
        <v>0.33400000000000002</v>
      </c>
      <c r="BB701" s="148">
        <f t="shared" ref="BB701:BB703" si="5845">SUM(AR701,AZ701)</f>
        <v>2.4455480000000001</v>
      </c>
    </row>
    <row r="702" spans="1:54" s="344" customFormat="1">
      <c r="A702" s="612">
        <v>520</v>
      </c>
      <c r="B702" s="557"/>
      <c r="C702" s="557"/>
      <c r="D702" s="557"/>
      <c r="E702" s="71" t="s">
        <v>2134</v>
      </c>
      <c r="F702" s="503"/>
      <c r="G702" s="503" t="s">
        <v>1169</v>
      </c>
      <c r="H702" s="326" t="s">
        <v>378</v>
      </c>
      <c r="I702" s="186"/>
      <c r="J702" s="186">
        <v>7433</v>
      </c>
      <c r="K702" s="77"/>
      <c r="L702" s="186">
        <v>7433</v>
      </c>
      <c r="M702" s="77"/>
      <c r="N702" s="186">
        <v>7433</v>
      </c>
      <c r="O702" s="77"/>
      <c r="P702" s="186">
        <v>7433</v>
      </c>
      <c r="Q702" s="145">
        <f t="shared" si="5820"/>
        <v>0</v>
      </c>
      <c r="R702" s="425">
        <f t="shared" si="5821"/>
        <v>0</v>
      </c>
      <c r="S702" s="145"/>
      <c r="T702" s="145">
        <f t="shared" si="5822"/>
        <v>0</v>
      </c>
      <c r="U702" s="145"/>
      <c r="V702" s="145">
        <f t="shared" si="5823"/>
        <v>0</v>
      </c>
      <c r="W702" s="145"/>
      <c r="X702" s="145">
        <f t="shared" si="5824"/>
        <v>0</v>
      </c>
      <c r="Y702" s="145">
        <f t="shared" si="5825"/>
        <v>0</v>
      </c>
      <c r="Z702" s="145">
        <f t="shared" si="5826"/>
        <v>0</v>
      </c>
      <c r="AA702" s="145"/>
      <c r="AB702" s="145">
        <f t="shared" si="5827"/>
        <v>0</v>
      </c>
      <c r="AC702" s="145"/>
      <c r="AD702" s="145">
        <f t="shared" si="5828"/>
        <v>0</v>
      </c>
      <c r="AE702" s="145"/>
      <c r="AF702" s="145">
        <f t="shared" si="5829"/>
        <v>0</v>
      </c>
      <c r="AG702" s="145">
        <f t="shared" si="5830"/>
        <v>0</v>
      </c>
      <c r="AH702" s="145">
        <f t="shared" si="5831"/>
        <v>0</v>
      </c>
      <c r="AI702" s="145">
        <f t="shared" si="5832"/>
        <v>0</v>
      </c>
      <c r="AJ702" s="145">
        <f t="shared" si="5833"/>
        <v>0</v>
      </c>
      <c r="AK702" s="145"/>
      <c r="AL702" s="145">
        <f t="shared" si="5834"/>
        <v>0</v>
      </c>
      <c r="AM702" s="145"/>
      <c r="AN702" s="145">
        <f t="shared" si="5835"/>
        <v>0</v>
      </c>
      <c r="AO702" s="145"/>
      <c r="AP702" s="145">
        <f t="shared" si="5836"/>
        <v>0</v>
      </c>
      <c r="AQ702" s="145">
        <f t="shared" si="5837"/>
        <v>0</v>
      </c>
      <c r="AR702" s="145">
        <f t="shared" si="5838"/>
        <v>0</v>
      </c>
      <c r="AS702" s="145"/>
      <c r="AT702" s="145">
        <f t="shared" si="5839"/>
        <v>0</v>
      </c>
      <c r="AU702" s="145"/>
      <c r="AV702" s="145">
        <f t="shared" si="5840"/>
        <v>0</v>
      </c>
      <c r="AW702" s="145"/>
      <c r="AX702" s="145">
        <f t="shared" si="5841"/>
        <v>0</v>
      </c>
      <c r="AY702" s="145">
        <f t="shared" si="5842"/>
        <v>0</v>
      </c>
      <c r="AZ702" s="145">
        <f t="shared" si="5843"/>
        <v>0</v>
      </c>
      <c r="BA702" s="145">
        <f t="shared" si="5844"/>
        <v>0</v>
      </c>
      <c r="BB702" s="145">
        <f t="shared" si="5845"/>
        <v>0</v>
      </c>
    </row>
    <row r="703" spans="1:54" s="344" customFormat="1" ht="12" customHeight="1">
      <c r="A703" s="612"/>
      <c r="B703" s="557"/>
      <c r="C703" s="557"/>
      <c r="D703" s="557"/>
      <c r="E703" s="553" t="s">
        <v>1934</v>
      </c>
      <c r="F703" s="530"/>
      <c r="G703" s="530" t="s">
        <v>1166</v>
      </c>
      <c r="H703" s="355" t="s">
        <v>379</v>
      </c>
      <c r="I703" s="183"/>
      <c r="J703" s="183">
        <v>8368</v>
      </c>
      <c r="K703" s="554"/>
      <c r="L703" s="183">
        <v>8368</v>
      </c>
      <c r="M703" s="554"/>
      <c r="N703" s="183">
        <v>8368</v>
      </c>
      <c r="O703" s="554"/>
      <c r="P703" s="183">
        <v>8368</v>
      </c>
      <c r="Q703" s="349">
        <f t="shared" ref="Q703" si="5846">SUM(AI703+BA703)</f>
        <v>2.903</v>
      </c>
      <c r="R703" s="417">
        <f t="shared" si="5821"/>
        <v>24.292303999999998</v>
      </c>
      <c r="S703" s="349">
        <v>0.254</v>
      </c>
      <c r="T703" s="349">
        <f t="shared" si="5822"/>
        <v>2.1254720000000002</v>
      </c>
      <c r="U703" s="349">
        <v>3.5000000000000003E-2</v>
      </c>
      <c r="V703" s="349">
        <f t="shared" si="5823"/>
        <v>0.29288000000000003</v>
      </c>
      <c r="W703" s="349">
        <v>1E-3</v>
      </c>
      <c r="X703" s="349">
        <f t="shared" si="5824"/>
        <v>8.3680000000000004E-3</v>
      </c>
      <c r="Y703" s="349">
        <f t="shared" si="5825"/>
        <v>0.29000000000000004</v>
      </c>
      <c r="Z703" s="349">
        <f t="shared" si="5826"/>
        <v>2.4267200000000004</v>
      </c>
      <c r="AA703" s="349">
        <v>0.36</v>
      </c>
      <c r="AB703" s="349">
        <f t="shared" si="5827"/>
        <v>3.01248</v>
      </c>
      <c r="AC703" s="349">
        <v>0.71399999999999997</v>
      </c>
      <c r="AD703" s="349">
        <f t="shared" si="5828"/>
        <v>5.9747519999999996</v>
      </c>
      <c r="AE703" s="349">
        <v>0.35</v>
      </c>
      <c r="AF703" s="349">
        <f t="shared" si="5829"/>
        <v>2.9287999999999998</v>
      </c>
      <c r="AG703" s="349">
        <f t="shared" si="5830"/>
        <v>1.4239999999999999</v>
      </c>
      <c r="AH703" s="349">
        <f t="shared" si="5831"/>
        <v>11.916031999999998</v>
      </c>
      <c r="AI703" s="349">
        <f t="shared" si="5832"/>
        <v>1.714</v>
      </c>
      <c r="AJ703" s="349">
        <f t="shared" si="5833"/>
        <v>14.342751999999997</v>
      </c>
      <c r="AK703" s="349">
        <v>0.125</v>
      </c>
      <c r="AL703" s="349">
        <f t="shared" si="5834"/>
        <v>1.046</v>
      </c>
      <c r="AM703" s="349">
        <v>0.54500000000000004</v>
      </c>
      <c r="AN703" s="349">
        <f t="shared" si="5835"/>
        <v>4.5605600000000006</v>
      </c>
      <c r="AO703" s="349"/>
      <c r="AP703" s="349">
        <f t="shared" si="5836"/>
        <v>0</v>
      </c>
      <c r="AQ703" s="349">
        <f t="shared" si="5837"/>
        <v>0.67</v>
      </c>
      <c r="AR703" s="349">
        <f t="shared" si="5838"/>
        <v>5.6065600000000009</v>
      </c>
      <c r="AS703" s="349">
        <v>0.26200000000000001</v>
      </c>
      <c r="AT703" s="349">
        <f t="shared" si="5839"/>
        <v>2.1924160000000001</v>
      </c>
      <c r="AU703" s="349"/>
      <c r="AV703" s="349">
        <f t="shared" si="5840"/>
        <v>0</v>
      </c>
      <c r="AW703" s="349">
        <v>0.25700000000000001</v>
      </c>
      <c r="AX703" s="349">
        <f t="shared" si="5841"/>
        <v>2.150576</v>
      </c>
      <c r="AY703" s="349">
        <f t="shared" si="5842"/>
        <v>0.51900000000000002</v>
      </c>
      <c r="AZ703" s="349">
        <f t="shared" si="5843"/>
        <v>4.3429920000000006</v>
      </c>
      <c r="BA703" s="349">
        <f t="shared" si="5844"/>
        <v>1.1890000000000001</v>
      </c>
      <c r="BB703" s="349">
        <f t="shared" si="5845"/>
        <v>9.9495520000000006</v>
      </c>
    </row>
    <row r="704" spans="1:54" s="344" customFormat="1" ht="12" customHeight="1">
      <c r="A704" s="612"/>
      <c r="B704" s="346"/>
      <c r="C704" s="346"/>
      <c r="D704" s="346"/>
      <c r="E704" s="23" t="s">
        <v>1935</v>
      </c>
      <c r="F704" s="530"/>
      <c r="G704" s="530" t="s">
        <v>1166</v>
      </c>
      <c r="H704" s="355" t="s">
        <v>379</v>
      </c>
      <c r="I704" s="183"/>
      <c r="J704" s="183">
        <v>6999</v>
      </c>
      <c r="K704" s="63"/>
      <c r="L704" s="183">
        <v>6999</v>
      </c>
      <c r="M704" s="63"/>
      <c r="N704" s="183">
        <v>6999</v>
      </c>
      <c r="O704" s="63"/>
      <c r="P704" s="183">
        <v>6999</v>
      </c>
      <c r="Q704" s="349">
        <f t="shared" ref="Q704" si="5847">SUM(AI704+BA704)</f>
        <v>3.153</v>
      </c>
      <c r="R704" s="417">
        <f t="shared" ref="R704" si="5848">SUM(AJ704+BB704)</f>
        <v>22.067847</v>
      </c>
      <c r="S704" s="349">
        <v>2E-3</v>
      </c>
      <c r="T704" s="349">
        <f t="shared" ref="T704" si="5849">J704*S704/1000</f>
        <v>1.3998000000000002E-2</v>
      </c>
      <c r="U704" s="349"/>
      <c r="V704" s="349">
        <f t="shared" ref="V704" si="5850">J704*U704/1000</f>
        <v>0</v>
      </c>
      <c r="W704" s="349"/>
      <c r="X704" s="349">
        <f t="shared" ref="X704" si="5851">J704*W704/1000</f>
        <v>0</v>
      </c>
      <c r="Y704" s="349">
        <f t="shared" ref="Y704" si="5852">SUM(S704+U704+W704)</f>
        <v>2E-3</v>
      </c>
      <c r="Z704" s="349">
        <f t="shared" ref="Z704" si="5853">SUM(T704+V704+X704)</f>
        <v>1.3998000000000002E-2</v>
      </c>
      <c r="AA704" s="349"/>
      <c r="AB704" s="349">
        <f t="shared" ref="AB704" si="5854">L704*AA704/1000</f>
        <v>0</v>
      </c>
      <c r="AC704" s="349"/>
      <c r="AD704" s="349">
        <f t="shared" ref="AD704" si="5855">L704*AC704/1000</f>
        <v>0</v>
      </c>
      <c r="AE704" s="349">
        <v>8.2000000000000003E-2</v>
      </c>
      <c r="AF704" s="349">
        <f t="shared" ref="AF704" si="5856">L704*AE704/1000</f>
        <v>0.57391800000000004</v>
      </c>
      <c r="AG704" s="349">
        <f t="shared" ref="AG704" si="5857">SUM(AA704+AC704+AE704)</f>
        <v>8.2000000000000003E-2</v>
      </c>
      <c r="AH704" s="349">
        <f t="shared" ref="AH704" si="5858">SUM(AB704+AD704+AF704)</f>
        <v>0.57391800000000004</v>
      </c>
      <c r="AI704" s="349">
        <f t="shared" ref="AI704" si="5859">SUM(Y704+AG704)</f>
        <v>8.4000000000000005E-2</v>
      </c>
      <c r="AJ704" s="349">
        <f t="shared" ref="AJ704" si="5860">SUM(Z704,AH704)</f>
        <v>0.58791599999999999</v>
      </c>
      <c r="AK704" s="349"/>
      <c r="AL704" s="349">
        <f t="shared" ref="AL704" si="5861">N704*AK704/1000</f>
        <v>0</v>
      </c>
      <c r="AM704" s="349">
        <v>3.069</v>
      </c>
      <c r="AN704" s="349">
        <f t="shared" ref="AN704" si="5862">N704*AM704/1000</f>
        <v>21.479931000000001</v>
      </c>
      <c r="AO704" s="349"/>
      <c r="AP704" s="349">
        <f t="shared" ref="AP704" si="5863">N704*AO704/1000</f>
        <v>0</v>
      </c>
      <c r="AQ704" s="349">
        <f t="shared" ref="AQ704" si="5864">SUM(AK704+AM704+AO704)</f>
        <v>3.069</v>
      </c>
      <c r="AR704" s="349">
        <f t="shared" ref="AR704" si="5865">SUM(AL704+AN704+AP704)</f>
        <v>21.479931000000001</v>
      </c>
      <c r="AS704" s="349"/>
      <c r="AT704" s="349">
        <f t="shared" ref="AT704" si="5866">P704*AS704/1000</f>
        <v>0</v>
      </c>
      <c r="AU704" s="349"/>
      <c r="AV704" s="349">
        <f t="shared" ref="AV704" si="5867">P704*AU704/1000</f>
        <v>0</v>
      </c>
      <c r="AW704" s="349"/>
      <c r="AX704" s="349">
        <f t="shared" ref="AX704" si="5868">P704*AW704/1000</f>
        <v>0</v>
      </c>
      <c r="AY704" s="349">
        <f t="shared" ref="AY704" si="5869">SUM(AS704+AU704+AW704)</f>
        <v>0</v>
      </c>
      <c r="AZ704" s="349">
        <f t="shared" ref="AZ704" si="5870">SUM(AT704+AV704+AX704)</f>
        <v>0</v>
      </c>
      <c r="BA704" s="349">
        <f t="shared" ref="BA704" si="5871">SUM(AQ704+AY704)</f>
        <v>3.069</v>
      </c>
      <c r="BB704" s="349">
        <f t="shared" ref="BB704" si="5872">SUM(AR704,AZ704)</f>
        <v>21.479931000000001</v>
      </c>
    </row>
    <row r="705" spans="1:54" s="344" customFormat="1">
      <c r="B705" s="557"/>
      <c r="C705" s="557"/>
      <c r="D705" s="557"/>
      <c r="E705" s="71" t="s">
        <v>1919</v>
      </c>
      <c r="F705" s="503"/>
      <c r="G705" s="503" t="s">
        <v>1166</v>
      </c>
      <c r="H705" s="326" t="s">
        <v>378</v>
      </c>
      <c r="I705" s="186"/>
      <c r="J705" s="186">
        <v>7188</v>
      </c>
      <c r="K705" s="77"/>
      <c r="L705" s="186">
        <v>7188</v>
      </c>
      <c r="M705" s="77"/>
      <c r="N705" s="186">
        <v>7188</v>
      </c>
      <c r="O705" s="77"/>
      <c r="P705" s="186">
        <v>7188</v>
      </c>
      <c r="Q705" s="145">
        <f t="shared" si="5777"/>
        <v>37.754999999999995</v>
      </c>
      <c r="R705" s="425">
        <f t="shared" si="5778"/>
        <v>271.38293999999996</v>
      </c>
      <c r="S705" s="145">
        <v>2.319</v>
      </c>
      <c r="T705" s="145">
        <f t="shared" si="5779"/>
        <v>16.668971999999997</v>
      </c>
      <c r="U705" s="145">
        <v>2.6549999999999998</v>
      </c>
      <c r="V705" s="145">
        <f t="shared" si="5780"/>
        <v>19.084139999999998</v>
      </c>
      <c r="W705" s="145">
        <v>1.7170000000000001</v>
      </c>
      <c r="X705" s="145">
        <f t="shared" si="5781"/>
        <v>12.341796</v>
      </c>
      <c r="Y705" s="145">
        <f t="shared" ref="Y705:Y706" si="5873">SUM(S705+U705+W705)</f>
        <v>6.6910000000000007</v>
      </c>
      <c r="Z705" s="145">
        <f t="shared" ref="Z705:Z706" si="5874">SUM(T705+V705+X705)</f>
        <v>48.094907999999997</v>
      </c>
      <c r="AA705" s="145">
        <v>7.8559999999999999</v>
      </c>
      <c r="AB705" s="145">
        <f t="shared" si="5783"/>
        <v>56.468927999999998</v>
      </c>
      <c r="AC705" s="145">
        <v>3.5910000000000002</v>
      </c>
      <c r="AD705" s="145">
        <f t="shared" si="5784"/>
        <v>25.812107999999998</v>
      </c>
      <c r="AE705" s="145">
        <v>4.7809999999999997</v>
      </c>
      <c r="AF705" s="145">
        <f t="shared" si="5785"/>
        <v>34.365828</v>
      </c>
      <c r="AG705" s="145">
        <f t="shared" ref="AG705:AG706" si="5875">SUM(AA705+AC705+AE705)</f>
        <v>16.227999999999998</v>
      </c>
      <c r="AH705" s="145">
        <f t="shared" ref="AH705:AH706" si="5876">SUM(AB705+AD705+AF705)</f>
        <v>116.64686399999999</v>
      </c>
      <c r="AI705" s="145">
        <f t="shared" si="5441"/>
        <v>22.918999999999997</v>
      </c>
      <c r="AJ705" s="145">
        <f t="shared" si="5442"/>
        <v>164.741772</v>
      </c>
      <c r="AK705" s="145">
        <v>6.1619999999999999</v>
      </c>
      <c r="AL705" s="145">
        <f t="shared" si="5787"/>
        <v>44.292456000000001</v>
      </c>
      <c r="AM705" s="145">
        <v>1.895</v>
      </c>
      <c r="AN705" s="145">
        <f t="shared" si="5788"/>
        <v>13.621259999999999</v>
      </c>
      <c r="AO705" s="145">
        <v>0.85699999999999998</v>
      </c>
      <c r="AP705" s="145">
        <f t="shared" si="5789"/>
        <v>6.1601160000000004</v>
      </c>
      <c r="AQ705" s="145">
        <f t="shared" ref="AQ705" si="5877">SUM(AK705+AM705+AO705)</f>
        <v>8.9139999999999997</v>
      </c>
      <c r="AR705" s="145">
        <f t="shared" ref="AR705" si="5878">SUM(AL705+AN705+AP705)</f>
        <v>64.073831999999996</v>
      </c>
      <c r="AS705" s="145">
        <v>1.671</v>
      </c>
      <c r="AT705" s="145">
        <f t="shared" si="5791"/>
        <v>12.011148</v>
      </c>
      <c r="AU705" s="145">
        <v>1.7410000000000001</v>
      </c>
      <c r="AV705" s="145">
        <f t="shared" si="5792"/>
        <v>12.514308000000002</v>
      </c>
      <c r="AW705" s="145">
        <v>2.5099999999999998</v>
      </c>
      <c r="AX705" s="145">
        <f t="shared" si="5793"/>
        <v>18.041879999999999</v>
      </c>
      <c r="AY705" s="145">
        <f t="shared" ref="AY705" si="5879">SUM(AS705+AU705+AW705)</f>
        <v>5.9219999999999997</v>
      </c>
      <c r="AZ705" s="145">
        <f t="shared" ref="AZ705" si="5880">SUM(AT705+AV705+AX705)</f>
        <v>42.567335999999997</v>
      </c>
      <c r="BA705" s="145">
        <f t="shared" si="5452"/>
        <v>14.835999999999999</v>
      </c>
      <c r="BB705" s="145">
        <f t="shared" si="5453"/>
        <v>106.64116799999999</v>
      </c>
    </row>
    <row r="706" spans="1:54" s="344" customFormat="1">
      <c r="B706" s="557"/>
      <c r="C706" s="557"/>
      <c r="D706" s="557"/>
      <c r="E706" s="605" t="s">
        <v>2079</v>
      </c>
      <c r="F706" s="606"/>
      <c r="G706" s="606" t="s">
        <v>1165</v>
      </c>
      <c r="H706" s="607" t="s">
        <v>378</v>
      </c>
      <c r="I706" s="609"/>
      <c r="J706" s="609">
        <v>5475</v>
      </c>
      <c r="K706" s="608"/>
      <c r="L706" s="609">
        <v>5475</v>
      </c>
      <c r="M706" s="608"/>
      <c r="N706" s="609">
        <v>5475</v>
      </c>
      <c r="O706" s="608"/>
      <c r="P706" s="609">
        <v>5475</v>
      </c>
      <c r="Q706" s="610">
        <f t="shared" si="5777"/>
        <v>0.27400000000000002</v>
      </c>
      <c r="R706" s="611">
        <f t="shared" si="5778"/>
        <v>1.5001500000000001</v>
      </c>
      <c r="S706" s="610"/>
      <c r="T706" s="610">
        <f t="shared" si="5779"/>
        <v>0</v>
      </c>
      <c r="U706" s="610">
        <v>6.2E-2</v>
      </c>
      <c r="V706" s="610">
        <f t="shared" si="5780"/>
        <v>0.33944999999999997</v>
      </c>
      <c r="W706" s="610"/>
      <c r="X706" s="610">
        <f t="shared" si="5781"/>
        <v>0</v>
      </c>
      <c r="Y706" s="610">
        <f t="shared" si="5873"/>
        <v>6.2E-2</v>
      </c>
      <c r="Z706" s="610">
        <f t="shared" si="5874"/>
        <v>0.33944999999999997</v>
      </c>
      <c r="AA706" s="610">
        <v>0.12</v>
      </c>
      <c r="AB706" s="610">
        <f t="shared" si="5783"/>
        <v>0.65700000000000003</v>
      </c>
      <c r="AC706" s="610"/>
      <c r="AD706" s="610">
        <f t="shared" si="5784"/>
        <v>0</v>
      </c>
      <c r="AE706" s="610"/>
      <c r="AF706" s="610">
        <f t="shared" si="5785"/>
        <v>0</v>
      </c>
      <c r="AG706" s="610">
        <f t="shared" si="5875"/>
        <v>0.12</v>
      </c>
      <c r="AH706" s="610">
        <f t="shared" si="5876"/>
        <v>0.65700000000000003</v>
      </c>
      <c r="AI706" s="610">
        <f t="shared" si="5441"/>
        <v>0.182</v>
      </c>
      <c r="AJ706" s="610">
        <f t="shared" si="5442"/>
        <v>0.99645000000000006</v>
      </c>
      <c r="AK706" s="610"/>
      <c r="AL706" s="610">
        <f t="shared" si="5787"/>
        <v>0</v>
      </c>
      <c r="AM706" s="610"/>
      <c r="AN706" s="610">
        <f t="shared" si="5788"/>
        <v>0</v>
      </c>
      <c r="AO706" s="610"/>
      <c r="AP706" s="610">
        <f t="shared" si="5789"/>
        <v>0</v>
      </c>
      <c r="AQ706" s="610">
        <f>SUM(AK706+AM706+AO706)</f>
        <v>0</v>
      </c>
      <c r="AR706" s="610">
        <f>SUM(AL706+AN706+AP706)</f>
        <v>0</v>
      </c>
      <c r="AS706" s="610"/>
      <c r="AT706" s="610">
        <f t="shared" si="5791"/>
        <v>0</v>
      </c>
      <c r="AU706" s="610"/>
      <c r="AV706" s="610">
        <f t="shared" si="5792"/>
        <v>0</v>
      </c>
      <c r="AW706" s="610">
        <v>9.1999999999999998E-2</v>
      </c>
      <c r="AX706" s="610">
        <f t="shared" si="5793"/>
        <v>0.50370000000000004</v>
      </c>
      <c r="AY706" s="610">
        <f>SUM(AS706+AU706+AW706)</f>
        <v>9.1999999999999998E-2</v>
      </c>
      <c r="AZ706" s="610">
        <f>SUM(AT706+AV706+AX706)</f>
        <v>0.50370000000000004</v>
      </c>
      <c r="BA706" s="610">
        <f t="shared" si="5452"/>
        <v>9.1999999999999998E-2</v>
      </c>
      <c r="BB706" s="610">
        <f t="shared" si="5453"/>
        <v>0.50370000000000004</v>
      </c>
    </row>
    <row r="707" spans="1:54" s="344" customFormat="1">
      <c r="B707" s="557"/>
      <c r="C707" s="557"/>
      <c r="D707" s="557"/>
      <c r="E707" s="605" t="s">
        <v>2023</v>
      </c>
      <c r="F707" s="606"/>
      <c r="G707" s="606" t="s">
        <v>1165</v>
      </c>
      <c r="H707" s="607" t="s">
        <v>378</v>
      </c>
      <c r="I707" s="609"/>
      <c r="J707" s="609">
        <v>7951</v>
      </c>
      <c r="K707" s="608"/>
      <c r="L707" s="609">
        <v>7951</v>
      </c>
      <c r="M707" s="608"/>
      <c r="N707" s="609">
        <v>7951</v>
      </c>
      <c r="O707" s="608"/>
      <c r="P707" s="609">
        <v>7951</v>
      </c>
      <c r="Q707" s="610">
        <f t="shared" ref="Q707" si="5881">SUM(AI707+BA707)</f>
        <v>0.45200000000000001</v>
      </c>
      <c r="R707" s="611">
        <f t="shared" ref="R707" si="5882">SUM(AJ707+BB707)</f>
        <v>3.593852</v>
      </c>
      <c r="S707" s="610"/>
      <c r="T707" s="610">
        <f t="shared" ref="T707" si="5883">J707*S707/1000</f>
        <v>0</v>
      </c>
      <c r="U707" s="610"/>
      <c r="V707" s="610">
        <f t="shared" ref="V707" si="5884">J707*U707/1000</f>
        <v>0</v>
      </c>
      <c r="W707" s="610"/>
      <c r="X707" s="610">
        <f t="shared" ref="X707" si="5885">J707*W707/1000</f>
        <v>0</v>
      </c>
      <c r="Y707" s="610">
        <f t="shared" ref="Y707" si="5886">SUM(S707+U707+W707)</f>
        <v>0</v>
      </c>
      <c r="Z707" s="610">
        <f t="shared" ref="Z707" si="5887">SUM(T707+V707+X707)</f>
        <v>0</v>
      </c>
      <c r="AA707" s="610"/>
      <c r="AB707" s="610">
        <f t="shared" ref="AB707" si="5888">L707*AA707/1000</f>
        <v>0</v>
      </c>
      <c r="AC707" s="610">
        <v>3.0000000000000001E-3</v>
      </c>
      <c r="AD707" s="610">
        <f t="shared" ref="AD707" si="5889">L707*AC707/1000</f>
        <v>2.3853000000000003E-2</v>
      </c>
      <c r="AE707" s="610">
        <v>5.8000000000000003E-2</v>
      </c>
      <c r="AF707" s="610">
        <f t="shared" ref="AF707" si="5890">L707*AE707/1000</f>
        <v>0.46115800000000001</v>
      </c>
      <c r="AG707" s="610">
        <f t="shared" ref="AG707" si="5891">SUM(AA707+AC707+AE707)</f>
        <v>6.1000000000000006E-2</v>
      </c>
      <c r="AH707" s="610">
        <f t="shared" ref="AH707" si="5892">SUM(AB707+AD707+AF707)</f>
        <v>0.48501100000000003</v>
      </c>
      <c r="AI707" s="610">
        <f t="shared" ref="AI707" si="5893">SUM(Y707+AG707)</f>
        <v>6.1000000000000006E-2</v>
      </c>
      <c r="AJ707" s="610">
        <f t="shared" ref="AJ707" si="5894">SUM(Z707,AH707)</f>
        <v>0.48501100000000003</v>
      </c>
      <c r="AK707" s="610"/>
      <c r="AL707" s="610">
        <f t="shared" ref="AL707" si="5895">N707*AK707/1000</f>
        <v>0</v>
      </c>
      <c r="AM707" s="610"/>
      <c r="AN707" s="610">
        <f t="shared" ref="AN707" si="5896">N707*AM707/1000</f>
        <v>0</v>
      </c>
      <c r="AO707" s="610">
        <v>3.0000000000000001E-3</v>
      </c>
      <c r="AP707" s="610">
        <f t="shared" ref="AP707" si="5897">N707*AO707/1000</f>
        <v>2.3853000000000003E-2</v>
      </c>
      <c r="AQ707" s="610">
        <f>SUM(AK707+AM707+AO707)</f>
        <v>3.0000000000000001E-3</v>
      </c>
      <c r="AR707" s="610">
        <f>SUM(AL707+AN707+AP707)</f>
        <v>2.3853000000000003E-2</v>
      </c>
      <c r="AS707" s="610">
        <v>2.1000000000000001E-2</v>
      </c>
      <c r="AT707" s="610">
        <f t="shared" ref="AT707" si="5898">P707*AS707/1000</f>
        <v>0.16697100000000001</v>
      </c>
      <c r="AU707" s="610">
        <v>3.6999999999999998E-2</v>
      </c>
      <c r="AV707" s="610">
        <f t="shared" ref="AV707" si="5899">P707*AU707/1000</f>
        <v>0.29418700000000003</v>
      </c>
      <c r="AW707" s="610">
        <v>0.33</v>
      </c>
      <c r="AX707" s="610">
        <f t="shared" ref="AX707" si="5900">P707*AW707/1000</f>
        <v>2.6238299999999999</v>
      </c>
      <c r="AY707" s="610">
        <f>SUM(AS707+AU707+AW707)</f>
        <v>0.38800000000000001</v>
      </c>
      <c r="AZ707" s="610">
        <f>SUM(AT707+AV707+AX707)</f>
        <v>3.0849880000000001</v>
      </c>
      <c r="BA707" s="610">
        <f t="shared" ref="BA707" si="5901">SUM(AQ707+AY707)</f>
        <v>0.39100000000000001</v>
      </c>
      <c r="BB707" s="610">
        <f t="shared" ref="BB707" si="5902">SUM(AR707,AZ707)</f>
        <v>3.108841</v>
      </c>
    </row>
    <row r="708" spans="1:54" s="301" customFormat="1">
      <c r="A708" s="612">
        <v>521</v>
      </c>
      <c r="B708" s="346"/>
      <c r="C708" s="346"/>
      <c r="D708" s="346"/>
      <c r="E708" s="557" t="s">
        <v>1827</v>
      </c>
      <c r="F708" s="25"/>
      <c r="G708" s="25" t="s">
        <v>1169</v>
      </c>
      <c r="H708" s="310" t="s">
        <v>379</v>
      </c>
      <c r="I708" s="191"/>
      <c r="J708" s="191">
        <v>13528</v>
      </c>
      <c r="K708" s="84"/>
      <c r="L708" s="191">
        <v>13528</v>
      </c>
      <c r="M708" s="84"/>
      <c r="N708" s="191">
        <v>13528</v>
      </c>
      <c r="O708" s="84"/>
      <c r="P708" s="191">
        <v>13528</v>
      </c>
      <c r="Q708" s="133">
        <f t="shared" si="5777"/>
        <v>0</v>
      </c>
      <c r="R708" s="424">
        <f t="shared" si="5778"/>
        <v>0</v>
      </c>
      <c r="S708" s="133"/>
      <c r="T708" s="133">
        <f>J708*S708/1000</f>
        <v>0</v>
      </c>
      <c r="U708" s="133"/>
      <c r="V708" s="133">
        <f>J708*U708/1000</f>
        <v>0</v>
      </c>
      <c r="W708" s="133"/>
      <c r="X708" s="133">
        <f>J708*W708/1000</f>
        <v>0</v>
      </c>
      <c r="Y708" s="133">
        <f>SUM(S708+U708+W708)</f>
        <v>0</v>
      </c>
      <c r="Z708" s="133">
        <f t="shared" si="5436"/>
        <v>0</v>
      </c>
      <c r="AA708" s="133"/>
      <c r="AB708" s="133">
        <f t="shared" si="5783"/>
        <v>0</v>
      </c>
      <c r="AC708" s="133"/>
      <c r="AD708" s="133">
        <f t="shared" si="5784"/>
        <v>0</v>
      </c>
      <c r="AE708" s="133"/>
      <c r="AF708" s="133">
        <f t="shared" si="5785"/>
        <v>0</v>
      </c>
      <c r="AG708" s="133">
        <f>SUM(AA708+AC708+AE708)</f>
        <v>0</v>
      </c>
      <c r="AH708" s="133">
        <f t="shared" si="5440"/>
        <v>0</v>
      </c>
      <c r="AI708" s="133">
        <f t="shared" si="5441"/>
        <v>0</v>
      </c>
      <c r="AJ708" s="133">
        <f t="shared" si="5442"/>
        <v>0</v>
      </c>
      <c r="AK708" s="133"/>
      <c r="AL708" s="133">
        <f t="shared" si="5787"/>
        <v>0</v>
      </c>
      <c r="AM708" s="133"/>
      <c r="AN708" s="133">
        <f>N708*AM708/1000</f>
        <v>0</v>
      </c>
      <c r="AO708" s="133"/>
      <c r="AP708" s="133">
        <f>N708*AO708/1000</f>
        <v>0</v>
      </c>
      <c r="AQ708" s="133">
        <f>SUM(AK708+AM708+AO708)</f>
        <v>0</v>
      </c>
      <c r="AR708" s="133">
        <f t="shared" si="5446"/>
        <v>0</v>
      </c>
      <c r="AS708" s="133"/>
      <c r="AT708" s="133">
        <f>P708*AS708/1000</f>
        <v>0</v>
      </c>
      <c r="AU708" s="133"/>
      <c r="AV708" s="133">
        <f>P708*AU708/1000</f>
        <v>0</v>
      </c>
      <c r="AW708" s="133"/>
      <c r="AX708" s="133">
        <f t="shared" si="5793"/>
        <v>0</v>
      </c>
      <c r="AY708" s="133">
        <f>SUM(AS708+AU708+AW708)</f>
        <v>0</v>
      </c>
      <c r="AZ708" s="133">
        <f t="shared" si="5451"/>
        <v>0</v>
      </c>
      <c r="BA708" s="133">
        <f t="shared" si="5452"/>
        <v>0</v>
      </c>
      <c r="BB708" s="133">
        <f t="shared" si="5453"/>
        <v>0</v>
      </c>
    </row>
    <row r="709" spans="1:54" s="344" customFormat="1">
      <c r="A709" s="612">
        <v>522</v>
      </c>
      <c r="B709" s="557"/>
      <c r="C709" s="557"/>
      <c r="D709" s="557"/>
      <c r="E709" s="605" t="s">
        <v>1217</v>
      </c>
      <c r="F709" s="606"/>
      <c r="G709" s="503" t="s">
        <v>1169</v>
      </c>
      <c r="H709" s="607" t="s">
        <v>379</v>
      </c>
      <c r="I709" s="609"/>
      <c r="J709" s="609">
        <v>14646</v>
      </c>
      <c r="K709" s="608"/>
      <c r="L709" s="609">
        <v>14646</v>
      </c>
      <c r="M709" s="608"/>
      <c r="N709" s="609">
        <v>14646</v>
      </c>
      <c r="O709" s="608"/>
      <c r="P709" s="609">
        <v>14646</v>
      </c>
      <c r="Q709" s="610">
        <f t="shared" ref="Q709" si="5903">SUM(AI709+BA709)</f>
        <v>1.202</v>
      </c>
      <c r="R709" s="611">
        <f t="shared" ref="R709" si="5904">SUM(AJ709+BB709)</f>
        <v>17.604492</v>
      </c>
      <c r="S709" s="610">
        <v>1.0920000000000001</v>
      </c>
      <c r="T709" s="610">
        <f t="shared" ref="T709" si="5905">J709*S709/1000</f>
        <v>15.993432</v>
      </c>
      <c r="U709" s="610"/>
      <c r="V709" s="610">
        <f t="shared" ref="V709" si="5906">J709*U709/1000</f>
        <v>0</v>
      </c>
      <c r="W709" s="610"/>
      <c r="X709" s="610">
        <f t="shared" ref="X709" si="5907">J709*W709/1000</f>
        <v>0</v>
      </c>
      <c r="Y709" s="610">
        <f t="shared" ref="Y709" si="5908">SUM(S709+U709+W709)</f>
        <v>1.0920000000000001</v>
      </c>
      <c r="Z709" s="610">
        <f t="shared" ref="Z709" si="5909">SUM(T709+V709+X709)</f>
        <v>15.993432</v>
      </c>
      <c r="AA709" s="610"/>
      <c r="AB709" s="610">
        <f t="shared" ref="AB709" si="5910">L709*AA709/1000</f>
        <v>0</v>
      </c>
      <c r="AC709" s="610"/>
      <c r="AD709" s="610">
        <f t="shared" ref="AD709" si="5911">L709*AC709/1000</f>
        <v>0</v>
      </c>
      <c r="AE709" s="610">
        <v>3.0000000000000001E-3</v>
      </c>
      <c r="AF709" s="610">
        <f t="shared" ref="AF709" si="5912">L709*AE709/1000</f>
        <v>4.3938000000000005E-2</v>
      </c>
      <c r="AG709" s="610">
        <f t="shared" ref="AG709" si="5913">SUM(AA709+AC709+AE709)</f>
        <v>3.0000000000000001E-3</v>
      </c>
      <c r="AH709" s="610">
        <f t="shared" ref="AH709" si="5914">SUM(AB709+AD709+AF709)</f>
        <v>4.3938000000000005E-2</v>
      </c>
      <c r="AI709" s="610">
        <f t="shared" ref="AI709" si="5915">SUM(Y709+AG709)</f>
        <v>1.095</v>
      </c>
      <c r="AJ709" s="610">
        <f t="shared" ref="AJ709" si="5916">SUM(Z709,AH709)</f>
        <v>16.037369999999999</v>
      </c>
      <c r="AK709" s="610">
        <v>2E-3</v>
      </c>
      <c r="AL709" s="610">
        <f t="shared" ref="AL709" si="5917">N709*AK709/1000</f>
        <v>2.9292000000000002E-2</v>
      </c>
      <c r="AM709" s="610"/>
      <c r="AN709" s="610">
        <f t="shared" ref="AN709" si="5918">N709*AM709/1000</f>
        <v>0</v>
      </c>
      <c r="AO709" s="610"/>
      <c r="AP709" s="610">
        <f t="shared" ref="AP709" si="5919">N709*AO709/1000</f>
        <v>0</v>
      </c>
      <c r="AQ709" s="610">
        <f t="shared" ref="AQ709" si="5920">SUM(AK709+AM709+AO709)</f>
        <v>2E-3</v>
      </c>
      <c r="AR709" s="610">
        <f t="shared" ref="AR709" si="5921">SUM(AL709+AN709+AP709)</f>
        <v>2.9292000000000002E-2</v>
      </c>
      <c r="AS709" s="610"/>
      <c r="AT709" s="610">
        <f t="shared" ref="AT709" si="5922">P709*AS709/1000</f>
        <v>0</v>
      </c>
      <c r="AU709" s="610">
        <v>0.105</v>
      </c>
      <c r="AV709" s="610">
        <f t="shared" ref="AV709" si="5923">P709*AU709/1000</f>
        <v>1.53783</v>
      </c>
      <c r="AW709" s="610"/>
      <c r="AX709" s="610">
        <f t="shared" ref="AX709" si="5924">P709*AW709/1000</f>
        <v>0</v>
      </c>
      <c r="AY709" s="610">
        <f t="shared" ref="AY709" si="5925">SUM(AS709+AU709+AW709)</f>
        <v>0.105</v>
      </c>
      <c r="AZ709" s="610">
        <f t="shared" ref="AZ709" si="5926">SUM(AT709+AV709+AX709)</f>
        <v>1.53783</v>
      </c>
      <c r="BA709" s="610">
        <f t="shared" ref="BA709" si="5927">SUM(AQ709+AY709)</f>
        <v>0.107</v>
      </c>
      <c r="BB709" s="610">
        <f t="shared" ref="BB709" si="5928">SUM(AR709,AZ709)</f>
        <v>1.5671220000000001</v>
      </c>
    </row>
    <row r="710" spans="1:54" s="344" customFormat="1">
      <c r="A710" s="612">
        <v>523</v>
      </c>
      <c r="B710" s="557"/>
      <c r="C710" s="557"/>
      <c r="D710" s="557"/>
      <c r="E710" s="605" t="s">
        <v>1218</v>
      </c>
      <c r="F710" s="606"/>
      <c r="G710" s="503" t="s">
        <v>1169</v>
      </c>
      <c r="H710" s="607" t="s">
        <v>379</v>
      </c>
      <c r="I710" s="609"/>
      <c r="J710" s="609">
        <v>8772</v>
      </c>
      <c r="K710" s="608"/>
      <c r="L710" s="609">
        <v>8772</v>
      </c>
      <c r="M710" s="608"/>
      <c r="N710" s="609">
        <v>8772</v>
      </c>
      <c r="O710" s="608"/>
      <c r="P710" s="609">
        <v>8772</v>
      </c>
      <c r="Q710" s="610">
        <f t="shared" si="5777"/>
        <v>1.3979999999999999</v>
      </c>
      <c r="R710" s="611">
        <f t="shared" si="5778"/>
        <v>12.263256</v>
      </c>
      <c r="S710" s="610">
        <v>1.1879999999999999</v>
      </c>
      <c r="T710" s="610">
        <f t="shared" ref="T710" si="5929">J710*S710/1000</f>
        <v>10.421136000000001</v>
      </c>
      <c r="U710" s="610"/>
      <c r="V710" s="610">
        <f t="shared" ref="V710" si="5930">J710*U710/1000</f>
        <v>0</v>
      </c>
      <c r="W710" s="610">
        <v>0.1</v>
      </c>
      <c r="X710" s="610">
        <f t="shared" ref="X710" si="5931">J710*W710/1000</f>
        <v>0.87720000000000009</v>
      </c>
      <c r="Y710" s="610">
        <f t="shared" ref="Y710" si="5932">SUM(S710+U710+W710)</f>
        <v>1.288</v>
      </c>
      <c r="Z710" s="610">
        <f t="shared" ref="Z710" si="5933">SUM(T710+V710+X710)</f>
        <v>11.298336000000001</v>
      </c>
      <c r="AA710" s="610"/>
      <c r="AB710" s="610">
        <f t="shared" si="5783"/>
        <v>0</v>
      </c>
      <c r="AC710" s="610"/>
      <c r="AD710" s="610">
        <f t="shared" si="5784"/>
        <v>0</v>
      </c>
      <c r="AE710" s="610">
        <v>3.0000000000000001E-3</v>
      </c>
      <c r="AF710" s="610">
        <f t="shared" si="5785"/>
        <v>2.6315999999999999E-2</v>
      </c>
      <c r="AG710" s="610">
        <f t="shared" ref="AG710" si="5934">SUM(AA710+AC710+AE710)</f>
        <v>3.0000000000000001E-3</v>
      </c>
      <c r="AH710" s="610">
        <f t="shared" ref="AH710" si="5935">SUM(AB710+AD710+AF710)</f>
        <v>2.6315999999999999E-2</v>
      </c>
      <c r="AI710" s="610">
        <f t="shared" si="5441"/>
        <v>1.2909999999999999</v>
      </c>
      <c r="AJ710" s="610">
        <f t="shared" si="5442"/>
        <v>11.324652</v>
      </c>
      <c r="AK710" s="610">
        <v>2E-3</v>
      </c>
      <c r="AL710" s="610">
        <f t="shared" si="5787"/>
        <v>1.7544000000000001E-2</v>
      </c>
      <c r="AM710" s="610"/>
      <c r="AN710" s="610">
        <f t="shared" ref="AN710" si="5936">N710*AM710/1000</f>
        <v>0</v>
      </c>
      <c r="AO710" s="610"/>
      <c r="AP710" s="610">
        <f t="shared" ref="AP710" si="5937">N710*AO710/1000</f>
        <v>0</v>
      </c>
      <c r="AQ710" s="610">
        <f t="shared" ref="AQ710" si="5938">SUM(AK710+AM710+AO710)</f>
        <v>2E-3</v>
      </c>
      <c r="AR710" s="610">
        <f t="shared" ref="AR710" si="5939">SUM(AL710+AN710+AP710)</f>
        <v>1.7544000000000001E-2</v>
      </c>
      <c r="AS710" s="610"/>
      <c r="AT710" s="610">
        <f t="shared" ref="AT710" si="5940">P710*AS710/1000</f>
        <v>0</v>
      </c>
      <c r="AU710" s="610">
        <v>0.105</v>
      </c>
      <c r="AV710" s="610">
        <f t="shared" ref="AV710" si="5941">P710*AU710/1000</f>
        <v>0.92105999999999999</v>
      </c>
      <c r="AW710" s="610"/>
      <c r="AX710" s="610">
        <f t="shared" si="5793"/>
        <v>0</v>
      </c>
      <c r="AY710" s="610">
        <f t="shared" ref="AY710" si="5942">SUM(AS710+AU710+AW710)</f>
        <v>0.105</v>
      </c>
      <c r="AZ710" s="610">
        <f t="shared" ref="AZ710" si="5943">SUM(AT710+AV710+AX710)</f>
        <v>0.92105999999999999</v>
      </c>
      <c r="BA710" s="610">
        <f t="shared" si="5452"/>
        <v>0.107</v>
      </c>
      <c r="BB710" s="610">
        <f t="shared" si="5453"/>
        <v>0.93860399999999999</v>
      </c>
    </row>
    <row r="711" spans="1:54" s="301" customFormat="1">
      <c r="A711" s="612">
        <v>524</v>
      </c>
      <c r="B711" s="346"/>
      <c r="C711" s="346"/>
      <c r="D711" s="346"/>
      <c r="E711" s="103" t="s">
        <v>640</v>
      </c>
      <c r="F711" s="509"/>
      <c r="G711" s="509" t="s">
        <v>1169</v>
      </c>
      <c r="H711" s="330" t="s">
        <v>379</v>
      </c>
      <c r="I711" s="188"/>
      <c r="J711" s="188">
        <v>10511</v>
      </c>
      <c r="K711" s="86"/>
      <c r="L711" s="188">
        <v>10511</v>
      </c>
      <c r="M711" s="86"/>
      <c r="N711" s="188">
        <v>10511</v>
      </c>
      <c r="O711" s="86"/>
      <c r="P711" s="188">
        <v>10511</v>
      </c>
      <c r="Q711" s="148">
        <f t="shared" ref="Q711:Q712" si="5944">SUM(AI711+BA711)</f>
        <v>0.11499999999999999</v>
      </c>
      <c r="R711" s="427">
        <f t="shared" ref="R711:R715" si="5945">SUM(AJ711+BB711)</f>
        <v>1.2087650000000001</v>
      </c>
      <c r="S711" s="148"/>
      <c r="T711" s="148">
        <f>J711*S711/1000</f>
        <v>0</v>
      </c>
      <c r="U711" s="148">
        <v>1.7000000000000001E-2</v>
      </c>
      <c r="V711" s="148">
        <f>J711*U711/1000</f>
        <v>0.17868700000000001</v>
      </c>
      <c r="W711" s="148"/>
      <c r="X711" s="148">
        <f>J711*W711/1000</f>
        <v>0</v>
      </c>
      <c r="Y711" s="148">
        <f>SUM(S711+U711+W711)</f>
        <v>1.7000000000000001E-2</v>
      </c>
      <c r="Z711" s="148">
        <f t="shared" ref="Z711:Z717" si="5946">SUM(T711+V711+X711)</f>
        <v>0.17868700000000001</v>
      </c>
      <c r="AA711" s="148">
        <v>0.02</v>
      </c>
      <c r="AB711" s="148">
        <f t="shared" ref="AB711:AB725" si="5947">L711*AA711/1000</f>
        <v>0.21021999999999999</v>
      </c>
      <c r="AC711" s="148">
        <v>5.0000000000000001E-3</v>
      </c>
      <c r="AD711" s="148">
        <f t="shared" ref="AD711:AD725" si="5948">L711*AC711/1000</f>
        <v>5.2554999999999998E-2</v>
      </c>
      <c r="AE711" s="148"/>
      <c r="AF711" s="148">
        <f>L711*AE711/1000</f>
        <v>0</v>
      </c>
      <c r="AG711" s="148">
        <f>SUM(AA711+AC711+AE711)</f>
        <v>2.5000000000000001E-2</v>
      </c>
      <c r="AH711" s="148">
        <f t="shared" ref="AH711:AH712" si="5949">SUM(AB711+AD711+AF711)</f>
        <v>0.26277499999999998</v>
      </c>
      <c r="AI711" s="148">
        <f t="shared" ref="AI711:AI715" si="5950">SUM(Y711+AG711)</f>
        <v>4.2000000000000003E-2</v>
      </c>
      <c r="AJ711" s="148">
        <f t="shared" ref="AJ711:AJ715" si="5951">SUM(Z711,AH711)</f>
        <v>0.44146200000000002</v>
      </c>
      <c r="AK711" s="148"/>
      <c r="AL711" s="148">
        <f>N711*AK711/1000</f>
        <v>0</v>
      </c>
      <c r="AM711" s="148"/>
      <c r="AN711" s="148">
        <f>N711*AM711/1000</f>
        <v>0</v>
      </c>
      <c r="AO711" s="148">
        <v>8.9999999999999993E-3</v>
      </c>
      <c r="AP711" s="148">
        <f>N711*AO711/1000</f>
        <v>9.4598999999999989E-2</v>
      </c>
      <c r="AQ711" s="148">
        <f>SUM(AK711+AM711+AO711)</f>
        <v>8.9999999999999993E-3</v>
      </c>
      <c r="AR711" s="148">
        <f t="shared" ref="AR711:AR717" si="5952">SUM(AL711+AN711+AP711)</f>
        <v>9.4598999999999989E-2</v>
      </c>
      <c r="AS711" s="148">
        <v>4.0000000000000001E-3</v>
      </c>
      <c r="AT711" s="148">
        <f>P711*AS711/1000</f>
        <v>4.2044000000000005E-2</v>
      </c>
      <c r="AU711" s="148">
        <v>3.5000000000000003E-2</v>
      </c>
      <c r="AV711" s="148">
        <f>P711*AU711/1000</f>
        <v>0.36788500000000007</v>
      </c>
      <c r="AW711" s="148">
        <v>2.5000000000000001E-2</v>
      </c>
      <c r="AX711" s="148">
        <f t="shared" ref="AX711:AX715" si="5953">P711*AW711/1000</f>
        <v>0.26277500000000004</v>
      </c>
      <c r="AY711" s="148">
        <f>SUM(AS711+AU711+AW711)</f>
        <v>6.4000000000000001E-2</v>
      </c>
      <c r="AZ711" s="148">
        <f t="shared" ref="AZ711:AZ717" si="5954">SUM(AT711+AV711+AX711)</f>
        <v>0.67270400000000019</v>
      </c>
      <c r="BA711" s="148">
        <f t="shared" ref="BA711:BA715" si="5955">SUM(AQ711+AY711)</f>
        <v>7.2999999999999995E-2</v>
      </c>
      <c r="BB711" s="148">
        <f t="shared" ref="BB711:BB715" si="5956">SUM(AR711,AZ711)</f>
        <v>0.76730300000000018</v>
      </c>
    </row>
    <row r="712" spans="1:54" s="344" customFormat="1">
      <c r="A712" s="612">
        <v>525</v>
      </c>
      <c r="B712" s="346"/>
      <c r="C712" s="346"/>
      <c r="D712" s="346"/>
      <c r="E712" s="23" t="s">
        <v>745</v>
      </c>
      <c r="F712" s="530"/>
      <c r="G712" s="530" t="s">
        <v>1169</v>
      </c>
      <c r="H712" s="355" t="s">
        <v>379</v>
      </c>
      <c r="I712" s="183"/>
      <c r="J712" s="183">
        <v>11886</v>
      </c>
      <c r="K712" s="63"/>
      <c r="L712" s="183">
        <v>11886</v>
      </c>
      <c r="M712" s="63"/>
      <c r="N712" s="183">
        <v>11886</v>
      </c>
      <c r="O712" s="63"/>
      <c r="P712" s="183">
        <v>11886</v>
      </c>
      <c r="Q712" s="349">
        <f t="shared" si="5944"/>
        <v>8.4409999999999989</v>
      </c>
      <c r="R712" s="417">
        <f t="shared" si="5945"/>
        <v>100.32972600000001</v>
      </c>
      <c r="S712" s="349">
        <v>0.65800000000000003</v>
      </c>
      <c r="T712" s="349">
        <f t="shared" ref="T712" si="5957">J712*S712/1000</f>
        <v>7.8209880000000007</v>
      </c>
      <c r="U712" s="349">
        <v>1.804</v>
      </c>
      <c r="V712" s="349">
        <f t="shared" ref="V712" si="5958">J712*U712/1000</f>
        <v>21.442344000000002</v>
      </c>
      <c r="W712" s="349">
        <v>0.84</v>
      </c>
      <c r="X712" s="349">
        <f t="shared" ref="X712" si="5959">J712*W712/1000</f>
        <v>9.9842399999999998</v>
      </c>
      <c r="Y712" s="349">
        <f t="shared" ref="Y712:Y717" si="5960">SUM(S712+U712+W712)</f>
        <v>3.302</v>
      </c>
      <c r="Z712" s="349">
        <f t="shared" si="5946"/>
        <v>39.247572000000005</v>
      </c>
      <c r="AA712" s="349">
        <v>1.589</v>
      </c>
      <c r="AB712" s="349">
        <f t="shared" si="5947"/>
        <v>18.886854</v>
      </c>
      <c r="AC712" s="349">
        <v>0.3</v>
      </c>
      <c r="AD712" s="349">
        <f t="shared" si="5948"/>
        <v>3.5657999999999999</v>
      </c>
      <c r="AE712" s="349">
        <v>0.86099999999999999</v>
      </c>
      <c r="AF712" s="349">
        <f t="shared" ref="AF712" si="5961">L712*AE712/1000</f>
        <v>10.233846</v>
      </c>
      <c r="AG712" s="349">
        <f t="shared" ref="AG712" si="5962">SUM(AA712+AC712+AE712)</f>
        <v>2.75</v>
      </c>
      <c r="AH712" s="349">
        <f t="shared" si="5949"/>
        <v>32.686499999999995</v>
      </c>
      <c r="AI712" s="349">
        <f t="shared" si="5950"/>
        <v>6.0519999999999996</v>
      </c>
      <c r="AJ712" s="349">
        <f t="shared" si="5951"/>
        <v>71.934072</v>
      </c>
      <c r="AK712" s="349">
        <v>0.77100000000000002</v>
      </c>
      <c r="AL712" s="349">
        <f t="shared" ref="AL712" si="5963">N712*AK712/1000</f>
        <v>9.1641060000000003</v>
      </c>
      <c r="AM712" s="349">
        <v>1.181</v>
      </c>
      <c r="AN712" s="349">
        <f t="shared" ref="AN712:AN715" si="5964">N712*AM712/1000</f>
        <v>14.037366</v>
      </c>
      <c r="AO712" s="349">
        <v>0.14000000000000001</v>
      </c>
      <c r="AP712" s="349">
        <f t="shared" ref="AP712:AP715" si="5965">N712*AO712/1000</f>
        <v>1.6640400000000002</v>
      </c>
      <c r="AQ712" s="349">
        <f t="shared" ref="AQ712:AQ717" si="5966">SUM(AK712+AM712+AO712)</f>
        <v>2.0920000000000001</v>
      </c>
      <c r="AR712" s="349">
        <f t="shared" si="5952"/>
        <v>24.865512000000003</v>
      </c>
      <c r="AS712" s="349"/>
      <c r="AT712" s="349">
        <f t="shared" ref="AT712:AT715" si="5967">P712*AS712/1000</f>
        <v>0</v>
      </c>
      <c r="AU712" s="349">
        <v>3.0000000000000001E-3</v>
      </c>
      <c r="AV712" s="349">
        <f t="shared" ref="AV712:AV715" si="5968">P712*AU712/1000</f>
        <v>3.5658000000000002E-2</v>
      </c>
      <c r="AW712" s="349">
        <v>0.29399999999999998</v>
      </c>
      <c r="AX712" s="349">
        <f t="shared" si="5953"/>
        <v>3.4944839999999999</v>
      </c>
      <c r="AY712" s="349">
        <f t="shared" ref="AY712:AY717" si="5969">SUM(AS712+AU712+AW712)</f>
        <v>0.29699999999999999</v>
      </c>
      <c r="AZ712" s="349">
        <f t="shared" si="5954"/>
        <v>3.5301420000000001</v>
      </c>
      <c r="BA712" s="349">
        <f t="shared" si="5955"/>
        <v>2.3890000000000002</v>
      </c>
      <c r="BB712" s="349">
        <f t="shared" si="5956"/>
        <v>28.395654000000004</v>
      </c>
    </row>
    <row r="713" spans="1:54" s="344" customFormat="1">
      <c r="A713" s="612">
        <v>526</v>
      </c>
      <c r="B713" s="557"/>
      <c r="C713" s="557"/>
      <c r="D713" s="557"/>
      <c r="E713" s="553" t="s">
        <v>776</v>
      </c>
      <c r="F713" s="509"/>
      <c r="G713" s="509" t="s">
        <v>1169</v>
      </c>
      <c r="H713" s="330" t="s">
        <v>378</v>
      </c>
      <c r="I713" s="188"/>
      <c r="J713" s="188">
        <v>12837</v>
      </c>
      <c r="K713" s="86"/>
      <c r="L713" s="188">
        <v>12837</v>
      </c>
      <c r="M713" s="86"/>
      <c r="N713" s="188">
        <v>12837</v>
      </c>
      <c r="O713" s="86"/>
      <c r="P713" s="188">
        <v>12837</v>
      </c>
      <c r="Q713" s="148">
        <f>SUM(AI713+BA713)</f>
        <v>2.8239999999999994</v>
      </c>
      <c r="R713" s="427">
        <f t="shared" ref="R713" si="5970">SUM(AJ713+BB713)</f>
        <v>36.251687999999994</v>
      </c>
      <c r="S713" s="148">
        <v>0.35199999999999998</v>
      </c>
      <c r="T713" s="148">
        <f t="shared" ref="T713:T725" si="5971">J713*S713/1000</f>
        <v>4.518624</v>
      </c>
      <c r="U713" s="148">
        <v>0.72199999999999998</v>
      </c>
      <c r="V713" s="148">
        <f t="shared" ref="V713:V725" si="5972">J713*U713/1000</f>
        <v>9.2683140000000002</v>
      </c>
      <c r="W713" s="148">
        <v>0.4</v>
      </c>
      <c r="X713" s="148">
        <f t="shared" ref="X713:X725" si="5973">J713*W713/1000</f>
        <v>5.1348000000000003</v>
      </c>
      <c r="Y713" s="148">
        <f t="shared" si="5960"/>
        <v>1.4739999999999998</v>
      </c>
      <c r="Z713" s="148">
        <f t="shared" si="5946"/>
        <v>18.921737999999998</v>
      </c>
      <c r="AA713" s="148">
        <v>0.5</v>
      </c>
      <c r="AB713" s="148">
        <f t="shared" ref="AB713" si="5974">L713*AA713/1000</f>
        <v>6.4184999999999999</v>
      </c>
      <c r="AC713" s="148">
        <v>0.25</v>
      </c>
      <c r="AD713" s="148">
        <f t="shared" ref="AD713" si="5975">L713*AC713/1000</f>
        <v>3.2092499999999999</v>
      </c>
      <c r="AE713" s="148">
        <v>0.2</v>
      </c>
      <c r="AF713" s="148">
        <f>L713*AE713/1000</f>
        <v>2.5674000000000001</v>
      </c>
      <c r="AG713" s="148">
        <f t="shared" ref="AG713:AH717" si="5976">SUM(AA713+AC713+AE713)</f>
        <v>0.95</v>
      </c>
      <c r="AH713" s="148">
        <f t="shared" si="5976"/>
        <v>12.195149999999998</v>
      </c>
      <c r="AI713" s="148">
        <f t="shared" ref="AI713" si="5977">SUM(Y713+AG713)</f>
        <v>2.4239999999999995</v>
      </c>
      <c r="AJ713" s="148">
        <f t="shared" ref="AJ713" si="5978">SUM(Z713,AH713)</f>
        <v>31.116887999999996</v>
      </c>
      <c r="AK713" s="148"/>
      <c r="AL713" s="148">
        <f>N713*AK713/1000</f>
        <v>0</v>
      </c>
      <c r="AM713" s="148">
        <v>0.1</v>
      </c>
      <c r="AN713" s="148">
        <f t="shared" ref="AN713" si="5979">N713*AM713/1000</f>
        <v>1.2837000000000001</v>
      </c>
      <c r="AO713" s="148">
        <v>0.2</v>
      </c>
      <c r="AP713" s="148">
        <f t="shared" ref="AP713" si="5980">N713*AO713/1000</f>
        <v>2.5674000000000001</v>
      </c>
      <c r="AQ713" s="148">
        <f t="shared" si="5966"/>
        <v>0.30000000000000004</v>
      </c>
      <c r="AR713" s="148">
        <f t="shared" si="5952"/>
        <v>3.8511000000000002</v>
      </c>
      <c r="AS713" s="148"/>
      <c r="AT713" s="148">
        <f t="shared" ref="AT713" si="5981">P713*AS713/1000</f>
        <v>0</v>
      </c>
      <c r="AU713" s="148"/>
      <c r="AV713" s="148">
        <f t="shared" ref="AV713" si="5982">P713*AU713/1000</f>
        <v>0</v>
      </c>
      <c r="AW713" s="148">
        <v>0.1</v>
      </c>
      <c r="AX713" s="148">
        <f t="shared" ref="AX713" si="5983">P713*AW713/1000</f>
        <v>1.2837000000000001</v>
      </c>
      <c r="AY713" s="148">
        <f t="shared" si="5969"/>
        <v>0.1</v>
      </c>
      <c r="AZ713" s="148">
        <f t="shared" si="5954"/>
        <v>1.2837000000000001</v>
      </c>
      <c r="BA713" s="148">
        <f>SUM(AQ713+AY713)</f>
        <v>0.4</v>
      </c>
      <c r="BB713" s="148">
        <f t="shared" ref="BB713" si="5984">SUM(AR713,AZ713)</f>
        <v>5.1348000000000003</v>
      </c>
    </row>
    <row r="714" spans="1:54" s="344" customFormat="1">
      <c r="A714" s="612">
        <v>527</v>
      </c>
      <c r="B714" s="557"/>
      <c r="C714" s="557"/>
      <c r="D714" s="557"/>
      <c r="E714" s="71" t="s">
        <v>1145</v>
      </c>
      <c r="F714" s="25"/>
      <c r="G714" s="503" t="s">
        <v>1166</v>
      </c>
      <c r="H714" s="310" t="s">
        <v>378</v>
      </c>
      <c r="I714" s="191"/>
      <c r="J714" s="191">
        <v>11211</v>
      </c>
      <c r="K714" s="84"/>
      <c r="L714" s="191">
        <v>11211</v>
      </c>
      <c r="M714" s="84"/>
      <c r="N714" s="191">
        <v>11211</v>
      </c>
      <c r="O714" s="84"/>
      <c r="P714" s="191">
        <v>11211</v>
      </c>
      <c r="Q714" s="133">
        <f>SUM(AI714+BA714)</f>
        <v>74.525999999999996</v>
      </c>
      <c r="R714" s="598">
        <f t="shared" si="5945"/>
        <v>835.510986</v>
      </c>
      <c r="S714" s="133">
        <v>6.8330000000000002</v>
      </c>
      <c r="T714" s="133">
        <f t="shared" si="5971"/>
        <v>76.604763000000005</v>
      </c>
      <c r="U714" s="133">
        <v>4.6130000000000004</v>
      </c>
      <c r="V714" s="133">
        <f t="shared" si="5972"/>
        <v>51.716343000000009</v>
      </c>
      <c r="W714" s="133">
        <v>9.4789999999999992</v>
      </c>
      <c r="X714" s="133">
        <f t="shared" si="5973"/>
        <v>106.26906899999999</v>
      </c>
      <c r="Y714" s="133">
        <f t="shared" ref="Y714" si="5985">SUM(S714+U714+W714)</f>
        <v>20.925000000000001</v>
      </c>
      <c r="Z714" s="133">
        <f t="shared" ref="Z714" si="5986">SUM(T714+V714+X714)</f>
        <v>234.59017499999999</v>
      </c>
      <c r="AA714" s="133">
        <v>11.347</v>
      </c>
      <c r="AB714" s="133">
        <f t="shared" si="5947"/>
        <v>127.21121699999999</v>
      </c>
      <c r="AC714" s="133">
        <v>9.1820000000000004</v>
      </c>
      <c r="AD714" s="133">
        <f t="shared" si="5948"/>
        <v>102.939402</v>
      </c>
      <c r="AE714" s="133">
        <v>6.4320000000000004</v>
      </c>
      <c r="AF714" s="133">
        <f>L714*AE714/1000</f>
        <v>72.109152000000009</v>
      </c>
      <c r="AG714" s="133">
        <f t="shared" si="5976"/>
        <v>26.960999999999999</v>
      </c>
      <c r="AH714" s="133">
        <f t="shared" si="5976"/>
        <v>302.259771</v>
      </c>
      <c r="AI714" s="133">
        <f t="shared" si="5950"/>
        <v>47.885999999999996</v>
      </c>
      <c r="AJ714" s="133">
        <f t="shared" si="5951"/>
        <v>536.84994600000005</v>
      </c>
      <c r="AK714" s="133">
        <v>4.0750000000000002</v>
      </c>
      <c r="AL714" s="133">
        <f>N714*AK714/1000</f>
        <v>45.684825000000004</v>
      </c>
      <c r="AM714" s="133">
        <v>2.5</v>
      </c>
      <c r="AN714" s="133">
        <f t="shared" si="5964"/>
        <v>28.0275</v>
      </c>
      <c r="AO714" s="133">
        <v>4.41</v>
      </c>
      <c r="AP714" s="133">
        <f t="shared" si="5965"/>
        <v>49.440510000000003</v>
      </c>
      <c r="AQ714" s="133">
        <f t="shared" ref="AQ714" si="5987">SUM(AK714+AM714+AO714)</f>
        <v>10.984999999999999</v>
      </c>
      <c r="AR714" s="133">
        <f t="shared" ref="AR714" si="5988">SUM(AL714+AN714+AP714)</f>
        <v>123.15283500000001</v>
      </c>
      <c r="AS714" s="133">
        <v>4.9640000000000004</v>
      </c>
      <c r="AT714" s="133">
        <f t="shared" si="5967"/>
        <v>55.651403999999999</v>
      </c>
      <c r="AU714" s="133">
        <v>3.8969999999999998</v>
      </c>
      <c r="AV714" s="133">
        <f t="shared" si="5968"/>
        <v>43.689267000000001</v>
      </c>
      <c r="AW714" s="133">
        <v>6.7939999999999996</v>
      </c>
      <c r="AX714" s="133">
        <f t="shared" si="5953"/>
        <v>76.167534000000003</v>
      </c>
      <c r="AY714" s="133">
        <f t="shared" ref="AY714" si="5989">SUM(AS714+AU714+AW714)</f>
        <v>15.655000000000001</v>
      </c>
      <c r="AZ714" s="133">
        <f t="shared" ref="AZ714" si="5990">SUM(AT714+AV714+AX714)</f>
        <v>175.508205</v>
      </c>
      <c r="BA714" s="133">
        <f t="shared" si="5955"/>
        <v>26.64</v>
      </c>
      <c r="BB714" s="133">
        <f t="shared" si="5956"/>
        <v>298.66104000000001</v>
      </c>
    </row>
    <row r="715" spans="1:54" s="344" customFormat="1">
      <c r="A715" s="612">
        <v>528</v>
      </c>
      <c r="B715" s="557"/>
      <c r="C715" s="557"/>
      <c r="D715" s="557"/>
      <c r="E715" s="553" t="s">
        <v>1182</v>
      </c>
      <c r="F715" s="530"/>
      <c r="G715" s="530" t="s">
        <v>1179</v>
      </c>
      <c r="H715" s="355" t="s">
        <v>1183</v>
      </c>
      <c r="I715" s="183"/>
      <c r="J715" s="183">
        <v>18110</v>
      </c>
      <c r="K715" s="554"/>
      <c r="L715" s="183">
        <v>18110</v>
      </c>
      <c r="M715" s="554"/>
      <c r="N715" s="183">
        <v>18110</v>
      </c>
      <c r="O715" s="554"/>
      <c r="P715" s="183">
        <v>18110</v>
      </c>
      <c r="Q715" s="349">
        <f t="shared" ref="Q715" si="5991">SUM(AI715+BA715)</f>
        <v>5.6150000000000002</v>
      </c>
      <c r="R715" s="417">
        <f t="shared" si="5945"/>
        <v>101.68764999999999</v>
      </c>
      <c r="S715" s="349"/>
      <c r="T715" s="349">
        <f t="shared" si="5971"/>
        <v>0</v>
      </c>
      <c r="U715" s="349">
        <v>1E-3</v>
      </c>
      <c r="V715" s="349">
        <f t="shared" si="5972"/>
        <v>1.8110000000000001E-2</v>
      </c>
      <c r="W715" s="349">
        <v>0.48099999999999998</v>
      </c>
      <c r="X715" s="349">
        <f t="shared" si="5973"/>
        <v>8.7109100000000002</v>
      </c>
      <c r="Y715" s="349">
        <f t="shared" ref="Y715" si="5992">SUM(S715+U715+W715)</f>
        <v>0.48199999999999998</v>
      </c>
      <c r="Z715" s="349">
        <f t="shared" ref="Z715" si="5993">SUM(T715+V715+X715)</f>
        <v>8.7290200000000002</v>
      </c>
      <c r="AA715" s="349">
        <v>0.87</v>
      </c>
      <c r="AB715" s="349">
        <f t="shared" si="5947"/>
        <v>15.755700000000001</v>
      </c>
      <c r="AC715" s="349">
        <v>1.03</v>
      </c>
      <c r="AD715" s="349">
        <f t="shared" si="5948"/>
        <v>18.653299999999998</v>
      </c>
      <c r="AE715" s="349">
        <v>0.59299999999999997</v>
      </c>
      <c r="AF715" s="349">
        <f t="shared" ref="AF715" si="5994">L715*AE715/1000</f>
        <v>10.739229999999999</v>
      </c>
      <c r="AG715" s="349">
        <f>SUM(AA715+AC715+AE715)</f>
        <v>2.4929999999999999</v>
      </c>
      <c r="AH715" s="349">
        <f>SUM(AB715+AD715+AF715)</f>
        <v>45.148229999999998</v>
      </c>
      <c r="AI715" s="349">
        <f t="shared" si="5950"/>
        <v>2.9749999999999996</v>
      </c>
      <c r="AJ715" s="349">
        <f t="shared" si="5951"/>
        <v>53.877249999999997</v>
      </c>
      <c r="AK715" s="349">
        <v>0.70299999999999996</v>
      </c>
      <c r="AL715" s="349">
        <f t="shared" ref="AL715" si="5995">N715*AK715/1000</f>
        <v>12.73133</v>
      </c>
      <c r="AM715" s="349">
        <v>0.246</v>
      </c>
      <c r="AN715" s="349">
        <f t="shared" si="5964"/>
        <v>4.4550599999999996</v>
      </c>
      <c r="AO715" s="349">
        <v>0.66</v>
      </c>
      <c r="AP715" s="349">
        <f t="shared" si="5965"/>
        <v>11.9526</v>
      </c>
      <c r="AQ715" s="349">
        <f t="shared" ref="AQ715" si="5996">SUM(AK715+AM715+AO715)</f>
        <v>1.609</v>
      </c>
      <c r="AR715" s="349">
        <f t="shared" ref="AR715" si="5997">SUM(AL715+AN715+AP715)</f>
        <v>29.13899</v>
      </c>
      <c r="AS715" s="349">
        <v>0.32</v>
      </c>
      <c r="AT715" s="349">
        <f t="shared" si="5967"/>
        <v>5.7951999999999995</v>
      </c>
      <c r="AU715" s="349">
        <v>0.45800000000000002</v>
      </c>
      <c r="AV715" s="349">
        <f t="shared" si="5968"/>
        <v>8.2943800000000003</v>
      </c>
      <c r="AW715" s="349">
        <v>0.253</v>
      </c>
      <c r="AX715" s="349">
        <f t="shared" si="5953"/>
        <v>4.5818300000000001</v>
      </c>
      <c r="AY715" s="349">
        <f>SUM(AS715+AU715+AW715)</f>
        <v>1.0310000000000001</v>
      </c>
      <c r="AZ715" s="349">
        <f>SUM(AT715+AV715+AX715)</f>
        <v>18.671410000000002</v>
      </c>
      <c r="BA715" s="349">
        <f t="shared" si="5955"/>
        <v>2.64</v>
      </c>
      <c r="BB715" s="349">
        <f t="shared" si="5956"/>
        <v>47.810400000000001</v>
      </c>
    </row>
    <row r="716" spans="1:54" s="344" customFormat="1">
      <c r="A716" s="612">
        <v>529</v>
      </c>
      <c r="B716" s="557"/>
      <c r="C716" s="557"/>
      <c r="D716" s="557"/>
      <c r="E716" s="557" t="s">
        <v>1146</v>
      </c>
      <c r="F716" s="25"/>
      <c r="G716" s="25" t="s">
        <v>1166</v>
      </c>
      <c r="H716" s="310" t="s">
        <v>378</v>
      </c>
      <c r="I716" s="191"/>
      <c r="J716" s="191">
        <v>2733</v>
      </c>
      <c r="K716" s="84"/>
      <c r="L716" s="191">
        <v>2733</v>
      </c>
      <c r="M716" s="84"/>
      <c r="N716" s="191">
        <v>2733</v>
      </c>
      <c r="O716" s="84"/>
      <c r="P716" s="191">
        <v>2733</v>
      </c>
      <c r="Q716" s="133">
        <f>SUM(AI716+BA716)</f>
        <v>59.103000000000009</v>
      </c>
      <c r="R716" s="598">
        <f t="shared" ref="R716:R720" si="5998">SUM(AJ716+BB716)</f>
        <v>161.52849899999998</v>
      </c>
      <c r="S716" s="133">
        <v>8.66</v>
      </c>
      <c r="T716" s="133">
        <f t="shared" si="5971"/>
        <v>23.66778</v>
      </c>
      <c r="U716" s="133">
        <v>6.94</v>
      </c>
      <c r="V716" s="133">
        <f t="shared" si="5972"/>
        <v>18.967020000000002</v>
      </c>
      <c r="W716" s="133">
        <v>9.359</v>
      </c>
      <c r="X716" s="133">
        <f t="shared" si="5973"/>
        <v>25.578147000000001</v>
      </c>
      <c r="Y716" s="133">
        <f t="shared" si="5960"/>
        <v>24.959000000000003</v>
      </c>
      <c r="Z716" s="133">
        <f t="shared" si="5946"/>
        <v>68.212947</v>
      </c>
      <c r="AA716" s="133">
        <v>12.21</v>
      </c>
      <c r="AB716" s="133">
        <f t="shared" ref="AB716:AB720" si="5999">L716*AA716/1000</f>
        <v>33.369930000000004</v>
      </c>
      <c r="AC716" s="133">
        <v>7.548</v>
      </c>
      <c r="AD716" s="133">
        <f t="shared" ref="AD716:AD720" si="6000">L716*AC716/1000</f>
        <v>20.628684</v>
      </c>
      <c r="AE716" s="133">
        <v>5.1360000000000001</v>
      </c>
      <c r="AF716" s="133">
        <f>L716*AE716/1000</f>
        <v>14.036688</v>
      </c>
      <c r="AG716" s="133">
        <f t="shared" si="5976"/>
        <v>24.894000000000002</v>
      </c>
      <c r="AH716" s="133">
        <f t="shared" si="5976"/>
        <v>68.035302000000001</v>
      </c>
      <c r="AI716" s="133">
        <f>SUM(Y716+AG716)</f>
        <v>49.853000000000009</v>
      </c>
      <c r="AJ716" s="133">
        <f t="shared" ref="AJ716:AJ720" si="6001">SUM(Z716,AH716)</f>
        <v>136.24824899999999</v>
      </c>
      <c r="AK716" s="133">
        <v>4</v>
      </c>
      <c r="AL716" s="133">
        <f>N716*AK716/1000</f>
        <v>10.932</v>
      </c>
      <c r="AM716" s="133">
        <v>2.2400000000000002</v>
      </c>
      <c r="AN716" s="133">
        <f t="shared" ref="AN716:AN720" si="6002">N716*AM716/1000</f>
        <v>6.1219200000000011</v>
      </c>
      <c r="AO716" s="133"/>
      <c r="AP716" s="133">
        <f t="shared" ref="AP716:AP720" si="6003">N716*AO716/1000</f>
        <v>0</v>
      </c>
      <c r="AQ716" s="133">
        <f t="shared" si="5966"/>
        <v>6.24</v>
      </c>
      <c r="AR716" s="133">
        <f t="shared" si="5952"/>
        <v>17.053920000000002</v>
      </c>
      <c r="AS716" s="133"/>
      <c r="AT716" s="133">
        <f t="shared" ref="AT716:AT720" si="6004">P716*AS716/1000</f>
        <v>0</v>
      </c>
      <c r="AU716" s="133">
        <v>1.2290000000000001</v>
      </c>
      <c r="AV716" s="133">
        <f t="shared" ref="AV716:AV720" si="6005">P716*AU716/1000</f>
        <v>3.3588570000000004</v>
      </c>
      <c r="AW716" s="133">
        <v>1.7809999999999999</v>
      </c>
      <c r="AX716" s="133">
        <f t="shared" ref="AX716:AX720" si="6006">P716*AW716/1000</f>
        <v>4.8674730000000004</v>
      </c>
      <c r="AY716" s="133">
        <f t="shared" si="5969"/>
        <v>3.01</v>
      </c>
      <c r="AZ716" s="133">
        <f t="shared" si="5954"/>
        <v>8.2263300000000008</v>
      </c>
      <c r="BA716" s="133">
        <f>SUM(AQ716+AY716)</f>
        <v>9.25</v>
      </c>
      <c r="BB716" s="133">
        <f t="shared" ref="BB716:BB720" si="6007">SUM(AR716,AZ716)</f>
        <v>25.280250000000002</v>
      </c>
    </row>
    <row r="717" spans="1:54" s="344" customFormat="1">
      <c r="B717" s="557"/>
      <c r="C717" s="557"/>
      <c r="D717" s="557"/>
      <c r="E717" s="553" t="s">
        <v>2248</v>
      </c>
      <c r="F717" s="530"/>
      <c r="G717" s="530" t="s">
        <v>1166</v>
      </c>
      <c r="H717" s="355" t="s">
        <v>378</v>
      </c>
      <c r="I717" s="183"/>
      <c r="J717" s="183"/>
      <c r="K717" s="554"/>
      <c r="L717" s="183">
        <v>2733</v>
      </c>
      <c r="M717" s="554"/>
      <c r="N717" s="183">
        <v>2733</v>
      </c>
      <c r="O717" s="554"/>
      <c r="P717" s="183">
        <v>2733</v>
      </c>
      <c r="Q717" s="349">
        <f t="shared" ref="Q717" si="6008">SUM(AI717+BA717)</f>
        <v>21.22</v>
      </c>
      <c r="R717" s="417">
        <f t="shared" si="5998"/>
        <v>57.99425999999999</v>
      </c>
      <c r="S717" s="349"/>
      <c r="T717" s="349">
        <f t="shared" si="5971"/>
        <v>0</v>
      </c>
      <c r="U717" s="349"/>
      <c r="V717" s="349">
        <f t="shared" si="5972"/>
        <v>0</v>
      </c>
      <c r="W717" s="349"/>
      <c r="X717" s="349">
        <f t="shared" si="5973"/>
        <v>0</v>
      </c>
      <c r="Y717" s="349">
        <f t="shared" si="5960"/>
        <v>0</v>
      </c>
      <c r="Z717" s="349">
        <f t="shared" si="5946"/>
        <v>0</v>
      </c>
      <c r="AA717" s="349">
        <v>0.17</v>
      </c>
      <c r="AB717" s="349">
        <f t="shared" si="5999"/>
        <v>0.46461000000000002</v>
      </c>
      <c r="AC717" s="349">
        <v>0.22</v>
      </c>
      <c r="AD717" s="349">
        <f t="shared" si="6000"/>
        <v>0.60126000000000002</v>
      </c>
      <c r="AE717" s="349"/>
      <c r="AF717" s="349">
        <f t="shared" ref="AF717" si="6009">L717*AE717/1000</f>
        <v>0</v>
      </c>
      <c r="AG717" s="349">
        <f t="shared" si="5976"/>
        <v>0.39</v>
      </c>
      <c r="AH717" s="349">
        <f t="shared" si="5976"/>
        <v>1.0658700000000001</v>
      </c>
      <c r="AI717" s="349">
        <f t="shared" ref="AI717" si="6010">SUM(Y717+AG717)</f>
        <v>0.39</v>
      </c>
      <c r="AJ717" s="349">
        <f t="shared" si="6001"/>
        <v>1.0658700000000001</v>
      </c>
      <c r="AK717" s="349"/>
      <c r="AL717" s="349">
        <f t="shared" ref="AL717" si="6011">N717*AK717/1000</f>
        <v>0</v>
      </c>
      <c r="AM717" s="349">
        <v>4.68</v>
      </c>
      <c r="AN717" s="349">
        <f t="shared" si="6002"/>
        <v>12.790439999999998</v>
      </c>
      <c r="AO717" s="349">
        <v>7.05</v>
      </c>
      <c r="AP717" s="349">
        <f t="shared" si="6003"/>
        <v>19.267649999999996</v>
      </c>
      <c r="AQ717" s="349">
        <f t="shared" si="5966"/>
        <v>11.73</v>
      </c>
      <c r="AR717" s="349">
        <f t="shared" si="5952"/>
        <v>32.058089999999993</v>
      </c>
      <c r="AS717" s="349"/>
      <c r="AT717" s="349">
        <f t="shared" si="6004"/>
        <v>0</v>
      </c>
      <c r="AU717" s="349">
        <v>2.6</v>
      </c>
      <c r="AV717" s="349">
        <f t="shared" si="6005"/>
        <v>7.1058000000000003</v>
      </c>
      <c r="AW717" s="349">
        <v>6.5</v>
      </c>
      <c r="AX717" s="349">
        <f t="shared" si="6006"/>
        <v>17.764500000000002</v>
      </c>
      <c r="AY717" s="349">
        <f t="shared" si="5969"/>
        <v>9.1</v>
      </c>
      <c r="AZ717" s="349">
        <f t="shared" si="5954"/>
        <v>24.8703</v>
      </c>
      <c r="BA717" s="349">
        <f t="shared" ref="BA717" si="6012">SUM(AQ717+AY717)</f>
        <v>20.83</v>
      </c>
      <c r="BB717" s="349">
        <f t="shared" si="6007"/>
        <v>56.928389999999993</v>
      </c>
    </row>
    <row r="718" spans="1:54" s="344" customFormat="1">
      <c r="B718" s="557"/>
      <c r="C718" s="557"/>
      <c r="D718" s="557"/>
      <c r="E718" s="553" t="s">
        <v>1828</v>
      </c>
      <c r="F718" s="530"/>
      <c r="G718" s="530" t="s">
        <v>1166</v>
      </c>
      <c r="H718" s="355" t="s">
        <v>378</v>
      </c>
      <c r="I718" s="183"/>
      <c r="J718" s="183">
        <v>23814</v>
      </c>
      <c r="K718" s="554"/>
      <c r="L718" s="183">
        <v>23814</v>
      </c>
      <c r="M718" s="554"/>
      <c r="N718" s="183">
        <v>23814</v>
      </c>
      <c r="O718" s="554"/>
      <c r="P718" s="183">
        <v>23814</v>
      </c>
      <c r="Q718" s="349">
        <f t="shared" ref="Q718" si="6013">SUM(AI718+BA718)</f>
        <v>1.9980000000000002</v>
      </c>
      <c r="R718" s="417">
        <f t="shared" si="5998"/>
        <v>47.580371999999997</v>
      </c>
      <c r="S718" s="349"/>
      <c r="T718" s="349">
        <f t="shared" si="5971"/>
        <v>0</v>
      </c>
      <c r="U718" s="349"/>
      <c r="V718" s="349">
        <f t="shared" si="5972"/>
        <v>0</v>
      </c>
      <c r="W718" s="349"/>
      <c r="X718" s="349">
        <f t="shared" si="5973"/>
        <v>0</v>
      </c>
      <c r="Y718" s="349">
        <f t="shared" ref="Y718" si="6014">SUM(S718+U718+W718)</f>
        <v>0</v>
      </c>
      <c r="Z718" s="349">
        <f t="shared" ref="Z718" si="6015">SUM(T718+V718+X718)</f>
        <v>0</v>
      </c>
      <c r="AA718" s="349">
        <v>0.13</v>
      </c>
      <c r="AB718" s="349">
        <f t="shared" si="5999"/>
        <v>3.0958200000000002</v>
      </c>
      <c r="AC718" s="349">
        <v>1.1919999999999999</v>
      </c>
      <c r="AD718" s="349">
        <f t="shared" si="6000"/>
        <v>28.386288</v>
      </c>
      <c r="AE718" s="349">
        <v>0.20100000000000001</v>
      </c>
      <c r="AF718" s="349">
        <f t="shared" ref="AF718" si="6016">L718*AE718/1000</f>
        <v>4.7866140000000001</v>
      </c>
      <c r="AG718" s="349">
        <f t="shared" ref="AG718" si="6017">SUM(AA718+AC718+AE718)</f>
        <v>1.5230000000000001</v>
      </c>
      <c r="AH718" s="349">
        <f t="shared" ref="AH718" si="6018">SUM(AB718+AD718+AF718)</f>
        <v>36.268721999999997</v>
      </c>
      <c r="AI718" s="349">
        <f t="shared" ref="AI718" si="6019">SUM(Y718+AG718)</f>
        <v>1.5230000000000001</v>
      </c>
      <c r="AJ718" s="349">
        <f t="shared" si="6001"/>
        <v>36.268721999999997</v>
      </c>
      <c r="AK718" s="349"/>
      <c r="AL718" s="349">
        <f t="shared" ref="AL718" si="6020">N718*AK718/1000</f>
        <v>0</v>
      </c>
      <c r="AM718" s="349">
        <v>0.47499999999999998</v>
      </c>
      <c r="AN718" s="349">
        <f t="shared" si="6002"/>
        <v>11.31165</v>
      </c>
      <c r="AO718" s="349"/>
      <c r="AP718" s="349">
        <f t="shared" si="6003"/>
        <v>0</v>
      </c>
      <c r="AQ718" s="349">
        <f t="shared" ref="AQ718" si="6021">SUM(AK718+AM718+AO718)</f>
        <v>0.47499999999999998</v>
      </c>
      <c r="AR718" s="349">
        <f t="shared" ref="AR718" si="6022">SUM(AL718+AN718+AP718)</f>
        <v>11.31165</v>
      </c>
      <c r="AS718" s="349"/>
      <c r="AT718" s="349">
        <f t="shared" si="6004"/>
        <v>0</v>
      </c>
      <c r="AU718" s="349"/>
      <c r="AV718" s="349">
        <f t="shared" si="6005"/>
        <v>0</v>
      </c>
      <c r="AW718" s="349"/>
      <c r="AX718" s="349">
        <f t="shared" si="6006"/>
        <v>0</v>
      </c>
      <c r="AY718" s="349">
        <f t="shared" ref="AY718" si="6023">SUM(AS718+AU718+AW718)</f>
        <v>0</v>
      </c>
      <c r="AZ718" s="349">
        <f t="shared" ref="AZ718" si="6024">SUM(AT718+AV718+AX718)</f>
        <v>0</v>
      </c>
      <c r="BA718" s="349">
        <f t="shared" ref="BA718" si="6025">SUM(AQ718+AY718)</f>
        <v>0.47499999999999998</v>
      </c>
      <c r="BB718" s="349">
        <f t="shared" si="6007"/>
        <v>11.31165</v>
      </c>
    </row>
    <row r="719" spans="1:54" s="344" customFormat="1">
      <c r="B719" s="557"/>
      <c r="C719" s="557"/>
      <c r="D719" s="557"/>
      <c r="E719" s="553" t="s">
        <v>1829</v>
      </c>
      <c r="F719" s="530"/>
      <c r="G719" s="530" t="s">
        <v>1166</v>
      </c>
      <c r="H719" s="355" t="s">
        <v>378</v>
      </c>
      <c r="I719" s="183"/>
      <c r="J719" s="183">
        <v>12241</v>
      </c>
      <c r="K719" s="554"/>
      <c r="L719" s="183">
        <v>12241</v>
      </c>
      <c r="M719" s="554"/>
      <c r="N719" s="183">
        <v>12241</v>
      </c>
      <c r="O719" s="554"/>
      <c r="P719" s="183">
        <v>12241</v>
      </c>
      <c r="Q719" s="349">
        <f t="shared" ref="Q719" si="6026">SUM(AI719+BA719)</f>
        <v>2.004</v>
      </c>
      <c r="R719" s="417">
        <f t="shared" ref="R719" si="6027">SUM(AJ719+BB719)</f>
        <v>24.530963999999997</v>
      </c>
      <c r="S719" s="349"/>
      <c r="T719" s="349">
        <f t="shared" ref="T719" si="6028">J719*S719/1000</f>
        <v>0</v>
      </c>
      <c r="U719" s="349"/>
      <c r="V719" s="349">
        <f t="shared" ref="V719" si="6029">J719*U719/1000</f>
        <v>0</v>
      </c>
      <c r="W719" s="349"/>
      <c r="X719" s="349">
        <f t="shared" ref="X719" si="6030">J719*W719/1000</f>
        <v>0</v>
      </c>
      <c r="Y719" s="349">
        <f t="shared" ref="Y719" si="6031">SUM(S719+U719+W719)</f>
        <v>0</v>
      </c>
      <c r="Z719" s="349">
        <f t="shared" ref="Z719" si="6032">SUM(T719+V719+X719)</f>
        <v>0</v>
      </c>
      <c r="AA719" s="349">
        <v>0.13</v>
      </c>
      <c r="AB719" s="349">
        <f t="shared" ref="AB719" si="6033">L719*AA719/1000</f>
        <v>1.5913300000000001</v>
      </c>
      <c r="AC719" s="349">
        <v>1.1919999999999999</v>
      </c>
      <c r="AD719" s="349">
        <f t="shared" ref="AD719" si="6034">L719*AC719/1000</f>
        <v>14.591271999999998</v>
      </c>
      <c r="AE719" s="349">
        <v>0.20100000000000001</v>
      </c>
      <c r="AF719" s="349">
        <f t="shared" ref="AF719" si="6035">L719*AE719/1000</f>
        <v>2.4604410000000003</v>
      </c>
      <c r="AG719" s="349">
        <f t="shared" ref="AG719" si="6036">SUM(AA719+AC719+AE719)</f>
        <v>1.5230000000000001</v>
      </c>
      <c r="AH719" s="349">
        <f t="shared" ref="AH719" si="6037">SUM(AB719+AD719+AF719)</f>
        <v>18.643042999999999</v>
      </c>
      <c r="AI719" s="349">
        <f t="shared" ref="AI719" si="6038">SUM(Y719+AG719)</f>
        <v>1.5230000000000001</v>
      </c>
      <c r="AJ719" s="349">
        <f t="shared" ref="AJ719" si="6039">SUM(Z719,AH719)</f>
        <v>18.643042999999999</v>
      </c>
      <c r="AK719" s="349"/>
      <c r="AL719" s="349">
        <f t="shared" ref="AL719" si="6040">N719*AK719/1000</f>
        <v>0</v>
      </c>
      <c r="AM719" s="349">
        <v>0.47499999999999998</v>
      </c>
      <c r="AN719" s="349">
        <f t="shared" ref="AN719" si="6041">N719*AM719/1000</f>
        <v>5.8144749999999998</v>
      </c>
      <c r="AO719" s="349">
        <v>3.0000000000000001E-3</v>
      </c>
      <c r="AP719" s="349">
        <f t="shared" ref="AP719" si="6042">N719*AO719/1000</f>
        <v>3.6722999999999999E-2</v>
      </c>
      <c r="AQ719" s="349">
        <f t="shared" ref="AQ719" si="6043">SUM(AK719+AM719+AO719)</f>
        <v>0.47799999999999998</v>
      </c>
      <c r="AR719" s="349">
        <f t="shared" ref="AR719" si="6044">SUM(AL719+AN719+AP719)</f>
        <v>5.8511980000000001</v>
      </c>
      <c r="AS719" s="349"/>
      <c r="AT719" s="349">
        <f t="shared" ref="AT719" si="6045">P719*AS719/1000</f>
        <v>0</v>
      </c>
      <c r="AU719" s="349">
        <v>3.0000000000000001E-3</v>
      </c>
      <c r="AV719" s="349">
        <f t="shared" ref="AV719" si="6046">P719*AU719/1000</f>
        <v>3.6722999999999999E-2</v>
      </c>
      <c r="AW719" s="349"/>
      <c r="AX719" s="349">
        <f t="shared" ref="AX719" si="6047">P719*AW719/1000</f>
        <v>0</v>
      </c>
      <c r="AY719" s="349">
        <f t="shared" ref="AY719" si="6048">SUM(AS719+AU719+AW719)</f>
        <v>3.0000000000000001E-3</v>
      </c>
      <c r="AZ719" s="349">
        <f t="shared" ref="AZ719" si="6049">SUM(AT719+AV719+AX719)</f>
        <v>3.6722999999999999E-2</v>
      </c>
      <c r="BA719" s="349">
        <f t="shared" ref="BA719" si="6050">SUM(AQ719+AY719)</f>
        <v>0.48099999999999998</v>
      </c>
      <c r="BB719" s="349">
        <f t="shared" ref="BB719" si="6051">SUM(AR719,AZ719)</f>
        <v>5.8879210000000004</v>
      </c>
    </row>
    <row r="720" spans="1:54" s="344" customFormat="1">
      <c r="B720" s="557"/>
      <c r="C720" s="557"/>
      <c r="D720" s="557"/>
      <c r="E720" s="553" t="s">
        <v>1830</v>
      </c>
      <c r="F720" s="530"/>
      <c r="G720" s="530" t="s">
        <v>1166</v>
      </c>
      <c r="H720" s="355" t="s">
        <v>378</v>
      </c>
      <c r="I720" s="183"/>
      <c r="J720" s="183">
        <v>2059</v>
      </c>
      <c r="K720" s="554"/>
      <c r="L720" s="183">
        <v>2059</v>
      </c>
      <c r="M720" s="554"/>
      <c r="N720" s="183">
        <v>2059</v>
      </c>
      <c r="O720" s="554"/>
      <c r="P720" s="183">
        <v>2059</v>
      </c>
      <c r="Q720" s="349">
        <f t="shared" ref="Q720" si="6052">SUM(AI720+BA720)</f>
        <v>1.9969999999999999</v>
      </c>
      <c r="R720" s="417">
        <f t="shared" si="5998"/>
        <v>4.1118229999999993</v>
      </c>
      <c r="S720" s="349"/>
      <c r="T720" s="349">
        <f t="shared" si="5971"/>
        <v>0</v>
      </c>
      <c r="U720" s="349"/>
      <c r="V720" s="349">
        <f t="shared" si="5972"/>
        <v>0</v>
      </c>
      <c r="W720" s="349"/>
      <c r="X720" s="349">
        <f t="shared" si="5973"/>
        <v>0</v>
      </c>
      <c r="Y720" s="349">
        <f t="shared" ref="Y720" si="6053">SUM(S720+U720+W720)</f>
        <v>0</v>
      </c>
      <c r="Z720" s="349">
        <f t="shared" ref="Z720" si="6054">SUM(T720+V720+X720)</f>
        <v>0</v>
      </c>
      <c r="AA720" s="349">
        <v>0.13</v>
      </c>
      <c r="AB720" s="349">
        <f t="shared" si="5999"/>
        <v>0.26767000000000002</v>
      </c>
      <c r="AC720" s="349">
        <v>1.1919999999999999</v>
      </c>
      <c r="AD720" s="349">
        <f t="shared" si="6000"/>
        <v>2.4543279999999998</v>
      </c>
      <c r="AE720" s="349">
        <v>0.2</v>
      </c>
      <c r="AF720" s="349">
        <f t="shared" ref="AF720" si="6055">L720*AE720/1000</f>
        <v>0.4118</v>
      </c>
      <c r="AG720" s="349">
        <f t="shared" ref="AG720" si="6056">SUM(AA720+AC720+AE720)</f>
        <v>1.522</v>
      </c>
      <c r="AH720" s="349">
        <f t="shared" ref="AH720" si="6057">SUM(AB720+AD720+AF720)</f>
        <v>3.1337979999999996</v>
      </c>
      <c r="AI720" s="349">
        <f t="shared" ref="AI720" si="6058">SUM(Y720+AG720)</f>
        <v>1.522</v>
      </c>
      <c r="AJ720" s="349">
        <f t="shared" si="6001"/>
        <v>3.1337979999999996</v>
      </c>
      <c r="AK720" s="349"/>
      <c r="AL720" s="349">
        <f t="shared" ref="AL720" si="6059">N720*AK720/1000</f>
        <v>0</v>
      </c>
      <c r="AM720" s="349">
        <v>0.47499999999999998</v>
      </c>
      <c r="AN720" s="349">
        <f t="shared" si="6002"/>
        <v>0.97802499999999992</v>
      </c>
      <c r="AO720" s="349"/>
      <c r="AP720" s="349">
        <f t="shared" si="6003"/>
        <v>0</v>
      </c>
      <c r="AQ720" s="349">
        <f t="shared" ref="AQ720" si="6060">SUM(AK720+AM720+AO720)</f>
        <v>0.47499999999999998</v>
      </c>
      <c r="AR720" s="349">
        <f t="shared" ref="AR720" si="6061">SUM(AL720+AN720+AP720)</f>
        <v>0.97802499999999992</v>
      </c>
      <c r="AS720" s="349"/>
      <c r="AT720" s="349">
        <f t="shared" si="6004"/>
        <v>0</v>
      </c>
      <c r="AU720" s="349"/>
      <c r="AV720" s="349">
        <f t="shared" si="6005"/>
        <v>0</v>
      </c>
      <c r="AW720" s="349"/>
      <c r="AX720" s="349">
        <f t="shared" si="6006"/>
        <v>0</v>
      </c>
      <c r="AY720" s="349">
        <f t="shared" ref="AY720" si="6062">SUM(AS720+AU720+AW720)</f>
        <v>0</v>
      </c>
      <c r="AZ720" s="349">
        <f t="shared" ref="AZ720" si="6063">SUM(AT720+AV720+AX720)</f>
        <v>0</v>
      </c>
      <c r="BA720" s="349">
        <f t="shared" ref="BA720" si="6064">SUM(AQ720+AY720)</f>
        <v>0.47499999999999998</v>
      </c>
      <c r="BB720" s="349">
        <f t="shared" si="6007"/>
        <v>0.97802499999999992</v>
      </c>
    </row>
    <row r="721" spans="1:54" s="301" customFormat="1">
      <c r="A721" s="612">
        <v>530</v>
      </c>
      <c r="B721" s="346"/>
      <c r="C721" s="346"/>
      <c r="D721" s="346"/>
      <c r="E721" s="557" t="s">
        <v>503</v>
      </c>
      <c r="F721" s="25"/>
      <c r="G721" s="25" t="s">
        <v>1169</v>
      </c>
      <c r="H721" s="310" t="s">
        <v>379</v>
      </c>
      <c r="I721" s="191"/>
      <c r="J721" s="191">
        <v>8962</v>
      </c>
      <c r="K721" s="84"/>
      <c r="L721" s="191">
        <v>8962</v>
      </c>
      <c r="M721" s="84"/>
      <c r="N721" s="191">
        <v>8962</v>
      </c>
      <c r="O721" s="84"/>
      <c r="P721" s="191">
        <v>8962</v>
      </c>
      <c r="Q721" s="133">
        <f t="shared" si="5385"/>
        <v>1.8000000000000002E-2</v>
      </c>
      <c r="R721" s="424">
        <f t="shared" si="5386"/>
        <v>0.16131600000000001</v>
      </c>
      <c r="S721" s="133"/>
      <c r="T721" s="133">
        <f t="shared" si="5971"/>
        <v>0</v>
      </c>
      <c r="U721" s="133">
        <v>3.0000000000000001E-3</v>
      </c>
      <c r="V721" s="133">
        <f t="shared" si="5972"/>
        <v>2.6886E-2</v>
      </c>
      <c r="W721" s="133"/>
      <c r="X721" s="133">
        <f t="shared" si="5973"/>
        <v>0</v>
      </c>
      <c r="Y721" s="133">
        <f>SUM(S721+U721+W721)</f>
        <v>3.0000000000000001E-3</v>
      </c>
      <c r="Z721" s="133">
        <f t="shared" si="5391"/>
        <v>2.6886E-2</v>
      </c>
      <c r="AA721" s="133">
        <v>3.0000000000000001E-3</v>
      </c>
      <c r="AB721" s="133">
        <f t="shared" si="5947"/>
        <v>2.6886E-2</v>
      </c>
      <c r="AC721" s="133"/>
      <c r="AD721" s="133">
        <f t="shared" si="5948"/>
        <v>0</v>
      </c>
      <c r="AE721" s="133">
        <v>3.0000000000000001E-3</v>
      </c>
      <c r="AF721" s="133">
        <f t="shared" ref="AF721:AF723" si="6065">L721*AE721/1000</f>
        <v>2.6886E-2</v>
      </c>
      <c r="AG721" s="133">
        <f>SUM(AA721+AC721+AE721)</f>
        <v>6.0000000000000001E-3</v>
      </c>
      <c r="AH721" s="133">
        <f t="shared" si="5394"/>
        <v>5.3772E-2</v>
      </c>
      <c r="AI721" s="133">
        <f t="shared" si="5395"/>
        <v>9.0000000000000011E-3</v>
      </c>
      <c r="AJ721" s="133">
        <f t="shared" si="5396"/>
        <v>8.0658000000000007E-2</v>
      </c>
      <c r="AK721" s="133">
        <v>3.0000000000000001E-3</v>
      </c>
      <c r="AL721" s="133">
        <f t="shared" ref="AL721:AL722" si="6066">N721*AK721/1000</f>
        <v>2.6886E-2</v>
      </c>
      <c r="AM721" s="133"/>
      <c r="AN721" s="133">
        <f>N721*AM721/1000</f>
        <v>0</v>
      </c>
      <c r="AO721" s="133"/>
      <c r="AP721" s="133">
        <f>N721*AO721/1000</f>
        <v>0</v>
      </c>
      <c r="AQ721" s="133">
        <f>SUM(AK721+AM721+AO721)</f>
        <v>3.0000000000000001E-3</v>
      </c>
      <c r="AR721" s="133">
        <f t="shared" si="5401"/>
        <v>2.6886E-2</v>
      </c>
      <c r="AS721" s="133">
        <v>3.0000000000000001E-3</v>
      </c>
      <c r="AT721" s="133">
        <f>P721*AS721/1000</f>
        <v>2.6886E-2</v>
      </c>
      <c r="AU721" s="133">
        <v>3.0000000000000001E-3</v>
      </c>
      <c r="AV721" s="133">
        <f>P721*AU721/1000</f>
        <v>2.6886E-2</v>
      </c>
      <c r="AW721" s="133"/>
      <c r="AX721" s="133">
        <f t="shared" ref="AX721:AX722" si="6067">P721*AW721/1000</f>
        <v>0</v>
      </c>
      <c r="AY721" s="133">
        <f>SUM(AS721+AU721+AW721)</f>
        <v>6.0000000000000001E-3</v>
      </c>
      <c r="AZ721" s="133">
        <f t="shared" si="5405"/>
        <v>5.3772E-2</v>
      </c>
      <c r="BA721" s="133">
        <f t="shared" si="5406"/>
        <v>9.0000000000000011E-3</v>
      </c>
      <c r="BB721" s="133">
        <f t="shared" si="5407"/>
        <v>8.0658000000000007E-2</v>
      </c>
    </row>
    <row r="722" spans="1:54" s="344" customFormat="1">
      <c r="B722" s="557"/>
      <c r="C722" s="557"/>
      <c r="D722" s="557"/>
      <c r="E722" s="553" t="s">
        <v>1915</v>
      </c>
      <c r="F722" s="530"/>
      <c r="G722" s="530" t="s">
        <v>1166</v>
      </c>
      <c r="H722" s="355" t="s">
        <v>378</v>
      </c>
      <c r="I722" s="183"/>
      <c r="J722" s="183">
        <v>15357</v>
      </c>
      <c r="K722" s="554"/>
      <c r="L722" s="183">
        <v>15357</v>
      </c>
      <c r="M722" s="554"/>
      <c r="N722" s="183">
        <v>15357</v>
      </c>
      <c r="O722" s="554"/>
      <c r="P722" s="183">
        <v>15357</v>
      </c>
      <c r="Q722" s="349">
        <f t="shared" si="5385"/>
        <v>0.503</v>
      </c>
      <c r="R722" s="417">
        <f t="shared" si="5386"/>
        <v>7.7245709999999992</v>
      </c>
      <c r="S722" s="349"/>
      <c r="T722" s="349">
        <f t="shared" si="5971"/>
        <v>0</v>
      </c>
      <c r="U722" s="349"/>
      <c r="V722" s="349">
        <f t="shared" si="5972"/>
        <v>0</v>
      </c>
      <c r="W722" s="349"/>
      <c r="X722" s="349">
        <f t="shared" si="5973"/>
        <v>0</v>
      </c>
      <c r="Y722" s="349">
        <f t="shared" ref="Y722" si="6068">SUM(S722+U722+W722)</f>
        <v>0</v>
      </c>
      <c r="Z722" s="349">
        <f t="shared" ref="Z722" si="6069">SUM(T722+V722+X722)</f>
        <v>0</v>
      </c>
      <c r="AA722" s="349">
        <v>5.0000000000000001E-3</v>
      </c>
      <c r="AB722" s="349">
        <f t="shared" si="5947"/>
        <v>7.6784999999999992E-2</v>
      </c>
      <c r="AC722" s="349"/>
      <c r="AD722" s="349">
        <f t="shared" si="5948"/>
        <v>0</v>
      </c>
      <c r="AE722" s="349"/>
      <c r="AF722" s="349">
        <f t="shared" si="6065"/>
        <v>0</v>
      </c>
      <c r="AG722" s="349">
        <f t="shared" ref="AG722" si="6070">SUM(AA722+AC722+AE722)</f>
        <v>5.0000000000000001E-3</v>
      </c>
      <c r="AH722" s="349">
        <f t="shared" ref="AH722" si="6071">SUM(AB722+AD722+AF722)</f>
        <v>7.6784999999999992E-2</v>
      </c>
      <c r="AI722" s="349">
        <f t="shared" si="5395"/>
        <v>5.0000000000000001E-3</v>
      </c>
      <c r="AJ722" s="349">
        <f t="shared" si="5396"/>
        <v>7.6784999999999992E-2</v>
      </c>
      <c r="AK722" s="349">
        <v>0.19</v>
      </c>
      <c r="AL722" s="349">
        <f t="shared" si="6066"/>
        <v>2.9178299999999999</v>
      </c>
      <c r="AM722" s="349">
        <v>1E-3</v>
      </c>
      <c r="AN722" s="349">
        <f t="shared" ref="AN722" si="6072">N722*AM722/1000</f>
        <v>1.5357000000000001E-2</v>
      </c>
      <c r="AO722" s="349">
        <v>0.02</v>
      </c>
      <c r="AP722" s="349">
        <f t="shared" ref="AP722" si="6073">N722*AO722/1000</f>
        <v>0.30713999999999997</v>
      </c>
      <c r="AQ722" s="349">
        <f t="shared" ref="AQ722" si="6074">SUM(AK722+AM722+AO722)</f>
        <v>0.21099999999999999</v>
      </c>
      <c r="AR722" s="349">
        <f t="shared" ref="AR722" si="6075">SUM(AL722+AN722+AP722)</f>
        <v>3.2403269999999997</v>
      </c>
      <c r="AS722" s="349">
        <v>0.127</v>
      </c>
      <c r="AT722" s="349">
        <f t="shared" ref="AT722" si="6076">P722*AS722/1000</f>
        <v>1.950339</v>
      </c>
      <c r="AU722" s="349"/>
      <c r="AV722" s="349">
        <f t="shared" ref="AV722" si="6077">P722*AU722/1000</f>
        <v>0</v>
      </c>
      <c r="AW722" s="349">
        <v>0.16</v>
      </c>
      <c r="AX722" s="349">
        <f t="shared" si="6067"/>
        <v>2.4571199999999997</v>
      </c>
      <c r="AY722" s="349">
        <f t="shared" ref="AY722" si="6078">SUM(AS722+AU722+AW722)</f>
        <v>0.28700000000000003</v>
      </c>
      <c r="AZ722" s="349">
        <f>SUM(AT722+AV722+AX722)</f>
        <v>4.4074589999999993</v>
      </c>
      <c r="BA722" s="349">
        <f t="shared" si="5406"/>
        <v>0.498</v>
      </c>
      <c r="BB722" s="349">
        <f t="shared" si="5407"/>
        <v>7.6477859999999991</v>
      </c>
    </row>
    <row r="723" spans="1:54" s="301" customFormat="1">
      <c r="A723" s="612">
        <v>531</v>
      </c>
      <c r="B723" s="346"/>
      <c r="C723" s="346"/>
      <c r="D723" s="346"/>
      <c r="E723" s="103" t="s">
        <v>556</v>
      </c>
      <c r="F723" s="509"/>
      <c r="G723" s="509" t="s">
        <v>1169</v>
      </c>
      <c r="H723" s="330" t="s">
        <v>379</v>
      </c>
      <c r="I723" s="188"/>
      <c r="J723" s="188">
        <v>17150</v>
      </c>
      <c r="K723" s="86"/>
      <c r="L723" s="188">
        <v>17150</v>
      </c>
      <c r="M723" s="86"/>
      <c r="N723" s="188">
        <v>17150</v>
      </c>
      <c r="O723" s="86"/>
      <c r="P723" s="188">
        <v>17150</v>
      </c>
      <c r="Q723" s="148">
        <f t="shared" ref="Q723" si="6079">SUM(AI723+BA723)</f>
        <v>6.0439999999999996</v>
      </c>
      <c r="R723" s="427">
        <f t="shared" ref="R723" si="6080">SUM(AJ723+BB723)</f>
        <v>103.6546</v>
      </c>
      <c r="S723" s="148">
        <v>0.77600000000000002</v>
      </c>
      <c r="T723" s="148">
        <f t="shared" si="5971"/>
        <v>13.308399999999999</v>
      </c>
      <c r="U723" s="148">
        <v>1.516</v>
      </c>
      <c r="V723" s="148">
        <f t="shared" si="5972"/>
        <v>25.999400000000001</v>
      </c>
      <c r="W723" s="148"/>
      <c r="X723" s="148">
        <f t="shared" si="5973"/>
        <v>0</v>
      </c>
      <c r="Y723" s="148">
        <f>SUM(S723+U723+W723)</f>
        <v>2.2919999999999998</v>
      </c>
      <c r="Z723" s="148">
        <f t="shared" ref="Z723:Z724" si="6081">SUM(T723+V723+X723)</f>
        <v>39.3078</v>
      </c>
      <c r="AA723" s="148"/>
      <c r="AB723" s="148">
        <f t="shared" si="5947"/>
        <v>0</v>
      </c>
      <c r="AC723" s="148">
        <v>1.2649999999999999</v>
      </c>
      <c r="AD723" s="148">
        <f t="shared" si="5948"/>
        <v>21.694749999999999</v>
      </c>
      <c r="AE723" s="148"/>
      <c r="AF723" s="148">
        <f t="shared" si="6065"/>
        <v>0</v>
      </c>
      <c r="AG723" s="148">
        <f>SUM(AA723+AC723+AE723)</f>
        <v>1.2649999999999999</v>
      </c>
      <c r="AH723" s="148">
        <f t="shared" ref="AH723:AH724" si="6082">SUM(AB723+AD723+AF723)</f>
        <v>21.694749999999999</v>
      </c>
      <c r="AI723" s="148">
        <f t="shared" ref="AI723:AI724" si="6083">SUM(Y723+AG723)</f>
        <v>3.5569999999999995</v>
      </c>
      <c r="AJ723" s="148">
        <f t="shared" ref="AJ723:AJ724" si="6084">SUM(Z723,AH723)</f>
        <v>61.002549999999999</v>
      </c>
      <c r="AK723" s="148">
        <v>1.1870000000000001</v>
      </c>
      <c r="AL723" s="148">
        <f t="shared" ref="AL723:AL724" si="6085">N723*AK723/1000</f>
        <v>20.357050000000001</v>
      </c>
      <c r="AM723" s="148"/>
      <c r="AN723" s="148">
        <f>N723*AM723/1000</f>
        <v>0</v>
      </c>
      <c r="AO723" s="148"/>
      <c r="AP723" s="148">
        <f t="shared" ref="AP723" si="6086">N723*AO723/1000</f>
        <v>0</v>
      </c>
      <c r="AQ723" s="148">
        <f>SUM(AK723+AM723+AO723)</f>
        <v>1.1870000000000001</v>
      </c>
      <c r="AR723" s="148">
        <f t="shared" ref="AR723:AR724" si="6087">SUM(AL723+AN723+AP723)</f>
        <v>20.357050000000001</v>
      </c>
      <c r="AS723" s="148">
        <v>1.3</v>
      </c>
      <c r="AT723" s="148">
        <f>P723*AS723/1000</f>
        <v>22.295000000000002</v>
      </c>
      <c r="AU723" s="148"/>
      <c r="AV723" s="148">
        <f>P723*AU723/1000</f>
        <v>0</v>
      </c>
      <c r="AW723" s="148"/>
      <c r="AX723" s="148">
        <f t="shared" ref="AX723:AX724" si="6088">P723*AW723/1000</f>
        <v>0</v>
      </c>
      <c r="AY723" s="148">
        <f>SUM(AS723+AU723+AW723)</f>
        <v>1.3</v>
      </c>
      <c r="AZ723" s="148">
        <f t="shared" ref="AZ723:AZ724" si="6089">SUM(AT723+AV723+AX723)</f>
        <v>22.295000000000002</v>
      </c>
      <c r="BA723" s="148">
        <f t="shared" ref="BA723:BA724" si="6090">SUM(AQ723+AY723)</f>
        <v>2.4870000000000001</v>
      </c>
      <c r="BB723" s="148">
        <f t="shared" ref="BB723:BB724" si="6091">SUM(AR723,AZ723)</f>
        <v>42.652050000000003</v>
      </c>
    </row>
    <row r="724" spans="1:54" s="301" customFormat="1">
      <c r="A724" s="612">
        <v>532</v>
      </c>
      <c r="B724" s="346"/>
      <c r="C724" s="346"/>
      <c r="D724" s="346"/>
      <c r="E724" s="23" t="s">
        <v>555</v>
      </c>
      <c r="F724" s="54"/>
      <c r="G724" s="530" t="s">
        <v>1169</v>
      </c>
      <c r="H724" s="355" t="s">
        <v>380</v>
      </c>
      <c r="I724" s="183"/>
      <c r="J724" s="183">
        <v>19232</v>
      </c>
      <c r="K724" s="63"/>
      <c r="L724" s="183">
        <v>19232</v>
      </c>
      <c r="M724" s="63"/>
      <c r="N724" s="183">
        <v>19232</v>
      </c>
      <c r="O724" s="63"/>
      <c r="P724" s="183">
        <v>19232</v>
      </c>
      <c r="Q724" s="349">
        <f t="shared" ref="Q724" si="6092">SUM(AI724+BA724)</f>
        <v>3.46</v>
      </c>
      <c r="R724" s="417">
        <f t="shared" ref="R724" si="6093">SUM(AJ724+BB724)</f>
        <v>66.542720000000003</v>
      </c>
      <c r="S724" s="349">
        <v>0.161</v>
      </c>
      <c r="T724" s="349">
        <f t="shared" si="5971"/>
        <v>3.096352</v>
      </c>
      <c r="U724" s="349">
        <v>5.0000000000000001E-3</v>
      </c>
      <c r="V724" s="349">
        <f t="shared" si="5972"/>
        <v>9.6159999999999995E-2</v>
      </c>
      <c r="W724" s="349">
        <v>2.5000000000000001E-2</v>
      </c>
      <c r="X724" s="349">
        <f t="shared" si="5973"/>
        <v>0.48080000000000001</v>
      </c>
      <c r="Y724" s="349">
        <f>SUM(S724+U724+W724)</f>
        <v>0.191</v>
      </c>
      <c r="Z724" s="349">
        <f t="shared" si="6081"/>
        <v>3.6733119999999997</v>
      </c>
      <c r="AA724" s="349">
        <v>0.08</v>
      </c>
      <c r="AB724" s="349">
        <f t="shared" ref="AB724" si="6094">L724*AA724/1000</f>
        <v>1.5385599999999999</v>
      </c>
      <c r="AC724" s="349">
        <v>1E-3</v>
      </c>
      <c r="AD724" s="349">
        <f t="shared" ref="AD724" si="6095">L724*AC724/1000</f>
        <v>1.9231999999999999E-2</v>
      </c>
      <c r="AE724" s="349">
        <v>0.01</v>
      </c>
      <c r="AF724" s="349">
        <f>L724*AE724/1000</f>
        <v>0.19231999999999999</v>
      </c>
      <c r="AG724" s="349">
        <f>SUM(AA724+AC724+AE724)</f>
        <v>9.0999999999999998E-2</v>
      </c>
      <c r="AH724" s="349">
        <f t="shared" si="6082"/>
        <v>1.7501119999999999</v>
      </c>
      <c r="AI724" s="349">
        <f t="shared" si="6083"/>
        <v>0.28200000000000003</v>
      </c>
      <c r="AJ724" s="349">
        <f t="shared" si="6084"/>
        <v>5.4234239999999998</v>
      </c>
      <c r="AK724" s="349">
        <v>1.1279999999999999</v>
      </c>
      <c r="AL724" s="349">
        <f t="shared" si="6085"/>
        <v>21.693695999999996</v>
      </c>
      <c r="AM724" s="349">
        <v>0.35</v>
      </c>
      <c r="AN724" s="349">
        <f>N724*AM724/1000</f>
        <v>6.7311999999999994</v>
      </c>
      <c r="AO724" s="349">
        <v>0.03</v>
      </c>
      <c r="AP724" s="136">
        <f>N724*AO724/1000</f>
        <v>0.57695999999999992</v>
      </c>
      <c r="AQ724" s="349">
        <f>SUM(AK724+AM724+AO724)</f>
        <v>1.5079999999999998</v>
      </c>
      <c r="AR724" s="349">
        <f t="shared" si="6087"/>
        <v>29.001855999999997</v>
      </c>
      <c r="AS724" s="349">
        <v>0.255</v>
      </c>
      <c r="AT724" s="349">
        <f>P724*AS724/1000</f>
        <v>4.9041600000000001</v>
      </c>
      <c r="AU724" s="349">
        <v>0.82599999999999996</v>
      </c>
      <c r="AV724" s="349">
        <f>P724*AU724/1000</f>
        <v>15.885631999999999</v>
      </c>
      <c r="AW724" s="349">
        <v>0.58899999999999997</v>
      </c>
      <c r="AX724" s="349">
        <f t="shared" si="6088"/>
        <v>11.327648</v>
      </c>
      <c r="AY724" s="349">
        <f>SUM(AS724+AU724+AW724)</f>
        <v>1.67</v>
      </c>
      <c r="AZ724" s="349">
        <f t="shared" si="6089"/>
        <v>32.117440000000002</v>
      </c>
      <c r="BA724" s="349">
        <f t="shared" si="6090"/>
        <v>3.1779999999999999</v>
      </c>
      <c r="BB724" s="349">
        <f t="shared" si="6091"/>
        <v>61.119295999999999</v>
      </c>
    </row>
    <row r="725" spans="1:54" s="301" customFormat="1">
      <c r="A725" s="612">
        <v>533</v>
      </c>
      <c r="B725" s="26"/>
      <c r="C725" s="26"/>
      <c r="D725" s="346"/>
      <c r="E725" s="28" t="s">
        <v>901</v>
      </c>
      <c r="F725" s="447"/>
      <c r="G725" s="447" t="s">
        <v>1169</v>
      </c>
      <c r="H725" s="327" t="s">
        <v>380</v>
      </c>
      <c r="I725" s="192"/>
      <c r="J725" s="192">
        <v>19600</v>
      </c>
      <c r="K725" s="90"/>
      <c r="L725" s="192">
        <v>19600</v>
      </c>
      <c r="M725" s="90"/>
      <c r="N725" s="192">
        <v>19600</v>
      </c>
      <c r="O725" s="90"/>
      <c r="P725" s="192">
        <v>19600</v>
      </c>
      <c r="Q725" s="264">
        <f t="shared" si="3913"/>
        <v>1.0310000000000001</v>
      </c>
      <c r="R725" s="422">
        <f t="shared" si="3914"/>
        <v>20.207599999999999</v>
      </c>
      <c r="S725" s="264">
        <v>2E-3</v>
      </c>
      <c r="T725" s="264">
        <f t="shared" si="5971"/>
        <v>3.9200000000000006E-2</v>
      </c>
      <c r="U725" s="264"/>
      <c r="V725" s="264">
        <f t="shared" si="5972"/>
        <v>0</v>
      </c>
      <c r="W725" s="264">
        <v>0.127</v>
      </c>
      <c r="X725" s="264">
        <f t="shared" si="5973"/>
        <v>2.4891999999999999</v>
      </c>
      <c r="Y725" s="264">
        <f>SUM(S725+U725+W725)</f>
        <v>0.129</v>
      </c>
      <c r="Z725" s="264">
        <f t="shared" si="3919"/>
        <v>2.5284</v>
      </c>
      <c r="AA725" s="264">
        <v>0.27600000000000002</v>
      </c>
      <c r="AB725" s="264">
        <f t="shared" si="5947"/>
        <v>5.4096000000000002</v>
      </c>
      <c r="AC725" s="264">
        <v>0.41499999999999998</v>
      </c>
      <c r="AD725" s="264">
        <f t="shared" si="5948"/>
        <v>8.1340000000000003</v>
      </c>
      <c r="AE725" s="264">
        <v>2E-3</v>
      </c>
      <c r="AF725" s="264">
        <f>L725*AE725/1000</f>
        <v>3.9200000000000006E-2</v>
      </c>
      <c r="AG725" s="264">
        <f>SUM(AA725+AC725+AE725)</f>
        <v>0.69300000000000006</v>
      </c>
      <c r="AH725" s="264">
        <f t="shared" si="3923"/>
        <v>13.582800000000001</v>
      </c>
      <c r="AI725" s="264">
        <f t="shared" si="3924"/>
        <v>0.82200000000000006</v>
      </c>
      <c r="AJ725" s="264">
        <f t="shared" si="3925"/>
        <v>16.1112</v>
      </c>
      <c r="AK725" s="264"/>
      <c r="AL725" s="264">
        <f t="shared" ref="AL725" si="6096">N725*AK725/1000</f>
        <v>0</v>
      </c>
      <c r="AM725" s="264">
        <v>0.122</v>
      </c>
      <c r="AN725" s="264">
        <f>N725*AM725/1000</f>
        <v>2.3912</v>
      </c>
      <c r="AO725" s="264">
        <v>0.05</v>
      </c>
      <c r="AP725" s="148">
        <f>N725*AO725/1000</f>
        <v>0.98</v>
      </c>
      <c r="AQ725" s="264">
        <f>SUM(AK725+AM725+AO725)</f>
        <v>0.17199999999999999</v>
      </c>
      <c r="AR725" s="264">
        <f t="shared" si="3930"/>
        <v>3.3712</v>
      </c>
      <c r="AS725" s="264">
        <v>2E-3</v>
      </c>
      <c r="AT725" s="264">
        <f>P725*AS725/1000</f>
        <v>3.9200000000000006E-2</v>
      </c>
      <c r="AU725" s="264"/>
      <c r="AV725" s="264">
        <f>P725*AU725/1000</f>
        <v>0</v>
      </c>
      <c r="AW725" s="264">
        <v>3.5000000000000003E-2</v>
      </c>
      <c r="AX725" s="264">
        <f t="shared" ref="AX725" si="6097">P725*AW725/1000</f>
        <v>0.68600000000000017</v>
      </c>
      <c r="AY725" s="264">
        <f>SUM(AS725+AU725+AW725)</f>
        <v>3.7000000000000005E-2</v>
      </c>
      <c r="AZ725" s="264">
        <f t="shared" si="3934"/>
        <v>0.72520000000000018</v>
      </c>
      <c r="BA725" s="264">
        <f t="shared" si="3935"/>
        <v>0.20899999999999999</v>
      </c>
      <c r="BB725" s="264">
        <f t="shared" si="3936"/>
        <v>4.0964</v>
      </c>
    </row>
    <row r="726" spans="1:54" s="344" customFormat="1">
      <c r="A726" s="612">
        <v>534</v>
      </c>
      <c r="B726" s="346"/>
      <c r="C726" s="25"/>
      <c r="D726" s="81"/>
      <c r="E726" s="399" t="s">
        <v>344</v>
      </c>
      <c r="F726" s="266"/>
      <c r="G726" s="560"/>
      <c r="H726" s="310"/>
      <c r="I726" s="84"/>
      <c r="J726" s="128"/>
      <c r="K726" s="84"/>
      <c r="L726" s="191"/>
      <c r="M726" s="84"/>
      <c r="N726" s="191"/>
      <c r="O726" s="171"/>
      <c r="P726" s="191"/>
      <c r="Q726" s="137">
        <f t="shared" ref="Q726:BB726" si="6098">SUM(Q622:Q725)</f>
        <v>734.0590000000002</v>
      </c>
      <c r="R726" s="137">
        <f t="shared" si="6098"/>
        <v>5150.8291631804987</v>
      </c>
      <c r="S726" s="137">
        <f t="shared" si="6098"/>
        <v>55.563000000000002</v>
      </c>
      <c r="T726" s="137">
        <f t="shared" si="6098"/>
        <v>403.246146694</v>
      </c>
      <c r="U726" s="137">
        <f t="shared" si="6098"/>
        <v>45.287999999999997</v>
      </c>
      <c r="V726" s="137">
        <f t="shared" si="6098"/>
        <v>334.21159439879995</v>
      </c>
      <c r="W726" s="137">
        <f t="shared" si="6098"/>
        <v>49.672000000000004</v>
      </c>
      <c r="X726" s="137">
        <f t="shared" si="6098"/>
        <v>359.89142953889996</v>
      </c>
      <c r="Y726" s="137">
        <f t="shared" si="6098"/>
        <v>150.523</v>
      </c>
      <c r="Z726" s="137">
        <f t="shared" si="6098"/>
        <v>1097.3491706317002</v>
      </c>
      <c r="AA726" s="137">
        <f t="shared" si="6098"/>
        <v>82.178999999999974</v>
      </c>
      <c r="AB726" s="137">
        <f t="shared" si="6098"/>
        <v>551.9108140267997</v>
      </c>
      <c r="AC726" s="137">
        <f t="shared" si="6098"/>
        <v>38.774999999999999</v>
      </c>
      <c r="AD726" s="137">
        <f t="shared" si="6098"/>
        <v>347.0970965322</v>
      </c>
      <c r="AE726" s="137">
        <f t="shared" si="6098"/>
        <v>56.099000000000011</v>
      </c>
      <c r="AF726" s="137">
        <f t="shared" si="6098"/>
        <v>409.07341391680012</v>
      </c>
      <c r="AG726" s="137">
        <f t="shared" si="6098"/>
        <v>177.053</v>
      </c>
      <c r="AH726" s="137">
        <f t="shared" si="6098"/>
        <v>1308.0813244758001</v>
      </c>
      <c r="AI726" s="137">
        <f t="shared" si="6098"/>
        <v>327.57599999999996</v>
      </c>
      <c r="AJ726" s="137">
        <f t="shared" si="6098"/>
        <v>2405.4304951074996</v>
      </c>
      <c r="AK726" s="137">
        <f t="shared" si="6098"/>
        <v>74.580999999999989</v>
      </c>
      <c r="AL726" s="137">
        <f t="shared" si="6098"/>
        <v>527.84635117100004</v>
      </c>
      <c r="AM726" s="137">
        <f t="shared" si="6098"/>
        <v>120.73199999999996</v>
      </c>
      <c r="AN726" s="137">
        <f t="shared" si="6098"/>
        <v>721.27478867999992</v>
      </c>
      <c r="AO726" s="137">
        <f t="shared" si="6098"/>
        <v>74.254999999999995</v>
      </c>
      <c r="AP726" s="137">
        <f t="shared" si="6098"/>
        <v>494.19513666200004</v>
      </c>
      <c r="AQ726" s="137">
        <f t="shared" si="6098"/>
        <v>269.5680000000001</v>
      </c>
      <c r="AR726" s="137">
        <f t="shared" si="6098"/>
        <v>1743.3162765130003</v>
      </c>
      <c r="AS726" s="137">
        <f t="shared" si="6098"/>
        <v>45.454000000000001</v>
      </c>
      <c r="AT726" s="137">
        <f t="shared" si="6098"/>
        <v>347.43383257080001</v>
      </c>
      <c r="AU726" s="137">
        <f t="shared" si="6098"/>
        <v>31.200999999999993</v>
      </c>
      <c r="AV726" s="137">
        <f t="shared" si="6098"/>
        <v>240.7246791856</v>
      </c>
      <c r="AW726" s="137">
        <f t="shared" si="6098"/>
        <v>60.25999999999997</v>
      </c>
      <c r="AX726" s="137">
        <f t="shared" si="6098"/>
        <v>413.92387980360002</v>
      </c>
      <c r="AY726" s="137">
        <f t="shared" si="6098"/>
        <v>136.91500000000002</v>
      </c>
      <c r="AZ726" s="137">
        <f t="shared" si="6098"/>
        <v>1002.0823915599996</v>
      </c>
      <c r="BA726" s="137">
        <f t="shared" si="6098"/>
        <v>406.48300000000012</v>
      </c>
      <c r="BB726" s="137">
        <f t="shared" si="6098"/>
        <v>2745.398668073</v>
      </c>
    </row>
    <row r="727" spans="1:54">
      <c r="A727" s="612">
        <v>535</v>
      </c>
      <c r="B727" s="26"/>
      <c r="C727" s="26"/>
      <c r="D727" s="61" t="s">
        <v>233</v>
      </c>
      <c r="E727" s="347" t="s">
        <v>1121</v>
      </c>
      <c r="F727" s="384"/>
      <c r="G727" s="384" t="s">
        <v>1169</v>
      </c>
      <c r="H727" s="316" t="s">
        <v>378</v>
      </c>
      <c r="I727" s="70"/>
      <c r="J727" s="184">
        <v>4310</v>
      </c>
      <c r="K727" s="70"/>
      <c r="L727" s="184">
        <v>4310</v>
      </c>
      <c r="M727" s="70"/>
      <c r="N727" s="184">
        <v>4310</v>
      </c>
      <c r="O727" s="70"/>
      <c r="P727" s="184">
        <v>4310</v>
      </c>
      <c r="Q727" s="136">
        <f t="shared" ref="Q727:R729" si="6099">SUM(AI727+BA727)</f>
        <v>0</v>
      </c>
      <c r="R727" s="421">
        <f t="shared" si="6099"/>
        <v>0</v>
      </c>
      <c r="S727" s="136"/>
      <c r="T727" s="136">
        <f>J727*S727/1000</f>
        <v>0</v>
      </c>
      <c r="U727" s="136"/>
      <c r="V727" s="136">
        <f>J727*U727/1000</f>
        <v>0</v>
      </c>
      <c r="W727" s="136"/>
      <c r="X727" s="136">
        <f>J727*W727/1000</f>
        <v>0</v>
      </c>
      <c r="Y727" s="136">
        <f t="shared" ref="Y727:Z729" si="6100">SUM(S727+U727+W727)</f>
        <v>0</v>
      </c>
      <c r="Z727" s="136">
        <f t="shared" si="6100"/>
        <v>0</v>
      </c>
      <c r="AA727" s="136"/>
      <c r="AB727" s="136">
        <f>L727*AA727/1000</f>
        <v>0</v>
      </c>
      <c r="AC727" s="136"/>
      <c r="AD727" s="136">
        <f>L727*AC727/1000</f>
        <v>0</v>
      </c>
      <c r="AE727" s="136"/>
      <c r="AF727" s="136">
        <f>L727*AE727/1000</f>
        <v>0</v>
      </c>
      <c r="AG727" s="136">
        <f t="shared" ref="AG727:AH729" si="6101">SUM(AA727+AC727+AE727)</f>
        <v>0</v>
      </c>
      <c r="AH727" s="136">
        <f t="shared" si="6101"/>
        <v>0</v>
      </c>
      <c r="AI727" s="136">
        <f>SUM(Y727+AG727)</f>
        <v>0</v>
      </c>
      <c r="AJ727" s="136">
        <f>SUM(Z727,AH727)</f>
        <v>0</v>
      </c>
      <c r="AK727" s="136"/>
      <c r="AL727" s="136">
        <f>N727*AK727/1000</f>
        <v>0</v>
      </c>
      <c r="AM727" s="136"/>
      <c r="AN727" s="136">
        <f>N727*AM727/1000</f>
        <v>0</v>
      </c>
      <c r="AO727" s="136"/>
      <c r="AP727" s="136">
        <f>N727*AO727/1000</f>
        <v>0</v>
      </c>
      <c r="AQ727" s="136">
        <f t="shared" ref="AQ727:AR729" si="6102">SUM(AK727+AM727+AO727)</f>
        <v>0</v>
      </c>
      <c r="AR727" s="136">
        <f t="shared" si="6102"/>
        <v>0</v>
      </c>
      <c r="AS727" s="136"/>
      <c r="AT727" s="136">
        <f>P727*AS727/1000</f>
        <v>0</v>
      </c>
      <c r="AU727" s="136"/>
      <c r="AV727" s="136">
        <f>P727*AU727/1000</f>
        <v>0</v>
      </c>
      <c r="AW727" s="136"/>
      <c r="AX727" s="136">
        <f>P727*AW727/1000</f>
        <v>0</v>
      </c>
      <c r="AY727" s="136">
        <f t="shared" ref="AY727:AZ729" si="6103">SUM(AS727+AU727+AW727)</f>
        <v>0</v>
      </c>
      <c r="AZ727" s="136">
        <f t="shared" si="6103"/>
        <v>0</v>
      </c>
      <c r="BA727" s="136">
        <f>SUM(AQ727+AY727)</f>
        <v>0</v>
      </c>
      <c r="BB727" s="136">
        <f>SUM(AR727,AZ727)</f>
        <v>0</v>
      </c>
    </row>
    <row r="728" spans="1:54">
      <c r="A728" s="612">
        <v>536</v>
      </c>
      <c r="B728" s="26"/>
      <c r="C728" s="26"/>
      <c r="D728" s="26"/>
      <c r="E728" s="23" t="s">
        <v>289</v>
      </c>
      <c r="F728" s="54"/>
      <c r="G728" s="530" t="s">
        <v>1169</v>
      </c>
      <c r="H728" s="355" t="s">
        <v>378</v>
      </c>
      <c r="I728" s="63"/>
      <c r="J728" s="183">
        <v>3824</v>
      </c>
      <c r="K728" s="63"/>
      <c r="L728" s="183">
        <v>3824</v>
      </c>
      <c r="M728" s="63"/>
      <c r="N728" s="183">
        <v>3824</v>
      </c>
      <c r="O728" s="63"/>
      <c r="P728" s="183">
        <v>3824</v>
      </c>
      <c r="Q728" s="349">
        <f t="shared" si="6099"/>
        <v>0.02</v>
      </c>
      <c r="R728" s="417">
        <f t="shared" si="6099"/>
        <v>7.6480000000000006E-2</v>
      </c>
      <c r="S728" s="349"/>
      <c r="T728" s="349">
        <f>J728*S728/1000</f>
        <v>0</v>
      </c>
      <c r="U728" s="349"/>
      <c r="V728" s="349">
        <f>J728*U728/1000</f>
        <v>0</v>
      </c>
      <c r="W728" s="349"/>
      <c r="X728" s="349">
        <f>J728*W728/1000</f>
        <v>0</v>
      </c>
      <c r="Y728" s="349">
        <f t="shared" si="6100"/>
        <v>0</v>
      </c>
      <c r="Z728" s="349">
        <f t="shared" si="6100"/>
        <v>0</v>
      </c>
      <c r="AA728" s="349"/>
      <c r="AB728" s="349">
        <f>L728*AA728/1000</f>
        <v>0</v>
      </c>
      <c r="AC728" s="349"/>
      <c r="AD728" s="349">
        <f>L728*AC728/1000</f>
        <v>0</v>
      </c>
      <c r="AE728" s="349">
        <v>0.02</v>
      </c>
      <c r="AF728" s="349">
        <f>L728*AE728/1000</f>
        <v>7.6480000000000006E-2</v>
      </c>
      <c r="AG728" s="349">
        <f t="shared" si="6101"/>
        <v>0.02</v>
      </c>
      <c r="AH728" s="349">
        <f t="shared" si="6101"/>
        <v>7.6480000000000006E-2</v>
      </c>
      <c r="AI728" s="349">
        <f>SUM(Y728+AG728)</f>
        <v>0.02</v>
      </c>
      <c r="AJ728" s="349">
        <f>SUM(Z728,AH728)</f>
        <v>7.6480000000000006E-2</v>
      </c>
      <c r="AK728" s="349"/>
      <c r="AL728" s="349">
        <f>N728*AK728/1000</f>
        <v>0</v>
      </c>
      <c r="AM728" s="349"/>
      <c r="AN728" s="349">
        <f>N728*AM728/1000</f>
        <v>0</v>
      </c>
      <c r="AO728" s="349"/>
      <c r="AP728" s="349">
        <f>N728*AO728/1000</f>
        <v>0</v>
      </c>
      <c r="AQ728" s="349">
        <f t="shared" si="6102"/>
        <v>0</v>
      </c>
      <c r="AR728" s="349">
        <f t="shared" si="6102"/>
        <v>0</v>
      </c>
      <c r="AS728" s="349"/>
      <c r="AT728" s="349">
        <f>P728*AS728/1000</f>
        <v>0</v>
      </c>
      <c r="AU728" s="349"/>
      <c r="AV728" s="349">
        <f>P728*AU728/1000</f>
        <v>0</v>
      </c>
      <c r="AW728" s="349"/>
      <c r="AX728" s="349">
        <f>P728*AW728/1000</f>
        <v>0</v>
      </c>
      <c r="AY728" s="349">
        <f t="shared" si="6103"/>
        <v>0</v>
      </c>
      <c r="AZ728" s="349">
        <f t="shared" si="6103"/>
        <v>0</v>
      </c>
      <c r="BA728" s="349">
        <f>SUM(AQ728+AY728)</f>
        <v>0</v>
      </c>
      <c r="BB728" s="349">
        <f>SUM(AR728,AZ728)</f>
        <v>0</v>
      </c>
    </row>
    <row r="729" spans="1:54">
      <c r="A729" s="612">
        <v>537</v>
      </c>
      <c r="B729" s="26"/>
      <c r="C729" s="26"/>
      <c r="D729" s="346"/>
      <c r="E729" s="59" t="s">
        <v>290</v>
      </c>
      <c r="F729" s="74"/>
      <c r="G729" s="74" t="s">
        <v>1169</v>
      </c>
      <c r="H729" s="317" t="s">
        <v>378</v>
      </c>
      <c r="I729" s="66"/>
      <c r="J729" s="187">
        <v>4810</v>
      </c>
      <c r="K729" s="66"/>
      <c r="L729" s="187">
        <v>4810</v>
      </c>
      <c r="M729" s="66"/>
      <c r="N729" s="187">
        <v>4810</v>
      </c>
      <c r="O729" s="66"/>
      <c r="P729" s="187">
        <v>4810</v>
      </c>
      <c r="Q729" s="108">
        <f t="shared" si="6099"/>
        <v>0</v>
      </c>
      <c r="R729" s="418">
        <f t="shared" si="6099"/>
        <v>0</v>
      </c>
      <c r="S729" s="108"/>
      <c r="T729" s="108">
        <f>J729*S729/1000</f>
        <v>0</v>
      </c>
      <c r="U729" s="108"/>
      <c r="V729" s="108">
        <f>J729*U729/1000</f>
        <v>0</v>
      </c>
      <c r="W729" s="108"/>
      <c r="X729" s="108">
        <f>J729*W729/1000</f>
        <v>0</v>
      </c>
      <c r="Y729" s="108">
        <f t="shared" si="6100"/>
        <v>0</v>
      </c>
      <c r="Z729" s="108">
        <f t="shared" si="6100"/>
        <v>0</v>
      </c>
      <c r="AA729" s="108"/>
      <c r="AB729" s="108">
        <f>L729*AA729/1000</f>
        <v>0</v>
      </c>
      <c r="AC729" s="108"/>
      <c r="AD729" s="108">
        <f>L729*AC729/1000</f>
        <v>0</v>
      </c>
      <c r="AE729" s="108"/>
      <c r="AF729" s="108">
        <f>L729*AE729/1000</f>
        <v>0</v>
      </c>
      <c r="AG729" s="108">
        <f t="shared" si="6101"/>
        <v>0</v>
      </c>
      <c r="AH729" s="108">
        <f t="shared" si="6101"/>
        <v>0</v>
      </c>
      <c r="AI729" s="108">
        <f>SUM(Y729+AG729)</f>
        <v>0</v>
      </c>
      <c r="AJ729" s="108">
        <f>SUM(Z729,AH729)</f>
        <v>0</v>
      </c>
      <c r="AK729" s="108"/>
      <c r="AL729" s="108">
        <f>N729*AK729/1000</f>
        <v>0</v>
      </c>
      <c r="AM729" s="108"/>
      <c r="AN729" s="108">
        <f>N729*AM729/1000</f>
        <v>0</v>
      </c>
      <c r="AO729" s="108"/>
      <c r="AP729" s="108">
        <f>N729*AO729/1000</f>
        <v>0</v>
      </c>
      <c r="AQ729" s="108">
        <f t="shared" si="6102"/>
        <v>0</v>
      </c>
      <c r="AR729" s="108">
        <f t="shared" si="6102"/>
        <v>0</v>
      </c>
      <c r="AS729" s="108"/>
      <c r="AT729" s="108">
        <f>P729*AS729/1000</f>
        <v>0</v>
      </c>
      <c r="AU729" s="108"/>
      <c r="AV729" s="108">
        <f>P729*AU729/1000</f>
        <v>0</v>
      </c>
      <c r="AW729" s="108"/>
      <c r="AX729" s="108">
        <f>P729*AW729/1000</f>
        <v>0</v>
      </c>
      <c r="AY729" s="108">
        <f t="shared" si="6103"/>
        <v>0</v>
      </c>
      <c r="AZ729" s="108">
        <f t="shared" si="6103"/>
        <v>0</v>
      </c>
      <c r="BA729" s="108">
        <f>SUM(AQ729+AY729)</f>
        <v>0</v>
      </c>
      <c r="BB729" s="108">
        <f>SUM(AR729,AZ729)</f>
        <v>0</v>
      </c>
    </row>
    <row r="730" spans="1:54" s="344" customFormat="1">
      <c r="A730" s="612">
        <v>538</v>
      </c>
      <c r="B730" s="346"/>
      <c r="C730" s="25"/>
      <c r="D730" s="81"/>
      <c r="E730" s="398" t="s">
        <v>344</v>
      </c>
      <c r="F730" s="266"/>
      <c r="G730" s="560"/>
      <c r="H730" s="310"/>
      <c r="I730" s="84"/>
      <c r="J730" s="128"/>
      <c r="K730" s="84"/>
      <c r="L730" s="191"/>
      <c r="M730" s="84"/>
      <c r="N730" s="191"/>
      <c r="O730" s="171"/>
      <c r="P730" s="191"/>
      <c r="Q730" s="137">
        <f>SUM(Q727:Q729)</f>
        <v>0.02</v>
      </c>
      <c r="R730" s="137">
        <f t="shared" ref="R730:BB730" si="6104">SUM(R727:R729)</f>
        <v>7.6480000000000006E-2</v>
      </c>
      <c r="S730" s="137">
        <f>SUM(S727:S729)</f>
        <v>0</v>
      </c>
      <c r="T730" s="137">
        <f t="shared" si="6104"/>
        <v>0</v>
      </c>
      <c r="U730" s="137">
        <f t="shared" si="6104"/>
        <v>0</v>
      </c>
      <c r="V730" s="137">
        <f t="shared" si="6104"/>
        <v>0</v>
      </c>
      <c r="W730" s="137">
        <f t="shared" si="6104"/>
        <v>0</v>
      </c>
      <c r="X730" s="137">
        <f t="shared" si="6104"/>
        <v>0</v>
      </c>
      <c r="Y730" s="137">
        <f t="shared" si="6104"/>
        <v>0</v>
      </c>
      <c r="Z730" s="137">
        <f t="shared" si="6104"/>
        <v>0</v>
      </c>
      <c r="AA730" s="137">
        <f>SUM(AA727:AA729)</f>
        <v>0</v>
      </c>
      <c r="AB730" s="137">
        <f t="shared" si="6104"/>
        <v>0</v>
      </c>
      <c r="AC730" s="137">
        <f t="shared" si="6104"/>
        <v>0</v>
      </c>
      <c r="AD730" s="137">
        <f t="shared" si="6104"/>
        <v>0</v>
      </c>
      <c r="AE730" s="137">
        <f t="shared" si="6104"/>
        <v>0.02</v>
      </c>
      <c r="AF730" s="137">
        <f t="shared" si="6104"/>
        <v>7.6480000000000006E-2</v>
      </c>
      <c r="AG730" s="137">
        <f t="shared" si="6104"/>
        <v>0.02</v>
      </c>
      <c r="AH730" s="137">
        <f t="shared" si="6104"/>
        <v>7.6480000000000006E-2</v>
      </c>
      <c r="AI730" s="137">
        <f t="shared" si="6104"/>
        <v>0.02</v>
      </c>
      <c r="AJ730" s="137">
        <f t="shared" si="6104"/>
        <v>7.6480000000000006E-2</v>
      </c>
      <c r="AK730" s="137">
        <f t="shared" si="6104"/>
        <v>0</v>
      </c>
      <c r="AL730" s="137">
        <f t="shared" si="6104"/>
        <v>0</v>
      </c>
      <c r="AM730" s="137">
        <f t="shared" si="6104"/>
        <v>0</v>
      </c>
      <c r="AN730" s="137">
        <f t="shared" si="6104"/>
        <v>0</v>
      </c>
      <c r="AO730" s="137">
        <f t="shared" si="6104"/>
        <v>0</v>
      </c>
      <c r="AP730" s="137">
        <f t="shared" si="6104"/>
        <v>0</v>
      </c>
      <c r="AQ730" s="137">
        <f t="shared" si="6104"/>
        <v>0</v>
      </c>
      <c r="AR730" s="137">
        <f t="shared" si="6104"/>
        <v>0</v>
      </c>
      <c r="AS730" s="137">
        <f t="shared" si="6104"/>
        <v>0</v>
      </c>
      <c r="AT730" s="137">
        <f t="shared" si="6104"/>
        <v>0</v>
      </c>
      <c r="AU730" s="137">
        <f t="shared" si="6104"/>
        <v>0</v>
      </c>
      <c r="AV730" s="137">
        <f t="shared" si="6104"/>
        <v>0</v>
      </c>
      <c r="AW730" s="137">
        <f t="shared" si="6104"/>
        <v>0</v>
      </c>
      <c r="AX730" s="137">
        <f t="shared" si="6104"/>
        <v>0</v>
      </c>
      <c r="AY730" s="137">
        <f t="shared" si="6104"/>
        <v>0</v>
      </c>
      <c r="AZ730" s="137">
        <f t="shared" si="6104"/>
        <v>0</v>
      </c>
      <c r="BA730" s="137">
        <f t="shared" si="6104"/>
        <v>0</v>
      </c>
      <c r="BB730" s="137">
        <f t="shared" si="6104"/>
        <v>0</v>
      </c>
    </row>
    <row r="731" spans="1:54" ht="12.75" customHeight="1">
      <c r="A731" s="612">
        <v>539</v>
      </c>
      <c r="B731" s="43"/>
      <c r="C731" s="44" t="s">
        <v>138</v>
      </c>
      <c r="D731" s="45"/>
      <c r="E731" s="46"/>
      <c r="F731" s="102"/>
      <c r="G731" s="102"/>
      <c r="H731" s="329"/>
      <c r="I731" s="85"/>
      <c r="J731" s="34"/>
      <c r="K731" s="85"/>
      <c r="L731" s="34"/>
      <c r="M731" s="85"/>
      <c r="N731" s="34"/>
      <c r="O731" s="85"/>
      <c r="P731" s="34"/>
      <c r="Q731" s="147">
        <f t="shared" ref="Q731:BB731" si="6105">Q730+Q726+Q621+Q596</f>
        <v>2297.8460000000005</v>
      </c>
      <c r="R731" s="147">
        <f t="shared" si="6105"/>
        <v>32287.643576980499</v>
      </c>
      <c r="S731" s="147">
        <f t="shared" si="6105"/>
        <v>180.44200000000001</v>
      </c>
      <c r="T731" s="147">
        <f t="shared" si="6105"/>
        <v>2760.7677446939997</v>
      </c>
      <c r="U731" s="147">
        <f t="shared" si="6105"/>
        <v>156.18800000000005</v>
      </c>
      <c r="V731" s="147">
        <f t="shared" si="6105"/>
        <v>2557.6863933987997</v>
      </c>
      <c r="W731" s="147">
        <f t="shared" si="6105"/>
        <v>166.923</v>
      </c>
      <c r="X731" s="147">
        <f t="shared" si="6105"/>
        <v>2343.4826035388996</v>
      </c>
      <c r="Y731" s="147">
        <f t="shared" si="6105"/>
        <v>503.553</v>
      </c>
      <c r="Z731" s="147">
        <f t="shared" si="6105"/>
        <v>7661.9367416317</v>
      </c>
      <c r="AA731" s="147">
        <f t="shared" si="6105"/>
        <v>229.10500000000002</v>
      </c>
      <c r="AB731" s="147">
        <f t="shared" si="6105"/>
        <v>3141.1931890267997</v>
      </c>
      <c r="AC731" s="147">
        <f t="shared" si="6105"/>
        <v>178.49200000000002</v>
      </c>
      <c r="AD731" s="147">
        <f t="shared" si="6105"/>
        <v>2777.0456515322003</v>
      </c>
      <c r="AE731" s="147">
        <f t="shared" si="6105"/>
        <v>222.12800000000001</v>
      </c>
      <c r="AF731" s="147">
        <f t="shared" si="6105"/>
        <v>3329.8018289168003</v>
      </c>
      <c r="AG731" s="147">
        <f t="shared" si="6105"/>
        <v>629.72500000000002</v>
      </c>
      <c r="AH731" s="147">
        <f t="shared" si="6105"/>
        <v>9248.0406694757985</v>
      </c>
      <c r="AI731" s="147">
        <f t="shared" si="6105"/>
        <v>1133.2779999999998</v>
      </c>
      <c r="AJ731" s="147">
        <f t="shared" si="6105"/>
        <v>16909.977411107502</v>
      </c>
      <c r="AK731" s="147">
        <f t="shared" si="6105"/>
        <v>199.77800000000002</v>
      </c>
      <c r="AL731" s="147">
        <f t="shared" si="6105"/>
        <v>2546.3115091710006</v>
      </c>
      <c r="AM731" s="147">
        <f t="shared" si="6105"/>
        <v>244.11399999999992</v>
      </c>
      <c r="AN731" s="147">
        <f t="shared" si="6105"/>
        <v>2783.5834766799999</v>
      </c>
      <c r="AO731" s="147">
        <f t="shared" si="6105"/>
        <v>194.71699999999998</v>
      </c>
      <c r="AP731" s="147">
        <f t="shared" si="6105"/>
        <v>2704.2376436619998</v>
      </c>
      <c r="AQ731" s="147">
        <f t="shared" si="6105"/>
        <v>638.60900000000015</v>
      </c>
      <c r="AR731" s="147">
        <f t="shared" si="6105"/>
        <v>8034.1326295129993</v>
      </c>
      <c r="AS731" s="147">
        <f t="shared" si="6105"/>
        <v>175.48900000000003</v>
      </c>
      <c r="AT731" s="147">
        <f t="shared" si="6105"/>
        <v>2480.5132455707999</v>
      </c>
      <c r="AU731" s="147">
        <f t="shared" si="6105"/>
        <v>158.28099999999995</v>
      </c>
      <c r="AV731" s="147">
        <f t="shared" si="6105"/>
        <v>2370.0237881856001</v>
      </c>
      <c r="AW731" s="147">
        <f t="shared" si="6105"/>
        <v>192.18899999999996</v>
      </c>
      <c r="AX731" s="147">
        <f t="shared" si="6105"/>
        <v>2492.9965026036002</v>
      </c>
      <c r="AY731" s="147">
        <f t="shared" si="6105"/>
        <v>525.95900000000006</v>
      </c>
      <c r="AZ731" s="147">
        <f t="shared" si="6105"/>
        <v>7343.5335363600007</v>
      </c>
      <c r="BA731" s="147">
        <f t="shared" si="6105"/>
        <v>1164.568</v>
      </c>
      <c r="BB731" s="147">
        <f t="shared" si="6105"/>
        <v>15377.666165873005</v>
      </c>
    </row>
    <row r="732" spans="1:54" s="344" customFormat="1">
      <c r="A732" s="612">
        <v>540</v>
      </c>
      <c r="B732" s="346"/>
      <c r="C732" s="346" t="s">
        <v>139</v>
      </c>
      <c r="D732" s="346" t="s">
        <v>292</v>
      </c>
      <c r="E732" s="347" t="s">
        <v>1933</v>
      </c>
      <c r="F732" s="384"/>
      <c r="G732" s="384" t="s">
        <v>1170</v>
      </c>
      <c r="H732" s="316" t="s">
        <v>378</v>
      </c>
      <c r="I732" s="70"/>
      <c r="J732" s="184">
        <v>5559</v>
      </c>
      <c r="K732" s="70"/>
      <c r="L732" s="184">
        <v>5559</v>
      </c>
      <c r="M732" s="70"/>
      <c r="N732" s="184">
        <v>5559</v>
      </c>
      <c r="O732" s="70"/>
      <c r="P732" s="184">
        <v>5559</v>
      </c>
      <c r="Q732" s="136">
        <f t="shared" ref="Q732" si="6106">SUM(AI732+BA732)</f>
        <v>1.8149999999999999</v>
      </c>
      <c r="R732" s="421">
        <f t="shared" ref="R732" si="6107">SUM(AJ732+BB732)</f>
        <v>10.089585</v>
      </c>
      <c r="S732" s="136"/>
      <c r="T732" s="136">
        <f t="shared" ref="T732:T745" si="6108">J732*S732/1000</f>
        <v>0</v>
      </c>
      <c r="U732" s="136"/>
      <c r="V732" s="136">
        <f t="shared" ref="V732:V745" si="6109">J732*U732/1000</f>
        <v>0</v>
      </c>
      <c r="W732" s="136"/>
      <c r="X732" s="136">
        <f t="shared" ref="X732:X745" si="6110">J732*W732/1000</f>
        <v>0</v>
      </c>
      <c r="Y732" s="136">
        <f t="shared" ref="Y732" si="6111">SUM(S732+U732+W732)</f>
        <v>0</v>
      </c>
      <c r="Z732" s="136">
        <f t="shared" ref="Z732" si="6112">SUM(T732+V732+X732)</f>
        <v>0</v>
      </c>
      <c r="AA732" s="136">
        <v>0.05</v>
      </c>
      <c r="AB732" s="136">
        <f t="shared" ref="AB732:AB745" si="6113">L732*AA732/1000</f>
        <v>0.27794999999999997</v>
      </c>
      <c r="AC732" s="136">
        <v>0.8</v>
      </c>
      <c r="AD732" s="136">
        <f t="shared" ref="AD732:AD745" si="6114">L732*AC732/1000</f>
        <v>4.4471999999999996</v>
      </c>
      <c r="AE732" s="136">
        <v>0.1</v>
      </c>
      <c r="AF732" s="136">
        <f>L732*AE732/1000</f>
        <v>0.55589999999999995</v>
      </c>
      <c r="AG732" s="136">
        <f t="shared" ref="AG732" si="6115">SUM(AA732+AC732+AE732)</f>
        <v>0.95000000000000007</v>
      </c>
      <c r="AH732" s="136">
        <f t="shared" ref="AH732" si="6116">SUM(AB732+AD732+AF732)</f>
        <v>5.2810499999999996</v>
      </c>
      <c r="AI732" s="136">
        <f t="shared" ref="AI732" si="6117">SUM(Y732+AG732)</f>
        <v>0.95000000000000007</v>
      </c>
      <c r="AJ732" s="136">
        <f t="shared" ref="AJ732" si="6118">SUM(Z732,AH732)</f>
        <v>5.2810499999999996</v>
      </c>
      <c r="AK732" s="136">
        <v>0.05</v>
      </c>
      <c r="AL732" s="136">
        <f t="shared" ref="AL732" si="6119">N732*AK732/1000</f>
        <v>0.27794999999999997</v>
      </c>
      <c r="AM732" s="136"/>
      <c r="AN732" s="136">
        <f t="shared" ref="AN732" si="6120">N732*AM732/1000</f>
        <v>0</v>
      </c>
      <c r="AO732" s="136"/>
      <c r="AP732" s="136">
        <f t="shared" ref="AP732" si="6121">N732*AO732/1000</f>
        <v>0</v>
      </c>
      <c r="AQ732" s="136">
        <f t="shared" ref="AQ732" si="6122">SUM(AK732+AM732+AO732)</f>
        <v>0.05</v>
      </c>
      <c r="AR732" s="136">
        <f t="shared" ref="AR732" si="6123">SUM(AL732+AN732+AP732)</f>
        <v>0.27794999999999997</v>
      </c>
      <c r="AS732" s="136">
        <v>0.42</v>
      </c>
      <c r="AT732" s="136">
        <f t="shared" ref="AT732" si="6124">P732*AS732/1000</f>
        <v>2.3347799999999999</v>
      </c>
      <c r="AU732" s="136">
        <v>0.19500000000000001</v>
      </c>
      <c r="AV732" s="136">
        <f t="shared" ref="AV732" si="6125">P732*AU732/1000</f>
        <v>1.0840050000000001</v>
      </c>
      <c r="AW732" s="136">
        <v>0.2</v>
      </c>
      <c r="AX732" s="136">
        <f t="shared" ref="AX732" si="6126">P732*AW732/1000</f>
        <v>1.1117999999999999</v>
      </c>
      <c r="AY732" s="136">
        <f t="shared" ref="AY732" si="6127">SUM(AS732+AU732+AW732)</f>
        <v>0.81499999999999995</v>
      </c>
      <c r="AZ732" s="136">
        <f t="shared" ref="AZ732" si="6128">SUM(AT732+AV732+AX732)</f>
        <v>4.5305849999999994</v>
      </c>
      <c r="BA732" s="136">
        <f t="shared" ref="BA732" si="6129">SUM(AQ732+AY732)</f>
        <v>0.86499999999999999</v>
      </c>
      <c r="BB732" s="136">
        <f t="shared" ref="BB732" si="6130">SUM(AR732,AZ732)</f>
        <v>4.8085349999999991</v>
      </c>
    </row>
    <row r="733" spans="1:54">
      <c r="A733" s="612">
        <v>541</v>
      </c>
      <c r="B733" s="26"/>
      <c r="C733" s="26"/>
      <c r="D733" s="26"/>
      <c r="E733" s="23" t="s">
        <v>1123</v>
      </c>
      <c r="F733" s="54"/>
      <c r="G733" s="530" t="s">
        <v>1170</v>
      </c>
      <c r="H733" s="355" t="s">
        <v>378</v>
      </c>
      <c r="I733" s="63"/>
      <c r="J733" s="183">
        <v>5559</v>
      </c>
      <c r="K733" s="63"/>
      <c r="L733" s="183">
        <v>5559</v>
      </c>
      <c r="M733" s="63"/>
      <c r="N733" s="183">
        <v>5559</v>
      </c>
      <c r="O733" s="63"/>
      <c r="P733" s="183">
        <v>5559</v>
      </c>
      <c r="Q733" s="349">
        <f t="shared" ref="Q733:Q745" si="6131">SUM(AI733+BA733)</f>
        <v>0.97500000000000009</v>
      </c>
      <c r="R733" s="417">
        <f t="shared" ref="R733:R745" si="6132">SUM(AJ733+BB733)</f>
        <v>5.4200249999999999</v>
      </c>
      <c r="S733" s="349">
        <v>0.05</v>
      </c>
      <c r="T733" s="349">
        <f t="shared" si="6108"/>
        <v>0.27794999999999997</v>
      </c>
      <c r="U733" s="349">
        <v>0.05</v>
      </c>
      <c r="V733" s="349">
        <f t="shared" si="6109"/>
        <v>0.27794999999999997</v>
      </c>
      <c r="W733" s="349">
        <v>0.05</v>
      </c>
      <c r="X733" s="349">
        <f t="shared" si="6110"/>
        <v>0.27794999999999997</v>
      </c>
      <c r="Y733" s="349">
        <f t="shared" ref="Y733:Y745" si="6133">SUM(S733+U733+W733)</f>
        <v>0.15000000000000002</v>
      </c>
      <c r="Z733" s="349">
        <f t="shared" ref="Z733:Z745" si="6134">SUM(T733+V733+X733)</f>
        <v>0.83384999999999998</v>
      </c>
      <c r="AA733" s="349">
        <v>9.6000000000000002E-2</v>
      </c>
      <c r="AB733" s="349">
        <f t="shared" si="6113"/>
        <v>0.53366400000000003</v>
      </c>
      <c r="AC733" s="349"/>
      <c r="AD733" s="349">
        <f t="shared" si="6114"/>
        <v>0</v>
      </c>
      <c r="AE733" s="349">
        <v>0.05</v>
      </c>
      <c r="AF733" s="349">
        <f t="shared" ref="AF733:AF744" si="6135">L733*AE733/1000</f>
        <v>0.27794999999999997</v>
      </c>
      <c r="AG733" s="349">
        <f t="shared" ref="AG733:AG745" si="6136">SUM(AA733+AC733+AE733)</f>
        <v>0.14600000000000002</v>
      </c>
      <c r="AH733" s="349">
        <f t="shared" ref="AH733:AH745" si="6137">SUM(AB733+AD733+AF733)</f>
        <v>0.81161400000000006</v>
      </c>
      <c r="AI733" s="349">
        <f t="shared" ref="AI733:AI745" si="6138">SUM(Y733+AG733)</f>
        <v>0.29600000000000004</v>
      </c>
      <c r="AJ733" s="349">
        <f t="shared" ref="AJ733:AJ745" si="6139">SUM(Z733,AH733)</f>
        <v>1.645464</v>
      </c>
      <c r="AK733" s="349"/>
      <c r="AL733" s="349">
        <f t="shared" ref="AL733:AL744" si="6140">N733*AK733/1000</f>
        <v>0</v>
      </c>
      <c r="AM733" s="349">
        <v>0.05</v>
      </c>
      <c r="AN733" s="349">
        <f t="shared" ref="AN733:AN745" si="6141">N733*AM733/1000</f>
        <v>0.27794999999999997</v>
      </c>
      <c r="AO733" s="349"/>
      <c r="AP733" s="349">
        <f t="shared" ref="AP733" si="6142">N733*AO733/1000</f>
        <v>0</v>
      </c>
      <c r="AQ733" s="349">
        <f t="shared" ref="AQ733:AQ745" si="6143">SUM(AK733+AM733+AO733)</f>
        <v>0.05</v>
      </c>
      <c r="AR733" s="349">
        <f t="shared" ref="AR733:AR745" si="6144">SUM(AL733+AN733+AP733)</f>
        <v>0.27794999999999997</v>
      </c>
      <c r="AS733" s="349"/>
      <c r="AT733" s="349">
        <f t="shared" ref="AT733:AT745" si="6145">P733*AS733/1000</f>
        <v>0</v>
      </c>
      <c r="AU733" s="349">
        <v>0.05</v>
      </c>
      <c r="AV733" s="349">
        <f t="shared" ref="AV733:AV745" si="6146">P733*AU733/1000</f>
        <v>0.27794999999999997</v>
      </c>
      <c r="AW733" s="349">
        <v>0.57899999999999996</v>
      </c>
      <c r="AX733" s="349">
        <f t="shared" ref="AX733:AX745" si="6147">P733*AW733/1000</f>
        <v>3.2186609999999996</v>
      </c>
      <c r="AY733" s="349">
        <f t="shared" ref="AY733:AY745" si="6148">SUM(AS733+AU733+AW733)</f>
        <v>0.629</v>
      </c>
      <c r="AZ733" s="349">
        <f t="shared" ref="AZ733:AZ745" si="6149">SUM(AT733+AV733+AX733)</f>
        <v>3.4966109999999997</v>
      </c>
      <c r="BA733" s="349">
        <f t="shared" ref="BA733:BA745" si="6150">SUM(AQ733+AY733)</f>
        <v>0.67900000000000005</v>
      </c>
      <c r="BB733" s="349">
        <f t="shared" ref="BB733:BB745" si="6151">SUM(AR733,AZ733)</f>
        <v>3.7745609999999998</v>
      </c>
    </row>
    <row r="734" spans="1:54">
      <c r="A734" s="612">
        <v>542</v>
      </c>
      <c r="B734" s="26"/>
      <c r="C734" s="26"/>
      <c r="D734" s="26"/>
      <c r="E734" s="71" t="s">
        <v>1124</v>
      </c>
      <c r="F734" s="503"/>
      <c r="G734" s="503" t="s">
        <v>1170</v>
      </c>
      <c r="H734" s="326" t="s">
        <v>378</v>
      </c>
      <c r="I734" s="77"/>
      <c r="J734" s="186">
        <v>4850</v>
      </c>
      <c r="K734" s="77"/>
      <c r="L734" s="186">
        <v>4850</v>
      </c>
      <c r="M734" s="77"/>
      <c r="N734" s="186">
        <v>4850</v>
      </c>
      <c r="O734" s="77"/>
      <c r="P734" s="186">
        <v>4850</v>
      </c>
      <c r="Q734" s="145">
        <f t="shared" ref="Q734:Q735" si="6152">SUM(AI734+BA734)</f>
        <v>0</v>
      </c>
      <c r="R734" s="576">
        <f t="shared" si="6132"/>
        <v>0</v>
      </c>
      <c r="S734" s="145"/>
      <c r="T734" s="145">
        <f t="shared" si="6108"/>
        <v>0</v>
      </c>
      <c r="U734" s="145"/>
      <c r="V734" s="145">
        <f t="shared" si="6109"/>
        <v>0</v>
      </c>
      <c r="W734" s="145"/>
      <c r="X734" s="145">
        <f t="shared" si="6110"/>
        <v>0</v>
      </c>
      <c r="Y734" s="145">
        <f t="shared" si="6133"/>
        <v>0</v>
      </c>
      <c r="Z734" s="145">
        <f t="shared" si="6134"/>
        <v>0</v>
      </c>
      <c r="AA734" s="145"/>
      <c r="AB734" s="145">
        <f t="shared" si="6113"/>
        <v>0</v>
      </c>
      <c r="AC734" s="145"/>
      <c r="AD734" s="145">
        <f t="shared" si="6114"/>
        <v>0</v>
      </c>
      <c r="AE734" s="145"/>
      <c r="AF734" s="145">
        <f t="shared" si="6135"/>
        <v>0</v>
      </c>
      <c r="AG734" s="145">
        <f t="shared" si="6136"/>
        <v>0</v>
      </c>
      <c r="AH734" s="145">
        <f t="shared" si="6137"/>
        <v>0</v>
      </c>
      <c r="AI734" s="145">
        <f t="shared" si="6138"/>
        <v>0</v>
      </c>
      <c r="AJ734" s="145">
        <f t="shared" si="6139"/>
        <v>0</v>
      </c>
      <c r="AK734" s="145"/>
      <c r="AL734" s="145">
        <f t="shared" si="6140"/>
        <v>0</v>
      </c>
      <c r="AM734" s="145"/>
      <c r="AN734" s="145">
        <f t="shared" si="6141"/>
        <v>0</v>
      </c>
      <c r="AO734" s="145"/>
      <c r="AP734" s="145">
        <f>N734*AO734/1000</f>
        <v>0</v>
      </c>
      <c r="AQ734" s="145">
        <f t="shared" si="6143"/>
        <v>0</v>
      </c>
      <c r="AR734" s="145">
        <f t="shared" si="6144"/>
        <v>0</v>
      </c>
      <c r="AS734" s="145"/>
      <c r="AT734" s="145">
        <f t="shared" si="6145"/>
        <v>0</v>
      </c>
      <c r="AU734" s="145"/>
      <c r="AV734" s="145">
        <f t="shared" si="6146"/>
        <v>0</v>
      </c>
      <c r="AW734" s="145"/>
      <c r="AX734" s="145">
        <f t="shared" si="6147"/>
        <v>0</v>
      </c>
      <c r="AY734" s="145">
        <f t="shared" si="6148"/>
        <v>0</v>
      </c>
      <c r="AZ734" s="145">
        <f t="shared" si="6149"/>
        <v>0</v>
      </c>
      <c r="BA734" s="145">
        <f t="shared" si="6150"/>
        <v>0</v>
      </c>
      <c r="BB734" s="145">
        <f t="shared" si="6151"/>
        <v>0</v>
      </c>
    </row>
    <row r="735" spans="1:54" s="344" customFormat="1">
      <c r="A735" s="612">
        <v>543</v>
      </c>
      <c r="B735" s="557"/>
      <c r="C735" s="557"/>
      <c r="D735" s="557"/>
      <c r="E735" s="553" t="s">
        <v>1207</v>
      </c>
      <c r="F735" s="530"/>
      <c r="G735" s="530" t="s">
        <v>1170</v>
      </c>
      <c r="H735" s="355" t="s">
        <v>378</v>
      </c>
      <c r="I735" s="554"/>
      <c r="J735" s="183">
        <v>5604</v>
      </c>
      <c r="K735" s="554"/>
      <c r="L735" s="183">
        <v>5604</v>
      </c>
      <c r="M735" s="554"/>
      <c r="N735" s="183">
        <v>5604</v>
      </c>
      <c r="O735" s="554"/>
      <c r="P735" s="183">
        <v>5604</v>
      </c>
      <c r="Q735" s="349">
        <f t="shared" si="6152"/>
        <v>26.971</v>
      </c>
      <c r="R735" s="417">
        <f t="shared" si="6132"/>
        <v>151.14548400000001</v>
      </c>
      <c r="S735" s="349">
        <v>4.9989999999999997</v>
      </c>
      <c r="T735" s="349">
        <f t="shared" si="6108"/>
        <v>28.014395999999998</v>
      </c>
      <c r="U735" s="349">
        <v>2.0779999999999998</v>
      </c>
      <c r="V735" s="349">
        <f t="shared" si="6109"/>
        <v>11.645111999999999</v>
      </c>
      <c r="W735" s="349">
        <v>3.2959999999999998</v>
      </c>
      <c r="X735" s="349">
        <f t="shared" si="6110"/>
        <v>18.470783999999998</v>
      </c>
      <c r="Y735" s="349">
        <f t="shared" ref="Y735:Y736" si="6153">SUM(S735+U735+W735)</f>
        <v>10.372999999999999</v>
      </c>
      <c r="Z735" s="349">
        <f t="shared" ref="Z735:Z736" si="6154">SUM(T735+V735+X735)</f>
        <v>58.130291999999997</v>
      </c>
      <c r="AA735" s="349">
        <v>3.3620000000000001</v>
      </c>
      <c r="AB735" s="349">
        <f t="shared" si="6113"/>
        <v>18.840648000000002</v>
      </c>
      <c r="AC735" s="349">
        <v>1.0620000000000001</v>
      </c>
      <c r="AD735" s="349">
        <f t="shared" si="6114"/>
        <v>5.9514480000000001</v>
      </c>
      <c r="AE735" s="349">
        <v>2.7440000000000002</v>
      </c>
      <c r="AF735" s="349">
        <f t="shared" si="6135"/>
        <v>15.377376000000002</v>
      </c>
      <c r="AG735" s="349">
        <f>SUM(AA735+AC735+AE735)</f>
        <v>7.168000000000001</v>
      </c>
      <c r="AH735" s="349">
        <f>SUM(AB735+AD735+AF735)</f>
        <v>40.169471999999999</v>
      </c>
      <c r="AI735" s="349">
        <f t="shared" si="6138"/>
        <v>17.541</v>
      </c>
      <c r="AJ735" s="349">
        <f t="shared" si="6139"/>
        <v>98.299763999999996</v>
      </c>
      <c r="AK735" s="349">
        <v>4.67</v>
      </c>
      <c r="AL735" s="349">
        <f t="shared" si="6140"/>
        <v>26.170680000000001</v>
      </c>
      <c r="AM735" s="349">
        <v>2.6389999999999998</v>
      </c>
      <c r="AN735" s="349">
        <f t="shared" si="6141"/>
        <v>14.788955999999999</v>
      </c>
      <c r="AO735" s="349">
        <v>0.246</v>
      </c>
      <c r="AP735" s="349">
        <f t="shared" ref="AP735" si="6155">N735*AO735/1000</f>
        <v>1.378584</v>
      </c>
      <c r="AQ735" s="349">
        <f>SUM(AK735+AM735+AO735)</f>
        <v>7.5549999999999997</v>
      </c>
      <c r="AR735" s="349">
        <f>SUM(AL735+AN735+AP735)</f>
        <v>42.338220000000007</v>
      </c>
      <c r="AS735" s="349">
        <v>0.02</v>
      </c>
      <c r="AT735" s="349">
        <f t="shared" si="6145"/>
        <v>0.11208</v>
      </c>
      <c r="AU735" s="349">
        <v>0.48099999999999998</v>
      </c>
      <c r="AV735" s="349">
        <f t="shared" si="6146"/>
        <v>2.6955239999999998</v>
      </c>
      <c r="AW735" s="349">
        <v>1.3740000000000001</v>
      </c>
      <c r="AX735" s="349">
        <f t="shared" si="6147"/>
        <v>7.6998960000000007</v>
      </c>
      <c r="AY735" s="349">
        <f>SUM(AS735+AU735+AW735)</f>
        <v>1.875</v>
      </c>
      <c r="AZ735" s="349">
        <f>SUM(AT735+AV735+AX735)</f>
        <v>10.5075</v>
      </c>
      <c r="BA735" s="349">
        <f t="shared" si="6150"/>
        <v>9.43</v>
      </c>
      <c r="BB735" s="349">
        <f t="shared" si="6151"/>
        <v>52.845720000000007</v>
      </c>
    </row>
    <row r="736" spans="1:54" s="344" customFormat="1">
      <c r="A736" s="612">
        <v>542</v>
      </c>
      <c r="B736" s="557"/>
      <c r="C736" s="557"/>
      <c r="D736" s="557"/>
      <c r="E736" s="553" t="s">
        <v>1861</v>
      </c>
      <c r="F736" s="530"/>
      <c r="G736" s="530" t="s">
        <v>1170</v>
      </c>
      <c r="H736" s="355" t="s">
        <v>378</v>
      </c>
      <c r="I736" s="554"/>
      <c r="J736" s="183">
        <v>5671</v>
      </c>
      <c r="K736" s="554"/>
      <c r="L736" s="183">
        <v>5671</v>
      </c>
      <c r="M736" s="554"/>
      <c r="N736" s="183">
        <v>5671</v>
      </c>
      <c r="O736" s="554"/>
      <c r="P736" s="183">
        <v>5671</v>
      </c>
      <c r="Q736" s="349">
        <f t="shared" ref="Q736" si="6156">SUM(AI736+BA736)</f>
        <v>0.02</v>
      </c>
      <c r="R736" s="575">
        <f t="shared" ref="R736" si="6157">SUM(AJ736+BB736)</f>
        <v>0.11342000000000001</v>
      </c>
      <c r="S736" s="349"/>
      <c r="T736" s="349">
        <f t="shared" ref="T736" si="6158">J736*S736/1000</f>
        <v>0</v>
      </c>
      <c r="U736" s="349"/>
      <c r="V736" s="349">
        <f t="shared" ref="V736" si="6159">J736*U736/1000</f>
        <v>0</v>
      </c>
      <c r="W736" s="349"/>
      <c r="X736" s="349">
        <f t="shared" ref="X736" si="6160">J736*W736/1000</f>
        <v>0</v>
      </c>
      <c r="Y736" s="349">
        <f t="shared" si="6153"/>
        <v>0</v>
      </c>
      <c r="Z736" s="349">
        <f t="shared" si="6154"/>
        <v>0</v>
      </c>
      <c r="AA736" s="349">
        <v>1E-3</v>
      </c>
      <c r="AB736" s="349">
        <f t="shared" ref="AB736" si="6161">L736*AA736/1000</f>
        <v>5.6710000000000007E-3</v>
      </c>
      <c r="AC736" s="349"/>
      <c r="AD736" s="349">
        <f t="shared" ref="AD736" si="6162">L736*AC736/1000</f>
        <v>0</v>
      </c>
      <c r="AE736" s="349"/>
      <c r="AF736" s="349">
        <f t="shared" ref="AF736" si="6163">L736*AE736/1000</f>
        <v>0</v>
      </c>
      <c r="AG736" s="349">
        <f t="shared" ref="AG736" si="6164">SUM(AA736+AC736+AE736)</f>
        <v>1E-3</v>
      </c>
      <c r="AH736" s="349">
        <f t="shared" ref="AH736" si="6165">SUM(AB736+AD736+AF736)</f>
        <v>5.6710000000000007E-3</v>
      </c>
      <c r="AI736" s="349">
        <f t="shared" ref="AI736" si="6166">SUM(Y736+AG736)</f>
        <v>1E-3</v>
      </c>
      <c r="AJ736" s="349">
        <f t="shared" ref="AJ736" si="6167">SUM(Z736,AH736)</f>
        <v>5.6710000000000007E-3</v>
      </c>
      <c r="AK736" s="349">
        <v>3.0000000000000001E-3</v>
      </c>
      <c r="AL736" s="349">
        <f t="shared" ref="AL736" si="6168">N736*AK736/1000</f>
        <v>1.7013E-2</v>
      </c>
      <c r="AM736" s="349">
        <v>1.6E-2</v>
      </c>
      <c r="AN736" s="349">
        <f t="shared" ref="AN736" si="6169">N736*AM736/1000</f>
        <v>9.0736000000000011E-2</v>
      </c>
      <c r="AO736" s="349"/>
      <c r="AP736" s="349">
        <f>N736*AO736/1000</f>
        <v>0</v>
      </c>
      <c r="AQ736" s="349">
        <f t="shared" ref="AQ736" si="6170">SUM(AK736+AM736+AO736)</f>
        <v>1.9E-2</v>
      </c>
      <c r="AR736" s="349">
        <f t="shared" ref="AR736" si="6171">SUM(AL736+AN736+AP736)</f>
        <v>0.10774900000000001</v>
      </c>
      <c r="AS736" s="349"/>
      <c r="AT736" s="349">
        <f t="shared" ref="AT736" si="6172">P736*AS736/1000</f>
        <v>0</v>
      </c>
      <c r="AU736" s="349"/>
      <c r="AV736" s="349">
        <f t="shared" ref="AV736" si="6173">P736*AU736/1000</f>
        <v>0</v>
      </c>
      <c r="AW736" s="349"/>
      <c r="AX736" s="349">
        <f t="shared" ref="AX736" si="6174">P736*AW736/1000</f>
        <v>0</v>
      </c>
      <c r="AY736" s="349">
        <f t="shared" ref="AY736" si="6175">SUM(AS736+AU736+AW736)</f>
        <v>0</v>
      </c>
      <c r="AZ736" s="349">
        <f t="shared" ref="AZ736" si="6176">SUM(AT736+AV736+AX736)</f>
        <v>0</v>
      </c>
      <c r="BA736" s="349">
        <f t="shared" ref="BA736" si="6177">SUM(AQ736+AY736)</f>
        <v>1.9E-2</v>
      </c>
      <c r="BB736" s="349">
        <f t="shared" ref="BB736" si="6178">SUM(AR736,AZ736)</f>
        <v>0.10774900000000001</v>
      </c>
    </row>
    <row r="737" spans="1:54" s="344" customFormat="1">
      <c r="A737" s="612">
        <v>544</v>
      </c>
      <c r="B737" s="346"/>
      <c r="C737" s="346"/>
      <c r="D737" s="346"/>
      <c r="E737" s="557" t="s">
        <v>1125</v>
      </c>
      <c r="F737" s="25"/>
      <c r="G737" s="25" t="s">
        <v>1170</v>
      </c>
      <c r="H737" s="310" t="s">
        <v>378</v>
      </c>
      <c r="I737" s="84"/>
      <c r="J737" s="191">
        <v>1605</v>
      </c>
      <c r="K737" s="84"/>
      <c r="L737" s="191">
        <v>1605</v>
      </c>
      <c r="M737" s="84"/>
      <c r="N737" s="191">
        <v>1605</v>
      </c>
      <c r="O737" s="84"/>
      <c r="P737" s="191">
        <v>1605</v>
      </c>
      <c r="Q737" s="133">
        <f>SUM(AI737+BA737)</f>
        <v>1.7290000000000001</v>
      </c>
      <c r="R737" s="424">
        <f t="shared" ref="R737:R738" si="6179">SUM(AJ737+BB737)</f>
        <v>2.775045</v>
      </c>
      <c r="S737" s="133">
        <v>7.0000000000000007E-2</v>
      </c>
      <c r="T737" s="133">
        <f t="shared" si="6108"/>
        <v>0.11235000000000001</v>
      </c>
      <c r="U737" s="133"/>
      <c r="V737" s="133">
        <f t="shared" si="6109"/>
        <v>0</v>
      </c>
      <c r="W737" s="133"/>
      <c r="X737" s="133">
        <f t="shared" si="6110"/>
        <v>0</v>
      </c>
      <c r="Y737" s="133">
        <f t="shared" ref="Y737" si="6180">SUM(S737+U737+W737)</f>
        <v>7.0000000000000007E-2</v>
      </c>
      <c r="Z737" s="133">
        <f t="shared" ref="Z737" si="6181">SUM(T737+V737+X737)</f>
        <v>0.11235000000000001</v>
      </c>
      <c r="AA737" s="133"/>
      <c r="AB737" s="133">
        <f t="shared" si="6113"/>
        <v>0</v>
      </c>
      <c r="AC737" s="133">
        <v>0.40400000000000003</v>
      </c>
      <c r="AD737" s="133">
        <f t="shared" si="6114"/>
        <v>0.64842000000000011</v>
      </c>
      <c r="AE737" s="133">
        <v>0.16</v>
      </c>
      <c r="AF737" s="133">
        <f>L737*AE737/1000</f>
        <v>0.25680000000000003</v>
      </c>
      <c r="AG737" s="133">
        <f t="shared" ref="AG737" si="6182">SUM(AA737+AC737+AE737)</f>
        <v>0.56400000000000006</v>
      </c>
      <c r="AH737" s="133">
        <f t="shared" ref="AH737" si="6183">SUM(AB737+AD737+AF737)</f>
        <v>0.90522000000000014</v>
      </c>
      <c r="AI737" s="133">
        <f t="shared" ref="AI737:AI738" si="6184">SUM(Y737+AG737)</f>
        <v>0.63400000000000012</v>
      </c>
      <c r="AJ737" s="133">
        <f t="shared" ref="AJ737:AJ738" si="6185">SUM(Z737,AH737)</f>
        <v>1.0175700000000001</v>
      </c>
      <c r="AK737" s="133">
        <v>0.08</v>
      </c>
      <c r="AL737" s="133">
        <f t="shared" ref="AL737:AL738" si="6186">N737*AK737/1000</f>
        <v>0.12840000000000001</v>
      </c>
      <c r="AM737" s="133"/>
      <c r="AN737" s="133">
        <f t="shared" ref="AN737:AN738" si="6187">N737*AM737/1000</f>
        <v>0</v>
      </c>
      <c r="AO737" s="133"/>
      <c r="AP737" s="133">
        <f t="shared" ref="AP737:AP738" si="6188">N737*AO737/1000</f>
        <v>0</v>
      </c>
      <c r="AQ737" s="133">
        <f t="shared" ref="AQ737" si="6189">SUM(AK737+AM737+AO737)</f>
        <v>0.08</v>
      </c>
      <c r="AR737" s="133">
        <f t="shared" ref="AR737" si="6190">SUM(AL737+AN737+AP737)</f>
        <v>0.12840000000000001</v>
      </c>
      <c r="AS737" s="133">
        <v>0.56999999999999995</v>
      </c>
      <c r="AT737" s="133">
        <f t="shared" ref="AT737:AT738" si="6191">P737*AS737/1000</f>
        <v>0.91484999999999994</v>
      </c>
      <c r="AU737" s="133">
        <v>0.245</v>
      </c>
      <c r="AV737" s="133">
        <f t="shared" ref="AV737:AV738" si="6192">P737*AU737/1000</f>
        <v>0.39322499999999999</v>
      </c>
      <c r="AW737" s="133">
        <v>0.2</v>
      </c>
      <c r="AX737" s="133">
        <f t="shared" ref="AX737:AX738" si="6193">P737*AW737/1000</f>
        <v>0.32100000000000001</v>
      </c>
      <c r="AY737" s="133">
        <f t="shared" ref="AY737" si="6194">SUM(AS737+AU737+AW737)</f>
        <v>1.0149999999999999</v>
      </c>
      <c r="AZ737" s="133">
        <f t="shared" ref="AZ737" si="6195">SUM(AT737+AV737+AX737)</f>
        <v>1.6290749999999998</v>
      </c>
      <c r="BA737" s="133">
        <f t="shared" ref="BA737:BA738" si="6196">SUM(AQ737+AY737)</f>
        <v>1.095</v>
      </c>
      <c r="BB737" s="133">
        <f t="shared" ref="BB737:BB738" si="6197">SUM(AR737,AZ737)</f>
        <v>1.7574749999999999</v>
      </c>
    </row>
    <row r="738" spans="1:54" s="344" customFormat="1">
      <c r="A738" s="612">
        <v>545</v>
      </c>
      <c r="B738" s="557"/>
      <c r="C738" s="557"/>
      <c r="D738" s="557"/>
      <c r="E738" s="605" t="s">
        <v>1224</v>
      </c>
      <c r="F738" s="606"/>
      <c r="G738" s="606" t="s">
        <v>1831</v>
      </c>
      <c r="H738" s="607" t="s">
        <v>378</v>
      </c>
      <c r="I738" s="608"/>
      <c r="J738" s="609">
        <v>5700</v>
      </c>
      <c r="K738" s="608"/>
      <c r="L738" s="609">
        <v>5700</v>
      </c>
      <c r="M738" s="608"/>
      <c r="N738" s="609">
        <v>5700</v>
      </c>
      <c r="O738" s="608"/>
      <c r="P738" s="609">
        <v>5700</v>
      </c>
      <c r="Q738" s="610">
        <f t="shared" ref="Q738" si="6198">SUM(AI738+BA738)</f>
        <v>1.2669999999999999</v>
      </c>
      <c r="R738" s="611">
        <f t="shared" si="6179"/>
        <v>7.2218999999999998</v>
      </c>
      <c r="S738" s="610">
        <v>0.57599999999999996</v>
      </c>
      <c r="T738" s="610">
        <f t="shared" si="6108"/>
        <v>3.2831999999999999</v>
      </c>
      <c r="U738" s="610"/>
      <c r="V738" s="610">
        <f t="shared" si="6109"/>
        <v>0</v>
      </c>
      <c r="W738" s="610"/>
      <c r="X738" s="610">
        <f t="shared" si="6110"/>
        <v>0</v>
      </c>
      <c r="Y738" s="610">
        <f t="shared" ref="Y738" si="6199">SUM(S738+U738+W738)</f>
        <v>0.57599999999999996</v>
      </c>
      <c r="Z738" s="610">
        <f t="shared" ref="Z738" si="6200">SUM(T738+V738+X738)</f>
        <v>3.2831999999999999</v>
      </c>
      <c r="AA738" s="610">
        <v>0.01</v>
      </c>
      <c r="AB738" s="610">
        <f t="shared" si="6113"/>
        <v>5.7000000000000002E-2</v>
      </c>
      <c r="AC738" s="610"/>
      <c r="AD738" s="610">
        <f t="shared" si="6114"/>
        <v>0</v>
      </c>
      <c r="AE738" s="610"/>
      <c r="AF738" s="610">
        <f t="shared" ref="AF738" si="6201">L738*AE738/1000</f>
        <v>0</v>
      </c>
      <c r="AG738" s="610">
        <f>SUM(AA738+AC738+AE738)</f>
        <v>0.01</v>
      </c>
      <c r="AH738" s="610">
        <f>SUM(AB738+AD738+AF738)</f>
        <v>5.7000000000000002E-2</v>
      </c>
      <c r="AI738" s="610">
        <f t="shared" si="6184"/>
        <v>0.58599999999999997</v>
      </c>
      <c r="AJ738" s="610">
        <f t="shared" si="6185"/>
        <v>3.3401999999999998</v>
      </c>
      <c r="AK738" s="610"/>
      <c r="AL738" s="610">
        <f t="shared" si="6186"/>
        <v>0</v>
      </c>
      <c r="AM738" s="610">
        <v>7.1999999999999995E-2</v>
      </c>
      <c r="AN738" s="610">
        <f t="shared" si="6187"/>
        <v>0.41039999999999999</v>
      </c>
      <c r="AO738" s="610">
        <v>0.153</v>
      </c>
      <c r="AP738" s="610">
        <f t="shared" si="6188"/>
        <v>0.87209999999999999</v>
      </c>
      <c r="AQ738" s="610">
        <f>SUM(AK738+AM738+AO738)</f>
        <v>0.22499999999999998</v>
      </c>
      <c r="AR738" s="610">
        <f>SUM(AL738+AN738+AP738)</f>
        <v>1.2825</v>
      </c>
      <c r="AS738" s="610">
        <v>0.16800000000000001</v>
      </c>
      <c r="AT738" s="610">
        <f t="shared" si="6191"/>
        <v>0.95760000000000001</v>
      </c>
      <c r="AU738" s="610">
        <v>0.14399999999999999</v>
      </c>
      <c r="AV738" s="610">
        <f t="shared" si="6192"/>
        <v>0.82079999999999997</v>
      </c>
      <c r="AW738" s="610">
        <v>0.14399999999999999</v>
      </c>
      <c r="AX738" s="610">
        <f t="shared" si="6193"/>
        <v>0.82079999999999997</v>
      </c>
      <c r="AY738" s="610">
        <f>SUM(AS738+AU738+AW738)</f>
        <v>0.45599999999999996</v>
      </c>
      <c r="AZ738" s="610">
        <f>SUM(AT738+AV738+AX738)</f>
        <v>2.5991999999999997</v>
      </c>
      <c r="BA738" s="610">
        <f t="shared" si="6196"/>
        <v>0.68099999999999994</v>
      </c>
      <c r="BB738" s="610">
        <f t="shared" si="6197"/>
        <v>3.8816999999999995</v>
      </c>
    </row>
    <row r="739" spans="1:54" s="344" customFormat="1">
      <c r="A739" s="612">
        <v>546</v>
      </c>
      <c r="B739" s="346"/>
      <c r="C739" s="346"/>
      <c r="D739" s="346"/>
      <c r="E739" s="557" t="s">
        <v>235</v>
      </c>
      <c r="F739" s="25"/>
      <c r="G739" s="25" t="s">
        <v>1170</v>
      </c>
      <c r="H739" s="310" t="s">
        <v>378</v>
      </c>
      <c r="I739" s="84"/>
      <c r="J739" s="191">
        <v>5559</v>
      </c>
      <c r="K739" s="84"/>
      <c r="L739" s="191">
        <v>5559</v>
      </c>
      <c r="M739" s="84"/>
      <c r="N739" s="191">
        <v>5559</v>
      </c>
      <c r="O739" s="84"/>
      <c r="P739" s="191">
        <v>5559</v>
      </c>
      <c r="Q739" s="133">
        <f t="shared" ref="Q739" si="6202">SUM(AI739+BA739)</f>
        <v>7.2</v>
      </c>
      <c r="R739" s="424">
        <f t="shared" si="6132"/>
        <v>40.024799999999999</v>
      </c>
      <c r="S739" s="133"/>
      <c r="T739" s="133">
        <f t="shared" si="6108"/>
        <v>0</v>
      </c>
      <c r="U739" s="133"/>
      <c r="V739" s="133">
        <f t="shared" si="6109"/>
        <v>0</v>
      </c>
      <c r="W739" s="133"/>
      <c r="X739" s="133">
        <f t="shared" si="6110"/>
        <v>0</v>
      </c>
      <c r="Y739" s="133">
        <f t="shared" ref="Y739:Y741" si="6203">SUM(S739+U739+W739)</f>
        <v>0</v>
      </c>
      <c r="Z739" s="133">
        <f t="shared" si="6134"/>
        <v>0</v>
      </c>
      <c r="AA739" s="133"/>
      <c r="AB739" s="133">
        <f t="shared" si="6113"/>
        <v>0</v>
      </c>
      <c r="AC739" s="133">
        <v>0.06</v>
      </c>
      <c r="AD739" s="133">
        <f t="shared" si="6114"/>
        <v>0.33353999999999995</v>
      </c>
      <c r="AE739" s="133">
        <v>6.44</v>
      </c>
      <c r="AF739" s="133">
        <f>L739*AE739/1000</f>
        <v>35.799959999999999</v>
      </c>
      <c r="AG739" s="133">
        <f t="shared" si="6136"/>
        <v>6.5</v>
      </c>
      <c r="AH739" s="133">
        <f t="shared" si="6137"/>
        <v>36.133499999999998</v>
      </c>
      <c r="AI739" s="133">
        <f t="shared" si="6138"/>
        <v>6.5</v>
      </c>
      <c r="AJ739" s="133">
        <f t="shared" si="6139"/>
        <v>36.133499999999998</v>
      </c>
      <c r="AK739" s="133"/>
      <c r="AL739" s="133">
        <f t="shared" si="6140"/>
        <v>0</v>
      </c>
      <c r="AM739" s="133">
        <v>0.2</v>
      </c>
      <c r="AN739" s="133">
        <f t="shared" si="6141"/>
        <v>1.1117999999999999</v>
      </c>
      <c r="AO739" s="133"/>
      <c r="AP739" s="133">
        <f t="shared" ref="AP739:AP740" si="6204">N739*AO739/1000</f>
        <v>0</v>
      </c>
      <c r="AQ739" s="133">
        <f t="shared" si="6143"/>
        <v>0.2</v>
      </c>
      <c r="AR739" s="133">
        <f t="shared" si="6144"/>
        <v>1.1117999999999999</v>
      </c>
      <c r="AS739" s="133">
        <v>0.5</v>
      </c>
      <c r="AT739" s="133">
        <f t="shared" si="6145"/>
        <v>2.7795000000000001</v>
      </c>
      <c r="AU739" s="133"/>
      <c r="AV739" s="133">
        <f t="shared" si="6146"/>
        <v>0</v>
      </c>
      <c r="AW739" s="133"/>
      <c r="AX739" s="133">
        <f t="shared" si="6147"/>
        <v>0</v>
      </c>
      <c r="AY739" s="133">
        <f t="shared" si="6148"/>
        <v>0.5</v>
      </c>
      <c r="AZ739" s="133">
        <f t="shared" si="6149"/>
        <v>2.7795000000000001</v>
      </c>
      <c r="BA739" s="133">
        <f t="shared" si="6150"/>
        <v>0.7</v>
      </c>
      <c r="BB739" s="133">
        <f t="shared" si="6151"/>
        <v>3.8913000000000002</v>
      </c>
    </row>
    <row r="740" spans="1:54" s="344" customFormat="1">
      <c r="A740" s="612">
        <v>547</v>
      </c>
      <c r="B740" s="557"/>
      <c r="C740" s="557"/>
      <c r="D740" s="557"/>
      <c r="E740" s="605" t="s">
        <v>1126</v>
      </c>
      <c r="F740" s="606"/>
      <c r="G740" s="606" t="s">
        <v>1170</v>
      </c>
      <c r="H740" s="607" t="s">
        <v>378</v>
      </c>
      <c r="I740" s="608"/>
      <c r="J740" s="609">
        <v>4850</v>
      </c>
      <c r="K740" s="608"/>
      <c r="L740" s="609">
        <v>4850</v>
      </c>
      <c r="M740" s="608"/>
      <c r="N740" s="609">
        <v>4850</v>
      </c>
      <c r="O740" s="608"/>
      <c r="P740" s="609">
        <v>4850</v>
      </c>
      <c r="Q740" s="610">
        <f>SUM(AI740+BA740)</f>
        <v>0</v>
      </c>
      <c r="R740" s="662">
        <f t="shared" si="6132"/>
        <v>0</v>
      </c>
      <c r="S740" s="610"/>
      <c r="T740" s="610">
        <f t="shared" ref="T740:T743" si="6205">J740*S740/1000</f>
        <v>0</v>
      </c>
      <c r="U740" s="610"/>
      <c r="V740" s="610">
        <f t="shared" ref="V740:V743" si="6206">J740*U740/1000</f>
        <v>0</v>
      </c>
      <c r="W740" s="610"/>
      <c r="X740" s="610">
        <f t="shared" ref="X740:X743" si="6207">J740*W740/1000</f>
        <v>0</v>
      </c>
      <c r="Y740" s="610">
        <f t="shared" si="6203"/>
        <v>0</v>
      </c>
      <c r="Z740" s="610">
        <f t="shared" si="6134"/>
        <v>0</v>
      </c>
      <c r="AA740" s="610"/>
      <c r="AB740" s="610">
        <f t="shared" ref="AB740:AB743" si="6208">L740*AA740/1000</f>
        <v>0</v>
      </c>
      <c r="AC740" s="610"/>
      <c r="AD740" s="610">
        <f t="shared" ref="AD740:AD743" si="6209">L740*AC740/1000</f>
        <v>0</v>
      </c>
      <c r="AE740" s="610"/>
      <c r="AF740" s="610">
        <f>L740*AE740/1000</f>
        <v>0</v>
      </c>
      <c r="AG740" s="610">
        <f t="shared" si="6136"/>
        <v>0</v>
      </c>
      <c r="AH740" s="610">
        <f t="shared" si="6137"/>
        <v>0</v>
      </c>
      <c r="AI740" s="610">
        <f t="shared" si="6138"/>
        <v>0</v>
      </c>
      <c r="AJ740" s="610">
        <f t="shared" si="6139"/>
        <v>0</v>
      </c>
      <c r="AK740" s="610"/>
      <c r="AL740" s="610">
        <f t="shared" si="6140"/>
        <v>0</v>
      </c>
      <c r="AM740" s="610"/>
      <c r="AN740" s="610">
        <f t="shared" si="6141"/>
        <v>0</v>
      </c>
      <c r="AO740" s="610"/>
      <c r="AP740" s="610">
        <f t="shared" si="6204"/>
        <v>0</v>
      </c>
      <c r="AQ740" s="610">
        <f t="shared" si="6143"/>
        <v>0</v>
      </c>
      <c r="AR740" s="610">
        <f t="shared" si="6144"/>
        <v>0</v>
      </c>
      <c r="AS740" s="610"/>
      <c r="AT740" s="610">
        <f t="shared" si="6145"/>
        <v>0</v>
      </c>
      <c r="AU740" s="610"/>
      <c r="AV740" s="610">
        <f t="shared" si="6146"/>
        <v>0</v>
      </c>
      <c r="AW740" s="610"/>
      <c r="AX740" s="610">
        <f t="shared" si="6147"/>
        <v>0</v>
      </c>
      <c r="AY740" s="610">
        <f t="shared" si="6148"/>
        <v>0</v>
      </c>
      <c r="AZ740" s="610">
        <f t="shared" si="6149"/>
        <v>0</v>
      </c>
      <c r="BA740" s="610">
        <f t="shared" si="6150"/>
        <v>0</v>
      </c>
      <c r="BB740" s="610">
        <f t="shared" si="6151"/>
        <v>0</v>
      </c>
    </row>
    <row r="741" spans="1:54" s="344" customFormat="1">
      <c r="A741" s="612">
        <v>542</v>
      </c>
      <c r="B741" s="557"/>
      <c r="C741" s="557"/>
      <c r="D741" s="557"/>
      <c r="E741" s="605" t="s">
        <v>1862</v>
      </c>
      <c r="F741" s="606"/>
      <c r="G741" s="606" t="s">
        <v>1170</v>
      </c>
      <c r="H741" s="607" t="s">
        <v>378</v>
      </c>
      <c r="I741" s="608"/>
      <c r="J741" s="609">
        <v>5806</v>
      </c>
      <c r="K741" s="608"/>
      <c r="L741" s="609">
        <v>5806</v>
      </c>
      <c r="M741" s="608"/>
      <c r="N741" s="609">
        <v>5806</v>
      </c>
      <c r="O741" s="608"/>
      <c r="P741" s="609">
        <v>5806</v>
      </c>
      <c r="Q741" s="610">
        <f t="shared" ref="Q741" si="6210">SUM(AI741+BA741)</f>
        <v>0.72200000000000009</v>
      </c>
      <c r="R741" s="662">
        <f t="shared" ref="R741" si="6211">SUM(AJ741+BB741)</f>
        <v>4.1919319999999995</v>
      </c>
      <c r="S741" s="610"/>
      <c r="T741" s="610">
        <f t="shared" si="6205"/>
        <v>0</v>
      </c>
      <c r="U741" s="610">
        <v>2E-3</v>
      </c>
      <c r="V741" s="610">
        <f t="shared" si="6206"/>
        <v>1.1612000000000001E-2</v>
      </c>
      <c r="W741" s="610">
        <v>2E-3</v>
      </c>
      <c r="X741" s="610">
        <f t="shared" si="6207"/>
        <v>1.1612000000000001E-2</v>
      </c>
      <c r="Y741" s="610">
        <f t="shared" si="6203"/>
        <v>4.0000000000000001E-3</v>
      </c>
      <c r="Z741" s="610">
        <f t="shared" ref="Z741" si="6212">SUM(T741+V741+X741)</f>
        <v>2.3224000000000002E-2</v>
      </c>
      <c r="AA741" s="610"/>
      <c r="AB741" s="610">
        <f t="shared" si="6208"/>
        <v>0</v>
      </c>
      <c r="AC741" s="610">
        <v>0.113</v>
      </c>
      <c r="AD741" s="610">
        <f t="shared" si="6209"/>
        <v>0.65607799999999994</v>
      </c>
      <c r="AE741" s="610">
        <v>5.6000000000000001E-2</v>
      </c>
      <c r="AF741" s="610">
        <f t="shared" ref="AF741" si="6213">L741*AE741/1000</f>
        <v>0.32513600000000004</v>
      </c>
      <c r="AG741" s="610">
        <f t="shared" ref="AG741" si="6214">SUM(AA741+AC741+AE741)</f>
        <v>0.16900000000000001</v>
      </c>
      <c r="AH741" s="610">
        <f t="shared" ref="AH741" si="6215">SUM(AB741+AD741+AF741)</f>
        <v>0.98121400000000003</v>
      </c>
      <c r="AI741" s="610">
        <f t="shared" ref="AI741" si="6216">SUM(Y741+AG741)</f>
        <v>0.17300000000000001</v>
      </c>
      <c r="AJ741" s="610">
        <f t="shared" ref="AJ741" si="6217">SUM(Z741,AH741)</f>
        <v>1.0044379999999999</v>
      </c>
      <c r="AK741" s="610"/>
      <c r="AL741" s="610">
        <f t="shared" ref="AL741" si="6218">N741*AK741/1000</f>
        <v>0</v>
      </c>
      <c r="AM741" s="610">
        <v>0.13700000000000001</v>
      </c>
      <c r="AN741" s="610">
        <f t="shared" ref="AN741" si="6219">N741*AM741/1000</f>
        <v>0.79542200000000007</v>
      </c>
      <c r="AO741" s="610">
        <v>9.9000000000000005E-2</v>
      </c>
      <c r="AP741" s="610">
        <f>N741*AO741/1000</f>
        <v>0.57479400000000003</v>
      </c>
      <c r="AQ741" s="610">
        <f t="shared" ref="AQ741" si="6220">SUM(AK741+AM741+AO741)</f>
        <v>0.23600000000000002</v>
      </c>
      <c r="AR741" s="610">
        <f t="shared" ref="AR741" si="6221">SUM(AL741+AN741+AP741)</f>
        <v>1.3702160000000001</v>
      </c>
      <c r="AS741" s="610">
        <v>0.06</v>
      </c>
      <c r="AT741" s="610">
        <f t="shared" ref="AT741" si="6222">P741*AS741/1000</f>
        <v>0.34836</v>
      </c>
      <c r="AU741" s="610">
        <v>0.1</v>
      </c>
      <c r="AV741" s="610">
        <f t="shared" ref="AV741" si="6223">P741*AU741/1000</f>
        <v>0.5806</v>
      </c>
      <c r="AW741" s="610">
        <v>0.153</v>
      </c>
      <c r="AX741" s="610">
        <f t="shared" ref="AX741" si="6224">P741*AW741/1000</f>
        <v>0.88831799999999994</v>
      </c>
      <c r="AY741" s="610">
        <f t="shared" ref="AY741" si="6225">SUM(AS741+AU741+AW741)</f>
        <v>0.313</v>
      </c>
      <c r="AZ741" s="610">
        <f t="shared" ref="AZ741" si="6226">SUM(AT741+AV741+AX741)</f>
        <v>1.8172779999999999</v>
      </c>
      <c r="BA741" s="610">
        <f t="shared" ref="BA741" si="6227">SUM(AQ741+AY741)</f>
        <v>0.54900000000000004</v>
      </c>
      <c r="BB741" s="610">
        <f t="shared" ref="BB741" si="6228">SUM(AR741,AZ741)</f>
        <v>3.187494</v>
      </c>
    </row>
    <row r="742" spans="1:54" s="344" customFormat="1">
      <c r="A742" s="612">
        <v>548</v>
      </c>
      <c r="B742" s="557"/>
      <c r="C742" s="557"/>
      <c r="D742" s="557"/>
      <c r="E742" s="557" t="s">
        <v>1127</v>
      </c>
      <c r="F742" s="25"/>
      <c r="G742" s="25" t="s">
        <v>1170</v>
      </c>
      <c r="H742" s="310" t="s">
        <v>378</v>
      </c>
      <c r="I742" s="84"/>
      <c r="J742" s="191">
        <v>4850</v>
      </c>
      <c r="K742" s="84"/>
      <c r="L742" s="191">
        <v>4850</v>
      </c>
      <c r="M742" s="84"/>
      <c r="N742" s="191">
        <v>4850</v>
      </c>
      <c r="O742" s="84"/>
      <c r="P742" s="191">
        <v>4850</v>
      </c>
      <c r="Q742" s="133">
        <f>SUM(AI742+BA742)</f>
        <v>16.155999999999999</v>
      </c>
      <c r="R742" s="598">
        <f t="shared" ref="R742:R743" si="6229">SUM(AJ742+BB742)</f>
        <v>78.3566</v>
      </c>
      <c r="S742" s="133"/>
      <c r="T742" s="133">
        <f t="shared" si="6205"/>
        <v>0</v>
      </c>
      <c r="U742" s="133"/>
      <c r="V742" s="133">
        <f t="shared" si="6206"/>
        <v>0</v>
      </c>
      <c r="W742" s="133">
        <v>3.21</v>
      </c>
      <c r="X742" s="133">
        <f t="shared" si="6207"/>
        <v>15.5685</v>
      </c>
      <c r="Y742" s="133">
        <f t="shared" ref="Y742" si="6230">SUM(S742+U742+W742)</f>
        <v>3.21</v>
      </c>
      <c r="Z742" s="133">
        <f t="shared" ref="Z742" si="6231">SUM(T742+V742+X742)</f>
        <v>15.5685</v>
      </c>
      <c r="AA742" s="133"/>
      <c r="AB742" s="133">
        <f t="shared" si="6208"/>
        <v>0</v>
      </c>
      <c r="AC742" s="133"/>
      <c r="AD742" s="133">
        <f t="shared" si="6209"/>
        <v>0</v>
      </c>
      <c r="AE742" s="133">
        <v>3.78</v>
      </c>
      <c r="AF742" s="133">
        <f>L742*AE742/1000</f>
        <v>18.332999999999998</v>
      </c>
      <c r="AG742" s="133">
        <f t="shared" ref="AG742" si="6232">SUM(AA742+AC742+AE742)</f>
        <v>3.78</v>
      </c>
      <c r="AH742" s="133">
        <f t="shared" ref="AH742" si="6233">SUM(AB742+AD742+AF742)</f>
        <v>18.332999999999998</v>
      </c>
      <c r="AI742" s="133">
        <f t="shared" ref="AI742:AI743" si="6234">SUM(Y742+AG742)</f>
        <v>6.99</v>
      </c>
      <c r="AJ742" s="133">
        <f t="shared" ref="AJ742:AJ743" si="6235">SUM(Z742,AH742)</f>
        <v>33.901499999999999</v>
      </c>
      <c r="AK742" s="133">
        <v>2.6859999999999999</v>
      </c>
      <c r="AL742" s="133">
        <f t="shared" ref="AL742:AL743" si="6236">N742*AK742/1000</f>
        <v>13.027100000000001</v>
      </c>
      <c r="AM742" s="133"/>
      <c r="AN742" s="133">
        <f t="shared" ref="AN742:AN743" si="6237">N742*AM742/1000</f>
        <v>0</v>
      </c>
      <c r="AO742" s="133">
        <v>2.3940000000000001</v>
      </c>
      <c r="AP742" s="133">
        <f t="shared" ref="AP742:AP743" si="6238">N742*AO742/1000</f>
        <v>11.610900000000001</v>
      </c>
      <c r="AQ742" s="133">
        <f t="shared" ref="AQ742" si="6239">SUM(AK742+AM742+AO742)</f>
        <v>5.08</v>
      </c>
      <c r="AR742" s="133">
        <f t="shared" ref="AR742" si="6240">SUM(AL742+AN742+AP742)</f>
        <v>24.638000000000002</v>
      </c>
      <c r="AS742" s="133">
        <v>0.84599999999999997</v>
      </c>
      <c r="AT742" s="133">
        <f t="shared" ref="AT742:AT743" si="6241">P742*AS742/1000</f>
        <v>4.1030999999999995</v>
      </c>
      <c r="AU742" s="133">
        <v>2.73</v>
      </c>
      <c r="AV742" s="133">
        <f t="shared" ref="AV742:AV743" si="6242">P742*AU742/1000</f>
        <v>13.240500000000001</v>
      </c>
      <c r="AW742" s="133">
        <v>0.51</v>
      </c>
      <c r="AX742" s="133">
        <f t="shared" ref="AX742:AX743" si="6243">P742*AW742/1000</f>
        <v>2.4735</v>
      </c>
      <c r="AY742" s="133">
        <f t="shared" ref="AY742" si="6244">SUM(AS742+AU742+AW742)</f>
        <v>4.0860000000000003</v>
      </c>
      <c r="AZ742" s="133">
        <f t="shared" ref="AZ742" si="6245">SUM(AT742+AV742+AX742)</f>
        <v>19.817100000000003</v>
      </c>
      <c r="BA742" s="133">
        <f t="shared" ref="BA742:BA743" si="6246">SUM(AQ742+AY742)</f>
        <v>9.1660000000000004</v>
      </c>
      <c r="BB742" s="133">
        <f t="shared" ref="BB742:BB743" si="6247">SUM(AR742,AZ742)</f>
        <v>44.455100000000002</v>
      </c>
    </row>
    <row r="743" spans="1:54" s="344" customFormat="1">
      <c r="A743" s="612">
        <v>549</v>
      </c>
      <c r="B743" s="557"/>
      <c r="C743" s="557"/>
      <c r="D743" s="557"/>
      <c r="E743" s="605" t="s">
        <v>1225</v>
      </c>
      <c r="F743" s="606"/>
      <c r="G743" s="606" t="s">
        <v>1165</v>
      </c>
      <c r="H743" s="607" t="s">
        <v>378</v>
      </c>
      <c r="I743" s="608"/>
      <c r="J743" s="609">
        <v>5720</v>
      </c>
      <c r="K743" s="608"/>
      <c r="L743" s="609">
        <v>5720</v>
      </c>
      <c r="M743" s="608"/>
      <c r="N743" s="609">
        <v>5720</v>
      </c>
      <c r="O743" s="608"/>
      <c r="P743" s="609">
        <v>5720</v>
      </c>
      <c r="Q743" s="610">
        <f t="shared" ref="Q743" si="6248">SUM(AI743+BA743)</f>
        <v>12.564</v>
      </c>
      <c r="R743" s="611">
        <f t="shared" si="6229"/>
        <v>71.866080000000011</v>
      </c>
      <c r="S743" s="610"/>
      <c r="T743" s="610">
        <f t="shared" si="6205"/>
        <v>0</v>
      </c>
      <c r="U743" s="610">
        <v>0.05</v>
      </c>
      <c r="V743" s="610">
        <f t="shared" si="6206"/>
        <v>0.28599999999999998</v>
      </c>
      <c r="W743" s="610">
        <v>0.57099999999999995</v>
      </c>
      <c r="X743" s="610">
        <f t="shared" si="6207"/>
        <v>3.2661199999999999</v>
      </c>
      <c r="Y743" s="610">
        <f t="shared" ref="Y743" si="6249">SUM(S743+U743+W743)</f>
        <v>0.621</v>
      </c>
      <c r="Z743" s="610">
        <f t="shared" ref="Z743" si="6250">SUM(T743+V743+X743)</f>
        <v>3.5521199999999999</v>
      </c>
      <c r="AA743" s="610">
        <v>0.05</v>
      </c>
      <c r="AB743" s="610">
        <f t="shared" si="6208"/>
        <v>0.28599999999999998</v>
      </c>
      <c r="AC743" s="610">
        <v>2.5670000000000002</v>
      </c>
      <c r="AD743" s="610">
        <f t="shared" si="6209"/>
        <v>14.683240000000001</v>
      </c>
      <c r="AE743" s="610">
        <v>3</v>
      </c>
      <c r="AF743" s="610">
        <f t="shared" ref="AF743" si="6251">L743*AE743/1000</f>
        <v>17.16</v>
      </c>
      <c r="AG743" s="610">
        <f>SUM(AA743+AC743+AE743)</f>
        <v>5.617</v>
      </c>
      <c r="AH743" s="610">
        <f>SUM(AB743+AD743+AF743)</f>
        <v>32.129240000000003</v>
      </c>
      <c r="AI743" s="610">
        <f t="shared" si="6234"/>
        <v>6.2379999999999995</v>
      </c>
      <c r="AJ743" s="610">
        <f t="shared" si="6235"/>
        <v>35.681360000000005</v>
      </c>
      <c r="AK743" s="610"/>
      <c r="AL743" s="610">
        <f t="shared" si="6236"/>
        <v>0</v>
      </c>
      <c r="AM743" s="610">
        <v>1.659</v>
      </c>
      <c r="AN743" s="610">
        <f t="shared" si="6237"/>
        <v>9.4894800000000004</v>
      </c>
      <c r="AO743" s="610">
        <v>1.0409999999999999</v>
      </c>
      <c r="AP743" s="610">
        <f t="shared" si="6238"/>
        <v>5.9545199999999996</v>
      </c>
      <c r="AQ743" s="610">
        <f>SUM(AK743+AM743+AO743)</f>
        <v>2.7</v>
      </c>
      <c r="AR743" s="610">
        <f>SUM(AL743+AN743+AP743)</f>
        <v>15.443999999999999</v>
      </c>
      <c r="AS743" s="610">
        <v>2.5</v>
      </c>
      <c r="AT743" s="610">
        <f t="shared" si="6241"/>
        <v>14.3</v>
      </c>
      <c r="AU743" s="610">
        <v>0.80600000000000005</v>
      </c>
      <c r="AV743" s="610">
        <f t="shared" si="6242"/>
        <v>4.6103200000000006</v>
      </c>
      <c r="AW743" s="610">
        <v>0.32</v>
      </c>
      <c r="AX743" s="610">
        <f t="shared" si="6243"/>
        <v>1.8304</v>
      </c>
      <c r="AY743" s="610">
        <f>SUM(AS743+AU743+AW743)</f>
        <v>3.6259999999999999</v>
      </c>
      <c r="AZ743" s="610">
        <f>SUM(AT743+AV743+AX743)</f>
        <v>20.740720000000003</v>
      </c>
      <c r="BA743" s="610">
        <f t="shared" si="6246"/>
        <v>6.3260000000000005</v>
      </c>
      <c r="BB743" s="610">
        <f t="shared" si="6247"/>
        <v>36.184719999999999</v>
      </c>
    </row>
    <row r="744" spans="1:54">
      <c r="A744" s="612">
        <v>550</v>
      </c>
      <c r="B744" s="26"/>
      <c r="C744" s="26"/>
      <c r="D744" s="26"/>
      <c r="E744" s="605" t="s">
        <v>1128</v>
      </c>
      <c r="F744" s="606"/>
      <c r="G744" s="606" t="s">
        <v>1170</v>
      </c>
      <c r="H744" s="607" t="s">
        <v>378</v>
      </c>
      <c r="I744" s="608"/>
      <c r="J744" s="609">
        <v>4850</v>
      </c>
      <c r="K744" s="608"/>
      <c r="L744" s="609">
        <v>4850</v>
      </c>
      <c r="M744" s="608"/>
      <c r="N744" s="609">
        <v>4850</v>
      </c>
      <c r="O744" s="608"/>
      <c r="P744" s="609">
        <v>4850</v>
      </c>
      <c r="Q744" s="610">
        <f t="shared" si="6131"/>
        <v>6.45</v>
      </c>
      <c r="R744" s="662">
        <f t="shared" si="6132"/>
        <v>31.282499999999999</v>
      </c>
      <c r="S744" s="610"/>
      <c r="T744" s="610">
        <f t="shared" si="6108"/>
        <v>0</v>
      </c>
      <c r="U744" s="610">
        <v>1.0900000000000001</v>
      </c>
      <c r="V744" s="610">
        <f t="shared" si="6109"/>
        <v>5.2865000000000002</v>
      </c>
      <c r="W744" s="610"/>
      <c r="X744" s="610">
        <f t="shared" si="6110"/>
        <v>0</v>
      </c>
      <c r="Y744" s="610">
        <f t="shared" si="6133"/>
        <v>1.0900000000000001</v>
      </c>
      <c r="Z744" s="610">
        <f t="shared" si="6134"/>
        <v>5.2865000000000002</v>
      </c>
      <c r="AA744" s="610"/>
      <c r="AB744" s="610">
        <f t="shared" si="6113"/>
        <v>0</v>
      </c>
      <c r="AC744" s="610"/>
      <c r="AD744" s="610">
        <f t="shared" si="6114"/>
        <v>0</v>
      </c>
      <c r="AE744" s="610">
        <v>1.06</v>
      </c>
      <c r="AF744" s="610">
        <f t="shared" si="6135"/>
        <v>5.141</v>
      </c>
      <c r="AG744" s="610">
        <f t="shared" si="6136"/>
        <v>1.06</v>
      </c>
      <c r="AH744" s="610">
        <f t="shared" si="6137"/>
        <v>5.141</v>
      </c>
      <c r="AI744" s="610">
        <f t="shared" si="6138"/>
        <v>2.1500000000000004</v>
      </c>
      <c r="AJ744" s="610">
        <f t="shared" si="6139"/>
        <v>10.4275</v>
      </c>
      <c r="AK744" s="610">
        <v>1.06</v>
      </c>
      <c r="AL744" s="610">
        <f t="shared" si="6140"/>
        <v>5.141</v>
      </c>
      <c r="AM744" s="610"/>
      <c r="AN744" s="610">
        <f t="shared" si="6141"/>
        <v>0</v>
      </c>
      <c r="AO744" s="610">
        <v>2.0579999999999998</v>
      </c>
      <c r="AP744" s="610">
        <f>N744*AO744/1000</f>
        <v>9.9812999999999992</v>
      </c>
      <c r="AQ744" s="610">
        <f t="shared" si="6143"/>
        <v>3.1179999999999999</v>
      </c>
      <c r="AR744" s="610">
        <f t="shared" si="6144"/>
        <v>15.122299999999999</v>
      </c>
      <c r="AS744" s="610">
        <v>1.1819999999999999</v>
      </c>
      <c r="AT744" s="610">
        <f t="shared" si="6145"/>
        <v>5.7326999999999995</v>
      </c>
      <c r="AU744" s="610"/>
      <c r="AV744" s="610">
        <f t="shared" si="6146"/>
        <v>0</v>
      </c>
      <c r="AW744" s="610"/>
      <c r="AX744" s="610">
        <f t="shared" si="6147"/>
        <v>0</v>
      </c>
      <c r="AY744" s="610">
        <f t="shared" si="6148"/>
        <v>1.1819999999999999</v>
      </c>
      <c r="AZ744" s="610">
        <f t="shared" si="6149"/>
        <v>5.7326999999999995</v>
      </c>
      <c r="BA744" s="610">
        <f t="shared" si="6150"/>
        <v>4.3</v>
      </c>
      <c r="BB744" s="610">
        <f t="shared" si="6151"/>
        <v>20.854999999999997</v>
      </c>
    </row>
    <row r="745" spans="1:54">
      <c r="A745" s="612">
        <v>551</v>
      </c>
      <c r="B745" s="26"/>
      <c r="C745" s="26"/>
      <c r="D745" s="28"/>
      <c r="E745" s="28" t="s">
        <v>1129</v>
      </c>
      <c r="F745" s="447"/>
      <c r="G745" s="447" t="s">
        <v>1170</v>
      </c>
      <c r="H745" s="327" t="s">
        <v>378</v>
      </c>
      <c r="I745" s="90"/>
      <c r="J745" s="192">
        <v>1254</v>
      </c>
      <c r="K745" s="90"/>
      <c r="L745" s="192">
        <v>1254</v>
      </c>
      <c r="M745" s="90"/>
      <c r="N745" s="192">
        <v>1254</v>
      </c>
      <c r="O745" s="90"/>
      <c r="P745" s="192">
        <v>1254</v>
      </c>
      <c r="Q745" s="264">
        <f t="shared" si="6131"/>
        <v>22.658999999999999</v>
      </c>
      <c r="R745" s="580">
        <f t="shared" si="6132"/>
        <v>28.414386</v>
      </c>
      <c r="S745" s="264"/>
      <c r="T745" s="264">
        <f t="shared" si="6108"/>
        <v>0</v>
      </c>
      <c r="U745" s="264">
        <v>3.456</v>
      </c>
      <c r="V745" s="264">
        <f t="shared" si="6109"/>
        <v>4.3338239999999999</v>
      </c>
      <c r="W745" s="264">
        <v>0.85299999999999998</v>
      </c>
      <c r="X745" s="264">
        <f t="shared" si="6110"/>
        <v>1.0696620000000001</v>
      </c>
      <c r="Y745" s="264">
        <f t="shared" si="6133"/>
        <v>4.3090000000000002</v>
      </c>
      <c r="Z745" s="264">
        <f t="shared" si="6134"/>
        <v>5.403486</v>
      </c>
      <c r="AA745" s="264"/>
      <c r="AB745" s="264">
        <f t="shared" si="6113"/>
        <v>0</v>
      </c>
      <c r="AC745" s="264"/>
      <c r="AD745" s="264">
        <f t="shared" si="6114"/>
        <v>0</v>
      </c>
      <c r="AE745" s="264">
        <v>6.9119999999999999</v>
      </c>
      <c r="AF745" s="264">
        <f>L745*AE745/1000</f>
        <v>8.6676479999999998</v>
      </c>
      <c r="AG745" s="264">
        <f t="shared" si="6136"/>
        <v>6.9119999999999999</v>
      </c>
      <c r="AH745" s="264">
        <f t="shared" si="6137"/>
        <v>8.6676479999999998</v>
      </c>
      <c r="AI745" s="264">
        <f t="shared" si="6138"/>
        <v>11.221</v>
      </c>
      <c r="AJ745" s="264">
        <f t="shared" si="6139"/>
        <v>14.071134000000001</v>
      </c>
      <c r="AK745" s="264">
        <v>1.698</v>
      </c>
      <c r="AL745" s="264">
        <f>N745*AK745/1000</f>
        <v>2.129292</v>
      </c>
      <c r="AM745" s="264"/>
      <c r="AN745" s="264">
        <f t="shared" si="6141"/>
        <v>0</v>
      </c>
      <c r="AO745" s="264">
        <v>2.016</v>
      </c>
      <c r="AP745" s="264">
        <f>N745*AO745/1000</f>
        <v>2.5280639999999996</v>
      </c>
      <c r="AQ745" s="264">
        <f t="shared" si="6143"/>
        <v>3.714</v>
      </c>
      <c r="AR745" s="264">
        <f t="shared" si="6144"/>
        <v>4.6573560000000001</v>
      </c>
      <c r="AS745" s="264">
        <v>4.484</v>
      </c>
      <c r="AT745" s="264">
        <f t="shared" si="6145"/>
        <v>5.6229359999999993</v>
      </c>
      <c r="AU745" s="264">
        <v>3.24</v>
      </c>
      <c r="AV745" s="264">
        <f t="shared" si="6146"/>
        <v>4.0629600000000003</v>
      </c>
      <c r="AW745" s="264"/>
      <c r="AX745" s="264">
        <f t="shared" si="6147"/>
        <v>0</v>
      </c>
      <c r="AY745" s="264">
        <f t="shared" si="6148"/>
        <v>7.7240000000000002</v>
      </c>
      <c r="AZ745" s="264">
        <f t="shared" si="6149"/>
        <v>9.6858959999999996</v>
      </c>
      <c r="BA745" s="264">
        <f t="shared" si="6150"/>
        <v>11.438000000000001</v>
      </c>
      <c r="BB745" s="264">
        <f t="shared" si="6151"/>
        <v>14.343252</v>
      </c>
    </row>
    <row r="746" spans="1:54">
      <c r="A746" s="612">
        <v>552</v>
      </c>
      <c r="B746" s="43"/>
      <c r="C746" s="44" t="s">
        <v>138</v>
      </c>
      <c r="D746" s="45"/>
      <c r="E746" s="45"/>
      <c r="F746" s="105"/>
      <c r="G746" s="105"/>
      <c r="H746" s="313"/>
      <c r="I746" s="91"/>
      <c r="J746" s="131"/>
      <c r="K746" s="91"/>
      <c r="L746" s="194"/>
      <c r="M746" s="91"/>
      <c r="N746" s="194"/>
      <c r="O746" s="176"/>
      <c r="P746" s="131"/>
      <c r="Q746" s="139">
        <f t="shared" ref="Q746:BB746" si="6252">SUM(Q732:Q745)</f>
        <v>98.52800000000002</v>
      </c>
      <c r="R746" s="139">
        <f t="shared" si="6252"/>
        <v>430.90175700000003</v>
      </c>
      <c r="S746" s="139">
        <f t="shared" si="6252"/>
        <v>5.6949999999999994</v>
      </c>
      <c r="T746" s="139">
        <f t="shared" si="6252"/>
        <v>31.687895999999999</v>
      </c>
      <c r="U746" s="139">
        <f t="shared" si="6252"/>
        <v>6.7259999999999991</v>
      </c>
      <c r="V746" s="139">
        <f t="shared" si="6252"/>
        <v>21.840997999999999</v>
      </c>
      <c r="W746" s="139">
        <f t="shared" si="6252"/>
        <v>7.9819999999999993</v>
      </c>
      <c r="X746" s="139">
        <f t="shared" si="6252"/>
        <v>38.664628</v>
      </c>
      <c r="Y746" s="139">
        <f t="shared" si="6252"/>
        <v>20.403000000000002</v>
      </c>
      <c r="Z746" s="139">
        <f t="shared" si="6252"/>
        <v>92.193522000000002</v>
      </c>
      <c r="AA746" s="139">
        <f t="shared" si="6252"/>
        <v>3.5689999999999995</v>
      </c>
      <c r="AB746" s="139">
        <f t="shared" si="6252"/>
        <v>20.000933</v>
      </c>
      <c r="AC746" s="139">
        <f t="shared" si="6252"/>
        <v>5.0060000000000002</v>
      </c>
      <c r="AD746" s="139">
        <f t="shared" si="6252"/>
        <v>26.719926000000001</v>
      </c>
      <c r="AE746" s="139">
        <f t="shared" si="6252"/>
        <v>24.301999999999996</v>
      </c>
      <c r="AF746" s="139">
        <f t="shared" si="6252"/>
        <v>101.89476999999999</v>
      </c>
      <c r="AG746" s="139">
        <f t="shared" si="6252"/>
        <v>32.877000000000002</v>
      </c>
      <c r="AH746" s="139">
        <f t="shared" si="6252"/>
        <v>148.61562900000001</v>
      </c>
      <c r="AI746" s="139">
        <f t="shared" si="6252"/>
        <v>53.28</v>
      </c>
      <c r="AJ746" s="139">
        <f t="shared" si="6252"/>
        <v>240.80915100000001</v>
      </c>
      <c r="AK746" s="139">
        <f t="shared" si="6252"/>
        <v>10.247</v>
      </c>
      <c r="AL746" s="139">
        <f t="shared" si="6252"/>
        <v>46.891435000000001</v>
      </c>
      <c r="AM746" s="139">
        <f t="shared" si="6252"/>
        <v>4.7729999999999997</v>
      </c>
      <c r="AN746" s="139">
        <f t="shared" si="6252"/>
        <v>26.964743999999996</v>
      </c>
      <c r="AO746" s="139">
        <f t="shared" si="6252"/>
        <v>8.0069999999999997</v>
      </c>
      <c r="AP746" s="139">
        <f t="shared" si="6252"/>
        <v>32.900261999999998</v>
      </c>
      <c r="AQ746" s="139">
        <f t="shared" si="6252"/>
        <v>23.026999999999997</v>
      </c>
      <c r="AR746" s="139">
        <f t="shared" si="6252"/>
        <v>106.756441</v>
      </c>
      <c r="AS746" s="139">
        <f t="shared" si="6252"/>
        <v>10.75</v>
      </c>
      <c r="AT746" s="139">
        <f t="shared" si="6252"/>
        <v>37.205905999999999</v>
      </c>
      <c r="AU746" s="139">
        <f t="shared" si="6252"/>
        <v>7.9910000000000005</v>
      </c>
      <c r="AV746" s="139">
        <f t="shared" si="6252"/>
        <v>27.765884000000003</v>
      </c>
      <c r="AW746" s="139">
        <f t="shared" si="6252"/>
        <v>3.48</v>
      </c>
      <c r="AX746" s="139">
        <f t="shared" si="6252"/>
        <v>18.364375000000003</v>
      </c>
      <c r="AY746" s="139">
        <f t="shared" si="6252"/>
        <v>22.221</v>
      </c>
      <c r="AZ746" s="139">
        <f t="shared" si="6252"/>
        <v>83.336165000000008</v>
      </c>
      <c r="BA746" s="139">
        <f t="shared" si="6252"/>
        <v>45.247999999999998</v>
      </c>
      <c r="BB746" s="139">
        <f t="shared" si="6252"/>
        <v>190.09260600000002</v>
      </c>
    </row>
    <row r="747" spans="1:54">
      <c r="A747" s="612">
        <v>553</v>
      </c>
      <c r="B747" s="67" t="s">
        <v>161</v>
      </c>
      <c r="C747" s="68"/>
      <c r="D747" s="68"/>
      <c r="E747" s="68"/>
      <c r="F747" s="68"/>
      <c r="G747" s="68"/>
      <c r="H747" s="324"/>
      <c r="I747" s="69"/>
      <c r="J747" s="117"/>
      <c r="K747" s="69"/>
      <c r="L747" s="69"/>
      <c r="M747" s="69"/>
      <c r="N747" s="69"/>
      <c r="O747" s="165"/>
      <c r="P747" s="117"/>
      <c r="Q747" s="143">
        <f t="shared" ref="Q747:BB747" si="6253">SUM(Q746,Q731)</f>
        <v>2396.3740000000007</v>
      </c>
      <c r="R747" s="143">
        <f t="shared" si="6253"/>
        <v>32718.545333980499</v>
      </c>
      <c r="S747" s="143">
        <f t="shared" si="6253"/>
        <v>186.137</v>
      </c>
      <c r="T747" s="143">
        <f t="shared" si="6253"/>
        <v>2792.4556406939996</v>
      </c>
      <c r="U747" s="143">
        <f t="shared" si="6253"/>
        <v>162.91400000000004</v>
      </c>
      <c r="V747" s="143">
        <f t="shared" si="6253"/>
        <v>2579.5273913987999</v>
      </c>
      <c r="W747" s="143">
        <f t="shared" si="6253"/>
        <v>174.905</v>
      </c>
      <c r="X747" s="143">
        <f t="shared" si="6253"/>
        <v>2382.1472315388996</v>
      </c>
      <c r="Y747" s="143">
        <f t="shared" si="6253"/>
        <v>523.95600000000002</v>
      </c>
      <c r="Z747" s="143">
        <f t="shared" si="6253"/>
        <v>7754.1302636316996</v>
      </c>
      <c r="AA747" s="143">
        <f t="shared" si="6253"/>
        <v>232.67400000000001</v>
      </c>
      <c r="AB747" s="143">
        <f t="shared" si="6253"/>
        <v>3161.1941220267995</v>
      </c>
      <c r="AC747" s="143">
        <f t="shared" si="6253"/>
        <v>183.49800000000002</v>
      </c>
      <c r="AD747" s="143">
        <f t="shared" si="6253"/>
        <v>2803.7655775322005</v>
      </c>
      <c r="AE747" s="143">
        <f t="shared" si="6253"/>
        <v>246.43</v>
      </c>
      <c r="AF747" s="143">
        <f t="shared" si="6253"/>
        <v>3431.6965989168002</v>
      </c>
      <c r="AG747" s="143">
        <f t="shared" si="6253"/>
        <v>662.60199999999998</v>
      </c>
      <c r="AH747" s="143">
        <f t="shared" si="6253"/>
        <v>9396.6562984757984</v>
      </c>
      <c r="AI747" s="143">
        <f t="shared" si="6253"/>
        <v>1186.5579999999998</v>
      </c>
      <c r="AJ747" s="143">
        <f t="shared" si="6253"/>
        <v>17150.786562107503</v>
      </c>
      <c r="AK747" s="143">
        <f t="shared" si="6253"/>
        <v>210.02500000000003</v>
      </c>
      <c r="AL747" s="143">
        <f t="shared" si="6253"/>
        <v>2593.2029441710006</v>
      </c>
      <c r="AM747" s="143">
        <f t="shared" si="6253"/>
        <v>248.88699999999992</v>
      </c>
      <c r="AN747" s="143">
        <f t="shared" si="6253"/>
        <v>2810.5482206799998</v>
      </c>
      <c r="AO747" s="143">
        <f t="shared" si="6253"/>
        <v>202.72399999999999</v>
      </c>
      <c r="AP747" s="143">
        <f t="shared" si="6253"/>
        <v>2737.1379056619999</v>
      </c>
      <c r="AQ747" s="143">
        <f t="shared" si="6253"/>
        <v>661.63600000000019</v>
      </c>
      <c r="AR747" s="143">
        <f t="shared" si="6253"/>
        <v>8140.8890705129998</v>
      </c>
      <c r="AS747" s="143">
        <f t="shared" si="6253"/>
        <v>186.23900000000003</v>
      </c>
      <c r="AT747" s="143">
        <f t="shared" si="6253"/>
        <v>2517.7191515708</v>
      </c>
      <c r="AU747" s="143">
        <f t="shared" si="6253"/>
        <v>166.27199999999996</v>
      </c>
      <c r="AV747" s="143">
        <f t="shared" si="6253"/>
        <v>2397.7896721856</v>
      </c>
      <c r="AW747" s="143">
        <f t="shared" si="6253"/>
        <v>195.66899999999995</v>
      </c>
      <c r="AX747" s="143">
        <f t="shared" si="6253"/>
        <v>2511.3608776036003</v>
      </c>
      <c r="AY747" s="143">
        <f t="shared" si="6253"/>
        <v>548.18000000000006</v>
      </c>
      <c r="AZ747" s="143">
        <f t="shared" si="6253"/>
        <v>7426.8697013600004</v>
      </c>
      <c r="BA747" s="143">
        <f t="shared" si="6253"/>
        <v>1209.816</v>
      </c>
      <c r="BB747" s="143">
        <f t="shared" si="6253"/>
        <v>15567.758771873005</v>
      </c>
    </row>
    <row r="748" spans="1:54" s="344" customFormat="1">
      <c r="A748" s="612">
        <v>540</v>
      </c>
      <c r="B748" s="557"/>
      <c r="C748" s="557" t="s">
        <v>2403</v>
      </c>
      <c r="D748" s="557" t="s">
        <v>2404</v>
      </c>
      <c r="E748" s="347" t="s">
        <v>2401</v>
      </c>
      <c r="F748" s="384"/>
      <c r="G748" s="384" t="s">
        <v>1170</v>
      </c>
      <c r="H748" s="316" t="s">
        <v>378</v>
      </c>
      <c r="I748" s="552"/>
      <c r="J748" s="184"/>
      <c r="K748" s="552"/>
      <c r="L748" s="184"/>
      <c r="M748" s="552"/>
      <c r="N748" s="184"/>
      <c r="O748" s="552"/>
      <c r="P748" s="184">
        <v>120000</v>
      </c>
      <c r="Q748" s="136">
        <f t="shared" ref="Q748" si="6254">SUM(AI748+BA748)</f>
        <v>5.0000000000000001E-3</v>
      </c>
      <c r="R748" s="421">
        <f t="shared" ref="R748:R749" si="6255">SUM(AJ748+BB748)</f>
        <v>0.6</v>
      </c>
      <c r="S748" s="136"/>
      <c r="T748" s="136">
        <f t="shared" ref="T748:T749" si="6256">J748*S748/1000</f>
        <v>0</v>
      </c>
      <c r="U748" s="136"/>
      <c r="V748" s="136">
        <f t="shared" ref="V748:V749" si="6257">J748*U748/1000</f>
        <v>0</v>
      </c>
      <c r="W748" s="136"/>
      <c r="X748" s="136">
        <f t="shared" ref="X748:X749" si="6258">J748*W748/1000</f>
        <v>0</v>
      </c>
      <c r="Y748" s="136">
        <f t="shared" ref="Y748" si="6259">SUM(S748+U748+W748)</f>
        <v>0</v>
      </c>
      <c r="Z748" s="136">
        <f t="shared" ref="Z748:Z749" si="6260">SUM(T748+V748+X748)</f>
        <v>0</v>
      </c>
      <c r="AA748" s="136"/>
      <c r="AB748" s="136">
        <f t="shared" ref="AB748:AB749" si="6261">L748*AA748/1000</f>
        <v>0</v>
      </c>
      <c r="AC748" s="136"/>
      <c r="AD748" s="136">
        <f t="shared" ref="AD748:AD749" si="6262">L748*AC748/1000</f>
        <v>0</v>
      </c>
      <c r="AE748" s="136"/>
      <c r="AF748" s="136">
        <f>L748*AE748/1000</f>
        <v>0</v>
      </c>
      <c r="AG748" s="136">
        <f t="shared" ref="AG748:AG749" si="6263">SUM(AA748+AC748+AE748)</f>
        <v>0</v>
      </c>
      <c r="AH748" s="136">
        <f t="shared" ref="AH748:AH749" si="6264">SUM(AB748+AD748+AF748)</f>
        <v>0</v>
      </c>
      <c r="AI748" s="136">
        <f t="shared" ref="AI748:AI749" si="6265">SUM(Y748+AG748)</f>
        <v>0</v>
      </c>
      <c r="AJ748" s="136">
        <f t="shared" ref="AJ748:AJ749" si="6266">SUM(Z748,AH748)</f>
        <v>0</v>
      </c>
      <c r="AK748" s="136"/>
      <c r="AL748" s="136">
        <f t="shared" ref="AL748:AL749" si="6267">N748*AK748/1000</f>
        <v>0</v>
      </c>
      <c r="AM748" s="136"/>
      <c r="AN748" s="136">
        <f t="shared" ref="AN748:AN749" si="6268">N748*AM748/1000</f>
        <v>0</v>
      </c>
      <c r="AO748" s="136"/>
      <c r="AP748" s="136">
        <f t="shared" ref="AP748:AP749" si="6269">N748*AO748/1000</f>
        <v>0</v>
      </c>
      <c r="AQ748" s="136">
        <f t="shared" ref="AQ748:AQ749" si="6270">SUM(AK748+AM748+AO748)</f>
        <v>0</v>
      </c>
      <c r="AR748" s="136">
        <f t="shared" ref="AR748:AR749" si="6271">SUM(AL748+AN748+AP748)</f>
        <v>0</v>
      </c>
      <c r="AS748" s="136"/>
      <c r="AT748" s="136">
        <f t="shared" ref="AT748:AT749" si="6272">P748*AS748/1000</f>
        <v>0</v>
      </c>
      <c r="AU748" s="136"/>
      <c r="AV748" s="136">
        <f t="shared" ref="AV748:AV749" si="6273">P748*AU748/1000</f>
        <v>0</v>
      </c>
      <c r="AW748" s="136">
        <v>5.0000000000000001E-3</v>
      </c>
      <c r="AX748" s="136">
        <f t="shared" ref="AX748:AX749" si="6274">P748*AW748/1000</f>
        <v>0.6</v>
      </c>
      <c r="AY748" s="136">
        <f t="shared" ref="AY748:AY749" si="6275">SUM(AS748+AU748+AW748)</f>
        <v>5.0000000000000001E-3</v>
      </c>
      <c r="AZ748" s="136">
        <f t="shared" ref="AZ748:AZ749" si="6276">SUM(AT748+AV748+AX748)</f>
        <v>0.6</v>
      </c>
      <c r="BA748" s="136">
        <f t="shared" ref="BA748:BA749" si="6277">SUM(AQ748+AY748)</f>
        <v>5.0000000000000001E-3</v>
      </c>
      <c r="BB748" s="136">
        <f t="shared" ref="BB748:BB749" si="6278">SUM(AR748,AZ748)</f>
        <v>0.6</v>
      </c>
    </row>
    <row r="749" spans="1:54" s="344" customFormat="1">
      <c r="A749" s="612">
        <v>541</v>
      </c>
      <c r="B749" s="557"/>
      <c r="C749" s="557"/>
      <c r="D749" s="28"/>
      <c r="E749" s="59" t="s">
        <v>2402</v>
      </c>
      <c r="F749" s="74"/>
      <c r="G749" s="74" t="s">
        <v>1170</v>
      </c>
      <c r="H749" s="317" t="s">
        <v>378</v>
      </c>
      <c r="I749" s="66"/>
      <c r="J749" s="187"/>
      <c r="K749" s="66"/>
      <c r="L749" s="187"/>
      <c r="M749" s="66"/>
      <c r="N749" s="187"/>
      <c r="O749" s="66"/>
      <c r="P749" s="187">
        <v>120000</v>
      </c>
      <c r="Q749" s="108">
        <f t="shared" ref="Q749" si="6279">SUM(AI749+BA749)</f>
        <v>5.0000000000000001E-3</v>
      </c>
      <c r="R749" s="418">
        <f t="shared" si="6255"/>
        <v>0.6</v>
      </c>
      <c r="S749" s="108"/>
      <c r="T749" s="108">
        <f t="shared" si="6256"/>
        <v>0</v>
      </c>
      <c r="U749" s="108"/>
      <c r="V749" s="108">
        <f t="shared" si="6257"/>
        <v>0</v>
      </c>
      <c r="W749" s="108"/>
      <c r="X749" s="108">
        <f t="shared" si="6258"/>
        <v>0</v>
      </c>
      <c r="Y749" s="108">
        <f t="shared" ref="Y749" si="6280">SUM(S749+U749+W749)</f>
        <v>0</v>
      </c>
      <c r="Z749" s="108">
        <f t="shared" si="6260"/>
        <v>0</v>
      </c>
      <c r="AA749" s="108"/>
      <c r="AB749" s="108">
        <f t="shared" si="6261"/>
        <v>0</v>
      </c>
      <c r="AC749" s="108"/>
      <c r="AD749" s="108">
        <f t="shared" si="6262"/>
        <v>0</v>
      </c>
      <c r="AE749" s="108"/>
      <c r="AF749" s="108">
        <f t="shared" ref="AF749" si="6281">L749*AE749/1000</f>
        <v>0</v>
      </c>
      <c r="AG749" s="108">
        <f t="shared" si="6263"/>
        <v>0</v>
      </c>
      <c r="AH749" s="108">
        <f t="shared" si="6264"/>
        <v>0</v>
      </c>
      <c r="AI749" s="108">
        <f t="shared" si="6265"/>
        <v>0</v>
      </c>
      <c r="AJ749" s="108">
        <f t="shared" si="6266"/>
        <v>0</v>
      </c>
      <c r="AK749" s="108"/>
      <c r="AL749" s="108">
        <f t="shared" si="6267"/>
        <v>0</v>
      </c>
      <c r="AM749" s="108"/>
      <c r="AN749" s="108">
        <f t="shared" si="6268"/>
        <v>0</v>
      </c>
      <c r="AO749" s="108"/>
      <c r="AP749" s="108">
        <f t="shared" si="6269"/>
        <v>0</v>
      </c>
      <c r="AQ749" s="108">
        <f t="shared" si="6270"/>
        <v>0</v>
      </c>
      <c r="AR749" s="108">
        <f t="shared" si="6271"/>
        <v>0</v>
      </c>
      <c r="AS749" s="108"/>
      <c r="AT749" s="108">
        <f t="shared" si="6272"/>
        <v>0</v>
      </c>
      <c r="AU749" s="108"/>
      <c r="AV749" s="108">
        <f t="shared" si="6273"/>
        <v>0</v>
      </c>
      <c r="AW749" s="108">
        <v>5.0000000000000001E-3</v>
      </c>
      <c r="AX749" s="108">
        <f t="shared" si="6274"/>
        <v>0.6</v>
      </c>
      <c r="AY749" s="108">
        <f t="shared" si="6275"/>
        <v>5.0000000000000001E-3</v>
      </c>
      <c r="AZ749" s="108">
        <f t="shared" si="6276"/>
        <v>0.6</v>
      </c>
      <c r="BA749" s="108">
        <f t="shared" si="6277"/>
        <v>5.0000000000000001E-3</v>
      </c>
      <c r="BB749" s="108">
        <f t="shared" si="6278"/>
        <v>0.6</v>
      </c>
    </row>
    <row r="750" spans="1:54" s="344" customFormat="1">
      <c r="A750" s="612">
        <v>552</v>
      </c>
      <c r="B750" s="43"/>
      <c r="C750" s="44" t="s">
        <v>138</v>
      </c>
      <c r="D750" s="45"/>
      <c r="E750" s="45"/>
      <c r="F750" s="105"/>
      <c r="G750" s="105"/>
      <c r="H750" s="313"/>
      <c r="I750" s="91"/>
      <c r="J750" s="131"/>
      <c r="K750" s="91"/>
      <c r="L750" s="194"/>
      <c r="M750" s="91"/>
      <c r="N750" s="194"/>
      <c r="O750" s="176"/>
      <c r="P750" s="131"/>
      <c r="Q750" s="139">
        <f t="shared" ref="Q750:BB750" si="6282">SUM(Q748:Q749)</f>
        <v>0.01</v>
      </c>
      <c r="R750" s="139">
        <f t="shared" si="6282"/>
        <v>1.2</v>
      </c>
      <c r="S750" s="139">
        <f t="shared" si="6282"/>
        <v>0</v>
      </c>
      <c r="T750" s="139">
        <f t="shared" si="6282"/>
        <v>0</v>
      </c>
      <c r="U750" s="139">
        <f t="shared" si="6282"/>
        <v>0</v>
      </c>
      <c r="V750" s="139">
        <f t="shared" si="6282"/>
        <v>0</v>
      </c>
      <c r="W750" s="139">
        <f t="shared" si="6282"/>
        <v>0</v>
      </c>
      <c r="X750" s="139">
        <f t="shared" si="6282"/>
        <v>0</v>
      </c>
      <c r="Y750" s="139">
        <f t="shared" si="6282"/>
        <v>0</v>
      </c>
      <c r="Z750" s="139">
        <f t="shared" si="6282"/>
        <v>0</v>
      </c>
      <c r="AA750" s="139">
        <f t="shared" si="6282"/>
        <v>0</v>
      </c>
      <c r="AB750" s="139">
        <f t="shared" si="6282"/>
        <v>0</v>
      </c>
      <c r="AC750" s="139">
        <f t="shared" si="6282"/>
        <v>0</v>
      </c>
      <c r="AD750" s="139">
        <f t="shared" si="6282"/>
        <v>0</v>
      </c>
      <c r="AE750" s="139">
        <f t="shared" si="6282"/>
        <v>0</v>
      </c>
      <c r="AF750" s="139">
        <f t="shared" si="6282"/>
        <v>0</v>
      </c>
      <c r="AG750" s="139">
        <f t="shared" si="6282"/>
        <v>0</v>
      </c>
      <c r="AH750" s="139">
        <f t="shared" si="6282"/>
        <v>0</v>
      </c>
      <c r="AI750" s="139">
        <f t="shared" si="6282"/>
        <v>0</v>
      </c>
      <c r="AJ750" s="139">
        <f t="shared" si="6282"/>
        <v>0</v>
      </c>
      <c r="AK750" s="139">
        <f t="shared" si="6282"/>
        <v>0</v>
      </c>
      <c r="AL750" s="139">
        <f t="shared" si="6282"/>
        <v>0</v>
      </c>
      <c r="AM750" s="139">
        <f t="shared" si="6282"/>
        <v>0</v>
      </c>
      <c r="AN750" s="139">
        <f t="shared" si="6282"/>
        <v>0</v>
      </c>
      <c r="AO750" s="139">
        <f t="shared" si="6282"/>
        <v>0</v>
      </c>
      <c r="AP750" s="139">
        <f t="shared" si="6282"/>
        <v>0</v>
      </c>
      <c r="AQ750" s="139">
        <f t="shared" si="6282"/>
        <v>0</v>
      </c>
      <c r="AR750" s="139">
        <f t="shared" si="6282"/>
        <v>0</v>
      </c>
      <c r="AS750" s="139">
        <f t="shared" si="6282"/>
        <v>0</v>
      </c>
      <c r="AT750" s="139">
        <f t="shared" si="6282"/>
        <v>0</v>
      </c>
      <c r="AU750" s="139">
        <f t="shared" si="6282"/>
        <v>0</v>
      </c>
      <c r="AV750" s="139">
        <f t="shared" si="6282"/>
        <v>0</v>
      </c>
      <c r="AW750" s="139">
        <f t="shared" si="6282"/>
        <v>0.01</v>
      </c>
      <c r="AX750" s="139">
        <f t="shared" si="6282"/>
        <v>1.2</v>
      </c>
      <c r="AY750" s="139">
        <f t="shared" si="6282"/>
        <v>0.01</v>
      </c>
      <c r="AZ750" s="139">
        <f t="shared" si="6282"/>
        <v>1.2</v>
      </c>
      <c r="BA750" s="139">
        <f t="shared" si="6282"/>
        <v>0.01</v>
      </c>
      <c r="BB750" s="139">
        <f t="shared" si="6282"/>
        <v>1.2</v>
      </c>
    </row>
    <row r="751" spans="1:54" s="344" customFormat="1">
      <c r="A751" s="612">
        <v>553</v>
      </c>
      <c r="B751" s="67" t="s">
        <v>161</v>
      </c>
      <c r="C751" s="68"/>
      <c r="D751" s="68"/>
      <c r="E751" s="68"/>
      <c r="F751" s="68"/>
      <c r="G751" s="68"/>
      <c r="H751" s="324"/>
      <c r="I751" s="69"/>
      <c r="J751" s="117"/>
      <c r="K751" s="69"/>
      <c r="L751" s="69"/>
      <c r="M751" s="69"/>
      <c r="N751" s="69"/>
      <c r="O751" s="165"/>
      <c r="P751" s="117"/>
      <c r="Q751" s="143">
        <f>SUM(Q750)</f>
        <v>0.01</v>
      </c>
      <c r="R751" s="143">
        <f>SUM(R750)</f>
        <v>1.2</v>
      </c>
      <c r="S751" s="143">
        <f>SUM(S750)</f>
        <v>0</v>
      </c>
      <c r="T751" s="143">
        <f t="shared" ref="T751:BB751" si="6283">SUM(T750)</f>
        <v>0</v>
      </c>
      <c r="U751" s="143">
        <f>SUM(U750)</f>
        <v>0</v>
      </c>
      <c r="V751" s="143">
        <f>SUM(V750)</f>
        <v>0</v>
      </c>
      <c r="W751" s="143">
        <f t="shared" si="6283"/>
        <v>0</v>
      </c>
      <c r="X751" s="143">
        <f t="shared" si="6283"/>
        <v>0</v>
      </c>
      <c r="Y751" s="143">
        <f t="shared" si="6283"/>
        <v>0</v>
      </c>
      <c r="Z751" s="143">
        <f t="shared" si="6283"/>
        <v>0</v>
      </c>
      <c r="AA751" s="143">
        <f t="shared" si="6283"/>
        <v>0</v>
      </c>
      <c r="AB751" s="143">
        <f t="shared" si="6283"/>
        <v>0</v>
      </c>
      <c r="AC751" s="143">
        <f t="shared" si="6283"/>
        <v>0</v>
      </c>
      <c r="AD751" s="143">
        <f t="shared" si="6283"/>
        <v>0</v>
      </c>
      <c r="AE751" s="143">
        <f t="shared" si="6283"/>
        <v>0</v>
      </c>
      <c r="AF751" s="143">
        <f t="shared" si="6283"/>
        <v>0</v>
      </c>
      <c r="AG751" s="143">
        <f t="shared" si="6283"/>
        <v>0</v>
      </c>
      <c r="AH751" s="143">
        <f t="shared" si="6283"/>
        <v>0</v>
      </c>
      <c r="AI751" s="143">
        <f t="shared" si="6283"/>
        <v>0</v>
      </c>
      <c r="AJ751" s="143">
        <f t="shared" si="6283"/>
        <v>0</v>
      </c>
      <c r="AK751" s="143">
        <f t="shared" si="6283"/>
        <v>0</v>
      </c>
      <c r="AL751" s="143">
        <f t="shared" si="6283"/>
        <v>0</v>
      </c>
      <c r="AM751" s="143">
        <f t="shared" si="6283"/>
        <v>0</v>
      </c>
      <c r="AN751" s="143">
        <f t="shared" si="6283"/>
        <v>0</v>
      </c>
      <c r="AO751" s="143">
        <f t="shared" si="6283"/>
        <v>0</v>
      </c>
      <c r="AP751" s="143">
        <f t="shared" si="6283"/>
        <v>0</v>
      </c>
      <c r="AQ751" s="143">
        <f t="shared" si="6283"/>
        <v>0</v>
      </c>
      <c r="AR751" s="143">
        <f t="shared" si="6283"/>
        <v>0</v>
      </c>
      <c r="AS751" s="143">
        <f t="shared" si="6283"/>
        <v>0</v>
      </c>
      <c r="AT751" s="143">
        <f t="shared" si="6283"/>
        <v>0</v>
      </c>
      <c r="AU751" s="143">
        <f t="shared" si="6283"/>
        <v>0</v>
      </c>
      <c r="AV751" s="143">
        <f t="shared" si="6283"/>
        <v>0</v>
      </c>
      <c r="AW751" s="143">
        <f t="shared" si="6283"/>
        <v>0.01</v>
      </c>
      <c r="AX751" s="143">
        <f t="shared" si="6283"/>
        <v>1.2</v>
      </c>
      <c r="AY751" s="143">
        <f t="shared" si="6283"/>
        <v>0.01</v>
      </c>
      <c r="AZ751" s="143">
        <f t="shared" si="6283"/>
        <v>1.2</v>
      </c>
      <c r="BA751" s="143">
        <f t="shared" si="6283"/>
        <v>0.01</v>
      </c>
      <c r="BB751" s="143">
        <f t="shared" si="6283"/>
        <v>1.2</v>
      </c>
    </row>
    <row r="752" spans="1:54" s="344" customFormat="1" ht="12" customHeight="1">
      <c r="A752" s="612">
        <v>554</v>
      </c>
      <c r="B752" s="346" t="s">
        <v>926</v>
      </c>
      <c r="C752" s="346" t="s">
        <v>927</v>
      </c>
      <c r="D752" s="346" t="s">
        <v>928</v>
      </c>
      <c r="E752" s="347" t="s">
        <v>1130</v>
      </c>
      <c r="F752" s="348"/>
      <c r="G752" s="348" t="s">
        <v>1171</v>
      </c>
      <c r="H752" s="316" t="s">
        <v>929</v>
      </c>
      <c r="I752" s="552">
        <v>18.13</v>
      </c>
      <c r="J752" s="118"/>
      <c r="K752" s="552">
        <v>18.13</v>
      </c>
      <c r="L752" s="118"/>
      <c r="M752" s="552">
        <v>18.13</v>
      </c>
      <c r="N752" s="184"/>
      <c r="O752" s="552">
        <v>18.13</v>
      </c>
      <c r="P752" s="184"/>
      <c r="Q752" s="136">
        <f t="shared" ref="Q752:R754" si="6284">SUM(AI752+BA752)</f>
        <v>0</v>
      </c>
      <c r="R752" s="421">
        <f t="shared" si="6284"/>
        <v>0</v>
      </c>
      <c r="S752" s="136"/>
      <c r="T752" s="136">
        <f t="shared" ref="T752:T754" si="6285">I752*S752*$T$2/1000</f>
        <v>0</v>
      </c>
      <c r="U752" s="136"/>
      <c r="V752" s="200">
        <f t="shared" ref="V752:V754" si="6286">I752*U752*$V$2/1000</f>
        <v>0</v>
      </c>
      <c r="W752" s="234"/>
      <c r="X752" s="235">
        <f t="shared" ref="X752:X754" si="6287">I752*W752*$X$2/1000</f>
        <v>0</v>
      </c>
      <c r="Y752" s="211">
        <f t="shared" ref="Y752:Z754" si="6288">SUM(S752+U752+W752)</f>
        <v>0</v>
      </c>
      <c r="Z752" s="200">
        <f t="shared" si="6288"/>
        <v>0</v>
      </c>
      <c r="AA752" s="234"/>
      <c r="AB752" s="520">
        <f>K752*AA752*$AB$2/1000</f>
        <v>0</v>
      </c>
      <c r="AC752" s="234"/>
      <c r="AD752" s="200">
        <f t="shared" ref="AD752:AD754" si="6289">K752*AC752*$AD$2/1000</f>
        <v>0</v>
      </c>
      <c r="AE752" s="234"/>
      <c r="AF752" s="235">
        <f>K752*AE752*$AF$2/1000</f>
        <v>0</v>
      </c>
      <c r="AG752" s="211">
        <f t="shared" ref="AG752:AH754" si="6290">SUM(AA752+AC752+AE752)</f>
        <v>0</v>
      </c>
      <c r="AH752" s="200">
        <f t="shared" si="6290"/>
        <v>0</v>
      </c>
      <c r="AI752" s="136">
        <f t="shared" ref="AI752:AI758" si="6291">SUM(Y752+AG752)</f>
        <v>0</v>
      </c>
      <c r="AJ752" s="136">
        <f t="shared" ref="AJ752:AJ758" si="6292">SUM(Z752,AH752)</f>
        <v>0</v>
      </c>
      <c r="AK752" s="211"/>
      <c r="AL752" s="200">
        <f t="shared" ref="AL752:AL754" si="6293">M752*AK752*$AL$2/1000</f>
        <v>0</v>
      </c>
      <c r="AM752" s="284"/>
      <c r="AN752" s="200">
        <f t="shared" ref="AN752:AN754" si="6294">M752*AM752*$AN$2/1000</f>
        <v>0</v>
      </c>
      <c r="AO752" s="234"/>
      <c r="AP752" s="235">
        <f t="shared" ref="AP752:AP754" si="6295">M752*AO752*$AP$2/1000</f>
        <v>0</v>
      </c>
      <c r="AQ752" s="211">
        <f t="shared" ref="AQ752:AR754" si="6296">SUM(AK752+AM752+AO752)</f>
        <v>0</v>
      </c>
      <c r="AR752" s="136">
        <f t="shared" si="6296"/>
        <v>0</v>
      </c>
      <c r="AS752" s="136"/>
      <c r="AT752" s="200">
        <f t="shared" ref="AT752" si="6297">O752*AS752*$AT$2/1000</f>
        <v>0</v>
      </c>
      <c r="AU752" s="234"/>
      <c r="AV752" s="200">
        <f t="shared" ref="AV752:AV754" si="6298">O752*AU752*$AV$2/1000</f>
        <v>0</v>
      </c>
      <c r="AW752" s="234"/>
      <c r="AX752" s="235">
        <f t="shared" ref="AX752:AX754" si="6299">O752*AW752*$AX$2/1000</f>
        <v>0</v>
      </c>
      <c r="AY752" s="211">
        <f t="shared" ref="AY752:AZ752" si="6300">SUM(AS752+AU752+AW752)</f>
        <v>0</v>
      </c>
      <c r="AZ752" s="136">
        <f t="shared" si="6300"/>
        <v>0</v>
      </c>
      <c r="BA752" s="136">
        <f t="shared" ref="BA752" si="6301">SUM(AQ752+AY752)</f>
        <v>0</v>
      </c>
      <c r="BB752" s="136">
        <f t="shared" ref="BB752:BB758" si="6302">SUM(AR752,AZ752)</f>
        <v>0</v>
      </c>
    </row>
    <row r="753" spans="1:54" s="344" customFormat="1" ht="12" customHeight="1">
      <c r="A753" s="612">
        <v>555</v>
      </c>
      <c r="B753" s="557"/>
      <c r="C753" s="557"/>
      <c r="D753" s="557"/>
      <c r="E753" s="553" t="s">
        <v>1131</v>
      </c>
      <c r="F753" s="24"/>
      <c r="G753" s="24" t="s">
        <v>1171</v>
      </c>
      <c r="H753" s="355" t="s">
        <v>929</v>
      </c>
      <c r="I753" s="554">
        <v>18.13</v>
      </c>
      <c r="J753" s="115"/>
      <c r="K753" s="554">
        <v>18.13</v>
      </c>
      <c r="L753" s="115"/>
      <c r="M753" s="554">
        <v>18.13</v>
      </c>
      <c r="N753" s="183"/>
      <c r="O753" s="554">
        <v>18.13</v>
      </c>
      <c r="P753" s="183"/>
      <c r="Q753" s="349">
        <f t="shared" si="6284"/>
        <v>0</v>
      </c>
      <c r="R753" s="417">
        <f t="shared" si="6284"/>
        <v>0</v>
      </c>
      <c r="S753" s="349"/>
      <c r="T753" s="349">
        <f t="shared" si="6285"/>
        <v>0</v>
      </c>
      <c r="U753" s="349"/>
      <c r="V753" s="350">
        <f t="shared" si="6286"/>
        <v>0</v>
      </c>
      <c r="W753" s="352"/>
      <c r="X753" s="353">
        <f t="shared" si="6287"/>
        <v>0</v>
      </c>
      <c r="Y753" s="351">
        <f t="shared" si="6288"/>
        <v>0</v>
      </c>
      <c r="Z753" s="350">
        <f t="shared" si="6288"/>
        <v>0</v>
      </c>
      <c r="AA753" s="352"/>
      <c r="AB753" s="565">
        <f>K753*AA753*$AB$2/1000</f>
        <v>0</v>
      </c>
      <c r="AC753" s="352"/>
      <c r="AD753" s="350">
        <f t="shared" si="6289"/>
        <v>0</v>
      </c>
      <c r="AE753" s="352"/>
      <c r="AF753" s="353">
        <f>K753*AE753*$AF$2/1000</f>
        <v>0</v>
      </c>
      <c r="AG753" s="351">
        <f t="shared" si="6290"/>
        <v>0</v>
      </c>
      <c r="AH753" s="350">
        <f t="shared" si="6290"/>
        <v>0</v>
      </c>
      <c r="AI753" s="349">
        <f t="shared" si="6291"/>
        <v>0</v>
      </c>
      <c r="AJ753" s="349">
        <f t="shared" si="6292"/>
        <v>0</v>
      </c>
      <c r="AK753" s="351"/>
      <c r="AL753" s="350">
        <f t="shared" si="6293"/>
        <v>0</v>
      </c>
      <c r="AM753" s="354"/>
      <c r="AN753" s="350">
        <f t="shared" si="6294"/>
        <v>0</v>
      </c>
      <c r="AO753" s="352"/>
      <c r="AP753" s="353">
        <f t="shared" si="6295"/>
        <v>0</v>
      </c>
      <c r="AQ753" s="351">
        <f t="shared" si="6296"/>
        <v>0</v>
      </c>
      <c r="AR753" s="349">
        <f t="shared" si="6296"/>
        <v>0</v>
      </c>
      <c r="AS753" s="349"/>
      <c r="AT753" s="350">
        <f>O753*AS753*$AT$2/1000</f>
        <v>0</v>
      </c>
      <c r="AU753" s="352"/>
      <c r="AV753" s="350">
        <f t="shared" si="6298"/>
        <v>0</v>
      </c>
      <c r="AW753" s="352"/>
      <c r="AX753" s="353">
        <f t="shared" si="6299"/>
        <v>0</v>
      </c>
      <c r="AY753" s="351">
        <f t="shared" ref="AY753:AY760" si="6303">SUM(AS753+AU753+AW753)</f>
        <v>0</v>
      </c>
      <c r="AZ753" s="349">
        <f t="shared" ref="AZ753:AZ754" si="6304">SUM(AT753+AV753+AX753)</f>
        <v>0</v>
      </c>
      <c r="BA753" s="349">
        <f t="shared" ref="BA753:BA758" si="6305">SUM(AQ753+AY753)</f>
        <v>0</v>
      </c>
      <c r="BB753" s="349">
        <f t="shared" si="6302"/>
        <v>0</v>
      </c>
    </row>
    <row r="754" spans="1:54" s="344" customFormat="1" ht="12" customHeight="1">
      <c r="A754" s="612">
        <v>556</v>
      </c>
      <c r="B754" s="557"/>
      <c r="C754" s="557"/>
      <c r="D754" s="557"/>
      <c r="E754" s="553" t="s">
        <v>1132</v>
      </c>
      <c r="F754" s="24"/>
      <c r="G754" s="24" t="s">
        <v>1167</v>
      </c>
      <c r="H754" s="355" t="s">
        <v>929</v>
      </c>
      <c r="I754" s="554">
        <v>16.100000000000001</v>
      </c>
      <c r="J754" s="115"/>
      <c r="K754" s="554">
        <v>16.100000000000001</v>
      </c>
      <c r="L754" s="115"/>
      <c r="M754" s="554">
        <v>16.100000000000001</v>
      </c>
      <c r="N754" s="183"/>
      <c r="O754" s="554">
        <v>16.100000000000001</v>
      </c>
      <c r="P754" s="183"/>
      <c r="Q754" s="349">
        <f t="shared" si="6284"/>
        <v>20.169999999999998</v>
      </c>
      <c r="R754" s="575">
        <f t="shared" si="6284"/>
        <v>405.89549644000004</v>
      </c>
      <c r="S754" s="349">
        <v>18.899999999999999</v>
      </c>
      <c r="T754" s="349">
        <f t="shared" si="6285"/>
        <v>379.05101010000004</v>
      </c>
      <c r="U754" s="349">
        <v>0.27</v>
      </c>
      <c r="V754" s="350">
        <f t="shared" si="6286"/>
        <v>5.5390343400000015</v>
      </c>
      <c r="W754" s="352"/>
      <c r="X754" s="353">
        <f t="shared" si="6287"/>
        <v>0</v>
      </c>
      <c r="Y754" s="351">
        <f t="shared" si="6288"/>
        <v>19.169999999999998</v>
      </c>
      <c r="Z754" s="350">
        <f t="shared" si="6288"/>
        <v>384.59004444000004</v>
      </c>
      <c r="AA754" s="352">
        <v>1</v>
      </c>
      <c r="AB754" s="565">
        <f>K754*AA754*$AB$2/1000</f>
        <v>21.305452000000002</v>
      </c>
      <c r="AC754" s="352"/>
      <c r="AD754" s="350">
        <f t="shared" si="6289"/>
        <v>0</v>
      </c>
      <c r="AE754" s="352"/>
      <c r="AF754" s="353">
        <f>K754*AE754*$AF$2/1000</f>
        <v>0</v>
      </c>
      <c r="AG754" s="351">
        <f t="shared" si="6290"/>
        <v>1</v>
      </c>
      <c r="AH754" s="350">
        <f t="shared" si="6290"/>
        <v>21.305452000000002</v>
      </c>
      <c r="AI754" s="349">
        <f t="shared" si="6291"/>
        <v>20.169999999999998</v>
      </c>
      <c r="AJ754" s="349">
        <f t="shared" si="6292"/>
        <v>405.89549644000004</v>
      </c>
      <c r="AK754" s="351"/>
      <c r="AL754" s="350">
        <f t="shared" si="6293"/>
        <v>0</v>
      </c>
      <c r="AM754" s="354"/>
      <c r="AN754" s="350">
        <f t="shared" si="6294"/>
        <v>0</v>
      </c>
      <c r="AO754" s="352"/>
      <c r="AP754" s="353">
        <f t="shared" si="6295"/>
        <v>0</v>
      </c>
      <c r="AQ754" s="351">
        <f t="shared" si="6296"/>
        <v>0</v>
      </c>
      <c r="AR754" s="349">
        <f t="shared" si="6296"/>
        <v>0</v>
      </c>
      <c r="AS754" s="349"/>
      <c r="AT754" s="350">
        <f>O754*AS754*$AT$2/1000</f>
        <v>0</v>
      </c>
      <c r="AU754" s="352"/>
      <c r="AV754" s="350">
        <f t="shared" si="6298"/>
        <v>0</v>
      </c>
      <c r="AW754" s="352"/>
      <c r="AX754" s="353">
        <f t="shared" si="6299"/>
        <v>0</v>
      </c>
      <c r="AY754" s="351">
        <f t="shared" si="6303"/>
        <v>0</v>
      </c>
      <c r="AZ754" s="349">
        <f t="shared" si="6304"/>
        <v>0</v>
      </c>
      <c r="BA754" s="349">
        <f t="shared" si="6305"/>
        <v>0</v>
      </c>
      <c r="BB754" s="349">
        <f t="shared" si="6302"/>
        <v>0</v>
      </c>
    </row>
    <row r="755" spans="1:54" s="344" customFormat="1" ht="12" customHeight="1">
      <c r="A755" s="612">
        <v>555</v>
      </c>
      <c r="B755" s="557"/>
      <c r="C755" s="557"/>
      <c r="D755" s="557"/>
      <c r="E755" s="553" t="s">
        <v>2181</v>
      </c>
      <c r="F755" s="24"/>
      <c r="G755" s="24" t="s">
        <v>1170</v>
      </c>
      <c r="H755" s="355" t="s">
        <v>929</v>
      </c>
      <c r="I755" s="554">
        <v>11.3004</v>
      </c>
      <c r="J755" s="115"/>
      <c r="K755" s="554">
        <v>11.3004</v>
      </c>
      <c r="L755" s="115"/>
      <c r="M755" s="554">
        <v>11.3004</v>
      </c>
      <c r="N755" s="183"/>
      <c r="O755" s="554">
        <v>11.3004</v>
      </c>
      <c r="P755" s="183"/>
      <c r="Q755" s="349">
        <f t="shared" ref="Q755:Q756" si="6306">SUM(AI755+BA755)</f>
        <v>99.88</v>
      </c>
      <c r="R755" s="417">
        <f t="shared" ref="R755:R756" si="6307">SUM(AJ755+BB755)</f>
        <v>1482.8697776775598</v>
      </c>
      <c r="S755" s="349">
        <v>5.0999999999999996</v>
      </c>
      <c r="T755" s="349">
        <f t="shared" ref="T755:T756" si="6308">I755*S755*$T$2/1000</f>
        <v>71.791655907600003</v>
      </c>
      <c r="U755" s="349"/>
      <c r="V755" s="350">
        <f t="shared" ref="V755:V756" si="6309">I755*U755*$V$2/1000</f>
        <v>0</v>
      </c>
      <c r="W755" s="352"/>
      <c r="X755" s="353">
        <f t="shared" ref="X755:X756" si="6310">I755*W755*$X$2/1000</f>
        <v>0</v>
      </c>
      <c r="Y755" s="351">
        <f t="shared" ref="Y755:Y756" si="6311">SUM(S755+U755+W755)</f>
        <v>5.0999999999999996</v>
      </c>
      <c r="Z755" s="350">
        <f>SUM(T755+V755+X755)</f>
        <v>71.791655907600003</v>
      </c>
      <c r="AA755" s="352">
        <v>10</v>
      </c>
      <c r="AB755" s="565">
        <f>K755*AA755*$AB$2/1000</f>
        <v>149.54045327999998</v>
      </c>
      <c r="AC755" s="352">
        <v>25</v>
      </c>
      <c r="AD755" s="350">
        <f t="shared" ref="AD755:AD756" si="6312">K755*AC755*$AD$2/1000</f>
        <v>374.91619589999999</v>
      </c>
      <c r="AE755" s="352">
        <v>10</v>
      </c>
      <c r="AF755" s="353">
        <f>K755*AE755*$AF$2/1000</f>
        <v>146.93119092000001</v>
      </c>
      <c r="AG755" s="351">
        <f t="shared" ref="AG755:AG756" si="6313">SUM(AA755+AC755+AE755)</f>
        <v>45</v>
      </c>
      <c r="AH755" s="350">
        <f>SUM(AB755+AD755+AF755)</f>
        <v>671.38784009999995</v>
      </c>
      <c r="AI755" s="349">
        <f t="shared" si="6291"/>
        <v>50.1</v>
      </c>
      <c r="AJ755" s="349">
        <f t="shared" si="6292"/>
        <v>743.17949600759994</v>
      </c>
      <c r="AK755" s="351">
        <v>10</v>
      </c>
      <c r="AL755" s="350">
        <f t="shared" ref="AL755:AL756" si="6314">M755*AK755*$AL$2/1000</f>
        <v>144.51290531999999</v>
      </c>
      <c r="AM755" s="354">
        <v>35.409999999999997</v>
      </c>
      <c r="AN755" s="350">
        <f t="shared" ref="AN755:AN756" si="6315">M755*AM755*$AN$2/1000</f>
        <v>529.31066706755985</v>
      </c>
      <c r="AO755" s="352">
        <v>4.37</v>
      </c>
      <c r="AP755" s="353">
        <f t="shared" ref="AP755:AP756" si="6316">M755*AO755*$AP$2/1000</f>
        <v>65.866709282399995</v>
      </c>
      <c r="AQ755" s="351">
        <f t="shared" ref="AQ755:AQ756" si="6317">SUM(AK755+AM755+AO755)</f>
        <v>49.779999999999994</v>
      </c>
      <c r="AR755" s="349">
        <f t="shared" ref="AR755" si="6318">SUM(AL755+AN755+AP755)</f>
        <v>739.69028166995986</v>
      </c>
      <c r="AS755" s="349"/>
      <c r="AT755" s="350">
        <f>O755*AS755*$AT$2/1000</f>
        <v>0</v>
      </c>
      <c r="AU755" s="352"/>
      <c r="AV755" s="350">
        <f t="shared" ref="AV755:AV756" si="6319">O755*AU755*$AV$2/1000</f>
        <v>0</v>
      </c>
      <c r="AW755" s="352"/>
      <c r="AX755" s="353">
        <f t="shared" ref="AX755:AX756" si="6320">O755*AW755*$AX$2/1000</f>
        <v>0</v>
      </c>
      <c r="AY755" s="351">
        <f t="shared" ref="AY755:AY756" si="6321">SUM(AS755+AU755+AW755)</f>
        <v>0</v>
      </c>
      <c r="AZ755" s="349">
        <f t="shared" ref="AZ755:AZ756" si="6322">SUM(AT755+AV755+AX755)</f>
        <v>0</v>
      </c>
      <c r="BA755" s="349">
        <f t="shared" si="6305"/>
        <v>49.779999999999994</v>
      </c>
      <c r="BB755" s="349">
        <f t="shared" si="6302"/>
        <v>739.69028166995986</v>
      </c>
    </row>
    <row r="756" spans="1:54" s="344" customFormat="1" ht="12" customHeight="1">
      <c r="A756" s="612">
        <v>555</v>
      </c>
      <c r="B756" s="557"/>
      <c r="C756" s="557"/>
      <c r="D756" s="557"/>
      <c r="E756" s="553" t="s">
        <v>2223</v>
      </c>
      <c r="F756" s="24"/>
      <c r="G756" s="24" t="s">
        <v>1170</v>
      </c>
      <c r="H756" s="355" t="s">
        <v>929</v>
      </c>
      <c r="I756" s="554">
        <v>14.4</v>
      </c>
      <c r="J756" s="115"/>
      <c r="K756" s="554">
        <v>14.4</v>
      </c>
      <c r="L756" s="115"/>
      <c r="M756" s="554">
        <v>14.73</v>
      </c>
      <c r="N756" s="183"/>
      <c r="O756" s="554">
        <v>14.73</v>
      </c>
      <c r="P756" s="183"/>
      <c r="Q756" s="349">
        <f t="shared" si="6306"/>
        <v>209.51999999999998</v>
      </c>
      <c r="R756" s="417">
        <f t="shared" si="6307"/>
        <v>3965.257182024</v>
      </c>
      <c r="S756" s="349"/>
      <c r="T756" s="349">
        <f t="shared" si="6308"/>
        <v>0</v>
      </c>
      <c r="U756" s="349">
        <v>10</v>
      </c>
      <c r="V756" s="350">
        <f t="shared" si="6309"/>
        <v>183.48767999999998</v>
      </c>
      <c r="W756" s="352">
        <v>38.159999999999997</v>
      </c>
      <c r="X756" s="353">
        <f t="shared" si="6310"/>
        <v>716.23999872000002</v>
      </c>
      <c r="Y756" s="351">
        <f t="shared" si="6311"/>
        <v>48.16</v>
      </c>
      <c r="Z756" s="350">
        <f t="shared" ref="Z756" si="6323">SUM(T756+V756+X756)</f>
        <v>899.72767871999997</v>
      </c>
      <c r="AA756" s="352">
        <v>31.84</v>
      </c>
      <c r="AB756" s="565">
        <f>K756*AA756*$AB$2/1000</f>
        <v>606.73692672000004</v>
      </c>
      <c r="AC756" s="352">
        <v>40</v>
      </c>
      <c r="AD756" s="350">
        <f t="shared" si="6312"/>
        <v>764.40383999999995</v>
      </c>
      <c r="AE756" s="352">
        <v>40</v>
      </c>
      <c r="AF756" s="353">
        <f>K756*AE756*$AF$2/1000</f>
        <v>748.93247999999994</v>
      </c>
      <c r="AG756" s="351">
        <f t="shared" si="6313"/>
        <v>111.84</v>
      </c>
      <c r="AH756" s="350">
        <f t="shared" ref="AH756" si="6324">SUM(AB756+AD756+AF756)</f>
        <v>2120.07324672</v>
      </c>
      <c r="AI756" s="349">
        <f t="shared" ref="AI756" si="6325">SUM(Y756+AG756)</f>
        <v>160</v>
      </c>
      <c r="AJ756" s="349">
        <f t="shared" ref="AJ756" si="6326">SUM(Z756,AH756)</f>
        <v>3019.8009254399999</v>
      </c>
      <c r="AK756" s="351">
        <v>30</v>
      </c>
      <c r="AL756" s="350">
        <f t="shared" si="6314"/>
        <v>565.11497699999995</v>
      </c>
      <c r="AM756" s="354">
        <v>19.52</v>
      </c>
      <c r="AN756" s="350">
        <f t="shared" si="6315"/>
        <v>380.34127958400001</v>
      </c>
      <c r="AO756" s="352"/>
      <c r="AP756" s="353">
        <f t="shared" si="6316"/>
        <v>0</v>
      </c>
      <c r="AQ756" s="351">
        <f t="shared" si="6317"/>
        <v>49.519999999999996</v>
      </c>
      <c r="AR756" s="349">
        <f t="shared" ref="AR756" si="6327">SUM(AL756+AN756+AP756)</f>
        <v>945.4562565839999</v>
      </c>
      <c r="AS756" s="349"/>
      <c r="AT756" s="350">
        <f>O756*AS756*$AT$2/1000</f>
        <v>0</v>
      </c>
      <c r="AU756" s="352"/>
      <c r="AV756" s="350">
        <f t="shared" si="6319"/>
        <v>0</v>
      </c>
      <c r="AW756" s="352"/>
      <c r="AX756" s="353">
        <f t="shared" si="6320"/>
        <v>0</v>
      </c>
      <c r="AY756" s="351">
        <f t="shared" si="6321"/>
        <v>0</v>
      </c>
      <c r="AZ756" s="349">
        <f t="shared" si="6322"/>
        <v>0</v>
      </c>
      <c r="BA756" s="349">
        <f t="shared" si="6305"/>
        <v>49.519999999999996</v>
      </c>
      <c r="BB756" s="349">
        <f t="shared" ref="BB756" si="6328">SUM(AR756,AZ756)</f>
        <v>945.4562565839999</v>
      </c>
    </row>
    <row r="757" spans="1:54" s="344" customFormat="1">
      <c r="B757" s="557"/>
      <c r="C757" s="557"/>
      <c r="D757" s="557"/>
      <c r="E757" s="553" t="s">
        <v>2014</v>
      </c>
      <c r="F757" s="530"/>
      <c r="G757" s="530" t="s">
        <v>1166</v>
      </c>
      <c r="H757" s="355" t="s">
        <v>381</v>
      </c>
      <c r="I757" s="554"/>
      <c r="J757" s="183">
        <v>3801</v>
      </c>
      <c r="K757" s="554"/>
      <c r="L757" s="183">
        <v>3801</v>
      </c>
      <c r="M757" s="554"/>
      <c r="N757" s="183">
        <v>3801</v>
      </c>
      <c r="O757" s="554"/>
      <c r="P757" s="183">
        <v>3801</v>
      </c>
      <c r="Q757" s="349">
        <f>SUM(AI757+BA757)</f>
        <v>0</v>
      </c>
      <c r="R757" s="417">
        <f>SUM(AJ757+BB757)</f>
        <v>0</v>
      </c>
      <c r="S757" s="349"/>
      <c r="T757" s="349">
        <f>J757*S757/1000</f>
        <v>0</v>
      </c>
      <c r="U757" s="349"/>
      <c r="V757" s="349">
        <f>J757*U757/1000</f>
        <v>0</v>
      </c>
      <c r="W757" s="349"/>
      <c r="X757" s="349">
        <f>J757*W757/1000</f>
        <v>0</v>
      </c>
      <c r="Y757" s="349">
        <f>SUM(S757+U757+W757)</f>
        <v>0</v>
      </c>
      <c r="Z757" s="349">
        <f>SUM(T757+V757+X757)</f>
        <v>0</v>
      </c>
      <c r="AA757" s="349"/>
      <c r="AB757" s="349">
        <f>L757*AA757/1000</f>
        <v>0</v>
      </c>
      <c r="AC757" s="349"/>
      <c r="AD757" s="349">
        <f>L757*AC757/1000</f>
        <v>0</v>
      </c>
      <c r="AE757" s="349"/>
      <c r="AF757" s="349">
        <f>L757*AE757/1000</f>
        <v>0</v>
      </c>
      <c r="AG757" s="349">
        <f>SUM(AA757+AC757+AE757)</f>
        <v>0</v>
      </c>
      <c r="AH757" s="349">
        <f>SUM(AB757+AD757+AF757)</f>
        <v>0</v>
      </c>
      <c r="AI757" s="349">
        <f t="shared" si="6291"/>
        <v>0</v>
      </c>
      <c r="AJ757" s="349">
        <f t="shared" si="6292"/>
        <v>0</v>
      </c>
      <c r="AK757" s="349"/>
      <c r="AL757" s="349">
        <f>N757*AK757/1000</f>
        <v>0</v>
      </c>
      <c r="AM757" s="349"/>
      <c r="AN757" s="349">
        <f>N757*AM757/1000</f>
        <v>0</v>
      </c>
      <c r="AO757" s="349"/>
      <c r="AP757" s="349">
        <f>N757*AO757/1000</f>
        <v>0</v>
      </c>
      <c r="AQ757" s="349">
        <f>SUM(AK757+AM757+AO757)</f>
        <v>0</v>
      </c>
      <c r="AR757" s="349">
        <f>SUM(AL757+AN757+AP757)</f>
        <v>0</v>
      </c>
      <c r="AS757" s="349"/>
      <c r="AT757" s="349">
        <f>P757*AS757/1000</f>
        <v>0</v>
      </c>
      <c r="AU757" s="349"/>
      <c r="AV757" s="349">
        <f>P757*AU757/1000</f>
        <v>0</v>
      </c>
      <c r="AW757" s="349"/>
      <c r="AX757" s="349">
        <f>P757*AW757/1000</f>
        <v>0</v>
      </c>
      <c r="AY757" s="349">
        <f>SUM(AS757+AU757+AW757)</f>
        <v>0</v>
      </c>
      <c r="AZ757" s="349">
        <f>SUM(AT757+AV757+AX757)</f>
        <v>0</v>
      </c>
      <c r="BA757" s="349">
        <f t="shared" si="6305"/>
        <v>0</v>
      </c>
      <c r="BB757" s="349">
        <f t="shared" si="6302"/>
        <v>0</v>
      </c>
    </row>
    <row r="758" spans="1:54" s="344" customFormat="1">
      <c r="B758" s="557"/>
      <c r="C758" s="557"/>
      <c r="D758" s="557"/>
      <c r="E758" s="553" t="s">
        <v>2132</v>
      </c>
      <c r="F758" s="530"/>
      <c r="G758" s="530" t="s">
        <v>1166</v>
      </c>
      <c r="H758" s="355" t="s">
        <v>381</v>
      </c>
      <c r="I758" s="554"/>
      <c r="J758" s="183">
        <v>4199</v>
      </c>
      <c r="K758" s="554"/>
      <c r="L758" s="183">
        <v>4199</v>
      </c>
      <c r="M758" s="554"/>
      <c r="N758" s="183">
        <v>4199</v>
      </c>
      <c r="O758" s="554"/>
      <c r="P758" s="183">
        <v>4199</v>
      </c>
      <c r="Q758" s="349">
        <f>SUM(AI758+BA758)</f>
        <v>0</v>
      </c>
      <c r="R758" s="417">
        <f>SUM(AJ758+BB758)</f>
        <v>0</v>
      </c>
      <c r="S758" s="349"/>
      <c r="T758" s="349">
        <f>J758*S758/1000</f>
        <v>0</v>
      </c>
      <c r="U758" s="349"/>
      <c r="V758" s="349">
        <f>J758*U758/1000</f>
        <v>0</v>
      </c>
      <c r="W758" s="349"/>
      <c r="X758" s="349">
        <f>J758*W758/1000</f>
        <v>0</v>
      </c>
      <c r="Y758" s="349">
        <f>SUM(S758+U758+W758)</f>
        <v>0</v>
      </c>
      <c r="Z758" s="349">
        <f>SUM(T758+V758+X758)</f>
        <v>0</v>
      </c>
      <c r="AA758" s="349"/>
      <c r="AB758" s="349">
        <f>L758*AA758/1000</f>
        <v>0</v>
      </c>
      <c r="AC758" s="349"/>
      <c r="AD758" s="349">
        <f>L758*AC758/1000</f>
        <v>0</v>
      </c>
      <c r="AE758" s="349"/>
      <c r="AF758" s="349">
        <f>L758*AE758/1000</f>
        <v>0</v>
      </c>
      <c r="AG758" s="349">
        <f>SUM(AA758+AC758+AE758)</f>
        <v>0</v>
      </c>
      <c r="AH758" s="349">
        <f>SUM(AB758+AD758+AF758)</f>
        <v>0</v>
      </c>
      <c r="AI758" s="349">
        <f t="shared" si="6291"/>
        <v>0</v>
      </c>
      <c r="AJ758" s="349">
        <f t="shared" si="6292"/>
        <v>0</v>
      </c>
      <c r="AK758" s="349"/>
      <c r="AL758" s="349">
        <f>N758*AK758/1000</f>
        <v>0</v>
      </c>
      <c r="AM758" s="349"/>
      <c r="AN758" s="349">
        <f>N758*AM758/1000</f>
        <v>0</v>
      </c>
      <c r="AO758" s="349"/>
      <c r="AP758" s="349">
        <f>N758*AO758/1000</f>
        <v>0</v>
      </c>
      <c r="AQ758" s="349">
        <f>SUM(AK758+AM758+AO758)</f>
        <v>0</v>
      </c>
      <c r="AR758" s="349">
        <f>SUM(AL758+AN758+AP758)</f>
        <v>0</v>
      </c>
      <c r="AS758" s="349"/>
      <c r="AT758" s="349">
        <f>P758*AS758/1000</f>
        <v>0</v>
      </c>
      <c r="AU758" s="349"/>
      <c r="AV758" s="349">
        <f>P758*AU758/1000</f>
        <v>0</v>
      </c>
      <c r="AW758" s="349"/>
      <c r="AX758" s="349">
        <f>P758*AW758/1000</f>
        <v>0</v>
      </c>
      <c r="AY758" s="349">
        <f>SUM(AS758+AU758+AW758)</f>
        <v>0</v>
      </c>
      <c r="AZ758" s="349">
        <f>SUM(AT758+AV758+AX758)</f>
        <v>0</v>
      </c>
      <c r="BA758" s="349">
        <f t="shared" si="6305"/>
        <v>0</v>
      </c>
      <c r="BB758" s="349">
        <f t="shared" si="6302"/>
        <v>0</v>
      </c>
    </row>
    <row r="759" spans="1:54" s="344" customFormat="1">
      <c r="A759" s="612">
        <v>559</v>
      </c>
      <c r="B759" s="557"/>
      <c r="C759" s="557"/>
      <c r="D759" s="557"/>
      <c r="E759" s="71" t="s">
        <v>1186</v>
      </c>
      <c r="F759" s="503"/>
      <c r="G759" s="503" t="s">
        <v>1166</v>
      </c>
      <c r="H759" s="326" t="s">
        <v>1188</v>
      </c>
      <c r="I759" s="77"/>
      <c r="J759" s="186">
        <v>2802</v>
      </c>
      <c r="K759" s="77"/>
      <c r="L759" s="186">
        <v>2802</v>
      </c>
      <c r="M759" s="77"/>
      <c r="N759" s="186">
        <v>2802</v>
      </c>
      <c r="O759" s="77"/>
      <c r="P759" s="186">
        <v>2802</v>
      </c>
      <c r="Q759" s="145">
        <f t="shared" ref="Q759:Q763" si="6329">SUM(AI759+BA759)</f>
        <v>48.239999999999995</v>
      </c>
      <c r="R759" s="425">
        <f t="shared" ref="R759:R763" si="6330">SUM(AJ759+BB759)</f>
        <v>135.16847999999999</v>
      </c>
      <c r="S759" s="145">
        <v>18</v>
      </c>
      <c r="T759" s="145">
        <f t="shared" ref="T759:T763" si="6331">J759*S759/1000</f>
        <v>50.436</v>
      </c>
      <c r="U759" s="145">
        <v>10.08</v>
      </c>
      <c r="V759" s="145">
        <f t="shared" ref="V759:V763" si="6332">J759*U759/1000</f>
        <v>28.244160000000001</v>
      </c>
      <c r="W759" s="145">
        <v>10.08</v>
      </c>
      <c r="X759" s="145">
        <f t="shared" ref="X759:X763" si="6333">J759*W759/1000</f>
        <v>28.244160000000001</v>
      </c>
      <c r="Y759" s="145">
        <f>SUM(S759+U759+W759)</f>
        <v>38.159999999999997</v>
      </c>
      <c r="Z759" s="145">
        <f t="shared" ref="Z759" si="6334">SUM(T759+V759+X759)</f>
        <v>106.92431999999999</v>
      </c>
      <c r="AA759" s="145">
        <v>10.08</v>
      </c>
      <c r="AB759" s="145">
        <f>L759*AA759/1000</f>
        <v>28.244160000000001</v>
      </c>
      <c r="AC759" s="145"/>
      <c r="AD759" s="145">
        <f t="shared" ref="AD759:AD763" si="6335">L759*AC759/1000</f>
        <v>0</v>
      </c>
      <c r="AE759" s="145"/>
      <c r="AF759" s="145">
        <f t="shared" ref="AF759:AF763" si="6336">L759*AE759/1000</f>
        <v>0</v>
      </c>
      <c r="AG759" s="145">
        <f t="shared" ref="AG759:AH759" si="6337">SUM(AA759+AC759+AE759)</f>
        <v>10.08</v>
      </c>
      <c r="AH759" s="145">
        <f t="shared" si="6337"/>
        <v>28.244160000000001</v>
      </c>
      <c r="AI759" s="145">
        <f t="shared" ref="AI759:AI763" si="6338">SUM(Y759+AG759)</f>
        <v>48.239999999999995</v>
      </c>
      <c r="AJ759" s="145">
        <f t="shared" ref="AJ759:AJ763" si="6339">SUM(Z759,AH759)</f>
        <v>135.16847999999999</v>
      </c>
      <c r="AK759" s="145"/>
      <c r="AL759" s="145">
        <f t="shared" ref="AL759:AL763" si="6340">N759*AK759/1000</f>
        <v>0</v>
      </c>
      <c r="AM759" s="145"/>
      <c r="AN759" s="145">
        <f t="shared" ref="AN759:AN763" si="6341">N759*AM759/1000</f>
        <v>0</v>
      </c>
      <c r="AO759" s="145"/>
      <c r="AP759" s="145">
        <f t="shared" ref="AP759:AP763" si="6342">N759*AO759/1000</f>
        <v>0</v>
      </c>
      <c r="AQ759" s="145">
        <f t="shared" ref="AQ759:AR759" si="6343">SUM(AK759+AM759+AO759)</f>
        <v>0</v>
      </c>
      <c r="AR759" s="145">
        <f t="shared" si="6343"/>
        <v>0</v>
      </c>
      <c r="AS759" s="145"/>
      <c r="AT759" s="145">
        <f t="shared" ref="AT759:AT763" si="6344">P759*AS759/1000</f>
        <v>0</v>
      </c>
      <c r="AU759" s="145"/>
      <c r="AV759" s="145">
        <f t="shared" ref="AV759:AV763" si="6345">P759*AU759/1000</f>
        <v>0</v>
      </c>
      <c r="AW759" s="145"/>
      <c r="AX759" s="145">
        <f t="shared" ref="AX759:AX763" si="6346">P759*AW759/1000</f>
        <v>0</v>
      </c>
      <c r="AY759" s="145">
        <f t="shared" si="6303"/>
        <v>0</v>
      </c>
      <c r="AZ759" s="145">
        <f t="shared" ref="AZ759" si="6347">SUM(AT759+AV759+AX759)</f>
        <v>0</v>
      </c>
      <c r="BA759" s="145">
        <f t="shared" ref="BA759:BA763" si="6348">SUM(AQ759+AY759)</f>
        <v>0</v>
      </c>
      <c r="BB759" s="145">
        <f t="shared" ref="BB759:BB763" si="6349">SUM(AR759,AZ759)</f>
        <v>0</v>
      </c>
    </row>
    <row r="760" spans="1:54" s="344" customFormat="1">
      <c r="B760" s="557"/>
      <c r="C760" s="557"/>
      <c r="D760" s="557"/>
      <c r="E760" s="553" t="s">
        <v>1927</v>
      </c>
      <c r="F760" s="530"/>
      <c r="G760" s="530" t="s">
        <v>1166</v>
      </c>
      <c r="H760" s="355" t="s">
        <v>1188</v>
      </c>
      <c r="I760" s="554"/>
      <c r="J760" s="183">
        <v>2802</v>
      </c>
      <c r="K760" s="554"/>
      <c r="L760" s="183">
        <v>2802</v>
      </c>
      <c r="M760" s="554"/>
      <c r="N760" s="183">
        <v>2802</v>
      </c>
      <c r="O760" s="554"/>
      <c r="P760" s="183">
        <v>2802</v>
      </c>
      <c r="Q760" s="349">
        <f t="shared" ref="Q760" si="6350">SUM(AI760+BA760)</f>
        <v>284.04000000000002</v>
      </c>
      <c r="R760" s="417">
        <f t="shared" ref="R760" si="6351">SUM(AJ760+BB760)</f>
        <v>795.88008000000013</v>
      </c>
      <c r="S760" s="349">
        <v>43.2</v>
      </c>
      <c r="T760" s="349">
        <f t="shared" ref="T760" si="6352">J760*S760/1000</f>
        <v>121.04640000000001</v>
      </c>
      <c r="U760" s="349">
        <v>29.88</v>
      </c>
      <c r="V760" s="349">
        <f t="shared" ref="V760" si="6353">J760*U760/1000</f>
        <v>83.723759999999999</v>
      </c>
      <c r="W760" s="349">
        <v>30.24</v>
      </c>
      <c r="X760" s="349">
        <f t="shared" ref="X760" si="6354">J760*W760/1000</f>
        <v>84.732479999999995</v>
      </c>
      <c r="Y760" s="349">
        <f t="shared" ref="Y760" si="6355">SUM(S760+U760+W760)</f>
        <v>103.32</v>
      </c>
      <c r="Z760" s="349">
        <f t="shared" ref="Z760" si="6356">SUM(T760+V760+X760)</f>
        <v>289.50263999999999</v>
      </c>
      <c r="AA760" s="349"/>
      <c r="AB760" s="349">
        <f t="shared" ref="AB760" si="6357">L760*AA760/1000</f>
        <v>0</v>
      </c>
      <c r="AC760" s="349">
        <v>19.440000000000001</v>
      </c>
      <c r="AD760" s="349">
        <f t="shared" ref="AD760" si="6358">L760*AC760/1000</f>
        <v>54.470880000000008</v>
      </c>
      <c r="AE760" s="349">
        <v>43.92</v>
      </c>
      <c r="AF760" s="349">
        <f t="shared" ref="AF760" si="6359">L760*AE760/1000</f>
        <v>123.06384000000001</v>
      </c>
      <c r="AG760" s="349">
        <f t="shared" ref="AG760" si="6360">SUM(AA760+AC760+AE760)</f>
        <v>63.36</v>
      </c>
      <c r="AH760" s="349">
        <f t="shared" ref="AH760" si="6361">SUM(AB760+AD760+AF760)</f>
        <v>177.53472000000002</v>
      </c>
      <c r="AI760" s="349">
        <f t="shared" ref="AI760" si="6362">SUM(Y760+AG760)</f>
        <v>166.68</v>
      </c>
      <c r="AJ760" s="349">
        <f t="shared" ref="AJ760" si="6363">SUM(Z760,AH760)</f>
        <v>467.03736000000004</v>
      </c>
      <c r="AK760" s="349">
        <v>36.36</v>
      </c>
      <c r="AL760" s="349">
        <f t="shared" ref="AL760" si="6364">N760*AK760/1000</f>
        <v>101.88072</v>
      </c>
      <c r="AM760" s="349">
        <v>30.24</v>
      </c>
      <c r="AN760" s="349">
        <f t="shared" ref="AN760" si="6365">N760*AM760/1000</f>
        <v>84.732479999999995</v>
      </c>
      <c r="AO760" s="349">
        <v>48.96</v>
      </c>
      <c r="AP760" s="349">
        <f t="shared" ref="AP760" si="6366">N760*AO760/1000</f>
        <v>137.18592000000001</v>
      </c>
      <c r="AQ760" s="349">
        <f t="shared" ref="AQ760" si="6367">SUM(AK760+AM760+AO760)</f>
        <v>115.56</v>
      </c>
      <c r="AR760" s="349">
        <f t="shared" ref="AR760" si="6368">SUM(AL760+AN760+AP760)</f>
        <v>323.79912000000002</v>
      </c>
      <c r="AS760" s="349">
        <v>1.8</v>
      </c>
      <c r="AT760" s="349">
        <f t="shared" ref="AT760" si="6369">P760*AS760/1000</f>
        <v>5.0436000000000005</v>
      </c>
      <c r="AU760" s="349"/>
      <c r="AV760" s="349">
        <f t="shared" ref="AV760" si="6370">P760*AU760/1000</f>
        <v>0</v>
      </c>
      <c r="AW760" s="349"/>
      <c r="AX760" s="349">
        <f t="shared" ref="AX760" si="6371">P760*AW760/1000</f>
        <v>0</v>
      </c>
      <c r="AY760" s="349">
        <f t="shared" si="6303"/>
        <v>1.8</v>
      </c>
      <c r="AZ760" s="349">
        <f>SUM(AT760+AV760+AX760)</f>
        <v>5.0436000000000005</v>
      </c>
      <c r="BA760" s="349">
        <f t="shared" ref="BA760" si="6372">SUM(AQ760+AY760)</f>
        <v>117.36</v>
      </c>
      <c r="BB760" s="349">
        <f t="shared" ref="BB760" si="6373">SUM(AR760,AZ760)</f>
        <v>328.84272000000004</v>
      </c>
    </row>
    <row r="761" spans="1:54" s="344" customFormat="1">
      <c r="B761" s="557"/>
      <c r="C761" s="557"/>
      <c r="D761" s="557"/>
      <c r="E761" s="553" t="s">
        <v>2133</v>
      </c>
      <c r="F761" s="530"/>
      <c r="G761" s="530" t="s">
        <v>1166</v>
      </c>
      <c r="H761" s="355" t="s">
        <v>381</v>
      </c>
      <c r="I761" s="554"/>
      <c r="J761" s="183">
        <v>3061</v>
      </c>
      <c r="K761" s="554"/>
      <c r="L761" s="183">
        <v>3061</v>
      </c>
      <c r="M761" s="554"/>
      <c r="N761" s="183">
        <v>3061</v>
      </c>
      <c r="O761" s="554"/>
      <c r="P761" s="183">
        <v>3061</v>
      </c>
      <c r="Q761" s="349">
        <f>SUM(AI761+BA761)</f>
        <v>149.76</v>
      </c>
      <c r="R761" s="417">
        <f>SUM(AJ761+BB761)</f>
        <v>458.41536000000002</v>
      </c>
      <c r="S761" s="349">
        <v>10.08</v>
      </c>
      <c r="T761" s="349">
        <f>J761*S761/1000</f>
        <v>30.854880000000001</v>
      </c>
      <c r="U761" s="349">
        <v>5.04</v>
      </c>
      <c r="V761" s="349">
        <f>J761*U761/1000</f>
        <v>15.427440000000001</v>
      </c>
      <c r="W761" s="349">
        <v>10.08</v>
      </c>
      <c r="X761" s="349">
        <f>J761*W761/1000</f>
        <v>30.854880000000001</v>
      </c>
      <c r="Y761" s="349">
        <f>SUM(S761+U761+W761)</f>
        <v>25.200000000000003</v>
      </c>
      <c r="Z761" s="349">
        <f>SUM(T761+V761+X761)</f>
        <v>77.137200000000007</v>
      </c>
      <c r="AA761" s="349">
        <v>20.16</v>
      </c>
      <c r="AB761" s="349">
        <f>L761*AA761/1000</f>
        <v>61.709760000000003</v>
      </c>
      <c r="AC761" s="349">
        <v>20.16</v>
      </c>
      <c r="AD761" s="349">
        <f>L761*AC761/1000</f>
        <v>61.709760000000003</v>
      </c>
      <c r="AE761" s="349">
        <v>29.88</v>
      </c>
      <c r="AF761" s="349">
        <f>L761*AE761/1000</f>
        <v>91.462679999999992</v>
      </c>
      <c r="AG761" s="349">
        <f>SUM(AA761+AC761+AE761)</f>
        <v>70.2</v>
      </c>
      <c r="AH761" s="349">
        <f>SUM(AB761+AD761+AF761)</f>
        <v>214.88220000000001</v>
      </c>
      <c r="AI761" s="349">
        <f>SUM(Y761+AG761)</f>
        <v>95.4</v>
      </c>
      <c r="AJ761" s="349">
        <f>SUM(Z761,AH761)</f>
        <v>292.01940000000002</v>
      </c>
      <c r="AK761" s="349">
        <v>20.16</v>
      </c>
      <c r="AL761" s="349">
        <f>N761*AK761/1000</f>
        <v>61.709760000000003</v>
      </c>
      <c r="AM761" s="349">
        <v>20.16</v>
      </c>
      <c r="AN761" s="349">
        <f>N761*AM761/1000</f>
        <v>61.709760000000003</v>
      </c>
      <c r="AO761" s="349">
        <v>14.04</v>
      </c>
      <c r="AP761" s="349">
        <f>N761*AO761/1000</f>
        <v>42.976439999999997</v>
      </c>
      <c r="AQ761" s="349">
        <f>SUM(AK761+AM761+AO761)</f>
        <v>54.36</v>
      </c>
      <c r="AR761" s="349">
        <f>SUM(AL761+AN761+AP761)</f>
        <v>166.39596</v>
      </c>
      <c r="AS761" s="349"/>
      <c r="AT761" s="349">
        <f>P761*AS761/1000</f>
        <v>0</v>
      </c>
      <c r="AU761" s="349"/>
      <c r="AV761" s="349">
        <f>P761*AU761/1000</f>
        <v>0</v>
      </c>
      <c r="AW761" s="349"/>
      <c r="AX761" s="349">
        <f>P761*AW761/1000</f>
        <v>0</v>
      </c>
      <c r="AY761" s="349">
        <f>SUM(AS761+AU761+AW761)</f>
        <v>0</v>
      </c>
      <c r="AZ761" s="349">
        <f>SUM(AT761+AV761+AX761)</f>
        <v>0</v>
      </c>
      <c r="BA761" s="349">
        <f>SUM(AQ761+AY761)</f>
        <v>54.36</v>
      </c>
      <c r="BB761" s="349">
        <f>SUM(AR761,AZ761)</f>
        <v>166.39596</v>
      </c>
    </row>
    <row r="762" spans="1:54" s="344" customFormat="1">
      <c r="B762" s="557"/>
      <c r="C762" s="557"/>
      <c r="D762" s="557"/>
      <c r="E762" s="103" t="s">
        <v>1906</v>
      </c>
      <c r="F762" s="509"/>
      <c r="G762" s="509" t="s">
        <v>1928</v>
      </c>
      <c r="H762" s="330" t="s">
        <v>1929</v>
      </c>
      <c r="I762" s="86"/>
      <c r="J762" s="188">
        <v>3027</v>
      </c>
      <c r="K762" s="86"/>
      <c r="L762" s="188">
        <v>3027</v>
      </c>
      <c r="M762" s="86"/>
      <c r="N762" s="188">
        <v>3027</v>
      </c>
      <c r="O762" s="86"/>
      <c r="P762" s="188">
        <v>3027</v>
      </c>
      <c r="Q762" s="148">
        <f t="shared" si="6329"/>
        <v>0</v>
      </c>
      <c r="R762" s="427">
        <f t="shared" si="6330"/>
        <v>0</v>
      </c>
      <c r="S762" s="148"/>
      <c r="T762" s="148">
        <f t="shared" si="6331"/>
        <v>0</v>
      </c>
      <c r="U762" s="148"/>
      <c r="V762" s="148">
        <f t="shared" si="6332"/>
        <v>0</v>
      </c>
      <c r="W762" s="148"/>
      <c r="X762" s="148">
        <f t="shared" si="6333"/>
        <v>0</v>
      </c>
      <c r="Y762" s="148">
        <f t="shared" ref="Y762:Y763" si="6374">SUM(S762+U762+W762)</f>
        <v>0</v>
      </c>
      <c r="Z762" s="148">
        <f t="shared" ref="Z762:Z763" si="6375">SUM(T762+V762+X762)</f>
        <v>0</v>
      </c>
      <c r="AA762" s="148"/>
      <c r="AB762" s="148">
        <f t="shared" ref="AB762" si="6376">L762*AA762/1000</f>
        <v>0</v>
      </c>
      <c r="AC762" s="148"/>
      <c r="AD762" s="148">
        <f t="shared" si="6335"/>
        <v>0</v>
      </c>
      <c r="AE762" s="148"/>
      <c r="AF762" s="148">
        <f t="shared" si="6336"/>
        <v>0</v>
      </c>
      <c r="AG762" s="148">
        <f t="shared" ref="AG762:AG763" si="6377">SUM(AA762+AC762+AE762)</f>
        <v>0</v>
      </c>
      <c r="AH762" s="148">
        <f t="shared" ref="AH762:AH763" si="6378">SUM(AB762+AD762+AF762)</f>
        <v>0</v>
      </c>
      <c r="AI762" s="148">
        <f t="shared" si="6338"/>
        <v>0</v>
      </c>
      <c r="AJ762" s="148">
        <f t="shared" si="6339"/>
        <v>0</v>
      </c>
      <c r="AK762" s="148"/>
      <c r="AL762" s="148">
        <f t="shared" si="6340"/>
        <v>0</v>
      </c>
      <c r="AM762" s="148"/>
      <c r="AN762" s="148">
        <f t="shared" si="6341"/>
        <v>0</v>
      </c>
      <c r="AO762" s="148"/>
      <c r="AP762" s="148">
        <f t="shared" si="6342"/>
        <v>0</v>
      </c>
      <c r="AQ762" s="148">
        <f t="shared" ref="AQ762:AQ763" si="6379">SUM(AK762+AM762+AO762)</f>
        <v>0</v>
      </c>
      <c r="AR762" s="148">
        <f t="shared" ref="AR762:AR763" si="6380">SUM(AL762+AN762+AP762)</f>
        <v>0</v>
      </c>
      <c r="AS762" s="148"/>
      <c r="AT762" s="148">
        <f t="shared" si="6344"/>
        <v>0</v>
      </c>
      <c r="AU762" s="148"/>
      <c r="AV762" s="148">
        <f t="shared" si="6345"/>
        <v>0</v>
      </c>
      <c r="AW762" s="148"/>
      <c r="AX762" s="148">
        <f t="shared" si="6346"/>
        <v>0</v>
      </c>
      <c r="AY762" s="148">
        <f t="shared" ref="AY762:AY763" si="6381">SUM(AS762+AU762+AW762)</f>
        <v>0</v>
      </c>
      <c r="AZ762" s="148">
        <f t="shared" ref="AZ762:AZ763" si="6382">SUM(AT762+AV762+AX762)</f>
        <v>0</v>
      </c>
      <c r="BA762" s="148">
        <f t="shared" si="6348"/>
        <v>0</v>
      </c>
      <c r="BB762" s="148">
        <f t="shared" si="6349"/>
        <v>0</v>
      </c>
    </row>
    <row r="763" spans="1:54" s="344" customFormat="1">
      <c r="A763" s="612">
        <v>559</v>
      </c>
      <c r="B763" s="557"/>
      <c r="C763" s="557"/>
      <c r="D763" s="557"/>
      <c r="E763" s="553" t="s">
        <v>1876</v>
      </c>
      <c r="F763" s="530"/>
      <c r="G763" s="530" t="s">
        <v>1166</v>
      </c>
      <c r="H763" s="355" t="s">
        <v>1188</v>
      </c>
      <c r="I763" s="554"/>
      <c r="J763" s="183">
        <v>5315</v>
      </c>
      <c r="K763" s="554"/>
      <c r="L763" s="183">
        <v>5315</v>
      </c>
      <c r="M763" s="554"/>
      <c r="N763" s="183">
        <v>5315</v>
      </c>
      <c r="O763" s="554"/>
      <c r="P763" s="183">
        <v>5315</v>
      </c>
      <c r="Q763" s="349">
        <f t="shared" si="6329"/>
        <v>30</v>
      </c>
      <c r="R763" s="417">
        <f t="shared" si="6330"/>
        <v>159.45000000000002</v>
      </c>
      <c r="S763" s="349"/>
      <c r="T763" s="349">
        <f t="shared" si="6331"/>
        <v>0</v>
      </c>
      <c r="U763" s="349"/>
      <c r="V763" s="349">
        <f t="shared" si="6332"/>
        <v>0</v>
      </c>
      <c r="W763" s="349"/>
      <c r="X763" s="349">
        <f t="shared" si="6333"/>
        <v>0</v>
      </c>
      <c r="Y763" s="349">
        <f t="shared" si="6374"/>
        <v>0</v>
      </c>
      <c r="Z763" s="349">
        <f t="shared" si="6375"/>
        <v>0</v>
      </c>
      <c r="AA763" s="349"/>
      <c r="AB763" s="349">
        <f>L763*AA763/1000</f>
        <v>0</v>
      </c>
      <c r="AC763" s="349"/>
      <c r="AD763" s="349">
        <f t="shared" si="6335"/>
        <v>0</v>
      </c>
      <c r="AE763" s="349"/>
      <c r="AF763" s="349">
        <f t="shared" si="6336"/>
        <v>0</v>
      </c>
      <c r="AG763" s="349">
        <f t="shared" si="6377"/>
        <v>0</v>
      </c>
      <c r="AH763" s="349">
        <f t="shared" si="6378"/>
        <v>0</v>
      </c>
      <c r="AI763" s="349">
        <f t="shared" si="6338"/>
        <v>0</v>
      </c>
      <c r="AJ763" s="349">
        <f t="shared" si="6339"/>
        <v>0</v>
      </c>
      <c r="AK763" s="349"/>
      <c r="AL763" s="349">
        <f t="shared" si="6340"/>
        <v>0</v>
      </c>
      <c r="AM763" s="349">
        <v>10.4</v>
      </c>
      <c r="AN763" s="349">
        <f t="shared" si="6341"/>
        <v>55.276000000000003</v>
      </c>
      <c r="AO763" s="349">
        <v>12</v>
      </c>
      <c r="AP763" s="349">
        <f t="shared" si="6342"/>
        <v>63.78</v>
      </c>
      <c r="AQ763" s="349">
        <f t="shared" si="6379"/>
        <v>22.4</v>
      </c>
      <c r="AR763" s="349">
        <f t="shared" si="6380"/>
        <v>119.05600000000001</v>
      </c>
      <c r="AS763" s="349">
        <v>7.6</v>
      </c>
      <c r="AT763" s="349">
        <f t="shared" si="6344"/>
        <v>40.393999999999998</v>
      </c>
      <c r="AU763" s="349"/>
      <c r="AV763" s="349">
        <f t="shared" si="6345"/>
        <v>0</v>
      </c>
      <c r="AW763" s="349"/>
      <c r="AX763" s="349">
        <f t="shared" si="6346"/>
        <v>0</v>
      </c>
      <c r="AY763" s="349">
        <f t="shared" si="6381"/>
        <v>7.6</v>
      </c>
      <c r="AZ763" s="349">
        <f t="shared" si="6382"/>
        <v>40.393999999999998</v>
      </c>
      <c r="BA763" s="349">
        <f t="shared" si="6348"/>
        <v>30</v>
      </c>
      <c r="BB763" s="349">
        <f t="shared" si="6349"/>
        <v>159.45000000000002</v>
      </c>
    </row>
    <row r="764" spans="1:54" s="344" customFormat="1">
      <c r="A764" s="612">
        <v>559</v>
      </c>
      <c r="B764" s="28"/>
      <c r="C764" s="28"/>
      <c r="D764" s="28"/>
      <c r="E764" s="28" t="s">
        <v>2253</v>
      </c>
      <c r="F764" s="447"/>
      <c r="G764" s="447" t="s">
        <v>1187</v>
      </c>
      <c r="H764" s="327" t="s">
        <v>1188</v>
      </c>
      <c r="I764" s="90"/>
      <c r="J764" s="192"/>
      <c r="K764" s="90"/>
      <c r="L764" s="192">
        <v>2423</v>
      </c>
      <c r="M764" s="90"/>
      <c r="N764" s="192">
        <v>2670</v>
      </c>
      <c r="O764" s="90"/>
      <c r="P764" s="192">
        <v>2670</v>
      </c>
      <c r="Q764" s="264">
        <f t="shared" ref="Q764" si="6383">SUM(AI764+BA764)</f>
        <v>37.371999999999993</v>
      </c>
      <c r="R764" s="422">
        <f t="shared" ref="R764" si="6384">SUM(AJ764+BB764)</f>
        <v>99.630099999999999</v>
      </c>
      <c r="S764" s="264"/>
      <c r="T764" s="264">
        <f t="shared" ref="T764" si="6385">J764*S764/1000</f>
        <v>0</v>
      </c>
      <c r="U764" s="264"/>
      <c r="V764" s="264">
        <f t="shared" ref="V764" si="6386">J764*U764/1000</f>
        <v>0</v>
      </c>
      <c r="W764" s="264"/>
      <c r="X764" s="264">
        <f t="shared" ref="X764" si="6387">J764*W764/1000</f>
        <v>0</v>
      </c>
      <c r="Y764" s="264">
        <f t="shared" ref="Y764" si="6388">SUM(S764+U764+W764)</f>
        <v>0</v>
      </c>
      <c r="Z764" s="264">
        <f t="shared" ref="Z764" si="6389">SUM(T764+V764+X764)</f>
        <v>0</v>
      </c>
      <c r="AA764" s="264"/>
      <c r="AB764" s="264">
        <f>L764*AA764/1000</f>
        <v>0</v>
      </c>
      <c r="AC764" s="264">
        <v>0.62</v>
      </c>
      <c r="AD764" s="264">
        <f t="shared" ref="AD764" si="6390">L764*AC764/1000</f>
        <v>1.5022599999999999</v>
      </c>
      <c r="AE764" s="264"/>
      <c r="AF764" s="264">
        <f t="shared" ref="AF764" si="6391">L764*AE764/1000</f>
        <v>0</v>
      </c>
      <c r="AG764" s="264">
        <f t="shared" ref="AG764" si="6392">SUM(AA764+AC764+AE764)</f>
        <v>0.62</v>
      </c>
      <c r="AH764" s="264">
        <f t="shared" ref="AH764" si="6393">SUM(AB764+AD764+AF764)</f>
        <v>1.5022599999999999</v>
      </c>
      <c r="AI764" s="264">
        <f t="shared" ref="AI764" si="6394">SUM(Y764+AG764)</f>
        <v>0.62</v>
      </c>
      <c r="AJ764" s="264">
        <f t="shared" ref="AJ764" si="6395">SUM(Z764,AH764)</f>
        <v>1.5022599999999999</v>
      </c>
      <c r="AK764" s="264">
        <v>19.968</v>
      </c>
      <c r="AL764" s="264">
        <f t="shared" ref="AL764" si="6396">N764*AK764/1000</f>
        <v>53.31456</v>
      </c>
      <c r="AM764" s="264">
        <v>9.984</v>
      </c>
      <c r="AN764" s="264">
        <f t="shared" ref="AN764" si="6397">N764*AM764/1000</f>
        <v>26.65728</v>
      </c>
      <c r="AO764" s="264">
        <v>6.8</v>
      </c>
      <c r="AP764" s="264">
        <f t="shared" ref="AP764" si="6398">N764*AO764/1000</f>
        <v>18.155999999999999</v>
      </c>
      <c r="AQ764" s="264">
        <f t="shared" ref="AQ764" si="6399">SUM(AK764+AM764+AO764)</f>
        <v>36.751999999999995</v>
      </c>
      <c r="AR764" s="264">
        <f t="shared" ref="AR764" si="6400">SUM(AL764+AN764+AP764)</f>
        <v>98.127839999999992</v>
      </c>
      <c r="AS764" s="264"/>
      <c r="AT764" s="264">
        <f t="shared" ref="AT764" si="6401">P764*AS764/1000</f>
        <v>0</v>
      </c>
      <c r="AU764" s="264"/>
      <c r="AV764" s="264">
        <f t="shared" ref="AV764" si="6402">P764*AU764/1000</f>
        <v>0</v>
      </c>
      <c r="AW764" s="264"/>
      <c r="AX764" s="264">
        <f t="shared" ref="AX764" si="6403">P764*AW764/1000</f>
        <v>0</v>
      </c>
      <c r="AY764" s="264">
        <f t="shared" ref="AY764" si="6404">SUM(AS764+AU764+AW764)</f>
        <v>0</v>
      </c>
      <c r="AZ764" s="264">
        <f t="shared" ref="AZ764" si="6405">SUM(AT764+AV764+AX764)</f>
        <v>0</v>
      </c>
      <c r="BA764" s="264">
        <f t="shared" ref="BA764" si="6406">SUM(AQ764+AY764)</f>
        <v>36.751999999999995</v>
      </c>
      <c r="BB764" s="264">
        <f t="shared" ref="BB764" si="6407">SUM(AR764,AZ764)</f>
        <v>98.127839999999992</v>
      </c>
    </row>
    <row r="765" spans="1:54" s="344" customFormat="1">
      <c r="A765" s="612">
        <v>560</v>
      </c>
      <c r="B765" s="67" t="s">
        <v>930</v>
      </c>
      <c r="C765" s="68"/>
      <c r="D765" s="68"/>
      <c r="E765" s="68"/>
      <c r="F765" s="68"/>
      <c r="G765" s="68"/>
      <c r="H765" s="324"/>
      <c r="I765" s="88"/>
      <c r="J765" s="117"/>
      <c r="K765" s="88"/>
      <c r="L765" s="69"/>
      <c r="M765" s="88"/>
      <c r="N765" s="69"/>
      <c r="O765" s="88"/>
      <c r="P765" s="69"/>
      <c r="Q765" s="143">
        <f t="shared" ref="Q765:BB765" si="6408">SUM(Q752:Q764)</f>
        <v>878.98199999999997</v>
      </c>
      <c r="R765" s="143">
        <f t="shared" si="6408"/>
        <v>7502.5664761415601</v>
      </c>
      <c r="S765" s="143">
        <f t="shared" si="6408"/>
        <v>95.28</v>
      </c>
      <c r="T765" s="143">
        <f t="shared" si="6408"/>
        <v>653.17994600760005</v>
      </c>
      <c r="U765" s="143">
        <f t="shared" si="6408"/>
        <v>55.27</v>
      </c>
      <c r="V765" s="143">
        <f t="shared" si="6408"/>
        <v>316.42207433999994</v>
      </c>
      <c r="W765" s="143">
        <f t="shared" si="6408"/>
        <v>88.559999999999988</v>
      </c>
      <c r="X765" s="143">
        <f t="shared" si="6408"/>
        <v>860.07151871999997</v>
      </c>
      <c r="Y765" s="143">
        <f t="shared" si="6408"/>
        <v>239.10999999999996</v>
      </c>
      <c r="Z765" s="143">
        <f t="shared" si="6408"/>
        <v>1829.6735390675999</v>
      </c>
      <c r="AA765" s="143">
        <f t="shared" si="6408"/>
        <v>73.08</v>
      </c>
      <c r="AB765" s="143">
        <f t="shared" si="6408"/>
        <v>867.53675199999998</v>
      </c>
      <c r="AC765" s="143">
        <f t="shared" si="6408"/>
        <v>105.22</v>
      </c>
      <c r="AD765" s="143">
        <f t="shared" si="6408"/>
        <v>1257.0029359</v>
      </c>
      <c r="AE765" s="143">
        <f t="shared" si="6408"/>
        <v>123.8</v>
      </c>
      <c r="AF765" s="143">
        <f t="shared" si="6408"/>
        <v>1110.3901909200001</v>
      </c>
      <c r="AG765" s="143">
        <f t="shared" si="6408"/>
        <v>302.10000000000002</v>
      </c>
      <c r="AH765" s="143">
        <f t="shared" si="6408"/>
        <v>3234.9298788200008</v>
      </c>
      <c r="AI765" s="143">
        <f t="shared" si="6408"/>
        <v>541.21</v>
      </c>
      <c r="AJ765" s="143">
        <f t="shared" si="6408"/>
        <v>5064.6034178876007</v>
      </c>
      <c r="AK765" s="143">
        <f t="shared" si="6408"/>
        <v>116.488</v>
      </c>
      <c r="AL765" s="143">
        <f t="shared" si="6408"/>
        <v>926.5329223199999</v>
      </c>
      <c r="AM765" s="143">
        <f t="shared" si="6408"/>
        <v>125.71399999999998</v>
      </c>
      <c r="AN765" s="143">
        <f t="shared" si="6408"/>
        <v>1138.02746665156</v>
      </c>
      <c r="AO765" s="143">
        <f t="shared" si="6408"/>
        <v>86.17</v>
      </c>
      <c r="AP765" s="143">
        <f t="shared" si="6408"/>
        <v>327.96506928240001</v>
      </c>
      <c r="AQ765" s="143">
        <f t="shared" si="6408"/>
        <v>328.37199999999996</v>
      </c>
      <c r="AR765" s="143">
        <f t="shared" si="6408"/>
        <v>2392.5254582539596</v>
      </c>
      <c r="AS765" s="143">
        <f t="shared" si="6408"/>
        <v>9.4</v>
      </c>
      <c r="AT765" s="143">
        <f t="shared" si="6408"/>
        <v>45.437599999999996</v>
      </c>
      <c r="AU765" s="143">
        <f t="shared" si="6408"/>
        <v>0</v>
      </c>
      <c r="AV765" s="143">
        <f t="shared" si="6408"/>
        <v>0</v>
      </c>
      <c r="AW765" s="143">
        <f t="shared" si="6408"/>
        <v>0</v>
      </c>
      <c r="AX765" s="143">
        <f t="shared" si="6408"/>
        <v>0</v>
      </c>
      <c r="AY765" s="143">
        <f t="shared" si="6408"/>
        <v>9.4</v>
      </c>
      <c r="AZ765" s="143">
        <f t="shared" si="6408"/>
        <v>45.437599999999996</v>
      </c>
      <c r="BA765" s="143">
        <f t="shared" si="6408"/>
        <v>337.77199999999999</v>
      </c>
      <c r="BB765" s="143">
        <f t="shared" si="6408"/>
        <v>2437.9630582539598</v>
      </c>
    </row>
    <row r="766" spans="1:54" s="301" customFormat="1">
      <c r="A766" s="612">
        <v>569</v>
      </c>
      <c r="B766" s="557" t="s">
        <v>236</v>
      </c>
      <c r="C766" s="25"/>
      <c r="D766" s="346"/>
      <c r="E766" s="23" t="s">
        <v>557</v>
      </c>
      <c r="F766" s="24"/>
      <c r="G766" s="509" t="s">
        <v>1169</v>
      </c>
      <c r="H766" s="330" t="s">
        <v>378</v>
      </c>
      <c r="I766" s="554">
        <v>5.96</v>
      </c>
      <c r="J766" s="115"/>
      <c r="K766" s="554">
        <v>5.96</v>
      </c>
      <c r="L766" s="183"/>
      <c r="M766" s="554">
        <v>5.96</v>
      </c>
      <c r="N766" s="183"/>
      <c r="O766" s="554">
        <v>5.96</v>
      </c>
      <c r="P766" s="115"/>
      <c r="Q766" s="349">
        <f t="shared" ref="Q766:Q821" si="6409">SUM(AI766+BA766)</f>
        <v>0</v>
      </c>
      <c r="R766" s="417">
        <f t="shared" ref="R766:R821" si="6410">SUM(AJ766+BB766)</f>
        <v>0</v>
      </c>
      <c r="S766" s="349"/>
      <c r="T766" s="349">
        <f>I766*S766*$T$2/1000</f>
        <v>0</v>
      </c>
      <c r="U766" s="349"/>
      <c r="V766" s="349">
        <f>I766*U766*$V$2/1000</f>
        <v>0</v>
      </c>
      <c r="W766" s="352"/>
      <c r="X766" s="349">
        <f>I766*W766*$X$2/1000</f>
        <v>0</v>
      </c>
      <c r="Y766" s="351">
        <f t="shared" ref="Y766:Y815" si="6411">SUM(S766+U766+W766)</f>
        <v>0</v>
      </c>
      <c r="Z766" s="350">
        <f t="shared" ref="Z766:Z821" si="6412">SUM(T766+V766+X766)</f>
        <v>0</v>
      </c>
      <c r="AA766" s="352"/>
      <c r="AB766" s="353">
        <f>K766*AA766*$AB$2/1000</f>
        <v>0</v>
      </c>
      <c r="AC766" s="352"/>
      <c r="AD766" s="353">
        <f>K766*AC766*$AD$2/1000</f>
        <v>0</v>
      </c>
      <c r="AE766" s="352"/>
      <c r="AF766" s="353">
        <f>K766*AE766*$AF$2/1000</f>
        <v>0</v>
      </c>
      <c r="AG766" s="351">
        <f t="shared" ref="AG766:AG815" si="6413">SUM(AA766+AC766+AE766)</f>
        <v>0</v>
      </c>
      <c r="AH766" s="349">
        <f>SUM(AB766+AD766+AF766)</f>
        <v>0</v>
      </c>
      <c r="AI766" s="349">
        <f t="shared" ref="AI766:AI821" si="6414">SUM(Y766+AG766)</f>
        <v>0</v>
      </c>
      <c r="AJ766" s="350">
        <f t="shared" ref="AJ766:AJ821" si="6415">SUM(Z766,AH766)</f>
        <v>0</v>
      </c>
      <c r="AK766" s="352"/>
      <c r="AL766" s="350">
        <f t="shared" ref="AL766:AL771" si="6416">M766*AK766*$AL$2/1000</f>
        <v>0</v>
      </c>
      <c r="AM766" s="354"/>
      <c r="AN766" s="350">
        <f>M766*AM766*$AN$2/1000</f>
        <v>0</v>
      </c>
      <c r="AO766" s="352"/>
      <c r="AP766" s="237">
        <f>M766*AO766*$AP$2/1000</f>
        <v>0</v>
      </c>
      <c r="AQ766" s="351">
        <f t="shared" ref="AQ766:AQ815" si="6417">SUM(AK766+AM766+AO766)</f>
        <v>0</v>
      </c>
      <c r="AR766" s="349">
        <f t="shared" ref="AR766:AR821" si="6418">SUM(AL766+AN766+AP766)</f>
        <v>0</v>
      </c>
      <c r="AS766" s="349"/>
      <c r="AT766" s="350">
        <f>O766*AS766*$AT$2/1000</f>
        <v>0</v>
      </c>
      <c r="AU766" s="352"/>
      <c r="AV766" s="350">
        <f>O766*AU766*$AV$2/1000</f>
        <v>0</v>
      </c>
      <c r="AW766" s="352"/>
      <c r="AX766" s="350">
        <f>O766*AW766*$AX$2/1000</f>
        <v>0</v>
      </c>
      <c r="AY766" s="354">
        <f t="shared" ref="AY766:AY815" si="6419">SUM(AS766+AU766+AW766)</f>
        <v>0</v>
      </c>
      <c r="AZ766" s="349">
        <f t="shared" ref="AZ766:AZ821" si="6420">SUM(AT766+AV766+AX766)</f>
        <v>0</v>
      </c>
      <c r="BA766" s="349">
        <f t="shared" ref="BA766:BA821" si="6421">SUM(AQ766+AY766)</f>
        <v>0</v>
      </c>
      <c r="BB766" s="349">
        <f t="shared" ref="BB766:BB821" si="6422">SUM(AR766,AZ766)</f>
        <v>0</v>
      </c>
    </row>
    <row r="767" spans="1:54" s="301" customFormat="1">
      <c r="A767" s="612">
        <v>570</v>
      </c>
      <c r="B767" s="346"/>
      <c r="C767" s="346"/>
      <c r="D767" s="346"/>
      <c r="E767" s="71" t="s">
        <v>641</v>
      </c>
      <c r="F767" s="72"/>
      <c r="G767" s="509" t="s">
        <v>1169</v>
      </c>
      <c r="H767" s="330" t="s">
        <v>378</v>
      </c>
      <c r="I767" s="77">
        <v>4.8600000000000003</v>
      </c>
      <c r="J767" s="120"/>
      <c r="K767" s="77">
        <v>4.8600000000000003</v>
      </c>
      <c r="L767" s="186"/>
      <c r="M767" s="77">
        <v>4.8600000000000003</v>
      </c>
      <c r="N767" s="186"/>
      <c r="O767" s="77">
        <v>4.8600000000000003</v>
      </c>
      <c r="P767" s="120"/>
      <c r="Q767" s="145">
        <f t="shared" ref="Q767" si="6423">SUM(AI767+BA767)</f>
        <v>0</v>
      </c>
      <c r="R767" s="425">
        <f t="shared" ref="R767" si="6424">SUM(AJ767+BB767)</f>
        <v>0</v>
      </c>
      <c r="S767" s="145"/>
      <c r="T767" s="349">
        <f t="shared" ref="T767:T768" si="6425">I767*S767*$T$2/1000</f>
        <v>0</v>
      </c>
      <c r="U767" s="145"/>
      <c r="V767" s="349">
        <f t="shared" ref="V767" si="6426">I767*U767*$V$2/1000</f>
        <v>0</v>
      </c>
      <c r="W767" s="245"/>
      <c r="X767" s="349">
        <f t="shared" ref="X767:X768" si="6427">I767*W767*$X$2/1000</f>
        <v>0</v>
      </c>
      <c r="Y767" s="218">
        <f>SUM(S767+U767+W767)</f>
        <v>0</v>
      </c>
      <c r="Z767" s="204">
        <f t="shared" ref="Z767" si="6428">SUM(T767+V767+X767)</f>
        <v>0</v>
      </c>
      <c r="AA767" s="245"/>
      <c r="AB767" s="353">
        <f t="shared" ref="AB767:AB768" si="6429">K767*AA767*$AB$2/1000</f>
        <v>0</v>
      </c>
      <c r="AC767" s="245"/>
      <c r="AD767" s="353">
        <f t="shared" ref="AD767:AD768" si="6430">K767*AC767*$AD$2/1000</f>
        <v>0</v>
      </c>
      <c r="AE767" s="245"/>
      <c r="AF767" s="353">
        <f t="shared" ref="AF767:AF768" si="6431">K767*AE767*$AF$2/1000</f>
        <v>0</v>
      </c>
      <c r="AG767" s="218">
        <f>SUM(AA767+AC767+AE767)</f>
        <v>0</v>
      </c>
      <c r="AH767" s="145">
        <f t="shared" ref="AH767" si="6432">SUM(AB767+AD767+AF767)</f>
        <v>0</v>
      </c>
      <c r="AI767" s="145">
        <f t="shared" ref="AI767" si="6433">SUM(Y767+AG767)</f>
        <v>0</v>
      </c>
      <c r="AJ767" s="204">
        <f t="shared" ref="AJ767" si="6434">SUM(Z767,AH767)</f>
        <v>0</v>
      </c>
      <c r="AK767" s="245"/>
      <c r="AL767" s="350">
        <f t="shared" si="6416"/>
        <v>0</v>
      </c>
      <c r="AM767" s="289"/>
      <c r="AN767" s="350">
        <f t="shared" ref="AN767:AN768" si="6435">M767*AM767*$AN$2/1000</f>
        <v>0</v>
      </c>
      <c r="AO767" s="245"/>
      <c r="AP767" s="237">
        <f t="shared" ref="AP767:AP768" si="6436">M767*AO767*$AP$2/1000</f>
        <v>0</v>
      </c>
      <c r="AQ767" s="218">
        <f>SUM(AK767+AM767+AO767)</f>
        <v>0</v>
      </c>
      <c r="AR767" s="145">
        <f t="shared" ref="AR767" si="6437">SUM(AL767+AN767+AP767)</f>
        <v>0</v>
      </c>
      <c r="AS767" s="145"/>
      <c r="AT767" s="350">
        <f>O767*AS767*$AT$2/1000</f>
        <v>0</v>
      </c>
      <c r="AU767" s="245"/>
      <c r="AV767" s="350">
        <f t="shared" ref="AV767:AV768" si="6438">O767*AU767*$AV$2/1000</f>
        <v>0</v>
      </c>
      <c r="AW767" s="245"/>
      <c r="AX767" s="350">
        <f t="shared" ref="AX767:AX768" si="6439">O767*AW767*$AX$2/1000</f>
        <v>0</v>
      </c>
      <c r="AY767" s="289">
        <f>SUM(AS767+AU767+AW767)</f>
        <v>0</v>
      </c>
      <c r="AZ767" s="145">
        <f t="shared" ref="AZ767" si="6440">SUM(AT767+AV767+AX767)</f>
        <v>0</v>
      </c>
      <c r="BA767" s="145">
        <f t="shared" ref="BA767" si="6441">SUM(AQ767+AY767)</f>
        <v>0</v>
      </c>
      <c r="BB767" s="145">
        <f t="shared" ref="BB767" si="6442">SUM(AR767,AZ767)</f>
        <v>0</v>
      </c>
    </row>
    <row r="768" spans="1:54" s="301" customFormat="1">
      <c r="A768" s="612">
        <v>571</v>
      </c>
      <c r="B768" s="346"/>
      <c r="C768" s="25"/>
      <c r="D768" s="346"/>
      <c r="E768" s="71" t="s">
        <v>642</v>
      </c>
      <c r="F768" s="72"/>
      <c r="G768" s="509" t="s">
        <v>1169</v>
      </c>
      <c r="H768" s="330" t="s">
        <v>378</v>
      </c>
      <c r="I768" s="77">
        <v>5.96</v>
      </c>
      <c r="J768" s="120"/>
      <c r="K768" s="77">
        <v>5.96</v>
      </c>
      <c r="L768" s="186"/>
      <c r="M768" s="77">
        <v>5.96</v>
      </c>
      <c r="N768" s="186"/>
      <c r="O768" s="77">
        <v>5.96</v>
      </c>
      <c r="P768" s="120"/>
      <c r="Q768" s="145">
        <f t="shared" si="6409"/>
        <v>0</v>
      </c>
      <c r="R768" s="425">
        <f t="shared" si="6410"/>
        <v>0</v>
      </c>
      <c r="S768" s="145"/>
      <c r="T768" s="349">
        <f t="shared" si="6425"/>
        <v>0</v>
      </c>
      <c r="U768" s="145"/>
      <c r="V768" s="349">
        <f>I768*U768*$V$2/1000</f>
        <v>0</v>
      </c>
      <c r="W768" s="245"/>
      <c r="X768" s="349">
        <f t="shared" si="6427"/>
        <v>0</v>
      </c>
      <c r="Y768" s="218">
        <f t="shared" si="6411"/>
        <v>0</v>
      </c>
      <c r="Z768" s="204">
        <f t="shared" si="6412"/>
        <v>0</v>
      </c>
      <c r="AA768" s="245"/>
      <c r="AB768" s="353">
        <f t="shared" si="6429"/>
        <v>0</v>
      </c>
      <c r="AC768" s="245"/>
      <c r="AD768" s="353">
        <f t="shared" si="6430"/>
        <v>0</v>
      </c>
      <c r="AE768" s="245"/>
      <c r="AF768" s="353">
        <f t="shared" si="6431"/>
        <v>0</v>
      </c>
      <c r="AG768" s="218">
        <f t="shared" si="6413"/>
        <v>0</v>
      </c>
      <c r="AH768" s="145">
        <f>SUM(AB768+AD768+AF768)</f>
        <v>0</v>
      </c>
      <c r="AI768" s="145">
        <f t="shared" si="6414"/>
        <v>0</v>
      </c>
      <c r="AJ768" s="204">
        <f t="shared" si="6415"/>
        <v>0</v>
      </c>
      <c r="AK768" s="245"/>
      <c r="AL768" s="350">
        <f t="shared" si="6416"/>
        <v>0</v>
      </c>
      <c r="AM768" s="289"/>
      <c r="AN768" s="350">
        <f t="shared" si="6435"/>
        <v>0</v>
      </c>
      <c r="AO768" s="245"/>
      <c r="AP768" s="237">
        <f t="shared" si="6436"/>
        <v>0</v>
      </c>
      <c r="AQ768" s="218">
        <f t="shared" si="6417"/>
        <v>0</v>
      </c>
      <c r="AR768" s="145">
        <f t="shared" si="6418"/>
        <v>0</v>
      </c>
      <c r="AS768" s="145"/>
      <c r="AT768" s="350">
        <f t="shared" ref="AT768" si="6443">O768*AS768*$AT$2/1000</f>
        <v>0</v>
      </c>
      <c r="AU768" s="245"/>
      <c r="AV768" s="350">
        <f t="shared" si="6438"/>
        <v>0</v>
      </c>
      <c r="AW768" s="245"/>
      <c r="AX768" s="350">
        <f t="shared" si="6439"/>
        <v>0</v>
      </c>
      <c r="AY768" s="289">
        <f t="shared" si="6419"/>
        <v>0</v>
      </c>
      <c r="AZ768" s="145">
        <f t="shared" si="6420"/>
        <v>0</v>
      </c>
      <c r="BA768" s="145">
        <f t="shared" si="6421"/>
        <v>0</v>
      </c>
      <c r="BB768" s="145">
        <f t="shared" si="6422"/>
        <v>0</v>
      </c>
    </row>
    <row r="769" spans="1:54" s="551" customFormat="1">
      <c r="A769" s="612">
        <v>570</v>
      </c>
      <c r="B769" s="557"/>
      <c r="C769" s="557"/>
      <c r="D769" s="557"/>
      <c r="E769" s="71" t="s">
        <v>2296</v>
      </c>
      <c r="F769" s="72"/>
      <c r="G769" s="509" t="s">
        <v>1169</v>
      </c>
      <c r="H769" s="330" t="s">
        <v>378</v>
      </c>
      <c r="I769" s="77"/>
      <c r="J769" s="120"/>
      <c r="K769" s="77"/>
      <c r="L769" s="186"/>
      <c r="M769" s="77">
        <v>8.27</v>
      </c>
      <c r="N769" s="186"/>
      <c r="O769" s="77">
        <v>8.27</v>
      </c>
      <c r="P769" s="120"/>
      <c r="Q769" s="145">
        <f t="shared" ref="Q769:Q771" si="6444">SUM(AI769+BA769)</f>
        <v>0.89600000000000002</v>
      </c>
      <c r="R769" s="425">
        <f t="shared" ref="R769:R771" si="6445">SUM(AJ769+BB769)</f>
        <v>9.8017680767999984</v>
      </c>
      <c r="S769" s="145"/>
      <c r="T769" s="349">
        <f t="shared" ref="T769:T771" si="6446">I769*S769*$T$2/1000</f>
        <v>0</v>
      </c>
      <c r="U769" s="145"/>
      <c r="V769" s="349">
        <f t="shared" ref="V769" si="6447">I769*U769*$V$2/1000</f>
        <v>0</v>
      </c>
      <c r="W769" s="245"/>
      <c r="X769" s="349">
        <f t="shared" ref="X769:X771" si="6448">I769*W769*$X$2/1000</f>
        <v>0</v>
      </c>
      <c r="Y769" s="218">
        <f>SUM(S769+U769+W769)</f>
        <v>0</v>
      </c>
      <c r="Z769" s="204">
        <f t="shared" ref="Z769:Z771" si="6449">SUM(T769+V769+X769)</f>
        <v>0</v>
      </c>
      <c r="AA769" s="245"/>
      <c r="AB769" s="353">
        <f t="shared" ref="AB769:AB771" si="6450">K769*AA769*$AB$2/1000</f>
        <v>0</v>
      </c>
      <c r="AC769" s="245"/>
      <c r="AD769" s="353">
        <f t="shared" ref="AD769:AD771" si="6451">K769*AC769*$AD$2/1000</f>
        <v>0</v>
      </c>
      <c r="AE769" s="245"/>
      <c r="AF769" s="353">
        <f t="shared" ref="AF769:AF771" si="6452">K769*AE769*$AF$2/1000</f>
        <v>0</v>
      </c>
      <c r="AG769" s="218">
        <f>SUM(AA769+AC769+AE769)</f>
        <v>0</v>
      </c>
      <c r="AH769" s="145">
        <f t="shared" ref="AH769" si="6453">SUM(AB769+AD769+AF769)</f>
        <v>0</v>
      </c>
      <c r="AI769" s="145">
        <f t="shared" ref="AI769:AI771" si="6454">SUM(Y769+AG769)</f>
        <v>0</v>
      </c>
      <c r="AJ769" s="204">
        <f t="shared" ref="AJ769:AJ771" si="6455">SUM(Z769,AH769)</f>
        <v>0</v>
      </c>
      <c r="AK769" s="245"/>
      <c r="AL769" s="350">
        <f t="shared" si="6416"/>
        <v>0</v>
      </c>
      <c r="AM769" s="289">
        <v>0.89600000000000002</v>
      </c>
      <c r="AN769" s="350">
        <f t="shared" ref="AN769:AN771" si="6456">M769*AM769*$AN$2/1000</f>
        <v>9.8017680767999984</v>
      </c>
      <c r="AO769" s="245"/>
      <c r="AP769" s="237">
        <f t="shared" ref="AP769:AP771" si="6457">M769*AO769*$AP$2/1000</f>
        <v>0</v>
      </c>
      <c r="AQ769" s="218">
        <f>SUM(AK769+AM769+AO769)</f>
        <v>0.89600000000000002</v>
      </c>
      <c r="AR769" s="145">
        <f t="shared" ref="AR769:AR771" si="6458">SUM(AL769+AN769+AP769)</f>
        <v>9.8017680767999984</v>
      </c>
      <c r="AS769" s="145"/>
      <c r="AT769" s="350">
        <f>O769*AS769*$AT$2/1000</f>
        <v>0</v>
      </c>
      <c r="AU769" s="245"/>
      <c r="AV769" s="350">
        <f t="shared" ref="AV769:AV771" si="6459">O769*AU769*$AV$2/1000</f>
        <v>0</v>
      </c>
      <c r="AW769" s="245"/>
      <c r="AX769" s="350">
        <f t="shared" ref="AX769:AX771" si="6460">O769*AW769*$AX$2/1000</f>
        <v>0</v>
      </c>
      <c r="AY769" s="289">
        <f>SUM(AS769+AU769+AW769)</f>
        <v>0</v>
      </c>
      <c r="AZ769" s="145">
        <f t="shared" ref="AZ769:AZ771" si="6461">SUM(AT769+AV769+AX769)</f>
        <v>0</v>
      </c>
      <c r="BA769" s="145">
        <f t="shared" ref="BA769:BA771" si="6462">SUM(AQ769+AY769)</f>
        <v>0.89600000000000002</v>
      </c>
      <c r="BB769" s="145">
        <f t="shared" ref="BB769:BB771" si="6463">SUM(AR769,AZ769)</f>
        <v>9.8017680767999984</v>
      </c>
    </row>
    <row r="770" spans="1:54" s="551" customFormat="1">
      <c r="A770" s="612">
        <v>570</v>
      </c>
      <c r="B770" s="557"/>
      <c r="C770" s="557"/>
      <c r="D770" s="557"/>
      <c r="E770" s="71" t="s">
        <v>2297</v>
      </c>
      <c r="F770" s="72"/>
      <c r="G770" s="509" t="s">
        <v>1169</v>
      </c>
      <c r="H770" s="330" t="s">
        <v>378</v>
      </c>
      <c r="I770" s="77"/>
      <c r="J770" s="120"/>
      <c r="K770" s="77"/>
      <c r="L770" s="186"/>
      <c r="M770" s="77">
        <v>6.03</v>
      </c>
      <c r="N770" s="186"/>
      <c r="O770" s="77">
        <v>6.03</v>
      </c>
      <c r="P770" s="120"/>
      <c r="Q770" s="145">
        <f t="shared" ref="Q770" si="6464">SUM(AI770+BA770)</f>
        <v>1.236</v>
      </c>
      <c r="R770" s="425">
        <f t="shared" ref="R770" si="6465">SUM(AJ770+BB770)</f>
        <v>9.8588596931999994</v>
      </c>
      <c r="S770" s="145"/>
      <c r="T770" s="349">
        <f t="shared" ref="T770" si="6466">I770*S770*$T$2/1000</f>
        <v>0</v>
      </c>
      <c r="U770" s="145"/>
      <c r="V770" s="349">
        <f t="shared" ref="V770" si="6467">I770*U770*$V$2/1000</f>
        <v>0</v>
      </c>
      <c r="W770" s="245"/>
      <c r="X770" s="349">
        <f t="shared" ref="X770" si="6468">I770*W770*$X$2/1000</f>
        <v>0</v>
      </c>
      <c r="Y770" s="218">
        <f>SUM(S770+U770+W770)</f>
        <v>0</v>
      </c>
      <c r="Z770" s="204">
        <f t="shared" ref="Z770" si="6469">SUM(T770+V770+X770)</f>
        <v>0</v>
      </c>
      <c r="AA770" s="245"/>
      <c r="AB770" s="353">
        <f t="shared" ref="AB770" si="6470">K770*AA770*$AB$2/1000</f>
        <v>0</v>
      </c>
      <c r="AC770" s="245"/>
      <c r="AD770" s="353">
        <f t="shared" ref="AD770" si="6471">K770*AC770*$AD$2/1000</f>
        <v>0</v>
      </c>
      <c r="AE770" s="245"/>
      <c r="AF770" s="353">
        <f t="shared" ref="AF770" si="6472">K770*AE770*$AF$2/1000</f>
        <v>0</v>
      </c>
      <c r="AG770" s="218">
        <f>SUM(AA770+AC770+AE770)</f>
        <v>0</v>
      </c>
      <c r="AH770" s="145">
        <f t="shared" ref="AH770" si="6473">SUM(AB770+AD770+AF770)</f>
        <v>0</v>
      </c>
      <c r="AI770" s="145">
        <f t="shared" ref="AI770" si="6474">SUM(Y770+AG770)</f>
        <v>0</v>
      </c>
      <c r="AJ770" s="204">
        <f t="shared" ref="AJ770" si="6475">SUM(Z770,AH770)</f>
        <v>0</v>
      </c>
      <c r="AK770" s="245"/>
      <c r="AL770" s="350">
        <f t="shared" ref="AL770" si="6476">M770*AK770*$AL$2/1000</f>
        <v>0</v>
      </c>
      <c r="AM770" s="289">
        <v>1.236</v>
      </c>
      <c r="AN770" s="350">
        <f t="shared" ref="AN770" si="6477">M770*AM770*$AN$2/1000</f>
        <v>9.8588596931999994</v>
      </c>
      <c r="AO770" s="245"/>
      <c r="AP770" s="237">
        <f t="shared" ref="AP770" si="6478">M770*AO770*$AP$2/1000</f>
        <v>0</v>
      </c>
      <c r="AQ770" s="218">
        <f>SUM(AK770+AM770+AO770)</f>
        <v>1.236</v>
      </c>
      <c r="AR770" s="145">
        <f t="shared" ref="AR770" si="6479">SUM(AL770+AN770+AP770)</f>
        <v>9.8588596931999994</v>
      </c>
      <c r="AS770" s="145"/>
      <c r="AT770" s="350">
        <f>O770*AS770*$AT$2/1000</f>
        <v>0</v>
      </c>
      <c r="AU770" s="245"/>
      <c r="AV770" s="350">
        <f t="shared" ref="AV770" si="6480">O770*AU770*$AV$2/1000</f>
        <v>0</v>
      </c>
      <c r="AW770" s="245"/>
      <c r="AX770" s="350">
        <f t="shared" ref="AX770" si="6481">O770*AW770*$AX$2/1000</f>
        <v>0</v>
      </c>
      <c r="AY770" s="289">
        <f>SUM(AS770+AU770+AW770)</f>
        <v>0</v>
      </c>
      <c r="AZ770" s="145">
        <f t="shared" ref="AZ770" si="6482">SUM(AT770+AV770+AX770)</f>
        <v>0</v>
      </c>
      <c r="BA770" s="145">
        <f t="shared" ref="BA770" si="6483">SUM(AQ770+AY770)</f>
        <v>1.236</v>
      </c>
      <c r="BB770" s="145">
        <f t="shared" ref="BB770" si="6484">SUM(AR770,AZ770)</f>
        <v>9.8588596931999994</v>
      </c>
    </row>
    <row r="771" spans="1:54" s="551" customFormat="1">
      <c r="A771" s="612">
        <v>571</v>
      </c>
      <c r="B771" s="557"/>
      <c r="C771" s="25"/>
      <c r="D771" s="557"/>
      <c r="E771" s="71" t="s">
        <v>2298</v>
      </c>
      <c r="F771" s="72"/>
      <c r="G771" s="509" t="s">
        <v>1169</v>
      </c>
      <c r="H771" s="330" t="s">
        <v>378</v>
      </c>
      <c r="I771" s="77"/>
      <c r="J771" s="120"/>
      <c r="K771" s="77"/>
      <c r="L771" s="186"/>
      <c r="M771" s="77">
        <v>11.09</v>
      </c>
      <c r="N771" s="186"/>
      <c r="O771" s="77">
        <v>11.09</v>
      </c>
      <c r="P771" s="120"/>
      <c r="Q771" s="145">
        <f t="shared" si="6444"/>
        <v>1.0029999999999999</v>
      </c>
      <c r="R771" s="425">
        <f t="shared" si="6445"/>
        <v>14.714727130499998</v>
      </c>
      <c r="S771" s="145"/>
      <c r="T771" s="349">
        <f t="shared" si="6446"/>
        <v>0</v>
      </c>
      <c r="U771" s="145"/>
      <c r="V771" s="349">
        <f>I771*U771*$V$2/1000</f>
        <v>0</v>
      </c>
      <c r="W771" s="245"/>
      <c r="X771" s="349">
        <f t="shared" si="6448"/>
        <v>0</v>
      </c>
      <c r="Y771" s="218">
        <f t="shared" ref="Y771" si="6485">SUM(S771+U771+W771)</f>
        <v>0</v>
      </c>
      <c r="Z771" s="204">
        <f t="shared" si="6449"/>
        <v>0</v>
      </c>
      <c r="AA771" s="245"/>
      <c r="AB771" s="353">
        <f t="shared" si="6450"/>
        <v>0</v>
      </c>
      <c r="AC771" s="245"/>
      <c r="AD771" s="353">
        <f t="shared" si="6451"/>
        <v>0</v>
      </c>
      <c r="AE771" s="245"/>
      <c r="AF771" s="353">
        <f t="shared" si="6452"/>
        <v>0</v>
      </c>
      <c r="AG771" s="218">
        <f t="shared" ref="AG771" si="6486">SUM(AA771+AC771+AE771)</f>
        <v>0</v>
      </c>
      <c r="AH771" s="145">
        <f>SUM(AB771+AD771+AF771)</f>
        <v>0</v>
      </c>
      <c r="AI771" s="145">
        <f t="shared" si="6454"/>
        <v>0</v>
      </c>
      <c r="AJ771" s="204">
        <f t="shared" si="6455"/>
        <v>0</v>
      </c>
      <c r="AK771" s="245"/>
      <c r="AL771" s="350">
        <f t="shared" si="6416"/>
        <v>0</v>
      </c>
      <c r="AM771" s="289">
        <v>0.995</v>
      </c>
      <c r="AN771" s="350">
        <f t="shared" si="6456"/>
        <v>14.596392394499999</v>
      </c>
      <c r="AO771" s="245">
        <v>8.0000000000000002E-3</v>
      </c>
      <c r="AP771" s="237">
        <f t="shared" si="6457"/>
        <v>0.11833473600000001</v>
      </c>
      <c r="AQ771" s="218">
        <f t="shared" ref="AQ771" si="6487">SUM(AK771+AM771+AO771)</f>
        <v>1.0029999999999999</v>
      </c>
      <c r="AR771" s="145">
        <f t="shared" si="6458"/>
        <v>14.714727130499998</v>
      </c>
      <c r="AS771" s="145"/>
      <c r="AT771" s="350">
        <f t="shared" ref="AT771" si="6488">O771*AS771*$AT$2/1000</f>
        <v>0</v>
      </c>
      <c r="AU771" s="245"/>
      <c r="AV771" s="350">
        <f t="shared" si="6459"/>
        <v>0</v>
      </c>
      <c r="AW771" s="245"/>
      <c r="AX771" s="350">
        <f t="shared" si="6460"/>
        <v>0</v>
      </c>
      <c r="AY771" s="289">
        <f t="shared" ref="AY771" si="6489">SUM(AS771+AU771+AW771)</f>
        <v>0</v>
      </c>
      <c r="AZ771" s="145">
        <f t="shared" si="6461"/>
        <v>0</v>
      </c>
      <c r="BA771" s="145">
        <f t="shared" si="6462"/>
        <v>1.0029999999999999</v>
      </c>
      <c r="BB771" s="145">
        <f t="shared" si="6463"/>
        <v>14.714727130499998</v>
      </c>
    </row>
    <row r="772" spans="1:54" s="301" customFormat="1">
      <c r="A772" s="612">
        <v>572</v>
      </c>
      <c r="B772" s="346"/>
      <c r="C772" s="346"/>
      <c r="D772" s="346"/>
      <c r="E772" s="71" t="s">
        <v>2320</v>
      </c>
      <c r="F772" s="72"/>
      <c r="G772" s="509" t="s">
        <v>1169</v>
      </c>
      <c r="H772" s="330" t="s">
        <v>378</v>
      </c>
      <c r="I772" s="77"/>
      <c r="J772" s="120"/>
      <c r="K772" s="77"/>
      <c r="L772" s="186"/>
      <c r="M772" s="77">
        <v>11.67</v>
      </c>
      <c r="N772" s="186"/>
      <c r="O772" s="77">
        <v>11.67</v>
      </c>
      <c r="P772" s="120"/>
      <c r="Q772" s="145">
        <f>SUM(AI772+BA772)</f>
        <v>1.45</v>
      </c>
      <c r="R772" s="425">
        <f>SUM(AJ772+BB772)</f>
        <v>22.569896699999997</v>
      </c>
      <c r="S772" s="145"/>
      <c r="T772" s="349">
        <f>I772*S772*$T$2/1000</f>
        <v>0</v>
      </c>
      <c r="U772" s="145"/>
      <c r="V772" s="349">
        <f>I772*U772*$V$2/1000</f>
        <v>0</v>
      </c>
      <c r="W772" s="245"/>
      <c r="X772" s="349">
        <f>I772*W772*$X$2/1000</f>
        <v>0</v>
      </c>
      <c r="Y772" s="218">
        <f>SUM(S772+U772+W772)</f>
        <v>0</v>
      </c>
      <c r="Z772" s="204">
        <f>SUM(T772+V772+X772)</f>
        <v>0</v>
      </c>
      <c r="AA772" s="245"/>
      <c r="AB772" s="353">
        <f>K772*AA772*$AB$2/1000</f>
        <v>0</v>
      </c>
      <c r="AC772" s="245"/>
      <c r="AD772" s="353">
        <f>K772*AC772*$AD$2/1000</f>
        <v>0</v>
      </c>
      <c r="AE772" s="245"/>
      <c r="AF772" s="353">
        <f>K772*AE772*$AF$2/1000</f>
        <v>0</v>
      </c>
      <c r="AG772" s="218">
        <f>SUM(AA772+AC772+AE772)</f>
        <v>0</v>
      </c>
      <c r="AH772" s="145">
        <f>SUM(AB772+AD772+AF772)</f>
        <v>0</v>
      </c>
      <c r="AI772" s="145">
        <f>SUM(Y772+AG772)</f>
        <v>0</v>
      </c>
      <c r="AJ772" s="204">
        <f>SUM(Z772,AH772)</f>
        <v>0</v>
      </c>
      <c r="AK772" s="245"/>
      <c r="AL772" s="350">
        <f>M772*AK772*$AL$2/1000</f>
        <v>0</v>
      </c>
      <c r="AM772" s="289"/>
      <c r="AN772" s="350">
        <f>M772*AM772*$AN$2/1000</f>
        <v>0</v>
      </c>
      <c r="AO772" s="245">
        <v>1.45</v>
      </c>
      <c r="AP772" s="237">
        <f>M772*AO772*$AP$2/1000</f>
        <v>22.569896699999997</v>
      </c>
      <c r="AQ772" s="218">
        <f>SUM(AK772+AM772+AO772)</f>
        <v>1.45</v>
      </c>
      <c r="AR772" s="145">
        <f>SUM(AL772+AN772+AP772)</f>
        <v>22.569896699999997</v>
      </c>
      <c r="AS772" s="145"/>
      <c r="AT772" s="350">
        <f>O772*AS772*$AT$2/1000</f>
        <v>0</v>
      </c>
      <c r="AU772" s="245"/>
      <c r="AV772" s="350">
        <f>O772*AU772*$AV$2/1000</f>
        <v>0</v>
      </c>
      <c r="AW772" s="245"/>
      <c r="AX772" s="350">
        <f>O772*AW772*$AX$2/1000</f>
        <v>0</v>
      </c>
      <c r="AY772" s="289">
        <f>SUM(AS772+AU772+AW772)</f>
        <v>0</v>
      </c>
      <c r="AZ772" s="145">
        <f>SUM(AT772+AV772+AX772)</f>
        <v>0</v>
      </c>
      <c r="BA772" s="145">
        <f>SUM(AQ772+AY772)</f>
        <v>1.45</v>
      </c>
      <c r="BB772" s="145">
        <f>SUM(AR772,AZ772)</f>
        <v>22.569896699999997</v>
      </c>
    </row>
    <row r="773" spans="1:54" s="301" customFormat="1">
      <c r="A773" s="612">
        <v>573</v>
      </c>
      <c r="B773" s="346"/>
      <c r="C773" s="346"/>
      <c r="D773" s="346"/>
      <c r="E773" s="71" t="s">
        <v>643</v>
      </c>
      <c r="F773" s="503"/>
      <c r="G773" s="509" t="s">
        <v>1169</v>
      </c>
      <c r="H773" s="330" t="s">
        <v>378</v>
      </c>
      <c r="I773" s="77"/>
      <c r="J773" s="186">
        <v>4830</v>
      </c>
      <c r="K773" s="77"/>
      <c r="L773" s="186">
        <v>4830</v>
      </c>
      <c r="M773" s="77"/>
      <c r="N773" s="186">
        <v>4830</v>
      </c>
      <c r="O773" s="167"/>
      <c r="P773" s="186">
        <v>4830</v>
      </c>
      <c r="Q773" s="145">
        <f t="shared" si="6409"/>
        <v>0</v>
      </c>
      <c r="R773" s="425">
        <f t="shared" si="6410"/>
        <v>0</v>
      </c>
      <c r="S773" s="145"/>
      <c r="T773" s="145">
        <f t="shared" ref="T773:T776" si="6490">J773*S773/1000</f>
        <v>0</v>
      </c>
      <c r="U773" s="145"/>
      <c r="V773" s="204">
        <f t="shared" ref="V773:V775" si="6491">J773*U773/1000</f>
        <v>0</v>
      </c>
      <c r="W773" s="245"/>
      <c r="X773" s="246">
        <f t="shared" ref="X773:X775" si="6492">J773*W773/1000</f>
        <v>0</v>
      </c>
      <c r="Y773" s="218">
        <f t="shared" si="6411"/>
        <v>0</v>
      </c>
      <c r="Z773" s="204">
        <f t="shared" si="6412"/>
        <v>0</v>
      </c>
      <c r="AA773" s="245"/>
      <c r="AB773" s="246">
        <f t="shared" ref="AB773:AB775" si="6493">L773*AA773/1000</f>
        <v>0</v>
      </c>
      <c r="AC773" s="245"/>
      <c r="AD773" s="204">
        <f t="shared" ref="AD773:AD775" si="6494">L773*AC773/1000</f>
        <v>0</v>
      </c>
      <c r="AE773" s="245"/>
      <c r="AF773" s="353">
        <f t="shared" ref="AF773:AF775" si="6495">L773*AE773/1000</f>
        <v>0</v>
      </c>
      <c r="AG773" s="218">
        <f>SUM(AA773+AC773+AE773)</f>
        <v>0</v>
      </c>
      <c r="AH773" s="145">
        <f>SUM(AB773+AD773+AF773)</f>
        <v>0</v>
      </c>
      <c r="AI773" s="145">
        <f t="shared" si="6414"/>
        <v>0</v>
      </c>
      <c r="AJ773" s="204">
        <f t="shared" si="6415"/>
        <v>0</v>
      </c>
      <c r="AK773" s="245"/>
      <c r="AL773" s="204">
        <f t="shared" ref="AL773" si="6496">N773*AK773/1000</f>
        <v>0</v>
      </c>
      <c r="AM773" s="289"/>
      <c r="AN773" s="204">
        <f t="shared" ref="AN773:AN775" si="6497">N773*AM773/1000</f>
        <v>0</v>
      </c>
      <c r="AO773" s="245"/>
      <c r="AP773" s="246">
        <f t="shared" ref="AP773:AP775" si="6498">N773*AO773/1000</f>
        <v>0</v>
      </c>
      <c r="AQ773" s="218">
        <f>SUM(AK773+AM773+AO773)</f>
        <v>0</v>
      </c>
      <c r="AR773" s="145">
        <f t="shared" si="6418"/>
        <v>0</v>
      </c>
      <c r="AS773" s="145"/>
      <c r="AT773" s="204">
        <f>P773*AS773/1000</f>
        <v>0</v>
      </c>
      <c r="AU773" s="245"/>
      <c r="AV773" s="204">
        <f t="shared" ref="AV773:AV776" si="6499">P773*AU773/1000</f>
        <v>0</v>
      </c>
      <c r="AW773" s="245"/>
      <c r="AX773" s="204">
        <f t="shared" ref="AX773:AX776" si="6500">P773*AW773/1000</f>
        <v>0</v>
      </c>
      <c r="AY773" s="289">
        <f t="shared" si="6419"/>
        <v>0</v>
      </c>
      <c r="AZ773" s="145">
        <f t="shared" si="6420"/>
        <v>0</v>
      </c>
      <c r="BA773" s="145">
        <f t="shared" si="6421"/>
        <v>0</v>
      </c>
      <c r="BB773" s="145">
        <f t="shared" si="6422"/>
        <v>0</v>
      </c>
    </row>
    <row r="774" spans="1:54" s="301" customFormat="1">
      <c r="A774" s="612">
        <v>574</v>
      </c>
      <c r="B774" s="346"/>
      <c r="C774" s="346"/>
      <c r="D774" s="346"/>
      <c r="E774" s="71" t="s">
        <v>436</v>
      </c>
      <c r="F774" s="503"/>
      <c r="G774" s="509" t="s">
        <v>1169</v>
      </c>
      <c r="H774" s="330" t="s">
        <v>378</v>
      </c>
      <c r="I774" s="77"/>
      <c r="J774" s="186">
        <v>4830</v>
      </c>
      <c r="K774" s="77"/>
      <c r="L774" s="186">
        <v>4830</v>
      </c>
      <c r="M774" s="77"/>
      <c r="N774" s="186">
        <v>4830</v>
      </c>
      <c r="O774" s="167"/>
      <c r="P774" s="186">
        <v>4830</v>
      </c>
      <c r="Q774" s="145">
        <f>SUM(AI774+BA774)</f>
        <v>0</v>
      </c>
      <c r="R774" s="425">
        <f t="shared" ref="R774" si="6501">SUM(AJ774+BB774)</f>
        <v>0</v>
      </c>
      <c r="S774" s="145"/>
      <c r="T774" s="145">
        <f t="shared" si="6490"/>
        <v>0</v>
      </c>
      <c r="U774" s="145"/>
      <c r="V774" s="204">
        <f t="shared" ref="V774" si="6502">J774*U774/1000</f>
        <v>0</v>
      </c>
      <c r="W774" s="245"/>
      <c r="X774" s="246">
        <f t="shared" ref="X774" si="6503">J774*W774/1000</f>
        <v>0</v>
      </c>
      <c r="Y774" s="218">
        <f>SUM(S774+U774+W774)</f>
        <v>0</v>
      </c>
      <c r="Z774" s="204">
        <f t="shared" ref="Z774" si="6504">SUM(T774+V774+X774)</f>
        <v>0</v>
      </c>
      <c r="AA774" s="245"/>
      <c r="AB774" s="246">
        <f t="shared" ref="AB774" si="6505">L774*AA774/1000</f>
        <v>0</v>
      </c>
      <c r="AC774" s="245"/>
      <c r="AD774" s="204">
        <f t="shared" ref="AD774" si="6506">L774*AC774/1000</f>
        <v>0</v>
      </c>
      <c r="AE774" s="245"/>
      <c r="AF774" s="353">
        <f t="shared" si="6495"/>
        <v>0</v>
      </c>
      <c r="AG774" s="218">
        <f>SUM(AA774+AC774+AE774)</f>
        <v>0</v>
      </c>
      <c r="AH774" s="145">
        <f t="shared" ref="AH774" si="6507">SUM(AB774+AD774+AF774)</f>
        <v>0</v>
      </c>
      <c r="AI774" s="145">
        <f t="shared" ref="AI774" si="6508">SUM(Y774+AG774)</f>
        <v>0</v>
      </c>
      <c r="AJ774" s="204">
        <f t="shared" ref="AJ774" si="6509">SUM(Z774,AH774)</f>
        <v>0</v>
      </c>
      <c r="AK774" s="245"/>
      <c r="AL774" s="204">
        <f t="shared" ref="AL774" si="6510">N774*AK774/1000</f>
        <v>0</v>
      </c>
      <c r="AM774" s="289"/>
      <c r="AN774" s="204">
        <f t="shared" ref="AN774" si="6511">N774*AM774/1000</f>
        <v>0</v>
      </c>
      <c r="AO774" s="245"/>
      <c r="AP774" s="246">
        <f t="shared" ref="AP774" si="6512">N774*AO774/1000</f>
        <v>0</v>
      </c>
      <c r="AQ774" s="218">
        <f>SUM(AK774+AM774+AO774)</f>
        <v>0</v>
      </c>
      <c r="AR774" s="145">
        <f t="shared" ref="AR774" si="6513">SUM(AL774+AN774+AP774)</f>
        <v>0</v>
      </c>
      <c r="AS774" s="145"/>
      <c r="AT774" s="204">
        <f>P774*AS774/1000</f>
        <v>0</v>
      </c>
      <c r="AU774" s="245"/>
      <c r="AV774" s="204">
        <f t="shared" si="6499"/>
        <v>0</v>
      </c>
      <c r="AW774" s="245"/>
      <c r="AX774" s="204">
        <f t="shared" si="6500"/>
        <v>0</v>
      </c>
      <c r="AY774" s="289">
        <f>SUM(AS774+AU774+AW774)</f>
        <v>0</v>
      </c>
      <c r="AZ774" s="145">
        <f t="shared" ref="AZ774" si="6514">SUM(AT774+AV774+AX774)</f>
        <v>0</v>
      </c>
      <c r="BA774" s="145">
        <f t="shared" ref="BA774" si="6515">SUM(AQ774+AY774)</f>
        <v>0</v>
      </c>
      <c r="BB774" s="145">
        <f t="shared" ref="BB774" si="6516">SUM(AR774,AZ774)</f>
        <v>0</v>
      </c>
    </row>
    <row r="775" spans="1:54" s="301" customFormat="1">
      <c r="A775" s="612">
        <v>575</v>
      </c>
      <c r="B775" s="346"/>
      <c r="C775" s="346"/>
      <c r="D775" s="346"/>
      <c r="E775" s="23" t="s">
        <v>237</v>
      </c>
      <c r="F775" s="530"/>
      <c r="G775" s="509" t="s">
        <v>1169</v>
      </c>
      <c r="H775" s="330" t="s">
        <v>378</v>
      </c>
      <c r="I775" s="63"/>
      <c r="J775" s="183">
        <v>5190</v>
      </c>
      <c r="K775" s="63"/>
      <c r="L775" s="183">
        <v>5190</v>
      </c>
      <c r="M775" s="63"/>
      <c r="N775" s="183">
        <v>5190</v>
      </c>
      <c r="O775" s="162"/>
      <c r="P775" s="183">
        <v>5190</v>
      </c>
      <c r="Q775" s="349">
        <f t="shared" si="6409"/>
        <v>0</v>
      </c>
      <c r="R775" s="417">
        <f t="shared" si="6410"/>
        <v>0</v>
      </c>
      <c r="S775" s="349"/>
      <c r="T775" s="349">
        <f t="shared" si="6490"/>
        <v>0</v>
      </c>
      <c r="U775" s="349"/>
      <c r="V775" s="350">
        <f t="shared" si="6491"/>
        <v>0</v>
      </c>
      <c r="W775" s="352"/>
      <c r="X775" s="353">
        <f t="shared" si="6492"/>
        <v>0</v>
      </c>
      <c r="Y775" s="351">
        <f t="shared" si="6411"/>
        <v>0</v>
      </c>
      <c r="Z775" s="350">
        <f t="shared" si="6412"/>
        <v>0</v>
      </c>
      <c r="AA775" s="352"/>
      <c r="AB775" s="353">
        <f t="shared" si="6493"/>
        <v>0</v>
      </c>
      <c r="AC775" s="352"/>
      <c r="AD775" s="350">
        <f t="shared" si="6494"/>
        <v>0</v>
      </c>
      <c r="AE775" s="352"/>
      <c r="AF775" s="353">
        <f t="shared" si="6495"/>
        <v>0</v>
      </c>
      <c r="AG775" s="351">
        <f t="shared" si="6413"/>
        <v>0</v>
      </c>
      <c r="AH775" s="349">
        <f>SUM(AB775+AD775+AF775)</f>
        <v>0</v>
      </c>
      <c r="AI775" s="349">
        <f t="shared" si="6414"/>
        <v>0</v>
      </c>
      <c r="AJ775" s="350">
        <f t="shared" si="6415"/>
        <v>0</v>
      </c>
      <c r="AK775" s="352"/>
      <c r="AL775" s="350">
        <f>N775*AK775/1000</f>
        <v>0</v>
      </c>
      <c r="AM775" s="354"/>
      <c r="AN775" s="350">
        <f t="shared" si="6497"/>
        <v>0</v>
      </c>
      <c r="AO775" s="352"/>
      <c r="AP775" s="353">
        <f t="shared" si="6498"/>
        <v>0</v>
      </c>
      <c r="AQ775" s="351">
        <f t="shared" si="6417"/>
        <v>0</v>
      </c>
      <c r="AR775" s="349">
        <f t="shared" si="6418"/>
        <v>0</v>
      </c>
      <c r="AS775" s="349"/>
      <c r="AT775" s="350">
        <f t="shared" ref="AT775" si="6517">P775*AS775/1000</f>
        <v>0</v>
      </c>
      <c r="AU775" s="352"/>
      <c r="AV775" s="350">
        <f t="shared" si="6499"/>
        <v>0</v>
      </c>
      <c r="AW775" s="352"/>
      <c r="AX775" s="350">
        <f t="shared" si="6500"/>
        <v>0</v>
      </c>
      <c r="AY775" s="354">
        <f t="shared" si="6419"/>
        <v>0</v>
      </c>
      <c r="AZ775" s="349">
        <f t="shared" si="6420"/>
        <v>0</v>
      </c>
      <c r="BA775" s="349">
        <f t="shared" si="6421"/>
        <v>0</v>
      </c>
      <c r="BB775" s="349">
        <f t="shared" si="6422"/>
        <v>0</v>
      </c>
    </row>
    <row r="776" spans="1:54" s="301" customFormat="1">
      <c r="A776" s="612">
        <v>576</v>
      </c>
      <c r="B776" s="346"/>
      <c r="C776" s="346"/>
      <c r="D776" s="346"/>
      <c r="E776" s="23" t="s">
        <v>435</v>
      </c>
      <c r="F776" s="530"/>
      <c r="G776" s="509" t="s">
        <v>1169</v>
      </c>
      <c r="H776" s="330" t="s">
        <v>378</v>
      </c>
      <c r="I776" s="63"/>
      <c r="J776" s="183">
        <v>5190</v>
      </c>
      <c r="K776" s="63"/>
      <c r="L776" s="183">
        <v>5190</v>
      </c>
      <c r="M776" s="63"/>
      <c r="N776" s="183">
        <v>5190</v>
      </c>
      <c r="O776" s="162"/>
      <c r="P776" s="183">
        <v>5190</v>
      </c>
      <c r="Q776" s="349">
        <f>SUM(AI776+BA776)</f>
        <v>0</v>
      </c>
      <c r="R776" s="417">
        <f t="shared" ref="R776:R779" si="6518">SUM(AJ776+BB776)</f>
        <v>0</v>
      </c>
      <c r="S776" s="349"/>
      <c r="T776" s="349">
        <f t="shared" si="6490"/>
        <v>0</v>
      </c>
      <c r="U776" s="349"/>
      <c r="V776" s="350">
        <f t="shared" ref="V776:V777" si="6519">J776*U776/1000</f>
        <v>0</v>
      </c>
      <c r="W776" s="352"/>
      <c r="X776" s="353">
        <f t="shared" ref="X776:X777" si="6520">J776*W776/1000</f>
        <v>0</v>
      </c>
      <c r="Y776" s="351">
        <f>SUM(S776+U776+W776)</f>
        <v>0</v>
      </c>
      <c r="Z776" s="350">
        <f t="shared" ref="Z776:Z777" si="6521">SUM(T776+V776+X776)</f>
        <v>0</v>
      </c>
      <c r="AA776" s="352"/>
      <c r="AB776" s="353">
        <f t="shared" ref="AB776:AB777" si="6522">L776*AA776/1000</f>
        <v>0</v>
      </c>
      <c r="AC776" s="352"/>
      <c r="AD776" s="350">
        <f t="shared" ref="AD776:AD777" si="6523">L776*AC776/1000</f>
        <v>0</v>
      </c>
      <c r="AE776" s="352"/>
      <c r="AF776" s="231">
        <f>L776*AE776/1000</f>
        <v>0</v>
      </c>
      <c r="AG776" s="351">
        <f t="shared" ref="AG776" si="6524">SUM(AA776+AC776+AE776)</f>
        <v>0</v>
      </c>
      <c r="AH776" s="349">
        <f t="shared" ref="AH776" si="6525">SUM(AB776+AD776+AF776)</f>
        <v>0</v>
      </c>
      <c r="AI776" s="349">
        <f t="shared" ref="AI776:AI779" si="6526">SUM(Y776+AG776)</f>
        <v>0</v>
      </c>
      <c r="AJ776" s="350">
        <f t="shared" ref="AJ776:AJ779" si="6527">SUM(Z776,AH776)</f>
        <v>0</v>
      </c>
      <c r="AK776" s="352"/>
      <c r="AL776" s="350">
        <f>N776*AK776/1000</f>
        <v>0</v>
      </c>
      <c r="AM776" s="354"/>
      <c r="AN776" s="350">
        <f t="shared" ref="AN776:AN777" si="6528">N776*AM776/1000</f>
        <v>0</v>
      </c>
      <c r="AO776" s="352"/>
      <c r="AP776" s="353">
        <f t="shared" ref="AP776:AP777" si="6529">N776*AO776/1000</f>
        <v>0</v>
      </c>
      <c r="AQ776" s="351">
        <f t="shared" ref="AQ776" si="6530">SUM(AK776+AM776+AO776)</f>
        <v>0</v>
      </c>
      <c r="AR776" s="349">
        <f t="shared" ref="AR776:AR777" si="6531">SUM(AL776+AN776+AP776)</f>
        <v>0</v>
      </c>
      <c r="AS776" s="349"/>
      <c r="AT776" s="350">
        <f>P776*AS776/1000</f>
        <v>0</v>
      </c>
      <c r="AU776" s="352"/>
      <c r="AV776" s="350">
        <f t="shared" si="6499"/>
        <v>0</v>
      </c>
      <c r="AW776" s="352"/>
      <c r="AX776" s="350">
        <f t="shared" si="6500"/>
        <v>0</v>
      </c>
      <c r="AY776" s="354">
        <f t="shared" ref="AY776" si="6532">SUM(AS776+AU776+AW776)</f>
        <v>0</v>
      </c>
      <c r="AZ776" s="349">
        <f t="shared" ref="AZ776:AZ777" si="6533">SUM(AT776+AV776+AX776)</f>
        <v>0</v>
      </c>
      <c r="BA776" s="349">
        <f t="shared" ref="BA776:BA779" si="6534">SUM(AQ776+AY776)</f>
        <v>0</v>
      </c>
      <c r="BB776" s="349">
        <f t="shared" ref="BB776:BB779" si="6535">SUM(AR776,AZ776)</f>
        <v>0</v>
      </c>
    </row>
    <row r="777" spans="1:54" s="551" customFormat="1">
      <c r="A777" s="612">
        <v>575</v>
      </c>
      <c r="B777" s="557"/>
      <c r="C777" s="557"/>
      <c r="D777" s="557"/>
      <c r="E777" s="553" t="s">
        <v>2107</v>
      </c>
      <c r="F777" s="530"/>
      <c r="G777" s="509" t="s">
        <v>1169</v>
      </c>
      <c r="H777" s="330" t="s">
        <v>378</v>
      </c>
      <c r="I777" s="554"/>
      <c r="J777" s="183">
        <v>18360</v>
      </c>
      <c r="K777" s="554"/>
      <c r="L777" s="183">
        <v>18360</v>
      </c>
      <c r="M777" s="554"/>
      <c r="N777" s="183">
        <v>18360</v>
      </c>
      <c r="O777" s="162"/>
      <c r="P777" s="183">
        <v>18360</v>
      </c>
      <c r="Q777" s="349">
        <f t="shared" ref="Q777" si="6536">SUM(AI777+BA777)</f>
        <v>0.6</v>
      </c>
      <c r="R777" s="417">
        <f t="shared" si="6518"/>
        <v>11.016</v>
      </c>
      <c r="S777" s="349"/>
      <c r="T777" s="349">
        <f t="shared" ref="T777:T778" si="6537">J777*S777/1000</f>
        <v>0</v>
      </c>
      <c r="U777" s="349"/>
      <c r="V777" s="350">
        <f t="shared" si="6519"/>
        <v>0</v>
      </c>
      <c r="W777" s="352"/>
      <c r="X777" s="353">
        <f t="shared" si="6520"/>
        <v>0</v>
      </c>
      <c r="Y777" s="351">
        <f t="shared" ref="Y777" si="6538">SUM(S777+U777+W777)</f>
        <v>0</v>
      </c>
      <c r="Z777" s="350">
        <f t="shared" si="6521"/>
        <v>0</v>
      </c>
      <c r="AA777" s="352"/>
      <c r="AB777" s="353">
        <f t="shared" si="6522"/>
        <v>0</v>
      </c>
      <c r="AC777" s="352"/>
      <c r="AD777" s="350">
        <f t="shared" si="6523"/>
        <v>0</v>
      </c>
      <c r="AE777" s="352"/>
      <c r="AF777" s="353">
        <f t="shared" ref="AF777" si="6539">L777*AE777/1000</f>
        <v>0</v>
      </c>
      <c r="AG777" s="351">
        <f t="shared" ref="AG777" si="6540">SUM(AA777+AC777+AE777)</f>
        <v>0</v>
      </c>
      <c r="AH777" s="349">
        <f t="shared" ref="AH777" si="6541">SUM(AB777+AD777+AF777)</f>
        <v>0</v>
      </c>
      <c r="AI777" s="349">
        <f t="shared" si="6526"/>
        <v>0</v>
      </c>
      <c r="AJ777" s="350">
        <f t="shared" si="6527"/>
        <v>0</v>
      </c>
      <c r="AK777" s="352"/>
      <c r="AL777" s="350">
        <f>N777*AK777/1000</f>
        <v>0</v>
      </c>
      <c r="AM777" s="354">
        <v>0.6</v>
      </c>
      <c r="AN777" s="350">
        <f t="shared" si="6528"/>
        <v>11.016</v>
      </c>
      <c r="AO777" s="352"/>
      <c r="AP777" s="353">
        <f t="shared" si="6529"/>
        <v>0</v>
      </c>
      <c r="AQ777" s="351">
        <f t="shared" ref="AQ777" si="6542">SUM(AK777+AM777+AO777)</f>
        <v>0.6</v>
      </c>
      <c r="AR777" s="349">
        <f t="shared" si="6531"/>
        <v>11.016</v>
      </c>
      <c r="AS777" s="349"/>
      <c r="AT777" s="350">
        <f t="shared" ref="AT777" si="6543">P777*AS777/1000</f>
        <v>0</v>
      </c>
      <c r="AU777" s="352"/>
      <c r="AV777" s="350">
        <f t="shared" ref="AV777:AV778" si="6544">P777*AU777/1000</f>
        <v>0</v>
      </c>
      <c r="AW777" s="352"/>
      <c r="AX777" s="350">
        <f t="shared" ref="AX777:AX778" si="6545">P777*AW777/1000</f>
        <v>0</v>
      </c>
      <c r="AY777" s="354">
        <f t="shared" ref="AY777" si="6546">SUM(AS777+AU777+AW777)</f>
        <v>0</v>
      </c>
      <c r="AZ777" s="349">
        <f t="shared" si="6533"/>
        <v>0</v>
      </c>
      <c r="BA777" s="349">
        <f t="shared" si="6534"/>
        <v>0.6</v>
      </c>
      <c r="BB777" s="349">
        <f t="shared" si="6535"/>
        <v>11.016</v>
      </c>
    </row>
    <row r="778" spans="1:54" s="551" customFormat="1">
      <c r="A778" s="612">
        <v>576</v>
      </c>
      <c r="B778" s="557"/>
      <c r="C778" s="557"/>
      <c r="D778" s="557"/>
      <c r="E778" s="553" t="s">
        <v>2108</v>
      </c>
      <c r="F778" s="530"/>
      <c r="G778" s="509" t="s">
        <v>1169</v>
      </c>
      <c r="H778" s="330" t="s">
        <v>378</v>
      </c>
      <c r="I778" s="554"/>
      <c r="J778" s="183">
        <v>18360</v>
      </c>
      <c r="K778" s="554"/>
      <c r="L778" s="183">
        <v>18360</v>
      </c>
      <c r="M778" s="554"/>
      <c r="N778" s="183">
        <v>18360</v>
      </c>
      <c r="O778" s="162"/>
      <c r="P778" s="183">
        <v>18360</v>
      </c>
      <c r="Q778" s="349">
        <f>SUM(AI778+BA778)</f>
        <v>0.8</v>
      </c>
      <c r="R778" s="417">
        <f t="shared" ref="R778" si="6547">SUM(AJ778+BB778)</f>
        <v>14.688000000000001</v>
      </c>
      <c r="S778" s="349"/>
      <c r="T778" s="349">
        <f t="shared" si="6537"/>
        <v>0</v>
      </c>
      <c r="U778" s="349"/>
      <c r="V778" s="350">
        <f t="shared" ref="V778" si="6548">J778*U778/1000</f>
        <v>0</v>
      </c>
      <c r="W778" s="352"/>
      <c r="X778" s="353">
        <f t="shared" ref="X778" si="6549">J778*W778/1000</f>
        <v>0</v>
      </c>
      <c r="Y778" s="351">
        <f>SUM(S778+U778+W778)</f>
        <v>0</v>
      </c>
      <c r="Z778" s="350">
        <f t="shared" ref="Z778" si="6550">SUM(T778+V778+X778)</f>
        <v>0</v>
      </c>
      <c r="AA778" s="352"/>
      <c r="AB778" s="353">
        <f t="shared" ref="AB778" si="6551">L778*AA778/1000</f>
        <v>0</v>
      </c>
      <c r="AC778" s="352"/>
      <c r="AD778" s="350">
        <f t="shared" ref="AD778" si="6552">L778*AC778/1000</f>
        <v>0</v>
      </c>
      <c r="AE778" s="352"/>
      <c r="AF778" s="231">
        <f>L778*AE778/1000</f>
        <v>0</v>
      </c>
      <c r="AG778" s="351">
        <f t="shared" ref="AG778" si="6553">SUM(AA778+AC778+AE778)</f>
        <v>0</v>
      </c>
      <c r="AH778" s="349">
        <f t="shared" ref="AH778" si="6554">SUM(AB778+AD778+AF778)</f>
        <v>0</v>
      </c>
      <c r="AI778" s="349">
        <f t="shared" ref="AI778" si="6555">SUM(Y778+AG778)</f>
        <v>0</v>
      </c>
      <c r="AJ778" s="350">
        <f t="shared" ref="AJ778" si="6556">SUM(Z778,AH778)</f>
        <v>0</v>
      </c>
      <c r="AK778" s="352"/>
      <c r="AL778" s="350">
        <f>N778*AK778/1000</f>
        <v>0</v>
      </c>
      <c r="AM778" s="354">
        <v>0.8</v>
      </c>
      <c r="AN778" s="350">
        <f t="shared" ref="AN778" si="6557">N778*AM778/1000</f>
        <v>14.688000000000001</v>
      </c>
      <c r="AO778" s="352"/>
      <c r="AP778" s="353">
        <f t="shared" ref="AP778" si="6558">N778*AO778/1000</f>
        <v>0</v>
      </c>
      <c r="AQ778" s="351">
        <f t="shared" ref="AQ778" si="6559">SUM(AK778+AM778+AO778)</f>
        <v>0.8</v>
      </c>
      <c r="AR778" s="349">
        <f t="shared" ref="AR778" si="6560">SUM(AL778+AN778+AP778)</f>
        <v>14.688000000000001</v>
      </c>
      <c r="AS778" s="349"/>
      <c r="AT778" s="350">
        <f>P778*AS778/1000</f>
        <v>0</v>
      </c>
      <c r="AU778" s="352"/>
      <c r="AV778" s="350">
        <f t="shared" si="6544"/>
        <v>0</v>
      </c>
      <c r="AW778" s="352"/>
      <c r="AX778" s="350">
        <f t="shared" si="6545"/>
        <v>0</v>
      </c>
      <c r="AY778" s="354">
        <f t="shared" ref="AY778" si="6561">SUM(AS778+AU778+AW778)</f>
        <v>0</v>
      </c>
      <c r="AZ778" s="349">
        <f t="shared" ref="AZ778" si="6562">SUM(AT778+AV778+AX778)</f>
        <v>0</v>
      </c>
      <c r="BA778" s="349">
        <f t="shared" ref="BA778" si="6563">SUM(AQ778+AY778)</f>
        <v>0.8</v>
      </c>
      <c r="BB778" s="349">
        <f t="shared" ref="BB778" si="6564">SUM(AR778,AZ778)</f>
        <v>14.688000000000001</v>
      </c>
    </row>
    <row r="779" spans="1:54" s="344" customFormat="1">
      <c r="B779" s="557"/>
      <c r="C779" s="557"/>
      <c r="D779" s="557"/>
      <c r="E779" s="553" t="s">
        <v>1842</v>
      </c>
      <c r="F779" s="24"/>
      <c r="G779" s="530" t="s">
        <v>1166</v>
      </c>
      <c r="H779" s="330" t="s">
        <v>378</v>
      </c>
      <c r="I779" s="554">
        <v>8.27</v>
      </c>
      <c r="J779" s="115"/>
      <c r="K779" s="554">
        <v>8.27</v>
      </c>
      <c r="L779" s="183"/>
      <c r="M779" s="554">
        <v>8.27</v>
      </c>
      <c r="N779" s="183"/>
      <c r="O779" s="554">
        <v>8.27</v>
      </c>
      <c r="P779" s="115"/>
      <c r="Q779" s="349">
        <f t="shared" ref="Q779" si="6565">SUM(AI779+BA779)</f>
        <v>0</v>
      </c>
      <c r="R779" s="417">
        <f t="shared" si="6518"/>
        <v>0</v>
      </c>
      <c r="S779" s="349"/>
      <c r="T779" s="349">
        <f t="shared" ref="T779:T785" si="6566">I779*S779*$T$2/1000</f>
        <v>0</v>
      </c>
      <c r="U779" s="349"/>
      <c r="V779" s="350">
        <f t="shared" ref="V779:V785" si="6567">I779*U779*$V$2/1000</f>
        <v>0</v>
      </c>
      <c r="W779" s="352"/>
      <c r="X779" s="353">
        <f t="shared" ref="X779:X785" si="6568">I779*W779*$X$2/1000</f>
        <v>0</v>
      </c>
      <c r="Y779" s="351">
        <f t="shared" ref="Y779" si="6569">SUM(S779+U779+W779)</f>
        <v>0</v>
      </c>
      <c r="Z779" s="350">
        <f t="shared" ref="Z779" si="6570">SUM(T779+V779+X779)</f>
        <v>0</v>
      </c>
      <c r="AA779" s="352"/>
      <c r="AB779" s="353">
        <f t="shared" ref="AB779:AB785" si="6571">K779*AA779*$AB$2/1000</f>
        <v>0</v>
      </c>
      <c r="AC779" s="352"/>
      <c r="AD779" s="350">
        <f t="shared" ref="AD779:AD785" si="6572">K779*AC779*$AD$2/1000</f>
        <v>0</v>
      </c>
      <c r="AE779" s="352"/>
      <c r="AF779" s="353">
        <f t="shared" ref="AF779" si="6573">K779*AE779*$AF$2/1000</f>
        <v>0</v>
      </c>
      <c r="AG779" s="351">
        <f>SUM(AA779+AC779+AE779)</f>
        <v>0</v>
      </c>
      <c r="AH779" s="349">
        <f t="shared" ref="AH779" si="6574">SUM(AB779+AD779+AF779)</f>
        <v>0</v>
      </c>
      <c r="AI779" s="349">
        <f t="shared" si="6526"/>
        <v>0</v>
      </c>
      <c r="AJ779" s="350">
        <f t="shared" si="6527"/>
        <v>0</v>
      </c>
      <c r="AK779" s="352"/>
      <c r="AL779" s="350">
        <f>M779*AK779*$AL$2/1000</f>
        <v>0</v>
      </c>
      <c r="AM779" s="354"/>
      <c r="AN779" s="350">
        <f t="shared" ref="AN779" si="6575">M779*AM779*$AN$2/1000</f>
        <v>0</v>
      </c>
      <c r="AO779" s="352"/>
      <c r="AP779" s="353">
        <f t="shared" ref="AP779" si="6576">M779*AO779*$AP$2/1000</f>
        <v>0</v>
      </c>
      <c r="AQ779" s="351">
        <f>SUM(AK779+AM779+AO779)</f>
        <v>0</v>
      </c>
      <c r="AR779" s="349">
        <f t="shared" ref="AR779" si="6577">SUM(AL779+AN779+AP779)</f>
        <v>0</v>
      </c>
      <c r="AS779" s="349"/>
      <c r="AT779" s="350">
        <f t="shared" ref="AT779" si="6578">O779*AS779*$AT$2/1000</f>
        <v>0</v>
      </c>
      <c r="AU779" s="352"/>
      <c r="AV779" s="350">
        <f t="shared" ref="AV779" si="6579">O779*AU779*$AV$2/1000</f>
        <v>0</v>
      </c>
      <c r="AW779" s="352"/>
      <c r="AX779" s="350">
        <f t="shared" ref="AX779" si="6580">O779*AW779*$AX$2/1000</f>
        <v>0</v>
      </c>
      <c r="AY779" s="354">
        <f>SUM(AS779+AU779+AW779)</f>
        <v>0</v>
      </c>
      <c r="AZ779" s="349">
        <f t="shared" ref="AZ779" si="6581">SUM(AT779+AV779+AX779)</f>
        <v>0</v>
      </c>
      <c r="BA779" s="349">
        <f t="shared" si="6534"/>
        <v>0</v>
      </c>
      <c r="BB779" s="349">
        <f t="shared" si="6535"/>
        <v>0</v>
      </c>
    </row>
    <row r="780" spans="1:54">
      <c r="A780" s="612">
        <v>578</v>
      </c>
      <c r="B780" s="26"/>
      <c r="C780" s="26"/>
      <c r="D780" s="26"/>
      <c r="E780" s="23" t="s">
        <v>845</v>
      </c>
      <c r="F780" s="24"/>
      <c r="G780" s="509" t="s">
        <v>1169</v>
      </c>
      <c r="H780" s="309" t="s">
        <v>379</v>
      </c>
      <c r="I780" s="554">
        <v>5.38</v>
      </c>
      <c r="J780" s="115"/>
      <c r="K780" s="554">
        <v>5.38</v>
      </c>
      <c r="L780" s="183"/>
      <c r="M780" s="554">
        <v>5.38</v>
      </c>
      <c r="N780" s="183"/>
      <c r="O780" s="554">
        <v>5.38</v>
      </c>
      <c r="P780" s="115"/>
      <c r="Q780" s="110">
        <f t="shared" si="6409"/>
        <v>0</v>
      </c>
      <c r="R780" s="417">
        <f t="shared" si="6410"/>
        <v>0</v>
      </c>
      <c r="S780" s="110"/>
      <c r="T780" s="110">
        <f t="shared" si="6566"/>
        <v>0</v>
      </c>
      <c r="U780" s="110"/>
      <c r="V780" s="197">
        <f t="shared" si="6567"/>
        <v>0</v>
      </c>
      <c r="W780" s="228"/>
      <c r="X780" s="229">
        <f t="shared" si="6568"/>
        <v>0</v>
      </c>
      <c r="Y780" s="212">
        <f t="shared" si="6411"/>
        <v>0</v>
      </c>
      <c r="Z780" s="197">
        <f t="shared" si="6412"/>
        <v>0</v>
      </c>
      <c r="AA780" s="228"/>
      <c r="AB780" s="229">
        <f t="shared" si="6571"/>
        <v>0</v>
      </c>
      <c r="AC780" s="228"/>
      <c r="AD780" s="197">
        <f t="shared" si="6572"/>
        <v>0</v>
      </c>
      <c r="AE780" s="228"/>
      <c r="AF780" s="353">
        <f t="shared" ref="AF780:AF785" si="6582">K780*AE780*$AF$2/1000</f>
        <v>0</v>
      </c>
      <c r="AG780" s="212">
        <f t="shared" si="6413"/>
        <v>0</v>
      </c>
      <c r="AH780" s="110">
        <f t="shared" ref="AH780:AH821" si="6583">SUM(AB780+AD780+AF780)</f>
        <v>0</v>
      </c>
      <c r="AI780" s="110">
        <f t="shared" si="6414"/>
        <v>0</v>
      </c>
      <c r="AJ780" s="197">
        <f t="shared" si="6415"/>
        <v>0</v>
      </c>
      <c r="AK780" s="228"/>
      <c r="AL780" s="197">
        <f>M780*AK780*$AL$2/1000</f>
        <v>0</v>
      </c>
      <c r="AM780" s="281"/>
      <c r="AN780" s="197">
        <f t="shared" ref="AN780:AN785" si="6584">M780*AM780*$AN$2/1000</f>
        <v>0</v>
      </c>
      <c r="AO780" s="228"/>
      <c r="AP780" s="229">
        <f t="shared" ref="AP780:AP785" si="6585">M780*AO780*$AP$2/1000</f>
        <v>0</v>
      </c>
      <c r="AQ780" s="212">
        <f t="shared" si="6417"/>
        <v>0</v>
      </c>
      <c r="AR780" s="110">
        <f t="shared" si="6418"/>
        <v>0</v>
      </c>
      <c r="AS780" s="110"/>
      <c r="AT780" s="350">
        <f>O780*AS780*$AT$2/1000</f>
        <v>0</v>
      </c>
      <c r="AU780" s="352"/>
      <c r="AV780" s="350">
        <f t="shared" ref="AV780:AV785" si="6586">O780*AU780*$AV$2/1000</f>
        <v>0</v>
      </c>
      <c r="AW780" s="352"/>
      <c r="AX780" s="353">
        <f t="shared" ref="AX780:AX785" si="6587">O780*AW780*$AX$2/1000</f>
        <v>0</v>
      </c>
      <c r="AY780" s="351">
        <f t="shared" si="6419"/>
        <v>0</v>
      </c>
      <c r="AZ780" s="110">
        <f t="shared" si="6420"/>
        <v>0</v>
      </c>
      <c r="BA780" s="110">
        <f t="shared" si="6421"/>
        <v>0</v>
      </c>
      <c r="BB780" s="110">
        <f t="shared" si="6422"/>
        <v>0</v>
      </c>
    </row>
    <row r="781" spans="1:54" s="344" customFormat="1">
      <c r="A781" s="612">
        <v>578</v>
      </c>
      <c r="B781" s="557"/>
      <c r="C781" s="557"/>
      <c r="D781" s="557"/>
      <c r="E781" s="553" t="s">
        <v>2319</v>
      </c>
      <c r="F781" s="24"/>
      <c r="G781" s="509" t="s">
        <v>1169</v>
      </c>
      <c r="H781" s="355" t="s">
        <v>379</v>
      </c>
      <c r="I781" s="554"/>
      <c r="J781" s="115"/>
      <c r="K781" s="554"/>
      <c r="L781" s="183"/>
      <c r="M781" s="554">
        <v>5.38</v>
      </c>
      <c r="N781" s="183"/>
      <c r="O781" s="554">
        <v>5.38</v>
      </c>
      <c r="P781" s="115"/>
      <c r="Q781" s="349">
        <f t="shared" ref="Q781" si="6588">SUM(AI781+BA781)</f>
        <v>1.8540000000000001</v>
      </c>
      <c r="R781" s="417">
        <f t="shared" ref="R781" si="6589">SUM(AJ781+BB781)</f>
        <v>13.087920351000001</v>
      </c>
      <c r="S781" s="349"/>
      <c r="T781" s="349">
        <f t="shared" ref="T781" si="6590">I781*S781*$T$2/1000</f>
        <v>0</v>
      </c>
      <c r="U781" s="349"/>
      <c r="V781" s="350">
        <f t="shared" ref="V781" si="6591">I781*U781*$V$2/1000</f>
        <v>0</v>
      </c>
      <c r="W781" s="352"/>
      <c r="X781" s="353">
        <f t="shared" ref="X781" si="6592">I781*W781*$X$2/1000</f>
        <v>0</v>
      </c>
      <c r="Y781" s="351">
        <f t="shared" ref="Y781" si="6593">SUM(S781+U781+W781)</f>
        <v>0</v>
      </c>
      <c r="Z781" s="350">
        <f t="shared" ref="Z781" si="6594">SUM(T781+V781+X781)</f>
        <v>0</v>
      </c>
      <c r="AA781" s="352"/>
      <c r="AB781" s="353">
        <f t="shared" ref="AB781" si="6595">K781*AA781*$AB$2/1000</f>
        <v>0</v>
      </c>
      <c r="AC781" s="352"/>
      <c r="AD781" s="350">
        <f t="shared" ref="AD781" si="6596">K781*AC781*$AD$2/1000</f>
        <v>0</v>
      </c>
      <c r="AE781" s="352"/>
      <c r="AF781" s="353">
        <f t="shared" ref="AF781" si="6597">K781*AE781*$AF$2/1000</f>
        <v>0</v>
      </c>
      <c r="AG781" s="351">
        <f t="shared" ref="AG781" si="6598">SUM(AA781+AC781+AE781)</f>
        <v>0</v>
      </c>
      <c r="AH781" s="349">
        <f t="shared" ref="AH781" si="6599">SUM(AB781+AD781+AF781)</f>
        <v>0</v>
      </c>
      <c r="AI781" s="349">
        <f t="shared" ref="AI781" si="6600">SUM(Y781+AG781)</f>
        <v>0</v>
      </c>
      <c r="AJ781" s="350">
        <f t="shared" ref="AJ781" si="6601">SUM(Z781,AH781)</f>
        <v>0</v>
      </c>
      <c r="AK781" s="352"/>
      <c r="AL781" s="350">
        <f>M781*AK781*$AL$2/1000</f>
        <v>0</v>
      </c>
      <c r="AM781" s="354"/>
      <c r="AN781" s="350">
        <f t="shared" ref="AN781" si="6602">M781*AM781*$AN$2/1000</f>
        <v>0</v>
      </c>
      <c r="AO781" s="352">
        <v>0.61799999999999999</v>
      </c>
      <c r="AP781" s="353">
        <f t="shared" si="6585"/>
        <v>4.4346715919999999</v>
      </c>
      <c r="AQ781" s="351">
        <f t="shared" ref="AQ781" si="6603">SUM(AK781+AM781+AO781)</f>
        <v>0.61799999999999999</v>
      </c>
      <c r="AR781" s="349">
        <f t="shared" ref="AR781" si="6604">SUM(AL781+AN781+AP781)</f>
        <v>4.4346715919999999</v>
      </c>
      <c r="AS781" s="349"/>
      <c r="AT781" s="350">
        <f>O781*AS781*$AT$2/1000</f>
        <v>0</v>
      </c>
      <c r="AU781" s="352">
        <v>1.119</v>
      </c>
      <c r="AV781" s="350">
        <f t="shared" ref="AV781" si="6605">O781*AU781*$AV$2/1000</f>
        <v>7.8347745102000008</v>
      </c>
      <c r="AW781" s="352">
        <v>0.11700000000000001</v>
      </c>
      <c r="AX781" s="353">
        <f t="shared" ref="AX781" si="6606">O781*AW781*$AX$2/1000</f>
        <v>0.81847424880000008</v>
      </c>
      <c r="AY781" s="351">
        <f t="shared" ref="AY781" si="6607">SUM(AS781+AU781+AW781)</f>
        <v>1.236</v>
      </c>
      <c r="AZ781" s="349">
        <f t="shared" ref="AZ781" si="6608">SUM(AT781+AV781+AX781)</f>
        <v>8.6532487590000002</v>
      </c>
      <c r="BA781" s="349">
        <f t="shared" ref="BA781" si="6609">SUM(AQ781+AY781)</f>
        <v>1.8540000000000001</v>
      </c>
      <c r="BB781" s="349">
        <f t="shared" ref="BB781" si="6610">SUM(AR781,AZ781)</f>
        <v>13.087920351000001</v>
      </c>
    </row>
    <row r="782" spans="1:54">
      <c r="A782" s="612">
        <v>579</v>
      </c>
      <c r="B782" s="26"/>
      <c r="C782" s="25"/>
      <c r="D782" s="26"/>
      <c r="E782" s="23" t="s">
        <v>644</v>
      </c>
      <c r="F782" s="24"/>
      <c r="G782" s="509" t="s">
        <v>1169</v>
      </c>
      <c r="H782" s="309" t="s">
        <v>380</v>
      </c>
      <c r="I782" s="554">
        <v>5.76</v>
      </c>
      <c r="J782" s="115"/>
      <c r="K782" s="554">
        <v>5.76</v>
      </c>
      <c r="L782" s="183"/>
      <c r="M782" s="554">
        <v>5.76</v>
      </c>
      <c r="N782" s="183"/>
      <c r="O782" s="554">
        <v>5.76</v>
      </c>
      <c r="P782" s="115"/>
      <c r="Q782" s="110">
        <f t="shared" si="6409"/>
        <v>5.0679999999999996</v>
      </c>
      <c r="R782" s="417">
        <f t="shared" si="6410"/>
        <v>38.109490329599993</v>
      </c>
      <c r="S782" s="110"/>
      <c r="T782" s="110">
        <f t="shared" si="6566"/>
        <v>0</v>
      </c>
      <c r="U782" s="110">
        <v>0.86799999999999999</v>
      </c>
      <c r="V782" s="197">
        <f t="shared" si="6567"/>
        <v>6.3706922495999994</v>
      </c>
      <c r="W782" s="228">
        <v>2.4</v>
      </c>
      <c r="X782" s="229">
        <f t="shared" si="6568"/>
        <v>18.01861632</v>
      </c>
      <c r="Y782" s="212">
        <f t="shared" si="6411"/>
        <v>3.2679999999999998</v>
      </c>
      <c r="Z782" s="197">
        <f t="shared" si="6412"/>
        <v>24.389308569599997</v>
      </c>
      <c r="AA782" s="228">
        <v>1.8</v>
      </c>
      <c r="AB782" s="229">
        <f t="shared" si="6571"/>
        <v>13.720181759999999</v>
      </c>
      <c r="AC782" s="228"/>
      <c r="AD782" s="197">
        <f t="shared" si="6572"/>
        <v>0</v>
      </c>
      <c r="AE782" s="228"/>
      <c r="AF782" s="353">
        <f t="shared" si="6582"/>
        <v>0</v>
      </c>
      <c r="AG782" s="212">
        <f t="shared" si="6413"/>
        <v>1.8</v>
      </c>
      <c r="AH782" s="110">
        <f t="shared" si="6583"/>
        <v>13.720181759999999</v>
      </c>
      <c r="AI782" s="110">
        <f t="shared" si="6414"/>
        <v>5.0679999999999996</v>
      </c>
      <c r="AJ782" s="197">
        <f t="shared" si="6415"/>
        <v>38.109490329599993</v>
      </c>
      <c r="AK782" s="228"/>
      <c r="AL782" s="197">
        <f t="shared" ref="AL782" si="6611">M782*AK782*$AL$2/1000</f>
        <v>0</v>
      </c>
      <c r="AM782" s="281"/>
      <c r="AN782" s="197">
        <f t="shared" si="6584"/>
        <v>0</v>
      </c>
      <c r="AO782" s="228"/>
      <c r="AP782" s="229">
        <f t="shared" si="6585"/>
        <v>0</v>
      </c>
      <c r="AQ782" s="212">
        <f t="shared" si="6417"/>
        <v>0</v>
      </c>
      <c r="AR782" s="110">
        <f t="shared" si="6418"/>
        <v>0</v>
      </c>
      <c r="AS782" s="110"/>
      <c r="AT782" s="350">
        <f t="shared" ref="AT782:AT783" si="6612">O782*AS782*$AT$2/1000</f>
        <v>0</v>
      </c>
      <c r="AU782" s="352"/>
      <c r="AV782" s="350">
        <f t="shared" si="6586"/>
        <v>0</v>
      </c>
      <c r="AW782" s="352"/>
      <c r="AX782" s="353">
        <f t="shared" si="6587"/>
        <v>0</v>
      </c>
      <c r="AY782" s="351">
        <f t="shared" si="6419"/>
        <v>0</v>
      </c>
      <c r="AZ782" s="110">
        <f t="shared" si="6420"/>
        <v>0</v>
      </c>
      <c r="BA782" s="110">
        <f t="shared" si="6421"/>
        <v>0</v>
      </c>
      <c r="BB782" s="110">
        <f t="shared" si="6422"/>
        <v>0</v>
      </c>
    </row>
    <row r="783" spans="1:54">
      <c r="A783" s="612">
        <v>580</v>
      </c>
      <c r="B783" s="26"/>
      <c r="C783" s="25"/>
      <c r="D783" s="26"/>
      <c r="E783" s="1047" t="s">
        <v>238</v>
      </c>
      <c r="F783" s="1048"/>
      <c r="G783" s="1049" t="s">
        <v>1169</v>
      </c>
      <c r="H783" s="1050" t="s">
        <v>379</v>
      </c>
      <c r="I783" s="1024">
        <v>5.76</v>
      </c>
      <c r="J783" s="1051"/>
      <c r="K783" s="1024">
        <v>5.76</v>
      </c>
      <c r="L783" s="1025"/>
      <c r="M783" s="1024">
        <v>5.76</v>
      </c>
      <c r="N783" s="1025"/>
      <c r="O783" s="1024">
        <v>5.76</v>
      </c>
      <c r="P783" s="1051"/>
      <c r="Q783" s="1052">
        <f t="shared" si="6409"/>
        <v>7.782</v>
      </c>
      <c r="R783" s="1053">
        <f t="shared" si="6410"/>
        <v>58.405674470400001</v>
      </c>
      <c r="S783" s="1052"/>
      <c r="T783" s="1052">
        <f t="shared" si="6566"/>
        <v>0</v>
      </c>
      <c r="U783" s="1052">
        <v>2.782</v>
      </c>
      <c r="V783" s="1054">
        <f t="shared" si="6567"/>
        <v>20.418509030399999</v>
      </c>
      <c r="W783" s="1055">
        <v>1.2</v>
      </c>
      <c r="X783" s="1056">
        <f t="shared" si="6568"/>
        <v>9.0093081599999998</v>
      </c>
      <c r="Y783" s="1057">
        <f t="shared" si="6411"/>
        <v>3.9820000000000002</v>
      </c>
      <c r="Z783" s="1054">
        <f t="shared" si="6412"/>
        <v>29.427817190399999</v>
      </c>
      <c r="AA783" s="1055">
        <v>3.2</v>
      </c>
      <c r="AB783" s="1056">
        <f t="shared" si="6571"/>
        <v>24.391434239999999</v>
      </c>
      <c r="AC783" s="1055">
        <v>0.6</v>
      </c>
      <c r="AD783" s="1054">
        <f t="shared" si="6572"/>
        <v>4.5864230399999997</v>
      </c>
      <c r="AE783" s="1055"/>
      <c r="AF783" s="1056">
        <f t="shared" si="6582"/>
        <v>0</v>
      </c>
      <c r="AG783" s="1057">
        <f t="shared" si="6413"/>
        <v>3.8000000000000003</v>
      </c>
      <c r="AH783" s="1052">
        <f t="shared" si="6583"/>
        <v>28.977857279999998</v>
      </c>
      <c r="AI783" s="1052">
        <f t="shared" si="6414"/>
        <v>7.782</v>
      </c>
      <c r="AJ783" s="1054">
        <f t="shared" si="6415"/>
        <v>58.405674470400001</v>
      </c>
      <c r="AK783" s="1055"/>
      <c r="AL783" s="1054">
        <f>M783*AK783*$AL$2/1000</f>
        <v>0</v>
      </c>
      <c r="AM783" s="1058"/>
      <c r="AN783" s="1054">
        <f t="shared" si="6584"/>
        <v>0</v>
      </c>
      <c r="AO783" s="1055"/>
      <c r="AP783" s="1056">
        <f t="shared" si="6585"/>
        <v>0</v>
      </c>
      <c r="AQ783" s="1057">
        <f t="shared" si="6417"/>
        <v>0</v>
      </c>
      <c r="AR783" s="1052">
        <f t="shared" si="6418"/>
        <v>0</v>
      </c>
      <c r="AS783" s="1052"/>
      <c r="AT783" s="1054">
        <f t="shared" si="6612"/>
        <v>0</v>
      </c>
      <c r="AU783" s="1055"/>
      <c r="AV783" s="1054">
        <f t="shared" si="6586"/>
        <v>0</v>
      </c>
      <c r="AW783" s="1055"/>
      <c r="AX783" s="1056">
        <f t="shared" si="6587"/>
        <v>0</v>
      </c>
      <c r="AY783" s="1057">
        <f t="shared" si="6419"/>
        <v>0</v>
      </c>
      <c r="AZ783" s="1052">
        <f t="shared" si="6420"/>
        <v>0</v>
      </c>
      <c r="BA783" s="1052">
        <f t="shared" si="6421"/>
        <v>0</v>
      </c>
      <c r="BB783" s="1052">
        <f t="shared" si="6422"/>
        <v>0</v>
      </c>
    </row>
    <row r="784" spans="1:54" s="344" customFormat="1">
      <c r="A784" s="612">
        <v>578</v>
      </c>
      <c r="B784" s="557"/>
      <c r="C784" s="557"/>
      <c r="D784" s="557"/>
      <c r="E784" s="103" t="s">
        <v>2254</v>
      </c>
      <c r="F784" s="104"/>
      <c r="G784" s="509" t="s">
        <v>1169</v>
      </c>
      <c r="H784" s="330" t="s">
        <v>379</v>
      </c>
      <c r="I784" s="86"/>
      <c r="J784" s="125"/>
      <c r="K784" s="86">
        <v>5.77</v>
      </c>
      <c r="L784" s="188"/>
      <c r="M784" s="86">
        <v>5.77</v>
      </c>
      <c r="N784" s="188"/>
      <c r="O784" s="86">
        <v>5.77</v>
      </c>
      <c r="P784" s="125"/>
      <c r="Q784" s="148">
        <f t="shared" ref="Q784" si="6613">SUM(AI784+BA784)</f>
        <v>7.3439999999999994</v>
      </c>
      <c r="R784" s="427">
        <f t="shared" ref="R784" si="6614">SUM(AJ784+BB784)</f>
        <v>56.088249743999995</v>
      </c>
      <c r="S784" s="148"/>
      <c r="T784" s="148">
        <f t="shared" si="6566"/>
        <v>0</v>
      </c>
      <c r="U784" s="148"/>
      <c r="V784" s="205">
        <f t="shared" si="6567"/>
        <v>0</v>
      </c>
      <c r="W784" s="247"/>
      <c r="X784" s="248">
        <f t="shared" si="6568"/>
        <v>0</v>
      </c>
      <c r="Y784" s="219">
        <f t="shared" ref="Y784" si="6615">SUM(S784+U784+W784)</f>
        <v>0</v>
      </c>
      <c r="Z784" s="205">
        <f t="shared" ref="Z784" si="6616">SUM(T784+V784+X784)</f>
        <v>0</v>
      </c>
      <c r="AA784" s="247"/>
      <c r="AB784" s="248">
        <f t="shared" si="6571"/>
        <v>0</v>
      </c>
      <c r="AC784" s="247">
        <v>1.2</v>
      </c>
      <c r="AD784" s="205">
        <f t="shared" si="6572"/>
        <v>9.1887711599999982</v>
      </c>
      <c r="AE784" s="247">
        <v>1.2</v>
      </c>
      <c r="AF784" s="248">
        <f t="shared" ref="AF784" si="6617">K784*AE784*$AF$2/1000</f>
        <v>9.0027925199999999</v>
      </c>
      <c r="AG784" s="219">
        <f t="shared" ref="AG784" si="6618">SUM(AA784+AC784+AE784)</f>
        <v>2.4</v>
      </c>
      <c r="AH784" s="148">
        <f>SUM(AB784+AD784+AF784)</f>
        <v>18.191563679999998</v>
      </c>
      <c r="AI784" s="148">
        <f t="shared" ref="AI784" si="6619">SUM(Y784+AG784)</f>
        <v>2.4</v>
      </c>
      <c r="AJ784" s="205">
        <f t="shared" ref="AJ784" si="6620">SUM(Z784,AH784)</f>
        <v>18.191563679999998</v>
      </c>
      <c r="AK784" s="247"/>
      <c r="AL784" s="205">
        <f>M784*AK784*$AL$2/1000</f>
        <v>0</v>
      </c>
      <c r="AM784" s="290">
        <v>2.4</v>
      </c>
      <c r="AN784" s="205">
        <f t="shared" ref="AN784" si="6621">M784*AM784*$AN$2/1000</f>
        <v>18.317995919999998</v>
      </c>
      <c r="AO784" s="247">
        <v>2.544</v>
      </c>
      <c r="AP784" s="248">
        <f t="shared" si="6585"/>
        <v>19.578690143999999</v>
      </c>
      <c r="AQ784" s="219">
        <f t="shared" ref="AQ784" si="6622">SUM(AK784+AM784+AO784)</f>
        <v>4.944</v>
      </c>
      <c r="AR784" s="148">
        <f t="shared" ref="AR784" si="6623">SUM(AL784+AN784+AP784)</f>
        <v>37.896686063999994</v>
      </c>
      <c r="AS784" s="148"/>
      <c r="AT784" s="205">
        <f>O784*AS784*$AT$2/1000</f>
        <v>0</v>
      </c>
      <c r="AU784" s="247"/>
      <c r="AV784" s="205">
        <f t="shared" ref="AV784" si="6624">O784*AU784*$AV$2/1000</f>
        <v>0</v>
      </c>
      <c r="AW784" s="247"/>
      <c r="AX784" s="248">
        <f t="shared" ref="AX784" si="6625">O784*AW784*$AX$2/1000</f>
        <v>0</v>
      </c>
      <c r="AY784" s="219">
        <f t="shared" ref="AY784" si="6626">SUM(AS784+AU784+AW784)</f>
        <v>0</v>
      </c>
      <c r="AZ784" s="148">
        <f t="shared" ref="AZ784" si="6627">SUM(AT784+AV784+AX784)</f>
        <v>0</v>
      </c>
      <c r="BA784" s="148">
        <f t="shared" ref="BA784" si="6628">SUM(AQ784+AY784)</f>
        <v>4.944</v>
      </c>
      <c r="BB784" s="148">
        <f t="shared" ref="BB784" si="6629">SUM(AR784,AZ784)</f>
        <v>37.896686063999994</v>
      </c>
    </row>
    <row r="785" spans="1:54" s="344" customFormat="1">
      <c r="A785" s="612">
        <v>578</v>
      </c>
      <c r="B785" s="557"/>
      <c r="C785" s="557"/>
      <c r="D785" s="557"/>
      <c r="E785" s="59" t="s">
        <v>2255</v>
      </c>
      <c r="F785" s="24"/>
      <c r="G785" s="509" t="s">
        <v>1169</v>
      </c>
      <c r="H785" s="355" t="s">
        <v>379</v>
      </c>
      <c r="I785" s="554"/>
      <c r="J785" s="115"/>
      <c r="K785" s="554">
        <v>5.77</v>
      </c>
      <c r="L785" s="183"/>
      <c r="M785" s="554">
        <v>5.77</v>
      </c>
      <c r="N785" s="183"/>
      <c r="O785" s="554">
        <v>5.77</v>
      </c>
      <c r="P785" s="115"/>
      <c r="Q785" s="349">
        <f t="shared" si="6409"/>
        <v>7.3439999999999994</v>
      </c>
      <c r="R785" s="417">
        <f t="shared" si="6410"/>
        <v>56.102299924799993</v>
      </c>
      <c r="S785" s="349"/>
      <c r="T785" s="349">
        <f t="shared" si="6566"/>
        <v>0</v>
      </c>
      <c r="U785" s="349"/>
      <c r="V785" s="350">
        <f t="shared" si="6567"/>
        <v>0</v>
      </c>
      <c r="W785" s="352"/>
      <c r="X785" s="353">
        <f t="shared" si="6568"/>
        <v>0</v>
      </c>
      <c r="Y785" s="351">
        <f t="shared" si="6411"/>
        <v>0</v>
      </c>
      <c r="Z785" s="350">
        <f t="shared" si="6412"/>
        <v>0</v>
      </c>
      <c r="AA785" s="352"/>
      <c r="AB785" s="353">
        <f t="shared" si="6571"/>
        <v>0</v>
      </c>
      <c r="AC785" s="352">
        <v>1.2</v>
      </c>
      <c r="AD785" s="350">
        <f t="shared" si="6572"/>
        <v>9.1887711599999982</v>
      </c>
      <c r="AE785" s="352">
        <v>1.2</v>
      </c>
      <c r="AF785" s="353">
        <f t="shared" si="6582"/>
        <v>9.0027925199999999</v>
      </c>
      <c r="AG785" s="351">
        <f t="shared" si="6413"/>
        <v>2.4</v>
      </c>
      <c r="AH785" s="349">
        <f t="shared" si="6583"/>
        <v>18.191563679999998</v>
      </c>
      <c r="AI785" s="349">
        <f t="shared" si="6414"/>
        <v>2.4</v>
      </c>
      <c r="AJ785" s="350">
        <f t="shared" si="6415"/>
        <v>18.191563679999998</v>
      </c>
      <c r="AK785" s="352"/>
      <c r="AL785" s="350">
        <f>M785*AK785*$AL$2/1000</f>
        <v>0</v>
      </c>
      <c r="AM785" s="354">
        <v>2.4</v>
      </c>
      <c r="AN785" s="350">
        <f t="shared" si="6584"/>
        <v>18.317995919999998</v>
      </c>
      <c r="AO785" s="352">
        <v>2.4</v>
      </c>
      <c r="AP785" s="353">
        <f t="shared" si="6585"/>
        <v>18.470462399999995</v>
      </c>
      <c r="AQ785" s="351">
        <f t="shared" si="6417"/>
        <v>4.8</v>
      </c>
      <c r="AR785" s="349">
        <f t="shared" si="6418"/>
        <v>36.788458319999989</v>
      </c>
      <c r="AS785" s="349">
        <v>0.14399999999999999</v>
      </c>
      <c r="AT785" s="350">
        <f>O785*AS785*$AT$2/1000</f>
        <v>1.1222779247999997</v>
      </c>
      <c r="AU785" s="352"/>
      <c r="AV785" s="350">
        <f t="shared" si="6586"/>
        <v>0</v>
      </c>
      <c r="AW785" s="352"/>
      <c r="AX785" s="353">
        <f t="shared" si="6587"/>
        <v>0</v>
      </c>
      <c r="AY785" s="351">
        <f t="shared" si="6419"/>
        <v>0.14399999999999999</v>
      </c>
      <c r="AZ785" s="349">
        <f t="shared" si="6420"/>
        <v>1.1222779247999997</v>
      </c>
      <c r="BA785" s="349">
        <f t="shared" si="6421"/>
        <v>4.944</v>
      </c>
      <c r="BB785" s="349">
        <f t="shared" si="6422"/>
        <v>37.910736244799992</v>
      </c>
    </row>
    <row r="786" spans="1:54">
      <c r="A786" s="612">
        <v>581</v>
      </c>
      <c r="B786" s="26"/>
      <c r="C786" s="25"/>
      <c r="D786" s="81"/>
      <c r="E786" s="398" t="s">
        <v>344</v>
      </c>
      <c r="F786" s="64"/>
      <c r="G786" s="64"/>
      <c r="H786" s="323"/>
      <c r="I786" s="65"/>
      <c r="J786" s="130"/>
      <c r="K786" s="65"/>
      <c r="L786" s="193"/>
      <c r="M786" s="65"/>
      <c r="N786" s="193"/>
      <c r="O786" s="163"/>
      <c r="P786" s="193"/>
      <c r="Q786" s="147">
        <f>SUM(Q766:Q785)</f>
        <v>35.377000000000002</v>
      </c>
      <c r="R786" s="147">
        <f>SUM(R767:R785)</f>
        <v>304.4428864203</v>
      </c>
      <c r="S786" s="147">
        <f t="shared" ref="S786:BB786" si="6630">SUM(S766:S785)</f>
        <v>0</v>
      </c>
      <c r="T786" s="147">
        <f t="shared" si="6630"/>
        <v>0</v>
      </c>
      <c r="U786" s="147">
        <f t="shared" si="6630"/>
        <v>3.65</v>
      </c>
      <c r="V786" s="147">
        <f t="shared" si="6630"/>
        <v>26.78920128</v>
      </c>
      <c r="W786" s="147">
        <f t="shared" si="6630"/>
        <v>3.5999999999999996</v>
      </c>
      <c r="X786" s="147">
        <f t="shared" si="6630"/>
        <v>27.027924479999999</v>
      </c>
      <c r="Y786" s="147">
        <f t="shared" si="6630"/>
        <v>7.25</v>
      </c>
      <c r="Z786" s="147">
        <f t="shared" si="6630"/>
        <v>53.817125759999996</v>
      </c>
      <c r="AA786" s="147">
        <f t="shared" si="6630"/>
        <v>5</v>
      </c>
      <c r="AB786" s="147">
        <f t="shared" si="6630"/>
        <v>38.111615999999998</v>
      </c>
      <c r="AC786" s="147">
        <f t="shared" si="6630"/>
        <v>3</v>
      </c>
      <c r="AD786" s="147">
        <f t="shared" si="6630"/>
        <v>22.963965359999996</v>
      </c>
      <c r="AE786" s="147">
        <f t="shared" si="6630"/>
        <v>2.4</v>
      </c>
      <c r="AF786" s="147">
        <f t="shared" si="6630"/>
        <v>18.00558504</v>
      </c>
      <c r="AG786" s="147">
        <f t="shared" si="6630"/>
        <v>10.4</v>
      </c>
      <c r="AH786" s="147">
        <f t="shared" si="6630"/>
        <v>79.081166400000001</v>
      </c>
      <c r="AI786" s="147">
        <f t="shared" si="6630"/>
        <v>17.649999999999999</v>
      </c>
      <c r="AJ786" s="147">
        <f t="shared" si="6630"/>
        <v>132.89829215999998</v>
      </c>
      <c r="AK786" s="147">
        <f t="shared" si="6630"/>
        <v>0</v>
      </c>
      <c r="AL786" s="147">
        <f t="shared" si="6630"/>
        <v>0</v>
      </c>
      <c r="AM786" s="147">
        <f t="shared" si="6630"/>
        <v>9.327</v>
      </c>
      <c r="AN786" s="147">
        <f t="shared" si="6630"/>
        <v>96.597012004500002</v>
      </c>
      <c r="AO786" s="147">
        <f t="shared" si="6630"/>
        <v>7.02</v>
      </c>
      <c r="AP786" s="147">
        <f t="shared" si="6630"/>
        <v>65.172055572000005</v>
      </c>
      <c r="AQ786" s="147">
        <f t="shared" si="6630"/>
        <v>16.347000000000001</v>
      </c>
      <c r="AR786" s="147">
        <f t="shared" si="6630"/>
        <v>161.76906757649999</v>
      </c>
      <c r="AS786" s="147">
        <f t="shared" si="6630"/>
        <v>0.14399999999999999</v>
      </c>
      <c r="AT786" s="147">
        <f t="shared" si="6630"/>
        <v>1.1222779247999997</v>
      </c>
      <c r="AU786" s="147">
        <f t="shared" si="6630"/>
        <v>1.119</v>
      </c>
      <c r="AV786" s="147">
        <f t="shared" si="6630"/>
        <v>7.8347745102000008</v>
      </c>
      <c r="AW786" s="147">
        <f t="shared" si="6630"/>
        <v>0.11700000000000001</v>
      </c>
      <c r="AX786" s="147">
        <f t="shared" si="6630"/>
        <v>0.81847424880000008</v>
      </c>
      <c r="AY786" s="147">
        <f t="shared" si="6630"/>
        <v>1.38</v>
      </c>
      <c r="AZ786" s="147">
        <f t="shared" si="6630"/>
        <v>9.775526683799999</v>
      </c>
      <c r="BA786" s="147">
        <f t="shared" si="6630"/>
        <v>17.727</v>
      </c>
      <c r="BB786" s="147">
        <f t="shared" si="6630"/>
        <v>171.54459426030002</v>
      </c>
    </row>
    <row r="787" spans="1:54" hidden="1">
      <c r="A787" s="612">
        <v>582</v>
      </c>
      <c r="B787" s="26"/>
      <c r="C787" s="25"/>
      <c r="D787" s="346" t="s">
        <v>616</v>
      </c>
      <c r="E787" s="23" t="s">
        <v>846</v>
      </c>
      <c r="F787" s="24" t="s">
        <v>239</v>
      </c>
      <c r="G787" s="24" t="s">
        <v>1169</v>
      </c>
      <c r="H787" s="309" t="s">
        <v>378</v>
      </c>
      <c r="I787" s="63"/>
      <c r="J787" s="115">
        <v>4730</v>
      </c>
      <c r="K787" s="63"/>
      <c r="L787" s="115">
        <v>4730</v>
      </c>
      <c r="M787" s="63"/>
      <c r="N787" s="183"/>
      <c r="O787" s="162"/>
      <c r="P787" s="183"/>
      <c r="Q787" s="110">
        <f t="shared" ref="Q787:Q792" si="6631">SUM(AI787+BA787)</f>
        <v>0</v>
      </c>
      <c r="R787" s="417">
        <f t="shared" ref="R787:R792" si="6632">SUM(AJ787+BB787)</f>
        <v>0</v>
      </c>
      <c r="S787" s="110"/>
      <c r="T787" s="110">
        <f t="shared" ref="T787:T792" si="6633">J787*S787/1000</f>
        <v>0</v>
      </c>
      <c r="U787" s="110"/>
      <c r="V787" s="197">
        <f t="shared" ref="V787:V792" si="6634">J787*U787/1000</f>
        <v>0</v>
      </c>
      <c r="W787" s="228"/>
      <c r="X787" s="229">
        <f t="shared" ref="X787:X792" si="6635">J787*W787/1000</f>
        <v>0</v>
      </c>
      <c r="Y787" s="212">
        <f t="shared" ref="Y787:Y792" si="6636">SUM(S787+U787+W787)</f>
        <v>0</v>
      </c>
      <c r="Z787" s="197">
        <f t="shared" ref="Z787:Z792" si="6637">SUM(T787+V787+X787)</f>
        <v>0</v>
      </c>
      <c r="AA787" s="228"/>
      <c r="AB787" s="229">
        <f t="shared" ref="AB787:AB792" si="6638">L787*AA787/1000</f>
        <v>0</v>
      </c>
      <c r="AC787" s="228"/>
      <c r="AD787" s="197">
        <f t="shared" ref="AD787:AD792" si="6639">L787*AC787/1000</f>
        <v>0</v>
      </c>
      <c r="AE787" s="228"/>
      <c r="AF787" s="235">
        <f t="shared" ref="AF787:AF814" si="6640">L787*AE787/1000</f>
        <v>0</v>
      </c>
      <c r="AG787" s="212">
        <f t="shared" ref="AG787:AG792" si="6641">SUM(AA787+AC787+AE787)</f>
        <v>0</v>
      </c>
      <c r="AH787" s="110">
        <f t="shared" ref="AH787:AH792" si="6642">SUM(AB787+AD787+AF787)</f>
        <v>0</v>
      </c>
      <c r="AI787" s="110">
        <f t="shared" ref="AI787:AI792" si="6643">SUM(Y787+AG787)</f>
        <v>0</v>
      </c>
      <c r="AJ787" s="197">
        <f t="shared" ref="AJ787:AJ792" si="6644">SUM(Z787,AH787)</f>
        <v>0</v>
      </c>
      <c r="AK787" s="228"/>
      <c r="AL787" s="197">
        <f t="shared" ref="AL787:AL792" si="6645">N787*AK787/1000</f>
        <v>0</v>
      </c>
      <c r="AM787" s="281"/>
      <c r="AN787" s="197">
        <f t="shared" ref="AN787:AN788" si="6646">N787*AM787/1000</f>
        <v>0</v>
      </c>
      <c r="AO787" s="228"/>
      <c r="AP787" s="229">
        <f>N787*AO787/1000</f>
        <v>0</v>
      </c>
      <c r="AQ787" s="212">
        <f t="shared" ref="AQ787:AQ792" si="6647">SUM(AK787+AM787+AO787)</f>
        <v>0</v>
      </c>
      <c r="AR787" s="110">
        <f t="shared" ref="AR787:AR792" si="6648">SUM(AL787+AN787+AP787)</f>
        <v>0</v>
      </c>
      <c r="AS787" s="110"/>
      <c r="AT787" s="350">
        <f t="shared" ref="AT787:AT815" si="6649">P787*AS787/1000</f>
        <v>0</v>
      </c>
      <c r="AU787" s="352"/>
      <c r="AV787" s="350">
        <f t="shared" ref="AV787:AV798" si="6650">P787*AU787/1000</f>
        <v>0</v>
      </c>
      <c r="AW787" s="352"/>
      <c r="AX787" s="353">
        <f t="shared" ref="AX787:AX815" si="6651">P787*AW787/1000</f>
        <v>0</v>
      </c>
      <c r="AY787" s="351">
        <f t="shared" ref="AY787:AY792" si="6652">SUM(AS787+AU787+AW787)</f>
        <v>0</v>
      </c>
      <c r="AZ787" s="110">
        <f t="shared" ref="AZ787:AZ792" si="6653">SUM(AT787+AV787+AX787)</f>
        <v>0</v>
      </c>
      <c r="BA787" s="110">
        <f t="shared" ref="BA787:BA792" si="6654">SUM(AQ787+AY787)</f>
        <v>0</v>
      </c>
      <c r="BB787" s="110">
        <f t="shared" ref="BB787:BB792" si="6655">SUM(AR787,AZ787)</f>
        <v>0</v>
      </c>
    </row>
    <row r="788" spans="1:54" hidden="1">
      <c r="A788" s="612">
        <v>583</v>
      </c>
      <c r="B788" s="26"/>
      <c r="C788" s="25"/>
      <c r="D788" s="26"/>
      <c r="E788" s="23" t="s">
        <v>241</v>
      </c>
      <c r="F788" s="24" t="s">
        <v>239</v>
      </c>
      <c r="G788" s="24" t="s">
        <v>1169</v>
      </c>
      <c r="H788" s="309" t="s">
        <v>378</v>
      </c>
      <c r="I788" s="63"/>
      <c r="J788" s="115">
        <v>4730</v>
      </c>
      <c r="K788" s="63"/>
      <c r="L788" s="115">
        <v>4730</v>
      </c>
      <c r="M788" s="63"/>
      <c r="N788" s="183"/>
      <c r="O788" s="162"/>
      <c r="P788" s="183"/>
      <c r="Q788" s="110">
        <f t="shared" si="6631"/>
        <v>0</v>
      </c>
      <c r="R788" s="417">
        <f t="shared" si="6632"/>
        <v>0</v>
      </c>
      <c r="S788" s="110"/>
      <c r="T788" s="110">
        <f t="shared" si="6633"/>
        <v>0</v>
      </c>
      <c r="U788" s="110"/>
      <c r="V788" s="197">
        <f t="shared" si="6634"/>
        <v>0</v>
      </c>
      <c r="W788" s="228"/>
      <c r="X788" s="229">
        <f t="shared" si="6635"/>
        <v>0</v>
      </c>
      <c r="Y788" s="212">
        <f t="shared" si="6636"/>
        <v>0</v>
      </c>
      <c r="Z788" s="197">
        <f t="shared" si="6637"/>
        <v>0</v>
      </c>
      <c r="AA788" s="228"/>
      <c r="AB788" s="229">
        <f t="shared" si="6638"/>
        <v>0</v>
      </c>
      <c r="AC788" s="228"/>
      <c r="AD788" s="197">
        <f t="shared" si="6639"/>
        <v>0</v>
      </c>
      <c r="AE788" s="228"/>
      <c r="AF788" s="353">
        <f t="shared" si="6640"/>
        <v>0</v>
      </c>
      <c r="AG788" s="212">
        <f t="shared" si="6641"/>
        <v>0</v>
      </c>
      <c r="AH788" s="110">
        <f t="shared" si="6642"/>
        <v>0</v>
      </c>
      <c r="AI788" s="110">
        <f t="shared" si="6643"/>
        <v>0</v>
      </c>
      <c r="AJ788" s="197">
        <f t="shared" si="6644"/>
        <v>0</v>
      </c>
      <c r="AK788" s="228"/>
      <c r="AL788" s="197">
        <f t="shared" si="6645"/>
        <v>0</v>
      </c>
      <c r="AM788" s="281"/>
      <c r="AN788" s="197">
        <f t="shared" si="6646"/>
        <v>0</v>
      </c>
      <c r="AO788" s="228"/>
      <c r="AP788" s="229">
        <f t="shared" ref="AP788:AP789" si="6656">N788*AO788/1000</f>
        <v>0</v>
      </c>
      <c r="AQ788" s="212">
        <f t="shared" si="6647"/>
        <v>0</v>
      </c>
      <c r="AR788" s="110">
        <f t="shared" si="6648"/>
        <v>0</v>
      </c>
      <c r="AS788" s="110"/>
      <c r="AT788" s="350">
        <f t="shared" si="6649"/>
        <v>0</v>
      </c>
      <c r="AU788" s="352"/>
      <c r="AV788" s="350">
        <f t="shared" si="6650"/>
        <v>0</v>
      </c>
      <c r="AW788" s="352"/>
      <c r="AX788" s="353">
        <f t="shared" si="6651"/>
        <v>0</v>
      </c>
      <c r="AY788" s="351">
        <f t="shared" si="6652"/>
        <v>0</v>
      </c>
      <c r="AZ788" s="110">
        <f t="shared" si="6653"/>
        <v>0</v>
      </c>
      <c r="BA788" s="110">
        <f t="shared" si="6654"/>
        <v>0</v>
      </c>
      <c r="BB788" s="110">
        <f t="shared" si="6655"/>
        <v>0</v>
      </c>
    </row>
    <row r="789" spans="1:54" hidden="1">
      <c r="A789" s="612">
        <v>584</v>
      </c>
      <c r="B789" s="26"/>
      <c r="C789" s="25"/>
      <c r="D789" s="26"/>
      <c r="E789" s="23" t="s">
        <v>242</v>
      </c>
      <c r="F789" s="24" t="s">
        <v>239</v>
      </c>
      <c r="G789" s="24" t="s">
        <v>1169</v>
      </c>
      <c r="H789" s="309" t="s">
        <v>379</v>
      </c>
      <c r="I789" s="63"/>
      <c r="J789" s="115">
        <v>4730</v>
      </c>
      <c r="K789" s="63"/>
      <c r="L789" s="115">
        <v>4730</v>
      </c>
      <c r="M789" s="63"/>
      <c r="N789" s="183"/>
      <c r="O789" s="162"/>
      <c r="P789" s="183"/>
      <c r="Q789" s="110">
        <f t="shared" si="6631"/>
        <v>0</v>
      </c>
      <c r="R789" s="417">
        <f t="shared" si="6632"/>
        <v>0</v>
      </c>
      <c r="S789" s="110"/>
      <c r="T789" s="110">
        <f t="shared" si="6633"/>
        <v>0</v>
      </c>
      <c r="U789" s="110"/>
      <c r="V789" s="197">
        <f t="shared" si="6634"/>
        <v>0</v>
      </c>
      <c r="W789" s="228"/>
      <c r="X789" s="229">
        <f t="shared" si="6635"/>
        <v>0</v>
      </c>
      <c r="Y789" s="212">
        <f t="shared" si="6636"/>
        <v>0</v>
      </c>
      <c r="Z789" s="197">
        <f t="shared" si="6637"/>
        <v>0</v>
      </c>
      <c r="AA789" s="228"/>
      <c r="AB789" s="229">
        <f t="shared" si="6638"/>
        <v>0</v>
      </c>
      <c r="AC789" s="228"/>
      <c r="AD789" s="197">
        <f t="shared" si="6639"/>
        <v>0</v>
      </c>
      <c r="AE789" s="228"/>
      <c r="AF789" s="353">
        <f t="shared" si="6640"/>
        <v>0</v>
      </c>
      <c r="AG789" s="212">
        <f t="shared" si="6641"/>
        <v>0</v>
      </c>
      <c r="AH789" s="110">
        <f t="shared" si="6642"/>
        <v>0</v>
      </c>
      <c r="AI789" s="110">
        <f t="shared" si="6643"/>
        <v>0</v>
      </c>
      <c r="AJ789" s="197">
        <f t="shared" si="6644"/>
        <v>0</v>
      </c>
      <c r="AK789" s="228"/>
      <c r="AL789" s="197">
        <f t="shared" si="6645"/>
        <v>0</v>
      </c>
      <c r="AM789" s="281"/>
      <c r="AN789" s="197">
        <f>N789*AM789/1000</f>
        <v>0</v>
      </c>
      <c r="AO789" s="228"/>
      <c r="AP789" s="229">
        <f t="shared" si="6656"/>
        <v>0</v>
      </c>
      <c r="AQ789" s="212">
        <f t="shared" si="6647"/>
        <v>0</v>
      </c>
      <c r="AR789" s="110">
        <f t="shared" si="6648"/>
        <v>0</v>
      </c>
      <c r="AS789" s="110"/>
      <c r="AT789" s="350">
        <f t="shared" si="6649"/>
        <v>0</v>
      </c>
      <c r="AU789" s="352"/>
      <c r="AV789" s="350">
        <f t="shared" si="6650"/>
        <v>0</v>
      </c>
      <c r="AW789" s="352"/>
      <c r="AX789" s="353">
        <f t="shared" si="6651"/>
        <v>0</v>
      </c>
      <c r="AY789" s="351">
        <f t="shared" si="6652"/>
        <v>0</v>
      </c>
      <c r="AZ789" s="110">
        <f t="shared" si="6653"/>
        <v>0</v>
      </c>
      <c r="BA789" s="110">
        <f t="shared" si="6654"/>
        <v>0</v>
      </c>
      <c r="BB789" s="110">
        <f t="shared" si="6655"/>
        <v>0</v>
      </c>
    </row>
    <row r="790" spans="1:54" hidden="1">
      <c r="A790" s="612">
        <v>585</v>
      </c>
      <c r="B790" s="26"/>
      <c r="C790" s="25"/>
      <c r="D790" s="26"/>
      <c r="E790" s="23" t="s">
        <v>243</v>
      </c>
      <c r="F790" s="24" t="s">
        <v>239</v>
      </c>
      <c r="G790" s="24" t="s">
        <v>1169</v>
      </c>
      <c r="H790" s="309" t="s">
        <v>379</v>
      </c>
      <c r="I790" s="63"/>
      <c r="J790" s="115">
        <v>4730</v>
      </c>
      <c r="K790" s="63"/>
      <c r="L790" s="115">
        <v>4730</v>
      </c>
      <c r="M790" s="63"/>
      <c r="N790" s="183"/>
      <c r="O790" s="162"/>
      <c r="P790" s="183"/>
      <c r="Q790" s="110">
        <f t="shared" si="6631"/>
        <v>0</v>
      </c>
      <c r="R790" s="417">
        <f t="shared" si="6632"/>
        <v>0</v>
      </c>
      <c r="S790" s="110"/>
      <c r="T790" s="110">
        <f t="shared" si="6633"/>
        <v>0</v>
      </c>
      <c r="U790" s="110"/>
      <c r="V790" s="197">
        <f t="shared" si="6634"/>
        <v>0</v>
      </c>
      <c r="W790" s="228"/>
      <c r="X790" s="229">
        <f t="shared" si="6635"/>
        <v>0</v>
      </c>
      <c r="Y790" s="212">
        <f t="shared" si="6636"/>
        <v>0</v>
      </c>
      <c r="Z790" s="197">
        <f t="shared" si="6637"/>
        <v>0</v>
      </c>
      <c r="AA790" s="228"/>
      <c r="AB790" s="229">
        <f t="shared" si="6638"/>
        <v>0</v>
      </c>
      <c r="AC790" s="228"/>
      <c r="AD790" s="197">
        <f t="shared" si="6639"/>
        <v>0</v>
      </c>
      <c r="AE790" s="228"/>
      <c r="AF790" s="353">
        <f t="shared" si="6640"/>
        <v>0</v>
      </c>
      <c r="AG790" s="212">
        <f t="shared" si="6641"/>
        <v>0</v>
      </c>
      <c r="AH790" s="110">
        <f t="shared" si="6642"/>
        <v>0</v>
      </c>
      <c r="AI790" s="110">
        <f t="shared" si="6643"/>
        <v>0</v>
      </c>
      <c r="AJ790" s="197">
        <f t="shared" si="6644"/>
        <v>0</v>
      </c>
      <c r="AK790" s="228"/>
      <c r="AL790" s="197">
        <f t="shared" si="6645"/>
        <v>0</v>
      </c>
      <c r="AM790" s="281"/>
      <c r="AN790" s="197">
        <f t="shared" ref="AN790:AN792" si="6657">N790*AM790/1000</f>
        <v>0</v>
      </c>
      <c r="AO790" s="228"/>
      <c r="AP790" s="229">
        <f>N790*AO790/1000</f>
        <v>0</v>
      </c>
      <c r="AQ790" s="212">
        <f t="shared" si="6647"/>
        <v>0</v>
      </c>
      <c r="AR790" s="110">
        <f t="shared" si="6648"/>
        <v>0</v>
      </c>
      <c r="AS790" s="110"/>
      <c r="AT790" s="350">
        <f t="shared" si="6649"/>
        <v>0</v>
      </c>
      <c r="AU790" s="352"/>
      <c r="AV790" s="350">
        <f t="shared" si="6650"/>
        <v>0</v>
      </c>
      <c r="AW790" s="352"/>
      <c r="AX790" s="353">
        <f>P790*AW790/1000</f>
        <v>0</v>
      </c>
      <c r="AY790" s="351">
        <f t="shared" si="6652"/>
        <v>0</v>
      </c>
      <c r="AZ790" s="110">
        <f t="shared" si="6653"/>
        <v>0</v>
      </c>
      <c r="BA790" s="110">
        <f t="shared" si="6654"/>
        <v>0</v>
      </c>
      <c r="BB790" s="110">
        <f t="shared" si="6655"/>
        <v>0</v>
      </c>
    </row>
    <row r="791" spans="1:54" hidden="1">
      <c r="A791" s="612">
        <v>586</v>
      </c>
      <c r="B791" s="26"/>
      <c r="C791" s="25"/>
      <c r="D791" s="26"/>
      <c r="E791" s="103" t="s">
        <v>338</v>
      </c>
      <c r="F791" s="104" t="s">
        <v>239</v>
      </c>
      <c r="G791" s="104" t="s">
        <v>1169</v>
      </c>
      <c r="H791" s="330" t="s">
        <v>379</v>
      </c>
      <c r="I791" s="86"/>
      <c r="J791" s="115">
        <v>4730</v>
      </c>
      <c r="K791" s="86"/>
      <c r="L791" s="115">
        <v>4730</v>
      </c>
      <c r="M791" s="86"/>
      <c r="N791" s="183"/>
      <c r="O791" s="173"/>
      <c r="P791" s="188"/>
      <c r="Q791" s="148">
        <f t="shared" si="6631"/>
        <v>0</v>
      </c>
      <c r="R791" s="427">
        <f t="shared" si="6632"/>
        <v>0</v>
      </c>
      <c r="S791" s="148"/>
      <c r="T791" s="148">
        <f t="shared" si="6633"/>
        <v>0</v>
      </c>
      <c r="U791" s="148"/>
      <c r="V791" s="205">
        <f t="shared" si="6634"/>
        <v>0</v>
      </c>
      <c r="W791" s="247"/>
      <c r="X791" s="248">
        <f t="shared" si="6635"/>
        <v>0</v>
      </c>
      <c r="Y791" s="219">
        <f t="shared" si="6636"/>
        <v>0</v>
      </c>
      <c r="Z791" s="205">
        <f t="shared" si="6637"/>
        <v>0</v>
      </c>
      <c r="AA791" s="247"/>
      <c r="AB791" s="248">
        <f t="shared" si="6638"/>
        <v>0</v>
      </c>
      <c r="AC791" s="247"/>
      <c r="AD791" s="205">
        <f t="shared" si="6639"/>
        <v>0</v>
      </c>
      <c r="AE791" s="247"/>
      <c r="AF791" s="353">
        <f t="shared" si="6640"/>
        <v>0</v>
      </c>
      <c r="AG791" s="219">
        <f t="shared" si="6641"/>
        <v>0</v>
      </c>
      <c r="AH791" s="148">
        <f t="shared" si="6642"/>
        <v>0</v>
      </c>
      <c r="AI791" s="148">
        <f t="shared" si="6643"/>
        <v>0</v>
      </c>
      <c r="AJ791" s="205">
        <f t="shared" si="6644"/>
        <v>0</v>
      </c>
      <c r="AK791" s="247"/>
      <c r="AL791" s="205">
        <f t="shared" si="6645"/>
        <v>0</v>
      </c>
      <c r="AM791" s="290"/>
      <c r="AN791" s="205">
        <f t="shared" si="6657"/>
        <v>0</v>
      </c>
      <c r="AO791" s="247"/>
      <c r="AP791" s="248">
        <f t="shared" ref="AP791:AP792" si="6658">N791*AO791/1000</f>
        <v>0</v>
      </c>
      <c r="AQ791" s="219">
        <f t="shared" si="6647"/>
        <v>0</v>
      </c>
      <c r="AR791" s="148">
        <f t="shared" si="6648"/>
        <v>0</v>
      </c>
      <c r="AS791" s="148"/>
      <c r="AT791" s="205">
        <f t="shared" si="6649"/>
        <v>0</v>
      </c>
      <c r="AU791" s="247"/>
      <c r="AV791" s="205">
        <f t="shared" si="6650"/>
        <v>0</v>
      </c>
      <c r="AW791" s="247"/>
      <c r="AX791" s="248">
        <f t="shared" ref="AX791:AX792" si="6659">P791*AW791/1000</f>
        <v>0</v>
      </c>
      <c r="AY791" s="219">
        <f t="shared" si="6652"/>
        <v>0</v>
      </c>
      <c r="AZ791" s="148">
        <f t="shared" si="6653"/>
        <v>0</v>
      </c>
      <c r="BA791" s="148">
        <f t="shared" si="6654"/>
        <v>0</v>
      </c>
      <c r="BB791" s="148">
        <f t="shared" si="6655"/>
        <v>0</v>
      </c>
    </row>
    <row r="792" spans="1:54" ht="12.75" hidden="1" customHeight="1">
      <c r="A792" s="612">
        <v>587</v>
      </c>
      <c r="B792" s="26"/>
      <c r="C792" s="25"/>
      <c r="D792" s="26"/>
      <c r="E792" s="103" t="s">
        <v>339</v>
      </c>
      <c r="F792" s="104" t="s">
        <v>239</v>
      </c>
      <c r="G792" s="104" t="s">
        <v>1169</v>
      </c>
      <c r="H792" s="330" t="s">
        <v>379</v>
      </c>
      <c r="I792" s="86"/>
      <c r="J792" s="115">
        <v>4730</v>
      </c>
      <c r="K792" s="86"/>
      <c r="L792" s="115">
        <v>4730</v>
      </c>
      <c r="M792" s="86"/>
      <c r="N792" s="183"/>
      <c r="O792" s="173"/>
      <c r="P792" s="188"/>
      <c r="Q792" s="148">
        <f t="shared" si="6631"/>
        <v>0</v>
      </c>
      <c r="R792" s="427">
        <f t="shared" si="6632"/>
        <v>0</v>
      </c>
      <c r="S792" s="148"/>
      <c r="T792" s="148">
        <f t="shared" si="6633"/>
        <v>0</v>
      </c>
      <c r="U792" s="148"/>
      <c r="V792" s="205">
        <f t="shared" si="6634"/>
        <v>0</v>
      </c>
      <c r="W792" s="247"/>
      <c r="X792" s="248">
        <f t="shared" si="6635"/>
        <v>0</v>
      </c>
      <c r="Y792" s="219">
        <f t="shared" si="6636"/>
        <v>0</v>
      </c>
      <c r="Z792" s="205">
        <f t="shared" si="6637"/>
        <v>0</v>
      </c>
      <c r="AA792" s="247"/>
      <c r="AB792" s="248">
        <f t="shared" si="6638"/>
        <v>0</v>
      </c>
      <c r="AC792" s="247"/>
      <c r="AD792" s="205">
        <f t="shared" si="6639"/>
        <v>0</v>
      </c>
      <c r="AE792" s="247"/>
      <c r="AF792" s="353">
        <f t="shared" si="6640"/>
        <v>0</v>
      </c>
      <c r="AG792" s="219">
        <f t="shared" si="6641"/>
        <v>0</v>
      </c>
      <c r="AH792" s="148">
        <f t="shared" si="6642"/>
        <v>0</v>
      </c>
      <c r="AI792" s="148">
        <f t="shared" si="6643"/>
        <v>0</v>
      </c>
      <c r="AJ792" s="205">
        <f t="shared" si="6644"/>
        <v>0</v>
      </c>
      <c r="AK792" s="247"/>
      <c r="AL792" s="205">
        <f t="shared" si="6645"/>
        <v>0</v>
      </c>
      <c r="AM792" s="290"/>
      <c r="AN792" s="205">
        <f t="shared" si="6657"/>
        <v>0</v>
      </c>
      <c r="AO792" s="247"/>
      <c r="AP792" s="248">
        <f t="shared" si="6658"/>
        <v>0</v>
      </c>
      <c r="AQ792" s="219">
        <f t="shared" si="6647"/>
        <v>0</v>
      </c>
      <c r="AR792" s="148">
        <f t="shared" si="6648"/>
        <v>0</v>
      </c>
      <c r="AS792" s="148"/>
      <c r="AT792" s="205">
        <f t="shared" si="6649"/>
        <v>0</v>
      </c>
      <c r="AU792" s="247"/>
      <c r="AV792" s="205">
        <f t="shared" si="6650"/>
        <v>0</v>
      </c>
      <c r="AW792" s="247"/>
      <c r="AX792" s="248">
        <f t="shared" si="6659"/>
        <v>0</v>
      </c>
      <c r="AY792" s="219">
        <f t="shared" si="6652"/>
        <v>0</v>
      </c>
      <c r="AZ792" s="148">
        <f t="shared" si="6653"/>
        <v>0</v>
      </c>
      <c r="BA792" s="148">
        <f t="shared" si="6654"/>
        <v>0</v>
      </c>
      <c r="BB792" s="148">
        <f t="shared" si="6655"/>
        <v>0</v>
      </c>
    </row>
    <row r="793" spans="1:54" hidden="1">
      <c r="A793" s="612">
        <v>588</v>
      </c>
      <c r="B793" s="26"/>
      <c r="C793" s="25"/>
      <c r="D793" s="26"/>
      <c r="E793" s="23" t="s">
        <v>441</v>
      </c>
      <c r="F793" s="24" t="s">
        <v>239</v>
      </c>
      <c r="G793" s="24" t="s">
        <v>1169</v>
      </c>
      <c r="H793" s="309" t="s">
        <v>378</v>
      </c>
      <c r="I793" s="63"/>
      <c r="J793" s="115">
        <v>4250</v>
      </c>
      <c r="K793" s="63"/>
      <c r="L793" s="115">
        <v>4250</v>
      </c>
      <c r="M793" s="63"/>
      <c r="N793" s="115"/>
      <c r="O793" s="63"/>
      <c r="P793" s="115"/>
      <c r="Q793" s="110">
        <f t="shared" si="6409"/>
        <v>0</v>
      </c>
      <c r="R793" s="417">
        <f t="shared" si="6410"/>
        <v>0</v>
      </c>
      <c r="S793" s="110"/>
      <c r="T793" s="110">
        <f t="shared" ref="T793:T815" si="6660">J793*S793/1000</f>
        <v>0</v>
      </c>
      <c r="U793" s="110"/>
      <c r="V793" s="197">
        <f t="shared" ref="V793:V815" si="6661">J793*U793/1000</f>
        <v>0</v>
      </c>
      <c r="W793" s="110"/>
      <c r="X793" s="229">
        <f t="shared" ref="X793:X815" si="6662">J793*W793/1000</f>
        <v>0</v>
      </c>
      <c r="Y793" s="212">
        <f t="shared" si="6411"/>
        <v>0</v>
      </c>
      <c r="Z793" s="197">
        <f t="shared" si="6412"/>
        <v>0</v>
      </c>
      <c r="AA793" s="110"/>
      <c r="AB793" s="229">
        <f t="shared" ref="AB793:AB815" si="6663">L793*AA793/1000</f>
        <v>0</v>
      </c>
      <c r="AC793" s="110"/>
      <c r="AD793" s="197">
        <f t="shared" ref="AD793:AD815" si="6664">L793*AC793/1000</f>
        <v>0</v>
      </c>
      <c r="AE793" s="110"/>
      <c r="AF793" s="353">
        <f t="shared" si="6640"/>
        <v>0</v>
      </c>
      <c r="AG793" s="212">
        <f t="shared" si="6413"/>
        <v>0</v>
      </c>
      <c r="AH793" s="110">
        <f t="shared" si="6583"/>
        <v>0</v>
      </c>
      <c r="AI793" s="110">
        <f t="shared" si="6414"/>
        <v>0</v>
      </c>
      <c r="AJ793" s="197">
        <f t="shared" si="6415"/>
        <v>0</v>
      </c>
      <c r="AK793" s="110"/>
      <c r="AL793" s="197">
        <f t="shared" ref="AL793:AL815" si="6665">N793*AK793/1000</f>
        <v>0</v>
      </c>
      <c r="AM793" s="110"/>
      <c r="AN793" s="197">
        <f t="shared" ref="AN793:AN815" si="6666">N793*AM793/1000</f>
        <v>0</v>
      </c>
      <c r="AO793" s="228"/>
      <c r="AP793" s="229">
        <f>N793*AO793/1000</f>
        <v>0</v>
      </c>
      <c r="AQ793" s="212">
        <f t="shared" si="6417"/>
        <v>0</v>
      </c>
      <c r="AR793" s="110">
        <f t="shared" si="6418"/>
        <v>0</v>
      </c>
      <c r="AS793" s="110"/>
      <c r="AT793" s="350">
        <f t="shared" si="6649"/>
        <v>0</v>
      </c>
      <c r="AU793" s="352"/>
      <c r="AV793" s="350">
        <f t="shared" si="6650"/>
        <v>0</v>
      </c>
      <c r="AW793" s="352"/>
      <c r="AX793" s="353">
        <f t="shared" si="6651"/>
        <v>0</v>
      </c>
      <c r="AY793" s="351">
        <f t="shared" si="6419"/>
        <v>0</v>
      </c>
      <c r="AZ793" s="110">
        <f t="shared" si="6420"/>
        <v>0</v>
      </c>
      <c r="BA793" s="110">
        <f t="shared" si="6421"/>
        <v>0</v>
      </c>
      <c r="BB793" s="110">
        <f t="shared" si="6422"/>
        <v>0</v>
      </c>
    </row>
    <row r="794" spans="1:54" hidden="1">
      <c r="A794" s="612">
        <v>589</v>
      </c>
      <c r="B794" s="26"/>
      <c r="C794" s="25"/>
      <c r="D794" s="26"/>
      <c r="E794" s="23" t="s">
        <v>442</v>
      </c>
      <c r="F794" s="24" t="s">
        <v>239</v>
      </c>
      <c r="G794" s="24" t="s">
        <v>1169</v>
      </c>
      <c r="H794" s="309" t="s">
        <v>378</v>
      </c>
      <c r="I794" s="63"/>
      <c r="J794" s="115">
        <v>4320</v>
      </c>
      <c r="K794" s="63"/>
      <c r="L794" s="115">
        <v>4320</v>
      </c>
      <c r="M794" s="63"/>
      <c r="N794" s="115"/>
      <c r="O794" s="63"/>
      <c r="P794" s="115"/>
      <c r="Q794" s="110">
        <f t="shared" si="6409"/>
        <v>0</v>
      </c>
      <c r="R794" s="417">
        <f t="shared" si="6410"/>
        <v>0</v>
      </c>
      <c r="S794" s="110"/>
      <c r="T794" s="110">
        <f t="shared" si="6660"/>
        <v>0</v>
      </c>
      <c r="U794" s="110"/>
      <c r="V794" s="197">
        <f t="shared" si="6661"/>
        <v>0</v>
      </c>
      <c r="W794" s="110"/>
      <c r="X794" s="229">
        <f t="shared" si="6662"/>
        <v>0</v>
      </c>
      <c r="Y794" s="212">
        <f t="shared" si="6411"/>
        <v>0</v>
      </c>
      <c r="Z794" s="197">
        <f t="shared" si="6412"/>
        <v>0</v>
      </c>
      <c r="AA794" s="110"/>
      <c r="AB794" s="229">
        <f t="shared" si="6663"/>
        <v>0</v>
      </c>
      <c r="AC794" s="110"/>
      <c r="AD794" s="197">
        <f t="shared" si="6664"/>
        <v>0</v>
      </c>
      <c r="AE794" s="110"/>
      <c r="AF794" s="353">
        <f t="shared" si="6640"/>
        <v>0</v>
      </c>
      <c r="AG794" s="212">
        <f t="shared" si="6413"/>
        <v>0</v>
      </c>
      <c r="AH794" s="110">
        <f t="shared" si="6583"/>
        <v>0</v>
      </c>
      <c r="AI794" s="110">
        <f t="shared" si="6414"/>
        <v>0</v>
      </c>
      <c r="AJ794" s="197">
        <f t="shared" si="6415"/>
        <v>0</v>
      </c>
      <c r="AK794" s="110"/>
      <c r="AL794" s="197">
        <f t="shared" si="6665"/>
        <v>0</v>
      </c>
      <c r="AM794" s="110"/>
      <c r="AN794" s="197">
        <f t="shared" si="6666"/>
        <v>0</v>
      </c>
      <c r="AO794" s="228"/>
      <c r="AP794" s="229">
        <f t="shared" ref="AP794:AP815" si="6667">N794*AO794/1000</f>
        <v>0</v>
      </c>
      <c r="AQ794" s="212">
        <f t="shared" si="6417"/>
        <v>0</v>
      </c>
      <c r="AR794" s="110">
        <f t="shared" si="6418"/>
        <v>0</v>
      </c>
      <c r="AS794" s="110"/>
      <c r="AT794" s="350">
        <f t="shared" si="6649"/>
        <v>0</v>
      </c>
      <c r="AU794" s="352"/>
      <c r="AV794" s="350">
        <f t="shared" si="6650"/>
        <v>0</v>
      </c>
      <c r="AW794" s="352"/>
      <c r="AX794" s="353">
        <f t="shared" si="6651"/>
        <v>0</v>
      </c>
      <c r="AY794" s="351">
        <f t="shared" si="6419"/>
        <v>0</v>
      </c>
      <c r="AZ794" s="110">
        <f t="shared" si="6420"/>
        <v>0</v>
      </c>
      <c r="BA794" s="110">
        <f t="shared" si="6421"/>
        <v>0</v>
      </c>
      <c r="BB794" s="110">
        <f t="shared" si="6422"/>
        <v>0</v>
      </c>
    </row>
    <row r="795" spans="1:54" hidden="1">
      <c r="A795" s="612">
        <v>590</v>
      </c>
      <c r="B795" s="26"/>
      <c r="C795" s="25"/>
      <c r="D795" s="26"/>
      <c r="E795" s="23" t="s">
        <v>443</v>
      </c>
      <c r="F795" s="24" t="s">
        <v>239</v>
      </c>
      <c r="G795" s="24" t="s">
        <v>1169</v>
      </c>
      <c r="H795" s="309" t="s">
        <v>379</v>
      </c>
      <c r="I795" s="63"/>
      <c r="J795" s="115">
        <v>4250</v>
      </c>
      <c r="K795" s="63"/>
      <c r="L795" s="115">
        <v>4250</v>
      </c>
      <c r="M795" s="63"/>
      <c r="N795" s="115"/>
      <c r="O795" s="63"/>
      <c r="P795" s="115"/>
      <c r="Q795" s="110">
        <f t="shared" si="6409"/>
        <v>0</v>
      </c>
      <c r="R795" s="417">
        <f t="shared" si="6410"/>
        <v>0</v>
      </c>
      <c r="S795" s="110"/>
      <c r="T795" s="110">
        <f>J795*S795/1000</f>
        <v>0</v>
      </c>
      <c r="U795" s="110"/>
      <c r="V795" s="197">
        <f t="shared" si="6661"/>
        <v>0</v>
      </c>
      <c r="W795" s="110"/>
      <c r="X795" s="229">
        <f t="shared" si="6662"/>
        <v>0</v>
      </c>
      <c r="Y795" s="212">
        <f t="shared" si="6411"/>
        <v>0</v>
      </c>
      <c r="Z795" s="197">
        <f t="shared" si="6412"/>
        <v>0</v>
      </c>
      <c r="AA795" s="110"/>
      <c r="AB795" s="229">
        <f t="shared" si="6663"/>
        <v>0</v>
      </c>
      <c r="AC795" s="110"/>
      <c r="AD795" s="197">
        <f t="shared" si="6664"/>
        <v>0</v>
      </c>
      <c r="AE795" s="110"/>
      <c r="AF795" s="353">
        <f t="shared" si="6640"/>
        <v>0</v>
      </c>
      <c r="AG795" s="212">
        <f t="shared" si="6413"/>
        <v>0</v>
      </c>
      <c r="AH795" s="110">
        <f t="shared" si="6583"/>
        <v>0</v>
      </c>
      <c r="AI795" s="110">
        <f t="shared" si="6414"/>
        <v>0</v>
      </c>
      <c r="AJ795" s="197">
        <f t="shared" si="6415"/>
        <v>0</v>
      </c>
      <c r="AK795" s="110"/>
      <c r="AL795" s="197">
        <f t="shared" si="6665"/>
        <v>0</v>
      </c>
      <c r="AM795" s="110"/>
      <c r="AN795" s="197">
        <f>N795*AM795/1000</f>
        <v>0</v>
      </c>
      <c r="AO795" s="228"/>
      <c r="AP795" s="229">
        <f t="shared" si="6667"/>
        <v>0</v>
      </c>
      <c r="AQ795" s="212">
        <f t="shared" si="6417"/>
        <v>0</v>
      </c>
      <c r="AR795" s="110">
        <f t="shared" si="6418"/>
        <v>0</v>
      </c>
      <c r="AS795" s="110"/>
      <c r="AT795" s="350">
        <f t="shared" si="6649"/>
        <v>0</v>
      </c>
      <c r="AU795" s="352"/>
      <c r="AV795" s="350">
        <f t="shared" si="6650"/>
        <v>0</v>
      </c>
      <c r="AW795" s="352"/>
      <c r="AX795" s="353">
        <f t="shared" si="6651"/>
        <v>0</v>
      </c>
      <c r="AY795" s="351">
        <f t="shared" si="6419"/>
        <v>0</v>
      </c>
      <c r="AZ795" s="110">
        <f t="shared" si="6420"/>
        <v>0</v>
      </c>
      <c r="BA795" s="110">
        <f t="shared" si="6421"/>
        <v>0</v>
      </c>
      <c r="BB795" s="110">
        <f t="shared" si="6422"/>
        <v>0</v>
      </c>
    </row>
    <row r="796" spans="1:54" ht="12.75" hidden="1" customHeight="1">
      <c r="A796" s="612">
        <v>591</v>
      </c>
      <c r="B796" s="26"/>
      <c r="C796" s="25"/>
      <c r="D796" s="26"/>
      <c r="E796" s="23" t="s">
        <v>444</v>
      </c>
      <c r="F796" s="24" t="s">
        <v>239</v>
      </c>
      <c r="G796" s="24" t="s">
        <v>1169</v>
      </c>
      <c r="H796" s="309" t="s">
        <v>379</v>
      </c>
      <c r="I796" s="63"/>
      <c r="J796" s="115">
        <v>4320</v>
      </c>
      <c r="K796" s="63"/>
      <c r="L796" s="115">
        <v>4320</v>
      </c>
      <c r="M796" s="63"/>
      <c r="N796" s="115"/>
      <c r="O796" s="63"/>
      <c r="P796" s="115"/>
      <c r="Q796" s="110">
        <f t="shared" si="6409"/>
        <v>0</v>
      </c>
      <c r="R796" s="417">
        <f t="shared" si="6410"/>
        <v>0</v>
      </c>
      <c r="S796" s="110"/>
      <c r="T796" s="110">
        <f t="shared" si="6660"/>
        <v>0</v>
      </c>
      <c r="U796" s="110"/>
      <c r="V796" s="197">
        <f t="shared" si="6661"/>
        <v>0</v>
      </c>
      <c r="W796" s="110"/>
      <c r="X796" s="229">
        <f t="shared" si="6662"/>
        <v>0</v>
      </c>
      <c r="Y796" s="212">
        <f t="shared" si="6411"/>
        <v>0</v>
      </c>
      <c r="Z796" s="197">
        <f t="shared" si="6412"/>
        <v>0</v>
      </c>
      <c r="AA796" s="110"/>
      <c r="AB796" s="229">
        <f t="shared" si="6663"/>
        <v>0</v>
      </c>
      <c r="AC796" s="110"/>
      <c r="AD796" s="197">
        <f t="shared" si="6664"/>
        <v>0</v>
      </c>
      <c r="AE796" s="110"/>
      <c r="AF796" s="353">
        <f t="shared" si="6640"/>
        <v>0</v>
      </c>
      <c r="AG796" s="212">
        <f t="shared" si="6413"/>
        <v>0</v>
      </c>
      <c r="AH796" s="110">
        <f t="shared" si="6583"/>
        <v>0</v>
      </c>
      <c r="AI796" s="110">
        <f t="shared" si="6414"/>
        <v>0</v>
      </c>
      <c r="AJ796" s="197">
        <f t="shared" si="6415"/>
        <v>0</v>
      </c>
      <c r="AK796" s="110"/>
      <c r="AL796" s="197">
        <f t="shared" si="6665"/>
        <v>0</v>
      </c>
      <c r="AM796" s="110"/>
      <c r="AN796" s="197">
        <f t="shared" si="6666"/>
        <v>0</v>
      </c>
      <c r="AO796" s="228"/>
      <c r="AP796" s="229">
        <f>N796*AO796/1000</f>
        <v>0</v>
      </c>
      <c r="AQ796" s="212">
        <f t="shared" si="6417"/>
        <v>0</v>
      </c>
      <c r="AR796" s="110">
        <f t="shared" si="6418"/>
        <v>0</v>
      </c>
      <c r="AS796" s="110"/>
      <c r="AT796" s="350">
        <f t="shared" si="6649"/>
        <v>0</v>
      </c>
      <c r="AU796" s="352"/>
      <c r="AV796" s="350">
        <f t="shared" si="6650"/>
        <v>0</v>
      </c>
      <c r="AW796" s="352"/>
      <c r="AX796" s="353">
        <f>P796*AW796/1000</f>
        <v>0</v>
      </c>
      <c r="AY796" s="351">
        <f t="shared" si="6419"/>
        <v>0</v>
      </c>
      <c r="AZ796" s="110">
        <f t="shared" si="6420"/>
        <v>0</v>
      </c>
      <c r="BA796" s="110">
        <f t="shared" si="6421"/>
        <v>0</v>
      </c>
      <c r="BB796" s="110">
        <f t="shared" si="6422"/>
        <v>0</v>
      </c>
    </row>
    <row r="797" spans="1:54" ht="12" hidden="1" customHeight="1">
      <c r="A797" s="612">
        <v>592</v>
      </c>
      <c r="B797" s="26"/>
      <c r="C797" s="25"/>
      <c r="D797" s="26"/>
      <c r="E797" s="103" t="s">
        <v>445</v>
      </c>
      <c r="F797" s="104" t="s">
        <v>239</v>
      </c>
      <c r="G797" s="104" t="s">
        <v>1169</v>
      </c>
      <c r="H797" s="330" t="s">
        <v>379</v>
      </c>
      <c r="I797" s="86"/>
      <c r="J797" s="125">
        <v>4320</v>
      </c>
      <c r="K797" s="86"/>
      <c r="L797" s="125">
        <v>4320</v>
      </c>
      <c r="M797" s="86"/>
      <c r="N797" s="125"/>
      <c r="O797" s="86"/>
      <c r="P797" s="125"/>
      <c r="Q797" s="148">
        <f t="shared" si="6409"/>
        <v>0</v>
      </c>
      <c r="R797" s="427">
        <f t="shared" si="6410"/>
        <v>0</v>
      </c>
      <c r="S797" s="148"/>
      <c r="T797" s="148">
        <f t="shared" si="6660"/>
        <v>0</v>
      </c>
      <c r="U797" s="148"/>
      <c r="V797" s="205">
        <f t="shared" si="6661"/>
        <v>0</v>
      </c>
      <c r="W797" s="148"/>
      <c r="X797" s="248">
        <f t="shared" si="6662"/>
        <v>0</v>
      </c>
      <c r="Y797" s="219">
        <f t="shared" si="6411"/>
        <v>0</v>
      </c>
      <c r="Z797" s="205">
        <f t="shared" si="6412"/>
        <v>0</v>
      </c>
      <c r="AA797" s="148"/>
      <c r="AB797" s="248">
        <f t="shared" si="6663"/>
        <v>0</v>
      </c>
      <c r="AC797" s="148"/>
      <c r="AD797" s="205">
        <f t="shared" si="6664"/>
        <v>0</v>
      </c>
      <c r="AE797" s="148"/>
      <c r="AF797" s="353">
        <f t="shared" si="6640"/>
        <v>0</v>
      </c>
      <c r="AG797" s="219">
        <f t="shared" si="6413"/>
        <v>0</v>
      </c>
      <c r="AH797" s="148">
        <f t="shared" si="6583"/>
        <v>0</v>
      </c>
      <c r="AI797" s="148">
        <f t="shared" si="6414"/>
        <v>0</v>
      </c>
      <c r="AJ797" s="205">
        <f t="shared" si="6415"/>
        <v>0</v>
      </c>
      <c r="AK797" s="148"/>
      <c r="AL797" s="205">
        <f t="shared" si="6665"/>
        <v>0</v>
      </c>
      <c r="AM797" s="148"/>
      <c r="AN797" s="205">
        <f t="shared" si="6666"/>
        <v>0</v>
      </c>
      <c r="AO797" s="247"/>
      <c r="AP797" s="248">
        <f t="shared" si="6667"/>
        <v>0</v>
      </c>
      <c r="AQ797" s="219">
        <f t="shared" si="6417"/>
        <v>0</v>
      </c>
      <c r="AR797" s="148">
        <f t="shared" si="6418"/>
        <v>0</v>
      </c>
      <c r="AS797" s="148"/>
      <c r="AT797" s="205">
        <f t="shared" si="6649"/>
        <v>0</v>
      </c>
      <c r="AU797" s="247"/>
      <c r="AV797" s="205">
        <f t="shared" si="6650"/>
        <v>0</v>
      </c>
      <c r="AW797" s="247"/>
      <c r="AX797" s="248">
        <f t="shared" ref="AX797:AX814" si="6668">P797*AW797/1000</f>
        <v>0</v>
      </c>
      <c r="AY797" s="219">
        <f t="shared" si="6419"/>
        <v>0</v>
      </c>
      <c r="AZ797" s="148">
        <f t="shared" si="6420"/>
        <v>0</v>
      </c>
      <c r="BA797" s="148">
        <f t="shared" si="6421"/>
        <v>0</v>
      </c>
      <c r="BB797" s="148">
        <f t="shared" si="6422"/>
        <v>0</v>
      </c>
    </row>
    <row r="798" spans="1:54" hidden="1">
      <c r="A798" s="612">
        <v>593</v>
      </c>
      <c r="B798" s="26"/>
      <c r="C798" s="25"/>
      <c r="D798" s="26"/>
      <c r="E798" s="103" t="s">
        <v>446</v>
      </c>
      <c r="F798" s="104" t="s">
        <v>239</v>
      </c>
      <c r="G798" s="104" t="s">
        <v>1169</v>
      </c>
      <c r="H798" s="330" t="s">
        <v>379</v>
      </c>
      <c r="I798" s="86"/>
      <c r="J798" s="125">
        <v>4320</v>
      </c>
      <c r="K798" s="86"/>
      <c r="L798" s="125">
        <v>4320</v>
      </c>
      <c r="M798" s="86"/>
      <c r="N798" s="125"/>
      <c r="O798" s="86"/>
      <c r="P798" s="125"/>
      <c r="Q798" s="148">
        <f t="shared" si="6409"/>
        <v>0</v>
      </c>
      <c r="R798" s="427">
        <f t="shared" si="6410"/>
        <v>0</v>
      </c>
      <c r="S798" s="148"/>
      <c r="T798" s="148">
        <f t="shared" si="6660"/>
        <v>0</v>
      </c>
      <c r="U798" s="148"/>
      <c r="V798" s="205">
        <f t="shared" si="6661"/>
        <v>0</v>
      </c>
      <c r="W798" s="148"/>
      <c r="X798" s="248">
        <f t="shared" si="6662"/>
        <v>0</v>
      </c>
      <c r="Y798" s="219">
        <f t="shared" ref="Y798:Y814" si="6669">SUM(S798+U798+W798)</f>
        <v>0</v>
      </c>
      <c r="Z798" s="205">
        <f t="shared" ref="Z798:Z814" si="6670">SUM(T798+V798+X798)</f>
        <v>0</v>
      </c>
      <c r="AA798" s="148"/>
      <c r="AB798" s="248">
        <f t="shared" si="6663"/>
        <v>0</v>
      </c>
      <c r="AC798" s="148"/>
      <c r="AD798" s="205">
        <f t="shared" si="6664"/>
        <v>0</v>
      </c>
      <c r="AE798" s="148"/>
      <c r="AF798" s="353">
        <f t="shared" si="6640"/>
        <v>0</v>
      </c>
      <c r="AG798" s="219">
        <f t="shared" ref="AG798:AG814" si="6671">SUM(AA798+AC798+AE798)</f>
        <v>0</v>
      </c>
      <c r="AH798" s="148">
        <f t="shared" ref="AH798:AH814" si="6672">SUM(AB798+AD798+AF798)</f>
        <v>0</v>
      </c>
      <c r="AI798" s="148">
        <f t="shared" ref="AI798:AI814" si="6673">SUM(Y798+AG798)</f>
        <v>0</v>
      </c>
      <c r="AJ798" s="205">
        <f t="shared" ref="AJ798:AJ814" si="6674">SUM(Z798,AH798)</f>
        <v>0</v>
      </c>
      <c r="AK798" s="148"/>
      <c r="AL798" s="205">
        <f t="shared" ref="AL798:AL805" si="6675">N798*AK798/1000</f>
        <v>0</v>
      </c>
      <c r="AM798" s="148"/>
      <c r="AN798" s="205">
        <f t="shared" ref="AN798:AN814" si="6676">N798*AM798/1000</f>
        <v>0</v>
      </c>
      <c r="AO798" s="247"/>
      <c r="AP798" s="248">
        <f t="shared" ref="AP798:AP814" si="6677">N798*AO798/1000</f>
        <v>0</v>
      </c>
      <c r="AQ798" s="219">
        <f t="shared" ref="AQ798:AQ814" si="6678">SUM(AK798+AM798+AO798)</f>
        <v>0</v>
      </c>
      <c r="AR798" s="148">
        <f t="shared" ref="AR798:AR814" si="6679">SUM(AL798+AN798+AP798)</f>
        <v>0</v>
      </c>
      <c r="AS798" s="148"/>
      <c r="AT798" s="205">
        <f t="shared" si="6649"/>
        <v>0</v>
      </c>
      <c r="AU798" s="247"/>
      <c r="AV798" s="205">
        <f t="shared" si="6650"/>
        <v>0</v>
      </c>
      <c r="AW798" s="247"/>
      <c r="AX798" s="248">
        <f t="shared" si="6668"/>
        <v>0</v>
      </c>
      <c r="AY798" s="219">
        <f t="shared" ref="AY798:AY814" si="6680">SUM(AS798+AU798+AW798)</f>
        <v>0</v>
      </c>
      <c r="AZ798" s="148">
        <f t="shared" ref="AZ798:AZ814" si="6681">SUM(AT798+AV798+AX798)</f>
        <v>0</v>
      </c>
      <c r="BA798" s="148">
        <f t="shared" ref="BA798:BA814" si="6682">SUM(AQ798+AY798)</f>
        <v>0</v>
      </c>
      <c r="BB798" s="148">
        <f t="shared" ref="BB798:BB814" si="6683">SUM(AR798,AZ798)</f>
        <v>0</v>
      </c>
    </row>
    <row r="799" spans="1:54" s="344" customFormat="1" hidden="1">
      <c r="A799" s="612">
        <v>594</v>
      </c>
      <c r="B799" s="346"/>
      <c r="C799" s="25"/>
      <c r="D799" s="346"/>
      <c r="E799" s="553" t="s">
        <v>447</v>
      </c>
      <c r="F799" s="24" t="s">
        <v>239</v>
      </c>
      <c r="G799" s="24" t="s">
        <v>1169</v>
      </c>
      <c r="H799" s="355" t="s">
        <v>379</v>
      </c>
      <c r="I799" s="554"/>
      <c r="J799" s="115">
        <v>3990</v>
      </c>
      <c r="K799" s="554"/>
      <c r="L799" s="115">
        <v>3990</v>
      </c>
      <c r="M799" s="554"/>
      <c r="N799" s="115"/>
      <c r="O799" s="554"/>
      <c r="P799" s="115"/>
      <c r="Q799" s="349">
        <f t="shared" ref="Q799:Q805" si="6684">SUM(AI799+BA799)</f>
        <v>0</v>
      </c>
      <c r="R799" s="417">
        <f t="shared" ref="R799:R805" si="6685">SUM(AJ799+BB799)</f>
        <v>0</v>
      </c>
      <c r="S799" s="349"/>
      <c r="T799" s="349">
        <f t="shared" ref="T799:T805" si="6686">J799*S799/1000</f>
        <v>0</v>
      </c>
      <c r="U799" s="349"/>
      <c r="V799" s="350">
        <f t="shared" ref="V799:V805" si="6687">J799*U799/1000</f>
        <v>0</v>
      </c>
      <c r="W799" s="349"/>
      <c r="X799" s="353">
        <f t="shared" ref="X799:X805" si="6688">J799*W799/1000</f>
        <v>0</v>
      </c>
      <c r="Y799" s="351">
        <f t="shared" si="6669"/>
        <v>0</v>
      </c>
      <c r="Z799" s="350">
        <f t="shared" si="6670"/>
        <v>0</v>
      </c>
      <c r="AA799" s="349"/>
      <c r="AB799" s="353">
        <f t="shared" ref="AB799:AB805" si="6689">L799*AA799/1000</f>
        <v>0</v>
      </c>
      <c r="AC799" s="349"/>
      <c r="AD799" s="350">
        <f t="shared" ref="AD799:AD805" si="6690">L799*AC799/1000</f>
        <v>0</v>
      </c>
      <c r="AE799" s="349"/>
      <c r="AF799" s="353">
        <f t="shared" si="6640"/>
        <v>0</v>
      </c>
      <c r="AG799" s="351">
        <f t="shared" si="6671"/>
        <v>0</v>
      </c>
      <c r="AH799" s="349">
        <f t="shared" si="6672"/>
        <v>0</v>
      </c>
      <c r="AI799" s="349">
        <f t="shared" si="6673"/>
        <v>0</v>
      </c>
      <c r="AJ799" s="350">
        <f t="shared" si="6674"/>
        <v>0</v>
      </c>
      <c r="AK799" s="349"/>
      <c r="AL799" s="350">
        <f t="shared" si="6675"/>
        <v>0</v>
      </c>
      <c r="AM799" s="349"/>
      <c r="AN799" s="350">
        <f t="shared" si="6676"/>
        <v>0</v>
      </c>
      <c r="AO799" s="352"/>
      <c r="AP799" s="353">
        <f t="shared" si="6677"/>
        <v>0</v>
      </c>
      <c r="AQ799" s="351">
        <f t="shared" si="6678"/>
        <v>0</v>
      </c>
      <c r="AR799" s="349">
        <f t="shared" si="6679"/>
        <v>0</v>
      </c>
      <c r="AS799" s="349"/>
      <c r="AT799" s="350">
        <f t="shared" ref="AT799:AT805" si="6691">P799*AS799/1000</f>
        <v>0</v>
      </c>
      <c r="AU799" s="352"/>
      <c r="AV799" s="350">
        <f>P799*AU799/1000</f>
        <v>0</v>
      </c>
      <c r="AW799" s="352"/>
      <c r="AX799" s="353">
        <f t="shared" si="6668"/>
        <v>0</v>
      </c>
      <c r="AY799" s="351">
        <f t="shared" si="6680"/>
        <v>0</v>
      </c>
      <c r="AZ799" s="349">
        <f t="shared" si="6681"/>
        <v>0</v>
      </c>
      <c r="BA799" s="349">
        <f t="shared" si="6682"/>
        <v>0</v>
      </c>
      <c r="BB799" s="349">
        <f t="shared" si="6683"/>
        <v>0</v>
      </c>
    </row>
    <row r="800" spans="1:54" s="344" customFormat="1" ht="12.75" hidden="1" customHeight="1">
      <c r="A800" s="612">
        <v>595</v>
      </c>
      <c r="B800" s="346"/>
      <c r="C800" s="25"/>
      <c r="D800" s="346"/>
      <c r="E800" s="103" t="s">
        <v>847</v>
      </c>
      <c r="F800" s="104" t="s">
        <v>239</v>
      </c>
      <c r="G800" s="104" t="s">
        <v>1169</v>
      </c>
      <c r="H800" s="330" t="s">
        <v>379</v>
      </c>
      <c r="I800" s="86"/>
      <c r="J800" s="125">
        <v>4090</v>
      </c>
      <c r="K800" s="86"/>
      <c r="L800" s="125">
        <v>4090</v>
      </c>
      <c r="M800" s="86"/>
      <c r="N800" s="188"/>
      <c r="O800" s="173"/>
      <c r="P800" s="188"/>
      <c r="Q800" s="148">
        <f t="shared" si="6684"/>
        <v>0</v>
      </c>
      <c r="R800" s="427">
        <f t="shared" si="6685"/>
        <v>0</v>
      </c>
      <c r="S800" s="148"/>
      <c r="T800" s="148">
        <f t="shared" si="6686"/>
        <v>0</v>
      </c>
      <c r="U800" s="148"/>
      <c r="V800" s="205">
        <f t="shared" si="6687"/>
        <v>0</v>
      </c>
      <c r="W800" s="247"/>
      <c r="X800" s="248">
        <f t="shared" si="6688"/>
        <v>0</v>
      </c>
      <c r="Y800" s="219">
        <f t="shared" ref="Y800" si="6692">SUM(S800+U800+W800)</f>
        <v>0</v>
      </c>
      <c r="Z800" s="205">
        <f t="shared" si="6670"/>
        <v>0</v>
      </c>
      <c r="AA800" s="247"/>
      <c r="AB800" s="248">
        <f t="shared" si="6689"/>
        <v>0</v>
      </c>
      <c r="AC800" s="247"/>
      <c r="AD800" s="205">
        <f t="shared" si="6690"/>
        <v>0</v>
      </c>
      <c r="AE800" s="247"/>
      <c r="AF800" s="248">
        <f t="shared" ref="AF800:AF801" si="6693">L800*AE800/1000</f>
        <v>0</v>
      </c>
      <c r="AG800" s="219">
        <f t="shared" si="6671"/>
        <v>0</v>
      </c>
      <c r="AH800" s="148">
        <f t="shared" si="6672"/>
        <v>0</v>
      </c>
      <c r="AI800" s="148">
        <f t="shared" si="6673"/>
        <v>0</v>
      </c>
      <c r="AJ800" s="205">
        <f t="shared" si="6674"/>
        <v>0</v>
      </c>
      <c r="AK800" s="247"/>
      <c r="AL800" s="205">
        <f t="shared" si="6675"/>
        <v>0</v>
      </c>
      <c r="AM800" s="290"/>
      <c r="AN800" s="205">
        <f t="shared" si="6676"/>
        <v>0</v>
      </c>
      <c r="AO800" s="247"/>
      <c r="AP800" s="248">
        <f t="shared" si="6677"/>
        <v>0</v>
      </c>
      <c r="AQ800" s="219">
        <f t="shared" si="6678"/>
        <v>0</v>
      </c>
      <c r="AR800" s="148">
        <f t="shared" si="6679"/>
        <v>0</v>
      </c>
      <c r="AS800" s="148"/>
      <c r="AT800" s="205">
        <f t="shared" si="6691"/>
        <v>0</v>
      </c>
      <c r="AU800" s="247"/>
      <c r="AV800" s="205">
        <f t="shared" ref="AV800:AV801" si="6694">P800*AU800/1000</f>
        <v>0</v>
      </c>
      <c r="AW800" s="247"/>
      <c r="AX800" s="248">
        <f t="shared" si="6668"/>
        <v>0</v>
      </c>
      <c r="AY800" s="219">
        <f t="shared" si="6680"/>
        <v>0</v>
      </c>
      <c r="AZ800" s="148">
        <f t="shared" si="6681"/>
        <v>0</v>
      </c>
      <c r="BA800" s="148">
        <f t="shared" si="6682"/>
        <v>0</v>
      </c>
      <c r="BB800" s="148">
        <f t="shared" si="6683"/>
        <v>0</v>
      </c>
    </row>
    <row r="801" spans="1:54" s="344" customFormat="1" ht="12.75" hidden="1" customHeight="1">
      <c r="A801" s="612">
        <v>596</v>
      </c>
      <c r="B801" s="346"/>
      <c r="C801" s="25"/>
      <c r="D801" s="346"/>
      <c r="E801" s="103" t="s">
        <v>870</v>
      </c>
      <c r="F801" s="104" t="s">
        <v>239</v>
      </c>
      <c r="G801" s="104" t="s">
        <v>1169</v>
      </c>
      <c r="H801" s="330" t="s">
        <v>379</v>
      </c>
      <c r="I801" s="86"/>
      <c r="J801" s="115">
        <v>4090</v>
      </c>
      <c r="K801" s="86"/>
      <c r="L801" s="115">
        <v>4090</v>
      </c>
      <c r="M801" s="86"/>
      <c r="N801" s="183"/>
      <c r="O801" s="173"/>
      <c r="P801" s="188"/>
      <c r="Q801" s="148">
        <f t="shared" si="6684"/>
        <v>0</v>
      </c>
      <c r="R801" s="427">
        <f t="shared" si="6685"/>
        <v>0</v>
      </c>
      <c r="S801" s="148"/>
      <c r="T801" s="148">
        <f t="shared" si="6686"/>
        <v>0</v>
      </c>
      <c r="U801" s="148"/>
      <c r="V801" s="205">
        <f t="shared" si="6687"/>
        <v>0</v>
      </c>
      <c r="W801" s="247"/>
      <c r="X801" s="248">
        <f t="shared" si="6688"/>
        <v>0</v>
      </c>
      <c r="Y801" s="219">
        <f t="shared" ref="Y801" si="6695">SUM(S801+U801+W801)</f>
        <v>0</v>
      </c>
      <c r="Z801" s="205">
        <f t="shared" si="6670"/>
        <v>0</v>
      </c>
      <c r="AA801" s="247"/>
      <c r="AB801" s="248">
        <f t="shared" si="6689"/>
        <v>0</v>
      </c>
      <c r="AC801" s="247"/>
      <c r="AD801" s="205">
        <f t="shared" si="6690"/>
        <v>0</v>
      </c>
      <c r="AE801" s="247"/>
      <c r="AF801" s="353">
        <f t="shared" si="6693"/>
        <v>0</v>
      </c>
      <c r="AG801" s="219">
        <f t="shared" si="6671"/>
        <v>0</v>
      </c>
      <c r="AH801" s="148">
        <f t="shared" si="6672"/>
        <v>0</v>
      </c>
      <c r="AI801" s="148">
        <f t="shared" si="6673"/>
        <v>0</v>
      </c>
      <c r="AJ801" s="205">
        <f t="shared" si="6674"/>
        <v>0</v>
      </c>
      <c r="AK801" s="247"/>
      <c r="AL801" s="205">
        <f t="shared" si="6675"/>
        <v>0</v>
      </c>
      <c r="AM801" s="290"/>
      <c r="AN801" s="205">
        <f t="shared" si="6676"/>
        <v>0</v>
      </c>
      <c r="AO801" s="247"/>
      <c r="AP801" s="248">
        <f t="shared" si="6677"/>
        <v>0</v>
      </c>
      <c r="AQ801" s="219">
        <f t="shared" si="6678"/>
        <v>0</v>
      </c>
      <c r="AR801" s="148">
        <f t="shared" si="6679"/>
        <v>0</v>
      </c>
      <c r="AS801" s="148"/>
      <c r="AT801" s="205">
        <f t="shared" si="6691"/>
        <v>0</v>
      </c>
      <c r="AU801" s="247"/>
      <c r="AV801" s="205">
        <f t="shared" si="6694"/>
        <v>0</v>
      </c>
      <c r="AW801" s="247"/>
      <c r="AX801" s="248">
        <f t="shared" si="6668"/>
        <v>0</v>
      </c>
      <c r="AY801" s="219">
        <f t="shared" si="6680"/>
        <v>0</v>
      </c>
      <c r="AZ801" s="148">
        <f t="shared" si="6681"/>
        <v>0</v>
      </c>
      <c r="BA801" s="148">
        <f t="shared" si="6682"/>
        <v>0</v>
      </c>
      <c r="BB801" s="148">
        <f t="shared" si="6683"/>
        <v>0</v>
      </c>
    </row>
    <row r="802" spans="1:54" s="344" customFormat="1" ht="12.75" hidden="1" customHeight="1">
      <c r="A802" s="612">
        <v>597</v>
      </c>
      <c r="B802" s="346"/>
      <c r="C802" s="25"/>
      <c r="D802" s="346"/>
      <c r="E802" s="103" t="s">
        <v>848</v>
      </c>
      <c r="F802" s="104" t="s">
        <v>239</v>
      </c>
      <c r="G802" s="104" t="s">
        <v>1169</v>
      </c>
      <c r="H802" s="330" t="s">
        <v>379</v>
      </c>
      <c r="I802" s="86"/>
      <c r="J802" s="115">
        <v>4090</v>
      </c>
      <c r="K802" s="86"/>
      <c r="L802" s="115">
        <v>4090</v>
      </c>
      <c r="M802" s="86"/>
      <c r="N802" s="183"/>
      <c r="O802" s="173"/>
      <c r="P802" s="188"/>
      <c r="Q802" s="148">
        <f>SUM(AI802+BA802)</f>
        <v>0</v>
      </c>
      <c r="R802" s="427">
        <f t="shared" ref="R802:R804" si="6696">SUM(AJ802+BB802)</f>
        <v>0</v>
      </c>
      <c r="S802" s="148"/>
      <c r="T802" s="148">
        <f t="shared" ref="T802:T804" si="6697">J802*S802/1000</f>
        <v>0</v>
      </c>
      <c r="U802" s="148"/>
      <c r="V802" s="205">
        <f t="shared" ref="V802:V804" si="6698">J802*U802/1000</f>
        <v>0</v>
      </c>
      <c r="W802" s="247"/>
      <c r="X802" s="248">
        <f t="shared" ref="X802:X804" si="6699">J802*W802/1000</f>
        <v>0</v>
      </c>
      <c r="Y802" s="219">
        <f t="shared" ref="Y802:Y804" si="6700">SUM(S802+U802+W802)</f>
        <v>0</v>
      </c>
      <c r="Z802" s="205">
        <f t="shared" ref="Z802:Z804" si="6701">SUM(T802+V802+X802)</f>
        <v>0</v>
      </c>
      <c r="AA802" s="247"/>
      <c r="AB802" s="248">
        <f t="shared" ref="AB802:AB804" si="6702">L802*AA802/1000</f>
        <v>0</v>
      </c>
      <c r="AC802" s="247"/>
      <c r="AD802" s="205">
        <f t="shared" ref="AD802:AD804" si="6703">L802*AC802/1000</f>
        <v>0</v>
      </c>
      <c r="AE802" s="247"/>
      <c r="AF802" s="353">
        <f t="shared" si="6640"/>
        <v>0</v>
      </c>
      <c r="AG802" s="219">
        <f t="shared" ref="AG802:AG804" si="6704">SUM(AA802+AC802+AE802)</f>
        <v>0</v>
      </c>
      <c r="AH802" s="148">
        <f t="shared" ref="AH802:AH804" si="6705">SUM(AB802+AD802+AF802)</f>
        <v>0</v>
      </c>
      <c r="AI802" s="148">
        <f t="shared" ref="AI802:AI804" si="6706">SUM(Y802+AG802)</f>
        <v>0</v>
      </c>
      <c r="AJ802" s="205">
        <f t="shared" ref="AJ802:AJ804" si="6707">SUM(Z802,AH802)</f>
        <v>0</v>
      </c>
      <c r="AK802" s="247"/>
      <c r="AL802" s="205">
        <f t="shared" ref="AL802:AL804" si="6708">N802*AK802/1000</f>
        <v>0</v>
      </c>
      <c r="AM802" s="290"/>
      <c r="AN802" s="205">
        <f t="shared" ref="AN802:AN804" si="6709">N802*AM802/1000</f>
        <v>0</v>
      </c>
      <c r="AO802" s="247"/>
      <c r="AP802" s="248">
        <f t="shared" ref="AP802:AP804" si="6710">N802*AO802/1000</f>
        <v>0</v>
      </c>
      <c r="AQ802" s="219">
        <f t="shared" ref="AQ802:AQ804" si="6711">SUM(AK802+AM802+AO802)</f>
        <v>0</v>
      </c>
      <c r="AR802" s="148">
        <f t="shared" ref="AR802:AR804" si="6712">SUM(AL802+AN802+AP802)</f>
        <v>0</v>
      </c>
      <c r="AS802" s="148"/>
      <c r="AT802" s="205">
        <f t="shared" ref="AT802:AT804" si="6713">P802*AS802/1000</f>
        <v>0</v>
      </c>
      <c r="AU802" s="247"/>
      <c r="AV802" s="205">
        <f t="shared" ref="AV802:AV804" si="6714">P802*AU802/1000</f>
        <v>0</v>
      </c>
      <c r="AW802" s="247"/>
      <c r="AX802" s="248">
        <f t="shared" ref="AX802:AX804" si="6715">P802*AW802/1000</f>
        <v>0</v>
      </c>
      <c r="AY802" s="219">
        <f t="shared" ref="AY802:AY804" si="6716">SUM(AS802+AU802+AW802)</f>
        <v>0</v>
      </c>
      <c r="AZ802" s="148">
        <f t="shared" ref="AZ802:AZ804" si="6717">SUM(AT802+AV802+AX802)</f>
        <v>0</v>
      </c>
      <c r="BA802" s="148">
        <f t="shared" ref="BA802:BA804" si="6718">SUM(AQ802+AY802)</f>
        <v>0</v>
      </c>
      <c r="BB802" s="148">
        <f t="shared" ref="BB802:BB804" si="6719">SUM(AR802,AZ802)</f>
        <v>0</v>
      </c>
    </row>
    <row r="803" spans="1:54" s="344" customFormat="1" ht="12.75" hidden="1" customHeight="1">
      <c r="A803" s="612">
        <v>598</v>
      </c>
      <c r="B803" s="346"/>
      <c r="C803" s="25"/>
      <c r="D803" s="346"/>
      <c r="E803" s="103" t="s">
        <v>871</v>
      </c>
      <c r="F803" s="104" t="s">
        <v>239</v>
      </c>
      <c r="G803" s="104" t="s">
        <v>1169</v>
      </c>
      <c r="H803" s="330" t="s">
        <v>379</v>
      </c>
      <c r="I803" s="86"/>
      <c r="J803" s="115">
        <v>4090</v>
      </c>
      <c r="K803" s="86"/>
      <c r="L803" s="115">
        <v>4090</v>
      </c>
      <c r="M803" s="86"/>
      <c r="N803" s="183"/>
      <c r="O803" s="173"/>
      <c r="P803" s="188"/>
      <c r="Q803" s="148">
        <f t="shared" ref="Q803" si="6720">SUM(AI803+BA803)</f>
        <v>0</v>
      </c>
      <c r="R803" s="427">
        <f t="shared" si="6696"/>
        <v>0</v>
      </c>
      <c r="S803" s="148"/>
      <c r="T803" s="148">
        <f t="shared" si="6697"/>
        <v>0</v>
      </c>
      <c r="U803" s="148"/>
      <c r="V803" s="205">
        <f t="shared" si="6698"/>
        <v>0</v>
      </c>
      <c r="W803" s="247"/>
      <c r="X803" s="248">
        <f t="shared" si="6699"/>
        <v>0</v>
      </c>
      <c r="Y803" s="219">
        <f t="shared" ref="Y803" si="6721">SUM(S803+U803+W803)</f>
        <v>0</v>
      </c>
      <c r="Z803" s="205">
        <f t="shared" si="6701"/>
        <v>0</v>
      </c>
      <c r="AA803" s="247"/>
      <c r="AB803" s="248">
        <f t="shared" si="6702"/>
        <v>0</v>
      </c>
      <c r="AC803" s="247"/>
      <c r="AD803" s="205">
        <f t="shared" si="6703"/>
        <v>0</v>
      </c>
      <c r="AE803" s="247"/>
      <c r="AF803" s="353">
        <f t="shared" si="6640"/>
        <v>0</v>
      </c>
      <c r="AG803" s="219">
        <f t="shared" si="6704"/>
        <v>0</v>
      </c>
      <c r="AH803" s="148">
        <f t="shared" si="6705"/>
        <v>0</v>
      </c>
      <c r="AI803" s="148">
        <f t="shared" si="6706"/>
        <v>0</v>
      </c>
      <c r="AJ803" s="205">
        <f t="shared" si="6707"/>
        <v>0</v>
      </c>
      <c r="AK803" s="247"/>
      <c r="AL803" s="205">
        <f t="shared" si="6708"/>
        <v>0</v>
      </c>
      <c r="AM803" s="290"/>
      <c r="AN803" s="205">
        <f t="shared" si="6709"/>
        <v>0</v>
      </c>
      <c r="AO803" s="247"/>
      <c r="AP803" s="248">
        <f t="shared" si="6710"/>
        <v>0</v>
      </c>
      <c r="AQ803" s="219">
        <f t="shared" si="6711"/>
        <v>0</v>
      </c>
      <c r="AR803" s="148">
        <f t="shared" si="6712"/>
        <v>0</v>
      </c>
      <c r="AS803" s="148"/>
      <c r="AT803" s="205">
        <f t="shared" si="6713"/>
        <v>0</v>
      </c>
      <c r="AU803" s="247"/>
      <c r="AV803" s="205">
        <f t="shared" si="6714"/>
        <v>0</v>
      </c>
      <c r="AW803" s="247"/>
      <c r="AX803" s="248">
        <f t="shared" si="6715"/>
        <v>0</v>
      </c>
      <c r="AY803" s="219">
        <f t="shared" si="6716"/>
        <v>0</v>
      </c>
      <c r="AZ803" s="148">
        <f t="shared" si="6717"/>
        <v>0</v>
      </c>
      <c r="BA803" s="148">
        <f t="shared" si="6718"/>
        <v>0</v>
      </c>
      <c r="BB803" s="148">
        <f t="shared" si="6719"/>
        <v>0</v>
      </c>
    </row>
    <row r="804" spans="1:54" s="344" customFormat="1" ht="12.75" hidden="1" customHeight="1">
      <c r="A804" s="612">
        <v>599</v>
      </c>
      <c r="B804" s="346"/>
      <c r="C804" s="25"/>
      <c r="D804" s="346"/>
      <c r="E804" s="59" t="s">
        <v>849</v>
      </c>
      <c r="F804" s="104" t="s">
        <v>239</v>
      </c>
      <c r="G804" s="104" t="s">
        <v>1169</v>
      </c>
      <c r="H804" s="330" t="s">
        <v>379</v>
      </c>
      <c r="I804" s="86"/>
      <c r="J804" s="115">
        <v>4090</v>
      </c>
      <c r="K804" s="86"/>
      <c r="L804" s="115">
        <v>4090</v>
      </c>
      <c r="M804" s="86"/>
      <c r="N804" s="183"/>
      <c r="O804" s="173"/>
      <c r="P804" s="188"/>
      <c r="Q804" s="148">
        <f t="shared" ref="Q804" si="6722">SUM(AI804+BA804)</f>
        <v>0</v>
      </c>
      <c r="R804" s="427">
        <f t="shared" si="6696"/>
        <v>0</v>
      </c>
      <c r="S804" s="148"/>
      <c r="T804" s="148">
        <f t="shared" si="6697"/>
        <v>0</v>
      </c>
      <c r="U804" s="148"/>
      <c r="V804" s="205">
        <f t="shared" si="6698"/>
        <v>0</v>
      </c>
      <c r="W804" s="247"/>
      <c r="X804" s="248">
        <f t="shared" si="6699"/>
        <v>0</v>
      </c>
      <c r="Y804" s="219">
        <f t="shared" si="6700"/>
        <v>0</v>
      </c>
      <c r="Z804" s="205">
        <f t="shared" si="6701"/>
        <v>0</v>
      </c>
      <c r="AA804" s="247"/>
      <c r="AB804" s="248">
        <f t="shared" si="6702"/>
        <v>0</v>
      </c>
      <c r="AC804" s="247"/>
      <c r="AD804" s="205">
        <f t="shared" si="6703"/>
        <v>0</v>
      </c>
      <c r="AE804" s="247"/>
      <c r="AF804" s="353">
        <f t="shared" si="6640"/>
        <v>0</v>
      </c>
      <c r="AG804" s="219">
        <f t="shared" si="6704"/>
        <v>0</v>
      </c>
      <c r="AH804" s="148">
        <f t="shared" si="6705"/>
        <v>0</v>
      </c>
      <c r="AI804" s="148">
        <f t="shared" si="6706"/>
        <v>0</v>
      </c>
      <c r="AJ804" s="205">
        <f t="shared" si="6707"/>
        <v>0</v>
      </c>
      <c r="AK804" s="247"/>
      <c r="AL804" s="205">
        <f t="shared" si="6708"/>
        <v>0</v>
      </c>
      <c r="AM804" s="290"/>
      <c r="AN804" s="205">
        <f t="shared" si="6709"/>
        <v>0</v>
      </c>
      <c r="AO804" s="247"/>
      <c r="AP804" s="248">
        <f t="shared" si="6710"/>
        <v>0</v>
      </c>
      <c r="AQ804" s="219">
        <f t="shared" si="6711"/>
        <v>0</v>
      </c>
      <c r="AR804" s="148">
        <f t="shared" si="6712"/>
        <v>0</v>
      </c>
      <c r="AS804" s="148"/>
      <c r="AT804" s="205">
        <f t="shared" si="6713"/>
        <v>0</v>
      </c>
      <c r="AU804" s="247"/>
      <c r="AV804" s="205">
        <f t="shared" si="6714"/>
        <v>0</v>
      </c>
      <c r="AW804" s="247"/>
      <c r="AX804" s="248">
        <f t="shared" si="6715"/>
        <v>0</v>
      </c>
      <c r="AY804" s="219">
        <f t="shared" si="6716"/>
        <v>0</v>
      </c>
      <c r="AZ804" s="148">
        <f t="shared" si="6717"/>
        <v>0</v>
      </c>
      <c r="BA804" s="148">
        <f t="shared" si="6718"/>
        <v>0</v>
      </c>
      <c r="BB804" s="148">
        <f t="shared" si="6719"/>
        <v>0</v>
      </c>
    </row>
    <row r="805" spans="1:54" s="344" customFormat="1" ht="12.75" hidden="1" customHeight="1">
      <c r="A805" s="612">
        <v>600</v>
      </c>
      <c r="B805" s="346"/>
      <c r="C805" s="25"/>
      <c r="D805" s="346"/>
      <c r="E805" s="59" t="s">
        <v>853</v>
      </c>
      <c r="F805" s="104" t="s">
        <v>239</v>
      </c>
      <c r="G805" s="104" t="s">
        <v>1169</v>
      </c>
      <c r="H805" s="330" t="s">
        <v>379</v>
      </c>
      <c r="I805" s="86"/>
      <c r="J805" s="115">
        <v>4090</v>
      </c>
      <c r="K805" s="86"/>
      <c r="L805" s="115">
        <v>4090</v>
      </c>
      <c r="M805" s="86"/>
      <c r="N805" s="183"/>
      <c r="O805" s="173"/>
      <c r="P805" s="188"/>
      <c r="Q805" s="148">
        <f t="shared" si="6684"/>
        <v>0</v>
      </c>
      <c r="R805" s="427">
        <f t="shared" si="6685"/>
        <v>0</v>
      </c>
      <c r="S805" s="148"/>
      <c r="T805" s="148">
        <f t="shared" si="6686"/>
        <v>0</v>
      </c>
      <c r="U805" s="148"/>
      <c r="V805" s="205">
        <f t="shared" si="6687"/>
        <v>0</v>
      </c>
      <c r="W805" s="247"/>
      <c r="X805" s="248">
        <f t="shared" si="6688"/>
        <v>0</v>
      </c>
      <c r="Y805" s="219">
        <f t="shared" ref="Y805" si="6723">SUM(S805+U805+W805)</f>
        <v>0</v>
      </c>
      <c r="Z805" s="205">
        <f t="shared" si="6670"/>
        <v>0</v>
      </c>
      <c r="AA805" s="247"/>
      <c r="AB805" s="248">
        <f t="shared" si="6689"/>
        <v>0</v>
      </c>
      <c r="AC805" s="247"/>
      <c r="AD805" s="205">
        <f t="shared" si="6690"/>
        <v>0</v>
      </c>
      <c r="AE805" s="247"/>
      <c r="AF805" s="231">
        <f t="shared" ref="AF805" si="6724">L805*AE805/1000</f>
        <v>0</v>
      </c>
      <c r="AG805" s="219">
        <f t="shared" si="6671"/>
        <v>0</v>
      </c>
      <c r="AH805" s="148">
        <f t="shared" si="6672"/>
        <v>0</v>
      </c>
      <c r="AI805" s="148">
        <f t="shared" si="6673"/>
        <v>0</v>
      </c>
      <c r="AJ805" s="205">
        <f t="shared" si="6674"/>
        <v>0</v>
      </c>
      <c r="AK805" s="247"/>
      <c r="AL805" s="205">
        <f t="shared" si="6675"/>
        <v>0</v>
      </c>
      <c r="AM805" s="290"/>
      <c r="AN805" s="205">
        <f t="shared" si="6676"/>
        <v>0</v>
      </c>
      <c r="AO805" s="247"/>
      <c r="AP805" s="248">
        <f t="shared" si="6677"/>
        <v>0</v>
      </c>
      <c r="AQ805" s="219">
        <f t="shared" si="6678"/>
        <v>0</v>
      </c>
      <c r="AR805" s="148">
        <f t="shared" si="6679"/>
        <v>0</v>
      </c>
      <c r="AS805" s="148"/>
      <c r="AT805" s="205">
        <f t="shared" si="6691"/>
        <v>0</v>
      </c>
      <c r="AU805" s="247"/>
      <c r="AV805" s="205">
        <f t="shared" ref="AV805" si="6725">P805*AU805/1000</f>
        <v>0</v>
      </c>
      <c r="AW805" s="247"/>
      <c r="AX805" s="248">
        <f t="shared" si="6668"/>
        <v>0</v>
      </c>
      <c r="AY805" s="219">
        <f t="shared" si="6680"/>
        <v>0</v>
      </c>
      <c r="AZ805" s="148">
        <f t="shared" si="6681"/>
        <v>0</v>
      </c>
      <c r="BA805" s="148">
        <f t="shared" si="6682"/>
        <v>0</v>
      </c>
      <c r="BB805" s="148">
        <f t="shared" si="6683"/>
        <v>0</v>
      </c>
    </row>
    <row r="806" spans="1:54" s="344" customFormat="1" hidden="1">
      <c r="A806" s="612">
        <v>601</v>
      </c>
      <c r="B806" s="346"/>
      <c r="C806" s="25"/>
      <c r="D806" s="81"/>
      <c r="E806" s="398" t="s">
        <v>344</v>
      </c>
      <c r="F806" s="64"/>
      <c r="G806" s="64"/>
      <c r="H806" s="323"/>
      <c r="I806" s="65"/>
      <c r="J806" s="130"/>
      <c r="K806" s="65"/>
      <c r="L806" s="193"/>
      <c r="M806" s="65"/>
      <c r="N806" s="193"/>
      <c r="O806" s="163"/>
      <c r="P806" s="193"/>
      <c r="Q806" s="147">
        <f>SUM(Q787:Q805)</f>
        <v>0</v>
      </c>
      <c r="R806" s="147">
        <f>SUM(R787:R805)</f>
        <v>0</v>
      </c>
      <c r="S806" s="147">
        <f>SUM(S787:S805)</f>
        <v>0</v>
      </c>
      <c r="T806" s="147">
        <f t="shared" ref="T806:V806" si="6726">SUM(T787:T805)</f>
        <v>0</v>
      </c>
      <c r="U806" s="147">
        <f>SUM(U787:U805)</f>
        <v>0</v>
      </c>
      <c r="V806" s="147">
        <f t="shared" si="6726"/>
        <v>0</v>
      </c>
      <c r="W806" s="147">
        <f>SUM(W787:W805)</f>
        <v>0</v>
      </c>
      <c r="X806" s="147">
        <f t="shared" ref="X806:BB806" si="6727">SUM(X787:X805)</f>
        <v>0</v>
      </c>
      <c r="Y806" s="147">
        <f t="shared" si="6727"/>
        <v>0</v>
      </c>
      <c r="Z806" s="147">
        <f t="shared" si="6727"/>
        <v>0</v>
      </c>
      <c r="AA806" s="147">
        <f t="shared" si="6727"/>
        <v>0</v>
      </c>
      <c r="AB806" s="147">
        <f t="shared" si="6727"/>
        <v>0</v>
      </c>
      <c r="AC806" s="147">
        <f t="shared" si="6727"/>
        <v>0</v>
      </c>
      <c r="AD806" s="147">
        <f t="shared" si="6727"/>
        <v>0</v>
      </c>
      <c r="AE806" s="147">
        <f t="shared" si="6727"/>
        <v>0</v>
      </c>
      <c r="AF806" s="147">
        <f t="shared" si="6727"/>
        <v>0</v>
      </c>
      <c r="AG806" s="147">
        <f t="shared" si="6727"/>
        <v>0</v>
      </c>
      <c r="AH806" s="147">
        <f t="shared" si="6727"/>
        <v>0</v>
      </c>
      <c r="AI806" s="147">
        <f t="shared" si="6727"/>
        <v>0</v>
      </c>
      <c r="AJ806" s="147">
        <f t="shared" si="6727"/>
        <v>0</v>
      </c>
      <c r="AK806" s="147">
        <f t="shared" si="6727"/>
        <v>0</v>
      </c>
      <c r="AL806" s="147">
        <f t="shared" si="6727"/>
        <v>0</v>
      </c>
      <c r="AM806" s="147">
        <f t="shared" si="6727"/>
        <v>0</v>
      </c>
      <c r="AN806" s="147">
        <f t="shared" si="6727"/>
        <v>0</v>
      </c>
      <c r="AO806" s="147">
        <f t="shared" si="6727"/>
        <v>0</v>
      </c>
      <c r="AP806" s="147">
        <f t="shared" si="6727"/>
        <v>0</v>
      </c>
      <c r="AQ806" s="147">
        <f t="shared" si="6727"/>
        <v>0</v>
      </c>
      <c r="AR806" s="147">
        <f t="shared" si="6727"/>
        <v>0</v>
      </c>
      <c r="AS806" s="147">
        <f>SUM(AS787:AS805)</f>
        <v>0</v>
      </c>
      <c r="AT806" s="147">
        <f t="shared" si="6727"/>
        <v>0</v>
      </c>
      <c r="AU806" s="147">
        <f t="shared" si="6727"/>
        <v>0</v>
      </c>
      <c r="AV806" s="147">
        <f t="shared" si="6727"/>
        <v>0</v>
      </c>
      <c r="AW806" s="147">
        <f t="shared" si="6727"/>
        <v>0</v>
      </c>
      <c r="AX806" s="147">
        <f t="shared" si="6727"/>
        <v>0</v>
      </c>
      <c r="AY806" s="147">
        <f t="shared" si="6727"/>
        <v>0</v>
      </c>
      <c r="AZ806" s="147">
        <f t="shared" si="6727"/>
        <v>0</v>
      </c>
      <c r="BA806" s="147">
        <f>SUM(BA787:BA805)</f>
        <v>0</v>
      </c>
      <c r="BB806" s="147">
        <f t="shared" si="6727"/>
        <v>0</v>
      </c>
    </row>
    <row r="807" spans="1:54" hidden="1">
      <c r="A807" s="612">
        <v>602</v>
      </c>
      <c r="B807" s="26"/>
      <c r="C807" s="26"/>
      <c r="D807" s="26" t="s">
        <v>571</v>
      </c>
      <c r="E807" s="26" t="s">
        <v>588</v>
      </c>
      <c r="F807" s="266" t="s">
        <v>571</v>
      </c>
      <c r="G807" s="509" t="s">
        <v>1169</v>
      </c>
      <c r="H807" s="310" t="s">
        <v>378</v>
      </c>
      <c r="I807" s="86"/>
      <c r="J807" s="125">
        <v>10090</v>
      </c>
      <c r="K807" s="86"/>
      <c r="L807" s="125">
        <v>10090</v>
      </c>
      <c r="M807" s="86"/>
      <c r="N807" s="188"/>
      <c r="O807" s="173"/>
      <c r="P807" s="188"/>
      <c r="Q807" s="133">
        <f t="shared" ref="Q807:R809" si="6728">SUM(AI807+BA807)</f>
        <v>0</v>
      </c>
      <c r="R807" s="423">
        <f t="shared" si="6728"/>
        <v>0</v>
      </c>
      <c r="S807" s="144"/>
      <c r="T807" s="144">
        <f>J807*S807/1000</f>
        <v>0</v>
      </c>
      <c r="U807" s="144"/>
      <c r="V807" s="203">
        <f>J807*U807/1000</f>
        <v>0</v>
      </c>
      <c r="W807" s="243"/>
      <c r="X807" s="244">
        <f>J807*W807/1000</f>
        <v>0</v>
      </c>
      <c r="Y807" s="217">
        <f>SUM(S807+U807+W807)</f>
        <v>0</v>
      </c>
      <c r="Z807" s="203">
        <f>SUM(T807+V807+X807)</f>
        <v>0</v>
      </c>
      <c r="AA807" s="243"/>
      <c r="AB807" s="244">
        <f>L807*AA807/1000</f>
        <v>0</v>
      </c>
      <c r="AC807" s="243"/>
      <c r="AD807" s="203">
        <f>L807*AC807/1000</f>
        <v>0</v>
      </c>
      <c r="AE807" s="243"/>
      <c r="AF807" s="235">
        <f>L807*AE807/1000</f>
        <v>0</v>
      </c>
      <c r="AG807" s="217">
        <f>SUM(AA807+AC807+AE807)</f>
        <v>0</v>
      </c>
      <c r="AH807" s="144">
        <f>SUM(AB807+AD807+AF807)</f>
        <v>0</v>
      </c>
      <c r="AI807" s="144">
        <f>SUM(Y807+AG807)</f>
        <v>0</v>
      </c>
      <c r="AJ807" s="203">
        <f>SUM(Z807,AH807)</f>
        <v>0</v>
      </c>
      <c r="AK807" s="243"/>
      <c r="AL807" s="203">
        <f t="shared" ref="AL807:AL812" si="6729">N807*AK807/1000</f>
        <v>0</v>
      </c>
      <c r="AM807" s="288"/>
      <c r="AN807" s="203">
        <f>N807*AM807/1000</f>
        <v>0</v>
      </c>
      <c r="AO807" s="243"/>
      <c r="AP807" s="244">
        <f>N807*AO807/1000</f>
        <v>0</v>
      </c>
      <c r="AQ807" s="217">
        <f>SUM(AK807+AM807+AO807)</f>
        <v>0</v>
      </c>
      <c r="AR807" s="144">
        <f>SUM(AL807+AN807+AP807)</f>
        <v>0</v>
      </c>
      <c r="AS807" s="144"/>
      <c r="AT807" s="203">
        <f>P807*AS807/1000</f>
        <v>0</v>
      </c>
      <c r="AU807" s="243"/>
      <c r="AV807" s="203">
        <f>P807*AU807/1000</f>
        <v>0</v>
      </c>
      <c r="AW807" s="243"/>
      <c r="AX807" s="244">
        <f>P807*AW807/1000</f>
        <v>0</v>
      </c>
      <c r="AY807" s="217">
        <f>SUM(AS807+AU807+AW807)</f>
        <v>0</v>
      </c>
      <c r="AZ807" s="144">
        <f>SUM(AT807+AV807+AX807)</f>
        <v>0</v>
      </c>
      <c r="BA807" s="144">
        <f>SUM(AQ807+AY807)</f>
        <v>0</v>
      </c>
      <c r="BB807" s="144">
        <f>SUM(AR807,AZ807)</f>
        <v>0</v>
      </c>
    </row>
    <row r="808" spans="1:54" hidden="1">
      <c r="A808" s="612">
        <v>603</v>
      </c>
      <c r="B808" s="26"/>
      <c r="C808" s="26"/>
      <c r="D808" s="26"/>
      <c r="E808" s="23" t="s">
        <v>328</v>
      </c>
      <c r="F808" s="255" t="s">
        <v>571</v>
      </c>
      <c r="G808" s="509" t="s">
        <v>1169</v>
      </c>
      <c r="H808" s="309" t="s">
        <v>378</v>
      </c>
      <c r="I808" s="63"/>
      <c r="J808" s="115">
        <v>10090</v>
      </c>
      <c r="K808" s="63"/>
      <c r="L808" s="115">
        <v>10090</v>
      </c>
      <c r="M808" s="63"/>
      <c r="N808" s="183"/>
      <c r="O808" s="162"/>
      <c r="P808" s="183"/>
      <c r="Q808" s="110">
        <f t="shared" si="6728"/>
        <v>0</v>
      </c>
      <c r="R808" s="417">
        <f t="shared" si="6728"/>
        <v>0</v>
      </c>
      <c r="S808" s="110"/>
      <c r="T808" s="110">
        <f>J808*S808/1000</f>
        <v>0</v>
      </c>
      <c r="U808" s="110"/>
      <c r="V808" s="197">
        <f>J808*U808/1000</f>
        <v>0</v>
      </c>
      <c r="W808" s="228"/>
      <c r="X808" s="229">
        <f>J808*W808/1000</f>
        <v>0</v>
      </c>
      <c r="Y808" s="212">
        <f t="shared" ref="Y808" si="6730">SUM(S808+U808+W808)</f>
        <v>0</v>
      </c>
      <c r="Z808" s="197">
        <f t="shared" ref="Z808" si="6731">SUM(T808+V808+X808)</f>
        <v>0</v>
      </c>
      <c r="AA808" s="228"/>
      <c r="AB808" s="229">
        <f>L808*AA808/1000</f>
        <v>0</v>
      </c>
      <c r="AC808" s="228"/>
      <c r="AD808" s="197">
        <f>L808*AC808/1000</f>
        <v>0</v>
      </c>
      <c r="AE808" s="228"/>
      <c r="AF808" s="353">
        <f>L808*AE808/1000</f>
        <v>0</v>
      </c>
      <c r="AG808" s="212">
        <f t="shared" ref="AG808" si="6732">SUM(AA808+AC808+AE808)</f>
        <v>0</v>
      </c>
      <c r="AH808" s="110">
        <f t="shared" ref="AH808" si="6733">SUM(AB808+AD808+AF808)</f>
        <v>0</v>
      </c>
      <c r="AI808" s="110">
        <f t="shared" ref="AI808" si="6734">SUM(Y808+AG808)</f>
        <v>0</v>
      </c>
      <c r="AJ808" s="197">
        <f t="shared" ref="AJ808" si="6735">SUM(Z808,AH808)</f>
        <v>0</v>
      </c>
      <c r="AK808" s="228"/>
      <c r="AL808" s="197">
        <f t="shared" si="6729"/>
        <v>0</v>
      </c>
      <c r="AM808" s="281"/>
      <c r="AN808" s="197">
        <f t="shared" ref="AN808" si="6736">N808*AM808/1000</f>
        <v>0</v>
      </c>
      <c r="AO808" s="228"/>
      <c r="AP808" s="229">
        <f t="shared" ref="AP808" si="6737">N808*AO808/1000</f>
        <v>0</v>
      </c>
      <c r="AQ808" s="212">
        <f t="shared" ref="AQ808" si="6738">SUM(AK808+AM808+AO808)</f>
        <v>0</v>
      </c>
      <c r="AR808" s="110">
        <f t="shared" ref="AR808" si="6739">SUM(AL808+AN808+AP808)</f>
        <v>0</v>
      </c>
      <c r="AS808" s="110"/>
      <c r="AT808" s="350">
        <f>P808*AS808/1000</f>
        <v>0</v>
      </c>
      <c r="AU808" s="352"/>
      <c r="AV808" s="350">
        <f>P808*AU808/1000</f>
        <v>0</v>
      </c>
      <c r="AW808" s="352"/>
      <c r="AX808" s="353">
        <f>P808*AW808/1000</f>
        <v>0</v>
      </c>
      <c r="AY808" s="351">
        <f t="shared" ref="AY808" si="6740">SUM(AS808+AU808+AW808)</f>
        <v>0</v>
      </c>
      <c r="AZ808" s="110">
        <f t="shared" ref="AZ808" si="6741">SUM(AT808+AV808+AX808)</f>
        <v>0</v>
      </c>
      <c r="BA808" s="110">
        <f t="shared" ref="BA808" si="6742">SUM(AQ808+AY808)</f>
        <v>0</v>
      </c>
      <c r="BB808" s="110">
        <f t="shared" ref="BB808" si="6743">SUM(AR808,AZ808)</f>
        <v>0</v>
      </c>
    </row>
    <row r="809" spans="1:54" hidden="1">
      <c r="A809" s="612">
        <v>604</v>
      </c>
      <c r="B809" s="26"/>
      <c r="C809" s="26"/>
      <c r="D809" s="26"/>
      <c r="E809" s="23" t="s">
        <v>337</v>
      </c>
      <c r="F809" s="255" t="s">
        <v>571</v>
      </c>
      <c r="G809" s="509" t="s">
        <v>1169</v>
      </c>
      <c r="H809" s="309" t="s">
        <v>378</v>
      </c>
      <c r="I809" s="63"/>
      <c r="J809" s="115">
        <v>10090</v>
      </c>
      <c r="K809" s="63"/>
      <c r="L809" s="115">
        <v>10090</v>
      </c>
      <c r="M809" s="63"/>
      <c r="N809" s="183"/>
      <c r="O809" s="162"/>
      <c r="P809" s="183"/>
      <c r="Q809" s="110">
        <f t="shared" si="6728"/>
        <v>0</v>
      </c>
      <c r="R809" s="417">
        <f t="shared" si="6728"/>
        <v>0</v>
      </c>
      <c r="S809" s="110"/>
      <c r="T809" s="110">
        <f>J809*S809/1000</f>
        <v>0</v>
      </c>
      <c r="U809" s="110"/>
      <c r="V809" s="197">
        <f>J809*U809/1000</f>
        <v>0</v>
      </c>
      <c r="W809" s="228"/>
      <c r="X809" s="229">
        <f>J809*W809/1000</f>
        <v>0</v>
      </c>
      <c r="Y809" s="212">
        <f>SUM(S809+U809+W809)</f>
        <v>0</v>
      </c>
      <c r="Z809" s="197">
        <f>SUM(T809+V809+X809)</f>
        <v>0</v>
      </c>
      <c r="AA809" s="228"/>
      <c r="AB809" s="229">
        <f>L809*AA809/1000</f>
        <v>0</v>
      </c>
      <c r="AC809" s="228"/>
      <c r="AD809" s="197">
        <f>L809*AC809/1000</f>
        <v>0</v>
      </c>
      <c r="AE809" s="228"/>
      <c r="AF809" s="353">
        <f>L809*AE809/1000</f>
        <v>0</v>
      </c>
      <c r="AG809" s="212">
        <f>SUM(AA809+AC809+AE809)</f>
        <v>0</v>
      </c>
      <c r="AH809" s="110">
        <f>SUM(AB809+AD809+AF809)</f>
        <v>0</v>
      </c>
      <c r="AI809" s="110">
        <f>SUM(Y809+AG809)</f>
        <v>0</v>
      </c>
      <c r="AJ809" s="197">
        <f>SUM(Z809,AH809)</f>
        <v>0</v>
      </c>
      <c r="AK809" s="228"/>
      <c r="AL809" s="197">
        <f t="shared" si="6729"/>
        <v>0</v>
      </c>
      <c r="AM809" s="281"/>
      <c r="AN809" s="197">
        <f>N809*AM809/1000</f>
        <v>0</v>
      </c>
      <c r="AO809" s="228"/>
      <c r="AP809" s="229">
        <f t="shared" ref="AP809" si="6744">N809*AO809/1000</f>
        <v>0</v>
      </c>
      <c r="AQ809" s="212">
        <f>SUM(AK809+AM809+AO809)</f>
        <v>0</v>
      </c>
      <c r="AR809" s="110">
        <f>SUM(AL809+AN809+AP809)</f>
        <v>0</v>
      </c>
      <c r="AS809" s="110"/>
      <c r="AT809" s="350">
        <f>P809*AS809/1000</f>
        <v>0</v>
      </c>
      <c r="AU809" s="352"/>
      <c r="AV809" s="350">
        <f>P809*AU809/1000</f>
        <v>0</v>
      </c>
      <c r="AW809" s="352"/>
      <c r="AX809" s="353">
        <f>P809*AW809/1000</f>
        <v>0</v>
      </c>
      <c r="AY809" s="351">
        <f>SUM(AS809+AU809+AW809)</f>
        <v>0</v>
      </c>
      <c r="AZ809" s="110">
        <f>SUM(AT809+AV809+AX809)</f>
        <v>0</v>
      </c>
      <c r="BA809" s="110">
        <f>SUM(AQ809+AY809)</f>
        <v>0</v>
      </c>
      <c r="BB809" s="110">
        <f>SUM(AR809,AZ809)</f>
        <v>0</v>
      </c>
    </row>
    <row r="810" spans="1:54" s="344" customFormat="1" hidden="1">
      <c r="A810" s="612">
        <v>605</v>
      </c>
      <c r="B810" s="346"/>
      <c r="C810" s="346"/>
      <c r="D810" s="346"/>
      <c r="E810" s="23" t="s">
        <v>589</v>
      </c>
      <c r="F810" s="255" t="s">
        <v>240</v>
      </c>
      <c r="G810" s="509" t="s">
        <v>1169</v>
      </c>
      <c r="H810" s="355" t="s">
        <v>378</v>
      </c>
      <c r="I810" s="63"/>
      <c r="J810" s="115">
        <v>5550</v>
      </c>
      <c r="K810" s="63"/>
      <c r="L810" s="115">
        <v>5550</v>
      </c>
      <c r="M810" s="63"/>
      <c r="N810" s="183"/>
      <c r="O810" s="162"/>
      <c r="P810" s="183"/>
      <c r="Q810" s="349">
        <f t="shared" ref="Q810:Q811" si="6745">SUM(AI810+BA810)</f>
        <v>0</v>
      </c>
      <c r="R810" s="417">
        <f t="shared" ref="R810:R811" si="6746">SUM(AJ810+BB810)</f>
        <v>0</v>
      </c>
      <c r="S810" s="349"/>
      <c r="T810" s="349">
        <f t="shared" ref="T810:T811" si="6747">J810*S810/1000</f>
        <v>0</v>
      </c>
      <c r="U810" s="349"/>
      <c r="V810" s="350">
        <f t="shared" ref="V810:V811" si="6748">J810*U810/1000</f>
        <v>0</v>
      </c>
      <c r="W810" s="352"/>
      <c r="X810" s="353">
        <f t="shared" ref="X810:X811" si="6749">J810*W810/1000</f>
        <v>0</v>
      </c>
      <c r="Y810" s="351">
        <f t="shared" ref="Y810:Y811" si="6750">SUM(S810+U810+W810)</f>
        <v>0</v>
      </c>
      <c r="Z810" s="350">
        <f t="shared" ref="Z810:Z811" si="6751">SUM(T810+V810+X810)</f>
        <v>0</v>
      </c>
      <c r="AA810" s="352"/>
      <c r="AB810" s="353">
        <f t="shared" ref="AB810:AB811" si="6752">L810*AA810/1000</f>
        <v>0</v>
      </c>
      <c r="AC810" s="352"/>
      <c r="AD810" s="350">
        <f t="shared" ref="AD810:AD811" si="6753">L810*AC810/1000</f>
        <v>0</v>
      </c>
      <c r="AE810" s="352"/>
      <c r="AF810" s="353">
        <f>L810*AE810/1000</f>
        <v>0</v>
      </c>
      <c r="AG810" s="351">
        <f t="shared" ref="AG810:AG811" si="6754">SUM(AA810+AC810+AE810)</f>
        <v>0</v>
      </c>
      <c r="AH810" s="349">
        <f t="shared" ref="AH810:AH811" si="6755">SUM(AB810+AD810+AF810)</f>
        <v>0</v>
      </c>
      <c r="AI810" s="349">
        <f t="shared" ref="AI810:AI811" si="6756">SUM(Y810+AG810)</f>
        <v>0</v>
      </c>
      <c r="AJ810" s="350">
        <f t="shared" ref="AJ810:AJ811" si="6757">SUM(Z810,AH810)</f>
        <v>0</v>
      </c>
      <c r="AK810" s="352"/>
      <c r="AL810" s="350">
        <f t="shared" si="6729"/>
        <v>0</v>
      </c>
      <c r="AM810" s="354"/>
      <c r="AN810" s="350">
        <f t="shared" ref="AN810:AN811" si="6758">N810*AM810/1000</f>
        <v>0</v>
      </c>
      <c r="AO810" s="352"/>
      <c r="AP810" s="353">
        <f t="shared" ref="AP810" si="6759">N810*AO810/1000</f>
        <v>0</v>
      </c>
      <c r="AQ810" s="351">
        <f t="shared" ref="AQ810:AQ811" si="6760">SUM(AK810+AM810+AO810)</f>
        <v>0</v>
      </c>
      <c r="AR810" s="349">
        <f t="shared" ref="AR810:AR811" si="6761">SUM(AL810+AN810+AP810)</f>
        <v>0</v>
      </c>
      <c r="AS810" s="349"/>
      <c r="AT810" s="350">
        <f t="shared" ref="AT810:AT811" si="6762">P810*AS810/1000</f>
        <v>0</v>
      </c>
      <c r="AU810" s="352"/>
      <c r="AV810" s="350">
        <f t="shared" ref="AV810:AV811" si="6763">P810*AU810/1000</f>
        <v>0</v>
      </c>
      <c r="AW810" s="352"/>
      <c r="AX810" s="353">
        <f t="shared" ref="AX810:AX811" si="6764">P810*AW810/1000</f>
        <v>0</v>
      </c>
      <c r="AY810" s="351">
        <f t="shared" ref="AY810:AY811" si="6765">SUM(AS810+AU810+AW810)</f>
        <v>0</v>
      </c>
      <c r="AZ810" s="349">
        <f t="shared" ref="AZ810:AZ811" si="6766">SUM(AT810+AV810+AX810)</f>
        <v>0</v>
      </c>
      <c r="BA810" s="349">
        <f t="shared" ref="BA810:BA811" si="6767">SUM(AQ810+AY810)</f>
        <v>0</v>
      </c>
      <c r="BB810" s="349">
        <f t="shared" ref="BB810:BB811" si="6768">SUM(AR810,AZ810)</f>
        <v>0</v>
      </c>
    </row>
    <row r="811" spans="1:54" s="344" customFormat="1" hidden="1">
      <c r="A811" s="612">
        <v>606</v>
      </c>
      <c r="B811" s="346"/>
      <c r="C811" s="25"/>
      <c r="D811" s="346"/>
      <c r="E811" s="23" t="s">
        <v>598</v>
      </c>
      <c r="F811" s="24" t="s">
        <v>239</v>
      </c>
      <c r="G811" s="24" t="s">
        <v>1169</v>
      </c>
      <c r="H811" s="355" t="s">
        <v>378</v>
      </c>
      <c r="I811" s="63"/>
      <c r="J811" s="115">
        <v>5660</v>
      </c>
      <c r="K811" s="63"/>
      <c r="L811" s="115">
        <v>5660</v>
      </c>
      <c r="M811" s="63"/>
      <c r="N811" s="183"/>
      <c r="O811" s="162"/>
      <c r="P811" s="183"/>
      <c r="Q811" s="349">
        <f t="shared" si="6745"/>
        <v>0</v>
      </c>
      <c r="R811" s="417">
        <f t="shared" si="6746"/>
        <v>0</v>
      </c>
      <c r="S811" s="349"/>
      <c r="T811" s="349">
        <f t="shared" si="6747"/>
        <v>0</v>
      </c>
      <c r="U811" s="349"/>
      <c r="V811" s="350">
        <f t="shared" si="6748"/>
        <v>0</v>
      </c>
      <c r="W811" s="352"/>
      <c r="X811" s="353">
        <f t="shared" si="6749"/>
        <v>0</v>
      </c>
      <c r="Y811" s="351">
        <f t="shared" si="6750"/>
        <v>0</v>
      </c>
      <c r="Z811" s="350">
        <f t="shared" si="6751"/>
        <v>0</v>
      </c>
      <c r="AA811" s="352"/>
      <c r="AB811" s="353">
        <f t="shared" si="6752"/>
        <v>0</v>
      </c>
      <c r="AC811" s="352"/>
      <c r="AD811" s="350">
        <f t="shared" si="6753"/>
        <v>0</v>
      </c>
      <c r="AE811" s="352"/>
      <c r="AF811" s="353">
        <f t="shared" ref="AF811" si="6769">L811*AE811/1000</f>
        <v>0</v>
      </c>
      <c r="AG811" s="351">
        <f t="shared" si="6754"/>
        <v>0</v>
      </c>
      <c r="AH811" s="349">
        <f t="shared" si="6755"/>
        <v>0</v>
      </c>
      <c r="AI811" s="349">
        <f t="shared" si="6756"/>
        <v>0</v>
      </c>
      <c r="AJ811" s="350">
        <f t="shared" si="6757"/>
        <v>0</v>
      </c>
      <c r="AK811" s="352"/>
      <c r="AL811" s="350">
        <f t="shared" si="6729"/>
        <v>0</v>
      </c>
      <c r="AM811" s="354"/>
      <c r="AN811" s="350">
        <f t="shared" si="6758"/>
        <v>0</v>
      </c>
      <c r="AO811" s="352"/>
      <c r="AP811" s="353">
        <f>N811*AO811/1000</f>
        <v>0</v>
      </c>
      <c r="AQ811" s="351">
        <f t="shared" si="6760"/>
        <v>0</v>
      </c>
      <c r="AR811" s="349">
        <f t="shared" si="6761"/>
        <v>0</v>
      </c>
      <c r="AS811" s="349"/>
      <c r="AT811" s="350">
        <f t="shared" si="6762"/>
        <v>0</v>
      </c>
      <c r="AU811" s="352"/>
      <c r="AV811" s="350">
        <f t="shared" si="6763"/>
        <v>0</v>
      </c>
      <c r="AW811" s="352"/>
      <c r="AX811" s="353">
        <f t="shared" si="6764"/>
        <v>0</v>
      </c>
      <c r="AY811" s="351">
        <f t="shared" si="6765"/>
        <v>0</v>
      </c>
      <c r="AZ811" s="349">
        <f t="shared" si="6766"/>
        <v>0</v>
      </c>
      <c r="BA811" s="349">
        <f t="shared" si="6767"/>
        <v>0</v>
      </c>
      <c r="BB811" s="349">
        <f t="shared" si="6768"/>
        <v>0</v>
      </c>
    </row>
    <row r="812" spans="1:54" s="344" customFormat="1" hidden="1">
      <c r="A812" s="612">
        <v>607</v>
      </c>
      <c r="B812" s="346"/>
      <c r="C812" s="25"/>
      <c r="D812" s="346"/>
      <c r="E812" s="23" t="s">
        <v>765</v>
      </c>
      <c r="F812" s="41" t="s">
        <v>571</v>
      </c>
      <c r="G812" s="72" t="s">
        <v>1169</v>
      </c>
      <c r="H812" s="355" t="s">
        <v>378</v>
      </c>
      <c r="I812" s="63"/>
      <c r="J812" s="115">
        <v>5660</v>
      </c>
      <c r="K812" s="63"/>
      <c r="L812" s="115">
        <v>5660</v>
      </c>
      <c r="M812" s="63"/>
      <c r="N812" s="183"/>
      <c r="O812" s="162"/>
      <c r="P812" s="183"/>
      <c r="Q812" s="349">
        <f>SUM(AI812+BA812)</f>
        <v>0</v>
      </c>
      <c r="R812" s="417">
        <f t="shared" ref="R812" si="6770">SUM(AJ812+BB812)</f>
        <v>0</v>
      </c>
      <c r="S812" s="349"/>
      <c r="T812" s="349">
        <f t="shared" ref="T812" si="6771">J812*S812/1000</f>
        <v>0</v>
      </c>
      <c r="U812" s="349"/>
      <c r="V812" s="350">
        <f t="shared" ref="V812" si="6772">J812*U812/1000</f>
        <v>0</v>
      </c>
      <c r="W812" s="352"/>
      <c r="X812" s="353">
        <f t="shared" ref="X812" si="6773">J812*W812/1000</f>
        <v>0</v>
      </c>
      <c r="Y812" s="351">
        <f t="shared" ref="Y812" si="6774">SUM(S812+U812+W812)</f>
        <v>0</v>
      </c>
      <c r="Z812" s="350">
        <f t="shared" ref="Z812" si="6775">SUM(T812+V812+X812)</f>
        <v>0</v>
      </c>
      <c r="AA812" s="352"/>
      <c r="AB812" s="353">
        <f t="shared" ref="AB812" si="6776">L812*AA812/1000</f>
        <v>0</v>
      </c>
      <c r="AC812" s="352"/>
      <c r="AD812" s="350">
        <f t="shared" ref="AD812" si="6777">L812*AC812/1000</f>
        <v>0</v>
      </c>
      <c r="AE812" s="352"/>
      <c r="AF812" s="515">
        <f t="shared" ref="AF812" si="6778">L812*AE812/1000</f>
        <v>0</v>
      </c>
      <c r="AG812" s="351">
        <f t="shared" ref="AG812" si="6779">SUM(AA812+AC812+AE812)</f>
        <v>0</v>
      </c>
      <c r="AH812" s="349">
        <f t="shared" ref="AH812" si="6780">SUM(AB812+AD812+AF812)</f>
        <v>0</v>
      </c>
      <c r="AI812" s="349">
        <f t="shared" ref="AI812" si="6781">SUM(Y812+AG812)</f>
        <v>0</v>
      </c>
      <c r="AJ812" s="350">
        <f t="shared" ref="AJ812" si="6782">SUM(Z812,AH812)</f>
        <v>0</v>
      </c>
      <c r="AK812" s="352"/>
      <c r="AL812" s="350">
        <f t="shared" si="6729"/>
        <v>0</v>
      </c>
      <c r="AM812" s="354"/>
      <c r="AN812" s="350">
        <f t="shared" ref="AN812" si="6783">N812*AM812/1000</f>
        <v>0</v>
      </c>
      <c r="AO812" s="352"/>
      <c r="AP812" s="353">
        <f>N812*AO812/1000</f>
        <v>0</v>
      </c>
      <c r="AQ812" s="351">
        <f t="shared" ref="AQ812" si="6784">SUM(AK812+AM812+AO812)</f>
        <v>0</v>
      </c>
      <c r="AR812" s="349">
        <f t="shared" ref="AR812" si="6785">SUM(AL812+AN812+AP812)</f>
        <v>0</v>
      </c>
      <c r="AS812" s="349"/>
      <c r="AT812" s="350">
        <f t="shared" ref="AT812" si="6786">P812*AS812/1000</f>
        <v>0</v>
      </c>
      <c r="AU812" s="352"/>
      <c r="AV812" s="350">
        <f t="shared" ref="AV812" si="6787">P812*AU812/1000</f>
        <v>0</v>
      </c>
      <c r="AW812" s="352"/>
      <c r="AX812" s="353">
        <f t="shared" ref="AX812" si="6788">P812*AW812/1000</f>
        <v>0</v>
      </c>
      <c r="AY812" s="351">
        <f t="shared" ref="AY812" si="6789">SUM(AS812+AU812+AW812)</f>
        <v>0</v>
      </c>
      <c r="AZ812" s="349">
        <f t="shared" ref="AZ812" si="6790">SUM(AT812+AV812+AX812)</f>
        <v>0</v>
      </c>
      <c r="BA812" s="349">
        <f t="shared" ref="BA812" si="6791">SUM(AQ812+AY812)</f>
        <v>0</v>
      </c>
      <c r="BB812" s="349">
        <f t="shared" ref="BB812" si="6792">SUM(AR812,AZ812)</f>
        <v>0</v>
      </c>
    </row>
    <row r="813" spans="1:54" s="344" customFormat="1" hidden="1">
      <c r="A813" s="612">
        <v>608</v>
      </c>
      <c r="B813" s="346"/>
      <c r="C813" s="25"/>
      <c r="D813" s="346"/>
      <c r="E813" s="23" t="s">
        <v>645</v>
      </c>
      <c r="F813" s="24" t="s">
        <v>571</v>
      </c>
      <c r="G813" s="24" t="s">
        <v>1169</v>
      </c>
      <c r="H813" s="355" t="s">
        <v>379</v>
      </c>
      <c r="I813" s="63"/>
      <c r="J813" s="115">
        <v>7920</v>
      </c>
      <c r="K813" s="63"/>
      <c r="L813" s="115">
        <v>7920</v>
      </c>
      <c r="M813" s="63"/>
      <c r="N813" s="115"/>
      <c r="O813" s="63"/>
      <c r="P813" s="115"/>
      <c r="Q813" s="349">
        <f t="shared" si="6409"/>
        <v>0</v>
      </c>
      <c r="R813" s="417">
        <f t="shared" si="6410"/>
        <v>0</v>
      </c>
      <c r="S813" s="349"/>
      <c r="T813" s="349">
        <f t="shared" si="6660"/>
        <v>0</v>
      </c>
      <c r="U813" s="349"/>
      <c r="V813" s="350">
        <f t="shared" si="6661"/>
        <v>0</v>
      </c>
      <c r="W813" s="349"/>
      <c r="X813" s="353">
        <f t="shared" si="6662"/>
        <v>0</v>
      </c>
      <c r="Y813" s="351">
        <f t="shared" ref="Y813" si="6793">SUM(S813+U813+W813)</f>
        <v>0</v>
      </c>
      <c r="Z813" s="350">
        <f t="shared" ref="Z813" si="6794">SUM(T813+V813+X813)</f>
        <v>0</v>
      </c>
      <c r="AA813" s="349"/>
      <c r="AB813" s="353">
        <f t="shared" si="6663"/>
        <v>0</v>
      </c>
      <c r="AC813" s="349"/>
      <c r="AD813" s="350">
        <f t="shared" si="6664"/>
        <v>0</v>
      </c>
      <c r="AE813" s="349"/>
      <c r="AF813" s="248">
        <f t="shared" si="6640"/>
        <v>0</v>
      </c>
      <c r="AG813" s="351">
        <f t="shared" ref="AG813" si="6795">SUM(AA813+AC813+AE813)</f>
        <v>0</v>
      </c>
      <c r="AH813" s="349">
        <f t="shared" ref="AH813" si="6796">SUM(AB813+AD813+AF813)</f>
        <v>0</v>
      </c>
      <c r="AI813" s="349">
        <f t="shared" ref="AI813" si="6797">SUM(Y813+AG813)</f>
        <v>0</v>
      </c>
      <c r="AJ813" s="350">
        <f t="shared" ref="AJ813" si="6798">SUM(Z813,AH813)</f>
        <v>0</v>
      </c>
      <c r="AK813" s="349"/>
      <c r="AL813" s="350">
        <f t="shared" ref="AL813" si="6799">N813*AK813/1000</f>
        <v>0</v>
      </c>
      <c r="AM813" s="349"/>
      <c r="AN813" s="350">
        <f t="shared" ref="AN813" si="6800">N813*AM813/1000</f>
        <v>0</v>
      </c>
      <c r="AO813" s="352"/>
      <c r="AP813" s="353">
        <f t="shared" ref="AP813" si="6801">N813*AO813/1000</f>
        <v>0</v>
      </c>
      <c r="AQ813" s="351">
        <f t="shared" ref="AQ813" si="6802">SUM(AK813+AM813+AO813)</f>
        <v>0</v>
      </c>
      <c r="AR813" s="349">
        <f t="shared" ref="AR813" si="6803">SUM(AL813+AN813+AP813)</f>
        <v>0</v>
      </c>
      <c r="AS813" s="349"/>
      <c r="AT813" s="350">
        <f t="shared" si="6649"/>
        <v>0</v>
      </c>
      <c r="AU813" s="352"/>
      <c r="AV813" s="350">
        <f>P813*AU813/1000</f>
        <v>0</v>
      </c>
      <c r="AW813" s="352"/>
      <c r="AX813" s="353">
        <f t="shared" ref="AX813" si="6804">P813*AW813/1000</f>
        <v>0</v>
      </c>
      <c r="AY813" s="351">
        <f t="shared" ref="AY813" si="6805">SUM(AS813+AU813+AW813)</f>
        <v>0</v>
      </c>
      <c r="AZ813" s="349">
        <f t="shared" ref="AZ813" si="6806">SUM(AT813+AV813+AX813)</f>
        <v>0</v>
      </c>
      <c r="BA813" s="349">
        <f t="shared" ref="BA813" si="6807">SUM(AQ813+AY813)</f>
        <v>0</v>
      </c>
      <c r="BB813" s="349">
        <f t="shared" ref="BB813" si="6808">SUM(AR813,AZ813)</f>
        <v>0</v>
      </c>
    </row>
    <row r="814" spans="1:54" s="344" customFormat="1" hidden="1">
      <c r="A814" s="612">
        <v>609</v>
      </c>
      <c r="B814" s="346"/>
      <c r="C814" s="25"/>
      <c r="D814" s="346"/>
      <c r="E814" s="23" t="s">
        <v>569</v>
      </c>
      <c r="F814" s="24" t="s">
        <v>571</v>
      </c>
      <c r="G814" s="24" t="s">
        <v>1169</v>
      </c>
      <c r="H814" s="355" t="s">
        <v>379</v>
      </c>
      <c r="I814" s="63"/>
      <c r="J814" s="115">
        <v>7920</v>
      </c>
      <c r="K814" s="63"/>
      <c r="L814" s="115">
        <v>7920</v>
      </c>
      <c r="M814" s="63"/>
      <c r="N814" s="115"/>
      <c r="O814" s="63"/>
      <c r="P814" s="115"/>
      <c r="Q814" s="349">
        <f t="shared" ref="Q814" si="6809">SUM(AI814+BA814)</f>
        <v>0</v>
      </c>
      <c r="R814" s="417">
        <f t="shared" ref="R814" si="6810">SUM(AJ814+BB814)</f>
        <v>0</v>
      </c>
      <c r="S814" s="349"/>
      <c r="T814" s="349">
        <f t="shared" ref="T814" si="6811">J814*S814/1000</f>
        <v>0</v>
      </c>
      <c r="U814" s="349"/>
      <c r="V814" s="350">
        <f t="shared" ref="V814" si="6812">J814*U814/1000</f>
        <v>0</v>
      </c>
      <c r="W814" s="349"/>
      <c r="X814" s="353">
        <f t="shared" ref="X814" si="6813">J814*W814/1000</f>
        <v>0</v>
      </c>
      <c r="Y814" s="351">
        <f t="shared" si="6669"/>
        <v>0</v>
      </c>
      <c r="Z814" s="350">
        <f t="shared" si="6670"/>
        <v>0</v>
      </c>
      <c r="AA814" s="349"/>
      <c r="AB814" s="353">
        <f t="shared" ref="AB814" si="6814">L814*AA814/1000</f>
        <v>0</v>
      </c>
      <c r="AC814" s="349"/>
      <c r="AD814" s="350">
        <f t="shared" ref="AD814" si="6815">L814*AC814/1000</f>
        <v>0</v>
      </c>
      <c r="AE814" s="349"/>
      <c r="AF814" s="353">
        <f t="shared" si="6640"/>
        <v>0</v>
      </c>
      <c r="AG814" s="351">
        <f t="shared" si="6671"/>
        <v>0</v>
      </c>
      <c r="AH814" s="349">
        <f t="shared" si="6672"/>
        <v>0</v>
      </c>
      <c r="AI814" s="349">
        <f t="shared" si="6673"/>
        <v>0</v>
      </c>
      <c r="AJ814" s="350">
        <f t="shared" si="6674"/>
        <v>0</v>
      </c>
      <c r="AK814" s="349"/>
      <c r="AL814" s="350">
        <f>N814*AK814/1000</f>
        <v>0</v>
      </c>
      <c r="AM814" s="349"/>
      <c r="AN814" s="350">
        <f t="shared" si="6676"/>
        <v>0</v>
      </c>
      <c r="AO814" s="352"/>
      <c r="AP814" s="353">
        <f t="shared" si="6677"/>
        <v>0</v>
      </c>
      <c r="AQ814" s="351">
        <f t="shared" si="6678"/>
        <v>0</v>
      </c>
      <c r="AR814" s="349">
        <f t="shared" si="6679"/>
        <v>0</v>
      </c>
      <c r="AS814" s="349"/>
      <c r="AT814" s="350">
        <f t="shared" ref="AT814" si="6816">P814*AS814/1000</f>
        <v>0</v>
      </c>
      <c r="AU814" s="352"/>
      <c r="AV814" s="350">
        <f>P814*AU814/1000</f>
        <v>0</v>
      </c>
      <c r="AW814" s="352"/>
      <c r="AX814" s="353">
        <f t="shared" si="6668"/>
        <v>0</v>
      </c>
      <c r="AY814" s="351">
        <f t="shared" si="6680"/>
        <v>0</v>
      </c>
      <c r="AZ814" s="349">
        <f t="shared" si="6681"/>
        <v>0</v>
      </c>
      <c r="BA814" s="349">
        <f t="shared" si="6682"/>
        <v>0</v>
      </c>
      <c r="BB814" s="349">
        <f t="shared" si="6683"/>
        <v>0</v>
      </c>
    </row>
    <row r="815" spans="1:54" hidden="1">
      <c r="A815" s="612">
        <v>610</v>
      </c>
      <c r="B815" s="26"/>
      <c r="C815" s="25"/>
      <c r="D815" s="26"/>
      <c r="E815" s="28" t="s">
        <v>570</v>
      </c>
      <c r="F815" s="507" t="s">
        <v>571</v>
      </c>
      <c r="G815" s="507" t="s">
        <v>1169</v>
      </c>
      <c r="H815" s="327" t="s">
        <v>379</v>
      </c>
      <c r="I815" s="90"/>
      <c r="J815" s="129">
        <v>7920</v>
      </c>
      <c r="K815" s="90"/>
      <c r="L815" s="129">
        <v>7920</v>
      </c>
      <c r="M815" s="90"/>
      <c r="N815" s="129"/>
      <c r="O815" s="90"/>
      <c r="P815" s="129"/>
      <c r="Q815" s="264">
        <f t="shared" si="6409"/>
        <v>0</v>
      </c>
      <c r="R815" s="422">
        <f t="shared" si="6410"/>
        <v>0</v>
      </c>
      <c r="S815" s="264"/>
      <c r="T815" s="264">
        <f t="shared" si="6660"/>
        <v>0</v>
      </c>
      <c r="U815" s="264"/>
      <c r="V815" s="265">
        <f t="shared" si="6661"/>
        <v>0</v>
      </c>
      <c r="W815" s="264"/>
      <c r="X815" s="450">
        <f t="shared" si="6662"/>
        <v>0</v>
      </c>
      <c r="Y815" s="451">
        <f t="shared" si="6411"/>
        <v>0</v>
      </c>
      <c r="Z815" s="265">
        <f t="shared" si="6412"/>
        <v>0</v>
      </c>
      <c r="AA815" s="264"/>
      <c r="AB815" s="450">
        <f t="shared" si="6663"/>
        <v>0</v>
      </c>
      <c r="AC815" s="264"/>
      <c r="AD815" s="265">
        <f t="shared" si="6664"/>
        <v>0</v>
      </c>
      <c r="AE815" s="264"/>
      <c r="AF815" s="237">
        <f>L815*AE815/1000</f>
        <v>0</v>
      </c>
      <c r="AG815" s="451">
        <f t="shared" si="6413"/>
        <v>0</v>
      </c>
      <c r="AH815" s="264">
        <f t="shared" si="6583"/>
        <v>0</v>
      </c>
      <c r="AI815" s="264">
        <f t="shared" si="6414"/>
        <v>0</v>
      </c>
      <c r="AJ815" s="265">
        <f t="shared" si="6415"/>
        <v>0</v>
      </c>
      <c r="AK815" s="264"/>
      <c r="AL815" s="265">
        <f t="shared" si="6665"/>
        <v>0</v>
      </c>
      <c r="AM815" s="264"/>
      <c r="AN815" s="265">
        <f t="shared" si="6666"/>
        <v>0</v>
      </c>
      <c r="AO815" s="449"/>
      <c r="AP815" s="450">
        <f t="shared" si="6667"/>
        <v>0</v>
      </c>
      <c r="AQ815" s="451">
        <f t="shared" si="6417"/>
        <v>0</v>
      </c>
      <c r="AR815" s="264">
        <f t="shared" si="6418"/>
        <v>0</v>
      </c>
      <c r="AS815" s="264"/>
      <c r="AT815" s="265">
        <f t="shared" si="6649"/>
        <v>0</v>
      </c>
      <c r="AU815" s="449"/>
      <c r="AV815" s="265">
        <f>P815*AU815/1000</f>
        <v>0</v>
      </c>
      <c r="AW815" s="449"/>
      <c r="AX815" s="450">
        <f t="shared" si="6651"/>
        <v>0</v>
      </c>
      <c r="AY815" s="451">
        <f t="shared" si="6419"/>
        <v>0</v>
      </c>
      <c r="AZ815" s="264">
        <f t="shared" si="6420"/>
        <v>0</v>
      </c>
      <c r="BA815" s="264">
        <f t="shared" si="6421"/>
        <v>0</v>
      </c>
      <c r="BB815" s="264">
        <f t="shared" si="6422"/>
        <v>0</v>
      </c>
    </row>
    <row r="816" spans="1:54" hidden="1">
      <c r="A816" s="612">
        <v>611</v>
      </c>
      <c r="B816" s="26"/>
      <c r="C816" s="266"/>
      <c r="D816" s="490"/>
      <c r="E816" s="399" t="s">
        <v>344</v>
      </c>
      <c r="F816" s="266"/>
      <c r="G816" s="560"/>
      <c r="H816" s="310"/>
      <c r="I816" s="84"/>
      <c r="J816" s="128"/>
      <c r="K816" s="84"/>
      <c r="L816" s="191"/>
      <c r="M816" s="84"/>
      <c r="N816" s="191"/>
      <c r="O816" s="171"/>
      <c r="P816" s="128"/>
      <c r="Q816" s="137">
        <f>SUM(Q807:Q815)</f>
        <v>0</v>
      </c>
      <c r="R816" s="137">
        <f>SUM(R807:R815)</f>
        <v>0</v>
      </c>
      <c r="S816" s="137">
        <f>SUM(S807:S815)</f>
        <v>0</v>
      </c>
      <c r="T816" s="137">
        <f t="shared" ref="T816:BB816" si="6817">SUM(T807:T815)</f>
        <v>0</v>
      </c>
      <c r="U816" s="137">
        <f t="shared" si="6817"/>
        <v>0</v>
      </c>
      <c r="V816" s="137">
        <f t="shared" si="6817"/>
        <v>0</v>
      </c>
      <c r="W816" s="137">
        <f t="shared" si="6817"/>
        <v>0</v>
      </c>
      <c r="X816" s="137">
        <f t="shared" si="6817"/>
        <v>0</v>
      </c>
      <c r="Y816" s="137">
        <f t="shared" si="6817"/>
        <v>0</v>
      </c>
      <c r="Z816" s="137">
        <f t="shared" si="6817"/>
        <v>0</v>
      </c>
      <c r="AA816" s="137">
        <f>SUM(AA807:AA815)</f>
        <v>0</v>
      </c>
      <c r="AB816" s="137">
        <f t="shared" si="6817"/>
        <v>0</v>
      </c>
      <c r="AC816" s="137">
        <f t="shared" si="6817"/>
        <v>0</v>
      </c>
      <c r="AD816" s="137">
        <f t="shared" si="6817"/>
        <v>0</v>
      </c>
      <c r="AE816" s="137">
        <f t="shared" si="6817"/>
        <v>0</v>
      </c>
      <c r="AF816" s="137">
        <f t="shared" si="6817"/>
        <v>0</v>
      </c>
      <c r="AG816" s="137">
        <f t="shared" si="6817"/>
        <v>0</v>
      </c>
      <c r="AH816" s="137">
        <f t="shared" si="6817"/>
        <v>0</v>
      </c>
      <c r="AI816" s="137">
        <f>SUM(AI807:AI815)</f>
        <v>0</v>
      </c>
      <c r="AJ816" s="137">
        <f t="shared" si="6817"/>
        <v>0</v>
      </c>
      <c r="AK816" s="137">
        <f>SUM(AK807:AK815)</f>
        <v>0</v>
      </c>
      <c r="AL816" s="137">
        <f t="shared" si="6817"/>
        <v>0</v>
      </c>
      <c r="AM816" s="137">
        <f t="shared" si="6817"/>
        <v>0</v>
      </c>
      <c r="AN816" s="137">
        <f t="shared" si="6817"/>
        <v>0</v>
      </c>
      <c r="AO816" s="137">
        <f t="shared" si="6817"/>
        <v>0</v>
      </c>
      <c r="AP816" s="137">
        <f t="shared" si="6817"/>
        <v>0</v>
      </c>
      <c r="AQ816" s="137">
        <f t="shared" si="6817"/>
        <v>0</v>
      </c>
      <c r="AR816" s="137">
        <f t="shared" si="6817"/>
        <v>0</v>
      </c>
      <c r="AS816" s="137">
        <f t="shared" si="6817"/>
        <v>0</v>
      </c>
      <c r="AT816" s="137">
        <f t="shared" si="6817"/>
        <v>0</v>
      </c>
      <c r="AU816" s="137">
        <f t="shared" si="6817"/>
        <v>0</v>
      </c>
      <c r="AV816" s="137">
        <f t="shared" si="6817"/>
        <v>0</v>
      </c>
      <c r="AW816" s="137">
        <f t="shared" si="6817"/>
        <v>0</v>
      </c>
      <c r="AX816" s="137">
        <f t="shared" si="6817"/>
        <v>0</v>
      </c>
      <c r="AY816" s="137">
        <f t="shared" si="6817"/>
        <v>0</v>
      </c>
      <c r="AZ816" s="137">
        <f t="shared" si="6817"/>
        <v>0</v>
      </c>
      <c r="BA816" s="137">
        <f t="shared" si="6817"/>
        <v>0</v>
      </c>
      <c r="BB816" s="137">
        <f t="shared" si="6817"/>
        <v>0</v>
      </c>
    </row>
    <row r="817" spans="1:54" s="301" customFormat="1">
      <c r="A817" s="612">
        <v>612</v>
      </c>
      <c r="B817" s="346"/>
      <c r="C817" s="266"/>
      <c r="D817" s="76" t="s">
        <v>348</v>
      </c>
      <c r="E817" s="76" t="s">
        <v>646</v>
      </c>
      <c r="F817" s="491"/>
      <c r="G817" s="491" t="s">
        <v>1169</v>
      </c>
      <c r="H817" s="325" t="s">
        <v>379</v>
      </c>
      <c r="I817" s="62">
        <v>25.35</v>
      </c>
      <c r="J817" s="127"/>
      <c r="K817" s="62">
        <v>25.35</v>
      </c>
      <c r="L817" s="190"/>
      <c r="M817" s="62">
        <v>25.35</v>
      </c>
      <c r="N817" s="190"/>
      <c r="O817" s="62">
        <v>25.35</v>
      </c>
      <c r="P817" s="127"/>
      <c r="Q817" s="144">
        <f t="shared" ref="Q817" si="6818">SUM(AI817+BA817)</f>
        <v>0</v>
      </c>
      <c r="R817" s="423">
        <f t="shared" si="6410"/>
        <v>0</v>
      </c>
      <c r="S817" s="144"/>
      <c r="T817" s="144">
        <f t="shared" ref="T817:T818" si="6819">I817*S817*$T$2/1000</f>
        <v>0</v>
      </c>
      <c r="U817" s="144"/>
      <c r="V817" s="203">
        <f t="shared" ref="V817:V818" si="6820">I817*U817*$V$2/1000</f>
        <v>0</v>
      </c>
      <c r="W817" s="243"/>
      <c r="X817" s="244">
        <f t="shared" ref="X817:X818" si="6821">I817*W817*$X$2/1000</f>
        <v>0</v>
      </c>
      <c r="Y817" s="217">
        <f t="shared" ref="Y817" si="6822">SUM(S817+U817+W817)</f>
        <v>0</v>
      </c>
      <c r="Z817" s="203">
        <f t="shared" si="6412"/>
        <v>0</v>
      </c>
      <c r="AA817" s="243"/>
      <c r="AB817" s="244">
        <f t="shared" ref="AB817:AB818" si="6823">K817*AA817*$AB$2/1000</f>
        <v>0</v>
      </c>
      <c r="AC817" s="243"/>
      <c r="AD817" s="203">
        <f t="shared" ref="AD817:AD818" si="6824">K817*AC817*$AD$2/1000</f>
        <v>0</v>
      </c>
      <c r="AE817" s="243"/>
      <c r="AF817" s="235">
        <f>K817*AE817*$AF$2/1000</f>
        <v>0</v>
      </c>
      <c r="AG817" s="217">
        <f t="shared" ref="AG817:AG820" si="6825">SUM(AA817+AC817+AE817)</f>
        <v>0</v>
      </c>
      <c r="AH817" s="144">
        <f t="shared" si="6583"/>
        <v>0</v>
      </c>
      <c r="AI817" s="144">
        <f t="shared" si="6414"/>
        <v>0</v>
      </c>
      <c r="AJ817" s="203">
        <f t="shared" si="6415"/>
        <v>0</v>
      </c>
      <c r="AK817" s="243"/>
      <c r="AL817" s="203">
        <f>M817*AK817*$AL$2/1000</f>
        <v>0</v>
      </c>
      <c r="AM817" s="288"/>
      <c r="AN817" s="203">
        <f t="shared" ref="AN817:AN821" si="6826">M817*AM817*$AN$2/1000</f>
        <v>0</v>
      </c>
      <c r="AO817" s="243"/>
      <c r="AP817" s="244">
        <f t="shared" ref="AP817" si="6827">M817*AO817*$AP$2/1000</f>
        <v>0</v>
      </c>
      <c r="AQ817" s="217">
        <f t="shared" ref="AQ817:AQ821" si="6828">SUM(AK817+AM817+AO817)</f>
        <v>0</v>
      </c>
      <c r="AR817" s="144">
        <f t="shared" si="6418"/>
        <v>0</v>
      </c>
      <c r="AS817" s="144"/>
      <c r="AT817" s="203">
        <f t="shared" ref="AT817:AT818" si="6829">O817*AS817*$AT$2/1000</f>
        <v>0</v>
      </c>
      <c r="AU817" s="243"/>
      <c r="AV817" s="203">
        <f t="shared" ref="AV817:AV818" si="6830">O817*AU817*$AV$2/1000</f>
        <v>0</v>
      </c>
      <c r="AW817" s="243"/>
      <c r="AX817" s="244">
        <f t="shared" ref="AX817:AX818" si="6831">O817*AW817*$AX$2/1000</f>
        <v>0</v>
      </c>
      <c r="AY817" s="217">
        <f t="shared" ref="AY817" si="6832">SUM(AS817+AU817+AW817)</f>
        <v>0</v>
      </c>
      <c r="AZ817" s="144">
        <f t="shared" si="6420"/>
        <v>0</v>
      </c>
      <c r="BA817" s="144">
        <f t="shared" si="6421"/>
        <v>0</v>
      </c>
      <c r="BB817" s="144">
        <f t="shared" si="6422"/>
        <v>0</v>
      </c>
    </row>
    <row r="818" spans="1:54" s="301" customFormat="1">
      <c r="A818" s="612">
        <v>613</v>
      </c>
      <c r="B818" s="346"/>
      <c r="C818" s="266"/>
      <c r="D818" s="267"/>
      <c r="E818" s="298" t="s">
        <v>349</v>
      </c>
      <c r="F818" s="299"/>
      <c r="G818" s="299" t="s">
        <v>1169</v>
      </c>
      <c r="H818" s="319" t="s">
        <v>379</v>
      </c>
      <c r="I818" s="304">
        <v>26.85</v>
      </c>
      <c r="J818" s="305"/>
      <c r="K818" s="304">
        <v>26.85</v>
      </c>
      <c r="L818" s="306"/>
      <c r="M818" s="304">
        <v>26.85</v>
      </c>
      <c r="N818" s="306"/>
      <c r="O818" s="304">
        <v>26.85</v>
      </c>
      <c r="P818" s="306"/>
      <c r="Q818" s="145">
        <f t="shared" ref="Q818" si="6833">SUM(AI818+BA818)</f>
        <v>0</v>
      </c>
      <c r="R818" s="425">
        <f t="shared" ref="R818" si="6834">SUM(AJ818+BB818)</f>
        <v>0</v>
      </c>
      <c r="S818" s="145"/>
      <c r="T818" s="145">
        <f t="shared" si="6819"/>
        <v>0</v>
      </c>
      <c r="U818" s="145"/>
      <c r="V818" s="204">
        <f t="shared" si="6820"/>
        <v>0</v>
      </c>
      <c r="W818" s="245"/>
      <c r="X818" s="246">
        <f t="shared" si="6821"/>
        <v>0</v>
      </c>
      <c r="Y818" s="218">
        <f>SUM(S818+U818+W818)</f>
        <v>0</v>
      </c>
      <c r="Z818" s="204">
        <f t="shared" ref="Z818" si="6835">SUM(T818+V818+X818)</f>
        <v>0</v>
      </c>
      <c r="AA818" s="245"/>
      <c r="AB818" s="246">
        <f t="shared" si="6823"/>
        <v>0</v>
      </c>
      <c r="AC818" s="245"/>
      <c r="AD818" s="204">
        <f t="shared" si="6824"/>
        <v>0</v>
      </c>
      <c r="AE818" s="245"/>
      <c r="AF818" s="353">
        <f t="shared" ref="AF818" si="6836">K818*AE818*$AF$2/1000</f>
        <v>0</v>
      </c>
      <c r="AG818" s="218">
        <f t="shared" ref="AG818" si="6837">SUM(AA818+AC818+AE818)</f>
        <v>0</v>
      </c>
      <c r="AH818" s="145">
        <f>SUM(AB818+AD818+AF818)</f>
        <v>0</v>
      </c>
      <c r="AI818" s="145">
        <f t="shared" ref="AI818" si="6838">SUM(Y818+AG818)</f>
        <v>0</v>
      </c>
      <c r="AJ818" s="204">
        <f t="shared" ref="AJ818" si="6839">SUM(Z818,AH818)</f>
        <v>0</v>
      </c>
      <c r="AK818" s="245"/>
      <c r="AL818" s="204">
        <f t="shared" ref="AL818" si="6840">M818*AK818*$AL$2/1000</f>
        <v>0</v>
      </c>
      <c r="AM818" s="289"/>
      <c r="AN818" s="204">
        <f t="shared" ref="AN818" si="6841">M818*AM818*$AN$2/1000</f>
        <v>0</v>
      </c>
      <c r="AO818" s="245"/>
      <c r="AP818" s="246">
        <f>M818*AO818*$AP$2/1000</f>
        <v>0</v>
      </c>
      <c r="AQ818" s="218">
        <f t="shared" ref="AQ818" si="6842">SUM(AK818+AM818+AO818)</f>
        <v>0</v>
      </c>
      <c r="AR818" s="145">
        <f t="shared" ref="AR818" si="6843">SUM(AL818+AN818+AP818)</f>
        <v>0</v>
      </c>
      <c r="AS818" s="145"/>
      <c r="AT818" s="204">
        <f t="shared" si="6829"/>
        <v>0</v>
      </c>
      <c r="AU818" s="245"/>
      <c r="AV818" s="204">
        <f t="shared" si="6830"/>
        <v>0</v>
      </c>
      <c r="AW818" s="245"/>
      <c r="AX818" s="246">
        <f t="shared" si="6831"/>
        <v>0</v>
      </c>
      <c r="AY818" s="218">
        <f>SUM(AS818+AU818+AW818)</f>
        <v>0</v>
      </c>
      <c r="AZ818" s="145">
        <f t="shared" ref="AZ818" si="6844">SUM(AT818+AV818+AX818)</f>
        <v>0</v>
      </c>
      <c r="BA818" s="145">
        <f t="shared" ref="BA818" si="6845">SUM(AQ818+AY818)</f>
        <v>0</v>
      </c>
      <c r="BB818" s="145">
        <f t="shared" ref="BB818" si="6846">SUM(AR818,AZ818)</f>
        <v>0</v>
      </c>
    </row>
    <row r="819" spans="1:54">
      <c r="A819" s="612">
        <v>614</v>
      </c>
      <c r="B819" s="26"/>
      <c r="C819" s="266"/>
      <c r="D819" s="267"/>
      <c r="E819" s="298" t="s">
        <v>350</v>
      </c>
      <c r="F819" s="299"/>
      <c r="G819" s="299" t="s">
        <v>1169</v>
      </c>
      <c r="H819" s="319" t="s">
        <v>380</v>
      </c>
      <c r="I819" s="304">
        <v>26.85</v>
      </c>
      <c r="J819" s="305"/>
      <c r="K819" s="304">
        <v>26.85</v>
      </c>
      <c r="L819" s="306"/>
      <c r="M819" s="304">
        <v>26.85</v>
      </c>
      <c r="N819" s="306"/>
      <c r="O819" s="304">
        <v>26.85</v>
      </c>
      <c r="P819" s="306"/>
      <c r="Q819" s="145">
        <f t="shared" si="6409"/>
        <v>0</v>
      </c>
      <c r="R819" s="425">
        <f t="shared" si="6410"/>
        <v>0</v>
      </c>
      <c r="S819" s="145"/>
      <c r="T819" s="145">
        <f t="shared" ref="T819:T821" si="6847">I819*S819*$T$2/1000</f>
        <v>0</v>
      </c>
      <c r="U819" s="145"/>
      <c r="V819" s="204">
        <f t="shared" ref="V819:V820" si="6848">I819*U819*$V$2/1000</f>
        <v>0</v>
      </c>
      <c r="W819" s="245"/>
      <c r="X819" s="246">
        <f t="shared" ref="X819:X821" si="6849">I819*W819*$X$2/1000</f>
        <v>0</v>
      </c>
      <c r="Y819" s="218">
        <f t="shared" ref="Y819:Y821" si="6850">SUM(S819+U819+W819)</f>
        <v>0</v>
      </c>
      <c r="Z819" s="204">
        <f t="shared" si="6412"/>
        <v>0</v>
      </c>
      <c r="AA819" s="245"/>
      <c r="AB819" s="246">
        <f t="shared" ref="AB819:AB821" si="6851">K819*AA819*$AB$2/1000</f>
        <v>0</v>
      </c>
      <c r="AC819" s="245"/>
      <c r="AD819" s="204">
        <f t="shared" ref="AD819:AD821" si="6852">K819*AC819*$AD$2/1000</f>
        <v>0</v>
      </c>
      <c r="AE819" s="245"/>
      <c r="AF819" s="353">
        <f t="shared" ref="AF819:AF821" si="6853">K819*AE819*$AF$2/1000</f>
        <v>0</v>
      </c>
      <c r="AG819" s="218">
        <f t="shared" si="6825"/>
        <v>0</v>
      </c>
      <c r="AH819" s="145">
        <f t="shared" si="6583"/>
        <v>0</v>
      </c>
      <c r="AI819" s="145">
        <f t="shared" si="6414"/>
        <v>0</v>
      </c>
      <c r="AJ819" s="204">
        <f t="shared" si="6415"/>
        <v>0</v>
      </c>
      <c r="AK819" s="245"/>
      <c r="AL819" s="204">
        <f t="shared" ref="AL819" si="6854">M819*AK819*$AL$2/1000</f>
        <v>0</v>
      </c>
      <c r="AM819" s="289"/>
      <c r="AN819" s="204">
        <f t="shared" si="6826"/>
        <v>0</v>
      </c>
      <c r="AO819" s="245"/>
      <c r="AP819" s="246">
        <f t="shared" ref="AP819:AP821" si="6855">M819*AO819*$AP$2/1000</f>
        <v>0</v>
      </c>
      <c r="AQ819" s="218">
        <f t="shared" si="6828"/>
        <v>0</v>
      </c>
      <c r="AR819" s="145">
        <f t="shared" si="6418"/>
        <v>0</v>
      </c>
      <c r="AS819" s="145"/>
      <c r="AT819" s="204">
        <f t="shared" ref="AT819:AT821" si="6856">O819*AS819*$AT$2/1000</f>
        <v>0</v>
      </c>
      <c r="AU819" s="245"/>
      <c r="AV819" s="204">
        <f t="shared" ref="AV819:AV821" si="6857">O819*AU819*$AV$2/1000</f>
        <v>0</v>
      </c>
      <c r="AW819" s="245"/>
      <c r="AX819" s="246">
        <f t="shared" ref="AX819:AX821" si="6858">O819*AW819*$AX$2/1000</f>
        <v>0</v>
      </c>
      <c r="AY819" s="218">
        <f t="shared" ref="AY819:AY821" si="6859">SUM(AS819+AU819+AW819)</f>
        <v>0</v>
      </c>
      <c r="AZ819" s="145">
        <f t="shared" si="6420"/>
        <v>0</v>
      </c>
      <c r="BA819" s="145">
        <f t="shared" si="6421"/>
        <v>0</v>
      </c>
      <c r="BB819" s="145">
        <f t="shared" si="6422"/>
        <v>0</v>
      </c>
    </row>
    <row r="820" spans="1:54">
      <c r="A820" s="612">
        <v>615</v>
      </c>
      <c r="B820" s="26"/>
      <c r="C820" s="266"/>
      <c r="D820" s="267"/>
      <c r="E820" s="541" t="s">
        <v>351</v>
      </c>
      <c r="F820" s="542"/>
      <c r="G820" s="542" t="s">
        <v>1169</v>
      </c>
      <c r="H820" s="330" t="s">
        <v>378</v>
      </c>
      <c r="I820" s="86">
        <v>29.17</v>
      </c>
      <c r="J820" s="125"/>
      <c r="K820" s="86">
        <v>29.17</v>
      </c>
      <c r="L820" s="188"/>
      <c r="M820" s="86">
        <v>29.17</v>
      </c>
      <c r="N820" s="188"/>
      <c r="O820" s="86">
        <v>29.17</v>
      </c>
      <c r="P820" s="125"/>
      <c r="Q820" s="349">
        <f t="shared" si="6409"/>
        <v>0</v>
      </c>
      <c r="R820" s="417">
        <f t="shared" si="6410"/>
        <v>0</v>
      </c>
      <c r="S820" s="349"/>
      <c r="T820" s="349">
        <f t="shared" si="6847"/>
        <v>0</v>
      </c>
      <c r="U820" s="349"/>
      <c r="V820" s="350">
        <f t="shared" si="6848"/>
        <v>0</v>
      </c>
      <c r="W820" s="352"/>
      <c r="X820" s="353">
        <f t="shared" si="6849"/>
        <v>0</v>
      </c>
      <c r="Y820" s="351">
        <f t="shared" si="6850"/>
        <v>0</v>
      </c>
      <c r="Z820" s="350">
        <f t="shared" si="6412"/>
        <v>0</v>
      </c>
      <c r="AA820" s="352"/>
      <c r="AB820" s="353">
        <f t="shared" si="6851"/>
        <v>0</v>
      </c>
      <c r="AC820" s="352"/>
      <c r="AD820" s="350">
        <f t="shared" si="6852"/>
        <v>0</v>
      </c>
      <c r="AE820" s="352"/>
      <c r="AF820" s="248">
        <f t="shared" si="6853"/>
        <v>0</v>
      </c>
      <c r="AG820" s="351">
        <f t="shared" si="6825"/>
        <v>0</v>
      </c>
      <c r="AH820" s="349">
        <f t="shared" si="6583"/>
        <v>0</v>
      </c>
      <c r="AI820" s="349">
        <f t="shared" si="6414"/>
        <v>0</v>
      </c>
      <c r="AJ820" s="350">
        <f t="shared" si="6415"/>
        <v>0</v>
      </c>
      <c r="AK820" s="352"/>
      <c r="AL820" s="350">
        <f t="shared" ref="AL820:AL829" si="6860">M820*AK820*$AL$2/1000</f>
        <v>0</v>
      </c>
      <c r="AM820" s="354"/>
      <c r="AN820" s="350">
        <f t="shared" si="6826"/>
        <v>0</v>
      </c>
      <c r="AO820" s="352"/>
      <c r="AP820" s="353">
        <f t="shared" si="6855"/>
        <v>0</v>
      </c>
      <c r="AQ820" s="351">
        <f t="shared" si="6828"/>
        <v>0</v>
      </c>
      <c r="AR820" s="349">
        <f t="shared" si="6418"/>
        <v>0</v>
      </c>
      <c r="AS820" s="349"/>
      <c r="AT820" s="350">
        <f t="shared" si="6856"/>
        <v>0</v>
      </c>
      <c r="AU820" s="352"/>
      <c r="AV820" s="350">
        <f t="shared" si="6857"/>
        <v>0</v>
      </c>
      <c r="AW820" s="352"/>
      <c r="AX820" s="353">
        <f t="shared" si="6858"/>
        <v>0</v>
      </c>
      <c r="AY820" s="351">
        <f t="shared" si="6859"/>
        <v>0</v>
      </c>
      <c r="AZ820" s="349">
        <f t="shared" si="6420"/>
        <v>0</v>
      </c>
      <c r="BA820" s="349">
        <f t="shared" si="6421"/>
        <v>0</v>
      </c>
      <c r="BB820" s="349">
        <f t="shared" si="6422"/>
        <v>0</v>
      </c>
    </row>
    <row r="821" spans="1:54" s="551" customFormat="1">
      <c r="A821" s="612">
        <v>616</v>
      </c>
      <c r="B821" s="557"/>
      <c r="C821" s="25"/>
      <c r="D821" s="557" t="s">
        <v>1004</v>
      </c>
      <c r="E821" s="553" t="s">
        <v>1061</v>
      </c>
      <c r="F821" s="24"/>
      <c r="G821" s="104" t="s">
        <v>1169</v>
      </c>
      <c r="H821" s="330" t="s">
        <v>378</v>
      </c>
      <c r="I821" s="554">
        <v>3.78</v>
      </c>
      <c r="J821" s="115"/>
      <c r="K821" s="554">
        <v>3.78</v>
      </c>
      <c r="L821" s="183"/>
      <c r="M821" s="554">
        <v>3.78</v>
      </c>
      <c r="N821" s="183"/>
      <c r="O821" s="554">
        <v>3.78</v>
      </c>
      <c r="P821" s="115"/>
      <c r="Q821" s="349">
        <f t="shared" si="6409"/>
        <v>0</v>
      </c>
      <c r="R821" s="417">
        <f t="shared" si="6410"/>
        <v>0</v>
      </c>
      <c r="S821" s="349"/>
      <c r="T821" s="349">
        <f t="shared" si="6847"/>
        <v>0</v>
      </c>
      <c r="U821" s="349"/>
      <c r="V821" s="349">
        <f>I821*U821*$V$2/1000</f>
        <v>0</v>
      </c>
      <c r="W821" s="352"/>
      <c r="X821" s="349">
        <f t="shared" si="6849"/>
        <v>0</v>
      </c>
      <c r="Y821" s="351">
        <f t="shared" si="6850"/>
        <v>0</v>
      </c>
      <c r="Z821" s="350">
        <f t="shared" si="6412"/>
        <v>0</v>
      </c>
      <c r="AA821" s="352"/>
      <c r="AB821" s="353">
        <f t="shared" si="6851"/>
        <v>0</v>
      </c>
      <c r="AC821" s="352"/>
      <c r="AD821" s="353">
        <f t="shared" si="6852"/>
        <v>0</v>
      </c>
      <c r="AE821" s="352"/>
      <c r="AF821" s="353">
        <f t="shared" si="6853"/>
        <v>0</v>
      </c>
      <c r="AG821" s="351">
        <f t="shared" ref="AG821" si="6861">SUM(AA821+AC821+AE821)</f>
        <v>0</v>
      </c>
      <c r="AH821" s="349">
        <f t="shared" si="6583"/>
        <v>0</v>
      </c>
      <c r="AI821" s="349">
        <f t="shared" si="6414"/>
        <v>0</v>
      </c>
      <c r="AJ821" s="350">
        <f t="shared" si="6415"/>
        <v>0</v>
      </c>
      <c r="AK821" s="352"/>
      <c r="AL821" s="350">
        <f t="shared" si="6860"/>
        <v>0</v>
      </c>
      <c r="AM821" s="354"/>
      <c r="AN821" s="350">
        <f t="shared" si="6826"/>
        <v>0</v>
      </c>
      <c r="AO821" s="352"/>
      <c r="AP821" s="353">
        <f t="shared" si="6855"/>
        <v>0</v>
      </c>
      <c r="AQ821" s="351">
        <f t="shared" si="6828"/>
        <v>0</v>
      </c>
      <c r="AR821" s="349">
        <f t="shared" si="6418"/>
        <v>0</v>
      </c>
      <c r="AS821" s="349"/>
      <c r="AT821" s="350">
        <f t="shared" si="6856"/>
        <v>0</v>
      </c>
      <c r="AU821" s="352"/>
      <c r="AV821" s="350">
        <f t="shared" si="6857"/>
        <v>0</v>
      </c>
      <c r="AW821" s="352"/>
      <c r="AX821" s="525">
        <f t="shared" si="6858"/>
        <v>0</v>
      </c>
      <c r="AY821" s="351">
        <f t="shared" si="6859"/>
        <v>0</v>
      </c>
      <c r="AZ821" s="349">
        <f t="shared" si="6420"/>
        <v>0</v>
      </c>
      <c r="BA821" s="349">
        <f t="shared" si="6421"/>
        <v>0</v>
      </c>
      <c r="BB821" s="349">
        <f t="shared" si="6422"/>
        <v>0</v>
      </c>
    </row>
    <row r="822" spans="1:54" s="301" customFormat="1">
      <c r="A822" s="612">
        <v>617</v>
      </c>
      <c r="B822" s="346"/>
      <c r="C822" s="25"/>
      <c r="D822" s="346"/>
      <c r="E822" s="557" t="s">
        <v>1005</v>
      </c>
      <c r="F822" s="104"/>
      <c r="G822" s="104" t="s">
        <v>1169</v>
      </c>
      <c r="H822" s="330" t="s">
        <v>378</v>
      </c>
      <c r="I822" s="554">
        <v>3.78</v>
      </c>
      <c r="J822" s="125"/>
      <c r="K822" s="554">
        <v>3.78</v>
      </c>
      <c r="L822" s="188"/>
      <c r="M822" s="554">
        <v>3.78</v>
      </c>
      <c r="N822" s="188"/>
      <c r="O822" s="554">
        <v>3.78</v>
      </c>
      <c r="P822" s="125"/>
      <c r="Q822" s="148">
        <f t="shared" ref="Q822:Q830" si="6862">SUM(AI822+BA822)</f>
        <v>4.0169999999999995</v>
      </c>
      <c r="R822" s="427">
        <f t="shared" ref="R822:R830" si="6863">SUM(AJ822+BB822)</f>
        <v>19.874526071399998</v>
      </c>
      <c r="S822" s="148"/>
      <c r="T822" s="148">
        <f>I822*S822*$T$2/1000</f>
        <v>0</v>
      </c>
      <c r="U822" s="148"/>
      <c r="V822" s="148">
        <f>I822*U822*$V$2/1000</f>
        <v>0</v>
      </c>
      <c r="W822" s="247">
        <v>3.09</v>
      </c>
      <c r="X822" s="148">
        <f>I822*W822*$X$2/1000</f>
        <v>15.224323086</v>
      </c>
      <c r="Y822" s="219">
        <f t="shared" ref="Y822:Y823" si="6864">SUM(S822+U822+W822)</f>
        <v>3.09</v>
      </c>
      <c r="Z822" s="205">
        <f t="shared" ref="Z822:Z830" si="6865">SUM(T822+V822+X822)</f>
        <v>15.224323086</v>
      </c>
      <c r="AA822" s="247"/>
      <c r="AB822" s="248">
        <f>K822*AA822*$AB$2/1000</f>
        <v>0</v>
      </c>
      <c r="AC822" s="247">
        <v>0.92700000000000005</v>
      </c>
      <c r="AD822" s="248">
        <f>K822*AC822*$AD$2/1000</f>
        <v>4.6502029853999991</v>
      </c>
      <c r="AE822" s="247"/>
      <c r="AF822" s="248">
        <f>K822*AE822*$AF$2/1000</f>
        <v>0</v>
      </c>
      <c r="AG822" s="219">
        <f t="shared" ref="AG822" si="6866">SUM(AA822+AC822+AE822)</f>
        <v>0.92700000000000005</v>
      </c>
      <c r="AH822" s="148">
        <f>SUM(AB822+AD822+AF822)</f>
        <v>4.6502029853999991</v>
      </c>
      <c r="AI822" s="148">
        <f t="shared" ref="AI822:AI830" si="6867">SUM(Y822+AG822)</f>
        <v>4.0169999999999995</v>
      </c>
      <c r="AJ822" s="205">
        <f t="shared" ref="AJ822:AJ830" si="6868">SUM(Z822,AH822)</f>
        <v>19.874526071399998</v>
      </c>
      <c r="AK822" s="247"/>
      <c r="AL822" s="205">
        <f t="shared" si="6860"/>
        <v>0</v>
      </c>
      <c r="AM822" s="290"/>
      <c r="AN822" s="205">
        <f>M822*AM822*$AN$2/1000</f>
        <v>0</v>
      </c>
      <c r="AO822" s="247"/>
      <c r="AP822" s="450">
        <f>M822*AO822*$AP$2/1000</f>
        <v>0</v>
      </c>
      <c r="AQ822" s="219">
        <f>SUM(AK822+AM822+AO822)</f>
        <v>0</v>
      </c>
      <c r="AR822" s="148">
        <f t="shared" ref="AR822:AR830" si="6869">SUM(AL822+AN822+AP822)</f>
        <v>0</v>
      </c>
      <c r="AS822" s="148"/>
      <c r="AT822" s="205">
        <f>O822*AS822*$AT$2/1000</f>
        <v>0</v>
      </c>
      <c r="AU822" s="247"/>
      <c r="AV822" s="205">
        <f>O822*AU822*$AV$2/1000</f>
        <v>0</v>
      </c>
      <c r="AW822" s="247"/>
      <c r="AX822" s="525">
        <f>O822*AW822*$AX$2/1000</f>
        <v>0</v>
      </c>
      <c r="AY822" s="219">
        <f>SUM(AS822+AU822+AW822)</f>
        <v>0</v>
      </c>
      <c r="AZ822" s="148">
        <f t="shared" ref="AZ822:AZ830" si="6870">SUM(AT822+AV822+AX822)</f>
        <v>0</v>
      </c>
      <c r="BA822" s="148">
        <f t="shared" ref="BA822:BA830" si="6871">SUM(AQ822+AY822)</f>
        <v>0</v>
      </c>
      <c r="BB822" s="148">
        <f t="shared" ref="BB822:BB830" si="6872">SUM(AR822,AZ822)</f>
        <v>0</v>
      </c>
    </row>
    <row r="823" spans="1:54" s="551" customFormat="1">
      <c r="A823" s="612">
        <v>618</v>
      </c>
      <c r="B823" s="557"/>
      <c r="C823" s="25"/>
      <c r="D823" s="557"/>
      <c r="E823" s="71" t="s">
        <v>1062</v>
      </c>
      <c r="F823" s="24"/>
      <c r="G823" s="104" t="s">
        <v>1169</v>
      </c>
      <c r="H823" s="330" t="s">
        <v>378</v>
      </c>
      <c r="I823" s="554">
        <v>3.78</v>
      </c>
      <c r="J823" s="115"/>
      <c r="K823" s="554">
        <v>3.78</v>
      </c>
      <c r="L823" s="183"/>
      <c r="M823" s="554">
        <v>3.78</v>
      </c>
      <c r="N823" s="183"/>
      <c r="O823" s="554">
        <v>3.78</v>
      </c>
      <c r="P823" s="115"/>
      <c r="Q823" s="349">
        <f t="shared" ref="Q823" si="6873">SUM(AI823+BA823)</f>
        <v>0</v>
      </c>
      <c r="R823" s="417">
        <f t="shared" ref="R823" si="6874">SUM(AJ823+BB823)</f>
        <v>0</v>
      </c>
      <c r="S823" s="349"/>
      <c r="T823" s="349">
        <f t="shared" ref="T823" si="6875">I823*S823*$T$2/1000</f>
        <v>0</v>
      </c>
      <c r="U823" s="349"/>
      <c r="V823" s="349">
        <f>I823*U823*$V$2/1000</f>
        <v>0</v>
      </c>
      <c r="W823" s="352"/>
      <c r="X823" s="349">
        <f t="shared" ref="X823" si="6876">I823*W823*$X$2/1000</f>
        <v>0</v>
      </c>
      <c r="Y823" s="351">
        <f t="shared" si="6864"/>
        <v>0</v>
      </c>
      <c r="Z823" s="350">
        <f>SUM(T823+V823+X823)</f>
        <v>0</v>
      </c>
      <c r="AA823" s="352"/>
      <c r="AB823" s="353">
        <f t="shared" ref="AB823" si="6877">K823*AA823*$AB$2/1000</f>
        <v>0</v>
      </c>
      <c r="AC823" s="352"/>
      <c r="AD823" s="353">
        <f t="shared" ref="AD823" si="6878">K823*AC823*$AD$2/1000</f>
        <v>0</v>
      </c>
      <c r="AE823" s="352"/>
      <c r="AF823" s="353">
        <f t="shared" ref="AF823" si="6879">K823*AE823*$AF$2/1000</f>
        <v>0</v>
      </c>
      <c r="AG823" s="351">
        <f t="shared" ref="AG823" si="6880">SUM(AA823+AC823+AE823)</f>
        <v>0</v>
      </c>
      <c r="AH823" s="349">
        <f t="shared" ref="AH823" si="6881">SUM(AB823+AD823+AF823)</f>
        <v>0</v>
      </c>
      <c r="AI823" s="349">
        <f t="shared" ref="AI823" si="6882">SUM(Y823+AG823)</f>
        <v>0</v>
      </c>
      <c r="AJ823" s="350">
        <f t="shared" ref="AJ823" si="6883">SUM(Z823,AH823)</f>
        <v>0</v>
      </c>
      <c r="AK823" s="352"/>
      <c r="AL823" s="350">
        <f t="shared" si="6860"/>
        <v>0</v>
      </c>
      <c r="AM823" s="354"/>
      <c r="AN823" s="350">
        <f t="shared" ref="AN823" si="6884">M823*AM823*$AN$2/1000</f>
        <v>0</v>
      </c>
      <c r="AO823" s="352"/>
      <c r="AP823" s="353">
        <f t="shared" ref="AP823" si="6885">M823*AO823*$AP$2/1000</f>
        <v>0</v>
      </c>
      <c r="AQ823" s="351">
        <f t="shared" ref="AQ823" si="6886">SUM(AK823+AM823+AO823)</f>
        <v>0</v>
      </c>
      <c r="AR823" s="349">
        <f t="shared" ref="AR823" si="6887">SUM(AL823+AN823+AP823)</f>
        <v>0</v>
      </c>
      <c r="AS823" s="349"/>
      <c r="AT823" s="350">
        <f t="shared" ref="AT823" si="6888">O823*AS823*$AT$2/1000</f>
        <v>0</v>
      </c>
      <c r="AU823" s="352"/>
      <c r="AV823" s="350">
        <f t="shared" ref="AV823" si="6889">O823*AU823*$AV$2/1000</f>
        <v>0</v>
      </c>
      <c r="AW823" s="352"/>
      <c r="AX823" s="525">
        <f t="shared" ref="AX823" si="6890">O823*AW823*$AX$2/1000</f>
        <v>0</v>
      </c>
      <c r="AY823" s="351">
        <f t="shared" ref="AY823" si="6891">SUM(AS823+AU823+AW823)</f>
        <v>0</v>
      </c>
      <c r="AZ823" s="349">
        <f t="shared" ref="AZ823" si="6892">SUM(AT823+AV823+AX823)</f>
        <v>0</v>
      </c>
      <c r="BA823" s="349">
        <f t="shared" ref="BA823" si="6893">SUM(AQ823+AY823)</f>
        <v>0</v>
      </c>
      <c r="BB823" s="349">
        <f t="shared" ref="BB823" si="6894">SUM(AR823,AZ823)</f>
        <v>0</v>
      </c>
    </row>
    <row r="824" spans="1:54" s="301" customFormat="1">
      <c r="A824" s="612">
        <v>619</v>
      </c>
      <c r="B824" s="346"/>
      <c r="C824" s="346"/>
      <c r="D824" s="346"/>
      <c r="E824" s="604" t="s">
        <v>1006</v>
      </c>
      <c r="F824" s="72"/>
      <c r="G824" s="104" t="s">
        <v>1169</v>
      </c>
      <c r="H824" s="330" t="s">
        <v>378</v>
      </c>
      <c r="I824" s="554">
        <v>3.78</v>
      </c>
      <c r="J824" s="120"/>
      <c r="K824" s="554">
        <v>3.78</v>
      </c>
      <c r="L824" s="186"/>
      <c r="M824" s="554">
        <v>3.78</v>
      </c>
      <c r="N824" s="186"/>
      <c r="O824" s="554">
        <v>3.78</v>
      </c>
      <c r="P824" s="120"/>
      <c r="Q824" s="145">
        <f t="shared" ref="Q824" si="6895">SUM(AI824+BA824)</f>
        <v>20.085000000000001</v>
      </c>
      <c r="R824" s="425">
        <f t="shared" ref="R824" si="6896">SUM(AJ824+BB824)</f>
        <v>100.15090155</v>
      </c>
      <c r="S824" s="145"/>
      <c r="T824" s="349">
        <f t="shared" ref="T824" si="6897">I824*S824*$T$2/1000</f>
        <v>0</v>
      </c>
      <c r="U824" s="145">
        <v>0.51500000000000001</v>
      </c>
      <c r="V824" s="349">
        <f t="shared" ref="V824" si="6898">I824*U824*$V$2/1000</f>
        <v>2.4805240739999999</v>
      </c>
      <c r="W824" s="245">
        <v>4.12</v>
      </c>
      <c r="X824" s="349">
        <f t="shared" ref="X824" si="6899">I824*W824*$X$2/1000</f>
        <v>20.299097448000001</v>
      </c>
      <c r="Y824" s="218">
        <f>SUM(S824+U824+W824)</f>
        <v>4.6349999999999998</v>
      </c>
      <c r="Z824" s="204">
        <f t="shared" ref="Z824" si="6900">SUM(T824+V824+X824)</f>
        <v>22.779621521999999</v>
      </c>
      <c r="AA824" s="245">
        <v>9.27</v>
      </c>
      <c r="AB824" s="353">
        <f t="shared" ref="AB824" si="6901">K824*AA824*$AB$2/1000</f>
        <v>46.369926792000001</v>
      </c>
      <c r="AC824" s="245">
        <v>6.18</v>
      </c>
      <c r="AD824" s="353">
        <f t="shared" ref="AD824" si="6902">K824*AC824*$AD$2/1000</f>
        <v>31.001353235999996</v>
      </c>
      <c r="AE824" s="245"/>
      <c r="AF824" s="353">
        <f t="shared" ref="AF824" si="6903">K824*AE824*$AF$2/1000</f>
        <v>0</v>
      </c>
      <c r="AG824" s="218">
        <f>SUM(AA824+AC824+AE824)</f>
        <v>15.45</v>
      </c>
      <c r="AH824" s="145">
        <f t="shared" ref="AH824" si="6904">SUM(AB824+AD824+AF824)</f>
        <v>77.371280028000001</v>
      </c>
      <c r="AI824" s="145">
        <f t="shared" ref="AI824" si="6905">SUM(Y824+AG824)</f>
        <v>20.085000000000001</v>
      </c>
      <c r="AJ824" s="204">
        <f t="shared" ref="AJ824" si="6906">SUM(Z824,AH824)</f>
        <v>100.15090155</v>
      </c>
      <c r="AK824" s="245"/>
      <c r="AL824" s="350">
        <f t="shared" si="6860"/>
        <v>0</v>
      </c>
      <c r="AM824" s="289"/>
      <c r="AN824" s="350">
        <f t="shared" ref="AN824" si="6907">M824*AM824*$AN$2/1000</f>
        <v>0</v>
      </c>
      <c r="AO824" s="245"/>
      <c r="AP824" s="237">
        <f>M824*AO824*$AP$2/1000</f>
        <v>0</v>
      </c>
      <c r="AQ824" s="218">
        <f>SUM(AK824+AM824+AO824)</f>
        <v>0</v>
      </c>
      <c r="AR824" s="145">
        <f t="shared" ref="AR824" si="6908">SUM(AL824+AN824+AP824)</f>
        <v>0</v>
      </c>
      <c r="AS824" s="145"/>
      <c r="AT824" s="350">
        <f>O824*AS824*$AT$2/1000</f>
        <v>0</v>
      </c>
      <c r="AU824" s="245"/>
      <c r="AV824" s="350">
        <f t="shared" ref="AV824" si="6909">O824*AU824*$AV$2/1000</f>
        <v>0</v>
      </c>
      <c r="AW824" s="245"/>
      <c r="AX824" s="525">
        <f t="shared" ref="AX824" si="6910">O824*AW824*$AX$2/1000</f>
        <v>0</v>
      </c>
      <c r="AY824" s="218">
        <f>SUM(AS824+AU824+AW824)</f>
        <v>0</v>
      </c>
      <c r="AZ824" s="145">
        <f t="shared" ref="AZ824" si="6911">SUM(AT824+AV824+AX824)</f>
        <v>0</v>
      </c>
      <c r="BA824" s="145">
        <f t="shared" ref="BA824" si="6912">SUM(AQ824+AY824)</f>
        <v>0</v>
      </c>
      <c r="BB824" s="145">
        <f t="shared" ref="BB824" si="6913">SUM(AR824,AZ824)</f>
        <v>0</v>
      </c>
    </row>
    <row r="825" spans="1:54" s="301" customFormat="1">
      <c r="A825" s="612">
        <v>620</v>
      </c>
      <c r="B825" s="346"/>
      <c r="C825" s="346"/>
      <c r="D825" s="346"/>
      <c r="E825" s="103" t="s">
        <v>1007</v>
      </c>
      <c r="F825" s="72"/>
      <c r="G825" s="104" t="s">
        <v>1169</v>
      </c>
      <c r="H825" s="330" t="s">
        <v>378</v>
      </c>
      <c r="I825" s="554">
        <v>3.78</v>
      </c>
      <c r="J825" s="120"/>
      <c r="K825" s="554">
        <v>3.78</v>
      </c>
      <c r="L825" s="186"/>
      <c r="M825" s="554">
        <v>3.78</v>
      </c>
      <c r="N825" s="186"/>
      <c r="O825" s="554">
        <v>3.78</v>
      </c>
      <c r="P825" s="120"/>
      <c r="Q825" s="145">
        <f t="shared" si="6862"/>
        <v>0</v>
      </c>
      <c r="R825" s="425">
        <f t="shared" si="6863"/>
        <v>0</v>
      </c>
      <c r="S825" s="145"/>
      <c r="T825" s="349">
        <f t="shared" ref="T825:T830" si="6914">I825*S825*$T$2/1000</f>
        <v>0</v>
      </c>
      <c r="U825" s="145"/>
      <c r="V825" s="349">
        <f t="shared" ref="V825" si="6915">I825*U825*$V$2/1000</f>
        <v>0</v>
      </c>
      <c r="W825" s="245"/>
      <c r="X825" s="349">
        <f t="shared" ref="X825:X830" si="6916">I825*W825*$X$2/1000</f>
        <v>0</v>
      </c>
      <c r="Y825" s="218">
        <f>SUM(S825+U825+W825)</f>
        <v>0</v>
      </c>
      <c r="Z825" s="204">
        <f t="shared" si="6865"/>
        <v>0</v>
      </c>
      <c r="AA825" s="245"/>
      <c r="AB825" s="353">
        <f t="shared" ref="AB825:AB830" si="6917">K825*AA825*$AB$2/1000</f>
        <v>0</v>
      </c>
      <c r="AC825" s="245"/>
      <c r="AD825" s="353">
        <f t="shared" ref="AD825:AD830" si="6918">K825*AC825*$AD$2/1000</f>
        <v>0</v>
      </c>
      <c r="AE825" s="245"/>
      <c r="AF825" s="353">
        <f t="shared" ref="AF825:AF830" si="6919">K825*AE825*$AF$2/1000</f>
        <v>0</v>
      </c>
      <c r="AG825" s="218">
        <f>SUM(AA825+AC825+AE825)</f>
        <v>0</v>
      </c>
      <c r="AH825" s="145">
        <f t="shared" ref="AH825:AH828" si="6920">SUM(AB825+AD825+AF825)</f>
        <v>0</v>
      </c>
      <c r="AI825" s="145">
        <f t="shared" si="6867"/>
        <v>0</v>
      </c>
      <c r="AJ825" s="204">
        <f t="shared" si="6868"/>
        <v>0</v>
      </c>
      <c r="AK825" s="245"/>
      <c r="AL825" s="350">
        <f t="shared" si="6860"/>
        <v>0</v>
      </c>
      <c r="AM825" s="289"/>
      <c r="AN825" s="350">
        <f t="shared" ref="AN825:AN830" si="6921">M825*AM825*$AN$2/1000</f>
        <v>0</v>
      </c>
      <c r="AO825" s="245"/>
      <c r="AP825" s="237">
        <f t="shared" ref="AP825:AP830" si="6922">M825*AO825*$AP$2/1000</f>
        <v>0</v>
      </c>
      <c r="AQ825" s="218">
        <f>SUM(AK825+AM825+AO825)</f>
        <v>0</v>
      </c>
      <c r="AR825" s="145">
        <f t="shared" si="6869"/>
        <v>0</v>
      </c>
      <c r="AS825" s="145"/>
      <c r="AT825" s="350">
        <f>O825*AS825*$AT$2/1000</f>
        <v>0</v>
      </c>
      <c r="AU825" s="245"/>
      <c r="AV825" s="350">
        <f t="shared" ref="AV825:AV830" si="6923">O825*AU825*$AV$2/1000</f>
        <v>0</v>
      </c>
      <c r="AW825" s="245"/>
      <c r="AX825" s="525">
        <f t="shared" ref="AX825:AX830" si="6924">O825*AW825*$AX$2/1000</f>
        <v>0</v>
      </c>
      <c r="AY825" s="218">
        <f>SUM(AS825+AU825+AW825)</f>
        <v>0</v>
      </c>
      <c r="AZ825" s="145">
        <f t="shared" si="6870"/>
        <v>0</v>
      </c>
      <c r="BA825" s="145">
        <f t="shared" si="6871"/>
        <v>0</v>
      </c>
      <c r="BB825" s="145">
        <f t="shared" si="6872"/>
        <v>0</v>
      </c>
    </row>
    <row r="826" spans="1:54" s="551" customFormat="1">
      <c r="A826" s="612">
        <v>621</v>
      </c>
      <c r="B826" s="557"/>
      <c r="C826" s="25"/>
      <c r="D826" s="557"/>
      <c r="E826" s="553" t="s">
        <v>1008</v>
      </c>
      <c r="F826" s="24"/>
      <c r="G826" s="24" t="s">
        <v>1169</v>
      </c>
      <c r="H826" s="355" t="s">
        <v>378</v>
      </c>
      <c r="I826" s="554">
        <v>3.78</v>
      </c>
      <c r="J826" s="115"/>
      <c r="K826" s="554">
        <v>3.78</v>
      </c>
      <c r="L826" s="183"/>
      <c r="M826" s="554">
        <v>3.78</v>
      </c>
      <c r="N826" s="183"/>
      <c r="O826" s="554">
        <v>3.78</v>
      </c>
      <c r="P826" s="183"/>
      <c r="Q826" s="145">
        <f t="shared" ref="Q826" si="6925">SUM(AI826+BA826)</f>
        <v>0</v>
      </c>
      <c r="R826" s="425">
        <f t="shared" ref="R826" si="6926">SUM(AJ826+BB826)</f>
        <v>0</v>
      </c>
      <c r="S826" s="145"/>
      <c r="T826" s="145">
        <f t="shared" ref="T826" si="6927">I826*S826*$T$2/1000</f>
        <v>0</v>
      </c>
      <c r="U826" s="145"/>
      <c r="V826" s="145">
        <f>I826*U826*$V$2/1000</f>
        <v>0</v>
      </c>
      <c r="W826" s="245"/>
      <c r="X826" s="145">
        <f t="shared" ref="X826" si="6928">I826*W826*$X$2/1000</f>
        <v>0</v>
      </c>
      <c r="Y826" s="218">
        <f t="shared" ref="Y826" si="6929">SUM(S826+U826+W826)</f>
        <v>0</v>
      </c>
      <c r="Z826" s="204">
        <f t="shared" ref="Z826" si="6930">SUM(T826+V826+X826)</f>
        <v>0</v>
      </c>
      <c r="AA826" s="245"/>
      <c r="AB826" s="246">
        <f t="shared" ref="AB826" si="6931">K826*AA826*$AB$2/1000</f>
        <v>0</v>
      </c>
      <c r="AC826" s="245"/>
      <c r="AD826" s="246">
        <f t="shared" ref="AD826" si="6932">K826*AC826*$AD$2/1000</f>
        <v>0</v>
      </c>
      <c r="AE826" s="245"/>
      <c r="AF826" s="246">
        <f t="shared" ref="AF826" si="6933">K826*AE826*$AF$2/1000</f>
        <v>0</v>
      </c>
      <c r="AG826" s="218">
        <f t="shared" ref="AG826" si="6934">SUM(AA826+AC826+AE826)</f>
        <v>0</v>
      </c>
      <c r="AH826" s="145">
        <f t="shared" ref="AH826" si="6935">SUM(AB826+AD826+AF826)</f>
        <v>0</v>
      </c>
      <c r="AI826" s="145">
        <f t="shared" ref="AI826" si="6936">SUM(Y826+AG826)</f>
        <v>0</v>
      </c>
      <c r="AJ826" s="204">
        <f t="shared" ref="AJ826" si="6937">SUM(Z826,AH826)</f>
        <v>0</v>
      </c>
      <c r="AK826" s="245"/>
      <c r="AL826" s="204">
        <f t="shared" ref="AL826" si="6938">M826*AK826*$AL$2/1000</f>
        <v>0</v>
      </c>
      <c r="AM826" s="289"/>
      <c r="AN826" s="204">
        <f t="shared" ref="AN826" si="6939">M826*AM826*$AN$2/1000</f>
        <v>0</v>
      </c>
      <c r="AO826" s="245"/>
      <c r="AP826" s="246">
        <f t="shared" ref="AP826" si="6940">M826*AO826*$AP$2/1000</f>
        <v>0</v>
      </c>
      <c r="AQ826" s="218">
        <f t="shared" ref="AQ826" si="6941">SUM(AK826+AM826+AO826)</f>
        <v>0</v>
      </c>
      <c r="AR826" s="145">
        <f t="shared" ref="AR826" si="6942">SUM(AL826+AN826+AP826)</f>
        <v>0</v>
      </c>
      <c r="AS826" s="145"/>
      <c r="AT826" s="204">
        <f t="shared" ref="AT826" si="6943">O826*AS826*$AT$2/1000</f>
        <v>0</v>
      </c>
      <c r="AU826" s="245"/>
      <c r="AV826" s="204">
        <f t="shared" ref="AV826" si="6944">O826*AU826*$AV$2/1000</f>
        <v>0</v>
      </c>
      <c r="AW826" s="245"/>
      <c r="AX826" s="583">
        <f t="shared" ref="AX826" si="6945">O826*AW826*$AX$2/1000</f>
        <v>0</v>
      </c>
      <c r="AY826" s="218">
        <f t="shared" ref="AY826" si="6946">SUM(AS826+AU826+AW826)</f>
        <v>0</v>
      </c>
      <c r="AZ826" s="145">
        <f t="shared" ref="AZ826" si="6947">SUM(AT826+AV826+AX826)</f>
        <v>0</v>
      </c>
      <c r="BA826" s="145">
        <f t="shared" ref="BA826" si="6948">SUM(AQ826+AY826)</f>
        <v>0</v>
      </c>
      <c r="BB826" s="145">
        <f t="shared" ref="BB826" si="6949">SUM(AR826,AZ826)</f>
        <v>0</v>
      </c>
    </row>
    <row r="827" spans="1:54" s="301" customFormat="1">
      <c r="A827" s="612">
        <v>621</v>
      </c>
      <c r="B827" s="346"/>
      <c r="C827" s="25"/>
      <c r="D827" s="346"/>
      <c r="E827" s="553" t="s">
        <v>2277</v>
      </c>
      <c r="F827" s="24"/>
      <c r="G827" s="24" t="s">
        <v>1169</v>
      </c>
      <c r="H827" s="355" t="s">
        <v>378</v>
      </c>
      <c r="I827" s="554"/>
      <c r="J827" s="115"/>
      <c r="K827" s="554"/>
      <c r="L827" s="183"/>
      <c r="M827" s="554">
        <v>4.1900000000000004</v>
      </c>
      <c r="N827" s="183"/>
      <c r="O827" s="554">
        <v>4.1900000000000004</v>
      </c>
      <c r="P827" s="183"/>
      <c r="Q827" s="145">
        <f t="shared" si="6862"/>
        <v>2.06</v>
      </c>
      <c r="R827" s="425">
        <f t="shared" si="6863"/>
        <v>11.275327291</v>
      </c>
      <c r="S827" s="145"/>
      <c r="T827" s="145">
        <f t="shared" si="6914"/>
        <v>0</v>
      </c>
      <c r="U827" s="145"/>
      <c r="V827" s="145">
        <f>I827*U827*$V$2/1000</f>
        <v>0</v>
      </c>
      <c r="W827" s="245"/>
      <c r="X827" s="145">
        <f t="shared" si="6916"/>
        <v>0</v>
      </c>
      <c r="Y827" s="218">
        <f t="shared" ref="Y827:Y830" si="6950">SUM(S827+U827+W827)</f>
        <v>0</v>
      </c>
      <c r="Z827" s="204">
        <f t="shared" si="6865"/>
        <v>0</v>
      </c>
      <c r="AA827" s="245"/>
      <c r="AB827" s="246">
        <f t="shared" si="6917"/>
        <v>0</v>
      </c>
      <c r="AC827" s="245"/>
      <c r="AD827" s="246">
        <f t="shared" si="6918"/>
        <v>0</v>
      </c>
      <c r="AE827" s="245"/>
      <c r="AF827" s="246">
        <f t="shared" si="6919"/>
        <v>0</v>
      </c>
      <c r="AG827" s="218">
        <f>SUM(AA827+AC827+AE827)</f>
        <v>0</v>
      </c>
      <c r="AH827" s="145">
        <f t="shared" si="6920"/>
        <v>0</v>
      </c>
      <c r="AI827" s="145">
        <f t="shared" si="6867"/>
        <v>0</v>
      </c>
      <c r="AJ827" s="204">
        <f t="shared" si="6868"/>
        <v>0</v>
      </c>
      <c r="AK827" s="245">
        <v>1.03</v>
      </c>
      <c r="AL827" s="204">
        <f t="shared" si="6860"/>
        <v>5.5190466310000001</v>
      </c>
      <c r="AM827" s="289"/>
      <c r="AN827" s="204">
        <f t="shared" si="6921"/>
        <v>0</v>
      </c>
      <c r="AO827" s="245">
        <v>1.03</v>
      </c>
      <c r="AP827" s="246">
        <f t="shared" si="6922"/>
        <v>5.7562806600000007</v>
      </c>
      <c r="AQ827" s="218">
        <f>SUM(AK827+AM827+AO827)</f>
        <v>2.06</v>
      </c>
      <c r="AR827" s="145">
        <f t="shared" si="6869"/>
        <v>11.275327291</v>
      </c>
      <c r="AS827" s="145"/>
      <c r="AT827" s="204">
        <f t="shared" ref="AT827:AT830" si="6951">O827*AS827*$AT$2/1000</f>
        <v>0</v>
      </c>
      <c r="AU827" s="245"/>
      <c r="AV827" s="204">
        <f t="shared" si="6923"/>
        <v>0</v>
      </c>
      <c r="AW827" s="245"/>
      <c r="AX827" s="583">
        <f t="shared" si="6924"/>
        <v>0</v>
      </c>
      <c r="AY827" s="218">
        <f t="shared" ref="AY827:AY830" si="6952">SUM(AS827+AU827+AW827)</f>
        <v>0</v>
      </c>
      <c r="AZ827" s="145">
        <f t="shared" si="6870"/>
        <v>0</v>
      </c>
      <c r="BA827" s="145">
        <f t="shared" si="6871"/>
        <v>2.06</v>
      </c>
      <c r="BB827" s="145">
        <f t="shared" si="6872"/>
        <v>11.275327291</v>
      </c>
    </row>
    <row r="828" spans="1:54" s="551" customFormat="1">
      <c r="A828" s="612">
        <v>621</v>
      </c>
      <c r="B828" s="557"/>
      <c r="C828" s="25"/>
      <c r="D828" s="557"/>
      <c r="E828" s="553" t="s">
        <v>2315</v>
      </c>
      <c r="F828" s="24"/>
      <c r="G828" s="24" t="s">
        <v>1169</v>
      </c>
      <c r="H828" s="355" t="s">
        <v>378</v>
      </c>
      <c r="I828" s="554"/>
      <c r="J828" s="115"/>
      <c r="K828" s="554"/>
      <c r="L828" s="183"/>
      <c r="M828" s="554">
        <v>4.21</v>
      </c>
      <c r="N828" s="183"/>
      <c r="O828" s="554">
        <v>4.21</v>
      </c>
      <c r="P828" s="183"/>
      <c r="Q828" s="145">
        <f t="shared" si="6862"/>
        <v>2.06</v>
      </c>
      <c r="R828" s="425">
        <f t="shared" si="6863"/>
        <v>11.56751388</v>
      </c>
      <c r="S828" s="145"/>
      <c r="T828" s="145">
        <f t="shared" si="6914"/>
        <v>0</v>
      </c>
      <c r="U828" s="145"/>
      <c r="V828" s="145">
        <f>I828*U828*$V$2/1000</f>
        <v>0</v>
      </c>
      <c r="W828" s="245"/>
      <c r="X828" s="145">
        <f t="shared" si="6916"/>
        <v>0</v>
      </c>
      <c r="Y828" s="218">
        <f t="shared" si="6950"/>
        <v>0</v>
      </c>
      <c r="Z828" s="204">
        <f t="shared" si="6865"/>
        <v>0</v>
      </c>
      <c r="AA828" s="245"/>
      <c r="AB828" s="246">
        <f t="shared" si="6917"/>
        <v>0</v>
      </c>
      <c r="AC828" s="245"/>
      <c r="AD828" s="246">
        <f t="shared" si="6918"/>
        <v>0</v>
      </c>
      <c r="AE828" s="245"/>
      <c r="AF828" s="246">
        <f t="shared" si="6919"/>
        <v>0</v>
      </c>
      <c r="AG828" s="218">
        <f t="shared" ref="AG828" si="6953">SUM(AA828+AC828+AE828)</f>
        <v>0</v>
      </c>
      <c r="AH828" s="145">
        <f t="shared" si="6920"/>
        <v>0</v>
      </c>
      <c r="AI828" s="145">
        <f t="shared" si="6867"/>
        <v>0</v>
      </c>
      <c r="AJ828" s="204">
        <f t="shared" si="6868"/>
        <v>0</v>
      </c>
      <c r="AK828" s="245"/>
      <c r="AL828" s="204">
        <f t="shared" si="6860"/>
        <v>0</v>
      </c>
      <c r="AM828" s="289"/>
      <c r="AN828" s="204">
        <f t="shared" si="6921"/>
        <v>0</v>
      </c>
      <c r="AO828" s="245">
        <v>2.06</v>
      </c>
      <c r="AP828" s="246">
        <f t="shared" si="6922"/>
        <v>11.56751388</v>
      </c>
      <c r="AQ828" s="218">
        <f t="shared" ref="AQ828" si="6954">SUM(AK828+AM828+AO828)</f>
        <v>2.06</v>
      </c>
      <c r="AR828" s="145">
        <f t="shared" si="6869"/>
        <v>11.56751388</v>
      </c>
      <c r="AS828" s="145"/>
      <c r="AT828" s="204">
        <f t="shared" si="6951"/>
        <v>0</v>
      </c>
      <c r="AU828" s="245"/>
      <c r="AV828" s="204">
        <f t="shared" si="6923"/>
        <v>0</v>
      </c>
      <c r="AW828" s="245"/>
      <c r="AX828" s="583">
        <f t="shared" si="6924"/>
        <v>0</v>
      </c>
      <c r="AY828" s="218">
        <f t="shared" si="6952"/>
        <v>0</v>
      </c>
      <c r="AZ828" s="145">
        <f t="shared" si="6870"/>
        <v>0</v>
      </c>
      <c r="BA828" s="145">
        <f t="shared" si="6871"/>
        <v>2.06</v>
      </c>
      <c r="BB828" s="145">
        <f t="shared" si="6872"/>
        <v>11.56751388</v>
      </c>
    </row>
    <row r="829" spans="1:54" s="344" customFormat="1">
      <c r="A829" s="612">
        <v>614</v>
      </c>
      <c r="B829" s="557"/>
      <c r="C829" s="560"/>
      <c r="D829" s="548" t="s">
        <v>2184</v>
      </c>
      <c r="E829" s="1027" t="s">
        <v>2182</v>
      </c>
      <c r="F829" s="1028"/>
      <c r="G829" s="1028" t="s">
        <v>1169</v>
      </c>
      <c r="H829" s="1029" t="s">
        <v>380</v>
      </c>
      <c r="I829" s="1030">
        <v>4.1900000000000004</v>
      </c>
      <c r="J829" s="1031"/>
      <c r="K829" s="1030">
        <v>4.1900000000000004</v>
      </c>
      <c r="L829" s="1032"/>
      <c r="M829" s="1030">
        <v>4.1900000000000004</v>
      </c>
      <c r="N829" s="1032"/>
      <c r="O829" s="1030">
        <v>4.1900000000000004</v>
      </c>
      <c r="P829" s="1032"/>
      <c r="Q829" s="145">
        <f t="shared" si="6862"/>
        <v>9.27</v>
      </c>
      <c r="R829" s="425">
        <f t="shared" si="6863"/>
        <v>49.865539865000009</v>
      </c>
      <c r="S829" s="145">
        <v>3.09</v>
      </c>
      <c r="T829" s="145">
        <f t="shared" si="6914"/>
        <v>16.128072999</v>
      </c>
      <c r="U829" s="145"/>
      <c r="V829" s="204">
        <f t="shared" ref="V829:V831" si="6955">I829*U829*$V$2/1000</f>
        <v>0</v>
      </c>
      <c r="W829" s="245">
        <v>5.15</v>
      </c>
      <c r="X829" s="246">
        <f t="shared" si="6916"/>
        <v>28.126064255000006</v>
      </c>
      <c r="Y829" s="218">
        <f t="shared" si="6950"/>
        <v>8.24</v>
      </c>
      <c r="Z829" s="204">
        <f t="shared" si="6865"/>
        <v>44.254137254000007</v>
      </c>
      <c r="AA829" s="245"/>
      <c r="AB829" s="246">
        <f t="shared" si="6917"/>
        <v>0</v>
      </c>
      <c r="AC829" s="245"/>
      <c r="AD829" s="204">
        <f t="shared" si="6918"/>
        <v>0</v>
      </c>
      <c r="AE829" s="245">
        <v>1.03</v>
      </c>
      <c r="AF829" s="353">
        <f t="shared" si="6919"/>
        <v>5.6114026110000008</v>
      </c>
      <c r="AG829" s="218">
        <f t="shared" ref="AG829:AG830" si="6956">SUM(AA829+AC829+AE829)</f>
        <v>1.03</v>
      </c>
      <c r="AH829" s="145">
        <f t="shared" ref="AH829:AH836" si="6957">SUM(AB829+AD829+AF829)</f>
        <v>5.6114026110000008</v>
      </c>
      <c r="AI829" s="145">
        <f t="shared" si="6867"/>
        <v>9.27</v>
      </c>
      <c r="AJ829" s="204">
        <f t="shared" si="6868"/>
        <v>49.865539865000009</v>
      </c>
      <c r="AK829" s="245"/>
      <c r="AL829" s="204">
        <f t="shared" si="6860"/>
        <v>0</v>
      </c>
      <c r="AM829" s="289"/>
      <c r="AN829" s="204">
        <f t="shared" si="6921"/>
        <v>0</v>
      </c>
      <c r="AO829" s="245"/>
      <c r="AP829" s="246">
        <f t="shared" si="6922"/>
        <v>0</v>
      </c>
      <c r="AQ829" s="218">
        <f t="shared" ref="AQ829:AQ830" si="6958">SUM(AK829+AM829+AO829)</f>
        <v>0</v>
      </c>
      <c r="AR829" s="145">
        <f t="shared" si="6869"/>
        <v>0</v>
      </c>
      <c r="AS829" s="145"/>
      <c r="AT829" s="204">
        <f t="shared" si="6951"/>
        <v>0</v>
      </c>
      <c r="AU829" s="245"/>
      <c r="AV829" s="204">
        <f t="shared" si="6923"/>
        <v>0</v>
      </c>
      <c r="AW829" s="245"/>
      <c r="AX829" s="246">
        <f t="shared" si="6924"/>
        <v>0</v>
      </c>
      <c r="AY829" s="218">
        <f t="shared" si="6952"/>
        <v>0</v>
      </c>
      <c r="AZ829" s="145">
        <f t="shared" si="6870"/>
        <v>0</v>
      </c>
      <c r="BA829" s="145">
        <f t="shared" si="6871"/>
        <v>0</v>
      </c>
      <c r="BB829" s="145">
        <f t="shared" si="6872"/>
        <v>0</v>
      </c>
    </row>
    <row r="830" spans="1:54" s="344" customFormat="1">
      <c r="A830" s="612">
        <v>615</v>
      </c>
      <c r="B830" s="557"/>
      <c r="C830" s="560"/>
      <c r="D830" s="548" t="s">
        <v>2184</v>
      </c>
      <c r="E830" s="541" t="s">
        <v>2183</v>
      </c>
      <c r="F830" s="542"/>
      <c r="G830" s="542" t="s">
        <v>1169</v>
      </c>
      <c r="H830" s="330" t="s">
        <v>378</v>
      </c>
      <c r="I830" s="86">
        <v>5.74</v>
      </c>
      <c r="J830" s="125"/>
      <c r="K830" s="86">
        <v>5.74</v>
      </c>
      <c r="L830" s="188"/>
      <c r="M830" s="86">
        <v>5.74</v>
      </c>
      <c r="N830" s="188"/>
      <c r="O830" s="86">
        <v>5.74</v>
      </c>
      <c r="P830" s="125"/>
      <c r="Q830" s="349">
        <f t="shared" si="6862"/>
        <v>3.6049999999999995</v>
      </c>
      <c r="R830" s="417">
        <f t="shared" si="6863"/>
        <v>26.424900774999998</v>
      </c>
      <c r="S830" s="349"/>
      <c r="T830" s="349">
        <f t="shared" si="6914"/>
        <v>0</v>
      </c>
      <c r="U830" s="349">
        <v>3.09</v>
      </c>
      <c r="V830" s="350">
        <f t="shared" si="6955"/>
        <v>22.600330451999998</v>
      </c>
      <c r="W830" s="352"/>
      <c r="X830" s="353">
        <f t="shared" si="6916"/>
        <v>0</v>
      </c>
      <c r="Y830" s="351">
        <f t="shared" si="6950"/>
        <v>3.09</v>
      </c>
      <c r="Z830" s="350">
        <f t="shared" si="6865"/>
        <v>22.600330451999998</v>
      </c>
      <c r="AA830" s="352"/>
      <c r="AB830" s="353">
        <f t="shared" si="6917"/>
        <v>0</v>
      </c>
      <c r="AC830" s="352"/>
      <c r="AD830" s="350">
        <f t="shared" si="6918"/>
        <v>0</v>
      </c>
      <c r="AE830" s="352">
        <v>0.36</v>
      </c>
      <c r="AF830" s="248">
        <f t="shared" si="6919"/>
        <v>2.6867952719999999</v>
      </c>
      <c r="AG830" s="351">
        <f t="shared" si="6956"/>
        <v>0.36</v>
      </c>
      <c r="AH830" s="349">
        <f t="shared" si="6957"/>
        <v>2.6867952719999999</v>
      </c>
      <c r="AI830" s="349">
        <f t="shared" si="6867"/>
        <v>3.4499999999999997</v>
      </c>
      <c r="AJ830" s="350">
        <f t="shared" si="6868"/>
        <v>25.287125723999999</v>
      </c>
      <c r="AK830" s="352">
        <v>0.155</v>
      </c>
      <c r="AL830" s="350">
        <f t="shared" ref="AL830:AL836" si="6959">M830*AK830*$AL$2/1000</f>
        <v>1.137775051</v>
      </c>
      <c r="AM830" s="354"/>
      <c r="AN830" s="350">
        <f t="shared" si="6921"/>
        <v>0</v>
      </c>
      <c r="AO830" s="352"/>
      <c r="AP830" s="353">
        <f t="shared" si="6922"/>
        <v>0</v>
      </c>
      <c r="AQ830" s="351">
        <f t="shared" si="6958"/>
        <v>0.155</v>
      </c>
      <c r="AR830" s="349">
        <f t="shared" si="6869"/>
        <v>1.137775051</v>
      </c>
      <c r="AS830" s="349"/>
      <c r="AT830" s="350">
        <f t="shared" si="6951"/>
        <v>0</v>
      </c>
      <c r="AU830" s="352"/>
      <c r="AV830" s="350">
        <f t="shared" si="6923"/>
        <v>0</v>
      </c>
      <c r="AW830" s="352"/>
      <c r="AX830" s="353">
        <f t="shared" si="6924"/>
        <v>0</v>
      </c>
      <c r="AY830" s="351">
        <f t="shared" si="6952"/>
        <v>0</v>
      </c>
      <c r="AZ830" s="349">
        <f t="shared" si="6870"/>
        <v>0</v>
      </c>
      <c r="BA830" s="349">
        <f t="shared" si="6871"/>
        <v>0.155</v>
      </c>
      <c r="BB830" s="349">
        <f t="shared" si="6872"/>
        <v>1.137775051</v>
      </c>
    </row>
    <row r="831" spans="1:54" s="551" customFormat="1">
      <c r="A831" s="612">
        <v>620</v>
      </c>
      <c r="B831" s="557"/>
      <c r="C831" s="557"/>
      <c r="D831" s="557" t="s">
        <v>1004</v>
      </c>
      <c r="E831" s="103" t="s">
        <v>2279</v>
      </c>
      <c r="F831" s="72"/>
      <c r="G831" s="104" t="s">
        <v>1169</v>
      </c>
      <c r="H831" s="330" t="s">
        <v>378</v>
      </c>
      <c r="I831" s="554"/>
      <c r="J831" s="120"/>
      <c r="K831" s="554"/>
      <c r="L831" s="186"/>
      <c r="M831" s="554">
        <v>4.1500000000000004</v>
      </c>
      <c r="N831" s="186"/>
      <c r="O831" s="554">
        <v>4.1500000000000004</v>
      </c>
      <c r="P831" s="120"/>
      <c r="Q831" s="145">
        <f t="shared" ref="Q831:Q836" si="6960">SUM(AI831+BA831)</f>
        <v>24.72</v>
      </c>
      <c r="R831" s="425">
        <f t="shared" ref="R831:R836" si="6961">SUM(AJ831+BB831)</f>
        <v>135.57209376000003</v>
      </c>
      <c r="S831" s="145"/>
      <c r="T831" s="349">
        <f t="shared" ref="T831:T836" si="6962">I831*S831*$T$2/1000</f>
        <v>0</v>
      </c>
      <c r="U831" s="145"/>
      <c r="V831" s="349">
        <f t="shared" si="6955"/>
        <v>0</v>
      </c>
      <c r="W831" s="245"/>
      <c r="X831" s="349">
        <f t="shared" ref="X831:X836" si="6963">I831*W831*$X$2/1000</f>
        <v>0</v>
      </c>
      <c r="Y831" s="218">
        <f>SUM(S831+U831+W831)</f>
        <v>0</v>
      </c>
      <c r="Z831" s="204">
        <f t="shared" ref="Z831:Z836" si="6964">SUM(T831+V831+X831)</f>
        <v>0</v>
      </c>
      <c r="AA831" s="245"/>
      <c r="AB831" s="353">
        <f t="shared" ref="AB831:AB836" si="6965">K831*AA831*$AB$2/1000</f>
        <v>0</v>
      </c>
      <c r="AC831" s="245"/>
      <c r="AD831" s="353">
        <f t="shared" ref="AD831:AD836" si="6966">K831*AC831*$AD$2/1000</f>
        <v>0</v>
      </c>
      <c r="AE831" s="245"/>
      <c r="AF831" s="353">
        <f t="shared" ref="AF831:AF836" si="6967">K831*AE831*$AF$2/1000</f>
        <v>0</v>
      </c>
      <c r="AG831" s="218">
        <f>SUM(AA831+AC831+AE831)</f>
        <v>0</v>
      </c>
      <c r="AH831" s="145">
        <f t="shared" si="6957"/>
        <v>0</v>
      </c>
      <c r="AI831" s="145">
        <f t="shared" ref="AI831:AI836" si="6968">SUM(Y831+AG831)</f>
        <v>0</v>
      </c>
      <c r="AJ831" s="204">
        <f t="shared" ref="AJ831:AJ836" si="6969">SUM(Z831,AH831)</f>
        <v>0</v>
      </c>
      <c r="AK831" s="245">
        <v>1.03</v>
      </c>
      <c r="AL831" s="350">
        <f t="shared" si="6959"/>
        <v>5.4663588350000012</v>
      </c>
      <c r="AM831" s="289">
        <v>9.7850000000000001</v>
      </c>
      <c r="AN831" s="350">
        <f t="shared" ref="AN831:AN836" si="6970">M831*AM831*$AN$2/1000</f>
        <v>53.715525622500003</v>
      </c>
      <c r="AO831" s="245">
        <v>4.12</v>
      </c>
      <c r="AP831" s="237">
        <f t="shared" ref="AP831:AP836" si="6971">M831*AO831*$AP$2/1000</f>
        <v>22.805312400000002</v>
      </c>
      <c r="AQ831" s="218">
        <f>SUM(AK831+AM831+AO831)</f>
        <v>14.934999999999999</v>
      </c>
      <c r="AR831" s="145">
        <f t="shared" ref="AR831:AR836" si="6972">SUM(AL831+AN831+AP831)</f>
        <v>81.98719685750001</v>
      </c>
      <c r="AS831" s="145">
        <v>3.605</v>
      </c>
      <c r="AT831" s="350">
        <f>O831*AS831*$AT$2/1000</f>
        <v>20.2076346325</v>
      </c>
      <c r="AU831" s="245">
        <v>6.18</v>
      </c>
      <c r="AV831" s="350">
        <f t="shared" ref="AV831:AV836" si="6973">O831*AU831*$AV$2/1000</f>
        <v>33.37726227000001</v>
      </c>
      <c r="AW831" s="245"/>
      <c r="AX831" s="525">
        <f t="shared" ref="AX831:AX836" si="6974">O831*AW831*$AX$2/1000</f>
        <v>0</v>
      </c>
      <c r="AY831" s="218">
        <f>SUM(AS831+AU831+AW831)</f>
        <v>9.7850000000000001</v>
      </c>
      <c r="AZ831" s="145">
        <f t="shared" ref="AZ831:AZ836" si="6975">SUM(AT831+AV831+AX831)</f>
        <v>53.584896902500006</v>
      </c>
      <c r="BA831" s="145">
        <f t="shared" ref="BA831:BA836" si="6976">SUM(AQ831+AY831)</f>
        <v>24.72</v>
      </c>
      <c r="BB831" s="145">
        <f t="shared" ref="BB831:BB836" si="6977">SUM(AR831,AZ831)</f>
        <v>135.57209376000003</v>
      </c>
    </row>
    <row r="832" spans="1:54" s="551" customFormat="1">
      <c r="A832" s="612">
        <v>621</v>
      </c>
      <c r="B832" s="557"/>
      <c r="C832" s="25"/>
      <c r="D832" s="557"/>
      <c r="E832" s="553" t="s">
        <v>2316</v>
      </c>
      <c r="F832" s="24"/>
      <c r="G832" s="24" t="s">
        <v>1169</v>
      </c>
      <c r="H832" s="355" t="s">
        <v>378</v>
      </c>
      <c r="I832" s="554"/>
      <c r="J832" s="115"/>
      <c r="K832" s="554"/>
      <c r="L832" s="183"/>
      <c r="M832" s="554">
        <v>4.17</v>
      </c>
      <c r="N832" s="183"/>
      <c r="O832" s="554">
        <v>4.17</v>
      </c>
      <c r="P832" s="183"/>
      <c r="Q832" s="145">
        <f t="shared" si="6960"/>
        <v>2.06</v>
      </c>
      <c r="R832" s="425">
        <f t="shared" si="6961"/>
        <v>11.457608759999999</v>
      </c>
      <c r="S832" s="145"/>
      <c r="T832" s="145">
        <f t="shared" si="6962"/>
        <v>0</v>
      </c>
      <c r="U832" s="145"/>
      <c r="V832" s="145">
        <f>I832*U832*$V$2/1000</f>
        <v>0</v>
      </c>
      <c r="W832" s="245"/>
      <c r="X832" s="145">
        <f t="shared" si="6963"/>
        <v>0</v>
      </c>
      <c r="Y832" s="218">
        <f t="shared" ref="Y832" si="6978">SUM(S832+U832+W832)</f>
        <v>0</v>
      </c>
      <c r="Z832" s="204">
        <f t="shared" si="6964"/>
        <v>0</v>
      </c>
      <c r="AA832" s="245"/>
      <c r="AB832" s="246">
        <f t="shared" si="6965"/>
        <v>0</v>
      </c>
      <c r="AC832" s="245"/>
      <c r="AD832" s="246">
        <f t="shared" si="6966"/>
        <v>0</v>
      </c>
      <c r="AE832" s="245"/>
      <c r="AF832" s="246">
        <f t="shared" si="6967"/>
        <v>0</v>
      </c>
      <c r="AG832" s="218">
        <f t="shared" ref="AG832" si="6979">SUM(AA832+AC832+AE832)</f>
        <v>0</v>
      </c>
      <c r="AH832" s="145">
        <f t="shared" si="6957"/>
        <v>0</v>
      </c>
      <c r="AI832" s="145">
        <f t="shared" si="6968"/>
        <v>0</v>
      </c>
      <c r="AJ832" s="204">
        <f t="shared" si="6969"/>
        <v>0</v>
      </c>
      <c r="AK832" s="245"/>
      <c r="AL832" s="204">
        <f t="shared" si="6959"/>
        <v>0</v>
      </c>
      <c r="AM832" s="289"/>
      <c r="AN832" s="204">
        <f t="shared" si="6970"/>
        <v>0</v>
      </c>
      <c r="AO832" s="245">
        <v>2.06</v>
      </c>
      <c r="AP832" s="246">
        <f t="shared" si="6971"/>
        <v>11.457608759999999</v>
      </c>
      <c r="AQ832" s="218">
        <f t="shared" ref="AQ832" si="6980">SUM(AK832+AM832+AO832)</f>
        <v>2.06</v>
      </c>
      <c r="AR832" s="145">
        <f t="shared" si="6972"/>
        <v>11.457608759999999</v>
      </c>
      <c r="AS832" s="145"/>
      <c r="AT832" s="204">
        <f t="shared" ref="AT832" si="6981">O832*AS832*$AT$2/1000</f>
        <v>0</v>
      </c>
      <c r="AU832" s="245"/>
      <c r="AV832" s="204">
        <f t="shared" si="6973"/>
        <v>0</v>
      </c>
      <c r="AW832" s="245"/>
      <c r="AX832" s="583">
        <f t="shared" si="6974"/>
        <v>0</v>
      </c>
      <c r="AY832" s="218">
        <f t="shared" ref="AY832" si="6982">SUM(AS832+AU832+AW832)</f>
        <v>0</v>
      </c>
      <c r="AZ832" s="145">
        <f t="shared" si="6975"/>
        <v>0</v>
      </c>
      <c r="BA832" s="145">
        <f t="shared" si="6976"/>
        <v>2.06</v>
      </c>
      <c r="BB832" s="145">
        <f t="shared" si="6977"/>
        <v>11.457608759999999</v>
      </c>
    </row>
    <row r="833" spans="1:54" s="551" customFormat="1">
      <c r="A833" s="612">
        <v>621</v>
      </c>
      <c r="B833" s="557"/>
      <c r="C833" s="25"/>
      <c r="D833" s="557"/>
      <c r="E833" s="553" t="s">
        <v>2280</v>
      </c>
      <c r="F833" s="24"/>
      <c r="G833" s="24" t="s">
        <v>1169</v>
      </c>
      <c r="H833" s="355" t="s">
        <v>378</v>
      </c>
      <c r="I833" s="554"/>
      <c r="J833" s="115"/>
      <c r="K833" s="554"/>
      <c r="L833" s="183"/>
      <c r="M833" s="554">
        <v>4.1500000000000004</v>
      </c>
      <c r="N833" s="183"/>
      <c r="O833" s="554">
        <v>4.1500000000000004</v>
      </c>
      <c r="P833" s="183"/>
      <c r="Q833" s="145">
        <f t="shared" ref="Q833:Q834" si="6983">SUM(AI833+BA833)</f>
        <v>33.99</v>
      </c>
      <c r="R833" s="425">
        <f t="shared" ref="R833:R834" si="6984">SUM(AJ833+BB833)</f>
        <v>186.15713224500001</v>
      </c>
      <c r="S833" s="145"/>
      <c r="T833" s="145">
        <f t="shared" ref="T833:T834" si="6985">I833*S833*$T$2/1000</f>
        <v>0</v>
      </c>
      <c r="U833" s="145"/>
      <c r="V833" s="145">
        <f>I833*U833*$V$2/1000</f>
        <v>0</v>
      </c>
      <c r="W833" s="245"/>
      <c r="X833" s="145">
        <f t="shared" ref="X833:X834" si="6986">I833*W833*$X$2/1000</f>
        <v>0</v>
      </c>
      <c r="Y833" s="218">
        <f t="shared" ref="Y833:Y834" si="6987">SUM(S833+U833+W833)</f>
        <v>0</v>
      </c>
      <c r="Z833" s="204">
        <f t="shared" ref="Z833:Z834" si="6988">SUM(T833+V833+X833)</f>
        <v>0</v>
      </c>
      <c r="AA833" s="245"/>
      <c r="AB833" s="246">
        <f t="shared" ref="AB833:AB834" si="6989">K833*AA833*$AB$2/1000</f>
        <v>0</v>
      </c>
      <c r="AC833" s="245"/>
      <c r="AD833" s="246">
        <f t="shared" ref="AD833:AD834" si="6990">K833*AC833*$AD$2/1000</f>
        <v>0</v>
      </c>
      <c r="AE833" s="245"/>
      <c r="AF833" s="246">
        <f t="shared" ref="AF833:AF834" si="6991">K833*AE833*$AF$2/1000</f>
        <v>0</v>
      </c>
      <c r="AG833" s="218">
        <f t="shared" ref="AG833:AG834" si="6992">SUM(AA833+AC833+AE833)</f>
        <v>0</v>
      </c>
      <c r="AH833" s="145">
        <f t="shared" ref="AH833:AH834" si="6993">SUM(AB833+AD833+AF833)</f>
        <v>0</v>
      </c>
      <c r="AI833" s="145">
        <f t="shared" ref="AI833:AI834" si="6994">SUM(Y833+AG833)</f>
        <v>0</v>
      </c>
      <c r="AJ833" s="204">
        <f t="shared" ref="AJ833:AJ834" si="6995">SUM(Z833,AH833)</f>
        <v>0</v>
      </c>
      <c r="AK833" s="245">
        <v>5.15</v>
      </c>
      <c r="AL833" s="204">
        <f t="shared" ref="AL833:AL834" si="6996">M833*AK833*$AL$2/1000</f>
        <v>27.331794175000002</v>
      </c>
      <c r="AM833" s="289">
        <v>11.33</v>
      </c>
      <c r="AN833" s="204">
        <f t="shared" ref="AN833:AN834" si="6997">M833*AM833*$AN$2/1000</f>
        <v>62.196924405000004</v>
      </c>
      <c r="AO833" s="245">
        <v>6.18</v>
      </c>
      <c r="AP833" s="246">
        <f t="shared" ref="AP833:AP834" si="6998">M833*AO833*$AP$2/1000</f>
        <v>34.207968600000001</v>
      </c>
      <c r="AQ833" s="218">
        <f t="shared" ref="AQ833:AQ834" si="6999">SUM(AK833+AM833+AO833)</f>
        <v>22.66</v>
      </c>
      <c r="AR833" s="145">
        <f t="shared" ref="AR833:AR834" si="7000">SUM(AL833+AN833+AP833)</f>
        <v>123.73668718</v>
      </c>
      <c r="AS833" s="145">
        <v>6.0060000000000002</v>
      </c>
      <c r="AT833" s="204">
        <f t="shared" ref="AT833:AT834" si="7001">O833*AS833*$AT$2/1000</f>
        <v>33.666311679000003</v>
      </c>
      <c r="AU833" s="245">
        <v>5.3239999999999998</v>
      </c>
      <c r="AV833" s="204">
        <f t="shared" ref="AV833:AV834" si="7002">O833*AU833*$AV$2/1000</f>
        <v>28.754133386000003</v>
      </c>
      <c r="AW833" s="245"/>
      <c r="AX833" s="583">
        <f t="shared" ref="AX833:AX834" si="7003">O833*AW833*$AX$2/1000</f>
        <v>0</v>
      </c>
      <c r="AY833" s="218">
        <f t="shared" ref="AY833:AY834" si="7004">SUM(AS833+AU833+AW833)</f>
        <v>11.33</v>
      </c>
      <c r="AZ833" s="145">
        <f t="shared" ref="AZ833:AZ834" si="7005">SUM(AT833+AV833+AX833)</f>
        <v>62.42044506500001</v>
      </c>
      <c r="BA833" s="145">
        <f t="shared" ref="BA833:BA834" si="7006">SUM(AQ833+AY833)</f>
        <v>33.99</v>
      </c>
      <c r="BB833" s="145">
        <f t="shared" ref="BB833:BB834" si="7007">SUM(AR833,AZ833)</f>
        <v>186.15713224500001</v>
      </c>
    </row>
    <row r="834" spans="1:54" s="551" customFormat="1">
      <c r="A834" s="612">
        <v>621</v>
      </c>
      <c r="B834" s="557"/>
      <c r="C834" s="25"/>
      <c r="D834" s="557"/>
      <c r="E834" s="553" t="s">
        <v>2317</v>
      </c>
      <c r="F834" s="24"/>
      <c r="G834" s="24" t="s">
        <v>1169</v>
      </c>
      <c r="H834" s="355" t="s">
        <v>378</v>
      </c>
      <c r="I834" s="554"/>
      <c r="J834" s="115"/>
      <c r="K834" s="554"/>
      <c r="L834" s="183"/>
      <c r="M834" s="554">
        <v>4.17</v>
      </c>
      <c r="N834" s="183"/>
      <c r="O834" s="554">
        <v>4.17</v>
      </c>
      <c r="P834" s="183"/>
      <c r="Q834" s="145">
        <f t="shared" si="6983"/>
        <v>4.12</v>
      </c>
      <c r="R834" s="425">
        <f t="shared" si="6984"/>
        <v>22.915217519999999</v>
      </c>
      <c r="S834" s="145"/>
      <c r="T834" s="145">
        <f t="shared" si="6985"/>
        <v>0</v>
      </c>
      <c r="U834" s="145"/>
      <c r="V834" s="145">
        <f>I834*U834*$V$2/1000</f>
        <v>0</v>
      </c>
      <c r="W834" s="245"/>
      <c r="X834" s="145">
        <f t="shared" si="6986"/>
        <v>0</v>
      </c>
      <c r="Y834" s="218">
        <f t="shared" si="6987"/>
        <v>0</v>
      </c>
      <c r="Z834" s="204">
        <f t="shared" si="6988"/>
        <v>0</v>
      </c>
      <c r="AA834" s="245"/>
      <c r="AB834" s="246">
        <f t="shared" si="6989"/>
        <v>0</v>
      </c>
      <c r="AC834" s="245"/>
      <c r="AD834" s="246">
        <f t="shared" si="6990"/>
        <v>0</v>
      </c>
      <c r="AE834" s="245"/>
      <c r="AF834" s="246">
        <f t="shared" si="6991"/>
        <v>0</v>
      </c>
      <c r="AG834" s="218">
        <f t="shared" si="6992"/>
        <v>0</v>
      </c>
      <c r="AH834" s="145">
        <f t="shared" si="6993"/>
        <v>0</v>
      </c>
      <c r="AI834" s="145">
        <f t="shared" si="6994"/>
        <v>0</v>
      </c>
      <c r="AJ834" s="204">
        <f t="shared" si="6995"/>
        <v>0</v>
      </c>
      <c r="AK834" s="245"/>
      <c r="AL834" s="204">
        <f t="shared" si="6996"/>
        <v>0</v>
      </c>
      <c r="AM834" s="289"/>
      <c r="AN834" s="204">
        <f t="shared" si="6997"/>
        <v>0</v>
      </c>
      <c r="AO834" s="245">
        <v>4.12</v>
      </c>
      <c r="AP834" s="246">
        <f t="shared" si="6998"/>
        <v>22.915217519999999</v>
      </c>
      <c r="AQ834" s="218">
        <f t="shared" si="6999"/>
        <v>4.12</v>
      </c>
      <c r="AR834" s="145">
        <f t="shared" si="7000"/>
        <v>22.915217519999999</v>
      </c>
      <c r="AS834" s="145"/>
      <c r="AT834" s="204">
        <f t="shared" si="7001"/>
        <v>0</v>
      </c>
      <c r="AU834" s="245"/>
      <c r="AV834" s="204">
        <f t="shared" si="7002"/>
        <v>0</v>
      </c>
      <c r="AW834" s="245"/>
      <c r="AX834" s="583">
        <f t="shared" si="7003"/>
        <v>0</v>
      </c>
      <c r="AY834" s="218">
        <f t="shared" si="7004"/>
        <v>0</v>
      </c>
      <c r="AZ834" s="145">
        <f t="shared" si="7005"/>
        <v>0</v>
      </c>
      <c r="BA834" s="145">
        <f t="shared" si="7006"/>
        <v>4.12</v>
      </c>
      <c r="BB834" s="145">
        <f t="shared" si="7007"/>
        <v>22.915217519999999</v>
      </c>
    </row>
    <row r="835" spans="1:54" s="551" customFormat="1">
      <c r="A835" s="612">
        <v>621</v>
      </c>
      <c r="B835" s="557"/>
      <c r="C835" s="25"/>
      <c r="D835" s="557"/>
      <c r="E835" s="553" t="s">
        <v>2278</v>
      </c>
      <c r="F835" s="24"/>
      <c r="G835" s="24" t="s">
        <v>1169</v>
      </c>
      <c r="H835" s="355" t="s">
        <v>378</v>
      </c>
      <c r="I835" s="554"/>
      <c r="J835" s="115"/>
      <c r="K835" s="554"/>
      <c r="L835" s="183"/>
      <c r="M835" s="554">
        <v>4.1500000000000004</v>
      </c>
      <c r="N835" s="183"/>
      <c r="O835" s="554">
        <v>4.1500000000000004</v>
      </c>
      <c r="P835" s="183"/>
      <c r="Q835" s="145">
        <f t="shared" si="6960"/>
        <v>7.2100000000000009</v>
      </c>
      <c r="R835" s="425">
        <f t="shared" si="6961"/>
        <v>39.550176450000002</v>
      </c>
      <c r="S835" s="145"/>
      <c r="T835" s="145">
        <f t="shared" si="6962"/>
        <v>0</v>
      </c>
      <c r="U835" s="145"/>
      <c r="V835" s="145">
        <f>I835*U835*$V$2/1000</f>
        <v>0</v>
      </c>
      <c r="W835" s="245"/>
      <c r="X835" s="145">
        <f t="shared" si="6963"/>
        <v>0</v>
      </c>
      <c r="Y835" s="218">
        <f t="shared" ref="Y835:Y836" si="7008">SUM(S835+U835+W835)</f>
        <v>0</v>
      </c>
      <c r="Z835" s="204">
        <f t="shared" si="6964"/>
        <v>0</v>
      </c>
      <c r="AA835" s="245"/>
      <c r="AB835" s="246">
        <f t="shared" si="6965"/>
        <v>0</v>
      </c>
      <c r="AC835" s="245"/>
      <c r="AD835" s="246">
        <f t="shared" si="6966"/>
        <v>0</v>
      </c>
      <c r="AE835" s="245"/>
      <c r="AF835" s="246">
        <f t="shared" si="6967"/>
        <v>0</v>
      </c>
      <c r="AG835" s="218">
        <f>SUM(AA835+AC835+AE835)</f>
        <v>0</v>
      </c>
      <c r="AH835" s="145">
        <f t="shared" si="6957"/>
        <v>0</v>
      </c>
      <c r="AI835" s="145">
        <f t="shared" si="6968"/>
        <v>0</v>
      </c>
      <c r="AJ835" s="204">
        <f t="shared" si="6969"/>
        <v>0</v>
      </c>
      <c r="AK835" s="245">
        <v>1.03</v>
      </c>
      <c r="AL835" s="204">
        <f t="shared" si="6959"/>
        <v>5.4663588350000012</v>
      </c>
      <c r="AM835" s="289">
        <v>4.12</v>
      </c>
      <c r="AN835" s="204">
        <f t="shared" si="6970"/>
        <v>22.617063420000001</v>
      </c>
      <c r="AO835" s="245">
        <v>1.03</v>
      </c>
      <c r="AP835" s="246">
        <f t="shared" si="6971"/>
        <v>5.7013281000000005</v>
      </c>
      <c r="AQ835" s="218">
        <f>SUM(AK835+AM835+AO835)</f>
        <v>6.1800000000000006</v>
      </c>
      <c r="AR835" s="145">
        <f t="shared" si="6972"/>
        <v>33.784750355</v>
      </c>
      <c r="AS835" s="145">
        <v>0.99</v>
      </c>
      <c r="AT835" s="204">
        <f t="shared" ref="AT835:AT836" si="7009">O835*AS835*$AT$2/1000</f>
        <v>5.5493920350000003</v>
      </c>
      <c r="AU835" s="245">
        <v>0.04</v>
      </c>
      <c r="AV835" s="204">
        <f t="shared" si="6973"/>
        <v>0.21603406</v>
      </c>
      <c r="AW835" s="245"/>
      <c r="AX835" s="583">
        <f t="shared" si="6974"/>
        <v>0</v>
      </c>
      <c r="AY835" s="218">
        <f t="shared" ref="AY835:AY836" si="7010">SUM(AS835+AU835+AW835)</f>
        <v>1.03</v>
      </c>
      <c r="AZ835" s="145">
        <f t="shared" si="6975"/>
        <v>5.7654260950000005</v>
      </c>
      <c r="BA835" s="145">
        <f t="shared" si="6976"/>
        <v>7.2100000000000009</v>
      </c>
      <c r="BB835" s="145">
        <f t="shared" si="6977"/>
        <v>39.550176450000002</v>
      </c>
    </row>
    <row r="836" spans="1:54" s="551" customFormat="1">
      <c r="A836" s="612">
        <v>621</v>
      </c>
      <c r="B836" s="557"/>
      <c r="C836" s="25"/>
      <c r="D836" s="557"/>
      <c r="E836" s="553" t="s">
        <v>2318</v>
      </c>
      <c r="F836" s="24"/>
      <c r="G836" s="24" t="s">
        <v>1169</v>
      </c>
      <c r="H836" s="355" t="s">
        <v>378</v>
      </c>
      <c r="I836" s="554"/>
      <c r="J836" s="115"/>
      <c r="K836" s="554"/>
      <c r="L836" s="183"/>
      <c r="M836" s="554">
        <v>4.17</v>
      </c>
      <c r="N836" s="183"/>
      <c r="O836" s="554">
        <v>4.17</v>
      </c>
      <c r="P836" s="183"/>
      <c r="Q836" s="145">
        <f t="shared" si="6960"/>
        <v>2.06</v>
      </c>
      <c r="R836" s="425">
        <f t="shared" si="6961"/>
        <v>11.457608759999999</v>
      </c>
      <c r="S836" s="145"/>
      <c r="T836" s="145">
        <f t="shared" si="6962"/>
        <v>0</v>
      </c>
      <c r="U836" s="145"/>
      <c r="V836" s="145">
        <f>I836*U836*$V$2/1000</f>
        <v>0</v>
      </c>
      <c r="W836" s="245"/>
      <c r="X836" s="145">
        <f t="shared" si="6963"/>
        <v>0</v>
      </c>
      <c r="Y836" s="218">
        <f t="shared" si="7008"/>
        <v>0</v>
      </c>
      <c r="Z836" s="204">
        <f t="shared" si="6964"/>
        <v>0</v>
      </c>
      <c r="AA836" s="245"/>
      <c r="AB836" s="246">
        <f t="shared" si="6965"/>
        <v>0</v>
      </c>
      <c r="AC836" s="245"/>
      <c r="AD836" s="246">
        <f t="shared" si="6966"/>
        <v>0</v>
      </c>
      <c r="AE836" s="245"/>
      <c r="AF836" s="246">
        <f t="shared" si="6967"/>
        <v>0</v>
      </c>
      <c r="AG836" s="218">
        <f t="shared" ref="AG836" si="7011">SUM(AA836+AC836+AE836)</f>
        <v>0</v>
      </c>
      <c r="AH836" s="145">
        <f t="shared" si="6957"/>
        <v>0</v>
      </c>
      <c r="AI836" s="145">
        <f t="shared" si="6968"/>
        <v>0</v>
      </c>
      <c r="AJ836" s="204">
        <f t="shared" si="6969"/>
        <v>0</v>
      </c>
      <c r="AK836" s="245"/>
      <c r="AL836" s="204">
        <f t="shared" si="6959"/>
        <v>0</v>
      </c>
      <c r="AM836" s="289"/>
      <c r="AN836" s="204">
        <f t="shared" si="6970"/>
        <v>0</v>
      </c>
      <c r="AO836" s="245">
        <v>2.06</v>
      </c>
      <c r="AP836" s="246">
        <f t="shared" si="6971"/>
        <v>11.457608759999999</v>
      </c>
      <c r="AQ836" s="218">
        <f t="shared" ref="AQ836" si="7012">SUM(AK836+AM836+AO836)</f>
        <v>2.06</v>
      </c>
      <c r="AR836" s="145">
        <f t="shared" si="6972"/>
        <v>11.457608759999999</v>
      </c>
      <c r="AS836" s="145"/>
      <c r="AT836" s="204">
        <f t="shared" si="7009"/>
        <v>0</v>
      </c>
      <c r="AU836" s="245"/>
      <c r="AV836" s="204">
        <f t="shared" si="6973"/>
        <v>0</v>
      </c>
      <c r="AW836" s="245"/>
      <c r="AX836" s="583">
        <f t="shared" si="6974"/>
        <v>0</v>
      </c>
      <c r="AY836" s="218">
        <f t="shared" si="7010"/>
        <v>0</v>
      </c>
      <c r="AZ836" s="145">
        <f t="shared" si="6975"/>
        <v>0</v>
      </c>
      <c r="BA836" s="145">
        <f t="shared" si="6976"/>
        <v>2.06</v>
      </c>
      <c r="BB836" s="145">
        <f t="shared" si="6977"/>
        <v>11.457608759999999</v>
      </c>
    </row>
    <row r="837" spans="1:54">
      <c r="A837" s="612">
        <v>622</v>
      </c>
      <c r="B837" s="26"/>
      <c r="C837" s="266"/>
      <c r="D837" s="81"/>
      <c r="E837" s="584" t="s">
        <v>344</v>
      </c>
      <c r="F837" s="585"/>
      <c r="G837" s="585"/>
      <c r="H837" s="323"/>
      <c r="I837" s="65"/>
      <c r="J837" s="130"/>
      <c r="K837" s="65"/>
      <c r="L837" s="193"/>
      <c r="M837" s="65"/>
      <c r="N837" s="193"/>
      <c r="O837" s="163"/>
      <c r="P837" s="130"/>
      <c r="Q837" s="147">
        <f>SUM(Q817:Q836)</f>
        <v>115.25700000000001</v>
      </c>
      <c r="R837" s="147">
        <f>SUM(R817:R836)</f>
        <v>626.26854692740005</v>
      </c>
      <c r="S837" s="147">
        <f>SUM(S817:S836)</f>
        <v>3.09</v>
      </c>
      <c r="T837" s="147">
        <f t="shared" ref="T837:AZ837" si="7013">SUM(T817:T836)</f>
        <v>16.128072999</v>
      </c>
      <c r="U837" s="147">
        <f t="shared" si="7013"/>
        <v>3.605</v>
      </c>
      <c r="V837" s="147">
        <f t="shared" si="7013"/>
        <v>25.080854525999996</v>
      </c>
      <c r="W837" s="147">
        <f t="shared" si="7013"/>
        <v>12.36</v>
      </c>
      <c r="X837" s="147">
        <f t="shared" si="7013"/>
        <v>63.649484789000013</v>
      </c>
      <c r="Y837" s="147">
        <f t="shared" si="7013"/>
        <v>19.055</v>
      </c>
      <c r="Z837" s="147">
        <f t="shared" si="7013"/>
        <v>104.85841231400001</v>
      </c>
      <c r="AA837" s="147">
        <f t="shared" si="7013"/>
        <v>9.27</v>
      </c>
      <c r="AB837" s="147">
        <f t="shared" si="7013"/>
        <v>46.369926792000001</v>
      </c>
      <c r="AC837" s="147">
        <f t="shared" si="7013"/>
        <v>7.1069999999999993</v>
      </c>
      <c r="AD837" s="147">
        <f t="shared" si="7013"/>
        <v>35.651556221399993</v>
      </c>
      <c r="AE837" s="147">
        <f t="shared" si="7013"/>
        <v>1.3900000000000001</v>
      </c>
      <c r="AF837" s="147">
        <f t="shared" si="7013"/>
        <v>8.2981978830000003</v>
      </c>
      <c r="AG837" s="147">
        <f t="shared" si="7013"/>
        <v>17.766999999999999</v>
      </c>
      <c r="AH837" s="147">
        <f t="shared" si="7013"/>
        <v>90.319680896400001</v>
      </c>
      <c r="AI837" s="147">
        <f t="shared" si="7013"/>
        <v>36.822000000000003</v>
      </c>
      <c r="AJ837" s="147">
        <f t="shared" si="7013"/>
        <v>195.17809321039999</v>
      </c>
      <c r="AK837" s="147">
        <f t="shared" si="7013"/>
        <v>8.3949999999999996</v>
      </c>
      <c r="AL837" s="147">
        <f t="shared" si="7013"/>
        <v>44.921333527000009</v>
      </c>
      <c r="AM837" s="147">
        <f t="shared" si="7013"/>
        <v>25.235000000000003</v>
      </c>
      <c r="AN837" s="147">
        <f t="shared" si="7013"/>
        <v>138.52951344749999</v>
      </c>
      <c r="AO837" s="147">
        <f t="shared" si="7013"/>
        <v>22.66</v>
      </c>
      <c r="AP837" s="147">
        <f t="shared" si="7013"/>
        <v>125.86883868</v>
      </c>
      <c r="AQ837" s="147">
        <f t="shared" si="7013"/>
        <v>56.29</v>
      </c>
      <c r="AR837" s="147">
        <f t="shared" si="7013"/>
        <v>309.31968565449995</v>
      </c>
      <c r="AS837" s="147">
        <f t="shared" si="7013"/>
        <v>10.601000000000001</v>
      </c>
      <c r="AT837" s="147">
        <f t="shared" si="7013"/>
        <v>59.423338346500003</v>
      </c>
      <c r="AU837" s="147">
        <f t="shared" si="7013"/>
        <v>11.543999999999999</v>
      </c>
      <c r="AV837" s="147">
        <f t="shared" si="7013"/>
        <v>62.347429716000008</v>
      </c>
      <c r="AW837" s="147">
        <f t="shared" si="7013"/>
        <v>0</v>
      </c>
      <c r="AX837" s="147">
        <f t="shared" si="7013"/>
        <v>0</v>
      </c>
      <c r="AY837" s="147">
        <f t="shared" si="7013"/>
        <v>22.145000000000003</v>
      </c>
      <c r="AZ837" s="147">
        <f t="shared" si="7013"/>
        <v>121.77076806250001</v>
      </c>
      <c r="BA837" s="147">
        <f>SUM(BA817:BA836)</f>
        <v>78.435000000000002</v>
      </c>
      <c r="BB837" s="147">
        <f>SUM(BB817:BB836)</f>
        <v>431.09045371700006</v>
      </c>
    </row>
    <row r="838" spans="1:54">
      <c r="A838" s="612">
        <v>623</v>
      </c>
      <c r="B838" s="43"/>
      <c r="C838" s="44" t="s">
        <v>138</v>
      </c>
      <c r="D838" s="45"/>
      <c r="E838" s="46"/>
      <c r="F838" s="46"/>
      <c r="G838" s="46"/>
      <c r="H838" s="318"/>
      <c r="I838" s="404"/>
      <c r="J838" s="406"/>
      <c r="K838" s="404"/>
      <c r="L838" s="405"/>
      <c r="M838" s="404"/>
      <c r="N838" s="405"/>
      <c r="O838" s="407"/>
      <c r="P838" s="406"/>
      <c r="Q838" s="137">
        <f>SUM(Q837,Q816,Q806,Q786)</f>
        <v>150.63400000000001</v>
      </c>
      <c r="R838" s="137">
        <f t="shared" ref="R838:BA838" si="7014">SUM(R837,R816,R806,R786)</f>
        <v>930.71143334769999</v>
      </c>
      <c r="S838" s="137">
        <f t="shared" si="7014"/>
        <v>3.09</v>
      </c>
      <c r="T838" s="137">
        <f t="shared" si="7014"/>
        <v>16.128072999</v>
      </c>
      <c r="U838" s="137">
        <f t="shared" si="7014"/>
        <v>7.2549999999999999</v>
      </c>
      <c r="V838" s="137">
        <f t="shared" si="7014"/>
        <v>51.870055805999996</v>
      </c>
      <c r="W838" s="137">
        <f t="shared" si="7014"/>
        <v>15.959999999999999</v>
      </c>
      <c r="X838" s="137">
        <f t="shared" si="7014"/>
        <v>90.677409269000009</v>
      </c>
      <c r="Y838" s="137">
        <f t="shared" si="7014"/>
        <v>26.305</v>
      </c>
      <c r="Z838" s="137">
        <f t="shared" si="7014"/>
        <v>158.675538074</v>
      </c>
      <c r="AA838" s="137">
        <f t="shared" si="7014"/>
        <v>14.27</v>
      </c>
      <c r="AB838" s="137">
        <f t="shared" si="7014"/>
        <v>84.481542791999999</v>
      </c>
      <c r="AC838" s="137">
        <f t="shared" si="7014"/>
        <v>10.106999999999999</v>
      </c>
      <c r="AD838" s="137">
        <f t="shared" si="7014"/>
        <v>58.615521581399989</v>
      </c>
      <c r="AE838" s="137">
        <f t="shared" si="7014"/>
        <v>3.79</v>
      </c>
      <c r="AF838" s="137">
        <f t="shared" si="7014"/>
        <v>26.303782923</v>
      </c>
      <c r="AG838" s="137">
        <f t="shared" si="7014"/>
        <v>28.167000000000002</v>
      </c>
      <c r="AH838" s="137">
        <f t="shared" si="7014"/>
        <v>169.4008472964</v>
      </c>
      <c r="AI838" s="137">
        <f t="shared" si="7014"/>
        <v>54.472000000000001</v>
      </c>
      <c r="AJ838" s="137">
        <f t="shared" si="7014"/>
        <v>328.07638537039998</v>
      </c>
      <c r="AK838" s="137">
        <f t="shared" si="7014"/>
        <v>8.3949999999999996</v>
      </c>
      <c r="AL838" s="137">
        <f t="shared" si="7014"/>
        <v>44.921333527000009</v>
      </c>
      <c r="AM838" s="137">
        <f t="shared" si="7014"/>
        <v>34.562000000000005</v>
      </c>
      <c r="AN838" s="137">
        <f t="shared" si="7014"/>
        <v>235.12652545200001</v>
      </c>
      <c r="AO838" s="137">
        <f t="shared" si="7014"/>
        <v>29.68</v>
      </c>
      <c r="AP838" s="137">
        <f t="shared" si="7014"/>
        <v>191.04089425199999</v>
      </c>
      <c r="AQ838" s="137">
        <f t="shared" si="7014"/>
        <v>72.637</v>
      </c>
      <c r="AR838" s="137">
        <f t="shared" si="7014"/>
        <v>471.08875323099994</v>
      </c>
      <c r="AS838" s="137">
        <f t="shared" si="7014"/>
        <v>10.745000000000001</v>
      </c>
      <c r="AT838" s="137">
        <f t="shared" si="7014"/>
        <v>60.545616271300005</v>
      </c>
      <c r="AU838" s="137">
        <f t="shared" si="7014"/>
        <v>12.662999999999998</v>
      </c>
      <c r="AV838" s="137">
        <f t="shared" si="7014"/>
        <v>70.182204226200014</v>
      </c>
      <c r="AW838" s="137">
        <f t="shared" si="7014"/>
        <v>0.11700000000000001</v>
      </c>
      <c r="AX838" s="137">
        <f t="shared" si="7014"/>
        <v>0.81847424880000008</v>
      </c>
      <c r="AY838" s="137">
        <f t="shared" si="7014"/>
        <v>23.525000000000002</v>
      </c>
      <c r="AZ838" s="137">
        <f t="shared" si="7014"/>
        <v>131.54629474630002</v>
      </c>
      <c r="BA838" s="137">
        <f t="shared" si="7014"/>
        <v>96.162000000000006</v>
      </c>
      <c r="BB838" s="137">
        <f>SUM(BB837,BB816,BB806,BB786)</f>
        <v>602.63504797730002</v>
      </c>
    </row>
    <row r="839" spans="1:54" hidden="1">
      <c r="A839" s="612">
        <v>624</v>
      </c>
      <c r="B839" s="26"/>
      <c r="C839" s="26" t="s">
        <v>534</v>
      </c>
      <c r="D839" s="26" t="s">
        <v>527</v>
      </c>
      <c r="E839" s="57" t="s">
        <v>647</v>
      </c>
      <c r="F839" s="384" t="s">
        <v>245</v>
      </c>
      <c r="G839" s="384" t="s">
        <v>1169</v>
      </c>
      <c r="H839" s="316" t="s">
        <v>456</v>
      </c>
      <c r="I839" s="70">
        <v>13.07</v>
      </c>
      <c r="J839" s="184"/>
      <c r="K839" s="552">
        <v>13.07</v>
      </c>
      <c r="L839" s="184"/>
      <c r="M839" s="70"/>
      <c r="N839" s="184"/>
      <c r="O839" s="70"/>
      <c r="P839" s="184"/>
      <c r="Q839" s="136">
        <f t="shared" ref="Q839:R1069" si="7015">SUM(AI839+BA839)</f>
        <v>0</v>
      </c>
      <c r="R839" s="421">
        <f t="shared" si="7015"/>
        <v>0</v>
      </c>
      <c r="S839" s="136"/>
      <c r="T839" s="136">
        <f t="shared" ref="T839:T1069" si="7016">I839*S839*$T$2/1000</f>
        <v>0</v>
      </c>
      <c r="U839" s="136"/>
      <c r="V839" s="136">
        <f t="shared" ref="V839:V947" si="7017">I839*U839*$V$2/1000</f>
        <v>0</v>
      </c>
      <c r="W839" s="136"/>
      <c r="X839" s="136">
        <f t="shared" ref="X839:X1069" si="7018">I839*W839*$X$2/1000</f>
        <v>0</v>
      </c>
      <c r="Y839" s="136">
        <f t="shared" ref="Y839:Y963" si="7019">SUM(S839+U839+W839)</f>
        <v>0</v>
      </c>
      <c r="Z839" s="136">
        <f t="shared" ref="Z839:Z963" si="7020">SUM(T839+V839+X839)</f>
        <v>0</v>
      </c>
      <c r="AA839" s="136"/>
      <c r="AB839" s="136">
        <f t="shared" ref="AB839:AB901" si="7021">K839*AA839*$AB$2/1000</f>
        <v>0</v>
      </c>
      <c r="AC839" s="136"/>
      <c r="AD839" s="136">
        <f>K839*AC839*$AD$2/1000</f>
        <v>0</v>
      </c>
      <c r="AE839" s="136"/>
      <c r="AF839" s="136">
        <f>K839*AE839*$AF$2/1000</f>
        <v>0</v>
      </c>
      <c r="AG839" s="136">
        <f t="shared" ref="AG839:AG963" si="7022">SUM(AA839+AC839+AE839)</f>
        <v>0</v>
      </c>
      <c r="AH839" s="136">
        <f t="shared" ref="AH839:AH899" si="7023">SUM(AB839+AD839+AF839)</f>
        <v>0</v>
      </c>
      <c r="AI839" s="136">
        <f t="shared" ref="AI839:AI963" si="7024">SUM(Y839+AG839)</f>
        <v>0</v>
      </c>
      <c r="AJ839" s="136">
        <f t="shared" ref="AJ839:AJ963" si="7025">SUM(Z839,AH839)</f>
        <v>0</v>
      </c>
      <c r="AK839" s="136"/>
      <c r="AL839" s="136">
        <f t="shared" ref="AL839:AL901" si="7026">M839*AK839*$AL$2/1000</f>
        <v>0</v>
      </c>
      <c r="AM839" s="136"/>
      <c r="AN839" s="136">
        <f t="shared" ref="AN839:AN901" si="7027">M839*AM839*$AN$2/1000</f>
        <v>0</v>
      </c>
      <c r="AO839" s="136"/>
      <c r="AP839" s="136">
        <f t="shared" ref="AP839:AP844" si="7028">M839*AO839*$AP$2/1000</f>
        <v>0</v>
      </c>
      <c r="AQ839" s="136">
        <f t="shared" ref="AQ839:AQ963" si="7029">SUM(AK839+AM839+AO839)</f>
        <v>0</v>
      </c>
      <c r="AR839" s="136">
        <f t="shared" ref="AR839:AR963" si="7030">SUM(AL839+AN839+AP839)</f>
        <v>0</v>
      </c>
      <c r="AS839" s="136"/>
      <c r="AT839" s="136">
        <f t="shared" ref="AT839:AT963" si="7031">O839*AS839*$AT$2/1000</f>
        <v>0</v>
      </c>
      <c r="AU839" s="136"/>
      <c r="AV839" s="136">
        <f t="shared" ref="AV839:AV963" si="7032">O839*AU839*$AV$2/1000</f>
        <v>0</v>
      </c>
      <c r="AW839" s="136"/>
      <c r="AX839" s="136">
        <f t="shared" ref="AX839:AX963" si="7033">O839*AW839*$AX$2/1000</f>
        <v>0</v>
      </c>
      <c r="AY839" s="136">
        <f t="shared" ref="AY839:AY948" si="7034">SUM(AS839+AU839+AW839)</f>
        <v>0</v>
      </c>
      <c r="AZ839" s="136">
        <f t="shared" ref="AZ839:AZ948" si="7035">SUM(AT839+AV839+AX839)</f>
        <v>0</v>
      </c>
      <c r="BA839" s="136">
        <f t="shared" ref="BA839:BA948" si="7036">SUM(AQ839+AY839)</f>
        <v>0</v>
      </c>
      <c r="BB839" s="136">
        <f t="shared" ref="BB839:BB948" si="7037">SUM(AR839,AZ839)</f>
        <v>0</v>
      </c>
    </row>
    <row r="840" spans="1:54" s="344" customFormat="1" hidden="1">
      <c r="A840" s="612">
        <v>625</v>
      </c>
      <c r="B840" s="346"/>
      <c r="C840" s="25"/>
      <c r="D840" s="27" t="s">
        <v>535</v>
      </c>
      <c r="E840" s="18" t="s">
        <v>623</v>
      </c>
      <c r="F840" s="54" t="s">
        <v>245</v>
      </c>
      <c r="G840" s="530" t="s">
        <v>1169</v>
      </c>
      <c r="H840" s="355" t="s">
        <v>456</v>
      </c>
      <c r="I840" s="63">
        <v>13.07</v>
      </c>
      <c r="J840" s="183"/>
      <c r="K840" s="554">
        <v>13.07</v>
      </c>
      <c r="L840" s="183"/>
      <c r="M840" s="63"/>
      <c r="N840" s="183"/>
      <c r="O840" s="63"/>
      <c r="P840" s="183"/>
      <c r="Q840" s="349">
        <f>SUM(AI840+BA840)</f>
        <v>0</v>
      </c>
      <c r="R840" s="417">
        <f>SUM(AJ840+BB840)</f>
        <v>0</v>
      </c>
      <c r="S840" s="349"/>
      <c r="T840" s="349">
        <f t="shared" ref="T840" si="7038">I840*S840*$T$2/1000</f>
        <v>0</v>
      </c>
      <c r="U840" s="349"/>
      <c r="V840" s="349">
        <f t="shared" ref="V840" si="7039">I840*U840*$V$2/1000</f>
        <v>0</v>
      </c>
      <c r="W840" s="349"/>
      <c r="X840" s="349">
        <f t="shared" ref="X840" si="7040">I840*W840*$X$2/1000</f>
        <v>0</v>
      </c>
      <c r="Y840" s="349">
        <f t="shared" ref="Y840" si="7041">SUM(S840+U840+W840)</f>
        <v>0</v>
      </c>
      <c r="Z840" s="349">
        <f t="shared" ref="Z840" si="7042">SUM(T840+V840+X840)</f>
        <v>0</v>
      </c>
      <c r="AA840" s="349"/>
      <c r="AB840" s="349">
        <f t="shared" ref="AB840" si="7043">K840*AA840*$AB$2/1000</f>
        <v>0</v>
      </c>
      <c r="AC840" s="349"/>
      <c r="AD840" s="349">
        <f>K840*AC840*$AD$2/1000</f>
        <v>0</v>
      </c>
      <c r="AE840" s="349"/>
      <c r="AF840" s="349">
        <f t="shared" ref="AF840" si="7044">K840*AE840*$AF$2/1000</f>
        <v>0</v>
      </c>
      <c r="AG840" s="349">
        <f t="shared" ref="AG840" si="7045">SUM(AA840+AC840+AE840)</f>
        <v>0</v>
      </c>
      <c r="AH840" s="349">
        <f t="shared" ref="AH840" si="7046">SUM(AB840+AD840+AF840)</f>
        <v>0</v>
      </c>
      <c r="AI840" s="349">
        <f t="shared" ref="AI840" si="7047">SUM(Y840+AG840)</f>
        <v>0</v>
      </c>
      <c r="AJ840" s="349">
        <f t="shared" ref="AJ840" si="7048">SUM(Z840,AH840)</f>
        <v>0</v>
      </c>
      <c r="AK840" s="349"/>
      <c r="AL840" s="349">
        <f t="shared" ref="AL840" si="7049">M840*AK840*$AL$2/1000</f>
        <v>0</v>
      </c>
      <c r="AM840" s="349"/>
      <c r="AN840" s="349">
        <f t="shared" ref="AN840" si="7050">M840*AM840*$AN$2/1000</f>
        <v>0</v>
      </c>
      <c r="AO840" s="349"/>
      <c r="AP840" s="349">
        <f>M840*AO840*$AP$2/1000</f>
        <v>0</v>
      </c>
      <c r="AQ840" s="349">
        <f t="shared" ref="AQ840" si="7051">SUM(AK840+AM840+AO840)</f>
        <v>0</v>
      </c>
      <c r="AR840" s="349">
        <f t="shared" ref="AR840" si="7052">SUM(AL840+AN840+AP840)</f>
        <v>0</v>
      </c>
      <c r="AS840" s="349"/>
      <c r="AT840" s="349">
        <f t="shared" ref="AT840" si="7053">O840*AS840*$AT$2/1000</f>
        <v>0</v>
      </c>
      <c r="AU840" s="349"/>
      <c r="AV840" s="349">
        <f t="shared" ref="AV840" si="7054">O840*AU840*$AV$2/1000</f>
        <v>0</v>
      </c>
      <c r="AW840" s="349"/>
      <c r="AX840" s="349">
        <f t="shared" ref="AX840" si="7055">O840*AW840*$AX$2/1000</f>
        <v>0</v>
      </c>
      <c r="AY840" s="349">
        <f t="shared" ref="AY840" si="7056">SUM(AS840+AU840+AW840)</f>
        <v>0</v>
      </c>
      <c r="AZ840" s="349">
        <f t="shared" ref="AZ840" si="7057">SUM(AT840+AV840+AX840)</f>
        <v>0</v>
      </c>
      <c r="BA840" s="349">
        <f t="shared" ref="BA840" si="7058">SUM(AQ840+AY840)</f>
        <v>0</v>
      </c>
      <c r="BB840" s="349">
        <f t="shared" ref="BB840" si="7059">SUM(AR840,AZ840)</f>
        <v>0</v>
      </c>
    </row>
    <row r="841" spans="1:54" hidden="1">
      <c r="A841" s="612">
        <v>626</v>
      </c>
      <c r="B841" s="26"/>
      <c r="C841" s="25"/>
      <c r="D841" s="27" t="s">
        <v>535</v>
      </c>
      <c r="E841" s="18" t="s">
        <v>648</v>
      </c>
      <c r="F841" s="54" t="s">
        <v>245</v>
      </c>
      <c r="G841" s="530" t="s">
        <v>1169</v>
      </c>
      <c r="H841" s="355" t="s">
        <v>456</v>
      </c>
      <c r="I841" s="63">
        <v>13.07</v>
      </c>
      <c r="J841" s="183"/>
      <c r="K841" s="554">
        <v>13.07</v>
      </c>
      <c r="L841" s="183"/>
      <c r="M841" s="63"/>
      <c r="N841" s="183"/>
      <c r="O841" s="63"/>
      <c r="P841" s="183"/>
      <c r="Q841" s="349">
        <f t="shared" si="7015"/>
        <v>0</v>
      </c>
      <c r="R841" s="417">
        <f t="shared" si="7015"/>
        <v>0</v>
      </c>
      <c r="S841" s="349"/>
      <c r="T841" s="349">
        <f t="shared" si="7016"/>
        <v>0</v>
      </c>
      <c r="U841" s="349"/>
      <c r="V841" s="349">
        <f t="shared" si="7017"/>
        <v>0</v>
      </c>
      <c r="W841" s="349"/>
      <c r="X841" s="349">
        <f t="shared" si="7018"/>
        <v>0</v>
      </c>
      <c r="Y841" s="349">
        <f t="shared" si="7019"/>
        <v>0</v>
      </c>
      <c r="Z841" s="349">
        <f t="shared" si="7020"/>
        <v>0</v>
      </c>
      <c r="AA841" s="349"/>
      <c r="AB841" s="349">
        <f t="shared" si="7021"/>
        <v>0</v>
      </c>
      <c r="AC841" s="349"/>
      <c r="AD841" s="349">
        <f>K841*AC841*$AD$2/1000</f>
        <v>0</v>
      </c>
      <c r="AE841" s="349"/>
      <c r="AF841" s="349">
        <f t="shared" ref="AF841:AF870" si="7060">K841*AE841*$AF$2/1000</f>
        <v>0</v>
      </c>
      <c r="AG841" s="349">
        <f t="shared" si="7022"/>
        <v>0</v>
      </c>
      <c r="AH841" s="349">
        <f t="shared" si="7023"/>
        <v>0</v>
      </c>
      <c r="AI841" s="349">
        <f t="shared" si="7024"/>
        <v>0</v>
      </c>
      <c r="AJ841" s="349">
        <f t="shared" si="7025"/>
        <v>0</v>
      </c>
      <c r="AK841" s="349"/>
      <c r="AL841" s="349">
        <f t="shared" si="7026"/>
        <v>0</v>
      </c>
      <c r="AM841" s="349"/>
      <c r="AN841" s="349">
        <f t="shared" si="7027"/>
        <v>0</v>
      </c>
      <c r="AO841" s="349"/>
      <c r="AP841" s="349">
        <f>M841*AO841*$AP$2/1000</f>
        <v>0</v>
      </c>
      <c r="AQ841" s="349">
        <f t="shared" si="7029"/>
        <v>0</v>
      </c>
      <c r="AR841" s="349">
        <f t="shared" si="7030"/>
        <v>0</v>
      </c>
      <c r="AS841" s="349"/>
      <c r="AT841" s="349">
        <f t="shared" si="7031"/>
        <v>0</v>
      </c>
      <c r="AU841" s="349"/>
      <c r="AV841" s="349">
        <f t="shared" si="7032"/>
        <v>0</v>
      </c>
      <c r="AW841" s="349"/>
      <c r="AX841" s="349">
        <f t="shared" si="7033"/>
        <v>0</v>
      </c>
      <c r="AY841" s="349">
        <f t="shared" si="7034"/>
        <v>0</v>
      </c>
      <c r="AZ841" s="349">
        <f t="shared" si="7035"/>
        <v>0</v>
      </c>
      <c r="BA841" s="349">
        <f t="shared" si="7036"/>
        <v>0</v>
      </c>
      <c r="BB841" s="349">
        <f t="shared" si="7037"/>
        <v>0</v>
      </c>
    </row>
    <row r="842" spans="1:54" hidden="1">
      <c r="A842" s="612">
        <v>627</v>
      </c>
      <c r="B842" s="26"/>
      <c r="C842" s="25"/>
      <c r="D842" s="27" t="s">
        <v>536</v>
      </c>
      <c r="E842" s="80" t="s">
        <v>649</v>
      </c>
      <c r="F842" s="74" t="s">
        <v>245</v>
      </c>
      <c r="G842" s="74" t="s">
        <v>1169</v>
      </c>
      <c r="H842" s="317" t="s">
        <v>456</v>
      </c>
      <c r="I842" s="66">
        <v>13.07</v>
      </c>
      <c r="J842" s="187"/>
      <c r="K842" s="66">
        <v>13.07</v>
      </c>
      <c r="L842" s="187"/>
      <c r="M842" s="66"/>
      <c r="N842" s="187"/>
      <c r="O842" s="66"/>
      <c r="P842" s="187"/>
      <c r="Q842" s="108">
        <f t="shared" si="7015"/>
        <v>0</v>
      </c>
      <c r="R842" s="418">
        <f t="shared" si="7015"/>
        <v>0</v>
      </c>
      <c r="S842" s="108"/>
      <c r="T842" s="108">
        <f t="shared" si="7016"/>
        <v>0</v>
      </c>
      <c r="U842" s="108"/>
      <c r="V842" s="108">
        <f t="shared" si="7017"/>
        <v>0</v>
      </c>
      <c r="W842" s="108"/>
      <c r="X842" s="108">
        <f t="shared" si="7018"/>
        <v>0</v>
      </c>
      <c r="Y842" s="108">
        <f t="shared" si="7019"/>
        <v>0</v>
      </c>
      <c r="Z842" s="108">
        <f t="shared" si="7020"/>
        <v>0</v>
      </c>
      <c r="AA842" s="108"/>
      <c r="AB842" s="108">
        <f t="shared" si="7021"/>
        <v>0</v>
      </c>
      <c r="AC842" s="108"/>
      <c r="AD842" s="108">
        <f>K842*AC842*$AD$2/1000</f>
        <v>0</v>
      </c>
      <c r="AE842" s="108"/>
      <c r="AF842" s="108">
        <f t="shared" si="7060"/>
        <v>0</v>
      </c>
      <c r="AG842" s="108">
        <f t="shared" si="7022"/>
        <v>0</v>
      </c>
      <c r="AH842" s="108">
        <f t="shared" si="7023"/>
        <v>0</v>
      </c>
      <c r="AI842" s="108">
        <f t="shared" si="7024"/>
        <v>0</v>
      </c>
      <c r="AJ842" s="108">
        <f t="shared" si="7025"/>
        <v>0</v>
      </c>
      <c r="AK842" s="108"/>
      <c r="AL842" s="108">
        <f t="shared" si="7026"/>
        <v>0</v>
      </c>
      <c r="AM842" s="108"/>
      <c r="AN842" s="108">
        <f t="shared" si="7027"/>
        <v>0</v>
      </c>
      <c r="AO842" s="108"/>
      <c r="AP842" s="108">
        <f t="shared" si="7028"/>
        <v>0</v>
      </c>
      <c r="AQ842" s="108">
        <f t="shared" si="7029"/>
        <v>0</v>
      </c>
      <c r="AR842" s="108">
        <f t="shared" si="7030"/>
        <v>0</v>
      </c>
      <c r="AS842" s="108"/>
      <c r="AT842" s="108">
        <f t="shared" si="7031"/>
        <v>0</v>
      </c>
      <c r="AU842" s="108"/>
      <c r="AV842" s="108">
        <f t="shared" si="7032"/>
        <v>0</v>
      </c>
      <c r="AW842" s="108"/>
      <c r="AX842" s="108">
        <f t="shared" si="7033"/>
        <v>0</v>
      </c>
      <c r="AY842" s="108">
        <f t="shared" si="7034"/>
        <v>0</v>
      </c>
      <c r="AZ842" s="108">
        <f t="shared" si="7035"/>
        <v>0</v>
      </c>
      <c r="BA842" s="108">
        <f t="shared" si="7036"/>
        <v>0</v>
      </c>
      <c r="BB842" s="108">
        <f t="shared" si="7037"/>
        <v>0</v>
      </c>
    </row>
    <row r="843" spans="1:54" s="301" customFormat="1">
      <c r="A843" s="612">
        <v>628</v>
      </c>
      <c r="B843" s="26"/>
      <c r="C843" s="366" t="s">
        <v>533</v>
      </c>
      <c r="D843" s="61" t="s">
        <v>387</v>
      </c>
      <c r="E843" s="347" t="s">
        <v>650</v>
      </c>
      <c r="F843" s="384" t="s">
        <v>388</v>
      </c>
      <c r="G843" s="384" t="s">
        <v>1169</v>
      </c>
      <c r="H843" s="316" t="s">
        <v>456</v>
      </c>
      <c r="I843" s="552">
        <v>5.2</v>
      </c>
      <c r="J843" s="184"/>
      <c r="K843" s="552">
        <v>5.2</v>
      </c>
      <c r="L843" s="184"/>
      <c r="M843" s="552">
        <v>5.2</v>
      </c>
      <c r="N843" s="184"/>
      <c r="O843" s="552">
        <v>5.2</v>
      </c>
      <c r="P843" s="184"/>
      <c r="Q843" s="136">
        <f t="shared" si="7015"/>
        <v>0</v>
      </c>
      <c r="R843" s="421">
        <f t="shared" si="7015"/>
        <v>0</v>
      </c>
      <c r="S843" s="136"/>
      <c r="T843" s="136">
        <f t="shared" si="7016"/>
        <v>0</v>
      </c>
      <c r="U843" s="136"/>
      <c r="V843" s="136">
        <f t="shared" si="7017"/>
        <v>0</v>
      </c>
      <c r="W843" s="136"/>
      <c r="X843" s="136">
        <f t="shared" si="7018"/>
        <v>0</v>
      </c>
      <c r="Y843" s="136">
        <f t="shared" si="7019"/>
        <v>0</v>
      </c>
      <c r="Z843" s="136">
        <f t="shared" si="7020"/>
        <v>0</v>
      </c>
      <c r="AA843" s="136"/>
      <c r="AB843" s="136">
        <f t="shared" si="7021"/>
        <v>0</v>
      </c>
      <c r="AC843" s="136"/>
      <c r="AD843" s="136">
        <f t="shared" ref="AD843:AD1069" si="7061">K843*AC843*$AD$2/1000</f>
        <v>0</v>
      </c>
      <c r="AE843" s="136"/>
      <c r="AF843" s="136">
        <f t="shared" si="7060"/>
        <v>0</v>
      </c>
      <c r="AG843" s="136">
        <f t="shared" si="7022"/>
        <v>0</v>
      </c>
      <c r="AH843" s="136">
        <f t="shared" si="7023"/>
        <v>0</v>
      </c>
      <c r="AI843" s="136">
        <f t="shared" si="7024"/>
        <v>0</v>
      </c>
      <c r="AJ843" s="136">
        <f t="shared" si="7025"/>
        <v>0</v>
      </c>
      <c r="AK843" s="136"/>
      <c r="AL843" s="136">
        <f t="shared" si="7026"/>
        <v>0</v>
      </c>
      <c r="AM843" s="136"/>
      <c r="AN843" s="136">
        <f t="shared" si="7027"/>
        <v>0</v>
      </c>
      <c r="AO843" s="136"/>
      <c r="AP843" s="136">
        <f t="shared" si="7028"/>
        <v>0</v>
      </c>
      <c r="AQ843" s="136">
        <f t="shared" si="7029"/>
        <v>0</v>
      </c>
      <c r="AR843" s="136">
        <f t="shared" si="7030"/>
        <v>0</v>
      </c>
      <c r="AS843" s="136"/>
      <c r="AT843" s="136">
        <f t="shared" si="7031"/>
        <v>0</v>
      </c>
      <c r="AU843" s="136"/>
      <c r="AV843" s="136">
        <f t="shared" si="7032"/>
        <v>0</v>
      </c>
      <c r="AW843" s="136"/>
      <c r="AX843" s="136">
        <f t="shared" si="7033"/>
        <v>0</v>
      </c>
      <c r="AY843" s="136">
        <f t="shared" ref="AY843" si="7062">SUM(AS843+AU843+AW843)</f>
        <v>0</v>
      </c>
      <c r="AZ843" s="136">
        <f t="shared" ref="AZ843" si="7063">SUM(AT843+AV843+AX843)</f>
        <v>0</v>
      </c>
      <c r="BA843" s="136">
        <f t="shared" ref="BA843" si="7064">SUM(AQ843+AY843)</f>
        <v>0</v>
      </c>
      <c r="BB843" s="136">
        <f t="shared" ref="BB843" si="7065">SUM(AR843,AZ843)</f>
        <v>0</v>
      </c>
    </row>
    <row r="844" spans="1:54" s="301" customFormat="1">
      <c r="A844" s="612">
        <v>629</v>
      </c>
      <c r="B844" s="26"/>
      <c r="D844" s="26" t="s">
        <v>389</v>
      </c>
      <c r="E844" s="23" t="s">
        <v>390</v>
      </c>
      <c r="F844" s="54" t="s">
        <v>391</v>
      </c>
      <c r="G844" s="530" t="s">
        <v>1169</v>
      </c>
      <c r="H844" s="355" t="s">
        <v>456</v>
      </c>
      <c r="I844" s="554">
        <v>5.2</v>
      </c>
      <c r="J844" s="183"/>
      <c r="K844" s="554">
        <v>5.2</v>
      </c>
      <c r="L844" s="183"/>
      <c r="M844" s="554">
        <v>5.2</v>
      </c>
      <c r="N844" s="183"/>
      <c r="O844" s="554">
        <v>5.2</v>
      </c>
      <c r="P844" s="183"/>
      <c r="Q844" s="349">
        <f t="shared" si="7015"/>
        <v>0</v>
      </c>
      <c r="R844" s="417">
        <f t="shared" si="7015"/>
        <v>0</v>
      </c>
      <c r="S844" s="349"/>
      <c r="T844" s="349">
        <f t="shared" si="7016"/>
        <v>0</v>
      </c>
      <c r="U844" s="349"/>
      <c r="V844" s="349">
        <f t="shared" si="7017"/>
        <v>0</v>
      </c>
      <c r="W844" s="349"/>
      <c r="X844" s="349">
        <f t="shared" si="7018"/>
        <v>0</v>
      </c>
      <c r="Y844" s="349">
        <f t="shared" si="7019"/>
        <v>0</v>
      </c>
      <c r="Z844" s="349">
        <f t="shared" si="7020"/>
        <v>0</v>
      </c>
      <c r="AA844" s="349"/>
      <c r="AB844" s="349">
        <f t="shared" si="7021"/>
        <v>0</v>
      </c>
      <c r="AC844" s="349"/>
      <c r="AD844" s="349">
        <f t="shared" si="7061"/>
        <v>0</v>
      </c>
      <c r="AE844" s="349"/>
      <c r="AF844" s="349">
        <f t="shared" si="7060"/>
        <v>0</v>
      </c>
      <c r="AG844" s="349">
        <f t="shared" si="7022"/>
        <v>0</v>
      </c>
      <c r="AH844" s="349">
        <f t="shared" si="7023"/>
        <v>0</v>
      </c>
      <c r="AI844" s="349">
        <f t="shared" si="7024"/>
        <v>0</v>
      </c>
      <c r="AJ844" s="349">
        <f t="shared" si="7025"/>
        <v>0</v>
      </c>
      <c r="AK844" s="349"/>
      <c r="AL844" s="349">
        <f t="shared" si="7026"/>
        <v>0</v>
      </c>
      <c r="AM844" s="349"/>
      <c r="AN844" s="349">
        <f t="shared" si="7027"/>
        <v>0</v>
      </c>
      <c r="AO844" s="349"/>
      <c r="AP844" s="349">
        <f t="shared" si="7028"/>
        <v>0</v>
      </c>
      <c r="AQ844" s="349">
        <f t="shared" si="7029"/>
        <v>0</v>
      </c>
      <c r="AR844" s="349">
        <f t="shared" si="7030"/>
        <v>0</v>
      </c>
      <c r="AS844" s="349"/>
      <c r="AT844" s="349">
        <f t="shared" si="7031"/>
        <v>0</v>
      </c>
      <c r="AU844" s="349"/>
      <c r="AV844" s="349">
        <f t="shared" si="7032"/>
        <v>0</v>
      </c>
      <c r="AW844" s="349"/>
      <c r="AX844" s="349">
        <f t="shared" si="7033"/>
        <v>0</v>
      </c>
      <c r="AY844" s="349">
        <f t="shared" si="7034"/>
        <v>0</v>
      </c>
      <c r="AZ844" s="349">
        <f t="shared" si="7035"/>
        <v>0</v>
      </c>
      <c r="BA844" s="349">
        <f t="shared" si="7036"/>
        <v>0</v>
      </c>
      <c r="BB844" s="349">
        <f t="shared" si="7037"/>
        <v>0</v>
      </c>
    </row>
    <row r="845" spans="1:54" s="301" customFormat="1">
      <c r="A845" s="612">
        <v>630</v>
      </c>
      <c r="B845" s="346"/>
      <c r="C845" s="368"/>
      <c r="D845" s="346" t="s">
        <v>244</v>
      </c>
      <c r="E845" s="23" t="s">
        <v>509</v>
      </c>
      <c r="F845" s="54" t="s">
        <v>245</v>
      </c>
      <c r="G845" s="530" t="s">
        <v>1169</v>
      </c>
      <c r="H845" s="355" t="s">
        <v>379</v>
      </c>
      <c r="I845" s="554">
        <v>5.2</v>
      </c>
      <c r="J845" s="183"/>
      <c r="K845" s="554">
        <v>5.2</v>
      </c>
      <c r="L845" s="183"/>
      <c r="M845" s="554">
        <v>5.2</v>
      </c>
      <c r="N845" s="183"/>
      <c r="O845" s="554">
        <v>5.2</v>
      </c>
      <c r="P845" s="183"/>
      <c r="Q845" s="349">
        <f t="shared" ref="Q845:Q847" si="7066">SUM(AI845+BA845)</f>
        <v>0</v>
      </c>
      <c r="R845" s="417">
        <f t="shared" ref="R845:R847" si="7067">SUM(AJ845+BB845)</f>
        <v>0</v>
      </c>
      <c r="S845" s="349"/>
      <c r="T845" s="349">
        <f t="shared" ref="T845:T847" si="7068">I845*S845*$T$2/1000</f>
        <v>0</v>
      </c>
      <c r="U845" s="349"/>
      <c r="V845" s="349">
        <f t="shared" ref="V845:V847" si="7069">I845*U845*$V$2/1000</f>
        <v>0</v>
      </c>
      <c r="W845" s="349"/>
      <c r="X845" s="349">
        <f t="shared" ref="X845:X847" si="7070">I845*W845*$X$2/1000</f>
        <v>0</v>
      </c>
      <c r="Y845" s="349">
        <f t="shared" ref="Y845:Y847" si="7071">SUM(S845+U845+W845)</f>
        <v>0</v>
      </c>
      <c r="Z845" s="349">
        <f t="shared" ref="Z845:Z847" si="7072">SUM(T845+V845+X845)</f>
        <v>0</v>
      </c>
      <c r="AA845" s="349"/>
      <c r="AB845" s="349">
        <f t="shared" ref="AB845" si="7073">K845*AA845*$AB$2/1000</f>
        <v>0</v>
      </c>
      <c r="AC845" s="349"/>
      <c r="AD845" s="349">
        <f t="shared" ref="AD845" si="7074">K845*AC845*$AD$2/1000</f>
        <v>0</v>
      </c>
      <c r="AE845" s="349"/>
      <c r="AF845" s="349">
        <f t="shared" si="7060"/>
        <v>0</v>
      </c>
      <c r="AG845" s="349">
        <f t="shared" ref="AG845:AG847" si="7075">SUM(AA845+AC845+AE845)</f>
        <v>0</v>
      </c>
      <c r="AH845" s="349">
        <f t="shared" ref="AH845:AH847" si="7076">SUM(AB845+AD845+AF845)</f>
        <v>0</v>
      </c>
      <c r="AI845" s="349">
        <f t="shared" ref="AI845:AI847" si="7077">SUM(Y845+AG845)</f>
        <v>0</v>
      </c>
      <c r="AJ845" s="349">
        <f t="shared" ref="AJ845:AJ847" si="7078">SUM(Z845,AH845)</f>
        <v>0</v>
      </c>
      <c r="AK845" s="349"/>
      <c r="AL845" s="349">
        <f t="shared" ref="AL845:AL847" si="7079">M845*AK845*$AL$2/1000</f>
        <v>0</v>
      </c>
      <c r="AM845" s="349"/>
      <c r="AN845" s="349">
        <f t="shared" ref="AN845:AN847" si="7080">M845*AM845*$AN$2/1000</f>
        <v>0</v>
      </c>
      <c r="AO845" s="349"/>
      <c r="AP845" s="349">
        <f t="shared" ref="AP845" si="7081">M845*AO845*$AP$2/1000</f>
        <v>0</v>
      </c>
      <c r="AQ845" s="349">
        <f t="shared" ref="AQ845:AQ847" si="7082">SUM(AK845+AM845+AO845)</f>
        <v>0</v>
      </c>
      <c r="AR845" s="349">
        <f t="shared" ref="AR845:AR847" si="7083">SUM(AL845+AN845+AP845)</f>
        <v>0</v>
      </c>
      <c r="AS845" s="349"/>
      <c r="AT845" s="349">
        <f t="shared" ref="AT845:AT847" si="7084">O845*AS845*$AT$2/1000</f>
        <v>0</v>
      </c>
      <c r="AU845" s="349"/>
      <c r="AV845" s="349">
        <f t="shared" ref="AV845:AV847" si="7085">O845*AU845*$AV$2/1000</f>
        <v>0</v>
      </c>
      <c r="AW845" s="349"/>
      <c r="AX845" s="349">
        <f t="shared" ref="AX845:AX847" si="7086">O845*AW845*$AX$2/1000</f>
        <v>0</v>
      </c>
      <c r="AY845" s="349">
        <f t="shared" ref="AY845:AY847" si="7087">SUM(AS845+AU845+AW845)</f>
        <v>0</v>
      </c>
      <c r="AZ845" s="349">
        <f t="shared" ref="AZ845:AZ847" si="7088">SUM(AT845+AV845+AX845)</f>
        <v>0</v>
      </c>
      <c r="BA845" s="349">
        <f t="shared" ref="BA845:BA847" si="7089">SUM(AQ845+AY845)</f>
        <v>0</v>
      </c>
      <c r="BB845" s="349">
        <f t="shared" ref="BB845:BB847" si="7090">SUM(AR845,AZ845)</f>
        <v>0</v>
      </c>
    </row>
    <row r="846" spans="1:54" s="344" customFormat="1">
      <c r="A846" s="612">
        <v>631</v>
      </c>
      <c r="B846" s="346"/>
      <c r="C846" s="25"/>
      <c r="D846" s="27" t="s">
        <v>692</v>
      </c>
      <c r="E846" s="18" t="s">
        <v>2095</v>
      </c>
      <c r="F846" s="54" t="s">
        <v>245</v>
      </c>
      <c r="G846" s="530" t="s">
        <v>1169</v>
      </c>
      <c r="H846" s="355" t="s">
        <v>456</v>
      </c>
      <c r="I846" s="554">
        <v>5.62</v>
      </c>
      <c r="J846" s="183"/>
      <c r="K846" s="554">
        <v>5.62</v>
      </c>
      <c r="L846" s="183"/>
      <c r="M846" s="554">
        <v>5.62</v>
      </c>
      <c r="N846" s="183"/>
      <c r="O846" s="554">
        <v>5.62</v>
      </c>
      <c r="P846" s="183"/>
      <c r="Q846" s="349">
        <f t="shared" ref="Q846" si="7091">SUM(AI846+BA846)</f>
        <v>0</v>
      </c>
      <c r="R846" s="417">
        <f t="shared" ref="R846" si="7092">SUM(AJ846+BB846)</f>
        <v>0</v>
      </c>
      <c r="S846" s="349"/>
      <c r="T846" s="349">
        <f t="shared" ref="T846" si="7093">I846*S846*$T$2/1000</f>
        <v>0</v>
      </c>
      <c r="U846" s="349"/>
      <c r="V846" s="349">
        <f t="shared" ref="V846" si="7094">I846*U846*$V$2/1000</f>
        <v>0</v>
      </c>
      <c r="W846" s="349"/>
      <c r="X846" s="349">
        <f t="shared" ref="X846" si="7095">I846*W846*$X$2/1000</f>
        <v>0</v>
      </c>
      <c r="Y846" s="349">
        <f t="shared" ref="Y846" si="7096">SUM(S846+U846+W846)</f>
        <v>0</v>
      </c>
      <c r="Z846" s="349">
        <f t="shared" ref="Z846" si="7097">SUM(T846+V846+X846)</f>
        <v>0</v>
      </c>
      <c r="AA846" s="349"/>
      <c r="AB846" s="349">
        <f>K846*AA846*$AB$2/1000</f>
        <v>0</v>
      </c>
      <c r="AC846" s="349"/>
      <c r="AD846" s="349">
        <f>K846*AC846*$AD$2/1000</f>
        <v>0</v>
      </c>
      <c r="AE846" s="349"/>
      <c r="AF846" s="349">
        <f t="shared" ref="AF846" si="7098">K846*AE846*$AF$2/1000</f>
        <v>0</v>
      </c>
      <c r="AG846" s="349">
        <f t="shared" ref="AG846" si="7099">SUM(AA846+AC846+AE846)</f>
        <v>0</v>
      </c>
      <c r="AH846" s="349">
        <f t="shared" ref="AH846" si="7100">SUM(AB846+AD846+AF846)</f>
        <v>0</v>
      </c>
      <c r="AI846" s="349">
        <f t="shared" ref="AI846" si="7101">SUM(Y846+AG846)</f>
        <v>0</v>
      </c>
      <c r="AJ846" s="349">
        <f t="shared" ref="AJ846" si="7102">SUM(Z846,AH846)</f>
        <v>0</v>
      </c>
      <c r="AK846" s="349"/>
      <c r="AL846" s="349">
        <f t="shared" ref="AL846" si="7103">M846*AK846*$AL$2/1000</f>
        <v>0</v>
      </c>
      <c r="AM846" s="349"/>
      <c r="AN846" s="349">
        <f t="shared" ref="AN846" si="7104">M846*AM846*$AN$2/1000</f>
        <v>0</v>
      </c>
      <c r="AO846" s="349"/>
      <c r="AP846" s="349">
        <f>M846*AO846*$AP$2/1000</f>
        <v>0</v>
      </c>
      <c r="AQ846" s="349">
        <f t="shared" ref="AQ846" si="7105">SUM(AK846+AM846+AO846)</f>
        <v>0</v>
      </c>
      <c r="AR846" s="349">
        <f t="shared" ref="AR846" si="7106">SUM(AL846+AN846+AP846)</f>
        <v>0</v>
      </c>
      <c r="AS846" s="349"/>
      <c r="AT846" s="349">
        <f t="shared" ref="AT846" si="7107">O846*AS846*$AT$2/1000</f>
        <v>0</v>
      </c>
      <c r="AU846" s="349"/>
      <c r="AV846" s="349">
        <f t="shared" ref="AV846" si="7108">O846*AU846*$AV$2/1000</f>
        <v>0</v>
      </c>
      <c r="AW846" s="349"/>
      <c r="AX846" s="349">
        <f t="shared" ref="AX846" si="7109">O846*AW846*$AX$2/1000</f>
        <v>0</v>
      </c>
      <c r="AY846" s="349">
        <f t="shared" ref="AY846" si="7110">SUM(AS846+AU846+AW846)</f>
        <v>0</v>
      </c>
      <c r="AZ846" s="349">
        <f t="shared" ref="AZ846" si="7111">SUM(AT846+AV846+AX846)</f>
        <v>0</v>
      </c>
      <c r="BA846" s="349">
        <f t="shared" ref="BA846" si="7112">SUM(AQ846+AY846)</f>
        <v>0</v>
      </c>
      <c r="BB846" s="349">
        <f t="shared" ref="BB846" si="7113">SUM(AR846,AZ846)</f>
        <v>0</v>
      </c>
    </row>
    <row r="847" spans="1:54" s="344" customFormat="1">
      <c r="A847" s="612">
        <v>632</v>
      </c>
      <c r="B847" s="346"/>
      <c r="C847" s="25"/>
      <c r="D847" s="27" t="s">
        <v>558</v>
      </c>
      <c r="E847" s="18" t="s">
        <v>651</v>
      </c>
      <c r="F847" s="54" t="s">
        <v>245</v>
      </c>
      <c r="G847" s="530" t="s">
        <v>1169</v>
      </c>
      <c r="H847" s="355" t="s">
        <v>456</v>
      </c>
      <c r="I847" s="554">
        <v>5.2</v>
      </c>
      <c r="J847" s="183"/>
      <c r="K847" s="554">
        <v>5.2</v>
      </c>
      <c r="L847" s="183"/>
      <c r="M847" s="554">
        <v>5.2</v>
      </c>
      <c r="N847" s="183"/>
      <c r="O847" s="554">
        <v>5.2</v>
      </c>
      <c r="P847" s="183"/>
      <c r="Q847" s="349">
        <f t="shared" si="7066"/>
        <v>0</v>
      </c>
      <c r="R847" s="417">
        <f t="shared" si="7067"/>
        <v>0</v>
      </c>
      <c r="S847" s="349"/>
      <c r="T847" s="349">
        <f t="shared" si="7068"/>
        <v>0</v>
      </c>
      <c r="U847" s="349"/>
      <c r="V847" s="349">
        <f t="shared" si="7069"/>
        <v>0</v>
      </c>
      <c r="W847" s="349"/>
      <c r="X847" s="349">
        <f t="shared" si="7070"/>
        <v>0</v>
      </c>
      <c r="Y847" s="349">
        <f t="shared" si="7071"/>
        <v>0</v>
      </c>
      <c r="Z847" s="349">
        <f t="shared" si="7072"/>
        <v>0</v>
      </c>
      <c r="AA847" s="349"/>
      <c r="AB847" s="349">
        <f>K847*AA847*$AB$2/1000</f>
        <v>0</v>
      </c>
      <c r="AC847" s="349"/>
      <c r="AD847" s="349">
        <f>K847*AC847*$AD$2/1000</f>
        <v>0</v>
      </c>
      <c r="AE847" s="349"/>
      <c r="AF847" s="349">
        <f t="shared" si="7060"/>
        <v>0</v>
      </c>
      <c r="AG847" s="349">
        <f t="shared" si="7075"/>
        <v>0</v>
      </c>
      <c r="AH847" s="349">
        <f t="shared" si="7076"/>
        <v>0</v>
      </c>
      <c r="AI847" s="349">
        <f t="shared" si="7077"/>
        <v>0</v>
      </c>
      <c r="AJ847" s="349">
        <f t="shared" si="7078"/>
        <v>0</v>
      </c>
      <c r="AK847" s="349"/>
      <c r="AL847" s="349">
        <f t="shared" si="7079"/>
        <v>0</v>
      </c>
      <c r="AM847" s="349"/>
      <c r="AN847" s="349">
        <f t="shared" si="7080"/>
        <v>0</v>
      </c>
      <c r="AO847" s="349"/>
      <c r="AP847" s="349">
        <f>M847*AO847*$AP$2/1000</f>
        <v>0</v>
      </c>
      <c r="AQ847" s="349">
        <f t="shared" si="7082"/>
        <v>0</v>
      </c>
      <c r="AR847" s="349">
        <f t="shared" si="7083"/>
        <v>0</v>
      </c>
      <c r="AS847" s="349"/>
      <c r="AT847" s="349">
        <f t="shared" si="7084"/>
        <v>0</v>
      </c>
      <c r="AU847" s="349"/>
      <c r="AV847" s="349">
        <f t="shared" si="7085"/>
        <v>0</v>
      </c>
      <c r="AW847" s="349"/>
      <c r="AX847" s="349">
        <f t="shared" si="7086"/>
        <v>0</v>
      </c>
      <c r="AY847" s="349">
        <f t="shared" si="7087"/>
        <v>0</v>
      </c>
      <c r="AZ847" s="349">
        <f t="shared" si="7088"/>
        <v>0</v>
      </c>
      <c r="BA847" s="349">
        <f t="shared" si="7089"/>
        <v>0</v>
      </c>
      <c r="BB847" s="349">
        <f t="shared" si="7090"/>
        <v>0</v>
      </c>
    </row>
    <row r="848" spans="1:54" s="301" customFormat="1">
      <c r="A848" s="612">
        <v>633</v>
      </c>
      <c r="B848" s="346"/>
      <c r="C848" s="368"/>
      <c r="D848" s="346" t="s">
        <v>386</v>
      </c>
      <c r="E848" s="23" t="s">
        <v>590</v>
      </c>
      <c r="F848" s="54" t="s">
        <v>245</v>
      </c>
      <c r="G848" s="530" t="s">
        <v>1169</v>
      </c>
      <c r="H848" s="355" t="s">
        <v>379</v>
      </c>
      <c r="I848" s="554">
        <v>5.2</v>
      </c>
      <c r="J848" s="183"/>
      <c r="K848" s="554">
        <v>5.2</v>
      </c>
      <c r="L848" s="183"/>
      <c r="M848" s="554">
        <v>5.2</v>
      </c>
      <c r="N848" s="183"/>
      <c r="O848" s="554">
        <v>5.2</v>
      </c>
      <c r="P848" s="183"/>
      <c r="Q848" s="349">
        <f t="shared" ref="Q848:Q856" si="7114">SUM(AI848+BA848)</f>
        <v>0</v>
      </c>
      <c r="R848" s="417">
        <f t="shared" ref="R848:R856" si="7115">SUM(AJ848+BB848)</f>
        <v>0</v>
      </c>
      <c r="S848" s="349"/>
      <c r="T848" s="349">
        <f t="shared" ref="T848:T856" si="7116">I848*S848*$T$2/1000</f>
        <v>0</v>
      </c>
      <c r="U848" s="349"/>
      <c r="V848" s="349">
        <f t="shared" ref="V848:V856" si="7117">I848*U848*$V$2/1000</f>
        <v>0</v>
      </c>
      <c r="W848" s="349"/>
      <c r="X848" s="349">
        <f t="shared" ref="X848:X856" si="7118">I848*W848*$X$2/1000</f>
        <v>0</v>
      </c>
      <c r="Y848" s="349">
        <f t="shared" ref="Y848:Y856" si="7119">SUM(S848+U848+W848)</f>
        <v>0</v>
      </c>
      <c r="Z848" s="349">
        <f t="shared" ref="Z848:Z856" si="7120">SUM(T848+V848+X848)</f>
        <v>0</v>
      </c>
      <c r="AA848" s="349"/>
      <c r="AB848" s="349">
        <f t="shared" ref="AB848:AB856" si="7121">K848*AA848*$AB$2/1000</f>
        <v>0</v>
      </c>
      <c r="AC848" s="349"/>
      <c r="AD848" s="349">
        <f t="shared" ref="AD848:AD856" si="7122">K848*AC848*$AD$2/1000</f>
        <v>0</v>
      </c>
      <c r="AE848" s="349"/>
      <c r="AF848" s="349">
        <f t="shared" si="7060"/>
        <v>0</v>
      </c>
      <c r="AG848" s="349">
        <f t="shared" ref="AG848:AG856" si="7123">SUM(AA848+AC848+AE848)</f>
        <v>0</v>
      </c>
      <c r="AH848" s="349">
        <f t="shared" ref="AH848:AH856" si="7124">SUM(AB848+AD848+AF848)</f>
        <v>0</v>
      </c>
      <c r="AI848" s="349">
        <f t="shared" ref="AI848:AI856" si="7125">SUM(Y848+AG848)</f>
        <v>0</v>
      </c>
      <c r="AJ848" s="349">
        <f t="shared" ref="AJ848:AJ856" si="7126">SUM(Z848,AH848)</f>
        <v>0</v>
      </c>
      <c r="AK848" s="349"/>
      <c r="AL848" s="349">
        <f>M848*AK848*$AL$2/1000</f>
        <v>0</v>
      </c>
      <c r="AM848" s="349"/>
      <c r="AN848" s="349">
        <f t="shared" ref="AN848:AN853" si="7127">M848*AM848*$AN$2/1000</f>
        <v>0</v>
      </c>
      <c r="AO848" s="349"/>
      <c r="AP848" s="349">
        <f t="shared" ref="AP848" si="7128">M848*AO848*$AP$2/1000</f>
        <v>0</v>
      </c>
      <c r="AQ848" s="349">
        <f t="shared" ref="AQ848:AQ856" si="7129">SUM(AK848+AM848+AO848)</f>
        <v>0</v>
      </c>
      <c r="AR848" s="349">
        <f t="shared" ref="AR848:AR856" si="7130">SUM(AL848+AN848+AP848)</f>
        <v>0</v>
      </c>
      <c r="AS848" s="349"/>
      <c r="AT848" s="349">
        <f t="shared" ref="AT848:AT856" si="7131">O848*AS848*$AT$2/1000</f>
        <v>0</v>
      </c>
      <c r="AU848" s="349"/>
      <c r="AV848" s="349">
        <f t="shared" ref="AV848:AV856" si="7132">O848*AU848*$AV$2/1000</f>
        <v>0</v>
      </c>
      <c r="AW848" s="349"/>
      <c r="AX848" s="349">
        <f t="shared" ref="AX848:AX856" si="7133">O848*AW848*$AX$2/1000</f>
        <v>0</v>
      </c>
      <c r="AY848" s="349">
        <f t="shared" ref="AY848:AY856" si="7134">SUM(AS848+AU848+AW848)</f>
        <v>0</v>
      </c>
      <c r="AZ848" s="349">
        <f t="shared" ref="AZ848:AZ856" si="7135">SUM(AT848+AV848+AX848)</f>
        <v>0</v>
      </c>
      <c r="BA848" s="349">
        <f t="shared" ref="BA848:BA856" si="7136">SUM(AQ848+AY848)</f>
        <v>0</v>
      </c>
      <c r="BB848" s="349">
        <f t="shared" ref="BB848:BB856" si="7137">SUM(AR848,AZ848)</f>
        <v>0</v>
      </c>
    </row>
    <row r="849" spans="1:54" s="301" customFormat="1">
      <c r="A849" s="612">
        <v>634</v>
      </c>
      <c r="B849" s="346"/>
      <c r="C849" s="368"/>
      <c r="D849" s="346" t="s">
        <v>386</v>
      </c>
      <c r="E849" s="529" t="s">
        <v>1911</v>
      </c>
      <c r="F849" s="530" t="s">
        <v>245</v>
      </c>
      <c r="G849" s="530" t="s">
        <v>1169</v>
      </c>
      <c r="H849" s="355" t="s">
        <v>379</v>
      </c>
      <c r="I849" s="554">
        <v>5.74</v>
      </c>
      <c r="J849" s="183"/>
      <c r="K849" s="554">
        <v>5.74</v>
      </c>
      <c r="L849" s="183"/>
      <c r="M849" s="554">
        <v>5.74</v>
      </c>
      <c r="N849" s="183"/>
      <c r="O849" s="554">
        <v>5.74</v>
      </c>
      <c r="P849" s="183"/>
      <c r="Q849" s="349">
        <f t="shared" ref="Q849" si="7138">SUM(AI849+BA849)</f>
        <v>1.0150000000000001</v>
      </c>
      <c r="R849" s="417">
        <f t="shared" ref="R849" si="7139">SUM(AJ849+BB849)</f>
        <v>7.4140443090000003</v>
      </c>
      <c r="S849" s="349">
        <v>0.51500000000000001</v>
      </c>
      <c r="T849" s="349">
        <f t="shared" ref="T849" si="7140">I849*S849*$T$2/1000</f>
        <v>3.6823842090000003</v>
      </c>
      <c r="U849" s="349"/>
      <c r="V849" s="349">
        <f t="shared" ref="V849" si="7141">I849*U849*$V$2/1000</f>
        <v>0</v>
      </c>
      <c r="W849" s="349"/>
      <c r="X849" s="349">
        <f t="shared" ref="X849" si="7142">I849*W849*$X$2/1000</f>
        <v>0</v>
      </c>
      <c r="Y849" s="349">
        <f t="shared" ref="Y849" si="7143">SUM(S849+U849+W849)</f>
        <v>0.51500000000000001</v>
      </c>
      <c r="Z849" s="349">
        <f t="shared" ref="Z849" si="7144">SUM(T849+V849+X849)</f>
        <v>3.6823842090000003</v>
      </c>
      <c r="AA849" s="349"/>
      <c r="AB849" s="349">
        <f t="shared" ref="AB849" si="7145">K849*AA849*$AB$2/1000</f>
        <v>0</v>
      </c>
      <c r="AC849" s="349"/>
      <c r="AD849" s="349">
        <f t="shared" ref="AD849" si="7146">K849*AC849*$AD$2/1000</f>
        <v>0</v>
      </c>
      <c r="AE849" s="349">
        <v>0.5</v>
      </c>
      <c r="AF849" s="349">
        <f t="shared" ref="AF849" si="7147">K849*AE849*$AF$2/1000</f>
        <v>3.7316601</v>
      </c>
      <c r="AG849" s="349">
        <f t="shared" ref="AG849" si="7148">SUM(AA849+AC849+AE849)</f>
        <v>0.5</v>
      </c>
      <c r="AH849" s="349">
        <f t="shared" ref="AH849" si="7149">SUM(AB849+AD849+AF849)</f>
        <v>3.7316601</v>
      </c>
      <c r="AI849" s="349">
        <f t="shared" ref="AI849" si="7150">SUM(Y849+AG849)</f>
        <v>1.0150000000000001</v>
      </c>
      <c r="AJ849" s="349">
        <f t="shared" ref="AJ849" si="7151">SUM(Z849,AH849)</f>
        <v>7.4140443090000003</v>
      </c>
      <c r="AK849" s="349"/>
      <c r="AL849" s="349">
        <f>M849*AK849*$AL$2/1000</f>
        <v>0</v>
      </c>
      <c r="AM849" s="349"/>
      <c r="AN849" s="349">
        <f t="shared" ref="AN849" si="7152">M849*AM849*$AN$2/1000</f>
        <v>0</v>
      </c>
      <c r="AO849" s="349"/>
      <c r="AP849" s="349">
        <f t="shared" ref="AP849" si="7153">M849*AO849*$AP$2/1000</f>
        <v>0</v>
      </c>
      <c r="AQ849" s="349">
        <f t="shared" ref="AQ849" si="7154">SUM(AK849+AM849+AO849)</f>
        <v>0</v>
      </c>
      <c r="AR849" s="349">
        <f t="shared" ref="AR849" si="7155">SUM(AL849+AN849+AP849)</f>
        <v>0</v>
      </c>
      <c r="AS849" s="349"/>
      <c r="AT849" s="349">
        <f t="shared" ref="AT849" si="7156">O849*AS849*$AT$2/1000</f>
        <v>0</v>
      </c>
      <c r="AU849" s="349"/>
      <c r="AV849" s="349">
        <f t="shared" ref="AV849" si="7157">O849*AU849*$AV$2/1000</f>
        <v>0</v>
      </c>
      <c r="AW849" s="349"/>
      <c r="AX849" s="349">
        <f t="shared" ref="AX849" si="7158">O849*AW849*$AX$2/1000</f>
        <v>0</v>
      </c>
      <c r="AY849" s="349">
        <f t="shared" ref="AY849" si="7159">SUM(AS849+AU849+AW849)</f>
        <v>0</v>
      </c>
      <c r="AZ849" s="349">
        <f t="shared" ref="AZ849" si="7160">SUM(AT849+AV849+AX849)</f>
        <v>0</v>
      </c>
      <c r="BA849" s="349">
        <f t="shared" ref="BA849" si="7161">SUM(AQ849+AY849)</f>
        <v>0</v>
      </c>
      <c r="BB849" s="349">
        <f t="shared" ref="BB849" si="7162">SUM(AR849,AZ849)</f>
        <v>0</v>
      </c>
    </row>
    <row r="850" spans="1:54" s="301" customFormat="1">
      <c r="A850" s="612">
        <v>635</v>
      </c>
      <c r="B850" s="346"/>
      <c r="C850" s="368"/>
      <c r="D850" s="346" t="s">
        <v>599</v>
      </c>
      <c r="E850" s="23" t="s">
        <v>2193</v>
      </c>
      <c r="F850" s="54" t="s">
        <v>393</v>
      </c>
      <c r="G850" s="530" t="s">
        <v>1169</v>
      </c>
      <c r="H850" s="355" t="s">
        <v>456</v>
      </c>
      <c r="I850" s="554">
        <v>5.74</v>
      </c>
      <c r="J850" s="183"/>
      <c r="K850" s="554">
        <v>5.74</v>
      </c>
      <c r="L850" s="183"/>
      <c r="M850" s="554">
        <v>5.74</v>
      </c>
      <c r="N850" s="183"/>
      <c r="O850" s="554">
        <v>5.74</v>
      </c>
      <c r="P850" s="183"/>
      <c r="Q850" s="349">
        <f t="shared" ref="Q850:Q851" si="7163">SUM(AI850+BA850)</f>
        <v>0</v>
      </c>
      <c r="R850" s="417">
        <f t="shared" ref="R850:R851" si="7164">SUM(AJ850+BB850)</f>
        <v>0</v>
      </c>
      <c r="S850" s="349"/>
      <c r="T850" s="349">
        <f t="shared" ref="T850:T851" si="7165">I850*S850*$T$2/1000</f>
        <v>0</v>
      </c>
      <c r="U850" s="349"/>
      <c r="V850" s="349">
        <f t="shared" ref="V850:V851" si="7166">I850*U850*$V$2/1000</f>
        <v>0</v>
      </c>
      <c r="W850" s="349"/>
      <c r="X850" s="349">
        <f t="shared" ref="X850:X851" si="7167">I850*W850*$X$2/1000</f>
        <v>0</v>
      </c>
      <c r="Y850" s="349">
        <f t="shared" ref="Y850:Y851" si="7168">SUM(S850+U850+W850)</f>
        <v>0</v>
      </c>
      <c r="Z850" s="349">
        <f t="shared" ref="Z850:Z851" si="7169">SUM(T850+V850+X850)</f>
        <v>0</v>
      </c>
      <c r="AA850" s="349"/>
      <c r="AB850" s="349">
        <f t="shared" ref="AB850:AB851" si="7170">K850*AA850*$AB$2/1000</f>
        <v>0</v>
      </c>
      <c r="AC850" s="349"/>
      <c r="AD850" s="349">
        <f t="shared" ref="AD850:AD851" si="7171">K850*AC850*$AD$2/1000</f>
        <v>0</v>
      </c>
      <c r="AE850" s="349"/>
      <c r="AF850" s="349">
        <f t="shared" si="7060"/>
        <v>0</v>
      </c>
      <c r="AG850" s="349">
        <f t="shared" ref="AG850:AG851" si="7172">SUM(AA850+AC850+AE850)</f>
        <v>0</v>
      </c>
      <c r="AH850" s="349">
        <f t="shared" ref="AH850:AH851" si="7173">SUM(AB850+AD850+AF850)</f>
        <v>0</v>
      </c>
      <c r="AI850" s="349">
        <f t="shared" ref="AI850:AI851" si="7174">SUM(Y850+AG850)</f>
        <v>0</v>
      </c>
      <c r="AJ850" s="349">
        <f t="shared" ref="AJ850:AJ851" si="7175">SUM(Z850,AH850)</f>
        <v>0</v>
      </c>
      <c r="AK850" s="349"/>
      <c r="AL850" s="349">
        <f>M850*AK850*$AL$2/1000</f>
        <v>0</v>
      </c>
      <c r="AM850" s="349"/>
      <c r="AN850" s="349">
        <f t="shared" ref="AN850:AN851" si="7176">M850*AM850*$AN$2/1000</f>
        <v>0</v>
      </c>
      <c r="AO850" s="349"/>
      <c r="AP850" s="349">
        <f t="shared" ref="AP850:AP855" si="7177">O850*AO850*$AP$2/1000</f>
        <v>0</v>
      </c>
      <c r="AQ850" s="349">
        <f t="shared" ref="AQ850:AQ851" si="7178">SUM(AK850+AM850+AO850)</f>
        <v>0</v>
      </c>
      <c r="AR850" s="349">
        <f t="shared" ref="AR850:AR851" si="7179">SUM(AL850+AN850+AP850)</f>
        <v>0</v>
      </c>
      <c r="AS850" s="349"/>
      <c r="AT850" s="349">
        <f t="shared" ref="AT850:AT851" si="7180">O850*AS850*$AT$2/1000</f>
        <v>0</v>
      </c>
      <c r="AU850" s="349"/>
      <c r="AV850" s="349">
        <f t="shared" ref="AV850:AV851" si="7181">O850*AU850*$AV$2/1000</f>
        <v>0</v>
      </c>
      <c r="AW850" s="349"/>
      <c r="AX850" s="349">
        <f t="shared" ref="AX850:AX851" si="7182">O850*AW850*$AX$2/1000</f>
        <v>0</v>
      </c>
      <c r="AY850" s="349">
        <f t="shared" ref="AY850:AY851" si="7183">SUM(AS850+AU850+AW850)</f>
        <v>0</v>
      </c>
      <c r="AZ850" s="349">
        <f t="shared" ref="AZ850:AZ851" si="7184">SUM(AT850+AV850+AX850)</f>
        <v>0</v>
      </c>
      <c r="BA850" s="349">
        <f t="shared" ref="BA850:BA851" si="7185">SUM(AQ850+AY850)</f>
        <v>0</v>
      </c>
      <c r="BB850" s="349">
        <f t="shared" ref="BB850:BB851" si="7186">SUM(AR850,AZ850)</f>
        <v>0</v>
      </c>
    </row>
    <row r="851" spans="1:54" s="551" customFormat="1">
      <c r="A851" s="612">
        <v>636</v>
      </c>
      <c r="B851" s="557"/>
      <c r="C851" s="368"/>
      <c r="D851" s="557" t="s">
        <v>600</v>
      </c>
      <c r="E851" s="553" t="s">
        <v>2194</v>
      </c>
      <c r="F851" s="530" t="s">
        <v>393</v>
      </c>
      <c r="G851" s="530" t="s">
        <v>1169</v>
      </c>
      <c r="H851" s="355" t="s">
        <v>456</v>
      </c>
      <c r="I851" s="554">
        <v>5.74</v>
      </c>
      <c r="J851" s="183"/>
      <c r="K851" s="554">
        <v>5.74</v>
      </c>
      <c r="L851" s="183"/>
      <c r="M851" s="554">
        <v>5.74</v>
      </c>
      <c r="N851" s="183"/>
      <c r="O851" s="554">
        <v>5.74</v>
      </c>
      <c r="P851" s="183"/>
      <c r="Q851" s="349">
        <f t="shared" si="7163"/>
        <v>0</v>
      </c>
      <c r="R851" s="417">
        <f t="shared" si="7164"/>
        <v>0</v>
      </c>
      <c r="S851" s="349"/>
      <c r="T851" s="349">
        <f t="shared" si="7165"/>
        <v>0</v>
      </c>
      <c r="U851" s="349"/>
      <c r="V851" s="349">
        <f t="shared" si="7166"/>
        <v>0</v>
      </c>
      <c r="W851" s="349"/>
      <c r="X851" s="349">
        <f t="shared" si="7167"/>
        <v>0</v>
      </c>
      <c r="Y851" s="349">
        <f t="shared" si="7168"/>
        <v>0</v>
      </c>
      <c r="Z851" s="349">
        <f t="shared" si="7169"/>
        <v>0</v>
      </c>
      <c r="AA851" s="349"/>
      <c r="AB851" s="349">
        <f t="shared" si="7170"/>
        <v>0</v>
      </c>
      <c r="AC851" s="349"/>
      <c r="AD851" s="349">
        <f t="shared" si="7171"/>
        <v>0</v>
      </c>
      <c r="AE851" s="349"/>
      <c r="AF851" s="349">
        <f t="shared" si="7060"/>
        <v>0</v>
      </c>
      <c r="AG851" s="349">
        <f t="shared" si="7172"/>
        <v>0</v>
      </c>
      <c r="AH851" s="349">
        <f t="shared" si="7173"/>
        <v>0</v>
      </c>
      <c r="AI851" s="349">
        <f t="shared" si="7174"/>
        <v>0</v>
      </c>
      <c r="AJ851" s="349">
        <f t="shared" si="7175"/>
        <v>0</v>
      </c>
      <c r="AK851" s="349"/>
      <c r="AL851" s="349">
        <f>M851*AK851*$AL$2/1000</f>
        <v>0</v>
      </c>
      <c r="AM851" s="349"/>
      <c r="AN851" s="349">
        <f t="shared" si="7176"/>
        <v>0</v>
      </c>
      <c r="AO851" s="349"/>
      <c r="AP851" s="349">
        <f t="shared" si="7177"/>
        <v>0</v>
      </c>
      <c r="AQ851" s="349">
        <f t="shared" si="7178"/>
        <v>0</v>
      </c>
      <c r="AR851" s="349">
        <f t="shared" si="7179"/>
        <v>0</v>
      </c>
      <c r="AS851" s="349"/>
      <c r="AT851" s="349">
        <f t="shared" si="7180"/>
        <v>0</v>
      </c>
      <c r="AU851" s="349"/>
      <c r="AV851" s="349">
        <f t="shared" si="7181"/>
        <v>0</v>
      </c>
      <c r="AW851" s="349"/>
      <c r="AX851" s="349">
        <f t="shared" si="7182"/>
        <v>0</v>
      </c>
      <c r="AY851" s="349">
        <f t="shared" si="7183"/>
        <v>0</v>
      </c>
      <c r="AZ851" s="349">
        <f t="shared" si="7184"/>
        <v>0</v>
      </c>
      <c r="BA851" s="349">
        <f t="shared" si="7185"/>
        <v>0</v>
      </c>
      <c r="BB851" s="349">
        <f t="shared" si="7186"/>
        <v>0</v>
      </c>
    </row>
    <row r="852" spans="1:54" s="301" customFormat="1">
      <c r="A852" s="612">
        <v>636</v>
      </c>
      <c r="B852" s="346"/>
      <c r="C852" s="368"/>
      <c r="D852" s="346" t="s">
        <v>600</v>
      </c>
      <c r="E852" s="23" t="s">
        <v>2195</v>
      </c>
      <c r="F852" s="54" t="s">
        <v>393</v>
      </c>
      <c r="G852" s="530" t="s">
        <v>1169</v>
      </c>
      <c r="H852" s="355" t="s">
        <v>456</v>
      </c>
      <c r="I852" s="554">
        <v>5.74</v>
      </c>
      <c r="J852" s="183"/>
      <c r="K852" s="554">
        <v>5.74</v>
      </c>
      <c r="L852" s="183"/>
      <c r="M852" s="554">
        <v>5.74</v>
      </c>
      <c r="N852" s="183"/>
      <c r="O852" s="554">
        <v>5.74</v>
      </c>
      <c r="P852" s="183"/>
      <c r="Q852" s="349">
        <f t="shared" ref="Q852" si="7187">SUM(AI852+BA852)</f>
        <v>0</v>
      </c>
      <c r="R852" s="417">
        <f t="shared" ref="R852" si="7188">SUM(AJ852+BB852)</f>
        <v>0</v>
      </c>
      <c r="S852" s="349"/>
      <c r="T852" s="349">
        <f t="shared" ref="T852" si="7189">I852*S852*$T$2/1000</f>
        <v>0</v>
      </c>
      <c r="U852" s="349"/>
      <c r="V852" s="349">
        <f t="shared" ref="V852" si="7190">I852*U852*$V$2/1000</f>
        <v>0</v>
      </c>
      <c r="W852" s="349"/>
      <c r="X852" s="349">
        <f t="shared" ref="X852" si="7191">I852*W852*$X$2/1000</f>
        <v>0</v>
      </c>
      <c r="Y852" s="349">
        <f t="shared" ref="Y852" si="7192">SUM(S852+U852+W852)</f>
        <v>0</v>
      </c>
      <c r="Z852" s="349">
        <f t="shared" ref="Z852" si="7193">SUM(T852+V852+X852)</f>
        <v>0</v>
      </c>
      <c r="AA852" s="349"/>
      <c r="AB852" s="349">
        <f t="shared" ref="AB852" si="7194">K852*AA852*$AB$2/1000</f>
        <v>0</v>
      </c>
      <c r="AC852" s="349"/>
      <c r="AD852" s="349">
        <f t="shared" ref="AD852" si="7195">K852*AC852*$AD$2/1000</f>
        <v>0</v>
      </c>
      <c r="AE852" s="349"/>
      <c r="AF852" s="349">
        <f t="shared" ref="AF852" si="7196">K852*AE852*$AF$2/1000</f>
        <v>0</v>
      </c>
      <c r="AG852" s="349">
        <f t="shared" ref="AG852" si="7197">SUM(AA852+AC852+AE852)</f>
        <v>0</v>
      </c>
      <c r="AH852" s="349">
        <f t="shared" ref="AH852" si="7198">SUM(AB852+AD852+AF852)</f>
        <v>0</v>
      </c>
      <c r="AI852" s="349">
        <f t="shared" ref="AI852" si="7199">SUM(Y852+AG852)</f>
        <v>0</v>
      </c>
      <c r="AJ852" s="349">
        <f t="shared" ref="AJ852" si="7200">SUM(Z852,AH852)</f>
        <v>0</v>
      </c>
      <c r="AK852" s="349"/>
      <c r="AL852" s="349">
        <f>M852*AK852*$AL$2/1000</f>
        <v>0</v>
      </c>
      <c r="AM852" s="349"/>
      <c r="AN852" s="349">
        <f t="shared" ref="AN852" si="7201">M852*AM852*$AN$2/1000</f>
        <v>0</v>
      </c>
      <c r="AO852" s="349"/>
      <c r="AP852" s="349">
        <f t="shared" si="7177"/>
        <v>0</v>
      </c>
      <c r="AQ852" s="349">
        <f t="shared" ref="AQ852" si="7202">SUM(AK852+AM852+AO852)</f>
        <v>0</v>
      </c>
      <c r="AR852" s="349">
        <f t="shared" ref="AR852" si="7203">SUM(AL852+AN852+AP852)</f>
        <v>0</v>
      </c>
      <c r="AS852" s="349"/>
      <c r="AT852" s="349">
        <f t="shared" ref="AT852" si="7204">O852*AS852*$AT$2/1000</f>
        <v>0</v>
      </c>
      <c r="AU852" s="349"/>
      <c r="AV852" s="349">
        <f t="shared" ref="AV852" si="7205">O852*AU852*$AV$2/1000</f>
        <v>0</v>
      </c>
      <c r="AW852" s="349"/>
      <c r="AX852" s="349">
        <f t="shared" ref="AX852" si="7206">O852*AW852*$AX$2/1000</f>
        <v>0</v>
      </c>
      <c r="AY852" s="349">
        <f t="shared" ref="AY852" si="7207">SUM(AS852+AU852+AW852)</f>
        <v>0</v>
      </c>
      <c r="AZ852" s="349">
        <f t="shared" ref="AZ852" si="7208">SUM(AT852+AV852+AX852)</f>
        <v>0</v>
      </c>
      <c r="BA852" s="349">
        <f t="shared" ref="BA852" si="7209">SUM(AQ852+AY852)</f>
        <v>0</v>
      </c>
      <c r="BB852" s="349">
        <f t="shared" ref="BB852" si="7210">SUM(AR852,AZ852)</f>
        <v>0</v>
      </c>
    </row>
    <row r="853" spans="1:54" s="301" customFormat="1">
      <c r="A853" s="612">
        <v>637</v>
      </c>
      <c r="B853" s="346"/>
      <c r="C853" s="368"/>
      <c r="D853" s="346" t="s">
        <v>591</v>
      </c>
      <c r="E853" s="23" t="s">
        <v>652</v>
      </c>
      <c r="F853" s="54" t="s">
        <v>393</v>
      </c>
      <c r="G853" s="530" t="s">
        <v>1169</v>
      </c>
      <c r="H853" s="355" t="s">
        <v>456</v>
      </c>
      <c r="I853" s="554">
        <v>6.04</v>
      </c>
      <c r="J853" s="183"/>
      <c r="K853" s="554">
        <v>6.04</v>
      </c>
      <c r="L853" s="183"/>
      <c r="M853" s="554">
        <v>6.04</v>
      </c>
      <c r="N853" s="183"/>
      <c r="O853" s="554">
        <v>6.04</v>
      </c>
      <c r="P853" s="183"/>
      <c r="Q853" s="349">
        <f t="shared" si="7114"/>
        <v>0</v>
      </c>
      <c r="R853" s="417">
        <f t="shared" si="7115"/>
        <v>0</v>
      </c>
      <c r="S853" s="349"/>
      <c r="T853" s="349">
        <f t="shared" si="7116"/>
        <v>0</v>
      </c>
      <c r="U853" s="349"/>
      <c r="V853" s="349">
        <f t="shared" si="7117"/>
        <v>0</v>
      </c>
      <c r="W853" s="349"/>
      <c r="X853" s="349">
        <f t="shared" si="7118"/>
        <v>0</v>
      </c>
      <c r="Y853" s="349">
        <f t="shared" si="7119"/>
        <v>0</v>
      </c>
      <c r="Z853" s="349">
        <f t="shared" si="7120"/>
        <v>0</v>
      </c>
      <c r="AA853" s="349"/>
      <c r="AB853" s="349">
        <f t="shared" si="7121"/>
        <v>0</v>
      </c>
      <c r="AC853" s="349"/>
      <c r="AD853" s="349">
        <f t="shared" si="7122"/>
        <v>0</v>
      </c>
      <c r="AE853" s="349"/>
      <c r="AF853" s="349">
        <f t="shared" ref="AF853:AF854" si="7211">K853*AE853*$AF$2/1000</f>
        <v>0</v>
      </c>
      <c r="AG853" s="349">
        <f t="shared" si="7123"/>
        <v>0</v>
      </c>
      <c r="AH853" s="349">
        <f t="shared" si="7124"/>
        <v>0</v>
      </c>
      <c r="AI853" s="349">
        <f t="shared" si="7125"/>
        <v>0</v>
      </c>
      <c r="AJ853" s="349">
        <f t="shared" si="7126"/>
        <v>0</v>
      </c>
      <c r="AK853" s="349"/>
      <c r="AL853" s="349">
        <f t="shared" ref="AL853:AL856" si="7212">M853*AK853*$AL$2/1000</f>
        <v>0</v>
      </c>
      <c r="AM853" s="349"/>
      <c r="AN853" s="349">
        <f t="shared" si="7127"/>
        <v>0</v>
      </c>
      <c r="AO853" s="349"/>
      <c r="AP853" s="349">
        <f t="shared" si="7177"/>
        <v>0</v>
      </c>
      <c r="AQ853" s="349">
        <f t="shared" si="7129"/>
        <v>0</v>
      </c>
      <c r="AR853" s="349">
        <f t="shared" si="7130"/>
        <v>0</v>
      </c>
      <c r="AS853" s="349"/>
      <c r="AT853" s="349">
        <f t="shared" si="7131"/>
        <v>0</v>
      </c>
      <c r="AU853" s="349"/>
      <c r="AV853" s="349">
        <f t="shared" si="7132"/>
        <v>0</v>
      </c>
      <c r="AW853" s="349"/>
      <c r="AX853" s="349">
        <f t="shared" si="7133"/>
        <v>0</v>
      </c>
      <c r="AY853" s="349">
        <f t="shared" si="7134"/>
        <v>0</v>
      </c>
      <c r="AZ853" s="349">
        <f t="shared" si="7135"/>
        <v>0</v>
      </c>
      <c r="BA853" s="349">
        <f t="shared" si="7136"/>
        <v>0</v>
      </c>
      <c r="BB853" s="349">
        <f t="shared" si="7137"/>
        <v>0</v>
      </c>
    </row>
    <row r="854" spans="1:54" s="301" customFormat="1">
      <c r="A854" s="612">
        <v>638</v>
      </c>
      <c r="B854" s="346"/>
      <c r="C854" s="368"/>
      <c r="D854" s="346" t="s">
        <v>772</v>
      </c>
      <c r="E854" s="23" t="s">
        <v>773</v>
      </c>
      <c r="F854" s="54" t="s">
        <v>388</v>
      </c>
      <c r="G854" s="530" t="s">
        <v>1169</v>
      </c>
      <c r="H854" s="355" t="s">
        <v>380</v>
      </c>
      <c r="I854" s="554">
        <v>6.04</v>
      </c>
      <c r="J854" s="183"/>
      <c r="K854" s="554">
        <v>6.04</v>
      </c>
      <c r="L854" s="183"/>
      <c r="M854" s="554">
        <v>6.04</v>
      </c>
      <c r="N854" s="183"/>
      <c r="O854" s="554">
        <v>6.04</v>
      </c>
      <c r="P854" s="183"/>
      <c r="Q854" s="349">
        <f t="shared" ref="Q854" si="7213">SUM(AI854+BA854)</f>
        <v>0</v>
      </c>
      <c r="R854" s="417">
        <f t="shared" ref="R854" si="7214">SUM(AJ854+BB854)</f>
        <v>0</v>
      </c>
      <c r="S854" s="349"/>
      <c r="T854" s="349">
        <f t="shared" ref="T854" si="7215">I854*S854*$T$2/1000</f>
        <v>0</v>
      </c>
      <c r="U854" s="349"/>
      <c r="V854" s="349">
        <f t="shared" ref="V854" si="7216">I854*U854*$V$2/1000</f>
        <v>0</v>
      </c>
      <c r="W854" s="349"/>
      <c r="X854" s="349">
        <f t="shared" ref="X854" si="7217">I854*W854*$X$2/1000</f>
        <v>0</v>
      </c>
      <c r="Y854" s="349">
        <f t="shared" ref="Y854" si="7218">SUM(S854+U854+W854)</f>
        <v>0</v>
      </c>
      <c r="Z854" s="349">
        <f t="shared" ref="Z854" si="7219">SUM(T854+V854+X854)</f>
        <v>0</v>
      </c>
      <c r="AA854" s="349"/>
      <c r="AB854" s="349">
        <f t="shared" ref="AB854" si="7220">K854*AA854*$AB$2/1000</f>
        <v>0</v>
      </c>
      <c r="AC854" s="349"/>
      <c r="AD854" s="349">
        <f t="shared" ref="AD854" si="7221">K854*AC854*$AD$2/1000</f>
        <v>0</v>
      </c>
      <c r="AE854" s="349"/>
      <c r="AF854" s="349">
        <f t="shared" si="7211"/>
        <v>0</v>
      </c>
      <c r="AG854" s="349">
        <f t="shared" ref="AG854" si="7222">SUM(AA854+AC854+AE854)</f>
        <v>0</v>
      </c>
      <c r="AH854" s="349">
        <f t="shared" ref="AH854" si="7223">SUM(AB854+AD854+AF854)</f>
        <v>0</v>
      </c>
      <c r="AI854" s="349">
        <f t="shared" ref="AI854" si="7224">SUM(Y854+AG854)</f>
        <v>0</v>
      </c>
      <c r="AJ854" s="349">
        <f t="shared" ref="AJ854" si="7225">SUM(Z854,AH854)</f>
        <v>0</v>
      </c>
      <c r="AK854" s="349"/>
      <c r="AL854" s="349">
        <f t="shared" ref="AL854" si="7226">M854*AK854*$AL$2/1000</f>
        <v>0</v>
      </c>
      <c r="AM854" s="349"/>
      <c r="AN854" s="349">
        <f>M854*AM854*$AN$2/1000</f>
        <v>0</v>
      </c>
      <c r="AO854" s="349"/>
      <c r="AP854" s="349">
        <f t="shared" si="7177"/>
        <v>0</v>
      </c>
      <c r="AQ854" s="349">
        <f t="shared" ref="AQ854" si="7227">SUM(AK854+AM854+AO854)</f>
        <v>0</v>
      </c>
      <c r="AR854" s="349">
        <f t="shared" ref="AR854" si="7228">SUM(AL854+AN854+AP854)</f>
        <v>0</v>
      </c>
      <c r="AS854" s="349"/>
      <c r="AT854" s="349">
        <f t="shared" ref="AT854" si="7229">O854*AS854*$AT$2/1000</f>
        <v>0</v>
      </c>
      <c r="AU854" s="349"/>
      <c r="AV854" s="349">
        <f t="shared" ref="AV854" si="7230">O854*AU854*$AV$2/1000</f>
        <v>0</v>
      </c>
      <c r="AW854" s="349"/>
      <c r="AX854" s="349">
        <f t="shared" ref="AX854" si="7231">O854*AW854*$AX$2/1000</f>
        <v>0</v>
      </c>
      <c r="AY854" s="349">
        <f t="shared" ref="AY854" si="7232">SUM(AS854+AU854+AW854)</f>
        <v>0</v>
      </c>
      <c r="AZ854" s="349">
        <f t="shared" ref="AZ854" si="7233">SUM(AT854+AV854+AX854)</f>
        <v>0</v>
      </c>
      <c r="BA854" s="349">
        <f t="shared" ref="BA854" si="7234">SUM(AQ854+AY854)</f>
        <v>0</v>
      </c>
      <c r="BB854" s="349">
        <f t="shared" ref="BB854" si="7235">SUM(AR854,AZ854)</f>
        <v>0</v>
      </c>
    </row>
    <row r="855" spans="1:54" s="301" customFormat="1">
      <c r="A855" s="612">
        <v>639</v>
      </c>
      <c r="B855" s="346"/>
      <c r="C855" s="368"/>
      <c r="D855" s="346" t="s">
        <v>392</v>
      </c>
      <c r="E855" s="23" t="s">
        <v>653</v>
      </c>
      <c r="F855" s="54" t="s">
        <v>388</v>
      </c>
      <c r="G855" s="530" t="s">
        <v>1169</v>
      </c>
      <c r="H855" s="355" t="s">
        <v>380</v>
      </c>
      <c r="I855" s="554">
        <v>6.04</v>
      </c>
      <c r="J855" s="183"/>
      <c r="K855" s="554">
        <v>6.04</v>
      </c>
      <c r="L855" s="183"/>
      <c r="M855" s="554">
        <v>6.04</v>
      </c>
      <c r="N855" s="183"/>
      <c r="O855" s="554">
        <v>6.04</v>
      </c>
      <c r="P855" s="183"/>
      <c r="Q855" s="349">
        <f t="shared" si="7114"/>
        <v>0</v>
      </c>
      <c r="R855" s="417">
        <f t="shared" si="7115"/>
        <v>0</v>
      </c>
      <c r="S855" s="349"/>
      <c r="T855" s="349">
        <f t="shared" si="7116"/>
        <v>0</v>
      </c>
      <c r="U855" s="349"/>
      <c r="V855" s="349">
        <f t="shared" si="7117"/>
        <v>0</v>
      </c>
      <c r="W855" s="349"/>
      <c r="X855" s="349">
        <f t="shared" si="7118"/>
        <v>0</v>
      </c>
      <c r="Y855" s="349">
        <f t="shared" si="7119"/>
        <v>0</v>
      </c>
      <c r="Z855" s="349">
        <f t="shared" si="7120"/>
        <v>0</v>
      </c>
      <c r="AA855" s="349"/>
      <c r="AB855" s="349">
        <f t="shared" si="7121"/>
        <v>0</v>
      </c>
      <c r="AC855" s="349"/>
      <c r="AD855" s="349">
        <f t="shared" si="7122"/>
        <v>0</v>
      </c>
      <c r="AE855" s="349"/>
      <c r="AF855" s="349">
        <f t="shared" si="7060"/>
        <v>0</v>
      </c>
      <c r="AG855" s="349">
        <f t="shared" si="7123"/>
        <v>0</v>
      </c>
      <c r="AH855" s="349">
        <f t="shared" si="7124"/>
        <v>0</v>
      </c>
      <c r="AI855" s="349">
        <f t="shared" si="7125"/>
        <v>0</v>
      </c>
      <c r="AJ855" s="349">
        <f t="shared" si="7126"/>
        <v>0</v>
      </c>
      <c r="AK855" s="349"/>
      <c r="AL855" s="349">
        <f t="shared" si="7212"/>
        <v>0</v>
      </c>
      <c r="AM855" s="349"/>
      <c r="AN855" s="349">
        <f>M855*AM855*$AN$2/1000</f>
        <v>0</v>
      </c>
      <c r="AO855" s="349"/>
      <c r="AP855" s="349">
        <f t="shared" si="7177"/>
        <v>0</v>
      </c>
      <c r="AQ855" s="349">
        <f t="shared" si="7129"/>
        <v>0</v>
      </c>
      <c r="AR855" s="349">
        <f t="shared" si="7130"/>
        <v>0</v>
      </c>
      <c r="AS855" s="349"/>
      <c r="AT855" s="349">
        <f t="shared" si="7131"/>
        <v>0</v>
      </c>
      <c r="AU855" s="349"/>
      <c r="AV855" s="349">
        <f t="shared" si="7132"/>
        <v>0</v>
      </c>
      <c r="AW855" s="349"/>
      <c r="AX855" s="349">
        <f t="shared" si="7133"/>
        <v>0</v>
      </c>
      <c r="AY855" s="349">
        <f t="shared" si="7134"/>
        <v>0</v>
      </c>
      <c r="AZ855" s="349">
        <f t="shared" si="7135"/>
        <v>0</v>
      </c>
      <c r="BA855" s="349">
        <f t="shared" si="7136"/>
        <v>0</v>
      </c>
      <c r="BB855" s="349">
        <f t="shared" si="7137"/>
        <v>0</v>
      </c>
    </row>
    <row r="856" spans="1:54" s="301" customFormat="1">
      <c r="A856" s="612">
        <v>640</v>
      </c>
      <c r="B856" s="346"/>
      <c r="C856" s="368"/>
      <c r="D856" s="346" t="s">
        <v>592</v>
      </c>
      <c r="E856" s="23" t="s">
        <v>593</v>
      </c>
      <c r="F856" s="54" t="s">
        <v>391</v>
      </c>
      <c r="G856" s="530" t="s">
        <v>1169</v>
      </c>
      <c r="H856" s="355" t="s">
        <v>456</v>
      </c>
      <c r="I856" s="554">
        <v>6.04</v>
      </c>
      <c r="J856" s="183"/>
      <c r="K856" s="554">
        <v>6.04</v>
      </c>
      <c r="L856" s="183"/>
      <c r="M856" s="554">
        <v>6.04</v>
      </c>
      <c r="N856" s="183"/>
      <c r="O856" s="554">
        <v>6.04</v>
      </c>
      <c r="P856" s="183"/>
      <c r="Q856" s="349">
        <f t="shared" si="7114"/>
        <v>0</v>
      </c>
      <c r="R856" s="417">
        <f t="shared" si="7115"/>
        <v>0</v>
      </c>
      <c r="S856" s="349"/>
      <c r="T856" s="349">
        <f t="shared" si="7116"/>
        <v>0</v>
      </c>
      <c r="U856" s="349"/>
      <c r="V856" s="349">
        <f t="shared" si="7117"/>
        <v>0</v>
      </c>
      <c r="W856" s="349"/>
      <c r="X856" s="349">
        <f t="shared" si="7118"/>
        <v>0</v>
      </c>
      <c r="Y856" s="349">
        <f t="shared" si="7119"/>
        <v>0</v>
      </c>
      <c r="Z856" s="349">
        <f t="shared" si="7120"/>
        <v>0</v>
      </c>
      <c r="AA856" s="349"/>
      <c r="AB856" s="349">
        <f t="shared" si="7121"/>
        <v>0</v>
      </c>
      <c r="AC856" s="349"/>
      <c r="AD856" s="349">
        <f t="shared" si="7122"/>
        <v>0</v>
      </c>
      <c r="AE856" s="349"/>
      <c r="AF856" s="349">
        <f t="shared" ref="AF856" si="7236">K856*AE856*$AF$2/1000</f>
        <v>0</v>
      </c>
      <c r="AG856" s="349">
        <f t="shared" si="7123"/>
        <v>0</v>
      </c>
      <c r="AH856" s="349">
        <f t="shared" si="7124"/>
        <v>0</v>
      </c>
      <c r="AI856" s="349">
        <f t="shared" si="7125"/>
        <v>0</v>
      </c>
      <c r="AJ856" s="349">
        <f t="shared" si="7126"/>
        <v>0</v>
      </c>
      <c r="AK856" s="349"/>
      <c r="AL856" s="349">
        <f t="shared" si="7212"/>
        <v>0</v>
      </c>
      <c r="AM856" s="349"/>
      <c r="AN856" s="349">
        <f t="shared" ref="AN856" si="7237">M856*AM856*$AN$2/1000</f>
        <v>0</v>
      </c>
      <c r="AO856" s="349"/>
      <c r="AP856" s="349">
        <f t="shared" ref="AP856" si="7238">M856*AO856*$AP$2/1000</f>
        <v>0</v>
      </c>
      <c r="AQ856" s="349">
        <f t="shared" si="7129"/>
        <v>0</v>
      </c>
      <c r="AR856" s="349">
        <f t="shared" si="7130"/>
        <v>0</v>
      </c>
      <c r="AS856" s="349"/>
      <c r="AT856" s="349">
        <f t="shared" si="7131"/>
        <v>0</v>
      </c>
      <c r="AU856" s="349"/>
      <c r="AV856" s="349">
        <f t="shared" si="7132"/>
        <v>0</v>
      </c>
      <c r="AW856" s="349"/>
      <c r="AX856" s="349">
        <f t="shared" si="7133"/>
        <v>0</v>
      </c>
      <c r="AY856" s="349">
        <f t="shared" si="7134"/>
        <v>0</v>
      </c>
      <c r="AZ856" s="349">
        <f t="shared" si="7135"/>
        <v>0</v>
      </c>
      <c r="BA856" s="349">
        <f t="shared" si="7136"/>
        <v>0</v>
      </c>
      <c r="BB856" s="349">
        <f t="shared" si="7137"/>
        <v>0</v>
      </c>
    </row>
    <row r="857" spans="1:54" s="301" customFormat="1">
      <c r="A857" s="612">
        <v>641</v>
      </c>
      <c r="B857" s="346"/>
      <c r="C857" s="368"/>
      <c r="D857" s="346" t="s">
        <v>694</v>
      </c>
      <c r="E857" s="23" t="s">
        <v>693</v>
      </c>
      <c r="F857" s="54" t="s">
        <v>393</v>
      </c>
      <c r="G857" s="530" t="s">
        <v>1169</v>
      </c>
      <c r="H857" s="355" t="s">
        <v>456</v>
      </c>
      <c r="I857" s="554">
        <v>6.04</v>
      </c>
      <c r="J857" s="183"/>
      <c r="K857" s="554">
        <v>6.04</v>
      </c>
      <c r="L857" s="183"/>
      <c r="M857" s="554">
        <v>6.04</v>
      </c>
      <c r="N857" s="183"/>
      <c r="O857" s="554">
        <v>6.04</v>
      </c>
      <c r="P857" s="183"/>
      <c r="Q857" s="349">
        <f t="shared" ref="Q857:Q858" si="7239">SUM(AI857+BA857)</f>
        <v>0</v>
      </c>
      <c r="R857" s="417">
        <f t="shared" ref="R857:R858" si="7240">SUM(AJ857+BB857)</f>
        <v>0</v>
      </c>
      <c r="S857" s="349"/>
      <c r="T857" s="349">
        <f t="shared" ref="T857:T858" si="7241">I857*S857*$T$2/1000</f>
        <v>0</v>
      </c>
      <c r="U857" s="349"/>
      <c r="V857" s="349">
        <f t="shared" ref="V857:V858" si="7242">I857*U857*$V$2/1000</f>
        <v>0</v>
      </c>
      <c r="W857" s="349"/>
      <c r="X857" s="349">
        <f t="shared" ref="X857:X858" si="7243">I857*W857*$X$2/1000</f>
        <v>0</v>
      </c>
      <c r="Y857" s="349">
        <f t="shared" ref="Y857:Y858" si="7244">SUM(S857+U857+W857)</f>
        <v>0</v>
      </c>
      <c r="Z857" s="349">
        <f t="shared" ref="Z857:Z858" si="7245">SUM(T857+V857+X857)</f>
        <v>0</v>
      </c>
      <c r="AA857" s="349"/>
      <c r="AB857" s="349">
        <f t="shared" ref="AB857:AB858" si="7246">K857*AA857*$AB$2/1000</f>
        <v>0</v>
      </c>
      <c r="AC857" s="349"/>
      <c r="AD857" s="349">
        <f t="shared" ref="AD857:AD858" si="7247">K857*AC857*$AD$2/1000</f>
        <v>0</v>
      </c>
      <c r="AE857" s="349"/>
      <c r="AF857" s="349">
        <f t="shared" si="7060"/>
        <v>0</v>
      </c>
      <c r="AG857" s="349">
        <f t="shared" ref="AG857:AG858" si="7248">SUM(AA857+AC857+AE857)</f>
        <v>0</v>
      </c>
      <c r="AH857" s="349">
        <f t="shared" ref="AH857:AH858" si="7249">SUM(AB857+AD857+AF857)</f>
        <v>0</v>
      </c>
      <c r="AI857" s="349">
        <f t="shared" ref="AI857:AI858" si="7250">SUM(Y857+AG857)</f>
        <v>0</v>
      </c>
      <c r="AJ857" s="349">
        <f t="shared" ref="AJ857:AJ858" si="7251">SUM(Z857,AH857)</f>
        <v>0</v>
      </c>
      <c r="AK857" s="349"/>
      <c r="AL857" s="349">
        <f t="shared" ref="AL857" si="7252">M857*AK857*$AL$2/1000</f>
        <v>0</v>
      </c>
      <c r="AM857" s="349"/>
      <c r="AN857" s="349">
        <f t="shared" ref="AN857:AN858" si="7253">M857*AM857*$AN$2/1000</f>
        <v>0</v>
      </c>
      <c r="AO857" s="349"/>
      <c r="AP857" s="349">
        <f t="shared" ref="AP857:AP887" si="7254">M857*AO857*$AP$2/1000</f>
        <v>0</v>
      </c>
      <c r="AQ857" s="349">
        <f t="shared" ref="AQ857:AQ858" si="7255">SUM(AK857+AM857+AO857)</f>
        <v>0</v>
      </c>
      <c r="AR857" s="349">
        <f t="shared" ref="AR857:AR858" si="7256">SUM(AL857+AN857+AP857)</f>
        <v>0</v>
      </c>
      <c r="AS857" s="349"/>
      <c r="AT857" s="349">
        <f t="shared" ref="AT857:AT858" si="7257">O857*AS857*$AT$2/1000</f>
        <v>0</v>
      </c>
      <c r="AU857" s="349"/>
      <c r="AV857" s="349">
        <f t="shared" ref="AV857:AV858" si="7258">O857*AU857*$AV$2/1000</f>
        <v>0</v>
      </c>
      <c r="AW857" s="349"/>
      <c r="AX857" s="349">
        <f t="shared" ref="AX857:AX858" si="7259">O857*AW857*$AX$2/1000</f>
        <v>0</v>
      </c>
      <c r="AY857" s="349">
        <f t="shared" ref="AY857" si="7260">SUM(AS857+AU857+AW857)</f>
        <v>0</v>
      </c>
      <c r="AZ857" s="349">
        <f t="shared" ref="AZ857:AZ858" si="7261">SUM(AT857+AV857+AX857)</f>
        <v>0</v>
      </c>
      <c r="BA857" s="349">
        <f t="shared" ref="BA857:BA858" si="7262">SUM(AQ857+AY857)</f>
        <v>0</v>
      </c>
      <c r="BB857" s="349">
        <f t="shared" ref="BB857:BB858" si="7263">SUM(AR857,AZ857)</f>
        <v>0</v>
      </c>
    </row>
    <row r="858" spans="1:54" s="301" customFormat="1">
      <c r="A858" s="612">
        <v>642</v>
      </c>
      <c r="B858" s="346"/>
      <c r="C858" s="368"/>
      <c r="D858" s="346" t="s">
        <v>386</v>
      </c>
      <c r="E858" s="529" t="s">
        <v>1853</v>
      </c>
      <c r="F858" s="530" t="s">
        <v>245</v>
      </c>
      <c r="G858" s="530" t="s">
        <v>1169</v>
      </c>
      <c r="H858" s="355" t="s">
        <v>379</v>
      </c>
      <c r="I858" s="554">
        <v>6.28</v>
      </c>
      <c r="J858" s="183"/>
      <c r="K858" s="554">
        <v>6.28</v>
      </c>
      <c r="L858" s="183"/>
      <c r="M858" s="554">
        <v>6.28</v>
      </c>
      <c r="N858" s="183"/>
      <c r="O858" s="554">
        <v>6.28</v>
      </c>
      <c r="P858" s="183"/>
      <c r="Q858" s="349">
        <f t="shared" si="7239"/>
        <v>0</v>
      </c>
      <c r="R858" s="417">
        <f t="shared" si="7240"/>
        <v>0</v>
      </c>
      <c r="S858" s="349"/>
      <c r="T858" s="349">
        <f t="shared" si="7241"/>
        <v>0</v>
      </c>
      <c r="U858" s="349"/>
      <c r="V858" s="349">
        <f t="shared" si="7242"/>
        <v>0</v>
      </c>
      <c r="W858" s="349"/>
      <c r="X858" s="349">
        <f t="shared" si="7243"/>
        <v>0</v>
      </c>
      <c r="Y858" s="349">
        <f t="shared" si="7244"/>
        <v>0</v>
      </c>
      <c r="Z858" s="349">
        <f t="shared" si="7245"/>
        <v>0</v>
      </c>
      <c r="AA858" s="349"/>
      <c r="AB858" s="349">
        <f t="shared" si="7246"/>
        <v>0</v>
      </c>
      <c r="AC858" s="349"/>
      <c r="AD858" s="349">
        <f t="shared" si="7247"/>
        <v>0</v>
      </c>
      <c r="AE858" s="349"/>
      <c r="AF858" s="349">
        <f t="shared" ref="AF858" si="7264">K858*AE858*$AF$2/1000</f>
        <v>0</v>
      </c>
      <c r="AG858" s="349">
        <f t="shared" si="7248"/>
        <v>0</v>
      </c>
      <c r="AH858" s="349">
        <f t="shared" si="7249"/>
        <v>0</v>
      </c>
      <c r="AI858" s="349">
        <f t="shared" si="7250"/>
        <v>0</v>
      </c>
      <c r="AJ858" s="349">
        <f t="shared" si="7251"/>
        <v>0</v>
      </c>
      <c r="AK858" s="349"/>
      <c r="AL858" s="349">
        <f>M858*AK858*$AL$2/1000</f>
        <v>0</v>
      </c>
      <c r="AM858" s="349"/>
      <c r="AN858" s="349">
        <f t="shared" si="7253"/>
        <v>0</v>
      </c>
      <c r="AO858" s="349"/>
      <c r="AP858" s="349">
        <f t="shared" ref="AP858" si="7265">M858*AO858*$AP$2/1000</f>
        <v>0</v>
      </c>
      <c r="AQ858" s="349">
        <f t="shared" si="7255"/>
        <v>0</v>
      </c>
      <c r="AR858" s="349">
        <f t="shared" si="7256"/>
        <v>0</v>
      </c>
      <c r="AS858" s="349"/>
      <c r="AT858" s="349">
        <f t="shared" si="7257"/>
        <v>0</v>
      </c>
      <c r="AU858" s="349"/>
      <c r="AV858" s="349">
        <f t="shared" si="7258"/>
        <v>0</v>
      </c>
      <c r="AW858" s="349"/>
      <c r="AX858" s="349">
        <f t="shared" si="7259"/>
        <v>0</v>
      </c>
      <c r="AY858" s="349">
        <f t="shared" ref="AY858" si="7266">SUM(AS858+AU858+AW858)</f>
        <v>0</v>
      </c>
      <c r="AZ858" s="349">
        <f t="shared" si="7261"/>
        <v>0</v>
      </c>
      <c r="BA858" s="349">
        <f t="shared" si="7262"/>
        <v>0</v>
      </c>
      <c r="BB858" s="349">
        <f t="shared" si="7263"/>
        <v>0</v>
      </c>
    </row>
    <row r="859" spans="1:54" s="301" customFormat="1">
      <c r="A859" s="612">
        <v>643</v>
      </c>
      <c r="B859" s="346"/>
      <c r="C859" s="368"/>
      <c r="D859" s="346" t="s">
        <v>931</v>
      </c>
      <c r="E859" s="23" t="s">
        <v>2096</v>
      </c>
      <c r="F859" s="54" t="s">
        <v>393</v>
      </c>
      <c r="G859" s="530" t="s">
        <v>1169</v>
      </c>
      <c r="H859" s="355" t="s">
        <v>456</v>
      </c>
      <c r="I859" s="554">
        <v>6.53</v>
      </c>
      <c r="J859" s="183"/>
      <c r="K859" s="554">
        <v>6.53</v>
      </c>
      <c r="L859" s="183"/>
      <c r="M859" s="554">
        <v>6.53</v>
      </c>
      <c r="N859" s="183"/>
      <c r="O859" s="554">
        <v>6.53</v>
      </c>
      <c r="P859" s="183"/>
      <c r="Q859" s="349">
        <f t="shared" ref="Q859:Q861" si="7267">SUM(AI859+BA859)</f>
        <v>1.5</v>
      </c>
      <c r="R859" s="417">
        <f t="shared" ref="R859:R861" si="7268">SUM(AJ859+BB859)</f>
        <v>12.986537500000001</v>
      </c>
      <c r="S859" s="349"/>
      <c r="T859" s="349">
        <f t="shared" ref="T859" si="7269">I859*S859*$T$2/1000</f>
        <v>0</v>
      </c>
      <c r="U859" s="349"/>
      <c r="V859" s="349">
        <f t="shared" ref="V859" si="7270">I859*U859*$V$2/1000</f>
        <v>0</v>
      </c>
      <c r="W859" s="349"/>
      <c r="X859" s="349">
        <f t="shared" ref="X859" si="7271">I859*W859*$X$2/1000</f>
        <v>0</v>
      </c>
      <c r="Y859" s="349">
        <f t="shared" ref="Y859" si="7272">SUM(S859+U859+W859)</f>
        <v>0</v>
      </c>
      <c r="Z859" s="349">
        <f t="shared" ref="Z859" si="7273">SUM(T859+V859+X859)</f>
        <v>0</v>
      </c>
      <c r="AA859" s="349">
        <v>0.5</v>
      </c>
      <c r="AB859" s="349">
        <f t="shared" ref="AB859" si="7274">K859*AA859*$AB$2/1000</f>
        <v>4.3206398000000004</v>
      </c>
      <c r="AC859" s="349">
        <v>1</v>
      </c>
      <c r="AD859" s="349">
        <f t="shared" ref="AD859" si="7275">K859*AC859*$AD$2/1000</f>
        <v>8.6658977000000004</v>
      </c>
      <c r="AE859" s="349"/>
      <c r="AF859" s="349">
        <f t="shared" ref="AF859:AF861" si="7276">K859*AE859*$AF$2/1000</f>
        <v>0</v>
      </c>
      <c r="AG859" s="349">
        <f t="shared" ref="AG859" si="7277">SUM(AA859+AC859+AE859)</f>
        <v>1.5</v>
      </c>
      <c r="AH859" s="349">
        <f t="shared" ref="AH859" si="7278">SUM(AB859+AD859+AF859)</f>
        <v>12.986537500000001</v>
      </c>
      <c r="AI859" s="349">
        <f t="shared" ref="AI859:AI861" si="7279">SUM(Y859+AG859)</f>
        <v>1.5</v>
      </c>
      <c r="AJ859" s="349">
        <f t="shared" ref="AJ859:AJ861" si="7280">SUM(Z859,AH859)</f>
        <v>12.986537500000001</v>
      </c>
      <c r="AK859" s="349"/>
      <c r="AL859" s="349">
        <f t="shared" ref="AL859:AL861" si="7281">M859*AK859*$AL$2/1000</f>
        <v>0</v>
      </c>
      <c r="AM859" s="349"/>
      <c r="AN859" s="349">
        <f t="shared" ref="AN859:AN861" si="7282">M859*AM859*$AN$2/1000</f>
        <v>0</v>
      </c>
      <c r="AO859" s="349"/>
      <c r="AP859" s="349">
        <f t="shared" ref="AP859:AP861" si="7283">M859*AO859*$AP$2/1000</f>
        <v>0</v>
      </c>
      <c r="AQ859" s="349">
        <f t="shared" ref="AQ859" si="7284">SUM(AK859+AM859+AO859)</f>
        <v>0</v>
      </c>
      <c r="AR859" s="349">
        <f t="shared" ref="AR859" si="7285">SUM(AL859+AN859+AP859)</f>
        <v>0</v>
      </c>
      <c r="AS859" s="349"/>
      <c r="AT859" s="349">
        <f t="shared" ref="AT859:AT861" si="7286">O859*AS859*$AT$2/1000</f>
        <v>0</v>
      </c>
      <c r="AU859" s="349"/>
      <c r="AV859" s="349">
        <f t="shared" ref="AV859:AV861" si="7287">O859*AU859*$AV$2/1000</f>
        <v>0</v>
      </c>
      <c r="AW859" s="349"/>
      <c r="AX859" s="349">
        <f t="shared" ref="AX859:AX861" si="7288">O859*AW859*$AX$2/1000</f>
        <v>0</v>
      </c>
      <c r="AY859" s="349">
        <f t="shared" ref="AY859" si="7289">SUM(AS859+AU859+AW859)</f>
        <v>0</v>
      </c>
      <c r="AZ859" s="349">
        <f t="shared" ref="AZ859" si="7290">SUM(AT859+AV859+AX859)</f>
        <v>0</v>
      </c>
      <c r="BA859" s="349">
        <f t="shared" ref="BA859:BA861" si="7291">SUM(AQ859+AY859)</f>
        <v>0</v>
      </c>
      <c r="BB859" s="349">
        <f t="shared" ref="BB859:BB861" si="7292">SUM(AR859,AZ859)</f>
        <v>0</v>
      </c>
    </row>
    <row r="860" spans="1:54" s="344" customFormat="1">
      <c r="A860" s="612">
        <v>644</v>
      </c>
      <c r="B860" s="557"/>
      <c r="C860" s="557"/>
      <c r="D860" s="557" t="s">
        <v>386</v>
      </c>
      <c r="E860" s="553" t="s">
        <v>1832</v>
      </c>
      <c r="F860" s="530" t="s">
        <v>245</v>
      </c>
      <c r="G860" s="530" t="s">
        <v>1169</v>
      </c>
      <c r="H860" s="355" t="s">
        <v>456</v>
      </c>
      <c r="I860" s="554">
        <v>6.66</v>
      </c>
      <c r="J860" s="115"/>
      <c r="K860" s="554">
        <v>6.66</v>
      </c>
      <c r="L860" s="183"/>
      <c r="M860" s="554">
        <v>6.66</v>
      </c>
      <c r="N860" s="183"/>
      <c r="O860" s="554">
        <v>6.66</v>
      </c>
      <c r="P860" s="115"/>
      <c r="Q860" s="349">
        <f t="shared" si="7267"/>
        <v>18.96</v>
      </c>
      <c r="R860" s="417">
        <f t="shared" si="7268"/>
        <v>164.07979928999998</v>
      </c>
      <c r="S860" s="349">
        <v>1.39</v>
      </c>
      <c r="T860" s="349">
        <f>I860*S860*$T$2/1000</f>
        <v>11.531850605999999</v>
      </c>
      <c r="U860" s="349">
        <v>3.97</v>
      </c>
      <c r="V860" s="350">
        <f>I860*U860*$V$2/1000</f>
        <v>33.690631644</v>
      </c>
      <c r="W860" s="352">
        <v>1</v>
      </c>
      <c r="X860" s="353">
        <f>I860*W860*$X$2/1000</f>
        <v>8.6808437999999999</v>
      </c>
      <c r="Y860" s="351">
        <f t="shared" ref="Y860:Y861" si="7293">SUM(S860+U860+W860)</f>
        <v>6.36</v>
      </c>
      <c r="Z860" s="350">
        <f t="shared" ref="Z860:Z861" si="7294">SUM(T860+V860+X860)</f>
        <v>53.903326049999997</v>
      </c>
      <c r="AA860" s="352">
        <v>6</v>
      </c>
      <c r="AB860" s="353">
        <f>K860*AA860*$AB$2/1000</f>
        <v>52.8798672</v>
      </c>
      <c r="AC860" s="352">
        <v>1.6</v>
      </c>
      <c r="AD860" s="350">
        <f>K860*AC860*$AD$2/1000</f>
        <v>14.141471040000001</v>
      </c>
      <c r="AE860" s="352">
        <v>4</v>
      </c>
      <c r="AF860" s="353">
        <f t="shared" si="7276"/>
        <v>34.6381272</v>
      </c>
      <c r="AG860" s="351">
        <f>SUM(AA860+AC860+AE860)</f>
        <v>11.6</v>
      </c>
      <c r="AH860" s="349">
        <f>SUM(AB860+AD860+AF860)</f>
        <v>101.65946544000001</v>
      </c>
      <c r="AI860" s="349">
        <f t="shared" si="7279"/>
        <v>17.96</v>
      </c>
      <c r="AJ860" s="350">
        <f t="shared" si="7280"/>
        <v>155.56279149</v>
      </c>
      <c r="AK860" s="352">
        <v>1</v>
      </c>
      <c r="AL860" s="350">
        <f t="shared" si="7281"/>
        <v>8.5170078</v>
      </c>
      <c r="AM860" s="354"/>
      <c r="AN860" s="350">
        <f t="shared" si="7282"/>
        <v>0</v>
      </c>
      <c r="AO860" s="352"/>
      <c r="AP860" s="353">
        <f t="shared" si="7283"/>
        <v>0</v>
      </c>
      <c r="AQ860" s="351">
        <f>SUM(AK860+AM860+AO860)</f>
        <v>1</v>
      </c>
      <c r="AR860" s="349">
        <f>SUM(AL860+AN860+AP860)</f>
        <v>8.5170078</v>
      </c>
      <c r="AS860" s="349"/>
      <c r="AT860" s="350">
        <f t="shared" si="7286"/>
        <v>0</v>
      </c>
      <c r="AU860" s="352"/>
      <c r="AV860" s="350">
        <f t="shared" si="7287"/>
        <v>0</v>
      </c>
      <c r="AW860" s="352"/>
      <c r="AX860" s="353">
        <f t="shared" si="7288"/>
        <v>0</v>
      </c>
      <c r="AY860" s="351">
        <f t="shared" ref="AY860:AY861" si="7295">SUM(AS860+AU860+AW860)</f>
        <v>0</v>
      </c>
      <c r="AZ860" s="349">
        <f t="shared" ref="AZ860:AZ861" si="7296">SUM(AT860+AV860+AX860)</f>
        <v>0</v>
      </c>
      <c r="BA860" s="349">
        <f t="shared" si="7291"/>
        <v>1</v>
      </c>
      <c r="BB860" s="349">
        <f t="shared" si="7292"/>
        <v>8.5170078</v>
      </c>
    </row>
    <row r="861" spans="1:54" s="551" customFormat="1">
      <c r="A861" s="612">
        <v>645</v>
      </c>
      <c r="B861" s="557"/>
      <c r="C861" s="368"/>
      <c r="D861" s="557" t="s">
        <v>386</v>
      </c>
      <c r="E861" s="553" t="s">
        <v>2196</v>
      </c>
      <c r="F861" s="530" t="s">
        <v>391</v>
      </c>
      <c r="G861" s="530" t="s">
        <v>1169</v>
      </c>
      <c r="H861" s="355" t="s">
        <v>456</v>
      </c>
      <c r="I861" s="554">
        <v>6.66</v>
      </c>
      <c r="J861" s="183"/>
      <c r="K861" s="554">
        <v>6.66</v>
      </c>
      <c r="L861" s="183"/>
      <c r="M861" s="554">
        <v>6.66</v>
      </c>
      <c r="N861" s="183"/>
      <c r="O861" s="554">
        <v>6.66</v>
      </c>
      <c r="P861" s="183"/>
      <c r="Q861" s="349">
        <f t="shared" si="7267"/>
        <v>0</v>
      </c>
      <c r="R861" s="417">
        <f t="shared" si="7268"/>
        <v>0</v>
      </c>
      <c r="S861" s="349"/>
      <c r="T861" s="349">
        <f t="shared" ref="T861" si="7297">I861*S861*$T$2/1000</f>
        <v>0</v>
      </c>
      <c r="U861" s="349"/>
      <c r="V861" s="349">
        <f t="shared" ref="V861" si="7298">I861*U861*$V$2/1000</f>
        <v>0</v>
      </c>
      <c r="W861" s="349"/>
      <c r="X861" s="349">
        <f t="shared" ref="X861" si="7299">I861*W861*$X$2/1000</f>
        <v>0</v>
      </c>
      <c r="Y861" s="349">
        <f t="shared" si="7293"/>
        <v>0</v>
      </c>
      <c r="Z861" s="349">
        <f t="shared" si="7294"/>
        <v>0</v>
      </c>
      <c r="AA861" s="349"/>
      <c r="AB861" s="349">
        <f t="shared" ref="AB861" si="7300">K861*AA861*$AB$2/1000</f>
        <v>0</v>
      </c>
      <c r="AC861" s="349"/>
      <c r="AD861" s="349">
        <f t="shared" ref="AD861" si="7301">K861*AC861*$AD$2/1000</f>
        <v>0</v>
      </c>
      <c r="AE861" s="349"/>
      <c r="AF861" s="349">
        <f t="shared" si="7276"/>
        <v>0</v>
      </c>
      <c r="AG861" s="349">
        <f t="shared" ref="AG861" si="7302">SUM(AA861+AC861+AE861)</f>
        <v>0</v>
      </c>
      <c r="AH861" s="349">
        <f t="shared" ref="AH861" si="7303">SUM(AB861+AD861+AF861)</f>
        <v>0</v>
      </c>
      <c r="AI861" s="349">
        <f t="shared" si="7279"/>
        <v>0</v>
      </c>
      <c r="AJ861" s="349">
        <f t="shared" si="7280"/>
        <v>0</v>
      </c>
      <c r="AK861" s="349"/>
      <c r="AL861" s="349">
        <f t="shared" si="7281"/>
        <v>0</v>
      </c>
      <c r="AM861" s="349"/>
      <c r="AN861" s="349">
        <f t="shared" si="7282"/>
        <v>0</v>
      </c>
      <c r="AO861" s="349"/>
      <c r="AP861" s="349">
        <f t="shared" si="7283"/>
        <v>0</v>
      </c>
      <c r="AQ861" s="349">
        <f t="shared" ref="AQ861" si="7304">SUM(AK861+AM861+AO861)</f>
        <v>0</v>
      </c>
      <c r="AR861" s="349">
        <f t="shared" ref="AR861" si="7305">SUM(AL861+AN861+AP861)</f>
        <v>0</v>
      </c>
      <c r="AS861" s="349"/>
      <c r="AT861" s="349">
        <f t="shared" si="7286"/>
        <v>0</v>
      </c>
      <c r="AU861" s="349"/>
      <c r="AV861" s="349">
        <f t="shared" si="7287"/>
        <v>0</v>
      </c>
      <c r="AW861" s="349"/>
      <c r="AX861" s="349">
        <f t="shared" si="7288"/>
        <v>0</v>
      </c>
      <c r="AY861" s="349">
        <f t="shared" si="7295"/>
        <v>0</v>
      </c>
      <c r="AZ861" s="349">
        <f t="shared" si="7296"/>
        <v>0</v>
      </c>
      <c r="BA861" s="349">
        <f t="shared" si="7291"/>
        <v>0</v>
      </c>
      <c r="BB861" s="349">
        <f t="shared" si="7292"/>
        <v>0</v>
      </c>
    </row>
    <row r="862" spans="1:54" s="301" customFormat="1">
      <c r="A862" s="612">
        <v>645</v>
      </c>
      <c r="B862" s="26"/>
      <c r="C862" s="368"/>
      <c r="D862" s="26" t="s">
        <v>386</v>
      </c>
      <c r="E862" s="23" t="s">
        <v>654</v>
      </c>
      <c r="F862" s="54" t="s">
        <v>391</v>
      </c>
      <c r="G862" s="530" t="s">
        <v>1169</v>
      </c>
      <c r="H862" s="355" t="s">
        <v>456</v>
      </c>
      <c r="I862" s="554">
        <v>6.04</v>
      </c>
      <c r="J862" s="183"/>
      <c r="K862" s="554">
        <v>6.04</v>
      </c>
      <c r="L862" s="183"/>
      <c r="M862" s="554">
        <v>6.04</v>
      </c>
      <c r="N862" s="183"/>
      <c r="O862" s="554">
        <v>6.04</v>
      </c>
      <c r="P862" s="183"/>
      <c r="Q862" s="349">
        <f t="shared" si="7015"/>
        <v>0</v>
      </c>
      <c r="R862" s="417">
        <f t="shared" si="7015"/>
        <v>0</v>
      </c>
      <c r="S862" s="349"/>
      <c r="T862" s="349">
        <f t="shared" si="7016"/>
        <v>0</v>
      </c>
      <c r="U862" s="349"/>
      <c r="V862" s="349">
        <f t="shared" si="7017"/>
        <v>0</v>
      </c>
      <c r="W862" s="349"/>
      <c r="X862" s="349">
        <f t="shared" si="7018"/>
        <v>0</v>
      </c>
      <c r="Y862" s="349">
        <f t="shared" si="7019"/>
        <v>0</v>
      </c>
      <c r="Z862" s="349">
        <f t="shared" si="7020"/>
        <v>0</v>
      </c>
      <c r="AA862" s="349"/>
      <c r="AB862" s="349">
        <f t="shared" si="7021"/>
        <v>0</v>
      </c>
      <c r="AC862" s="349"/>
      <c r="AD862" s="349">
        <f t="shared" si="7061"/>
        <v>0</v>
      </c>
      <c r="AE862" s="349"/>
      <c r="AF862" s="349">
        <f t="shared" si="7060"/>
        <v>0</v>
      </c>
      <c r="AG862" s="349">
        <f t="shared" si="7022"/>
        <v>0</v>
      </c>
      <c r="AH862" s="349">
        <f t="shared" si="7023"/>
        <v>0</v>
      </c>
      <c r="AI862" s="349">
        <f t="shared" si="7024"/>
        <v>0</v>
      </c>
      <c r="AJ862" s="349">
        <f t="shared" si="7025"/>
        <v>0</v>
      </c>
      <c r="AK862" s="349"/>
      <c r="AL862" s="349">
        <f t="shared" si="7026"/>
        <v>0</v>
      </c>
      <c r="AM862" s="349"/>
      <c r="AN862" s="349">
        <f t="shared" si="7027"/>
        <v>0</v>
      </c>
      <c r="AO862" s="349"/>
      <c r="AP862" s="349">
        <f t="shared" si="7254"/>
        <v>0</v>
      </c>
      <c r="AQ862" s="349">
        <f t="shared" si="7029"/>
        <v>0</v>
      </c>
      <c r="AR862" s="349">
        <f t="shared" si="7030"/>
        <v>0</v>
      </c>
      <c r="AS862" s="349"/>
      <c r="AT862" s="349">
        <f t="shared" si="7031"/>
        <v>0</v>
      </c>
      <c r="AU862" s="349"/>
      <c r="AV862" s="349">
        <f t="shared" si="7032"/>
        <v>0</v>
      </c>
      <c r="AW862" s="349"/>
      <c r="AX862" s="349">
        <f t="shared" si="7033"/>
        <v>0</v>
      </c>
      <c r="AY862" s="349">
        <f t="shared" ref="AY862" si="7306">SUM(AS862+AU862+AW862)</f>
        <v>0</v>
      </c>
      <c r="AZ862" s="349">
        <f t="shared" ref="AZ862" si="7307">SUM(AT862+AV862+AX862)</f>
        <v>0</v>
      </c>
      <c r="BA862" s="349">
        <f t="shared" ref="BA862" si="7308">SUM(AQ862+AY862)</f>
        <v>0</v>
      </c>
      <c r="BB862" s="349">
        <f t="shared" ref="BB862" si="7309">SUM(AR862,AZ862)</f>
        <v>0</v>
      </c>
    </row>
    <row r="863" spans="1:54" s="301" customFormat="1">
      <c r="A863" s="612">
        <v>646</v>
      </c>
      <c r="B863" s="26"/>
      <c r="C863" s="368"/>
      <c r="D863" s="26" t="s">
        <v>392</v>
      </c>
      <c r="E863" s="23" t="s">
        <v>655</v>
      </c>
      <c r="F863" s="54" t="s">
        <v>393</v>
      </c>
      <c r="G863" s="530" t="s">
        <v>1169</v>
      </c>
      <c r="H863" s="355" t="s">
        <v>456</v>
      </c>
      <c r="I863" s="554">
        <v>6.04</v>
      </c>
      <c r="J863" s="183"/>
      <c r="K863" s="554">
        <v>6.04</v>
      </c>
      <c r="L863" s="183"/>
      <c r="M863" s="554">
        <v>6.04</v>
      </c>
      <c r="N863" s="183"/>
      <c r="O863" s="554">
        <v>6.04</v>
      </c>
      <c r="P863" s="183"/>
      <c r="Q863" s="349">
        <f t="shared" si="7015"/>
        <v>0</v>
      </c>
      <c r="R863" s="417">
        <f t="shared" si="7015"/>
        <v>0</v>
      </c>
      <c r="S863" s="349"/>
      <c r="T863" s="349">
        <f t="shared" si="7016"/>
        <v>0</v>
      </c>
      <c r="U863" s="349"/>
      <c r="V863" s="349">
        <f t="shared" si="7017"/>
        <v>0</v>
      </c>
      <c r="W863" s="349"/>
      <c r="X863" s="349">
        <f t="shared" si="7018"/>
        <v>0</v>
      </c>
      <c r="Y863" s="349">
        <f t="shared" si="7019"/>
        <v>0</v>
      </c>
      <c r="Z863" s="349">
        <f t="shared" si="7020"/>
        <v>0</v>
      </c>
      <c r="AA863" s="349"/>
      <c r="AB863" s="349">
        <f t="shared" si="7021"/>
        <v>0</v>
      </c>
      <c r="AC863" s="349"/>
      <c r="AD863" s="349">
        <f t="shared" si="7061"/>
        <v>0</v>
      </c>
      <c r="AE863" s="349"/>
      <c r="AF863" s="349">
        <f t="shared" si="7060"/>
        <v>0</v>
      </c>
      <c r="AG863" s="349">
        <f t="shared" si="7022"/>
        <v>0</v>
      </c>
      <c r="AH863" s="349">
        <f t="shared" si="7023"/>
        <v>0</v>
      </c>
      <c r="AI863" s="349">
        <f t="shared" si="7024"/>
        <v>0</v>
      </c>
      <c r="AJ863" s="349">
        <f t="shared" si="7025"/>
        <v>0</v>
      </c>
      <c r="AK863" s="349"/>
      <c r="AL863" s="349">
        <f t="shared" si="7026"/>
        <v>0</v>
      </c>
      <c r="AM863" s="349"/>
      <c r="AN863" s="349">
        <f t="shared" si="7027"/>
        <v>0</v>
      </c>
      <c r="AO863" s="349"/>
      <c r="AP863" s="349">
        <f t="shared" si="7254"/>
        <v>0</v>
      </c>
      <c r="AQ863" s="349">
        <f t="shared" si="7029"/>
        <v>0</v>
      </c>
      <c r="AR863" s="349">
        <f t="shared" si="7030"/>
        <v>0</v>
      </c>
      <c r="AS863" s="349"/>
      <c r="AT863" s="349">
        <f t="shared" si="7031"/>
        <v>0</v>
      </c>
      <c r="AU863" s="349"/>
      <c r="AV863" s="349">
        <f t="shared" si="7032"/>
        <v>0</v>
      </c>
      <c r="AW863" s="349"/>
      <c r="AX863" s="349">
        <f t="shared" si="7033"/>
        <v>0</v>
      </c>
      <c r="AY863" s="349">
        <f t="shared" ref="AY863" si="7310">SUM(AS863+AU863+AW863)</f>
        <v>0</v>
      </c>
      <c r="AZ863" s="349">
        <f t="shared" ref="AZ863" si="7311">SUM(AT863+AV863+AX863)</f>
        <v>0</v>
      </c>
      <c r="BA863" s="349">
        <f t="shared" ref="BA863" si="7312">SUM(AQ863+AY863)</f>
        <v>0</v>
      </c>
      <c r="BB863" s="349">
        <f t="shared" ref="BB863" si="7313">SUM(AR863,AZ863)</f>
        <v>0</v>
      </c>
    </row>
    <row r="864" spans="1:54" s="301" customFormat="1">
      <c r="A864" s="612">
        <v>647</v>
      </c>
      <c r="B864" s="26"/>
      <c r="C864" s="368"/>
      <c r="D864" s="346" t="s">
        <v>394</v>
      </c>
      <c r="E864" s="23" t="s">
        <v>656</v>
      </c>
      <c r="F864" s="54" t="s">
        <v>393</v>
      </c>
      <c r="G864" s="530" t="s">
        <v>1169</v>
      </c>
      <c r="H864" s="355" t="s">
        <v>456</v>
      </c>
      <c r="I864" s="554">
        <v>6.04</v>
      </c>
      <c r="J864" s="183"/>
      <c r="K864" s="554">
        <v>6.04</v>
      </c>
      <c r="L864" s="183"/>
      <c r="M864" s="554">
        <v>6.04</v>
      </c>
      <c r="N864" s="183"/>
      <c r="O864" s="554">
        <v>6.04</v>
      </c>
      <c r="P864" s="183"/>
      <c r="Q864" s="349">
        <f t="shared" si="7015"/>
        <v>0</v>
      </c>
      <c r="R864" s="417">
        <f t="shared" si="7015"/>
        <v>0</v>
      </c>
      <c r="S864" s="349"/>
      <c r="T864" s="349">
        <f t="shared" si="7016"/>
        <v>0</v>
      </c>
      <c r="U864" s="349"/>
      <c r="V864" s="349">
        <f t="shared" si="7017"/>
        <v>0</v>
      </c>
      <c r="W864" s="349"/>
      <c r="X864" s="349">
        <f t="shared" si="7018"/>
        <v>0</v>
      </c>
      <c r="Y864" s="349">
        <f t="shared" si="7019"/>
        <v>0</v>
      </c>
      <c r="Z864" s="349">
        <f t="shared" si="7020"/>
        <v>0</v>
      </c>
      <c r="AA864" s="349"/>
      <c r="AB864" s="349">
        <f>K864*AA864*$AB$2/1000</f>
        <v>0</v>
      </c>
      <c r="AC864" s="349"/>
      <c r="AD864" s="349">
        <f t="shared" si="7061"/>
        <v>0</v>
      </c>
      <c r="AE864" s="349"/>
      <c r="AF864" s="349">
        <f t="shared" si="7060"/>
        <v>0</v>
      </c>
      <c r="AG864" s="349">
        <f t="shared" si="7022"/>
        <v>0</v>
      </c>
      <c r="AH864" s="349">
        <f t="shared" si="7023"/>
        <v>0</v>
      </c>
      <c r="AI864" s="349">
        <f t="shared" si="7024"/>
        <v>0</v>
      </c>
      <c r="AJ864" s="349">
        <f t="shared" si="7025"/>
        <v>0</v>
      </c>
      <c r="AK864" s="349"/>
      <c r="AL864" s="349">
        <f t="shared" si="7026"/>
        <v>0</v>
      </c>
      <c r="AM864" s="349"/>
      <c r="AN864" s="349">
        <f>M864*AM864*$AN$2/1000</f>
        <v>0</v>
      </c>
      <c r="AO864" s="349"/>
      <c r="AP864" s="349">
        <f t="shared" si="7254"/>
        <v>0</v>
      </c>
      <c r="AQ864" s="349">
        <f t="shared" si="7029"/>
        <v>0</v>
      </c>
      <c r="AR864" s="349">
        <f t="shared" si="7030"/>
        <v>0</v>
      </c>
      <c r="AS864" s="349"/>
      <c r="AT864" s="349">
        <f t="shared" si="7031"/>
        <v>0</v>
      </c>
      <c r="AU864" s="349"/>
      <c r="AV864" s="349">
        <f t="shared" si="7032"/>
        <v>0</v>
      </c>
      <c r="AW864" s="349"/>
      <c r="AX864" s="349">
        <f t="shared" si="7033"/>
        <v>0</v>
      </c>
      <c r="AY864" s="349">
        <f t="shared" si="7034"/>
        <v>0</v>
      </c>
      <c r="AZ864" s="349">
        <f t="shared" si="7035"/>
        <v>0</v>
      </c>
      <c r="BA864" s="349">
        <f t="shared" si="7036"/>
        <v>0</v>
      </c>
      <c r="BB864" s="349">
        <f t="shared" si="7037"/>
        <v>0</v>
      </c>
    </row>
    <row r="865" spans="1:54" s="6" customFormat="1">
      <c r="A865" s="612">
        <v>648</v>
      </c>
      <c r="B865" s="16"/>
      <c r="C865" s="413"/>
      <c r="D865" s="16" t="s">
        <v>392</v>
      </c>
      <c r="E865" s="18" t="s">
        <v>657</v>
      </c>
      <c r="F865" s="53" t="s">
        <v>245</v>
      </c>
      <c r="G865" s="53" t="s">
        <v>1169</v>
      </c>
      <c r="H865" s="307" t="s">
        <v>456</v>
      </c>
      <c r="I865" s="257">
        <v>6.04</v>
      </c>
      <c r="J865" s="274"/>
      <c r="K865" s="257">
        <v>6.04</v>
      </c>
      <c r="L865" s="274"/>
      <c r="M865" s="257">
        <v>6.04</v>
      </c>
      <c r="N865" s="274"/>
      <c r="O865" s="257">
        <v>6.04</v>
      </c>
      <c r="P865" s="274"/>
      <c r="Q865" s="109">
        <f t="shared" ref="Q865:Q870" si="7314">SUM(AI865+BA865)</f>
        <v>0</v>
      </c>
      <c r="R865" s="415">
        <f t="shared" ref="R865:R870" si="7315">SUM(AJ865+BB865)</f>
        <v>0</v>
      </c>
      <c r="S865" s="109"/>
      <c r="T865" s="109">
        <f t="shared" ref="T865:T870" si="7316">I865*S865*$T$2/1000</f>
        <v>0</v>
      </c>
      <c r="U865" s="109"/>
      <c r="V865" s="109">
        <f t="shared" ref="V865:V870" si="7317">I865*U865*$V$2/1000</f>
        <v>0</v>
      </c>
      <c r="W865" s="109"/>
      <c r="X865" s="109">
        <f t="shared" ref="X865:X870" si="7318">I865*W865*$X$2/1000</f>
        <v>0</v>
      </c>
      <c r="Y865" s="109">
        <f t="shared" ref="Y865:Y870" si="7319">SUM(S865+U865+W865)</f>
        <v>0</v>
      </c>
      <c r="Z865" s="109">
        <f t="shared" ref="Z865:Z870" si="7320">SUM(T865+V865+X865)</f>
        <v>0</v>
      </c>
      <c r="AA865" s="109"/>
      <c r="AB865" s="109">
        <f t="shared" ref="AB865:AB870" si="7321">K865*AA865*$AB$2/1000</f>
        <v>0</v>
      </c>
      <c r="AC865" s="109"/>
      <c r="AD865" s="109">
        <f t="shared" ref="AD865:AD870" si="7322">K865*AC865*$AD$2/1000</f>
        <v>0</v>
      </c>
      <c r="AE865" s="109"/>
      <c r="AF865" s="349">
        <f t="shared" si="7060"/>
        <v>0</v>
      </c>
      <c r="AG865" s="109">
        <f>SUM(AA865+AC865+AE865)</f>
        <v>0</v>
      </c>
      <c r="AH865" s="109">
        <f>SUM(AB865+AD865+AF865)</f>
        <v>0</v>
      </c>
      <c r="AI865" s="109">
        <f t="shared" ref="AI865:AI870" si="7323">SUM(Y865+AG865)</f>
        <v>0</v>
      </c>
      <c r="AJ865" s="109">
        <f t="shared" ref="AJ865:AJ870" si="7324">SUM(Z865,AH865)</f>
        <v>0</v>
      </c>
      <c r="AK865" s="109"/>
      <c r="AL865" s="109">
        <f t="shared" ref="AL865:AL866" si="7325">M865*AK865*$AL$2/1000</f>
        <v>0</v>
      </c>
      <c r="AM865" s="109"/>
      <c r="AN865" s="109">
        <f t="shared" ref="AN865:AN870" si="7326">M865*AM865*$AN$2/1000</f>
        <v>0</v>
      </c>
      <c r="AO865" s="109"/>
      <c r="AP865" s="109">
        <f t="shared" si="7254"/>
        <v>0</v>
      </c>
      <c r="AQ865" s="109">
        <f t="shared" ref="AQ865:AQ870" si="7327">SUM(AK865+AM865+AO865)</f>
        <v>0</v>
      </c>
      <c r="AR865" s="109">
        <f t="shared" ref="AR865:AR870" si="7328">SUM(AL865+AN865+AP865)</f>
        <v>0</v>
      </c>
      <c r="AS865" s="109"/>
      <c r="AT865" s="109">
        <f t="shared" ref="AT865:AT870" si="7329">O865*AS865*$AT$2/1000</f>
        <v>0</v>
      </c>
      <c r="AU865" s="109"/>
      <c r="AV865" s="109">
        <f t="shared" ref="AV865:AV870" si="7330">O865*AU865*$AV$2/1000</f>
        <v>0</v>
      </c>
      <c r="AW865" s="109"/>
      <c r="AX865" s="109">
        <f t="shared" ref="AX865:AX870" si="7331">O865*AW865*$AX$2/1000</f>
        <v>0</v>
      </c>
      <c r="AY865" s="109">
        <f t="shared" si="7034"/>
        <v>0</v>
      </c>
      <c r="AZ865" s="109">
        <f t="shared" si="7035"/>
        <v>0</v>
      </c>
      <c r="BA865" s="109">
        <f t="shared" si="7036"/>
        <v>0</v>
      </c>
      <c r="BB865" s="109">
        <f t="shared" si="7037"/>
        <v>0</v>
      </c>
    </row>
    <row r="866" spans="1:54" s="301" customFormat="1">
      <c r="A866" s="612">
        <v>649</v>
      </c>
      <c r="B866" s="346"/>
      <c r="C866" s="368"/>
      <c r="D866" s="346" t="s">
        <v>601</v>
      </c>
      <c r="E866" s="23" t="s">
        <v>1833</v>
      </c>
      <c r="F866" s="54" t="s">
        <v>388</v>
      </c>
      <c r="G866" s="530" t="s">
        <v>1169</v>
      </c>
      <c r="H866" s="355" t="s">
        <v>379</v>
      </c>
      <c r="I866" s="554">
        <v>6.33</v>
      </c>
      <c r="J866" s="183"/>
      <c r="K866" s="554">
        <v>6.98</v>
      </c>
      <c r="L866" s="183"/>
      <c r="M866" s="554">
        <v>6.98</v>
      </c>
      <c r="N866" s="183"/>
      <c r="O866" s="554">
        <v>6.98</v>
      </c>
      <c r="P866" s="183"/>
      <c r="Q866" s="349">
        <f t="shared" si="7314"/>
        <v>1.03</v>
      </c>
      <c r="R866" s="417">
        <f t="shared" si="7315"/>
        <v>9.3478735620000002</v>
      </c>
      <c r="S866" s="349"/>
      <c r="T866" s="349">
        <f t="shared" si="7316"/>
        <v>0</v>
      </c>
      <c r="U866" s="349"/>
      <c r="V866" s="349">
        <f t="shared" si="7317"/>
        <v>0</v>
      </c>
      <c r="W866" s="349"/>
      <c r="X866" s="349">
        <f t="shared" si="7318"/>
        <v>0</v>
      </c>
      <c r="Y866" s="349">
        <f t="shared" si="7319"/>
        <v>0</v>
      </c>
      <c r="Z866" s="349">
        <f t="shared" si="7320"/>
        <v>0</v>
      </c>
      <c r="AA866" s="349"/>
      <c r="AB866" s="349">
        <f>K866*AA866*$AB$2/1000</f>
        <v>0</v>
      </c>
      <c r="AC866" s="349"/>
      <c r="AD866" s="349">
        <f t="shared" si="7322"/>
        <v>0</v>
      </c>
      <c r="AE866" s="349">
        <v>1.03</v>
      </c>
      <c r="AF866" s="349">
        <f t="shared" ref="AF866:AF867" si="7332">K866*AE866*$AF$2/1000</f>
        <v>9.3478735620000002</v>
      </c>
      <c r="AG866" s="349">
        <f t="shared" ref="AG866" si="7333">SUM(AA866+AC866+AE866)</f>
        <v>1.03</v>
      </c>
      <c r="AH866" s="349">
        <f t="shared" ref="AH866:AH867" si="7334">SUM(AB866+AD866+AF866)</f>
        <v>9.3478735620000002</v>
      </c>
      <c r="AI866" s="349">
        <f t="shared" si="7323"/>
        <v>1.03</v>
      </c>
      <c r="AJ866" s="349">
        <f t="shared" si="7324"/>
        <v>9.3478735620000002</v>
      </c>
      <c r="AK866" s="349"/>
      <c r="AL866" s="349">
        <f t="shared" si="7325"/>
        <v>0</v>
      </c>
      <c r="AM866" s="349"/>
      <c r="AN866" s="349">
        <f>M866*AM866*$AN$2/1000</f>
        <v>0</v>
      </c>
      <c r="AO866" s="349"/>
      <c r="AP866" s="349">
        <f t="shared" si="7254"/>
        <v>0</v>
      </c>
      <c r="AQ866" s="349">
        <f t="shared" si="7327"/>
        <v>0</v>
      </c>
      <c r="AR866" s="349">
        <f t="shared" si="7328"/>
        <v>0</v>
      </c>
      <c r="AS866" s="349"/>
      <c r="AT866" s="349">
        <f t="shared" si="7329"/>
        <v>0</v>
      </c>
      <c r="AU866" s="349"/>
      <c r="AV866" s="349">
        <f t="shared" si="7330"/>
        <v>0</v>
      </c>
      <c r="AW866" s="349"/>
      <c r="AX866" s="349">
        <f t="shared" si="7331"/>
        <v>0</v>
      </c>
      <c r="AY866" s="349">
        <f t="shared" ref="AY866:AY867" si="7335">SUM(AS866+AU866+AW866)</f>
        <v>0</v>
      </c>
      <c r="AZ866" s="349">
        <f t="shared" ref="AZ866:AZ867" si="7336">SUM(AT866+AV866+AX866)</f>
        <v>0</v>
      </c>
      <c r="BA866" s="349">
        <f t="shared" ref="BA866:BA867" si="7337">SUM(AQ866+AY866)</f>
        <v>0</v>
      </c>
      <c r="BB866" s="349">
        <f t="shared" ref="BB866:BB867" si="7338">SUM(AR866,AZ866)</f>
        <v>0</v>
      </c>
    </row>
    <row r="867" spans="1:54" s="551" customFormat="1">
      <c r="A867" s="612">
        <v>650</v>
      </c>
      <c r="B867" s="557"/>
      <c r="C867" s="368"/>
      <c r="D867" s="557" t="s">
        <v>601</v>
      </c>
      <c r="E867" s="553" t="s">
        <v>1834</v>
      </c>
      <c r="F867" s="530" t="s">
        <v>245</v>
      </c>
      <c r="G867" s="530" t="s">
        <v>1169</v>
      </c>
      <c r="H867" s="355" t="s">
        <v>456</v>
      </c>
      <c r="I867" s="554">
        <v>6.04</v>
      </c>
      <c r="J867" s="183"/>
      <c r="K867" s="554">
        <v>6.04</v>
      </c>
      <c r="L867" s="183"/>
      <c r="M867" s="554">
        <v>6.04</v>
      </c>
      <c r="N867" s="183"/>
      <c r="O867" s="554">
        <v>6.04</v>
      </c>
      <c r="P867" s="183"/>
      <c r="Q867" s="349">
        <f t="shared" ref="Q867" si="7339">SUM(AI867+BA867)</f>
        <v>0</v>
      </c>
      <c r="R867" s="417">
        <f t="shared" ref="R867" si="7340">SUM(AJ867+BB867)</f>
        <v>0</v>
      </c>
      <c r="S867" s="349"/>
      <c r="T867" s="349">
        <f t="shared" ref="T867" si="7341">I867*S867*$T$2/1000</f>
        <v>0</v>
      </c>
      <c r="U867" s="349"/>
      <c r="V867" s="349">
        <f t="shared" ref="V867" si="7342">I867*U867*$V$2/1000</f>
        <v>0</v>
      </c>
      <c r="W867" s="349"/>
      <c r="X867" s="349">
        <f t="shared" ref="X867" si="7343">I867*W867*$X$2/1000</f>
        <v>0</v>
      </c>
      <c r="Y867" s="349">
        <f t="shared" ref="Y867" si="7344">SUM(S867+U867+W867)</f>
        <v>0</v>
      </c>
      <c r="Z867" s="349">
        <f t="shared" ref="Z867" si="7345">SUM(T867+V867+X867)</f>
        <v>0</v>
      </c>
      <c r="AA867" s="349"/>
      <c r="AB867" s="349">
        <f t="shared" ref="AB867" si="7346">K867*AA867*$AB$2/1000</f>
        <v>0</v>
      </c>
      <c r="AC867" s="349"/>
      <c r="AD867" s="349">
        <f t="shared" ref="AD867" si="7347">K867*AC867*$AD$2/1000</f>
        <v>0</v>
      </c>
      <c r="AE867" s="349"/>
      <c r="AF867" s="349">
        <f t="shared" si="7332"/>
        <v>0</v>
      </c>
      <c r="AG867" s="349">
        <f t="shared" ref="AG867:AG876" si="7348">SUM(AA867+AC867+AE867)</f>
        <v>0</v>
      </c>
      <c r="AH867" s="349">
        <f t="shared" si="7334"/>
        <v>0</v>
      </c>
      <c r="AI867" s="349">
        <f t="shared" ref="AI867" si="7349">SUM(Y867+AG867)</f>
        <v>0</v>
      </c>
      <c r="AJ867" s="349">
        <f t="shared" ref="AJ867" si="7350">SUM(Z867,AH867)</f>
        <v>0</v>
      </c>
      <c r="AK867" s="349"/>
      <c r="AL867" s="349">
        <f>M867*AK867*$AL$2/1000</f>
        <v>0</v>
      </c>
      <c r="AM867" s="349"/>
      <c r="AN867" s="349">
        <f t="shared" ref="AN867" si="7351">M867*AM867*$AN$2/1000</f>
        <v>0</v>
      </c>
      <c r="AO867" s="349"/>
      <c r="AP867" s="349">
        <f t="shared" ref="AP867" si="7352">M867*AO867*$AP$2/1000</f>
        <v>0</v>
      </c>
      <c r="AQ867" s="349">
        <f t="shared" ref="AQ867" si="7353">SUM(AK867+AM867+AO867)</f>
        <v>0</v>
      </c>
      <c r="AR867" s="349">
        <f t="shared" ref="AR867" si="7354">SUM(AL867+AN867+AP867)</f>
        <v>0</v>
      </c>
      <c r="AS867" s="349"/>
      <c r="AT867" s="349">
        <f t="shared" ref="AT867" si="7355">O867*AS867*$AT$2/1000</f>
        <v>0</v>
      </c>
      <c r="AU867" s="349"/>
      <c r="AV867" s="349">
        <f t="shared" ref="AV867" si="7356">O867*AU867*$AV$2/1000</f>
        <v>0</v>
      </c>
      <c r="AW867" s="349"/>
      <c r="AX867" s="349">
        <f t="shared" ref="AX867" si="7357">O867*AW867*$AX$2/1000</f>
        <v>0</v>
      </c>
      <c r="AY867" s="349">
        <f t="shared" si="7335"/>
        <v>0</v>
      </c>
      <c r="AZ867" s="349">
        <f t="shared" si="7336"/>
        <v>0</v>
      </c>
      <c r="BA867" s="349">
        <f t="shared" si="7337"/>
        <v>0</v>
      </c>
      <c r="BB867" s="349">
        <f t="shared" si="7338"/>
        <v>0</v>
      </c>
    </row>
    <row r="868" spans="1:54" s="551" customFormat="1">
      <c r="A868" s="612">
        <v>650</v>
      </c>
      <c r="B868" s="557"/>
      <c r="C868" s="368"/>
      <c r="D868" s="559" t="s">
        <v>2242</v>
      </c>
      <c r="E868" s="334" t="s">
        <v>2378</v>
      </c>
      <c r="F868" s="530" t="s">
        <v>245</v>
      </c>
      <c r="G868" s="530" t="s">
        <v>1169</v>
      </c>
      <c r="H868" s="355" t="s">
        <v>456</v>
      </c>
      <c r="I868" s="554"/>
      <c r="J868" s="183"/>
      <c r="K868" s="554"/>
      <c r="L868" s="183"/>
      <c r="M868" s="554"/>
      <c r="N868" s="183"/>
      <c r="O868" s="554">
        <v>7.39</v>
      </c>
      <c r="P868" s="183"/>
      <c r="Q868" s="349">
        <f t="shared" ref="Q868" si="7358">SUM(AI868+BA868)</f>
        <v>0.8</v>
      </c>
      <c r="R868" s="417">
        <f t="shared" ref="R868" si="7359">SUM(AJ868+BB868)</f>
        <v>7.6912887480999999</v>
      </c>
      <c r="S868" s="349"/>
      <c r="T868" s="349">
        <f t="shared" ref="T868" si="7360">I868*S868*$T$2/1000</f>
        <v>0</v>
      </c>
      <c r="U868" s="349"/>
      <c r="V868" s="349">
        <f t="shared" ref="V868" si="7361">I868*U868*$V$2/1000</f>
        <v>0</v>
      </c>
      <c r="W868" s="349"/>
      <c r="X868" s="349">
        <f t="shared" ref="X868" si="7362">I868*W868*$X$2/1000</f>
        <v>0</v>
      </c>
      <c r="Y868" s="349">
        <f t="shared" ref="Y868" si="7363">SUM(S868+U868+W868)</f>
        <v>0</v>
      </c>
      <c r="Z868" s="349">
        <f t="shared" ref="Z868" si="7364">SUM(T868+V868+X868)</f>
        <v>0</v>
      </c>
      <c r="AA868" s="349"/>
      <c r="AB868" s="349">
        <f t="shared" ref="AB868" si="7365">K868*AA868*$AB$2/1000</f>
        <v>0</v>
      </c>
      <c r="AC868" s="349"/>
      <c r="AD868" s="349">
        <f t="shared" ref="AD868" si="7366">K868*AC868*$AD$2/1000</f>
        <v>0</v>
      </c>
      <c r="AE868" s="349"/>
      <c r="AF868" s="349">
        <f t="shared" ref="AF868" si="7367">K868*AE868*$AF$2/1000</f>
        <v>0</v>
      </c>
      <c r="AG868" s="349">
        <f t="shared" ref="AG868" si="7368">SUM(AA868+AC868+AE868)</f>
        <v>0</v>
      </c>
      <c r="AH868" s="349">
        <f t="shared" ref="AH868" si="7369">SUM(AB868+AD868+AF868)</f>
        <v>0</v>
      </c>
      <c r="AI868" s="349">
        <f t="shared" ref="AI868" si="7370">SUM(Y868+AG868)</f>
        <v>0</v>
      </c>
      <c r="AJ868" s="349">
        <f t="shared" ref="AJ868" si="7371">SUM(Z868,AH868)</f>
        <v>0</v>
      </c>
      <c r="AK868" s="349"/>
      <c r="AL868" s="349">
        <f>M868*AK868*$AL$2/1000</f>
        <v>0</v>
      </c>
      <c r="AM868" s="349"/>
      <c r="AN868" s="349">
        <f t="shared" ref="AN868" si="7372">M868*AM868*$AN$2/1000</f>
        <v>0</v>
      </c>
      <c r="AO868" s="349"/>
      <c r="AP868" s="349">
        <f t="shared" ref="AP868" si="7373">M868*AO868*$AP$2/1000</f>
        <v>0</v>
      </c>
      <c r="AQ868" s="349">
        <f t="shared" ref="AQ868" si="7374">SUM(AK868+AM868+AO868)</f>
        <v>0</v>
      </c>
      <c r="AR868" s="349">
        <f t="shared" ref="AR868" si="7375">SUM(AL868+AN868+AP868)</f>
        <v>0</v>
      </c>
      <c r="AS868" s="349"/>
      <c r="AT868" s="349">
        <f t="shared" ref="AT868" si="7376">O868*AS868*$AT$2/1000</f>
        <v>0</v>
      </c>
      <c r="AU868" s="349">
        <v>0.48299999999999998</v>
      </c>
      <c r="AV868" s="349">
        <f t="shared" ref="AV868" si="7377">O868*AU868*$AV$2/1000</f>
        <v>4.6452138116999997</v>
      </c>
      <c r="AW868" s="349">
        <v>0.317</v>
      </c>
      <c r="AX868" s="349">
        <f t="shared" ref="AX868" si="7378">O868*AW868*$AX$2/1000</f>
        <v>3.0460749363999997</v>
      </c>
      <c r="AY868" s="349">
        <f t="shared" ref="AY868" si="7379">SUM(AS868+AU868+AW868)</f>
        <v>0.8</v>
      </c>
      <c r="AZ868" s="349">
        <f t="shared" ref="AZ868" si="7380">SUM(AT868+AV868+AX868)</f>
        <v>7.6912887480999999</v>
      </c>
      <c r="BA868" s="349">
        <f t="shared" ref="BA868" si="7381">SUM(AQ868+AY868)</f>
        <v>0.8</v>
      </c>
      <c r="BB868" s="349">
        <f t="shared" ref="BB868" si="7382">SUM(AR868,AZ868)</f>
        <v>7.6912887480999999</v>
      </c>
    </row>
    <row r="869" spans="1:54" s="301" customFormat="1">
      <c r="A869" s="612">
        <v>650</v>
      </c>
      <c r="B869" s="346"/>
      <c r="C869" s="368"/>
      <c r="D869" s="559" t="s">
        <v>2242</v>
      </c>
      <c r="E869" s="334" t="s">
        <v>2332</v>
      </c>
      <c r="F869" s="530" t="s">
        <v>393</v>
      </c>
      <c r="G869" s="530" t="s">
        <v>1169</v>
      </c>
      <c r="H869" s="355" t="s">
        <v>456</v>
      </c>
      <c r="I869" s="554"/>
      <c r="J869" s="183"/>
      <c r="K869" s="554"/>
      <c r="L869" s="183"/>
      <c r="M869" s="554">
        <v>7.67</v>
      </c>
      <c r="N869" s="183"/>
      <c r="O869" s="554">
        <v>7.67</v>
      </c>
      <c r="P869" s="183"/>
      <c r="Q869" s="349">
        <f t="shared" si="7314"/>
        <v>1.0150000000000001</v>
      </c>
      <c r="R869" s="417">
        <f t="shared" si="7315"/>
        <v>10.259224026999998</v>
      </c>
      <c r="S869" s="349"/>
      <c r="T869" s="349">
        <f t="shared" si="7316"/>
        <v>0</v>
      </c>
      <c r="U869" s="349"/>
      <c r="V869" s="349">
        <f t="shared" si="7317"/>
        <v>0</v>
      </c>
      <c r="W869" s="349"/>
      <c r="X869" s="349">
        <f t="shared" si="7318"/>
        <v>0</v>
      </c>
      <c r="Y869" s="349">
        <f t="shared" si="7319"/>
        <v>0</v>
      </c>
      <c r="Z869" s="349">
        <f t="shared" si="7320"/>
        <v>0</v>
      </c>
      <c r="AA869" s="349"/>
      <c r="AB869" s="349">
        <f t="shared" si="7321"/>
        <v>0</v>
      </c>
      <c r="AC869" s="349"/>
      <c r="AD869" s="349">
        <f t="shared" si="7322"/>
        <v>0</v>
      </c>
      <c r="AE869" s="349"/>
      <c r="AF869" s="349">
        <f t="shared" si="7060"/>
        <v>0</v>
      </c>
      <c r="AG869" s="349">
        <f t="shared" si="7348"/>
        <v>0</v>
      </c>
      <c r="AH869" s="349">
        <f t="shared" ref="AH869:AH870" si="7383">SUM(AB869+AD869+AF869)</f>
        <v>0</v>
      </c>
      <c r="AI869" s="349">
        <f t="shared" si="7323"/>
        <v>0</v>
      </c>
      <c r="AJ869" s="349">
        <f t="shared" si="7324"/>
        <v>0</v>
      </c>
      <c r="AK869" s="349"/>
      <c r="AL869" s="349">
        <f>M869*AK869*$AL$2/1000</f>
        <v>0</v>
      </c>
      <c r="AM869" s="349"/>
      <c r="AN869" s="349">
        <f t="shared" si="7326"/>
        <v>0</v>
      </c>
      <c r="AO869" s="349">
        <v>0.51500000000000001</v>
      </c>
      <c r="AP869" s="349">
        <f t="shared" si="7254"/>
        <v>5.2685766899999997</v>
      </c>
      <c r="AQ869" s="349">
        <f t="shared" si="7327"/>
        <v>0.51500000000000001</v>
      </c>
      <c r="AR869" s="349">
        <f t="shared" si="7328"/>
        <v>5.2685766899999997</v>
      </c>
      <c r="AS869" s="349"/>
      <c r="AT869" s="349">
        <f t="shared" si="7329"/>
        <v>0</v>
      </c>
      <c r="AU869" s="349">
        <v>0.47</v>
      </c>
      <c r="AV869" s="349">
        <f t="shared" si="7330"/>
        <v>4.6914529089999997</v>
      </c>
      <c r="AW869" s="349">
        <v>0.03</v>
      </c>
      <c r="AX869" s="349">
        <f t="shared" si="7331"/>
        <v>0.29919442800000001</v>
      </c>
      <c r="AY869" s="349">
        <f t="shared" si="7034"/>
        <v>0.5</v>
      </c>
      <c r="AZ869" s="349">
        <f t="shared" si="7035"/>
        <v>4.9906473369999995</v>
      </c>
      <c r="BA869" s="349">
        <f t="shared" si="7036"/>
        <v>1.0150000000000001</v>
      </c>
      <c r="BB869" s="349">
        <f t="shared" si="7037"/>
        <v>10.259224026999998</v>
      </c>
    </row>
    <row r="870" spans="1:54" s="551" customFormat="1">
      <c r="A870" s="612">
        <v>650</v>
      </c>
      <c r="B870" s="557"/>
      <c r="C870" s="368"/>
      <c r="D870" s="559" t="s">
        <v>2242</v>
      </c>
      <c r="E870" s="334" t="s">
        <v>2333</v>
      </c>
      <c r="F870" s="530" t="s">
        <v>245</v>
      </c>
      <c r="G870" s="530" t="s">
        <v>1169</v>
      </c>
      <c r="H870" s="355" t="s">
        <v>456</v>
      </c>
      <c r="I870" s="554"/>
      <c r="J870" s="183"/>
      <c r="K870" s="554"/>
      <c r="L870" s="183"/>
      <c r="M870" s="554">
        <v>8.98</v>
      </c>
      <c r="N870" s="183"/>
      <c r="O870" s="554">
        <v>8.98</v>
      </c>
      <c r="P870" s="183"/>
      <c r="Q870" s="349">
        <f t="shared" si="7314"/>
        <v>0.77200000000000002</v>
      </c>
      <c r="R870" s="417">
        <f t="shared" si="7315"/>
        <v>9.2466485279999997</v>
      </c>
      <c r="S870" s="349"/>
      <c r="T870" s="349">
        <f t="shared" si="7316"/>
        <v>0</v>
      </c>
      <c r="U870" s="349"/>
      <c r="V870" s="349">
        <f t="shared" si="7317"/>
        <v>0</v>
      </c>
      <c r="W870" s="349"/>
      <c r="X870" s="349">
        <f t="shared" si="7318"/>
        <v>0</v>
      </c>
      <c r="Y870" s="349">
        <f t="shared" si="7319"/>
        <v>0</v>
      </c>
      <c r="Z870" s="349">
        <f t="shared" si="7320"/>
        <v>0</v>
      </c>
      <c r="AA870" s="349"/>
      <c r="AB870" s="349">
        <f t="shared" si="7321"/>
        <v>0</v>
      </c>
      <c r="AC870" s="349"/>
      <c r="AD870" s="349">
        <f t="shared" si="7322"/>
        <v>0</v>
      </c>
      <c r="AE870" s="349"/>
      <c r="AF870" s="349">
        <f t="shared" si="7060"/>
        <v>0</v>
      </c>
      <c r="AG870" s="349">
        <f t="shared" si="7348"/>
        <v>0</v>
      </c>
      <c r="AH870" s="349">
        <f t="shared" si="7383"/>
        <v>0</v>
      </c>
      <c r="AI870" s="349">
        <f t="shared" si="7323"/>
        <v>0</v>
      </c>
      <c r="AJ870" s="349">
        <f t="shared" si="7324"/>
        <v>0</v>
      </c>
      <c r="AK870" s="349"/>
      <c r="AL870" s="349">
        <f>M870*AK870*$AL$2/1000</f>
        <v>0</v>
      </c>
      <c r="AM870" s="349"/>
      <c r="AN870" s="349">
        <f t="shared" si="7326"/>
        <v>0</v>
      </c>
      <c r="AO870" s="349">
        <v>0.77200000000000002</v>
      </c>
      <c r="AP870" s="349">
        <f t="shared" si="7254"/>
        <v>9.2466485279999997</v>
      </c>
      <c r="AQ870" s="349">
        <f t="shared" si="7327"/>
        <v>0.77200000000000002</v>
      </c>
      <c r="AR870" s="349">
        <f t="shared" si="7328"/>
        <v>9.2466485279999997</v>
      </c>
      <c r="AS870" s="349"/>
      <c r="AT870" s="349">
        <f t="shared" si="7329"/>
        <v>0</v>
      </c>
      <c r="AU870" s="349"/>
      <c r="AV870" s="349">
        <f t="shared" si="7330"/>
        <v>0</v>
      </c>
      <c r="AW870" s="349"/>
      <c r="AX870" s="349">
        <f t="shared" si="7331"/>
        <v>0</v>
      </c>
      <c r="AY870" s="349">
        <f t="shared" si="7034"/>
        <v>0</v>
      </c>
      <c r="AZ870" s="349">
        <f t="shared" si="7035"/>
        <v>0</v>
      </c>
      <c r="BA870" s="349">
        <f t="shared" si="7036"/>
        <v>0.77200000000000002</v>
      </c>
      <c r="BB870" s="349">
        <f t="shared" si="7037"/>
        <v>9.2466485279999997</v>
      </c>
    </row>
    <row r="871" spans="1:54" s="6" customFormat="1">
      <c r="A871" s="612">
        <v>648</v>
      </c>
      <c r="B871" s="559"/>
      <c r="C871" s="413"/>
      <c r="D871" s="559" t="s">
        <v>2242</v>
      </c>
      <c r="E871" s="334" t="s">
        <v>2237</v>
      </c>
      <c r="F871" s="1046" t="s">
        <v>245</v>
      </c>
      <c r="G871" s="1046" t="s">
        <v>1169</v>
      </c>
      <c r="H871" s="536" t="s">
        <v>456</v>
      </c>
      <c r="I871" s="510"/>
      <c r="J871" s="1020"/>
      <c r="K871" s="510">
        <v>8.98</v>
      </c>
      <c r="L871" s="1020"/>
      <c r="M871" s="510">
        <v>8.98</v>
      </c>
      <c r="N871" s="1020"/>
      <c r="O871" s="510">
        <v>8.98</v>
      </c>
      <c r="P871" s="1020"/>
      <c r="Q871" s="513">
        <f t="shared" ref="Q871:Q885" si="7384">SUM(AI871+BA871)</f>
        <v>15.39</v>
      </c>
      <c r="R871" s="539">
        <f t="shared" ref="R871:R885" si="7385">SUM(AJ871+BB871)</f>
        <v>181.95501281259999</v>
      </c>
      <c r="S871" s="513"/>
      <c r="T871" s="513">
        <f t="shared" ref="T871:T885" si="7386">I871*S871*$T$2/1000</f>
        <v>0</v>
      </c>
      <c r="U871" s="513"/>
      <c r="V871" s="513">
        <f t="shared" ref="V871:V885" si="7387">I871*U871*$V$2/1000</f>
        <v>0</v>
      </c>
      <c r="W871" s="513"/>
      <c r="X871" s="513">
        <f t="shared" ref="X871:X885" si="7388">I871*W871*$X$2/1000</f>
        <v>0</v>
      </c>
      <c r="Y871" s="513">
        <f t="shared" ref="Y871:Y885" si="7389">SUM(S871+U871+W871)</f>
        <v>0</v>
      </c>
      <c r="Z871" s="513">
        <f t="shared" ref="Z871:Z885" si="7390">SUM(T871+V871+X871)</f>
        <v>0</v>
      </c>
      <c r="AA871" s="513">
        <v>3</v>
      </c>
      <c r="AB871" s="513">
        <f t="shared" ref="AB871:AB875" si="7391">K871*AA871*$AB$2/1000</f>
        <v>35.650240799999999</v>
      </c>
      <c r="AC871" s="513">
        <v>5</v>
      </c>
      <c r="AD871" s="513">
        <f t="shared" ref="AD871:AD885" si="7392">K871*AC871*$AD$2/1000</f>
        <v>59.586340999999997</v>
      </c>
      <c r="AE871" s="513">
        <v>2.2400000000000002</v>
      </c>
      <c r="AF871" s="148">
        <f t="shared" ref="AF871:AF883" si="7393">K871*AE871*$AF$2/1000</f>
        <v>26.154386496000004</v>
      </c>
      <c r="AG871" s="513">
        <f t="shared" si="7348"/>
        <v>10.24</v>
      </c>
      <c r="AH871" s="513">
        <f>SUM(AB871+AD871+AF871)</f>
        <v>121.390968296</v>
      </c>
      <c r="AI871" s="513">
        <f t="shared" ref="AI871:AI885" si="7394">SUM(Y871+AG871)</f>
        <v>10.24</v>
      </c>
      <c r="AJ871" s="513">
        <f t="shared" ref="AJ871:AJ885" si="7395">SUM(Z871,AH871)</f>
        <v>121.390968296</v>
      </c>
      <c r="AK871" s="513"/>
      <c r="AL871" s="513">
        <f t="shared" ref="AL871:AL877" si="7396">M871*AK871*$AL$2/1000</f>
        <v>0</v>
      </c>
      <c r="AM871" s="513">
        <v>2.06</v>
      </c>
      <c r="AN871" s="513">
        <f t="shared" ref="AN871:AN875" si="7397">M871*AM871*$AN$2/1000</f>
        <v>24.470027652000006</v>
      </c>
      <c r="AO871" s="513"/>
      <c r="AP871" s="513">
        <f t="shared" ref="AP871:AP885" si="7398">M871*AO871*$AP$2/1000</f>
        <v>0</v>
      </c>
      <c r="AQ871" s="513">
        <f t="shared" ref="AQ871:AQ885" si="7399">SUM(AK871+AM871+AO871)</f>
        <v>2.06</v>
      </c>
      <c r="AR871" s="513">
        <f t="shared" ref="AR871:AR885" si="7400">SUM(AL871+AN871+AP871)</f>
        <v>24.470027652000006</v>
      </c>
      <c r="AS871" s="513"/>
      <c r="AT871" s="513">
        <f t="shared" ref="AT871:AT885" si="7401">O871*AS871*$AT$2/1000</f>
        <v>0</v>
      </c>
      <c r="AU871" s="513">
        <v>1.339</v>
      </c>
      <c r="AV871" s="513">
        <f t="shared" ref="AV871:AV885" si="7402">O871*AU871*$AV$2/1000</f>
        <v>15.648440150200001</v>
      </c>
      <c r="AW871" s="513">
        <v>1.7509999999999999</v>
      </c>
      <c r="AX871" s="513">
        <f t="shared" ref="AX871:AX885" si="7403">O871*AW871*$AX$2/1000</f>
        <v>20.445576714399998</v>
      </c>
      <c r="AY871" s="513">
        <f t="shared" ref="AY871:AY885" si="7404">SUM(AS871+AU871+AW871)</f>
        <v>3.09</v>
      </c>
      <c r="AZ871" s="513">
        <f t="shared" ref="AZ871:AZ885" si="7405">SUM(AT871+AV871+AX871)</f>
        <v>36.0940168646</v>
      </c>
      <c r="BA871" s="513">
        <f t="shared" ref="BA871:BA885" si="7406">SUM(AQ871+AY871)</f>
        <v>5.15</v>
      </c>
      <c r="BB871" s="513">
        <f t="shared" ref="BB871:BB885" si="7407">SUM(AR871,AZ871)</f>
        <v>60.564044516600006</v>
      </c>
    </row>
    <row r="872" spans="1:54" s="551" customFormat="1">
      <c r="A872" s="612">
        <v>650</v>
      </c>
      <c r="B872" s="557"/>
      <c r="C872" s="368"/>
      <c r="D872" s="559" t="s">
        <v>2242</v>
      </c>
      <c r="E872" s="553" t="s">
        <v>2387</v>
      </c>
      <c r="F872" s="530" t="s">
        <v>245</v>
      </c>
      <c r="G872" s="530" t="s">
        <v>1169</v>
      </c>
      <c r="H872" s="355" t="s">
        <v>379</v>
      </c>
      <c r="I872" s="554"/>
      <c r="J872" s="183"/>
      <c r="K872" s="554"/>
      <c r="L872" s="183"/>
      <c r="M872" s="554"/>
      <c r="N872" s="183"/>
      <c r="O872" s="554">
        <v>8.98</v>
      </c>
      <c r="P872" s="183"/>
      <c r="Q872" s="349">
        <f t="shared" si="7384"/>
        <v>0.02</v>
      </c>
      <c r="R872" s="417">
        <f t="shared" si="7385"/>
        <v>0.233530288</v>
      </c>
      <c r="S872" s="349"/>
      <c r="T872" s="349">
        <f t="shared" si="7386"/>
        <v>0</v>
      </c>
      <c r="U872" s="349"/>
      <c r="V872" s="349">
        <f t="shared" si="7387"/>
        <v>0</v>
      </c>
      <c r="W872" s="349"/>
      <c r="X872" s="349">
        <f t="shared" si="7388"/>
        <v>0</v>
      </c>
      <c r="Y872" s="349">
        <f t="shared" si="7389"/>
        <v>0</v>
      </c>
      <c r="Z872" s="349">
        <f t="shared" si="7390"/>
        <v>0</v>
      </c>
      <c r="AA872" s="349"/>
      <c r="AB872" s="349">
        <f t="shared" si="7391"/>
        <v>0</v>
      </c>
      <c r="AC872" s="349"/>
      <c r="AD872" s="349">
        <f t="shared" si="7392"/>
        <v>0</v>
      </c>
      <c r="AE872" s="349"/>
      <c r="AF872" s="349">
        <f t="shared" si="7393"/>
        <v>0</v>
      </c>
      <c r="AG872" s="349">
        <f t="shared" ref="AG872" si="7408">SUM(AA872+AC872+AE872)</f>
        <v>0</v>
      </c>
      <c r="AH872" s="349">
        <f t="shared" ref="AH872" si="7409">SUM(AB872+AD872+AF872)</f>
        <v>0</v>
      </c>
      <c r="AI872" s="349">
        <f t="shared" si="7394"/>
        <v>0</v>
      </c>
      <c r="AJ872" s="349">
        <f t="shared" si="7395"/>
        <v>0</v>
      </c>
      <c r="AK872" s="349"/>
      <c r="AL872" s="349">
        <f>M872*AK872*$AL$2/1000</f>
        <v>0</v>
      </c>
      <c r="AM872" s="349"/>
      <c r="AN872" s="349">
        <f t="shared" si="7397"/>
        <v>0</v>
      </c>
      <c r="AO872" s="349"/>
      <c r="AP872" s="349">
        <f t="shared" si="7398"/>
        <v>0</v>
      </c>
      <c r="AQ872" s="349">
        <f t="shared" si="7399"/>
        <v>0</v>
      </c>
      <c r="AR872" s="349">
        <f t="shared" si="7400"/>
        <v>0</v>
      </c>
      <c r="AS872" s="349"/>
      <c r="AT872" s="349">
        <f t="shared" si="7401"/>
        <v>0</v>
      </c>
      <c r="AU872" s="349"/>
      <c r="AV872" s="349">
        <f t="shared" si="7402"/>
        <v>0</v>
      </c>
      <c r="AW872" s="349">
        <v>0.02</v>
      </c>
      <c r="AX872" s="349">
        <f t="shared" si="7403"/>
        <v>0.233530288</v>
      </c>
      <c r="AY872" s="349">
        <f t="shared" si="7404"/>
        <v>0.02</v>
      </c>
      <c r="AZ872" s="349">
        <f t="shared" si="7405"/>
        <v>0.233530288</v>
      </c>
      <c r="BA872" s="349">
        <f t="shared" si="7406"/>
        <v>0.02</v>
      </c>
      <c r="BB872" s="349">
        <f t="shared" si="7407"/>
        <v>0.233530288</v>
      </c>
    </row>
    <row r="873" spans="1:54" s="551" customFormat="1">
      <c r="A873" s="612">
        <v>650</v>
      </c>
      <c r="B873" s="557"/>
      <c r="C873" s="368"/>
      <c r="D873" s="559" t="s">
        <v>2242</v>
      </c>
      <c r="E873" s="334" t="s">
        <v>2299</v>
      </c>
      <c r="F873" s="530" t="s">
        <v>245</v>
      </c>
      <c r="G873" s="530" t="s">
        <v>1169</v>
      </c>
      <c r="H873" s="355" t="s">
        <v>379</v>
      </c>
      <c r="I873" s="554"/>
      <c r="J873" s="183"/>
      <c r="K873" s="554"/>
      <c r="L873" s="183"/>
      <c r="M873" s="554">
        <v>8.98</v>
      </c>
      <c r="N873" s="183"/>
      <c r="O873" s="554">
        <v>8.98</v>
      </c>
      <c r="P873" s="183"/>
      <c r="Q873" s="349">
        <f t="shared" si="7384"/>
        <v>1.3900000000000001</v>
      </c>
      <c r="R873" s="417">
        <f t="shared" si="7385"/>
        <v>16.438559010000002</v>
      </c>
      <c r="S873" s="349"/>
      <c r="T873" s="349">
        <f t="shared" si="7386"/>
        <v>0</v>
      </c>
      <c r="U873" s="349"/>
      <c r="V873" s="349">
        <f t="shared" si="7387"/>
        <v>0</v>
      </c>
      <c r="W873" s="349"/>
      <c r="X873" s="349">
        <f t="shared" si="7388"/>
        <v>0</v>
      </c>
      <c r="Y873" s="349">
        <f t="shared" si="7389"/>
        <v>0</v>
      </c>
      <c r="Z873" s="349">
        <f t="shared" si="7390"/>
        <v>0</v>
      </c>
      <c r="AA873" s="349"/>
      <c r="AB873" s="349">
        <f t="shared" si="7391"/>
        <v>0</v>
      </c>
      <c r="AC873" s="349"/>
      <c r="AD873" s="349">
        <f t="shared" si="7392"/>
        <v>0</v>
      </c>
      <c r="AE873" s="349"/>
      <c r="AF873" s="349">
        <f t="shared" si="7393"/>
        <v>0</v>
      </c>
      <c r="AG873" s="349">
        <f t="shared" si="7348"/>
        <v>0</v>
      </c>
      <c r="AH873" s="349">
        <f t="shared" ref="AH873:AH875" si="7410">SUM(AB873+AD873+AF873)</f>
        <v>0</v>
      </c>
      <c r="AI873" s="349">
        <f t="shared" si="7394"/>
        <v>0</v>
      </c>
      <c r="AJ873" s="349">
        <f t="shared" si="7395"/>
        <v>0</v>
      </c>
      <c r="AK873" s="349"/>
      <c r="AL873" s="349">
        <f>M873*AK873*$AL$2/1000</f>
        <v>0</v>
      </c>
      <c r="AM873" s="349">
        <v>1.03</v>
      </c>
      <c r="AN873" s="349">
        <f t="shared" si="7397"/>
        <v>12.235013826000003</v>
      </c>
      <c r="AO873" s="349"/>
      <c r="AP873" s="349">
        <f t="shared" si="7398"/>
        <v>0</v>
      </c>
      <c r="AQ873" s="349">
        <f t="shared" si="7399"/>
        <v>1.03</v>
      </c>
      <c r="AR873" s="349">
        <f t="shared" si="7400"/>
        <v>12.235013826000003</v>
      </c>
      <c r="AS873" s="349"/>
      <c r="AT873" s="349">
        <f t="shared" si="7401"/>
        <v>0</v>
      </c>
      <c r="AU873" s="349"/>
      <c r="AV873" s="349">
        <f t="shared" si="7402"/>
        <v>0</v>
      </c>
      <c r="AW873" s="349">
        <v>0.36</v>
      </c>
      <c r="AX873" s="349">
        <f t="shared" si="7403"/>
        <v>4.2035451840000002</v>
      </c>
      <c r="AY873" s="349">
        <f t="shared" si="7404"/>
        <v>0.36</v>
      </c>
      <c r="AZ873" s="349">
        <f t="shared" si="7405"/>
        <v>4.2035451840000002</v>
      </c>
      <c r="BA873" s="349">
        <f t="shared" si="7406"/>
        <v>1.3900000000000001</v>
      </c>
      <c r="BB873" s="349">
        <f t="shared" si="7407"/>
        <v>16.438559010000002</v>
      </c>
    </row>
    <row r="874" spans="1:54" s="551" customFormat="1">
      <c r="A874" s="612">
        <v>650</v>
      </c>
      <c r="B874" s="557"/>
      <c r="C874" s="368"/>
      <c r="D874" s="559" t="s">
        <v>2242</v>
      </c>
      <c r="E874" s="334" t="s">
        <v>2379</v>
      </c>
      <c r="F874" s="530" t="s">
        <v>245</v>
      </c>
      <c r="G874" s="530" t="s">
        <v>1169</v>
      </c>
      <c r="H874" s="355" t="s">
        <v>456</v>
      </c>
      <c r="I874" s="554"/>
      <c r="J874" s="183"/>
      <c r="K874" s="554"/>
      <c r="L874" s="183"/>
      <c r="M874" s="554"/>
      <c r="N874" s="183"/>
      <c r="O874" s="554">
        <v>8.98</v>
      </c>
      <c r="P874" s="183"/>
      <c r="Q874" s="349">
        <f t="shared" si="7384"/>
        <v>0.05</v>
      </c>
      <c r="R874" s="417">
        <f t="shared" si="7385"/>
        <v>0.58433309000000011</v>
      </c>
      <c r="S874" s="349"/>
      <c r="T874" s="349">
        <f t="shared" si="7386"/>
        <v>0</v>
      </c>
      <c r="U874" s="349"/>
      <c r="V874" s="349">
        <f t="shared" si="7387"/>
        <v>0</v>
      </c>
      <c r="W874" s="349"/>
      <c r="X874" s="349">
        <f t="shared" si="7388"/>
        <v>0</v>
      </c>
      <c r="Y874" s="349">
        <f t="shared" si="7389"/>
        <v>0</v>
      </c>
      <c r="Z874" s="349">
        <f t="shared" si="7390"/>
        <v>0</v>
      </c>
      <c r="AA874" s="349"/>
      <c r="AB874" s="349">
        <f t="shared" si="7391"/>
        <v>0</v>
      </c>
      <c r="AC874" s="349"/>
      <c r="AD874" s="349">
        <f t="shared" si="7392"/>
        <v>0</v>
      </c>
      <c r="AE874" s="349"/>
      <c r="AF874" s="349">
        <f t="shared" si="7393"/>
        <v>0</v>
      </c>
      <c r="AG874" s="349">
        <f t="shared" ref="AG874" si="7411">SUM(AA874+AC874+AE874)</f>
        <v>0</v>
      </c>
      <c r="AH874" s="349">
        <f t="shared" si="7410"/>
        <v>0</v>
      </c>
      <c r="AI874" s="349">
        <f t="shared" si="7394"/>
        <v>0</v>
      </c>
      <c r="AJ874" s="349">
        <f t="shared" si="7395"/>
        <v>0</v>
      </c>
      <c r="AK874" s="349"/>
      <c r="AL874" s="349">
        <f>M874*AK874*$AL$2/1000</f>
        <v>0</v>
      </c>
      <c r="AM874" s="349"/>
      <c r="AN874" s="349">
        <f t="shared" si="7397"/>
        <v>0</v>
      </c>
      <c r="AO874" s="349"/>
      <c r="AP874" s="349">
        <f t="shared" si="7398"/>
        <v>0</v>
      </c>
      <c r="AQ874" s="349">
        <f t="shared" si="7399"/>
        <v>0</v>
      </c>
      <c r="AR874" s="349">
        <f t="shared" si="7400"/>
        <v>0</v>
      </c>
      <c r="AS874" s="349"/>
      <c r="AT874" s="349">
        <f t="shared" si="7401"/>
        <v>0</v>
      </c>
      <c r="AU874" s="349">
        <v>0.05</v>
      </c>
      <c r="AV874" s="349">
        <f t="shared" si="7402"/>
        <v>0.58433309000000011</v>
      </c>
      <c r="AW874" s="349"/>
      <c r="AX874" s="349">
        <f t="shared" si="7403"/>
        <v>0</v>
      </c>
      <c r="AY874" s="349">
        <f t="shared" si="7404"/>
        <v>0.05</v>
      </c>
      <c r="AZ874" s="349">
        <f t="shared" si="7405"/>
        <v>0.58433309000000011</v>
      </c>
      <c r="BA874" s="349">
        <f t="shared" si="7406"/>
        <v>0.05</v>
      </c>
      <c r="BB874" s="349">
        <f t="shared" si="7407"/>
        <v>0.58433309000000011</v>
      </c>
    </row>
    <row r="875" spans="1:54" s="551" customFormat="1">
      <c r="A875" s="612">
        <v>650</v>
      </c>
      <c r="B875" s="557"/>
      <c r="C875" s="368"/>
      <c r="D875" s="559" t="s">
        <v>2242</v>
      </c>
      <c r="E875" s="334" t="s">
        <v>2300</v>
      </c>
      <c r="F875" s="530" t="s">
        <v>245</v>
      </c>
      <c r="G875" s="530" t="s">
        <v>1169</v>
      </c>
      <c r="H875" s="355" t="s">
        <v>379</v>
      </c>
      <c r="I875" s="554"/>
      <c r="J875" s="183"/>
      <c r="K875" s="554"/>
      <c r="L875" s="183"/>
      <c r="M875" s="554">
        <v>10.050000000000001</v>
      </c>
      <c r="N875" s="183"/>
      <c r="O875" s="554">
        <v>10.050000000000001</v>
      </c>
      <c r="P875" s="183"/>
      <c r="Q875" s="349">
        <f t="shared" si="7384"/>
        <v>1.03</v>
      </c>
      <c r="R875" s="417">
        <f t="shared" si="7385"/>
        <v>13.692860685000001</v>
      </c>
      <c r="S875" s="349"/>
      <c r="T875" s="349">
        <f t="shared" si="7386"/>
        <v>0</v>
      </c>
      <c r="U875" s="349"/>
      <c r="V875" s="349">
        <f t="shared" si="7387"/>
        <v>0</v>
      </c>
      <c r="W875" s="349"/>
      <c r="X875" s="349">
        <f t="shared" si="7388"/>
        <v>0</v>
      </c>
      <c r="Y875" s="349">
        <f t="shared" si="7389"/>
        <v>0</v>
      </c>
      <c r="Z875" s="349">
        <f t="shared" si="7390"/>
        <v>0</v>
      </c>
      <c r="AA875" s="349"/>
      <c r="AB875" s="349">
        <f t="shared" si="7391"/>
        <v>0</v>
      </c>
      <c r="AC875" s="349"/>
      <c r="AD875" s="349">
        <f t="shared" si="7392"/>
        <v>0</v>
      </c>
      <c r="AE875" s="349"/>
      <c r="AF875" s="349">
        <f t="shared" si="7393"/>
        <v>0</v>
      </c>
      <c r="AG875" s="349">
        <f t="shared" si="7348"/>
        <v>0</v>
      </c>
      <c r="AH875" s="349">
        <f t="shared" si="7410"/>
        <v>0</v>
      </c>
      <c r="AI875" s="349">
        <f t="shared" si="7394"/>
        <v>0</v>
      </c>
      <c r="AJ875" s="349">
        <f t="shared" si="7395"/>
        <v>0</v>
      </c>
      <c r="AK875" s="349"/>
      <c r="AL875" s="349">
        <f>M875*AK875*$AL$2/1000</f>
        <v>0</v>
      </c>
      <c r="AM875" s="349">
        <v>1.03</v>
      </c>
      <c r="AN875" s="349">
        <f t="shared" si="7397"/>
        <v>13.692860685000001</v>
      </c>
      <c r="AO875" s="349"/>
      <c r="AP875" s="349">
        <f t="shared" si="7398"/>
        <v>0</v>
      </c>
      <c r="AQ875" s="349">
        <f t="shared" si="7399"/>
        <v>1.03</v>
      </c>
      <c r="AR875" s="349">
        <f t="shared" si="7400"/>
        <v>13.692860685000001</v>
      </c>
      <c r="AS875" s="349"/>
      <c r="AT875" s="349">
        <f t="shared" si="7401"/>
        <v>0</v>
      </c>
      <c r="AU875" s="349"/>
      <c r="AV875" s="349">
        <f t="shared" si="7402"/>
        <v>0</v>
      </c>
      <c r="AW875" s="349"/>
      <c r="AX875" s="349">
        <f t="shared" si="7403"/>
        <v>0</v>
      </c>
      <c r="AY875" s="349">
        <f t="shared" si="7404"/>
        <v>0</v>
      </c>
      <c r="AZ875" s="349">
        <f t="shared" si="7405"/>
        <v>0</v>
      </c>
      <c r="BA875" s="349">
        <f t="shared" si="7406"/>
        <v>1.03</v>
      </c>
      <c r="BB875" s="349">
        <f t="shared" si="7407"/>
        <v>13.692860685000001</v>
      </c>
    </row>
    <row r="876" spans="1:54" s="551" customFormat="1">
      <c r="A876" s="612">
        <v>650</v>
      </c>
      <c r="B876" s="557"/>
      <c r="C876" s="368"/>
      <c r="D876" s="559" t="s">
        <v>2242</v>
      </c>
      <c r="E876" s="334" t="s">
        <v>2301</v>
      </c>
      <c r="F876" s="530" t="s">
        <v>245</v>
      </c>
      <c r="G876" s="530" t="s">
        <v>1169</v>
      </c>
      <c r="H876" s="355" t="s">
        <v>379</v>
      </c>
      <c r="I876" s="554"/>
      <c r="J876" s="183"/>
      <c r="K876" s="554"/>
      <c r="L876" s="183"/>
      <c r="M876" s="554">
        <v>10.050000000000001</v>
      </c>
      <c r="N876" s="183"/>
      <c r="O876" s="554">
        <v>10.050000000000001</v>
      </c>
      <c r="P876" s="183"/>
      <c r="Q876" s="349">
        <f t="shared" ref="Q876" si="7412">SUM(AI876+BA876)</f>
        <v>0.51500000000000001</v>
      </c>
      <c r="R876" s="417">
        <f t="shared" ref="R876" si="7413">SUM(AJ876+BB876)</f>
        <v>6.8464303425000006</v>
      </c>
      <c r="S876" s="349"/>
      <c r="T876" s="349">
        <f t="shared" ref="T876" si="7414">I876*S876*$T$2/1000</f>
        <v>0</v>
      </c>
      <c r="U876" s="349"/>
      <c r="V876" s="349">
        <f t="shared" ref="V876" si="7415">I876*U876*$V$2/1000</f>
        <v>0</v>
      </c>
      <c r="W876" s="349"/>
      <c r="X876" s="349">
        <f t="shared" ref="X876" si="7416">I876*W876*$X$2/1000</f>
        <v>0</v>
      </c>
      <c r="Y876" s="349">
        <f t="shared" ref="Y876" si="7417">SUM(S876+U876+W876)</f>
        <v>0</v>
      </c>
      <c r="Z876" s="349">
        <f t="shared" ref="Z876" si="7418">SUM(T876+V876+X876)</f>
        <v>0</v>
      </c>
      <c r="AA876" s="349"/>
      <c r="AB876" s="349">
        <f t="shared" ref="AB876" si="7419">K876*AA876*$AB$2/1000</f>
        <v>0</v>
      </c>
      <c r="AC876" s="349"/>
      <c r="AD876" s="349">
        <f t="shared" ref="AD876" si="7420">K876*AC876*$AD$2/1000</f>
        <v>0</v>
      </c>
      <c r="AE876" s="349"/>
      <c r="AF876" s="349">
        <f t="shared" ref="AF876" si="7421">K876*AE876*$AF$2/1000</f>
        <v>0</v>
      </c>
      <c r="AG876" s="349">
        <f t="shared" si="7348"/>
        <v>0</v>
      </c>
      <c r="AH876" s="349">
        <f t="shared" ref="AH876" si="7422">SUM(AB876+AD876+AF876)</f>
        <v>0</v>
      </c>
      <c r="AI876" s="349">
        <f t="shared" ref="AI876" si="7423">SUM(Y876+AG876)</f>
        <v>0</v>
      </c>
      <c r="AJ876" s="349">
        <f t="shared" ref="AJ876" si="7424">SUM(Z876,AH876)</f>
        <v>0</v>
      </c>
      <c r="AK876" s="349"/>
      <c r="AL876" s="349">
        <f>M876*AK876*$AL$2/1000</f>
        <v>0</v>
      </c>
      <c r="AM876" s="349">
        <v>0.51500000000000001</v>
      </c>
      <c r="AN876" s="349">
        <f t="shared" ref="AN876" si="7425">M876*AM876*$AN$2/1000</f>
        <v>6.8464303425000006</v>
      </c>
      <c r="AO876" s="349"/>
      <c r="AP876" s="349">
        <f t="shared" ref="AP876" si="7426">M876*AO876*$AP$2/1000</f>
        <v>0</v>
      </c>
      <c r="AQ876" s="349">
        <f t="shared" ref="AQ876" si="7427">SUM(AK876+AM876+AO876)</f>
        <v>0.51500000000000001</v>
      </c>
      <c r="AR876" s="349">
        <f t="shared" ref="AR876" si="7428">SUM(AL876+AN876+AP876)</f>
        <v>6.8464303425000006</v>
      </c>
      <c r="AS876" s="349"/>
      <c r="AT876" s="349">
        <f t="shared" ref="AT876" si="7429">O876*AS876*$AT$2/1000</f>
        <v>0</v>
      </c>
      <c r="AU876" s="349"/>
      <c r="AV876" s="349">
        <f t="shared" ref="AV876" si="7430">O876*AU876*$AV$2/1000</f>
        <v>0</v>
      </c>
      <c r="AW876" s="349"/>
      <c r="AX876" s="349">
        <f t="shared" ref="AX876" si="7431">O876*AW876*$AX$2/1000</f>
        <v>0</v>
      </c>
      <c r="AY876" s="349">
        <f t="shared" ref="AY876" si="7432">SUM(AS876+AU876+AW876)</f>
        <v>0</v>
      </c>
      <c r="AZ876" s="349">
        <f t="shared" ref="AZ876" si="7433">SUM(AT876+AV876+AX876)</f>
        <v>0</v>
      </c>
      <c r="BA876" s="349">
        <f t="shared" ref="BA876" si="7434">SUM(AQ876+AY876)</f>
        <v>0.51500000000000001</v>
      </c>
      <c r="BB876" s="349">
        <f t="shared" ref="BB876" si="7435">SUM(AR876,AZ876)</f>
        <v>6.8464303425000006</v>
      </c>
    </row>
    <row r="877" spans="1:54" s="551" customFormat="1">
      <c r="A877" s="612">
        <v>649</v>
      </c>
      <c r="B877" s="557"/>
      <c r="C877" s="368"/>
      <c r="D877" s="557" t="s">
        <v>2241</v>
      </c>
      <c r="E877" s="553" t="s">
        <v>2238</v>
      </c>
      <c r="F877" s="530" t="s">
        <v>388</v>
      </c>
      <c r="G877" s="530" t="s">
        <v>1169</v>
      </c>
      <c r="H877" s="355" t="s">
        <v>379</v>
      </c>
      <c r="I877" s="554"/>
      <c r="J877" s="183"/>
      <c r="K877" s="554">
        <v>10.050000000000001</v>
      </c>
      <c r="L877" s="183"/>
      <c r="M877" s="554">
        <v>10.050000000000001</v>
      </c>
      <c r="N877" s="183"/>
      <c r="O877" s="554">
        <v>10.050000000000001</v>
      </c>
      <c r="P877" s="183"/>
      <c r="Q877" s="349">
        <f t="shared" si="7384"/>
        <v>118.95</v>
      </c>
      <c r="R877" s="417">
        <f t="shared" si="7385"/>
        <v>1567.9155699750002</v>
      </c>
      <c r="S877" s="349"/>
      <c r="T877" s="349">
        <f t="shared" si="7386"/>
        <v>0</v>
      </c>
      <c r="U877" s="349"/>
      <c r="V877" s="349">
        <f t="shared" si="7387"/>
        <v>0</v>
      </c>
      <c r="W877" s="349"/>
      <c r="X877" s="349">
        <f t="shared" si="7388"/>
        <v>0</v>
      </c>
      <c r="Y877" s="349">
        <f t="shared" si="7389"/>
        <v>0</v>
      </c>
      <c r="Z877" s="349">
        <f t="shared" si="7390"/>
        <v>0</v>
      </c>
      <c r="AA877" s="349">
        <v>5</v>
      </c>
      <c r="AB877" s="349">
        <f>K877*AA877*$AB$2/1000</f>
        <v>66.496830000000003</v>
      </c>
      <c r="AC877" s="349">
        <v>25</v>
      </c>
      <c r="AD877" s="349">
        <f t="shared" si="7392"/>
        <v>333.43136249999998</v>
      </c>
      <c r="AE877" s="349">
        <v>21.5</v>
      </c>
      <c r="AF877" s="349">
        <f t="shared" si="7393"/>
        <v>280.94719725000004</v>
      </c>
      <c r="AG877" s="349">
        <f t="shared" ref="AG877" si="7436">SUM(AA877+AC877+AE877)</f>
        <v>51.5</v>
      </c>
      <c r="AH877" s="349">
        <f t="shared" ref="AH877:AH883" si="7437">SUM(AB877+AD877+AF877)</f>
        <v>680.87538975000007</v>
      </c>
      <c r="AI877" s="349">
        <f t="shared" si="7394"/>
        <v>51.5</v>
      </c>
      <c r="AJ877" s="349">
        <f t="shared" si="7395"/>
        <v>680.87538975000007</v>
      </c>
      <c r="AK877" s="349">
        <v>16.3</v>
      </c>
      <c r="AL877" s="349">
        <f t="shared" si="7396"/>
        <v>209.49153645000001</v>
      </c>
      <c r="AM877" s="349">
        <v>5.3</v>
      </c>
      <c r="AN877" s="349">
        <f>M877*AM877*$AN$2/1000</f>
        <v>70.458409349999997</v>
      </c>
      <c r="AO877" s="349"/>
      <c r="AP877" s="349">
        <f t="shared" si="7398"/>
        <v>0</v>
      </c>
      <c r="AQ877" s="349">
        <f t="shared" si="7399"/>
        <v>21.6</v>
      </c>
      <c r="AR877" s="349">
        <f t="shared" si="7400"/>
        <v>279.94994580000002</v>
      </c>
      <c r="AS877" s="349">
        <v>15.3</v>
      </c>
      <c r="AT877" s="349">
        <f t="shared" si="7401"/>
        <v>207.69192315000001</v>
      </c>
      <c r="AU877" s="349">
        <v>15.55</v>
      </c>
      <c r="AV877" s="349">
        <f t="shared" si="7402"/>
        <v>203.38110127500005</v>
      </c>
      <c r="AW877" s="349">
        <v>15</v>
      </c>
      <c r="AX877" s="349">
        <f t="shared" si="7403"/>
        <v>196.01721000000001</v>
      </c>
      <c r="AY877" s="349">
        <f t="shared" si="7404"/>
        <v>45.85</v>
      </c>
      <c r="AZ877" s="349">
        <f t="shared" si="7405"/>
        <v>607.09023442500006</v>
      </c>
      <c r="BA877" s="349">
        <f t="shared" si="7406"/>
        <v>67.45</v>
      </c>
      <c r="BB877" s="349">
        <f t="shared" si="7407"/>
        <v>887.04018022500009</v>
      </c>
    </row>
    <row r="878" spans="1:54" s="551" customFormat="1">
      <c r="A878" s="612">
        <v>650</v>
      </c>
      <c r="B878" s="557"/>
      <c r="C878" s="368"/>
      <c r="D878" s="557" t="s">
        <v>2240</v>
      </c>
      <c r="E878" s="553" t="s">
        <v>2334</v>
      </c>
      <c r="F878" s="530" t="s">
        <v>245</v>
      </c>
      <c r="G878" s="530" t="s">
        <v>1169</v>
      </c>
      <c r="H878" s="355" t="s">
        <v>456</v>
      </c>
      <c r="I878" s="554"/>
      <c r="J878" s="183"/>
      <c r="K878" s="554"/>
      <c r="L878" s="183"/>
      <c r="M878" s="554">
        <v>10.050000000000001</v>
      </c>
      <c r="N878" s="183"/>
      <c r="O878" s="554">
        <v>10.050000000000001</v>
      </c>
      <c r="P878" s="183"/>
      <c r="Q878" s="349">
        <f t="shared" si="7384"/>
        <v>0.5</v>
      </c>
      <c r="R878" s="417">
        <f t="shared" si="7385"/>
        <v>6.7235720070000005</v>
      </c>
      <c r="S878" s="349"/>
      <c r="T878" s="349">
        <f t="shared" si="7386"/>
        <v>0</v>
      </c>
      <c r="U878" s="349"/>
      <c r="V878" s="349">
        <f t="shared" si="7387"/>
        <v>0</v>
      </c>
      <c r="W878" s="349"/>
      <c r="X878" s="349">
        <f t="shared" si="7388"/>
        <v>0</v>
      </c>
      <c r="Y878" s="349">
        <f t="shared" si="7389"/>
        <v>0</v>
      </c>
      <c r="Z878" s="349">
        <f t="shared" si="7390"/>
        <v>0</v>
      </c>
      <c r="AA878" s="349"/>
      <c r="AB878" s="349">
        <f t="shared" ref="AB878" si="7438">K878*AA878*$AB$2/1000</f>
        <v>0</v>
      </c>
      <c r="AC878" s="349"/>
      <c r="AD878" s="349">
        <f t="shared" si="7392"/>
        <v>0</v>
      </c>
      <c r="AE878" s="349"/>
      <c r="AF878" s="349">
        <f t="shared" si="7393"/>
        <v>0</v>
      </c>
      <c r="AG878" s="349">
        <f>SUM(AA878+AC878+AE878)</f>
        <v>0</v>
      </c>
      <c r="AH878" s="349">
        <f t="shared" si="7437"/>
        <v>0</v>
      </c>
      <c r="AI878" s="349">
        <f t="shared" si="7394"/>
        <v>0</v>
      </c>
      <c r="AJ878" s="349">
        <f t="shared" si="7395"/>
        <v>0</v>
      </c>
      <c r="AK878" s="349"/>
      <c r="AL878" s="349">
        <f t="shared" ref="AL878:AL883" si="7439">M878*AK878*$AL$2/1000</f>
        <v>0</v>
      </c>
      <c r="AM878" s="349"/>
      <c r="AN878" s="349">
        <f t="shared" ref="AN878" si="7440">M878*AM878*$AN$2/1000</f>
        <v>0</v>
      </c>
      <c r="AO878" s="349">
        <v>0.20599999999999999</v>
      </c>
      <c r="AP878" s="349">
        <f t="shared" si="7398"/>
        <v>2.7613661400000002</v>
      </c>
      <c r="AQ878" s="349">
        <f t="shared" si="7399"/>
        <v>0.20599999999999999</v>
      </c>
      <c r="AR878" s="349">
        <f t="shared" si="7400"/>
        <v>2.7613661400000002</v>
      </c>
      <c r="AS878" s="349">
        <v>0.23599999999999999</v>
      </c>
      <c r="AT878" s="349">
        <f t="shared" si="7401"/>
        <v>3.2036139779999999</v>
      </c>
      <c r="AU878" s="349">
        <v>5.8000000000000003E-2</v>
      </c>
      <c r="AV878" s="349">
        <f t="shared" si="7402"/>
        <v>0.75859188900000019</v>
      </c>
      <c r="AW878" s="349"/>
      <c r="AX878" s="349">
        <f t="shared" si="7403"/>
        <v>0</v>
      </c>
      <c r="AY878" s="349">
        <f t="shared" si="7404"/>
        <v>0.29399999999999998</v>
      </c>
      <c r="AZ878" s="349">
        <f t="shared" si="7405"/>
        <v>3.9622058670000002</v>
      </c>
      <c r="BA878" s="349">
        <f t="shared" si="7406"/>
        <v>0.5</v>
      </c>
      <c r="BB878" s="349">
        <f t="shared" si="7407"/>
        <v>6.7235720070000005</v>
      </c>
    </row>
    <row r="879" spans="1:54" s="551" customFormat="1">
      <c r="A879" s="612">
        <v>650</v>
      </c>
      <c r="B879" s="557"/>
      <c r="C879" s="368"/>
      <c r="D879" s="557" t="s">
        <v>2240</v>
      </c>
      <c r="E879" s="553" t="s">
        <v>2302</v>
      </c>
      <c r="F879" s="530" t="s">
        <v>245</v>
      </c>
      <c r="G879" s="530" t="s">
        <v>1169</v>
      </c>
      <c r="H879" s="355" t="s">
        <v>379</v>
      </c>
      <c r="I879" s="554"/>
      <c r="J879" s="183"/>
      <c r="K879" s="554"/>
      <c r="L879" s="183"/>
      <c r="M879" s="554">
        <v>10.050000000000001</v>
      </c>
      <c r="N879" s="183"/>
      <c r="O879" s="554">
        <v>10.050000000000001</v>
      </c>
      <c r="P879" s="183"/>
      <c r="Q879" s="349">
        <f t="shared" ref="Q879" si="7441">SUM(AI879+BA879)</f>
        <v>1.03</v>
      </c>
      <c r="R879" s="417">
        <f t="shared" ref="R879" si="7442">SUM(AJ879+BB879)</f>
        <v>13.692860685000001</v>
      </c>
      <c r="S879" s="349"/>
      <c r="T879" s="349">
        <f t="shared" ref="T879" si="7443">I879*S879*$T$2/1000</f>
        <v>0</v>
      </c>
      <c r="U879" s="349"/>
      <c r="V879" s="349">
        <f t="shared" ref="V879" si="7444">I879*U879*$V$2/1000</f>
        <v>0</v>
      </c>
      <c r="W879" s="349"/>
      <c r="X879" s="349">
        <f t="shared" ref="X879" si="7445">I879*W879*$X$2/1000</f>
        <v>0</v>
      </c>
      <c r="Y879" s="349">
        <f t="shared" ref="Y879" si="7446">SUM(S879+U879+W879)</f>
        <v>0</v>
      </c>
      <c r="Z879" s="349">
        <f t="shared" ref="Z879" si="7447">SUM(T879+V879+X879)</f>
        <v>0</v>
      </c>
      <c r="AA879" s="349"/>
      <c r="AB879" s="349">
        <f t="shared" ref="AB879" si="7448">K879*AA879*$AB$2/1000</f>
        <v>0</v>
      </c>
      <c r="AC879" s="349"/>
      <c r="AD879" s="349">
        <f t="shared" ref="AD879" si="7449">K879*AC879*$AD$2/1000</f>
        <v>0</v>
      </c>
      <c r="AE879" s="349"/>
      <c r="AF879" s="349">
        <f t="shared" ref="AF879" si="7450">K879*AE879*$AF$2/1000</f>
        <v>0</v>
      </c>
      <c r="AG879" s="349">
        <f t="shared" ref="AG879:AG887" si="7451">SUM(AA879+AC879+AE879)</f>
        <v>0</v>
      </c>
      <c r="AH879" s="349">
        <f t="shared" ref="AH879" si="7452">SUM(AB879+AD879+AF879)</f>
        <v>0</v>
      </c>
      <c r="AI879" s="349">
        <f t="shared" ref="AI879" si="7453">SUM(Y879+AG879)</f>
        <v>0</v>
      </c>
      <c r="AJ879" s="349">
        <f t="shared" ref="AJ879" si="7454">SUM(Z879,AH879)</f>
        <v>0</v>
      </c>
      <c r="AK879" s="349"/>
      <c r="AL879" s="349">
        <f t="shared" si="7439"/>
        <v>0</v>
      </c>
      <c r="AM879" s="349">
        <v>1.03</v>
      </c>
      <c r="AN879" s="349">
        <f t="shared" ref="AN879" si="7455">M879*AM879*$AN$2/1000</f>
        <v>13.692860685000001</v>
      </c>
      <c r="AO879" s="349"/>
      <c r="AP879" s="349">
        <f t="shared" ref="AP879" si="7456">M879*AO879*$AP$2/1000</f>
        <v>0</v>
      </c>
      <c r="AQ879" s="349">
        <f t="shared" ref="AQ879" si="7457">SUM(AK879+AM879+AO879)</f>
        <v>1.03</v>
      </c>
      <c r="AR879" s="349">
        <f t="shared" ref="AR879" si="7458">SUM(AL879+AN879+AP879)</f>
        <v>13.692860685000001</v>
      </c>
      <c r="AS879" s="349"/>
      <c r="AT879" s="349">
        <f t="shared" ref="AT879" si="7459">O879*AS879*$AT$2/1000</f>
        <v>0</v>
      </c>
      <c r="AU879" s="349"/>
      <c r="AV879" s="349">
        <f t="shared" ref="AV879" si="7460">O879*AU879*$AV$2/1000</f>
        <v>0</v>
      </c>
      <c r="AW879" s="349"/>
      <c r="AX879" s="349">
        <f t="shared" ref="AX879" si="7461">O879*AW879*$AX$2/1000</f>
        <v>0</v>
      </c>
      <c r="AY879" s="349">
        <f t="shared" ref="AY879" si="7462">SUM(AS879+AU879+AW879)</f>
        <v>0</v>
      </c>
      <c r="AZ879" s="349">
        <f t="shared" ref="AZ879" si="7463">SUM(AT879+AV879+AX879)</f>
        <v>0</v>
      </c>
      <c r="BA879" s="349">
        <f t="shared" ref="BA879" si="7464">SUM(AQ879+AY879)</f>
        <v>1.03</v>
      </c>
      <c r="BB879" s="349">
        <f t="shared" ref="BB879" si="7465">SUM(AR879,AZ879)</f>
        <v>13.692860685000001</v>
      </c>
    </row>
    <row r="880" spans="1:54" s="551" customFormat="1">
      <c r="A880" s="612">
        <v>650</v>
      </c>
      <c r="B880" s="557"/>
      <c r="C880" s="368"/>
      <c r="D880" s="557" t="s">
        <v>2240</v>
      </c>
      <c r="E880" s="553" t="s">
        <v>2303</v>
      </c>
      <c r="F880" s="530" t="s">
        <v>245</v>
      </c>
      <c r="G880" s="530" t="s">
        <v>1169</v>
      </c>
      <c r="H880" s="355" t="s">
        <v>379</v>
      </c>
      <c r="I880" s="554"/>
      <c r="J880" s="183"/>
      <c r="K880" s="554"/>
      <c r="L880" s="183"/>
      <c r="M880" s="554">
        <v>10.050000000000001</v>
      </c>
      <c r="N880" s="183"/>
      <c r="O880" s="554">
        <v>10.050000000000001</v>
      </c>
      <c r="P880" s="183"/>
      <c r="Q880" s="349">
        <f t="shared" si="7384"/>
        <v>0.51500000000000001</v>
      </c>
      <c r="R880" s="417">
        <f t="shared" si="7385"/>
        <v>6.8464303425000006</v>
      </c>
      <c r="S880" s="349"/>
      <c r="T880" s="349">
        <f t="shared" si="7386"/>
        <v>0</v>
      </c>
      <c r="U880" s="349"/>
      <c r="V880" s="349">
        <f t="shared" si="7387"/>
        <v>0</v>
      </c>
      <c r="W880" s="349"/>
      <c r="X880" s="349">
        <f t="shared" si="7388"/>
        <v>0</v>
      </c>
      <c r="Y880" s="349">
        <f t="shared" si="7389"/>
        <v>0</v>
      </c>
      <c r="Z880" s="349">
        <f t="shared" si="7390"/>
        <v>0</v>
      </c>
      <c r="AA880" s="349"/>
      <c r="AB880" s="349">
        <f t="shared" ref="AB880" si="7466">K880*AA880*$AB$2/1000</f>
        <v>0</v>
      </c>
      <c r="AC880" s="349"/>
      <c r="AD880" s="349">
        <f t="shared" si="7392"/>
        <v>0</v>
      </c>
      <c r="AE880" s="349"/>
      <c r="AF880" s="349">
        <f t="shared" si="7393"/>
        <v>0</v>
      </c>
      <c r="AG880" s="349">
        <f t="shared" si="7451"/>
        <v>0</v>
      </c>
      <c r="AH880" s="349">
        <f t="shared" si="7437"/>
        <v>0</v>
      </c>
      <c r="AI880" s="349">
        <f t="shared" si="7394"/>
        <v>0</v>
      </c>
      <c r="AJ880" s="349">
        <f t="shared" si="7395"/>
        <v>0</v>
      </c>
      <c r="AK880" s="349"/>
      <c r="AL880" s="349">
        <f t="shared" si="7439"/>
        <v>0</v>
      </c>
      <c r="AM880" s="349">
        <v>0.51500000000000001</v>
      </c>
      <c r="AN880" s="349">
        <f t="shared" ref="AN880" si="7467">M880*AM880*$AN$2/1000</f>
        <v>6.8464303425000006</v>
      </c>
      <c r="AO880" s="349"/>
      <c r="AP880" s="349">
        <f t="shared" si="7398"/>
        <v>0</v>
      </c>
      <c r="AQ880" s="349">
        <f t="shared" si="7399"/>
        <v>0.51500000000000001</v>
      </c>
      <c r="AR880" s="349">
        <f t="shared" si="7400"/>
        <v>6.8464303425000006</v>
      </c>
      <c r="AS880" s="349"/>
      <c r="AT880" s="349">
        <f t="shared" si="7401"/>
        <v>0</v>
      </c>
      <c r="AU880" s="349"/>
      <c r="AV880" s="349">
        <f t="shared" si="7402"/>
        <v>0</v>
      </c>
      <c r="AW880" s="349"/>
      <c r="AX880" s="349">
        <f t="shared" si="7403"/>
        <v>0</v>
      </c>
      <c r="AY880" s="349">
        <f t="shared" si="7404"/>
        <v>0</v>
      </c>
      <c r="AZ880" s="349">
        <f t="shared" si="7405"/>
        <v>0</v>
      </c>
      <c r="BA880" s="349">
        <f t="shared" si="7406"/>
        <v>0.51500000000000001</v>
      </c>
      <c r="BB880" s="349">
        <f t="shared" si="7407"/>
        <v>6.8464303425000006</v>
      </c>
    </row>
    <row r="881" spans="1:54" s="551" customFormat="1">
      <c r="A881" s="612">
        <v>650</v>
      </c>
      <c r="B881" s="557"/>
      <c r="C881" s="368"/>
      <c r="D881" s="557" t="s">
        <v>2240</v>
      </c>
      <c r="E881" s="553" t="s">
        <v>2239</v>
      </c>
      <c r="F881" s="530" t="s">
        <v>393</v>
      </c>
      <c r="G881" s="530" t="s">
        <v>1169</v>
      </c>
      <c r="H881" s="355" t="s">
        <v>456</v>
      </c>
      <c r="I881" s="554"/>
      <c r="J881" s="183"/>
      <c r="K881" s="554">
        <v>10.050000000000001</v>
      </c>
      <c r="L881" s="183"/>
      <c r="M881" s="554">
        <v>10.050000000000001</v>
      </c>
      <c r="N881" s="183"/>
      <c r="O881" s="554">
        <v>10.050000000000001</v>
      </c>
      <c r="P881" s="183"/>
      <c r="Q881" s="349">
        <f t="shared" si="7384"/>
        <v>129.25</v>
      </c>
      <c r="R881" s="417">
        <f t="shared" si="7385"/>
        <v>1704.844176825</v>
      </c>
      <c r="S881" s="349"/>
      <c r="T881" s="349">
        <f t="shared" si="7386"/>
        <v>0</v>
      </c>
      <c r="U881" s="349"/>
      <c r="V881" s="349">
        <f t="shared" si="7387"/>
        <v>0</v>
      </c>
      <c r="W881" s="349"/>
      <c r="X881" s="349">
        <f t="shared" si="7388"/>
        <v>0</v>
      </c>
      <c r="Y881" s="349">
        <f t="shared" si="7389"/>
        <v>0</v>
      </c>
      <c r="Z881" s="349">
        <f t="shared" si="7390"/>
        <v>0</v>
      </c>
      <c r="AA881" s="349">
        <v>5</v>
      </c>
      <c r="AB881" s="349">
        <f t="shared" ref="AB881:AB886" si="7468">K881*AA881*$AB$2/1000</f>
        <v>66.496830000000003</v>
      </c>
      <c r="AC881" s="349">
        <v>25</v>
      </c>
      <c r="AD881" s="349">
        <f t="shared" si="7392"/>
        <v>333.43136249999998</v>
      </c>
      <c r="AE881" s="349">
        <v>21.5</v>
      </c>
      <c r="AF881" s="349">
        <f t="shared" si="7393"/>
        <v>280.94719725000004</v>
      </c>
      <c r="AG881" s="349">
        <f t="shared" si="7451"/>
        <v>51.5</v>
      </c>
      <c r="AH881" s="349">
        <f t="shared" si="7437"/>
        <v>680.87538975000007</v>
      </c>
      <c r="AI881" s="349">
        <f t="shared" si="7394"/>
        <v>51.5</v>
      </c>
      <c r="AJ881" s="349">
        <f t="shared" si="7395"/>
        <v>680.87538975000007</v>
      </c>
      <c r="AK881" s="349">
        <v>16.3</v>
      </c>
      <c r="AL881" s="349">
        <f t="shared" si="7439"/>
        <v>209.49153645000001</v>
      </c>
      <c r="AM881" s="349">
        <v>15.6</v>
      </c>
      <c r="AN881" s="349">
        <f t="shared" ref="AN881:AN886" si="7469">M881*AM881*$AN$2/1000</f>
        <v>207.38701619999998</v>
      </c>
      <c r="AO881" s="349"/>
      <c r="AP881" s="349">
        <f t="shared" si="7398"/>
        <v>0</v>
      </c>
      <c r="AQ881" s="349">
        <f t="shared" si="7399"/>
        <v>31.9</v>
      </c>
      <c r="AR881" s="349">
        <f t="shared" si="7400"/>
        <v>416.87855264999996</v>
      </c>
      <c r="AS881" s="349">
        <v>15.3</v>
      </c>
      <c r="AT881" s="349">
        <f t="shared" si="7401"/>
        <v>207.69192315000001</v>
      </c>
      <c r="AU881" s="349">
        <v>15.55</v>
      </c>
      <c r="AV881" s="349">
        <f t="shared" si="7402"/>
        <v>203.38110127500005</v>
      </c>
      <c r="AW881" s="349">
        <v>15</v>
      </c>
      <c r="AX881" s="349">
        <f t="shared" si="7403"/>
        <v>196.01721000000001</v>
      </c>
      <c r="AY881" s="349">
        <f t="shared" si="7404"/>
        <v>45.85</v>
      </c>
      <c r="AZ881" s="349">
        <f t="shared" si="7405"/>
        <v>607.09023442500006</v>
      </c>
      <c r="BA881" s="349">
        <f t="shared" si="7406"/>
        <v>77.75</v>
      </c>
      <c r="BB881" s="349">
        <f t="shared" si="7407"/>
        <v>1023.968787075</v>
      </c>
    </row>
    <row r="882" spans="1:54" s="551" customFormat="1">
      <c r="A882" s="612">
        <v>650</v>
      </c>
      <c r="B882" s="557"/>
      <c r="C882" s="368"/>
      <c r="D882" s="557" t="s">
        <v>2240</v>
      </c>
      <c r="E882" s="553" t="s">
        <v>2388</v>
      </c>
      <c r="F882" s="530" t="s">
        <v>245</v>
      </c>
      <c r="G882" s="530" t="s">
        <v>1169</v>
      </c>
      <c r="H882" s="355" t="s">
        <v>379</v>
      </c>
      <c r="I882" s="554"/>
      <c r="J882" s="183"/>
      <c r="K882" s="554"/>
      <c r="L882" s="183"/>
      <c r="M882" s="554"/>
      <c r="N882" s="183"/>
      <c r="O882" s="554">
        <v>11.14</v>
      </c>
      <c r="P882" s="183"/>
      <c r="Q882" s="349">
        <f t="shared" si="7384"/>
        <v>0.3</v>
      </c>
      <c r="R882" s="417">
        <f t="shared" si="7385"/>
        <v>4.3455357599999997</v>
      </c>
      <c r="S882" s="349"/>
      <c r="T882" s="349">
        <f t="shared" si="7386"/>
        <v>0</v>
      </c>
      <c r="U882" s="349"/>
      <c r="V882" s="349">
        <f t="shared" si="7387"/>
        <v>0</v>
      </c>
      <c r="W882" s="349"/>
      <c r="X882" s="349">
        <f t="shared" si="7388"/>
        <v>0</v>
      </c>
      <c r="Y882" s="349">
        <f t="shared" si="7389"/>
        <v>0</v>
      </c>
      <c r="Z882" s="349">
        <f t="shared" si="7390"/>
        <v>0</v>
      </c>
      <c r="AA882" s="349"/>
      <c r="AB882" s="349">
        <f t="shared" si="7468"/>
        <v>0</v>
      </c>
      <c r="AC882" s="349"/>
      <c r="AD882" s="349">
        <f t="shared" si="7392"/>
        <v>0</v>
      </c>
      <c r="AE882" s="349"/>
      <c r="AF882" s="349">
        <f t="shared" si="7393"/>
        <v>0</v>
      </c>
      <c r="AG882" s="349">
        <f t="shared" si="7451"/>
        <v>0</v>
      </c>
      <c r="AH882" s="349">
        <f t="shared" si="7437"/>
        <v>0</v>
      </c>
      <c r="AI882" s="349">
        <f t="shared" si="7394"/>
        <v>0</v>
      </c>
      <c r="AJ882" s="349">
        <f t="shared" si="7395"/>
        <v>0</v>
      </c>
      <c r="AK882" s="349"/>
      <c r="AL882" s="349">
        <f t="shared" si="7439"/>
        <v>0</v>
      </c>
      <c r="AM882" s="349"/>
      <c r="AN882" s="349">
        <f t="shared" si="7469"/>
        <v>0</v>
      </c>
      <c r="AO882" s="349"/>
      <c r="AP882" s="349">
        <f t="shared" si="7398"/>
        <v>0</v>
      </c>
      <c r="AQ882" s="349">
        <f t="shared" si="7399"/>
        <v>0</v>
      </c>
      <c r="AR882" s="349">
        <f t="shared" si="7400"/>
        <v>0</v>
      </c>
      <c r="AS882" s="349"/>
      <c r="AT882" s="349">
        <f t="shared" si="7401"/>
        <v>0</v>
      </c>
      <c r="AU882" s="349"/>
      <c r="AV882" s="349">
        <f t="shared" si="7402"/>
        <v>0</v>
      </c>
      <c r="AW882" s="349">
        <v>0.3</v>
      </c>
      <c r="AX882" s="349">
        <f t="shared" si="7403"/>
        <v>4.3455357599999997</v>
      </c>
      <c r="AY882" s="349">
        <f t="shared" si="7404"/>
        <v>0.3</v>
      </c>
      <c r="AZ882" s="349">
        <f t="shared" si="7405"/>
        <v>4.3455357599999997</v>
      </c>
      <c r="BA882" s="349">
        <f t="shared" si="7406"/>
        <v>0.3</v>
      </c>
      <c r="BB882" s="349">
        <f t="shared" si="7407"/>
        <v>4.3455357599999997</v>
      </c>
    </row>
    <row r="883" spans="1:54" s="551" customFormat="1">
      <c r="A883" s="612">
        <v>650</v>
      </c>
      <c r="B883" s="557"/>
      <c r="C883" s="368"/>
      <c r="D883" s="557" t="s">
        <v>2240</v>
      </c>
      <c r="E883" s="553" t="s">
        <v>2335</v>
      </c>
      <c r="F883" s="530" t="s">
        <v>245</v>
      </c>
      <c r="G883" s="530" t="s">
        <v>1169</v>
      </c>
      <c r="H883" s="355" t="s">
        <v>456</v>
      </c>
      <c r="I883" s="554"/>
      <c r="J883" s="183"/>
      <c r="K883" s="554"/>
      <c r="L883" s="183"/>
      <c r="M883" s="554">
        <v>10.050000000000001</v>
      </c>
      <c r="N883" s="183"/>
      <c r="O883" s="554">
        <v>10.050000000000001</v>
      </c>
      <c r="P883" s="183"/>
      <c r="Q883" s="349">
        <f t="shared" si="7384"/>
        <v>0.5</v>
      </c>
      <c r="R883" s="417">
        <f t="shared" si="7385"/>
        <v>6.7523089770000002</v>
      </c>
      <c r="S883" s="349"/>
      <c r="T883" s="349">
        <f t="shared" si="7386"/>
        <v>0</v>
      </c>
      <c r="U883" s="349"/>
      <c r="V883" s="349">
        <f t="shared" si="7387"/>
        <v>0</v>
      </c>
      <c r="W883" s="349"/>
      <c r="X883" s="349">
        <f t="shared" si="7388"/>
        <v>0</v>
      </c>
      <c r="Y883" s="349">
        <f t="shared" si="7389"/>
        <v>0</v>
      </c>
      <c r="Z883" s="349">
        <f t="shared" si="7390"/>
        <v>0</v>
      </c>
      <c r="AA883" s="349"/>
      <c r="AB883" s="349">
        <f t="shared" si="7468"/>
        <v>0</v>
      </c>
      <c r="AC883" s="349"/>
      <c r="AD883" s="349">
        <f t="shared" si="7392"/>
        <v>0</v>
      </c>
      <c r="AE883" s="349"/>
      <c r="AF883" s="349">
        <f t="shared" si="7393"/>
        <v>0</v>
      </c>
      <c r="AG883" s="349">
        <f>SUM(AA883+AC883+AE883)</f>
        <v>0</v>
      </c>
      <c r="AH883" s="349">
        <f t="shared" si="7437"/>
        <v>0</v>
      </c>
      <c r="AI883" s="349">
        <f t="shared" si="7394"/>
        <v>0</v>
      </c>
      <c r="AJ883" s="349">
        <f t="shared" si="7395"/>
        <v>0</v>
      </c>
      <c r="AK883" s="349"/>
      <c r="AL883" s="349">
        <f t="shared" si="7439"/>
        <v>0</v>
      </c>
      <c r="AM883" s="349"/>
      <c r="AN883" s="349">
        <f t="shared" si="7469"/>
        <v>0</v>
      </c>
      <c r="AO883" s="349">
        <v>0.20599999999999999</v>
      </c>
      <c r="AP883" s="349">
        <f t="shared" si="7398"/>
        <v>2.7613661400000002</v>
      </c>
      <c r="AQ883" s="349">
        <f t="shared" si="7399"/>
        <v>0.20599999999999999</v>
      </c>
      <c r="AR883" s="349">
        <f t="shared" si="7400"/>
        <v>2.7613661400000002</v>
      </c>
      <c r="AS883" s="349">
        <v>0.29399999999999998</v>
      </c>
      <c r="AT883" s="349">
        <f t="shared" si="7401"/>
        <v>3.990942837</v>
      </c>
      <c r="AU883" s="349"/>
      <c r="AV883" s="349">
        <f t="shared" si="7402"/>
        <v>0</v>
      </c>
      <c r="AW883" s="349"/>
      <c r="AX883" s="349">
        <f t="shared" si="7403"/>
        <v>0</v>
      </c>
      <c r="AY883" s="349">
        <f t="shared" si="7404"/>
        <v>0.29399999999999998</v>
      </c>
      <c r="AZ883" s="349">
        <f t="shared" si="7405"/>
        <v>3.990942837</v>
      </c>
      <c r="BA883" s="349">
        <f t="shared" si="7406"/>
        <v>0.5</v>
      </c>
      <c r="BB883" s="349">
        <f t="shared" si="7407"/>
        <v>6.7523089770000002</v>
      </c>
    </row>
    <row r="884" spans="1:54" s="6" customFormat="1">
      <c r="A884" s="612">
        <v>648</v>
      </c>
      <c r="B884" s="559"/>
      <c r="C884" s="413"/>
      <c r="D884" s="559" t="s">
        <v>2263</v>
      </c>
      <c r="E884" s="334" t="s">
        <v>2262</v>
      </c>
      <c r="F884" s="1046" t="s">
        <v>245</v>
      </c>
      <c r="G884" s="1046" t="s">
        <v>1169</v>
      </c>
      <c r="H884" s="536" t="s">
        <v>456</v>
      </c>
      <c r="I884" s="510"/>
      <c r="J884" s="1020"/>
      <c r="K884" s="510">
        <v>10.050000000000001</v>
      </c>
      <c r="L884" s="1020"/>
      <c r="M884" s="510">
        <v>10.050000000000001</v>
      </c>
      <c r="N884" s="1020"/>
      <c r="O884" s="510">
        <v>10.050000000000001</v>
      </c>
      <c r="P884" s="1020"/>
      <c r="Q884" s="513">
        <f t="shared" si="7384"/>
        <v>7.4550000000000001</v>
      </c>
      <c r="R884" s="539">
        <f t="shared" si="7385"/>
        <v>97.001098027500007</v>
      </c>
      <c r="S884" s="513"/>
      <c r="T884" s="513">
        <f t="shared" si="7386"/>
        <v>0</v>
      </c>
      <c r="U884" s="513"/>
      <c r="V884" s="513">
        <f t="shared" si="7387"/>
        <v>0</v>
      </c>
      <c r="W884" s="513"/>
      <c r="X884" s="513">
        <f t="shared" si="7388"/>
        <v>0</v>
      </c>
      <c r="Y884" s="513">
        <f t="shared" si="7389"/>
        <v>0</v>
      </c>
      <c r="Z884" s="513">
        <f t="shared" si="7390"/>
        <v>0</v>
      </c>
      <c r="AA884" s="513"/>
      <c r="AB884" s="513">
        <f t="shared" si="7468"/>
        <v>0</v>
      </c>
      <c r="AC884" s="513"/>
      <c r="AD884" s="513">
        <f t="shared" si="7392"/>
        <v>0</v>
      </c>
      <c r="AE884" s="513">
        <v>3.09</v>
      </c>
      <c r="AF884" s="148">
        <f>K884*AE884*$AF$2/1000</f>
        <v>40.377992535000004</v>
      </c>
      <c r="AG884" s="513">
        <f t="shared" si="7451"/>
        <v>3.09</v>
      </c>
      <c r="AH884" s="513">
        <f>SUM(AB884+AD884+AF884)</f>
        <v>40.377992535000004</v>
      </c>
      <c r="AI884" s="513">
        <f t="shared" si="7394"/>
        <v>3.09</v>
      </c>
      <c r="AJ884" s="513">
        <f t="shared" si="7395"/>
        <v>40.377992535000004</v>
      </c>
      <c r="AK884" s="513">
        <v>2.06</v>
      </c>
      <c r="AL884" s="513">
        <f t="shared" ref="AL884" si="7470">M884*AK884*$AL$2/1000</f>
        <v>26.475617490000001</v>
      </c>
      <c r="AM884" s="513"/>
      <c r="AN884" s="513">
        <f t="shared" si="7469"/>
        <v>0</v>
      </c>
      <c r="AO884" s="513"/>
      <c r="AP884" s="513">
        <f t="shared" si="7398"/>
        <v>0</v>
      </c>
      <c r="AQ884" s="513">
        <f t="shared" si="7399"/>
        <v>2.06</v>
      </c>
      <c r="AR884" s="513">
        <f t="shared" si="7400"/>
        <v>26.475617490000001</v>
      </c>
      <c r="AS884" s="513"/>
      <c r="AT884" s="513">
        <f t="shared" si="7401"/>
        <v>0</v>
      </c>
      <c r="AU884" s="513">
        <v>2.3050000000000002</v>
      </c>
      <c r="AV884" s="513">
        <f t="shared" si="7402"/>
        <v>30.147488002500005</v>
      </c>
      <c r="AW884" s="513"/>
      <c r="AX884" s="513">
        <f t="shared" si="7403"/>
        <v>0</v>
      </c>
      <c r="AY884" s="513">
        <f t="shared" si="7404"/>
        <v>2.3050000000000002</v>
      </c>
      <c r="AZ884" s="513">
        <f t="shared" si="7405"/>
        <v>30.147488002500005</v>
      </c>
      <c r="BA884" s="513">
        <f t="shared" si="7406"/>
        <v>4.3650000000000002</v>
      </c>
      <c r="BB884" s="513">
        <f t="shared" si="7407"/>
        <v>56.623105492500002</v>
      </c>
    </row>
    <row r="885" spans="1:54" s="551" customFormat="1">
      <c r="A885" s="612">
        <v>650</v>
      </c>
      <c r="B885" s="557"/>
      <c r="C885" s="368"/>
      <c r="D885" s="557" t="s">
        <v>2240</v>
      </c>
      <c r="E885" s="553" t="s">
        <v>2304</v>
      </c>
      <c r="F885" s="530" t="s">
        <v>245</v>
      </c>
      <c r="G885" s="530" t="s">
        <v>1169</v>
      </c>
      <c r="H885" s="355" t="s">
        <v>379</v>
      </c>
      <c r="I885" s="554"/>
      <c r="J885" s="183"/>
      <c r="K885" s="554"/>
      <c r="L885" s="183"/>
      <c r="M885" s="554">
        <v>12.82</v>
      </c>
      <c r="N885" s="183"/>
      <c r="O885" s="554">
        <v>12.82</v>
      </c>
      <c r="P885" s="183"/>
      <c r="Q885" s="349">
        <f t="shared" si="7384"/>
        <v>0.20599999999999999</v>
      </c>
      <c r="R885" s="417">
        <f t="shared" si="7385"/>
        <v>3.4933825667999998</v>
      </c>
      <c r="S885" s="349"/>
      <c r="T885" s="349">
        <f t="shared" si="7386"/>
        <v>0</v>
      </c>
      <c r="U885" s="349"/>
      <c r="V885" s="349">
        <f t="shared" si="7387"/>
        <v>0</v>
      </c>
      <c r="W885" s="349"/>
      <c r="X885" s="349">
        <f t="shared" si="7388"/>
        <v>0</v>
      </c>
      <c r="Y885" s="349">
        <f t="shared" si="7389"/>
        <v>0</v>
      </c>
      <c r="Z885" s="349">
        <f t="shared" si="7390"/>
        <v>0</v>
      </c>
      <c r="AA885" s="349"/>
      <c r="AB885" s="349">
        <f t="shared" ref="AB885" si="7471">K885*AA885*$AB$2/1000</f>
        <v>0</v>
      </c>
      <c r="AC885" s="349"/>
      <c r="AD885" s="349">
        <f t="shared" si="7392"/>
        <v>0</v>
      </c>
      <c r="AE885" s="349"/>
      <c r="AF885" s="349">
        <f t="shared" ref="AF885" si="7472">K885*AE885*$AF$2/1000</f>
        <v>0</v>
      </c>
      <c r="AG885" s="349">
        <f t="shared" si="7451"/>
        <v>0</v>
      </c>
      <c r="AH885" s="349">
        <f t="shared" ref="AH885" si="7473">SUM(AB885+AD885+AF885)</f>
        <v>0</v>
      </c>
      <c r="AI885" s="349">
        <f t="shared" si="7394"/>
        <v>0</v>
      </c>
      <c r="AJ885" s="349">
        <f t="shared" si="7395"/>
        <v>0</v>
      </c>
      <c r="AK885" s="349"/>
      <c r="AL885" s="349">
        <f>M885*AK885*$AL$2/1000</f>
        <v>0</v>
      </c>
      <c r="AM885" s="349">
        <v>0.20599999999999999</v>
      </c>
      <c r="AN885" s="349">
        <f t="shared" ref="AN885" si="7474">M885*AM885*$AN$2/1000</f>
        <v>3.4933825667999998</v>
      </c>
      <c r="AO885" s="349"/>
      <c r="AP885" s="349">
        <f t="shared" si="7398"/>
        <v>0</v>
      </c>
      <c r="AQ885" s="349">
        <f t="shared" si="7399"/>
        <v>0.20599999999999999</v>
      </c>
      <c r="AR885" s="349">
        <f t="shared" si="7400"/>
        <v>3.4933825667999998</v>
      </c>
      <c r="AS885" s="349"/>
      <c r="AT885" s="349">
        <f t="shared" si="7401"/>
        <v>0</v>
      </c>
      <c r="AU885" s="349"/>
      <c r="AV885" s="349">
        <f t="shared" si="7402"/>
        <v>0</v>
      </c>
      <c r="AW885" s="349"/>
      <c r="AX885" s="349">
        <f t="shared" si="7403"/>
        <v>0</v>
      </c>
      <c r="AY885" s="349">
        <f t="shared" si="7404"/>
        <v>0</v>
      </c>
      <c r="AZ885" s="349">
        <f t="shared" si="7405"/>
        <v>0</v>
      </c>
      <c r="BA885" s="349">
        <f t="shared" si="7406"/>
        <v>0.20599999999999999</v>
      </c>
      <c r="BB885" s="349">
        <f t="shared" si="7407"/>
        <v>3.4933825667999998</v>
      </c>
    </row>
    <row r="886" spans="1:54" s="551" customFormat="1">
      <c r="A886" s="612">
        <v>650</v>
      </c>
      <c r="B886" s="557"/>
      <c r="C886" s="368"/>
      <c r="D886" s="557" t="s">
        <v>2240</v>
      </c>
      <c r="E886" s="553" t="s">
        <v>2305</v>
      </c>
      <c r="F886" s="530" t="s">
        <v>245</v>
      </c>
      <c r="G886" s="530" t="s">
        <v>1169</v>
      </c>
      <c r="H886" s="355" t="s">
        <v>379</v>
      </c>
      <c r="I886" s="554"/>
      <c r="J886" s="183"/>
      <c r="K886" s="554"/>
      <c r="L886" s="183"/>
      <c r="M886" s="554">
        <v>12.82</v>
      </c>
      <c r="N886" s="183"/>
      <c r="O886" s="554">
        <v>12.82</v>
      </c>
      <c r="P886" s="183"/>
      <c r="Q886" s="349">
        <f t="shared" ref="Q886" si="7475">SUM(AI886+BA886)</f>
        <v>2.9660000000000002</v>
      </c>
      <c r="R886" s="417">
        <f t="shared" ref="R886" si="7476">SUM(AJ886+BB886)</f>
        <v>50.666598126800004</v>
      </c>
      <c r="S886" s="349"/>
      <c r="T886" s="349">
        <f t="shared" ref="T886" si="7477">I886*S886*$T$2/1000</f>
        <v>0</v>
      </c>
      <c r="U886" s="349"/>
      <c r="V886" s="349">
        <f t="shared" ref="V886" si="7478">I886*U886*$V$2/1000</f>
        <v>0</v>
      </c>
      <c r="W886" s="349"/>
      <c r="X886" s="349">
        <f t="shared" ref="X886" si="7479">I886*W886*$X$2/1000</f>
        <v>0</v>
      </c>
      <c r="Y886" s="349">
        <f t="shared" ref="Y886" si="7480">SUM(S886+U886+W886)</f>
        <v>0</v>
      </c>
      <c r="Z886" s="349">
        <f t="shared" ref="Z886" si="7481">SUM(T886+V886+X886)</f>
        <v>0</v>
      </c>
      <c r="AA886" s="349"/>
      <c r="AB886" s="349">
        <f t="shared" si="7468"/>
        <v>0</v>
      </c>
      <c r="AC886" s="349"/>
      <c r="AD886" s="349">
        <f t="shared" ref="AD886" si="7482">K886*AC886*$AD$2/1000</f>
        <v>0</v>
      </c>
      <c r="AE886" s="349"/>
      <c r="AF886" s="349">
        <f t="shared" ref="AF886" si="7483">K886*AE886*$AF$2/1000</f>
        <v>0</v>
      </c>
      <c r="AG886" s="349">
        <f t="shared" si="7451"/>
        <v>0</v>
      </c>
      <c r="AH886" s="349">
        <f t="shared" ref="AH886" si="7484">SUM(AB886+AD886+AF886)</f>
        <v>0</v>
      </c>
      <c r="AI886" s="349">
        <f t="shared" ref="AI886" si="7485">SUM(Y886+AG886)</f>
        <v>0</v>
      </c>
      <c r="AJ886" s="349">
        <f t="shared" ref="AJ886" si="7486">SUM(Z886,AH886)</f>
        <v>0</v>
      </c>
      <c r="AK886" s="349"/>
      <c r="AL886" s="349">
        <f>M886*AK886*$AL$2/1000</f>
        <v>0</v>
      </c>
      <c r="AM886" s="349">
        <v>1.9359999999999999</v>
      </c>
      <c r="AN886" s="349">
        <f t="shared" si="7469"/>
        <v>32.831012860800001</v>
      </c>
      <c r="AO886" s="349"/>
      <c r="AP886" s="349">
        <f t="shared" ref="AP886" si="7487">M886*AO886*$AP$2/1000</f>
        <v>0</v>
      </c>
      <c r="AQ886" s="349">
        <f t="shared" ref="AQ886" si="7488">SUM(AK886+AM886+AO886)</f>
        <v>1.9359999999999999</v>
      </c>
      <c r="AR886" s="349">
        <f t="shared" ref="AR886" si="7489">SUM(AL886+AN886+AP886)</f>
        <v>32.831012860800001</v>
      </c>
      <c r="AS886" s="349">
        <v>1.03</v>
      </c>
      <c r="AT886" s="349">
        <f t="shared" ref="AT886" si="7490">O886*AS886*$AT$2/1000</f>
        <v>17.835585266000002</v>
      </c>
      <c r="AU886" s="349"/>
      <c r="AV886" s="349">
        <f t="shared" ref="AV886" si="7491">O886*AU886*$AV$2/1000</f>
        <v>0</v>
      </c>
      <c r="AW886" s="349"/>
      <c r="AX886" s="349">
        <f t="shared" ref="AX886" si="7492">O886*AW886*$AX$2/1000</f>
        <v>0</v>
      </c>
      <c r="AY886" s="349">
        <f t="shared" ref="AY886" si="7493">SUM(AS886+AU886+AW886)</f>
        <v>1.03</v>
      </c>
      <c r="AZ886" s="349">
        <f t="shared" ref="AZ886" si="7494">SUM(AT886+AV886+AX886)</f>
        <v>17.835585266000002</v>
      </c>
      <c r="BA886" s="349">
        <f t="shared" ref="BA886" si="7495">SUM(AQ886+AY886)</f>
        <v>2.9660000000000002</v>
      </c>
      <c r="BB886" s="349">
        <f t="shared" ref="BB886" si="7496">SUM(AR886,AZ886)</f>
        <v>50.666598126800004</v>
      </c>
    </row>
    <row r="887" spans="1:54" s="301" customFormat="1">
      <c r="A887" s="612">
        <v>651</v>
      </c>
      <c r="B887" s="26"/>
      <c r="C887" s="371" t="s">
        <v>525</v>
      </c>
      <c r="D887" s="369" t="s">
        <v>527</v>
      </c>
      <c r="E887" s="347" t="s">
        <v>658</v>
      </c>
      <c r="F887" s="384" t="s">
        <v>404</v>
      </c>
      <c r="G887" s="384" t="s">
        <v>1169</v>
      </c>
      <c r="H887" s="316" t="s">
        <v>456</v>
      </c>
      <c r="I887" s="552">
        <v>21.61</v>
      </c>
      <c r="J887" s="184"/>
      <c r="K887" s="552">
        <v>21.61</v>
      </c>
      <c r="L887" s="184"/>
      <c r="M887" s="552">
        <v>21.61</v>
      </c>
      <c r="N887" s="184"/>
      <c r="O887" s="552">
        <v>21.61</v>
      </c>
      <c r="P887" s="184"/>
      <c r="Q887" s="136">
        <f>SUM(AI887+BA887)</f>
        <v>0</v>
      </c>
      <c r="R887" s="421">
        <f>SUM(AJ887+BB887)</f>
        <v>0</v>
      </c>
      <c r="S887" s="136"/>
      <c r="T887" s="136">
        <f>I887*S887*$T$2/1000</f>
        <v>0</v>
      </c>
      <c r="U887" s="136"/>
      <c r="V887" s="136">
        <f>I887*U887*$V$2/1000</f>
        <v>0</v>
      </c>
      <c r="W887" s="136"/>
      <c r="X887" s="136">
        <f>I887*W887*$X$2/1000</f>
        <v>0</v>
      </c>
      <c r="Y887" s="136">
        <f>SUM(S887+U887+W887)</f>
        <v>0</v>
      </c>
      <c r="Z887" s="136">
        <f>SUM(T887+V887+X887)</f>
        <v>0</v>
      </c>
      <c r="AA887" s="136"/>
      <c r="AB887" s="141">
        <f t="shared" ref="AB887:AB894" si="7497">K887*AA887*$AB$2/1000</f>
        <v>0</v>
      </c>
      <c r="AC887" s="136"/>
      <c r="AD887" s="136">
        <f t="shared" ref="AD887:AD894" si="7498">K887*AC887*$AD$2/1000</f>
        <v>0</v>
      </c>
      <c r="AE887" s="136"/>
      <c r="AF887" s="136">
        <f>K887*AE887*$AF$2/1000</f>
        <v>0</v>
      </c>
      <c r="AG887" s="136">
        <f t="shared" si="7451"/>
        <v>0</v>
      </c>
      <c r="AH887" s="136">
        <f t="shared" ref="AH887:AH894" si="7499">SUM(AB887+AD887+AF887)</f>
        <v>0</v>
      </c>
      <c r="AI887" s="136">
        <f>SUM(Y887+AG887)</f>
        <v>0</v>
      </c>
      <c r="AJ887" s="136">
        <f t="shared" ref="AJ887:AJ894" si="7500">SUM(Z887,AH887)</f>
        <v>0</v>
      </c>
      <c r="AK887" s="136"/>
      <c r="AL887" s="136">
        <f>M887*AK887*$AL$2/1000</f>
        <v>0</v>
      </c>
      <c r="AM887" s="136"/>
      <c r="AN887" s="136">
        <f>M887*AM887*$AN$2/1000</f>
        <v>0</v>
      </c>
      <c r="AO887" s="136"/>
      <c r="AP887" s="136">
        <f t="shared" si="7254"/>
        <v>0</v>
      </c>
      <c r="AQ887" s="136">
        <f>SUM(AK887+AM887+AO887)</f>
        <v>0</v>
      </c>
      <c r="AR887" s="136">
        <f>SUM(AL887+AN887+AP887)</f>
        <v>0</v>
      </c>
      <c r="AS887" s="136"/>
      <c r="AT887" s="136">
        <f t="shared" ref="AT887:AT894" si="7501">O887*AS887*$AT$2/1000</f>
        <v>0</v>
      </c>
      <c r="AU887" s="136"/>
      <c r="AV887" s="136">
        <f>O887*AU887*$AV$2/1000</f>
        <v>0</v>
      </c>
      <c r="AW887" s="136"/>
      <c r="AX887" s="136">
        <f t="shared" ref="AX887:AX894" si="7502">O887*AW887*$AX$2/1000</f>
        <v>0</v>
      </c>
      <c r="AY887" s="136">
        <f t="shared" ref="AY887:AY894" si="7503">SUM(AS887+AU887+AW887)</f>
        <v>0</v>
      </c>
      <c r="AZ887" s="136">
        <f t="shared" ref="AZ887:AZ894" si="7504">SUM(AT887+AV887+AX887)</f>
        <v>0</v>
      </c>
      <c r="BA887" s="136">
        <f t="shared" ref="BA887:BA894" si="7505">SUM(AQ887+AY887)</f>
        <v>0</v>
      </c>
      <c r="BB887" s="136">
        <f t="shared" ref="BB887:BB894" si="7506">SUM(AR887,AZ887)</f>
        <v>0</v>
      </c>
    </row>
    <row r="888" spans="1:54" s="301" customFormat="1">
      <c r="A888" s="612">
        <v>652</v>
      </c>
      <c r="B888" s="346"/>
      <c r="C888" s="368"/>
      <c r="D888" s="346" t="s">
        <v>528</v>
      </c>
      <c r="E888" s="23" t="s">
        <v>659</v>
      </c>
      <c r="F888" s="54" t="s">
        <v>395</v>
      </c>
      <c r="G888" s="530" t="s">
        <v>1169</v>
      </c>
      <c r="H888" s="355" t="s">
        <v>379</v>
      </c>
      <c r="I888" s="554">
        <v>21.61</v>
      </c>
      <c r="J888" s="183"/>
      <c r="K888" s="554">
        <v>21.61</v>
      </c>
      <c r="L888" s="183"/>
      <c r="M888" s="554">
        <v>21.61</v>
      </c>
      <c r="N888" s="183"/>
      <c r="O888" s="554">
        <v>21.61</v>
      </c>
      <c r="P888" s="183"/>
      <c r="Q888" s="349">
        <f t="shared" ref="Q888" si="7507">SUM(AI888+BA888)</f>
        <v>0</v>
      </c>
      <c r="R888" s="417">
        <f t="shared" ref="R888" si="7508">SUM(AJ888+BB888)</f>
        <v>0</v>
      </c>
      <c r="S888" s="349"/>
      <c r="T888" s="349">
        <f t="shared" ref="T888" si="7509">I888*S888*$T$2/1000</f>
        <v>0</v>
      </c>
      <c r="U888" s="349"/>
      <c r="V888" s="349">
        <f t="shared" ref="V888" si="7510">I888*U888*$V$2/1000</f>
        <v>0</v>
      </c>
      <c r="W888" s="349"/>
      <c r="X888" s="349">
        <f t="shared" ref="X888" si="7511">I888*W888*$X$2/1000</f>
        <v>0</v>
      </c>
      <c r="Y888" s="349">
        <f t="shared" ref="Y888" si="7512">SUM(S888+U888+W888)</f>
        <v>0</v>
      </c>
      <c r="Z888" s="349">
        <f t="shared" ref="Z888" si="7513">SUM(T888+V888+X888)</f>
        <v>0</v>
      </c>
      <c r="AA888" s="349"/>
      <c r="AB888" s="109">
        <f t="shared" si="7497"/>
        <v>0</v>
      </c>
      <c r="AC888" s="349"/>
      <c r="AD888" s="349">
        <f t="shared" si="7498"/>
        <v>0</v>
      </c>
      <c r="AE888" s="349"/>
      <c r="AF888" s="349">
        <f t="shared" ref="AF888:AF959" si="7514">K888*AE888*$AF$2/1000</f>
        <v>0</v>
      </c>
      <c r="AG888" s="349">
        <f t="shared" ref="AG888" si="7515">SUM(AA888+AC888+AE888)</f>
        <v>0</v>
      </c>
      <c r="AH888" s="349">
        <f t="shared" si="7499"/>
        <v>0</v>
      </c>
      <c r="AI888" s="349">
        <f t="shared" ref="AI888" si="7516">SUM(Y888+AG888)</f>
        <v>0</v>
      </c>
      <c r="AJ888" s="349">
        <f t="shared" si="7500"/>
        <v>0</v>
      </c>
      <c r="AK888" s="349"/>
      <c r="AL888" s="349">
        <f t="shared" ref="AL888" si="7517">M888*AK888*$AL$2/1000</f>
        <v>0</v>
      </c>
      <c r="AM888" s="349"/>
      <c r="AN888" s="349">
        <f t="shared" ref="AN888" si="7518">M888*AM888*$AN$2/1000</f>
        <v>0</v>
      </c>
      <c r="AO888" s="349"/>
      <c r="AP888" s="349">
        <f t="shared" ref="AP888:AP889" si="7519">M888*AO888*$AP$2/1000</f>
        <v>0</v>
      </c>
      <c r="AQ888" s="349">
        <f t="shared" ref="AQ888" si="7520">SUM(AK888+AM888+AO888)</f>
        <v>0</v>
      </c>
      <c r="AR888" s="349">
        <f t="shared" ref="AR888" si="7521">SUM(AL888+AN888+AP888)</f>
        <v>0</v>
      </c>
      <c r="AS888" s="349"/>
      <c r="AT888" s="349">
        <f t="shared" si="7501"/>
        <v>0</v>
      </c>
      <c r="AU888" s="349"/>
      <c r="AV888" s="349">
        <f t="shared" ref="AV888" si="7522">O888*AU888*$AV$2/1000</f>
        <v>0</v>
      </c>
      <c r="AW888" s="349"/>
      <c r="AX888" s="349">
        <f t="shared" si="7502"/>
        <v>0</v>
      </c>
      <c r="AY888" s="349">
        <f t="shared" si="7503"/>
        <v>0</v>
      </c>
      <c r="AZ888" s="349">
        <f t="shared" si="7504"/>
        <v>0</v>
      </c>
      <c r="BA888" s="349">
        <f t="shared" si="7505"/>
        <v>0</v>
      </c>
      <c r="BB888" s="349">
        <f t="shared" si="7506"/>
        <v>0</v>
      </c>
    </row>
    <row r="889" spans="1:54" s="301" customFormat="1">
      <c r="A889" s="612">
        <v>653</v>
      </c>
      <c r="B889" s="346"/>
      <c r="C889" s="368"/>
      <c r="D889" s="346" t="s">
        <v>408</v>
      </c>
      <c r="E889" s="23" t="s">
        <v>660</v>
      </c>
      <c r="F889" s="54" t="s">
        <v>404</v>
      </c>
      <c r="G889" s="530" t="s">
        <v>1169</v>
      </c>
      <c r="H889" s="355" t="s">
        <v>456</v>
      </c>
      <c r="I889" s="554">
        <v>21.61</v>
      </c>
      <c r="J889" s="183"/>
      <c r="K889" s="554">
        <v>21.61</v>
      </c>
      <c r="L889" s="183"/>
      <c r="M889" s="554">
        <v>21.61</v>
      </c>
      <c r="N889" s="183"/>
      <c r="O889" s="554">
        <v>21.61</v>
      </c>
      <c r="P889" s="183"/>
      <c r="Q889" s="349">
        <f t="shared" ref="Q889:R894" si="7523">SUM(AI889+BA889)</f>
        <v>0</v>
      </c>
      <c r="R889" s="417">
        <f t="shared" si="7523"/>
        <v>0</v>
      </c>
      <c r="S889" s="349"/>
      <c r="T889" s="349">
        <f t="shared" ref="T889:T894" si="7524">I889*S889*$T$2/1000</f>
        <v>0</v>
      </c>
      <c r="U889" s="349"/>
      <c r="V889" s="349">
        <f t="shared" ref="V889:V894" si="7525">I889*U889*$V$2/1000</f>
        <v>0</v>
      </c>
      <c r="W889" s="349"/>
      <c r="X889" s="349">
        <f t="shared" ref="X889:X894" si="7526">I889*W889*$X$2/1000</f>
        <v>0</v>
      </c>
      <c r="Y889" s="349">
        <f t="shared" ref="Y889:Y894" si="7527">SUM(S889+U889+W889)</f>
        <v>0</v>
      </c>
      <c r="Z889" s="349">
        <f>SUM(T889+V889+X889)</f>
        <v>0</v>
      </c>
      <c r="AA889" s="349"/>
      <c r="AB889" s="109">
        <f t="shared" si="7497"/>
        <v>0</v>
      </c>
      <c r="AC889" s="349"/>
      <c r="AD889" s="349">
        <f t="shared" si="7498"/>
        <v>0</v>
      </c>
      <c r="AE889" s="349"/>
      <c r="AF889" s="349">
        <f t="shared" si="7514"/>
        <v>0</v>
      </c>
      <c r="AG889" s="349">
        <f>SUM(AA889+AC889+AE889)</f>
        <v>0</v>
      </c>
      <c r="AH889" s="349">
        <f t="shared" si="7499"/>
        <v>0</v>
      </c>
      <c r="AI889" s="349">
        <f>SUM(Y889+AG889)</f>
        <v>0</v>
      </c>
      <c r="AJ889" s="349">
        <f t="shared" si="7500"/>
        <v>0</v>
      </c>
      <c r="AK889" s="349"/>
      <c r="AL889" s="349">
        <f>M889*AK889*$AL$2/1000</f>
        <v>0</v>
      </c>
      <c r="AM889" s="349"/>
      <c r="AN889" s="349">
        <f>M889*AM889*$AN$2/1000</f>
        <v>0</v>
      </c>
      <c r="AO889" s="349"/>
      <c r="AP889" s="349">
        <f t="shared" si="7519"/>
        <v>0</v>
      </c>
      <c r="AQ889" s="349">
        <f t="shared" ref="AQ889:AQ894" si="7528">SUM(AK889+AM889+AO889)</f>
        <v>0</v>
      </c>
      <c r="AR889" s="349">
        <f>SUM(AL889+AN889+AP889)</f>
        <v>0</v>
      </c>
      <c r="AS889" s="349"/>
      <c r="AT889" s="349">
        <f t="shared" si="7501"/>
        <v>0</v>
      </c>
      <c r="AU889" s="349"/>
      <c r="AV889" s="349">
        <f>O889*AU889*$AV$2/1000</f>
        <v>0</v>
      </c>
      <c r="AW889" s="349"/>
      <c r="AX889" s="349">
        <f t="shared" si="7502"/>
        <v>0</v>
      </c>
      <c r="AY889" s="349">
        <f t="shared" si="7503"/>
        <v>0</v>
      </c>
      <c r="AZ889" s="349">
        <f t="shared" si="7504"/>
        <v>0</v>
      </c>
      <c r="BA889" s="349">
        <f t="shared" si="7505"/>
        <v>0</v>
      </c>
      <c r="BB889" s="349">
        <f t="shared" si="7506"/>
        <v>0</v>
      </c>
    </row>
    <row r="890" spans="1:54" s="301" customFormat="1">
      <c r="A890" s="612">
        <v>654</v>
      </c>
      <c r="B890" s="346"/>
      <c r="C890" s="368"/>
      <c r="D890" s="346" t="s">
        <v>836</v>
      </c>
      <c r="E890" s="23" t="s">
        <v>2158</v>
      </c>
      <c r="F890" s="54" t="s">
        <v>404</v>
      </c>
      <c r="G890" s="530" t="s">
        <v>1169</v>
      </c>
      <c r="H890" s="355" t="s">
        <v>379</v>
      </c>
      <c r="I890" s="554">
        <v>23.95</v>
      </c>
      <c r="J890" s="183"/>
      <c r="K890" s="554">
        <v>23.95</v>
      </c>
      <c r="L890" s="183"/>
      <c r="M890" s="554">
        <v>23.95</v>
      </c>
      <c r="N890" s="183"/>
      <c r="O890" s="554">
        <v>23.95</v>
      </c>
      <c r="P890" s="183"/>
      <c r="Q890" s="349">
        <f t="shared" ref="Q890:Q891" si="7529">SUM(AI890+BA890)</f>
        <v>0</v>
      </c>
      <c r="R890" s="417">
        <f t="shared" ref="R890:R891" si="7530">SUM(AJ890+BB890)</f>
        <v>0</v>
      </c>
      <c r="S890" s="349"/>
      <c r="T890" s="349">
        <f t="shared" si="7524"/>
        <v>0</v>
      </c>
      <c r="U890" s="349"/>
      <c r="V890" s="349">
        <f t="shared" si="7525"/>
        <v>0</v>
      </c>
      <c r="W890" s="349"/>
      <c r="X890" s="349">
        <f t="shared" si="7526"/>
        <v>0</v>
      </c>
      <c r="Y890" s="349">
        <f t="shared" ref="Y890:Y891" si="7531">SUM(S890+U890+W890)</f>
        <v>0</v>
      </c>
      <c r="Z890" s="349">
        <f t="shared" ref="Z890:Z891" si="7532">SUM(T890+V890+X890)</f>
        <v>0</v>
      </c>
      <c r="AA890" s="349"/>
      <c r="AB890" s="109">
        <f t="shared" ref="AB890:AB891" si="7533">K890*AA890*$AB$2/1000</f>
        <v>0</v>
      </c>
      <c r="AC890" s="349"/>
      <c r="AD890" s="349">
        <f t="shared" ref="AD890:AD891" si="7534">K890*AC890*$AD$2/1000</f>
        <v>0</v>
      </c>
      <c r="AE890" s="349"/>
      <c r="AF890" s="349">
        <f t="shared" ref="AF890:AF891" si="7535">K890*AE890*$AF$2/1000</f>
        <v>0</v>
      </c>
      <c r="AG890" s="349">
        <f>SUM(AA890+AC890+AE890)</f>
        <v>0</v>
      </c>
      <c r="AH890" s="349">
        <f t="shared" ref="AH890:AH891" si="7536">SUM(AB890+AD890+AF890)</f>
        <v>0</v>
      </c>
      <c r="AI890" s="349">
        <f>SUM(Y890+AG890)</f>
        <v>0</v>
      </c>
      <c r="AJ890" s="349">
        <f t="shared" ref="AJ890:AJ891" si="7537">SUM(Z890,AH890)</f>
        <v>0</v>
      </c>
      <c r="AK890" s="349"/>
      <c r="AL890" s="349">
        <f>M890*AK890*$AL$2/1000</f>
        <v>0</v>
      </c>
      <c r="AM890" s="349"/>
      <c r="AN890" s="349">
        <f>M890*AM890*$AN$2/1000</f>
        <v>0</v>
      </c>
      <c r="AO890" s="349"/>
      <c r="AP890" s="349">
        <f t="shared" ref="AP890" si="7538">M890*AO890*$AP$2/1000</f>
        <v>0</v>
      </c>
      <c r="AQ890" s="349">
        <f t="shared" ref="AQ890:AQ891" si="7539">SUM(AK890+AM890+AO890)</f>
        <v>0</v>
      </c>
      <c r="AR890" s="349">
        <f>SUM(AL890+AN890+AP890)</f>
        <v>0</v>
      </c>
      <c r="AS890" s="349"/>
      <c r="AT890" s="349">
        <f t="shared" ref="AT890:AT891" si="7540">O890*AS890*$AT$2/1000</f>
        <v>0</v>
      </c>
      <c r="AU890" s="349"/>
      <c r="AV890" s="349">
        <f>O890*AU890*$AV$2/1000</f>
        <v>0</v>
      </c>
      <c r="AW890" s="349"/>
      <c r="AX890" s="349">
        <f t="shared" ref="AX890:AX891" si="7541">O890*AW890*$AX$2/1000</f>
        <v>0</v>
      </c>
      <c r="AY890" s="349">
        <f t="shared" ref="AY890:AY891" si="7542">SUM(AS890+AU890+AW890)</f>
        <v>0</v>
      </c>
      <c r="AZ890" s="349">
        <f t="shared" ref="AZ890:AZ891" si="7543">SUM(AT890+AV890+AX890)</f>
        <v>0</v>
      </c>
      <c r="BA890" s="349">
        <f t="shared" ref="BA890:BA891" si="7544">SUM(AQ890+AY890)</f>
        <v>0</v>
      </c>
      <c r="BB890" s="349">
        <f t="shared" ref="BB890:BB891" si="7545">SUM(AR890,AZ890)</f>
        <v>0</v>
      </c>
    </row>
    <row r="891" spans="1:54" s="301" customFormat="1">
      <c r="A891" s="612">
        <v>655</v>
      </c>
      <c r="B891" s="346"/>
      <c r="C891" s="368"/>
      <c r="D891" s="346" t="s">
        <v>408</v>
      </c>
      <c r="E891" s="23" t="s">
        <v>661</v>
      </c>
      <c r="F891" s="54" t="s">
        <v>395</v>
      </c>
      <c r="G891" s="530" t="s">
        <v>1169</v>
      </c>
      <c r="H891" s="355" t="s">
        <v>379</v>
      </c>
      <c r="I891" s="554">
        <v>21.61</v>
      </c>
      <c r="J891" s="183"/>
      <c r="K891" s="554">
        <v>21.61</v>
      </c>
      <c r="L891" s="183"/>
      <c r="M891" s="554">
        <v>21.61</v>
      </c>
      <c r="N891" s="183"/>
      <c r="O891" s="554">
        <v>21.61</v>
      </c>
      <c r="P891" s="183"/>
      <c r="Q891" s="349">
        <f t="shared" si="7529"/>
        <v>0</v>
      </c>
      <c r="R891" s="417">
        <f t="shared" si="7530"/>
        <v>0</v>
      </c>
      <c r="S891" s="349"/>
      <c r="T891" s="349">
        <f t="shared" si="7524"/>
        <v>0</v>
      </c>
      <c r="U891" s="349"/>
      <c r="V891" s="349">
        <f t="shared" si="7525"/>
        <v>0</v>
      </c>
      <c r="W891" s="349"/>
      <c r="X891" s="349">
        <f t="shared" si="7526"/>
        <v>0</v>
      </c>
      <c r="Y891" s="349">
        <f t="shared" si="7531"/>
        <v>0</v>
      </c>
      <c r="Z891" s="349">
        <f t="shared" si="7532"/>
        <v>0</v>
      </c>
      <c r="AA891" s="349"/>
      <c r="AB891" s="109">
        <f t="shared" si="7533"/>
        <v>0</v>
      </c>
      <c r="AC891" s="349"/>
      <c r="AD891" s="349">
        <f t="shared" si="7534"/>
        <v>0</v>
      </c>
      <c r="AE891" s="349"/>
      <c r="AF891" s="349">
        <f t="shared" si="7535"/>
        <v>0</v>
      </c>
      <c r="AG891" s="349">
        <f>SUM(AA891+AC891+AE891)</f>
        <v>0</v>
      </c>
      <c r="AH891" s="349">
        <f t="shared" si="7536"/>
        <v>0</v>
      </c>
      <c r="AI891" s="349">
        <f>SUM(Y891+AG891)</f>
        <v>0</v>
      </c>
      <c r="AJ891" s="349">
        <f t="shared" si="7537"/>
        <v>0</v>
      </c>
      <c r="AK891" s="349"/>
      <c r="AL891" s="349">
        <f>M891*AK891*$AL$2/1000</f>
        <v>0</v>
      </c>
      <c r="AM891" s="349"/>
      <c r="AN891" s="349">
        <f>M891*AM891*$AN$2/1000</f>
        <v>0</v>
      </c>
      <c r="AO891" s="349"/>
      <c r="AP891" s="349">
        <f>M891*AO891*$AP$2/1000</f>
        <v>0</v>
      </c>
      <c r="AQ891" s="349">
        <f t="shared" si="7539"/>
        <v>0</v>
      </c>
      <c r="AR891" s="349">
        <f>SUM(AL891+AN891+AP891)</f>
        <v>0</v>
      </c>
      <c r="AS891" s="349"/>
      <c r="AT891" s="349">
        <f t="shared" si="7540"/>
        <v>0</v>
      </c>
      <c r="AU891" s="349"/>
      <c r="AV891" s="349">
        <f>O891*AU891*$AV$2/1000</f>
        <v>0</v>
      </c>
      <c r="AW891" s="349"/>
      <c r="AX891" s="349">
        <f t="shared" si="7541"/>
        <v>0</v>
      </c>
      <c r="AY891" s="349">
        <f t="shared" si="7542"/>
        <v>0</v>
      </c>
      <c r="AZ891" s="349">
        <f t="shared" si="7543"/>
        <v>0</v>
      </c>
      <c r="BA891" s="349">
        <f t="shared" si="7544"/>
        <v>0</v>
      </c>
      <c r="BB891" s="349">
        <f t="shared" si="7545"/>
        <v>0</v>
      </c>
    </row>
    <row r="892" spans="1:54" s="301" customFormat="1">
      <c r="A892" s="612">
        <v>656</v>
      </c>
      <c r="B892" s="346"/>
      <c r="C892" s="368"/>
      <c r="D892" s="346" t="s">
        <v>408</v>
      </c>
      <c r="E892" s="23" t="s">
        <v>1835</v>
      </c>
      <c r="F892" s="54" t="s">
        <v>398</v>
      </c>
      <c r="G892" s="530" t="s">
        <v>1169</v>
      </c>
      <c r="H892" s="355" t="s">
        <v>456</v>
      </c>
      <c r="I892" s="554">
        <v>21.61</v>
      </c>
      <c r="J892" s="183"/>
      <c r="K892" s="554">
        <v>21.61</v>
      </c>
      <c r="L892" s="183"/>
      <c r="M892" s="554">
        <v>21.61</v>
      </c>
      <c r="N892" s="183"/>
      <c r="O892" s="554">
        <v>21.61</v>
      </c>
      <c r="P892" s="183"/>
      <c r="Q892" s="349">
        <f t="shared" ref="Q892:Q893" si="7546">SUM(AI892+BA892)</f>
        <v>0</v>
      </c>
      <c r="R892" s="417">
        <f t="shared" ref="R892:R893" si="7547">SUM(AJ892+BB892)</f>
        <v>0</v>
      </c>
      <c r="S892" s="349"/>
      <c r="T892" s="349">
        <f t="shared" si="7524"/>
        <v>0</v>
      </c>
      <c r="U892" s="349"/>
      <c r="V892" s="349">
        <f t="shared" si="7525"/>
        <v>0</v>
      </c>
      <c r="W892" s="349"/>
      <c r="X892" s="349">
        <f t="shared" si="7526"/>
        <v>0</v>
      </c>
      <c r="Y892" s="349">
        <f t="shared" ref="Y892" si="7548">SUM(S892+U892+W892)</f>
        <v>0</v>
      </c>
      <c r="Z892" s="349">
        <f t="shared" ref="Z892" si="7549">SUM(T892+V892+X892)</f>
        <v>0</v>
      </c>
      <c r="AA892" s="349"/>
      <c r="AB892" s="109">
        <f t="shared" si="7497"/>
        <v>0</v>
      </c>
      <c r="AC892" s="349"/>
      <c r="AD892" s="349">
        <f t="shared" si="7498"/>
        <v>0</v>
      </c>
      <c r="AE892" s="349"/>
      <c r="AF892" s="349">
        <f t="shared" si="7514"/>
        <v>0</v>
      </c>
      <c r="AG892" s="349">
        <f>SUM(AA892+AC892+AE892)</f>
        <v>0</v>
      </c>
      <c r="AH892" s="349">
        <f t="shared" si="7499"/>
        <v>0</v>
      </c>
      <c r="AI892" s="349">
        <f>SUM(Y892+AG892)</f>
        <v>0</v>
      </c>
      <c r="AJ892" s="349">
        <f t="shared" si="7500"/>
        <v>0</v>
      </c>
      <c r="AK892" s="349"/>
      <c r="AL892" s="349">
        <f>M892*AK892*$AL$2/1000</f>
        <v>0</v>
      </c>
      <c r="AM892" s="349"/>
      <c r="AN892" s="349">
        <f>M892*AM892*$AN$2/1000</f>
        <v>0</v>
      </c>
      <c r="AO892" s="349"/>
      <c r="AP892" s="349">
        <f>M892*AO892*$AP$2/1000</f>
        <v>0</v>
      </c>
      <c r="AQ892" s="349">
        <f t="shared" ref="AQ892" si="7550">SUM(AK892+AM892+AO892)</f>
        <v>0</v>
      </c>
      <c r="AR892" s="349">
        <f>SUM(AL892+AN892+AP892)</f>
        <v>0</v>
      </c>
      <c r="AS892" s="349"/>
      <c r="AT892" s="349">
        <f t="shared" si="7501"/>
        <v>0</v>
      </c>
      <c r="AU892" s="349"/>
      <c r="AV892" s="349">
        <f>O892*AU892*$AV$2/1000</f>
        <v>0</v>
      </c>
      <c r="AW892" s="349"/>
      <c r="AX892" s="349">
        <f t="shared" si="7502"/>
        <v>0</v>
      </c>
      <c r="AY892" s="349">
        <f t="shared" ref="AY892" si="7551">SUM(AS892+AU892+AW892)</f>
        <v>0</v>
      </c>
      <c r="AZ892" s="349">
        <f t="shared" ref="AZ892" si="7552">SUM(AT892+AV892+AX892)</f>
        <v>0</v>
      </c>
      <c r="BA892" s="349">
        <f t="shared" ref="BA892:BA893" si="7553">SUM(AQ892+AY892)</f>
        <v>0</v>
      </c>
      <c r="BB892" s="349">
        <f t="shared" ref="BB892:BB893" si="7554">SUM(AR892,AZ892)</f>
        <v>0</v>
      </c>
    </row>
    <row r="893" spans="1:54" s="344" customFormat="1">
      <c r="A893" s="612">
        <v>657</v>
      </c>
      <c r="B893" s="557"/>
      <c r="C893" s="557"/>
      <c r="D893" s="557" t="s">
        <v>408</v>
      </c>
      <c r="E893" s="553" t="s">
        <v>2052</v>
      </c>
      <c r="F893" s="530" t="s">
        <v>398</v>
      </c>
      <c r="G893" s="530" t="s">
        <v>1169</v>
      </c>
      <c r="H893" s="355" t="s">
        <v>379</v>
      </c>
      <c r="I893" s="554">
        <v>23.95</v>
      </c>
      <c r="J893" s="115"/>
      <c r="K893" s="554">
        <v>23.95</v>
      </c>
      <c r="L893" s="183"/>
      <c r="M893" s="554">
        <v>23.95</v>
      </c>
      <c r="N893" s="183"/>
      <c r="O893" s="554">
        <v>23.95</v>
      </c>
      <c r="P893" s="115"/>
      <c r="Q893" s="349">
        <f t="shared" si="7546"/>
        <v>10.114000000000001</v>
      </c>
      <c r="R893" s="417">
        <f t="shared" si="7547"/>
        <v>315.48554661100002</v>
      </c>
      <c r="S893" s="349">
        <v>1.03</v>
      </c>
      <c r="T893" s="349">
        <f t="shared" si="7524"/>
        <v>30.729303765000004</v>
      </c>
      <c r="U893" s="349">
        <v>2.8839999999999999</v>
      </c>
      <c r="V893" s="350">
        <f t="shared" si="7525"/>
        <v>88.012668995999988</v>
      </c>
      <c r="W893" s="352"/>
      <c r="X893" s="353">
        <f t="shared" si="7526"/>
        <v>0</v>
      </c>
      <c r="Y893" s="351">
        <f>SUM(S893+U893+W893)</f>
        <v>3.9139999999999997</v>
      </c>
      <c r="Z893" s="350">
        <f t="shared" ref="Z893" si="7555">SUM(T893+V893+X893)</f>
        <v>118.741972761</v>
      </c>
      <c r="AA893" s="352">
        <v>3.5</v>
      </c>
      <c r="AB893" s="353">
        <f>K893*AA893*$AB$2/1000</f>
        <v>110.927299</v>
      </c>
      <c r="AC893" s="352">
        <v>2.7</v>
      </c>
      <c r="AD893" s="350">
        <f>K893*AC893*$AD$2/1000</f>
        <v>85.816274849999999</v>
      </c>
      <c r="AE893" s="352"/>
      <c r="AF893" s="353">
        <f t="shared" si="7514"/>
        <v>0</v>
      </c>
      <c r="AG893" s="351">
        <f t="shared" ref="AG893" si="7556">SUM(AA893+AC893+AE893)</f>
        <v>6.2</v>
      </c>
      <c r="AH893" s="349">
        <f>SUM(AB893+AD893+AF893)</f>
        <v>196.74357385000002</v>
      </c>
      <c r="AI893" s="349">
        <f t="shared" ref="AI893" si="7557">SUM(Y893+AG893)</f>
        <v>10.114000000000001</v>
      </c>
      <c r="AJ893" s="350">
        <f t="shared" si="7500"/>
        <v>315.48554661100002</v>
      </c>
      <c r="AK893" s="352"/>
      <c r="AL893" s="350">
        <f t="shared" ref="AL893" si="7558">M893*AK893*$AL$2/1000</f>
        <v>0</v>
      </c>
      <c r="AM893" s="354"/>
      <c r="AN893" s="350">
        <f t="shared" ref="AN893" si="7559">M893*AM893*$AN$2/1000</f>
        <v>0</v>
      </c>
      <c r="AO893" s="352"/>
      <c r="AP893" s="353">
        <f t="shared" ref="AP893" si="7560">M893*AO893*$AP$2/1000</f>
        <v>0</v>
      </c>
      <c r="AQ893" s="351">
        <f t="shared" ref="AQ893" si="7561">SUM(AK893+AM893+AO893)</f>
        <v>0</v>
      </c>
      <c r="AR893" s="349">
        <f t="shared" ref="AR893" si="7562">SUM(AL893+AN893+AP893)</f>
        <v>0</v>
      </c>
      <c r="AS893" s="349"/>
      <c r="AT893" s="350">
        <f t="shared" si="7501"/>
        <v>0</v>
      </c>
      <c r="AU893" s="352"/>
      <c r="AV893" s="350">
        <f t="shared" ref="AV893" si="7563">O893*AU893*$AV$2/1000</f>
        <v>0</v>
      </c>
      <c r="AW893" s="352"/>
      <c r="AX893" s="353">
        <f t="shared" si="7502"/>
        <v>0</v>
      </c>
      <c r="AY893" s="351">
        <f t="shared" ref="AY893" si="7564">SUM(AS893+AU893+AW893)</f>
        <v>0</v>
      </c>
      <c r="AZ893" s="349">
        <f t="shared" ref="AZ893" si="7565">SUM(AT893+AV893+AX893)</f>
        <v>0</v>
      </c>
      <c r="BA893" s="349">
        <f t="shared" si="7553"/>
        <v>0</v>
      </c>
      <c r="BB893" s="349">
        <f t="shared" si="7554"/>
        <v>0</v>
      </c>
    </row>
    <row r="894" spans="1:54" s="301" customFormat="1">
      <c r="A894" s="612">
        <v>658</v>
      </c>
      <c r="B894" s="346"/>
      <c r="C894" s="368"/>
      <c r="D894" s="346" t="s">
        <v>697</v>
      </c>
      <c r="E894" s="23" t="s">
        <v>1843</v>
      </c>
      <c r="F894" s="54" t="s">
        <v>404</v>
      </c>
      <c r="G894" s="530" t="s">
        <v>1169</v>
      </c>
      <c r="H894" s="355" t="s">
        <v>456</v>
      </c>
      <c r="I894" s="554">
        <v>23.71</v>
      </c>
      <c r="J894" s="183"/>
      <c r="K894" s="554">
        <v>23.71</v>
      </c>
      <c r="L894" s="183"/>
      <c r="M894" s="554">
        <v>23.71</v>
      </c>
      <c r="N894" s="183"/>
      <c r="O894" s="554">
        <v>23.71</v>
      </c>
      <c r="P894" s="183"/>
      <c r="Q894" s="349">
        <f t="shared" si="7523"/>
        <v>0</v>
      </c>
      <c r="R894" s="417">
        <f t="shared" si="7523"/>
        <v>0</v>
      </c>
      <c r="S894" s="349"/>
      <c r="T894" s="349">
        <f t="shared" si="7524"/>
        <v>0</v>
      </c>
      <c r="U894" s="349"/>
      <c r="V894" s="349">
        <f t="shared" si="7525"/>
        <v>0</v>
      </c>
      <c r="W894" s="349"/>
      <c r="X894" s="349">
        <f t="shared" si="7526"/>
        <v>0</v>
      </c>
      <c r="Y894" s="349">
        <f t="shared" si="7527"/>
        <v>0</v>
      </c>
      <c r="Z894" s="349">
        <f>SUM(T894+V894+X894)</f>
        <v>0</v>
      </c>
      <c r="AA894" s="349"/>
      <c r="AB894" s="109">
        <f t="shared" si="7497"/>
        <v>0</v>
      </c>
      <c r="AC894" s="349"/>
      <c r="AD894" s="349">
        <f t="shared" si="7498"/>
        <v>0</v>
      </c>
      <c r="AE894" s="349"/>
      <c r="AF894" s="349">
        <f t="shared" ref="AF894" si="7566">K894*AE894*$AF$2/1000</f>
        <v>0</v>
      </c>
      <c r="AG894" s="349">
        <f>SUM(AA894+AC894+AE894)</f>
        <v>0</v>
      </c>
      <c r="AH894" s="349">
        <f t="shared" si="7499"/>
        <v>0</v>
      </c>
      <c r="AI894" s="349">
        <f>SUM(Y894+AG894)</f>
        <v>0</v>
      </c>
      <c r="AJ894" s="349">
        <f t="shared" si="7500"/>
        <v>0</v>
      </c>
      <c r="AK894" s="349"/>
      <c r="AL894" s="349">
        <f>M894*AK894*$AL$2/1000</f>
        <v>0</v>
      </c>
      <c r="AM894" s="349"/>
      <c r="AN894" s="349">
        <f>M894*AM894*$AN$2/1000</f>
        <v>0</v>
      </c>
      <c r="AO894" s="349"/>
      <c r="AP894" s="349">
        <f>M894*AO894*$AP$2/1000</f>
        <v>0</v>
      </c>
      <c r="AQ894" s="349">
        <f t="shared" si="7528"/>
        <v>0</v>
      </c>
      <c r="AR894" s="349">
        <f>SUM(AL894+AN894+AP894)</f>
        <v>0</v>
      </c>
      <c r="AS894" s="349"/>
      <c r="AT894" s="349">
        <f t="shared" si="7501"/>
        <v>0</v>
      </c>
      <c r="AU894" s="349"/>
      <c r="AV894" s="349">
        <f>O894*AU894*$AV$2/1000</f>
        <v>0</v>
      </c>
      <c r="AW894" s="349"/>
      <c r="AX894" s="349">
        <f t="shared" si="7502"/>
        <v>0</v>
      </c>
      <c r="AY894" s="349">
        <f t="shared" si="7503"/>
        <v>0</v>
      </c>
      <c r="AZ894" s="349">
        <f t="shared" si="7504"/>
        <v>0</v>
      </c>
      <c r="BA894" s="349">
        <f t="shared" si="7505"/>
        <v>0</v>
      </c>
      <c r="BB894" s="349">
        <f t="shared" si="7506"/>
        <v>0</v>
      </c>
    </row>
    <row r="895" spans="1:54" s="301" customFormat="1">
      <c r="A895" s="612">
        <v>659</v>
      </c>
      <c r="B895" s="26"/>
      <c r="C895" s="508" t="s">
        <v>524</v>
      </c>
      <c r="D895" s="26" t="s">
        <v>293</v>
      </c>
      <c r="E895" s="103" t="s">
        <v>662</v>
      </c>
      <c r="F895" s="509" t="s">
        <v>398</v>
      </c>
      <c r="G895" s="509" t="s">
        <v>1169</v>
      </c>
      <c r="H895" s="330" t="s">
        <v>456</v>
      </c>
      <c r="I895" s="86">
        <v>9.6199999999999992</v>
      </c>
      <c r="J895" s="188"/>
      <c r="K895" s="86">
        <v>9.6199999999999992</v>
      </c>
      <c r="L895" s="188"/>
      <c r="M895" s="86">
        <v>9.6199999999999992</v>
      </c>
      <c r="N895" s="188"/>
      <c r="O895" s="86">
        <v>9.6199999999999992</v>
      </c>
      <c r="P895" s="188"/>
      <c r="Q895" s="148">
        <f t="shared" si="7015"/>
        <v>0</v>
      </c>
      <c r="R895" s="427">
        <f t="shared" si="7015"/>
        <v>0</v>
      </c>
      <c r="S895" s="148"/>
      <c r="T895" s="148">
        <f t="shared" si="7016"/>
        <v>0</v>
      </c>
      <c r="U895" s="148"/>
      <c r="V895" s="148">
        <f t="shared" si="7017"/>
        <v>0</v>
      </c>
      <c r="W895" s="148"/>
      <c r="X895" s="148">
        <f t="shared" si="7018"/>
        <v>0</v>
      </c>
      <c r="Y895" s="148">
        <f t="shared" si="7019"/>
        <v>0</v>
      </c>
      <c r="Z895" s="148">
        <f t="shared" si="7020"/>
        <v>0</v>
      </c>
      <c r="AA895" s="148"/>
      <c r="AB895" s="148">
        <f t="shared" si="7021"/>
        <v>0</v>
      </c>
      <c r="AC895" s="148"/>
      <c r="AD895" s="148">
        <f t="shared" si="7061"/>
        <v>0</v>
      </c>
      <c r="AE895" s="148"/>
      <c r="AF895" s="148">
        <f t="shared" si="7514"/>
        <v>0</v>
      </c>
      <c r="AG895" s="148">
        <f t="shared" si="7022"/>
        <v>0</v>
      </c>
      <c r="AH895" s="148">
        <f t="shared" si="7023"/>
        <v>0</v>
      </c>
      <c r="AI895" s="148">
        <f t="shared" si="7024"/>
        <v>0</v>
      </c>
      <c r="AJ895" s="148">
        <f t="shared" si="7025"/>
        <v>0</v>
      </c>
      <c r="AK895" s="148"/>
      <c r="AL895" s="148">
        <f t="shared" si="7026"/>
        <v>0</v>
      </c>
      <c r="AM895" s="148"/>
      <c r="AN895" s="148">
        <f t="shared" si="7027"/>
        <v>0</v>
      </c>
      <c r="AO895" s="148"/>
      <c r="AP895" s="148">
        <f t="shared" ref="AP895:AP901" si="7567">M895*AO895*$AP$2/1000</f>
        <v>0</v>
      </c>
      <c r="AQ895" s="148">
        <f t="shared" si="7029"/>
        <v>0</v>
      </c>
      <c r="AR895" s="148">
        <f t="shared" si="7030"/>
        <v>0</v>
      </c>
      <c r="AS895" s="148"/>
      <c r="AT895" s="148">
        <f t="shared" si="7031"/>
        <v>0</v>
      </c>
      <c r="AU895" s="148"/>
      <c r="AV895" s="148">
        <f t="shared" si="7032"/>
        <v>0</v>
      </c>
      <c r="AW895" s="148"/>
      <c r="AX895" s="148">
        <f t="shared" si="7033"/>
        <v>0</v>
      </c>
      <c r="AY895" s="148">
        <f t="shared" si="7034"/>
        <v>0</v>
      </c>
      <c r="AZ895" s="148">
        <f t="shared" si="7035"/>
        <v>0</v>
      </c>
      <c r="BA895" s="148">
        <f t="shared" si="7036"/>
        <v>0</v>
      </c>
      <c r="BB895" s="148">
        <f t="shared" si="7037"/>
        <v>0</v>
      </c>
    </row>
    <row r="896" spans="1:54" s="301" customFormat="1">
      <c r="A896" s="612">
        <v>660</v>
      </c>
      <c r="B896" s="26"/>
      <c r="C896" s="368"/>
      <c r="D896" s="26" t="s">
        <v>399</v>
      </c>
      <c r="E896" s="23" t="s">
        <v>663</v>
      </c>
      <c r="F896" s="54" t="s">
        <v>400</v>
      </c>
      <c r="G896" s="530" t="s">
        <v>1169</v>
      </c>
      <c r="H896" s="355" t="s">
        <v>456</v>
      </c>
      <c r="I896" s="554">
        <v>9.6199999999999992</v>
      </c>
      <c r="J896" s="183"/>
      <c r="K896" s="554">
        <v>9.6199999999999992</v>
      </c>
      <c r="L896" s="183"/>
      <c r="M896" s="554">
        <v>9.6199999999999992</v>
      </c>
      <c r="N896" s="183"/>
      <c r="O896" s="554">
        <v>9.6199999999999992</v>
      </c>
      <c r="P896" s="183"/>
      <c r="Q896" s="349">
        <f t="shared" si="7015"/>
        <v>0</v>
      </c>
      <c r="R896" s="417">
        <f t="shared" si="7015"/>
        <v>0</v>
      </c>
      <c r="S896" s="349"/>
      <c r="T896" s="349">
        <f t="shared" si="7016"/>
        <v>0</v>
      </c>
      <c r="U896" s="349"/>
      <c r="V896" s="349">
        <f t="shared" si="7017"/>
        <v>0</v>
      </c>
      <c r="W896" s="349"/>
      <c r="X896" s="349">
        <f t="shared" si="7018"/>
        <v>0</v>
      </c>
      <c r="Y896" s="349">
        <f t="shared" si="7019"/>
        <v>0</v>
      </c>
      <c r="Z896" s="349">
        <f t="shared" si="7020"/>
        <v>0</v>
      </c>
      <c r="AA896" s="349"/>
      <c r="AB896" s="349">
        <f t="shared" si="7021"/>
        <v>0</v>
      </c>
      <c r="AC896" s="349"/>
      <c r="AD896" s="349">
        <f t="shared" si="7061"/>
        <v>0</v>
      </c>
      <c r="AE896" s="349"/>
      <c r="AF896" s="349">
        <f t="shared" si="7514"/>
        <v>0</v>
      </c>
      <c r="AG896" s="349">
        <f t="shared" si="7022"/>
        <v>0</v>
      </c>
      <c r="AH896" s="349">
        <f t="shared" si="7023"/>
        <v>0</v>
      </c>
      <c r="AI896" s="349">
        <f t="shared" si="7024"/>
        <v>0</v>
      </c>
      <c r="AJ896" s="349">
        <f t="shared" si="7025"/>
        <v>0</v>
      </c>
      <c r="AK896" s="349"/>
      <c r="AL896" s="349">
        <f t="shared" si="7026"/>
        <v>0</v>
      </c>
      <c r="AM896" s="349"/>
      <c r="AN896" s="349">
        <f t="shared" si="7027"/>
        <v>0</v>
      </c>
      <c r="AO896" s="349"/>
      <c r="AP896" s="349">
        <f t="shared" si="7567"/>
        <v>0</v>
      </c>
      <c r="AQ896" s="349">
        <f t="shared" si="7029"/>
        <v>0</v>
      </c>
      <c r="AR896" s="349">
        <f t="shared" si="7030"/>
        <v>0</v>
      </c>
      <c r="AS896" s="349"/>
      <c r="AT896" s="349">
        <f t="shared" si="7031"/>
        <v>0</v>
      </c>
      <c r="AU896" s="349"/>
      <c r="AV896" s="349">
        <f t="shared" si="7032"/>
        <v>0</v>
      </c>
      <c r="AW896" s="349"/>
      <c r="AX896" s="349">
        <f t="shared" si="7033"/>
        <v>0</v>
      </c>
      <c r="AY896" s="349">
        <f t="shared" ref="AY896" si="7568">SUM(AS896+AU896+AW896)</f>
        <v>0</v>
      </c>
      <c r="AZ896" s="349">
        <f t="shared" ref="AZ896" si="7569">SUM(AT896+AV896+AX896)</f>
        <v>0</v>
      </c>
      <c r="BA896" s="349">
        <f t="shared" ref="BA896" si="7570">SUM(AQ896+AY896)</f>
        <v>0</v>
      </c>
      <c r="BB896" s="349">
        <f t="shared" ref="BB896" si="7571">SUM(AR896,AZ896)</f>
        <v>0</v>
      </c>
    </row>
    <row r="897" spans="1:54" s="301" customFormat="1">
      <c r="A897" s="612">
        <v>661</v>
      </c>
      <c r="B897" s="26"/>
      <c r="C897" s="368"/>
      <c r="D897" s="26" t="s">
        <v>522</v>
      </c>
      <c r="E897" s="23" t="s">
        <v>664</v>
      </c>
      <c r="F897" s="54" t="s">
        <v>398</v>
      </c>
      <c r="G897" s="530" t="s">
        <v>1169</v>
      </c>
      <c r="H897" s="355" t="s">
        <v>456</v>
      </c>
      <c r="I897" s="554">
        <v>9.6199999999999992</v>
      </c>
      <c r="J897" s="183"/>
      <c r="K897" s="554">
        <v>9.6199999999999992</v>
      </c>
      <c r="L897" s="183"/>
      <c r="M897" s="554">
        <v>9.6199999999999992</v>
      </c>
      <c r="N897" s="183"/>
      <c r="O897" s="554">
        <v>9.6199999999999992</v>
      </c>
      <c r="P897" s="183"/>
      <c r="Q897" s="349">
        <f t="shared" si="7015"/>
        <v>0</v>
      </c>
      <c r="R897" s="417">
        <f t="shared" si="7015"/>
        <v>0</v>
      </c>
      <c r="S897" s="349"/>
      <c r="T897" s="349">
        <f t="shared" si="7016"/>
        <v>0</v>
      </c>
      <c r="U897" s="349"/>
      <c r="V897" s="349">
        <f t="shared" si="7017"/>
        <v>0</v>
      </c>
      <c r="W897" s="349"/>
      <c r="X897" s="349">
        <f t="shared" si="7018"/>
        <v>0</v>
      </c>
      <c r="Y897" s="349">
        <f t="shared" si="7019"/>
        <v>0</v>
      </c>
      <c r="Z897" s="349">
        <f t="shared" si="7020"/>
        <v>0</v>
      </c>
      <c r="AA897" s="349"/>
      <c r="AB897" s="349">
        <f>K897*AA897*$AB$2/1000</f>
        <v>0</v>
      </c>
      <c r="AC897" s="349"/>
      <c r="AD897" s="349">
        <f t="shared" si="7061"/>
        <v>0</v>
      </c>
      <c r="AE897" s="349"/>
      <c r="AF897" s="349">
        <f t="shared" si="7514"/>
        <v>0</v>
      </c>
      <c r="AG897" s="349">
        <f t="shared" si="7022"/>
        <v>0</v>
      </c>
      <c r="AH897" s="349">
        <f t="shared" si="7023"/>
        <v>0</v>
      </c>
      <c r="AI897" s="349">
        <f t="shared" si="7024"/>
        <v>0</v>
      </c>
      <c r="AJ897" s="349">
        <f t="shared" si="7025"/>
        <v>0</v>
      </c>
      <c r="AK897" s="349"/>
      <c r="AL897" s="349">
        <f t="shared" si="7026"/>
        <v>0</v>
      </c>
      <c r="AM897" s="349"/>
      <c r="AN897" s="349">
        <f t="shared" si="7027"/>
        <v>0</v>
      </c>
      <c r="AO897" s="349"/>
      <c r="AP897" s="349">
        <f t="shared" si="7567"/>
        <v>0</v>
      </c>
      <c r="AQ897" s="349">
        <f t="shared" si="7029"/>
        <v>0</v>
      </c>
      <c r="AR897" s="349">
        <f t="shared" si="7030"/>
        <v>0</v>
      </c>
      <c r="AS897" s="349"/>
      <c r="AT897" s="349">
        <f t="shared" si="7031"/>
        <v>0</v>
      </c>
      <c r="AU897" s="349"/>
      <c r="AV897" s="349">
        <f t="shared" si="7032"/>
        <v>0</v>
      </c>
      <c r="AW897" s="349"/>
      <c r="AX897" s="349">
        <f t="shared" si="7033"/>
        <v>0</v>
      </c>
      <c r="AY897" s="349">
        <f t="shared" ref="AY897" si="7572">SUM(AS897+AU897+AW897)</f>
        <v>0</v>
      </c>
      <c r="AZ897" s="349">
        <f t="shared" ref="AZ897" si="7573">SUM(AT897+AV897+AX897)</f>
        <v>0</v>
      </c>
      <c r="BA897" s="349">
        <f t="shared" ref="BA897" si="7574">SUM(AQ897+AY897)</f>
        <v>0</v>
      </c>
      <c r="BB897" s="349">
        <f t="shared" ref="BB897" si="7575">SUM(AR897,AZ897)</f>
        <v>0</v>
      </c>
    </row>
    <row r="898" spans="1:54" s="301" customFormat="1">
      <c r="A898" s="612">
        <v>662</v>
      </c>
      <c r="B898" s="26"/>
      <c r="C898" s="368"/>
      <c r="D898" s="26" t="s">
        <v>401</v>
      </c>
      <c r="E898" s="23" t="s">
        <v>402</v>
      </c>
      <c r="F898" s="54" t="s">
        <v>398</v>
      </c>
      <c r="G898" s="530" t="s">
        <v>1169</v>
      </c>
      <c r="H898" s="355" t="s">
        <v>456</v>
      </c>
      <c r="I898" s="554">
        <v>9.6199999999999992</v>
      </c>
      <c r="J898" s="183"/>
      <c r="K898" s="554">
        <v>9.6199999999999992</v>
      </c>
      <c r="L898" s="183"/>
      <c r="M898" s="554">
        <v>9.6199999999999992</v>
      </c>
      <c r="N898" s="183"/>
      <c r="O898" s="554">
        <v>9.6199999999999992</v>
      </c>
      <c r="P898" s="183"/>
      <c r="Q898" s="349">
        <f t="shared" si="7015"/>
        <v>0</v>
      </c>
      <c r="R898" s="417">
        <f t="shared" si="7015"/>
        <v>0</v>
      </c>
      <c r="S898" s="349"/>
      <c r="T898" s="349">
        <f t="shared" si="7016"/>
        <v>0</v>
      </c>
      <c r="U898" s="349"/>
      <c r="V898" s="349">
        <f t="shared" si="7017"/>
        <v>0</v>
      </c>
      <c r="W898" s="349"/>
      <c r="X898" s="349">
        <f t="shared" si="7018"/>
        <v>0</v>
      </c>
      <c r="Y898" s="349">
        <f t="shared" si="7019"/>
        <v>0</v>
      </c>
      <c r="Z898" s="349">
        <f t="shared" si="7020"/>
        <v>0</v>
      </c>
      <c r="AA898" s="349"/>
      <c r="AB898" s="349">
        <f t="shared" si="7021"/>
        <v>0</v>
      </c>
      <c r="AC898" s="349"/>
      <c r="AD898" s="349">
        <f t="shared" si="7061"/>
        <v>0</v>
      </c>
      <c r="AE898" s="349"/>
      <c r="AF898" s="349">
        <f t="shared" si="7514"/>
        <v>0</v>
      </c>
      <c r="AG898" s="349">
        <f t="shared" si="7022"/>
        <v>0</v>
      </c>
      <c r="AH898" s="349">
        <f t="shared" si="7023"/>
        <v>0</v>
      </c>
      <c r="AI898" s="349">
        <f t="shared" si="7024"/>
        <v>0</v>
      </c>
      <c r="AJ898" s="349">
        <f t="shared" si="7025"/>
        <v>0</v>
      </c>
      <c r="AK898" s="349"/>
      <c r="AL898" s="349">
        <f t="shared" si="7026"/>
        <v>0</v>
      </c>
      <c r="AM898" s="349"/>
      <c r="AN898" s="349">
        <f t="shared" si="7027"/>
        <v>0</v>
      </c>
      <c r="AO898" s="349"/>
      <c r="AP898" s="349">
        <f t="shared" si="7567"/>
        <v>0</v>
      </c>
      <c r="AQ898" s="349">
        <f t="shared" si="7029"/>
        <v>0</v>
      </c>
      <c r="AR898" s="349">
        <f t="shared" si="7030"/>
        <v>0</v>
      </c>
      <c r="AS898" s="349"/>
      <c r="AT898" s="349">
        <f t="shared" si="7031"/>
        <v>0</v>
      </c>
      <c r="AU898" s="349"/>
      <c r="AV898" s="349">
        <f t="shared" si="7032"/>
        <v>0</v>
      </c>
      <c r="AW898" s="349"/>
      <c r="AX898" s="349">
        <f t="shared" si="7033"/>
        <v>0</v>
      </c>
      <c r="AY898" s="349">
        <f t="shared" ref="AY898" si="7576">SUM(AS898+AU898+AW898)</f>
        <v>0</v>
      </c>
      <c r="AZ898" s="349">
        <f t="shared" ref="AZ898" si="7577">SUM(AT898+AV898+AX898)</f>
        <v>0</v>
      </c>
      <c r="BA898" s="349">
        <f t="shared" ref="BA898" si="7578">SUM(AQ898+AY898)</f>
        <v>0</v>
      </c>
      <c r="BB898" s="349">
        <f t="shared" ref="BB898" si="7579">SUM(AR898,AZ898)</f>
        <v>0</v>
      </c>
    </row>
    <row r="899" spans="1:54" s="301" customFormat="1">
      <c r="A899" s="612">
        <v>663</v>
      </c>
      <c r="B899" s="26"/>
      <c r="C899" s="368"/>
      <c r="D899" s="557" t="s">
        <v>2087</v>
      </c>
      <c r="E899" s="23" t="s">
        <v>2097</v>
      </c>
      <c r="F899" s="54" t="s">
        <v>398</v>
      </c>
      <c r="G899" s="530" t="s">
        <v>1169</v>
      </c>
      <c r="H899" s="355" t="s">
        <v>456</v>
      </c>
      <c r="I899" s="554">
        <v>9.59</v>
      </c>
      <c r="J899" s="183"/>
      <c r="K899" s="554">
        <v>9.59</v>
      </c>
      <c r="L899" s="183"/>
      <c r="M899" s="554">
        <v>9.59</v>
      </c>
      <c r="N899" s="183"/>
      <c r="O899" s="554">
        <v>9.59</v>
      </c>
      <c r="P899" s="183"/>
      <c r="Q899" s="349">
        <f t="shared" si="7015"/>
        <v>0</v>
      </c>
      <c r="R899" s="417">
        <f t="shared" si="7015"/>
        <v>0</v>
      </c>
      <c r="S899" s="349"/>
      <c r="T899" s="349">
        <f t="shared" si="7016"/>
        <v>0</v>
      </c>
      <c r="U899" s="349"/>
      <c r="V899" s="349">
        <f t="shared" si="7017"/>
        <v>0</v>
      </c>
      <c r="W899" s="349"/>
      <c r="X899" s="349">
        <f t="shared" si="7018"/>
        <v>0</v>
      </c>
      <c r="Y899" s="349">
        <f t="shared" si="7019"/>
        <v>0</v>
      </c>
      <c r="Z899" s="349">
        <f t="shared" si="7020"/>
        <v>0</v>
      </c>
      <c r="AA899" s="349"/>
      <c r="AB899" s="349">
        <f t="shared" si="7021"/>
        <v>0</v>
      </c>
      <c r="AC899" s="349"/>
      <c r="AD899" s="349">
        <f t="shared" si="7061"/>
        <v>0</v>
      </c>
      <c r="AE899" s="349"/>
      <c r="AF899" s="349">
        <f t="shared" si="7514"/>
        <v>0</v>
      </c>
      <c r="AG899" s="349">
        <f t="shared" si="7022"/>
        <v>0</v>
      </c>
      <c r="AH899" s="349">
        <f t="shared" si="7023"/>
        <v>0</v>
      </c>
      <c r="AI899" s="349">
        <f t="shared" si="7024"/>
        <v>0</v>
      </c>
      <c r="AJ899" s="349">
        <f t="shared" si="7025"/>
        <v>0</v>
      </c>
      <c r="AK899" s="349"/>
      <c r="AL899" s="349">
        <f t="shared" si="7026"/>
        <v>0</v>
      </c>
      <c r="AM899" s="349"/>
      <c r="AN899" s="349">
        <f t="shared" si="7027"/>
        <v>0</v>
      </c>
      <c r="AO899" s="349"/>
      <c r="AP899" s="349">
        <f t="shared" si="7567"/>
        <v>0</v>
      </c>
      <c r="AQ899" s="349">
        <f t="shared" si="7029"/>
        <v>0</v>
      </c>
      <c r="AR899" s="349">
        <f t="shared" si="7030"/>
        <v>0</v>
      </c>
      <c r="AS899" s="349"/>
      <c r="AT899" s="349">
        <f t="shared" si="7031"/>
        <v>0</v>
      </c>
      <c r="AU899" s="349"/>
      <c r="AV899" s="349">
        <f t="shared" si="7032"/>
        <v>0</v>
      </c>
      <c r="AW899" s="349"/>
      <c r="AX899" s="349">
        <f t="shared" si="7033"/>
        <v>0</v>
      </c>
      <c r="AY899" s="349">
        <f t="shared" ref="AY899" si="7580">SUM(AS899+AU899+AW899)</f>
        <v>0</v>
      </c>
      <c r="AZ899" s="349">
        <f t="shared" ref="AZ899:AZ901" si="7581">SUM(AT899+AV899+AX899)</f>
        <v>0</v>
      </c>
      <c r="BA899" s="349">
        <f t="shared" ref="BA899:BA901" si="7582">SUM(AQ899+AY899)</f>
        <v>0</v>
      </c>
      <c r="BB899" s="349">
        <f t="shared" ref="BB899:BB901" si="7583">SUM(AR899,AZ899)</f>
        <v>0</v>
      </c>
    </row>
    <row r="900" spans="1:54" s="344" customFormat="1">
      <c r="A900" s="612">
        <v>669</v>
      </c>
      <c r="B900" s="557"/>
      <c r="C900" s="368"/>
      <c r="D900" s="557" t="s">
        <v>2087</v>
      </c>
      <c r="E900" s="18" t="s">
        <v>2085</v>
      </c>
      <c r="F900" s="530" t="s">
        <v>397</v>
      </c>
      <c r="G900" s="530" t="s">
        <v>1169</v>
      </c>
      <c r="H900" s="355" t="s">
        <v>456</v>
      </c>
      <c r="I900" s="554">
        <v>6.97</v>
      </c>
      <c r="J900" s="183"/>
      <c r="K900" s="554">
        <v>6.97</v>
      </c>
      <c r="L900" s="183"/>
      <c r="M900" s="554">
        <v>6.97</v>
      </c>
      <c r="N900" s="183"/>
      <c r="O900" s="554">
        <v>6.97</v>
      </c>
      <c r="P900" s="183"/>
      <c r="Q900" s="349">
        <f t="shared" si="7015"/>
        <v>0</v>
      </c>
      <c r="R900" s="417">
        <f t="shared" si="7015"/>
        <v>0</v>
      </c>
      <c r="S900" s="349"/>
      <c r="T900" s="349">
        <f t="shared" si="7016"/>
        <v>0</v>
      </c>
      <c r="U900" s="349"/>
      <c r="V900" s="349">
        <f t="shared" si="7017"/>
        <v>0</v>
      </c>
      <c r="W900" s="349"/>
      <c r="X900" s="349">
        <f t="shared" si="7018"/>
        <v>0</v>
      </c>
      <c r="Y900" s="349">
        <f t="shared" si="7019"/>
        <v>0</v>
      </c>
      <c r="Z900" s="349">
        <f t="shared" si="7020"/>
        <v>0</v>
      </c>
      <c r="AA900" s="349"/>
      <c r="AB900" s="349">
        <f t="shared" si="7021"/>
        <v>0</v>
      </c>
      <c r="AC900" s="349"/>
      <c r="AD900" s="349">
        <f t="shared" si="7061"/>
        <v>0</v>
      </c>
      <c r="AE900" s="349"/>
      <c r="AF900" s="349">
        <f t="shared" ref="AF900:AF901" si="7584">K900*AE900*$AF$2/1000</f>
        <v>0</v>
      </c>
      <c r="AG900" s="349">
        <f t="shared" si="7022"/>
        <v>0</v>
      </c>
      <c r="AH900" s="349">
        <f>SUM(AB900+AD900+AF900)</f>
        <v>0</v>
      </c>
      <c r="AI900" s="349">
        <f t="shared" si="7024"/>
        <v>0</v>
      </c>
      <c r="AJ900" s="349">
        <f t="shared" si="7025"/>
        <v>0</v>
      </c>
      <c r="AK900" s="349"/>
      <c r="AL900" s="349">
        <f t="shared" si="7026"/>
        <v>0</v>
      </c>
      <c r="AM900" s="349"/>
      <c r="AN900" s="349">
        <f t="shared" si="7027"/>
        <v>0</v>
      </c>
      <c r="AO900" s="349"/>
      <c r="AP900" s="349">
        <f t="shared" si="7567"/>
        <v>0</v>
      </c>
      <c r="AQ900" s="349">
        <f t="shared" si="7029"/>
        <v>0</v>
      </c>
      <c r="AR900" s="349">
        <f t="shared" ref="AR900:AR901" si="7585">SUM(AL900+AN900+AP900)</f>
        <v>0</v>
      </c>
      <c r="AS900" s="349"/>
      <c r="AT900" s="349">
        <f t="shared" si="7031"/>
        <v>0</v>
      </c>
      <c r="AU900" s="349"/>
      <c r="AV900" s="349">
        <f t="shared" si="7032"/>
        <v>0</v>
      </c>
      <c r="AW900" s="349"/>
      <c r="AX900" s="349">
        <f t="shared" si="7033"/>
        <v>0</v>
      </c>
      <c r="AY900" s="349">
        <f t="shared" ref="AY900" si="7586">SUM(AS900+AU900+AW900)</f>
        <v>0</v>
      </c>
      <c r="AZ900" s="349">
        <f t="shared" si="7581"/>
        <v>0</v>
      </c>
      <c r="BA900" s="349">
        <f t="shared" si="7582"/>
        <v>0</v>
      </c>
      <c r="BB900" s="349">
        <f t="shared" si="7583"/>
        <v>0</v>
      </c>
    </row>
    <row r="901" spans="1:54" s="344" customFormat="1">
      <c r="A901" s="612">
        <v>669</v>
      </c>
      <c r="B901" s="557"/>
      <c r="C901" s="368"/>
      <c r="D901" s="557" t="s">
        <v>2088</v>
      </c>
      <c r="E901" s="18" t="s">
        <v>2098</v>
      </c>
      <c r="F901" s="530" t="s">
        <v>395</v>
      </c>
      <c r="G901" s="530" t="s">
        <v>1169</v>
      </c>
      <c r="H901" s="355" t="s">
        <v>456</v>
      </c>
      <c r="I901" s="554">
        <v>9.8699999999999992</v>
      </c>
      <c r="J901" s="183"/>
      <c r="K901" s="554">
        <v>9.8699999999999992</v>
      </c>
      <c r="L901" s="183"/>
      <c r="M901" s="554">
        <v>9.8699999999999992</v>
      </c>
      <c r="N901" s="183"/>
      <c r="O901" s="554">
        <v>9.8699999999999992</v>
      </c>
      <c r="P901" s="183"/>
      <c r="Q901" s="349">
        <f t="shared" si="7015"/>
        <v>0</v>
      </c>
      <c r="R901" s="417">
        <f t="shared" si="7015"/>
        <v>0</v>
      </c>
      <c r="S901" s="349"/>
      <c r="T901" s="349">
        <f t="shared" si="7016"/>
        <v>0</v>
      </c>
      <c r="U901" s="349"/>
      <c r="V901" s="349">
        <f t="shared" si="7017"/>
        <v>0</v>
      </c>
      <c r="W901" s="349"/>
      <c r="X901" s="349">
        <f t="shared" si="7018"/>
        <v>0</v>
      </c>
      <c r="Y901" s="349">
        <f t="shared" si="7019"/>
        <v>0</v>
      </c>
      <c r="Z901" s="349">
        <f t="shared" si="7020"/>
        <v>0</v>
      </c>
      <c r="AA901" s="349"/>
      <c r="AB901" s="349">
        <f t="shared" si="7021"/>
        <v>0</v>
      </c>
      <c r="AC901" s="349"/>
      <c r="AD901" s="349">
        <f t="shared" si="7061"/>
        <v>0</v>
      </c>
      <c r="AE901" s="349"/>
      <c r="AF901" s="349">
        <f t="shared" si="7584"/>
        <v>0</v>
      </c>
      <c r="AG901" s="349">
        <f t="shared" si="7022"/>
        <v>0</v>
      </c>
      <c r="AH901" s="349">
        <f t="shared" ref="AH901" si="7587">SUM(AB901+AD901+AF901)</f>
        <v>0</v>
      </c>
      <c r="AI901" s="349">
        <f t="shared" si="7024"/>
        <v>0</v>
      </c>
      <c r="AJ901" s="349">
        <f t="shared" si="7025"/>
        <v>0</v>
      </c>
      <c r="AK901" s="349"/>
      <c r="AL901" s="349">
        <f t="shared" si="7026"/>
        <v>0</v>
      </c>
      <c r="AM901" s="349"/>
      <c r="AN901" s="349">
        <f t="shared" si="7027"/>
        <v>0</v>
      </c>
      <c r="AO901" s="349"/>
      <c r="AP901" s="349">
        <f t="shared" si="7567"/>
        <v>0</v>
      </c>
      <c r="AQ901" s="349">
        <f t="shared" si="7029"/>
        <v>0</v>
      </c>
      <c r="AR901" s="349">
        <f t="shared" si="7585"/>
        <v>0</v>
      </c>
      <c r="AS901" s="349"/>
      <c r="AT901" s="349">
        <f t="shared" si="7031"/>
        <v>0</v>
      </c>
      <c r="AU901" s="349"/>
      <c r="AV901" s="349">
        <f t="shared" si="7032"/>
        <v>0</v>
      </c>
      <c r="AW901" s="349"/>
      <c r="AX901" s="349">
        <f t="shared" si="7033"/>
        <v>0</v>
      </c>
      <c r="AY901" s="349">
        <f t="shared" ref="AY901" si="7588">SUM(AS901+AU901+AW901)</f>
        <v>0</v>
      </c>
      <c r="AZ901" s="349">
        <f t="shared" si="7581"/>
        <v>0</v>
      </c>
      <c r="BA901" s="349">
        <f t="shared" si="7582"/>
        <v>0</v>
      </c>
      <c r="BB901" s="349">
        <f t="shared" si="7583"/>
        <v>0</v>
      </c>
    </row>
    <row r="902" spans="1:54" s="344" customFormat="1">
      <c r="A902" s="612">
        <v>669</v>
      </c>
      <c r="B902" s="346"/>
      <c r="C902" s="368"/>
      <c r="D902" s="346" t="s">
        <v>2088</v>
      </c>
      <c r="E902" s="18" t="s">
        <v>2086</v>
      </c>
      <c r="F902" s="54" t="s">
        <v>397</v>
      </c>
      <c r="G902" s="530" t="s">
        <v>1169</v>
      </c>
      <c r="H902" s="355" t="s">
        <v>456</v>
      </c>
      <c r="I902" s="554">
        <v>7.25</v>
      </c>
      <c r="J902" s="183"/>
      <c r="K902" s="554">
        <v>7.25</v>
      </c>
      <c r="L902" s="183"/>
      <c r="M902" s="554">
        <v>7.25</v>
      </c>
      <c r="N902" s="183"/>
      <c r="O902" s="554">
        <v>7.25</v>
      </c>
      <c r="P902" s="183"/>
      <c r="Q902" s="349">
        <f t="shared" ref="Q902:R930" si="7589">SUM(AI902+BA902)</f>
        <v>0</v>
      </c>
      <c r="R902" s="417">
        <f t="shared" si="7589"/>
        <v>0</v>
      </c>
      <c r="S902" s="349"/>
      <c r="T902" s="349">
        <f t="shared" ref="T902" si="7590">I902*S902*$T$2/1000</f>
        <v>0</v>
      </c>
      <c r="U902" s="349"/>
      <c r="V902" s="349">
        <f t="shared" ref="V902" si="7591">I902*U902*$V$2/1000</f>
        <v>0</v>
      </c>
      <c r="W902" s="349"/>
      <c r="X902" s="349">
        <f t="shared" ref="X902" si="7592">I902*W902*$X$2/1000</f>
        <v>0</v>
      </c>
      <c r="Y902" s="349">
        <f t="shared" ref="Y902" si="7593">SUM(S902+U902+W902)</f>
        <v>0</v>
      </c>
      <c r="Z902" s="349">
        <f t="shared" ref="Z902" si="7594">SUM(T902+V902+X902)</f>
        <v>0</v>
      </c>
      <c r="AA902" s="349"/>
      <c r="AB902" s="349">
        <f t="shared" ref="AB902" si="7595">K902*AA902*$AB$2/1000</f>
        <v>0</v>
      </c>
      <c r="AC902" s="349"/>
      <c r="AD902" s="349">
        <f t="shared" ref="AD902" si="7596">K902*AC902*$AD$2/1000</f>
        <v>0</v>
      </c>
      <c r="AE902" s="349"/>
      <c r="AF902" s="349">
        <f t="shared" si="7514"/>
        <v>0</v>
      </c>
      <c r="AG902" s="349">
        <f t="shared" ref="AG902:AG930" si="7597">SUM(AA902+AC902+AE902)</f>
        <v>0</v>
      </c>
      <c r="AH902" s="349">
        <f t="shared" ref="AH902" si="7598">SUM(AB902+AD902+AF902)</f>
        <v>0</v>
      </c>
      <c r="AI902" s="349">
        <f t="shared" ref="AI902" si="7599">SUM(Y902+AG902)</f>
        <v>0</v>
      </c>
      <c r="AJ902" s="349">
        <f t="shared" ref="AJ902" si="7600">SUM(Z902,AH902)</f>
        <v>0</v>
      </c>
      <c r="AK902" s="349"/>
      <c r="AL902" s="349">
        <f t="shared" ref="AL902" si="7601">M902*AK902*$AL$2/1000</f>
        <v>0</v>
      </c>
      <c r="AM902" s="349"/>
      <c r="AN902" s="349">
        <f t="shared" ref="AN902" si="7602">M902*AM902*$AN$2/1000</f>
        <v>0</v>
      </c>
      <c r="AO902" s="349"/>
      <c r="AP902" s="349">
        <f t="shared" ref="AP902:AP945" si="7603">M902*AO902*$AP$2/1000</f>
        <v>0</v>
      </c>
      <c r="AQ902" s="349">
        <f t="shared" ref="AQ902:AQ930" si="7604">SUM(AK902+AM902+AO902)</f>
        <v>0</v>
      </c>
      <c r="AR902" s="349">
        <f t="shared" ref="AR902" si="7605">SUM(AL902+AN902+AP902)</f>
        <v>0</v>
      </c>
      <c r="AS902" s="349"/>
      <c r="AT902" s="349">
        <f t="shared" ref="AT902" si="7606">O902*AS902*$AT$2/1000</f>
        <v>0</v>
      </c>
      <c r="AU902" s="349"/>
      <c r="AV902" s="349">
        <f t="shared" ref="AV902" si="7607">O902*AU902*$AV$2/1000</f>
        <v>0</v>
      </c>
      <c r="AW902" s="349"/>
      <c r="AX902" s="349">
        <f t="shared" ref="AX902" si="7608">O902*AW902*$AX$2/1000</f>
        <v>0</v>
      </c>
      <c r="AY902" s="349">
        <f t="shared" ref="AY902" si="7609">SUM(AS902+AU902+AW902)</f>
        <v>0</v>
      </c>
      <c r="AZ902" s="349">
        <f t="shared" ref="AZ902" si="7610">SUM(AT902+AV902+AX902)</f>
        <v>0</v>
      </c>
      <c r="BA902" s="349">
        <f t="shared" ref="BA902" si="7611">SUM(AQ902+AY902)</f>
        <v>0</v>
      </c>
      <c r="BB902" s="349">
        <f t="shared" ref="BB902" si="7612">SUM(AR902,AZ902)</f>
        <v>0</v>
      </c>
    </row>
    <row r="903" spans="1:54" s="344" customFormat="1">
      <c r="A903" s="612">
        <v>670</v>
      </c>
      <c r="B903" s="346"/>
      <c r="C903" s="368"/>
      <c r="D903" s="346" t="s">
        <v>387</v>
      </c>
      <c r="E903" s="18" t="s">
        <v>2084</v>
      </c>
      <c r="F903" s="530" t="s">
        <v>397</v>
      </c>
      <c r="G903" s="530" t="s">
        <v>1169</v>
      </c>
      <c r="H903" s="355" t="s">
        <v>379</v>
      </c>
      <c r="I903" s="554">
        <v>8.6199999999999992</v>
      </c>
      <c r="J903" s="183"/>
      <c r="K903" s="554">
        <v>8.6199999999999992</v>
      </c>
      <c r="L903" s="183"/>
      <c r="M903" s="554">
        <v>8.6199999999999992</v>
      </c>
      <c r="N903" s="183"/>
      <c r="O903" s="554">
        <v>8.6199999999999992</v>
      </c>
      <c r="P903" s="183"/>
      <c r="Q903" s="349">
        <f t="shared" ref="Q903" si="7613">SUM(AI903+BA903)</f>
        <v>0</v>
      </c>
      <c r="R903" s="417">
        <f t="shared" ref="R903" si="7614">SUM(AJ903+BB903)</f>
        <v>0</v>
      </c>
      <c r="S903" s="349"/>
      <c r="T903" s="349">
        <f t="shared" ref="T903" si="7615">I903*S903*$T$2/1000</f>
        <v>0</v>
      </c>
      <c r="U903" s="349"/>
      <c r="V903" s="349">
        <f t="shared" ref="V903" si="7616">I903*U903*$V$2/1000</f>
        <v>0</v>
      </c>
      <c r="W903" s="349"/>
      <c r="X903" s="349">
        <f t="shared" ref="X903" si="7617">I903*W903*$X$2/1000</f>
        <v>0</v>
      </c>
      <c r="Y903" s="349">
        <f t="shared" ref="Y903" si="7618">SUM(S903+U903+W903)</f>
        <v>0</v>
      </c>
      <c r="Z903" s="349">
        <f t="shared" ref="Z903" si="7619">SUM(T903+V903+X903)</f>
        <v>0</v>
      </c>
      <c r="AA903" s="349"/>
      <c r="AB903" s="349">
        <f t="shared" ref="AB903" si="7620">K903*AA903*$AB$2/1000</f>
        <v>0</v>
      </c>
      <c r="AC903" s="349"/>
      <c r="AD903" s="349">
        <f t="shared" ref="AD903" si="7621">K903*AC903*$AD$2/1000</f>
        <v>0</v>
      </c>
      <c r="AE903" s="349"/>
      <c r="AF903" s="349">
        <f t="shared" ref="AF903" si="7622">K903*AE903*$AF$2/1000</f>
        <v>0</v>
      </c>
      <c r="AG903" s="349">
        <f t="shared" ref="AG903" si="7623">SUM(AA903+AC903+AE903)</f>
        <v>0</v>
      </c>
      <c r="AH903" s="349">
        <f t="shared" ref="AH903" si="7624">SUM(AB903+AD903+AF903)</f>
        <v>0</v>
      </c>
      <c r="AI903" s="349">
        <f t="shared" ref="AI903" si="7625">SUM(Y903+AG903)</f>
        <v>0</v>
      </c>
      <c r="AJ903" s="349">
        <f t="shared" ref="AJ903" si="7626">SUM(Z903,AH903)</f>
        <v>0</v>
      </c>
      <c r="AK903" s="349"/>
      <c r="AL903" s="349">
        <f>M903*AK903*$AL$2/1000</f>
        <v>0</v>
      </c>
      <c r="AM903" s="349"/>
      <c r="AN903" s="349">
        <f t="shared" ref="AN903" si="7627">M903*AM903*$AN$2/1000</f>
        <v>0</v>
      </c>
      <c r="AO903" s="349"/>
      <c r="AP903" s="349">
        <f t="shared" ref="AP903" si="7628">M903*AO903*$AP$2/1000</f>
        <v>0</v>
      </c>
      <c r="AQ903" s="349">
        <f t="shared" ref="AQ903" si="7629">SUM(AK903+AM903+AO903)</f>
        <v>0</v>
      </c>
      <c r="AR903" s="349">
        <f t="shared" ref="AR903" si="7630">SUM(AL903+AN903+AP903)</f>
        <v>0</v>
      </c>
      <c r="AS903" s="349"/>
      <c r="AT903" s="349">
        <f t="shared" ref="AT903" si="7631">O903*AS903*$AT$2/1000</f>
        <v>0</v>
      </c>
      <c r="AU903" s="349"/>
      <c r="AV903" s="349">
        <f t="shared" ref="AV903" si="7632">O903*AU903*$AV$2/1000</f>
        <v>0</v>
      </c>
      <c r="AW903" s="349"/>
      <c r="AX903" s="349">
        <f t="shared" ref="AX903" si="7633">O903*AW903*$AX$2/1000</f>
        <v>0</v>
      </c>
      <c r="AY903" s="349">
        <f t="shared" ref="AY903" si="7634">SUM(AS903+AU903+AW903)</f>
        <v>0</v>
      </c>
      <c r="AZ903" s="349">
        <f t="shared" ref="AZ903" si="7635">SUM(AT903+AV903+AX903)</f>
        <v>0</v>
      </c>
      <c r="BA903" s="349">
        <f t="shared" ref="BA903" si="7636">SUM(AQ903+AY903)</f>
        <v>0</v>
      </c>
      <c r="BB903" s="349">
        <f t="shared" ref="BB903" si="7637">SUM(AR903,AZ903)</f>
        <v>0</v>
      </c>
    </row>
    <row r="904" spans="1:54" s="344" customFormat="1">
      <c r="A904" s="612">
        <v>671</v>
      </c>
      <c r="B904" s="346"/>
      <c r="C904" s="368"/>
      <c r="D904" s="346" t="s">
        <v>897</v>
      </c>
      <c r="E904" s="18" t="s">
        <v>896</v>
      </c>
      <c r="F904" s="54" t="s">
        <v>397</v>
      </c>
      <c r="G904" s="530" t="s">
        <v>1169</v>
      </c>
      <c r="H904" s="355" t="s">
        <v>456</v>
      </c>
      <c r="I904" s="554">
        <v>7.86</v>
      </c>
      <c r="J904" s="183"/>
      <c r="K904" s="554">
        <v>7.86</v>
      </c>
      <c r="L904" s="183"/>
      <c r="M904" s="554">
        <v>7.86</v>
      </c>
      <c r="N904" s="183"/>
      <c r="O904" s="554">
        <v>7.86</v>
      </c>
      <c r="P904" s="183"/>
      <c r="Q904" s="349">
        <f t="shared" ref="Q904:Q905" si="7638">SUM(AI904+BA904)</f>
        <v>0</v>
      </c>
      <c r="R904" s="417">
        <f t="shared" ref="R904:R905" si="7639">SUM(AJ904+BB904)</f>
        <v>0</v>
      </c>
      <c r="S904" s="349"/>
      <c r="T904" s="349">
        <f t="shared" ref="T904:T918" si="7640">I904*S904*$T$2/1000</f>
        <v>0</v>
      </c>
      <c r="U904" s="349"/>
      <c r="V904" s="349">
        <f t="shared" ref="V904:V918" si="7641">I904*U904*$V$2/1000</f>
        <v>0</v>
      </c>
      <c r="W904" s="349"/>
      <c r="X904" s="349">
        <f t="shared" ref="X904:X918" si="7642">I904*W904*$X$2/1000</f>
        <v>0</v>
      </c>
      <c r="Y904" s="349">
        <f t="shared" ref="Y904:Y905" si="7643">SUM(S904+U904+W904)</f>
        <v>0</v>
      </c>
      <c r="Z904" s="349">
        <f t="shared" ref="Z904:Z905" si="7644">SUM(T904+V904+X904)</f>
        <v>0</v>
      </c>
      <c r="AA904" s="349"/>
      <c r="AB904" s="349">
        <f t="shared" ref="AB904:AB918" si="7645">K904*AA904*$AB$2/1000</f>
        <v>0</v>
      </c>
      <c r="AC904" s="349"/>
      <c r="AD904" s="349">
        <f t="shared" ref="AD904:AD918" si="7646">K904*AC904*$AD$2/1000</f>
        <v>0</v>
      </c>
      <c r="AE904" s="349"/>
      <c r="AF904" s="349">
        <f t="shared" ref="AF904:AF905" si="7647">K904*AE904*$AF$2/1000</f>
        <v>0</v>
      </c>
      <c r="AG904" s="349">
        <f t="shared" ref="AG904:AG905" si="7648">SUM(AA904+AC904+AE904)</f>
        <v>0</v>
      </c>
      <c r="AH904" s="349">
        <f t="shared" ref="AH904:AH905" si="7649">SUM(AB904+AD904+AF904)</f>
        <v>0</v>
      </c>
      <c r="AI904" s="349">
        <f t="shared" ref="AI904:AI918" si="7650">SUM(Y904+AG904)</f>
        <v>0</v>
      </c>
      <c r="AJ904" s="349">
        <f t="shared" ref="AJ904:AJ918" si="7651">SUM(Z904,AH904)</f>
        <v>0</v>
      </c>
      <c r="AK904" s="349"/>
      <c r="AL904" s="349">
        <f t="shared" ref="AL904:AL918" si="7652">M904*AK904*$AL$2/1000</f>
        <v>0</v>
      </c>
      <c r="AM904" s="349"/>
      <c r="AN904" s="349">
        <f t="shared" ref="AN904:AN918" si="7653">M904*AM904*$AN$2/1000</f>
        <v>0</v>
      </c>
      <c r="AO904" s="349"/>
      <c r="AP904" s="349">
        <f t="shared" ref="AP904:AP905" si="7654">M904*AO904*$AP$2/1000</f>
        <v>0</v>
      </c>
      <c r="AQ904" s="349">
        <f t="shared" ref="AQ904:AQ905" si="7655">SUM(AK904+AM904+AO904)</f>
        <v>0</v>
      </c>
      <c r="AR904" s="349">
        <f t="shared" ref="AR904:AR905" si="7656">SUM(AL904+AN904+AP904)</f>
        <v>0</v>
      </c>
      <c r="AS904" s="349"/>
      <c r="AT904" s="349">
        <f t="shared" ref="AT904:AT918" si="7657">O904*AS904*$AT$2/1000</f>
        <v>0</v>
      </c>
      <c r="AU904" s="349"/>
      <c r="AV904" s="349">
        <f t="shared" ref="AV904:AV918" si="7658">O904*AU904*$AV$2/1000</f>
        <v>0</v>
      </c>
      <c r="AW904" s="349"/>
      <c r="AX904" s="349">
        <f t="shared" ref="AX904:AX918" si="7659">O904*AW904*$AX$2/1000</f>
        <v>0</v>
      </c>
      <c r="AY904" s="349">
        <f t="shared" ref="AY904:AY905" si="7660">SUM(AS904+AU904+AW904)</f>
        <v>0</v>
      </c>
      <c r="AZ904" s="349">
        <f t="shared" ref="AZ904:AZ905" si="7661">SUM(AT904+AV904+AX904)</f>
        <v>0</v>
      </c>
      <c r="BA904" s="349">
        <f t="shared" ref="BA904:BA918" si="7662">SUM(AQ904+AY904)</f>
        <v>0</v>
      </c>
      <c r="BB904" s="349">
        <f t="shared" ref="BB904:BB918" si="7663">SUM(AR904,AZ904)</f>
        <v>0</v>
      </c>
    </row>
    <row r="905" spans="1:54" s="344" customFormat="1">
      <c r="A905" s="612">
        <v>672</v>
      </c>
      <c r="B905" s="346"/>
      <c r="C905" s="368"/>
      <c r="D905" s="346" t="s">
        <v>898</v>
      </c>
      <c r="E905" s="18" t="s">
        <v>2089</v>
      </c>
      <c r="F905" s="54" t="s">
        <v>397</v>
      </c>
      <c r="G905" s="530" t="s">
        <v>1169</v>
      </c>
      <c r="H905" s="355" t="s">
        <v>456</v>
      </c>
      <c r="I905" s="554">
        <v>8.6199999999999992</v>
      </c>
      <c r="J905" s="183"/>
      <c r="K905" s="554">
        <v>8.6199999999999992</v>
      </c>
      <c r="L905" s="183"/>
      <c r="M905" s="554">
        <v>8.6199999999999992</v>
      </c>
      <c r="N905" s="183"/>
      <c r="O905" s="554">
        <v>8.6199999999999992</v>
      </c>
      <c r="P905" s="183"/>
      <c r="Q905" s="349">
        <f t="shared" si="7638"/>
        <v>0</v>
      </c>
      <c r="R905" s="417">
        <f t="shared" si="7639"/>
        <v>0</v>
      </c>
      <c r="S905" s="349"/>
      <c r="T905" s="349">
        <f t="shared" ref="T905" si="7664">I905*S905*$T$2/1000</f>
        <v>0</v>
      </c>
      <c r="U905" s="349"/>
      <c r="V905" s="349">
        <f t="shared" ref="V905" si="7665">I905*U905*$V$2/1000</f>
        <v>0</v>
      </c>
      <c r="W905" s="349"/>
      <c r="X905" s="349">
        <f t="shared" ref="X905" si="7666">I905*W905*$X$2/1000</f>
        <v>0</v>
      </c>
      <c r="Y905" s="349">
        <f t="shared" si="7643"/>
        <v>0</v>
      </c>
      <c r="Z905" s="349">
        <f t="shared" si="7644"/>
        <v>0</v>
      </c>
      <c r="AA905" s="349"/>
      <c r="AB905" s="349">
        <f t="shared" ref="AB905" si="7667">K905*AA905*$AB$2/1000</f>
        <v>0</v>
      </c>
      <c r="AC905" s="349"/>
      <c r="AD905" s="349">
        <f t="shared" ref="AD905" si="7668">K905*AC905*$AD$2/1000</f>
        <v>0</v>
      </c>
      <c r="AE905" s="349"/>
      <c r="AF905" s="349">
        <f t="shared" si="7647"/>
        <v>0</v>
      </c>
      <c r="AG905" s="349">
        <f t="shared" si="7648"/>
        <v>0</v>
      </c>
      <c r="AH905" s="349">
        <f t="shared" si="7649"/>
        <v>0</v>
      </c>
      <c r="AI905" s="349">
        <f t="shared" ref="AI905" si="7669">SUM(Y905+AG905)</f>
        <v>0</v>
      </c>
      <c r="AJ905" s="349">
        <f t="shared" ref="AJ905" si="7670">SUM(Z905,AH905)</f>
        <v>0</v>
      </c>
      <c r="AK905" s="349"/>
      <c r="AL905" s="349">
        <f t="shared" ref="AL905" si="7671">M905*AK905*$AL$2/1000</f>
        <v>0</v>
      </c>
      <c r="AM905" s="349"/>
      <c r="AN905" s="349">
        <f t="shared" ref="AN905" si="7672">M905*AM905*$AN$2/1000</f>
        <v>0</v>
      </c>
      <c r="AO905" s="349"/>
      <c r="AP905" s="349">
        <f t="shared" si="7654"/>
        <v>0</v>
      </c>
      <c r="AQ905" s="349">
        <f t="shared" si="7655"/>
        <v>0</v>
      </c>
      <c r="AR905" s="349">
        <f t="shared" si="7656"/>
        <v>0</v>
      </c>
      <c r="AS905" s="349"/>
      <c r="AT905" s="349">
        <f t="shared" ref="AT905" si="7673">O905*AS905*$AT$2/1000</f>
        <v>0</v>
      </c>
      <c r="AU905" s="349"/>
      <c r="AV905" s="349">
        <f t="shared" ref="AV905" si="7674">O905*AU905*$AV$2/1000</f>
        <v>0</v>
      </c>
      <c r="AW905" s="349"/>
      <c r="AX905" s="349">
        <f t="shared" ref="AX905" si="7675">O905*AW905*$AX$2/1000</f>
        <v>0</v>
      </c>
      <c r="AY905" s="349">
        <f t="shared" si="7660"/>
        <v>0</v>
      </c>
      <c r="AZ905" s="349">
        <f t="shared" si="7661"/>
        <v>0</v>
      </c>
      <c r="BA905" s="349">
        <f t="shared" ref="BA905" si="7676">SUM(AQ905+AY905)</f>
        <v>0</v>
      </c>
      <c r="BB905" s="349">
        <f t="shared" ref="BB905" si="7677">SUM(AR905,AZ905)</f>
        <v>0</v>
      </c>
    </row>
    <row r="906" spans="1:54" ht="12.75" customHeight="1">
      <c r="A906" s="612">
        <v>675</v>
      </c>
      <c r="B906" s="26"/>
      <c r="C906" s="368"/>
      <c r="D906" s="346" t="s">
        <v>854</v>
      </c>
      <c r="E906" s="18" t="s">
        <v>667</v>
      </c>
      <c r="F906" s="54" t="s">
        <v>420</v>
      </c>
      <c r="G906" s="530" t="s">
        <v>1169</v>
      </c>
      <c r="H906" s="355" t="s">
        <v>456</v>
      </c>
      <c r="I906" s="554">
        <v>8.5</v>
      </c>
      <c r="J906" s="183"/>
      <c r="K906" s="554">
        <v>8.5</v>
      </c>
      <c r="L906" s="183"/>
      <c r="M906" s="554">
        <v>8.5</v>
      </c>
      <c r="N906" s="183"/>
      <c r="O906" s="554">
        <v>8.5</v>
      </c>
      <c r="P906" s="183"/>
      <c r="Q906" s="349">
        <f t="shared" si="7589"/>
        <v>0</v>
      </c>
      <c r="R906" s="417">
        <f t="shared" si="7589"/>
        <v>0</v>
      </c>
      <c r="S906" s="349"/>
      <c r="T906" s="349">
        <f t="shared" si="7640"/>
        <v>0</v>
      </c>
      <c r="U906" s="349"/>
      <c r="V906" s="349">
        <f t="shared" si="7641"/>
        <v>0</v>
      </c>
      <c r="W906" s="349"/>
      <c r="X906" s="349">
        <f t="shared" si="7642"/>
        <v>0</v>
      </c>
      <c r="Y906" s="349">
        <f t="shared" ref="Y906:Y930" si="7678">SUM(S906+U906+W906)</f>
        <v>0</v>
      </c>
      <c r="Z906" s="349">
        <f>SUM(T906+V906+X906)</f>
        <v>0</v>
      </c>
      <c r="AA906" s="349"/>
      <c r="AB906" s="349">
        <f t="shared" si="7645"/>
        <v>0</v>
      </c>
      <c r="AC906" s="349"/>
      <c r="AD906" s="349">
        <f t="shared" si="7646"/>
        <v>0</v>
      </c>
      <c r="AE906" s="349"/>
      <c r="AF906" s="349">
        <f t="shared" si="7514"/>
        <v>0</v>
      </c>
      <c r="AG906" s="349">
        <f t="shared" si="7597"/>
        <v>0</v>
      </c>
      <c r="AH906" s="349">
        <f>SUM(AB906+AD906+AF906)</f>
        <v>0</v>
      </c>
      <c r="AI906" s="349">
        <f t="shared" si="7650"/>
        <v>0</v>
      </c>
      <c r="AJ906" s="349">
        <f t="shared" si="7651"/>
        <v>0</v>
      </c>
      <c r="AK906" s="349"/>
      <c r="AL906" s="349">
        <f t="shared" si="7652"/>
        <v>0</v>
      </c>
      <c r="AM906" s="349"/>
      <c r="AN906" s="349">
        <f t="shared" si="7653"/>
        <v>0</v>
      </c>
      <c r="AO906" s="349"/>
      <c r="AP906" s="349">
        <f t="shared" si="7603"/>
        <v>0</v>
      </c>
      <c r="AQ906" s="349">
        <f t="shared" si="7604"/>
        <v>0</v>
      </c>
      <c r="AR906" s="349">
        <f>SUM(AL906+AN906+AP906)</f>
        <v>0</v>
      </c>
      <c r="AS906" s="349"/>
      <c r="AT906" s="349">
        <f t="shared" si="7657"/>
        <v>0</v>
      </c>
      <c r="AU906" s="349"/>
      <c r="AV906" s="349">
        <f t="shared" si="7658"/>
        <v>0</v>
      </c>
      <c r="AW906" s="349"/>
      <c r="AX906" s="349">
        <f t="shared" si="7659"/>
        <v>0</v>
      </c>
      <c r="AY906" s="349">
        <f>SUM(AS906+AU906+AW906)</f>
        <v>0</v>
      </c>
      <c r="AZ906" s="349">
        <f>SUM(AT906+AV906+AX906)</f>
        <v>0</v>
      </c>
      <c r="BA906" s="349">
        <f t="shared" si="7662"/>
        <v>0</v>
      </c>
      <c r="BB906" s="349">
        <f t="shared" si="7663"/>
        <v>0</v>
      </c>
    </row>
    <row r="907" spans="1:54" s="344" customFormat="1">
      <c r="A907" s="612">
        <v>676</v>
      </c>
      <c r="B907" s="346"/>
      <c r="C907" s="368"/>
      <c r="D907" s="346" t="s">
        <v>854</v>
      </c>
      <c r="E907" s="18" t="s">
        <v>855</v>
      </c>
      <c r="F907" s="54" t="s">
        <v>397</v>
      </c>
      <c r="G907" s="530" t="s">
        <v>1169</v>
      </c>
      <c r="H907" s="355" t="s">
        <v>379</v>
      </c>
      <c r="I907" s="554">
        <v>7.96</v>
      </c>
      <c r="J907" s="183"/>
      <c r="K907" s="554">
        <v>7.96</v>
      </c>
      <c r="L907" s="183"/>
      <c r="M907" s="554">
        <v>7.96</v>
      </c>
      <c r="N907" s="183"/>
      <c r="O907" s="554">
        <v>7.96</v>
      </c>
      <c r="P907" s="183"/>
      <c r="Q907" s="349">
        <f t="shared" ref="Q907:Q911" si="7679">SUM(AI907+BA907)</f>
        <v>0</v>
      </c>
      <c r="R907" s="417">
        <f t="shared" ref="R907:R911" si="7680">SUM(AJ907+BB907)</f>
        <v>0</v>
      </c>
      <c r="S907" s="349"/>
      <c r="T907" s="349">
        <f t="shared" ref="T907:T911" si="7681">I907*S907*$T$2/1000</f>
        <v>0</v>
      </c>
      <c r="U907" s="349"/>
      <c r="V907" s="349">
        <f t="shared" ref="V907:V911" si="7682">I907*U907*$V$2/1000</f>
        <v>0</v>
      </c>
      <c r="W907" s="349"/>
      <c r="X907" s="349">
        <f t="shared" ref="X907:X911" si="7683">I907*W907*$X$2/1000</f>
        <v>0</v>
      </c>
      <c r="Y907" s="349">
        <f t="shared" ref="Y907:Y911" si="7684">SUM(S907+U907+W907)</f>
        <v>0</v>
      </c>
      <c r="Z907" s="349">
        <f>SUM(T907+V907+X907)</f>
        <v>0</v>
      </c>
      <c r="AA907" s="349"/>
      <c r="AB907" s="349">
        <f t="shared" ref="AB907:AB911" si="7685">K907*AA907*$AB$2/1000</f>
        <v>0</v>
      </c>
      <c r="AC907" s="349"/>
      <c r="AD907" s="349">
        <f t="shared" ref="AD907:AD911" si="7686">K907*AC907*$AD$2/1000</f>
        <v>0</v>
      </c>
      <c r="AE907" s="349"/>
      <c r="AF907" s="349">
        <f t="shared" ref="AF907:AF911" si="7687">K907*AE907*$AF$2/1000</f>
        <v>0</v>
      </c>
      <c r="AG907" s="349">
        <f t="shared" ref="AG907:AG911" si="7688">SUM(AA907+AC907+AE907)</f>
        <v>0</v>
      </c>
      <c r="AH907" s="349">
        <f>SUM(AB907+AD907+AF907)</f>
        <v>0</v>
      </c>
      <c r="AI907" s="349">
        <f t="shared" ref="AI907:AI911" si="7689">SUM(Y907+AG907)</f>
        <v>0</v>
      </c>
      <c r="AJ907" s="349">
        <f t="shared" ref="AJ907:AJ911" si="7690">SUM(Z907,AH907)</f>
        <v>0</v>
      </c>
      <c r="AK907" s="349"/>
      <c r="AL907" s="349">
        <f t="shared" ref="AL907:AL911" si="7691">M907*AK907*$AL$2/1000</f>
        <v>0</v>
      </c>
      <c r="AM907" s="349"/>
      <c r="AN907" s="349">
        <f t="shared" ref="AN907:AN911" si="7692">M907*AM907*$AN$2/1000</f>
        <v>0</v>
      </c>
      <c r="AO907" s="349"/>
      <c r="AP907" s="349">
        <f t="shared" ref="AP907:AP911" si="7693">M907*AO907*$AP$2/1000</f>
        <v>0</v>
      </c>
      <c r="AQ907" s="349">
        <f t="shared" ref="AQ907:AQ911" si="7694">SUM(AK907+AM907+AO907)</f>
        <v>0</v>
      </c>
      <c r="AR907" s="349">
        <f>SUM(AL907+AN907+AP907)</f>
        <v>0</v>
      </c>
      <c r="AS907" s="349"/>
      <c r="AT907" s="349">
        <f t="shared" ref="AT907:AT911" si="7695">O907*AS907*$AT$2/1000</f>
        <v>0</v>
      </c>
      <c r="AU907" s="349"/>
      <c r="AV907" s="349">
        <f t="shared" ref="AV907:AV911" si="7696">O907*AU907*$AV$2/1000</f>
        <v>0</v>
      </c>
      <c r="AW907" s="349"/>
      <c r="AX907" s="349">
        <f t="shared" ref="AX907:AX911" si="7697">O907*AW907*$AX$2/1000</f>
        <v>0</v>
      </c>
      <c r="AY907" s="349">
        <f t="shared" ref="AY907:AY911" si="7698">SUM(AS907+AU907+AW907)</f>
        <v>0</v>
      </c>
      <c r="AZ907" s="349">
        <f>SUM(AT907+AV907+AX907)</f>
        <v>0</v>
      </c>
      <c r="BA907" s="349">
        <f t="shared" ref="BA907:BA911" si="7699">SUM(AQ907+AY907)</f>
        <v>0</v>
      </c>
      <c r="BB907" s="349">
        <f t="shared" ref="BB907:BB911" si="7700">SUM(AR907,AZ907)</f>
        <v>0</v>
      </c>
    </row>
    <row r="908" spans="1:54" s="344" customFormat="1">
      <c r="A908" s="612">
        <v>677</v>
      </c>
      <c r="B908" s="346"/>
      <c r="C908" s="368"/>
      <c r="D908" s="346" t="s">
        <v>854</v>
      </c>
      <c r="E908" s="18" t="s">
        <v>1836</v>
      </c>
      <c r="F908" s="54" t="s">
        <v>397</v>
      </c>
      <c r="G908" s="530" t="s">
        <v>1169</v>
      </c>
      <c r="H908" s="355" t="s">
        <v>456</v>
      </c>
      <c r="I908" s="554">
        <v>7.86</v>
      </c>
      <c r="J908" s="183"/>
      <c r="K908" s="554">
        <v>7.86</v>
      </c>
      <c r="L908" s="183"/>
      <c r="M908" s="554">
        <v>7.86</v>
      </c>
      <c r="N908" s="183"/>
      <c r="O908" s="554">
        <v>7.86</v>
      </c>
      <c r="P908" s="183"/>
      <c r="Q908" s="349">
        <f t="shared" ref="Q908" si="7701">SUM(AI908+BA908)</f>
        <v>0</v>
      </c>
      <c r="R908" s="417">
        <f t="shared" ref="R908" si="7702">SUM(AJ908+BB908)</f>
        <v>0</v>
      </c>
      <c r="S908" s="349"/>
      <c r="T908" s="349">
        <f t="shared" ref="T908" si="7703">I908*S908*$T$2/1000</f>
        <v>0</v>
      </c>
      <c r="U908" s="349"/>
      <c r="V908" s="349">
        <f t="shared" ref="V908" si="7704">I908*U908*$V$2/1000</f>
        <v>0</v>
      </c>
      <c r="W908" s="349"/>
      <c r="X908" s="349">
        <f t="shared" ref="X908" si="7705">I908*W908*$X$2/1000</f>
        <v>0</v>
      </c>
      <c r="Y908" s="349">
        <f t="shared" ref="Y908" si="7706">SUM(S908+U908+W908)</f>
        <v>0</v>
      </c>
      <c r="Z908" s="349">
        <f>SUM(T908+V908+X908)</f>
        <v>0</v>
      </c>
      <c r="AA908" s="349"/>
      <c r="AB908" s="349">
        <f t="shared" ref="AB908" si="7707">K908*AA908*$AB$2/1000</f>
        <v>0</v>
      </c>
      <c r="AC908" s="349"/>
      <c r="AD908" s="349">
        <f t="shared" ref="AD908" si="7708">K908*AC908*$AD$2/1000</f>
        <v>0</v>
      </c>
      <c r="AE908" s="349"/>
      <c r="AF908" s="349">
        <f t="shared" ref="AF908" si="7709">K908*AE908*$AF$2/1000</f>
        <v>0</v>
      </c>
      <c r="AG908" s="349">
        <f t="shared" ref="AG908" si="7710">SUM(AA908+AC908+AE908)</f>
        <v>0</v>
      </c>
      <c r="AH908" s="349">
        <f>SUM(AB908+AD908+AF908)</f>
        <v>0</v>
      </c>
      <c r="AI908" s="349">
        <f t="shared" ref="AI908" si="7711">SUM(Y908+AG908)</f>
        <v>0</v>
      </c>
      <c r="AJ908" s="349">
        <f t="shared" ref="AJ908" si="7712">SUM(Z908,AH908)</f>
        <v>0</v>
      </c>
      <c r="AK908" s="349"/>
      <c r="AL908" s="349">
        <f t="shared" ref="AL908" si="7713">M908*AK908*$AL$2/1000</f>
        <v>0</v>
      </c>
      <c r="AM908" s="349"/>
      <c r="AN908" s="349">
        <f t="shared" ref="AN908" si="7714">M908*AM908*$AN$2/1000</f>
        <v>0</v>
      </c>
      <c r="AO908" s="349"/>
      <c r="AP908" s="349">
        <f t="shared" ref="AP908" si="7715">M908*AO908*$AP$2/1000</f>
        <v>0</v>
      </c>
      <c r="AQ908" s="349">
        <f t="shared" ref="AQ908" si="7716">SUM(AK908+AM908+AO908)</f>
        <v>0</v>
      </c>
      <c r="AR908" s="349">
        <f>SUM(AL908+AN908+AP908)</f>
        <v>0</v>
      </c>
      <c r="AS908" s="349"/>
      <c r="AT908" s="349">
        <f t="shared" ref="AT908" si="7717">O908*AS908*$AT$2/1000</f>
        <v>0</v>
      </c>
      <c r="AU908" s="349"/>
      <c r="AV908" s="349">
        <f t="shared" ref="AV908" si="7718">O908*AU908*$AV$2/1000</f>
        <v>0</v>
      </c>
      <c r="AW908" s="349"/>
      <c r="AX908" s="349">
        <f t="shared" ref="AX908" si="7719">O908*AW908*$AX$2/1000</f>
        <v>0</v>
      </c>
      <c r="AY908" s="349">
        <f t="shared" ref="AY908" si="7720">SUM(AS908+AU908+AW908)</f>
        <v>0</v>
      </c>
      <c r="AZ908" s="349">
        <f>SUM(AT908+AV908+AX908)</f>
        <v>0</v>
      </c>
      <c r="BA908" s="349">
        <f t="shared" ref="BA908" si="7721">SUM(AQ908+AY908)</f>
        <v>0</v>
      </c>
      <c r="BB908" s="349">
        <f t="shared" ref="BB908" si="7722">SUM(AR908,AZ908)</f>
        <v>0</v>
      </c>
    </row>
    <row r="909" spans="1:54" s="344" customFormat="1">
      <c r="A909" s="612">
        <v>678</v>
      </c>
      <c r="B909" s="346"/>
      <c r="C909" s="368"/>
      <c r="D909" s="346" t="s">
        <v>854</v>
      </c>
      <c r="E909" s="18" t="s">
        <v>872</v>
      </c>
      <c r="F909" s="54" t="s">
        <v>397</v>
      </c>
      <c r="G909" s="530" t="s">
        <v>1169</v>
      </c>
      <c r="H909" s="355" t="s">
        <v>456</v>
      </c>
      <c r="I909" s="554">
        <v>7.86</v>
      </c>
      <c r="J909" s="183"/>
      <c r="K909" s="554">
        <v>7.86</v>
      </c>
      <c r="L909" s="183"/>
      <c r="M909" s="554">
        <v>7.86</v>
      </c>
      <c r="N909" s="183"/>
      <c r="O909" s="554">
        <v>7.86</v>
      </c>
      <c r="P909" s="183"/>
      <c r="Q909" s="349">
        <f t="shared" si="7679"/>
        <v>0</v>
      </c>
      <c r="R909" s="417">
        <f t="shared" si="7680"/>
        <v>0</v>
      </c>
      <c r="S909" s="349"/>
      <c r="T909" s="349">
        <f t="shared" si="7681"/>
        <v>0</v>
      </c>
      <c r="U909" s="349"/>
      <c r="V909" s="349">
        <f t="shared" si="7682"/>
        <v>0</v>
      </c>
      <c r="W909" s="349"/>
      <c r="X909" s="349">
        <f t="shared" si="7683"/>
        <v>0</v>
      </c>
      <c r="Y909" s="349">
        <f t="shared" si="7684"/>
        <v>0</v>
      </c>
      <c r="Z909" s="349">
        <f>SUM(T909+V909+X909)</f>
        <v>0</v>
      </c>
      <c r="AA909" s="349"/>
      <c r="AB909" s="349">
        <f t="shared" si="7685"/>
        <v>0</v>
      </c>
      <c r="AC909" s="349"/>
      <c r="AD909" s="349">
        <f t="shared" si="7686"/>
        <v>0</v>
      </c>
      <c r="AE909" s="349"/>
      <c r="AF909" s="349">
        <f t="shared" si="7687"/>
        <v>0</v>
      </c>
      <c r="AG909" s="349">
        <f t="shared" si="7688"/>
        <v>0</v>
      </c>
      <c r="AH909" s="349">
        <f>SUM(AB909+AD909+AF909)</f>
        <v>0</v>
      </c>
      <c r="AI909" s="349">
        <f t="shared" si="7689"/>
        <v>0</v>
      </c>
      <c r="AJ909" s="349">
        <f t="shared" si="7690"/>
        <v>0</v>
      </c>
      <c r="AK909" s="349"/>
      <c r="AL909" s="349">
        <f t="shared" si="7691"/>
        <v>0</v>
      </c>
      <c r="AM909" s="349"/>
      <c r="AN909" s="349">
        <f t="shared" si="7692"/>
        <v>0</v>
      </c>
      <c r="AO909" s="349"/>
      <c r="AP909" s="349">
        <f t="shared" si="7693"/>
        <v>0</v>
      </c>
      <c r="AQ909" s="349">
        <f t="shared" si="7694"/>
        <v>0</v>
      </c>
      <c r="AR909" s="349">
        <f>SUM(AL909+AN909+AP909)</f>
        <v>0</v>
      </c>
      <c r="AS909" s="349"/>
      <c r="AT909" s="349">
        <f t="shared" si="7695"/>
        <v>0</v>
      </c>
      <c r="AU909" s="349"/>
      <c r="AV909" s="349">
        <f t="shared" si="7696"/>
        <v>0</v>
      </c>
      <c r="AW909" s="349"/>
      <c r="AX909" s="349">
        <f t="shared" si="7697"/>
        <v>0</v>
      </c>
      <c r="AY909" s="349">
        <f t="shared" si="7698"/>
        <v>0</v>
      </c>
      <c r="AZ909" s="349">
        <f>SUM(AT909+AV909+AX909)</f>
        <v>0</v>
      </c>
      <c r="BA909" s="349">
        <f t="shared" si="7699"/>
        <v>0</v>
      </c>
      <c r="BB909" s="349">
        <f t="shared" si="7700"/>
        <v>0</v>
      </c>
    </row>
    <row r="910" spans="1:54" s="344" customFormat="1">
      <c r="A910" s="612">
        <v>679</v>
      </c>
      <c r="B910" s="557"/>
      <c r="C910" s="557"/>
      <c r="D910" s="557" t="s">
        <v>854</v>
      </c>
      <c r="E910" s="553" t="s">
        <v>1201</v>
      </c>
      <c r="F910" s="530" t="s">
        <v>395</v>
      </c>
      <c r="G910" s="530" t="s">
        <v>1169</v>
      </c>
      <c r="H910" s="355" t="s">
        <v>456</v>
      </c>
      <c r="I910" s="554">
        <v>8.7100000000000009</v>
      </c>
      <c r="J910" s="115"/>
      <c r="K910" s="554">
        <v>8.7100000000000009</v>
      </c>
      <c r="L910" s="183"/>
      <c r="M910" s="554">
        <v>8.7100000000000009</v>
      </c>
      <c r="N910" s="183"/>
      <c r="O910" s="554">
        <v>8.7100000000000009</v>
      </c>
      <c r="P910" s="115"/>
      <c r="Q910" s="349">
        <f t="shared" si="7679"/>
        <v>15.2</v>
      </c>
      <c r="R910" s="417">
        <f t="shared" si="7680"/>
        <v>172.72926424000002</v>
      </c>
      <c r="S910" s="349">
        <v>2</v>
      </c>
      <c r="T910" s="349">
        <f>I910*S910*$T$2/1000</f>
        <v>21.699919800000004</v>
      </c>
      <c r="U910" s="349">
        <v>1.7</v>
      </c>
      <c r="V910" s="350">
        <f>I910*U910*$V$2/1000</f>
        <v>18.867375540000001</v>
      </c>
      <c r="W910" s="352">
        <v>3</v>
      </c>
      <c r="X910" s="353">
        <f>I910*W910*$X$2/1000</f>
        <v>34.05862590000001</v>
      </c>
      <c r="Y910" s="351">
        <f t="shared" ref="Y910" si="7723">SUM(S910+U910+W910)</f>
        <v>6.7</v>
      </c>
      <c r="Z910" s="350">
        <f t="shared" ref="Z910" si="7724">SUM(T910+V910+X910)</f>
        <v>74.625921240000011</v>
      </c>
      <c r="AA910" s="352">
        <v>4.5</v>
      </c>
      <c r="AB910" s="353">
        <f>K910*AA910*$AB$2/1000</f>
        <v>51.867527400000007</v>
      </c>
      <c r="AC910" s="352">
        <v>4</v>
      </c>
      <c r="AD910" s="350">
        <f>K910*AC910*$AD$2/1000</f>
        <v>46.235815600000002</v>
      </c>
      <c r="AE910" s="352"/>
      <c r="AF910" s="353">
        <f t="shared" si="7687"/>
        <v>0</v>
      </c>
      <c r="AG910" s="351">
        <f>SUM(AA910+AC910+AE910)</f>
        <v>8.5</v>
      </c>
      <c r="AH910" s="349">
        <f t="shared" ref="AH910" si="7725">SUM(AB910+AD910+AF910)</f>
        <v>98.10334300000001</v>
      </c>
      <c r="AI910" s="349">
        <f t="shared" si="7689"/>
        <v>15.2</v>
      </c>
      <c r="AJ910" s="350">
        <f t="shared" si="7690"/>
        <v>172.72926424000002</v>
      </c>
      <c r="AK910" s="352"/>
      <c r="AL910" s="350">
        <f t="shared" si="7691"/>
        <v>0</v>
      </c>
      <c r="AM910" s="354"/>
      <c r="AN910" s="350">
        <f t="shared" si="7692"/>
        <v>0</v>
      </c>
      <c r="AO910" s="352"/>
      <c r="AP910" s="353">
        <f t="shared" si="7693"/>
        <v>0</v>
      </c>
      <c r="AQ910" s="351">
        <f>SUM(AK910+AM910+AO910)</f>
        <v>0</v>
      </c>
      <c r="AR910" s="349">
        <f t="shared" ref="AR910" si="7726">SUM(AL910+AN910+AP910)</f>
        <v>0</v>
      </c>
      <c r="AS910" s="349"/>
      <c r="AT910" s="350">
        <f t="shared" si="7695"/>
        <v>0</v>
      </c>
      <c r="AU910" s="352"/>
      <c r="AV910" s="350">
        <f t="shared" si="7696"/>
        <v>0</v>
      </c>
      <c r="AW910" s="352"/>
      <c r="AX910" s="353">
        <f t="shared" si="7697"/>
        <v>0</v>
      </c>
      <c r="AY910" s="351">
        <f>SUM(AS910+AU910+AW910)</f>
        <v>0</v>
      </c>
      <c r="AZ910" s="349">
        <f t="shared" ref="AZ910" si="7727">SUM(AT910+AV910+AX910)</f>
        <v>0</v>
      </c>
      <c r="BA910" s="349">
        <f t="shared" si="7699"/>
        <v>0</v>
      </c>
      <c r="BB910" s="349">
        <f t="shared" si="7700"/>
        <v>0</v>
      </c>
    </row>
    <row r="911" spans="1:54" s="344" customFormat="1">
      <c r="A911" s="612">
        <v>680</v>
      </c>
      <c r="B911" s="346"/>
      <c r="C911" s="368"/>
      <c r="D911" s="346" t="s">
        <v>899</v>
      </c>
      <c r="E911" s="18" t="s">
        <v>576</v>
      </c>
      <c r="F911" s="54" t="s">
        <v>397</v>
      </c>
      <c r="G911" s="530" t="s">
        <v>1169</v>
      </c>
      <c r="H911" s="355" t="s">
        <v>456</v>
      </c>
      <c r="I911" s="554">
        <v>8.5</v>
      </c>
      <c r="J911" s="183"/>
      <c r="K911" s="554">
        <v>8.5</v>
      </c>
      <c r="L911" s="183"/>
      <c r="M911" s="554">
        <v>8.5</v>
      </c>
      <c r="N911" s="183"/>
      <c r="O911" s="554">
        <v>8.5</v>
      </c>
      <c r="P911" s="183"/>
      <c r="Q911" s="349">
        <f t="shared" si="7679"/>
        <v>0</v>
      </c>
      <c r="R911" s="417">
        <f t="shared" si="7680"/>
        <v>0</v>
      </c>
      <c r="S911" s="349"/>
      <c r="T911" s="349">
        <f t="shared" si="7681"/>
        <v>0</v>
      </c>
      <c r="U911" s="349"/>
      <c r="V911" s="349">
        <f t="shared" si="7682"/>
        <v>0</v>
      </c>
      <c r="W911" s="349"/>
      <c r="X911" s="349">
        <f t="shared" si="7683"/>
        <v>0</v>
      </c>
      <c r="Y911" s="349">
        <f t="shared" si="7684"/>
        <v>0</v>
      </c>
      <c r="Z911" s="349">
        <f t="shared" ref="Z911" si="7728">SUM(T911+V911+X911)</f>
        <v>0</v>
      </c>
      <c r="AA911" s="349"/>
      <c r="AB911" s="349">
        <f t="shared" si="7685"/>
        <v>0</v>
      </c>
      <c r="AC911" s="349"/>
      <c r="AD911" s="349">
        <f t="shared" si="7686"/>
        <v>0</v>
      </c>
      <c r="AE911" s="349"/>
      <c r="AF911" s="349">
        <f t="shared" si="7687"/>
        <v>0</v>
      </c>
      <c r="AG911" s="349">
        <f t="shared" si="7688"/>
        <v>0</v>
      </c>
      <c r="AH911" s="349">
        <f t="shared" ref="AH911" si="7729">SUM(AB911+AD911+AF911)</f>
        <v>0</v>
      </c>
      <c r="AI911" s="349">
        <f t="shared" si="7689"/>
        <v>0</v>
      </c>
      <c r="AJ911" s="349">
        <f t="shared" si="7690"/>
        <v>0</v>
      </c>
      <c r="AK911" s="349"/>
      <c r="AL911" s="349">
        <f t="shared" si="7691"/>
        <v>0</v>
      </c>
      <c r="AM911" s="349"/>
      <c r="AN911" s="349">
        <f t="shared" si="7692"/>
        <v>0</v>
      </c>
      <c r="AO911" s="349"/>
      <c r="AP911" s="349">
        <f t="shared" si="7693"/>
        <v>0</v>
      </c>
      <c r="AQ911" s="349">
        <f t="shared" si="7694"/>
        <v>0</v>
      </c>
      <c r="AR911" s="349">
        <f t="shared" ref="AR911" si="7730">SUM(AL911+AN911+AP911)</f>
        <v>0</v>
      </c>
      <c r="AS911" s="349"/>
      <c r="AT911" s="349">
        <f t="shared" si="7695"/>
        <v>0</v>
      </c>
      <c r="AU911" s="349"/>
      <c r="AV911" s="349">
        <f t="shared" si="7696"/>
        <v>0</v>
      </c>
      <c r="AW911" s="349"/>
      <c r="AX911" s="349">
        <f t="shared" si="7697"/>
        <v>0</v>
      </c>
      <c r="AY911" s="349">
        <f t="shared" si="7698"/>
        <v>0</v>
      </c>
      <c r="AZ911" s="349">
        <f t="shared" ref="AZ911" si="7731">SUM(AT911+AV911+AX911)</f>
        <v>0</v>
      </c>
      <c r="BA911" s="349">
        <f t="shared" si="7699"/>
        <v>0</v>
      </c>
      <c r="BB911" s="349">
        <f t="shared" si="7700"/>
        <v>0</v>
      </c>
    </row>
    <row r="912" spans="1:54" s="344" customFormat="1">
      <c r="A912" s="612">
        <v>681</v>
      </c>
      <c r="B912" s="346"/>
      <c r="C912" s="368"/>
      <c r="D912" s="346" t="s">
        <v>899</v>
      </c>
      <c r="E912" s="18" t="s">
        <v>979</v>
      </c>
      <c r="F912" s="530" t="s">
        <v>397</v>
      </c>
      <c r="G912" s="530" t="s">
        <v>1169</v>
      </c>
      <c r="H912" s="355" t="s">
        <v>379</v>
      </c>
      <c r="I912" s="554">
        <v>7.86</v>
      </c>
      <c r="J912" s="183"/>
      <c r="K912" s="554">
        <v>7.86</v>
      </c>
      <c r="L912" s="183"/>
      <c r="M912" s="554">
        <v>7.86</v>
      </c>
      <c r="N912" s="183"/>
      <c r="O912" s="554">
        <v>7.86</v>
      </c>
      <c r="P912" s="183"/>
      <c r="Q912" s="349">
        <f t="shared" ref="Q912" si="7732">SUM(AI912+BA912)</f>
        <v>0</v>
      </c>
      <c r="R912" s="417">
        <f t="shared" ref="R912" si="7733">SUM(AJ912+BB912)</f>
        <v>0</v>
      </c>
      <c r="S912" s="349"/>
      <c r="T912" s="349">
        <f t="shared" ref="T912" si="7734">I912*S912*$T$2/1000</f>
        <v>0</v>
      </c>
      <c r="U912" s="349"/>
      <c r="V912" s="349">
        <f t="shared" ref="V912" si="7735">I912*U912*$V$2/1000</f>
        <v>0</v>
      </c>
      <c r="W912" s="349"/>
      <c r="X912" s="349">
        <f t="shared" ref="X912" si="7736">I912*W912*$X$2/1000</f>
        <v>0</v>
      </c>
      <c r="Y912" s="349">
        <f t="shared" ref="Y912" si="7737">SUM(S912+U912+W912)</f>
        <v>0</v>
      </c>
      <c r="Z912" s="349">
        <f t="shared" ref="Z912" si="7738">SUM(T912+V912+X912)</f>
        <v>0</v>
      </c>
      <c r="AA912" s="349"/>
      <c r="AB912" s="349">
        <f t="shared" ref="AB912" si="7739">K912*AA912*$AB$2/1000</f>
        <v>0</v>
      </c>
      <c r="AC912" s="349"/>
      <c r="AD912" s="349">
        <f t="shared" ref="AD912" si="7740">K912*AC912*$AD$2/1000</f>
        <v>0</v>
      </c>
      <c r="AE912" s="349"/>
      <c r="AF912" s="349">
        <f t="shared" ref="AF912" si="7741">K912*AE912*$AF$2/1000</f>
        <v>0</v>
      </c>
      <c r="AG912" s="349">
        <f t="shared" ref="AG912" si="7742">SUM(AA912+AC912+AE912)</f>
        <v>0</v>
      </c>
      <c r="AH912" s="349">
        <f t="shared" ref="AH912" si="7743">SUM(AB912+AD912+AF912)</f>
        <v>0</v>
      </c>
      <c r="AI912" s="349">
        <f t="shared" ref="AI912" si="7744">SUM(Y912+AG912)</f>
        <v>0</v>
      </c>
      <c r="AJ912" s="349">
        <f t="shared" ref="AJ912" si="7745">SUM(Z912,AH912)</f>
        <v>0</v>
      </c>
      <c r="AK912" s="349"/>
      <c r="AL912" s="349">
        <f t="shared" ref="AL912" si="7746">M912*AK912*$AL$2/1000</f>
        <v>0</v>
      </c>
      <c r="AM912" s="349"/>
      <c r="AN912" s="349">
        <f t="shared" ref="AN912" si="7747">M912*AM912*$AN$2/1000</f>
        <v>0</v>
      </c>
      <c r="AO912" s="349"/>
      <c r="AP912" s="349">
        <f t="shared" ref="AP912" si="7748">M912*AO912*$AP$2/1000</f>
        <v>0</v>
      </c>
      <c r="AQ912" s="349">
        <f t="shared" ref="AQ912" si="7749">SUM(AK912+AM912+AO912)</f>
        <v>0</v>
      </c>
      <c r="AR912" s="349">
        <f t="shared" ref="AR912" si="7750">SUM(AL912+AN912+AP912)</f>
        <v>0</v>
      </c>
      <c r="AS912" s="349"/>
      <c r="AT912" s="349">
        <f t="shared" ref="AT912" si="7751">O912*AS912*$AT$2/1000</f>
        <v>0</v>
      </c>
      <c r="AU912" s="349"/>
      <c r="AV912" s="349">
        <f t="shared" ref="AV912" si="7752">O912*AU912*$AV$2/1000</f>
        <v>0</v>
      </c>
      <c r="AW912" s="349"/>
      <c r="AX912" s="349">
        <f t="shared" ref="AX912" si="7753">O912*AW912*$AX$2/1000</f>
        <v>0</v>
      </c>
      <c r="AY912" s="349">
        <f t="shared" ref="AY912" si="7754">SUM(AS912+AU912+AW912)</f>
        <v>0</v>
      </c>
      <c r="AZ912" s="349">
        <f t="shared" ref="AZ912" si="7755">SUM(AT912+AV912+AX912)</f>
        <v>0</v>
      </c>
      <c r="BA912" s="349">
        <f t="shared" ref="BA912" si="7756">SUM(AQ912+AY912)</f>
        <v>0</v>
      </c>
      <c r="BB912" s="349">
        <f t="shared" ref="BB912" si="7757">SUM(AR912,AZ912)</f>
        <v>0</v>
      </c>
    </row>
    <row r="913" spans="1:54" s="344" customFormat="1">
      <c r="A913" s="612">
        <v>682</v>
      </c>
      <c r="B913" s="346"/>
      <c r="C913" s="368"/>
      <c r="D913" s="346" t="s">
        <v>899</v>
      </c>
      <c r="E913" s="18" t="s">
        <v>2090</v>
      </c>
      <c r="F913" s="54" t="s">
        <v>397</v>
      </c>
      <c r="G913" s="530" t="s">
        <v>1169</v>
      </c>
      <c r="H913" s="355" t="s">
        <v>456</v>
      </c>
      <c r="I913" s="554">
        <v>8.6199999999999992</v>
      </c>
      <c r="J913" s="183"/>
      <c r="K913" s="554">
        <v>8.6199999999999992</v>
      </c>
      <c r="L913" s="183"/>
      <c r="M913" s="554">
        <v>8.6199999999999992</v>
      </c>
      <c r="N913" s="183"/>
      <c r="O913" s="554">
        <v>8.6199999999999992</v>
      </c>
      <c r="P913" s="183"/>
      <c r="Q913" s="349">
        <f t="shared" si="7589"/>
        <v>0</v>
      </c>
      <c r="R913" s="417">
        <f t="shared" si="7589"/>
        <v>0</v>
      </c>
      <c r="S913" s="349"/>
      <c r="T913" s="349">
        <f t="shared" si="7640"/>
        <v>0</v>
      </c>
      <c r="U913" s="349"/>
      <c r="V913" s="349">
        <f t="shared" si="7641"/>
        <v>0</v>
      </c>
      <c r="W913" s="349"/>
      <c r="X913" s="349">
        <f t="shared" si="7642"/>
        <v>0</v>
      </c>
      <c r="Y913" s="349">
        <f t="shared" si="7678"/>
        <v>0</v>
      </c>
      <c r="Z913" s="349">
        <f>SUM(T913+V913+X913)</f>
        <v>0</v>
      </c>
      <c r="AA913" s="349"/>
      <c r="AB913" s="349">
        <f t="shared" si="7645"/>
        <v>0</v>
      </c>
      <c r="AC913" s="349"/>
      <c r="AD913" s="349">
        <f t="shared" si="7646"/>
        <v>0</v>
      </c>
      <c r="AE913" s="349"/>
      <c r="AF913" s="349">
        <f t="shared" si="7514"/>
        <v>0</v>
      </c>
      <c r="AG913" s="349">
        <f t="shared" si="7597"/>
        <v>0</v>
      </c>
      <c r="AH913" s="349">
        <f>SUM(AB913+AD913+AF913)</f>
        <v>0</v>
      </c>
      <c r="AI913" s="349">
        <f t="shared" si="7650"/>
        <v>0</v>
      </c>
      <c r="AJ913" s="349">
        <f t="shared" si="7651"/>
        <v>0</v>
      </c>
      <c r="AK913" s="349"/>
      <c r="AL913" s="349">
        <f t="shared" si="7652"/>
        <v>0</v>
      </c>
      <c r="AM913" s="349"/>
      <c r="AN913" s="349">
        <f t="shared" si="7653"/>
        <v>0</v>
      </c>
      <c r="AO913" s="349"/>
      <c r="AP913" s="349">
        <f t="shared" si="7603"/>
        <v>0</v>
      </c>
      <c r="AQ913" s="349">
        <f t="shared" si="7604"/>
        <v>0</v>
      </c>
      <c r="AR913" s="349">
        <f>SUM(AL913+AN913+AP913)</f>
        <v>0</v>
      </c>
      <c r="AS913" s="349"/>
      <c r="AT913" s="349">
        <f t="shared" si="7657"/>
        <v>0</v>
      </c>
      <c r="AU913" s="349"/>
      <c r="AV913" s="349">
        <f t="shared" si="7658"/>
        <v>0</v>
      </c>
      <c r="AW913" s="349"/>
      <c r="AX913" s="349">
        <f t="shared" si="7659"/>
        <v>0</v>
      </c>
      <c r="AY913" s="349">
        <f>SUM(AS913+AU913+AW913)</f>
        <v>0</v>
      </c>
      <c r="AZ913" s="349">
        <f>SUM(AT913+AV913+AX913)</f>
        <v>0</v>
      </c>
      <c r="BA913" s="349">
        <f t="shared" si="7662"/>
        <v>0</v>
      </c>
      <c r="BB913" s="349">
        <f t="shared" si="7663"/>
        <v>0</v>
      </c>
    </row>
    <row r="914" spans="1:54" s="344" customFormat="1">
      <c r="A914" s="612">
        <v>684</v>
      </c>
      <c r="B914" s="346"/>
      <c r="C914" s="368"/>
      <c r="D914" s="346" t="s">
        <v>624</v>
      </c>
      <c r="E914" s="18" t="s">
        <v>985</v>
      </c>
      <c r="F914" s="530" t="s">
        <v>395</v>
      </c>
      <c r="G914" s="530" t="s">
        <v>1169</v>
      </c>
      <c r="H914" s="355" t="s">
        <v>380</v>
      </c>
      <c r="I914" s="554">
        <v>7.86</v>
      </c>
      <c r="J914" s="183"/>
      <c r="K914" s="554">
        <v>7.86</v>
      </c>
      <c r="L914" s="183"/>
      <c r="M914" s="554">
        <v>7.86</v>
      </c>
      <c r="N914" s="183"/>
      <c r="O914" s="554">
        <v>7.86</v>
      </c>
      <c r="P914" s="183"/>
      <c r="Q914" s="349">
        <f t="shared" ref="Q914:Q915" si="7758">SUM(AI914+BA914)</f>
        <v>0</v>
      </c>
      <c r="R914" s="417">
        <f t="shared" ref="R914:R915" si="7759">SUM(AJ914+BB914)</f>
        <v>0</v>
      </c>
      <c r="S914" s="349"/>
      <c r="T914" s="349">
        <f t="shared" ref="T914:T915" si="7760">I914*S914*$T$2/1000</f>
        <v>0</v>
      </c>
      <c r="U914" s="349"/>
      <c r="V914" s="349">
        <f t="shared" ref="V914:V915" si="7761">I914*U914*$V$2/1000</f>
        <v>0</v>
      </c>
      <c r="W914" s="349"/>
      <c r="X914" s="349">
        <f t="shared" ref="X914:X915" si="7762">I914*W914*$X$2/1000</f>
        <v>0</v>
      </c>
      <c r="Y914" s="349">
        <f t="shared" ref="Y914:Y915" si="7763">SUM(S914+U914+W914)</f>
        <v>0</v>
      </c>
      <c r="Z914" s="349">
        <f t="shared" ref="Z914:Z915" si="7764">SUM(T914+V914+X914)</f>
        <v>0</v>
      </c>
      <c r="AA914" s="349"/>
      <c r="AB914" s="349">
        <f t="shared" ref="AB914:AB915" si="7765">K914*AA914*$AB$2/1000</f>
        <v>0</v>
      </c>
      <c r="AC914" s="349"/>
      <c r="AD914" s="349">
        <f t="shared" ref="AD914:AD915" si="7766">K914*AC914*$AD$2/1000</f>
        <v>0</v>
      </c>
      <c r="AE914" s="349"/>
      <c r="AF914" s="349">
        <f t="shared" ref="AF914:AF915" si="7767">K914*AE914*$AF$2/1000</f>
        <v>0</v>
      </c>
      <c r="AG914" s="349">
        <f t="shared" ref="AG914:AG915" si="7768">SUM(AA914+AC914+AE914)</f>
        <v>0</v>
      </c>
      <c r="AH914" s="349">
        <f t="shared" ref="AH914:AH915" si="7769">SUM(AB914+AD914+AF914)</f>
        <v>0</v>
      </c>
      <c r="AI914" s="349">
        <f t="shared" ref="AI914:AI915" si="7770">SUM(Y914+AG914)</f>
        <v>0</v>
      </c>
      <c r="AJ914" s="349">
        <f t="shared" ref="AJ914:AJ915" si="7771">SUM(Z914,AH914)</f>
        <v>0</v>
      </c>
      <c r="AK914" s="349"/>
      <c r="AL914" s="349">
        <f t="shared" ref="AL914:AL915" si="7772">M914*AK914*$AL$2/1000</f>
        <v>0</v>
      </c>
      <c r="AM914" s="349"/>
      <c r="AN914" s="349">
        <f t="shared" ref="AN914:AN915" si="7773">M914*AM914*$AN$2/1000</f>
        <v>0</v>
      </c>
      <c r="AO914" s="349"/>
      <c r="AP914" s="349">
        <f t="shared" ref="AP914:AP915" si="7774">M914*AO914*$AP$2/1000</f>
        <v>0</v>
      </c>
      <c r="AQ914" s="349">
        <f t="shared" ref="AQ914:AQ915" si="7775">SUM(AK914+AM914+AO914)</f>
        <v>0</v>
      </c>
      <c r="AR914" s="349">
        <f t="shared" ref="AR914:AR915" si="7776">SUM(AL914+AN914+AP914)</f>
        <v>0</v>
      </c>
      <c r="AS914" s="349"/>
      <c r="AT914" s="349">
        <f t="shared" ref="AT914:AT915" si="7777">O914*AS914*$AT$2/1000</f>
        <v>0</v>
      </c>
      <c r="AU914" s="349"/>
      <c r="AV914" s="349">
        <f t="shared" ref="AV914:AV915" si="7778">O914*AU914*$AV$2/1000</f>
        <v>0</v>
      </c>
      <c r="AW914" s="349"/>
      <c r="AX914" s="349">
        <f t="shared" ref="AX914:AX915" si="7779">O914*AW914*$AX$2/1000</f>
        <v>0</v>
      </c>
      <c r="AY914" s="349">
        <f t="shared" ref="AY914" si="7780">SUM(AS914+AU914+AW914)</f>
        <v>0</v>
      </c>
      <c r="AZ914" s="349">
        <f t="shared" ref="AZ914:AZ915" si="7781">SUM(AT914+AV914+AX914)</f>
        <v>0</v>
      </c>
      <c r="BA914" s="349">
        <f t="shared" ref="BA914:BA915" si="7782">SUM(AQ914+AY914)</f>
        <v>0</v>
      </c>
      <c r="BB914" s="349">
        <f t="shared" ref="BB914:BB915" si="7783">SUM(AR914,AZ914)</f>
        <v>0</v>
      </c>
    </row>
    <row r="915" spans="1:54" s="344" customFormat="1">
      <c r="A915" s="612">
        <v>683</v>
      </c>
      <c r="B915" s="557"/>
      <c r="C915" s="368"/>
      <c r="D915" s="557" t="s">
        <v>624</v>
      </c>
      <c r="E915" s="18" t="s">
        <v>2142</v>
      </c>
      <c r="F915" s="530" t="s">
        <v>395</v>
      </c>
      <c r="G915" s="530" t="s">
        <v>1169</v>
      </c>
      <c r="H915" s="355" t="s">
        <v>456</v>
      </c>
      <c r="I915" s="554">
        <v>8.7100000000000009</v>
      </c>
      <c r="J915" s="183"/>
      <c r="K915" s="554">
        <v>8.7100000000000009</v>
      </c>
      <c r="L915" s="183"/>
      <c r="M915" s="554">
        <v>8.7100000000000009</v>
      </c>
      <c r="N915" s="183"/>
      <c r="O915" s="554">
        <v>8.7100000000000009</v>
      </c>
      <c r="P915" s="183"/>
      <c r="Q915" s="349">
        <f t="shared" si="7758"/>
        <v>0</v>
      </c>
      <c r="R915" s="417">
        <f t="shared" si="7759"/>
        <v>0</v>
      </c>
      <c r="S915" s="349"/>
      <c r="T915" s="349">
        <f t="shared" si="7760"/>
        <v>0</v>
      </c>
      <c r="U915" s="349"/>
      <c r="V915" s="349">
        <f t="shared" si="7761"/>
        <v>0</v>
      </c>
      <c r="W915" s="349"/>
      <c r="X915" s="349">
        <f t="shared" si="7762"/>
        <v>0</v>
      </c>
      <c r="Y915" s="349">
        <f t="shared" si="7763"/>
        <v>0</v>
      </c>
      <c r="Z915" s="349">
        <f t="shared" si="7764"/>
        <v>0</v>
      </c>
      <c r="AA915" s="349"/>
      <c r="AB915" s="349">
        <f t="shared" si="7765"/>
        <v>0</v>
      </c>
      <c r="AC915" s="349"/>
      <c r="AD915" s="349">
        <f t="shared" si="7766"/>
        <v>0</v>
      </c>
      <c r="AE915" s="349"/>
      <c r="AF915" s="349">
        <f t="shared" si="7767"/>
        <v>0</v>
      </c>
      <c r="AG915" s="349">
        <f t="shared" si="7768"/>
        <v>0</v>
      </c>
      <c r="AH915" s="349">
        <f t="shared" si="7769"/>
        <v>0</v>
      </c>
      <c r="AI915" s="349">
        <f t="shared" si="7770"/>
        <v>0</v>
      </c>
      <c r="AJ915" s="349">
        <f t="shared" si="7771"/>
        <v>0</v>
      </c>
      <c r="AK915" s="349"/>
      <c r="AL915" s="349">
        <f t="shared" si="7772"/>
        <v>0</v>
      </c>
      <c r="AM915" s="349"/>
      <c r="AN915" s="349">
        <f t="shared" si="7773"/>
        <v>0</v>
      </c>
      <c r="AO915" s="349"/>
      <c r="AP915" s="349">
        <f t="shared" si="7774"/>
        <v>0</v>
      </c>
      <c r="AQ915" s="349">
        <f t="shared" si="7775"/>
        <v>0</v>
      </c>
      <c r="AR915" s="349">
        <f t="shared" si="7776"/>
        <v>0</v>
      </c>
      <c r="AS915" s="349"/>
      <c r="AT915" s="349">
        <f t="shared" si="7777"/>
        <v>0</v>
      </c>
      <c r="AU915" s="349"/>
      <c r="AV915" s="349">
        <f t="shared" si="7778"/>
        <v>0</v>
      </c>
      <c r="AW915" s="349"/>
      <c r="AX915" s="349">
        <f t="shared" si="7779"/>
        <v>0</v>
      </c>
      <c r="AY915" s="349">
        <f>SUM(AS915+AU915+AW915)</f>
        <v>0</v>
      </c>
      <c r="AZ915" s="349">
        <f t="shared" si="7781"/>
        <v>0</v>
      </c>
      <c r="BA915" s="349">
        <f t="shared" si="7782"/>
        <v>0</v>
      </c>
      <c r="BB915" s="349">
        <f t="shared" si="7783"/>
        <v>0</v>
      </c>
    </row>
    <row r="916" spans="1:54" s="344" customFormat="1">
      <c r="A916" s="612">
        <v>685</v>
      </c>
      <c r="B916" s="346"/>
      <c r="C916" s="368"/>
      <c r="D916" s="346" t="s">
        <v>696</v>
      </c>
      <c r="E916" s="18" t="s">
        <v>695</v>
      </c>
      <c r="F916" s="54" t="s">
        <v>395</v>
      </c>
      <c r="G916" s="530" t="s">
        <v>1169</v>
      </c>
      <c r="H916" s="355" t="s">
        <v>456</v>
      </c>
      <c r="I916" s="554">
        <v>8.5</v>
      </c>
      <c r="J916" s="183"/>
      <c r="K916" s="554">
        <v>8.5</v>
      </c>
      <c r="L916" s="183"/>
      <c r="M916" s="554">
        <v>8.5</v>
      </c>
      <c r="N916" s="183"/>
      <c r="O916" s="554">
        <v>8.5</v>
      </c>
      <c r="P916" s="183"/>
      <c r="Q916" s="349">
        <f t="shared" ref="Q916" si="7784">SUM(AI916+BA916)</f>
        <v>0</v>
      </c>
      <c r="R916" s="417">
        <f t="shared" ref="R916" si="7785">SUM(AJ916+BB916)</f>
        <v>0</v>
      </c>
      <c r="S916" s="349"/>
      <c r="T916" s="349">
        <f t="shared" ref="T916" si="7786">I916*S916*$T$2/1000</f>
        <v>0</v>
      </c>
      <c r="U916" s="349"/>
      <c r="V916" s="349">
        <f t="shared" ref="V916" si="7787">I916*U916*$V$2/1000</f>
        <v>0</v>
      </c>
      <c r="W916" s="349"/>
      <c r="X916" s="349">
        <f t="shared" ref="X916" si="7788">I916*W916*$X$2/1000</f>
        <v>0</v>
      </c>
      <c r="Y916" s="349">
        <f t="shared" ref="Y916" si="7789">SUM(S916+U916+W916)</f>
        <v>0</v>
      </c>
      <c r="Z916" s="349">
        <f t="shared" ref="Z916" si="7790">SUM(T916+V916+X916)</f>
        <v>0</v>
      </c>
      <c r="AA916" s="349"/>
      <c r="AB916" s="349">
        <f t="shared" ref="AB916" si="7791">K916*AA916*$AB$2/1000</f>
        <v>0</v>
      </c>
      <c r="AC916" s="349"/>
      <c r="AD916" s="349">
        <f t="shared" ref="AD916" si="7792">K916*AC916*$AD$2/1000</f>
        <v>0</v>
      </c>
      <c r="AE916" s="349"/>
      <c r="AF916" s="349">
        <f t="shared" ref="AF916" si="7793">K916*AE916*$AF$2/1000</f>
        <v>0</v>
      </c>
      <c r="AG916" s="349">
        <f t="shared" ref="AG916" si="7794">SUM(AA916+AC916+AE916)</f>
        <v>0</v>
      </c>
      <c r="AH916" s="349">
        <f t="shared" ref="AH916" si="7795">SUM(AB916+AD916+AF916)</f>
        <v>0</v>
      </c>
      <c r="AI916" s="349">
        <f t="shared" ref="AI916" si="7796">SUM(Y916+AG916)</f>
        <v>0</v>
      </c>
      <c r="AJ916" s="349">
        <f t="shared" ref="AJ916" si="7797">SUM(Z916,AH916)</f>
        <v>0</v>
      </c>
      <c r="AK916" s="349"/>
      <c r="AL916" s="349">
        <f t="shared" ref="AL916" si="7798">M916*AK916*$AL$2/1000</f>
        <v>0</v>
      </c>
      <c r="AM916" s="349"/>
      <c r="AN916" s="349">
        <f t="shared" ref="AN916" si="7799">M916*AM916*$AN$2/1000</f>
        <v>0</v>
      </c>
      <c r="AO916" s="349"/>
      <c r="AP916" s="349">
        <f t="shared" ref="AP916" si="7800">M916*AO916*$AP$2/1000</f>
        <v>0</v>
      </c>
      <c r="AQ916" s="349">
        <f t="shared" ref="AQ916" si="7801">SUM(AK916+AM916+AO916)</f>
        <v>0</v>
      </c>
      <c r="AR916" s="349">
        <f t="shared" ref="AR916" si="7802">SUM(AL916+AN916+AP916)</f>
        <v>0</v>
      </c>
      <c r="AS916" s="349"/>
      <c r="AT916" s="349">
        <f t="shared" ref="AT916" si="7803">O916*AS916*$AT$2/1000</f>
        <v>0</v>
      </c>
      <c r="AU916" s="349"/>
      <c r="AV916" s="349">
        <f t="shared" ref="AV916" si="7804">O916*AU916*$AV$2/1000</f>
        <v>0</v>
      </c>
      <c r="AW916" s="349"/>
      <c r="AX916" s="349">
        <f t="shared" ref="AX916" si="7805">O916*AW916*$AX$2/1000</f>
        <v>0</v>
      </c>
      <c r="AY916" s="349">
        <f t="shared" ref="AY916" si="7806">SUM(AS916+AU916+AW916)</f>
        <v>0</v>
      </c>
      <c r="AZ916" s="349">
        <f t="shared" ref="AZ916" si="7807">SUM(AT916+AV916+AX916)</f>
        <v>0</v>
      </c>
      <c r="BA916" s="349">
        <f t="shared" ref="BA916" si="7808">SUM(AQ916+AY916)</f>
        <v>0</v>
      </c>
      <c r="BB916" s="349">
        <f t="shared" ref="BB916" si="7809">SUM(AR916,AZ916)</f>
        <v>0</v>
      </c>
    </row>
    <row r="917" spans="1:54" s="344" customFormat="1">
      <c r="A917" s="612">
        <v>686</v>
      </c>
      <c r="B917" s="346"/>
      <c r="C917" s="368"/>
      <c r="D917" s="346" t="s">
        <v>696</v>
      </c>
      <c r="E917" s="18" t="s">
        <v>986</v>
      </c>
      <c r="F917" s="530" t="s">
        <v>395</v>
      </c>
      <c r="G917" s="530" t="s">
        <v>1169</v>
      </c>
      <c r="H917" s="355" t="s">
        <v>380</v>
      </c>
      <c r="I917" s="554">
        <v>7.86</v>
      </c>
      <c r="J917" s="183"/>
      <c r="K917" s="554">
        <v>7.86</v>
      </c>
      <c r="L917" s="183"/>
      <c r="M917" s="554">
        <v>7.86</v>
      </c>
      <c r="N917" s="183"/>
      <c r="O917" s="554">
        <v>7.86</v>
      </c>
      <c r="P917" s="183"/>
      <c r="Q917" s="349">
        <f t="shared" ref="Q917" si="7810">SUM(AI917+BA917)</f>
        <v>0</v>
      </c>
      <c r="R917" s="417">
        <f t="shared" ref="R917" si="7811">SUM(AJ917+BB917)</f>
        <v>0</v>
      </c>
      <c r="S917" s="349"/>
      <c r="T917" s="349">
        <f t="shared" ref="T917" si="7812">I917*S917*$T$2/1000</f>
        <v>0</v>
      </c>
      <c r="U917" s="349"/>
      <c r="V917" s="349">
        <f t="shared" ref="V917" si="7813">I917*U917*$V$2/1000</f>
        <v>0</v>
      </c>
      <c r="W917" s="349"/>
      <c r="X917" s="349">
        <f t="shared" ref="X917" si="7814">I917*W917*$X$2/1000</f>
        <v>0</v>
      </c>
      <c r="Y917" s="349">
        <f t="shared" ref="Y917" si="7815">SUM(S917+U917+W917)</f>
        <v>0</v>
      </c>
      <c r="Z917" s="349">
        <f t="shared" ref="Z917" si="7816">SUM(T917+V917+X917)</f>
        <v>0</v>
      </c>
      <c r="AA917" s="349"/>
      <c r="AB917" s="349">
        <f t="shared" ref="AB917" si="7817">K917*AA917*$AB$2/1000</f>
        <v>0</v>
      </c>
      <c r="AC917" s="349"/>
      <c r="AD917" s="349">
        <f t="shared" ref="AD917" si="7818">K917*AC917*$AD$2/1000</f>
        <v>0</v>
      </c>
      <c r="AE917" s="349"/>
      <c r="AF917" s="349">
        <f t="shared" ref="AF917" si="7819">K917*AE917*$AF$2/1000</f>
        <v>0</v>
      </c>
      <c r="AG917" s="349">
        <f t="shared" ref="AG917" si="7820">SUM(AA917+AC917+AE917)</f>
        <v>0</v>
      </c>
      <c r="AH917" s="349">
        <f t="shared" ref="AH917" si="7821">SUM(AB917+AD917+AF917)</f>
        <v>0</v>
      </c>
      <c r="AI917" s="349">
        <f t="shared" ref="AI917" si="7822">SUM(Y917+AG917)</f>
        <v>0</v>
      </c>
      <c r="AJ917" s="349">
        <f t="shared" ref="AJ917" si="7823">SUM(Z917,AH917)</f>
        <v>0</v>
      </c>
      <c r="AK917" s="349"/>
      <c r="AL917" s="349">
        <f t="shared" ref="AL917" si="7824">M917*AK917*$AL$2/1000</f>
        <v>0</v>
      </c>
      <c r="AM917" s="349"/>
      <c r="AN917" s="349">
        <f t="shared" ref="AN917" si="7825">M917*AM917*$AN$2/1000</f>
        <v>0</v>
      </c>
      <c r="AO917" s="349"/>
      <c r="AP917" s="349">
        <f t="shared" ref="AP917" si="7826">M917*AO917*$AP$2/1000</f>
        <v>0</v>
      </c>
      <c r="AQ917" s="349">
        <f t="shared" ref="AQ917" si="7827">SUM(AK917+AM917+AO917)</f>
        <v>0</v>
      </c>
      <c r="AR917" s="349">
        <f t="shared" ref="AR917" si="7828">SUM(AL917+AN917+AP917)</f>
        <v>0</v>
      </c>
      <c r="AS917" s="349"/>
      <c r="AT917" s="349">
        <f t="shared" ref="AT917" si="7829">O917*AS917*$AT$2/1000</f>
        <v>0</v>
      </c>
      <c r="AU917" s="349"/>
      <c r="AV917" s="349">
        <f t="shared" ref="AV917" si="7830">O917*AU917*$AV$2/1000</f>
        <v>0</v>
      </c>
      <c r="AW917" s="349"/>
      <c r="AX917" s="349">
        <f t="shared" ref="AX917" si="7831">O917*AW917*$AX$2/1000</f>
        <v>0</v>
      </c>
      <c r="AY917" s="349">
        <f t="shared" ref="AY917" si="7832">SUM(AS917+AU917+AW917)</f>
        <v>0</v>
      </c>
      <c r="AZ917" s="349">
        <f t="shared" ref="AZ917" si="7833">SUM(AT917+AV917+AX917)</f>
        <v>0</v>
      </c>
      <c r="BA917" s="349">
        <f t="shared" ref="BA917" si="7834">SUM(AQ917+AY917)</f>
        <v>0</v>
      </c>
      <c r="BB917" s="349">
        <f t="shared" ref="BB917" si="7835">SUM(AR917,AZ917)</f>
        <v>0</v>
      </c>
    </row>
    <row r="918" spans="1:54" s="344" customFormat="1">
      <c r="A918" s="612">
        <v>687</v>
      </c>
      <c r="B918" s="346"/>
      <c r="C918" s="368"/>
      <c r="D918" s="346" t="s">
        <v>625</v>
      </c>
      <c r="E918" s="18" t="s">
        <v>668</v>
      </c>
      <c r="F918" s="54" t="s">
        <v>397</v>
      </c>
      <c r="G918" s="530" t="s">
        <v>1169</v>
      </c>
      <c r="H918" s="355" t="s">
        <v>456</v>
      </c>
      <c r="I918" s="554">
        <v>8.5</v>
      </c>
      <c r="J918" s="183"/>
      <c r="K918" s="554">
        <v>8.5</v>
      </c>
      <c r="L918" s="183"/>
      <c r="M918" s="554">
        <v>8.5</v>
      </c>
      <c r="N918" s="183"/>
      <c r="O918" s="554">
        <v>8.5</v>
      </c>
      <c r="P918" s="183"/>
      <c r="Q918" s="349">
        <f t="shared" ref="Q918:Q920" si="7836">SUM(AI918+BA918)</f>
        <v>0</v>
      </c>
      <c r="R918" s="417">
        <f t="shared" ref="R918:R920" si="7837">SUM(AJ918+BB918)</f>
        <v>0</v>
      </c>
      <c r="S918" s="349"/>
      <c r="T918" s="349">
        <f t="shared" si="7640"/>
        <v>0</v>
      </c>
      <c r="U918" s="349"/>
      <c r="V918" s="349">
        <f t="shared" si="7641"/>
        <v>0</v>
      </c>
      <c r="W918" s="349"/>
      <c r="X918" s="349">
        <f t="shared" si="7642"/>
        <v>0</v>
      </c>
      <c r="Y918" s="349">
        <f>SUM(S918+U918+W918)</f>
        <v>0</v>
      </c>
      <c r="Z918" s="349">
        <f t="shared" ref="Z918:Z920" si="7838">SUM(T918+V918+X918)</f>
        <v>0</v>
      </c>
      <c r="AA918" s="349"/>
      <c r="AB918" s="349">
        <f t="shared" si="7645"/>
        <v>0</v>
      </c>
      <c r="AC918" s="349"/>
      <c r="AD918" s="349">
        <f t="shared" si="7646"/>
        <v>0</v>
      </c>
      <c r="AE918" s="349"/>
      <c r="AF918" s="349">
        <f t="shared" ref="AF918:AF920" si="7839">K918*AE918*$AF$2/1000</f>
        <v>0</v>
      </c>
      <c r="AG918" s="349">
        <f t="shared" ref="AG918:AG920" si="7840">SUM(AA918+AC918+AE918)</f>
        <v>0</v>
      </c>
      <c r="AH918" s="349">
        <f t="shared" ref="AH918:AH920" si="7841">SUM(AB918+AD918+AF918)</f>
        <v>0</v>
      </c>
      <c r="AI918" s="349">
        <f t="shared" si="7650"/>
        <v>0</v>
      </c>
      <c r="AJ918" s="349">
        <f t="shared" si="7651"/>
        <v>0</v>
      </c>
      <c r="AK918" s="349"/>
      <c r="AL918" s="349">
        <f t="shared" si="7652"/>
        <v>0</v>
      </c>
      <c r="AM918" s="349"/>
      <c r="AN918" s="349">
        <f t="shared" si="7653"/>
        <v>0</v>
      </c>
      <c r="AO918" s="349"/>
      <c r="AP918" s="349">
        <f t="shared" ref="AP918:AP920" si="7842">M918*AO918*$AP$2/1000</f>
        <v>0</v>
      </c>
      <c r="AQ918" s="349">
        <f t="shared" ref="AQ918:AQ920" si="7843">SUM(AK918+AM918+AO918)</f>
        <v>0</v>
      </c>
      <c r="AR918" s="349">
        <f t="shared" ref="AR918:AR920" si="7844">SUM(AL918+AN918+AP918)</f>
        <v>0</v>
      </c>
      <c r="AS918" s="349"/>
      <c r="AT918" s="349">
        <f t="shared" si="7657"/>
        <v>0</v>
      </c>
      <c r="AU918" s="349"/>
      <c r="AV918" s="349">
        <f t="shared" si="7658"/>
        <v>0</v>
      </c>
      <c r="AW918" s="349"/>
      <c r="AX918" s="349">
        <f t="shared" si="7659"/>
        <v>0</v>
      </c>
      <c r="AY918" s="349">
        <f>SUM(AS918+AU918+AW918)</f>
        <v>0</v>
      </c>
      <c r="AZ918" s="349">
        <f t="shared" ref="AZ918:AZ920" si="7845">SUM(AT918+AV918+AX918)</f>
        <v>0</v>
      </c>
      <c r="BA918" s="349">
        <f t="shared" si="7662"/>
        <v>0</v>
      </c>
      <c r="BB918" s="349">
        <f t="shared" si="7663"/>
        <v>0</v>
      </c>
    </row>
    <row r="919" spans="1:54" s="344" customFormat="1">
      <c r="A919" s="612">
        <v>688</v>
      </c>
      <c r="B919" s="346"/>
      <c r="C919" s="368"/>
      <c r="D919" s="346" t="s">
        <v>625</v>
      </c>
      <c r="E919" s="18" t="s">
        <v>1837</v>
      </c>
      <c r="F919" s="54" t="s">
        <v>395</v>
      </c>
      <c r="G919" s="530" t="s">
        <v>1169</v>
      </c>
      <c r="H919" s="355" t="s">
        <v>379</v>
      </c>
      <c r="I919" s="554">
        <v>7.86</v>
      </c>
      <c r="J919" s="183"/>
      <c r="K919" s="554">
        <v>7.86</v>
      </c>
      <c r="L919" s="183"/>
      <c r="M919" s="554">
        <v>7.86</v>
      </c>
      <c r="N919" s="183"/>
      <c r="O919" s="554">
        <v>7.86</v>
      </c>
      <c r="P919" s="183"/>
      <c r="Q919" s="349">
        <f t="shared" ref="Q919" si="7846">SUM(AI919+BA919)</f>
        <v>0</v>
      </c>
      <c r="R919" s="417">
        <f t="shared" ref="R919" si="7847">SUM(AJ919+BB919)</f>
        <v>0</v>
      </c>
      <c r="S919" s="349"/>
      <c r="T919" s="349">
        <f t="shared" ref="T919" si="7848">I919*S919*$T$2/1000</f>
        <v>0</v>
      </c>
      <c r="U919" s="349"/>
      <c r="V919" s="349">
        <f t="shared" ref="V919" si="7849">I919*U919*$V$2/1000</f>
        <v>0</v>
      </c>
      <c r="W919" s="349"/>
      <c r="X919" s="349">
        <f t="shared" ref="X919" si="7850">I919*W919*$X$2/1000</f>
        <v>0</v>
      </c>
      <c r="Y919" s="349">
        <f>SUM(S919+U919+W919)</f>
        <v>0</v>
      </c>
      <c r="Z919" s="349">
        <f t="shared" ref="Z919" si="7851">SUM(T919+V919+X919)</f>
        <v>0</v>
      </c>
      <c r="AA919" s="349"/>
      <c r="AB919" s="349">
        <f t="shared" ref="AB919" si="7852">K919*AA919*$AB$2/1000</f>
        <v>0</v>
      </c>
      <c r="AC919" s="349"/>
      <c r="AD919" s="349">
        <f t="shared" ref="AD919" si="7853">K919*AC919*$AD$2/1000</f>
        <v>0</v>
      </c>
      <c r="AE919" s="349"/>
      <c r="AF919" s="349">
        <f t="shared" ref="AF919" si="7854">K919*AE919*$AF$2/1000</f>
        <v>0</v>
      </c>
      <c r="AG919" s="349">
        <f t="shared" ref="AG919" si="7855">SUM(AA919+AC919+AE919)</f>
        <v>0</v>
      </c>
      <c r="AH919" s="349">
        <f t="shared" ref="AH919" si="7856">SUM(AB919+AD919+AF919)</f>
        <v>0</v>
      </c>
      <c r="AI919" s="349">
        <f t="shared" ref="AI919" si="7857">SUM(Y919+AG919)</f>
        <v>0</v>
      </c>
      <c r="AJ919" s="349">
        <f t="shared" ref="AJ919" si="7858">SUM(Z919,AH919)</f>
        <v>0</v>
      </c>
      <c r="AK919" s="349"/>
      <c r="AL919" s="349">
        <f t="shared" ref="AL919" si="7859">M919*AK919*$AL$2/1000</f>
        <v>0</v>
      </c>
      <c r="AM919" s="349"/>
      <c r="AN919" s="349">
        <f t="shared" ref="AN919" si="7860">M919*AM919*$AN$2/1000</f>
        <v>0</v>
      </c>
      <c r="AO919" s="349"/>
      <c r="AP919" s="349">
        <f t="shared" ref="AP919" si="7861">M919*AO919*$AP$2/1000</f>
        <v>0</v>
      </c>
      <c r="AQ919" s="349">
        <f t="shared" ref="AQ919" si="7862">SUM(AK919+AM919+AO919)</f>
        <v>0</v>
      </c>
      <c r="AR919" s="349">
        <f t="shared" ref="AR919" si="7863">SUM(AL919+AN919+AP919)</f>
        <v>0</v>
      </c>
      <c r="AS919" s="349"/>
      <c r="AT919" s="349">
        <f t="shared" ref="AT919" si="7864">O919*AS919*$AT$2/1000</f>
        <v>0</v>
      </c>
      <c r="AU919" s="349"/>
      <c r="AV919" s="349">
        <f t="shared" ref="AV919" si="7865">O919*AU919*$AV$2/1000</f>
        <v>0</v>
      </c>
      <c r="AW919" s="349"/>
      <c r="AX919" s="349">
        <f t="shared" ref="AX919" si="7866">O919*AW919*$AX$2/1000</f>
        <v>0</v>
      </c>
      <c r="AY919" s="349">
        <f>SUM(AS919+AU919+AW919)</f>
        <v>0</v>
      </c>
      <c r="AZ919" s="349">
        <f t="shared" ref="AZ919" si="7867">SUM(AT919+AV919+AX919)</f>
        <v>0</v>
      </c>
      <c r="BA919" s="349">
        <f t="shared" ref="BA919" si="7868">SUM(AQ919+AY919)</f>
        <v>0</v>
      </c>
      <c r="BB919" s="349">
        <f t="shared" ref="BB919" si="7869">SUM(AR919,AZ919)</f>
        <v>0</v>
      </c>
    </row>
    <row r="920" spans="1:54" s="344" customFormat="1">
      <c r="A920" s="612">
        <v>689</v>
      </c>
      <c r="B920" s="346"/>
      <c r="C920" s="368"/>
      <c r="D920" s="346" t="s">
        <v>625</v>
      </c>
      <c r="E920" s="18" t="s">
        <v>2143</v>
      </c>
      <c r="F920" s="54" t="s">
        <v>395</v>
      </c>
      <c r="G920" s="530" t="s">
        <v>1169</v>
      </c>
      <c r="H920" s="355" t="s">
        <v>379</v>
      </c>
      <c r="I920" s="554">
        <v>8.7100000000000009</v>
      </c>
      <c r="J920" s="183"/>
      <c r="K920" s="554">
        <v>8.7100000000000009</v>
      </c>
      <c r="L920" s="183"/>
      <c r="M920" s="554">
        <v>8.7100000000000009</v>
      </c>
      <c r="N920" s="183"/>
      <c r="O920" s="554">
        <v>8.7100000000000009</v>
      </c>
      <c r="P920" s="183"/>
      <c r="Q920" s="349">
        <f t="shared" si="7836"/>
        <v>1.3</v>
      </c>
      <c r="R920" s="417">
        <f t="shared" si="7837"/>
        <v>14.556291360000001</v>
      </c>
      <c r="S920" s="349"/>
      <c r="T920" s="349">
        <f t="shared" ref="T920:T921" si="7870">I920*S920*$T$2/1000</f>
        <v>0</v>
      </c>
      <c r="U920" s="349">
        <v>1</v>
      </c>
      <c r="V920" s="349">
        <f t="shared" ref="V920:V921" si="7871">I920*U920*$V$2/1000</f>
        <v>11.098456200000001</v>
      </c>
      <c r="W920" s="349"/>
      <c r="X920" s="349">
        <f t="shared" ref="X920:X921" si="7872">I920*W920*$X$2/1000</f>
        <v>0</v>
      </c>
      <c r="Y920" s="349">
        <f t="shared" ref="Y920" si="7873">SUM(S920+U920+W920)</f>
        <v>1</v>
      </c>
      <c r="Z920" s="349">
        <f t="shared" si="7838"/>
        <v>11.098456200000001</v>
      </c>
      <c r="AA920" s="349">
        <v>0.3</v>
      </c>
      <c r="AB920" s="349">
        <f t="shared" ref="AB920:AB921" si="7874">K920*AA920*$AB$2/1000</f>
        <v>3.4578351599999997</v>
      </c>
      <c r="AC920" s="349"/>
      <c r="AD920" s="349">
        <f t="shared" ref="AD920:AD921" si="7875">K920*AC920*$AD$2/1000</f>
        <v>0</v>
      </c>
      <c r="AE920" s="349"/>
      <c r="AF920" s="349">
        <f t="shared" si="7839"/>
        <v>0</v>
      </c>
      <c r="AG920" s="349">
        <f t="shared" si="7840"/>
        <v>0.3</v>
      </c>
      <c r="AH920" s="349">
        <f t="shared" si="7841"/>
        <v>3.4578351599999997</v>
      </c>
      <c r="AI920" s="349">
        <f t="shared" ref="AI920:AI921" si="7876">SUM(Y920+AG920)</f>
        <v>1.3</v>
      </c>
      <c r="AJ920" s="349">
        <f t="shared" ref="AJ920:AJ921" si="7877">SUM(Z920,AH920)</f>
        <v>14.556291360000001</v>
      </c>
      <c r="AK920" s="349"/>
      <c r="AL920" s="349">
        <f t="shared" ref="AL920:AL921" si="7878">M920*AK920*$AL$2/1000</f>
        <v>0</v>
      </c>
      <c r="AM920" s="349"/>
      <c r="AN920" s="349">
        <f t="shared" ref="AN920:AN921" si="7879">M920*AM920*$AN$2/1000</f>
        <v>0</v>
      </c>
      <c r="AO920" s="349"/>
      <c r="AP920" s="349">
        <f t="shared" si="7842"/>
        <v>0</v>
      </c>
      <c r="AQ920" s="349">
        <f t="shared" si="7843"/>
        <v>0</v>
      </c>
      <c r="AR920" s="349">
        <f t="shared" si="7844"/>
        <v>0</v>
      </c>
      <c r="AS920" s="349"/>
      <c r="AT920" s="349">
        <f t="shared" ref="AT920:AT921" si="7880">O920*AS920*$AT$2/1000</f>
        <v>0</v>
      </c>
      <c r="AU920" s="349"/>
      <c r="AV920" s="349">
        <f>O920*AU920*$AV$2/1000</f>
        <v>0</v>
      </c>
      <c r="AW920" s="349"/>
      <c r="AX920" s="349">
        <f t="shared" ref="AX920:AX921" si="7881">O920*AW920*$AX$2/1000</f>
        <v>0</v>
      </c>
      <c r="AY920" s="349">
        <f t="shared" ref="AY920" si="7882">SUM(AS920+AU920+AW920)</f>
        <v>0</v>
      </c>
      <c r="AZ920" s="349">
        <f t="shared" si="7845"/>
        <v>0</v>
      </c>
      <c r="BA920" s="349">
        <f t="shared" ref="BA920:BA921" si="7883">SUM(AQ920+AY920)</f>
        <v>0</v>
      </c>
      <c r="BB920" s="349">
        <f t="shared" ref="BB920:BB921" si="7884">SUM(AR920,AZ920)</f>
        <v>0</v>
      </c>
    </row>
    <row r="921" spans="1:54" s="344" customFormat="1">
      <c r="A921" s="612">
        <v>690</v>
      </c>
      <c r="B921" s="346"/>
      <c r="C921" s="368"/>
      <c r="D921" s="346" t="s">
        <v>625</v>
      </c>
      <c r="E921" s="18" t="s">
        <v>987</v>
      </c>
      <c r="F921" s="530" t="s">
        <v>397</v>
      </c>
      <c r="G921" s="530" t="s">
        <v>1169</v>
      </c>
      <c r="H921" s="355" t="s">
        <v>380</v>
      </c>
      <c r="I921" s="554">
        <v>7.86</v>
      </c>
      <c r="J921" s="183"/>
      <c r="K921" s="554">
        <v>7.86</v>
      </c>
      <c r="L921" s="183"/>
      <c r="M921" s="554">
        <v>7.86</v>
      </c>
      <c r="N921" s="183"/>
      <c r="O921" s="554">
        <v>7.86</v>
      </c>
      <c r="P921" s="183"/>
      <c r="Q921" s="349">
        <f t="shared" ref="Q921" si="7885">SUM(AI921+BA921)</f>
        <v>0</v>
      </c>
      <c r="R921" s="417">
        <f t="shared" ref="R921" si="7886">SUM(AJ921+BB921)</f>
        <v>0</v>
      </c>
      <c r="S921" s="349"/>
      <c r="T921" s="349">
        <f t="shared" si="7870"/>
        <v>0</v>
      </c>
      <c r="U921" s="349"/>
      <c r="V921" s="349">
        <f t="shared" si="7871"/>
        <v>0</v>
      </c>
      <c r="W921" s="349"/>
      <c r="X921" s="349">
        <f t="shared" si="7872"/>
        <v>0</v>
      </c>
      <c r="Y921" s="349">
        <f>SUM(S921+U921+W921)</f>
        <v>0</v>
      </c>
      <c r="Z921" s="349">
        <f t="shared" ref="Z921" si="7887">SUM(T921+V921+X921)</f>
        <v>0</v>
      </c>
      <c r="AA921" s="349"/>
      <c r="AB921" s="349">
        <f t="shared" si="7874"/>
        <v>0</v>
      </c>
      <c r="AC921" s="349"/>
      <c r="AD921" s="349">
        <f t="shared" si="7875"/>
        <v>0</v>
      </c>
      <c r="AE921" s="349"/>
      <c r="AF921" s="349">
        <f t="shared" ref="AF921" si="7888">K921*AE921*$AF$2/1000</f>
        <v>0</v>
      </c>
      <c r="AG921" s="349">
        <f t="shared" ref="AG921" si="7889">SUM(AA921+AC921+AE921)</f>
        <v>0</v>
      </c>
      <c r="AH921" s="349">
        <f t="shared" ref="AH921" si="7890">SUM(AB921+AD921+AF921)</f>
        <v>0</v>
      </c>
      <c r="AI921" s="349">
        <f t="shared" si="7876"/>
        <v>0</v>
      </c>
      <c r="AJ921" s="349">
        <f t="shared" si="7877"/>
        <v>0</v>
      </c>
      <c r="AK921" s="349"/>
      <c r="AL921" s="349">
        <f t="shared" si="7878"/>
        <v>0</v>
      </c>
      <c r="AM921" s="349"/>
      <c r="AN921" s="349">
        <f t="shared" si="7879"/>
        <v>0</v>
      </c>
      <c r="AO921" s="349"/>
      <c r="AP921" s="349">
        <f t="shared" ref="AP921" si="7891">M921*AO921*$AP$2/1000</f>
        <v>0</v>
      </c>
      <c r="AQ921" s="349">
        <f t="shared" ref="AQ921" si="7892">SUM(AK921+AM921+AO921)</f>
        <v>0</v>
      </c>
      <c r="AR921" s="349">
        <f t="shared" ref="AR921" si="7893">SUM(AL921+AN921+AP921)</f>
        <v>0</v>
      </c>
      <c r="AS921" s="349"/>
      <c r="AT921" s="349">
        <f t="shared" si="7880"/>
        <v>0</v>
      </c>
      <c r="AU921" s="349"/>
      <c r="AV921" s="349">
        <f t="shared" ref="AV921" si="7894">O921*AU921*$AV$2/1000</f>
        <v>0</v>
      </c>
      <c r="AW921" s="349"/>
      <c r="AX921" s="349">
        <f t="shared" si="7881"/>
        <v>0</v>
      </c>
      <c r="AY921" s="349">
        <f>SUM(AS921+AU921+AW921)</f>
        <v>0</v>
      </c>
      <c r="AZ921" s="349">
        <f t="shared" ref="AZ921" si="7895">SUM(AT921+AV921+AX921)</f>
        <v>0</v>
      </c>
      <c r="BA921" s="349">
        <f t="shared" si="7883"/>
        <v>0</v>
      </c>
      <c r="BB921" s="349">
        <f t="shared" si="7884"/>
        <v>0</v>
      </c>
    </row>
    <row r="922" spans="1:54" s="301" customFormat="1">
      <c r="A922" s="612">
        <v>664</v>
      </c>
      <c r="B922" s="26"/>
      <c r="C922" s="368"/>
      <c r="D922" s="26" t="s">
        <v>510</v>
      </c>
      <c r="E922" s="23" t="s">
        <v>594</v>
      </c>
      <c r="F922" s="54" t="s">
        <v>404</v>
      </c>
      <c r="G922" s="530" t="s">
        <v>1169</v>
      </c>
      <c r="H922" s="355" t="s">
        <v>456</v>
      </c>
      <c r="I922" s="554">
        <v>8.5</v>
      </c>
      <c r="J922" s="183"/>
      <c r="K922" s="554">
        <v>8.5</v>
      </c>
      <c r="L922" s="183"/>
      <c r="M922" s="554">
        <v>8.5</v>
      </c>
      <c r="N922" s="183"/>
      <c r="O922" s="554">
        <v>8.5</v>
      </c>
      <c r="P922" s="183"/>
      <c r="Q922" s="349">
        <f t="shared" ref="Q922:R926" si="7896">SUM(AI922+BA922)</f>
        <v>0</v>
      </c>
      <c r="R922" s="417">
        <f t="shared" si="7896"/>
        <v>0</v>
      </c>
      <c r="S922" s="349"/>
      <c r="T922" s="349">
        <f>I922*S922*$T$2/1000</f>
        <v>0</v>
      </c>
      <c r="U922" s="349"/>
      <c r="V922" s="349">
        <f>I922*U922*$V$2/1000</f>
        <v>0</v>
      </c>
      <c r="W922" s="349"/>
      <c r="X922" s="349">
        <f>I922*W922*$X$2/1000</f>
        <v>0</v>
      </c>
      <c r="Y922" s="349">
        <f>SUM(S922+U922+W922)</f>
        <v>0</v>
      </c>
      <c r="Z922" s="349">
        <f>SUM(T922+V922+X922)</f>
        <v>0</v>
      </c>
      <c r="AA922" s="349"/>
      <c r="AB922" s="349">
        <f>K922*AA922*$AB$2/1000</f>
        <v>0</v>
      </c>
      <c r="AC922" s="349"/>
      <c r="AD922" s="349">
        <f>K922*AC922*$AD$2/1000</f>
        <v>0</v>
      </c>
      <c r="AE922" s="349"/>
      <c r="AF922" s="349">
        <f>K922*AE922*$AF$2/1000</f>
        <v>0</v>
      </c>
      <c r="AG922" s="349">
        <f>SUM(AA922+AC922+AE922)</f>
        <v>0</v>
      </c>
      <c r="AH922" s="349">
        <f>SUM(AB922+AD922+AF922)</f>
        <v>0</v>
      </c>
      <c r="AI922" s="349">
        <f>SUM(Y922+AG922)</f>
        <v>0</v>
      </c>
      <c r="AJ922" s="349">
        <f>SUM(Z922,AH922)</f>
        <v>0</v>
      </c>
      <c r="AK922" s="349"/>
      <c r="AL922" s="349">
        <f>M922*AK922*$AL$2/1000</f>
        <v>0</v>
      </c>
      <c r="AM922" s="349"/>
      <c r="AN922" s="349">
        <f>M922*AM922*$AN$2/1000</f>
        <v>0</v>
      </c>
      <c r="AO922" s="349"/>
      <c r="AP922" s="349">
        <f t="shared" ref="AP922" si="7897">M922*AO922*$AP$2/1000</f>
        <v>0</v>
      </c>
      <c r="AQ922" s="349">
        <f>SUM(AK922+AM922+AO922)</f>
        <v>0</v>
      </c>
      <c r="AR922" s="349">
        <f>SUM(AL922+AN922+AP922)</f>
        <v>0</v>
      </c>
      <c r="AS922" s="349"/>
      <c r="AT922" s="349">
        <f>O922*AS922*$AT$2/1000</f>
        <v>0</v>
      </c>
      <c r="AU922" s="349"/>
      <c r="AV922" s="349">
        <f>O922*AU922*$AV$2/1000</f>
        <v>0</v>
      </c>
      <c r="AW922" s="349"/>
      <c r="AX922" s="349">
        <f>O922*AW922*$AX$2/1000</f>
        <v>0</v>
      </c>
      <c r="AY922" s="349">
        <f t="shared" ref="AY922:AY924" si="7898">SUM(AS922+AU922+AW922)</f>
        <v>0</v>
      </c>
      <c r="AZ922" s="349">
        <f t="shared" ref="AZ922:AZ924" si="7899">SUM(AT922+AV922+AX922)</f>
        <v>0</v>
      </c>
      <c r="BA922" s="349">
        <f t="shared" ref="BA922:BA924" si="7900">SUM(AQ922+AY922)</f>
        <v>0</v>
      </c>
      <c r="BB922" s="349">
        <f t="shared" ref="BB922:BB924" si="7901">SUM(AR922,AZ922)</f>
        <v>0</v>
      </c>
    </row>
    <row r="923" spans="1:54" s="6" customFormat="1">
      <c r="A923" s="612">
        <v>665</v>
      </c>
      <c r="B923" s="16"/>
      <c r="C923" s="368"/>
      <c r="D923" s="16" t="s">
        <v>511</v>
      </c>
      <c r="E923" s="18" t="s">
        <v>475</v>
      </c>
      <c r="F923" s="53" t="s">
        <v>396</v>
      </c>
      <c r="G923" s="53" t="s">
        <v>1169</v>
      </c>
      <c r="H923" s="307" t="s">
        <v>456</v>
      </c>
      <c r="I923" s="257">
        <v>8.5</v>
      </c>
      <c r="J923" s="274"/>
      <c r="K923" s="257">
        <v>8.5</v>
      </c>
      <c r="L923" s="274"/>
      <c r="M923" s="257">
        <v>8.5</v>
      </c>
      <c r="N923" s="274"/>
      <c r="O923" s="257">
        <v>8.5</v>
      </c>
      <c r="P923" s="274"/>
      <c r="Q923" s="109">
        <f t="shared" si="7896"/>
        <v>0</v>
      </c>
      <c r="R923" s="415">
        <f t="shared" si="7896"/>
        <v>0</v>
      </c>
      <c r="S923" s="109"/>
      <c r="T923" s="109">
        <f t="shared" ref="T923" si="7902">I923*S923*$T$2/1000</f>
        <v>0</v>
      </c>
      <c r="U923" s="109"/>
      <c r="V923" s="109">
        <f t="shared" ref="V923" si="7903">I923*U923*$V$2/1000</f>
        <v>0</v>
      </c>
      <c r="W923" s="109"/>
      <c r="X923" s="109">
        <f t="shared" ref="X923" si="7904">I923*W923*$X$2/1000</f>
        <v>0</v>
      </c>
      <c r="Y923" s="109">
        <f t="shared" ref="Y923" si="7905">SUM(S923+U923+W923)</f>
        <v>0</v>
      </c>
      <c r="Z923" s="109">
        <f t="shared" ref="Z923" si="7906">SUM(T923+V923+X923)</f>
        <v>0</v>
      </c>
      <c r="AA923" s="109"/>
      <c r="AB923" s="109">
        <f t="shared" ref="AB923" si="7907">K923*AA923*$AB$2/1000</f>
        <v>0</v>
      </c>
      <c r="AC923" s="109"/>
      <c r="AD923" s="109">
        <f t="shared" ref="AD923" si="7908">K923*AC923*$AD$2/1000</f>
        <v>0</v>
      </c>
      <c r="AE923" s="109"/>
      <c r="AF923" s="349">
        <f>K923*AE923*$AF$2/1000</f>
        <v>0</v>
      </c>
      <c r="AG923" s="109">
        <f t="shared" ref="AG923" si="7909">SUM(AA923+AC923+AE923)</f>
        <v>0</v>
      </c>
      <c r="AH923" s="109">
        <f t="shared" ref="AH923" si="7910">SUM(AB923+AD923+AF923)</f>
        <v>0</v>
      </c>
      <c r="AI923" s="109">
        <f t="shared" ref="AI923" si="7911">SUM(Y923+AG923)</f>
        <v>0</v>
      </c>
      <c r="AJ923" s="109">
        <f t="shared" ref="AJ923" si="7912">SUM(Z923,AH923)</f>
        <v>0</v>
      </c>
      <c r="AK923" s="109"/>
      <c r="AL923" s="109">
        <f t="shared" ref="AL923" si="7913">M923*AK923*$AL$2/1000</f>
        <v>0</v>
      </c>
      <c r="AM923" s="109"/>
      <c r="AN923" s="109">
        <f t="shared" ref="AN923" si="7914">M923*AM923*$AN$2/1000</f>
        <v>0</v>
      </c>
      <c r="AO923" s="109"/>
      <c r="AP923" s="109">
        <f t="shared" ref="AP923" si="7915">M923*AO923*$AP$2/1000</f>
        <v>0</v>
      </c>
      <c r="AQ923" s="109">
        <f t="shared" ref="AQ923" si="7916">SUM(AK923+AM923+AO923)</f>
        <v>0</v>
      </c>
      <c r="AR923" s="109">
        <f t="shared" ref="AR923" si="7917">SUM(AL923+AN923+AP923)</f>
        <v>0</v>
      </c>
      <c r="AS923" s="109"/>
      <c r="AT923" s="109">
        <f t="shared" ref="AT923" si="7918">O923*AS923*$AT$2/1000</f>
        <v>0</v>
      </c>
      <c r="AU923" s="109"/>
      <c r="AV923" s="109">
        <f t="shared" ref="AV923" si="7919">O923*AU923*$AV$2/1000</f>
        <v>0</v>
      </c>
      <c r="AW923" s="109"/>
      <c r="AX923" s="109">
        <f t="shared" ref="AX923" si="7920">O923*AW923*$AX$2/1000</f>
        <v>0</v>
      </c>
      <c r="AY923" s="109">
        <f t="shared" ref="AY923" si="7921">SUM(AS923+AU923+AW923)</f>
        <v>0</v>
      </c>
      <c r="AZ923" s="109">
        <f t="shared" ref="AZ923" si="7922">SUM(AT923+AV923+AX923)</f>
        <v>0</v>
      </c>
      <c r="BA923" s="109">
        <f t="shared" ref="BA923" si="7923">SUM(AQ923+AY923)</f>
        <v>0</v>
      </c>
      <c r="BB923" s="109">
        <f t="shared" ref="BB923" si="7924">SUM(AR923,AZ923)</f>
        <v>0</v>
      </c>
    </row>
    <row r="924" spans="1:54" s="301" customFormat="1">
      <c r="A924" s="612">
        <v>666</v>
      </c>
      <c r="B924" s="26"/>
      <c r="C924" s="368"/>
      <c r="D924" s="26" t="s">
        <v>512</v>
      </c>
      <c r="E924" s="23" t="s">
        <v>665</v>
      </c>
      <c r="F924" s="54" t="s">
        <v>404</v>
      </c>
      <c r="G924" s="530" t="s">
        <v>1169</v>
      </c>
      <c r="H924" s="355" t="s">
        <v>456</v>
      </c>
      <c r="I924" s="554">
        <v>8.5</v>
      </c>
      <c r="J924" s="183"/>
      <c r="K924" s="554">
        <v>8.5</v>
      </c>
      <c r="L924" s="183"/>
      <c r="M924" s="554">
        <v>8.5</v>
      </c>
      <c r="N924" s="183"/>
      <c r="O924" s="554">
        <v>8.5</v>
      </c>
      <c r="P924" s="183"/>
      <c r="Q924" s="349">
        <f t="shared" si="7896"/>
        <v>0</v>
      </c>
      <c r="R924" s="417">
        <f t="shared" si="7896"/>
        <v>0</v>
      </c>
      <c r="S924" s="349"/>
      <c r="T924" s="349">
        <f>I924*S924*$T$2/1000</f>
        <v>0</v>
      </c>
      <c r="U924" s="349"/>
      <c r="V924" s="349">
        <f>I924*U924*$V$2/1000</f>
        <v>0</v>
      </c>
      <c r="W924" s="349"/>
      <c r="X924" s="349">
        <f>I924*W924*$X$2/1000</f>
        <v>0</v>
      </c>
      <c r="Y924" s="349">
        <f t="shared" ref="Y924:Z926" si="7925">SUM(S924+U924+W924)</f>
        <v>0</v>
      </c>
      <c r="Z924" s="349">
        <f t="shared" si="7925"/>
        <v>0</v>
      </c>
      <c r="AA924" s="349"/>
      <c r="AB924" s="349">
        <f>K924*AA924*$AB$2/1000</f>
        <v>0</v>
      </c>
      <c r="AC924" s="349"/>
      <c r="AD924" s="349">
        <f>K924*AC924*$AD$2/1000</f>
        <v>0</v>
      </c>
      <c r="AE924" s="349"/>
      <c r="AF924" s="349">
        <f>K924*AE924*$AF$2/1000</f>
        <v>0</v>
      </c>
      <c r="AG924" s="349">
        <f t="shared" ref="AG924:AH926" si="7926">SUM(AA924+AC924+AE924)</f>
        <v>0</v>
      </c>
      <c r="AH924" s="349">
        <f t="shared" si="7926"/>
        <v>0</v>
      </c>
      <c r="AI924" s="349">
        <f>SUM(Y924+AG924)</f>
        <v>0</v>
      </c>
      <c r="AJ924" s="349">
        <f>SUM(Z924,AH924)</f>
        <v>0</v>
      </c>
      <c r="AK924" s="349"/>
      <c r="AL924" s="349">
        <f>M924*AK924*$AL$2/1000</f>
        <v>0</v>
      </c>
      <c r="AM924" s="349"/>
      <c r="AN924" s="349">
        <f>M924*AM924*$AN$2/1000</f>
        <v>0</v>
      </c>
      <c r="AO924" s="349"/>
      <c r="AP924" s="349">
        <f>M924*AO924*$AP$2/1000</f>
        <v>0</v>
      </c>
      <c r="AQ924" s="349">
        <f t="shared" ref="AQ924:AR926" si="7927">SUM(AK924+AM924+AO924)</f>
        <v>0</v>
      </c>
      <c r="AR924" s="349">
        <f t="shared" si="7927"/>
        <v>0</v>
      </c>
      <c r="AS924" s="349"/>
      <c r="AT924" s="349">
        <f>O924*AS924*$AT$2/1000</f>
        <v>0</v>
      </c>
      <c r="AU924" s="349"/>
      <c r="AV924" s="349">
        <f>O924*AU924*$AV$2/1000</f>
        <v>0</v>
      </c>
      <c r="AW924" s="349"/>
      <c r="AX924" s="349">
        <f>O924*AW924*$AX$2/1000</f>
        <v>0</v>
      </c>
      <c r="AY924" s="349">
        <f t="shared" si="7898"/>
        <v>0</v>
      </c>
      <c r="AZ924" s="349">
        <f t="shared" si="7899"/>
        <v>0</v>
      </c>
      <c r="BA924" s="349">
        <f t="shared" si="7900"/>
        <v>0</v>
      </c>
      <c r="BB924" s="349">
        <f t="shared" si="7901"/>
        <v>0</v>
      </c>
    </row>
    <row r="925" spans="1:54" s="301" customFormat="1">
      <c r="A925" s="612">
        <v>667</v>
      </c>
      <c r="B925" s="26"/>
      <c r="C925" s="368"/>
      <c r="D925" s="26" t="s">
        <v>513</v>
      </c>
      <c r="E925" s="23" t="s">
        <v>666</v>
      </c>
      <c r="F925" s="54" t="s">
        <v>404</v>
      </c>
      <c r="G925" s="530" t="s">
        <v>1169</v>
      </c>
      <c r="H925" s="355" t="s">
        <v>456</v>
      </c>
      <c r="I925" s="554">
        <v>8.5</v>
      </c>
      <c r="J925" s="183"/>
      <c r="K925" s="554">
        <v>8.5</v>
      </c>
      <c r="L925" s="183"/>
      <c r="M925" s="554">
        <v>8.5</v>
      </c>
      <c r="N925" s="183"/>
      <c r="O925" s="554">
        <v>8.5</v>
      </c>
      <c r="P925" s="183"/>
      <c r="Q925" s="349">
        <f t="shared" si="7896"/>
        <v>0</v>
      </c>
      <c r="R925" s="417">
        <f t="shared" si="7896"/>
        <v>0</v>
      </c>
      <c r="S925" s="349"/>
      <c r="T925" s="349">
        <f>I925*S925*$T$2/1000</f>
        <v>0</v>
      </c>
      <c r="U925" s="349"/>
      <c r="V925" s="349">
        <f>I925*U925*$V$2/1000</f>
        <v>0</v>
      </c>
      <c r="W925" s="349"/>
      <c r="X925" s="349">
        <f>I925*W925*$X$2/1000</f>
        <v>0</v>
      </c>
      <c r="Y925" s="349">
        <f t="shared" si="7925"/>
        <v>0</v>
      </c>
      <c r="Z925" s="349">
        <f t="shared" si="7925"/>
        <v>0</v>
      </c>
      <c r="AA925" s="349"/>
      <c r="AB925" s="349">
        <f>K925*AA925*$AB$2/1000</f>
        <v>0</v>
      </c>
      <c r="AC925" s="349"/>
      <c r="AD925" s="349">
        <f>K925*AC925*$AD$2/1000</f>
        <v>0</v>
      </c>
      <c r="AE925" s="349"/>
      <c r="AF925" s="349">
        <f>K925*AE925*$AF$2/1000</f>
        <v>0</v>
      </c>
      <c r="AG925" s="349">
        <f t="shared" si="7926"/>
        <v>0</v>
      </c>
      <c r="AH925" s="349">
        <f t="shared" si="7926"/>
        <v>0</v>
      </c>
      <c r="AI925" s="349">
        <f>SUM(Y925+AG925)</f>
        <v>0</v>
      </c>
      <c r="AJ925" s="349">
        <f>SUM(Z925,AH925)</f>
        <v>0</v>
      </c>
      <c r="AK925" s="349"/>
      <c r="AL925" s="349">
        <f>M925*AK925*$AL$2/1000</f>
        <v>0</v>
      </c>
      <c r="AM925" s="349"/>
      <c r="AN925" s="349">
        <f>M925*AM925*$AN$2/1000</f>
        <v>0</v>
      </c>
      <c r="AO925" s="349"/>
      <c r="AP925" s="349">
        <f>M925*AO925*$AP$2/1000</f>
        <v>0</v>
      </c>
      <c r="AQ925" s="349">
        <f t="shared" si="7927"/>
        <v>0</v>
      </c>
      <c r="AR925" s="349">
        <f t="shared" si="7927"/>
        <v>0</v>
      </c>
      <c r="AS925" s="349"/>
      <c r="AT925" s="349">
        <f>O925*AS925*$AT$2/1000</f>
        <v>0</v>
      </c>
      <c r="AU925" s="349"/>
      <c r="AV925" s="349">
        <f>O925*AU925*$AV$2/1000</f>
        <v>0</v>
      </c>
      <c r="AW925" s="349"/>
      <c r="AX925" s="349">
        <f>O925*AW925*$AX$2/1000</f>
        <v>0</v>
      </c>
      <c r="AY925" s="349">
        <f>SUM(AS925+AU925+AW925)</f>
        <v>0</v>
      </c>
      <c r="AZ925" s="349">
        <f>SUM(AT925+AV925+AX925)</f>
        <v>0</v>
      </c>
      <c r="BA925" s="349">
        <f>SUM(AQ925+AY925)</f>
        <v>0</v>
      </c>
      <c r="BB925" s="349">
        <f>SUM(AR925,AZ925)</f>
        <v>0</v>
      </c>
    </row>
    <row r="926" spans="1:54">
      <c r="A926" s="612">
        <v>668</v>
      </c>
      <c r="B926" s="26"/>
      <c r="C926" s="368"/>
      <c r="D926" s="26" t="s">
        <v>514</v>
      </c>
      <c r="E926" s="18" t="s">
        <v>515</v>
      </c>
      <c r="F926" s="54" t="s">
        <v>397</v>
      </c>
      <c r="G926" s="530" t="s">
        <v>1169</v>
      </c>
      <c r="H926" s="355" t="s">
        <v>456</v>
      </c>
      <c r="I926" s="554">
        <v>8.5</v>
      </c>
      <c r="J926" s="183"/>
      <c r="K926" s="554">
        <v>8.5</v>
      </c>
      <c r="L926" s="183"/>
      <c r="M926" s="554">
        <v>8.5</v>
      </c>
      <c r="N926" s="183"/>
      <c r="O926" s="554">
        <v>8.5</v>
      </c>
      <c r="P926" s="183"/>
      <c r="Q926" s="349">
        <f t="shared" si="7896"/>
        <v>0</v>
      </c>
      <c r="R926" s="417">
        <f t="shared" si="7896"/>
        <v>0</v>
      </c>
      <c r="S926" s="349"/>
      <c r="T926" s="349">
        <f>I926*S926*$T$2/1000</f>
        <v>0</v>
      </c>
      <c r="U926" s="349"/>
      <c r="V926" s="349">
        <f>I926*U926*$V$2/1000</f>
        <v>0</v>
      </c>
      <c r="W926" s="349"/>
      <c r="X926" s="349">
        <f>I926*W926*$X$2/1000</f>
        <v>0</v>
      </c>
      <c r="Y926" s="349">
        <f t="shared" si="7925"/>
        <v>0</v>
      </c>
      <c r="Z926" s="349">
        <f t="shared" si="7925"/>
        <v>0</v>
      </c>
      <c r="AA926" s="349"/>
      <c r="AB926" s="349">
        <f>K926*AA926*$AB$2/1000</f>
        <v>0</v>
      </c>
      <c r="AC926" s="349"/>
      <c r="AD926" s="349">
        <f>K926*AC926*$AD$2/1000</f>
        <v>0</v>
      </c>
      <c r="AE926" s="349"/>
      <c r="AF926" s="349">
        <f>K926*AE926*$AF$2/1000</f>
        <v>0</v>
      </c>
      <c r="AG926" s="349">
        <f t="shared" si="7926"/>
        <v>0</v>
      </c>
      <c r="AH926" s="349">
        <f t="shared" si="7926"/>
        <v>0</v>
      </c>
      <c r="AI926" s="349">
        <f>SUM(Y926+AG926)</f>
        <v>0</v>
      </c>
      <c r="AJ926" s="349">
        <f>SUM(Z926,AH926)</f>
        <v>0</v>
      </c>
      <c r="AK926" s="349"/>
      <c r="AL926" s="349">
        <f>M926*AK926*$AL$2/1000</f>
        <v>0</v>
      </c>
      <c r="AM926" s="349"/>
      <c r="AN926" s="349">
        <f>M926*AM926*$AN$2/1000</f>
        <v>0</v>
      </c>
      <c r="AO926" s="349"/>
      <c r="AP926" s="349">
        <f>M926*AO926*$AP$2/1000</f>
        <v>0</v>
      </c>
      <c r="AQ926" s="349">
        <f t="shared" si="7927"/>
        <v>0</v>
      </c>
      <c r="AR926" s="349">
        <f t="shared" si="7927"/>
        <v>0</v>
      </c>
      <c r="AS926" s="349"/>
      <c r="AT926" s="349">
        <f>O926*AS926*$AT$2/1000</f>
        <v>0</v>
      </c>
      <c r="AU926" s="349"/>
      <c r="AV926" s="349">
        <f>O926*AU926*$AV$2/1000</f>
        <v>0</v>
      </c>
      <c r="AW926" s="349"/>
      <c r="AX926" s="349">
        <f>O926*AW926*$AX$2/1000</f>
        <v>0</v>
      </c>
      <c r="AY926" s="349">
        <f>SUM(AS926+AU926+AW926)</f>
        <v>0</v>
      </c>
      <c r="AZ926" s="349">
        <f>SUM(AT926+AV926+AX926)</f>
        <v>0</v>
      </c>
      <c r="BA926" s="349">
        <f>SUM(AQ926+AY926)</f>
        <v>0</v>
      </c>
      <c r="BB926" s="349">
        <f>SUM(AR926,AZ926)</f>
        <v>0</v>
      </c>
    </row>
    <row r="927" spans="1:54" s="301" customFormat="1">
      <c r="A927" s="612">
        <v>691</v>
      </c>
      <c r="B927" s="346"/>
      <c r="C927" s="368"/>
      <c r="D927" s="346" t="s">
        <v>572</v>
      </c>
      <c r="E927" s="23" t="s">
        <v>669</v>
      </c>
      <c r="F927" s="54" t="s">
        <v>395</v>
      </c>
      <c r="G927" s="530" t="s">
        <v>1169</v>
      </c>
      <c r="H927" s="355" t="s">
        <v>380</v>
      </c>
      <c r="I927" s="554">
        <v>9.6199999999999992</v>
      </c>
      <c r="J927" s="183"/>
      <c r="K927" s="554">
        <v>9.6199999999999992</v>
      </c>
      <c r="L927" s="183"/>
      <c r="M927" s="554">
        <v>9.6199999999999992</v>
      </c>
      <c r="N927" s="183"/>
      <c r="O927" s="554">
        <v>9.6199999999999992</v>
      </c>
      <c r="P927" s="183"/>
      <c r="Q927" s="349">
        <f t="shared" si="7589"/>
        <v>0</v>
      </c>
      <c r="R927" s="417">
        <f t="shared" si="7589"/>
        <v>0</v>
      </c>
      <c r="S927" s="349"/>
      <c r="T927" s="349">
        <f t="shared" ref="T927:T930" si="7928">I927*S927*$T$2/1000</f>
        <v>0</v>
      </c>
      <c r="U927" s="349"/>
      <c r="V927" s="349">
        <f t="shared" ref="V927:V930" si="7929">I927*U927*$V$2/1000</f>
        <v>0</v>
      </c>
      <c r="W927" s="349"/>
      <c r="X927" s="349">
        <f t="shared" ref="X927:X930" si="7930">I927*W927*$X$2/1000</f>
        <v>0</v>
      </c>
      <c r="Y927" s="349">
        <f t="shared" si="7678"/>
        <v>0</v>
      </c>
      <c r="Z927" s="349">
        <f>SUM(T927+V927+X927)</f>
        <v>0</v>
      </c>
      <c r="AA927" s="349"/>
      <c r="AB927" s="349">
        <f t="shared" ref="AB927:AB932" si="7931">K927*AA927*$AB$2/1000</f>
        <v>0</v>
      </c>
      <c r="AC927" s="349"/>
      <c r="AD927" s="349">
        <f t="shared" ref="AD927:AD930" si="7932">K927*AC927*$AD$2/1000</f>
        <v>0</v>
      </c>
      <c r="AE927" s="349"/>
      <c r="AF927" s="349">
        <f t="shared" si="7514"/>
        <v>0</v>
      </c>
      <c r="AG927" s="349">
        <f t="shared" si="7597"/>
        <v>0</v>
      </c>
      <c r="AH927" s="349">
        <f>SUM(AB927+AD927+AF927)</f>
        <v>0</v>
      </c>
      <c r="AI927" s="349">
        <f t="shared" ref="AI927:AI930" si="7933">SUM(Y927+AG927)</f>
        <v>0</v>
      </c>
      <c r="AJ927" s="349">
        <f t="shared" ref="AJ927:AJ930" si="7934">SUM(Z927,AH927)</f>
        <v>0</v>
      </c>
      <c r="AK927" s="349"/>
      <c r="AL927" s="349">
        <f>M927*AK927*$AL$2/1000</f>
        <v>0</v>
      </c>
      <c r="AM927" s="349"/>
      <c r="AN927" s="349">
        <f t="shared" ref="AN927:AN930" si="7935">M927*AM927*$AN$2/1000</f>
        <v>0</v>
      </c>
      <c r="AO927" s="349"/>
      <c r="AP927" s="349">
        <f>M927*AO927*$AP$2/1000</f>
        <v>0</v>
      </c>
      <c r="AQ927" s="349">
        <f t="shared" si="7604"/>
        <v>0</v>
      </c>
      <c r="AR927" s="349">
        <f>SUM(AL927+AN927+AP927)</f>
        <v>0</v>
      </c>
      <c r="AS927" s="349"/>
      <c r="AT927" s="349">
        <f t="shared" ref="AT927:AT930" si="7936">O927*AS927*$AT$2/1000</f>
        <v>0</v>
      </c>
      <c r="AU927" s="349"/>
      <c r="AV927" s="349">
        <f t="shared" ref="AV927:AV930" si="7937">O927*AU927*$AV$2/1000</f>
        <v>0</v>
      </c>
      <c r="AW927" s="349"/>
      <c r="AX927" s="349">
        <f t="shared" ref="AX927:AX930" si="7938">O927*AW927*$AX$2/1000</f>
        <v>0</v>
      </c>
      <c r="AY927" s="349">
        <f t="shared" ref="AY927:AY930" si="7939">SUM(AS927+AU927+AW927)</f>
        <v>0</v>
      </c>
      <c r="AZ927" s="349">
        <f>SUM(AT927+AV927+AX927)</f>
        <v>0</v>
      </c>
      <c r="BA927" s="349">
        <f t="shared" ref="BA927:BA930" si="7940">SUM(AQ927+AY927)</f>
        <v>0</v>
      </c>
      <c r="BB927" s="349">
        <f t="shared" ref="BB927:BB930" si="7941">SUM(AR927,AZ927)</f>
        <v>0</v>
      </c>
    </row>
    <row r="928" spans="1:54" s="344" customFormat="1">
      <c r="A928" s="612">
        <v>692</v>
      </c>
      <c r="B928" s="346"/>
      <c r="C928" s="368"/>
      <c r="D928" s="346" t="s">
        <v>293</v>
      </c>
      <c r="E928" s="23" t="s">
        <v>900</v>
      </c>
      <c r="F928" s="54" t="s">
        <v>397</v>
      </c>
      <c r="G928" s="530" t="s">
        <v>1169</v>
      </c>
      <c r="H928" s="355" t="s">
        <v>456</v>
      </c>
      <c r="I928" s="554">
        <v>8.9499999999999993</v>
      </c>
      <c r="J928" s="183"/>
      <c r="K928" s="554">
        <v>8.9499999999999993</v>
      </c>
      <c r="L928" s="183"/>
      <c r="M928" s="554">
        <v>8.9499999999999993</v>
      </c>
      <c r="N928" s="183"/>
      <c r="O928" s="554">
        <v>8.9499999999999993</v>
      </c>
      <c r="P928" s="183"/>
      <c r="Q928" s="349">
        <f t="shared" ref="Q928" si="7942">SUM(AI928+BA928)</f>
        <v>0</v>
      </c>
      <c r="R928" s="417">
        <f t="shared" ref="R928" si="7943">SUM(AJ928+BB928)</f>
        <v>0</v>
      </c>
      <c r="S928" s="349"/>
      <c r="T928" s="349">
        <f t="shared" ref="T928" si="7944">I928*S928*$T$2/1000</f>
        <v>0</v>
      </c>
      <c r="U928" s="349"/>
      <c r="V928" s="349">
        <f t="shared" ref="V928" si="7945">I928*U928*$V$2/1000</f>
        <v>0</v>
      </c>
      <c r="W928" s="349"/>
      <c r="X928" s="349">
        <f t="shared" ref="X928" si="7946">I928*W928*$X$2/1000</f>
        <v>0</v>
      </c>
      <c r="Y928" s="349">
        <f t="shared" ref="Y928" si="7947">SUM(S928+U928+W928)</f>
        <v>0</v>
      </c>
      <c r="Z928" s="349">
        <f>SUM(T928+V928+X928)</f>
        <v>0</v>
      </c>
      <c r="AA928" s="349"/>
      <c r="AB928" s="349">
        <f t="shared" si="7931"/>
        <v>0</v>
      </c>
      <c r="AC928" s="349"/>
      <c r="AD928" s="349">
        <f t="shared" ref="AD928" si="7948">K928*AC928*$AD$2/1000</f>
        <v>0</v>
      </c>
      <c r="AE928" s="349"/>
      <c r="AF928" s="349">
        <f t="shared" ref="AF928" si="7949">K928*AE928*$AF$2/1000</f>
        <v>0</v>
      </c>
      <c r="AG928" s="349">
        <f t="shared" ref="AG928" si="7950">SUM(AA928+AC928+AE928)</f>
        <v>0</v>
      </c>
      <c r="AH928" s="349">
        <f>SUM(AB928+AD928+AF928)</f>
        <v>0</v>
      </c>
      <c r="AI928" s="349">
        <f t="shared" ref="AI928" si="7951">SUM(Y928+AG928)</f>
        <v>0</v>
      </c>
      <c r="AJ928" s="349">
        <f t="shared" ref="AJ928" si="7952">SUM(Z928,AH928)</f>
        <v>0</v>
      </c>
      <c r="AK928" s="349"/>
      <c r="AL928" s="349">
        <f t="shared" ref="AL928" si="7953">M928*AK928*$AL$2/1000</f>
        <v>0</v>
      </c>
      <c r="AM928" s="349"/>
      <c r="AN928" s="349">
        <f t="shared" ref="AN928" si="7954">M928*AM928*$AN$2/1000</f>
        <v>0</v>
      </c>
      <c r="AO928" s="349"/>
      <c r="AP928" s="349">
        <f t="shared" ref="AP928" si="7955">M928*AO928*$AP$2/1000</f>
        <v>0</v>
      </c>
      <c r="AQ928" s="349">
        <f t="shared" ref="AQ928" si="7956">SUM(AK928+AM928+AO928)</f>
        <v>0</v>
      </c>
      <c r="AR928" s="349">
        <f>SUM(AL928+AN928+AP928)</f>
        <v>0</v>
      </c>
      <c r="AS928" s="349"/>
      <c r="AT928" s="349">
        <f t="shared" ref="AT928" si="7957">O928*AS928*$AT$2/1000</f>
        <v>0</v>
      </c>
      <c r="AU928" s="349"/>
      <c r="AV928" s="349">
        <f t="shared" ref="AV928" si="7958">O928*AU928*$AV$2/1000</f>
        <v>0</v>
      </c>
      <c r="AW928" s="349"/>
      <c r="AX928" s="349">
        <f t="shared" ref="AX928" si="7959">O928*AW928*$AX$2/1000</f>
        <v>0</v>
      </c>
      <c r="AY928" s="349">
        <f>SUM(AS928+AU928+AW928)</f>
        <v>0</v>
      </c>
      <c r="AZ928" s="349">
        <f>SUM(AT928+AV928+AX928)</f>
        <v>0</v>
      </c>
      <c r="BA928" s="349">
        <f t="shared" ref="BA928" si="7960">SUM(AQ928+AY928)</f>
        <v>0</v>
      </c>
      <c r="BB928" s="349">
        <f t="shared" ref="BB928" si="7961">SUM(AR928,AZ928)</f>
        <v>0</v>
      </c>
    </row>
    <row r="929" spans="1:54" s="344" customFormat="1">
      <c r="A929" s="612">
        <v>693</v>
      </c>
      <c r="B929" s="346"/>
      <c r="C929" s="368"/>
      <c r="D929" s="346" t="s">
        <v>293</v>
      </c>
      <c r="E929" s="23" t="s">
        <v>2015</v>
      </c>
      <c r="F929" s="54" t="s">
        <v>397</v>
      </c>
      <c r="G929" s="530" t="s">
        <v>1169</v>
      </c>
      <c r="H929" s="355" t="s">
        <v>456</v>
      </c>
      <c r="I929" s="554">
        <v>9.82</v>
      </c>
      <c r="J929" s="183"/>
      <c r="K929" s="554">
        <v>9.82</v>
      </c>
      <c r="L929" s="183"/>
      <c r="M929" s="554">
        <v>9.82</v>
      </c>
      <c r="N929" s="183"/>
      <c r="O929" s="554">
        <v>9.82</v>
      </c>
      <c r="P929" s="183"/>
      <c r="Q929" s="349">
        <f t="shared" si="7589"/>
        <v>0</v>
      </c>
      <c r="R929" s="417">
        <f t="shared" si="7589"/>
        <v>0</v>
      </c>
      <c r="S929" s="349"/>
      <c r="T929" s="349">
        <f t="shared" si="7928"/>
        <v>0</v>
      </c>
      <c r="U929" s="349"/>
      <c r="V929" s="349">
        <f t="shared" si="7929"/>
        <v>0</v>
      </c>
      <c r="W929" s="349"/>
      <c r="X929" s="349">
        <f t="shared" si="7930"/>
        <v>0</v>
      </c>
      <c r="Y929" s="349">
        <f t="shared" si="7678"/>
        <v>0</v>
      </c>
      <c r="Z929" s="349">
        <f>SUM(T929+V929+X929)</f>
        <v>0</v>
      </c>
      <c r="AA929" s="349"/>
      <c r="AB929" s="349">
        <f t="shared" si="7931"/>
        <v>0</v>
      </c>
      <c r="AC929" s="349"/>
      <c r="AD929" s="349">
        <f t="shared" si="7932"/>
        <v>0</v>
      </c>
      <c r="AE929" s="349"/>
      <c r="AF929" s="349">
        <f t="shared" si="7514"/>
        <v>0</v>
      </c>
      <c r="AG929" s="349">
        <f t="shared" si="7597"/>
        <v>0</v>
      </c>
      <c r="AH929" s="349">
        <f>SUM(AB929+AD929+AF929)</f>
        <v>0</v>
      </c>
      <c r="AI929" s="349">
        <f t="shared" si="7933"/>
        <v>0</v>
      </c>
      <c r="AJ929" s="349">
        <f t="shared" si="7934"/>
        <v>0</v>
      </c>
      <c r="AK929" s="349"/>
      <c r="AL929" s="349">
        <f t="shared" ref="AL929" si="7962">M929*AK929*$AL$2/1000</f>
        <v>0</v>
      </c>
      <c r="AM929" s="349"/>
      <c r="AN929" s="349">
        <f t="shared" si="7935"/>
        <v>0</v>
      </c>
      <c r="AO929" s="349"/>
      <c r="AP929" s="349">
        <f t="shared" ref="AP929" si="7963">M929*AO929*$AP$2/1000</f>
        <v>0</v>
      </c>
      <c r="AQ929" s="349">
        <f t="shared" si="7604"/>
        <v>0</v>
      </c>
      <c r="AR929" s="349">
        <f>SUM(AL929+AN929+AP929)</f>
        <v>0</v>
      </c>
      <c r="AS929" s="349"/>
      <c r="AT929" s="349">
        <f t="shared" si="7936"/>
        <v>0</v>
      </c>
      <c r="AU929" s="349"/>
      <c r="AV929" s="349">
        <f t="shared" si="7937"/>
        <v>0</v>
      </c>
      <c r="AW929" s="349"/>
      <c r="AX929" s="349">
        <f t="shared" si="7938"/>
        <v>0</v>
      </c>
      <c r="AY929" s="349">
        <f t="shared" si="7939"/>
        <v>0</v>
      </c>
      <c r="AZ929" s="349">
        <f>SUM(AT929+AV929+AX929)</f>
        <v>0</v>
      </c>
      <c r="BA929" s="349">
        <f t="shared" si="7940"/>
        <v>0</v>
      </c>
      <c r="BB929" s="349">
        <f t="shared" si="7941"/>
        <v>0</v>
      </c>
    </row>
    <row r="930" spans="1:54" s="301" customFormat="1">
      <c r="A930" s="612">
        <v>694</v>
      </c>
      <c r="B930" s="346"/>
      <c r="C930" s="368"/>
      <c r="D930" s="346" t="s">
        <v>774</v>
      </c>
      <c r="E930" s="23" t="s">
        <v>775</v>
      </c>
      <c r="F930" s="54" t="s">
        <v>404</v>
      </c>
      <c r="G930" s="530" t="s">
        <v>1169</v>
      </c>
      <c r="H930" s="355" t="s">
        <v>456</v>
      </c>
      <c r="I930" s="554">
        <v>9.6199999999999992</v>
      </c>
      <c r="J930" s="183"/>
      <c r="K930" s="554">
        <v>9.6199999999999992</v>
      </c>
      <c r="L930" s="183"/>
      <c r="M930" s="554">
        <v>9.6199999999999992</v>
      </c>
      <c r="N930" s="183"/>
      <c r="O930" s="554">
        <v>9.6199999999999992</v>
      </c>
      <c r="P930" s="183"/>
      <c r="Q930" s="349">
        <f t="shared" si="7589"/>
        <v>0</v>
      </c>
      <c r="R930" s="417">
        <f t="shared" si="7589"/>
        <v>0</v>
      </c>
      <c r="S930" s="349"/>
      <c r="T930" s="349">
        <f t="shared" si="7928"/>
        <v>0</v>
      </c>
      <c r="U930" s="349"/>
      <c r="V930" s="349">
        <f t="shared" si="7929"/>
        <v>0</v>
      </c>
      <c r="W930" s="349"/>
      <c r="X930" s="349">
        <f t="shared" si="7930"/>
        <v>0</v>
      </c>
      <c r="Y930" s="349">
        <f t="shared" si="7678"/>
        <v>0</v>
      </c>
      <c r="Z930" s="349">
        <f t="shared" ref="Z930" si="7964">SUM(T930+V930+X930)</f>
        <v>0</v>
      </c>
      <c r="AA930" s="349"/>
      <c r="AB930" s="349">
        <f t="shared" si="7931"/>
        <v>0</v>
      </c>
      <c r="AC930" s="349"/>
      <c r="AD930" s="349">
        <f t="shared" si="7932"/>
        <v>0</v>
      </c>
      <c r="AE930" s="349"/>
      <c r="AF930" s="349">
        <f t="shared" ref="AF930:AF932" si="7965">K930*AE930*$AF$2/1000</f>
        <v>0</v>
      </c>
      <c r="AG930" s="349">
        <f t="shared" si="7597"/>
        <v>0</v>
      </c>
      <c r="AH930" s="349">
        <f t="shared" ref="AH930" si="7966">SUM(AB930+AD930+AF930)</f>
        <v>0</v>
      </c>
      <c r="AI930" s="349">
        <f t="shared" si="7933"/>
        <v>0</v>
      </c>
      <c r="AJ930" s="349">
        <f t="shared" si="7934"/>
        <v>0</v>
      </c>
      <c r="AK930" s="349"/>
      <c r="AL930" s="349">
        <f t="shared" ref="AL930" si="7967">M930*AK930*$AL$2/1000</f>
        <v>0</v>
      </c>
      <c r="AM930" s="349"/>
      <c r="AN930" s="349">
        <f t="shared" si="7935"/>
        <v>0</v>
      </c>
      <c r="AO930" s="349"/>
      <c r="AP930" s="349">
        <f t="shared" ref="AP930:AP932" si="7968">M930*AO930*$AP$2/1000</f>
        <v>0</v>
      </c>
      <c r="AQ930" s="349">
        <f t="shared" si="7604"/>
        <v>0</v>
      </c>
      <c r="AR930" s="349">
        <f t="shared" ref="AR930:AR932" si="7969">SUM(AL930+AN930+AP930)</f>
        <v>0</v>
      </c>
      <c r="AS930" s="349"/>
      <c r="AT930" s="349">
        <f t="shared" si="7936"/>
        <v>0</v>
      </c>
      <c r="AU930" s="349"/>
      <c r="AV930" s="349">
        <f t="shared" si="7937"/>
        <v>0</v>
      </c>
      <c r="AW930" s="349"/>
      <c r="AX930" s="349">
        <f t="shared" si="7938"/>
        <v>0</v>
      </c>
      <c r="AY930" s="349">
        <f t="shared" si="7939"/>
        <v>0</v>
      </c>
      <c r="AZ930" s="349">
        <f t="shared" ref="AZ930" si="7970">SUM(AT930+AV930+AX930)</f>
        <v>0</v>
      </c>
      <c r="BA930" s="349">
        <f t="shared" si="7940"/>
        <v>0</v>
      </c>
      <c r="BB930" s="349">
        <f t="shared" si="7941"/>
        <v>0</v>
      </c>
    </row>
    <row r="931" spans="1:54" s="301" customFormat="1">
      <c r="A931" s="612">
        <v>695</v>
      </c>
      <c r="B931" s="346"/>
      <c r="C931" s="368"/>
      <c r="D931" s="346" t="s">
        <v>399</v>
      </c>
      <c r="E931" s="529" t="s">
        <v>988</v>
      </c>
      <c r="F931" s="530" t="s">
        <v>397</v>
      </c>
      <c r="G931" s="530" t="s">
        <v>1169</v>
      </c>
      <c r="H931" s="355" t="s">
        <v>380</v>
      </c>
      <c r="I931" s="554">
        <v>8.9499999999999993</v>
      </c>
      <c r="J931" s="183"/>
      <c r="K931" s="554">
        <v>8.9499999999999993</v>
      </c>
      <c r="L931" s="183"/>
      <c r="M931" s="554">
        <v>8.9499999999999993</v>
      </c>
      <c r="N931" s="183"/>
      <c r="O931" s="554">
        <v>8.9499999999999993</v>
      </c>
      <c r="P931" s="183"/>
      <c r="Q931" s="349">
        <f t="shared" ref="Q931" si="7971">SUM(AI931+BA931)</f>
        <v>0</v>
      </c>
      <c r="R931" s="417">
        <f t="shared" ref="R931" si="7972">SUM(AJ931+BB931)</f>
        <v>0</v>
      </c>
      <c r="S931" s="349"/>
      <c r="T931" s="349">
        <f t="shared" ref="T931" si="7973">I931*S931*$T$2/1000</f>
        <v>0</v>
      </c>
      <c r="U931" s="349"/>
      <c r="V931" s="349">
        <f t="shared" ref="V931" si="7974">I931*U931*$V$2/1000</f>
        <v>0</v>
      </c>
      <c r="W931" s="349"/>
      <c r="X931" s="349">
        <f t="shared" ref="X931" si="7975">I931*W931*$X$2/1000</f>
        <v>0</v>
      </c>
      <c r="Y931" s="349">
        <f t="shared" ref="Y931" si="7976">SUM(S931+U931+W931)</f>
        <v>0</v>
      </c>
      <c r="Z931" s="349">
        <f t="shared" ref="Z931" si="7977">SUM(T931+V931+X931)</f>
        <v>0</v>
      </c>
      <c r="AA931" s="349"/>
      <c r="AB931" s="349">
        <f t="shared" ref="AB931" si="7978">K931*AA931*$AB$2/1000</f>
        <v>0</v>
      </c>
      <c r="AC931" s="349"/>
      <c r="AD931" s="349">
        <f t="shared" ref="AD931" si="7979">K931*AC931*$AD$2/1000</f>
        <v>0</v>
      </c>
      <c r="AE931" s="349"/>
      <c r="AF931" s="349">
        <f t="shared" ref="AF931" si="7980">K931*AE931*$AF$2/1000</f>
        <v>0</v>
      </c>
      <c r="AG931" s="349">
        <f t="shared" ref="AG931" si="7981">SUM(AA931+AC931+AE931)</f>
        <v>0</v>
      </c>
      <c r="AH931" s="349">
        <f>SUM(AB931+AD931+AF931)</f>
        <v>0</v>
      </c>
      <c r="AI931" s="349">
        <f t="shared" ref="AI931" si="7982">SUM(Y931+AG931)</f>
        <v>0</v>
      </c>
      <c r="AJ931" s="349">
        <f t="shared" ref="AJ931" si="7983">SUM(Z931,AH931)</f>
        <v>0</v>
      </c>
      <c r="AK931" s="349"/>
      <c r="AL931" s="349">
        <f t="shared" ref="AL931" si="7984">M931*AK931*$AL$2/1000</f>
        <v>0</v>
      </c>
      <c r="AM931" s="349"/>
      <c r="AN931" s="349">
        <f t="shared" ref="AN931" si="7985">M931*AM931*$AN$2/1000</f>
        <v>0</v>
      </c>
      <c r="AO931" s="349"/>
      <c r="AP931" s="349">
        <f t="shared" ref="AP931" si="7986">M931*AO931*$AP$2/1000</f>
        <v>0</v>
      </c>
      <c r="AQ931" s="349">
        <f t="shared" ref="AQ931" si="7987">SUM(AK931+AM931+AO931)</f>
        <v>0</v>
      </c>
      <c r="AR931" s="349">
        <f>SUM(AL931+AN931+AP931)</f>
        <v>0</v>
      </c>
      <c r="AS931" s="349"/>
      <c r="AT931" s="349">
        <f t="shared" ref="AT931" si="7988">O931*AS931*$AT$2/1000</f>
        <v>0</v>
      </c>
      <c r="AU931" s="349"/>
      <c r="AV931" s="349">
        <f t="shared" ref="AV931" si="7989">O931*AU931*$AV$2/1000</f>
        <v>0</v>
      </c>
      <c r="AW931" s="349"/>
      <c r="AX931" s="349">
        <f t="shared" ref="AX931" si="7990">O931*AW931*$AX$2/1000</f>
        <v>0</v>
      </c>
      <c r="AY931" s="349">
        <f t="shared" ref="AY931" si="7991">SUM(AS931+AU931+AW931)</f>
        <v>0</v>
      </c>
      <c r="AZ931" s="349">
        <f t="shared" ref="AZ931" si="7992">SUM(AT931+AV931+AX931)</f>
        <v>0</v>
      </c>
      <c r="BA931" s="349">
        <f t="shared" ref="BA931" si="7993">SUM(AQ931+AY931)</f>
        <v>0</v>
      </c>
      <c r="BB931" s="349">
        <f t="shared" ref="BB931" si="7994">SUM(AR931,AZ931)</f>
        <v>0</v>
      </c>
    </row>
    <row r="932" spans="1:54" s="344" customFormat="1">
      <c r="A932" s="612">
        <v>696</v>
      </c>
      <c r="B932" s="346"/>
      <c r="C932" s="368"/>
      <c r="D932" s="346" t="s">
        <v>552</v>
      </c>
      <c r="E932" s="18" t="s">
        <v>551</v>
      </c>
      <c r="F932" s="54" t="s">
        <v>397</v>
      </c>
      <c r="G932" s="530" t="s">
        <v>1169</v>
      </c>
      <c r="H932" s="355" t="s">
        <v>379</v>
      </c>
      <c r="I932" s="554">
        <v>9.6199999999999992</v>
      </c>
      <c r="J932" s="183"/>
      <c r="K932" s="554">
        <v>9.6199999999999992</v>
      </c>
      <c r="L932" s="183"/>
      <c r="M932" s="554">
        <v>9.6199999999999992</v>
      </c>
      <c r="N932" s="183"/>
      <c r="O932" s="554">
        <v>9.6199999999999992</v>
      </c>
      <c r="P932" s="183"/>
      <c r="Q932" s="349">
        <f t="shared" ref="Q932" si="7995">SUM(AI932+BA932)</f>
        <v>0</v>
      </c>
      <c r="R932" s="417">
        <f t="shared" ref="R932" si="7996">SUM(AJ932+BB932)</f>
        <v>0</v>
      </c>
      <c r="S932" s="349"/>
      <c r="T932" s="349">
        <f>I932*S932*$T$2/1000</f>
        <v>0</v>
      </c>
      <c r="U932" s="349"/>
      <c r="V932" s="349">
        <f>I932*U932*$V$2/1000</f>
        <v>0</v>
      </c>
      <c r="W932" s="349"/>
      <c r="X932" s="349">
        <f>I932*W932*$X$2/1000</f>
        <v>0</v>
      </c>
      <c r="Y932" s="349">
        <f t="shared" ref="Y932" si="7997">SUM(S932+U932+W932)</f>
        <v>0</v>
      </c>
      <c r="Z932" s="349">
        <f>SUM(T932+V932+X932)</f>
        <v>0</v>
      </c>
      <c r="AA932" s="349"/>
      <c r="AB932" s="349">
        <f t="shared" si="7931"/>
        <v>0</v>
      </c>
      <c r="AC932" s="349"/>
      <c r="AD932" s="349">
        <f>K932*AC932*$AD$2/1000</f>
        <v>0</v>
      </c>
      <c r="AE932" s="349"/>
      <c r="AF932" s="349">
        <f t="shared" si="7965"/>
        <v>0</v>
      </c>
      <c r="AG932" s="349">
        <f t="shared" ref="AG932" si="7998">SUM(AA932+AC932+AE932)</f>
        <v>0</v>
      </c>
      <c r="AH932" s="349">
        <f>SUM(AB932+AD932+AF932)</f>
        <v>0</v>
      </c>
      <c r="AI932" s="349">
        <f>SUM(Y932+AG932)</f>
        <v>0</v>
      </c>
      <c r="AJ932" s="349">
        <f>SUM(Z932,AH932)</f>
        <v>0</v>
      </c>
      <c r="AK932" s="349"/>
      <c r="AL932" s="349">
        <f>M932*AK932*$AL$2/1000</f>
        <v>0</v>
      </c>
      <c r="AM932" s="349"/>
      <c r="AN932" s="349">
        <f>M932*AM932*$AN$2/1000</f>
        <v>0</v>
      </c>
      <c r="AO932" s="349"/>
      <c r="AP932" s="349">
        <f t="shared" si="7968"/>
        <v>0</v>
      </c>
      <c r="AQ932" s="349">
        <f t="shared" ref="AQ932" si="7999">SUM(AK932+AM932+AO932)</f>
        <v>0</v>
      </c>
      <c r="AR932" s="349">
        <f t="shared" si="7969"/>
        <v>0</v>
      </c>
      <c r="AS932" s="349"/>
      <c r="AT932" s="349">
        <f>O932*AS932*$AT$2/1000</f>
        <v>0</v>
      </c>
      <c r="AU932" s="349"/>
      <c r="AV932" s="349">
        <f>O932*AU932*$AV$2/1000</f>
        <v>0</v>
      </c>
      <c r="AW932" s="349"/>
      <c r="AX932" s="349">
        <f>O932*AW932*$AX$2/1000</f>
        <v>0</v>
      </c>
      <c r="AY932" s="349">
        <f t="shared" ref="AY932" si="8000">SUM(AS932+AU932+AW932)</f>
        <v>0</v>
      </c>
      <c r="AZ932" s="349">
        <f>SUM(AT932+AV932+AX932)</f>
        <v>0</v>
      </c>
      <c r="BA932" s="349">
        <f>SUM(AQ932+AY932)</f>
        <v>0</v>
      </c>
      <c r="BB932" s="349">
        <f>SUM(AR932,AZ932)</f>
        <v>0</v>
      </c>
    </row>
    <row r="933" spans="1:54" s="344" customFormat="1">
      <c r="A933" s="612">
        <v>697</v>
      </c>
      <c r="B933" s="346"/>
      <c r="C933" s="368"/>
      <c r="D933" s="346" t="s">
        <v>392</v>
      </c>
      <c r="E933" s="18" t="s">
        <v>1912</v>
      </c>
      <c r="F933" s="530" t="s">
        <v>397</v>
      </c>
      <c r="G933" s="530" t="s">
        <v>1169</v>
      </c>
      <c r="H933" s="355" t="s">
        <v>379</v>
      </c>
      <c r="I933" s="554">
        <v>8.9499999999999993</v>
      </c>
      <c r="J933" s="183"/>
      <c r="K933" s="554">
        <v>8.9499999999999993</v>
      </c>
      <c r="L933" s="183"/>
      <c r="M933" s="554">
        <v>8.9499999999999993</v>
      </c>
      <c r="N933" s="183"/>
      <c r="O933" s="554">
        <v>8.9499999999999993</v>
      </c>
      <c r="P933" s="183"/>
      <c r="Q933" s="349">
        <f t="shared" ref="Q933" si="8001">SUM(AI933+BA933)</f>
        <v>0</v>
      </c>
      <c r="R933" s="417">
        <f t="shared" ref="R933" si="8002">SUM(AJ933+BB933)</f>
        <v>0</v>
      </c>
      <c r="S933" s="349"/>
      <c r="T933" s="349">
        <f>I933*S933*$T$2/1000</f>
        <v>0</v>
      </c>
      <c r="U933" s="349"/>
      <c r="V933" s="349">
        <f>I933*U933*$V$2/1000</f>
        <v>0</v>
      </c>
      <c r="W933" s="349"/>
      <c r="X933" s="349">
        <f>I933*W933*$X$2/1000</f>
        <v>0</v>
      </c>
      <c r="Y933" s="349">
        <f t="shared" ref="Y933" si="8003">SUM(S933+U933+W933)</f>
        <v>0</v>
      </c>
      <c r="Z933" s="349">
        <f>SUM(T933+V933+X933)</f>
        <v>0</v>
      </c>
      <c r="AA933" s="349"/>
      <c r="AB933" s="349">
        <f t="shared" ref="AB933" si="8004">K933*AA933*$AB$2/1000</f>
        <v>0</v>
      </c>
      <c r="AC933" s="349"/>
      <c r="AD933" s="349">
        <f>K933*AC933*$AD$2/1000</f>
        <v>0</v>
      </c>
      <c r="AE933" s="349"/>
      <c r="AF933" s="349">
        <f t="shared" ref="AF933" si="8005">K933*AE933*$AF$2/1000</f>
        <v>0</v>
      </c>
      <c r="AG933" s="349">
        <f t="shared" ref="AG933" si="8006">SUM(AA933+AC933+AE933)</f>
        <v>0</v>
      </c>
      <c r="AH933" s="349">
        <f>SUM(AB933+AD933+AF933)</f>
        <v>0</v>
      </c>
      <c r="AI933" s="349">
        <f>SUM(Y933+AG933)</f>
        <v>0</v>
      </c>
      <c r="AJ933" s="349">
        <f>SUM(Z933,AH933)</f>
        <v>0</v>
      </c>
      <c r="AK933" s="349"/>
      <c r="AL933" s="349">
        <f>M933*AK933*$AL$2/1000</f>
        <v>0</v>
      </c>
      <c r="AM933" s="349"/>
      <c r="AN933" s="349">
        <f>M933*AM933*$AN$2/1000</f>
        <v>0</v>
      </c>
      <c r="AO933" s="349"/>
      <c r="AP933" s="349">
        <f t="shared" ref="AP933" si="8007">M933*AO933*$AP$2/1000</f>
        <v>0</v>
      </c>
      <c r="AQ933" s="349">
        <f t="shared" ref="AQ933" si="8008">SUM(AK933+AM933+AO933)</f>
        <v>0</v>
      </c>
      <c r="AR933" s="349">
        <f>SUM(AL933+AN933+AP933)</f>
        <v>0</v>
      </c>
      <c r="AS933" s="349"/>
      <c r="AT933" s="349">
        <f>O933*AS933*$AT$2/1000</f>
        <v>0</v>
      </c>
      <c r="AU933" s="349"/>
      <c r="AV933" s="349">
        <f>O933*AU933*$AV$2/1000</f>
        <v>0</v>
      </c>
      <c r="AW933" s="349"/>
      <c r="AX933" s="349">
        <f>O933*AW933*$AX$2/1000</f>
        <v>0</v>
      </c>
      <c r="AY933" s="349">
        <f t="shared" ref="AY933" si="8009">SUM(AS933+AU933+AW933)</f>
        <v>0</v>
      </c>
      <c r="AZ933" s="349">
        <f>SUM(AT933+AV933+AX933)</f>
        <v>0</v>
      </c>
      <c r="BA933" s="349">
        <f>SUM(AQ933+AY933)</f>
        <v>0</v>
      </c>
      <c r="BB933" s="349">
        <f>SUM(AR933,AZ933)</f>
        <v>0</v>
      </c>
    </row>
    <row r="934" spans="1:54" ht="11.25" customHeight="1">
      <c r="A934" s="612">
        <v>699</v>
      </c>
      <c r="B934" s="26"/>
      <c r="C934" s="368"/>
      <c r="D934" s="26" t="s">
        <v>518</v>
      </c>
      <c r="E934" s="18" t="s">
        <v>516</v>
      </c>
      <c r="F934" s="54" t="s">
        <v>396</v>
      </c>
      <c r="G934" s="530" t="s">
        <v>1169</v>
      </c>
      <c r="H934" s="355" t="s">
        <v>456</v>
      </c>
      <c r="I934" s="554">
        <v>9.6199999999999992</v>
      </c>
      <c r="J934" s="183"/>
      <c r="K934" s="554">
        <v>9.6199999999999992</v>
      </c>
      <c r="L934" s="183"/>
      <c r="M934" s="554">
        <v>9.6199999999999992</v>
      </c>
      <c r="N934" s="183"/>
      <c r="O934" s="554">
        <v>9.6199999999999992</v>
      </c>
      <c r="P934" s="183"/>
      <c r="Q934" s="349">
        <f t="shared" ref="Q934:R936" si="8010">SUM(AI934+BA934)</f>
        <v>0</v>
      </c>
      <c r="R934" s="417">
        <f t="shared" si="8010"/>
        <v>0</v>
      </c>
      <c r="S934" s="349"/>
      <c r="T934" s="349">
        <f t="shared" ref="T934:T935" si="8011">I934*S934*$T$2/1000</f>
        <v>0</v>
      </c>
      <c r="U934" s="349"/>
      <c r="V934" s="349">
        <f t="shared" ref="V934:V935" si="8012">I934*U934*$V$2/1000</f>
        <v>0</v>
      </c>
      <c r="W934" s="349"/>
      <c r="X934" s="349">
        <f t="shared" ref="X934:X935" si="8013">I934*W934*$X$2/1000</f>
        <v>0</v>
      </c>
      <c r="Y934" s="349">
        <f t="shared" ref="Y934:Y945" si="8014">SUM(S934+U934+W934)</f>
        <v>0</v>
      </c>
      <c r="Z934" s="349">
        <f t="shared" ref="Z934:Z947" si="8015">SUM(T934+V934+X934)</f>
        <v>0</v>
      </c>
      <c r="AA934" s="349"/>
      <c r="AB934" s="349">
        <f t="shared" ref="AB934:AB935" si="8016">K934*AA934*$AB$2/1000</f>
        <v>0</v>
      </c>
      <c r="AC934" s="349"/>
      <c r="AD934" s="349">
        <f t="shared" ref="AD934:AD935" si="8017">K934*AC934*$AD$2/1000</f>
        <v>0</v>
      </c>
      <c r="AE934" s="349"/>
      <c r="AF934" s="349">
        <f t="shared" si="7514"/>
        <v>0</v>
      </c>
      <c r="AG934" s="349">
        <f t="shared" ref="AG934:AG947" si="8018">SUM(AA934+AC934+AE934)</f>
        <v>0</v>
      </c>
      <c r="AH934" s="349">
        <f t="shared" ref="AH934:AH947" si="8019">SUM(AB934+AD934+AF934)</f>
        <v>0</v>
      </c>
      <c r="AI934" s="349">
        <f t="shared" ref="AI934:AI947" si="8020">SUM(Y934+AG934)</f>
        <v>0</v>
      </c>
      <c r="AJ934" s="349">
        <f t="shared" ref="AJ934:AJ947" si="8021">SUM(Z934,AH934)</f>
        <v>0</v>
      </c>
      <c r="AK934" s="349"/>
      <c r="AL934" s="349">
        <f t="shared" ref="AL934:AL947" si="8022">M934*AK934*$AL$2/1000</f>
        <v>0</v>
      </c>
      <c r="AM934" s="349"/>
      <c r="AN934" s="349">
        <f t="shared" ref="AN934:AN947" si="8023">M934*AM934*$AN$2/1000</f>
        <v>0</v>
      </c>
      <c r="AO934" s="349"/>
      <c r="AP934" s="349">
        <f t="shared" si="7603"/>
        <v>0</v>
      </c>
      <c r="AQ934" s="349">
        <f t="shared" ref="AQ934:AQ947" si="8024">SUM(AK934+AM934+AO934)</f>
        <v>0</v>
      </c>
      <c r="AR934" s="349">
        <f t="shared" ref="AR934:AR947" si="8025">SUM(AL934+AN934+AP934)</f>
        <v>0</v>
      </c>
      <c r="AS934" s="349"/>
      <c r="AT934" s="349">
        <f t="shared" ref="AT934:AT947" si="8026">O934*AS934*$AT$2/1000</f>
        <v>0</v>
      </c>
      <c r="AU934" s="349"/>
      <c r="AV934" s="349">
        <f t="shared" ref="AV934:AV947" si="8027">O934*AU934*$AV$2/1000</f>
        <v>0</v>
      </c>
      <c r="AW934" s="349"/>
      <c r="AX934" s="349">
        <f t="shared" ref="AX934:AX947" si="8028">O934*AW934*$AX$2/1000</f>
        <v>0</v>
      </c>
      <c r="AY934" s="349">
        <f t="shared" ref="AY934:AY935" si="8029">SUM(AS934+AU934+AW934)</f>
        <v>0</v>
      </c>
      <c r="AZ934" s="349">
        <f t="shared" ref="AZ934:AZ935" si="8030">SUM(AT934+AV934+AX934)</f>
        <v>0</v>
      </c>
      <c r="BA934" s="349">
        <f t="shared" ref="BA934:BA936" si="8031">SUM(AQ934+AY934)</f>
        <v>0</v>
      </c>
      <c r="BB934" s="349">
        <f t="shared" ref="BB934:BB936" si="8032">SUM(AR934,AZ934)</f>
        <v>0</v>
      </c>
    </row>
    <row r="935" spans="1:54" s="344" customFormat="1">
      <c r="A935" s="612">
        <v>700</v>
      </c>
      <c r="B935" s="346"/>
      <c r="C935" s="368"/>
      <c r="D935" s="346" t="s">
        <v>394</v>
      </c>
      <c r="E935" s="18" t="s">
        <v>1838</v>
      </c>
      <c r="F935" s="54" t="s">
        <v>395</v>
      </c>
      <c r="G935" s="530" t="s">
        <v>1169</v>
      </c>
      <c r="H935" s="355" t="s">
        <v>379</v>
      </c>
      <c r="I935" s="554">
        <v>8.9499999999999993</v>
      </c>
      <c r="J935" s="183"/>
      <c r="K935" s="554">
        <v>8.9499999999999993</v>
      </c>
      <c r="L935" s="183"/>
      <c r="M935" s="554">
        <v>8.9499999999999993</v>
      </c>
      <c r="N935" s="183"/>
      <c r="O935" s="554">
        <v>8.9499999999999993</v>
      </c>
      <c r="P935" s="183"/>
      <c r="Q935" s="349">
        <f t="shared" si="8010"/>
        <v>0</v>
      </c>
      <c r="R935" s="417">
        <f t="shared" si="8010"/>
        <v>0</v>
      </c>
      <c r="S935" s="349"/>
      <c r="T935" s="349">
        <f t="shared" si="8011"/>
        <v>0</v>
      </c>
      <c r="U935" s="349"/>
      <c r="V935" s="349">
        <f t="shared" si="8012"/>
        <v>0</v>
      </c>
      <c r="W935" s="349"/>
      <c r="X935" s="349">
        <f t="shared" si="8013"/>
        <v>0</v>
      </c>
      <c r="Y935" s="349">
        <f t="shared" si="8014"/>
        <v>0</v>
      </c>
      <c r="Z935" s="349">
        <f t="shared" si="8015"/>
        <v>0</v>
      </c>
      <c r="AA935" s="349"/>
      <c r="AB935" s="349">
        <f t="shared" si="8016"/>
        <v>0</v>
      </c>
      <c r="AC935" s="349"/>
      <c r="AD935" s="349">
        <f t="shared" si="8017"/>
        <v>0</v>
      </c>
      <c r="AE935" s="349"/>
      <c r="AF935" s="349">
        <f t="shared" ref="AF935:AF936" si="8033">K935*AE935*$AF$2/1000</f>
        <v>0</v>
      </c>
      <c r="AG935" s="349">
        <f t="shared" si="8018"/>
        <v>0</v>
      </c>
      <c r="AH935" s="349">
        <f t="shared" si="8019"/>
        <v>0</v>
      </c>
      <c r="AI935" s="349">
        <f t="shared" si="8020"/>
        <v>0</v>
      </c>
      <c r="AJ935" s="349">
        <f t="shared" si="8021"/>
        <v>0</v>
      </c>
      <c r="AK935" s="349"/>
      <c r="AL935" s="349">
        <f t="shared" si="8022"/>
        <v>0</v>
      </c>
      <c r="AM935" s="349"/>
      <c r="AN935" s="349">
        <f t="shared" si="8023"/>
        <v>0</v>
      </c>
      <c r="AO935" s="349"/>
      <c r="AP935" s="349">
        <f t="shared" ref="AP935:AP936" si="8034">M935*AO935*$AP$2/1000</f>
        <v>0</v>
      </c>
      <c r="AQ935" s="349">
        <f t="shared" si="8024"/>
        <v>0</v>
      </c>
      <c r="AR935" s="349">
        <f t="shared" si="8025"/>
        <v>0</v>
      </c>
      <c r="AS935" s="349"/>
      <c r="AT935" s="349">
        <f t="shared" si="8026"/>
        <v>0</v>
      </c>
      <c r="AU935" s="349"/>
      <c r="AV935" s="349">
        <f t="shared" si="8027"/>
        <v>0</v>
      </c>
      <c r="AW935" s="349"/>
      <c r="AX935" s="349">
        <f t="shared" si="8028"/>
        <v>0</v>
      </c>
      <c r="AY935" s="349">
        <f t="shared" si="8029"/>
        <v>0</v>
      </c>
      <c r="AZ935" s="349">
        <f t="shared" si="8030"/>
        <v>0</v>
      </c>
      <c r="BA935" s="349">
        <f t="shared" si="8031"/>
        <v>0</v>
      </c>
      <c r="BB935" s="349">
        <f t="shared" si="8032"/>
        <v>0</v>
      </c>
    </row>
    <row r="936" spans="1:54" s="344" customFormat="1">
      <c r="A936" s="612">
        <v>701</v>
      </c>
      <c r="B936" s="557"/>
      <c r="C936" s="557"/>
      <c r="D936" s="557" t="s">
        <v>856</v>
      </c>
      <c r="E936" s="553" t="s">
        <v>1189</v>
      </c>
      <c r="F936" s="530" t="s">
        <v>395</v>
      </c>
      <c r="G936" s="24" t="s">
        <v>1179</v>
      </c>
      <c r="H936" s="355" t="s">
        <v>1190</v>
      </c>
      <c r="I936" s="554">
        <v>9.6999999999999993</v>
      </c>
      <c r="J936" s="115"/>
      <c r="K936" s="554">
        <v>9.6999999999999993</v>
      </c>
      <c r="L936" s="183"/>
      <c r="M936" s="554">
        <v>9.6999999999999993</v>
      </c>
      <c r="N936" s="183"/>
      <c r="O936" s="554">
        <v>9.6999999999999993</v>
      </c>
      <c r="P936" s="115"/>
      <c r="Q936" s="349">
        <f t="shared" si="8010"/>
        <v>0</v>
      </c>
      <c r="R936" s="417">
        <f t="shared" si="8010"/>
        <v>0</v>
      </c>
      <c r="S936" s="349"/>
      <c r="T936" s="349">
        <f>I936*S936*$T$2/1000</f>
        <v>0</v>
      </c>
      <c r="U936" s="349"/>
      <c r="V936" s="350">
        <f>I936*U936*$V$2/1000</f>
        <v>0</v>
      </c>
      <c r="W936" s="352"/>
      <c r="X936" s="353">
        <f>I936*W936*$X$2/1000</f>
        <v>0</v>
      </c>
      <c r="Y936" s="351">
        <f>SUM(S936+U936+W936)</f>
        <v>0</v>
      </c>
      <c r="Z936" s="350">
        <f>SUM(T936+V936+X936)</f>
        <v>0</v>
      </c>
      <c r="AA936" s="352"/>
      <c r="AB936" s="353">
        <f>K936*AA936*$AB$2/1000</f>
        <v>0</v>
      </c>
      <c r="AC936" s="352"/>
      <c r="AD936" s="350">
        <f>K936*AC936*$AD$2/1000</f>
        <v>0</v>
      </c>
      <c r="AE936" s="352"/>
      <c r="AF936" s="353">
        <f t="shared" si="8033"/>
        <v>0</v>
      </c>
      <c r="AG936" s="351">
        <f>SUM(AA936+AC936+AE936)</f>
        <v>0</v>
      </c>
      <c r="AH936" s="349">
        <f>SUM(AB936+AD936+AF936)</f>
        <v>0</v>
      </c>
      <c r="AI936" s="349">
        <f t="shared" si="8020"/>
        <v>0</v>
      </c>
      <c r="AJ936" s="350">
        <f t="shared" si="8021"/>
        <v>0</v>
      </c>
      <c r="AK936" s="352"/>
      <c r="AL936" s="350">
        <f t="shared" si="8022"/>
        <v>0</v>
      </c>
      <c r="AM936" s="354"/>
      <c r="AN936" s="350">
        <f t="shared" si="8023"/>
        <v>0</v>
      </c>
      <c r="AO936" s="352"/>
      <c r="AP936" s="353">
        <f t="shared" si="8034"/>
        <v>0</v>
      </c>
      <c r="AQ936" s="351">
        <f>SUM(AK936+AM936+AO936)</f>
        <v>0</v>
      </c>
      <c r="AR936" s="349">
        <f t="shared" ref="AR936" si="8035">SUM(AL936+AN936+AP936)</f>
        <v>0</v>
      </c>
      <c r="AS936" s="349"/>
      <c r="AT936" s="350">
        <f t="shared" si="8026"/>
        <v>0</v>
      </c>
      <c r="AU936" s="352"/>
      <c r="AV936" s="350">
        <f t="shared" si="8027"/>
        <v>0</v>
      </c>
      <c r="AW936" s="352"/>
      <c r="AX936" s="353">
        <f t="shared" si="8028"/>
        <v>0</v>
      </c>
      <c r="AY936" s="351">
        <f>SUM(AS936+AU936+AW936)</f>
        <v>0</v>
      </c>
      <c r="AZ936" s="349">
        <f t="shared" ref="AZ936" si="8036">SUM(AT936+AV936+AX936)</f>
        <v>0</v>
      </c>
      <c r="BA936" s="349">
        <f t="shared" si="8031"/>
        <v>0</v>
      </c>
      <c r="BB936" s="349">
        <f t="shared" si="8032"/>
        <v>0</v>
      </c>
    </row>
    <row r="937" spans="1:54" s="344" customFormat="1">
      <c r="A937" s="612">
        <v>702</v>
      </c>
      <c r="B937" s="346"/>
      <c r="C937" s="368"/>
      <c r="D937" s="346" t="s">
        <v>394</v>
      </c>
      <c r="E937" s="18" t="s">
        <v>2122</v>
      </c>
      <c r="F937" s="54" t="s">
        <v>395</v>
      </c>
      <c r="G937" s="530" t="s">
        <v>1169</v>
      </c>
      <c r="H937" s="355" t="s">
        <v>379</v>
      </c>
      <c r="I937" s="554">
        <v>9.92</v>
      </c>
      <c r="J937" s="183"/>
      <c r="K937" s="554">
        <v>9.92</v>
      </c>
      <c r="L937" s="183"/>
      <c r="M937" s="554">
        <v>9.92</v>
      </c>
      <c r="N937" s="183"/>
      <c r="O937" s="554">
        <v>9.92</v>
      </c>
      <c r="P937" s="183"/>
      <c r="Q937" s="349">
        <f t="shared" ref="Q937" si="8037">SUM(AI937+BA937)</f>
        <v>52.6</v>
      </c>
      <c r="R937" s="417">
        <f t="shared" ref="R937" si="8038">SUM(AJ937+BB937)</f>
        <v>673.29557695999995</v>
      </c>
      <c r="S937" s="349">
        <v>12</v>
      </c>
      <c r="T937" s="349">
        <f t="shared" ref="T937" si="8039">I937*S937*$T$2/1000</f>
        <v>148.28693760000002</v>
      </c>
      <c r="U937" s="349">
        <v>8</v>
      </c>
      <c r="V937" s="349">
        <f t="shared" ref="V937" si="8040">I937*U937*$V$2/1000</f>
        <v>101.12209919999999</v>
      </c>
      <c r="W937" s="349">
        <v>20.6</v>
      </c>
      <c r="X937" s="349">
        <f t="shared" ref="X937" si="8041">I937*W937*$X$2/1000</f>
        <v>266.35852735999998</v>
      </c>
      <c r="Y937" s="349">
        <f t="shared" ref="Y937" si="8042">SUM(S937+U937+W937)</f>
        <v>40.6</v>
      </c>
      <c r="Z937" s="349">
        <f t="shared" ref="Z937" si="8043">SUM(T937+V937+X937)</f>
        <v>515.76756416000001</v>
      </c>
      <c r="AA937" s="349">
        <v>12</v>
      </c>
      <c r="AB937" s="349">
        <f t="shared" ref="AB937:AB1069" si="8044">K937*AA937*$AB$2/1000</f>
        <v>157.52801279999997</v>
      </c>
      <c r="AC937" s="349"/>
      <c r="AD937" s="349">
        <f t="shared" ref="AD937" si="8045">K937*AC937*$AD$2/1000</f>
        <v>0</v>
      </c>
      <c r="AE937" s="349"/>
      <c r="AF937" s="349">
        <f t="shared" ref="AF937" si="8046">K937*AE937*$AF$2/1000</f>
        <v>0</v>
      </c>
      <c r="AG937" s="349">
        <f t="shared" ref="AG937" si="8047">SUM(AA937+AC937+AE937)</f>
        <v>12</v>
      </c>
      <c r="AH937" s="349">
        <f t="shared" ref="AH937" si="8048">SUM(AB937+AD937+AF937)</f>
        <v>157.52801279999997</v>
      </c>
      <c r="AI937" s="349">
        <f t="shared" ref="AI937" si="8049">SUM(Y937+AG937)</f>
        <v>52.6</v>
      </c>
      <c r="AJ937" s="349">
        <f t="shared" ref="AJ937" si="8050">SUM(Z937,AH937)</f>
        <v>673.29557695999995</v>
      </c>
      <c r="AK937" s="349"/>
      <c r="AL937" s="349">
        <f t="shared" ref="AL937" si="8051">M937*AK937*$AL$2/1000</f>
        <v>0</v>
      </c>
      <c r="AM937" s="349"/>
      <c r="AN937" s="349">
        <f t="shared" ref="AN937" si="8052">M937*AM937*$AN$2/1000</f>
        <v>0</v>
      </c>
      <c r="AO937" s="349"/>
      <c r="AP937" s="349">
        <f t="shared" ref="AP937" si="8053">M937*AO937*$AP$2/1000</f>
        <v>0</v>
      </c>
      <c r="AQ937" s="349">
        <f t="shared" ref="AQ937" si="8054">SUM(AK937+AM937+AO937)</f>
        <v>0</v>
      </c>
      <c r="AR937" s="349">
        <f t="shared" ref="AR937" si="8055">SUM(AL937+AN937+AP937)</f>
        <v>0</v>
      </c>
      <c r="AS937" s="349"/>
      <c r="AT937" s="349">
        <f t="shared" ref="AT937" si="8056">O937*AS937*$AT$2/1000</f>
        <v>0</v>
      </c>
      <c r="AU937" s="349"/>
      <c r="AV937" s="349">
        <f t="shared" ref="AV937" si="8057">O937*AU937*$AV$2/1000</f>
        <v>0</v>
      </c>
      <c r="AW937" s="349"/>
      <c r="AX937" s="349">
        <f t="shared" ref="AX937" si="8058">O937*AW937*$AX$2/1000</f>
        <v>0</v>
      </c>
      <c r="AY937" s="349">
        <f t="shared" ref="AY937" si="8059">SUM(AS937+AU937+AW937)</f>
        <v>0</v>
      </c>
      <c r="AZ937" s="349">
        <f t="shared" ref="AZ937" si="8060">SUM(AT937+AV937+AX937)</f>
        <v>0</v>
      </c>
      <c r="BA937" s="349">
        <f t="shared" ref="BA937" si="8061">SUM(AQ937+AY937)</f>
        <v>0</v>
      </c>
      <c r="BB937" s="349">
        <f t="shared" ref="BB937" si="8062">SUM(AR937,AZ937)</f>
        <v>0</v>
      </c>
    </row>
    <row r="938" spans="1:54" s="344" customFormat="1">
      <c r="A938" s="612">
        <v>703</v>
      </c>
      <c r="B938" s="346"/>
      <c r="C938" s="368"/>
      <c r="D938" s="346" t="s">
        <v>394</v>
      </c>
      <c r="E938" s="18" t="s">
        <v>2321</v>
      </c>
      <c r="F938" s="54" t="s">
        <v>395</v>
      </c>
      <c r="G938" s="530" t="s">
        <v>1169</v>
      </c>
      <c r="H938" s="355" t="s">
        <v>379</v>
      </c>
      <c r="I938" s="554"/>
      <c r="J938" s="183"/>
      <c r="K938" s="554"/>
      <c r="L938" s="183"/>
      <c r="M938" s="554">
        <v>13.41</v>
      </c>
      <c r="N938" s="183"/>
      <c r="O938" s="554">
        <v>13.41</v>
      </c>
      <c r="P938" s="183"/>
      <c r="Q938" s="349">
        <f t="shared" ref="Q938" si="8063">SUM(AI938+BA938)</f>
        <v>1.5</v>
      </c>
      <c r="R938" s="417">
        <f t="shared" ref="R938" si="8064">SUM(AJ938+BB938)</f>
        <v>26.829387000000004</v>
      </c>
      <c r="S938" s="349"/>
      <c r="T938" s="349">
        <f t="shared" ref="T938" si="8065">I938*S938*$T$2/1000</f>
        <v>0</v>
      </c>
      <c r="U938" s="349"/>
      <c r="V938" s="349">
        <f t="shared" ref="V938" si="8066">I938*U938*$V$2/1000</f>
        <v>0</v>
      </c>
      <c r="W938" s="349"/>
      <c r="X938" s="349">
        <f t="shared" ref="X938" si="8067">I938*W938*$X$2/1000</f>
        <v>0</v>
      </c>
      <c r="Y938" s="349">
        <f t="shared" ref="Y938" si="8068">SUM(S938+U938+W938)</f>
        <v>0</v>
      </c>
      <c r="Z938" s="349">
        <f t="shared" ref="Z938" si="8069">SUM(T938+V938+X938)</f>
        <v>0</v>
      </c>
      <c r="AA938" s="349"/>
      <c r="AB938" s="349">
        <f t="shared" si="8044"/>
        <v>0</v>
      </c>
      <c r="AC938" s="349"/>
      <c r="AD938" s="349">
        <f t="shared" ref="AD938" si="8070">K938*AC938*$AD$2/1000</f>
        <v>0</v>
      </c>
      <c r="AE938" s="349"/>
      <c r="AF938" s="349">
        <f t="shared" ref="AF938" si="8071">K938*AE938*$AF$2/1000</f>
        <v>0</v>
      </c>
      <c r="AG938" s="349">
        <f t="shared" ref="AG938" si="8072">SUM(AA938+AC938+AE938)</f>
        <v>0</v>
      </c>
      <c r="AH938" s="349">
        <f t="shared" ref="AH938" si="8073">SUM(AB938+AD938+AF938)</f>
        <v>0</v>
      </c>
      <c r="AI938" s="349">
        <f t="shared" ref="AI938" si="8074">SUM(Y938+AG938)</f>
        <v>0</v>
      </c>
      <c r="AJ938" s="349">
        <f t="shared" ref="AJ938" si="8075">SUM(Z938,AH938)</f>
        <v>0</v>
      </c>
      <c r="AK938" s="349"/>
      <c r="AL938" s="349">
        <f t="shared" ref="AL938" si="8076">M938*AK938*$AL$2/1000</f>
        <v>0</v>
      </c>
      <c r="AM938" s="349"/>
      <c r="AN938" s="349">
        <f t="shared" ref="AN938" si="8077">M938*AM938*$AN$2/1000</f>
        <v>0</v>
      </c>
      <c r="AO938" s="349">
        <v>1.5</v>
      </c>
      <c r="AP938" s="349">
        <f t="shared" ref="AP938" si="8078">M938*AO938*$AP$2/1000</f>
        <v>26.829387000000004</v>
      </c>
      <c r="AQ938" s="349">
        <f t="shared" ref="AQ938" si="8079">SUM(AK938+AM938+AO938)</f>
        <v>1.5</v>
      </c>
      <c r="AR938" s="349">
        <f t="shared" ref="AR938" si="8080">SUM(AL938+AN938+AP938)</f>
        <v>26.829387000000004</v>
      </c>
      <c r="AS938" s="349"/>
      <c r="AT938" s="349">
        <f t="shared" ref="AT938" si="8081">O938*AS938*$AT$2/1000</f>
        <v>0</v>
      </c>
      <c r="AU938" s="349"/>
      <c r="AV938" s="349">
        <f t="shared" ref="AV938" si="8082">O938*AU938*$AV$2/1000</f>
        <v>0</v>
      </c>
      <c r="AW938" s="349"/>
      <c r="AX938" s="349">
        <f t="shared" ref="AX938" si="8083">O938*AW938*$AX$2/1000</f>
        <v>0</v>
      </c>
      <c r="AY938" s="349">
        <f t="shared" ref="AY938" si="8084">SUM(AS938+AU938+AW938)</f>
        <v>0</v>
      </c>
      <c r="AZ938" s="349">
        <f t="shared" ref="AZ938" si="8085">SUM(AT938+AV938+AX938)</f>
        <v>0</v>
      </c>
      <c r="BA938" s="349">
        <f t="shared" ref="BA938" si="8086">SUM(AQ938+AY938)</f>
        <v>1.5</v>
      </c>
      <c r="BB938" s="349">
        <f t="shared" ref="BB938" si="8087">SUM(AR938,AZ938)</f>
        <v>26.829387000000004</v>
      </c>
    </row>
    <row r="939" spans="1:54" s="6" customFormat="1">
      <c r="A939" s="612">
        <v>704</v>
      </c>
      <c r="B939" s="16"/>
      <c r="C939" s="368"/>
      <c r="D939" s="16" t="s">
        <v>519</v>
      </c>
      <c r="E939" s="18" t="s">
        <v>517</v>
      </c>
      <c r="F939" s="53" t="s">
        <v>396</v>
      </c>
      <c r="G939" s="53" t="s">
        <v>1169</v>
      </c>
      <c r="H939" s="307" t="s">
        <v>456</v>
      </c>
      <c r="I939" s="257">
        <v>9.6199999999999992</v>
      </c>
      <c r="J939" s="274"/>
      <c r="K939" s="257">
        <v>9.6199999999999992</v>
      </c>
      <c r="L939" s="274"/>
      <c r="M939" s="257">
        <v>9.6199999999999992</v>
      </c>
      <c r="N939" s="274"/>
      <c r="O939" s="257">
        <v>9.6199999999999992</v>
      </c>
      <c r="P939" s="274"/>
      <c r="Q939" s="109">
        <f t="shared" ref="Q939:Q944" si="8088">SUM(AI939+BA939)</f>
        <v>0</v>
      </c>
      <c r="R939" s="415">
        <f t="shared" ref="R939:R944" si="8089">SUM(AJ939+BB939)</f>
        <v>0</v>
      </c>
      <c r="S939" s="109"/>
      <c r="T939" s="109">
        <f t="shared" ref="T939:T944" si="8090">I939*S939*$T$2/1000</f>
        <v>0</v>
      </c>
      <c r="U939" s="109"/>
      <c r="V939" s="109">
        <f t="shared" ref="V939:V944" si="8091">I939*U939*$V$2/1000</f>
        <v>0</v>
      </c>
      <c r="W939" s="109"/>
      <c r="X939" s="109">
        <f t="shared" ref="X939:X944" si="8092">I939*W939*$X$2/1000</f>
        <v>0</v>
      </c>
      <c r="Y939" s="109">
        <f t="shared" ref="Y939:Y944" si="8093">SUM(S939+U939+W939)</f>
        <v>0</v>
      </c>
      <c r="Z939" s="109">
        <f t="shared" ref="Z939:Z942" si="8094">SUM(T939+V939+X939)</f>
        <v>0</v>
      </c>
      <c r="AA939" s="109"/>
      <c r="AB939" s="109">
        <f t="shared" si="8044"/>
        <v>0</v>
      </c>
      <c r="AC939" s="109"/>
      <c r="AD939" s="109">
        <f t="shared" ref="AD939:AD944" si="8095">K939*AC939*$AD$2/1000</f>
        <v>0</v>
      </c>
      <c r="AE939" s="109"/>
      <c r="AF939" s="349">
        <f t="shared" si="7514"/>
        <v>0</v>
      </c>
      <c r="AG939" s="109">
        <f t="shared" ref="AG939:AG944" si="8096">SUM(AA939+AC939+AE939)</f>
        <v>0</v>
      </c>
      <c r="AH939" s="109">
        <f t="shared" ref="AH939:AH942" si="8097">SUM(AB939+AD939+AF939)</f>
        <v>0</v>
      </c>
      <c r="AI939" s="109">
        <f t="shared" ref="AI939:AI944" si="8098">SUM(Y939+AG939)</f>
        <v>0</v>
      </c>
      <c r="AJ939" s="109">
        <f t="shared" ref="AJ939:AJ944" si="8099">SUM(Z939,AH939)</f>
        <v>0</v>
      </c>
      <c r="AK939" s="109"/>
      <c r="AL939" s="109">
        <f t="shared" ref="AL939:AL944" si="8100">M939*AK939*$AL$2/1000</f>
        <v>0</v>
      </c>
      <c r="AM939" s="109"/>
      <c r="AN939" s="109">
        <f t="shared" ref="AN939:AN944" si="8101">M939*AM939*$AN$2/1000</f>
        <v>0</v>
      </c>
      <c r="AO939" s="109"/>
      <c r="AP939" s="109">
        <f t="shared" si="7603"/>
        <v>0</v>
      </c>
      <c r="AQ939" s="109">
        <f t="shared" ref="AQ939:AQ944" si="8102">SUM(AK939+AM939+AO939)</f>
        <v>0</v>
      </c>
      <c r="AR939" s="109">
        <f t="shared" ref="AR939:AR942" si="8103">SUM(AL939+AN939+AP939)</f>
        <v>0</v>
      </c>
      <c r="AS939" s="109"/>
      <c r="AT939" s="109">
        <f t="shared" ref="AT939:AT944" si="8104">O939*AS939*$AT$2/1000</f>
        <v>0</v>
      </c>
      <c r="AU939" s="109"/>
      <c r="AV939" s="109">
        <f t="shared" ref="AV939:AV944" si="8105">O939*AU939*$AV$2/1000</f>
        <v>0</v>
      </c>
      <c r="AW939" s="109"/>
      <c r="AX939" s="109">
        <f t="shared" ref="AX939:AX944" si="8106">O939*AW939*$AX$2/1000</f>
        <v>0</v>
      </c>
      <c r="AY939" s="109">
        <f t="shared" ref="AY939:AY944" si="8107">SUM(AS939+AU939+AW939)</f>
        <v>0</v>
      </c>
      <c r="AZ939" s="109">
        <f t="shared" ref="AZ939:AZ942" si="8108">SUM(AT939+AV939+AX939)</f>
        <v>0</v>
      </c>
      <c r="BA939" s="109">
        <f t="shared" ref="BA939:BA944" si="8109">SUM(AQ939+AY939)</f>
        <v>0</v>
      </c>
      <c r="BB939" s="109">
        <f t="shared" ref="BB939:BB944" si="8110">SUM(AR939,AZ939)</f>
        <v>0</v>
      </c>
    </row>
    <row r="940" spans="1:54" s="6" customFormat="1">
      <c r="A940" s="612">
        <v>705</v>
      </c>
      <c r="B940" s="532"/>
      <c r="C940" s="368"/>
      <c r="D940" s="532" t="s">
        <v>418</v>
      </c>
      <c r="E940" s="18" t="s">
        <v>980</v>
      </c>
      <c r="F940" s="53" t="s">
        <v>396</v>
      </c>
      <c r="G940" s="53" t="s">
        <v>1169</v>
      </c>
      <c r="H940" s="307" t="s">
        <v>379</v>
      </c>
      <c r="I940" s="257">
        <v>8.9499999999999993</v>
      </c>
      <c r="J940" s="274"/>
      <c r="K940" s="257">
        <v>8.9499999999999993</v>
      </c>
      <c r="L940" s="274"/>
      <c r="M940" s="257">
        <v>8.9499999999999993</v>
      </c>
      <c r="N940" s="274"/>
      <c r="O940" s="257">
        <v>8.9499999999999993</v>
      </c>
      <c r="P940" s="274"/>
      <c r="Q940" s="109">
        <f t="shared" ref="Q940" si="8111">SUM(AI940+BA940)</f>
        <v>0</v>
      </c>
      <c r="R940" s="415">
        <f t="shared" ref="R940" si="8112">SUM(AJ940+BB940)</f>
        <v>0</v>
      </c>
      <c r="S940" s="109"/>
      <c r="T940" s="109">
        <f t="shared" ref="T940" si="8113">I940*S940*$T$2/1000</f>
        <v>0</v>
      </c>
      <c r="U940" s="109"/>
      <c r="V940" s="109">
        <f t="shared" ref="V940" si="8114">I940*U940*$V$2/1000</f>
        <v>0</v>
      </c>
      <c r="W940" s="109"/>
      <c r="X940" s="109">
        <f t="shared" ref="X940" si="8115">I940*W940*$X$2/1000</f>
        <v>0</v>
      </c>
      <c r="Y940" s="109">
        <f t="shared" ref="Y940" si="8116">SUM(S940+U940+W940)</f>
        <v>0</v>
      </c>
      <c r="Z940" s="109">
        <f t="shared" ref="Z940" si="8117">SUM(T940+V940+X940)</f>
        <v>0</v>
      </c>
      <c r="AA940" s="109"/>
      <c r="AB940" s="109">
        <f t="shared" ref="AB940" si="8118">K940*AA940*$AB$2/1000</f>
        <v>0</v>
      </c>
      <c r="AC940" s="109"/>
      <c r="AD940" s="109">
        <f t="shared" ref="AD940" si="8119">K940*AC940*$AD$2/1000</f>
        <v>0</v>
      </c>
      <c r="AE940" s="109"/>
      <c r="AF940" s="349">
        <f t="shared" ref="AF940" si="8120">K940*AE940*$AF$2/1000</f>
        <v>0</v>
      </c>
      <c r="AG940" s="109">
        <f t="shared" ref="AG940" si="8121">SUM(AA940+AC940+AE940)</f>
        <v>0</v>
      </c>
      <c r="AH940" s="109">
        <f t="shared" ref="AH940" si="8122">SUM(AB940+AD940+AF940)</f>
        <v>0</v>
      </c>
      <c r="AI940" s="109">
        <f t="shared" ref="AI940" si="8123">SUM(Y940+AG940)</f>
        <v>0</v>
      </c>
      <c r="AJ940" s="109">
        <f t="shared" ref="AJ940" si="8124">SUM(Z940,AH940)</f>
        <v>0</v>
      </c>
      <c r="AK940" s="109"/>
      <c r="AL940" s="109">
        <f t="shared" ref="AL940" si="8125">M940*AK940*$AL$2/1000</f>
        <v>0</v>
      </c>
      <c r="AM940" s="109"/>
      <c r="AN940" s="109">
        <f t="shared" ref="AN940" si="8126">M940*AM940*$AN$2/1000</f>
        <v>0</v>
      </c>
      <c r="AO940" s="109"/>
      <c r="AP940" s="109">
        <f t="shared" ref="AP940" si="8127">M940*AO940*$AP$2/1000</f>
        <v>0</v>
      </c>
      <c r="AQ940" s="109">
        <f t="shared" ref="AQ940" si="8128">SUM(AK940+AM940+AO940)</f>
        <v>0</v>
      </c>
      <c r="AR940" s="109">
        <f t="shared" ref="AR940" si="8129">SUM(AL940+AN940+AP940)</f>
        <v>0</v>
      </c>
      <c r="AS940" s="109"/>
      <c r="AT940" s="109">
        <f t="shared" ref="AT940" si="8130">O940*AS940*$AT$2/1000</f>
        <v>0</v>
      </c>
      <c r="AU940" s="109"/>
      <c r="AV940" s="109">
        <f t="shared" ref="AV940" si="8131">O940*AU940*$AV$2/1000</f>
        <v>0</v>
      </c>
      <c r="AW940" s="109"/>
      <c r="AX940" s="109">
        <f t="shared" ref="AX940" si="8132">O940*AW940*$AX$2/1000</f>
        <v>0</v>
      </c>
      <c r="AY940" s="109">
        <f t="shared" ref="AY940" si="8133">SUM(AS940+AU940+AW940)</f>
        <v>0</v>
      </c>
      <c r="AZ940" s="109">
        <f t="shared" ref="AZ940" si="8134">SUM(AT940+AV940+AX940)</f>
        <v>0</v>
      </c>
      <c r="BA940" s="109">
        <f t="shared" ref="BA940" si="8135">SUM(AQ940+AY940)</f>
        <v>0</v>
      </c>
      <c r="BB940" s="109">
        <f t="shared" ref="BB940" si="8136">SUM(AR940,AZ940)</f>
        <v>0</v>
      </c>
    </row>
    <row r="941" spans="1:54" s="301" customFormat="1">
      <c r="A941" s="612">
        <v>706</v>
      </c>
      <c r="B941" s="346"/>
      <c r="C941" s="368"/>
      <c r="D941" s="16" t="s">
        <v>856</v>
      </c>
      <c r="E941" s="23" t="s">
        <v>2016</v>
      </c>
      <c r="F941" s="54" t="s">
        <v>404</v>
      </c>
      <c r="G941" s="530" t="s">
        <v>1169</v>
      </c>
      <c r="H941" s="355" t="s">
        <v>379</v>
      </c>
      <c r="I941" s="554">
        <v>9.82</v>
      </c>
      <c r="J941" s="183"/>
      <c r="K941" s="554">
        <v>9.82</v>
      </c>
      <c r="L941" s="183"/>
      <c r="M941" s="554">
        <v>9.82</v>
      </c>
      <c r="N941" s="183"/>
      <c r="O941" s="554">
        <v>9.82</v>
      </c>
      <c r="P941" s="183"/>
      <c r="Q941" s="349">
        <f t="shared" ref="Q941" si="8137">SUM(AI941+BA941)</f>
        <v>0</v>
      </c>
      <c r="R941" s="417">
        <f t="shared" ref="R941" si="8138">SUM(AJ941+BB941)</f>
        <v>0</v>
      </c>
      <c r="S941" s="349"/>
      <c r="T941" s="349">
        <f t="shared" ref="T941" si="8139">I941*S941*$T$2/1000</f>
        <v>0</v>
      </c>
      <c r="U941" s="349"/>
      <c r="V941" s="349">
        <f t="shared" ref="V941" si="8140">I941*U941*$V$2/1000</f>
        <v>0</v>
      </c>
      <c r="W941" s="349"/>
      <c r="X941" s="349">
        <f t="shared" ref="X941" si="8141">I941*W941*$X$2/1000</f>
        <v>0</v>
      </c>
      <c r="Y941" s="349">
        <f t="shared" ref="Y941" si="8142">SUM(S941+U941+W941)</f>
        <v>0</v>
      </c>
      <c r="Z941" s="349">
        <f t="shared" ref="Z941" si="8143">SUM(T941+V941+X941)</f>
        <v>0</v>
      </c>
      <c r="AA941" s="349"/>
      <c r="AB941" s="349">
        <f t="shared" si="8044"/>
        <v>0</v>
      </c>
      <c r="AC941" s="349"/>
      <c r="AD941" s="349">
        <f t="shared" ref="AD941" si="8144">K941*AC941*$AD$2/1000</f>
        <v>0</v>
      </c>
      <c r="AE941" s="349"/>
      <c r="AF941" s="349">
        <f t="shared" ref="AF941" si="8145">K941*AE941*$AF$2/1000</f>
        <v>0</v>
      </c>
      <c r="AG941" s="349">
        <f t="shared" ref="AG941" si="8146">SUM(AA941+AC941+AE941)</f>
        <v>0</v>
      </c>
      <c r="AH941" s="349">
        <f t="shared" ref="AH941" si="8147">SUM(AB941+AD941+AF941)</f>
        <v>0</v>
      </c>
      <c r="AI941" s="349">
        <f t="shared" ref="AI941" si="8148">SUM(Y941+AG941)</f>
        <v>0</v>
      </c>
      <c r="AJ941" s="349">
        <f t="shared" ref="AJ941" si="8149">SUM(Z941,AH941)</f>
        <v>0</v>
      </c>
      <c r="AK941" s="349"/>
      <c r="AL941" s="349">
        <f t="shared" ref="AL941" si="8150">M941*AK941*$AL$2/1000</f>
        <v>0</v>
      </c>
      <c r="AM941" s="349"/>
      <c r="AN941" s="349">
        <f t="shared" ref="AN941" si="8151">M941*AM941*$AN$2/1000</f>
        <v>0</v>
      </c>
      <c r="AO941" s="349"/>
      <c r="AP941" s="349">
        <f t="shared" ref="AP941" si="8152">M941*AO941*$AP$2/1000</f>
        <v>0</v>
      </c>
      <c r="AQ941" s="349">
        <f t="shared" ref="AQ941" si="8153">SUM(AK941+AM941+AO941)</f>
        <v>0</v>
      </c>
      <c r="AR941" s="349">
        <f t="shared" ref="AR941" si="8154">SUM(AL941+AN941+AP941)</f>
        <v>0</v>
      </c>
      <c r="AS941" s="349"/>
      <c r="AT941" s="349">
        <f t="shared" ref="AT941" si="8155">O941*AS941*$AT$2/1000</f>
        <v>0</v>
      </c>
      <c r="AU941" s="349"/>
      <c r="AV941" s="349">
        <f t="shared" ref="AV941" si="8156">O941*AU941*$AV$2/1000</f>
        <v>0</v>
      </c>
      <c r="AW941" s="349"/>
      <c r="AX941" s="349">
        <f t="shared" ref="AX941" si="8157">O941*AW941*$AX$2/1000</f>
        <v>0</v>
      </c>
      <c r="AY941" s="349">
        <f t="shared" ref="AY941" si="8158">SUM(AS941+AU941+AW941)</f>
        <v>0</v>
      </c>
      <c r="AZ941" s="349">
        <f t="shared" ref="AZ941" si="8159">SUM(AT941+AV941+AX941)</f>
        <v>0</v>
      </c>
      <c r="BA941" s="349">
        <f t="shared" ref="BA941" si="8160">SUM(AQ941+AY941)</f>
        <v>0</v>
      </c>
      <c r="BB941" s="349">
        <f t="shared" ref="BB941" si="8161">SUM(AR941,AZ941)</f>
        <v>0</v>
      </c>
    </row>
    <row r="942" spans="1:54" s="301" customFormat="1">
      <c r="A942" s="612">
        <v>707</v>
      </c>
      <c r="B942" s="346"/>
      <c r="C942" s="368"/>
      <c r="D942" s="16" t="s">
        <v>522</v>
      </c>
      <c r="E942" s="23" t="s">
        <v>670</v>
      </c>
      <c r="F942" s="54" t="s">
        <v>404</v>
      </c>
      <c r="G942" s="530" t="s">
        <v>1169</v>
      </c>
      <c r="H942" s="355" t="s">
        <v>456</v>
      </c>
      <c r="I942" s="554">
        <v>9.6199999999999992</v>
      </c>
      <c r="J942" s="183"/>
      <c r="K942" s="554">
        <v>9.6199999999999992</v>
      </c>
      <c r="L942" s="183"/>
      <c r="M942" s="554">
        <v>9.6199999999999992</v>
      </c>
      <c r="N942" s="183"/>
      <c r="O942" s="554">
        <v>9.6199999999999992</v>
      </c>
      <c r="P942" s="183"/>
      <c r="Q942" s="349">
        <f t="shared" si="8088"/>
        <v>0</v>
      </c>
      <c r="R942" s="417">
        <f t="shared" si="8089"/>
        <v>0</v>
      </c>
      <c r="S942" s="349"/>
      <c r="T942" s="349">
        <f t="shared" si="8090"/>
        <v>0</v>
      </c>
      <c r="U942" s="349"/>
      <c r="V942" s="349">
        <f t="shared" si="8091"/>
        <v>0</v>
      </c>
      <c r="W942" s="349"/>
      <c r="X942" s="349">
        <f t="shared" si="8092"/>
        <v>0</v>
      </c>
      <c r="Y942" s="349">
        <f t="shared" si="8093"/>
        <v>0</v>
      </c>
      <c r="Z942" s="349">
        <f t="shared" si="8094"/>
        <v>0</v>
      </c>
      <c r="AA942" s="349"/>
      <c r="AB942" s="349">
        <f t="shared" si="8044"/>
        <v>0</v>
      </c>
      <c r="AC942" s="349"/>
      <c r="AD942" s="349">
        <f t="shared" si="8095"/>
        <v>0</v>
      </c>
      <c r="AE942" s="349"/>
      <c r="AF942" s="349">
        <f t="shared" si="7514"/>
        <v>0</v>
      </c>
      <c r="AG942" s="349">
        <f t="shared" si="8096"/>
        <v>0</v>
      </c>
      <c r="AH942" s="349">
        <f t="shared" si="8097"/>
        <v>0</v>
      </c>
      <c r="AI942" s="349">
        <f t="shared" si="8098"/>
        <v>0</v>
      </c>
      <c r="AJ942" s="349">
        <f t="shared" si="8099"/>
        <v>0</v>
      </c>
      <c r="AK942" s="349"/>
      <c r="AL942" s="349">
        <f t="shared" si="8100"/>
        <v>0</v>
      </c>
      <c r="AM942" s="349"/>
      <c r="AN942" s="349">
        <f t="shared" si="8101"/>
        <v>0</v>
      </c>
      <c r="AO942" s="349"/>
      <c r="AP942" s="349">
        <f t="shared" si="7603"/>
        <v>0</v>
      </c>
      <c r="AQ942" s="349">
        <f t="shared" si="8102"/>
        <v>0</v>
      </c>
      <c r="AR942" s="349">
        <f t="shared" si="8103"/>
        <v>0</v>
      </c>
      <c r="AS942" s="349"/>
      <c r="AT942" s="349">
        <f t="shared" si="8104"/>
        <v>0</v>
      </c>
      <c r="AU942" s="349"/>
      <c r="AV942" s="349">
        <f t="shared" si="8105"/>
        <v>0</v>
      </c>
      <c r="AW942" s="349"/>
      <c r="AX942" s="349">
        <f t="shared" si="8106"/>
        <v>0</v>
      </c>
      <c r="AY942" s="349">
        <f t="shared" si="8107"/>
        <v>0</v>
      </c>
      <c r="AZ942" s="349">
        <f t="shared" si="8108"/>
        <v>0</v>
      </c>
      <c r="BA942" s="349">
        <f t="shared" si="8109"/>
        <v>0</v>
      </c>
      <c r="BB942" s="349">
        <f t="shared" si="8110"/>
        <v>0</v>
      </c>
    </row>
    <row r="943" spans="1:54" s="301" customFormat="1">
      <c r="A943" s="612">
        <v>708</v>
      </c>
      <c r="B943" s="346"/>
      <c r="C943" s="368"/>
      <c r="D943" s="532" t="s">
        <v>522</v>
      </c>
      <c r="E943" s="529" t="s">
        <v>981</v>
      </c>
      <c r="F943" s="530" t="s">
        <v>404</v>
      </c>
      <c r="G943" s="530" t="s">
        <v>1169</v>
      </c>
      <c r="H943" s="355" t="s">
        <v>379</v>
      </c>
      <c r="I943" s="554">
        <v>8.9499999999999993</v>
      </c>
      <c r="J943" s="183"/>
      <c r="K943" s="554">
        <v>8.9499999999999993</v>
      </c>
      <c r="L943" s="183"/>
      <c r="M943" s="554">
        <v>8.9499999999999993</v>
      </c>
      <c r="N943" s="183"/>
      <c r="O943" s="554">
        <v>8.9499999999999993</v>
      </c>
      <c r="P943" s="183"/>
      <c r="Q943" s="349">
        <f t="shared" ref="Q943" si="8162">SUM(AI943+BA943)</f>
        <v>0</v>
      </c>
      <c r="R943" s="417">
        <f t="shared" ref="R943" si="8163">SUM(AJ943+BB943)</f>
        <v>0</v>
      </c>
      <c r="S943" s="349"/>
      <c r="T943" s="349">
        <f t="shared" ref="T943" si="8164">I943*S943*$T$2/1000</f>
        <v>0</v>
      </c>
      <c r="U943" s="349"/>
      <c r="V943" s="349">
        <f t="shared" ref="V943" si="8165">I943*U943*$V$2/1000</f>
        <v>0</v>
      </c>
      <c r="W943" s="349"/>
      <c r="X943" s="349">
        <f t="shared" ref="X943" si="8166">I943*W943*$X$2/1000</f>
        <v>0</v>
      </c>
      <c r="Y943" s="349">
        <f t="shared" ref="Y943" si="8167">SUM(S943+U943+W943)</f>
        <v>0</v>
      </c>
      <c r="Z943" s="349">
        <f t="shared" ref="Z943" si="8168">SUM(T943+V943+X943)</f>
        <v>0</v>
      </c>
      <c r="AA943" s="349"/>
      <c r="AB943" s="349">
        <f t="shared" ref="AB943" si="8169">K943*AA943*$AB$2/1000</f>
        <v>0</v>
      </c>
      <c r="AC943" s="349"/>
      <c r="AD943" s="349">
        <f t="shared" ref="AD943" si="8170">K943*AC943*$AD$2/1000</f>
        <v>0</v>
      </c>
      <c r="AE943" s="349"/>
      <c r="AF943" s="349">
        <f t="shared" ref="AF943" si="8171">K943*AE943*$AF$2/1000</f>
        <v>0</v>
      </c>
      <c r="AG943" s="349">
        <f t="shared" ref="AG943" si="8172">SUM(AA943+AC943+AE943)</f>
        <v>0</v>
      </c>
      <c r="AH943" s="349">
        <f t="shared" ref="AH943" si="8173">SUM(AB943+AD943+AF943)</f>
        <v>0</v>
      </c>
      <c r="AI943" s="349">
        <f t="shared" ref="AI943" si="8174">SUM(Y943+AG943)</f>
        <v>0</v>
      </c>
      <c r="AJ943" s="349">
        <f t="shared" ref="AJ943" si="8175">SUM(Z943,AH943)</f>
        <v>0</v>
      </c>
      <c r="AK943" s="349"/>
      <c r="AL943" s="349">
        <f t="shared" ref="AL943" si="8176">M943*AK943*$AL$2/1000</f>
        <v>0</v>
      </c>
      <c r="AM943" s="349"/>
      <c r="AN943" s="349">
        <f t="shared" ref="AN943" si="8177">M943*AM943*$AN$2/1000</f>
        <v>0</v>
      </c>
      <c r="AO943" s="349"/>
      <c r="AP943" s="349">
        <f t="shared" ref="AP943" si="8178">M943*AO943*$AP$2/1000</f>
        <v>0</v>
      </c>
      <c r="AQ943" s="349">
        <f t="shared" ref="AQ943" si="8179">SUM(AK943+AM943+AO943)</f>
        <v>0</v>
      </c>
      <c r="AR943" s="349">
        <f t="shared" ref="AR943" si="8180">SUM(AL943+AN943+AP943)</f>
        <v>0</v>
      </c>
      <c r="AS943" s="349"/>
      <c r="AT943" s="349">
        <f t="shared" ref="AT943" si="8181">O943*AS943*$AT$2/1000</f>
        <v>0</v>
      </c>
      <c r="AU943" s="349"/>
      <c r="AV943" s="349">
        <f t="shared" ref="AV943" si="8182">O943*AU943*$AV$2/1000</f>
        <v>0</v>
      </c>
      <c r="AW943" s="349"/>
      <c r="AX943" s="349">
        <f t="shared" ref="AX943" si="8183">O943*AW943*$AX$2/1000</f>
        <v>0</v>
      </c>
      <c r="AY943" s="349">
        <f t="shared" ref="AY943" si="8184">SUM(AS943+AU943+AW943)</f>
        <v>0</v>
      </c>
      <c r="AZ943" s="349">
        <f t="shared" ref="AZ943" si="8185">SUM(AT943+AV943+AX943)</f>
        <v>0</v>
      </c>
      <c r="BA943" s="349">
        <f t="shared" ref="BA943" si="8186">SUM(AQ943+AY943)</f>
        <v>0</v>
      </c>
      <c r="BB943" s="349">
        <f t="shared" ref="BB943" si="8187">SUM(AR943,AZ943)</f>
        <v>0</v>
      </c>
    </row>
    <row r="944" spans="1:54" s="344" customFormat="1">
      <c r="A944" s="612">
        <v>709</v>
      </c>
      <c r="B944" s="346"/>
      <c r="C944" s="368"/>
      <c r="D944" s="16" t="s">
        <v>522</v>
      </c>
      <c r="E944" s="23" t="s">
        <v>2053</v>
      </c>
      <c r="F944" s="54" t="s">
        <v>397</v>
      </c>
      <c r="G944" s="530" t="s">
        <v>1169</v>
      </c>
      <c r="H944" s="355" t="s">
        <v>456</v>
      </c>
      <c r="I944" s="554">
        <v>9.82</v>
      </c>
      <c r="J944" s="183"/>
      <c r="K944" s="554">
        <v>9.82</v>
      </c>
      <c r="L944" s="183"/>
      <c r="M944" s="554">
        <v>9.82</v>
      </c>
      <c r="N944" s="183"/>
      <c r="O944" s="554">
        <v>9.82</v>
      </c>
      <c r="P944" s="183"/>
      <c r="Q944" s="349">
        <f t="shared" si="8088"/>
        <v>3.1</v>
      </c>
      <c r="R944" s="417">
        <f t="shared" si="8089"/>
        <v>40.362252379999994</v>
      </c>
      <c r="S944" s="349"/>
      <c r="T944" s="349">
        <f t="shared" si="8090"/>
        <v>0</v>
      </c>
      <c r="U944" s="349"/>
      <c r="V944" s="349">
        <f t="shared" si="8091"/>
        <v>0</v>
      </c>
      <c r="W944" s="349"/>
      <c r="X944" s="349">
        <f t="shared" si="8092"/>
        <v>0</v>
      </c>
      <c r="Y944" s="349">
        <f t="shared" si="8093"/>
        <v>0</v>
      </c>
      <c r="Z944" s="349">
        <f>SUM(T944+V944+X944)</f>
        <v>0</v>
      </c>
      <c r="AA944" s="349">
        <v>1</v>
      </c>
      <c r="AB944" s="349">
        <f t="shared" si="8044"/>
        <v>12.995002399999999</v>
      </c>
      <c r="AC944" s="349">
        <v>2.1</v>
      </c>
      <c r="AD944" s="349">
        <f t="shared" si="8095"/>
        <v>27.367249979999997</v>
      </c>
      <c r="AE944" s="349"/>
      <c r="AF944" s="349">
        <f t="shared" ref="AF944" si="8188">K944*AE944*$AF$2/1000</f>
        <v>0</v>
      </c>
      <c r="AG944" s="349">
        <f t="shared" si="8096"/>
        <v>3.1</v>
      </c>
      <c r="AH944" s="349">
        <f>SUM(AB944+AD944+AF944)</f>
        <v>40.362252379999994</v>
      </c>
      <c r="AI944" s="349">
        <f t="shared" si="8098"/>
        <v>3.1</v>
      </c>
      <c r="AJ944" s="349">
        <f t="shared" si="8099"/>
        <v>40.362252379999994</v>
      </c>
      <c r="AK944" s="349"/>
      <c r="AL944" s="349">
        <f t="shared" si="8100"/>
        <v>0</v>
      </c>
      <c r="AM944" s="349"/>
      <c r="AN944" s="349">
        <f t="shared" si="8101"/>
        <v>0</v>
      </c>
      <c r="AO944" s="349"/>
      <c r="AP944" s="349">
        <f t="shared" si="7603"/>
        <v>0</v>
      </c>
      <c r="AQ944" s="349">
        <f t="shared" si="8102"/>
        <v>0</v>
      </c>
      <c r="AR944" s="349">
        <f>SUM(AL944+AN944+AP944)</f>
        <v>0</v>
      </c>
      <c r="AS944" s="349"/>
      <c r="AT944" s="349">
        <f t="shared" si="8104"/>
        <v>0</v>
      </c>
      <c r="AU944" s="349"/>
      <c r="AV944" s="349">
        <f t="shared" si="8105"/>
        <v>0</v>
      </c>
      <c r="AW944" s="349"/>
      <c r="AX944" s="349">
        <f t="shared" si="8106"/>
        <v>0</v>
      </c>
      <c r="AY944" s="349">
        <f t="shared" si="8107"/>
        <v>0</v>
      </c>
      <c r="AZ944" s="349">
        <f>SUM(AT944+AV944+AX944)</f>
        <v>0</v>
      </c>
      <c r="BA944" s="349">
        <f t="shared" si="8109"/>
        <v>0</v>
      </c>
      <c r="BB944" s="349">
        <f t="shared" si="8110"/>
        <v>0</v>
      </c>
    </row>
    <row r="945" spans="1:54" s="301" customFormat="1">
      <c r="A945" s="612">
        <v>710</v>
      </c>
      <c r="B945" s="26"/>
      <c r="C945" s="368"/>
      <c r="D945" s="26" t="s">
        <v>520</v>
      </c>
      <c r="E945" s="23" t="s">
        <v>595</v>
      </c>
      <c r="F945" s="54" t="s">
        <v>404</v>
      </c>
      <c r="G945" s="530" t="s">
        <v>1169</v>
      </c>
      <c r="H945" s="355" t="s">
        <v>456</v>
      </c>
      <c r="I945" s="554">
        <v>8.58</v>
      </c>
      <c r="J945" s="183"/>
      <c r="K945" s="554">
        <v>8.58</v>
      </c>
      <c r="L945" s="183"/>
      <c r="M945" s="554">
        <v>8.58</v>
      </c>
      <c r="N945" s="183"/>
      <c r="O945" s="554">
        <v>8.58</v>
      </c>
      <c r="P945" s="183"/>
      <c r="Q945" s="349">
        <f t="shared" si="7015"/>
        <v>0</v>
      </c>
      <c r="R945" s="417">
        <f t="shared" si="7015"/>
        <v>0</v>
      </c>
      <c r="S945" s="349"/>
      <c r="T945" s="349">
        <f t="shared" si="7016"/>
        <v>0</v>
      </c>
      <c r="U945" s="349"/>
      <c r="V945" s="349">
        <f t="shared" si="7017"/>
        <v>0</v>
      </c>
      <c r="W945" s="349"/>
      <c r="X945" s="349">
        <f t="shared" si="7018"/>
        <v>0</v>
      </c>
      <c r="Y945" s="349">
        <f t="shared" si="8014"/>
        <v>0</v>
      </c>
      <c r="Z945" s="349">
        <f t="shared" si="8015"/>
        <v>0</v>
      </c>
      <c r="AA945" s="349"/>
      <c r="AB945" s="349">
        <f t="shared" si="8044"/>
        <v>0</v>
      </c>
      <c r="AC945" s="349"/>
      <c r="AD945" s="349">
        <f t="shared" si="7061"/>
        <v>0</v>
      </c>
      <c r="AE945" s="349"/>
      <c r="AF945" s="349">
        <f t="shared" si="7514"/>
        <v>0</v>
      </c>
      <c r="AG945" s="349">
        <f t="shared" si="8018"/>
        <v>0</v>
      </c>
      <c r="AH945" s="349">
        <f t="shared" si="8019"/>
        <v>0</v>
      </c>
      <c r="AI945" s="349">
        <f t="shared" si="8020"/>
        <v>0</v>
      </c>
      <c r="AJ945" s="349">
        <f t="shared" si="8021"/>
        <v>0</v>
      </c>
      <c r="AK945" s="349"/>
      <c r="AL945" s="349">
        <f>M945*AK945*$AL$2/1000</f>
        <v>0</v>
      </c>
      <c r="AM945" s="349"/>
      <c r="AN945" s="349">
        <f t="shared" si="8023"/>
        <v>0</v>
      </c>
      <c r="AO945" s="349"/>
      <c r="AP945" s="349">
        <f t="shared" si="7603"/>
        <v>0</v>
      </c>
      <c r="AQ945" s="349">
        <f t="shared" si="8024"/>
        <v>0</v>
      </c>
      <c r="AR945" s="349">
        <f t="shared" si="8025"/>
        <v>0</v>
      </c>
      <c r="AS945" s="349"/>
      <c r="AT945" s="349">
        <f t="shared" si="8026"/>
        <v>0</v>
      </c>
      <c r="AU945" s="349"/>
      <c r="AV945" s="349">
        <f t="shared" si="8027"/>
        <v>0</v>
      </c>
      <c r="AW945" s="349"/>
      <c r="AX945" s="349">
        <f t="shared" si="8028"/>
        <v>0</v>
      </c>
      <c r="AY945" s="349">
        <f t="shared" ref="AY945" si="8189">SUM(AS945+AU945+AW945)</f>
        <v>0</v>
      </c>
      <c r="AZ945" s="349">
        <f t="shared" ref="AZ945" si="8190">SUM(AT945+AV945+AX945)</f>
        <v>0</v>
      </c>
      <c r="BA945" s="349">
        <f t="shared" ref="BA945" si="8191">SUM(AQ945+AY945)</f>
        <v>0</v>
      </c>
      <c r="BB945" s="349">
        <f t="shared" ref="BB945" si="8192">SUM(AR945,AZ945)</f>
        <v>0</v>
      </c>
    </row>
    <row r="946" spans="1:54" s="301" customFormat="1">
      <c r="A946" s="612">
        <v>711</v>
      </c>
      <c r="B946" s="26"/>
      <c r="C946" s="368"/>
      <c r="D946" s="26" t="s">
        <v>521</v>
      </c>
      <c r="E946" s="23" t="s">
        <v>671</v>
      </c>
      <c r="F946" s="54" t="s">
        <v>404</v>
      </c>
      <c r="G946" s="530" t="s">
        <v>1169</v>
      </c>
      <c r="H946" s="355" t="s">
        <v>456</v>
      </c>
      <c r="I946" s="554">
        <v>9.6199999999999992</v>
      </c>
      <c r="J946" s="183"/>
      <c r="K946" s="554">
        <v>9.6199999999999992</v>
      </c>
      <c r="L946" s="183"/>
      <c r="M946" s="554">
        <v>9.6199999999999992</v>
      </c>
      <c r="N946" s="183"/>
      <c r="O946" s="554">
        <v>9.6199999999999992</v>
      </c>
      <c r="P946" s="183"/>
      <c r="Q946" s="349">
        <f t="shared" si="7015"/>
        <v>0</v>
      </c>
      <c r="R946" s="417">
        <f t="shared" si="7015"/>
        <v>0</v>
      </c>
      <c r="S946" s="349"/>
      <c r="T946" s="349">
        <f t="shared" si="7016"/>
        <v>0</v>
      </c>
      <c r="U946" s="349"/>
      <c r="V946" s="349">
        <f t="shared" si="7017"/>
        <v>0</v>
      </c>
      <c r="W946" s="349"/>
      <c r="X946" s="349">
        <f t="shared" si="7018"/>
        <v>0</v>
      </c>
      <c r="Y946" s="349">
        <f t="shared" ref="Y946:Y947" si="8193">SUM(S946+U946+W946)</f>
        <v>0</v>
      </c>
      <c r="Z946" s="349">
        <f t="shared" si="8015"/>
        <v>0</v>
      </c>
      <c r="AA946" s="349"/>
      <c r="AB946" s="349">
        <f t="shared" si="8044"/>
        <v>0</v>
      </c>
      <c r="AC946" s="349"/>
      <c r="AD946" s="349">
        <f t="shared" si="7061"/>
        <v>0</v>
      </c>
      <c r="AE946" s="349"/>
      <c r="AF946" s="349">
        <f t="shared" si="7514"/>
        <v>0</v>
      </c>
      <c r="AG946" s="349">
        <f t="shared" si="8018"/>
        <v>0</v>
      </c>
      <c r="AH946" s="349">
        <f t="shared" si="8019"/>
        <v>0</v>
      </c>
      <c r="AI946" s="349">
        <f t="shared" si="8020"/>
        <v>0</v>
      </c>
      <c r="AJ946" s="349">
        <f t="shared" si="8021"/>
        <v>0</v>
      </c>
      <c r="AK946" s="349"/>
      <c r="AL946" s="349">
        <f t="shared" si="8022"/>
        <v>0</v>
      </c>
      <c r="AM946" s="349"/>
      <c r="AN946" s="349">
        <f t="shared" si="8023"/>
        <v>0</v>
      </c>
      <c r="AO946" s="349"/>
      <c r="AP946" s="349">
        <f t="shared" ref="AP946:AP947" si="8194">M946*AO946*$AP$2/1000</f>
        <v>0</v>
      </c>
      <c r="AQ946" s="349">
        <f t="shared" si="8024"/>
        <v>0</v>
      </c>
      <c r="AR946" s="349">
        <f t="shared" si="8025"/>
        <v>0</v>
      </c>
      <c r="AS946" s="349"/>
      <c r="AT946" s="349">
        <f t="shared" si="8026"/>
        <v>0</v>
      </c>
      <c r="AU946" s="349"/>
      <c r="AV946" s="349">
        <f t="shared" si="8027"/>
        <v>0</v>
      </c>
      <c r="AW946" s="349"/>
      <c r="AX946" s="349">
        <f t="shared" si="8028"/>
        <v>0</v>
      </c>
      <c r="AY946" s="349">
        <f t="shared" ref="AY946" si="8195">SUM(AS946+AU946+AW946)</f>
        <v>0</v>
      </c>
      <c r="AZ946" s="349">
        <f t="shared" ref="AZ946" si="8196">SUM(AT946+AV946+AX946)</f>
        <v>0</v>
      </c>
      <c r="BA946" s="349">
        <f t="shared" ref="BA946" si="8197">SUM(AQ946+AY946)</f>
        <v>0</v>
      </c>
      <c r="BB946" s="349">
        <f t="shared" ref="BB946" si="8198">SUM(AR946,AZ946)</f>
        <v>0</v>
      </c>
    </row>
    <row r="947" spans="1:54" s="301" customFormat="1">
      <c r="A947" s="612">
        <v>712</v>
      </c>
      <c r="B947" s="26"/>
      <c r="C947" s="368"/>
      <c r="D947" s="26" t="s">
        <v>522</v>
      </c>
      <c r="E947" s="23" t="s">
        <v>405</v>
      </c>
      <c r="F947" s="54" t="s">
        <v>404</v>
      </c>
      <c r="G947" s="530" t="s">
        <v>1169</v>
      </c>
      <c r="H947" s="355" t="s">
        <v>456</v>
      </c>
      <c r="I947" s="554">
        <v>9.6199999999999992</v>
      </c>
      <c r="J947" s="183"/>
      <c r="K947" s="554">
        <v>9.6199999999999992</v>
      </c>
      <c r="L947" s="183"/>
      <c r="M947" s="554">
        <v>9.6199999999999992</v>
      </c>
      <c r="N947" s="183"/>
      <c r="O947" s="554">
        <v>9.6199999999999992</v>
      </c>
      <c r="P947" s="183"/>
      <c r="Q947" s="349">
        <f t="shared" si="7015"/>
        <v>0</v>
      </c>
      <c r="R947" s="417">
        <f t="shared" si="7015"/>
        <v>0</v>
      </c>
      <c r="S947" s="349"/>
      <c r="T947" s="349">
        <f t="shared" si="7016"/>
        <v>0</v>
      </c>
      <c r="U947" s="349"/>
      <c r="V947" s="349">
        <f t="shared" si="7017"/>
        <v>0</v>
      </c>
      <c r="W947" s="349"/>
      <c r="X947" s="349">
        <f t="shared" si="7018"/>
        <v>0</v>
      </c>
      <c r="Y947" s="349">
        <f t="shared" si="8193"/>
        <v>0</v>
      </c>
      <c r="Z947" s="349">
        <f t="shared" si="8015"/>
        <v>0</v>
      </c>
      <c r="AA947" s="349"/>
      <c r="AB947" s="349">
        <f t="shared" si="8044"/>
        <v>0</v>
      </c>
      <c r="AC947" s="349"/>
      <c r="AD947" s="349">
        <f t="shared" si="7061"/>
        <v>0</v>
      </c>
      <c r="AE947" s="349"/>
      <c r="AF947" s="349">
        <f t="shared" si="7514"/>
        <v>0</v>
      </c>
      <c r="AG947" s="349">
        <f t="shared" si="8018"/>
        <v>0</v>
      </c>
      <c r="AH947" s="349">
        <f t="shared" si="8019"/>
        <v>0</v>
      </c>
      <c r="AI947" s="349">
        <f t="shared" si="8020"/>
        <v>0</v>
      </c>
      <c r="AJ947" s="349">
        <f t="shared" si="8021"/>
        <v>0</v>
      </c>
      <c r="AK947" s="349"/>
      <c r="AL947" s="349">
        <f t="shared" si="8022"/>
        <v>0</v>
      </c>
      <c r="AM947" s="349"/>
      <c r="AN947" s="349">
        <f t="shared" si="8023"/>
        <v>0</v>
      </c>
      <c r="AO947" s="349"/>
      <c r="AP947" s="349">
        <f t="shared" si="8194"/>
        <v>0</v>
      </c>
      <c r="AQ947" s="349">
        <f t="shared" si="8024"/>
        <v>0</v>
      </c>
      <c r="AR947" s="349">
        <f t="shared" si="8025"/>
        <v>0</v>
      </c>
      <c r="AS947" s="349"/>
      <c r="AT947" s="349">
        <f t="shared" si="8026"/>
        <v>0</v>
      </c>
      <c r="AU947" s="349"/>
      <c r="AV947" s="349">
        <f t="shared" si="8027"/>
        <v>0</v>
      </c>
      <c r="AW947" s="349"/>
      <c r="AX947" s="349">
        <f t="shared" si="8028"/>
        <v>0</v>
      </c>
      <c r="AY947" s="349">
        <f>SUM(AS947+AU947+AW947)</f>
        <v>0</v>
      </c>
      <c r="AZ947" s="349">
        <f t="shared" ref="AZ947" si="8199">SUM(AT947+AV947+AX947)</f>
        <v>0</v>
      </c>
      <c r="BA947" s="349">
        <f t="shared" ref="BA947" si="8200">SUM(AQ947+AY947)</f>
        <v>0</v>
      </c>
      <c r="BB947" s="349">
        <f t="shared" ref="BB947" si="8201">SUM(AR947,AZ947)</f>
        <v>0</v>
      </c>
    </row>
    <row r="948" spans="1:54" s="301" customFormat="1">
      <c r="A948" s="612">
        <v>713</v>
      </c>
      <c r="B948" s="26"/>
      <c r="C948" s="368"/>
      <c r="D948" s="26" t="s">
        <v>403</v>
      </c>
      <c r="E948" s="23" t="s">
        <v>406</v>
      </c>
      <c r="F948" s="54" t="s">
        <v>404</v>
      </c>
      <c r="G948" s="530" t="s">
        <v>1169</v>
      </c>
      <c r="H948" s="355" t="s">
        <v>456</v>
      </c>
      <c r="I948" s="554">
        <v>9.6199999999999992</v>
      </c>
      <c r="J948" s="183"/>
      <c r="K948" s="554">
        <v>9.6199999999999992</v>
      </c>
      <c r="L948" s="183"/>
      <c r="M948" s="554">
        <v>9.6199999999999992</v>
      </c>
      <c r="N948" s="183"/>
      <c r="O948" s="554">
        <v>9.6199999999999992</v>
      </c>
      <c r="P948" s="183"/>
      <c r="Q948" s="349">
        <f t="shared" si="7015"/>
        <v>0</v>
      </c>
      <c r="R948" s="417">
        <f>SUM(AJ948+BB948)</f>
        <v>0</v>
      </c>
      <c r="S948" s="349"/>
      <c r="T948" s="349">
        <f t="shared" si="7016"/>
        <v>0</v>
      </c>
      <c r="U948" s="349"/>
      <c r="V948" s="349">
        <f>I948*U948*$V$2/1000</f>
        <v>0</v>
      </c>
      <c r="W948" s="349"/>
      <c r="X948" s="349">
        <f t="shared" si="7018"/>
        <v>0</v>
      </c>
      <c r="Y948" s="349">
        <f t="shared" si="7019"/>
        <v>0</v>
      </c>
      <c r="Z948" s="349">
        <f t="shared" si="7020"/>
        <v>0</v>
      </c>
      <c r="AA948" s="349"/>
      <c r="AB948" s="349">
        <f t="shared" si="8044"/>
        <v>0</v>
      </c>
      <c r="AC948" s="349"/>
      <c r="AD948" s="349">
        <f t="shared" si="7061"/>
        <v>0</v>
      </c>
      <c r="AE948" s="349"/>
      <c r="AF948" s="349">
        <f t="shared" si="7514"/>
        <v>0</v>
      </c>
      <c r="AG948" s="349">
        <f t="shared" si="7022"/>
        <v>0</v>
      </c>
      <c r="AH948" s="349">
        <f>SUM(AB948+AD948+AF948)</f>
        <v>0</v>
      </c>
      <c r="AI948" s="349">
        <f t="shared" si="7024"/>
        <v>0</v>
      </c>
      <c r="AJ948" s="349">
        <f t="shared" si="7025"/>
        <v>0</v>
      </c>
      <c r="AK948" s="349"/>
      <c r="AL948" s="349">
        <f>M948*AK948*$AL$2/1000</f>
        <v>0</v>
      </c>
      <c r="AM948" s="349"/>
      <c r="AN948" s="349">
        <f>M948*AM948*$AN$2/1000</f>
        <v>0</v>
      </c>
      <c r="AO948" s="349"/>
      <c r="AP948" s="349">
        <f>M948*AO948*$AP$2/1000</f>
        <v>0</v>
      </c>
      <c r="AQ948" s="349">
        <f t="shared" si="7029"/>
        <v>0</v>
      </c>
      <c r="AR948" s="349">
        <f t="shared" si="7030"/>
        <v>0</v>
      </c>
      <c r="AS948" s="349"/>
      <c r="AT948" s="349">
        <f t="shared" si="7031"/>
        <v>0</v>
      </c>
      <c r="AU948" s="349"/>
      <c r="AV948" s="349">
        <f t="shared" si="7032"/>
        <v>0</v>
      </c>
      <c r="AW948" s="349"/>
      <c r="AX948" s="349">
        <f t="shared" si="7033"/>
        <v>0</v>
      </c>
      <c r="AY948" s="349">
        <f t="shared" si="7034"/>
        <v>0</v>
      </c>
      <c r="AZ948" s="349">
        <f t="shared" si="7035"/>
        <v>0</v>
      </c>
      <c r="BA948" s="349">
        <f t="shared" si="7036"/>
        <v>0</v>
      </c>
      <c r="BB948" s="349">
        <f t="shared" si="7037"/>
        <v>0</v>
      </c>
    </row>
    <row r="949" spans="1:54" s="301" customFormat="1">
      <c r="A949" s="612">
        <v>714</v>
      </c>
      <c r="B949" s="26"/>
      <c r="C949" s="368"/>
      <c r="D949" s="26" t="s">
        <v>519</v>
      </c>
      <c r="E949" s="23" t="s">
        <v>407</v>
      </c>
      <c r="F949" s="54" t="s">
        <v>404</v>
      </c>
      <c r="G949" s="530" t="s">
        <v>1169</v>
      </c>
      <c r="H949" s="355" t="s">
        <v>456</v>
      </c>
      <c r="I949" s="554">
        <v>9.6199999999999992</v>
      </c>
      <c r="J949" s="183"/>
      <c r="K949" s="554">
        <v>9.6199999999999992</v>
      </c>
      <c r="L949" s="183"/>
      <c r="M949" s="554">
        <v>9.6199999999999992</v>
      </c>
      <c r="N949" s="183"/>
      <c r="O949" s="554">
        <v>9.6199999999999992</v>
      </c>
      <c r="P949" s="183"/>
      <c r="Q949" s="349">
        <f t="shared" si="7015"/>
        <v>0</v>
      </c>
      <c r="R949" s="417">
        <f t="shared" si="7015"/>
        <v>0</v>
      </c>
      <c r="S949" s="349"/>
      <c r="T949" s="349">
        <f t="shared" si="7016"/>
        <v>0</v>
      </c>
      <c r="U949" s="349"/>
      <c r="V949" s="349">
        <f t="shared" ref="V949:V1069" si="8202">I949*U949*$V$2/1000</f>
        <v>0</v>
      </c>
      <c r="W949" s="349"/>
      <c r="X949" s="349">
        <f t="shared" si="7018"/>
        <v>0</v>
      </c>
      <c r="Y949" s="349">
        <f t="shared" si="7019"/>
        <v>0</v>
      </c>
      <c r="Z949" s="349">
        <f t="shared" si="7020"/>
        <v>0</v>
      </c>
      <c r="AA949" s="349"/>
      <c r="AB949" s="349">
        <f t="shared" si="8044"/>
        <v>0</v>
      </c>
      <c r="AC949" s="349"/>
      <c r="AD949" s="349">
        <f t="shared" si="7061"/>
        <v>0</v>
      </c>
      <c r="AE949" s="349"/>
      <c r="AF949" s="349">
        <f t="shared" si="7514"/>
        <v>0</v>
      </c>
      <c r="AG949" s="349">
        <f t="shared" si="7022"/>
        <v>0</v>
      </c>
      <c r="AH949" s="349">
        <f t="shared" ref="AH949" si="8203">SUM(AB949+AD949+AF949)</f>
        <v>0</v>
      </c>
      <c r="AI949" s="349">
        <f t="shared" si="7024"/>
        <v>0</v>
      </c>
      <c r="AJ949" s="349">
        <f t="shared" si="7025"/>
        <v>0</v>
      </c>
      <c r="AK949" s="349"/>
      <c r="AL949" s="349">
        <f t="shared" ref="AL949:AL966" si="8204">M949*AK949*$AL$2/1000</f>
        <v>0</v>
      </c>
      <c r="AM949" s="349"/>
      <c r="AN949" s="349">
        <f t="shared" ref="AN949:AN966" si="8205">M949*AM949*$AN$2/1000</f>
        <v>0</v>
      </c>
      <c r="AO949" s="349"/>
      <c r="AP949" s="349">
        <f t="shared" ref="AP949:AP1063" si="8206">M949*AO949*$AP$2/1000</f>
        <v>0</v>
      </c>
      <c r="AQ949" s="349">
        <f t="shared" si="7029"/>
        <v>0</v>
      </c>
      <c r="AR949" s="349">
        <f t="shared" si="7030"/>
        <v>0</v>
      </c>
      <c r="AS949" s="349"/>
      <c r="AT949" s="349">
        <f t="shared" si="7031"/>
        <v>0</v>
      </c>
      <c r="AU949" s="349"/>
      <c r="AV949" s="349">
        <f t="shared" si="7032"/>
        <v>0</v>
      </c>
      <c r="AW949" s="349"/>
      <c r="AX949" s="349">
        <f t="shared" si="7033"/>
        <v>0</v>
      </c>
      <c r="AY949" s="349">
        <f t="shared" ref="AY949:AY966" si="8207">SUM(AS949+AU949+AW949)</f>
        <v>0</v>
      </c>
      <c r="AZ949" s="349">
        <f t="shared" ref="AZ949:AZ966" si="8208">SUM(AT949+AV949+AX949)</f>
        <v>0</v>
      </c>
      <c r="BA949" s="349">
        <f t="shared" ref="BA949:BA966" si="8209">SUM(AQ949+AY949)</f>
        <v>0</v>
      </c>
      <c r="BB949" s="349">
        <f t="shared" ref="BB949:BB966" si="8210">SUM(AR949,AZ949)</f>
        <v>0</v>
      </c>
    </row>
    <row r="950" spans="1:54" s="301" customFormat="1">
      <c r="A950" s="612">
        <v>715</v>
      </c>
      <c r="B950" s="346"/>
      <c r="C950" s="368"/>
      <c r="D950" s="16" t="s">
        <v>522</v>
      </c>
      <c r="E950" s="23" t="s">
        <v>672</v>
      </c>
      <c r="F950" s="54" t="s">
        <v>404</v>
      </c>
      <c r="G950" s="530" t="s">
        <v>1169</v>
      </c>
      <c r="H950" s="355" t="s">
        <v>456</v>
      </c>
      <c r="I950" s="554">
        <v>9.6199999999999992</v>
      </c>
      <c r="J950" s="183"/>
      <c r="K950" s="554">
        <v>9.6199999999999992</v>
      </c>
      <c r="L950" s="183"/>
      <c r="M950" s="554">
        <v>9.6199999999999992</v>
      </c>
      <c r="N950" s="183"/>
      <c r="O950" s="554">
        <v>9.6199999999999992</v>
      </c>
      <c r="P950" s="183"/>
      <c r="Q950" s="349">
        <f t="shared" ref="Q950:Q951" si="8211">SUM(AI950+BA950)</f>
        <v>0</v>
      </c>
      <c r="R950" s="417">
        <f t="shared" ref="R950:R951" si="8212">SUM(AJ950+BB950)</f>
        <v>0</v>
      </c>
      <c r="S950" s="349"/>
      <c r="T950" s="349">
        <f t="shared" ref="T950:T951" si="8213">I950*S950*$T$2/1000</f>
        <v>0</v>
      </c>
      <c r="U950" s="349"/>
      <c r="V950" s="349">
        <f t="shared" ref="V950:V951" si="8214">I950*U950*$V$2/1000</f>
        <v>0</v>
      </c>
      <c r="W950" s="349"/>
      <c r="X950" s="349">
        <f t="shared" ref="X950:X951" si="8215">I950*W950*$X$2/1000</f>
        <v>0</v>
      </c>
      <c r="Y950" s="349">
        <f t="shared" ref="Y950:Y951" si="8216">SUM(S950+U950+W950)</f>
        <v>0</v>
      </c>
      <c r="Z950" s="349">
        <f t="shared" ref="Z950:Z951" si="8217">SUM(T950+V950+X950)</f>
        <v>0</v>
      </c>
      <c r="AA950" s="349"/>
      <c r="AB950" s="349">
        <f t="shared" si="8044"/>
        <v>0</v>
      </c>
      <c r="AC950" s="349"/>
      <c r="AD950" s="349">
        <f t="shared" ref="AD950:AD951" si="8218">K950*AC950*$AD$2/1000</f>
        <v>0</v>
      </c>
      <c r="AE950" s="349"/>
      <c r="AF950" s="349">
        <f t="shared" ref="AF950:AF951" si="8219">K950*AE950*$AF$2/1000</f>
        <v>0</v>
      </c>
      <c r="AG950" s="349">
        <f t="shared" ref="AG950:AG951" si="8220">SUM(AA950+AC950+AE950)</f>
        <v>0</v>
      </c>
      <c r="AH950" s="349">
        <f t="shared" ref="AH950:AH951" si="8221">SUM(AB950+AD950+AF950)</f>
        <v>0</v>
      </c>
      <c r="AI950" s="349">
        <f t="shared" ref="AI950:AI951" si="8222">SUM(Y950+AG950)</f>
        <v>0</v>
      </c>
      <c r="AJ950" s="349">
        <f t="shared" ref="AJ950:AJ951" si="8223">SUM(Z950,AH950)</f>
        <v>0</v>
      </c>
      <c r="AK950" s="349"/>
      <c r="AL950" s="349">
        <f t="shared" ref="AL950:AL951" si="8224">M950*AK950*$AL$2/1000</f>
        <v>0</v>
      </c>
      <c r="AM950" s="349"/>
      <c r="AN950" s="349">
        <f t="shared" ref="AN950" si="8225">M950*AM950*$AN$2/1000</f>
        <v>0</v>
      </c>
      <c r="AO950" s="349"/>
      <c r="AP950" s="349">
        <f t="shared" ref="AP950:AP951" si="8226">M950*AO950*$AP$2/1000</f>
        <v>0</v>
      </c>
      <c r="AQ950" s="349">
        <f t="shared" ref="AQ950:AQ951" si="8227">SUM(AK950+AM950+AO950)</f>
        <v>0</v>
      </c>
      <c r="AR950" s="349">
        <f t="shared" ref="AR950:AR951" si="8228">SUM(AL950+AN950+AP950)</f>
        <v>0</v>
      </c>
      <c r="AS950" s="349"/>
      <c r="AT950" s="349">
        <f t="shared" ref="AT950:AT951" si="8229">O950*AS950*$AT$2/1000</f>
        <v>0</v>
      </c>
      <c r="AU950" s="349"/>
      <c r="AV950" s="349">
        <f t="shared" ref="AV950:AV951" si="8230">O950*AU950*$AV$2/1000</f>
        <v>0</v>
      </c>
      <c r="AW950" s="349"/>
      <c r="AX950" s="349">
        <f t="shared" ref="AX950:AX951" si="8231">O950*AW950*$AX$2/1000</f>
        <v>0</v>
      </c>
      <c r="AY950" s="349">
        <f t="shared" ref="AY950:AY951" si="8232">SUM(AS950+AU950+AW950)</f>
        <v>0</v>
      </c>
      <c r="AZ950" s="349">
        <f t="shared" ref="AZ950:AZ951" si="8233">SUM(AT950+AV950+AX950)</f>
        <v>0</v>
      </c>
      <c r="BA950" s="349">
        <f t="shared" ref="BA950:BA951" si="8234">SUM(AQ950+AY950)</f>
        <v>0</v>
      </c>
      <c r="BB950" s="349">
        <f t="shared" ref="BB950:BB951" si="8235">SUM(AR950,AZ950)</f>
        <v>0</v>
      </c>
    </row>
    <row r="951" spans="1:54" s="301" customFormat="1">
      <c r="A951" s="612">
        <v>716</v>
      </c>
      <c r="B951" s="346"/>
      <c r="C951" s="368"/>
      <c r="D951" s="532" t="s">
        <v>399</v>
      </c>
      <c r="E951" s="529" t="s">
        <v>673</v>
      </c>
      <c r="F951" s="530" t="s">
        <v>396</v>
      </c>
      <c r="G951" s="530" t="s">
        <v>1169</v>
      </c>
      <c r="H951" s="355" t="s">
        <v>379</v>
      </c>
      <c r="I951" s="554">
        <v>9.6199999999999992</v>
      </c>
      <c r="J951" s="183"/>
      <c r="K951" s="554">
        <v>9.6199999999999992</v>
      </c>
      <c r="L951" s="183"/>
      <c r="M951" s="554">
        <v>9.6199999999999992</v>
      </c>
      <c r="N951" s="183"/>
      <c r="O951" s="554">
        <v>9.6199999999999992</v>
      </c>
      <c r="P951" s="183"/>
      <c r="Q951" s="349">
        <f t="shared" si="8211"/>
        <v>0</v>
      </c>
      <c r="R951" s="417">
        <f t="shared" si="8212"/>
        <v>0</v>
      </c>
      <c r="S951" s="349"/>
      <c r="T951" s="349">
        <f t="shared" si="8213"/>
        <v>0</v>
      </c>
      <c r="U951" s="349"/>
      <c r="V951" s="349">
        <f t="shared" si="8214"/>
        <v>0</v>
      </c>
      <c r="W951" s="349"/>
      <c r="X951" s="349">
        <f t="shared" si="8215"/>
        <v>0</v>
      </c>
      <c r="Y951" s="349">
        <f t="shared" si="8216"/>
        <v>0</v>
      </c>
      <c r="Z951" s="349">
        <f t="shared" si="8217"/>
        <v>0</v>
      </c>
      <c r="AA951" s="349"/>
      <c r="AB951" s="349">
        <f t="shared" ref="AB951" si="8236">K951*AA951*$AB$2/1000</f>
        <v>0</v>
      </c>
      <c r="AC951" s="349"/>
      <c r="AD951" s="349">
        <f t="shared" si="8218"/>
        <v>0</v>
      </c>
      <c r="AE951" s="349"/>
      <c r="AF951" s="349">
        <f t="shared" si="8219"/>
        <v>0</v>
      </c>
      <c r="AG951" s="349">
        <f t="shared" si="8220"/>
        <v>0</v>
      </c>
      <c r="AH951" s="349">
        <f t="shared" si="8221"/>
        <v>0</v>
      </c>
      <c r="AI951" s="349">
        <f t="shared" si="8222"/>
        <v>0</v>
      </c>
      <c r="AJ951" s="349">
        <f t="shared" si="8223"/>
        <v>0</v>
      </c>
      <c r="AK951" s="349"/>
      <c r="AL951" s="349">
        <f t="shared" si="8224"/>
        <v>0</v>
      </c>
      <c r="AM951" s="349"/>
      <c r="AN951" s="349">
        <f>M951*AM951*$AN$2/1000</f>
        <v>0</v>
      </c>
      <c r="AO951" s="349"/>
      <c r="AP951" s="349">
        <f t="shared" si="8226"/>
        <v>0</v>
      </c>
      <c r="AQ951" s="349">
        <f t="shared" si="8227"/>
        <v>0</v>
      </c>
      <c r="AR951" s="349">
        <f t="shared" si="8228"/>
        <v>0</v>
      </c>
      <c r="AS951" s="349"/>
      <c r="AT951" s="349">
        <f t="shared" si="8229"/>
        <v>0</v>
      </c>
      <c r="AU951" s="349"/>
      <c r="AV951" s="349">
        <f t="shared" si="8230"/>
        <v>0</v>
      </c>
      <c r="AW951" s="349"/>
      <c r="AX951" s="349">
        <f t="shared" si="8231"/>
        <v>0</v>
      </c>
      <c r="AY951" s="349">
        <f t="shared" si="8232"/>
        <v>0</v>
      </c>
      <c r="AZ951" s="349">
        <f t="shared" si="8233"/>
        <v>0</v>
      </c>
      <c r="BA951" s="349">
        <f t="shared" si="8234"/>
        <v>0</v>
      </c>
      <c r="BB951" s="349">
        <f t="shared" si="8235"/>
        <v>0</v>
      </c>
    </row>
    <row r="952" spans="1:54" s="301" customFormat="1">
      <c r="A952" s="612">
        <v>717</v>
      </c>
      <c r="B952" s="346"/>
      <c r="C952" s="368"/>
      <c r="D952" s="16" t="s">
        <v>602</v>
      </c>
      <c r="E952" s="23" t="s">
        <v>982</v>
      </c>
      <c r="F952" s="54" t="s">
        <v>396</v>
      </c>
      <c r="G952" s="530" t="s">
        <v>1169</v>
      </c>
      <c r="H952" s="355" t="s">
        <v>456</v>
      </c>
      <c r="I952" s="554">
        <v>8.9499999999999993</v>
      </c>
      <c r="J952" s="183"/>
      <c r="K952" s="554">
        <v>8.9499999999999993</v>
      </c>
      <c r="L952" s="183"/>
      <c r="M952" s="554">
        <v>8.9499999999999993</v>
      </c>
      <c r="N952" s="183"/>
      <c r="O952" s="554">
        <v>8.9499999999999993</v>
      </c>
      <c r="P952" s="183"/>
      <c r="Q952" s="349">
        <f t="shared" ref="Q952:Q953" si="8237">SUM(AI952+BA952)</f>
        <v>0</v>
      </c>
      <c r="R952" s="417">
        <f t="shared" ref="R952:R953" si="8238">SUM(AJ952+BB952)</f>
        <v>0</v>
      </c>
      <c r="S952" s="349"/>
      <c r="T952" s="349">
        <f t="shared" ref="T952:T953" si="8239">I952*S952*$T$2/1000</f>
        <v>0</v>
      </c>
      <c r="U952" s="349"/>
      <c r="V952" s="349">
        <f t="shared" ref="V952:V953" si="8240">I952*U952*$V$2/1000</f>
        <v>0</v>
      </c>
      <c r="W952" s="349"/>
      <c r="X952" s="349">
        <f t="shared" ref="X952:X953" si="8241">I952*W952*$X$2/1000</f>
        <v>0</v>
      </c>
      <c r="Y952" s="349">
        <f t="shared" ref="Y952:Y953" si="8242">SUM(S952+U952+W952)</f>
        <v>0</v>
      </c>
      <c r="Z952" s="349">
        <f t="shared" ref="Z952:Z953" si="8243">SUM(T952+V952+X952)</f>
        <v>0</v>
      </c>
      <c r="AA952" s="349"/>
      <c r="AB952" s="349">
        <f t="shared" si="8044"/>
        <v>0</v>
      </c>
      <c r="AC952" s="349"/>
      <c r="AD952" s="349">
        <f t="shared" ref="AD952:AD953" si="8244">K952*AC952*$AD$2/1000</f>
        <v>0</v>
      </c>
      <c r="AE952" s="349"/>
      <c r="AF952" s="349">
        <f t="shared" ref="AF952" si="8245">K952*AE952*$AF$2/1000</f>
        <v>0</v>
      </c>
      <c r="AG952" s="349">
        <f t="shared" ref="AG952:AG953" si="8246">SUM(AA952+AC952+AE952)</f>
        <v>0</v>
      </c>
      <c r="AH952" s="349">
        <f t="shared" ref="AH952:AH953" si="8247">SUM(AB952+AD952+AF952)</f>
        <v>0</v>
      </c>
      <c r="AI952" s="349">
        <f t="shared" ref="AI952:AI953" si="8248">SUM(Y952+AG952)</f>
        <v>0</v>
      </c>
      <c r="AJ952" s="349">
        <f t="shared" ref="AJ952:AJ953" si="8249">SUM(Z952,AH952)</f>
        <v>0</v>
      </c>
      <c r="AK952" s="349"/>
      <c r="AL952" s="349">
        <f t="shared" ref="AL952:AL953" si="8250">M952*AK952*$AL$2/1000</f>
        <v>0</v>
      </c>
      <c r="AM952" s="349"/>
      <c r="AN952" s="349">
        <f>M952*AM952*$AN$2/1000</f>
        <v>0</v>
      </c>
      <c r="AO952" s="349"/>
      <c r="AP952" s="349">
        <f t="shared" ref="AP952:AP953" si="8251">M952*AO952*$AP$2/1000</f>
        <v>0</v>
      </c>
      <c r="AQ952" s="349">
        <f t="shared" ref="AQ952:AQ953" si="8252">SUM(AK952+AM952+AO952)</f>
        <v>0</v>
      </c>
      <c r="AR952" s="349">
        <f t="shared" ref="AR952:AR953" si="8253">SUM(AL952+AN952+AP952)</f>
        <v>0</v>
      </c>
      <c r="AS952" s="349"/>
      <c r="AT952" s="349">
        <f t="shared" ref="AT952:AT953" si="8254">O952*AS952*$AT$2/1000</f>
        <v>0</v>
      </c>
      <c r="AU952" s="349"/>
      <c r="AV952" s="349">
        <f t="shared" ref="AV952:AV953" si="8255">O952*AU952*$AV$2/1000</f>
        <v>0</v>
      </c>
      <c r="AW952" s="349"/>
      <c r="AX952" s="349">
        <f t="shared" ref="AX952:AX953" si="8256">O952*AW952*$AX$2/1000</f>
        <v>0</v>
      </c>
      <c r="AY952" s="349">
        <f t="shared" ref="AY952:AY953" si="8257">SUM(AS952+AU952+AW952)</f>
        <v>0</v>
      </c>
      <c r="AZ952" s="349">
        <f t="shared" ref="AZ952:AZ953" si="8258">SUM(AT952+AV952+AX952)</f>
        <v>0</v>
      </c>
      <c r="BA952" s="349">
        <f t="shared" ref="BA952:BA953" si="8259">SUM(AQ952+AY952)</f>
        <v>0</v>
      </c>
      <c r="BB952" s="349">
        <f t="shared" ref="BB952:BB953" si="8260">SUM(AR952,AZ952)</f>
        <v>0</v>
      </c>
    </row>
    <row r="953" spans="1:54" s="6" customFormat="1">
      <c r="A953" s="612">
        <v>718</v>
      </c>
      <c r="B953" s="16"/>
      <c r="C953" s="368"/>
      <c r="D953" s="16" t="s">
        <v>522</v>
      </c>
      <c r="E953" s="18" t="s">
        <v>596</v>
      </c>
      <c r="F953" s="53" t="s">
        <v>395</v>
      </c>
      <c r="G953" s="53" t="s">
        <v>1169</v>
      </c>
      <c r="H953" s="307" t="s">
        <v>379</v>
      </c>
      <c r="I953" s="257">
        <v>9.6199999999999992</v>
      </c>
      <c r="J953" s="274"/>
      <c r="K953" s="257">
        <v>9.6199999999999992</v>
      </c>
      <c r="L953" s="274"/>
      <c r="M953" s="257">
        <v>9.6199999999999992</v>
      </c>
      <c r="N953" s="274"/>
      <c r="O953" s="257">
        <v>9.6199999999999992</v>
      </c>
      <c r="P953" s="274"/>
      <c r="Q953" s="109">
        <f t="shared" si="8237"/>
        <v>0</v>
      </c>
      <c r="R953" s="415">
        <f t="shared" si="8238"/>
        <v>0</v>
      </c>
      <c r="S953" s="109"/>
      <c r="T953" s="109">
        <f t="shared" si="8239"/>
        <v>0</v>
      </c>
      <c r="U953" s="109"/>
      <c r="V953" s="109">
        <f t="shared" si="8240"/>
        <v>0</v>
      </c>
      <c r="W953" s="109"/>
      <c r="X953" s="109">
        <f t="shared" si="8241"/>
        <v>0</v>
      </c>
      <c r="Y953" s="109">
        <f t="shared" si="8242"/>
        <v>0</v>
      </c>
      <c r="Z953" s="109">
        <f t="shared" si="8243"/>
        <v>0</v>
      </c>
      <c r="AA953" s="109"/>
      <c r="AB953" s="109">
        <f t="shared" si="8044"/>
        <v>0</v>
      </c>
      <c r="AC953" s="109"/>
      <c r="AD953" s="109">
        <f t="shared" si="8244"/>
        <v>0</v>
      </c>
      <c r="AE953" s="109"/>
      <c r="AF953" s="349">
        <f>K953*AE953*$AF$2/1000</f>
        <v>0</v>
      </c>
      <c r="AG953" s="109">
        <f t="shared" si="8246"/>
        <v>0</v>
      </c>
      <c r="AH953" s="109">
        <f t="shared" si="8247"/>
        <v>0</v>
      </c>
      <c r="AI953" s="109">
        <f t="shared" si="8248"/>
        <v>0</v>
      </c>
      <c r="AJ953" s="109">
        <f t="shared" si="8249"/>
        <v>0</v>
      </c>
      <c r="AK953" s="109"/>
      <c r="AL953" s="109">
        <f t="shared" si="8250"/>
        <v>0</v>
      </c>
      <c r="AM953" s="109"/>
      <c r="AN953" s="109">
        <f t="shared" ref="AN953" si="8261">M953*AM953*$AN$2/1000</f>
        <v>0</v>
      </c>
      <c r="AO953" s="109"/>
      <c r="AP953" s="109">
        <f t="shared" si="8251"/>
        <v>0</v>
      </c>
      <c r="AQ953" s="109">
        <f t="shared" si="8252"/>
        <v>0</v>
      </c>
      <c r="AR953" s="109">
        <f t="shared" si="8253"/>
        <v>0</v>
      </c>
      <c r="AS953" s="109"/>
      <c r="AT953" s="109">
        <f t="shared" si="8254"/>
        <v>0</v>
      </c>
      <c r="AU953" s="109"/>
      <c r="AV953" s="109">
        <f t="shared" si="8255"/>
        <v>0</v>
      </c>
      <c r="AW953" s="109"/>
      <c r="AX953" s="109">
        <f t="shared" si="8256"/>
        <v>0</v>
      </c>
      <c r="AY953" s="109">
        <f t="shared" si="8257"/>
        <v>0</v>
      </c>
      <c r="AZ953" s="109">
        <f t="shared" si="8258"/>
        <v>0</v>
      </c>
      <c r="BA953" s="109">
        <f t="shared" si="8259"/>
        <v>0</v>
      </c>
      <c r="BB953" s="109">
        <f t="shared" si="8260"/>
        <v>0</v>
      </c>
    </row>
    <row r="954" spans="1:54" s="6" customFormat="1">
      <c r="A954" s="612">
        <v>719</v>
      </c>
      <c r="B954" s="16"/>
      <c r="C954" s="368"/>
      <c r="D954" s="16" t="s">
        <v>392</v>
      </c>
      <c r="E954" s="18" t="s">
        <v>912</v>
      </c>
      <c r="F954" s="53" t="s">
        <v>395</v>
      </c>
      <c r="G954" s="53" t="s">
        <v>1169</v>
      </c>
      <c r="H954" s="307" t="s">
        <v>379</v>
      </c>
      <c r="I954" s="257">
        <v>8.9499999999999993</v>
      </c>
      <c r="J954" s="274"/>
      <c r="K954" s="257">
        <v>8.9499999999999993</v>
      </c>
      <c r="L954" s="274"/>
      <c r="M954" s="257">
        <v>8.9499999999999993</v>
      </c>
      <c r="N954" s="274"/>
      <c r="O954" s="257">
        <v>8.9499999999999993</v>
      </c>
      <c r="P954" s="274"/>
      <c r="Q954" s="109">
        <f t="shared" ref="Q954" si="8262">SUM(AI954+BA954)</f>
        <v>0</v>
      </c>
      <c r="R954" s="415">
        <f t="shared" ref="R954" si="8263">SUM(AJ954+BB954)</f>
        <v>0</v>
      </c>
      <c r="S954" s="109"/>
      <c r="T954" s="109">
        <f t="shared" ref="T954" si="8264">I954*S954*$T$2/1000</f>
        <v>0</v>
      </c>
      <c r="U954" s="109"/>
      <c r="V954" s="109">
        <f t="shared" ref="V954" si="8265">I954*U954*$V$2/1000</f>
        <v>0</v>
      </c>
      <c r="W954" s="109"/>
      <c r="X954" s="109">
        <f t="shared" ref="X954" si="8266">I954*W954*$X$2/1000</f>
        <v>0</v>
      </c>
      <c r="Y954" s="109">
        <f t="shared" ref="Y954" si="8267">SUM(S954+U954+W954)</f>
        <v>0</v>
      </c>
      <c r="Z954" s="109">
        <f t="shared" ref="Z954" si="8268">SUM(T954+V954+X954)</f>
        <v>0</v>
      </c>
      <c r="AA954" s="109"/>
      <c r="AB954" s="109">
        <f t="shared" si="8044"/>
        <v>0</v>
      </c>
      <c r="AC954" s="109"/>
      <c r="AD954" s="109">
        <f t="shared" ref="AD954" si="8269">K954*AC954*$AD$2/1000</f>
        <v>0</v>
      </c>
      <c r="AE954" s="109"/>
      <c r="AF954" s="349">
        <f>K954*AE954*$AF$2/1000</f>
        <v>0</v>
      </c>
      <c r="AG954" s="109">
        <f t="shared" ref="AG954" si="8270">SUM(AA954+AC954+AE954)</f>
        <v>0</v>
      </c>
      <c r="AH954" s="109">
        <f t="shared" ref="AH954" si="8271">SUM(AB954+AD954+AF954)</f>
        <v>0</v>
      </c>
      <c r="AI954" s="109">
        <f t="shared" ref="AI954" si="8272">SUM(Y954+AG954)</f>
        <v>0</v>
      </c>
      <c r="AJ954" s="109">
        <f t="shared" ref="AJ954" si="8273">SUM(Z954,AH954)</f>
        <v>0</v>
      </c>
      <c r="AK954" s="109"/>
      <c r="AL954" s="109">
        <f t="shared" ref="AL954" si="8274">M954*AK954*$AL$2/1000</f>
        <v>0</v>
      </c>
      <c r="AM954" s="109"/>
      <c r="AN954" s="109">
        <f t="shared" ref="AN954" si="8275">M954*AM954*$AN$2/1000</f>
        <v>0</v>
      </c>
      <c r="AO954" s="109"/>
      <c r="AP954" s="109">
        <f t="shared" ref="AP954" si="8276">M954*AO954*$AP$2/1000</f>
        <v>0</v>
      </c>
      <c r="AQ954" s="109">
        <f t="shared" ref="AQ954" si="8277">SUM(AK954+AM954+AO954)</f>
        <v>0</v>
      </c>
      <c r="AR954" s="109">
        <f t="shared" ref="AR954" si="8278">SUM(AL954+AN954+AP954)</f>
        <v>0</v>
      </c>
      <c r="AS954" s="109"/>
      <c r="AT954" s="109">
        <f t="shared" ref="AT954" si="8279">O954*AS954*$AT$2/1000</f>
        <v>0</v>
      </c>
      <c r="AU954" s="109"/>
      <c r="AV954" s="109">
        <f t="shared" ref="AV954" si="8280">O954*AU954*$AV$2/1000</f>
        <v>0</v>
      </c>
      <c r="AW954" s="109"/>
      <c r="AX954" s="109">
        <f t="shared" ref="AX954" si="8281">O954*AW954*$AX$2/1000</f>
        <v>0</v>
      </c>
      <c r="AY954" s="109">
        <f t="shared" ref="AY954" si="8282">SUM(AS954+AU954+AW954)</f>
        <v>0</v>
      </c>
      <c r="AZ954" s="109">
        <f t="shared" ref="AZ954" si="8283">SUM(AT954+AV954+AX954)</f>
        <v>0</v>
      </c>
      <c r="BA954" s="109">
        <f t="shared" ref="BA954" si="8284">SUM(AQ954+AY954)</f>
        <v>0</v>
      </c>
      <c r="BB954" s="109">
        <f t="shared" ref="BB954" si="8285">SUM(AR954,AZ954)</f>
        <v>0</v>
      </c>
    </row>
    <row r="955" spans="1:54" s="6" customFormat="1">
      <c r="A955" s="612">
        <v>720</v>
      </c>
      <c r="B955" s="16"/>
      <c r="C955" s="368"/>
      <c r="D955" s="16" t="s">
        <v>522</v>
      </c>
      <c r="E955" s="18" t="s">
        <v>2017</v>
      </c>
      <c r="F955" s="53" t="s">
        <v>395</v>
      </c>
      <c r="G955" s="53" t="s">
        <v>1169</v>
      </c>
      <c r="H955" s="307" t="s">
        <v>379</v>
      </c>
      <c r="I955" s="257">
        <v>9.82</v>
      </c>
      <c r="J955" s="274"/>
      <c r="K955" s="257">
        <v>9.82</v>
      </c>
      <c r="L955" s="274"/>
      <c r="M955" s="257">
        <v>9.82</v>
      </c>
      <c r="N955" s="274"/>
      <c r="O955" s="257">
        <v>9.82</v>
      </c>
      <c r="P955" s="274"/>
      <c r="Q955" s="109">
        <f t="shared" ref="Q955" si="8286">SUM(AI955+BA955)</f>
        <v>0.72499999999999998</v>
      </c>
      <c r="R955" s="415">
        <f t="shared" ref="R955" si="8287">SUM(AJ955+BB955)</f>
        <v>9.4213767399999995</v>
      </c>
      <c r="S955" s="109"/>
      <c r="T955" s="109">
        <f t="shared" ref="T955" si="8288">I955*S955*$T$2/1000</f>
        <v>0</v>
      </c>
      <c r="U955" s="109"/>
      <c r="V955" s="109">
        <f t="shared" ref="V955" si="8289">I955*U955*$V$2/1000</f>
        <v>0</v>
      </c>
      <c r="W955" s="109"/>
      <c r="X955" s="109">
        <f t="shared" ref="X955" si="8290">I955*W955*$X$2/1000</f>
        <v>0</v>
      </c>
      <c r="Y955" s="109">
        <f t="shared" ref="Y955" si="8291">SUM(S955+U955+W955)</f>
        <v>0</v>
      </c>
      <c r="Z955" s="109">
        <f t="shared" ref="Z955" si="8292">SUM(T955+V955+X955)</f>
        <v>0</v>
      </c>
      <c r="AA955" s="109">
        <v>0.72499999999999998</v>
      </c>
      <c r="AB955" s="109">
        <f t="shared" si="8044"/>
        <v>9.4213767399999995</v>
      </c>
      <c r="AC955" s="109"/>
      <c r="AD955" s="109">
        <f t="shared" ref="AD955" si="8293">K955*AC955*$AD$2/1000</f>
        <v>0</v>
      </c>
      <c r="AE955" s="109"/>
      <c r="AF955" s="349">
        <f>K955*AE955*$AF$2/1000</f>
        <v>0</v>
      </c>
      <c r="AG955" s="109">
        <f t="shared" ref="AG955" si="8294">SUM(AA955+AC955+AE955)</f>
        <v>0.72499999999999998</v>
      </c>
      <c r="AH955" s="109">
        <f t="shared" ref="AH955" si="8295">SUM(AB955+AD955+AF955)</f>
        <v>9.4213767399999995</v>
      </c>
      <c r="AI955" s="109">
        <f t="shared" ref="AI955" si="8296">SUM(Y955+AG955)</f>
        <v>0.72499999999999998</v>
      </c>
      <c r="AJ955" s="109">
        <f t="shared" ref="AJ955" si="8297">SUM(Z955,AH955)</f>
        <v>9.4213767399999995</v>
      </c>
      <c r="AK955" s="109"/>
      <c r="AL955" s="109">
        <f t="shared" ref="AL955" si="8298">M955*AK955*$AL$2/1000</f>
        <v>0</v>
      </c>
      <c r="AM955" s="109"/>
      <c r="AN955" s="109">
        <f t="shared" ref="AN955" si="8299">M955*AM955*$AN$2/1000</f>
        <v>0</v>
      </c>
      <c r="AO955" s="109"/>
      <c r="AP955" s="109">
        <f t="shared" si="8206"/>
        <v>0</v>
      </c>
      <c r="AQ955" s="109">
        <f t="shared" ref="AQ955" si="8300">SUM(AK955+AM955+AO955)</f>
        <v>0</v>
      </c>
      <c r="AR955" s="109">
        <f t="shared" ref="AR955" si="8301">SUM(AL955+AN955+AP955)</f>
        <v>0</v>
      </c>
      <c r="AS955" s="109"/>
      <c r="AT955" s="109">
        <f t="shared" ref="AT955" si="8302">O955*AS955*$AT$2/1000</f>
        <v>0</v>
      </c>
      <c r="AU955" s="109"/>
      <c r="AV955" s="109">
        <f t="shared" ref="AV955" si="8303">O955*AU955*$AV$2/1000</f>
        <v>0</v>
      </c>
      <c r="AW955" s="109"/>
      <c r="AX955" s="109">
        <f t="shared" ref="AX955" si="8304">O955*AW955*$AX$2/1000</f>
        <v>0</v>
      </c>
      <c r="AY955" s="109">
        <f t="shared" ref="AY955" si="8305">SUM(AS955+AU955+AW955)</f>
        <v>0</v>
      </c>
      <c r="AZ955" s="109">
        <f t="shared" ref="AZ955" si="8306">SUM(AT955+AV955+AX955)</f>
        <v>0</v>
      </c>
      <c r="BA955" s="109">
        <f t="shared" ref="BA955" si="8307">SUM(AQ955+AY955)</f>
        <v>0</v>
      </c>
      <c r="BB955" s="109">
        <f t="shared" ref="BB955" si="8308">SUM(AR955,AZ955)</f>
        <v>0</v>
      </c>
    </row>
    <row r="956" spans="1:54" s="6" customFormat="1">
      <c r="A956" s="612">
        <v>721</v>
      </c>
      <c r="B956" s="16"/>
      <c r="C956" s="368"/>
      <c r="D956" s="16" t="s">
        <v>386</v>
      </c>
      <c r="E956" s="18" t="s">
        <v>488</v>
      </c>
      <c r="F956" s="53" t="s">
        <v>395</v>
      </c>
      <c r="G956" s="53" t="s">
        <v>1169</v>
      </c>
      <c r="H956" s="307" t="s">
        <v>379</v>
      </c>
      <c r="I956" s="257">
        <v>9.6199999999999992</v>
      </c>
      <c r="J956" s="274"/>
      <c r="K956" s="257">
        <v>9.6199999999999992</v>
      </c>
      <c r="L956" s="274"/>
      <c r="M956" s="257">
        <v>9.6199999999999992</v>
      </c>
      <c r="N956" s="274"/>
      <c r="O956" s="257">
        <v>9.6199999999999992</v>
      </c>
      <c r="P956" s="274"/>
      <c r="Q956" s="109">
        <f t="shared" ref="Q956:Q966" si="8309">SUM(AI956+BA956)</f>
        <v>0</v>
      </c>
      <c r="R956" s="415">
        <f t="shared" ref="R956:R966" si="8310">SUM(AJ956+BB956)</f>
        <v>0</v>
      </c>
      <c r="S956" s="109"/>
      <c r="T956" s="109">
        <f t="shared" si="7016"/>
        <v>0</v>
      </c>
      <c r="U956" s="109"/>
      <c r="V956" s="109">
        <f t="shared" si="8202"/>
        <v>0</v>
      </c>
      <c r="W956" s="109"/>
      <c r="X956" s="109">
        <f t="shared" si="7018"/>
        <v>0</v>
      </c>
      <c r="Y956" s="109">
        <f t="shared" si="7019"/>
        <v>0</v>
      </c>
      <c r="Z956" s="109">
        <f t="shared" si="7020"/>
        <v>0</v>
      </c>
      <c r="AA956" s="109"/>
      <c r="AB956" s="109">
        <f t="shared" si="8044"/>
        <v>0</v>
      </c>
      <c r="AC956" s="109"/>
      <c r="AD956" s="109">
        <f t="shared" si="7061"/>
        <v>0</v>
      </c>
      <c r="AE956" s="109"/>
      <c r="AF956" s="349">
        <f t="shared" si="7514"/>
        <v>0</v>
      </c>
      <c r="AG956" s="109">
        <f t="shared" si="7022"/>
        <v>0</v>
      </c>
      <c r="AH956" s="109">
        <f t="shared" ref="AH956:AH966" si="8311">SUM(AB956+AD956+AF956)</f>
        <v>0</v>
      </c>
      <c r="AI956" s="109">
        <f t="shared" si="7024"/>
        <v>0</v>
      </c>
      <c r="AJ956" s="109">
        <f t="shared" si="7025"/>
        <v>0</v>
      </c>
      <c r="AK956" s="109"/>
      <c r="AL956" s="109">
        <f t="shared" si="8204"/>
        <v>0</v>
      </c>
      <c r="AM956" s="109"/>
      <c r="AN956" s="109">
        <f t="shared" si="8205"/>
        <v>0</v>
      </c>
      <c r="AO956" s="109"/>
      <c r="AP956" s="109">
        <f>M956*AO956*$AP$2/1000</f>
        <v>0</v>
      </c>
      <c r="AQ956" s="109">
        <f t="shared" si="7029"/>
        <v>0</v>
      </c>
      <c r="AR956" s="109">
        <f t="shared" si="7030"/>
        <v>0</v>
      </c>
      <c r="AS956" s="109"/>
      <c r="AT956" s="109">
        <f t="shared" si="7031"/>
        <v>0</v>
      </c>
      <c r="AU956" s="109"/>
      <c r="AV956" s="109">
        <f t="shared" si="7032"/>
        <v>0</v>
      </c>
      <c r="AW956" s="109"/>
      <c r="AX956" s="109">
        <f t="shared" si="7033"/>
        <v>0</v>
      </c>
      <c r="AY956" s="109">
        <f t="shared" si="8207"/>
        <v>0</v>
      </c>
      <c r="AZ956" s="109">
        <f t="shared" si="8208"/>
        <v>0</v>
      </c>
      <c r="BA956" s="109">
        <f t="shared" si="8209"/>
        <v>0</v>
      </c>
      <c r="BB956" s="109">
        <f t="shared" si="8210"/>
        <v>0</v>
      </c>
    </row>
    <row r="957" spans="1:54" s="301" customFormat="1">
      <c r="A957" s="612">
        <v>722</v>
      </c>
      <c r="B957" s="346"/>
      <c r="C957" s="368"/>
      <c r="D957" s="16" t="s">
        <v>856</v>
      </c>
      <c r="E957" s="23" t="s">
        <v>1839</v>
      </c>
      <c r="F957" s="54" t="s">
        <v>404</v>
      </c>
      <c r="G957" s="530" t="s">
        <v>1169</v>
      </c>
      <c r="H957" s="355" t="s">
        <v>379</v>
      </c>
      <c r="I957" s="554">
        <v>8.9499999999999993</v>
      </c>
      <c r="J957" s="183"/>
      <c r="K957" s="554">
        <v>8.9499999999999993</v>
      </c>
      <c r="L957" s="183"/>
      <c r="M957" s="554">
        <v>8.9499999999999993</v>
      </c>
      <c r="N957" s="183"/>
      <c r="O957" s="554">
        <v>8.9499999999999993</v>
      </c>
      <c r="P957" s="183"/>
      <c r="Q957" s="349">
        <f t="shared" si="8309"/>
        <v>0</v>
      </c>
      <c r="R957" s="417">
        <f t="shared" si="8310"/>
        <v>0</v>
      </c>
      <c r="S957" s="349"/>
      <c r="T957" s="349">
        <f t="shared" si="7016"/>
        <v>0</v>
      </c>
      <c r="U957" s="349"/>
      <c r="V957" s="349">
        <f t="shared" si="8202"/>
        <v>0</v>
      </c>
      <c r="W957" s="349"/>
      <c r="X957" s="349">
        <f t="shared" si="7018"/>
        <v>0</v>
      </c>
      <c r="Y957" s="349">
        <f t="shared" si="7019"/>
        <v>0</v>
      </c>
      <c r="Z957" s="349">
        <f t="shared" si="7020"/>
        <v>0</v>
      </c>
      <c r="AA957" s="349"/>
      <c r="AB957" s="349">
        <f t="shared" si="8044"/>
        <v>0</v>
      </c>
      <c r="AC957" s="349"/>
      <c r="AD957" s="349">
        <f t="shared" si="7061"/>
        <v>0</v>
      </c>
      <c r="AE957" s="349"/>
      <c r="AF957" s="349">
        <f t="shared" si="7514"/>
        <v>0</v>
      </c>
      <c r="AG957" s="349">
        <f t="shared" si="7022"/>
        <v>0</v>
      </c>
      <c r="AH957" s="349">
        <f t="shared" si="8311"/>
        <v>0</v>
      </c>
      <c r="AI957" s="349">
        <f t="shared" si="7024"/>
        <v>0</v>
      </c>
      <c r="AJ957" s="349">
        <f t="shared" si="7025"/>
        <v>0</v>
      </c>
      <c r="AK957" s="349"/>
      <c r="AL957" s="349">
        <f t="shared" si="8204"/>
        <v>0</v>
      </c>
      <c r="AM957" s="349"/>
      <c r="AN957" s="349">
        <f t="shared" si="8205"/>
        <v>0</v>
      </c>
      <c r="AO957" s="349"/>
      <c r="AP957" s="349">
        <f t="shared" ref="AP957:AP959" si="8312">M957*AO957*$AP$2/1000</f>
        <v>0</v>
      </c>
      <c r="AQ957" s="349">
        <f t="shared" si="7029"/>
        <v>0</v>
      </c>
      <c r="AR957" s="349">
        <f t="shared" si="7030"/>
        <v>0</v>
      </c>
      <c r="AS957" s="349"/>
      <c r="AT957" s="349">
        <f t="shared" si="7031"/>
        <v>0</v>
      </c>
      <c r="AU957" s="349"/>
      <c r="AV957" s="349">
        <f t="shared" si="7032"/>
        <v>0</v>
      </c>
      <c r="AW957" s="349"/>
      <c r="AX957" s="349">
        <f t="shared" si="7033"/>
        <v>0</v>
      </c>
      <c r="AY957" s="349">
        <f t="shared" si="8207"/>
        <v>0</v>
      </c>
      <c r="AZ957" s="349">
        <f t="shared" si="8208"/>
        <v>0</v>
      </c>
      <c r="BA957" s="349">
        <f t="shared" si="8209"/>
        <v>0</v>
      </c>
      <c r="BB957" s="349">
        <f t="shared" si="8210"/>
        <v>0</v>
      </c>
    </row>
    <row r="958" spans="1:54" s="344" customFormat="1">
      <c r="A958" s="612">
        <v>723</v>
      </c>
      <c r="B958" s="557"/>
      <c r="C958" s="557"/>
      <c r="D958" s="557" t="s">
        <v>856</v>
      </c>
      <c r="E958" s="553" t="s">
        <v>1191</v>
      </c>
      <c r="F958" s="530" t="s">
        <v>397</v>
      </c>
      <c r="G958" s="24" t="s">
        <v>1179</v>
      </c>
      <c r="H958" s="355" t="s">
        <v>1190</v>
      </c>
      <c r="I958" s="554">
        <v>8.9499999999999993</v>
      </c>
      <c r="J958" s="115"/>
      <c r="K958" s="554">
        <v>8.9499999999999993</v>
      </c>
      <c r="L958" s="183"/>
      <c r="M958" s="554">
        <v>8.9499999999999993</v>
      </c>
      <c r="N958" s="183"/>
      <c r="O958" s="554">
        <v>8.9499999999999993</v>
      </c>
      <c r="P958" s="115"/>
      <c r="Q958" s="349">
        <f t="shared" si="8309"/>
        <v>0</v>
      </c>
      <c r="R958" s="417">
        <f t="shared" si="8310"/>
        <v>0</v>
      </c>
      <c r="S958" s="349"/>
      <c r="T958" s="349">
        <f>I958*S958*$T$2/1000</f>
        <v>0</v>
      </c>
      <c r="U958" s="349"/>
      <c r="V958" s="350">
        <f>I958*U958*$V$2/1000</f>
        <v>0</v>
      </c>
      <c r="W958" s="352"/>
      <c r="X958" s="353">
        <f>I958*W958*$X$2/1000</f>
        <v>0</v>
      </c>
      <c r="Y958" s="351">
        <f>SUM(S958+U958+W958)</f>
        <v>0</v>
      </c>
      <c r="Z958" s="350">
        <f>SUM(T958+V958+X958)</f>
        <v>0</v>
      </c>
      <c r="AA958" s="352"/>
      <c r="AB958" s="353">
        <f>K958*AA958*$AB$2/1000</f>
        <v>0</v>
      </c>
      <c r="AC958" s="352"/>
      <c r="AD958" s="350">
        <f>K958*AC958*$AD$2/1000</f>
        <v>0</v>
      </c>
      <c r="AE958" s="352"/>
      <c r="AF958" s="353">
        <f t="shared" si="7514"/>
        <v>0</v>
      </c>
      <c r="AG958" s="351">
        <f t="shared" ref="AG958" si="8313">SUM(AA958+AC958+AE958)</f>
        <v>0</v>
      </c>
      <c r="AH958" s="349">
        <f t="shared" ref="AH958" si="8314">SUM(AB958+AD958+AF958)</f>
        <v>0</v>
      </c>
      <c r="AI958" s="349">
        <f t="shared" si="7024"/>
        <v>0</v>
      </c>
      <c r="AJ958" s="350">
        <f t="shared" si="7025"/>
        <v>0</v>
      </c>
      <c r="AK958" s="352"/>
      <c r="AL958" s="350">
        <f t="shared" si="8204"/>
        <v>0</v>
      </c>
      <c r="AM958" s="354"/>
      <c r="AN958" s="350">
        <f t="shared" si="8205"/>
        <v>0</v>
      </c>
      <c r="AO958" s="352"/>
      <c r="AP958" s="353">
        <f t="shared" si="8312"/>
        <v>0</v>
      </c>
      <c r="AQ958" s="351">
        <f>SUM(AK958+AM958+AO958)</f>
        <v>0</v>
      </c>
      <c r="AR958" s="349">
        <f t="shared" ref="AR958" si="8315">SUM(AL958+AN958+AP958)</f>
        <v>0</v>
      </c>
      <c r="AS958" s="349"/>
      <c r="AT958" s="350">
        <f t="shared" si="7031"/>
        <v>0</v>
      </c>
      <c r="AU958" s="352"/>
      <c r="AV958" s="350">
        <f t="shared" si="7032"/>
        <v>0</v>
      </c>
      <c r="AW958" s="352"/>
      <c r="AX958" s="353">
        <f t="shared" si="7033"/>
        <v>0</v>
      </c>
      <c r="AY958" s="351">
        <f>SUM(AS958+AU958+AW958)</f>
        <v>0</v>
      </c>
      <c r="AZ958" s="349">
        <f t="shared" ref="AZ958" si="8316">SUM(AT958+AV958+AX958)</f>
        <v>0</v>
      </c>
      <c r="BA958" s="349">
        <f t="shared" si="8209"/>
        <v>0</v>
      </c>
      <c r="BB958" s="349">
        <f t="shared" si="8210"/>
        <v>0</v>
      </c>
    </row>
    <row r="959" spans="1:54" s="301" customFormat="1">
      <c r="A959" s="612">
        <v>724</v>
      </c>
      <c r="B959" s="346"/>
      <c r="C959" s="368"/>
      <c r="D959" s="16" t="s">
        <v>856</v>
      </c>
      <c r="E959" s="23" t="s">
        <v>2123</v>
      </c>
      <c r="F959" s="54" t="s">
        <v>404</v>
      </c>
      <c r="G959" s="530" t="s">
        <v>1169</v>
      </c>
      <c r="H959" s="355" t="s">
        <v>379</v>
      </c>
      <c r="I959" s="554">
        <v>9.92</v>
      </c>
      <c r="J959" s="183"/>
      <c r="K959" s="554">
        <v>9.92</v>
      </c>
      <c r="L959" s="183"/>
      <c r="M959" s="554">
        <v>9.92</v>
      </c>
      <c r="N959" s="183"/>
      <c r="O959" s="554">
        <v>9.92</v>
      </c>
      <c r="P959" s="183"/>
      <c r="Q959" s="349">
        <f t="shared" si="8309"/>
        <v>28</v>
      </c>
      <c r="R959" s="417">
        <f t="shared" si="8310"/>
        <v>355.8495456</v>
      </c>
      <c r="S959" s="349">
        <v>8</v>
      </c>
      <c r="T959" s="349">
        <f t="shared" si="7016"/>
        <v>98.857958400000001</v>
      </c>
      <c r="U959" s="349">
        <v>11</v>
      </c>
      <c r="V959" s="349">
        <f t="shared" si="8202"/>
        <v>139.04288640000001</v>
      </c>
      <c r="W959" s="349">
        <v>1</v>
      </c>
      <c r="X959" s="349">
        <f t="shared" si="7018"/>
        <v>12.9300256</v>
      </c>
      <c r="Y959" s="349">
        <f t="shared" si="7019"/>
        <v>20</v>
      </c>
      <c r="Z959" s="349">
        <f t="shared" si="7020"/>
        <v>250.83087040000001</v>
      </c>
      <c r="AA959" s="349">
        <v>8</v>
      </c>
      <c r="AB959" s="349">
        <f t="shared" si="8044"/>
        <v>105.0186752</v>
      </c>
      <c r="AC959" s="349"/>
      <c r="AD959" s="349">
        <f t="shared" si="7061"/>
        <v>0</v>
      </c>
      <c r="AE959" s="349"/>
      <c r="AF959" s="349">
        <f t="shared" si="7514"/>
        <v>0</v>
      </c>
      <c r="AG959" s="349">
        <f t="shared" si="7022"/>
        <v>8</v>
      </c>
      <c r="AH959" s="349">
        <f t="shared" si="8311"/>
        <v>105.0186752</v>
      </c>
      <c r="AI959" s="349">
        <f t="shared" si="7024"/>
        <v>28</v>
      </c>
      <c r="AJ959" s="349">
        <f t="shared" si="7025"/>
        <v>355.8495456</v>
      </c>
      <c r="AK959" s="349"/>
      <c r="AL959" s="349">
        <f t="shared" si="8204"/>
        <v>0</v>
      </c>
      <c r="AM959" s="349"/>
      <c r="AN959" s="349">
        <f t="shared" si="8205"/>
        <v>0</v>
      </c>
      <c r="AO959" s="349"/>
      <c r="AP959" s="349">
        <f t="shared" si="8312"/>
        <v>0</v>
      </c>
      <c r="AQ959" s="349">
        <f t="shared" si="7029"/>
        <v>0</v>
      </c>
      <c r="AR959" s="349">
        <f t="shared" si="7030"/>
        <v>0</v>
      </c>
      <c r="AS959" s="349"/>
      <c r="AT959" s="349">
        <f t="shared" si="7031"/>
        <v>0</v>
      </c>
      <c r="AU959" s="349"/>
      <c r="AV959" s="349">
        <f t="shared" si="7032"/>
        <v>0</v>
      </c>
      <c r="AW959" s="349"/>
      <c r="AX959" s="349">
        <f t="shared" si="7033"/>
        <v>0</v>
      </c>
      <c r="AY959" s="349">
        <f t="shared" si="8207"/>
        <v>0</v>
      </c>
      <c r="AZ959" s="349">
        <f t="shared" si="8208"/>
        <v>0</v>
      </c>
      <c r="BA959" s="349">
        <f t="shared" si="8209"/>
        <v>0</v>
      </c>
      <c r="BB959" s="349">
        <f t="shared" si="8210"/>
        <v>0</v>
      </c>
    </row>
    <row r="960" spans="1:54" s="301" customFormat="1">
      <c r="A960" s="612">
        <v>725</v>
      </c>
      <c r="B960" s="346"/>
      <c r="C960" s="368"/>
      <c r="D960" s="16" t="s">
        <v>856</v>
      </c>
      <c r="E960" s="23" t="s">
        <v>2322</v>
      </c>
      <c r="F960" s="54" t="s">
        <v>404</v>
      </c>
      <c r="G960" s="530" t="s">
        <v>1169</v>
      </c>
      <c r="H960" s="355" t="s">
        <v>379</v>
      </c>
      <c r="I960" s="554"/>
      <c r="J960" s="183"/>
      <c r="K960" s="554"/>
      <c r="L960" s="183"/>
      <c r="M960" s="554">
        <v>13.41</v>
      </c>
      <c r="N960" s="183"/>
      <c r="O960" s="554">
        <v>13.41</v>
      </c>
      <c r="P960" s="183"/>
      <c r="Q960" s="349">
        <f t="shared" ref="Q960:Q961" si="8317">SUM(AI960+BA960)</f>
        <v>1.5</v>
      </c>
      <c r="R960" s="417">
        <f t="shared" ref="R960:R961" si="8318">SUM(AJ960+BB960)</f>
        <v>26.829387000000004</v>
      </c>
      <c r="S960" s="349"/>
      <c r="T960" s="349">
        <f t="shared" ref="T960:T961" si="8319">I960*S960*$T$2/1000</f>
        <v>0</v>
      </c>
      <c r="U960" s="349"/>
      <c r="V960" s="349">
        <f t="shared" ref="V960:V961" si="8320">I960*U960*$V$2/1000</f>
        <v>0</v>
      </c>
      <c r="W960" s="349"/>
      <c r="X960" s="349">
        <f t="shared" ref="X960:X961" si="8321">I960*W960*$X$2/1000</f>
        <v>0</v>
      </c>
      <c r="Y960" s="349">
        <f t="shared" ref="Y960:Y961" si="8322">SUM(S960+U960+W960)</f>
        <v>0</v>
      </c>
      <c r="Z960" s="349">
        <f t="shared" ref="Z960:Z961" si="8323">SUM(T960+V960+X960)</f>
        <v>0</v>
      </c>
      <c r="AA960" s="349"/>
      <c r="AB960" s="349">
        <f t="shared" si="8044"/>
        <v>0</v>
      </c>
      <c r="AC960" s="349"/>
      <c r="AD960" s="349">
        <f t="shared" ref="AD960:AD961" si="8324">K960*AC960*$AD$2/1000</f>
        <v>0</v>
      </c>
      <c r="AE960" s="349"/>
      <c r="AF960" s="349">
        <f t="shared" ref="AF960" si="8325">K960*AE960*$AF$2/1000</f>
        <v>0</v>
      </c>
      <c r="AG960" s="349">
        <f t="shared" ref="AG960:AG961" si="8326">SUM(AA960+AC960+AE960)</f>
        <v>0</v>
      </c>
      <c r="AH960" s="349">
        <f t="shared" ref="AH960:AH961" si="8327">SUM(AB960+AD960+AF960)</f>
        <v>0</v>
      </c>
      <c r="AI960" s="349">
        <f t="shared" ref="AI960:AI961" si="8328">SUM(Y960+AG960)</f>
        <v>0</v>
      </c>
      <c r="AJ960" s="349">
        <f t="shared" ref="AJ960:AJ961" si="8329">SUM(Z960,AH960)</f>
        <v>0</v>
      </c>
      <c r="AK960" s="349"/>
      <c r="AL960" s="349">
        <f t="shared" ref="AL960:AL961" si="8330">M960*AK960*$AL$2/1000</f>
        <v>0</v>
      </c>
      <c r="AM960" s="349"/>
      <c r="AN960" s="349">
        <f t="shared" ref="AN960:AN961" si="8331">M960*AM960*$AN$2/1000</f>
        <v>0</v>
      </c>
      <c r="AO960" s="349">
        <v>1.5</v>
      </c>
      <c r="AP960" s="349">
        <f t="shared" ref="AP960:AP961" si="8332">M960*AO960*$AP$2/1000</f>
        <v>26.829387000000004</v>
      </c>
      <c r="AQ960" s="349">
        <f t="shared" ref="AQ960:AQ961" si="8333">SUM(AK960+AM960+AO960)</f>
        <v>1.5</v>
      </c>
      <c r="AR960" s="349">
        <f t="shared" ref="AR960:AR961" si="8334">SUM(AL960+AN960+AP960)</f>
        <v>26.829387000000004</v>
      </c>
      <c r="AS960" s="349"/>
      <c r="AT960" s="349">
        <f t="shared" ref="AT960:AT961" si="8335">O960*AS960*$AT$2/1000</f>
        <v>0</v>
      </c>
      <c r="AU960" s="349"/>
      <c r="AV960" s="349">
        <f t="shared" ref="AV960:AV961" si="8336">O960*AU960*$AV$2/1000</f>
        <v>0</v>
      </c>
      <c r="AW960" s="349"/>
      <c r="AX960" s="349">
        <f t="shared" ref="AX960:AX961" si="8337">O960*AW960*$AX$2/1000</f>
        <v>0</v>
      </c>
      <c r="AY960" s="349">
        <f t="shared" ref="AY960:AY961" si="8338">SUM(AS960+AU960+AW960)</f>
        <v>0</v>
      </c>
      <c r="AZ960" s="349">
        <f t="shared" ref="AZ960:AZ961" si="8339">SUM(AT960+AV960+AX960)</f>
        <v>0</v>
      </c>
      <c r="BA960" s="349">
        <f t="shared" ref="BA960:BA961" si="8340">SUM(AQ960+AY960)</f>
        <v>1.5</v>
      </c>
      <c r="BB960" s="349">
        <f t="shared" ref="BB960:BB961" si="8341">SUM(AR960,AZ960)</f>
        <v>26.829387000000004</v>
      </c>
    </row>
    <row r="961" spans="1:54" s="6" customFormat="1">
      <c r="A961" s="612">
        <v>726</v>
      </c>
      <c r="B961" s="16"/>
      <c r="C961" s="368"/>
      <c r="D961" s="16" t="s">
        <v>418</v>
      </c>
      <c r="E961" s="18" t="s">
        <v>523</v>
      </c>
      <c r="F961" s="53" t="s">
        <v>395</v>
      </c>
      <c r="G961" s="53" t="s">
        <v>1169</v>
      </c>
      <c r="H961" s="307" t="s">
        <v>379</v>
      </c>
      <c r="I961" s="257">
        <v>9.6199999999999992</v>
      </c>
      <c r="J961" s="274"/>
      <c r="K961" s="257">
        <v>9.6199999999999992</v>
      </c>
      <c r="L961" s="274"/>
      <c r="M961" s="257">
        <v>9.6199999999999992</v>
      </c>
      <c r="N961" s="274"/>
      <c r="O961" s="257">
        <v>9.6199999999999992</v>
      </c>
      <c r="P961" s="274"/>
      <c r="Q961" s="109">
        <f t="shared" si="8317"/>
        <v>0</v>
      </c>
      <c r="R961" s="415">
        <f t="shared" si="8318"/>
        <v>0</v>
      </c>
      <c r="S961" s="109"/>
      <c r="T961" s="109">
        <f t="shared" si="8319"/>
        <v>0</v>
      </c>
      <c r="U961" s="109"/>
      <c r="V961" s="109">
        <f t="shared" si="8320"/>
        <v>0</v>
      </c>
      <c r="W961" s="109"/>
      <c r="X961" s="109">
        <f t="shared" si="8321"/>
        <v>0</v>
      </c>
      <c r="Y961" s="109">
        <f t="shared" si="8322"/>
        <v>0</v>
      </c>
      <c r="Z961" s="109">
        <f t="shared" si="8323"/>
        <v>0</v>
      </c>
      <c r="AA961" s="109"/>
      <c r="AB961" s="109">
        <f t="shared" si="8044"/>
        <v>0</v>
      </c>
      <c r="AC961" s="109"/>
      <c r="AD961" s="109">
        <f t="shared" si="8324"/>
        <v>0</v>
      </c>
      <c r="AE961" s="109"/>
      <c r="AF961" s="109">
        <f>K961*AE961*$AF$2/1000</f>
        <v>0</v>
      </c>
      <c r="AG961" s="109">
        <f t="shared" si="8326"/>
        <v>0</v>
      </c>
      <c r="AH961" s="109">
        <f t="shared" si="8327"/>
        <v>0</v>
      </c>
      <c r="AI961" s="109">
        <f t="shared" si="8328"/>
        <v>0</v>
      </c>
      <c r="AJ961" s="109">
        <f t="shared" si="8329"/>
        <v>0</v>
      </c>
      <c r="AK961" s="109"/>
      <c r="AL961" s="109">
        <f t="shared" si="8330"/>
        <v>0</v>
      </c>
      <c r="AM961" s="109"/>
      <c r="AN961" s="109">
        <f t="shared" si="8331"/>
        <v>0</v>
      </c>
      <c r="AO961" s="109"/>
      <c r="AP961" s="109">
        <f t="shared" si="8332"/>
        <v>0</v>
      </c>
      <c r="AQ961" s="109">
        <f t="shared" si="8333"/>
        <v>0</v>
      </c>
      <c r="AR961" s="109">
        <f t="shared" si="8334"/>
        <v>0</v>
      </c>
      <c r="AS961" s="109"/>
      <c r="AT961" s="109">
        <f t="shared" si="8335"/>
        <v>0</v>
      </c>
      <c r="AU961" s="109"/>
      <c r="AV961" s="109">
        <f t="shared" si="8336"/>
        <v>0</v>
      </c>
      <c r="AW961" s="109"/>
      <c r="AX961" s="109">
        <f t="shared" si="8337"/>
        <v>0</v>
      </c>
      <c r="AY961" s="109">
        <f t="shared" si="8338"/>
        <v>0</v>
      </c>
      <c r="AZ961" s="109">
        <f t="shared" si="8339"/>
        <v>0</v>
      </c>
      <c r="BA961" s="109">
        <f t="shared" si="8340"/>
        <v>0</v>
      </c>
      <c r="BB961" s="109">
        <f t="shared" si="8341"/>
        <v>0</v>
      </c>
    </row>
    <row r="962" spans="1:54" s="6" customFormat="1">
      <c r="A962" s="612">
        <v>727</v>
      </c>
      <c r="B962" s="532"/>
      <c r="C962" s="368"/>
      <c r="D962" s="532" t="s">
        <v>418</v>
      </c>
      <c r="E962" s="18" t="s">
        <v>983</v>
      </c>
      <c r="F962" s="53" t="s">
        <v>395</v>
      </c>
      <c r="G962" s="53" t="s">
        <v>1169</v>
      </c>
      <c r="H962" s="307" t="s">
        <v>379</v>
      </c>
      <c r="I962" s="257">
        <v>8.9499999999999993</v>
      </c>
      <c r="J962" s="274"/>
      <c r="K962" s="257">
        <v>8.9499999999999993</v>
      </c>
      <c r="L962" s="274"/>
      <c r="M962" s="257">
        <v>8.9499999999999993</v>
      </c>
      <c r="N962" s="274"/>
      <c r="O962" s="257">
        <v>8.9499999999999993</v>
      </c>
      <c r="P962" s="274"/>
      <c r="Q962" s="109">
        <f t="shared" ref="Q962" si="8342">SUM(AI962+BA962)</f>
        <v>0</v>
      </c>
      <c r="R962" s="415">
        <f t="shared" ref="R962" si="8343">SUM(AJ962+BB962)</f>
        <v>0</v>
      </c>
      <c r="S962" s="109"/>
      <c r="T962" s="109">
        <f t="shared" ref="T962" si="8344">I962*S962*$T$2/1000</f>
        <v>0</v>
      </c>
      <c r="U962" s="109"/>
      <c r="V962" s="109">
        <f t="shared" ref="V962" si="8345">I962*U962*$V$2/1000</f>
        <v>0</v>
      </c>
      <c r="W962" s="109"/>
      <c r="X962" s="109">
        <f t="shared" ref="X962" si="8346">I962*W962*$X$2/1000</f>
        <v>0</v>
      </c>
      <c r="Y962" s="109">
        <f t="shared" ref="Y962" si="8347">SUM(S962+U962+W962)</f>
        <v>0</v>
      </c>
      <c r="Z962" s="109">
        <f t="shared" ref="Z962" si="8348">SUM(T962+V962+X962)</f>
        <v>0</v>
      </c>
      <c r="AA962" s="109"/>
      <c r="AB962" s="109">
        <f t="shared" ref="AB962" si="8349">K962*AA962*$AB$2/1000</f>
        <v>0</v>
      </c>
      <c r="AC962" s="109"/>
      <c r="AD962" s="109">
        <f t="shared" ref="AD962" si="8350">K962*AC962*$AD$2/1000</f>
        <v>0</v>
      </c>
      <c r="AE962" s="109"/>
      <c r="AF962" s="109">
        <f>K962*AE962*$AF$2/1000</f>
        <v>0</v>
      </c>
      <c r="AG962" s="109">
        <f t="shared" ref="AG962" si="8351">SUM(AA962+AC962+AE962)</f>
        <v>0</v>
      </c>
      <c r="AH962" s="109">
        <f t="shared" ref="AH962" si="8352">SUM(AB962+AD962+AF962)</f>
        <v>0</v>
      </c>
      <c r="AI962" s="109">
        <f t="shared" ref="AI962" si="8353">SUM(Y962+AG962)</f>
        <v>0</v>
      </c>
      <c r="AJ962" s="109">
        <f t="shared" ref="AJ962" si="8354">SUM(Z962,AH962)</f>
        <v>0</v>
      </c>
      <c r="AK962" s="109"/>
      <c r="AL962" s="109">
        <f t="shared" ref="AL962" si="8355">M962*AK962*$AL$2/1000</f>
        <v>0</v>
      </c>
      <c r="AM962" s="109"/>
      <c r="AN962" s="109">
        <f t="shared" ref="AN962" si="8356">M962*AM962*$AN$2/1000</f>
        <v>0</v>
      </c>
      <c r="AO962" s="109"/>
      <c r="AP962" s="109">
        <f t="shared" ref="AP962" si="8357">M962*AO962*$AP$2/1000</f>
        <v>0</v>
      </c>
      <c r="AQ962" s="109">
        <f t="shared" ref="AQ962" si="8358">SUM(AK962+AM962+AO962)</f>
        <v>0</v>
      </c>
      <c r="AR962" s="109">
        <f t="shared" ref="AR962" si="8359">SUM(AL962+AN962+AP962)</f>
        <v>0</v>
      </c>
      <c r="AS962" s="109"/>
      <c r="AT962" s="109">
        <f t="shared" ref="AT962" si="8360">O962*AS962*$AT$2/1000</f>
        <v>0</v>
      </c>
      <c r="AU962" s="109"/>
      <c r="AV962" s="109">
        <f t="shared" ref="AV962" si="8361">O962*AU962*$AV$2/1000</f>
        <v>0</v>
      </c>
      <c r="AW962" s="109"/>
      <c r="AX962" s="109">
        <f t="shared" ref="AX962" si="8362">O962*AW962*$AX$2/1000</f>
        <v>0</v>
      </c>
      <c r="AY962" s="109">
        <f t="shared" ref="AY962" si="8363">SUM(AS962+AU962+AW962)</f>
        <v>0</v>
      </c>
      <c r="AZ962" s="109">
        <f t="shared" ref="AZ962" si="8364">SUM(AT962+AV962+AX962)</f>
        <v>0</v>
      </c>
      <c r="BA962" s="109">
        <f t="shared" ref="BA962" si="8365">SUM(AQ962+AY962)</f>
        <v>0</v>
      </c>
      <c r="BB962" s="109">
        <f t="shared" ref="BB962" si="8366">SUM(AR962,AZ962)</f>
        <v>0</v>
      </c>
    </row>
    <row r="963" spans="1:54" s="6" customFormat="1">
      <c r="A963" s="612">
        <v>728</v>
      </c>
      <c r="B963" s="16"/>
      <c r="C963" s="368"/>
      <c r="D963" s="16" t="s">
        <v>519</v>
      </c>
      <c r="E963" s="18" t="s">
        <v>2054</v>
      </c>
      <c r="F963" s="53" t="s">
        <v>404</v>
      </c>
      <c r="G963" s="53" t="s">
        <v>1169</v>
      </c>
      <c r="H963" s="307" t="s">
        <v>456</v>
      </c>
      <c r="I963" s="257">
        <v>9.82</v>
      </c>
      <c r="J963" s="274"/>
      <c r="K963" s="257">
        <v>9.82</v>
      </c>
      <c r="L963" s="274"/>
      <c r="M963" s="257">
        <v>9.82</v>
      </c>
      <c r="N963" s="274"/>
      <c r="O963" s="257">
        <v>9.82</v>
      </c>
      <c r="P963" s="274"/>
      <c r="Q963" s="109">
        <f t="shared" si="8309"/>
        <v>0</v>
      </c>
      <c r="R963" s="415">
        <f t="shared" si="8310"/>
        <v>0</v>
      </c>
      <c r="S963" s="109"/>
      <c r="T963" s="109">
        <f t="shared" si="7016"/>
        <v>0</v>
      </c>
      <c r="U963" s="109"/>
      <c r="V963" s="109">
        <f t="shared" si="8202"/>
        <v>0</v>
      </c>
      <c r="W963" s="109"/>
      <c r="X963" s="109">
        <f t="shared" si="7018"/>
        <v>0</v>
      </c>
      <c r="Y963" s="109">
        <f t="shared" si="7019"/>
        <v>0</v>
      </c>
      <c r="Z963" s="109">
        <f t="shared" si="7020"/>
        <v>0</v>
      </c>
      <c r="AA963" s="109"/>
      <c r="AB963" s="109">
        <f t="shared" si="8044"/>
        <v>0</v>
      </c>
      <c r="AC963" s="109"/>
      <c r="AD963" s="109">
        <f t="shared" si="7061"/>
        <v>0</v>
      </c>
      <c r="AE963" s="109"/>
      <c r="AF963" s="109">
        <f>K963*AE963*$AF$2/1000</f>
        <v>0</v>
      </c>
      <c r="AG963" s="109">
        <f t="shared" si="7022"/>
        <v>0</v>
      </c>
      <c r="AH963" s="109">
        <f t="shared" si="8311"/>
        <v>0</v>
      </c>
      <c r="AI963" s="109">
        <f t="shared" si="7024"/>
        <v>0</v>
      </c>
      <c r="AJ963" s="109">
        <f t="shared" si="7025"/>
        <v>0</v>
      </c>
      <c r="AK963" s="109"/>
      <c r="AL963" s="109">
        <f t="shared" si="8204"/>
        <v>0</v>
      </c>
      <c r="AM963" s="109"/>
      <c r="AN963" s="109">
        <f t="shared" si="8205"/>
        <v>0</v>
      </c>
      <c r="AO963" s="109"/>
      <c r="AP963" s="109">
        <f t="shared" ref="AP963:AP966" si="8367">M963*AO963*$AP$2/1000</f>
        <v>0</v>
      </c>
      <c r="AQ963" s="109">
        <f t="shared" si="7029"/>
        <v>0</v>
      </c>
      <c r="AR963" s="109">
        <f t="shared" si="7030"/>
        <v>0</v>
      </c>
      <c r="AS963" s="109"/>
      <c r="AT963" s="109">
        <f t="shared" si="7031"/>
        <v>0</v>
      </c>
      <c r="AU963" s="109"/>
      <c r="AV963" s="109">
        <f t="shared" si="7032"/>
        <v>0</v>
      </c>
      <c r="AW963" s="109"/>
      <c r="AX963" s="109">
        <f t="shared" si="7033"/>
        <v>0</v>
      </c>
      <c r="AY963" s="109">
        <f t="shared" si="8207"/>
        <v>0</v>
      </c>
      <c r="AZ963" s="109">
        <f t="shared" si="8208"/>
        <v>0</v>
      </c>
      <c r="BA963" s="109">
        <f t="shared" si="8209"/>
        <v>0</v>
      </c>
      <c r="BB963" s="109">
        <f t="shared" si="8210"/>
        <v>0</v>
      </c>
    </row>
    <row r="964" spans="1:54" s="301" customFormat="1">
      <c r="A964" s="612">
        <v>729</v>
      </c>
      <c r="B964" s="346"/>
      <c r="C964" s="368"/>
      <c r="D964" s="16" t="s">
        <v>856</v>
      </c>
      <c r="E964" s="103" t="s">
        <v>857</v>
      </c>
      <c r="F964" s="509" t="s">
        <v>404</v>
      </c>
      <c r="G964" s="509" t="s">
        <v>1169</v>
      </c>
      <c r="H964" s="330" t="s">
        <v>379</v>
      </c>
      <c r="I964" s="86">
        <v>9.02</v>
      </c>
      <c r="J964" s="188"/>
      <c r="K964" s="86">
        <v>9.02</v>
      </c>
      <c r="L964" s="188"/>
      <c r="M964" s="86">
        <v>9.02</v>
      </c>
      <c r="N964" s="188"/>
      <c r="O964" s="86">
        <v>9.02</v>
      </c>
      <c r="P964" s="188"/>
      <c r="Q964" s="148">
        <f t="shared" ref="Q964" si="8368">SUM(AI964+BA964)</f>
        <v>0</v>
      </c>
      <c r="R964" s="427">
        <f t="shared" ref="R964" si="8369">SUM(AJ964+BB964)</f>
        <v>0</v>
      </c>
      <c r="S964" s="148"/>
      <c r="T964" s="148">
        <f t="shared" ref="T964" si="8370">I964*S964*$T$2/1000</f>
        <v>0</v>
      </c>
      <c r="U964" s="148"/>
      <c r="V964" s="148">
        <f t="shared" ref="V964" si="8371">I964*U964*$V$2/1000</f>
        <v>0</v>
      </c>
      <c r="W964" s="148"/>
      <c r="X964" s="148">
        <f t="shared" ref="X964" si="8372">I964*W964*$X$2/1000</f>
        <v>0</v>
      </c>
      <c r="Y964" s="148">
        <f t="shared" ref="Y964" si="8373">SUM(S964+U964+W964)</f>
        <v>0</v>
      </c>
      <c r="Z964" s="148">
        <f t="shared" ref="Z964" si="8374">SUM(T964+V964+X964)</f>
        <v>0</v>
      </c>
      <c r="AA964" s="148"/>
      <c r="AB964" s="148">
        <f t="shared" si="8044"/>
        <v>0</v>
      </c>
      <c r="AC964" s="148"/>
      <c r="AD964" s="148">
        <f t="shared" ref="AD964" si="8375">K964*AC964*$AD$2/1000</f>
        <v>0</v>
      </c>
      <c r="AE964" s="148"/>
      <c r="AF964" s="148">
        <f t="shared" ref="AF964" si="8376">K964*AE964*$AF$2/1000</f>
        <v>0</v>
      </c>
      <c r="AG964" s="148">
        <f t="shared" ref="AG964" si="8377">SUM(AA964+AC964+AE964)</f>
        <v>0</v>
      </c>
      <c r="AH964" s="148">
        <f t="shared" ref="AH964" si="8378">SUM(AB964+AD964+AF964)</f>
        <v>0</v>
      </c>
      <c r="AI964" s="148">
        <f t="shared" ref="AI964" si="8379">SUM(Y964+AG964)</f>
        <v>0</v>
      </c>
      <c r="AJ964" s="148">
        <f t="shared" ref="AJ964" si="8380">SUM(Z964,AH964)</f>
        <v>0</v>
      </c>
      <c r="AK964" s="148"/>
      <c r="AL964" s="148">
        <f t="shared" ref="AL964" si="8381">M964*AK964*$AL$2/1000</f>
        <v>0</v>
      </c>
      <c r="AM964" s="148"/>
      <c r="AN964" s="148">
        <f t="shared" ref="AN964" si="8382">M964*AM964*$AN$2/1000</f>
        <v>0</v>
      </c>
      <c r="AO964" s="148"/>
      <c r="AP964" s="148">
        <f t="shared" ref="AP964" si="8383">M964*AO964*$AP$2/1000</f>
        <v>0</v>
      </c>
      <c r="AQ964" s="148">
        <f t="shared" ref="AQ964" si="8384">SUM(AK964+AM964+AO964)</f>
        <v>0</v>
      </c>
      <c r="AR964" s="148">
        <f t="shared" ref="AR964" si="8385">SUM(AL964+AN964+AP964)</f>
        <v>0</v>
      </c>
      <c r="AS964" s="148"/>
      <c r="AT964" s="148">
        <f t="shared" ref="AT964" si="8386">O964*AS964*$AT$2/1000</f>
        <v>0</v>
      </c>
      <c r="AU964" s="148"/>
      <c r="AV964" s="148">
        <f t="shared" ref="AV964" si="8387">O964*AU964*$AV$2/1000</f>
        <v>0</v>
      </c>
      <c r="AW964" s="148"/>
      <c r="AX964" s="148">
        <f t="shared" ref="AX964" si="8388">O964*AW964*$AX$2/1000</f>
        <v>0</v>
      </c>
      <c r="AY964" s="148">
        <f t="shared" ref="AY964" si="8389">SUM(AS964+AU964+AW964)</f>
        <v>0</v>
      </c>
      <c r="AZ964" s="148">
        <f t="shared" ref="AZ964" si="8390">SUM(AT964+AV964+AX964)</f>
        <v>0</v>
      </c>
      <c r="BA964" s="148">
        <f t="shared" ref="BA964" si="8391">SUM(AQ964+AY964)</f>
        <v>0</v>
      </c>
      <c r="BB964" s="148">
        <f t="shared" ref="BB964" si="8392">SUM(AR964,AZ964)</f>
        <v>0</v>
      </c>
    </row>
    <row r="965" spans="1:54" s="301" customFormat="1">
      <c r="A965" s="612">
        <v>730</v>
      </c>
      <c r="B965" s="346"/>
      <c r="C965" s="368"/>
      <c r="D965" s="16" t="s">
        <v>856</v>
      </c>
      <c r="E965" s="23" t="s">
        <v>2058</v>
      </c>
      <c r="F965" s="54" t="s">
        <v>404</v>
      </c>
      <c r="G965" s="530" t="s">
        <v>1169</v>
      </c>
      <c r="H965" s="355" t="s">
        <v>379</v>
      </c>
      <c r="I965" s="554">
        <v>9.92</v>
      </c>
      <c r="J965" s="183"/>
      <c r="K965" s="554">
        <v>9.92</v>
      </c>
      <c r="L965" s="183"/>
      <c r="M965" s="554">
        <v>9.92</v>
      </c>
      <c r="N965" s="183"/>
      <c r="O965" s="554">
        <v>9.92</v>
      </c>
      <c r="P965" s="183"/>
      <c r="Q965" s="349">
        <f t="shared" si="8309"/>
        <v>3</v>
      </c>
      <c r="R965" s="417">
        <f t="shared" si="8310"/>
        <v>39.494198399999995</v>
      </c>
      <c r="S965" s="349"/>
      <c r="T965" s="349">
        <f t="shared" si="7016"/>
        <v>0</v>
      </c>
      <c r="U965" s="349"/>
      <c r="V965" s="349">
        <f t="shared" si="8202"/>
        <v>0</v>
      </c>
      <c r="W965" s="349"/>
      <c r="X965" s="349">
        <f t="shared" si="7018"/>
        <v>0</v>
      </c>
      <c r="Y965" s="349">
        <f>SUM(S965+U965+W965)</f>
        <v>0</v>
      </c>
      <c r="Z965" s="349">
        <f t="shared" ref="Z965:Z966" si="8393">SUM(T965+V965+X965)</f>
        <v>0</v>
      </c>
      <c r="AA965" s="349"/>
      <c r="AB965" s="349">
        <f t="shared" si="8044"/>
        <v>0</v>
      </c>
      <c r="AC965" s="349">
        <v>3</v>
      </c>
      <c r="AD965" s="349">
        <f t="shared" si="7061"/>
        <v>39.494198399999995</v>
      </c>
      <c r="AE965" s="349"/>
      <c r="AF965" s="349">
        <f t="shared" ref="AF965:AF966" si="8394">K965*AE965*$AF$2/1000</f>
        <v>0</v>
      </c>
      <c r="AG965" s="349">
        <f t="shared" ref="AG965:AG966" si="8395">SUM(AA965+AC965+AE965)</f>
        <v>3</v>
      </c>
      <c r="AH965" s="349">
        <f t="shared" si="8311"/>
        <v>39.494198399999995</v>
      </c>
      <c r="AI965" s="349">
        <f t="shared" ref="AI965:AI966" si="8396">SUM(Y965+AG965)</f>
        <v>3</v>
      </c>
      <c r="AJ965" s="349">
        <f t="shared" ref="AJ965:AJ966" si="8397">SUM(Z965,AH965)</f>
        <v>39.494198399999995</v>
      </c>
      <c r="AK965" s="349"/>
      <c r="AL965" s="349">
        <f t="shared" si="8204"/>
        <v>0</v>
      </c>
      <c r="AM965" s="349"/>
      <c r="AN965" s="349">
        <f t="shared" si="8205"/>
        <v>0</v>
      </c>
      <c r="AO965" s="349"/>
      <c r="AP965" s="349">
        <f t="shared" si="8367"/>
        <v>0</v>
      </c>
      <c r="AQ965" s="349">
        <f>SUM(AK965+AM965+AO965)</f>
        <v>0</v>
      </c>
      <c r="AR965" s="349">
        <f t="shared" ref="AR965:AR966" si="8398">SUM(AL965+AN965+AP965)</f>
        <v>0</v>
      </c>
      <c r="AS965" s="349"/>
      <c r="AT965" s="349">
        <f t="shared" ref="AT965:AT966" si="8399">O965*AS965*$AT$2/1000</f>
        <v>0</v>
      </c>
      <c r="AU965" s="349"/>
      <c r="AV965" s="349">
        <f t="shared" ref="AV965:AV966" si="8400">O965*AU965*$AV$2/1000</f>
        <v>0</v>
      </c>
      <c r="AW965" s="349"/>
      <c r="AX965" s="349">
        <f t="shared" ref="AX965:AX966" si="8401">O965*AW965*$AX$2/1000</f>
        <v>0</v>
      </c>
      <c r="AY965" s="349">
        <f t="shared" si="8207"/>
        <v>0</v>
      </c>
      <c r="AZ965" s="349">
        <f t="shared" si="8208"/>
        <v>0</v>
      </c>
      <c r="BA965" s="349">
        <f t="shared" si="8209"/>
        <v>0</v>
      </c>
      <c r="BB965" s="349">
        <f t="shared" si="8210"/>
        <v>0</v>
      </c>
    </row>
    <row r="966" spans="1:54" s="551" customFormat="1">
      <c r="A966" s="612">
        <v>729</v>
      </c>
      <c r="B966" s="557"/>
      <c r="C966" s="368"/>
      <c r="D966" s="559" t="s">
        <v>856</v>
      </c>
      <c r="E966" s="103" t="s">
        <v>2157</v>
      </c>
      <c r="F966" s="509" t="s">
        <v>395</v>
      </c>
      <c r="G966" s="509" t="s">
        <v>1169</v>
      </c>
      <c r="H966" s="330" t="s">
        <v>379</v>
      </c>
      <c r="I966" s="86">
        <v>11.89</v>
      </c>
      <c r="J966" s="188"/>
      <c r="K966" s="86">
        <v>11.89</v>
      </c>
      <c r="L966" s="188"/>
      <c r="M966" s="86">
        <v>11.89</v>
      </c>
      <c r="N966" s="188"/>
      <c r="O966" s="86">
        <v>11.89</v>
      </c>
      <c r="P966" s="188"/>
      <c r="Q966" s="148">
        <f t="shared" si="8309"/>
        <v>0</v>
      </c>
      <c r="R966" s="427">
        <f t="shared" si="8310"/>
        <v>0</v>
      </c>
      <c r="S966" s="148"/>
      <c r="T966" s="148">
        <f t="shared" si="7016"/>
        <v>0</v>
      </c>
      <c r="U966" s="148"/>
      <c r="V966" s="148">
        <f t="shared" si="8202"/>
        <v>0</v>
      </c>
      <c r="W966" s="148"/>
      <c r="X966" s="148">
        <f t="shared" si="7018"/>
        <v>0</v>
      </c>
      <c r="Y966" s="148">
        <f t="shared" ref="Y966" si="8402">SUM(S966+U966+W966)</f>
        <v>0</v>
      </c>
      <c r="Z966" s="148">
        <f t="shared" si="8393"/>
        <v>0</v>
      </c>
      <c r="AA966" s="148"/>
      <c r="AB966" s="148">
        <f t="shared" ref="AB966" si="8403">K966*AA966*$AB$2/1000</f>
        <v>0</v>
      </c>
      <c r="AC966" s="148"/>
      <c r="AD966" s="148">
        <f t="shared" si="7061"/>
        <v>0</v>
      </c>
      <c r="AE966" s="148"/>
      <c r="AF966" s="148">
        <f t="shared" si="8394"/>
        <v>0</v>
      </c>
      <c r="AG966" s="148">
        <f t="shared" si="8395"/>
        <v>0</v>
      </c>
      <c r="AH966" s="148">
        <f t="shared" si="8311"/>
        <v>0</v>
      </c>
      <c r="AI966" s="148">
        <f t="shared" si="8396"/>
        <v>0</v>
      </c>
      <c r="AJ966" s="148">
        <f t="shared" si="8397"/>
        <v>0</v>
      </c>
      <c r="AK966" s="148"/>
      <c r="AL966" s="148">
        <f t="shared" si="8204"/>
        <v>0</v>
      </c>
      <c r="AM966" s="148"/>
      <c r="AN966" s="148">
        <f t="shared" si="8205"/>
        <v>0</v>
      </c>
      <c r="AO966" s="148"/>
      <c r="AP966" s="148">
        <f t="shared" si="8367"/>
        <v>0</v>
      </c>
      <c r="AQ966" s="148">
        <f t="shared" ref="AQ966" si="8404">SUM(AK966+AM966+AO966)</f>
        <v>0</v>
      </c>
      <c r="AR966" s="148">
        <f t="shared" si="8398"/>
        <v>0</v>
      </c>
      <c r="AS966" s="148"/>
      <c r="AT966" s="148">
        <f t="shared" si="8399"/>
        <v>0</v>
      </c>
      <c r="AU966" s="148"/>
      <c r="AV966" s="148">
        <f t="shared" si="8400"/>
        <v>0</v>
      </c>
      <c r="AW966" s="148"/>
      <c r="AX966" s="148">
        <f t="shared" si="8401"/>
        <v>0</v>
      </c>
      <c r="AY966" s="148">
        <f t="shared" si="8207"/>
        <v>0</v>
      </c>
      <c r="AZ966" s="148">
        <f t="shared" si="8208"/>
        <v>0</v>
      </c>
      <c r="BA966" s="148">
        <f t="shared" si="8209"/>
        <v>0</v>
      </c>
      <c r="BB966" s="148">
        <f t="shared" si="8210"/>
        <v>0</v>
      </c>
    </row>
    <row r="967" spans="1:54" s="6" customFormat="1">
      <c r="A967" s="612">
        <v>731</v>
      </c>
      <c r="B967" s="16"/>
      <c r="C967" s="370"/>
      <c r="D967" s="373" t="s">
        <v>756</v>
      </c>
      <c r="E967" s="80" t="s">
        <v>2059</v>
      </c>
      <c r="F967" s="387" t="s">
        <v>404</v>
      </c>
      <c r="G967" s="387" t="s">
        <v>1169</v>
      </c>
      <c r="H967" s="311" t="s">
        <v>456</v>
      </c>
      <c r="I967" s="396">
        <v>12.52</v>
      </c>
      <c r="J967" s="397"/>
      <c r="K967" s="396">
        <v>12.52</v>
      </c>
      <c r="L967" s="397"/>
      <c r="M967" s="396">
        <v>12.52</v>
      </c>
      <c r="N967" s="397"/>
      <c r="O967" s="396">
        <v>12.52</v>
      </c>
      <c r="P967" s="397"/>
      <c r="Q967" s="134">
        <f t="shared" ref="Q967:Q1044" si="8405">SUM(AI967+BA967)</f>
        <v>0</v>
      </c>
      <c r="R967" s="419">
        <f t="shared" ref="R967:R1044" si="8406">SUM(AJ967+BB967)</f>
        <v>0</v>
      </c>
      <c r="S967" s="134"/>
      <c r="T967" s="134">
        <f t="shared" ref="T967:T1050" si="8407">I967*S967*$T$2/1000</f>
        <v>0</v>
      </c>
      <c r="U967" s="134"/>
      <c r="V967" s="134">
        <f t="shared" ref="V967:V1050" si="8408">I967*U967*$V$2/1000</f>
        <v>0</v>
      </c>
      <c r="W967" s="134"/>
      <c r="X967" s="134">
        <f t="shared" ref="X967:X1050" si="8409">I967*W967*$X$2/1000</f>
        <v>0</v>
      </c>
      <c r="Y967" s="134">
        <f t="shared" ref="Y967:Y969" si="8410">SUM(S967+U967+W967)</f>
        <v>0</v>
      </c>
      <c r="Z967" s="134">
        <f t="shared" ref="Z967:Z997" si="8411">SUM(T967+V967+X967)</f>
        <v>0</v>
      </c>
      <c r="AA967" s="134"/>
      <c r="AB967" s="134">
        <f t="shared" si="8044"/>
        <v>0</v>
      </c>
      <c r="AC967" s="134"/>
      <c r="AD967" s="134">
        <f t="shared" ref="AD967:AD1042" si="8412">K967*AC967*$AD$2/1000</f>
        <v>0</v>
      </c>
      <c r="AE967" s="134"/>
      <c r="AF967" s="134">
        <f>K967*AE967*$AF$2/1000</f>
        <v>0</v>
      </c>
      <c r="AG967" s="134">
        <f t="shared" ref="AG967:AG978" si="8413">SUM(AA967+AC967+AE967)</f>
        <v>0</v>
      </c>
      <c r="AH967" s="134">
        <f t="shared" ref="AH967:AH992" si="8414">SUM(AB967+AD967+AF967)</f>
        <v>0</v>
      </c>
      <c r="AI967" s="134">
        <f t="shared" ref="AI967:AI1002" si="8415">SUM(Y967+AG967)</f>
        <v>0</v>
      </c>
      <c r="AJ967" s="134">
        <f t="shared" ref="AJ967:AJ1002" si="8416">SUM(Z967,AH967)</f>
        <v>0</v>
      </c>
      <c r="AK967" s="134"/>
      <c r="AL967" s="134">
        <f t="shared" ref="AL967:AL1002" si="8417">M967*AK967*$AL$2/1000</f>
        <v>0</v>
      </c>
      <c r="AM967" s="134"/>
      <c r="AN967" s="134">
        <f t="shared" ref="AN967:AN1002" si="8418">M967*AM967*$AN$2/1000</f>
        <v>0</v>
      </c>
      <c r="AO967" s="134"/>
      <c r="AP967" s="134">
        <f t="shared" si="8206"/>
        <v>0</v>
      </c>
      <c r="AQ967" s="134">
        <f t="shared" ref="AQ967:AQ996" si="8419">SUM(AK967+AM967+AO967)</f>
        <v>0</v>
      </c>
      <c r="AR967" s="134">
        <f t="shared" ref="AR967:AR997" si="8420">SUM(AL967+AN967+AP967)</f>
        <v>0</v>
      </c>
      <c r="AS967" s="134"/>
      <c r="AT967" s="134">
        <f t="shared" ref="AT967:AT1002" si="8421">O967*AS967*$AT$2/1000</f>
        <v>0</v>
      </c>
      <c r="AU967" s="134"/>
      <c r="AV967" s="134">
        <f t="shared" ref="AV967:AV1002" si="8422">O967*AU967*$AV$2/1000</f>
        <v>0</v>
      </c>
      <c r="AW967" s="134"/>
      <c r="AX967" s="134">
        <f t="shared" ref="AX967:AX1002" si="8423">O967*AW967*$AX$2/1000</f>
        <v>0</v>
      </c>
      <c r="AY967" s="134">
        <f t="shared" ref="AY967:AY996" si="8424">SUM(AS967+AU967+AW967)</f>
        <v>0</v>
      </c>
      <c r="AZ967" s="134">
        <f t="shared" ref="AZ967:AZ996" si="8425">SUM(AT967+AV967+AX967)</f>
        <v>0</v>
      </c>
      <c r="BA967" s="134">
        <f t="shared" ref="BA967:BA1002" si="8426">SUM(AQ967+AY967)</f>
        <v>0</v>
      </c>
      <c r="BB967" s="134">
        <f t="shared" ref="BB967:BB1002" si="8427">SUM(AR967,AZ967)</f>
        <v>0</v>
      </c>
    </row>
    <row r="968" spans="1:54" s="551" customFormat="1">
      <c r="A968" s="612">
        <v>732</v>
      </c>
      <c r="B968" s="557"/>
      <c r="C968" s="372" t="s">
        <v>1033</v>
      </c>
      <c r="D968" s="303" t="s">
        <v>1031</v>
      </c>
      <c r="E968" s="556" t="s">
        <v>2060</v>
      </c>
      <c r="F968" s="410" t="s">
        <v>1024</v>
      </c>
      <c r="G968" s="410" t="s">
        <v>1169</v>
      </c>
      <c r="H968" s="316" t="s">
        <v>461</v>
      </c>
      <c r="I968" s="552">
        <v>10.95</v>
      </c>
      <c r="J968" s="184"/>
      <c r="K968" s="552">
        <v>10.95</v>
      </c>
      <c r="L968" s="184"/>
      <c r="M968" s="552">
        <v>10.95</v>
      </c>
      <c r="N968" s="184"/>
      <c r="O968" s="552">
        <v>10.95</v>
      </c>
      <c r="P968" s="184"/>
      <c r="Q968" s="136">
        <f t="shared" si="8405"/>
        <v>0</v>
      </c>
      <c r="R968" s="421">
        <f t="shared" si="8406"/>
        <v>0</v>
      </c>
      <c r="S968" s="136"/>
      <c r="T968" s="136">
        <f t="shared" si="8407"/>
        <v>0</v>
      </c>
      <c r="U968" s="136"/>
      <c r="V968" s="136">
        <f t="shared" si="8408"/>
        <v>0</v>
      </c>
      <c r="W968" s="136"/>
      <c r="X968" s="136">
        <f t="shared" si="8409"/>
        <v>0</v>
      </c>
      <c r="Y968" s="136">
        <f t="shared" si="8410"/>
        <v>0</v>
      </c>
      <c r="Z968" s="136">
        <f t="shared" si="8411"/>
        <v>0</v>
      </c>
      <c r="AA968" s="136"/>
      <c r="AB968" s="136">
        <f t="shared" si="8044"/>
        <v>0</v>
      </c>
      <c r="AC968" s="136"/>
      <c r="AD968" s="136">
        <f t="shared" si="8412"/>
        <v>0</v>
      </c>
      <c r="AE968" s="136"/>
      <c r="AF968" s="136">
        <f>K968*AE968*$AF$2/1000</f>
        <v>0</v>
      </c>
      <c r="AG968" s="136">
        <f t="shared" si="8413"/>
        <v>0</v>
      </c>
      <c r="AH968" s="136">
        <f t="shared" si="8414"/>
        <v>0</v>
      </c>
      <c r="AI968" s="136">
        <f t="shared" si="8415"/>
        <v>0</v>
      </c>
      <c r="AJ968" s="136">
        <f t="shared" si="8416"/>
        <v>0</v>
      </c>
      <c r="AK968" s="136"/>
      <c r="AL968" s="136">
        <f t="shared" si="8417"/>
        <v>0</v>
      </c>
      <c r="AM968" s="136"/>
      <c r="AN968" s="136">
        <f t="shared" si="8418"/>
        <v>0</v>
      </c>
      <c r="AO968" s="136"/>
      <c r="AP968" s="136">
        <f t="shared" si="8206"/>
        <v>0</v>
      </c>
      <c r="AQ968" s="136">
        <f t="shared" si="8419"/>
        <v>0</v>
      </c>
      <c r="AR968" s="136">
        <f t="shared" si="8420"/>
        <v>0</v>
      </c>
      <c r="AS968" s="136"/>
      <c r="AT968" s="136">
        <f t="shared" si="8421"/>
        <v>0</v>
      </c>
      <c r="AU968" s="136"/>
      <c r="AV968" s="136">
        <f t="shared" si="8422"/>
        <v>0</v>
      </c>
      <c r="AW968" s="136"/>
      <c r="AX968" s="136">
        <f t="shared" si="8423"/>
        <v>0</v>
      </c>
      <c r="AY968" s="136">
        <f t="shared" si="8424"/>
        <v>0</v>
      </c>
      <c r="AZ968" s="136">
        <f t="shared" si="8425"/>
        <v>0</v>
      </c>
      <c r="BA968" s="136">
        <f t="shared" si="8426"/>
        <v>0</v>
      </c>
      <c r="BB968" s="136">
        <f t="shared" si="8427"/>
        <v>0</v>
      </c>
    </row>
    <row r="969" spans="1:54" s="344" customFormat="1">
      <c r="B969" s="557"/>
      <c r="C969" s="557"/>
      <c r="D969" s="557"/>
      <c r="E969" s="553" t="s">
        <v>2138</v>
      </c>
      <c r="F969" s="410" t="s">
        <v>1024</v>
      </c>
      <c r="G969" s="24" t="s">
        <v>1166</v>
      </c>
      <c r="H969" s="307" t="s">
        <v>382</v>
      </c>
      <c r="I969" s="554">
        <v>11.84</v>
      </c>
      <c r="J969" s="115"/>
      <c r="K969" s="554">
        <v>11.84</v>
      </c>
      <c r="L969" s="183"/>
      <c r="M969" s="554">
        <v>11.84</v>
      </c>
      <c r="N969" s="183"/>
      <c r="O969" s="554">
        <v>11.84</v>
      </c>
      <c r="P969" s="115"/>
      <c r="Q969" s="349">
        <f t="shared" ref="Q969" si="8428">SUM(AI969+BA969)</f>
        <v>0</v>
      </c>
      <c r="R969" s="417">
        <f t="shared" ref="R969" si="8429">SUM(AJ969+BB969)</f>
        <v>0</v>
      </c>
      <c r="S969" s="349"/>
      <c r="T969" s="349">
        <f>I969*S969*$T$2/1000</f>
        <v>0</v>
      </c>
      <c r="U969" s="349"/>
      <c r="V969" s="350">
        <f>I969*U969*$V$2/1000</f>
        <v>0</v>
      </c>
      <c r="W969" s="352"/>
      <c r="X969" s="353">
        <f>I969*W969*$X$2/1000</f>
        <v>0</v>
      </c>
      <c r="Y969" s="351">
        <f t="shared" si="8410"/>
        <v>0</v>
      </c>
      <c r="Z969" s="350">
        <f t="shared" si="8411"/>
        <v>0</v>
      </c>
      <c r="AA969" s="352"/>
      <c r="AB969" s="353">
        <f>K969*AA969*$AB$2/1000</f>
        <v>0</v>
      </c>
      <c r="AC969" s="352"/>
      <c r="AD969" s="350">
        <f>K969*AC969*$AD$2/1000</f>
        <v>0</v>
      </c>
      <c r="AE969" s="352"/>
      <c r="AF969" s="353">
        <f t="shared" ref="AF969" si="8430">K969*AE969*$AF$2/1000</f>
        <v>0</v>
      </c>
      <c r="AG969" s="351">
        <f t="shared" si="8413"/>
        <v>0</v>
      </c>
      <c r="AH969" s="349">
        <f t="shared" si="8414"/>
        <v>0</v>
      </c>
      <c r="AI969" s="349">
        <f t="shared" ref="AI969" si="8431">SUM(Y969+AG969)</f>
        <v>0</v>
      </c>
      <c r="AJ969" s="350">
        <f t="shared" ref="AJ969" si="8432">SUM(Z969,AH969)</f>
        <v>0</v>
      </c>
      <c r="AK969" s="352"/>
      <c r="AL969" s="350">
        <f t="shared" ref="AL969" si="8433">M969*AK969*$AL$2/1000</f>
        <v>0</v>
      </c>
      <c r="AM969" s="354"/>
      <c r="AN969" s="350">
        <f t="shared" ref="AN969" si="8434">M969*AM969*$AN$2/1000</f>
        <v>0</v>
      </c>
      <c r="AO969" s="352"/>
      <c r="AP969" s="353">
        <f t="shared" ref="AP969" si="8435">M969*AO969*$AP$2/1000</f>
        <v>0</v>
      </c>
      <c r="AQ969" s="351">
        <f>SUM(AK969+AM969+AO969)</f>
        <v>0</v>
      </c>
      <c r="AR969" s="349">
        <f t="shared" si="8420"/>
        <v>0</v>
      </c>
      <c r="AS969" s="349"/>
      <c r="AT969" s="350">
        <f t="shared" ref="AT969" si="8436">O969*AS969*$AT$2/1000</f>
        <v>0</v>
      </c>
      <c r="AU969" s="352"/>
      <c r="AV969" s="350">
        <f t="shared" ref="AV969" si="8437">O969*AU969*$AV$2/1000</f>
        <v>0</v>
      </c>
      <c r="AW969" s="352"/>
      <c r="AX969" s="353">
        <f t="shared" ref="AX969" si="8438">O969*AW969*$AX$2/1000</f>
        <v>0</v>
      </c>
      <c r="AY969" s="351">
        <f>SUM(AS969+AU969+AW969)</f>
        <v>0</v>
      </c>
      <c r="AZ969" s="349">
        <f t="shared" si="8425"/>
        <v>0</v>
      </c>
      <c r="BA969" s="349">
        <f t="shared" ref="BA969" si="8439">SUM(AQ969+AY969)</f>
        <v>0</v>
      </c>
      <c r="BB969" s="349">
        <f t="shared" ref="BB969" si="8440">SUM(AR969,AZ969)</f>
        <v>0</v>
      </c>
    </row>
    <row r="970" spans="1:54" s="6" customFormat="1">
      <c r="A970" s="612">
        <v>733</v>
      </c>
      <c r="B970" s="559"/>
      <c r="C970" s="47"/>
      <c r="D970" s="547"/>
      <c r="E970" s="364" t="s">
        <v>2100</v>
      </c>
      <c r="F970" s="365" t="s">
        <v>1024</v>
      </c>
      <c r="G970" s="365" t="s">
        <v>1169</v>
      </c>
      <c r="H970" s="307" t="s">
        <v>378</v>
      </c>
      <c r="I970" s="257">
        <v>11.84</v>
      </c>
      <c r="J970" s="274"/>
      <c r="K970" s="257">
        <v>11.84</v>
      </c>
      <c r="L970" s="274"/>
      <c r="M970" s="257">
        <v>11.84</v>
      </c>
      <c r="N970" s="274"/>
      <c r="O970" s="257">
        <v>11.84</v>
      </c>
      <c r="P970" s="274"/>
      <c r="Q970" s="109">
        <f t="shared" ref="Q970" si="8441">SUM(AI970+BA970)</f>
        <v>2.1430000000000002</v>
      </c>
      <c r="R970" s="415">
        <f t="shared" ref="R970" si="8442">SUM(AJ970+BB970)</f>
        <v>32.696587305599998</v>
      </c>
      <c r="S970" s="109"/>
      <c r="T970" s="109">
        <f t="shared" ref="T970" si="8443">I970*S970*$T$2/1000</f>
        <v>0</v>
      </c>
      <c r="U970" s="109">
        <v>1.08</v>
      </c>
      <c r="V970" s="109">
        <f t="shared" ref="V970" si="8444">I970*U970*$V$2/1000</f>
        <v>16.293705983999999</v>
      </c>
      <c r="W970" s="109"/>
      <c r="X970" s="109">
        <f t="shared" ref="X970" si="8445">I970*W970*$X$2/1000</f>
        <v>0</v>
      </c>
      <c r="Y970" s="109">
        <f>SUM(S970+U970+W970)</f>
        <v>1.08</v>
      </c>
      <c r="Z970" s="109">
        <f t="shared" ref="Z970" si="8446">SUM(T970+V970+X970)</f>
        <v>16.293705983999999</v>
      </c>
      <c r="AA970" s="109"/>
      <c r="AB970" s="109">
        <f t="shared" ref="AB970" si="8447">K970*AA970*$AB$2/1000</f>
        <v>0</v>
      </c>
      <c r="AC970" s="109"/>
      <c r="AD970" s="109">
        <f t="shared" ref="AD970" si="8448">K970*AC970*$AD$2/1000</f>
        <v>0</v>
      </c>
      <c r="AE970" s="109">
        <v>0.3</v>
      </c>
      <c r="AF970" s="349">
        <f t="shared" ref="AF970" si="8449">K970*AE970*$AF$2/1000</f>
        <v>4.6184169600000002</v>
      </c>
      <c r="AG970" s="109">
        <f t="shared" ref="AG970" si="8450">SUM(AA970+AC970+AE970)</f>
        <v>0.3</v>
      </c>
      <c r="AH970" s="109">
        <f t="shared" ref="AH970" si="8451">SUM(AB970+AD970+AF970)</f>
        <v>4.6184169600000002</v>
      </c>
      <c r="AI970" s="109">
        <f t="shared" ref="AI970" si="8452">SUM(Y970+AG970)</f>
        <v>1.3800000000000001</v>
      </c>
      <c r="AJ970" s="109">
        <f t="shared" ref="AJ970" si="8453">SUM(Z970,AH970)</f>
        <v>20.912122944</v>
      </c>
      <c r="AK970" s="109">
        <v>0.318</v>
      </c>
      <c r="AL970" s="109">
        <f t="shared" ref="AL970" si="8454">M970*AK970*$AL$2/1000</f>
        <v>4.8149484095999995</v>
      </c>
      <c r="AM970" s="109">
        <v>0.44500000000000001</v>
      </c>
      <c r="AN970" s="109">
        <f t="shared" ref="AN970" si="8455">M970*AM970*$AN$2/1000</f>
        <v>6.9695159520000001</v>
      </c>
      <c r="AO970" s="109"/>
      <c r="AP970" s="109">
        <f t="shared" ref="AP970" si="8456">M970*AO970*$AP$2/1000</f>
        <v>0</v>
      </c>
      <c r="AQ970" s="109">
        <f t="shared" ref="AQ970" si="8457">SUM(AK970+AM970+AO970)</f>
        <v>0.76300000000000001</v>
      </c>
      <c r="AR970" s="109">
        <f t="shared" ref="AR970" si="8458">SUM(AL970+AN970+AP970)</f>
        <v>11.7844643616</v>
      </c>
      <c r="AS970" s="109"/>
      <c r="AT970" s="109">
        <f t="shared" ref="AT970" si="8459">O970*AS970*$AT$2/1000</f>
        <v>0</v>
      </c>
      <c r="AU970" s="109"/>
      <c r="AV970" s="109">
        <f t="shared" ref="AV970" si="8460">O970*AU970*$AV$2/1000</f>
        <v>0</v>
      </c>
      <c r="AW970" s="109"/>
      <c r="AX970" s="109">
        <f t="shared" ref="AX970" si="8461">O970*AW970*$AX$2/1000</f>
        <v>0</v>
      </c>
      <c r="AY970" s="109">
        <f t="shared" ref="AY970" si="8462">SUM(AS970+AU970+AW970)</f>
        <v>0</v>
      </c>
      <c r="AZ970" s="109">
        <f t="shared" ref="AZ970" si="8463">SUM(AT970+AV970+AX970)</f>
        <v>0</v>
      </c>
      <c r="BA970" s="109">
        <f t="shared" ref="BA970" si="8464">SUM(AQ970+AY970)</f>
        <v>0.76300000000000001</v>
      </c>
      <c r="BB970" s="109">
        <f t="shared" ref="BB970" si="8465">SUM(AR970,AZ970)</f>
        <v>11.7844643616</v>
      </c>
    </row>
    <row r="971" spans="1:54" s="6" customFormat="1">
      <c r="A971" s="612">
        <v>733</v>
      </c>
      <c r="B971" s="559"/>
      <c r="C971" s="47"/>
      <c r="D971" s="547"/>
      <c r="E971" s="364" t="s">
        <v>2062</v>
      </c>
      <c r="F971" s="365" t="s">
        <v>1025</v>
      </c>
      <c r="G971" s="365" t="s">
        <v>1169</v>
      </c>
      <c r="H971" s="307" t="s">
        <v>461</v>
      </c>
      <c r="I971" s="257">
        <v>10.96</v>
      </c>
      <c r="J971" s="274"/>
      <c r="K971" s="257">
        <v>10.96</v>
      </c>
      <c r="L971" s="274"/>
      <c r="M971" s="257">
        <v>10.96</v>
      </c>
      <c r="N971" s="274"/>
      <c r="O971" s="257">
        <v>10.96</v>
      </c>
      <c r="P971" s="274"/>
      <c r="Q971" s="109">
        <f t="shared" si="8405"/>
        <v>0</v>
      </c>
      <c r="R971" s="415">
        <f t="shared" si="8406"/>
        <v>0</v>
      </c>
      <c r="S971" s="109"/>
      <c r="T971" s="109">
        <f t="shared" si="8407"/>
        <v>0</v>
      </c>
      <c r="U971" s="109"/>
      <c r="V971" s="109">
        <f t="shared" si="8408"/>
        <v>0</v>
      </c>
      <c r="W971" s="109"/>
      <c r="X971" s="109">
        <f t="shared" si="8409"/>
        <v>0</v>
      </c>
      <c r="Y971" s="109">
        <f>SUM(S971+U971+W971)</f>
        <v>0</v>
      </c>
      <c r="Z971" s="109">
        <f t="shared" si="8411"/>
        <v>0</v>
      </c>
      <c r="AA971" s="109"/>
      <c r="AB971" s="109">
        <f t="shared" si="8044"/>
        <v>0</v>
      </c>
      <c r="AC971" s="109"/>
      <c r="AD971" s="109">
        <f t="shared" si="8412"/>
        <v>0</v>
      </c>
      <c r="AE971" s="109"/>
      <c r="AF971" s="349">
        <f t="shared" ref="AF971:AF1002" si="8466">K971*AE971*$AF$2/1000</f>
        <v>0</v>
      </c>
      <c r="AG971" s="109">
        <f t="shared" si="8413"/>
        <v>0</v>
      </c>
      <c r="AH971" s="109">
        <f t="shared" si="8414"/>
        <v>0</v>
      </c>
      <c r="AI971" s="109">
        <f t="shared" si="8415"/>
        <v>0</v>
      </c>
      <c r="AJ971" s="109">
        <f t="shared" si="8416"/>
        <v>0</v>
      </c>
      <c r="AK971" s="109"/>
      <c r="AL971" s="109">
        <f t="shared" si="8417"/>
        <v>0</v>
      </c>
      <c r="AM971" s="109"/>
      <c r="AN971" s="109">
        <f t="shared" si="8418"/>
        <v>0</v>
      </c>
      <c r="AO971" s="109"/>
      <c r="AP971" s="109">
        <f t="shared" si="8206"/>
        <v>0</v>
      </c>
      <c r="AQ971" s="109">
        <f t="shared" si="8419"/>
        <v>0</v>
      </c>
      <c r="AR971" s="109">
        <f t="shared" si="8420"/>
        <v>0</v>
      </c>
      <c r="AS971" s="109"/>
      <c r="AT971" s="109">
        <f t="shared" si="8421"/>
        <v>0</v>
      </c>
      <c r="AU971" s="109"/>
      <c r="AV971" s="109">
        <f t="shared" si="8422"/>
        <v>0</v>
      </c>
      <c r="AW971" s="109"/>
      <c r="AX971" s="109">
        <f t="shared" si="8423"/>
        <v>0</v>
      </c>
      <c r="AY971" s="109">
        <f t="shared" si="8424"/>
        <v>0</v>
      </c>
      <c r="AZ971" s="109">
        <f t="shared" si="8425"/>
        <v>0</v>
      </c>
      <c r="BA971" s="109">
        <f t="shared" si="8426"/>
        <v>0</v>
      </c>
      <c r="BB971" s="109">
        <f t="shared" si="8427"/>
        <v>0</v>
      </c>
    </row>
    <row r="972" spans="1:54" s="344" customFormat="1">
      <c r="B972" s="557"/>
      <c r="C972" s="557"/>
      <c r="D972" s="557"/>
      <c r="E972" s="553" t="s">
        <v>2061</v>
      </c>
      <c r="F972" s="365" t="s">
        <v>1025</v>
      </c>
      <c r="G972" s="24" t="s">
        <v>1844</v>
      </c>
      <c r="H972" s="307" t="s">
        <v>382</v>
      </c>
      <c r="I972" s="554">
        <v>11.45</v>
      </c>
      <c r="J972" s="115"/>
      <c r="K972" s="554">
        <v>11.45</v>
      </c>
      <c r="L972" s="183"/>
      <c r="M972" s="554">
        <v>11.45</v>
      </c>
      <c r="N972" s="183"/>
      <c r="O972" s="554">
        <v>11.45</v>
      </c>
      <c r="P972" s="115"/>
      <c r="Q972" s="349">
        <f t="shared" si="8405"/>
        <v>0</v>
      </c>
      <c r="R972" s="417">
        <f t="shared" si="8406"/>
        <v>0</v>
      </c>
      <c r="S972" s="349"/>
      <c r="T972" s="349">
        <f>I972*S972*$T$2/1000</f>
        <v>0</v>
      </c>
      <c r="U972" s="349"/>
      <c r="V972" s="350">
        <f>I972*U972*$V$2/1000</f>
        <v>0</v>
      </c>
      <c r="W972" s="352"/>
      <c r="X972" s="353">
        <f>I972*W972*$X$2/1000</f>
        <v>0</v>
      </c>
      <c r="Y972" s="351">
        <f t="shared" ref="Y972" si="8467">SUM(S972+U972+W972)</f>
        <v>0</v>
      </c>
      <c r="Z972" s="350">
        <f t="shared" ref="Z972:Z975" si="8468">SUM(T972+V972+X972)</f>
        <v>0</v>
      </c>
      <c r="AA972" s="352"/>
      <c r="AB972" s="353">
        <f>K972*AA972*$AB$2/1000</f>
        <v>0</v>
      </c>
      <c r="AC972" s="352"/>
      <c r="AD972" s="350">
        <f>K972*AC972*$AD$2/1000</f>
        <v>0</v>
      </c>
      <c r="AE972" s="352"/>
      <c r="AF972" s="353">
        <f t="shared" si="8466"/>
        <v>0</v>
      </c>
      <c r="AG972" s="351">
        <f t="shared" ref="AG972:AG975" si="8469">SUM(AA972+AC972+AE972)</f>
        <v>0</v>
      </c>
      <c r="AH972" s="349">
        <f t="shared" ref="AH972:AH975" si="8470">SUM(AB972+AD972+AF972)</f>
        <v>0</v>
      </c>
      <c r="AI972" s="349">
        <f t="shared" si="8415"/>
        <v>0</v>
      </c>
      <c r="AJ972" s="350">
        <f t="shared" si="8416"/>
        <v>0</v>
      </c>
      <c r="AK972" s="352"/>
      <c r="AL972" s="350">
        <f t="shared" si="8417"/>
        <v>0</v>
      </c>
      <c r="AM972" s="354"/>
      <c r="AN972" s="350">
        <f t="shared" si="8418"/>
        <v>0</v>
      </c>
      <c r="AO972" s="352"/>
      <c r="AP972" s="353">
        <f t="shared" si="8206"/>
        <v>0</v>
      </c>
      <c r="AQ972" s="351">
        <f>SUM(AK972+AM972+AO972)</f>
        <v>0</v>
      </c>
      <c r="AR972" s="349">
        <f t="shared" ref="AR972:AR975" si="8471">SUM(AL972+AN972+AP972)</f>
        <v>0</v>
      </c>
      <c r="AS972" s="349"/>
      <c r="AT972" s="350">
        <f t="shared" si="8421"/>
        <v>0</v>
      </c>
      <c r="AU972" s="352"/>
      <c r="AV972" s="350">
        <f t="shared" si="8422"/>
        <v>0</v>
      </c>
      <c r="AW972" s="352"/>
      <c r="AX972" s="353">
        <f t="shared" si="8423"/>
        <v>0</v>
      </c>
      <c r="AY972" s="351">
        <f>SUM(AS972+AU972+AW972)</f>
        <v>0</v>
      </c>
      <c r="AZ972" s="349">
        <f t="shared" ref="AZ972:AZ975" si="8472">SUM(AT972+AV972+AX972)</f>
        <v>0</v>
      </c>
      <c r="BA972" s="349">
        <f t="shared" si="8426"/>
        <v>0</v>
      </c>
      <c r="BB972" s="349">
        <f t="shared" si="8427"/>
        <v>0</v>
      </c>
    </row>
    <row r="973" spans="1:54" s="6" customFormat="1">
      <c r="A973" s="612">
        <v>734</v>
      </c>
      <c r="B973" s="559"/>
      <c r="C973" s="47"/>
      <c r="D973" s="547"/>
      <c r="E973" s="364" t="s">
        <v>2063</v>
      </c>
      <c r="F973" s="365" t="s">
        <v>1026</v>
      </c>
      <c r="G973" s="365" t="s">
        <v>1169</v>
      </c>
      <c r="H973" s="307" t="s">
        <v>379</v>
      </c>
      <c r="I973" s="257">
        <v>11.16</v>
      </c>
      <c r="J973" s="274"/>
      <c r="K973" s="257">
        <v>11.16</v>
      </c>
      <c r="L973" s="274"/>
      <c r="M973" s="257">
        <v>11.16</v>
      </c>
      <c r="N973" s="274"/>
      <c r="O973" s="257">
        <v>11.16</v>
      </c>
      <c r="P973" s="274"/>
      <c r="Q973" s="109">
        <f t="shared" ref="Q973:Q976" si="8473">SUM(AI973+BA973)</f>
        <v>0</v>
      </c>
      <c r="R973" s="415">
        <f t="shared" ref="R973:R976" si="8474">SUM(AJ973+BB973)</f>
        <v>0</v>
      </c>
      <c r="S973" s="109"/>
      <c r="T973" s="109">
        <f t="shared" ref="T973:T975" si="8475">I973*S973*$T$2/1000</f>
        <v>0</v>
      </c>
      <c r="U973" s="109"/>
      <c r="V973" s="109">
        <f t="shared" ref="V973:V975" si="8476">I973*U973*$V$2/1000</f>
        <v>0</v>
      </c>
      <c r="W973" s="109"/>
      <c r="X973" s="109">
        <f t="shared" ref="X973:X975" si="8477">I973*W973*$X$2/1000</f>
        <v>0</v>
      </c>
      <c r="Y973" s="109">
        <f t="shared" ref="Y973:Y976" si="8478">SUM(S973+U973+W973)</f>
        <v>0</v>
      </c>
      <c r="Z973" s="109">
        <f t="shared" si="8468"/>
        <v>0</v>
      </c>
      <c r="AA973" s="109"/>
      <c r="AB973" s="109">
        <f t="shared" ref="AB973:AB975" si="8479">K973*AA973*$AB$2/1000</f>
        <v>0</v>
      </c>
      <c r="AC973" s="109"/>
      <c r="AD973" s="109">
        <f t="shared" ref="AD973:AD975" si="8480">K973*AC973*$AD$2/1000</f>
        <v>0</v>
      </c>
      <c r="AE973" s="109"/>
      <c r="AF973" s="349">
        <f t="shared" ref="AF973:AF976" si="8481">K973*AE973*$AF$2/1000</f>
        <v>0</v>
      </c>
      <c r="AG973" s="109">
        <f t="shared" si="8469"/>
        <v>0</v>
      </c>
      <c r="AH973" s="109">
        <f t="shared" si="8470"/>
        <v>0</v>
      </c>
      <c r="AI973" s="109">
        <f t="shared" ref="AI973:AI976" si="8482">SUM(Y973+AG973)</f>
        <v>0</v>
      </c>
      <c r="AJ973" s="109">
        <f t="shared" ref="AJ973:AJ976" si="8483">SUM(Z973,AH973)</f>
        <v>0</v>
      </c>
      <c r="AK973" s="109"/>
      <c r="AL973" s="109">
        <f t="shared" ref="AL973:AL976" si="8484">M973*AK973*$AL$2/1000</f>
        <v>0</v>
      </c>
      <c r="AM973" s="109"/>
      <c r="AN973" s="109">
        <f t="shared" ref="AN973:AN976" si="8485">M973*AM973*$AN$2/1000</f>
        <v>0</v>
      </c>
      <c r="AO973" s="109"/>
      <c r="AP973" s="109">
        <f t="shared" ref="AP973:AP976" si="8486">M973*AO973*$AP$2/1000</f>
        <v>0</v>
      </c>
      <c r="AQ973" s="109">
        <f t="shared" ref="AQ973:AQ975" si="8487">SUM(AK973+AM973+AO973)</f>
        <v>0</v>
      </c>
      <c r="AR973" s="109">
        <f t="shared" si="8471"/>
        <v>0</v>
      </c>
      <c r="AS973" s="109"/>
      <c r="AT973" s="109">
        <f t="shared" ref="AT973:AT976" si="8488">O973*AS973*$AT$2/1000</f>
        <v>0</v>
      </c>
      <c r="AU973" s="109"/>
      <c r="AV973" s="109">
        <f t="shared" ref="AV973:AV976" si="8489">O973*AU973*$AV$2/1000</f>
        <v>0</v>
      </c>
      <c r="AW973" s="109"/>
      <c r="AX973" s="109">
        <f t="shared" ref="AX973:AX976" si="8490">O973*AW973*$AX$2/1000</f>
        <v>0</v>
      </c>
      <c r="AY973" s="109">
        <f t="shared" ref="AY973:AY975" si="8491">SUM(AS973+AU973+AW973)</f>
        <v>0</v>
      </c>
      <c r="AZ973" s="109">
        <f t="shared" si="8472"/>
        <v>0</v>
      </c>
      <c r="BA973" s="109">
        <f t="shared" ref="BA973:BA976" si="8492">SUM(AQ973+AY973)</f>
        <v>0</v>
      </c>
      <c r="BB973" s="109">
        <f t="shared" ref="BB973:BB976" si="8493">SUM(AR973,AZ973)</f>
        <v>0</v>
      </c>
    </row>
    <row r="974" spans="1:54" s="6" customFormat="1">
      <c r="A974" s="612">
        <v>734</v>
      </c>
      <c r="B974" s="559"/>
      <c r="C974" s="47"/>
      <c r="D974" s="547"/>
      <c r="E974" s="364" t="s">
        <v>2225</v>
      </c>
      <c r="F974" s="365" t="s">
        <v>1026</v>
      </c>
      <c r="G974" s="365" t="s">
        <v>1169</v>
      </c>
      <c r="H974" s="307" t="s">
        <v>379</v>
      </c>
      <c r="I974" s="257">
        <v>12.06</v>
      </c>
      <c r="J974" s="274"/>
      <c r="K974" s="257">
        <v>12.06</v>
      </c>
      <c r="L974" s="274"/>
      <c r="M974" s="257">
        <v>12.06</v>
      </c>
      <c r="N974" s="274"/>
      <c r="O974" s="257">
        <v>12.06</v>
      </c>
      <c r="P974" s="274"/>
      <c r="Q974" s="109">
        <f t="shared" ref="Q974" si="8494">SUM(AI974+BA974)</f>
        <v>0.108</v>
      </c>
      <c r="R974" s="415">
        <f t="shared" ref="R974" si="8495">SUM(AJ974+BB974)</f>
        <v>1.6596460656000001</v>
      </c>
      <c r="S974" s="109"/>
      <c r="T974" s="109">
        <f t="shared" ref="T974" si="8496">I974*S974*$T$2/1000</f>
        <v>0</v>
      </c>
      <c r="U974" s="109">
        <v>0.108</v>
      </c>
      <c r="V974" s="109">
        <f t="shared" ref="V974" si="8497">I974*U974*$V$2/1000</f>
        <v>1.6596460656000001</v>
      </c>
      <c r="W974" s="109"/>
      <c r="X974" s="109">
        <f t="shared" ref="X974" si="8498">I974*W974*$X$2/1000</f>
        <v>0</v>
      </c>
      <c r="Y974" s="109">
        <f t="shared" ref="Y974" si="8499">SUM(S974+U974+W974)</f>
        <v>0.108</v>
      </c>
      <c r="Z974" s="109">
        <f t="shared" ref="Z974" si="8500">SUM(T974+V974+X974)</f>
        <v>1.6596460656000001</v>
      </c>
      <c r="AA974" s="109"/>
      <c r="AB974" s="109">
        <f t="shared" ref="AB974" si="8501">K974*AA974*$AB$2/1000</f>
        <v>0</v>
      </c>
      <c r="AC974" s="109"/>
      <c r="AD974" s="109">
        <f t="shared" ref="AD974" si="8502">K974*AC974*$AD$2/1000</f>
        <v>0</v>
      </c>
      <c r="AE974" s="109"/>
      <c r="AF974" s="349">
        <f t="shared" ref="AF974" si="8503">K974*AE974*$AF$2/1000</f>
        <v>0</v>
      </c>
      <c r="AG974" s="109">
        <f t="shared" ref="AG974" si="8504">SUM(AA974+AC974+AE974)</f>
        <v>0</v>
      </c>
      <c r="AH974" s="109">
        <f t="shared" ref="AH974" si="8505">SUM(AB974+AD974+AF974)</f>
        <v>0</v>
      </c>
      <c r="AI974" s="109">
        <f t="shared" ref="AI974" si="8506">SUM(Y974+AG974)</f>
        <v>0.108</v>
      </c>
      <c r="AJ974" s="109">
        <f t="shared" ref="AJ974" si="8507">SUM(Z974,AH974)</f>
        <v>1.6596460656000001</v>
      </c>
      <c r="AK974" s="109"/>
      <c r="AL974" s="109">
        <f t="shared" ref="AL974" si="8508">M974*AK974*$AL$2/1000</f>
        <v>0</v>
      </c>
      <c r="AM974" s="109"/>
      <c r="AN974" s="109">
        <f t="shared" ref="AN974" si="8509">M974*AM974*$AN$2/1000</f>
        <v>0</v>
      </c>
      <c r="AO974" s="109"/>
      <c r="AP974" s="109">
        <f t="shared" ref="AP974" si="8510">M974*AO974*$AP$2/1000</f>
        <v>0</v>
      </c>
      <c r="AQ974" s="109">
        <f t="shared" ref="AQ974" si="8511">SUM(AK974+AM974+AO974)</f>
        <v>0</v>
      </c>
      <c r="AR974" s="109">
        <f t="shared" ref="AR974" si="8512">SUM(AL974+AN974+AP974)</f>
        <v>0</v>
      </c>
      <c r="AS974" s="109"/>
      <c r="AT974" s="109">
        <f t="shared" ref="AT974" si="8513">O974*AS974*$AT$2/1000</f>
        <v>0</v>
      </c>
      <c r="AU974" s="109"/>
      <c r="AV974" s="109">
        <f t="shared" ref="AV974" si="8514">O974*AU974*$AV$2/1000</f>
        <v>0</v>
      </c>
      <c r="AW974" s="109"/>
      <c r="AX974" s="109">
        <f t="shared" ref="AX974" si="8515">O974*AW974*$AX$2/1000</f>
        <v>0</v>
      </c>
      <c r="AY974" s="109">
        <f t="shared" ref="AY974" si="8516">SUM(AS974+AU974+AW974)</f>
        <v>0</v>
      </c>
      <c r="AZ974" s="109">
        <f t="shared" ref="AZ974" si="8517">SUM(AT974+AV974+AX974)</f>
        <v>0</v>
      </c>
      <c r="BA974" s="109">
        <f t="shared" ref="BA974" si="8518">SUM(AQ974+AY974)</f>
        <v>0</v>
      </c>
      <c r="BB974" s="109">
        <f t="shared" ref="BB974" si="8519">SUM(AR974,AZ974)</f>
        <v>0</v>
      </c>
    </row>
    <row r="975" spans="1:54" s="6" customFormat="1">
      <c r="A975" s="612">
        <v>734</v>
      </c>
      <c r="B975" s="559"/>
      <c r="C975" s="47"/>
      <c r="D975" s="547"/>
      <c r="E975" s="364" t="s">
        <v>2064</v>
      </c>
      <c r="F975" s="365" t="s">
        <v>1026</v>
      </c>
      <c r="G975" s="365" t="s">
        <v>1169</v>
      </c>
      <c r="H975" s="307" t="s">
        <v>379</v>
      </c>
      <c r="I975" s="257">
        <v>10.892857142857142</v>
      </c>
      <c r="J975" s="274"/>
      <c r="K975" s="257">
        <v>10.892857142857142</v>
      </c>
      <c r="L975" s="274"/>
      <c r="M975" s="257">
        <v>10.892857142857142</v>
      </c>
      <c r="N975" s="274"/>
      <c r="O975" s="257">
        <v>10.892857142857142</v>
      </c>
      <c r="P975" s="274"/>
      <c r="Q975" s="109">
        <f t="shared" si="8473"/>
        <v>0</v>
      </c>
      <c r="R975" s="415">
        <f t="shared" si="8474"/>
        <v>0</v>
      </c>
      <c r="S975" s="109"/>
      <c r="T975" s="109">
        <f t="shared" si="8475"/>
        <v>0</v>
      </c>
      <c r="U975" s="109"/>
      <c r="V975" s="109">
        <f t="shared" si="8476"/>
        <v>0</v>
      </c>
      <c r="W975" s="109"/>
      <c r="X975" s="109">
        <f t="shared" si="8477"/>
        <v>0</v>
      </c>
      <c r="Y975" s="109">
        <f t="shared" si="8478"/>
        <v>0</v>
      </c>
      <c r="Z975" s="109">
        <f t="shared" si="8468"/>
        <v>0</v>
      </c>
      <c r="AA975" s="109"/>
      <c r="AB975" s="109">
        <f t="shared" si="8479"/>
        <v>0</v>
      </c>
      <c r="AC975" s="109"/>
      <c r="AD975" s="109">
        <f t="shared" si="8480"/>
        <v>0</v>
      </c>
      <c r="AE975" s="109"/>
      <c r="AF975" s="349">
        <f t="shared" si="8481"/>
        <v>0</v>
      </c>
      <c r="AG975" s="109">
        <f t="shared" si="8469"/>
        <v>0</v>
      </c>
      <c r="AH975" s="109">
        <f t="shared" si="8470"/>
        <v>0</v>
      </c>
      <c r="AI975" s="109">
        <f t="shared" si="8482"/>
        <v>0</v>
      </c>
      <c r="AJ975" s="109">
        <f t="shared" si="8483"/>
        <v>0</v>
      </c>
      <c r="AK975" s="109"/>
      <c r="AL975" s="109">
        <f t="shared" si="8484"/>
        <v>0</v>
      </c>
      <c r="AM975" s="109"/>
      <c r="AN975" s="109">
        <f t="shared" si="8485"/>
        <v>0</v>
      </c>
      <c r="AO975" s="109"/>
      <c r="AP975" s="109">
        <f t="shared" si="8486"/>
        <v>0</v>
      </c>
      <c r="AQ975" s="109">
        <f t="shared" si="8487"/>
        <v>0</v>
      </c>
      <c r="AR975" s="109">
        <f t="shared" si="8471"/>
        <v>0</v>
      </c>
      <c r="AS975" s="109"/>
      <c r="AT975" s="109">
        <f t="shared" si="8488"/>
        <v>0</v>
      </c>
      <c r="AU975" s="109"/>
      <c r="AV975" s="109">
        <f t="shared" si="8489"/>
        <v>0</v>
      </c>
      <c r="AW975" s="109"/>
      <c r="AX975" s="109">
        <f t="shared" si="8490"/>
        <v>0</v>
      </c>
      <c r="AY975" s="109">
        <f t="shared" si="8491"/>
        <v>0</v>
      </c>
      <c r="AZ975" s="109">
        <f t="shared" si="8472"/>
        <v>0</v>
      </c>
      <c r="BA975" s="109">
        <f t="shared" si="8492"/>
        <v>0</v>
      </c>
      <c r="BB975" s="109">
        <f t="shared" si="8493"/>
        <v>0</v>
      </c>
    </row>
    <row r="976" spans="1:54" s="344" customFormat="1">
      <c r="B976" s="557"/>
      <c r="C976" s="557"/>
      <c r="D976" s="557"/>
      <c r="E976" s="553" t="s">
        <v>2139</v>
      </c>
      <c r="F976" s="365" t="s">
        <v>1026</v>
      </c>
      <c r="G976" s="24" t="s">
        <v>1166</v>
      </c>
      <c r="H976" s="307" t="s">
        <v>382</v>
      </c>
      <c r="I976" s="554">
        <v>12.06</v>
      </c>
      <c r="J976" s="115"/>
      <c r="K976" s="554">
        <v>12.06</v>
      </c>
      <c r="L976" s="183"/>
      <c r="M976" s="554">
        <v>12.06</v>
      </c>
      <c r="N976" s="183"/>
      <c r="O976" s="554">
        <v>12.06</v>
      </c>
      <c r="P976" s="115"/>
      <c r="Q976" s="349">
        <f t="shared" si="8473"/>
        <v>0</v>
      </c>
      <c r="R976" s="417">
        <f t="shared" si="8474"/>
        <v>0</v>
      </c>
      <c r="S976" s="349"/>
      <c r="T976" s="349">
        <f>I976*S976*$T$2/1000</f>
        <v>0</v>
      </c>
      <c r="U976" s="349"/>
      <c r="V976" s="350">
        <f>I976*U976*$V$2/1000</f>
        <v>0</v>
      </c>
      <c r="W976" s="352"/>
      <c r="X976" s="353">
        <f>I976*W976*$X$2/1000</f>
        <v>0</v>
      </c>
      <c r="Y976" s="351">
        <f t="shared" si="8478"/>
        <v>0</v>
      </c>
      <c r="Z976" s="350">
        <f>SUM(T976+V976+X976)</f>
        <v>0</v>
      </c>
      <c r="AA976" s="352"/>
      <c r="AB976" s="353">
        <f>K976*AA976*$AB$2/1000</f>
        <v>0</v>
      </c>
      <c r="AC976" s="352"/>
      <c r="AD976" s="350">
        <f>K976*AC976*$AD$2/1000</f>
        <v>0</v>
      </c>
      <c r="AE976" s="352"/>
      <c r="AF976" s="353">
        <f t="shared" si="8481"/>
        <v>0</v>
      </c>
      <c r="AG976" s="351">
        <f t="shared" ref="AG976" si="8520">SUM(AA976+AC976+AE976)</f>
        <v>0</v>
      </c>
      <c r="AH976" s="349">
        <f t="shared" ref="AH976" si="8521">SUM(AB976+AD976+AF976)</f>
        <v>0</v>
      </c>
      <c r="AI976" s="349">
        <f t="shared" si="8482"/>
        <v>0</v>
      </c>
      <c r="AJ976" s="350">
        <f t="shared" si="8483"/>
        <v>0</v>
      </c>
      <c r="AK976" s="352"/>
      <c r="AL976" s="350">
        <f t="shared" si="8484"/>
        <v>0</v>
      </c>
      <c r="AM976" s="354"/>
      <c r="AN976" s="350">
        <f t="shared" si="8485"/>
        <v>0</v>
      </c>
      <c r="AO976" s="352"/>
      <c r="AP976" s="353">
        <f t="shared" si="8486"/>
        <v>0</v>
      </c>
      <c r="AQ976" s="351">
        <f>SUM(AK976+AM976+AO976)</f>
        <v>0</v>
      </c>
      <c r="AR976" s="349">
        <f t="shared" ref="AR976" si="8522">SUM(AL976+AN976+AP976)</f>
        <v>0</v>
      </c>
      <c r="AS976" s="349"/>
      <c r="AT976" s="350">
        <f t="shared" si="8488"/>
        <v>0</v>
      </c>
      <c r="AU976" s="352"/>
      <c r="AV976" s="350">
        <f t="shared" si="8489"/>
        <v>0</v>
      </c>
      <c r="AW976" s="352"/>
      <c r="AX976" s="353">
        <f t="shared" si="8490"/>
        <v>0</v>
      </c>
      <c r="AY976" s="351">
        <f>SUM(AS976+AU976+AW976)</f>
        <v>0</v>
      </c>
      <c r="AZ976" s="349">
        <f t="shared" ref="AZ976" si="8523">SUM(AT976+AV976+AX976)</f>
        <v>0</v>
      </c>
      <c r="BA976" s="349">
        <f t="shared" si="8492"/>
        <v>0</v>
      </c>
      <c r="BB976" s="349">
        <f t="shared" si="8493"/>
        <v>0</v>
      </c>
    </row>
    <row r="977" spans="1:54" s="6" customFormat="1">
      <c r="A977" s="612">
        <v>734</v>
      </c>
      <c r="B977" s="559"/>
      <c r="C977" s="47"/>
      <c r="D977" s="547"/>
      <c r="E977" s="364" t="s">
        <v>2065</v>
      </c>
      <c r="F977" s="363" t="s">
        <v>1027</v>
      </c>
      <c r="G977" s="365" t="s">
        <v>1169</v>
      </c>
      <c r="H977" s="307" t="s">
        <v>379</v>
      </c>
      <c r="I977" s="257">
        <v>11.18</v>
      </c>
      <c r="J977" s="274"/>
      <c r="K977" s="257">
        <v>11.18</v>
      </c>
      <c r="L977" s="274"/>
      <c r="M977" s="257">
        <v>11.18</v>
      </c>
      <c r="N977" s="274"/>
      <c r="O977" s="257">
        <v>11.18</v>
      </c>
      <c r="P977" s="274"/>
      <c r="Q977" s="109">
        <f t="shared" si="8405"/>
        <v>0</v>
      </c>
      <c r="R977" s="415">
        <f t="shared" si="8406"/>
        <v>0</v>
      </c>
      <c r="S977" s="109"/>
      <c r="T977" s="109">
        <f t="shared" si="8407"/>
        <v>0</v>
      </c>
      <c r="U977" s="109"/>
      <c r="V977" s="109">
        <f t="shared" si="8408"/>
        <v>0</v>
      </c>
      <c r="W977" s="109"/>
      <c r="X977" s="109">
        <f t="shared" si="8409"/>
        <v>0</v>
      </c>
      <c r="Y977" s="109">
        <f t="shared" ref="Y977:Y978" si="8524">SUM(S977+U977+W977)</f>
        <v>0</v>
      </c>
      <c r="Z977" s="109">
        <f t="shared" si="8411"/>
        <v>0</v>
      </c>
      <c r="AA977" s="109"/>
      <c r="AB977" s="109">
        <f t="shared" si="8044"/>
        <v>0</v>
      </c>
      <c r="AC977" s="109"/>
      <c r="AD977" s="109">
        <f t="shared" si="8412"/>
        <v>0</v>
      </c>
      <c r="AE977" s="109"/>
      <c r="AF977" s="349">
        <f t="shared" si="8466"/>
        <v>0</v>
      </c>
      <c r="AG977" s="109">
        <f t="shared" si="8413"/>
        <v>0</v>
      </c>
      <c r="AH977" s="109">
        <f t="shared" si="8414"/>
        <v>0</v>
      </c>
      <c r="AI977" s="109">
        <f t="shared" si="8415"/>
        <v>0</v>
      </c>
      <c r="AJ977" s="109">
        <f t="shared" si="8416"/>
        <v>0</v>
      </c>
      <c r="AK977" s="109"/>
      <c r="AL977" s="109">
        <f t="shared" si="8417"/>
        <v>0</v>
      </c>
      <c r="AM977" s="109"/>
      <c r="AN977" s="109">
        <f t="shared" si="8418"/>
        <v>0</v>
      </c>
      <c r="AO977" s="109"/>
      <c r="AP977" s="109">
        <f t="shared" si="8206"/>
        <v>0</v>
      </c>
      <c r="AQ977" s="109">
        <f t="shared" si="8419"/>
        <v>0</v>
      </c>
      <c r="AR977" s="109">
        <f t="shared" si="8420"/>
        <v>0</v>
      </c>
      <c r="AS977" s="109"/>
      <c r="AT977" s="109">
        <f t="shared" si="8421"/>
        <v>0</v>
      </c>
      <c r="AU977" s="109"/>
      <c r="AV977" s="109">
        <f t="shared" si="8422"/>
        <v>0</v>
      </c>
      <c r="AW977" s="109"/>
      <c r="AX977" s="109">
        <f t="shared" si="8423"/>
        <v>0</v>
      </c>
      <c r="AY977" s="109">
        <f t="shared" si="8424"/>
        <v>0</v>
      </c>
      <c r="AZ977" s="109">
        <f t="shared" si="8425"/>
        <v>0</v>
      </c>
      <c r="BA977" s="109">
        <f t="shared" si="8426"/>
        <v>0</v>
      </c>
      <c r="BB977" s="109">
        <f t="shared" si="8427"/>
        <v>0</v>
      </c>
    </row>
    <row r="978" spans="1:54" s="551" customFormat="1">
      <c r="A978" s="612">
        <v>735</v>
      </c>
      <c r="B978" s="557"/>
      <c r="C978" s="560"/>
      <c r="D978" s="549"/>
      <c r="E978" s="555" t="s">
        <v>2066</v>
      </c>
      <c r="F978" s="363" t="s">
        <v>1027</v>
      </c>
      <c r="G978" s="363" t="s">
        <v>1169</v>
      </c>
      <c r="H978" s="355" t="s">
        <v>461</v>
      </c>
      <c r="I978" s="554">
        <v>10.914285714285713</v>
      </c>
      <c r="J978" s="183"/>
      <c r="K978" s="554">
        <v>10.914285714285713</v>
      </c>
      <c r="L978" s="183"/>
      <c r="M978" s="554">
        <v>10.914285714285713</v>
      </c>
      <c r="N978" s="183"/>
      <c r="O978" s="554">
        <v>10.914285714285713</v>
      </c>
      <c r="P978" s="183"/>
      <c r="Q978" s="349">
        <f t="shared" si="8405"/>
        <v>0</v>
      </c>
      <c r="R978" s="417">
        <f t="shared" si="8406"/>
        <v>0</v>
      </c>
      <c r="S978" s="349"/>
      <c r="T978" s="349">
        <f t="shared" si="8407"/>
        <v>0</v>
      </c>
      <c r="U978" s="349"/>
      <c r="V978" s="349">
        <f t="shared" si="8408"/>
        <v>0</v>
      </c>
      <c r="W978" s="349"/>
      <c r="X978" s="349">
        <f t="shared" si="8409"/>
        <v>0</v>
      </c>
      <c r="Y978" s="349">
        <f t="shared" si="8524"/>
        <v>0</v>
      </c>
      <c r="Z978" s="349">
        <f t="shared" si="8411"/>
        <v>0</v>
      </c>
      <c r="AA978" s="349"/>
      <c r="AB978" s="349">
        <f t="shared" si="8044"/>
        <v>0</v>
      </c>
      <c r="AC978" s="349"/>
      <c r="AD978" s="349">
        <f t="shared" si="8412"/>
        <v>0</v>
      </c>
      <c r="AE978" s="349"/>
      <c r="AF978" s="349">
        <f t="shared" si="8466"/>
        <v>0</v>
      </c>
      <c r="AG978" s="349">
        <f t="shared" si="8413"/>
        <v>0</v>
      </c>
      <c r="AH978" s="349">
        <f t="shared" si="8414"/>
        <v>0</v>
      </c>
      <c r="AI978" s="349">
        <f t="shared" si="8415"/>
        <v>0</v>
      </c>
      <c r="AJ978" s="349">
        <f t="shared" si="8416"/>
        <v>0</v>
      </c>
      <c r="AK978" s="349"/>
      <c r="AL978" s="349">
        <f t="shared" si="8417"/>
        <v>0</v>
      </c>
      <c r="AM978" s="349"/>
      <c r="AN978" s="349">
        <f t="shared" si="8418"/>
        <v>0</v>
      </c>
      <c r="AO978" s="349"/>
      <c r="AP978" s="349">
        <f t="shared" si="8206"/>
        <v>0</v>
      </c>
      <c r="AQ978" s="349">
        <f t="shared" si="8419"/>
        <v>0</v>
      </c>
      <c r="AR978" s="349">
        <f t="shared" si="8420"/>
        <v>0</v>
      </c>
      <c r="AS978" s="349"/>
      <c r="AT978" s="349">
        <f t="shared" si="8421"/>
        <v>0</v>
      </c>
      <c r="AU978" s="349"/>
      <c r="AV978" s="349">
        <f t="shared" si="8422"/>
        <v>0</v>
      </c>
      <c r="AW978" s="349"/>
      <c r="AX978" s="349">
        <f t="shared" si="8423"/>
        <v>0</v>
      </c>
      <c r="AY978" s="349">
        <f t="shared" si="8424"/>
        <v>0</v>
      </c>
      <c r="AZ978" s="349">
        <f t="shared" si="8425"/>
        <v>0</v>
      </c>
      <c r="BA978" s="349">
        <f t="shared" si="8426"/>
        <v>0</v>
      </c>
      <c r="BB978" s="349">
        <f t="shared" si="8427"/>
        <v>0</v>
      </c>
    </row>
    <row r="979" spans="1:54" s="6" customFormat="1">
      <c r="A979" s="612">
        <v>736</v>
      </c>
      <c r="B979" s="559"/>
      <c r="C979" s="47"/>
      <c r="D979" s="547" t="s">
        <v>1032</v>
      </c>
      <c r="E979" s="364" t="s">
        <v>2067</v>
      </c>
      <c r="F979" s="365" t="s">
        <v>1025</v>
      </c>
      <c r="G979" s="365" t="s">
        <v>1169</v>
      </c>
      <c r="H979" s="307" t="s">
        <v>461</v>
      </c>
      <c r="I979" s="257">
        <v>14.51</v>
      </c>
      <c r="J979" s="274"/>
      <c r="K979" s="257">
        <v>14.51</v>
      </c>
      <c r="L979" s="274"/>
      <c r="M979" s="257">
        <v>14.51</v>
      </c>
      <c r="N979" s="274"/>
      <c r="O979" s="257">
        <v>14.51</v>
      </c>
      <c r="P979" s="274"/>
      <c r="Q979" s="109">
        <f t="shared" si="8405"/>
        <v>0</v>
      </c>
      <c r="R979" s="415">
        <f t="shared" si="8406"/>
        <v>0</v>
      </c>
      <c r="S979" s="109"/>
      <c r="T979" s="109">
        <f t="shared" si="8407"/>
        <v>0</v>
      </c>
      <c r="U979" s="109"/>
      <c r="V979" s="109">
        <f t="shared" si="8408"/>
        <v>0</v>
      </c>
      <c r="W979" s="109"/>
      <c r="X979" s="109">
        <f t="shared" si="8409"/>
        <v>0</v>
      </c>
      <c r="Y979" s="109">
        <f>SUM(S979+U979+W979)</f>
        <v>0</v>
      </c>
      <c r="Z979" s="109">
        <f t="shared" si="8411"/>
        <v>0</v>
      </c>
      <c r="AA979" s="109"/>
      <c r="AB979" s="109">
        <f t="shared" si="8044"/>
        <v>0</v>
      </c>
      <c r="AC979" s="109"/>
      <c r="AD979" s="109">
        <f t="shared" si="8412"/>
        <v>0</v>
      </c>
      <c r="AE979" s="109"/>
      <c r="AF979" s="349">
        <f t="shared" si="8466"/>
        <v>0</v>
      </c>
      <c r="AG979" s="109">
        <f>SUM(AA979+AC979+AE979)</f>
        <v>0</v>
      </c>
      <c r="AH979" s="109">
        <f t="shared" si="8414"/>
        <v>0</v>
      </c>
      <c r="AI979" s="109">
        <f t="shared" si="8415"/>
        <v>0</v>
      </c>
      <c r="AJ979" s="109">
        <f t="shared" si="8416"/>
        <v>0</v>
      </c>
      <c r="AK979" s="109"/>
      <c r="AL979" s="109">
        <f t="shared" si="8417"/>
        <v>0</v>
      </c>
      <c r="AM979" s="109"/>
      <c r="AN979" s="109">
        <f t="shared" si="8418"/>
        <v>0</v>
      </c>
      <c r="AO979" s="109"/>
      <c r="AP979" s="109">
        <f t="shared" si="8206"/>
        <v>0</v>
      </c>
      <c r="AQ979" s="109">
        <f t="shared" si="8419"/>
        <v>0</v>
      </c>
      <c r="AR979" s="109">
        <f t="shared" si="8420"/>
        <v>0</v>
      </c>
      <c r="AS979" s="109"/>
      <c r="AT979" s="109">
        <f t="shared" si="8421"/>
        <v>0</v>
      </c>
      <c r="AU979" s="109"/>
      <c r="AV979" s="109">
        <f t="shared" si="8422"/>
        <v>0</v>
      </c>
      <c r="AW979" s="109"/>
      <c r="AX979" s="109">
        <f t="shared" si="8423"/>
        <v>0</v>
      </c>
      <c r="AY979" s="109">
        <f t="shared" si="8424"/>
        <v>0</v>
      </c>
      <c r="AZ979" s="109">
        <f t="shared" si="8425"/>
        <v>0</v>
      </c>
      <c r="BA979" s="109">
        <f t="shared" si="8426"/>
        <v>0</v>
      </c>
      <c r="BB979" s="109">
        <f t="shared" si="8427"/>
        <v>0</v>
      </c>
    </row>
    <row r="980" spans="1:54" s="344" customFormat="1">
      <c r="B980" s="557"/>
      <c r="C980" s="557"/>
      <c r="D980" s="557"/>
      <c r="E980" s="553" t="s">
        <v>2215</v>
      </c>
      <c r="F980" s="365" t="s">
        <v>1025</v>
      </c>
      <c r="G980" s="24" t="s">
        <v>1166</v>
      </c>
      <c r="H980" s="307" t="s">
        <v>382</v>
      </c>
      <c r="I980" s="554">
        <v>15.59</v>
      </c>
      <c r="J980" s="115"/>
      <c r="K980" s="554">
        <v>15.59</v>
      </c>
      <c r="L980" s="183"/>
      <c r="M980" s="554">
        <v>15.59</v>
      </c>
      <c r="N980" s="183"/>
      <c r="O980" s="554">
        <v>15.59</v>
      </c>
      <c r="P980" s="115"/>
      <c r="Q980" s="349">
        <f t="shared" si="8405"/>
        <v>0.112</v>
      </c>
      <c r="R980" s="417">
        <f t="shared" si="8406"/>
        <v>2.1750743952000002</v>
      </c>
      <c r="S980" s="349">
        <v>0.112</v>
      </c>
      <c r="T980" s="349">
        <f>I980*S980*$T$2/1000</f>
        <v>2.1750743952000002</v>
      </c>
      <c r="U980" s="349"/>
      <c r="V980" s="350">
        <f>I980*U980*$V$2/1000</f>
        <v>0</v>
      </c>
      <c r="W980" s="352"/>
      <c r="X980" s="353">
        <f>I980*W980*$X$2/1000</f>
        <v>0</v>
      </c>
      <c r="Y980" s="351">
        <f t="shared" ref="Y980" si="8525">SUM(S980+U980+W980)</f>
        <v>0.112</v>
      </c>
      <c r="Z980" s="350">
        <f t="shared" si="8411"/>
        <v>2.1750743952000002</v>
      </c>
      <c r="AA980" s="352"/>
      <c r="AB980" s="353">
        <f>K980*AA980*$AB$2/1000</f>
        <v>0</v>
      </c>
      <c r="AC980" s="352"/>
      <c r="AD980" s="350">
        <f>K980*AC980*$AD$2/1000</f>
        <v>0</v>
      </c>
      <c r="AE980" s="352"/>
      <c r="AF980" s="353">
        <f t="shared" si="8466"/>
        <v>0</v>
      </c>
      <c r="AG980" s="351">
        <f t="shared" ref="AG980" si="8526">SUM(AA980+AC980+AE980)</f>
        <v>0</v>
      </c>
      <c r="AH980" s="349">
        <f t="shared" si="8414"/>
        <v>0</v>
      </c>
      <c r="AI980" s="349">
        <f t="shared" si="8415"/>
        <v>0.112</v>
      </c>
      <c r="AJ980" s="350">
        <f t="shared" si="8416"/>
        <v>2.1750743952000002</v>
      </c>
      <c r="AK980" s="352"/>
      <c r="AL980" s="350">
        <f t="shared" si="8417"/>
        <v>0</v>
      </c>
      <c r="AM980" s="354"/>
      <c r="AN980" s="350">
        <f t="shared" si="8418"/>
        <v>0</v>
      </c>
      <c r="AO980" s="352"/>
      <c r="AP980" s="353">
        <f t="shared" si="8206"/>
        <v>0</v>
      </c>
      <c r="AQ980" s="351">
        <f t="shared" si="8419"/>
        <v>0</v>
      </c>
      <c r="AR980" s="349">
        <f t="shared" si="8420"/>
        <v>0</v>
      </c>
      <c r="AS980" s="349"/>
      <c r="AT980" s="350">
        <f t="shared" si="8421"/>
        <v>0</v>
      </c>
      <c r="AU980" s="352"/>
      <c r="AV980" s="350">
        <f t="shared" si="8422"/>
        <v>0</v>
      </c>
      <c r="AW980" s="352"/>
      <c r="AX980" s="353">
        <f t="shared" si="8423"/>
        <v>0</v>
      </c>
      <c r="AY980" s="351">
        <f t="shared" si="8424"/>
        <v>0</v>
      </c>
      <c r="AZ980" s="349">
        <f t="shared" si="8425"/>
        <v>0</v>
      </c>
      <c r="BA980" s="349">
        <f t="shared" si="8426"/>
        <v>0</v>
      </c>
      <c r="BB980" s="349">
        <f t="shared" si="8427"/>
        <v>0</v>
      </c>
    </row>
    <row r="981" spans="1:54" s="344" customFormat="1">
      <c r="B981" s="557"/>
      <c r="C981" s="557"/>
      <c r="D981" s="557"/>
      <c r="E981" s="553" t="s">
        <v>2068</v>
      </c>
      <c r="F981" s="365" t="s">
        <v>1025</v>
      </c>
      <c r="G981" s="24" t="s">
        <v>1844</v>
      </c>
      <c r="H981" s="307" t="s">
        <v>382</v>
      </c>
      <c r="I981" s="554">
        <v>14.51</v>
      </c>
      <c r="J981" s="115"/>
      <c r="K981" s="554">
        <v>15.8</v>
      </c>
      <c r="L981" s="183"/>
      <c r="M981" s="554">
        <v>15.8</v>
      </c>
      <c r="N981" s="183"/>
      <c r="O981" s="554">
        <v>15.8</v>
      </c>
      <c r="P981" s="115"/>
      <c r="Q981" s="349">
        <f t="shared" ref="Q981" si="8527">SUM(AI981+BA981)</f>
        <v>4.2840000000000007</v>
      </c>
      <c r="R981" s="417">
        <f t="shared" ref="R981" si="8528">SUM(AJ981+BB981)</f>
        <v>88.443261207999996</v>
      </c>
      <c r="S981" s="349"/>
      <c r="T981" s="349">
        <f>I981*S981*$T$2/1000</f>
        <v>0</v>
      </c>
      <c r="U981" s="349"/>
      <c r="V981" s="350">
        <f>I981*U981*$V$2/1000</f>
        <v>0</v>
      </c>
      <c r="W981" s="352"/>
      <c r="X981" s="353">
        <f>I981*W981*$X$2/1000</f>
        <v>0</v>
      </c>
      <c r="Y981" s="351">
        <f t="shared" ref="Y981" si="8529">SUM(S981+U981+W981)</f>
        <v>0</v>
      </c>
      <c r="Z981" s="350">
        <f t="shared" ref="Z981" si="8530">SUM(T981+V981+X981)</f>
        <v>0</v>
      </c>
      <c r="AA981" s="352"/>
      <c r="AB981" s="353">
        <f>K981*AA981*$AB$2/1000</f>
        <v>0</v>
      </c>
      <c r="AC981" s="352"/>
      <c r="AD981" s="350">
        <f>K981*AC981*$AD$2/1000</f>
        <v>0</v>
      </c>
      <c r="AE981" s="352">
        <v>1</v>
      </c>
      <c r="AF981" s="353">
        <f t="shared" ref="AF981" si="8531">K981*AE981*$AF$2/1000</f>
        <v>20.543634000000001</v>
      </c>
      <c r="AG981" s="351">
        <f t="shared" ref="AG981" si="8532">SUM(AA981+AC981+AE981)</f>
        <v>1</v>
      </c>
      <c r="AH981" s="349">
        <f t="shared" ref="AH981" si="8533">SUM(AB981+AD981+AF981)</f>
        <v>20.543634000000001</v>
      </c>
      <c r="AI981" s="349">
        <f t="shared" ref="AI981" si="8534">SUM(Y981+AG981)</f>
        <v>1</v>
      </c>
      <c r="AJ981" s="350">
        <f t="shared" ref="AJ981" si="8535">SUM(Z981,AH981)</f>
        <v>20.543634000000001</v>
      </c>
      <c r="AK981" s="352">
        <v>1.06</v>
      </c>
      <c r="AL981" s="350">
        <f t="shared" ref="AL981" si="8536">M981*AK981*$AL$2/1000</f>
        <v>21.417844840000001</v>
      </c>
      <c r="AM981" s="354">
        <v>2.2240000000000002</v>
      </c>
      <c r="AN981" s="350">
        <f t="shared" ref="AN981" si="8537">M981*AM981*$AN$2/1000</f>
        <v>46.481782367999998</v>
      </c>
      <c r="AO981" s="352"/>
      <c r="AP981" s="353">
        <f t="shared" ref="AP981" si="8538">M981*AO981*$AP$2/1000</f>
        <v>0</v>
      </c>
      <c r="AQ981" s="351">
        <f t="shared" ref="AQ981" si="8539">SUM(AK981+AM981+AO981)</f>
        <v>3.2840000000000003</v>
      </c>
      <c r="AR981" s="349">
        <f t="shared" ref="AR981" si="8540">SUM(AL981+AN981+AP981)</f>
        <v>67.899627207999998</v>
      </c>
      <c r="AS981" s="349"/>
      <c r="AT981" s="350">
        <f t="shared" ref="AT981" si="8541">O981*AS981*$AT$2/1000</f>
        <v>0</v>
      </c>
      <c r="AU981" s="352"/>
      <c r="AV981" s="350">
        <f t="shared" ref="AV981" si="8542">O981*AU981*$AV$2/1000</f>
        <v>0</v>
      </c>
      <c r="AW981" s="352"/>
      <c r="AX981" s="353">
        <f t="shared" ref="AX981" si="8543">O981*AW981*$AX$2/1000</f>
        <v>0</v>
      </c>
      <c r="AY981" s="351">
        <f t="shared" ref="AY981" si="8544">SUM(AS981+AU981+AW981)</f>
        <v>0</v>
      </c>
      <c r="AZ981" s="349">
        <f t="shared" ref="AZ981" si="8545">SUM(AT981+AV981+AX981)</f>
        <v>0</v>
      </c>
      <c r="BA981" s="349">
        <f t="shared" ref="BA981" si="8546">SUM(AQ981+AY981)</f>
        <v>3.2840000000000003</v>
      </c>
      <c r="BB981" s="349">
        <f t="shared" ref="BB981" si="8547">SUM(AR981,AZ981)</f>
        <v>67.899627207999998</v>
      </c>
    </row>
    <row r="982" spans="1:54" s="344" customFormat="1">
      <c r="B982" s="557"/>
      <c r="C982" s="557"/>
      <c r="D982" s="557"/>
      <c r="E982" s="553" t="s">
        <v>2069</v>
      </c>
      <c r="F982" s="365" t="s">
        <v>1026</v>
      </c>
      <c r="G982" s="24" t="s">
        <v>1844</v>
      </c>
      <c r="H982" s="307" t="s">
        <v>382</v>
      </c>
      <c r="I982" s="554">
        <v>14.68</v>
      </c>
      <c r="J982" s="115"/>
      <c r="K982" s="554">
        <v>14.68</v>
      </c>
      <c r="L982" s="183"/>
      <c r="M982" s="554">
        <v>14.68</v>
      </c>
      <c r="N982" s="183"/>
      <c r="O982" s="554">
        <v>14.68</v>
      </c>
      <c r="P982" s="115"/>
      <c r="Q982" s="349">
        <f t="shared" ref="Q982:Q983" si="8548">SUM(AI982+BA982)</f>
        <v>0</v>
      </c>
      <c r="R982" s="417">
        <f t="shared" ref="R982:R983" si="8549">SUM(AJ982+BB982)</f>
        <v>0</v>
      </c>
      <c r="S982" s="349"/>
      <c r="T982" s="349">
        <f>I982*S982*$T$2/1000</f>
        <v>0</v>
      </c>
      <c r="U982" s="349"/>
      <c r="V982" s="350">
        <f>I982*U982*$V$2/1000</f>
        <v>0</v>
      </c>
      <c r="W982" s="352"/>
      <c r="X982" s="353">
        <f>I982*W982*$X$2/1000</f>
        <v>0</v>
      </c>
      <c r="Y982" s="351">
        <f t="shared" ref="Y982" si="8550">SUM(S982+U982+W982)</f>
        <v>0</v>
      </c>
      <c r="Z982" s="350">
        <f t="shared" ref="Z982:Z983" si="8551">SUM(T982+V982+X982)</f>
        <v>0</v>
      </c>
      <c r="AA982" s="352"/>
      <c r="AB982" s="353">
        <f>K982*AA982*$AB$2/1000</f>
        <v>0</v>
      </c>
      <c r="AC982" s="352"/>
      <c r="AD982" s="350">
        <f>K982*AC982*$AD$2/1000</f>
        <v>0</v>
      </c>
      <c r="AE982" s="352"/>
      <c r="AF982" s="353">
        <f t="shared" ref="AF982:AF983" si="8552">K982*AE982*$AF$2/1000</f>
        <v>0</v>
      </c>
      <c r="AG982" s="351">
        <f t="shared" ref="AG982" si="8553">SUM(AA982+AC982+AE982)</f>
        <v>0</v>
      </c>
      <c r="AH982" s="349">
        <f t="shared" ref="AH982:AH983" si="8554">SUM(AB982+AD982+AF982)</f>
        <v>0</v>
      </c>
      <c r="AI982" s="349">
        <f t="shared" ref="AI982:AI983" si="8555">SUM(Y982+AG982)</f>
        <v>0</v>
      </c>
      <c r="AJ982" s="350">
        <f t="shared" ref="AJ982:AJ983" si="8556">SUM(Z982,AH982)</f>
        <v>0</v>
      </c>
      <c r="AK982" s="352"/>
      <c r="AL982" s="350">
        <f t="shared" ref="AL982:AL983" si="8557">M982*AK982*$AL$2/1000</f>
        <v>0</v>
      </c>
      <c r="AM982" s="354"/>
      <c r="AN982" s="350">
        <f t="shared" ref="AN982:AN983" si="8558">M982*AM982*$AN$2/1000</f>
        <v>0</v>
      </c>
      <c r="AO982" s="352"/>
      <c r="AP982" s="353">
        <f t="shared" ref="AP982:AP983" si="8559">M982*AO982*$AP$2/1000</f>
        <v>0</v>
      </c>
      <c r="AQ982" s="351">
        <f t="shared" ref="AQ982:AQ983" si="8560">SUM(AK982+AM982+AO982)</f>
        <v>0</v>
      </c>
      <c r="AR982" s="349">
        <f t="shared" ref="AR982:AR983" si="8561">SUM(AL982+AN982+AP982)</f>
        <v>0</v>
      </c>
      <c r="AS982" s="349"/>
      <c r="AT982" s="350">
        <f t="shared" ref="AT982:AT983" si="8562">O982*AS982*$AT$2/1000</f>
        <v>0</v>
      </c>
      <c r="AU982" s="352"/>
      <c r="AV982" s="350">
        <f t="shared" ref="AV982:AV983" si="8563">O982*AU982*$AV$2/1000</f>
        <v>0</v>
      </c>
      <c r="AW982" s="352"/>
      <c r="AX982" s="353">
        <f t="shared" ref="AX982:AX983" si="8564">O982*AW982*$AX$2/1000</f>
        <v>0</v>
      </c>
      <c r="AY982" s="351">
        <f t="shared" ref="AY982:AY983" si="8565">SUM(AS982+AU982+AW982)</f>
        <v>0</v>
      </c>
      <c r="AZ982" s="349">
        <f t="shared" ref="AZ982:AZ983" si="8566">SUM(AT982+AV982+AX982)</f>
        <v>0</v>
      </c>
      <c r="BA982" s="349">
        <f t="shared" ref="BA982:BA983" si="8567">SUM(AQ982+AY982)</f>
        <v>0</v>
      </c>
      <c r="BB982" s="349">
        <f t="shared" ref="BB982:BB983" si="8568">SUM(AR982,AZ982)</f>
        <v>0</v>
      </c>
    </row>
    <row r="983" spans="1:54" s="6" customFormat="1">
      <c r="A983" s="612">
        <v>737</v>
      </c>
      <c r="B983" s="559"/>
      <c r="C983" s="47"/>
      <c r="D983" s="547"/>
      <c r="E983" s="364" t="s">
        <v>2216</v>
      </c>
      <c r="F983" s="365" t="s">
        <v>1026</v>
      </c>
      <c r="G983" s="365" t="s">
        <v>1169</v>
      </c>
      <c r="H983" s="307" t="s">
        <v>379</v>
      </c>
      <c r="I983" s="257">
        <v>15.78</v>
      </c>
      <c r="J983" s="274"/>
      <c r="K983" s="257">
        <v>15.78</v>
      </c>
      <c r="L983" s="274"/>
      <c r="M983" s="257">
        <v>15.78</v>
      </c>
      <c r="N983" s="274"/>
      <c r="O983" s="257">
        <v>15.78</v>
      </c>
      <c r="P983" s="274"/>
      <c r="Q983" s="109">
        <f t="shared" si="8548"/>
        <v>0.112</v>
      </c>
      <c r="R983" s="415">
        <f t="shared" si="8549"/>
        <v>2.2015826783999999</v>
      </c>
      <c r="S983" s="109">
        <v>0.112</v>
      </c>
      <c r="T983" s="109">
        <f t="shared" ref="T983" si="8569">I983*S983*$T$2/1000</f>
        <v>2.2015826783999999</v>
      </c>
      <c r="U983" s="109"/>
      <c r="V983" s="109">
        <f t="shared" ref="V983" si="8570">I983*U983*$V$2/1000</f>
        <v>0</v>
      </c>
      <c r="W983" s="109"/>
      <c r="X983" s="109">
        <f t="shared" ref="X983" si="8571">I983*W983*$X$2/1000</f>
        <v>0</v>
      </c>
      <c r="Y983" s="109">
        <f>SUM(S983+U983+W983)</f>
        <v>0.112</v>
      </c>
      <c r="Z983" s="109">
        <f t="shared" si="8551"/>
        <v>2.2015826783999999</v>
      </c>
      <c r="AA983" s="109"/>
      <c r="AB983" s="109">
        <f t="shared" ref="AB983" si="8572">K983*AA983*$AB$2/1000</f>
        <v>0</v>
      </c>
      <c r="AC983" s="109"/>
      <c r="AD983" s="109">
        <f t="shared" ref="AD983" si="8573">K983*AC983*$AD$2/1000</f>
        <v>0</v>
      </c>
      <c r="AE983" s="109"/>
      <c r="AF983" s="349">
        <f t="shared" si="8552"/>
        <v>0</v>
      </c>
      <c r="AG983" s="109">
        <f>SUM(AA983+AC983+AE983)</f>
        <v>0</v>
      </c>
      <c r="AH983" s="109">
        <f t="shared" si="8554"/>
        <v>0</v>
      </c>
      <c r="AI983" s="109">
        <f t="shared" si="8555"/>
        <v>0.112</v>
      </c>
      <c r="AJ983" s="109">
        <f t="shared" si="8556"/>
        <v>2.2015826783999999</v>
      </c>
      <c r="AK983" s="109"/>
      <c r="AL983" s="109">
        <f t="shared" si="8557"/>
        <v>0</v>
      </c>
      <c r="AM983" s="109"/>
      <c r="AN983" s="109">
        <f t="shared" si="8558"/>
        <v>0</v>
      </c>
      <c r="AO983" s="109"/>
      <c r="AP983" s="109">
        <f t="shared" si="8559"/>
        <v>0</v>
      </c>
      <c r="AQ983" s="109">
        <f t="shared" si="8560"/>
        <v>0</v>
      </c>
      <c r="AR983" s="109">
        <f t="shared" si="8561"/>
        <v>0</v>
      </c>
      <c r="AS983" s="109"/>
      <c r="AT983" s="109">
        <f t="shared" si="8562"/>
        <v>0</v>
      </c>
      <c r="AU983" s="109"/>
      <c r="AV983" s="109">
        <f t="shared" si="8563"/>
        <v>0</v>
      </c>
      <c r="AW983" s="109"/>
      <c r="AX983" s="109">
        <f t="shared" si="8564"/>
        <v>0</v>
      </c>
      <c r="AY983" s="109">
        <f t="shared" si="8565"/>
        <v>0</v>
      </c>
      <c r="AZ983" s="109">
        <f t="shared" si="8566"/>
        <v>0</v>
      </c>
      <c r="BA983" s="109">
        <f t="shared" si="8567"/>
        <v>0</v>
      </c>
      <c r="BB983" s="109">
        <f t="shared" si="8568"/>
        <v>0</v>
      </c>
    </row>
    <row r="984" spans="1:54" s="6" customFormat="1">
      <c r="A984" s="612">
        <v>737</v>
      </c>
      <c r="B984" s="559"/>
      <c r="C984" s="47"/>
      <c r="D984" s="547"/>
      <c r="E984" s="364" t="s">
        <v>2092</v>
      </c>
      <c r="F984" s="365" t="s">
        <v>1026</v>
      </c>
      <c r="G984" s="365" t="s">
        <v>1169</v>
      </c>
      <c r="H984" s="307" t="s">
        <v>379</v>
      </c>
      <c r="I984" s="257">
        <v>15.78</v>
      </c>
      <c r="J984" s="274"/>
      <c r="K984" s="257">
        <v>15.78</v>
      </c>
      <c r="L984" s="274"/>
      <c r="M984" s="257">
        <v>15.78</v>
      </c>
      <c r="N984" s="274"/>
      <c r="O984" s="257">
        <v>15.78</v>
      </c>
      <c r="P984" s="274"/>
      <c r="Q984" s="109">
        <f t="shared" si="8405"/>
        <v>6.4090000000000007</v>
      </c>
      <c r="R984" s="415">
        <f t="shared" si="8406"/>
        <v>132.64902964200002</v>
      </c>
      <c r="S984" s="109"/>
      <c r="T984" s="109">
        <f t="shared" si="8407"/>
        <v>0</v>
      </c>
      <c r="U984" s="109">
        <v>1.115</v>
      </c>
      <c r="V984" s="109">
        <f t="shared" si="8408"/>
        <v>22.419518633999999</v>
      </c>
      <c r="W984" s="109">
        <v>3.5000000000000003E-2</v>
      </c>
      <c r="X984" s="109">
        <f t="shared" si="8409"/>
        <v>0.71988438900000007</v>
      </c>
      <c r="Y984" s="109">
        <f>SUM(S984+U984+W984)</f>
        <v>1.1499999999999999</v>
      </c>
      <c r="Z984" s="109">
        <f t="shared" si="8411"/>
        <v>23.139403023</v>
      </c>
      <c r="AA984" s="109">
        <v>0.31</v>
      </c>
      <c r="AB984" s="109">
        <f t="shared" si="8044"/>
        <v>6.4734167759999997</v>
      </c>
      <c r="AC984" s="109">
        <v>0.5</v>
      </c>
      <c r="AD984" s="109">
        <f t="shared" si="8412"/>
        <v>10.470740099999999</v>
      </c>
      <c r="AE984" s="109">
        <v>1.113</v>
      </c>
      <c r="AF984" s="349">
        <f t="shared" si="8466"/>
        <v>22.836121522200003</v>
      </c>
      <c r="AG984" s="109">
        <f>SUM(AA984+AC984+AE984)</f>
        <v>1.923</v>
      </c>
      <c r="AH984" s="109">
        <f t="shared" si="8414"/>
        <v>39.780278398199997</v>
      </c>
      <c r="AI984" s="109">
        <f t="shared" si="8415"/>
        <v>3.073</v>
      </c>
      <c r="AJ984" s="109">
        <f t="shared" si="8416"/>
        <v>62.919681421199996</v>
      </c>
      <c r="AK984" s="109"/>
      <c r="AL984" s="109">
        <f t="shared" si="8417"/>
        <v>0</v>
      </c>
      <c r="AM984" s="109">
        <v>1.1120000000000001</v>
      </c>
      <c r="AN984" s="109">
        <f t="shared" si="8418"/>
        <v>23.2114723344</v>
      </c>
      <c r="AO984" s="109"/>
      <c r="AP984" s="109">
        <f t="shared" si="8206"/>
        <v>0</v>
      </c>
      <c r="AQ984" s="109">
        <f t="shared" si="8419"/>
        <v>1.1120000000000001</v>
      </c>
      <c r="AR984" s="109">
        <f t="shared" si="8420"/>
        <v>23.2114723344</v>
      </c>
      <c r="AS984" s="109">
        <v>1.1120000000000001</v>
      </c>
      <c r="AT984" s="109">
        <f t="shared" si="8421"/>
        <v>23.701394625600003</v>
      </c>
      <c r="AU984" s="109"/>
      <c r="AV984" s="109">
        <f t="shared" si="8422"/>
        <v>0</v>
      </c>
      <c r="AW984" s="109">
        <v>1.1120000000000001</v>
      </c>
      <c r="AX984" s="109">
        <f t="shared" si="8423"/>
        <v>22.8164812608</v>
      </c>
      <c r="AY984" s="109">
        <f t="shared" si="8424"/>
        <v>2.2240000000000002</v>
      </c>
      <c r="AZ984" s="109">
        <f t="shared" si="8425"/>
        <v>46.517875886400006</v>
      </c>
      <c r="BA984" s="109">
        <f t="shared" si="8426"/>
        <v>3.3360000000000003</v>
      </c>
      <c r="BB984" s="109">
        <f t="shared" si="8427"/>
        <v>69.729348220800006</v>
      </c>
    </row>
    <row r="985" spans="1:54" s="344" customFormat="1">
      <c r="B985" s="557"/>
      <c r="C985" s="557"/>
      <c r="D985" s="557"/>
      <c r="E985" s="553" t="s">
        <v>2140</v>
      </c>
      <c r="F985" s="365" t="s">
        <v>1026</v>
      </c>
      <c r="G985" s="24" t="s">
        <v>1166</v>
      </c>
      <c r="H985" s="307" t="s">
        <v>382</v>
      </c>
      <c r="I985" s="554">
        <v>15.77</v>
      </c>
      <c r="J985" s="115"/>
      <c r="K985" s="554">
        <v>15.77</v>
      </c>
      <c r="L985" s="183"/>
      <c r="M985" s="554">
        <v>15.77</v>
      </c>
      <c r="N985" s="183"/>
      <c r="O985" s="554">
        <v>15.77</v>
      </c>
      <c r="P985" s="115"/>
      <c r="Q985" s="349">
        <f t="shared" ref="Q985" si="8574">SUM(AI985+BA985)</f>
        <v>0</v>
      </c>
      <c r="R985" s="417">
        <f t="shared" ref="R985" si="8575">SUM(AJ985+BB985)</f>
        <v>0</v>
      </c>
      <c r="S985" s="349"/>
      <c r="T985" s="349">
        <f>I985*S985*$T$2/1000</f>
        <v>0</v>
      </c>
      <c r="U985" s="349"/>
      <c r="V985" s="350">
        <f>I985*U985*$V$2/1000</f>
        <v>0</v>
      </c>
      <c r="W985" s="352"/>
      <c r="X985" s="353">
        <f>I985*W985*$X$2/1000</f>
        <v>0</v>
      </c>
      <c r="Y985" s="351">
        <f t="shared" ref="Y985" si="8576">SUM(S985+U985+W985)</f>
        <v>0</v>
      </c>
      <c r="Z985" s="350">
        <f t="shared" si="8411"/>
        <v>0</v>
      </c>
      <c r="AA985" s="352"/>
      <c r="AB985" s="353">
        <f>K985*AA985*$AB$2/1000</f>
        <v>0</v>
      </c>
      <c r="AC985" s="352"/>
      <c r="AD985" s="350">
        <f>K985*AC985*$AD$2/1000</f>
        <v>0</v>
      </c>
      <c r="AE985" s="352"/>
      <c r="AF985" s="353">
        <f t="shared" ref="AF985" si="8577">K985*AE985*$AF$2/1000</f>
        <v>0</v>
      </c>
      <c r="AG985" s="351">
        <f t="shared" ref="AG985" si="8578">SUM(AA985+AC985+AE985)</f>
        <v>0</v>
      </c>
      <c r="AH985" s="349">
        <f t="shared" si="8414"/>
        <v>0</v>
      </c>
      <c r="AI985" s="349">
        <f t="shared" ref="AI985" si="8579">SUM(Y985+AG985)</f>
        <v>0</v>
      </c>
      <c r="AJ985" s="350">
        <f t="shared" ref="AJ985" si="8580">SUM(Z985,AH985)</f>
        <v>0</v>
      </c>
      <c r="AK985" s="352"/>
      <c r="AL985" s="350">
        <f t="shared" ref="AL985" si="8581">M985*AK985*$AL$2/1000</f>
        <v>0</v>
      </c>
      <c r="AM985" s="354"/>
      <c r="AN985" s="350">
        <f t="shared" ref="AN985" si="8582">M985*AM985*$AN$2/1000</f>
        <v>0</v>
      </c>
      <c r="AO985" s="352"/>
      <c r="AP985" s="353">
        <f t="shared" ref="AP985" si="8583">M985*AO985*$AP$2/1000</f>
        <v>0</v>
      </c>
      <c r="AQ985" s="351">
        <f>SUM(AK985+AM985+AO985)</f>
        <v>0</v>
      </c>
      <c r="AR985" s="349">
        <f t="shared" si="8420"/>
        <v>0</v>
      </c>
      <c r="AS985" s="349"/>
      <c r="AT985" s="350">
        <f t="shared" ref="AT985" si="8584">O985*AS985*$AT$2/1000</f>
        <v>0</v>
      </c>
      <c r="AU985" s="352"/>
      <c r="AV985" s="350">
        <f t="shared" ref="AV985" si="8585">O985*AU985*$AV$2/1000</f>
        <v>0</v>
      </c>
      <c r="AW985" s="352"/>
      <c r="AX985" s="353">
        <f t="shared" ref="AX985" si="8586">O985*AW985*$AX$2/1000</f>
        <v>0</v>
      </c>
      <c r="AY985" s="351">
        <f t="shared" ref="AY985" si="8587">SUM(AS985+AU985+AW985)</f>
        <v>0</v>
      </c>
      <c r="AZ985" s="349">
        <f t="shared" si="8425"/>
        <v>0</v>
      </c>
      <c r="BA985" s="349">
        <f t="shared" ref="BA985" si="8588">SUM(AQ985+AY985)</f>
        <v>0</v>
      </c>
      <c r="BB985" s="349">
        <f t="shared" ref="BB985" si="8589">SUM(AR985,AZ985)</f>
        <v>0</v>
      </c>
    </row>
    <row r="986" spans="1:54" s="551" customFormat="1">
      <c r="A986" s="612">
        <v>738</v>
      </c>
      <c r="B986" s="557"/>
      <c r="C986" s="560"/>
      <c r="D986" s="548"/>
      <c r="E986" s="555" t="s">
        <v>2070</v>
      </c>
      <c r="F986" s="363" t="s">
        <v>1027</v>
      </c>
      <c r="G986" s="363" t="s">
        <v>1169</v>
      </c>
      <c r="H986" s="355" t="s">
        <v>461</v>
      </c>
      <c r="I986" s="554">
        <v>14.71</v>
      </c>
      <c r="J986" s="183"/>
      <c r="K986" s="554">
        <v>14.71</v>
      </c>
      <c r="L986" s="183"/>
      <c r="M986" s="554">
        <v>14.71</v>
      </c>
      <c r="N986" s="183"/>
      <c r="O986" s="554">
        <v>14.71</v>
      </c>
      <c r="P986" s="183"/>
      <c r="Q986" s="349">
        <f t="shared" si="8405"/>
        <v>0</v>
      </c>
      <c r="R986" s="417">
        <f t="shared" si="8406"/>
        <v>0</v>
      </c>
      <c r="S986" s="349"/>
      <c r="T986" s="349">
        <f t="shared" si="8407"/>
        <v>0</v>
      </c>
      <c r="U986" s="349"/>
      <c r="V986" s="349">
        <f t="shared" si="8408"/>
        <v>0</v>
      </c>
      <c r="W986" s="349"/>
      <c r="X986" s="349">
        <f t="shared" si="8409"/>
        <v>0</v>
      </c>
      <c r="Y986" s="349">
        <f>SUM(S986+U986+W986)</f>
        <v>0</v>
      </c>
      <c r="Z986" s="349">
        <f t="shared" si="8411"/>
        <v>0</v>
      </c>
      <c r="AA986" s="349"/>
      <c r="AB986" s="349">
        <f t="shared" si="8044"/>
        <v>0</v>
      </c>
      <c r="AC986" s="349"/>
      <c r="AD986" s="349">
        <f t="shared" si="8412"/>
        <v>0</v>
      </c>
      <c r="AE986" s="349"/>
      <c r="AF986" s="349">
        <f t="shared" si="8466"/>
        <v>0</v>
      </c>
      <c r="AG986" s="349">
        <f>SUM(AA986+AC986+AE986)</f>
        <v>0</v>
      </c>
      <c r="AH986" s="349">
        <f t="shared" si="8414"/>
        <v>0</v>
      </c>
      <c r="AI986" s="349">
        <f t="shared" si="8415"/>
        <v>0</v>
      </c>
      <c r="AJ986" s="349">
        <f t="shared" si="8416"/>
        <v>0</v>
      </c>
      <c r="AK986" s="349"/>
      <c r="AL986" s="349">
        <f t="shared" si="8417"/>
        <v>0</v>
      </c>
      <c r="AM986" s="349"/>
      <c r="AN986" s="349">
        <f t="shared" si="8418"/>
        <v>0</v>
      </c>
      <c r="AO986" s="349"/>
      <c r="AP986" s="349">
        <f t="shared" si="8206"/>
        <v>0</v>
      </c>
      <c r="AQ986" s="349">
        <f t="shared" si="8419"/>
        <v>0</v>
      </c>
      <c r="AR986" s="349">
        <f t="shared" si="8420"/>
        <v>0</v>
      </c>
      <c r="AS986" s="349"/>
      <c r="AT986" s="349">
        <f t="shared" si="8421"/>
        <v>0</v>
      </c>
      <c r="AU986" s="349"/>
      <c r="AV986" s="349">
        <f t="shared" si="8422"/>
        <v>0</v>
      </c>
      <c r="AW986" s="349"/>
      <c r="AX986" s="349">
        <f t="shared" si="8423"/>
        <v>0</v>
      </c>
      <c r="AY986" s="349">
        <f t="shared" si="8424"/>
        <v>0</v>
      </c>
      <c r="AZ986" s="349">
        <f t="shared" si="8425"/>
        <v>0</v>
      </c>
      <c r="BA986" s="349">
        <f t="shared" si="8426"/>
        <v>0</v>
      </c>
      <c r="BB986" s="349">
        <f t="shared" si="8427"/>
        <v>0</v>
      </c>
    </row>
    <row r="987" spans="1:54" s="344" customFormat="1">
      <c r="A987" s="612">
        <v>739</v>
      </c>
      <c r="B987" s="557"/>
      <c r="C987" s="557"/>
      <c r="D987" s="557"/>
      <c r="E987" s="553" t="s">
        <v>1703</v>
      </c>
      <c r="F987" s="363" t="s">
        <v>1027</v>
      </c>
      <c r="G987" s="363" t="s">
        <v>1169</v>
      </c>
      <c r="H987" s="355" t="s">
        <v>461</v>
      </c>
      <c r="I987" s="554">
        <v>14.71</v>
      </c>
      <c r="J987" s="115"/>
      <c r="K987" s="554">
        <v>14.71</v>
      </c>
      <c r="L987" s="183"/>
      <c r="M987" s="554">
        <v>14.71</v>
      </c>
      <c r="N987" s="183"/>
      <c r="O987" s="554">
        <v>14.71</v>
      </c>
      <c r="P987" s="115"/>
      <c r="Q987" s="349">
        <f t="shared" si="8405"/>
        <v>1.1120000000000001</v>
      </c>
      <c r="R987" s="417">
        <f t="shared" si="8406"/>
        <v>21.304538306799998</v>
      </c>
      <c r="S987" s="349"/>
      <c r="T987" s="349">
        <f>I987*S987*$T$2/1000</f>
        <v>0</v>
      </c>
      <c r="U987" s="349"/>
      <c r="V987" s="350">
        <f>I987*U987*$V$2/1000</f>
        <v>0</v>
      </c>
      <c r="W987" s="352"/>
      <c r="X987" s="353">
        <f>I987*W987*$X$2/1000</f>
        <v>0</v>
      </c>
      <c r="Y987" s="351">
        <f t="shared" ref="Y987" si="8590">SUM(S987+U987+W987)</f>
        <v>0</v>
      </c>
      <c r="Z987" s="350">
        <f t="shared" ref="Z987" si="8591">SUM(T987+V987+X987)</f>
        <v>0</v>
      </c>
      <c r="AA987" s="352"/>
      <c r="AB987" s="353">
        <f>K987*AA987*$AB$2/1000</f>
        <v>0</v>
      </c>
      <c r="AC987" s="352"/>
      <c r="AD987" s="350">
        <f>K987*AC987*$AD$2/1000</f>
        <v>0</v>
      </c>
      <c r="AE987" s="352"/>
      <c r="AF987" s="353">
        <f t="shared" si="8466"/>
        <v>0</v>
      </c>
      <c r="AG987" s="351">
        <f t="shared" ref="AG987" si="8592">SUM(AA987+AC987+AE987)</f>
        <v>0</v>
      </c>
      <c r="AH987" s="349">
        <f>SUM(AB987+AD987+AF987)</f>
        <v>0</v>
      </c>
      <c r="AI987" s="349">
        <f t="shared" si="8415"/>
        <v>0</v>
      </c>
      <c r="AJ987" s="350">
        <f t="shared" si="8416"/>
        <v>0</v>
      </c>
      <c r="AK987" s="352">
        <v>0.51500000000000001</v>
      </c>
      <c r="AL987" s="350">
        <f t="shared" si="8417"/>
        <v>9.6879684894999993</v>
      </c>
      <c r="AM987" s="354">
        <v>0.59699999999999998</v>
      </c>
      <c r="AN987" s="350">
        <f t="shared" si="8418"/>
        <v>11.6165698173</v>
      </c>
      <c r="AO987" s="352"/>
      <c r="AP987" s="353">
        <f t="shared" si="8206"/>
        <v>0</v>
      </c>
      <c r="AQ987" s="351">
        <f>SUM(AK987+AM987+AO987)</f>
        <v>1.1120000000000001</v>
      </c>
      <c r="AR987" s="349">
        <f>SUM(AL987+AN987+AP987)</f>
        <v>21.304538306799998</v>
      </c>
      <c r="AS987" s="349"/>
      <c r="AT987" s="350">
        <f t="shared" si="8421"/>
        <v>0</v>
      </c>
      <c r="AU987" s="352"/>
      <c r="AV987" s="350">
        <f t="shared" si="8422"/>
        <v>0</v>
      </c>
      <c r="AW987" s="352"/>
      <c r="AX987" s="353">
        <f t="shared" si="8423"/>
        <v>0</v>
      </c>
      <c r="AY987" s="351">
        <f t="shared" ref="AY987" si="8593">SUM(AS987+AU987+AW987)</f>
        <v>0</v>
      </c>
      <c r="AZ987" s="349">
        <f t="shared" ref="AZ987" si="8594">SUM(AT987+AV987+AX987)</f>
        <v>0</v>
      </c>
      <c r="BA987" s="349">
        <f t="shared" si="8426"/>
        <v>1.1120000000000001</v>
      </c>
      <c r="BB987" s="349">
        <f t="shared" si="8427"/>
        <v>21.304538306799998</v>
      </c>
    </row>
    <row r="988" spans="1:54" s="344" customFormat="1">
      <c r="B988" s="557"/>
      <c r="C988" s="557"/>
      <c r="D988" s="557"/>
      <c r="E988" s="553" t="s">
        <v>1845</v>
      </c>
      <c r="F988" s="363" t="s">
        <v>1027</v>
      </c>
      <c r="G988" s="24" t="s">
        <v>1844</v>
      </c>
      <c r="H988" s="307" t="s">
        <v>382</v>
      </c>
      <c r="I988" s="554">
        <v>15.26</v>
      </c>
      <c r="J988" s="115"/>
      <c r="K988" s="554">
        <v>15.26</v>
      </c>
      <c r="L988" s="183"/>
      <c r="M988" s="554">
        <v>15.26</v>
      </c>
      <c r="N988" s="183"/>
      <c r="O988" s="554">
        <v>15.26</v>
      </c>
      <c r="P988" s="115"/>
      <c r="Q988" s="349">
        <f t="shared" si="8405"/>
        <v>0</v>
      </c>
      <c r="R988" s="417">
        <f t="shared" si="8406"/>
        <v>0</v>
      </c>
      <c r="S988" s="349"/>
      <c r="T988" s="349">
        <f>I988*S988*$T$2/1000</f>
        <v>0</v>
      </c>
      <c r="U988" s="349"/>
      <c r="V988" s="350">
        <f>I988*U988*$V$2/1000</f>
        <v>0</v>
      </c>
      <c r="W988" s="352"/>
      <c r="X988" s="353">
        <f>I988*W988*$X$2/1000</f>
        <v>0</v>
      </c>
      <c r="Y988" s="351">
        <f t="shared" ref="Y988" si="8595">SUM(S988+U988+W988)</f>
        <v>0</v>
      </c>
      <c r="Z988" s="350">
        <f t="shared" ref="Z988" si="8596">SUM(T988+V988+X988)</f>
        <v>0</v>
      </c>
      <c r="AA988" s="352"/>
      <c r="AB988" s="353">
        <f>K988*AA988*$AB$2/1000</f>
        <v>0</v>
      </c>
      <c r="AC988" s="352"/>
      <c r="AD988" s="350">
        <f>K988*AC988*$AD$2/1000</f>
        <v>0</v>
      </c>
      <c r="AE988" s="352"/>
      <c r="AF988" s="353">
        <f t="shared" si="8466"/>
        <v>0</v>
      </c>
      <c r="AG988" s="351">
        <f t="shared" ref="AG988" si="8597">SUM(AA988+AC988+AE988)</f>
        <v>0</v>
      </c>
      <c r="AH988" s="349">
        <f t="shared" ref="AH988" si="8598">SUM(AB988+AD988+AF988)</f>
        <v>0</v>
      </c>
      <c r="AI988" s="349">
        <f t="shared" si="8415"/>
        <v>0</v>
      </c>
      <c r="AJ988" s="350">
        <f t="shared" si="8416"/>
        <v>0</v>
      </c>
      <c r="AK988" s="352"/>
      <c r="AL988" s="350">
        <f t="shared" si="8417"/>
        <v>0</v>
      </c>
      <c r="AM988" s="354"/>
      <c r="AN988" s="350">
        <f t="shared" si="8418"/>
        <v>0</v>
      </c>
      <c r="AO988" s="352"/>
      <c r="AP988" s="353">
        <f t="shared" si="8206"/>
        <v>0</v>
      </c>
      <c r="AQ988" s="351">
        <f t="shared" ref="AQ988" si="8599">SUM(AK988+AM988+AO988)</f>
        <v>0</v>
      </c>
      <c r="AR988" s="349">
        <f t="shared" ref="AR988" si="8600">SUM(AL988+AN988+AP988)</f>
        <v>0</v>
      </c>
      <c r="AS988" s="349"/>
      <c r="AT988" s="350">
        <f t="shared" si="8421"/>
        <v>0</v>
      </c>
      <c r="AU988" s="352"/>
      <c r="AV988" s="350">
        <f t="shared" si="8422"/>
        <v>0</v>
      </c>
      <c r="AW988" s="352"/>
      <c r="AX988" s="353">
        <f t="shared" si="8423"/>
        <v>0</v>
      </c>
      <c r="AY988" s="351">
        <f t="shared" ref="AY988" si="8601">SUM(AS988+AU988+AW988)</f>
        <v>0</v>
      </c>
      <c r="AZ988" s="349">
        <f t="shared" ref="AZ988" si="8602">SUM(AT988+AV988+AX988)</f>
        <v>0</v>
      </c>
      <c r="BA988" s="349">
        <f t="shared" si="8426"/>
        <v>0</v>
      </c>
      <c r="BB988" s="349">
        <f t="shared" si="8427"/>
        <v>0</v>
      </c>
    </row>
    <row r="989" spans="1:54" s="344" customFormat="1">
      <c r="A989" s="612">
        <v>740</v>
      </c>
      <c r="B989" s="557"/>
      <c r="C989" s="557"/>
      <c r="D989" s="557"/>
      <c r="E989" s="553" t="s">
        <v>2071</v>
      </c>
      <c r="F989" s="365" t="s">
        <v>1028</v>
      </c>
      <c r="G989" s="363" t="s">
        <v>1169</v>
      </c>
      <c r="H989" s="355" t="s">
        <v>461</v>
      </c>
      <c r="I989" s="554">
        <v>15.16</v>
      </c>
      <c r="J989" s="115"/>
      <c r="K989" s="554">
        <v>15.16</v>
      </c>
      <c r="L989" s="183"/>
      <c r="M989" s="554">
        <v>15.16</v>
      </c>
      <c r="N989" s="183"/>
      <c r="O989" s="554">
        <v>15.16</v>
      </c>
      <c r="P989" s="115"/>
      <c r="Q989" s="349">
        <f t="shared" ref="Q989" si="8603">SUM(AI989+BA989)</f>
        <v>0</v>
      </c>
      <c r="R989" s="417">
        <f t="shared" ref="R989" si="8604">SUM(AJ989+BB989)</f>
        <v>0</v>
      </c>
      <c r="S989" s="349"/>
      <c r="T989" s="349">
        <f>I989*S989*$T$2/1000</f>
        <v>0</v>
      </c>
      <c r="U989" s="349"/>
      <c r="V989" s="350">
        <f>I989*U989*$V$2/1000</f>
        <v>0</v>
      </c>
      <c r="W989" s="352"/>
      <c r="X989" s="353">
        <f>I989*W989*$X$2/1000</f>
        <v>0</v>
      </c>
      <c r="Y989" s="351">
        <f t="shared" ref="Y989" si="8605">SUM(S989+U989+W989)</f>
        <v>0</v>
      </c>
      <c r="Z989" s="350">
        <f t="shared" ref="Z989" si="8606">SUM(T989+V989+X989)</f>
        <v>0</v>
      </c>
      <c r="AA989" s="352"/>
      <c r="AB989" s="353">
        <f>K989*AA989*$AB$2/1000</f>
        <v>0</v>
      </c>
      <c r="AC989" s="352"/>
      <c r="AD989" s="350">
        <f>K989*AC989*$AD$2/1000</f>
        <v>0</v>
      </c>
      <c r="AE989" s="352"/>
      <c r="AF989" s="353">
        <f t="shared" ref="AF989" si="8607">K989*AE989*$AF$2/1000</f>
        <v>0</v>
      </c>
      <c r="AG989" s="351">
        <f t="shared" ref="AG989" si="8608">SUM(AA989+AC989+AE989)</f>
        <v>0</v>
      </c>
      <c r="AH989" s="349">
        <f t="shared" ref="AH989" si="8609">SUM(AB989+AD989+AF989)</f>
        <v>0</v>
      </c>
      <c r="AI989" s="349">
        <f t="shared" ref="AI989" si="8610">SUM(Y989+AG989)</f>
        <v>0</v>
      </c>
      <c r="AJ989" s="350">
        <f t="shared" ref="AJ989" si="8611">SUM(Z989,AH989)</f>
        <v>0</v>
      </c>
      <c r="AK989" s="352"/>
      <c r="AL989" s="350">
        <f t="shared" ref="AL989" si="8612">M989*AK989*$AL$2/1000</f>
        <v>0</v>
      </c>
      <c r="AM989" s="354"/>
      <c r="AN989" s="350">
        <f t="shared" ref="AN989" si="8613">M989*AM989*$AN$2/1000</f>
        <v>0</v>
      </c>
      <c r="AO989" s="352"/>
      <c r="AP989" s="353">
        <f t="shared" ref="AP989" si="8614">M989*AO989*$AP$2/1000</f>
        <v>0</v>
      </c>
      <c r="AQ989" s="351">
        <f>SUM(AK989+AM989+AO989)</f>
        <v>0</v>
      </c>
      <c r="AR989" s="349">
        <f t="shared" ref="AR989" si="8615">SUM(AL989+AN989+AP989)</f>
        <v>0</v>
      </c>
      <c r="AS989" s="349"/>
      <c r="AT989" s="350">
        <f t="shared" ref="AT989" si="8616">O989*AS989*$AT$2/1000</f>
        <v>0</v>
      </c>
      <c r="AU989" s="352"/>
      <c r="AV989" s="350">
        <f t="shared" ref="AV989" si="8617">O989*AU989*$AV$2/1000</f>
        <v>0</v>
      </c>
      <c r="AW989" s="352"/>
      <c r="AX989" s="353">
        <f t="shared" ref="AX989" si="8618">O989*AW989*$AX$2/1000</f>
        <v>0</v>
      </c>
      <c r="AY989" s="351">
        <f>SUM(AS989+AU989+AW989)</f>
        <v>0</v>
      </c>
      <c r="AZ989" s="349">
        <f t="shared" ref="AZ989" si="8619">SUM(AT989+AV989+AX989)</f>
        <v>0</v>
      </c>
      <c r="BA989" s="349">
        <f t="shared" ref="BA989" si="8620">SUM(AQ989+AY989)</f>
        <v>0</v>
      </c>
      <c r="BB989" s="349">
        <f t="shared" ref="BB989" si="8621">SUM(AR989,AZ989)</f>
        <v>0</v>
      </c>
    </row>
    <row r="990" spans="1:54" s="344" customFormat="1">
      <c r="A990" s="612">
        <v>741</v>
      </c>
      <c r="B990" s="557"/>
      <c r="C990" s="557"/>
      <c r="D990" s="557"/>
      <c r="E990" s="553" t="s">
        <v>2072</v>
      </c>
      <c r="F990" s="365" t="s">
        <v>1028</v>
      </c>
      <c r="G990" s="363" t="s">
        <v>1169</v>
      </c>
      <c r="H990" s="355" t="s">
        <v>461</v>
      </c>
      <c r="I990" s="554">
        <v>15.73</v>
      </c>
      <c r="J990" s="115"/>
      <c r="K990" s="554">
        <v>15.73</v>
      </c>
      <c r="L990" s="183"/>
      <c r="M990" s="554">
        <v>15.73</v>
      </c>
      <c r="N990" s="183"/>
      <c r="O990" s="554">
        <v>15.73</v>
      </c>
      <c r="P990" s="115"/>
      <c r="Q990" s="349">
        <f t="shared" si="8405"/>
        <v>0.108</v>
      </c>
      <c r="R990" s="417">
        <f t="shared" si="8406"/>
        <v>2.2545135755999999</v>
      </c>
      <c r="S990" s="349"/>
      <c r="T990" s="349">
        <f>I990*S990*$T$2/1000</f>
        <v>0</v>
      </c>
      <c r="U990" s="349"/>
      <c r="V990" s="350">
        <f>I990*U990*$V$2/1000</f>
        <v>0</v>
      </c>
      <c r="W990" s="352"/>
      <c r="X990" s="353">
        <f>I990*W990*$X$2/1000</f>
        <v>0</v>
      </c>
      <c r="Y990" s="351">
        <f t="shared" ref="Y990" si="8622">SUM(S990+U990+W990)</f>
        <v>0</v>
      </c>
      <c r="Z990" s="350">
        <f t="shared" ref="Z990" si="8623">SUM(T990+V990+X990)</f>
        <v>0</v>
      </c>
      <c r="AA990" s="352"/>
      <c r="AB990" s="353">
        <f>K990*AA990*$AB$2/1000</f>
        <v>0</v>
      </c>
      <c r="AC990" s="352">
        <v>0.108</v>
      </c>
      <c r="AD990" s="350">
        <f>K990*AC990*$AD$2/1000</f>
        <v>2.2545135755999999</v>
      </c>
      <c r="AE990" s="352"/>
      <c r="AF990" s="353">
        <f t="shared" si="8466"/>
        <v>0</v>
      </c>
      <c r="AG990" s="351">
        <f t="shared" ref="AG990" si="8624">SUM(AA990+AC990+AE990)</f>
        <v>0.108</v>
      </c>
      <c r="AH990" s="349">
        <f t="shared" ref="AH990" si="8625">SUM(AB990+AD990+AF990)</f>
        <v>2.2545135755999999</v>
      </c>
      <c r="AI990" s="349">
        <f t="shared" si="8415"/>
        <v>0.108</v>
      </c>
      <c r="AJ990" s="350">
        <f t="shared" si="8416"/>
        <v>2.2545135755999999</v>
      </c>
      <c r="AK990" s="352"/>
      <c r="AL990" s="350">
        <f t="shared" si="8417"/>
        <v>0</v>
      </c>
      <c r="AM990" s="354"/>
      <c r="AN990" s="350">
        <f t="shared" si="8418"/>
        <v>0</v>
      </c>
      <c r="AO990" s="352"/>
      <c r="AP990" s="353">
        <f t="shared" si="8206"/>
        <v>0</v>
      </c>
      <c r="AQ990" s="351">
        <f>SUM(AK990+AM990+AO990)</f>
        <v>0</v>
      </c>
      <c r="AR990" s="349">
        <f t="shared" ref="AR990" si="8626">SUM(AL990+AN990+AP990)</f>
        <v>0</v>
      </c>
      <c r="AS990" s="349"/>
      <c r="AT990" s="350">
        <f t="shared" si="8421"/>
        <v>0</v>
      </c>
      <c r="AU990" s="352"/>
      <c r="AV990" s="350">
        <f t="shared" si="8422"/>
        <v>0</v>
      </c>
      <c r="AW990" s="352"/>
      <c r="AX990" s="353">
        <f t="shared" si="8423"/>
        <v>0</v>
      </c>
      <c r="AY990" s="351">
        <f>SUM(AS990+AU990+AW990)</f>
        <v>0</v>
      </c>
      <c r="AZ990" s="349">
        <f t="shared" ref="AZ990" si="8627">SUM(AT990+AV990+AX990)</f>
        <v>0</v>
      </c>
      <c r="BA990" s="349">
        <f t="shared" si="8426"/>
        <v>0</v>
      </c>
      <c r="BB990" s="349">
        <f t="shared" si="8427"/>
        <v>0</v>
      </c>
    </row>
    <row r="991" spans="1:54" s="344" customFormat="1">
      <c r="A991" s="612">
        <v>741</v>
      </c>
      <c r="B991" s="557"/>
      <c r="C991" s="557"/>
      <c r="D991" s="557"/>
      <c r="E991" s="553" t="s">
        <v>2124</v>
      </c>
      <c r="F991" s="365" t="s">
        <v>1028</v>
      </c>
      <c r="G991" s="363" t="s">
        <v>1169</v>
      </c>
      <c r="H991" s="355" t="s">
        <v>461</v>
      </c>
      <c r="I991" s="554">
        <v>15.73</v>
      </c>
      <c r="J991" s="115"/>
      <c r="K991" s="554">
        <v>15.73</v>
      </c>
      <c r="L991" s="183"/>
      <c r="M991" s="554">
        <v>15.73</v>
      </c>
      <c r="N991" s="183"/>
      <c r="O991" s="554">
        <v>15.73</v>
      </c>
      <c r="P991" s="115"/>
      <c r="Q991" s="349">
        <f t="shared" ref="Q991" si="8628">SUM(AI991+BA991)</f>
        <v>0</v>
      </c>
      <c r="R991" s="417">
        <f t="shared" ref="R991" si="8629">SUM(AJ991+BB991)</f>
        <v>0</v>
      </c>
      <c r="S991" s="349"/>
      <c r="T991" s="349">
        <f>I991*S991*$T$2/1000</f>
        <v>0</v>
      </c>
      <c r="U991" s="349"/>
      <c r="V991" s="350">
        <f>I991*U991*$V$2/1000</f>
        <v>0</v>
      </c>
      <c r="W991" s="352"/>
      <c r="X991" s="353">
        <f>I991*W991*$X$2/1000</f>
        <v>0</v>
      </c>
      <c r="Y991" s="351">
        <f t="shared" ref="Y991" si="8630">SUM(S991+U991+W991)</f>
        <v>0</v>
      </c>
      <c r="Z991" s="350">
        <f t="shared" ref="Z991" si="8631">SUM(T991+V991+X991)</f>
        <v>0</v>
      </c>
      <c r="AA991" s="352"/>
      <c r="AB991" s="353">
        <f>K991*AA991*$AB$2/1000</f>
        <v>0</v>
      </c>
      <c r="AC991" s="352"/>
      <c r="AD991" s="350">
        <f>K991*AC991*$AD$2/1000</f>
        <v>0</v>
      </c>
      <c r="AE991" s="352"/>
      <c r="AF991" s="353">
        <f t="shared" ref="AF991" si="8632">K991*AE991*$AF$2/1000</f>
        <v>0</v>
      </c>
      <c r="AG991" s="351">
        <f t="shared" ref="AG991" si="8633">SUM(AA991+AC991+AE991)</f>
        <v>0</v>
      </c>
      <c r="AH991" s="349">
        <f t="shared" ref="AH991" si="8634">SUM(AB991+AD991+AF991)</f>
        <v>0</v>
      </c>
      <c r="AI991" s="349">
        <f t="shared" ref="AI991" si="8635">SUM(Y991+AG991)</f>
        <v>0</v>
      </c>
      <c r="AJ991" s="350">
        <f t="shared" ref="AJ991" si="8636">SUM(Z991,AH991)</f>
        <v>0</v>
      </c>
      <c r="AK991" s="352"/>
      <c r="AL991" s="350">
        <f t="shared" ref="AL991" si="8637">M991*AK991*$AL$2/1000</f>
        <v>0</v>
      </c>
      <c r="AM991" s="354"/>
      <c r="AN991" s="350">
        <f t="shared" ref="AN991" si="8638">M991*AM991*$AN$2/1000</f>
        <v>0</v>
      </c>
      <c r="AO991" s="352"/>
      <c r="AP991" s="353">
        <f t="shared" ref="AP991" si="8639">M991*AO991*$AP$2/1000</f>
        <v>0</v>
      </c>
      <c r="AQ991" s="351">
        <f>SUM(AK991+AM991+AO991)</f>
        <v>0</v>
      </c>
      <c r="AR991" s="349">
        <f t="shared" ref="AR991" si="8640">SUM(AL991+AN991+AP991)</f>
        <v>0</v>
      </c>
      <c r="AS991" s="349"/>
      <c r="AT991" s="350">
        <f t="shared" ref="AT991" si="8641">O991*AS991*$AT$2/1000</f>
        <v>0</v>
      </c>
      <c r="AU991" s="352"/>
      <c r="AV991" s="350">
        <f t="shared" ref="AV991" si="8642">O991*AU991*$AV$2/1000</f>
        <v>0</v>
      </c>
      <c r="AW991" s="352"/>
      <c r="AX991" s="353">
        <f t="shared" ref="AX991" si="8643">O991*AW991*$AX$2/1000</f>
        <v>0</v>
      </c>
      <c r="AY991" s="351">
        <f>SUM(AS991+AU991+AW991)</f>
        <v>0</v>
      </c>
      <c r="AZ991" s="349">
        <f t="shared" ref="AZ991" si="8644">SUM(AT991+AV991+AX991)</f>
        <v>0</v>
      </c>
      <c r="BA991" s="349">
        <f t="shared" ref="BA991" si="8645">SUM(AQ991+AY991)</f>
        <v>0</v>
      </c>
      <c r="BB991" s="349">
        <f t="shared" ref="BB991" si="8646">SUM(AR991,AZ991)</f>
        <v>0</v>
      </c>
    </row>
    <row r="992" spans="1:54" s="6" customFormat="1">
      <c r="A992" s="612">
        <v>742</v>
      </c>
      <c r="B992" s="559"/>
      <c r="C992" s="47"/>
      <c r="D992" s="547"/>
      <c r="E992" s="364" t="s">
        <v>1704</v>
      </c>
      <c r="F992" s="365" t="s">
        <v>1028</v>
      </c>
      <c r="G992" s="365" t="s">
        <v>1169</v>
      </c>
      <c r="H992" s="307" t="s">
        <v>379</v>
      </c>
      <c r="I992" s="257">
        <v>15.73</v>
      </c>
      <c r="J992" s="274"/>
      <c r="K992" s="257">
        <v>15.73</v>
      </c>
      <c r="L992" s="274"/>
      <c r="M992" s="257">
        <v>15.73</v>
      </c>
      <c r="N992" s="274"/>
      <c r="O992" s="257">
        <v>15.73</v>
      </c>
      <c r="P992" s="274"/>
      <c r="Q992" s="109">
        <f t="shared" si="8405"/>
        <v>18.753</v>
      </c>
      <c r="R992" s="415">
        <f t="shared" si="8406"/>
        <v>382.71975913599999</v>
      </c>
      <c r="S992" s="109"/>
      <c r="T992" s="109">
        <f t="shared" si="8407"/>
        <v>0</v>
      </c>
      <c r="U992" s="109">
        <v>6.9790000000000001</v>
      </c>
      <c r="V992" s="109">
        <f t="shared" si="8408"/>
        <v>139.88345110739999</v>
      </c>
      <c r="W992" s="109">
        <v>0.129</v>
      </c>
      <c r="X992" s="109">
        <f t="shared" si="8409"/>
        <v>2.6448810531000002</v>
      </c>
      <c r="Y992" s="109">
        <f>SUM(S992+U992+W992)</f>
        <v>7.1080000000000005</v>
      </c>
      <c r="Z992" s="109">
        <f t="shared" si="8411"/>
        <v>142.52833216049999</v>
      </c>
      <c r="AA992" s="109">
        <v>0.7</v>
      </c>
      <c r="AB992" s="109">
        <f t="shared" si="8044"/>
        <v>14.571076519999998</v>
      </c>
      <c r="AC992" s="109">
        <v>4</v>
      </c>
      <c r="AD992" s="109">
        <f t="shared" si="8412"/>
        <v>83.500502800000007</v>
      </c>
      <c r="AE992" s="109">
        <v>2</v>
      </c>
      <c r="AF992" s="349">
        <f t="shared" si="8466"/>
        <v>40.9052358</v>
      </c>
      <c r="AG992" s="109">
        <f>SUM(AA992+AC992+AE992)</f>
        <v>6.7</v>
      </c>
      <c r="AH992" s="109">
        <f t="shared" si="8414"/>
        <v>138.97681512000003</v>
      </c>
      <c r="AI992" s="109">
        <f t="shared" si="8415"/>
        <v>13.808</v>
      </c>
      <c r="AJ992" s="109">
        <f t="shared" si="8416"/>
        <v>281.50514728050001</v>
      </c>
      <c r="AK992" s="109">
        <v>2.12</v>
      </c>
      <c r="AL992" s="109">
        <f t="shared" si="8417"/>
        <v>42.645911307999995</v>
      </c>
      <c r="AM992" s="109">
        <v>2.2250000000000001</v>
      </c>
      <c r="AN992" s="109">
        <f t="shared" si="8418"/>
        <v>46.296657907500006</v>
      </c>
      <c r="AO992" s="109"/>
      <c r="AP992" s="109">
        <f t="shared" si="8206"/>
        <v>0</v>
      </c>
      <c r="AQ992" s="109">
        <f t="shared" si="8419"/>
        <v>4.3450000000000006</v>
      </c>
      <c r="AR992" s="109">
        <f t="shared" si="8420"/>
        <v>88.942569215500001</v>
      </c>
      <c r="AS992" s="109"/>
      <c r="AT992" s="109">
        <f t="shared" si="8421"/>
        <v>0</v>
      </c>
      <c r="AU992" s="109"/>
      <c r="AV992" s="109">
        <f t="shared" si="8422"/>
        <v>0</v>
      </c>
      <c r="AW992" s="109">
        <v>0.6</v>
      </c>
      <c r="AX992" s="109">
        <f t="shared" si="8423"/>
        <v>12.27204264</v>
      </c>
      <c r="AY992" s="109">
        <f t="shared" si="8424"/>
        <v>0.6</v>
      </c>
      <c r="AZ992" s="109">
        <f t="shared" si="8425"/>
        <v>12.27204264</v>
      </c>
      <c r="BA992" s="109">
        <f t="shared" si="8426"/>
        <v>4.9450000000000003</v>
      </c>
      <c r="BB992" s="109">
        <f t="shared" si="8427"/>
        <v>101.2146118555</v>
      </c>
    </row>
    <row r="993" spans="1:54" s="344" customFormat="1">
      <c r="A993" s="612">
        <v>743</v>
      </c>
      <c r="B993" s="557"/>
      <c r="C993" s="557"/>
      <c r="D993" s="557"/>
      <c r="E993" s="553" t="s">
        <v>2073</v>
      </c>
      <c r="F993" s="365" t="s">
        <v>1028</v>
      </c>
      <c r="G993" s="365" t="s">
        <v>1169</v>
      </c>
      <c r="H993" s="307" t="s">
        <v>379</v>
      </c>
      <c r="I993" s="554">
        <v>15.73</v>
      </c>
      <c r="J993" s="115"/>
      <c r="K993" s="554">
        <v>15.73</v>
      </c>
      <c r="L993" s="183"/>
      <c r="M993" s="554">
        <v>15.73</v>
      </c>
      <c r="N993" s="183"/>
      <c r="O993" s="554">
        <v>15.73</v>
      </c>
      <c r="P993" s="115"/>
      <c r="Q993" s="349">
        <f t="shared" si="8405"/>
        <v>0</v>
      </c>
      <c r="R993" s="417">
        <f t="shared" si="8406"/>
        <v>0</v>
      </c>
      <c r="S993" s="349"/>
      <c r="T993" s="349">
        <f>I993*S993*$T$2/1000</f>
        <v>0</v>
      </c>
      <c r="U993" s="349"/>
      <c r="V993" s="350">
        <f>I993*U993*$V$2/1000</f>
        <v>0</v>
      </c>
      <c r="W993" s="352"/>
      <c r="X993" s="353">
        <f>I993*W993*$X$2/1000</f>
        <v>0</v>
      </c>
      <c r="Y993" s="351">
        <f t="shared" ref="Y993" si="8647">SUM(S993+U993+W993)</f>
        <v>0</v>
      </c>
      <c r="Z993" s="350">
        <f t="shared" ref="Z993" si="8648">SUM(T993+V993+X993)</f>
        <v>0</v>
      </c>
      <c r="AA993" s="352"/>
      <c r="AB993" s="353">
        <f>K993*AA993*$AB$2/1000</f>
        <v>0</v>
      </c>
      <c r="AC993" s="352"/>
      <c r="AD993" s="350">
        <f>K993*AC993*$AD$2/1000</f>
        <v>0</v>
      </c>
      <c r="AE993" s="352"/>
      <c r="AF993" s="353">
        <f t="shared" si="8466"/>
        <v>0</v>
      </c>
      <c r="AG993" s="351">
        <f t="shared" ref="AG993" si="8649">SUM(AA993+AC993+AE993)</f>
        <v>0</v>
      </c>
      <c r="AH993" s="349">
        <f>SUM(AB993+AD993+AF993)</f>
        <v>0</v>
      </c>
      <c r="AI993" s="349">
        <f t="shared" si="8415"/>
        <v>0</v>
      </c>
      <c r="AJ993" s="350">
        <f t="shared" si="8416"/>
        <v>0</v>
      </c>
      <c r="AK993" s="352"/>
      <c r="AL993" s="350">
        <f t="shared" si="8417"/>
        <v>0</v>
      </c>
      <c r="AM993" s="354"/>
      <c r="AN993" s="350">
        <f t="shared" si="8418"/>
        <v>0</v>
      </c>
      <c r="AO993" s="352"/>
      <c r="AP993" s="353">
        <f t="shared" si="8206"/>
        <v>0</v>
      </c>
      <c r="AQ993" s="351">
        <f>SUM(AK993+AM993+AO993)</f>
        <v>0</v>
      </c>
      <c r="AR993" s="349">
        <f>SUM(AL993+AN993+AP993)</f>
        <v>0</v>
      </c>
      <c r="AS993" s="349"/>
      <c r="AT993" s="350">
        <f t="shared" si="8421"/>
        <v>0</v>
      </c>
      <c r="AU993" s="352"/>
      <c r="AV993" s="350">
        <f t="shared" si="8422"/>
        <v>0</v>
      </c>
      <c r="AW993" s="352"/>
      <c r="AX993" s="353">
        <f t="shared" si="8423"/>
        <v>0</v>
      </c>
      <c r="AY993" s="351">
        <f>SUM(AS993+AU993+AW993)</f>
        <v>0</v>
      </c>
      <c r="AZ993" s="349">
        <f t="shared" ref="AZ993" si="8650">SUM(AT993+AV993+AX993)</f>
        <v>0</v>
      </c>
      <c r="BA993" s="349">
        <f t="shared" si="8426"/>
        <v>0</v>
      </c>
      <c r="BB993" s="349">
        <f t="shared" si="8427"/>
        <v>0</v>
      </c>
    </row>
    <row r="994" spans="1:54" s="344" customFormat="1">
      <c r="A994" s="612">
        <v>744</v>
      </c>
      <c r="B994" s="557"/>
      <c r="C994" s="557"/>
      <c r="D994" s="557"/>
      <c r="E994" s="553" t="s">
        <v>2074</v>
      </c>
      <c r="F994" s="412" t="s">
        <v>1029</v>
      </c>
      <c r="G994" s="365" t="s">
        <v>1169</v>
      </c>
      <c r="H994" s="307" t="s">
        <v>379</v>
      </c>
      <c r="I994" s="554">
        <v>15.33</v>
      </c>
      <c r="J994" s="115"/>
      <c r="K994" s="554">
        <v>15.33</v>
      </c>
      <c r="L994" s="183"/>
      <c r="M994" s="554">
        <v>15.33</v>
      </c>
      <c r="N994" s="183"/>
      <c r="O994" s="554">
        <v>15.33</v>
      </c>
      <c r="P994" s="115"/>
      <c r="Q994" s="349">
        <f t="shared" ref="Q994" si="8651">SUM(AI994+BA994)</f>
        <v>0</v>
      </c>
      <c r="R994" s="417">
        <f t="shared" ref="R994" si="8652">SUM(AJ994+BB994)</f>
        <v>0</v>
      </c>
      <c r="S994" s="349"/>
      <c r="T994" s="349">
        <f>I994*S994*$T$2/1000</f>
        <v>0</v>
      </c>
      <c r="U994" s="349"/>
      <c r="V994" s="350">
        <f>I994*U994*$V$2/1000</f>
        <v>0</v>
      </c>
      <c r="W994" s="352"/>
      <c r="X994" s="353">
        <f>I994*W994*$X$2/1000</f>
        <v>0</v>
      </c>
      <c r="Y994" s="351">
        <f t="shared" ref="Y994" si="8653">SUM(S994+U994+W994)</f>
        <v>0</v>
      </c>
      <c r="Z994" s="350">
        <f t="shared" ref="Z994" si="8654">SUM(T994+V994+X994)</f>
        <v>0</v>
      </c>
      <c r="AA994" s="352"/>
      <c r="AB994" s="353">
        <f>K994*AA994*$AB$2/1000</f>
        <v>0</v>
      </c>
      <c r="AC994" s="352"/>
      <c r="AD994" s="350">
        <f>K994*AC994*$AD$2/1000</f>
        <v>0</v>
      </c>
      <c r="AE994" s="352"/>
      <c r="AF994" s="353">
        <f t="shared" ref="AF994" si="8655">K994*AE994*$AF$2/1000</f>
        <v>0</v>
      </c>
      <c r="AG994" s="351">
        <f t="shared" ref="AG994" si="8656">SUM(AA994+AC994+AE994)</f>
        <v>0</v>
      </c>
      <c r="AH994" s="349">
        <f t="shared" ref="AH994" si="8657">SUM(AB994+AD994+AF994)</f>
        <v>0</v>
      </c>
      <c r="AI994" s="349">
        <f t="shared" ref="AI994" si="8658">SUM(Y994+AG994)</f>
        <v>0</v>
      </c>
      <c r="AJ994" s="350">
        <f t="shared" ref="AJ994" si="8659">SUM(Z994,AH994)</f>
        <v>0</v>
      </c>
      <c r="AK994" s="352"/>
      <c r="AL994" s="350">
        <f t="shared" ref="AL994" si="8660">M994*AK994*$AL$2/1000</f>
        <v>0</v>
      </c>
      <c r="AM994" s="354"/>
      <c r="AN994" s="350">
        <f t="shared" ref="AN994" si="8661">M994*AM994*$AN$2/1000</f>
        <v>0</v>
      </c>
      <c r="AO994" s="352"/>
      <c r="AP994" s="353">
        <f t="shared" ref="AP994" si="8662">M994*AO994*$AP$2/1000</f>
        <v>0</v>
      </c>
      <c r="AQ994" s="351">
        <f t="shared" ref="AQ994" si="8663">SUM(AK994+AM994+AO994)</f>
        <v>0</v>
      </c>
      <c r="AR994" s="349">
        <f t="shared" ref="AR994" si="8664">SUM(AL994+AN994+AP994)</f>
        <v>0</v>
      </c>
      <c r="AS994" s="349"/>
      <c r="AT994" s="350">
        <f t="shared" ref="AT994" si="8665">O994*AS994*$AT$2/1000</f>
        <v>0</v>
      </c>
      <c r="AU994" s="352"/>
      <c r="AV994" s="350">
        <f t="shared" ref="AV994" si="8666">O994*AU994*$AV$2/1000</f>
        <v>0</v>
      </c>
      <c r="AW994" s="352"/>
      <c r="AX994" s="353">
        <f t="shared" ref="AX994" si="8667">O994*AW994*$AX$2/1000</f>
        <v>0</v>
      </c>
      <c r="AY994" s="351">
        <f t="shared" ref="AY994" si="8668">SUM(AS994+AU994+AW994)</f>
        <v>0</v>
      </c>
      <c r="AZ994" s="349">
        <f t="shared" ref="AZ994" si="8669">SUM(AT994+AV994+AX994)</f>
        <v>0</v>
      </c>
      <c r="BA994" s="349">
        <f t="shared" ref="BA994" si="8670">SUM(AQ994+AY994)</f>
        <v>0</v>
      </c>
      <c r="BB994" s="349">
        <f t="shared" ref="BB994" si="8671">SUM(AR994,AZ994)</f>
        <v>0</v>
      </c>
    </row>
    <row r="995" spans="1:54" s="344" customFormat="1">
      <c r="A995" s="612">
        <v>745</v>
      </c>
      <c r="B995" s="557"/>
      <c r="C995" s="557"/>
      <c r="D995" s="557"/>
      <c r="E995" s="553" t="s">
        <v>2075</v>
      </c>
      <c r="F995" s="412" t="s">
        <v>1029</v>
      </c>
      <c r="G995" s="365" t="s">
        <v>1169</v>
      </c>
      <c r="H995" s="307" t="s">
        <v>379</v>
      </c>
      <c r="I995" s="554">
        <v>15.9</v>
      </c>
      <c r="J995" s="115"/>
      <c r="K995" s="554">
        <v>15.9</v>
      </c>
      <c r="L995" s="183"/>
      <c r="M995" s="554">
        <v>15.9</v>
      </c>
      <c r="N995" s="183"/>
      <c r="O995" s="554">
        <v>15.9</v>
      </c>
      <c r="P995" s="115"/>
      <c r="Q995" s="349">
        <f t="shared" si="8405"/>
        <v>0</v>
      </c>
      <c r="R995" s="417">
        <f t="shared" si="8406"/>
        <v>0</v>
      </c>
      <c r="S995" s="349"/>
      <c r="T995" s="349">
        <f>I995*S995*$T$2/1000</f>
        <v>0</v>
      </c>
      <c r="U995" s="349"/>
      <c r="V995" s="350">
        <f>I995*U995*$V$2/1000</f>
        <v>0</v>
      </c>
      <c r="W995" s="352"/>
      <c r="X995" s="353">
        <f>I995*W995*$X$2/1000</f>
        <v>0</v>
      </c>
      <c r="Y995" s="351">
        <f t="shared" ref="Y995" si="8672">SUM(S995+U995+W995)</f>
        <v>0</v>
      </c>
      <c r="Z995" s="350">
        <f t="shared" ref="Z995" si="8673">SUM(T995+V995+X995)</f>
        <v>0</v>
      </c>
      <c r="AA995" s="352"/>
      <c r="AB995" s="353">
        <f>K995*AA995*$AB$2/1000</f>
        <v>0</v>
      </c>
      <c r="AC995" s="352"/>
      <c r="AD995" s="350">
        <f>K995*AC995*$AD$2/1000</f>
        <v>0</v>
      </c>
      <c r="AE995" s="352"/>
      <c r="AF995" s="353">
        <f t="shared" si="8466"/>
        <v>0</v>
      </c>
      <c r="AG995" s="351">
        <f t="shared" ref="AG995" si="8674">SUM(AA995+AC995+AE995)</f>
        <v>0</v>
      </c>
      <c r="AH995" s="349">
        <f t="shared" ref="AH995" si="8675">SUM(AB995+AD995+AF995)</f>
        <v>0</v>
      </c>
      <c r="AI995" s="349">
        <f t="shared" si="8415"/>
        <v>0</v>
      </c>
      <c r="AJ995" s="350">
        <f t="shared" si="8416"/>
        <v>0</v>
      </c>
      <c r="AK995" s="352"/>
      <c r="AL995" s="350">
        <f t="shared" si="8417"/>
        <v>0</v>
      </c>
      <c r="AM995" s="354"/>
      <c r="AN995" s="350">
        <f t="shared" si="8418"/>
        <v>0</v>
      </c>
      <c r="AO995" s="352"/>
      <c r="AP995" s="353">
        <f t="shared" si="8206"/>
        <v>0</v>
      </c>
      <c r="AQ995" s="351">
        <f>SUM(AK995+AM995+AO995)</f>
        <v>0</v>
      </c>
      <c r="AR995" s="349">
        <f t="shared" ref="AR995" si="8676">SUM(AL995+AN995+AP995)</f>
        <v>0</v>
      </c>
      <c r="AS995" s="349"/>
      <c r="AT995" s="350">
        <f t="shared" si="8421"/>
        <v>0</v>
      </c>
      <c r="AU995" s="352"/>
      <c r="AV995" s="350">
        <f t="shared" si="8422"/>
        <v>0</v>
      </c>
      <c r="AW995" s="352"/>
      <c r="AX995" s="353">
        <f t="shared" si="8423"/>
        <v>0</v>
      </c>
      <c r="AY995" s="351">
        <f>SUM(AS995+AU995+AW995)</f>
        <v>0</v>
      </c>
      <c r="AZ995" s="349">
        <f t="shared" ref="AZ995" si="8677">SUM(AT995+AV995+AX995)</f>
        <v>0</v>
      </c>
      <c r="BA995" s="349">
        <f t="shared" si="8426"/>
        <v>0</v>
      </c>
      <c r="BB995" s="349">
        <f t="shared" si="8427"/>
        <v>0</v>
      </c>
    </row>
    <row r="996" spans="1:54" s="6" customFormat="1">
      <c r="A996" s="612">
        <v>746</v>
      </c>
      <c r="B996" s="559"/>
      <c r="C996" s="47"/>
      <c r="D996" s="547"/>
      <c r="E996" s="599" t="s">
        <v>2076</v>
      </c>
      <c r="F996" s="600" t="s">
        <v>1029</v>
      </c>
      <c r="G996" s="600" t="s">
        <v>1169</v>
      </c>
      <c r="H996" s="314" t="s">
        <v>461</v>
      </c>
      <c r="I996" s="601">
        <v>15.33</v>
      </c>
      <c r="J996" s="602"/>
      <c r="K996" s="601">
        <v>15.33</v>
      </c>
      <c r="L996" s="602"/>
      <c r="M996" s="601">
        <v>15.33</v>
      </c>
      <c r="N996" s="602"/>
      <c r="O996" s="601">
        <v>16.670000000000002</v>
      </c>
      <c r="P996" s="602"/>
      <c r="Q996" s="506">
        <f t="shared" si="8405"/>
        <v>14.911999999999999</v>
      </c>
      <c r="R996" s="603">
        <f t="shared" si="8406"/>
        <v>305.2015914232</v>
      </c>
      <c r="S996" s="506"/>
      <c r="T996" s="506">
        <f t="shared" si="8407"/>
        <v>0</v>
      </c>
      <c r="U996" s="506"/>
      <c r="V996" s="506">
        <f t="shared" si="8408"/>
        <v>0</v>
      </c>
      <c r="W996" s="506"/>
      <c r="X996" s="506">
        <f t="shared" si="8409"/>
        <v>0</v>
      </c>
      <c r="Y996" s="506">
        <f>SUM(S996+U996+W996)</f>
        <v>0</v>
      </c>
      <c r="Z996" s="506">
        <f t="shared" si="8411"/>
        <v>0</v>
      </c>
      <c r="AA996" s="506"/>
      <c r="AB996" s="506">
        <f t="shared" si="8044"/>
        <v>0</v>
      </c>
      <c r="AC996" s="506">
        <v>2.3050000000000002</v>
      </c>
      <c r="AD996" s="506">
        <f t="shared" si="8412"/>
        <v>46.893587758499997</v>
      </c>
      <c r="AE996" s="506">
        <v>3</v>
      </c>
      <c r="AF996" s="145">
        <f t="shared" si="8466"/>
        <v>59.797577700000005</v>
      </c>
      <c r="AG996" s="506">
        <f>SUM(AA996+AC996+AE996)</f>
        <v>5.3049999999999997</v>
      </c>
      <c r="AH996" s="506">
        <f>SUM(AB996+AD996+AF996)</f>
        <v>106.6911654585</v>
      </c>
      <c r="AI996" s="506">
        <f t="shared" si="8415"/>
        <v>5.3049999999999997</v>
      </c>
      <c r="AJ996" s="506">
        <f t="shared" si="8416"/>
        <v>106.6911654585</v>
      </c>
      <c r="AK996" s="506">
        <v>4.21</v>
      </c>
      <c r="AL996" s="506">
        <f t="shared" si="8417"/>
        <v>82.534793018999991</v>
      </c>
      <c r="AM996" s="506">
        <v>2.06</v>
      </c>
      <c r="AN996" s="506">
        <f t="shared" si="8418"/>
        <v>41.773443641999997</v>
      </c>
      <c r="AO996" s="506"/>
      <c r="AP996" s="506">
        <f t="shared" si="8206"/>
        <v>0</v>
      </c>
      <c r="AQ996" s="506">
        <f t="shared" si="8419"/>
        <v>6.27</v>
      </c>
      <c r="AR996" s="506">
        <f t="shared" si="8420"/>
        <v>124.308236661</v>
      </c>
      <c r="AS996" s="506">
        <v>2.2250000000000001</v>
      </c>
      <c r="AT996" s="506">
        <f t="shared" si="8421"/>
        <v>50.09884693250001</v>
      </c>
      <c r="AU996" s="506"/>
      <c r="AV996" s="506">
        <f t="shared" si="8422"/>
        <v>0</v>
      </c>
      <c r="AW996" s="506">
        <v>1.1120000000000001</v>
      </c>
      <c r="AX996" s="506">
        <f t="shared" si="8423"/>
        <v>24.103342371200004</v>
      </c>
      <c r="AY996" s="506">
        <f t="shared" si="8424"/>
        <v>3.3370000000000002</v>
      </c>
      <c r="AZ996" s="506">
        <f t="shared" si="8425"/>
        <v>74.20218930370001</v>
      </c>
      <c r="BA996" s="506">
        <f t="shared" si="8426"/>
        <v>9.6069999999999993</v>
      </c>
      <c r="BB996" s="506">
        <f t="shared" si="8427"/>
        <v>198.5104259647</v>
      </c>
    </row>
    <row r="997" spans="1:54" s="344" customFormat="1">
      <c r="B997" s="557"/>
      <c r="C997" s="557"/>
      <c r="D997" s="557"/>
      <c r="E997" s="553" t="s">
        <v>2077</v>
      </c>
      <c r="F997" s="600" t="s">
        <v>1029</v>
      </c>
      <c r="G997" s="600" t="s">
        <v>1169</v>
      </c>
      <c r="H997" s="314" t="s">
        <v>379</v>
      </c>
      <c r="I997" s="554">
        <v>15.33</v>
      </c>
      <c r="J997" s="115"/>
      <c r="K997" s="554">
        <v>15.33</v>
      </c>
      <c r="L997" s="183"/>
      <c r="M997" s="554">
        <v>15.33</v>
      </c>
      <c r="N997" s="183"/>
      <c r="O997" s="554">
        <v>15.33</v>
      </c>
      <c r="P997" s="115"/>
      <c r="Q997" s="349">
        <f t="shared" ref="Q997" si="8678">SUM(AI997+BA997)</f>
        <v>0</v>
      </c>
      <c r="R997" s="417">
        <f t="shared" ref="R997" si="8679">SUM(AJ997+BB997)</f>
        <v>0</v>
      </c>
      <c r="S997" s="349"/>
      <c r="T997" s="349">
        <f t="shared" si="8407"/>
        <v>0</v>
      </c>
      <c r="U997" s="349"/>
      <c r="V997" s="350">
        <f t="shared" si="8408"/>
        <v>0</v>
      </c>
      <c r="W997" s="352"/>
      <c r="X997" s="353">
        <f t="shared" si="8409"/>
        <v>0</v>
      </c>
      <c r="Y997" s="351">
        <f t="shared" ref="Y997" si="8680">SUM(S997+U997+W997)</f>
        <v>0</v>
      </c>
      <c r="Z997" s="350">
        <f t="shared" si="8411"/>
        <v>0</v>
      </c>
      <c r="AA997" s="352"/>
      <c r="AB997" s="353">
        <f t="shared" si="8044"/>
        <v>0</v>
      </c>
      <c r="AC997" s="352"/>
      <c r="AD997" s="350">
        <f t="shared" si="8412"/>
        <v>0</v>
      </c>
      <c r="AE997" s="352"/>
      <c r="AF997" s="353">
        <f t="shared" ref="AF997" si="8681">K997*AE997*$AF$2/1000</f>
        <v>0</v>
      </c>
      <c r="AG997" s="351">
        <f t="shared" ref="AG997" si="8682">SUM(AA997+AC997+AE997)</f>
        <v>0</v>
      </c>
      <c r="AH997" s="349">
        <f t="shared" ref="AH997" si="8683">SUM(AB997+AD997+AF997)</f>
        <v>0</v>
      </c>
      <c r="AI997" s="349">
        <f t="shared" ref="AI997" si="8684">SUM(Y997+AG997)</f>
        <v>0</v>
      </c>
      <c r="AJ997" s="350">
        <f t="shared" ref="AJ997" si="8685">SUM(Z997,AH997)</f>
        <v>0</v>
      </c>
      <c r="AK997" s="352"/>
      <c r="AL997" s="350">
        <f t="shared" ref="AL997" si="8686">M997*AK997*$AL$2/1000</f>
        <v>0</v>
      </c>
      <c r="AM997" s="354"/>
      <c r="AN997" s="350">
        <f t="shared" ref="AN997" si="8687">M997*AM997*$AN$2/1000</f>
        <v>0</v>
      </c>
      <c r="AO997" s="352"/>
      <c r="AP997" s="353">
        <f t="shared" ref="AP997" si="8688">M997*AO997*$AP$2/1000</f>
        <v>0</v>
      </c>
      <c r="AQ997" s="351">
        <f>SUM(AK997+AM997+AO997)</f>
        <v>0</v>
      </c>
      <c r="AR997" s="349">
        <f t="shared" si="8420"/>
        <v>0</v>
      </c>
      <c r="AS997" s="349"/>
      <c r="AT997" s="350">
        <f t="shared" ref="AT997" si="8689">O997*AS997*$AT$2/1000</f>
        <v>0</v>
      </c>
      <c r="AU997" s="352"/>
      <c r="AV997" s="350">
        <f t="shared" ref="AV997" si="8690">O997*AU997*$AV$2/1000</f>
        <v>0</v>
      </c>
      <c r="AW997" s="352"/>
      <c r="AX997" s="353">
        <f t="shared" ref="AX997" si="8691">O997*AW997*$AX$2/1000</f>
        <v>0</v>
      </c>
      <c r="AY997" s="351">
        <f>SUM(AS997+AU997+AW997)</f>
        <v>0</v>
      </c>
      <c r="AZ997" s="349">
        <f>SUM(AT997+AV997+AX997)</f>
        <v>0</v>
      </c>
      <c r="BA997" s="349">
        <f t="shared" ref="BA997" si="8692">SUM(AQ997+AY997)</f>
        <v>0</v>
      </c>
      <c r="BB997" s="349">
        <f t="shared" ref="BB997" si="8693">SUM(AR997,AZ997)</f>
        <v>0</v>
      </c>
    </row>
    <row r="998" spans="1:54" s="344" customFormat="1">
      <c r="B998" s="557"/>
      <c r="C998" s="557"/>
      <c r="D998" s="557"/>
      <c r="E998" s="553" t="s">
        <v>2386</v>
      </c>
      <c r="F998" s="600" t="s">
        <v>1029</v>
      </c>
      <c r="G998" s="600" t="s">
        <v>1169</v>
      </c>
      <c r="H998" s="314" t="s">
        <v>461</v>
      </c>
      <c r="I998" s="554"/>
      <c r="J998" s="115"/>
      <c r="K998" s="554"/>
      <c r="L998" s="183"/>
      <c r="M998" s="554"/>
      <c r="N998" s="183"/>
      <c r="O998" s="554">
        <v>25</v>
      </c>
      <c r="P998" s="115"/>
      <c r="Q998" s="349">
        <f t="shared" si="8405"/>
        <v>7.1999999999999995E-2</v>
      </c>
      <c r="R998" s="417">
        <f t="shared" si="8406"/>
        <v>2.3405039999999997</v>
      </c>
      <c r="S998" s="349"/>
      <c r="T998" s="349">
        <f t="shared" ref="T998:T1003" si="8694">I998*S998*$T$2/1000</f>
        <v>0</v>
      </c>
      <c r="U998" s="349"/>
      <c r="V998" s="350">
        <f t="shared" ref="V998:V1003" si="8695">I998*U998*$V$2/1000</f>
        <v>0</v>
      </c>
      <c r="W998" s="352"/>
      <c r="X998" s="353">
        <f t="shared" ref="X998:X1003" si="8696">I998*W998*$X$2/1000</f>
        <v>0</v>
      </c>
      <c r="Y998" s="351">
        <f t="shared" ref="Y998" si="8697">SUM(S998+U998+W998)</f>
        <v>0</v>
      </c>
      <c r="Z998" s="350">
        <f t="shared" ref="Z998" si="8698">SUM(T998+V998+X998)</f>
        <v>0</v>
      </c>
      <c r="AA998" s="352"/>
      <c r="AB998" s="353">
        <f t="shared" ref="AB998:AB1003" si="8699">K998*AA998*$AB$2/1000</f>
        <v>0</v>
      </c>
      <c r="AC998" s="352"/>
      <c r="AD998" s="350">
        <f t="shared" ref="AD998:AD1003" si="8700">K998*AC998*$AD$2/1000</f>
        <v>0</v>
      </c>
      <c r="AE998" s="352"/>
      <c r="AF998" s="353">
        <f t="shared" si="8466"/>
        <v>0</v>
      </c>
      <c r="AG998" s="351">
        <f t="shared" ref="AG998" si="8701">SUM(AA998+AC998+AE998)</f>
        <v>0</v>
      </c>
      <c r="AH998" s="349">
        <f t="shared" ref="AH998" si="8702">SUM(AB998+AD998+AF998)</f>
        <v>0</v>
      </c>
      <c r="AI998" s="349">
        <f t="shared" si="8415"/>
        <v>0</v>
      </c>
      <c r="AJ998" s="350">
        <f t="shared" si="8416"/>
        <v>0</v>
      </c>
      <c r="AK998" s="352"/>
      <c r="AL998" s="350">
        <f t="shared" si="8417"/>
        <v>0</v>
      </c>
      <c r="AM998" s="354"/>
      <c r="AN998" s="350">
        <f t="shared" si="8418"/>
        <v>0</v>
      </c>
      <c r="AO998" s="352"/>
      <c r="AP998" s="353">
        <f t="shared" si="8206"/>
        <v>0</v>
      </c>
      <c r="AQ998" s="351">
        <f>SUM(AK998+AM998+AO998)</f>
        <v>0</v>
      </c>
      <c r="AR998" s="349">
        <f t="shared" ref="AR998" si="8703">SUM(AL998+AN998+AP998)</f>
        <v>0</v>
      </c>
      <c r="AS998" s="349"/>
      <c r="AT998" s="350">
        <f t="shared" si="8421"/>
        <v>0</v>
      </c>
      <c r="AU998" s="352"/>
      <c r="AV998" s="350">
        <f t="shared" si="8422"/>
        <v>0</v>
      </c>
      <c r="AW998" s="352">
        <v>7.1999999999999995E-2</v>
      </c>
      <c r="AX998" s="353">
        <f t="shared" si="8423"/>
        <v>2.3405039999999997</v>
      </c>
      <c r="AY998" s="351">
        <f>SUM(AS998+AU998+AW998)</f>
        <v>7.1999999999999995E-2</v>
      </c>
      <c r="AZ998" s="349">
        <f>SUM(AT998+AV998+AX998)</f>
        <v>2.3405039999999997</v>
      </c>
      <c r="BA998" s="349">
        <f t="shared" si="8426"/>
        <v>7.1999999999999995E-2</v>
      </c>
      <c r="BB998" s="349">
        <f t="shared" si="8427"/>
        <v>2.3405039999999997</v>
      </c>
    </row>
    <row r="999" spans="1:54" s="344" customFormat="1">
      <c r="B999" s="557"/>
      <c r="C999" s="557"/>
      <c r="D999" s="557"/>
      <c r="E999" s="553" t="s">
        <v>2055</v>
      </c>
      <c r="F999" s="600" t="s">
        <v>1029</v>
      </c>
      <c r="G999" s="24" t="s">
        <v>1844</v>
      </c>
      <c r="H999" s="307" t="s">
        <v>382</v>
      </c>
      <c r="I999" s="554">
        <v>15.9</v>
      </c>
      <c r="J999" s="115"/>
      <c r="K999" s="554">
        <v>15.9</v>
      </c>
      <c r="L999" s="183"/>
      <c r="M999" s="554">
        <v>15.9</v>
      </c>
      <c r="N999" s="183"/>
      <c r="O999" s="554">
        <v>15.9</v>
      </c>
      <c r="P999" s="115"/>
      <c r="Q999" s="349">
        <f t="shared" ref="Q999" si="8704">SUM(AI999+BA999)</f>
        <v>0.16500000000000001</v>
      </c>
      <c r="R999" s="417">
        <f t="shared" ref="R999" si="8705">SUM(AJ999+BB999)</f>
        <v>3.4703395650000002</v>
      </c>
      <c r="S999" s="349"/>
      <c r="T999" s="349">
        <f t="shared" si="8694"/>
        <v>0</v>
      </c>
      <c r="U999" s="349"/>
      <c r="V999" s="350">
        <f t="shared" si="8695"/>
        <v>0</v>
      </c>
      <c r="W999" s="352"/>
      <c r="X999" s="353">
        <f t="shared" si="8696"/>
        <v>0</v>
      </c>
      <c r="Y999" s="351">
        <f t="shared" ref="Y999" si="8706">SUM(S999+U999+W999)</f>
        <v>0</v>
      </c>
      <c r="Z999" s="350">
        <f t="shared" ref="Z999" si="8707">SUM(T999+V999+X999)</f>
        <v>0</v>
      </c>
      <c r="AA999" s="352"/>
      <c r="AB999" s="353">
        <f t="shared" si="8699"/>
        <v>0</v>
      </c>
      <c r="AC999" s="352"/>
      <c r="AD999" s="350">
        <f t="shared" si="8700"/>
        <v>0</v>
      </c>
      <c r="AE999" s="352"/>
      <c r="AF999" s="353">
        <f t="shared" ref="AF999" si="8708">K999*AE999*$AF$2/1000</f>
        <v>0</v>
      </c>
      <c r="AG999" s="351">
        <f t="shared" ref="AG999" si="8709">SUM(AA999+AC999+AE999)</f>
        <v>0</v>
      </c>
      <c r="AH999" s="349">
        <f t="shared" ref="AH999" si="8710">SUM(AB999+AD999+AF999)</f>
        <v>0</v>
      </c>
      <c r="AI999" s="349">
        <f t="shared" ref="AI999" si="8711">SUM(Y999+AG999)</f>
        <v>0</v>
      </c>
      <c r="AJ999" s="350">
        <f t="shared" ref="AJ999" si="8712">SUM(Z999,AH999)</f>
        <v>0</v>
      </c>
      <c r="AK999" s="352"/>
      <c r="AL999" s="350">
        <f t="shared" ref="AL999" si="8713">M999*AK999*$AL$2/1000</f>
        <v>0</v>
      </c>
      <c r="AM999" s="354">
        <v>0.16500000000000001</v>
      </c>
      <c r="AN999" s="350">
        <f t="shared" ref="AN999" si="8714">M999*AM999*$AN$2/1000</f>
        <v>3.4703395650000002</v>
      </c>
      <c r="AO999" s="352"/>
      <c r="AP999" s="353">
        <f t="shared" ref="AP999" si="8715">M999*AO999*$AP$2/1000</f>
        <v>0</v>
      </c>
      <c r="AQ999" s="351">
        <f t="shared" ref="AQ999" si="8716">SUM(AK999+AM999+AO999)</f>
        <v>0.16500000000000001</v>
      </c>
      <c r="AR999" s="349">
        <f t="shared" ref="AR999" si="8717">SUM(AL999+AN999+AP999)</f>
        <v>3.4703395650000002</v>
      </c>
      <c r="AS999" s="349"/>
      <c r="AT999" s="350">
        <f t="shared" ref="AT999" si="8718">O999*AS999*$AT$2/1000</f>
        <v>0</v>
      </c>
      <c r="AU999" s="352"/>
      <c r="AV999" s="350">
        <f t="shared" ref="AV999" si="8719">O999*AU999*$AV$2/1000</f>
        <v>0</v>
      </c>
      <c r="AW999" s="352"/>
      <c r="AX999" s="353">
        <f t="shared" ref="AX999" si="8720">O999*AW999*$AX$2/1000</f>
        <v>0</v>
      </c>
      <c r="AY999" s="351">
        <f t="shared" ref="AY999" si="8721">SUM(AS999+AU999+AW999)</f>
        <v>0</v>
      </c>
      <c r="AZ999" s="349">
        <f t="shared" ref="AZ999" si="8722">SUM(AT999+AV999+AX999)</f>
        <v>0</v>
      </c>
      <c r="BA999" s="349">
        <f t="shared" ref="BA999" si="8723">SUM(AQ999+AY999)</f>
        <v>0.16500000000000001</v>
      </c>
      <c r="BB999" s="349">
        <f t="shared" ref="BB999" si="8724">SUM(AR999,AZ999)</f>
        <v>3.4703395650000002</v>
      </c>
    </row>
    <row r="1000" spans="1:54" s="344" customFormat="1">
      <c r="A1000" s="612">
        <v>747</v>
      </c>
      <c r="B1000" s="557"/>
      <c r="C1000" s="557"/>
      <c r="D1000" s="557"/>
      <c r="E1000" s="553" t="s">
        <v>1198</v>
      </c>
      <c r="F1000" s="24" t="s">
        <v>1030</v>
      </c>
      <c r="G1000" s="600" t="s">
        <v>1169</v>
      </c>
      <c r="H1000" s="314" t="s">
        <v>383</v>
      </c>
      <c r="I1000" s="554">
        <v>15.04</v>
      </c>
      <c r="J1000" s="115"/>
      <c r="K1000" s="554">
        <v>15.04</v>
      </c>
      <c r="L1000" s="183"/>
      <c r="M1000" s="554">
        <v>15.04</v>
      </c>
      <c r="N1000" s="183"/>
      <c r="O1000" s="554">
        <v>15.04</v>
      </c>
      <c r="P1000" s="115"/>
      <c r="Q1000" s="349">
        <f t="shared" ref="Q1000:Q1001" si="8725">SUM(AI1000+BA1000)</f>
        <v>0</v>
      </c>
      <c r="R1000" s="417">
        <f t="shared" ref="R1000:R1001" si="8726">SUM(AJ1000+BB1000)</f>
        <v>0</v>
      </c>
      <c r="S1000" s="349"/>
      <c r="T1000" s="349">
        <f t="shared" si="8694"/>
        <v>0</v>
      </c>
      <c r="U1000" s="349"/>
      <c r="V1000" s="350">
        <f t="shared" si="8695"/>
        <v>0</v>
      </c>
      <c r="W1000" s="352"/>
      <c r="X1000" s="353">
        <f t="shared" si="8696"/>
        <v>0</v>
      </c>
      <c r="Y1000" s="351">
        <f t="shared" ref="Y1000:Y1001" si="8727">SUM(S1000+U1000+W1000)</f>
        <v>0</v>
      </c>
      <c r="Z1000" s="350">
        <f t="shared" ref="Z1000:Z1001" si="8728">SUM(T1000+V1000+X1000)</f>
        <v>0</v>
      </c>
      <c r="AA1000" s="352"/>
      <c r="AB1000" s="353">
        <f t="shared" si="8699"/>
        <v>0</v>
      </c>
      <c r="AC1000" s="352"/>
      <c r="AD1000" s="350">
        <f t="shared" si="8700"/>
        <v>0</v>
      </c>
      <c r="AE1000" s="352"/>
      <c r="AF1000" s="353">
        <f t="shared" ref="AF1000:AF1001" si="8729">K1000*AE1000*$AF$2/1000</f>
        <v>0</v>
      </c>
      <c r="AG1000" s="351">
        <f t="shared" ref="AG1000:AG1001" si="8730">SUM(AA1000+AC1000+AE1000)</f>
        <v>0</v>
      </c>
      <c r="AH1000" s="349">
        <f t="shared" ref="AH1000:AH1001" si="8731">SUM(AB1000+AD1000+AF1000)</f>
        <v>0</v>
      </c>
      <c r="AI1000" s="349">
        <f t="shared" ref="AI1000:AI1001" si="8732">SUM(Y1000+AG1000)</f>
        <v>0</v>
      </c>
      <c r="AJ1000" s="350">
        <f t="shared" ref="AJ1000:AJ1001" si="8733">SUM(Z1000,AH1000)</f>
        <v>0</v>
      </c>
      <c r="AK1000" s="352"/>
      <c r="AL1000" s="350">
        <f t="shared" ref="AL1000:AL1001" si="8734">M1000*AK1000*$AL$2/1000</f>
        <v>0</v>
      </c>
      <c r="AM1000" s="354"/>
      <c r="AN1000" s="350">
        <f t="shared" ref="AN1000:AN1001" si="8735">M1000*AM1000*$AN$2/1000</f>
        <v>0</v>
      </c>
      <c r="AO1000" s="352"/>
      <c r="AP1000" s="353">
        <f t="shared" ref="AP1000:AP1001" si="8736">M1000*AO1000*$AP$2/1000</f>
        <v>0</v>
      </c>
      <c r="AQ1000" s="351">
        <f t="shared" ref="AQ1000" si="8737">SUM(AK1000+AM1000+AO1000)</f>
        <v>0</v>
      </c>
      <c r="AR1000" s="349">
        <f t="shared" ref="AR1000:AR1001" si="8738">SUM(AL1000+AN1000+AP1000)</f>
        <v>0</v>
      </c>
      <c r="AS1000" s="349"/>
      <c r="AT1000" s="350">
        <f t="shared" ref="AT1000:AT1001" si="8739">O1000*AS1000*$AT$2/1000</f>
        <v>0</v>
      </c>
      <c r="AU1000" s="352"/>
      <c r="AV1000" s="350">
        <f t="shared" ref="AV1000:AV1001" si="8740">O1000*AU1000*$AV$2/1000</f>
        <v>0</v>
      </c>
      <c r="AW1000" s="352"/>
      <c r="AX1000" s="353">
        <f t="shared" ref="AX1000:AX1001" si="8741">O1000*AW1000*$AX$2/1000</f>
        <v>0</v>
      </c>
      <c r="AY1000" s="351">
        <f t="shared" ref="AY1000" si="8742">SUM(AS1000+AU1000+AW1000)</f>
        <v>0</v>
      </c>
      <c r="AZ1000" s="349">
        <f t="shared" ref="AZ1000" si="8743">SUM(AT1000+AV1000+AX1000)</f>
        <v>0</v>
      </c>
      <c r="BA1000" s="349">
        <f t="shared" ref="BA1000:BA1001" si="8744">SUM(AQ1000+AY1000)</f>
        <v>0</v>
      </c>
      <c r="BB1000" s="349">
        <f t="shared" ref="BB1000:BB1001" si="8745">SUM(AR1000,AZ1000)</f>
        <v>0</v>
      </c>
    </row>
    <row r="1001" spans="1:54" s="344" customFormat="1">
      <c r="B1001" s="557"/>
      <c r="C1001" s="557"/>
      <c r="D1001" s="557"/>
      <c r="E1001" s="553" t="s">
        <v>2056</v>
      </c>
      <c r="F1001" s="542" t="s">
        <v>1030</v>
      </c>
      <c r="G1001" s="600" t="s">
        <v>1169</v>
      </c>
      <c r="H1001" s="314" t="s">
        <v>380</v>
      </c>
      <c r="I1001" s="554">
        <v>15.38</v>
      </c>
      <c r="J1001" s="115"/>
      <c r="K1001" s="554">
        <v>15.38</v>
      </c>
      <c r="L1001" s="183"/>
      <c r="M1001" s="554">
        <v>15.38</v>
      </c>
      <c r="N1001" s="183"/>
      <c r="O1001" s="554">
        <v>15.38</v>
      </c>
      <c r="P1001" s="115"/>
      <c r="Q1001" s="349">
        <f t="shared" si="8725"/>
        <v>0</v>
      </c>
      <c r="R1001" s="417">
        <f t="shared" si="8726"/>
        <v>0</v>
      </c>
      <c r="S1001" s="349"/>
      <c r="T1001" s="349">
        <f t="shared" si="8694"/>
        <v>0</v>
      </c>
      <c r="U1001" s="349"/>
      <c r="V1001" s="350">
        <f t="shared" si="8695"/>
        <v>0</v>
      </c>
      <c r="W1001" s="352"/>
      <c r="X1001" s="353">
        <f t="shared" si="8696"/>
        <v>0</v>
      </c>
      <c r="Y1001" s="351">
        <f t="shared" si="8727"/>
        <v>0</v>
      </c>
      <c r="Z1001" s="350">
        <f t="shared" si="8728"/>
        <v>0</v>
      </c>
      <c r="AA1001" s="352"/>
      <c r="AB1001" s="353">
        <f t="shared" si="8699"/>
        <v>0</v>
      </c>
      <c r="AC1001" s="352"/>
      <c r="AD1001" s="350">
        <f t="shared" si="8700"/>
        <v>0</v>
      </c>
      <c r="AE1001" s="352"/>
      <c r="AF1001" s="353">
        <f t="shared" si="8729"/>
        <v>0</v>
      </c>
      <c r="AG1001" s="351">
        <f t="shared" si="8730"/>
        <v>0</v>
      </c>
      <c r="AH1001" s="349">
        <f t="shared" si="8731"/>
        <v>0</v>
      </c>
      <c r="AI1001" s="349">
        <f t="shared" si="8732"/>
        <v>0</v>
      </c>
      <c r="AJ1001" s="350">
        <f t="shared" si="8733"/>
        <v>0</v>
      </c>
      <c r="AK1001" s="352"/>
      <c r="AL1001" s="350">
        <f t="shared" si="8734"/>
        <v>0</v>
      </c>
      <c r="AM1001" s="354"/>
      <c r="AN1001" s="350">
        <f t="shared" si="8735"/>
        <v>0</v>
      </c>
      <c r="AO1001" s="352"/>
      <c r="AP1001" s="353">
        <f t="shared" si="8736"/>
        <v>0</v>
      </c>
      <c r="AQ1001" s="351">
        <f>SUM(AK1001+AM1001+AO1001)</f>
        <v>0</v>
      </c>
      <c r="AR1001" s="349">
        <f t="shared" si="8738"/>
        <v>0</v>
      </c>
      <c r="AS1001" s="349"/>
      <c r="AT1001" s="350">
        <f t="shared" si="8739"/>
        <v>0</v>
      </c>
      <c r="AU1001" s="352"/>
      <c r="AV1001" s="350">
        <f t="shared" si="8740"/>
        <v>0</v>
      </c>
      <c r="AW1001" s="352"/>
      <c r="AX1001" s="353">
        <f t="shared" si="8741"/>
        <v>0</v>
      </c>
      <c r="AY1001" s="351">
        <f>SUM(AS1001+AU1001+AW1001)</f>
        <v>0</v>
      </c>
      <c r="AZ1001" s="349">
        <f>SUM(AT1001+AV1001+AX1001)</f>
        <v>0</v>
      </c>
      <c r="BA1001" s="349">
        <f t="shared" si="8744"/>
        <v>0</v>
      </c>
      <c r="BB1001" s="349">
        <f t="shared" si="8745"/>
        <v>0</v>
      </c>
    </row>
    <row r="1002" spans="1:54" s="344" customFormat="1">
      <c r="A1002" s="612">
        <v>748</v>
      </c>
      <c r="B1002" s="557"/>
      <c r="C1002" s="557"/>
      <c r="D1002" s="557"/>
      <c r="E1002" s="553" t="s">
        <v>2217</v>
      </c>
      <c r="F1002" s="24" t="s">
        <v>1030</v>
      </c>
      <c r="G1002" s="600" t="s">
        <v>1169</v>
      </c>
      <c r="H1002" s="314" t="s">
        <v>383</v>
      </c>
      <c r="I1002" s="554">
        <v>16.510000000000002</v>
      </c>
      <c r="J1002" s="115"/>
      <c r="K1002" s="554">
        <v>16.510000000000002</v>
      </c>
      <c r="L1002" s="183"/>
      <c r="M1002" s="554">
        <v>16.510000000000002</v>
      </c>
      <c r="N1002" s="183"/>
      <c r="O1002" s="554">
        <v>16.510000000000002</v>
      </c>
      <c r="P1002" s="115"/>
      <c r="Q1002" s="349">
        <f t="shared" si="8405"/>
        <v>0.112</v>
      </c>
      <c r="R1002" s="417">
        <f t="shared" si="8406"/>
        <v>2.3034302928000008</v>
      </c>
      <c r="S1002" s="349">
        <v>0.112</v>
      </c>
      <c r="T1002" s="349">
        <f t="shared" si="8694"/>
        <v>2.3034302928000008</v>
      </c>
      <c r="U1002" s="349"/>
      <c r="V1002" s="350">
        <f t="shared" si="8695"/>
        <v>0</v>
      </c>
      <c r="W1002" s="352"/>
      <c r="X1002" s="353">
        <f t="shared" si="8696"/>
        <v>0</v>
      </c>
      <c r="Y1002" s="351">
        <f t="shared" ref="Y1002" si="8746">SUM(S1002+U1002+W1002)</f>
        <v>0.112</v>
      </c>
      <c r="Z1002" s="350">
        <f t="shared" ref="Z1002" si="8747">SUM(T1002+V1002+X1002)</f>
        <v>2.3034302928000008</v>
      </c>
      <c r="AA1002" s="352"/>
      <c r="AB1002" s="353">
        <f t="shared" si="8699"/>
        <v>0</v>
      </c>
      <c r="AC1002" s="352"/>
      <c r="AD1002" s="350">
        <f t="shared" si="8700"/>
        <v>0</v>
      </c>
      <c r="AE1002" s="352"/>
      <c r="AF1002" s="353">
        <f t="shared" si="8466"/>
        <v>0</v>
      </c>
      <c r="AG1002" s="351">
        <f>SUM(AA1002+AC1002+AE1002)</f>
        <v>0</v>
      </c>
      <c r="AH1002" s="349">
        <f t="shared" ref="AH1002" si="8748">SUM(AB1002+AD1002+AF1002)</f>
        <v>0</v>
      </c>
      <c r="AI1002" s="349">
        <f t="shared" si="8415"/>
        <v>0.112</v>
      </c>
      <c r="AJ1002" s="350">
        <f t="shared" si="8416"/>
        <v>2.3034302928000008</v>
      </c>
      <c r="AK1002" s="352"/>
      <c r="AL1002" s="350">
        <f t="shared" si="8417"/>
        <v>0</v>
      </c>
      <c r="AM1002" s="354"/>
      <c r="AN1002" s="350">
        <f t="shared" si="8418"/>
        <v>0</v>
      </c>
      <c r="AO1002" s="352"/>
      <c r="AP1002" s="353">
        <f t="shared" si="8206"/>
        <v>0</v>
      </c>
      <c r="AQ1002" s="351">
        <f>SUM(AK1002+AM1002+AO1002)</f>
        <v>0</v>
      </c>
      <c r="AR1002" s="349">
        <f t="shared" ref="AR1002" si="8749">SUM(AL1002+AN1002+AP1002)</f>
        <v>0</v>
      </c>
      <c r="AS1002" s="349"/>
      <c r="AT1002" s="350">
        <f t="shared" si="8421"/>
        <v>0</v>
      </c>
      <c r="AU1002" s="352"/>
      <c r="AV1002" s="350">
        <f t="shared" si="8422"/>
        <v>0</v>
      </c>
      <c r="AW1002" s="352"/>
      <c r="AX1002" s="353">
        <f t="shared" si="8423"/>
        <v>0</v>
      </c>
      <c r="AY1002" s="351">
        <f>SUM(AS1002+AU1002+AW1002)</f>
        <v>0</v>
      </c>
      <c r="AZ1002" s="349">
        <f t="shared" ref="AZ1002" si="8750">SUM(AT1002+AV1002+AX1002)</f>
        <v>0</v>
      </c>
      <c r="BA1002" s="349">
        <f t="shared" si="8426"/>
        <v>0</v>
      </c>
      <c r="BB1002" s="349">
        <f t="shared" si="8427"/>
        <v>0</v>
      </c>
    </row>
    <row r="1003" spans="1:54" s="344" customFormat="1">
      <c r="A1003" s="612">
        <v>750</v>
      </c>
      <c r="B1003" s="557"/>
      <c r="C1003" s="557"/>
      <c r="D1003" s="557"/>
      <c r="E1003" s="553" t="s">
        <v>1202</v>
      </c>
      <c r="F1003" s="542" t="s">
        <v>1030</v>
      </c>
      <c r="G1003" s="542" t="s">
        <v>1169</v>
      </c>
      <c r="H1003" s="330" t="s">
        <v>461</v>
      </c>
      <c r="I1003" s="554">
        <v>15.38</v>
      </c>
      <c r="J1003" s="115"/>
      <c r="K1003" s="554">
        <v>15.38</v>
      </c>
      <c r="L1003" s="183"/>
      <c r="M1003" s="554">
        <v>15.38</v>
      </c>
      <c r="N1003" s="183"/>
      <c r="O1003" s="554">
        <v>16.72</v>
      </c>
      <c r="P1003" s="115"/>
      <c r="Q1003" s="349">
        <f t="shared" ref="Q1003:Q1034" si="8751">SUM(AI1003+BA1003)</f>
        <v>2.9460000000000002</v>
      </c>
      <c r="R1003" s="417">
        <f t="shared" ref="R1003:R1034" si="8752">SUM(AJ1003+BB1003)</f>
        <v>64.430033713399993</v>
      </c>
      <c r="S1003" s="349"/>
      <c r="T1003" s="349">
        <f t="shared" si="8694"/>
        <v>0</v>
      </c>
      <c r="U1003" s="349"/>
      <c r="V1003" s="350">
        <f t="shared" si="8695"/>
        <v>0</v>
      </c>
      <c r="W1003" s="352"/>
      <c r="X1003" s="353">
        <f t="shared" si="8696"/>
        <v>0</v>
      </c>
      <c r="Y1003" s="351">
        <f t="shared" ref="Y1003" si="8753">SUM(S1003+U1003+W1003)</f>
        <v>0</v>
      </c>
      <c r="Z1003" s="350">
        <f t="shared" ref="Z1003" si="8754">SUM(T1003+V1003+X1003)</f>
        <v>0</v>
      </c>
      <c r="AA1003" s="352"/>
      <c r="AB1003" s="353">
        <f t="shared" si="8699"/>
        <v>0</v>
      </c>
      <c r="AC1003" s="352"/>
      <c r="AD1003" s="350">
        <f t="shared" si="8700"/>
        <v>0</v>
      </c>
      <c r="AE1003" s="352"/>
      <c r="AF1003" s="353">
        <f t="shared" ref="AF1003" si="8755">K1003*AE1003*$AF$2/1000</f>
        <v>0</v>
      </c>
      <c r="AG1003" s="351">
        <f>SUM(AA1003+AC1003+AE1003)</f>
        <v>0</v>
      </c>
      <c r="AH1003" s="349">
        <f>SUM(AB1003+AD1003+AF1003)</f>
        <v>0</v>
      </c>
      <c r="AI1003" s="349">
        <f t="shared" ref="AI1003:AI1034" si="8756">SUM(Y1003+AG1003)</f>
        <v>0</v>
      </c>
      <c r="AJ1003" s="350">
        <f t="shared" ref="AJ1003:AJ1034" si="8757">SUM(Z1003,AH1003)</f>
        <v>0</v>
      </c>
      <c r="AK1003" s="352">
        <v>0.72099999999999997</v>
      </c>
      <c r="AL1003" s="350">
        <f t="shared" ref="AL1003:AL1034" si="8758">M1003*AK1003*$AL$2/1000</f>
        <v>14.180920293399998</v>
      </c>
      <c r="AM1003" s="354"/>
      <c r="AN1003" s="350">
        <f t="shared" ref="AN1003:AN1034" si="8759">M1003*AM1003*$AN$2/1000</f>
        <v>0</v>
      </c>
      <c r="AO1003" s="352"/>
      <c r="AP1003" s="353">
        <f t="shared" ref="AP1003:AP1035" si="8760">M1003*AO1003*$AP$2/1000</f>
        <v>0</v>
      </c>
      <c r="AQ1003" s="351">
        <f>SUM(AK1003+AM1003+AO1003)</f>
        <v>0.72099999999999997</v>
      </c>
      <c r="AR1003" s="349">
        <f>SUM(AL1003+AN1003+AP1003)</f>
        <v>14.180920293399998</v>
      </c>
      <c r="AS1003" s="349">
        <v>2.2250000000000001</v>
      </c>
      <c r="AT1003" s="350">
        <f t="shared" ref="AT1003:AT1034" si="8761">O1003*AS1003*$AT$2/1000</f>
        <v>50.24911342</v>
      </c>
      <c r="AU1003" s="352"/>
      <c r="AV1003" s="350">
        <f t="shared" ref="AV1003:AV1034" si="8762">O1003*AU1003*$AV$2/1000</f>
        <v>0</v>
      </c>
      <c r="AW1003" s="352"/>
      <c r="AX1003" s="353">
        <f t="shared" ref="AX1003:AX1034" si="8763">O1003*AW1003*$AX$2/1000</f>
        <v>0</v>
      </c>
      <c r="AY1003" s="351">
        <f>SUM(AS1003+AU1003+AW1003)</f>
        <v>2.2250000000000001</v>
      </c>
      <c r="AZ1003" s="349">
        <f t="shared" ref="AZ1003:AZ1004" si="8764">SUM(AT1003+AV1003+AX1003)</f>
        <v>50.24911342</v>
      </c>
      <c r="BA1003" s="349">
        <f t="shared" ref="BA1003:BA1034" si="8765">SUM(AQ1003+AY1003)</f>
        <v>2.9460000000000002</v>
      </c>
      <c r="BB1003" s="349">
        <f t="shared" ref="BB1003:BB1034" si="8766">SUM(AR1003,AZ1003)</f>
        <v>64.430033713399993</v>
      </c>
    </row>
    <row r="1004" spans="1:54" s="551" customFormat="1" ht="12" customHeight="1">
      <c r="A1004" s="612">
        <v>749</v>
      </c>
      <c r="B1004" s="557"/>
      <c r="C1004" s="372"/>
      <c r="D1004" s="548"/>
      <c r="E1004" s="541" t="s">
        <v>2146</v>
      </c>
      <c r="F1004" s="542" t="s">
        <v>1030</v>
      </c>
      <c r="G1004" s="542" t="s">
        <v>1169</v>
      </c>
      <c r="H1004" s="330" t="s">
        <v>461</v>
      </c>
      <c r="I1004" s="86">
        <v>16.510000000000002</v>
      </c>
      <c r="J1004" s="188"/>
      <c r="K1004" s="86">
        <v>16.510000000000002</v>
      </c>
      <c r="L1004" s="188"/>
      <c r="M1004" s="86">
        <v>16.510000000000002</v>
      </c>
      <c r="N1004" s="188"/>
      <c r="O1004" s="86">
        <v>16.510000000000002</v>
      </c>
      <c r="P1004" s="188"/>
      <c r="Q1004" s="148">
        <f t="shared" ref="Q1004" si="8767">SUM(AI1004+BA1004)</f>
        <v>0.51500000000000001</v>
      </c>
      <c r="R1004" s="427">
        <f t="shared" ref="R1004" si="8768">SUM(AJ1004+BB1004)</f>
        <v>11.247220393500001</v>
      </c>
      <c r="S1004" s="148"/>
      <c r="T1004" s="148">
        <f t="shared" ref="T1004" si="8769">I1004*S1004*$T$2/1000</f>
        <v>0</v>
      </c>
      <c r="U1004" s="148"/>
      <c r="V1004" s="148">
        <f t="shared" ref="V1004" si="8770">I1004*U1004*$V$2/1000</f>
        <v>0</v>
      </c>
      <c r="W1004" s="148"/>
      <c r="X1004" s="148">
        <f t="shared" ref="X1004" si="8771">I1004*W1004*$X$2/1000</f>
        <v>0</v>
      </c>
      <c r="Y1004" s="148">
        <f t="shared" ref="Y1004:Z1007" si="8772">SUM(S1004+U1004+W1004)</f>
        <v>0</v>
      </c>
      <c r="Z1004" s="148">
        <f t="shared" si="8772"/>
        <v>0</v>
      </c>
      <c r="AA1004" s="148"/>
      <c r="AB1004" s="148">
        <f t="shared" ref="AB1004" si="8773">K1004*AA1004*$AB$2/1000</f>
        <v>0</v>
      </c>
      <c r="AC1004" s="148"/>
      <c r="AD1004" s="148">
        <f t="shared" ref="AD1004" si="8774">K1004*AC1004*$AD$2/1000</f>
        <v>0</v>
      </c>
      <c r="AE1004" s="148"/>
      <c r="AF1004" s="148">
        <f>K1004*AE1004*$AF$2/1000</f>
        <v>0</v>
      </c>
      <c r="AG1004" s="148">
        <f t="shared" ref="AG1004" si="8775">SUM(AA1004+AC1004+AE1004)</f>
        <v>0</v>
      </c>
      <c r="AH1004" s="148">
        <f t="shared" ref="AH1004" si="8776">SUM(AB1004+AD1004+AF1004)</f>
        <v>0</v>
      </c>
      <c r="AI1004" s="148">
        <f t="shared" ref="AI1004" si="8777">SUM(Y1004+AG1004)</f>
        <v>0</v>
      </c>
      <c r="AJ1004" s="148">
        <f t="shared" ref="AJ1004" si="8778">SUM(Z1004,AH1004)</f>
        <v>0</v>
      </c>
      <c r="AK1004" s="148"/>
      <c r="AL1004" s="148">
        <f t="shared" ref="AL1004" si="8779">M1004*AK1004*$AL$2/1000</f>
        <v>0</v>
      </c>
      <c r="AM1004" s="148">
        <v>0.51500000000000001</v>
      </c>
      <c r="AN1004" s="148">
        <f t="shared" ref="AN1004" si="8780">M1004*AM1004*$AN$2/1000</f>
        <v>11.247220393500001</v>
      </c>
      <c r="AO1004" s="148"/>
      <c r="AP1004" s="148">
        <f t="shared" ref="AP1004" si="8781">M1004*AO1004*$AP$2/1000</f>
        <v>0</v>
      </c>
      <c r="AQ1004" s="148">
        <f t="shared" ref="AQ1004" si="8782">SUM(AK1004+AM1004+AO1004)</f>
        <v>0.51500000000000001</v>
      </c>
      <c r="AR1004" s="148">
        <f t="shared" ref="AR1004" si="8783">SUM(AL1004+AN1004+AP1004)</f>
        <v>11.247220393500001</v>
      </c>
      <c r="AS1004" s="148"/>
      <c r="AT1004" s="148">
        <f t="shared" ref="AT1004" si="8784">O1004*AS1004*$AT$2/1000</f>
        <v>0</v>
      </c>
      <c r="AU1004" s="148"/>
      <c r="AV1004" s="148">
        <f t="shared" ref="AV1004" si="8785">O1004*AU1004*$AV$2/1000</f>
        <v>0</v>
      </c>
      <c r="AW1004" s="148"/>
      <c r="AX1004" s="148">
        <f t="shared" ref="AX1004" si="8786">O1004*AW1004*$AX$2/1000</f>
        <v>0</v>
      </c>
      <c r="AY1004" s="148">
        <f t="shared" ref="AY1004" si="8787">SUM(AS1004+AU1004+AW1004)</f>
        <v>0</v>
      </c>
      <c r="AZ1004" s="148">
        <f t="shared" si="8764"/>
        <v>0</v>
      </c>
      <c r="BA1004" s="148">
        <f t="shared" ref="BA1004" si="8788">SUM(AQ1004+AY1004)</f>
        <v>0.51500000000000001</v>
      </c>
      <c r="BB1004" s="148">
        <f t="shared" ref="BB1004" si="8789">SUM(AR1004,AZ1004)</f>
        <v>11.247220393500001</v>
      </c>
    </row>
    <row r="1005" spans="1:54" s="6" customFormat="1">
      <c r="A1005" s="612">
        <v>751</v>
      </c>
      <c r="B1005" s="559"/>
      <c r="C1005" s="47"/>
      <c r="D1005" s="547"/>
      <c r="E1005" s="364" t="s">
        <v>2141</v>
      </c>
      <c r="F1005" s="365" t="s">
        <v>1030</v>
      </c>
      <c r="G1005" s="365" t="s">
        <v>1169</v>
      </c>
      <c r="H1005" s="307" t="s">
        <v>461</v>
      </c>
      <c r="I1005" s="257">
        <v>16.510000000000002</v>
      </c>
      <c r="J1005" s="274"/>
      <c r="K1005" s="257">
        <v>16.510000000000002</v>
      </c>
      <c r="L1005" s="274"/>
      <c r="M1005" s="257">
        <v>16.510000000000002</v>
      </c>
      <c r="N1005" s="274"/>
      <c r="O1005" s="257">
        <v>16.510000000000002</v>
      </c>
      <c r="P1005" s="274"/>
      <c r="Q1005" s="109">
        <f t="shared" si="8751"/>
        <v>0</v>
      </c>
      <c r="R1005" s="415">
        <f t="shared" si="8752"/>
        <v>0</v>
      </c>
      <c r="S1005" s="109"/>
      <c r="T1005" s="109">
        <f t="shared" ref="T1005:T1034" si="8790">I1005*S1005*$T$2/1000</f>
        <v>0</v>
      </c>
      <c r="U1005" s="109"/>
      <c r="V1005" s="109">
        <f t="shared" ref="V1005:V1034" si="8791">I1005*U1005*$V$2/1000</f>
        <v>0</v>
      </c>
      <c r="W1005" s="109"/>
      <c r="X1005" s="109">
        <f t="shared" ref="X1005:X1034" si="8792">I1005*W1005*$X$2/1000</f>
        <v>0</v>
      </c>
      <c r="Y1005" s="109">
        <f t="shared" si="8772"/>
        <v>0</v>
      </c>
      <c r="Z1005" s="109">
        <f t="shared" si="8772"/>
        <v>0</v>
      </c>
      <c r="AA1005" s="109"/>
      <c r="AB1005" s="109">
        <f t="shared" ref="AB1005:AB1034" si="8793">K1005*AA1005*$AB$2/1000</f>
        <v>0</v>
      </c>
      <c r="AC1005" s="109"/>
      <c r="AD1005" s="109">
        <f t="shared" ref="AD1005:AD1034" si="8794">K1005*AC1005*$AD$2/1000</f>
        <v>0</v>
      </c>
      <c r="AE1005" s="109"/>
      <c r="AF1005" s="349">
        <f t="shared" ref="AF1005:AF1034" si="8795">K1005*AE1005*$AF$2/1000</f>
        <v>0</v>
      </c>
      <c r="AG1005" s="109">
        <f t="shared" ref="AG1005:AG1018" si="8796">SUM(AA1005+AC1005+AE1005)</f>
        <v>0</v>
      </c>
      <c r="AH1005" s="109">
        <f t="shared" ref="AH1005:AH1034" si="8797">SUM(AB1005+AD1005+AF1005)</f>
        <v>0</v>
      </c>
      <c r="AI1005" s="109">
        <f t="shared" si="8756"/>
        <v>0</v>
      </c>
      <c r="AJ1005" s="109">
        <f t="shared" si="8757"/>
        <v>0</v>
      </c>
      <c r="AK1005" s="109"/>
      <c r="AL1005" s="109">
        <f t="shared" si="8758"/>
        <v>0</v>
      </c>
      <c r="AM1005" s="109"/>
      <c r="AN1005" s="109">
        <f t="shared" si="8759"/>
        <v>0</v>
      </c>
      <c r="AO1005" s="109"/>
      <c r="AP1005" s="109">
        <f t="shared" si="8760"/>
        <v>0</v>
      </c>
      <c r="AQ1005" s="109">
        <f>SUM(AK1005+AM1005+AO1005)</f>
        <v>0</v>
      </c>
      <c r="AR1005" s="109">
        <f t="shared" ref="AR1005:AR1035" si="8798">SUM(AL1005+AN1005+AP1005)</f>
        <v>0</v>
      </c>
      <c r="AS1005" s="109"/>
      <c r="AT1005" s="109">
        <f t="shared" si="8761"/>
        <v>0</v>
      </c>
      <c r="AU1005" s="109"/>
      <c r="AV1005" s="109">
        <f t="shared" si="8762"/>
        <v>0</v>
      </c>
      <c r="AW1005" s="109"/>
      <c r="AX1005" s="109">
        <f t="shared" si="8763"/>
        <v>0</v>
      </c>
      <c r="AY1005" s="109">
        <f>SUM(AS1005+AU1005+AW1005)</f>
        <v>0</v>
      </c>
      <c r="AZ1005" s="109">
        <f t="shared" ref="AZ1005:AZ1035" si="8799">SUM(AT1005+AV1005+AX1005)</f>
        <v>0</v>
      </c>
      <c r="BA1005" s="109">
        <f t="shared" si="8765"/>
        <v>0</v>
      </c>
      <c r="BB1005" s="109">
        <f t="shared" si="8766"/>
        <v>0</v>
      </c>
    </row>
    <row r="1006" spans="1:54" s="551" customFormat="1" ht="12" customHeight="1">
      <c r="A1006" s="612">
        <v>749</v>
      </c>
      <c r="B1006" s="557"/>
      <c r="C1006" s="372"/>
      <c r="D1006" s="549"/>
      <c r="E1006" s="541" t="s">
        <v>2234</v>
      </c>
      <c r="F1006" s="542" t="s">
        <v>1030</v>
      </c>
      <c r="G1006" s="542" t="s">
        <v>1169</v>
      </c>
      <c r="H1006" s="330" t="s">
        <v>461</v>
      </c>
      <c r="I1006" s="86">
        <v>21.51</v>
      </c>
      <c r="J1006" s="188"/>
      <c r="K1006" s="86">
        <v>21.51</v>
      </c>
      <c r="L1006" s="188"/>
      <c r="M1006" s="86">
        <v>21.51</v>
      </c>
      <c r="N1006" s="188"/>
      <c r="O1006" s="86">
        <v>21.51</v>
      </c>
      <c r="P1006" s="188"/>
      <c r="Q1006" s="148">
        <f t="shared" si="8751"/>
        <v>4</v>
      </c>
      <c r="R1006" s="427">
        <f t="shared" si="8752"/>
        <v>113.01828209460002</v>
      </c>
      <c r="S1006" s="148"/>
      <c r="T1006" s="148">
        <f t="shared" si="8790"/>
        <v>0</v>
      </c>
      <c r="U1006" s="148"/>
      <c r="V1006" s="148">
        <f t="shared" si="8791"/>
        <v>0</v>
      </c>
      <c r="W1006" s="148">
        <v>1.9670000000000001</v>
      </c>
      <c r="X1006" s="148">
        <f t="shared" si="8792"/>
        <v>55.148344883100016</v>
      </c>
      <c r="Y1006" s="148">
        <f t="shared" si="8772"/>
        <v>1.9670000000000001</v>
      </c>
      <c r="Z1006" s="148">
        <f t="shared" si="8772"/>
        <v>55.148344883100016</v>
      </c>
      <c r="AA1006" s="148">
        <v>2.016</v>
      </c>
      <c r="AB1006" s="148">
        <f t="shared" si="8793"/>
        <v>57.384660211200007</v>
      </c>
      <c r="AC1006" s="148">
        <v>1.7000000000000001E-2</v>
      </c>
      <c r="AD1006" s="148">
        <f t="shared" si="8794"/>
        <v>0.48527700030000004</v>
      </c>
      <c r="AE1006" s="148"/>
      <c r="AF1006" s="148">
        <f>K1006*AE1006*$AF$2/1000</f>
        <v>0</v>
      </c>
      <c r="AG1006" s="148">
        <f t="shared" si="8796"/>
        <v>2.0329999999999999</v>
      </c>
      <c r="AH1006" s="148">
        <f t="shared" si="8797"/>
        <v>57.869937211500009</v>
      </c>
      <c r="AI1006" s="148">
        <f t="shared" si="8756"/>
        <v>4</v>
      </c>
      <c r="AJ1006" s="148">
        <f t="shared" si="8757"/>
        <v>113.01828209460002</v>
      </c>
      <c r="AK1006" s="148"/>
      <c r="AL1006" s="148">
        <f t="shared" si="8758"/>
        <v>0</v>
      </c>
      <c r="AM1006" s="148"/>
      <c r="AN1006" s="148">
        <f t="shared" si="8759"/>
        <v>0</v>
      </c>
      <c r="AO1006" s="148"/>
      <c r="AP1006" s="148">
        <f t="shared" si="8760"/>
        <v>0</v>
      </c>
      <c r="AQ1006" s="148">
        <f t="shared" ref="AQ1006" si="8800">SUM(AK1006+AM1006+AO1006)</f>
        <v>0</v>
      </c>
      <c r="AR1006" s="148">
        <f t="shared" si="8798"/>
        <v>0</v>
      </c>
      <c r="AS1006" s="148"/>
      <c r="AT1006" s="148">
        <f t="shared" si="8761"/>
        <v>0</v>
      </c>
      <c r="AU1006" s="148"/>
      <c r="AV1006" s="148">
        <f t="shared" si="8762"/>
        <v>0</v>
      </c>
      <c r="AW1006" s="148"/>
      <c r="AX1006" s="148">
        <f t="shared" si="8763"/>
        <v>0</v>
      </c>
      <c r="AY1006" s="148">
        <f t="shared" ref="AY1006" si="8801">SUM(AS1006+AU1006+AW1006)</f>
        <v>0</v>
      </c>
      <c r="AZ1006" s="148">
        <f t="shared" si="8799"/>
        <v>0</v>
      </c>
      <c r="BA1006" s="148">
        <f t="shared" si="8765"/>
        <v>0</v>
      </c>
      <c r="BB1006" s="148">
        <f t="shared" si="8766"/>
        <v>0</v>
      </c>
    </row>
    <row r="1007" spans="1:54" s="344" customFormat="1">
      <c r="B1007" s="557"/>
      <c r="C1007" s="557"/>
      <c r="D1007" s="557"/>
      <c r="E1007" s="553" t="s">
        <v>2264</v>
      </c>
      <c r="F1007" s="365"/>
      <c r="G1007" s="24" t="s">
        <v>1166</v>
      </c>
      <c r="H1007" s="307" t="s">
        <v>382</v>
      </c>
      <c r="I1007" s="554"/>
      <c r="J1007" s="115"/>
      <c r="K1007" s="554">
        <v>19.600000000000001</v>
      </c>
      <c r="L1007" s="183"/>
      <c r="M1007" s="554">
        <v>19.600000000000001</v>
      </c>
      <c r="N1007" s="183"/>
      <c r="O1007" s="554">
        <v>19.600000000000001</v>
      </c>
      <c r="P1007" s="115"/>
      <c r="Q1007" s="349">
        <f t="shared" si="8751"/>
        <v>0.51500000000000001</v>
      </c>
      <c r="R1007" s="417">
        <f t="shared" si="8752"/>
        <v>13.038116980000002</v>
      </c>
      <c r="S1007" s="349"/>
      <c r="T1007" s="349">
        <f>I1007*S1007*$T$2/1000</f>
        <v>0</v>
      </c>
      <c r="U1007" s="349"/>
      <c r="V1007" s="350">
        <f>I1007*U1007*$V$2/1000</f>
        <v>0</v>
      </c>
      <c r="W1007" s="352"/>
      <c r="X1007" s="353">
        <f>I1007*W1007*$X$2/1000</f>
        <v>0</v>
      </c>
      <c r="Y1007" s="351">
        <f t="shared" si="8772"/>
        <v>0</v>
      </c>
      <c r="Z1007" s="350">
        <f t="shared" ref="Z1007:Z1012" si="8802">SUM(T1007+V1007+X1007)</f>
        <v>0</v>
      </c>
      <c r="AA1007" s="352"/>
      <c r="AB1007" s="353">
        <f>K1007*AA1007*$AB$2/1000</f>
        <v>0</v>
      </c>
      <c r="AC1007" s="352"/>
      <c r="AD1007" s="350">
        <f>K1007*AC1007*$AD$2/1000</f>
        <v>0</v>
      </c>
      <c r="AE1007" s="352">
        <v>0.309</v>
      </c>
      <c r="AF1007" s="353">
        <f t="shared" ref="AF1007:AF1012" si="8803">K1007*AE1007*$AF$2/1000</f>
        <v>7.8747129720000002</v>
      </c>
      <c r="AG1007" s="351">
        <f t="shared" si="8796"/>
        <v>0.309</v>
      </c>
      <c r="AH1007" s="349">
        <f t="shared" si="8797"/>
        <v>7.8747129720000002</v>
      </c>
      <c r="AI1007" s="349">
        <f t="shared" si="8756"/>
        <v>0.309</v>
      </c>
      <c r="AJ1007" s="350">
        <f t="shared" si="8757"/>
        <v>7.8747129720000002</v>
      </c>
      <c r="AK1007" s="352">
        <v>0.20599999999999999</v>
      </c>
      <c r="AL1007" s="350">
        <f t="shared" si="8758"/>
        <v>5.1634040080000005</v>
      </c>
      <c r="AM1007" s="354"/>
      <c r="AN1007" s="350">
        <f t="shared" si="8759"/>
        <v>0</v>
      </c>
      <c r="AO1007" s="352"/>
      <c r="AP1007" s="353">
        <f t="shared" si="8760"/>
        <v>0</v>
      </c>
      <c r="AQ1007" s="351">
        <f>SUM(AK1007+AM1007+AO1007)</f>
        <v>0.20599999999999999</v>
      </c>
      <c r="AR1007" s="349">
        <f t="shared" si="8798"/>
        <v>5.1634040080000005</v>
      </c>
      <c r="AS1007" s="349"/>
      <c r="AT1007" s="350">
        <f t="shared" si="8761"/>
        <v>0</v>
      </c>
      <c r="AU1007" s="352"/>
      <c r="AV1007" s="350">
        <f t="shared" si="8762"/>
        <v>0</v>
      </c>
      <c r="AW1007" s="352"/>
      <c r="AX1007" s="353">
        <f t="shared" si="8763"/>
        <v>0</v>
      </c>
      <c r="AY1007" s="351">
        <f t="shared" ref="AY1007:AY1008" si="8804">SUM(AS1007+AU1007+AW1007)</f>
        <v>0</v>
      </c>
      <c r="AZ1007" s="349">
        <f t="shared" si="8799"/>
        <v>0</v>
      </c>
      <c r="BA1007" s="349">
        <f t="shared" si="8765"/>
        <v>0.20599999999999999</v>
      </c>
      <c r="BB1007" s="349">
        <f t="shared" si="8766"/>
        <v>5.1634040080000005</v>
      </c>
    </row>
    <row r="1008" spans="1:54" s="551" customFormat="1">
      <c r="A1008" s="612">
        <v>738</v>
      </c>
      <c r="B1008" s="557"/>
      <c r="C1008" s="560"/>
      <c r="D1008" s="548"/>
      <c r="E1008" s="555" t="s">
        <v>2265</v>
      </c>
      <c r="F1008" s="363"/>
      <c r="G1008" s="363" t="s">
        <v>1169</v>
      </c>
      <c r="H1008" s="355" t="s">
        <v>461</v>
      </c>
      <c r="I1008" s="554"/>
      <c r="J1008" s="183"/>
      <c r="K1008" s="554">
        <v>19.600000000000001</v>
      </c>
      <c r="L1008" s="183"/>
      <c r="M1008" s="554">
        <v>19.600000000000001</v>
      </c>
      <c r="N1008" s="183"/>
      <c r="O1008" s="554">
        <v>19.600000000000001</v>
      </c>
      <c r="P1008" s="183"/>
      <c r="Q1008" s="349">
        <f t="shared" si="8751"/>
        <v>0.51500000000000001</v>
      </c>
      <c r="R1008" s="417">
        <f t="shared" si="8752"/>
        <v>13.038116980000002</v>
      </c>
      <c r="S1008" s="349"/>
      <c r="T1008" s="349">
        <f t="shared" ref="T1008" si="8805">I1008*S1008*$T$2/1000</f>
        <v>0</v>
      </c>
      <c r="U1008" s="349"/>
      <c r="V1008" s="349">
        <f t="shared" ref="V1008" si="8806">I1008*U1008*$V$2/1000</f>
        <v>0</v>
      </c>
      <c r="W1008" s="349"/>
      <c r="X1008" s="349">
        <f t="shared" ref="X1008" si="8807">I1008*W1008*$X$2/1000</f>
        <v>0</v>
      </c>
      <c r="Y1008" s="349">
        <f>SUM(S1008+U1008+W1008)</f>
        <v>0</v>
      </c>
      <c r="Z1008" s="349">
        <f t="shared" si="8802"/>
        <v>0</v>
      </c>
      <c r="AA1008" s="349"/>
      <c r="AB1008" s="349">
        <f t="shared" ref="AB1008" si="8808">K1008*AA1008*$AB$2/1000</f>
        <v>0</v>
      </c>
      <c r="AC1008" s="349"/>
      <c r="AD1008" s="349">
        <f t="shared" ref="AD1008" si="8809">K1008*AC1008*$AD$2/1000</f>
        <v>0</v>
      </c>
      <c r="AE1008" s="349">
        <v>0.309</v>
      </c>
      <c r="AF1008" s="349">
        <f t="shared" si="8803"/>
        <v>7.8747129720000002</v>
      </c>
      <c r="AG1008" s="349">
        <f>SUM(AA1008+AC1008+AE1008)</f>
        <v>0.309</v>
      </c>
      <c r="AH1008" s="349">
        <f t="shared" si="8797"/>
        <v>7.8747129720000002</v>
      </c>
      <c r="AI1008" s="349">
        <f t="shared" si="8756"/>
        <v>0.309</v>
      </c>
      <c r="AJ1008" s="349">
        <f t="shared" si="8757"/>
        <v>7.8747129720000002</v>
      </c>
      <c r="AK1008" s="349">
        <v>0.20599999999999999</v>
      </c>
      <c r="AL1008" s="349">
        <f t="shared" si="8758"/>
        <v>5.1634040080000005</v>
      </c>
      <c r="AM1008" s="349"/>
      <c r="AN1008" s="349">
        <f t="shared" si="8759"/>
        <v>0</v>
      </c>
      <c r="AO1008" s="349"/>
      <c r="AP1008" s="349">
        <f t="shared" si="8760"/>
        <v>0</v>
      </c>
      <c r="AQ1008" s="349">
        <f t="shared" ref="AQ1008" si="8810">SUM(AK1008+AM1008+AO1008)</f>
        <v>0.20599999999999999</v>
      </c>
      <c r="AR1008" s="349">
        <f t="shared" si="8798"/>
        <v>5.1634040080000005</v>
      </c>
      <c r="AS1008" s="349"/>
      <c r="AT1008" s="349">
        <f t="shared" si="8761"/>
        <v>0</v>
      </c>
      <c r="AU1008" s="349"/>
      <c r="AV1008" s="349">
        <f t="shared" si="8762"/>
        <v>0</v>
      </c>
      <c r="AW1008" s="349"/>
      <c r="AX1008" s="349">
        <f t="shared" si="8763"/>
        <v>0</v>
      </c>
      <c r="AY1008" s="349">
        <f t="shared" si="8804"/>
        <v>0</v>
      </c>
      <c r="AZ1008" s="349">
        <f t="shared" si="8799"/>
        <v>0</v>
      </c>
      <c r="BA1008" s="349">
        <f t="shared" si="8765"/>
        <v>0.20599999999999999</v>
      </c>
      <c r="BB1008" s="349">
        <f t="shared" si="8766"/>
        <v>5.1634040080000005</v>
      </c>
    </row>
    <row r="1009" spans="1:54" s="344" customFormat="1">
      <c r="A1009" s="612">
        <v>739</v>
      </c>
      <c r="B1009" s="557"/>
      <c r="C1009" s="557"/>
      <c r="D1009" s="557"/>
      <c r="E1009" s="553" t="s">
        <v>2266</v>
      </c>
      <c r="F1009" s="363"/>
      <c r="G1009" s="363" t="s">
        <v>1169</v>
      </c>
      <c r="H1009" s="355" t="s">
        <v>461</v>
      </c>
      <c r="I1009" s="554"/>
      <c r="J1009" s="115"/>
      <c r="K1009" s="554">
        <v>21.9</v>
      </c>
      <c r="L1009" s="183"/>
      <c r="M1009" s="554">
        <v>21.9</v>
      </c>
      <c r="N1009" s="183"/>
      <c r="O1009" s="554">
        <v>21.9</v>
      </c>
      <c r="P1009" s="115"/>
      <c r="Q1009" s="349">
        <f t="shared" si="8751"/>
        <v>1.03</v>
      </c>
      <c r="R1009" s="417">
        <f t="shared" si="8752"/>
        <v>29.087928209999994</v>
      </c>
      <c r="S1009" s="349"/>
      <c r="T1009" s="349">
        <f>I1009*S1009*$T$2/1000</f>
        <v>0</v>
      </c>
      <c r="U1009" s="349"/>
      <c r="V1009" s="350">
        <f>I1009*U1009*$V$2/1000</f>
        <v>0</v>
      </c>
      <c r="W1009" s="352"/>
      <c r="X1009" s="353">
        <f>I1009*W1009*$X$2/1000</f>
        <v>0</v>
      </c>
      <c r="Y1009" s="351">
        <f t="shared" ref="Y1009:Y1012" si="8811">SUM(S1009+U1009+W1009)</f>
        <v>0</v>
      </c>
      <c r="Z1009" s="350">
        <f t="shared" si="8802"/>
        <v>0</v>
      </c>
      <c r="AA1009" s="352"/>
      <c r="AB1009" s="353">
        <f>K1009*AA1009*$AB$2/1000</f>
        <v>0</v>
      </c>
      <c r="AC1009" s="352"/>
      <c r="AD1009" s="350">
        <f>K1009*AC1009*$AD$2/1000</f>
        <v>0</v>
      </c>
      <c r="AE1009" s="352">
        <v>0.51500000000000001</v>
      </c>
      <c r="AF1009" s="353">
        <f t="shared" si="8803"/>
        <v>14.664644054999998</v>
      </c>
      <c r="AG1009" s="351">
        <f t="shared" ref="AG1009:AG1012" si="8812">SUM(AA1009+AC1009+AE1009)</f>
        <v>0.51500000000000001</v>
      </c>
      <c r="AH1009" s="349">
        <f>SUM(AB1009+AD1009+AF1009)</f>
        <v>14.664644054999998</v>
      </c>
      <c r="AI1009" s="349">
        <f t="shared" si="8756"/>
        <v>0.51500000000000001</v>
      </c>
      <c r="AJ1009" s="350">
        <f t="shared" si="8757"/>
        <v>14.664644054999998</v>
      </c>
      <c r="AK1009" s="352">
        <v>0.51500000000000001</v>
      </c>
      <c r="AL1009" s="350">
        <f t="shared" si="8758"/>
        <v>14.423284154999997</v>
      </c>
      <c r="AM1009" s="354"/>
      <c r="AN1009" s="350">
        <f t="shared" si="8759"/>
        <v>0</v>
      </c>
      <c r="AO1009" s="352"/>
      <c r="AP1009" s="353">
        <f t="shared" si="8760"/>
        <v>0</v>
      </c>
      <c r="AQ1009" s="351">
        <f>SUM(AK1009+AM1009+AO1009)</f>
        <v>0.51500000000000001</v>
      </c>
      <c r="AR1009" s="349">
        <f>SUM(AL1009+AN1009+AP1009)</f>
        <v>14.423284154999997</v>
      </c>
      <c r="AS1009" s="349"/>
      <c r="AT1009" s="350">
        <f t="shared" si="8761"/>
        <v>0</v>
      </c>
      <c r="AU1009" s="352"/>
      <c r="AV1009" s="350">
        <f t="shared" si="8762"/>
        <v>0</v>
      </c>
      <c r="AW1009" s="352"/>
      <c r="AX1009" s="353">
        <f t="shared" si="8763"/>
        <v>0</v>
      </c>
      <c r="AY1009" s="351">
        <f t="shared" ref="AY1009:AY1011" si="8813">SUM(AS1009+AU1009+AW1009)</f>
        <v>0</v>
      </c>
      <c r="AZ1009" s="349">
        <f t="shared" si="8799"/>
        <v>0</v>
      </c>
      <c r="BA1009" s="349">
        <f t="shared" si="8765"/>
        <v>0.51500000000000001</v>
      </c>
      <c r="BB1009" s="349">
        <f t="shared" si="8766"/>
        <v>14.423284154999997</v>
      </c>
    </row>
    <row r="1010" spans="1:54" s="344" customFormat="1">
      <c r="B1010" s="557"/>
      <c r="C1010" s="557"/>
      <c r="D1010" s="557"/>
      <c r="E1010" s="553" t="s">
        <v>2267</v>
      </c>
      <c r="F1010" s="363"/>
      <c r="G1010" s="24" t="s">
        <v>1166</v>
      </c>
      <c r="H1010" s="307" t="s">
        <v>382</v>
      </c>
      <c r="I1010" s="554"/>
      <c r="J1010" s="115"/>
      <c r="K1010" s="554">
        <v>21.9</v>
      </c>
      <c r="L1010" s="183"/>
      <c r="M1010" s="554">
        <v>21.9</v>
      </c>
      <c r="N1010" s="183"/>
      <c r="O1010" s="554">
        <v>21.9</v>
      </c>
      <c r="P1010" s="115"/>
      <c r="Q1010" s="349">
        <f t="shared" ref="Q1010" si="8814">SUM(AI1010+BA1010)</f>
        <v>1.03</v>
      </c>
      <c r="R1010" s="417">
        <f t="shared" ref="R1010" si="8815">SUM(AJ1010+BB1010)</f>
        <v>29.087928209999994</v>
      </c>
      <c r="S1010" s="349"/>
      <c r="T1010" s="349">
        <f>I1010*S1010*$T$2/1000</f>
        <v>0</v>
      </c>
      <c r="U1010" s="349"/>
      <c r="V1010" s="350">
        <f>I1010*U1010*$V$2/1000</f>
        <v>0</v>
      </c>
      <c r="W1010" s="352"/>
      <c r="X1010" s="353">
        <f>I1010*W1010*$X$2/1000</f>
        <v>0</v>
      </c>
      <c r="Y1010" s="351">
        <f t="shared" ref="Y1010" si="8816">SUM(S1010+U1010+W1010)</f>
        <v>0</v>
      </c>
      <c r="Z1010" s="350">
        <f t="shared" ref="Z1010" si="8817">SUM(T1010+V1010+X1010)</f>
        <v>0</v>
      </c>
      <c r="AA1010" s="352"/>
      <c r="AB1010" s="353">
        <f>K1010*AA1010*$AB$2/1000</f>
        <v>0</v>
      </c>
      <c r="AC1010" s="352"/>
      <c r="AD1010" s="350">
        <f>K1010*AC1010*$AD$2/1000</f>
        <v>0</v>
      </c>
      <c r="AE1010" s="352">
        <v>0.51500000000000001</v>
      </c>
      <c r="AF1010" s="353">
        <f t="shared" ref="AF1010" si="8818">K1010*AE1010*$AF$2/1000</f>
        <v>14.664644054999998</v>
      </c>
      <c r="AG1010" s="351">
        <f t="shared" ref="AG1010" si="8819">SUM(AA1010+AC1010+AE1010)</f>
        <v>0.51500000000000001</v>
      </c>
      <c r="AH1010" s="349">
        <f t="shared" ref="AH1010" si="8820">SUM(AB1010+AD1010+AF1010)</f>
        <v>14.664644054999998</v>
      </c>
      <c r="AI1010" s="349">
        <f t="shared" ref="AI1010" si="8821">SUM(Y1010+AG1010)</f>
        <v>0.51500000000000001</v>
      </c>
      <c r="AJ1010" s="350">
        <f t="shared" ref="AJ1010" si="8822">SUM(Z1010,AH1010)</f>
        <v>14.664644054999998</v>
      </c>
      <c r="AK1010" s="352">
        <v>0.51500000000000001</v>
      </c>
      <c r="AL1010" s="350">
        <f t="shared" ref="AL1010" si="8823">M1010*AK1010*$AL$2/1000</f>
        <v>14.423284154999997</v>
      </c>
      <c r="AM1010" s="354"/>
      <c r="AN1010" s="350">
        <f t="shared" ref="AN1010" si="8824">M1010*AM1010*$AN$2/1000</f>
        <v>0</v>
      </c>
      <c r="AO1010" s="352"/>
      <c r="AP1010" s="353">
        <f t="shared" ref="AP1010" si="8825">M1010*AO1010*$AP$2/1000</f>
        <v>0</v>
      </c>
      <c r="AQ1010" s="351">
        <f t="shared" ref="AQ1010" si="8826">SUM(AK1010+AM1010+AO1010)</f>
        <v>0.51500000000000001</v>
      </c>
      <c r="AR1010" s="349">
        <f t="shared" ref="AR1010" si="8827">SUM(AL1010+AN1010+AP1010)</f>
        <v>14.423284154999997</v>
      </c>
      <c r="AS1010" s="349"/>
      <c r="AT1010" s="350">
        <f t="shared" ref="AT1010" si="8828">O1010*AS1010*$AT$2/1000</f>
        <v>0</v>
      </c>
      <c r="AU1010" s="352"/>
      <c r="AV1010" s="350">
        <f t="shared" ref="AV1010" si="8829">O1010*AU1010*$AV$2/1000</f>
        <v>0</v>
      </c>
      <c r="AW1010" s="352"/>
      <c r="AX1010" s="353">
        <f t="shared" ref="AX1010" si="8830">O1010*AW1010*$AX$2/1000</f>
        <v>0</v>
      </c>
      <c r="AY1010" s="351">
        <f>SUM(AS1010+AU1010+AW1010)</f>
        <v>0</v>
      </c>
      <c r="AZ1010" s="349">
        <f t="shared" ref="AZ1010" si="8831">SUM(AT1010+AV1010+AX1010)</f>
        <v>0</v>
      </c>
      <c r="BA1010" s="349">
        <f t="shared" ref="BA1010" si="8832">SUM(AQ1010+AY1010)</f>
        <v>0.51500000000000001</v>
      </c>
      <c r="BB1010" s="349">
        <f t="shared" ref="BB1010" si="8833">SUM(AR1010,AZ1010)</f>
        <v>14.423284154999997</v>
      </c>
    </row>
    <row r="1011" spans="1:54" s="344" customFormat="1">
      <c r="B1011" s="557"/>
      <c r="C1011" s="557"/>
      <c r="D1011" s="557"/>
      <c r="E1011" s="553" t="s">
        <v>2268</v>
      </c>
      <c r="F1011" s="363"/>
      <c r="G1011" s="24" t="s">
        <v>1166</v>
      </c>
      <c r="H1011" s="307" t="s">
        <v>382</v>
      </c>
      <c r="I1011" s="554"/>
      <c r="J1011" s="115"/>
      <c r="K1011" s="554">
        <v>23.35</v>
      </c>
      <c r="L1011" s="183"/>
      <c r="M1011" s="554">
        <v>23.35</v>
      </c>
      <c r="N1011" s="183"/>
      <c r="O1011" s="554">
        <v>23.35</v>
      </c>
      <c r="P1011" s="115"/>
      <c r="Q1011" s="349">
        <f t="shared" si="8751"/>
        <v>0.51500000000000001</v>
      </c>
      <c r="R1011" s="417">
        <f t="shared" si="8752"/>
        <v>15.532654667500001</v>
      </c>
      <c r="S1011" s="349"/>
      <c r="T1011" s="349">
        <f>I1011*S1011*$T$2/1000</f>
        <v>0</v>
      </c>
      <c r="U1011" s="349"/>
      <c r="V1011" s="350">
        <f>I1011*U1011*$V$2/1000</f>
        <v>0</v>
      </c>
      <c r="W1011" s="352"/>
      <c r="X1011" s="353">
        <f>I1011*W1011*$X$2/1000</f>
        <v>0</v>
      </c>
      <c r="Y1011" s="351">
        <f t="shared" si="8811"/>
        <v>0</v>
      </c>
      <c r="Z1011" s="350">
        <f t="shared" si="8802"/>
        <v>0</v>
      </c>
      <c r="AA1011" s="352"/>
      <c r="AB1011" s="353">
        <f>K1011*AA1011*$AB$2/1000</f>
        <v>0</v>
      </c>
      <c r="AC1011" s="352"/>
      <c r="AD1011" s="350">
        <f>K1011*AC1011*$AD$2/1000</f>
        <v>0</v>
      </c>
      <c r="AE1011" s="352">
        <v>0.309</v>
      </c>
      <c r="AF1011" s="353">
        <f t="shared" si="8803"/>
        <v>9.381354484500001</v>
      </c>
      <c r="AG1011" s="351">
        <f t="shared" si="8812"/>
        <v>0.309</v>
      </c>
      <c r="AH1011" s="349">
        <f t="shared" ref="AH1011:AH1012" si="8834">SUM(AB1011+AD1011+AF1011)</f>
        <v>9.381354484500001</v>
      </c>
      <c r="AI1011" s="349">
        <f t="shared" si="8756"/>
        <v>0.309</v>
      </c>
      <c r="AJ1011" s="350">
        <f t="shared" si="8757"/>
        <v>9.381354484500001</v>
      </c>
      <c r="AK1011" s="352">
        <v>0.20599999999999999</v>
      </c>
      <c r="AL1011" s="350">
        <f t="shared" si="8758"/>
        <v>6.151300183</v>
      </c>
      <c r="AM1011" s="354"/>
      <c r="AN1011" s="350">
        <f t="shared" si="8759"/>
        <v>0</v>
      </c>
      <c r="AO1011" s="352"/>
      <c r="AP1011" s="353">
        <f t="shared" si="8760"/>
        <v>0</v>
      </c>
      <c r="AQ1011" s="351">
        <f>SUM(AK1011+AM1011+AO1011)</f>
        <v>0.20599999999999999</v>
      </c>
      <c r="AR1011" s="349">
        <f t="shared" ref="AR1011:AR1012" si="8835">SUM(AL1011+AN1011+AP1011)</f>
        <v>6.151300183</v>
      </c>
      <c r="AS1011" s="349"/>
      <c r="AT1011" s="350">
        <f t="shared" si="8761"/>
        <v>0</v>
      </c>
      <c r="AU1011" s="352"/>
      <c r="AV1011" s="350">
        <f t="shared" si="8762"/>
        <v>0</v>
      </c>
      <c r="AW1011" s="352"/>
      <c r="AX1011" s="353">
        <f t="shared" si="8763"/>
        <v>0</v>
      </c>
      <c r="AY1011" s="351">
        <f t="shared" si="8813"/>
        <v>0</v>
      </c>
      <c r="AZ1011" s="349">
        <f t="shared" si="8799"/>
        <v>0</v>
      </c>
      <c r="BA1011" s="349">
        <f t="shared" si="8765"/>
        <v>0.20599999999999999</v>
      </c>
      <c r="BB1011" s="349">
        <f t="shared" si="8766"/>
        <v>6.151300183</v>
      </c>
    </row>
    <row r="1012" spans="1:54" s="344" customFormat="1">
      <c r="A1012" s="612">
        <v>740</v>
      </c>
      <c r="B1012" s="557"/>
      <c r="C1012" s="557"/>
      <c r="D1012" s="557"/>
      <c r="E1012" s="553" t="s">
        <v>2269</v>
      </c>
      <c r="F1012" s="365"/>
      <c r="G1012" s="363" t="s">
        <v>1169</v>
      </c>
      <c r="H1012" s="355" t="s">
        <v>461</v>
      </c>
      <c r="I1012" s="554"/>
      <c r="J1012" s="115"/>
      <c r="K1012" s="554">
        <v>23.35</v>
      </c>
      <c r="L1012" s="183"/>
      <c r="M1012" s="554">
        <v>23.35</v>
      </c>
      <c r="N1012" s="183"/>
      <c r="O1012" s="554">
        <v>23.35</v>
      </c>
      <c r="P1012" s="115"/>
      <c r="Q1012" s="349">
        <f t="shared" si="8751"/>
        <v>0.51500000000000001</v>
      </c>
      <c r="R1012" s="417">
        <f t="shared" si="8752"/>
        <v>15.532654667500001</v>
      </c>
      <c r="S1012" s="349"/>
      <c r="T1012" s="349">
        <f>I1012*S1012*$T$2/1000</f>
        <v>0</v>
      </c>
      <c r="U1012" s="349"/>
      <c r="V1012" s="350">
        <f>I1012*U1012*$V$2/1000</f>
        <v>0</v>
      </c>
      <c r="W1012" s="352"/>
      <c r="X1012" s="353">
        <f>I1012*W1012*$X$2/1000</f>
        <v>0</v>
      </c>
      <c r="Y1012" s="351">
        <f t="shared" si="8811"/>
        <v>0</v>
      </c>
      <c r="Z1012" s="350">
        <f t="shared" si="8802"/>
        <v>0</v>
      </c>
      <c r="AA1012" s="352"/>
      <c r="AB1012" s="353">
        <f>K1012*AA1012*$AB$2/1000</f>
        <v>0</v>
      </c>
      <c r="AC1012" s="352"/>
      <c r="AD1012" s="350">
        <f>K1012*AC1012*$AD$2/1000</f>
        <v>0</v>
      </c>
      <c r="AE1012" s="352">
        <v>0.309</v>
      </c>
      <c r="AF1012" s="353">
        <f t="shared" si="8803"/>
        <v>9.381354484500001</v>
      </c>
      <c r="AG1012" s="351">
        <f t="shared" si="8812"/>
        <v>0.309</v>
      </c>
      <c r="AH1012" s="349">
        <f t="shared" si="8834"/>
        <v>9.381354484500001</v>
      </c>
      <c r="AI1012" s="349">
        <f t="shared" si="8756"/>
        <v>0.309</v>
      </c>
      <c r="AJ1012" s="350">
        <f t="shared" si="8757"/>
        <v>9.381354484500001</v>
      </c>
      <c r="AK1012" s="352">
        <v>0.20599999999999999</v>
      </c>
      <c r="AL1012" s="350">
        <f t="shared" si="8758"/>
        <v>6.151300183</v>
      </c>
      <c r="AM1012" s="354"/>
      <c r="AN1012" s="350">
        <f t="shared" si="8759"/>
        <v>0</v>
      </c>
      <c r="AO1012" s="352"/>
      <c r="AP1012" s="353">
        <f t="shared" si="8760"/>
        <v>0</v>
      </c>
      <c r="AQ1012" s="351">
        <f>SUM(AK1012+AM1012+AO1012)</f>
        <v>0.20599999999999999</v>
      </c>
      <c r="AR1012" s="349">
        <f t="shared" si="8835"/>
        <v>6.151300183</v>
      </c>
      <c r="AS1012" s="349"/>
      <c r="AT1012" s="350">
        <f t="shared" si="8761"/>
        <v>0</v>
      </c>
      <c r="AU1012" s="352"/>
      <c r="AV1012" s="350">
        <f t="shared" si="8762"/>
        <v>0</v>
      </c>
      <c r="AW1012" s="352"/>
      <c r="AX1012" s="353">
        <f t="shared" si="8763"/>
        <v>0</v>
      </c>
      <c r="AY1012" s="351">
        <f>SUM(AS1012+AU1012+AW1012)</f>
        <v>0</v>
      </c>
      <c r="AZ1012" s="349">
        <f t="shared" si="8799"/>
        <v>0</v>
      </c>
      <c r="BA1012" s="349">
        <f t="shared" si="8765"/>
        <v>0.20599999999999999</v>
      </c>
      <c r="BB1012" s="349">
        <f t="shared" si="8766"/>
        <v>6.151300183</v>
      </c>
    </row>
    <row r="1013" spans="1:54" s="6" customFormat="1">
      <c r="A1013" s="612">
        <v>752</v>
      </c>
      <c r="B1013" s="559"/>
      <c r="C1013" s="546" t="s">
        <v>1004</v>
      </c>
      <c r="D1013" s="544" t="s">
        <v>1034</v>
      </c>
      <c r="E1013" s="364" t="s">
        <v>1840</v>
      </c>
      <c r="F1013" s="365"/>
      <c r="G1013" s="365" t="s">
        <v>1169</v>
      </c>
      <c r="H1013" s="307" t="s">
        <v>379</v>
      </c>
      <c r="I1013" s="257">
        <v>0.93</v>
      </c>
      <c r="J1013" s="274"/>
      <c r="K1013" s="257">
        <v>0.93</v>
      </c>
      <c r="L1013" s="274"/>
      <c r="M1013" s="257">
        <v>0.93</v>
      </c>
      <c r="N1013" s="274"/>
      <c r="O1013" s="257">
        <v>1</v>
      </c>
      <c r="P1013" s="274"/>
      <c r="Q1013" s="109">
        <f t="shared" ref="Q1013:Q1015" si="8836">SUM(AI1013+BA1013)</f>
        <v>13.36</v>
      </c>
      <c r="R1013" s="578">
        <f t="shared" ref="R1013:R1015" si="8837">SUM(AJ1013+BB1013)</f>
        <v>16.994559617699998</v>
      </c>
      <c r="S1013" s="109"/>
      <c r="T1013" s="109">
        <f t="shared" ref="T1013:T1015" si="8838">I1013*S1013*$T$2/1000</f>
        <v>0</v>
      </c>
      <c r="U1013" s="109"/>
      <c r="V1013" s="109">
        <f t="shared" ref="V1013:V1015" si="8839">I1013*U1013*$V$2/1000</f>
        <v>0</v>
      </c>
      <c r="W1013" s="109"/>
      <c r="X1013" s="109">
        <f t="shared" ref="X1013:X1015" si="8840">I1013*W1013*$X$2/1000</f>
        <v>0</v>
      </c>
      <c r="Y1013" s="109">
        <f t="shared" ref="Y1013:Y1015" si="8841">SUM(S1013+U1013+W1013)</f>
        <v>0</v>
      </c>
      <c r="Z1013" s="109">
        <f>SUM(T1013+V1013+X1013)</f>
        <v>0</v>
      </c>
      <c r="AA1013" s="109"/>
      <c r="AB1013" s="109">
        <f t="shared" ref="AB1013:AB1015" si="8842">K1013*AA1013*$AB$2/1000</f>
        <v>0</v>
      </c>
      <c r="AC1013" s="109">
        <v>0.309</v>
      </c>
      <c r="AD1013" s="109">
        <f t="shared" ref="AD1013:AD1015" si="8843">K1013*AC1013*$AD$2/1000</f>
        <v>0.38136585329999995</v>
      </c>
      <c r="AE1013" s="109">
        <v>0.72099999999999997</v>
      </c>
      <c r="AF1013" s="349">
        <f t="shared" ref="AF1013:AF1015" si="8844">K1013*AE1013*$AF$2/1000</f>
        <v>0.87184322189999996</v>
      </c>
      <c r="AG1013" s="109">
        <f>SUM(AA1013+AC1013+AE1013)</f>
        <v>1.03</v>
      </c>
      <c r="AH1013" s="109">
        <f>SUM(AB1013+AD1013+AF1013)</f>
        <v>1.2532090752</v>
      </c>
      <c r="AI1013" s="109">
        <f t="shared" ref="AI1013:AI1015" si="8845">SUM(Y1013+AG1013)</f>
        <v>1.03</v>
      </c>
      <c r="AJ1013" s="109">
        <f t="shared" ref="AJ1013:AJ1015" si="8846">SUM(Z1013,AH1013)</f>
        <v>1.2532090752</v>
      </c>
      <c r="AK1013" s="109">
        <v>0.51500000000000001</v>
      </c>
      <c r="AL1013" s="109">
        <f t="shared" ref="AL1013:AL1015" si="8847">M1013*AK1013*$AL$2/1000</f>
        <v>0.61249562850000006</v>
      </c>
      <c r="AM1013" s="109">
        <v>4.12</v>
      </c>
      <c r="AN1013" s="109">
        <f t="shared" ref="AN1013:AN1015" si="8848">M1013*AM1013*$AN$2/1000</f>
        <v>5.0684021640000001</v>
      </c>
      <c r="AO1013" s="109">
        <v>2.5750000000000002</v>
      </c>
      <c r="AP1013" s="109">
        <f t="shared" ref="AP1013" si="8849">M1013*AO1013*$AP$2/1000</f>
        <v>3.1941175500000001</v>
      </c>
      <c r="AQ1013" s="109">
        <f t="shared" ref="AQ1013:AQ1015" si="8850">SUM(AK1013+AM1013+AO1013)</f>
        <v>7.21</v>
      </c>
      <c r="AR1013" s="109">
        <f t="shared" ref="AR1013" si="8851">SUM(AL1013+AN1013+AP1013)</f>
        <v>8.8750153424999993</v>
      </c>
      <c r="AS1013" s="109">
        <v>4.12</v>
      </c>
      <c r="AT1013" s="109">
        <f t="shared" ref="AT1013:AT1015" si="8852">O1013*AS1013*$AT$2/1000</f>
        <v>5.5649252000000002</v>
      </c>
      <c r="AU1013" s="109">
        <v>1</v>
      </c>
      <c r="AV1013" s="109">
        <f t="shared" ref="AV1013:AV1015" si="8853">O1013*AU1013*$AV$2/1000</f>
        <v>1.3014100000000002</v>
      </c>
      <c r="AW1013" s="109"/>
      <c r="AX1013" s="109">
        <f t="shared" ref="AX1013:AX1015" si="8854">O1013*AW1013*$AX$2/1000</f>
        <v>0</v>
      </c>
      <c r="AY1013" s="109">
        <f t="shared" ref="AY1013:AY1015" si="8855">SUM(AS1013+AU1013+AW1013)</f>
        <v>5.12</v>
      </c>
      <c r="AZ1013" s="109">
        <f t="shared" ref="AZ1013" si="8856">SUM(AT1013+AV1013+AX1013)</f>
        <v>6.8663352</v>
      </c>
      <c r="BA1013" s="109">
        <f t="shared" ref="BA1013:BA1015" si="8857">SUM(AQ1013+AY1013)</f>
        <v>12.33</v>
      </c>
      <c r="BB1013" s="109">
        <f t="shared" ref="BB1013:BB1015" si="8858">SUM(AR1013,AZ1013)</f>
        <v>15.741350542499999</v>
      </c>
    </row>
    <row r="1014" spans="1:54" s="344" customFormat="1">
      <c r="A1014" s="612" t="s">
        <v>2323</v>
      </c>
      <c r="B1014" s="557"/>
      <c r="C1014" s="368"/>
      <c r="D1014" s="517"/>
      <c r="E1014" s="553" t="s">
        <v>2324</v>
      </c>
      <c r="F1014" s="530"/>
      <c r="G1014" s="365" t="s">
        <v>1169</v>
      </c>
      <c r="H1014" s="355" t="s">
        <v>379</v>
      </c>
      <c r="I1014" s="554"/>
      <c r="J1014" s="183"/>
      <c r="K1014" s="554"/>
      <c r="L1014" s="183"/>
      <c r="M1014" s="554">
        <v>1.0900000000000001</v>
      </c>
      <c r="N1014" s="183"/>
      <c r="O1014" s="554">
        <v>1.0900000000000001</v>
      </c>
      <c r="P1014" s="183"/>
      <c r="Q1014" s="349">
        <f t="shared" ref="Q1014" si="8859">SUM(AI1014+BA1014)</f>
        <v>1.03</v>
      </c>
      <c r="R1014" s="575">
        <f t="shared" ref="R1014" si="8860">SUM(AJ1014+BB1014)</f>
        <v>1.49745726</v>
      </c>
      <c r="S1014" s="349"/>
      <c r="T1014" s="349">
        <f t="shared" ref="T1014" si="8861">I1014*S1014*$T$2/1000</f>
        <v>0</v>
      </c>
      <c r="U1014" s="349"/>
      <c r="V1014" s="349">
        <f t="shared" ref="V1014" si="8862">I1014*U1014*$V$2/1000</f>
        <v>0</v>
      </c>
      <c r="W1014" s="349"/>
      <c r="X1014" s="349">
        <f t="shared" ref="X1014" si="8863">I1014*W1014*$X$2/1000</f>
        <v>0</v>
      </c>
      <c r="Y1014" s="349">
        <f t="shared" ref="Y1014" si="8864">SUM(S1014+U1014+W1014)</f>
        <v>0</v>
      </c>
      <c r="Z1014" s="349">
        <f t="shared" ref="Z1014" si="8865">SUM(T1014+V1014+X1014)</f>
        <v>0</v>
      </c>
      <c r="AA1014" s="349"/>
      <c r="AB1014" s="349">
        <f t="shared" ref="AB1014" si="8866">K1014*AA1014*$AB$2/1000</f>
        <v>0</v>
      </c>
      <c r="AC1014" s="349"/>
      <c r="AD1014" s="349">
        <f t="shared" ref="AD1014" si="8867">K1014*AC1014*$AD$2/1000</f>
        <v>0</v>
      </c>
      <c r="AE1014" s="349"/>
      <c r="AF1014" s="109">
        <f t="shared" ref="AF1014" si="8868">K1014*AE1014*$AF$2/1000</f>
        <v>0</v>
      </c>
      <c r="AG1014" s="349">
        <f t="shared" ref="AG1014" si="8869">SUM(AA1014+AC1014+AE1014)</f>
        <v>0</v>
      </c>
      <c r="AH1014" s="349">
        <f t="shared" ref="AH1014" si="8870">SUM(AB1014+AD1014+AF1014)</f>
        <v>0</v>
      </c>
      <c r="AI1014" s="349">
        <f t="shared" ref="AI1014" si="8871">SUM(Y1014+AG1014)</f>
        <v>0</v>
      </c>
      <c r="AJ1014" s="349">
        <f t="shared" ref="AJ1014" si="8872">SUM(Z1014,AH1014)</f>
        <v>0</v>
      </c>
      <c r="AK1014" s="349"/>
      <c r="AL1014" s="349">
        <f t="shared" ref="AL1014" si="8873">M1014*AK1014*$AL$2/1000</f>
        <v>0</v>
      </c>
      <c r="AM1014" s="349"/>
      <c r="AN1014" s="349">
        <f t="shared" ref="AN1014" si="8874">M1014*AM1014*$AN$2/1000</f>
        <v>0</v>
      </c>
      <c r="AO1014" s="349">
        <v>1.03</v>
      </c>
      <c r="AP1014" s="349">
        <f>M1014*AO1014*$AP$2/1000</f>
        <v>1.49745726</v>
      </c>
      <c r="AQ1014" s="349">
        <f t="shared" ref="AQ1014" si="8875">SUM(AK1014+AM1014+AO1014)</f>
        <v>1.03</v>
      </c>
      <c r="AR1014" s="349">
        <f>SUM(AL1014+AN1014+AP1014)</f>
        <v>1.49745726</v>
      </c>
      <c r="AS1014" s="349"/>
      <c r="AT1014" s="349">
        <f t="shared" ref="AT1014" si="8876">O1014*AS1014*$AT$2/1000</f>
        <v>0</v>
      </c>
      <c r="AU1014" s="349"/>
      <c r="AV1014" s="349">
        <f t="shared" ref="AV1014" si="8877">O1014*AU1014*$AV$2/1000</f>
        <v>0</v>
      </c>
      <c r="AW1014" s="349"/>
      <c r="AX1014" s="349">
        <f t="shared" ref="AX1014" si="8878">O1014*AW1014*$AX$2/1000</f>
        <v>0</v>
      </c>
      <c r="AY1014" s="349">
        <f t="shared" ref="AY1014" si="8879">SUM(AS1014+AU1014+AW1014)</f>
        <v>0</v>
      </c>
      <c r="AZ1014" s="349">
        <f>SUM(AT1014+AV1014+AX1014)</f>
        <v>0</v>
      </c>
      <c r="BA1014" s="349">
        <f t="shared" ref="BA1014" si="8880">SUM(AQ1014+AY1014)</f>
        <v>1.03</v>
      </c>
      <c r="BB1014" s="349">
        <f t="shared" ref="BB1014" si="8881">SUM(AR1014,AZ1014)</f>
        <v>1.49745726</v>
      </c>
    </row>
    <row r="1015" spans="1:54" s="344" customFormat="1">
      <c r="A1015" s="612">
        <v>753</v>
      </c>
      <c r="B1015" s="557"/>
      <c r="C1015" s="368"/>
      <c r="D1015" s="517"/>
      <c r="E1015" s="553" t="s">
        <v>1078</v>
      </c>
      <c r="F1015" s="530"/>
      <c r="G1015" s="365" t="s">
        <v>1169</v>
      </c>
      <c r="H1015" s="355" t="s">
        <v>379</v>
      </c>
      <c r="I1015" s="554">
        <v>0.93</v>
      </c>
      <c r="J1015" s="183"/>
      <c r="K1015" s="554">
        <v>0.93</v>
      </c>
      <c r="L1015" s="183"/>
      <c r="M1015" s="554">
        <v>0.93</v>
      </c>
      <c r="N1015" s="183"/>
      <c r="O1015" s="554">
        <v>0.93</v>
      </c>
      <c r="P1015" s="183"/>
      <c r="Q1015" s="349">
        <f t="shared" si="8836"/>
        <v>0</v>
      </c>
      <c r="R1015" s="575">
        <f t="shared" si="8837"/>
        <v>0</v>
      </c>
      <c r="S1015" s="349"/>
      <c r="T1015" s="349">
        <f t="shared" si="8838"/>
        <v>0</v>
      </c>
      <c r="U1015" s="349"/>
      <c r="V1015" s="349">
        <f t="shared" si="8839"/>
        <v>0</v>
      </c>
      <c r="W1015" s="349"/>
      <c r="X1015" s="349">
        <f t="shared" si="8840"/>
        <v>0</v>
      </c>
      <c r="Y1015" s="349">
        <f t="shared" si="8841"/>
        <v>0</v>
      </c>
      <c r="Z1015" s="349">
        <f t="shared" ref="Z1015" si="8882">SUM(T1015+V1015+X1015)</f>
        <v>0</v>
      </c>
      <c r="AA1015" s="349"/>
      <c r="AB1015" s="349">
        <f t="shared" si="8842"/>
        <v>0</v>
      </c>
      <c r="AC1015" s="349"/>
      <c r="AD1015" s="349">
        <f t="shared" si="8843"/>
        <v>0</v>
      </c>
      <c r="AE1015" s="349"/>
      <c r="AF1015" s="109">
        <f t="shared" si="8844"/>
        <v>0</v>
      </c>
      <c r="AG1015" s="349">
        <f t="shared" ref="AG1015" si="8883">SUM(AA1015+AC1015+AE1015)</f>
        <v>0</v>
      </c>
      <c r="AH1015" s="349">
        <f t="shared" ref="AH1015" si="8884">SUM(AB1015+AD1015+AF1015)</f>
        <v>0</v>
      </c>
      <c r="AI1015" s="349">
        <f t="shared" si="8845"/>
        <v>0</v>
      </c>
      <c r="AJ1015" s="349">
        <f t="shared" si="8846"/>
        <v>0</v>
      </c>
      <c r="AK1015" s="349"/>
      <c r="AL1015" s="349">
        <f t="shared" si="8847"/>
        <v>0</v>
      </c>
      <c r="AM1015" s="349"/>
      <c r="AN1015" s="349">
        <f t="shared" si="8848"/>
        <v>0</v>
      </c>
      <c r="AO1015" s="349"/>
      <c r="AP1015" s="349">
        <f>M1015*AO1015*$AP$2/1000</f>
        <v>0</v>
      </c>
      <c r="AQ1015" s="349">
        <f t="shared" si="8850"/>
        <v>0</v>
      </c>
      <c r="AR1015" s="349">
        <f>SUM(AL1015+AN1015+AP1015)</f>
        <v>0</v>
      </c>
      <c r="AS1015" s="349"/>
      <c r="AT1015" s="349">
        <f t="shared" si="8852"/>
        <v>0</v>
      </c>
      <c r="AU1015" s="349"/>
      <c r="AV1015" s="349">
        <f t="shared" si="8853"/>
        <v>0</v>
      </c>
      <c r="AW1015" s="349"/>
      <c r="AX1015" s="349">
        <f t="shared" si="8854"/>
        <v>0</v>
      </c>
      <c r="AY1015" s="349">
        <f t="shared" si="8855"/>
        <v>0</v>
      </c>
      <c r="AZ1015" s="349">
        <f>SUM(AT1015+AV1015+AX1015)</f>
        <v>0</v>
      </c>
      <c r="BA1015" s="349">
        <f t="shared" si="8857"/>
        <v>0</v>
      </c>
      <c r="BB1015" s="349">
        <f t="shared" si="8858"/>
        <v>0</v>
      </c>
    </row>
    <row r="1016" spans="1:54" s="6" customFormat="1">
      <c r="A1016" s="612">
        <v>754</v>
      </c>
      <c r="B1016" s="559"/>
      <c r="C1016" s="47"/>
      <c r="D1016" s="547"/>
      <c r="E1016" s="364" t="s">
        <v>1020</v>
      </c>
      <c r="F1016" s="365"/>
      <c r="G1016" s="365" t="s">
        <v>1169</v>
      </c>
      <c r="H1016" s="307" t="s">
        <v>379</v>
      </c>
      <c r="I1016" s="257">
        <v>1</v>
      </c>
      <c r="J1016" s="274"/>
      <c r="K1016" s="257">
        <v>1</v>
      </c>
      <c r="L1016" s="274"/>
      <c r="M1016" s="257">
        <v>1</v>
      </c>
      <c r="N1016" s="274"/>
      <c r="O1016" s="257">
        <v>1</v>
      </c>
      <c r="P1016" s="274"/>
      <c r="Q1016" s="109">
        <f t="shared" si="8751"/>
        <v>14.493</v>
      </c>
      <c r="R1016" s="578">
        <f t="shared" si="8752"/>
        <v>19.17329432</v>
      </c>
      <c r="S1016" s="109"/>
      <c r="T1016" s="109">
        <f t="shared" si="8790"/>
        <v>0</v>
      </c>
      <c r="U1016" s="109"/>
      <c r="V1016" s="109">
        <f t="shared" si="8791"/>
        <v>0</v>
      </c>
      <c r="W1016" s="109">
        <v>3.09</v>
      </c>
      <c r="X1016" s="109">
        <f t="shared" si="8792"/>
        <v>4.0275987000000004</v>
      </c>
      <c r="Y1016" s="109">
        <f t="shared" ref="Y1016:Y1018" si="8885">SUM(S1016+U1016+W1016)</f>
        <v>3.09</v>
      </c>
      <c r="Z1016" s="109">
        <f t="shared" ref="Z1016:Z1034" si="8886">SUM(T1016+V1016+X1016)</f>
        <v>4.0275987000000004</v>
      </c>
      <c r="AA1016" s="109"/>
      <c r="AB1016" s="109">
        <f t="shared" si="8793"/>
        <v>0</v>
      </c>
      <c r="AC1016" s="109">
        <v>0.61799999999999999</v>
      </c>
      <c r="AD1016" s="109">
        <f t="shared" si="8794"/>
        <v>0.82014162000000002</v>
      </c>
      <c r="AE1016" s="109"/>
      <c r="AF1016" s="349">
        <f t="shared" si="8795"/>
        <v>0</v>
      </c>
      <c r="AG1016" s="109">
        <f t="shared" si="8796"/>
        <v>0.61799999999999999</v>
      </c>
      <c r="AH1016" s="109">
        <f t="shared" si="8797"/>
        <v>0.82014162000000002</v>
      </c>
      <c r="AI1016" s="109">
        <f t="shared" si="8756"/>
        <v>3.7079999999999997</v>
      </c>
      <c r="AJ1016" s="109">
        <f t="shared" si="8757"/>
        <v>4.8477403200000007</v>
      </c>
      <c r="AK1016" s="109">
        <v>0.51500000000000001</v>
      </c>
      <c r="AL1016" s="109">
        <f t="shared" si="8758"/>
        <v>0.65859745000000003</v>
      </c>
      <c r="AM1016" s="109">
        <v>4.6349999999999998</v>
      </c>
      <c r="AN1016" s="109">
        <f t="shared" si="8759"/>
        <v>6.1311316499999995</v>
      </c>
      <c r="AO1016" s="109">
        <v>1.5449999999999999</v>
      </c>
      <c r="AP1016" s="109">
        <f t="shared" si="8760"/>
        <v>2.060721</v>
      </c>
      <c r="AQ1016" s="109">
        <f>SUM(AK1016+AM1016+AO1016)</f>
        <v>6.6949999999999994</v>
      </c>
      <c r="AR1016" s="109">
        <f t="shared" si="8798"/>
        <v>8.8504500999999998</v>
      </c>
      <c r="AS1016" s="109">
        <v>3.09</v>
      </c>
      <c r="AT1016" s="109">
        <f t="shared" si="8761"/>
        <v>4.1736939</v>
      </c>
      <c r="AU1016" s="109">
        <v>1</v>
      </c>
      <c r="AV1016" s="109">
        <f t="shared" si="8762"/>
        <v>1.3014100000000002</v>
      </c>
      <c r="AW1016" s="109"/>
      <c r="AX1016" s="109">
        <f t="shared" si="8763"/>
        <v>0</v>
      </c>
      <c r="AY1016" s="109">
        <f>SUM(AS1016+AU1016+AW1016)</f>
        <v>4.09</v>
      </c>
      <c r="AZ1016" s="109">
        <f t="shared" si="8799"/>
        <v>5.4751039000000006</v>
      </c>
      <c r="BA1016" s="109">
        <f t="shared" si="8765"/>
        <v>10.785</v>
      </c>
      <c r="BB1016" s="109">
        <f t="shared" si="8766"/>
        <v>14.325554</v>
      </c>
    </row>
    <row r="1017" spans="1:54" s="344" customFormat="1">
      <c r="A1017" s="612" t="s">
        <v>2323</v>
      </c>
      <c r="B1017" s="557"/>
      <c r="C1017" s="368"/>
      <c r="D1017" s="1074"/>
      <c r="E1017" s="553" t="s">
        <v>2325</v>
      </c>
      <c r="F1017" s="530"/>
      <c r="G1017" s="365" t="s">
        <v>1169</v>
      </c>
      <c r="H1017" s="355" t="s">
        <v>379</v>
      </c>
      <c r="I1017" s="554"/>
      <c r="J1017" s="183"/>
      <c r="K1017" s="554"/>
      <c r="L1017" s="183"/>
      <c r="M1017" s="554">
        <v>1.0900000000000001</v>
      </c>
      <c r="N1017" s="183"/>
      <c r="O1017" s="554">
        <v>1.0900000000000001</v>
      </c>
      <c r="P1017" s="183"/>
      <c r="Q1017" s="349">
        <f t="shared" si="8751"/>
        <v>1.03</v>
      </c>
      <c r="R1017" s="575">
        <f t="shared" si="8752"/>
        <v>1.49745726</v>
      </c>
      <c r="S1017" s="349"/>
      <c r="T1017" s="349">
        <f t="shared" si="8790"/>
        <v>0</v>
      </c>
      <c r="U1017" s="349"/>
      <c r="V1017" s="349">
        <f t="shared" si="8791"/>
        <v>0</v>
      </c>
      <c r="W1017" s="349"/>
      <c r="X1017" s="349">
        <f t="shared" si="8792"/>
        <v>0</v>
      </c>
      <c r="Y1017" s="349">
        <f t="shared" ref="Y1017" si="8887">SUM(S1017+U1017+W1017)</f>
        <v>0</v>
      </c>
      <c r="Z1017" s="349">
        <f t="shared" si="8886"/>
        <v>0</v>
      </c>
      <c r="AA1017" s="349"/>
      <c r="AB1017" s="349">
        <f t="shared" si="8793"/>
        <v>0</v>
      </c>
      <c r="AC1017" s="349"/>
      <c r="AD1017" s="349">
        <f t="shared" si="8794"/>
        <v>0</v>
      </c>
      <c r="AE1017" s="349"/>
      <c r="AF1017" s="109">
        <f t="shared" si="8795"/>
        <v>0</v>
      </c>
      <c r="AG1017" s="349">
        <f t="shared" ref="AG1017" si="8888">SUM(AA1017+AC1017+AE1017)</f>
        <v>0</v>
      </c>
      <c r="AH1017" s="349">
        <f t="shared" si="8797"/>
        <v>0</v>
      </c>
      <c r="AI1017" s="349">
        <f t="shared" si="8756"/>
        <v>0</v>
      </c>
      <c r="AJ1017" s="349">
        <f t="shared" si="8757"/>
        <v>0</v>
      </c>
      <c r="AK1017" s="349"/>
      <c r="AL1017" s="349">
        <f t="shared" si="8758"/>
        <v>0</v>
      </c>
      <c r="AM1017" s="349"/>
      <c r="AN1017" s="349">
        <f t="shared" si="8759"/>
        <v>0</v>
      </c>
      <c r="AO1017" s="349">
        <v>1.03</v>
      </c>
      <c r="AP1017" s="349">
        <f>M1017*AO1017*$AP$2/1000</f>
        <v>1.49745726</v>
      </c>
      <c r="AQ1017" s="349">
        <f t="shared" ref="AQ1017" si="8889">SUM(AK1017+AM1017+AO1017)</f>
        <v>1.03</v>
      </c>
      <c r="AR1017" s="349">
        <f>SUM(AL1017+AN1017+AP1017)</f>
        <v>1.49745726</v>
      </c>
      <c r="AS1017" s="349"/>
      <c r="AT1017" s="349">
        <f t="shared" si="8761"/>
        <v>0</v>
      </c>
      <c r="AU1017" s="349"/>
      <c r="AV1017" s="349">
        <f t="shared" si="8762"/>
        <v>0</v>
      </c>
      <c r="AW1017" s="349"/>
      <c r="AX1017" s="349">
        <f t="shared" si="8763"/>
        <v>0</v>
      </c>
      <c r="AY1017" s="349">
        <f t="shared" ref="AY1017" si="8890">SUM(AS1017+AU1017+AW1017)</f>
        <v>0</v>
      </c>
      <c r="AZ1017" s="349">
        <f>SUM(AT1017+AV1017+AX1017)</f>
        <v>0</v>
      </c>
      <c r="BA1017" s="349">
        <f t="shared" si="8765"/>
        <v>1.03</v>
      </c>
      <c r="BB1017" s="349">
        <f t="shared" si="8766"/>
        <v>1.49745726</v>
      </c>
    </row>
    <row r="1018" spans="1:54" s="551" customFormat="1">
      <c r="A1018" s="612">
        <v>755</v>
      </c>
      <c r="B1018" s="557"/>
      <c r="C1018" s="560"/>
      <c r="D1018" s="550" t="s">
        <v>1035</v>
      </c>
      <c r="E1018" s="555" t="s">
        <v>1079</v>
      </c>
      <c r="F1018" s="363"/>
      <c r="G1018" s="365" t="s">
        <v>1169</v>
      </c>
      <c r="H1018" s="355" t="s">
        <v>461</v>
      </c>
      <c r="I1018" s="554">
        <v>0.97</v>
      </c>
      <c r="J1018" s="183"/>
      <c r="K1018" s="554">
        <v>0.97</v>
      </c>
      <c r="L1018" s="183"/>
      <c r="M1018" s="554">
        <v>0.97</v>
      </c>
      <c r="N1018" s="183"/>
      <c r="O1018" s="554">
        <v>1.04</v>
      </c>
      <c r="P1018" s="183"/>
      <c r="Q1018" s="349">
        <f t="shared" si="8751"/>
        <v>23.999000000000002</v>
      </c>
      <c r="R1018" s="575">
        <f t="shared" si="8752"/>
        <v>31.176637008599997</v>
      </c>
      <c r="S1018" s="349"/>
      <c r="T1018" s="349">
        <f t="shared" si="8790"/>
        <v>0</v>
      </c>
      <c r="U1018" s="349"/>
      <c r="V1018" s="349">
        <f t="shared" si="8791"/>
        <v>0</v>
      </c>
      <c r="W1018" s="349"/>
      <c r="X1018" s="349">
        <f t="shared" si="8792"/>
        <v>0</v>
      </c>
      <c r="Y1018" s="349">
        <f t="shared" si="8885"/>
        <v>0</v>
      </c>
      <c r="Z1018" s="349">
        <f t="shared" si="8886"/>
        <v>0</v>
      </c>
      <c r="AA1018" s="349">
        <v>4.4290000000000003</v>
      </c>
      <c r="AB1018" s="349">
        <f t="shared" si="8793"/>
        <v>5.6851547515999989</v>
      </c>
      <c r="AC1018" s="349">
        <v>2.06</v>
      </c>
      <c r="AD1018" s="349">
        <f t="shared" si="8794"/>
        <v>2.6517912379999999</v>
      </c>
      <c r="AE1018" s="349">
        <v>2.06</v>
      </c>
      <c r="AF1018" s="349">
        <f t="shared" si="8795"/>
        <v>2.5981195859999997</v>
      </c>
      <c r="AG1018" s="349">
        <f t="shared" si="8796"/>
        <v>8.5490000000000013</v>
      </c>
      <c r="AH1018" s="349">
        <f t="shared" si="8797"/>
        <v>10.935065575599998</v>
      </c>
      <c r="AI1018" s="349">
        <f t="shared" si="8756"/>
        <v>8.5490000000000013</v>
      </c>
      <c r="AJ1018" s="349">
        <f t="shared" si="8757"/>
        <v>10.935065575599998</v>
      </c>
      <c r="AK1018" s="349">
        <v>2.5750000000000002</v>
      </c>
      <c r="AL1018" s="349">
        <f t="shared" si="8758"/>
        <v>3.1941976324999994</v>
      </c>
      <c r="AM1018" s="349">
        <v>4.6349999999999998</v>
      </c>
      <c r="AN1018" s="349">
        <f t="shared" si="8759"/>
        <v>5.9471977004999994</v>
      </c>
      <c r="AO1018" s="349">
        <v>3.09</v>
      </c>
      <c r="AP1018" s="349">
        <f t="shared" si="8760"/>
        <v>3.9977987399999995</v>
      </c>
      <c r="AQ1018" s="349">
        <f>SUM(AK1018+AM1018+AO1018)</f>
        <v>10.3</v>
      </c>
      <c r="AR1018" s="349">
        <f t="shared" si="8798"/>
        <v>13.139194072999999</v>
      </c>
      <c r="AS1018" s="349">
        <v>2.5750000000000002</v>
      </c>
      <c r="AT1018" s="349">
        <f t="shared" si="8761"/>
        <v>3.6172013800000005</v>
      </c>
      <c r="AU1018" s="349">
        <v>2.5750000000000002</v>
      </c>
      <c r="AV1018" s="349">
        <f t="shared" si="8762"/>
        <v>3.4851759800000011</v>
      </c>
      <c r="AW1018" s="349"/>
      <c r="AX1018" s="349">
        <f t="shared" si="8763"/>
        <v>0</v>
      </c>
      <c r="AY1018" s="349">
        <f>SUM(AS1018+AU1018+AW1018)</f>
        <v>5.15</v>
      </c>
      <c r="AZ1018" s="349">
        <f t="shared" si="8799"/>
        <v>7.102377360000002</v>
      </c>
      <c r="BA1018" s="349">
        <f t="shared" si="8765"/>
        <v>15.450000000000001</v>
      </c>
      <c r="BB1018" s="349">
        <f t="shared" si="8766"/>
        <v>20.241571433000001</v>
      </c>
    </row>
    <row r="1019" spans="1:54" s="344" customFormat="1">
      <c r="A1019" s="612">
        <v>753</v>
      </c>
      <c r="B1019" s="557"/>
      <c r="C1019" s="368"/>
      <c r="D1019" s="517"/>
      <c r="E1019" s="553" t="s">
        <v>2326</v>
      </c>
      <c r="F1019" s="530"/>
      <c r="G1019" s="365" t="s">
        <v>1169</v>
      </c>
      <c r="H1019" s="355" t="s">
        <v>379</v>
      </c>
      <c r="I1019" s="554"/>
      <c r="J1019" s="183"/>
      <c r="K1019" s="554"/>
      <c r="L1019" s="183"/>
      <c r="M1019" s="554">
        <v>1.1299999999999999</v>
      </c>
      <c r="N1019" s="183"/>
      <c r="O1019" s="554">
        <v>1.1299999999999999</v>
      </c>
      <c r="P1019" s="183"/>
      <c r="Q1019" s="349">
        <f t="shared" si="8751"/>
        <v>2.06</v>
      </c>
      <c r="R1019" s="575">
        <f t="shared" si="8752"/>
        <v>3.1048196399999997</v>
      </c>
      <c r="S1019" s="349"/>
      <c r="T1019" s="349">
        <f t="shared" si="8790"/>
        <v>0</v>
      </c>
      <c r="U1019" s="349"/>
      <c r="V1019" s="349">
        <f t="shared" si="8791"/>
        <v>0</v>
      </c>
      <c r="W1019" s="349"/>
      <c r="X1019" s="349">
        <f t="shared" si="8792"/>
        <v>0</v>
      </c>
      <c r="Y1019" s="349">
        <f t="shared" ref="Y1019" si="8891">SUM(S1019+U1019+W1019)</f>
        <v>0</v>
      </c>
      <c r="Z1019" s="349">
        <f t="shared" si="8886"/>
        <v>0</v>
      </c>
      <c r="AA1019" s="349"/>
      <c r="AB1019" s="349">
        <f t="shared" si="8793"/>
        <v>0</v>
      </c>
      <c r="AC1019" s="349"/>
      <c r="AD1019" s="349">
        <f t="shared" si="8794"/>
        <v>0</v>
      </c>
      <c r="AE1019" s="349"/>
      <c r="AF1019" s="109">
        <f t="shared" si="8795"/>
        <v>0</v>
      </c>
      <c r="AG1019" s="349">
        <f t="shared" ref="AG1019" si="8892">SUM(AA1019+AC1019+AE1019)</f>
        <v>0</v>
      </c>
      <c r="AH1019" s="349">
        <f t="shared" si="8797"/>
        <v>0</v>
      </c>
      <c r="AI1019" s="349">
        <f t="shared" si="8756"/>
        <v>0</v>
      </c>
      <c r="AJ1019" s="349">
        <f t="shared" si="8757"/>
        <v>0</v>
      </c>
      <c r="AK1019" s="349"/>
      <c r="AL1019" s="349">
        <f t="shared" si="8758"/>
        <v>0</v>
      </c>
      <c r="AM1019" s="349"/>
      <c r="AN1019" s="349">
        <f t="shared" si="8759"/>
        <v>0</v>
      </c>
      <c r="AO1019" s="349">
        <v>2.06</v>
      </c>
      <c r="AP1019" s="349">
        <f>M1019*AO1019*$AP$2/1000</f>
        <v>3.1048196399999997</v>
      </c>
      <c r="AQ1019" s="349">
        <f t="shared" ref="AQ1019" si="8893">SUM(AK1019+AM1019+AO1019)</f>
        <v>2.06</v>
      </c>
      <c r="AR1019" s="349">
        <f>SUM(AL1019+AN1019+AP1019)</f>
        <v>3.1048196399999997</v>
      </c>
      <c r="AS1019" s="349"/>
      <c r="AT1019" s="349">
        <f t="shared" si="8761"/>
        <v>0</v>
      </c>
      <c r="AU1019" s="349"/>
      <c r="AV1019" s="349">
        <f t="shared" si="8762"/>
        <v>0</v>
      </c>
      <c r="AW1019" s="349"/>
      <c r="AX1019" s="349">
        <f t="shared" si="8763"/>
        <v>0</v>
      </c>
      <c r="AY1019" s="349">
        <f t="shared" ref="AY1019" si="8894">SUM(AS1019+AU1019+AW1019)</f>
        <v>0</v>
      </c>
      <c r="AZ1019" s="349">
        <f>SUM(AT1019+AV1019+AX1019)</f>
        <v>0</v>
      </c>
      <c r="BA1019" s="349">
        <f t="shared" si="8765"/>
        <v>2.06</v>
      </c>
      <c r="BB1019" s="349">
        <f t="shared" si="8766"/>
        <v>3.1048196399999997</v>
      </c>
    </row>
    <row r="1020" spans="1:54" s="344" customFormat="1">
      <c r="A1020" s="612">
        <v>756</v>
      </c>
      <c r="B1020" s="557"/>
      <c r="C1020" s="368"/>
      <c r="D1020" s="517"/>
      <c r="E1020" s="553" t="s">
        <v>1080</v>
      </c>
      <c r="F1020" s="530"/>
      <c r="G1020" s="365" t="s">
        <v>1169</v>
      </c>
      <c r="H1020" s="355" t="s">
        <v>379</v>
      </c>
      <c r="I1020" s="554">
        <v>0.97</v>
      </c>
      <c r="J1020" s="183"/>
      <c r="K1020" s="554">
        <v>0.97</v>
      </c>
      <c r="L1020" s="183"/>
      <c r="M1020" s="554">
        <v>0.97</v>
      </c>
      <c r="N1020" s="183"/>
      <c r="O1020" s="554">
        <v>0.97</v>
      </c>
      <c r="P1020" s="183"/>
      <c r="Q1020" s="349">
        <f t="shared" si="8751"/>
        <v>0.51500000000000001</v>
      </c>
      <c r="R1020" s="575">
        <f t="shared" si="8752"/>
        <v>0.63653660099999998</v>
      </c>
      <c r="S1020" s="349"/>
      <c r="T1020" s="349">
        <f t="shared" si="8790"/>
        <v>0</v>
      </c>
      <c r="U1020" s="349">
        <v>0.51500000000000001</v>
      </c>
      <c r="V1020" s="349">
        <f t="shared" si="8791"/>
        <v>0.63653660099999998</v>
      </c>
      <c r="W1020" s="349"/>
      <c r="X1020" s="349">
        <f t="shared" si="8792"/>
        <v>0</v>
      </c>
      <c r="Y1020" s="349">
        <f>SUM(S1020+U1020+W1020)</f>
        <v>0.51500000000000001</v>
      </c>
      <c r="Z1020" s="349">
        <f t="shared" si="8886"/>
        <v>0.63653660099999998</v>
      </c>
      <c r="AA1020" s="349"/>
      <c r="AB1020" s="349">
        <f t="shared" si="8793"/>
        <v>0</v>
      </c>
      <c r="AC1020" s="349"/>
      <c r="AD1020" s="349">
        <f t="shared" si="8794"/>
        <v>0</v>
      </c>
      <c r="AE1020" s="349"/>
      <c r="AF1020" s="109">
        <f t="shared" si="8795"/>
        <v>0</v>
      </c>
      <c r="AG1020" s="349">
        <f>SUM(AA1020+AC1020+AE1020)</f>
        <v>0</v>
      </c>
      <c r="AH1020" s="349">
        <f t="shared" si="8797"/>
        <v>0</v>
      </c>
      <c r="AI1020" s="349">
        <f t="shared" si="8756"/>
        <v>0.51500000000000001</v>
      </c>
      <c r="AJ1020" s="349">
        <f t="shared" si="8757"/>
        <v>0.63653660099999998</v>
      </c>
      <c r="AK1020" s="349"/>
      <c r="AL1020" s="349">
        <f t="shared" si="8758"/>
        <v>0</v>
      </c>
      <c r="AM1020" s="349"/>
      <c r="AN1020" s="349">
        <f t="shared" si="8759"/>
        <v>0</v>
      </c>
      <c r="AO1020" s="349"/>
      <c r="AP1020" s="349">
        <f>M1020*AO1020*$AP$2/1000</f>
        <v>0</v>
      </c>
      <c r="AQ1020" s="349">
        <f t="shared" ref="AQ1020:AQ1034" si="8895">SUM(AK1020+AM1020+AO1020)</f>
        <v>0</v>
      </c>
      <c r="AR1020" s="349">
        <f>SUM(AL1020+AN1020+AP1020)</f>
        <v>0</v>
      </c>
      <c r="AS1020" s="349"/>
      <c r="AT1020" s="349">
        <f t="shared" si="8761"/>
        <v>0</v>
      </c>
      <c r="AU1020" s="349"/>
      <c r="AV1020" s="349">
        <f t="shared" si="8762"/>
        <v>0</v>
      </c>
      <c r="AW1020" s="349"/>
      <c r="AX1020" s="349">
        <f t="shared" si="8763"/>
        <v>0</v>
      </c>
      <c r="AY1020" s="349">
        <f t="shared" ref="AY1020:AY1034" si="8896">SUM(AS1020+AU1020+AW1020)</f>
        <v>0</v>
      </c>
      <c r="AZ1020" s="349">
        <f>SUM(AT1020+AV1020+AX1020)</f>
        <v>0</v>
      </c>
      <c r="BA1020" s="349">
        <f t="shared" si="8765"/>
        <v>0</v>
      </c>
      <c r="BB1020" s="349">
        <f t="shared" si="8766"/>
        <v>0</v>
      </c>
    </row>
    <row r="1021" spans="1:54" s="6" customFormat="1" ht="11.25" customHeight="1">
      <c r="A1021" s="612">
        <v>757</v>
      </c>
      <c r="B1021" s="559"/>
      <c r="C1021" s="47"/>
      <c r="D1021" s="547"/>
      <c r="E1021" s="364" t="s">
        <v>1021</v>
      </c>
      <c r="F1021" s="365"/>
      <c r="G1021" s="365" t="s">
        <v>1169</v>
      </c>
      <c r="H1021" s="307" t="s">
        <v>461</v>
      </c>
      <c r="I1021" s="257">
        <v>0.97</v>
      </c>
      <c r="J1021" s="274"/>
      <c r="K1021" s="257">
        <v>0.97</v>
      </c>
      <c r="L1021" s="274"/>
      <c r="M1021" s="257">
        <v>0.97</v>
      </c>
      <c r="N1021" s="274"/>
      <c r="O1021" s="257">
        <v>1.04</v>
      </c>
      <c r="P1021" s="274"/>
      <c r="Q1021" s="109">
        <f t="shared" si="8751"/>
        <v>29.355</v>
      </c>
      <c r="R1021" s="578">
        <f t="shared" si="8752"/>
        <v>38.025361603999997</v>
      </c>
      <c r="S1021" s="109"/>
      <c r="T1021" s="109">
        <f t="shared" si="8790"/>
        <v>0</v>
      </c>
      <c r="U1021" s="109"/>
      <c r="V1021" s="109">
        <f t="shared" si="8791"/>
        <v>0</v>
      </c>
      <c r="W1021" s="109">
        <v>4.12</v>
      </c>
      <c r="X1021" s="109">
        <f t="shared" si="8792"/>
        <v>5.2090276519999996</v>
      </c>
      <c r="Y1021" s="109">
        <f>SUM(S1021+U1021+W1021)</f>
        <v>4.12</v>
      </c>
      <c r="Z1021" s="109">
        <f t="shared" si="8886"/>
        <v>5.2090276519999996</v>
      </c>
      <c r="AA1021" s="109">
        <v>4.6349999999999998</v>
      </c>
      <c r="AB1021" s="109">
        <f t="shared" si="8793"/>
        <v>5.9495805539999989</v>
      </c>
      <c r="AC1021" s="109">
        <v>4.12</v>
      </c>
      <c r="AD1021" s="109">
        <f t="shared" si="8794"/>
        <v>5.3035824759999999</v>
      </c>
      <c r="AE1021" s="109"/>
      <c r="AF1021" s="349">
        <f t="shared" si="8795"/>
        <v>0</v>
      </c>
      <c r="AG1021" s="109">
        <f>SUM(AA1021+AC1021+AE1021)</f>
        <v>8.754999999999999</v>
      </c>
      <c r="AH1021" s="109">
        <f t="shared" si="8797"/>
        <v>11.25316303</v>
      </c>
      <c r="AI1021" s="109">
        <f t="shared" si="8756"/>
        <v>12.875</v>
      </c>
      <c r="AJ1021" s="109">
        <f t="shared" si="8757"/>
        <v>16.462190681999999</v>
      </c>
      <c r="AK1021" s="109">
        <v>2.5750000000000002</v>
      </c>
      <c r="AL1021" s="109">
        <f t="shared" si="8758"/>
        <v>3.1941976324999994</v>
      </c>
      <c r="AM1021" s="109">
        <v>5.665</v>
      </c>
      <c r="AN1021" s="109">
        <f t="shared" si="8759"/>
        <v>7.2687971894999999</v>
      </c>
      <c r="AO1021" s="109">
        <v>3.09</v>
      </c>
      <c r="AP1021" s="109">
        <f t="shared" si="8760"/>
        <v>3.9977987399999995</v>
      </c>
      <c r="AQ1021" s="109">
        <f t="shared" si="8895"/>
        <v>11.33</v>
      </c>
      <c r="AR1021" s="109">
        <f t="shared" si="8798"/>
        <v>14.460793561999999</v>
      </c>
      <c r="AS1021" s="109">
        <v>2.5750000000000002</v>
      </c>
      <c r="AT1021" s="109">
        <f t="shared" si="8761"/>
        <v>3.6172013800000005</v>
      </c>
      <c r="AU1021" s="109">
        <v>2.5750000000000002</v>
      </c>
      <c r="AV1021" s="109">
        <f t="shared" si="8762"/>
        <v>3.4851759800000011</v>
      </c>
      <c r="AW1021" s="109"/>
      <c r="AX1021" s="109">
        <f t="shared" si="8763"/>
        <v>0</v>
      </c>
      <c r="AY1021" s="109">
        <f t="shared" si="8896"/>
        <v>5.15</v>
      </c>
      <c r="AZ1021" s="109">
        <f t="shared" si="8799"/>
        <v>7.102377360000002</v>
      </c>
      <c r="BA1021" s="109">
        <f t="shared" si="8765"/>
        <v>16.48</v>
      </c>
      <c r="BB1021" s="109">
        <f t="shared" si="8766"/>
        <v>21.563170922000001</v>
      </c>
    </row>
    <row r="1022" spans="1:54" s="344" customFormat="1">
      <c r="A1022" s="612">
        <v>753</v>
      </c>
      <c r="B1022" s="557"/>
      <c r="C1022" s="368"/>
      <c r="D1022" s="1074"/>
      <c r="E1022" s="553" t="s">
        <v>2327</v>
      </c>
      <c r="F1022" s="530"/>
      <c r="G1022" s="365" t="s">
        <v>1169</v>
      </c>
      <c r="H1022" s="355" t="s">
        <v>379</v>
      </c>
      <c r="I1022" s="554"/>
      <c r="J1022" s="183"/>
      <c r="K1022" s="554"/>
      <c r="L1022" s="183"/>
      <c r="M1022" s="554">
        <v>1.1299999999999999</v>
      </c>
      <c r="N1022" s="183"/>
      <c r="O1022" s="554">
        <v>1.1299999999999999</v>
      </c>
      <c r="P1022" s="183"/>
      <c r="Q1022" s="349">
        <f t="shared" si="8751"/>
        <v>2.06</v>
      </c>
      <c r="R1022" s="575">
        <f t="shared" si="8752"/>
        <v>3.1048196399999997</v>
      </c>
      <c r="S1022" s="349"/>
      <c r="T1022" s="349">
        <f t="shared" si="8790"/>
        <v>0</v>
      </c>
      <c r="U1022" s="349"/>
      <c r="V1022" s="349">
        <f t="shared" si="8791"/>
        <v>0</v>
      </c>
      <c r="W1022" s="349"/>
      <c r="X1022" s="349">
        <f t="shared" si="8792"/>
        <v>0</v>
      </c>
      <c r="Y1022" s="349">
        <f t="shared" ref="Y1022" si="8897">SUM(S1022+U1022+W1022)</f>
        <v>0</v>
      </c>
      <c r="Z1022" s="349">
        <f t="shared" si="8886"/>
        <v>0</v>
      </c>
      <c r="AA1022" s="349"/>
      <c r="AB1022" s="349">
        <f t="shared" si="8793"/>
        <v>0</v>
      </c>
      <c r="AC1022" s="349"/>
      <c r="AD1022" s="349">
        <f t="shared" si="8794"/>
        <v>0</v>
      </c>
      <c r="AE1022" s="349"/>
      <c r="AF1022" s="109">
        <f t="shared" si="8795"/>
        <v>0</v>
      </c>
      <c r="AG1022" s="349">
        <f t="shared" ref="AG1022" si="8898">SUM(AA1022+AC1022+AE1022)</f>
        <v>0</v>
      </c>
      <c r="AH1022" s="349">
        <f t="shared" si="8797"/>
        <v>0</v>
      </c>
      <c r="AI1022" s="349">
        <f t="shared" si="8756"/>
        <v>0</v>
      </c>
      <c r="AJ1022" s="349">
        <f t="shared" si="8757"/>
        <v>0</v>
      </c>
      <c r="AK1022" s="349"/>
      <c r="AL1022" s="349">
        <f t="shared" si="8758"/>
        <v>0</v>
      </c>
      <c r="AM1022" s="349"/>
      <c r="AN1022" s="349">
        <f t="shared" si="8759"/>
        <v>0</v>
      </c>
      <c r="AO1022" s="349">
        <v>2.06</v>
      </c>
      <c r="AP1022" s="349">
        <f>M1022*AO1022*$AP$2/1000</f>
        <v>3.1048196399999997</v>
      </c>
      <c r="AQ1022" s="349">
        <f>SUM(AK1022+AM1022+AO1022)</f>
        <v>2.06</v>
      </c>
      <c r="AR1022" s="349">
        <f>SUM(AL1022+AN1022+AP1022)</f>
        <v>3.1048196399999997</v>
      </c>
      <c r="AS1022" s="349"/>
      <c r="AT1022" s="349">
        <f t="shared" si="8761"/>
        <v>0</v>
      </c>
      <c r="AU1022" s="349"/>
      <c r="AV1022" s="349">
        <f t="shared" si="8762"/>
        <v>0</v>
      </c>
      <c r="AW1022" s="349"/>
      <c r="AX1022" s="349">
        <f t="shared" si="8763"/>
        <v>0</v>
      </c>
      <c r="AY1022" s="349">
        <f>SUM(AS1022+AU1022+AW1022)</f>
        <v>0</v>
      </c>
      <c r="AZ1022" s="349">
        <f>SUM(AT1022+AV1022+AX1022)</f>
        <v>0</v>
      </c>
      <c r="BA1022" s="349">
        <f t="shared" si="8765"/>
        <v>2.06</v>
      </c>
      <c r="BB1022" s="349">
        <f t="shared" si="8766"/>
        <v>3.1048196399999997</v>
      </c>
    </row>
    <row r="1023" spans="1:54" s="6" customFormat="1">
      <c r="A1023" s="612">
        <v>758</v>
      </c>
      <c r="B1023" s="559"/>
      <c r="C1023" s="47"/>
      <c r="D1023" s="544" t="s">
        <v>1036</v>
      </c>
      <c r="E1023" s="364" t="s">
        <v>1081</v>
      </c>
      <c r="F1023" s="365"/>
      <c r="G1023" s="365" t="s">
        <v>1169</v>
      </c>
      <c r="H1023" s="307" t="s">
        <v>379</v>
      </c>
      <c r="I1023" s="257">
        <v>1.04</v>
      </c>
      <c r="J1023" s="274"/>
      <c r="K1023" s="257">
        <v>1.04</v>
      </c>
      <c r="L1023" s="274"/>
      <c r="M1023" s="257">
        <v>1.04</v>
      </c>
      <c r="N1023" s="274"/>
      <c r="O1023" s="257">
        <v>1.1100000000000001</v>
      </c>
      <c r="P1023" s="274"/>
      <c r="Q1023" s="109">
        <f t="shared" si="8751"/>
        <v>1.605</v>
      </c>
      <c r="R1023" s="578">
        <f t="shared" si="8752"/>
        <v>2.2849602615000002</v>
      </c>
      <c r="S1023" s="109"/>
      <c r="T1023" s="109">
        <f t="shared" si="8790"/>
        <v>0</v>
      </c>
      <c r="U1023" s="109"/>
      <c r="V1023" s="109">
        <f t="shared" si="8791"/>
        <v>0</v>
      </c>
      <c r="W1023" s="109"/>
      <c r="X1023" s="109">
        <f t="shared" si="8792"/>
        <v>0</v>
      </c>
      <c r="Y1023" s="109">
        <f t="shared" ref="Y1023" si="8899">SUM(S1023+U1023+W1023)</f>
        <v>0</v>
      </c>
      <c r="Z1023" s="109">
        <f t="shared" si="8886"/>
        <v>0</v>
      </c>
      <c r="AA1023" s="109"/>
      <c r="AB1023" s="109">
        <f t="shared" si="8793"/>
        <v>0</v>
      </c>
      <c r="AC1023" s="109"/>
      <c r="AD1023" s="109">
        <f t="shared" si="8794"/>
        <v>0</v>
      </c>
      <c r="AE1023" s="109"/>
      <c r="AF1023" s="349">
        <f t="shared" si="8795"/>
        <v>0</v>
      </c>
      <c r="AG1023" s="109">
        <f t="shared" ref="AG1023:AG1024" si="8900">SUM(AA1023+AC1023+AE1023)</f>
        <v>0</v>
      </c>
      <c r="AH1023" s="109">
        <f t="shared" si="8797"/>
        <v>0</v>
      </c>
      <c r="AI1023" s="109">
        <f t="shared" si="8756"/>
        <v>0</v>
      </c>
      <c r="AJ1023" s="109">
        <f t="shared" si="8757"/>
        <v>0</v>
      </c>
      <c r="AK1023" s="109"/>
      <c r="AL1023" s="109">
        <f t="shared" si="8758"/>
        <v>0</v>
      </c>
      <c r="AM1023" s="109">
        <v>0.51500000000000001</v>
      </c>
      <c r="AN1023" s="109">
        <f t="shared" si="8759"/>
        <v>0.70848632400000011</v>
      </c>
      <c r="AO1023" s="109">
        <v>0.51500000000000001</v>
      </c>
      <c r="AP1023" s="109">
        <f t="shared" si="8760"/>
        <v>0.71438328000000018</v>
      </c>
      <c r="AQ1023" s="109">
        <f t="shared" si="8895"/>
        <v>1.03</v>
      </c>
      <c r="AR1023" s="109">
        <f t="shared" si="8798"/>
        <v>1.4228696040000002</v>
      </c>
      <c r="AS1023" s="109">
        <v>0.57499999999999996</v>
      </c>
      <c r="AT1023" s="109">
        <f t="shared" si="8761"/>
        <v>0.86209065750000002</v>
      </c>
      <c r="AU1023" s="109"/>
      <c r="AV1023" s="109">
        <f t="shared" si="8762"/>
        <v>0</v>
      </c>
      <c r="AW1023" s="109"/>
      <c r="AX1023" s="109">
        <f t="shared" si="8763"/>
        <v>0</v>
      </c>
      <c r="AY1023" s="109">
        <f t="shared" si="8896"/>
        <v>0.57499999999999996</v>
      </c>
      <c r="AZ1023" s="109">
        <f t="shared" si="8799"/>
        <v>0.86209065750000002</v>
      </c>
      <c r="BA1023" s="109">
        <f t="shared" si="8765"/>
        <v>1.605</v>
      </c>
      <c r="BB1023" s="109">
        <f t="shared" si="8766"/>
        <v>2.2849602615000002</v>
      </c>
    </row>
    <row r="1024" spans="1:54" s="344" customFormat="1">
      <c r="A1024" s="612">
        <v>753</v>
      </c>
      <c r="B1024" s="557"/>
      <c r="C1024" s="368"/>
      <c r="D1024" s="517"/>
      <c r="E1024" s="553" t="s">
        <v>2328</v>
      </c>
      <c r="F1024" s="530"/>
      <c r="G1024" s="365" t="s">
        <v>1169</v>
      </c>
      <c r="H1024" s="355" t="s">
        <v>379</v>
      </c>
      <c r="I1024" s="554"/>
      <c r="J1024" s="183"/>
      <c r="K1024" s="554"/>
      <c r="L1024" s="183"/>
      <c r="M1024" s="554">
        <v>1.21</v>
      </c>
      <c r="N1024" s="183"/>
      <c r="O1024" s="554">
        <v>1.21</v>
      </c>
      <c r="P1024" s="183"/>
      <c r="Q1024" s="349">
        <f t="shared" ref="Q1024" si="8901">SUM(AI1024+BA1024)</f>
        <v>1.03</v>
      </c>
      <c r="R1024" s="575">
        <f t="shared" ref="R1024" si="8902">SUM(AJ1024+BB1024)</f>
        <v>1.6623149399999999</v>
      </c>
      <c r="S1024" s="349"/>
      <c r="T1024" s="349">
        <f t="shared" ref="T1024" si="8903">I1024*S1024*$T$2/1000</f>
        <v>0</v>
      </c>
      <c r="U1024" s="349"/>
      <c r="V1024" s="349">
        <f t="shared" ref="V1024" si="8904">I1024*U1024*$V$2/1000</f>
        <v>0</v>
      </c>
      <c r="W1024" s="349"/>
      <c r="X1024" s="349">
        <f t="shared" ref="X1024" si="8905">I1024*W1024*$X$2/1000</f>
        <v>0</v>
      </c>
      <c r="Y1024" s="349">
        <f t="shared" ref="Y1024" si="8906">SUM(S1024+U1024+W1024)</f>
        <v>0</v>
      </c>
      <c r="Z1024" s="349">
        <f t="shared" ref="Z1024" si="8907">SUM(T1024+V1024+X1024)</f>
        <v>0</v>
      </c>
      <c r="AA1024" s="349"/>
      <c r="AB1024" s="349">
        <f t="shared" ref="AB1024" si="8908">K1024*AA1024*$AB$2/1000</f>
        <v>0</v>
      </c>
      <c r="AC1024" s="349"/>
      <c r="AD1024" s="349">
        <f t="shared" ref="AD1024" si="8909">K1024*AC1024*$AD$2/1000</f>
        <v>0</v>
      </c>
      <c r="AE1024" s="349"/>
      <c r="AF1024" s="109">
        <f t="shared" ref="AF1024" si="8910">K1024*AE1024*$AF$2/1000</f>
        <v>0</v>
      </c>
      <c r="AG1024" s="349">
        <f t="shared" si="8900"/>
        <v>0</v>
      </c>
      <c r="AH1024" s="349">
        <f t="shared" ref="AH1024" si="8911">SUM(AB1024+AD1024+AF1024)</f>
        <v>0</v>
      </c>
      <c r="AI1024" s="349">
        <f t="shared" ref="AI1024" si="8912">SUM(Y1024+AG1024)</f>
        <v>0</v>
      </c>
      <c r="AJ1024" s="349">
        <f t="shared" ref="AJ1024" si="8913">SUM(Z1024,AH1024)</f>
        <v>0</v>
      </c>
      <c r="AK1024" s="349"/>
      <c r="AL1024" s="349">
        <f t="shared" ref="AL1024" si="8914">M1024*AK1024*$AL$2/1000</f>
        <v>0</v>
      </c>
      <c r="AM1024" s="349"/>
      <c r="AN1024" s="349">
        <f t="shared" ref="AN1024" si="8915">M1024*AM1024*$AN$2/1000</f>
        <v>0</v>
      </c>
      <c r="AO1024" s="349">
        <v>1.03</v>
      </c>
      <c r="AP1024" s="349">
        <f>M1024*AO1024*$AP$2/1000</f>
        <v>1.6623149399999999</v>
      </c>
      <c r="AQ1024" s="349">
        <f>SUM(AK1024+AM1024+AO1024)</f>
        <v>1.03</v>
      </c>
      <c r="AR1024" s="349">
        <f>SUM(AL1024+AN1024+AP1024)</f>
        <v>1.6623149399999999</v>
      </c>
      <c r="AS1024" s="349"/>
      <c r="AT1024" s="349">
        <f t="shared" ref="AT1024" si="8916">O1024*AS1024*$AT$2/1000</f>
        <v>0</v>
      </c>
      <c r="AU1024" s="349"/>
      <c r="AV1024" s="349">
        <f t="shared" ref="AV1024" si="8917">O1024*AU1024*$AV$2/1000</f>
        <v>0</v>
      </c>
      <c r="AW1024" s="349"/>
      <c r="AX1024" s="349">
        <f t="shared" ref="AX1024" si="8918">O1024*AW1024*$AX$2/1000</f>
        <v>0</v>
      </c>
      <c r="AY1024" s="349">
        <f>SUM(AS1024+AU1024+AW1024)</f>
        <v>0</v>
      </c>
      <c r="AZ1024" s="349">
        <f>SUM(AT1024+AV1024+AX1024)</f>
        <v>0</v>
      </c>
      <c r="BA1024" s="349">
        <f t="shared" ref="BA1024" si="8919">SUM(AQ1024+AY1024)</f>
        <v>1.03</v>
      </c>
      <c r="BB1024" s="349">
        <f t="shared" ref="BB1024" si="8920">SUM(AR1024,AZ1024)</f>
        <v>1.6623149399999999</v>
      </c>
    </row>
    <row r="1025" spans="1:54" s="344" customFormat="1">
      <c r="A1025" s="612">
        <v>759</v>
      </c>
      <c r="B1025" s="557"/>
      <c r="C1025" s="368"/>
      <c r="D1025" s="517"/>
      <c r="E1025" s="553" t="s">
        <v>1082</v>
      </c>
      <c r="F1025" s="530"/>
      <c r="G1025" s="365" t="s">
        <v>1169</v>
      </c>
      <c r="H1025" s="355" t="s">
        <v>379</v>
      </c>
      <c r="I1025" s="554">
        <v>1.04</v>
      </c>
      <c r="J1025" s="183"/>
      <c r="K1025" s="554">
        <v>1.04</v>
      </c>
      <c r="L1025" s="183"/>
      <c r="M1025" s="554">
        <v>1.04</v>
      </c>
      <c r="N1025" s="183"/>
      <c r="O1025" s="554">
        <v>1.04</v>
      </c>
      <c r="P1025" s="183"/>
      <c r="Q1025" s="349">
        <f t="shared" ref="Q1025" si="8921">SUM(AI1025+BA1025)</f>
        <v>0.309</v>
      </c>
      <c r="R1025" s="575">
        <f t="shared" ref="R1025" si="8922">SUM(AJ1025+BB1025)</f>
        <v>0.41887026480000011</v>
      </c>
      <c r="S1025" s="349"/>
      <c r="T1025" s="349">
        <f t="shared" ref="T1025" si="8923">I1025*S1025*$T$2/1000</f>
        <v>0</v>
      </c>
      <c r="U1025" s="349"/>
      <c r="V1025" s="349">
        <f t="shared" ref="V1025" si="8924">I1025*U1025*$V$2/1000</f>
        <v>0</v>
      </c>
      <c r="W1025" s="349">
        <v>0.309</v>
      </c>
      <c r="X1025" s="349">
        <f t="shared" ref="X1025" si="8925">I1025*W1025*$X$2/1000</f>
        <v>0.41887026480000011</v>
      </c>
      <c r="Y1025" s="349">
        <f>SUM(S1025+U1025+W1025)</f>
        <v>0.309</v>
      </c>
      <c r="Z1025" s="349">
        <f>SUM(T1025+V1025+X1025)</f>
        <v>0.41887026480000011</v>
      </c>
      <c r="AA1025" s="349"/>
      <c r="AB1025" s="349">
        <f t="shared" ref="AB1025" si="8926">K1025*AA1025*$AB$2/1000</f>
        <v>0</v>
      </c>
      <c r="AC1025" s="349"/>
      <c r="AD1025" s="349">
        <f t="shared" ref="AD1025" si="8927">K1025*AC1025*$AD$2/1000</f>
        <v>0</v>
      </c>
      <c r="AE1025" s="349"/>
      <c r="AF1025" s="109">
        <f t="shared" ref="AF1025" si="8928">K1025*AE1025*$AF$2/1000</f>
        <v>0</v>
      </c>
      <c r="AG1025" s="349">
        <f>SUM(AA1025+AC1025+AE1025)</f>
        <v>0</v>
      </c>
      <c r="AH1025" s="349">
        <f>SUM(AB1025+AD1025+AF1025)</f>
        <v>0</v>
      </c>
      <c r="AI1025" s="349">
        <f t="shared" ref="AI1025" si="8929">SUM(Y1025+AG1025)</f>
        <v>0.309</v>
      </c>
      <c r="AJ1025" s="349">
        <f t="shared" ref="AJ1025" si="8930">SUM(Z1025,AH1025)</f>
        <v>0.41887026480000011</v>
      </c>
      <c r="AK1025" s="349"/>
      <c r="AL1025" s="349">
        <f t="shared" ref="AL1025" si="8931">M1025*AK1025*$AL$2/1000</f>
        <v>0</v>
      </c>
      <c r="AM1025" s="349"/>
      <c r="AN1025" s="349">
        <f t="shared" ref="AN1025" si="8932">M1025*AM1025*$AN$2/1000</f>
        <v>0</v>
      </c>
      <c r="AO1025" s="349"/>
      <c r="AP1025" s="349">
        <f>M1025*AO1025*$AP$2/1000</f>
        <v>0</v>
      </c>
      <c r="AQ1025" s="349">
        <f>SUM(AK1025+AM1025+AO1025)</f>
        <v>0</v>
      </c>
      <c r="AR1025" s="349">
        <f>SUM(AL1025+AN1025+AP1025)</f>
        <v>0</v>
      </c>
      <c r="AS1025" s="349"/>
      <c r="AT1025" s="349">
        <f t="shared" ref="AT1025" si="8933">O1025*AS1025*$AT$2/1000</f>
        <v>0</v>
      </c>
      <c r="AU1025" s="349"/>
      <c r="AV1025" s="349">
        <f t="shared" ref="AV1025" si="8934">O1025*AU1025*$AV$2/1000</f>
        <v>0</v>
      </c>
      <c r="AW1025" s="349"/>
      <c r="AX1025" s="349">
        <f t="shared" ref="AX1025" si="8935">O1025*AW1025*$AX$2/1000</f>
        <v>0</v>
      </c>
      <c r="AY1025" s="349">
        <f>SUM(AS1025+AU1025+AW1025)</f>
        <v>0</v>
      </c>
      <c r="AZ1025" s="349">
        <f>SUM(AT1025+AV1025+AX1025)</f>
        <v>0</v>
      </c>
      <c r="BA1025" s="349">
        <f t="shared" ref="BA1025" si="8936">SUM(AQ1025+AY1025)</f>
        <v>0</v>
      </c>
      <c r="BB1025" s="349">
        <f t="shared" ref="BB1025" si="8937">SUM(AR1025,AZ1025)</f>
        <v>0</v>
      </c>
    </row>
    <row r="1026" spans="1:54" s="551" customFormat="1">
      <c r="A1026" s="612">
        <v>760</v>
      </c>
      <c r="B1026" s="557"/>
      <c r="C1026" s="560"/>
      <c r="D1026" s="548"/>
      <c r="E1026" s="555" t="s">
        <v>1022</v>
      </c>
      <c r="F1026" s="363"/>
      <c r="G1026" s="365" t="s">
        <v>1169</v>
      </c>
      <c r="H1026" s="355" t="s">
        <v>461</v>
      </c>
      <c r="I1026" s="554">
        <v>1.04</v>
      </c>
      <c r="J1026" s="183"/>
      <c r="K1026" s="554">
        <v>1.04</v>
      </c>
      <c r="L1026" s="183"/>
      <c r="M1026" s="554">
        <v>1.04</v>
      </c>
      <c r="N1026" s="183"/>
      <c r="O1026" s="554">
        <v>1.04</v>
      </c>
      <c r="P1026" s="183"/>
      <c r="Q1026" s="349">
        <f t="shared" si="8751"/>
        <v>5.202</v>
      </c>
      <c r="R1026" s="575">
        <f t="shared" si="8752"/>
        <v>7.110473905600001</v>
      </c>
      <c r="S1026" s="349"/>
      <c r="T1026" s="349">
        <f t="shared" si="8790"/>
        <v>0</v>
      </c>
      <c r="U1026" s="349"/>
      <c r="V1026" s="349">
        <f t="shared" si="8791"/>
        <v>0</v>
      </c>
      <c r="W1026" s="349"/>
      <c r="X1026" s="349">
        <f t="shared" si="8792"/>
        <v>0</v>
      </c>
      <c r="Y1026" s="349">
        <f>SUM(S1026+U1026+W1026)</f>
        <v>0</v>
      </c>
      <c r="Z1026" s="349">
        <f t="shared" si="8886"/>
        <v>0</v>
      </c>
      <c r="AA1026" s="349">
        <v>2.1120000000000001</v>
      </c>
      <c r="AB1026" s="349">
        <f t="shared" si="8793"/>
        <v>2.9066459136000002</v>
      </c>
      <c r="AC1026" s="349"/>
      <c r="AD1026" s="349">
        <f t="shared" si="8794"/>
        <v>0</v>
      </c>
      <c r="AE1026" s="349"/>
      <c r="AF1026" s="349">
        <f t="shared" si="8795"/>
        <v>0</v>
      </c>
      <c r="AG1026" s="349">
        <f t="shared" ref="AG1026:AG1028" si="8938">SUM(AA1026+AC1026+AE1026)</f>
        <v>2.1120000000000001</v>
      </c>
      <c r="AH1026" s="349">
        <f t="shared" si="8797"/>
        <v>2.9066459136000002</v>
      </c>
      <c r="AI1026" s="349">
        <f t="shared" si="8756"/>
        <v>2.1120000000000001</v>
      </c>
      <c r="AJ1026" s="349">
        <f t="shared" si="8757"/>
        <v>2.9066459136000002</v>
      </c>
      <c r="AK1026" s="349">
        <v>1.03</v>
      </c>
      <c r="AL1026" s="349">
        <f t="shared" si="8758"/>
        <v>1.3698826960000001</v>
      </c>
      <c r="AM1026" s="349">
        <v>2.06</v>
      </c>
      <c r="AN1026" s="349">
        <f t="shared" si="8759"/>
        <v>2.8339452960000004</v>
      </c>
      <c r="AO1026" s="349"/>
      <c r="AP1026" s="349">
        <f t="shared" si="8760"/>
        <v>0</v>
      </c>
      <c r="AQ1026" s="349">
        <f t="shared" si="8895"/>
        <v>3.09</v>
      </c>
      <c r="AR1026" s="349">
        <f t="shared" si="8798"/>
        <v>4.2038279920000008</v>
      </c>
      <c r="AS1026" s="349"/>
      <c r="AT1026" s="349">
        <f t="shared" si="8761"/>
        <v>0</v>
      </c>
      <c r="AU1026" s="349"/>
      <c r="AV1026" s="349">
        <f t="shared" si="8762"/>
        <v>0</v>
      </c>
      <c r="AW1026" s="349"/>
      <c r="AX1026" s="349">
        <f t="shared" si="8763"/>
        <v>0</v>
      </c>
      <c r="AY1026" s="349">
        <f t="shared" si="8896"/>
        <v>0</v>
      </c>
      <c r="AZ1026" s="349">
        <f t="shared" si="8799"/>
        <v>0</v>
      </c>
      <c r="BA1026" s="349">
        <f t="shared" si="8765"/>
        <v>3.09</v>
      </c>
      <c r="BB1026" s="349">
        <f t="shared" si="8766"/>
        <v>4.2038279920000008</v>
      </c>
    </row>
    <row r="1027" spans="1:54" s="344" customFormat="1">
      <c r="A1027" s="612">
        <v>753</v>
      </c>
      <c r="B1027" s="557"/>
      <c r="C1027" s="368"/>
      <c r="D1027" s="1074"/>
      <c r="E1027" s="553" t="s">
        <v>2329</v>
      </c>
      <c r="F1027" s="530"/>
      <c r="G1027" s="365" t="s">
        <v>1169</v>
      </c>
      <c r="H1027" s="355" t="s">
        <v>379</v>
      </c>
      <c r="I1027" s="554"/>
      <c r="J1027" s="183"/>
      <c r="K1027" s="554"/>
      <c r="L1027" s="183"/>
      <c r="M1027" s="554">
        <v>1.21</v>
      </c>
      <c r="N1027" s="183"/>
      <c r="O1027" s="554">
        <v>1.21</v>
      </c>
      <c r="P1027" s="183"/>
      <c r="Q1027" s="349">
        <f t="shared" si="8751"/>
        <v>1.03</v>
      </c>
      <c r="R1027" s="575">
        <f t="shared" si="8752"/>
        <v>1.6623149399999999</v>
      </c>
      <c r="S1027" s="349"/>
      <c r="T1027" s="349">
        <f t="shared" si="8790"/>
        <v>0</v>
      </c>
      <c r="U1027" s="349"/>
      <c r="V1027" s="349">
        <f t="shared" si="8791"/>
        <v>0</v>
      </c>
      <c r="W1027" s="349"/>
      <c r="X1027" s="349">
        <f t="shared" si="8792"/>
        <v>0</v>
      </c>
      <c r="Y1027" s="349">
        <f t="shared" ref="Y1027" si="8939">SUM(S1027+U1027+W1027)</f>
        <v>0</v>
      </c>
      <c r="Z1027" s="349">
        <f t="shared" si="8886"/>
        <v>0</v>
      </c>
      <c r="AA1027" s="349"/>
      <c r="AB1027" s="349">
        <f t="shared" si="8793"/>
        <v>0</v>
      </c>
      <c r="AC1027" s="349"/>
      <c r="AD1027" s="349">
        <f t="shared" si="8794"/>
        <v>0</v>
      </c>
      <c r="AE1027" s="349"/>
      <c r="AF1027" s="109">
        <f t="shared" si="8795"/>
        <v>0</v>
      </c>
      <c r="AG1027" s="349">
        <f t="shared" si="8938"/>
        <v>0</v>
      </c>
      <c r="AH1027" s="349">
        <f t="shared" si="8797"/>
        <v>0</v>
      </c>
      <c r="AI1027" s="349">
        <f t="shared" si="8756"/>
        <v>0</v>
      </c>
      <c r="AJ1027" s="349">
        <f t="shared" si="8757"/>
        <v>0</v>
      </c>
      <c r="AK1027" s="349"/>
      <c r="AL1027" s="349">
        <f t="shared" si="8758"/>
        <v>0</v>
      </c>
      <c r="AM1027" s="349"/>
      <c r="AN1027" s="349">
        <f t="shared" si="8759"/>
        <v>0</v>
      </c>
      <c r="AO1027" s="349">
        <v>1.03</v>
      </c>
      <c r="AP1027" s="349">
        <f>M1027*AO1027*$AP$2/1000</f>
        <v>1.6623149399999999</v>
      </c>
      <c r="AQ1027" s="349">
        <f>SUM(AK1027+AM1027+AO1027)</f>
        <v>1.03</v>
      </c>
      <c r="AR1027" s="349">
        <f>SUM(AL1027+AN1027+AP1027)</f>
        <v>1.6623149399999999</v>
      </c>
      <c r="AS1027" s="349"/>
      <c r="AT1027" s="349">
        <f t="shared" si="8761"/>
        <v>0</v>
      </c>
      <c r="AU1027" s="349"/>
      <c r="AV1027" s="349">
        <f t="shared" si="8762"/>
        <v>0</v>
      </c>
      <c r="AW1027" s="349"/>
      <c r="AX1027" s="349">
        <f t="shared" si="8763"/>
        <v>0</v>
      </c>
      <c r="AY1027" s="349">
        <f>SUM(AS1027+AU1027+AW1027)</f>
        <v>0</v>
      </c>
      <c r="AZ1027" s="349">
        <f>SUM(AT1027+AV1027+AX1027)</f>
        <v>0</v>
      </c>
      <c r="BA1027" s="349">
        <f t="shared" si="8765"/>
        <v>1.03</v>
      </c>
      <c r="BB1027" s="349">
        <f t="shared" si="8766"/>
        <v>1.6623149399999999</v>
      </c>
    </row>
    <row r="1028" spans="1:54" s="6" customFormat="1">
      <c r="A1028" s="612">
        <v>761</v>
      </c>
      <c r="B1028" s="559"/>
      <c r="C1028" s="47"/>
      <c r="D1028" s="544" t="s">
        <v>1037</v>
      </c>
      <c r="E1028" s="364" t="s">
        <v>1083</v>
      </c>
      <c r="F1028" s="365"/>
      <c r="G1028" s="365" t="s">
        <v>1169</v>
      </c>
      <c r="H1028" s="307" t="s">
        <v>379</v>
      </c>
      <c r="I1028" s="257">
        <v>1.08</v>
      </c>
      <c r="J1028" s="274"/>
      <c r="K1028" s="257">
        <v>1.08</v>
      </c>
      <c r="L1028" s="274"/>
      <c r="M1028" s="257">
        <v>1.08</v>
      </c>
      <c r="N1028" s="274"/>
      <c r="O1028" s="257">
        <v>1.08</v>
      </c>
      <c r="P1028" s="274"/>
      <c r="Q1028" s="109">
        <f t="shared" si="8751"/>
        <v>1.03</v>
      </c>
      <c r="R1028" s="578">
        <f t="shared" si="8752"/>
        <v>1.4531448060000001</v>
      </c>
      <c r="S1028" s="109"/>
      <c r="T1028" s="109">
        <f t="shared" si="8790"/>
        <v>0</v>
      </c>
      <c r="U1028" s="109"/>
      <c r="V1028" s="109">
        <f t="shared" si="8791"/>
        <v>0</v>
      </c>
      <c r="W1028" s="109"/>
      <c r="X1028" s="109">
        <f t="shared" si="8792"/>
        <v>0</v>
      </c>
      <c r="Y1028" s="109">
        <f t="shared" ref="Y1028" si="8940">SUM(S1028+U1028+W1028)</f>
        <v>0</v>
      </c>
      <c r="Z1028" s="109">
        <f t="shared" si="8886"/>
        <v>0</v>
      </c>
      <c r="AA1028" s="109"/>
      <c r="AB1028" s="109">
        <f t="shared" si="8793"/>
        <v>0</v>
      </c>
      <c r="AC1028" s="109"/>
      <c r="AD1028" s="109">
        <f t="shared" si="8794"/>
        <v>0</v>
      </c>
      <c r="AE1028" s="109"/>
      <c r="AF1028" s="349">
        <f t="shared" si="8795"/>
        <v>0</v>
      </c>
      <c r="AG1028" s="109">
        <f t="shared" si="8938"/>
        <v>0</v>
      </c>
      <c r="AH1028" s="109">
        <f t="shared" si="8797"/>
        <v>0</v>
      </c>
      <c r="AI1028" s="109">
        <f t="shared" si="8756"/>
        <v>0</v>
      </c>
      <c r="AJ1028" s="109">
        <f t="shared" si="8757"/>
        <v>0</v>
      </c>
      <c r="AK1028" s="109">
        <v>0.51500000000000001</v>
      </c>
      <c r="AL1028" s="109">
        <f t="shared" si="8758"/>
        <v>0.71128524599999998</v>
      </c>
      <c r="AM1028" s="109"/>
      <c r="AN1028" s="109">
        <f t="shared" si="8759"/>
        <v>0</v>
      </c>
      <c r="AO1028" s="109">
        <v>0.51500000000000001</v>
      </c>
      <c r="AP1028" s="109">
        <f t="shared" si="8760"/>
        <v>0.74185955999999997</v>
      </c>
      <c r="AQ1028" s="109">
        <f t="shared" si="8895"/>
        <v>1.03</v>
      </c>
      <c r="AR1028" s="109">
        <f t="shared" si="8798"/>
        <v>1.4531448060000001</v>
      </c>
      <c r="AS1028" s="109"/>
      <c r="AT1028" s="109">
        <f t="shared" si="8761"/>
        <v>0</v>
      </c>
      <c r="AU1028" s="109"/>
      <c r="AV1028" s="109">
        <f t="shared" si="8762"/>
        <v>0</v>
      </c>
      <c r="AW1028" s="109"/>
      <c r="AX1028" s="109">
        <f t="shared" si="8763"/>
        <v>0</v>
      </c>
      <c r="AY1028" s="109">
        <f t="shared" si="8896"/>
        <v>0</v>
      </c>
      <c r="AZ1028" s="109">
        <f t="shared" si="8799"/>
        <v>0</v>
      </c>
      <c r="BA1028" s="109">
        <f t="shared" si="8765"/>
        <v>1.03</v>
      </c>
      <c r="BB1028" s="109">
        <f t="shared" si="8766"/>
        <v>1.4531448060000001</v>
      </c>
    </row>
    <row r="1029" spans="1:54" s="344" customFormat="1">
      <c r="A1029" s="612">
        <v>762</v>
      </c>
      <c r="B1029" s="557"/>
      <c r="C1029" s="368"/>
      <c r="D1029" s="517"/>
      <c r="E1029" s="553" t="s">
        <v>2330</v>
      </c>
      <c r="F1029" s="530"/>
      <c r="G1029" s="365" t="s">
        <v>1169</v>
      </c>
      <c r="H1029" s="355" t="s">
        <v>379</v>
      </c>
      <c r="I1029" s="554"/>
      <c r="J1029" s="183"/>
      <c r="K1029" s="554"/>
      <c r="L1029" s="183"/>
      <c r="M1029" s="554">
        <v>1.25</v>
      </c>
      <c r="N1029" s="183"/>
      <c r="O1029" s="554">
        <v>1.25</v>
      </c>
      <c r="P1029" s="183"/>
      <c r="Q1029" s="349">
        <f t="shared" ref="Q1029" si="8941">SUM(AI1029+BA1029)</f>
        <v>1.03</v>
      </c>
      <c r="R1029" s="575">
        <f t="shared" ref="R1029" si="8942">SUM(AJ1029+BB1029)</f>
        <v>1.7172675000000002</v>
      </c>
      <c r="S1029" s="349"/>
      <c r="T1029" s="349">
        <f t="shared" ref="T1029" si="8943">I1029*S1029*$T$2/1000</f>
        <v>0</v>
      </c>
      <c r="U1029" s="349"/>
      <c r="V1029" s="349">
        <f t="shared" ref="V1029" si="8944">I1029*U1029*$V$2/1000</f>
        <v>0</v>
      </c>
      <c r="W1029" s="349"/>
      <c r="X1029" s="349">
        <f t="shared" ref="X1029" si="8945">I1029*W1029*$X$2/1000</f>
        <v>0</v>
      </c>
      <c r="Y1029" s="349">
        <f>SUM(S1029+U1029+W1029)</f>
        <v>0</v>
      </c>
      <c r="Z1029" s="349">
        <f t="shared" ref="Z1029" si="8946">SUM(T1029+V1029+X1029)</f>
        <v>0</v>
      </c>
      <c r="AA1029" s="349"/>
      <c r="AB1029" s="349">
        <f t="shared" ref="AB1029" si="8947">K1029*AA1029*$AB$2/1000</f>
        <v>0</v>
      </c>
      <c r="AC1029" s="349"/>
      <c r="AD1029" s="349">
        <f t="shared" ref="AD1029" si="8948">K1029*AC1029*$AD$2/1000</f>
        <v>0</v>
      </c>
      <c r="AE1029" s="349"/>
      <c r="AF1029" s="109">
        <f t="shared" ref="AF1029" si="8949">K1029*AE1029*$AF$2/1000</f>
        <v>0</v>
      </c>
      <c r="AG1029" s="349">
        <f>SUM(AA1029+AC1029+AE1029)</f>
        <v>0</v>
      </c>
      <c r="AH1029" s="349">
        <f t="shared" ref="AH1029" si="8950">SUM(AB1029+AD1029+AF1029)</f>
        <v>0</v>
      </c>
      <c r="AI1029" s="349">
        <f t="shared" ref="AI1029" si="8951">SUM(Y1029+AG1029)</f>
        <v>0</v>
      </c>
      <c r="AJ1029" s="349">
        <f t="shared" ref="AJ1029" si="8952">SUM(Z1029,AH1029)</f>
        <v>0</v>
      </c>
      <c r="AK1029" s="349"/>
      <c r="AL1029" s="349">
        <f t="shared" ref="AL1029" si="8953">M1029*AK1029*$AL$2/1000</f>
        <v>0</v>
      </c>
      <c r="AM1029" s="349"/>
      <c r="AN1029" s="349">
        <f t="shared" ref="AN1029" si="8954">M1029*AM1029*$AN$2/1000</f>
        <v>0</v>
      </c>
      <c r="AO1029" s="349">
        <v>1.03</v>
      </c>
      <c r="AP1029" s="349">
        <f>M1029*AO1029*$AP$2/1000</f>
        <v>1.7172675000000002</v>
      </c>
      <c r="AQ1029" s="349">
        <f t="shared" ref="AQ1029" si="8955">SUM(AK1029+AM1029+AO1029)</f>
        <v>1.03</v>
      </c>
      <c r="AR1029" s="349">
        <f>SUM(AL1029+AN1029+AP1029)</f>
        <v>1.7172675000000002</v>
      </c>
      <c r="AS1029" s="349"/>
      <c r="AT1029" s="349">
        <f t="shared" ref="AT1029" si="8956">O1029*AS1029*$AT$2/1000</f>
        <v>0</v>
      </c>
      <c r="AU1029" s="349"/>
      <c r="AV1029" s="349">
        <f t="shared" ref="AV1029" si="8957">O1029*AU1029*$AV$2/1000</f>
        <v>0</v>
      </c>
      <c r="AW1029" s="349"/>
      <c r="AX1029" s="349">
        <f t="shared" ref="AX1029" si="8958">O1029*AW1029*$AX$2/1000</f>
        <v>0</v>
      </c>
      <c r="AY1029" s="349">
        <f>SUM(AS1029+AU1029+AW1029)</f>
        <v>0</v>
      </c>
      <c r="AZ1029" s="349">
        <f>SUM(AT1029+AV1029+AX1029)</f>
        <v>0</v>
      </c>
      <c r="BA1029" s="349">
        <f t="shared" ref="BA1029" si="8959">SUM(AQ1029+AY1029)</f>
        <v>1.03</v>
      </c>
      <c r="BB1029" s="349">
        <f t="shared" ref="BB1029" si="8960">SUM(AR1029,AZ1029)</f>
        <v>1.7172675000000002</v>
      </c>
    </row>
    <row r="1030" spans="1:54" s="344" customFormat="1">
      <c r="A1030" s="612">
        <v>762</v>
      </c>
      <c r="B1030" s="557"/>
      <c r="C1030" s="368"/>
      <c r="D1030" s="517"/>
      <c r="E1030" s="553" t="s">
        <v>2377</v>
      </c>
      <c r="F1030" s="530"/>
      <c r="G1030" s="365" t="s">
        <v>1169</v>
      </c>
      <c r="H1030" s="355" t="s">
        <v>379</v>
      </c>
      <c r="I1030" s="554"/>
      <c r="J1030" s="183"/>
      <c r="K1030" s="554"/>
      <c r="L1030" s="183"/>
      <c r="M1030" s="554"/>
      <c r="N1030" s="183"/>
      <c r="O1030" s="554">
        <v>1.39</v>
      </c>
      <c r="P1030" s="183"/>
      <c r="Q1030" s="349">
        <f t="shared" si="8751"/>
        <v>0.10299999999999999</v>
      </c>
      <c r="R1030" s="575">
        <f t="shared" si="8752"/>
        <v>0.1863228697</v>
      </c>
      <c r="S1030" s="349"/>
      <c r="T1030" s="349">
        <f t="shared" si="8790"/>
        <v>0</v>
      </c>
      <c r="U1030" s="349"/>
      <c r="V1030" s="349">
        <f t="shared" si="8791"/>
        <v>0</v>
      </c>
      <c r="W1030" s="349"/>
      <c r="X1030" s="349">
        <f t="shared" si="8792"/>
        <v>0</v>
      </c>
      <c r="Y1030" s="349">
        <f>SUM(S1030+U1030+W1030)</f>
        <v>0</v>
      </c>
      <c r="Z1030" s="349">
        <f t="shared" si="8886"/>
        <v>0</v>
      </c>
      <c r="AA1030" s="349"/>
      <c r="AB1030" s="349">
        <f t="shared" si="8793"/>
        <v>0</v>
      </c>
      <c r="AC1030" s="349"/>
      <c r="AD1030" s="349">
        <f t="shared" si="8794"/>
        <v>0</v>
      </c>
      <c r="AE1030" s="349"/>
      <c r="AF1030" s="109">
        <f t="shared" si="8795"/>
        <v>0</v>
      </c>
      <c r="AG1030" s="349">
        <f>SUM(AA1030+AC1030+AE1030)</f>
        <v>0</v>
      </c>
      <c r="AH1030" s="349">
        <f t="shared" si="8797"/>
        <v>0</v>
      </c>
      <c r="AI1030" s="349">
        <f t="shared" si="8756"/>
        <v>0</v>
      </c>
      <c r="AJ1030" s="349">
        <f t="shared" si="8757"/>
        <v>0</v>
      </c>
      <c r="AK1030" s="349"/>
      <c r="AL1030" s="349">
        <f t="shared" si="8758"/>
        <v>0</v>
      </c>
      <c r="AM1030" s="349"/>
      <c r="AN1030" s="349">
        <f t="shared" si="8759"/>
        <v>0</v>
      </c>
      <c r="AO1030" s="349"/>
      <c r="AP1030" s="349">
        <f>M1030*AO1030*$AP$2/1000</f>
        <v>0</v>
      </c>
      <c r="AQ1030" s="349">
        <f t="shared" si="8895"/>
        <v>0</v>
      </c>
      <c r="AR1030" s="349">
        <f>SUM(AL1030+AN1030+AP1030)</f>
        <v>0</v>
      </c>
      <c r="AS1030" s="349"/>
      <c r="AT1030" s="349">
        <f t="shared" si="8761"/>
        <v>0</v>
      </c>
      <c r="AU1030" s="349">
        <v>0.10299999999999999</v>
      </c>
      <c r="AV1030" s="349">
        <f t="shared" si="8762"/>
        <v>0.1863228697</v>
      </c>
      <c r="AW1030" s="349"/>
      <c r="AX1030" s="349">
        <f t="shared" si="8763"/>
        <v>0</v>
      </c>
      <c r="AY1030" s="349">
        <f t="shared" si="8896"/>
        <v>0.10299999999999999</v>
      </c>
      <c r="AZ1030" s="349">
        <f>SUM(AT1030+AV1030+AX1030)</f>
        <v>0.1863228697</v>
      </c>
      <c r="BA1030" s="349">
        <f t="shared" si="8765"/>
        <v>0.10299999999999999</v>
      </c>
      <c r="BB1030" s="349">
        <f t="shared" si="8766"/>
        <v>0.1863228697</v>
      </c>
    </row>
    <row r="1031" spans="1:54" s="6" customFormat="1">
      <c r="A1031" s="612">
        <v>763</v>
      </c>
      <c r="B1031" s="559"/>
      <c r="C1031" s="47"/>
      <c r="D1031" s="547"/>
      <c r="E1031" s="364" t="s">
        <v>1023</v>
      </c>
      <c r="F1031" s="365"/>
      <c r="G1031" s="365" t="s">
        <v>1169</v>
      </c>
      <c r="H1031" s="307" t="s">
        <v>461</v>
      </c>
      <c r="I1031" s="257">
        <v>1.08</v>
      </c>
      <c r="J1031" s="274"/>
      <c r="K1031" s="257">
        <v>1.08</v>
      </c>
      <c r="L1031" s="274"/>
      <c r="M1031" s="257">
        <v>1.08</v>
      </c>
      <c r="N1031" s="274"/>
      <c r="O1031" s="257">
        <v>1.08</v>
      </c>
      <c r="P1031" s="274"/>
      <c r="Q1031" s="109">
        <f t="shared" si="8751"/>
        <v>1.03</v>
      </c>
      <c r="R1031" s="578">
        <f t="shared" si="8752"/>
        <v>1.4531448060000001</v>
      </c>
      <c r="S1031" s="109"/>
      <c r="T1031" s="109">
        <f t="shared" si="8790"/>
        <v>0</v>
      </c>
      <c r="U1031" s="109"/>
      <c r="V1031" s="109">
        <f t="shared" si="8791"/>
        <v>0</v>
      </c>
      <c r="W1031" s="109"/>
      <c r="X1031" s="109">
        <f t="shared" si="8792"/>
        <v>0</v>
      </c>
      <c r="Y1031" s="109">
        <f t="shared" ref="Y1031" si="8961">SUM(S1031+U1031+W1031)</f>
        <v>0</v>
      </c>
      <c r="Z1031" s="109">
        <f t="shared" si="8886"/>
        <v>0</v>
      </c>
      <c r="AA1031" s="109"/>
      <c r="AB1031" s="109">
        <f t="shared" si="8793"/>
        <v>0</v>
      </c>
      <c r="AC1031" s="109"/>
      <c r="AD1031" s="109">
        <f t="shared" si="8794"/>
        <v>0</v>
      </c>
      <c r="AE1031" s="109"/>
      <c r="AF1031" s="349">
        <f t="shared" si="8795"/>
        <v>0</v>
      </c>
      <c r="AG1031" s="109">
        <f t="shared" ref="AG1031" si="8962">SUM(AA1031+AC1031+AE1031)</f>
        <v>0</v>
      </c>
      <c r="AH1031" s="109">
        <f t="shared" si="8797"/>
        <v>0</v>
      </c>
      <c r="AI1031" s="109">
        <f t="shared" si="8756"/>
        <v>0</v>
      </c>
      <c r="AJ1031" s="109">
        <f t="shared" si="8757"/>
        <v>0</v>
      </c>
      <c r="AK1031" s="109">
        <v>0.51500000000000001</v>
      </c>
      <c r="AL1031" s="109">
        <f t="shared" si="8758"/>
        <v>0.71128524599999998</v>
      </c>
      <c r="AM1031" s="109"/>
      <c r="AN1031" s="109">
        <f t="shared" si="8759"/>
        <v>0</v>
      </c>
      <c r="AO1031" s="109">
        <v>0.51500000000000001</v>
      </c>
      <c r="AP1031" s="109">
        <f t="shared" ref="AP1031" si="8963">M1031*AO1031*$AP$2/1000</f>
        <v>0.74185955999999997</v>
      </c>
      <c r="AQ1031" s="109">
        <f>SUM(AK1031+AM1031+AO1031)</f>
        <v>1.03</v>
      </c>
      <c r="AR1031" s="109">
        <f t="shared" ref="AR1031" si="8964">SUM(AL1031+AN1031+AP1031)</f>
        <v>1.4531448060000001</v>
      </c>
      <c r="AS1031" s="109"/>
      <c r="AT1031" s="109">
        <f t="shared" si="8761"/>
        <v>0</v>
      </c>
      <c r="AU1031" s="109"/>
      <c r="AV1031" s="109">
        <f t="shared" si="8762"/>
        <v>0</v>
      </c>
      <c r="AW1031" s="109"/>
      <c r="AX1031" s="109">
        <f t="shared" si="8763"/>
        <v>0</v>
      </c>
      <c r="AY1031" s="109">
        <f>SUM(AS1031+AU1031+AW1031)</f>
        <v>0</v>
      </c>
      <c r="AZ1031" s="109">
        <f t="shared" ref="AZ1031" si="8965">SUM(AT1031+AV1031+AX1031)</f>
        <v>0</v>
      </c>
      <c r="BA1031" s="109">
        <f t="shared" si="8765"/>
        <v>1.03</v>
      </c>
      <c r="BB1031" s="109">
        <f t="shared" si="8766"/>
        <v>1.4531448060000001</v>
      </c>
    </row>
    <row r="1032" spans="1:54" s="344" customFormat="1">
      <c r="A1032" s="612">
        <v>762</v>
      </c>
      <c r="B1032" s="557"/>
      <c r="C1032" s="368"/>
      <c r="D1032" s="517"/>
      <c r="E1032" s="553" t="s">
        <v>2331</v>
      </c>
      <c r="F1032" s="530"/>
      <c r="G1032" s="365" t="s">
        <v>1169</v>
      </c>
      <c r="H1032" s="355" t="s">
        <v>379</v>
      </c>
      <c r="I1032" s="554"/>
      <c r="J1032" s="183"/>
      <c r="K1032" s="554"/>
      <c r="L1032" s="183"/>
      <c r="M1032" s="554">
        <v>1.25</v>
      </c>
      <c r="N1032" s="183"/>
      <c r="O1032" s="554">
        <v>1.25</v>
      </c>
      <c r="P1032" s="183"/>
      <c r="Q1032" s="349">
        <f t="shared" ref="Q1032" si="8966">SUM(AI1032+BA1032)</f>
        <v>1.03</v>
      </c>
      <c r="R1032" s="575">
        <f t="shared" ref="R1032" si="8967">SUM(AJ1032+BB1032)</f>
        <v>1.7172675000000002</v>
      </c>
      <c r="S1032" s="349"/>
      <c r="T1032" s="349">
        <f t="shared" ref="T1032" si="8968">I1032*S1032*$T$2/1000</f>
        <v>0</v>
      </c>
      <c r="U1032" s="349"/>
      <c r="V1032" s="349">
        <f t="shared" ref="V1032" si="8969">I1032*U1032*$V$2/1000</f>
        <v>0</v>
      </c>
      <c r="W1032" s="349"/>
      <c r="X1032" s="349">
        <f t="shared" ref="X1032" si="8970">I1032*W1032*$X$2/1000</f>
        <v>0</v>
      </c>
      <c r="Y1032" s="349">
        <f>SUM(S1032+U1032+W1032)</f>
        <v>0</v>
      </c>
      <c r="Z1032" s="349">
        <f t="shared" ref="Z1032" si="8971">SUM(T1032+V1032+X1032)</f>
        <v>0</v>
      </c>
      <c r="AA1032" s="349"/>
      <c r="AB1032" s="349">
        <f t="shared" ref="AB1032" si="8972">K1032*AA1032*$AB$2/1000</f>
        <v>0</v>
      </c>
      <c r="AC1032" s="349"/>
      <c r="AD1032" s="349">
        <f t="shared" ref="AD1032" si="8973">K1032*AC1032*$AD$2/1000</f>
        <v>0</v>
      </c>
      <c r="AE1032" s="349"/>
      <c r="AF1032" s="109">
        <f t="shared" ref="AF1032" si="8974">K1032*AE1032*$AF$2/1000</f>
        <v>0</v>
      </c>
      <c r="AG1032" s="349">
        <f>SUM(AA1032+AC1032+AE1032)</f>
        <v>0</v>
      </c>
      <c r="AH1032" s="349">
        <f t="shared" ref="AH1032" si="8975">SUM(AB1032+AD1032+AF1032)</f>
        <v>0</v>
      </c>
      <c r="AI1032" s="349">
        <f t="shared" ref="AI1032" si="8976">SUM(Y1032+AG1032)</f>
        <v>0</v>
      </c>
      <c r="AJ1032" s="349">
        <f t="shared" ref="AJ1032" si="8977">SUM(Z1032,AH1032)</f>
        <v>0</v>
      </c>
      <c r="AK1032" s="349"/>
      <c r="AL1032" s="349">
        <f t="shared" ref="AL1032" si="8978">M1032*AK1032*$AL$2/1000</f>
        <v>0</v>
      </c>
      <c r="AM1032" s="349"/>
      <c r="AN1032" s="349">
        <f t="shared" ref="AN1032" si="8979">M1032*AM1032*$AN$2/1000</f>
        <v>0</v>
      </c>
      <c r="AO1032" s="349">
        <v>1.03</v>
      </c>
      <c r="AP1032" s="349">
        <f>M1032*AO1032*$AP$2/1000</f>
        <v>1.7172675000000002</v>
      </c>
      <c r="AQ1032" s="349">
        <f t="shared" ref="AQ1032" si="8980">SUM(AK1032+AM1032+AO1032)</f>
        <v>1.03</v>
      </c>
      <c r="AR1032" s="349">
        <f>SUM(AL1032+AN1032+AP1032)</f>
        <v>1.7172675000000002</v>
      </c>
      <c r="AS1032" s="349"/>
      <c r="AT1032" s="349">
        <f t="shared" ref="AT1032" si="8981">O1032*AS1032*$AT$2/1000</f>
        <v>0</v>
      </c>
      <c r="AU1032" s="349"/>
      <c r="AV1032" s="349">
        <f t="shared" ref="AV1032" si="8982">O1032*AU1032*$AV$2/1000</f>
        <v>0</v>
      </c>
      <c r="AW1032" s="349"/>
      <c r="AX1032" s="349">
        <f t="shared" ref="AX1032" si="8983">O1032*AW1032*$AX$2/1000</f>
        <v>0</v>
      </c>
      <c r="AY1032" s="349">
        <f t="shared" ref="AY1032" si="8984">SUM(AS1032+AU1032+AW1032)</f>
        <v>0</v>
      </c>
      <c r="AZ1032" s="349">
        <f>SUM(AT1032+AV1032+AX1032)</f>
        <v>0</v>
      </c>
      <c r="BA1032" s="349">
        <f t="shared" ref="BA1032" si="8985">SUM(AQ1032+AY1032)</f>
        <v>1.03</v>
      </c>
      <c r="BB1032" s="349">
        <f t="shared" ref="BB1032" si="8986">SUM(AR1032,AZ1032)</f>
        <v>1.7172675000000002</v>
      </c>
    </row>
    <row r="1033" spans="1:54" s="6" customFormat="1">
      <c r="A1033" s="612">
        <v>763</v>
      </c>
      <c r="B1033" s="559"/>
      <c r="C1033" s="47"/>
      <c r="D1033" s="547"/>
      <c r="E1033" s="364" t="s">
        <v>2235</v>
      </c>
      <c r="F1033" s="365"/>
      <c r="G1033" s="365" t="s">
        <v>1169</v>
      </c>
      <c r="H1033" s="307" t="s">
        <v>461</v>
      </c>
      <c r="I1033" s="257">
        <v>1.39</v>
      </c>
      <c r="J1033" s="274"/>
      <c r="K1033" s="257">
        <v>1.39</v>
      </c>
      <c r="L1033" s="274"/>
      <c r="M1033" s="257">
        <v>1.39</v>
      </c>
      <c r="N1033" s="274"/>
      <c r="O1033" s="257">
        <v>1.39</v>
      </c>
      <c r="P1033" s="274"/>
      <c r="Q1033" s="109">
        <f t="shared" ref="Q1033" si="8987">SUM(AI1033+BA1033)</f>
        <v>1.03</v>
      </c>
      <c r="R1033" s="578">
        <f t="shared" ref="R1033" si="8988">SUM(AJ1033+BB1033)</f>
        <v>1.8623933069999998</v>
      </c>
      <c r="S1033" s="109"/>
      <c r="T1033" s="109">
        <f t="shared" ref="T1033" si="8989">I1033*S1033*$T$2/1000</f>
        <v>0</v>
      </c>
      <c r="U1033" s="109"/>
      <c r="V1033" s="109">
        <f t="shared" ref="V1033" si="8990">I1033*U1033*$V$2/1000</f>
        <v>0</v>
      </c>
      <c r="W1033" s="109">
        <v>0.192</v>
      </c>
      <c r="X1033" s="109">
        <f t="shared" ref="X1033" si="8991">I1033*W1033*$X$2/1000</f>
        <v>0.34785939840000002</v>
      </c>
      <c r="Y1033" s="109">
        <f t="shared" ref="Y1033" si="8992">SUM(S1033+U1033+W1033)</f>
        <v>0.192</v>
      </c>
      <c r="Z1033" s="109">
        <f t="shared" ref="Z1033" si="8993">SUM(T1033+V1033+X1033)</f>
        <v>0.34785939840000002</v>
      </c>
      <c r="AA1033" s="109"/>
      <c r="AB1033" s="109">
        <f t="shared" ref="AB1033" si="8994">K1033*AA1033*$AB$2/1000</f>
        <v>0</v>
      </c>
      <c r="AC1033" s="109"/>
      <c r="AD1033" s="109">
        <f t="shared" ref="AD1033" si="8995">K1033*AC1033*$AD$2/1000</f>
        <v>0</v>
      </c>
      <c r="AE1033" s="109">
        <v>0.83799999999999997</v>
      </c>
      <c r="AF1033" s="349">
        <f t="shared" ref="AF1033" si="8996">K1033*AE1033*$AF$2/1000</f>
        <v>1.5145339085999998</v>
      </c>
      <c r="AG1033" s="109">
        <f t="shared" ref="AG1033:AG1038" si="8997">SUM(AA1033+AC1033+AE1033)</f>
        <v>0.83799999999999997</v>
      </c>
      <c r="AH1033" s="109">
        <f t="shared" ref="AH1033" si="8998">SUM(AB1033+AD1033+AF1033)</f>
        <v>1.5145339085999998</v>
      </c>
      <c r="AI1033" s="109">
        <f t="shared" ref="AI1033" si="8999">SUM(Y1033+AG1033)</f>
        <v>1.03</v>
      </c>
      <c r="AJ1033" s="109">
        <f t="shared" ref="AJ1033" si="9000">SUM(Z1033,AH1033)</f>
        <v>1.8623933069999998</v>
      </c>
      <c r="AK1033" s="109"/>
      <c r="AL1033" s="109">
        <f t="shared" ref="AL1033" si="9001">M1033*AK1033*$AL$2/1000</f>
        <v>0</v>
      </c>
      <c r="AM1033" s="109"/>
      <c r="AN1033" s="109">
        <f t="shared" ref="AN1033" si="9002">M1033*AM1033*$AN$2/1000</f>
        <v>0</v>
      </c>
      <c r="AO1033" s="109"/>
      <c r="AP1033" s="109">
        <f t="shared" ref="AP1033" si="9003">M1033*AO1033*$AP$2/1000</f>
        <v>0</v>
      </c>
      <c r="AQ1033" s="109">
        <f>SUM(AK1033+AM1033+AO1033)</f>
        <v>0</v>
      </c>
      <c r="AR1033" s="109">
        <f t="shared" ref="AR1033" si="9004">SUM(AL1033+AN1033+AP1033)</f>
        <v>0</v>
      </c>
      <c r="AS1033" s="109"/>
      <c r="AT1033" s="109">
        <f t="shared" ref="AT1033" si="9005">O1033*AS1033*$AT$2/1000</f>
        <v>0</v>
      </c>
      <c r="AU1033" s="109"/>
      <c r="AV1033" s="109">
        <f t="shared" ref="AV1033" si="9006">O1033*AU1033*$AV$2/1000</f>
        <v>0</v>
      </c>
      <c r="AW1033" s="109"/>
      <c r="AX1033" s="109">
        <f t="shared" ref="AX1033" si="9007">O1033*AW1033*$AX$2/1000</f>
        <v>0</v>
      </c>
      <c r="AY1033" s="109">
        <f>SUM(AS1033+AU1033+AW1033)</f>
        <v>0</v>
      </c>
      <c r="AZ1033" s="109">
        <f t="shared" ref="AZ1033" si="9008">SUM(AT1033+AV1033+AX1033)</f>
        <v>0</v>
      </c>
      <c r="BA1033" s="109">
        <f t="shared" ref="BA1033" si="9009">SUM(AQ1033+AY1033)</f>
        <v>0</v>
      </c>
      <c r="BB1033" s="109">
        <f t="shared" ref="BB1033" si="9010">SUM(AR1033,AZ1033)</f>
        <v>0</v>
      </c>
    </row>
    <row r="1034" spans="1:54" s="6" customFormat="1">
      <c r="A1034" s="612">
        <v>763</v>
      </c>
      <c r="B1034" s="559"/>
      <c r="C1034" s="47"/>
      <c r="D1034" s="547"/>
      <c r="E1034" s="364" t="s">
        <v>2185</v>
      </c>
      <c r="F1034" s="365"/>
      <c r="G1034" s="365" t="s">
        <v>1169</v>
      </c>
      <c r="H1034" s="307" t="s">
        <v>461</v>
      </c>
      <c r="I1034" s="257">
        <v>1.39</v>
      </c>
      <c r="J1034" s="274"/>
      <c r="K1034" s="257">
        <v>1.39</v>
      </c>
      <c r="L1034" s="274"/>
      <c r="M1034" s="257">
        <v>1.39</v>
      </c>
      <c r="N1034" s="274"/>
      <c r="O1034" s="257">
        <v>1.39</v>
      </c>
      <c r="P1034" s="274"/>
      <c r="Q1034" s="109">
        <f t="shared" si="8751"/>
        <v>8.27</v>
      </c>
      <c r="R1034" s="578">
        <f t="shared" si="8752"/>
        <v>14.734293985000001</v>
      </c>
      <c r="S1034" s="109">
        <v>3.09</v>
      </c>
      <c r="T1034" s="109">
        <f t="shared" si="8790"/>
        <v>5.3503631189999998</v>
      </c>
      <c r="U1034" s="109"/>
      <c r="V1034" s="109">
        <f t="shared" si="8791"/>
        <v>0</v>
      </c>
      <c r="W1034" s="109">
        <v>5.15</v>
      </c>
      <c r="X1034" s="109">
        <f t="shared" si="8792"/>
        <v>9.3306036550000009</v>
      </c>
      <c r="Y1034" s="109">
        <f>SUM(S1034+U1034+W1034)</f>
        <v>8.24</v>
      </c>
      <c r="Z1034" s="109">
        <f t="shared" si="8886"/>
        <v>14.680966774000002</v>
      </c>
      <c r="AA1034" s="109"/>
      <c r="AB1034" s="109">
        <f t="shared" si="8793"/>
        <v>0</v>
      </c>
      <c r="AC1034" s="109"/>
      <c r="AD1034" s="109">
        <f t="shared" si="8794"/>
        <v>0</v>
      </c>
      <c r="AE1034" s="109"/>
      <c r="AF1034" s="349">
        <f t="shared" si="8795"/>
        <v>0</v>
      </c>
      <c r="AG1034" s="109">
        <f t="shared" si="8997"/>
        <v>0</v>
      </c>
      <c r="AH1034" s="109">
        <f t="shared" si="8797"/>
        <v>0</v>
      </c>
      <c r="AI1034" s="109">
        <f t="shared" si="8756"/>
        <v>8.24</v>
      </c>
      <c r="AJ1034" s="109">
        <f t="shared" si="8757"/>
        <v>14.680966774000002</v>
      </c>
      <c r="AK1034" s="109">
        <v>0.03</v>
      </c>
      <c r="AL1034" s="109">
        <f t="shared" si="8758"/>
        <v>5.3327210999999992E-2</v>
      </c>
      <c r="AM1034" s="109"/>
      <c r="AN1034" s="109">
        <f t="shared" si="8759"/>
        <v>0</v>
      </c>
      <c r="AO1034" s="109"/>
      <c r="AP1034" s="109">
        <f t="shared" si="8760"/>
        <v>0</v>
      </c>
      <c r="AQ1034" s="109">
        <f t="shared" si="8895"/>
        <v>0.03</v>
      </c>
      <c r="AR1034" s="109">
        <f t="shared" si="8798"/>
        <v>5.3327210999999992E-2</v>
      </c>
      <c r="AS1034" s="109"/>
      <c r="AT1034" s="109">
        <f t="shared" si="8761"/>
        <v>0</v>
      </c>
      <c r="AU1034" s="109"/>
      <c r="AV1034" s="109">
        <f t="shared" si="8762"/>
        <v>0</v>
      </c>
      <c r="AW1034" s="109"/>
      <c r="AX1034" s="109">
        <f t="shared" si="8763"/>
        <v>0</v>
      </c>
      <c r="AY1034" s="109">
        <f t="shared" si="8896"/>
        <v>0</v>
      </c>
      <c r="AZ1034" s="109">
        <f t="shared" si="8799"/>
        <v>0</v>
      </c>
      <c r="BA1034" s="109">
        <f t="shared" si="8765"/>
        <v>0.03</v>
      </c>
      <c r="BB1034" s="109">
        <f t="shared" si="8766"/>
        <v>5.3327210999999992E-2</v>
      </c>
    </row>
    <row r="1035" spans="1:54" s="6" customFormat="1">
      <c r="A1035" s="612">
        <v>763</v>
      </c>
      <c r="B1035" s="559"/>
      <c r="C1035" s="47"/>
      <c r="D1035" s="547"/>
      <c r="E1035" s="364" t="s">
        <v>2261</v>
      </c>
      <c r="F1035" s="365"/>
      <c r="G1035" s="365" t="s">
        <v>1169</v>
      </c>
      <c r="H1035" s="307" t="s">
        <v>461</v>
      </c>
      <c r="I1035" s="257"/>
      <c r="J1035" s="274"/>
      <c r="K1035" s="257">
        <v>1.65</v>
      </c>
      <c r="L1035" s="274"/>
      <c r="M1035" s="257">
        <v>1.65</v>
      </c>
      <c r="N1035" s="274"/>
      <c r="O1035" s="257">
        <v>1.65</v>
      </c>
      <c r="P1035" s="274"/>
      <c r="Q1035" s="109">
        <f t="shared" ref="Q1035" si="9011">SUM(AI1035+BA1035)</f>
        <v>0.51500000000000001</v>
      </c>
      <c r="R1035" s="578">
        <f t="shared" ref="R1035" si="9012">SUM(AJ1035+BB1035)</f>
        <v>1.1048704425</v>
      </c>
      <c r="S1035" s="109"/>
      <c r="T1035" s="109">
        <f t="shared" ref="T1035" si="9013">I1035*S1035*$T$2/1000</f>
        <v>0</v>
      </c>
      <c r="U1035" s="109"/>
      <c r="V1035" s="109">
        <f t="shared" ref="V1035" si="9014">I1035*U1035*$V$2/1000</f>
        <v>0</v>
      </c>
      <c r="W1035" s="109"/>
      <c r="X1035" s="109">
        <f t="shared" ref="X1035" si="9015">I1035*W1035*$X$2/1000</f>
        <v>0</v>
      </c>
      <c r="Y1035" s="109">
        <f t="shared" ref="Y1035" si="9016">SUM(S1035+U1035+W1035)</f>
        <v>0</v>
      </c>
      <c r="Z1035" s="109">
        <f t="shared" ref="Z1035" si="9017">SUM(T1035+V1035+X1035)</f>
        <v>0</v>
      </c>
      <c r="AA1035" s="109"/>
      <c r="AB1035" s="109">
        <f t="shared" ref="AB1035" si="9018">K1035*AA1035*$AB$2/1000</f>
        <v>0</v>
      </c>
      <c r="AC1035" s="109"/>
      <c r="AD1035" s="109">
        <f t="shared" ref="AD1035" si="9019">K1035*AC1035*$AD$2/1000</f>
        <v>0</v>
      </c>
      <c r="AE1035" s="109">
        <v>0.51500000000000001</v>
      </c>
      <c r="AF1035" s="349">
        <f t="shared" ref="AF1035" si="9020">K1035*AE1035*$AF$2/1000</f>
        <v>1.1048704425</v>
      </c>
      <c r="AG1035" s="109">
        <f t="shared" si="8997"/>
        <v>0.51500000000000001</v>
      </c>
      <c r="AH1035" s="109">
        <f>SUM(AB1035+AD1035+AF1035)</f>
        <v>1.1048704425</v>
      </c>
      <c r="AI1035" s="109">
        <f t="shared" ref="AI1035" si="9021">SUM(Y1035+AG1035)</f>
        <v>0.51500000000000001</v>
      </c>
      <c r="AJ1035" s="109">
        <f t="shared" ref="AJ1035" si="9022">SUM(Z1035,AH1035)</f>
        <v>1.1048704425</v>
      </c>
      <c r="AK1035" s="109"/>
      <c r="AL1035" s="109">
        <f t="shared" ref="AL1035" si="9023">M1035*AK1035*$AL$2/1000</f>
        <v>0</v>
      </c>
      <c r="AM1035" s="109"/>
      <c r="AN1035" s="109">
        <f t="shared" ref="AN1035" si="9024">M1035*AM1035*$AN$2/1000</f>
        <v>0</v>
      </c>
      <c r="AO1035" s="109"/>
      <c r="AP1035" s="109">
        <f t="shared" si="8760"/>
        <v>0</v>
      </c>
      <c r="AQ1035" s="109">
        <f>SUM(AK1035+AM1035+AO1035)</f>
        <v>0</v>
      </c>
      <c r="AR1035" s="109">
        <f t="shared" si="8798"/>
        <v>0</v>
      </c>
      <c r="AS1035" s="109"/>
      <c r="AT1035" s="109">
        <f t="shared" ref="AT1035" si="9025">O1035*AS1035*$AT$2/1000</f>
        <v>0</v>
      </c>
      <c r="AU1035" s="109"/>
      <c r="AV1035" s="109">
        <f t="shared" ref="AV1035" si="9026">O1035*AU1035*$AV$2/1000</f>
        <v>0</v>
      </c>
      <c r="AW1035" s="109"/>
      <c r="AX1035" s="109">
        <f t="shared" ref="AX1035" si="9027">O1035*AW1035*$AX$2/1000</f>
        <v>0</v>
      </c>
      <c r="AY1035" s="109">
        <f>SUM(AS1035+AU1035+AW1035)</f>
        <v>0</v>
      </c>
      <c r="AZ1035" s="109">
        <f t="shared" si="8799"/>
        <v>0</v>
      </c>
      <c r="BA1035" s="109">
        <f t="shared" ref="BA1035" si="9028">SUM(AQ1035+AY1035)</f>
        <v>0</v>
      </c>
      <c r="BB1035" s="109">
        <f t="shared" ref="BB1035" si="9029">SUM(AR1035,AZ1035)</f>
        <v>0</v>
      </c>
    </row>
    <row r="1036" spans="1:54" s="6" customFormat="1">
      <c r="A1036" s="612">
        <v>763</v>
      </c>
      <c r="B1036" s="559"/>
      <c r="C1036" s="47"/>
      <c r="D1036" s="545"/>
      <c r="E1036" s="543" t="s">
        <v>2186</v>
      </c>
      <c r="F1036" s="1034"/>
      <c r="G1036" s="1033" t="s">
        <v>1169</v>
      </c>
      <c r="H1036" s="534" t="s">
        <v>461</v>
      </c>
      <c r="I1036" s="516">
        <v>1.63</v>
      </c>
      <c r="J1036" s="1035"/>
      <c r="K1036" s="516">
        <v>1.63</v>
      </c>
      <c r="L1036" s="1035"/>
      <c r="M1036" s="516">
        <v>1.63</v>
      </c>
      <c r="N1036" s="1035"/>
      <c r="O1036" s="516">
        <v>1.63</v>
      </c>
      <c r="P1036" s="1035"/>
      <c r="Q1036" s="489">
        <f t="shared" ref="Q1036" si="9030">SUM(AI1036+BA1036)</f>
        <v>3.09</v>
      </c>
      <c r="R1036" s="579">
        <f t="shared" ref="R1036" si="9031">SUM(AJ1036+BB1036)</f>
        <v>6.417863874</v>
      </c>
      <c r="S1036" s="489"/>
      <c r="T1036" s="489">
        <f t="shared" ref="T1036" si="9032">I1036*S1036*$T$2/1000</f>
        <v>0</v>
      </c>
      <c r="U1036" s="489">
        <v>3.09</v>
      </c>
      <c r="V1036" s="489">
        <f t="shared" ref="V1036" si="9033">I1036*U1036*$V$2/1000</f>
        <v>6.417863874</v>
      </c>
      <c r="W1036" s="489"/>
      <c r="X1036" s="489">
        <f t="shared" ref="X1036" si="9034">I1036*W1036*$X$2/1000</f>
        <v>0</v>
      </c>
      <c r="Y1036" s="489">
        <f t="shared" ref="Y1036" si="9035">SUM(S1036+U1036+W1036)</f>
        <v>3.09</v>
      </c>
      <c r="Z1036" s="489">
        <f t="shared" ref="Z1036" si="9036">SUM(T1036+V1036+X1036)</f>
        <v>6.417863874</v>
      </c>
      <c r="AA1036" s="489"/>
      <c r="AB1036" s="489">
        <f t="shared" ref="AB1036" si="9037">K1036*AA1036*$AB$2/1000</f>
        <v>0</v>
      </c>
      <c r="AC1036" s="489"/>
      <c r="AD1036" s="489">
        <f t="shared" ref="AD1036" si="9038">K1036*AC1036*$AD$2/1000</f>
        <v>0</v>
      </c>
      <c r="AE1036" s="489"/>
      <c r="AF1036" s="264">
        <f t="shared" ref="AF1036" si="9039">K1036*AE1036*$AF$2/1000</f>
        <v>0</v>
      </c>
      <c r="AG1036" s="489">
        <f t="shared" si="8997"/>
        <v>0</v>
      </c>
      <c r="AH1036" s="489">
        <f t="shared" ref="AH1036" si="9040">SUM(AB1036+AD1036+AF1036)</f>
        <v>0</v>
      </c>
      <c r="AI1036" s="489">
        <f t="shared" ref="AI1036" si="9041">SUM(Y1036+AG1036)</f>
        <v>3.09</v>
      </c>
      <c r="AJ1036" s="489">
        <f t="shared" ref="AJ1036" si="9042">SUM(Z1036,AH1036)</f>
        <v>6.417863874</v>
      </c>
      <c r="AK1036" s="489"/>
      <c r="AL1036" s="489">
        <f t="shared" ref="AL1036" si="9043">M1036*AK1036*$AL$2/1000</f>
        <v>0</v>
      </c>
      <c r="AM1036" s="489"/>
      <c r="AN1036" s="489">
        <f t="shared" ref="AN1036" si="9044">M1036*AM1036*$AN$2/1000</f>
        <v>0</v>
      </c>
      <c r="AO1036" s="489"/>
      <c r="AP1036" s="489">
        <f t="shared" ref="AP1036" si="9045">M1036*AO1036*$AP$2/1000</f>
        <v>0</v>
      </c>
      <c r="AQ1036" s="489">
        <f>SUM(AK1036+AM1036+AO1036)</f>
        <v>0</v>
      </c>
      <c r="AR1036" s="489">
        <f t="shared" ref="AR1036" si="9046">SUM(AL1036+AN1036+AP1036)</f>
        <v>0</v>
      </c>
      <c r="AS1036" s="489"/>
      <c r="AT1036" s="489">
        <f t="shared" ref="AT1036" si="9047">O1036*AS1036*$AT$2/1000</f>
        <v>0</v>
      </c>
      <c r="AU1036" s="489"/>
      <c r="AV1036" s="489">
        <f t="shared" ref="AV1036" si="9048">O1036*AU1036*$AV$2/1000</f>
        <v>0</v>
      </c>
      <c r="AW1036" s="489"/>
      <c r="AX1036" s="489">
        <f t="shared" ref="AX1036" si="9049">O1036*AW1036*$AX$2/1000</f>
        <v>0</v>
      </c>
      <c r="AY1036" s="489">
        <f>SUM(AS1036+AU1036+AW1036)</f>
        <v>0</v>
      </c>
      <c r="AZ1036" s="489">
        <f t="shared" ref="AZ1036" si="9050">SUM(AT1036+AV1036+AX1036)</f>
        <v>0</v>
      </c>
      <c r="BA1036" s="489">
        <f t="shared" ref="BA1036" si="9051">SUM(AQ1036+AY1036)</f>
        <v>0</v>
      </c>
      <c r="BB1036" s="489">
        <f t="shared" ref="BB1036" si="9052">SUM(AR1036,AZ1036)</f>
        <v>0</v>
      </c>
    </row>
    <row r="1037" spans="1:54" s="301" customFormat="1">
      <c r="A1037" s="612">
        <v>764</v>
      </c>
      <c r="B1037" s="346"/>
      <c r="C1037" s="371" t="s">
        <v>958</v>
      </c>
      <c r="D1037" s="517" t="s">
        <v>961</v>
      </c>
      <c r="E1037" s="347" t="s">
        <v>2144</v>
      </c>
      <c r="F1037" s="384"/>
      <c r="G1037" s="384" t="s">
        <v>1169</v>
      </c>
      <c r="H1037" s="316" t="s">
        <v>380</v>
      </c>
      <c r="I1037" s="552">
        <v>7.93</v>
      </c>
      <c r="J1037" s="184"/>
      <c r="K1037" s="552">
        <v>7.93</v>
      </c>
      <c r="L1037" s="184"/>
      <c r="M1037" s="552">
        <v>7.93</v>
      </c>
      <c r="N1037" s="184"/>
      <c r="O1037" s="552">
        <v>7.93</v>
      </c>
      <c r="P1037" s="184"/>
      <c r="Q1037" s="136">
        <f t="shared" si="8405"/>
        <v>0</v>
      </c>
      <c r="R1037" s="421">
        <f t="shared" si="8406"/>
        <v>0</v>
      </c>
      <c r="S1037" s="136"/>
      <c r="T1037" s="136">
        <f t="shared" si="8407"/>
        <v>0</v>
      </c>
      <c r="U1037" s="136"/>
      <c r="V1037" s="136">
        <f t="shared" si="8408"/>
        <v>0</v>
      </c>
      <c r="W1037" s="136"/>
      <c r="X1037" s="136">
        <f t="shared" si="8409"/>
        <v>0</v>
      </c>
      <c r="Y1037" s="136">
        <f>SUM(S1037+U1037+W1037)</f>
        <v>0</v>
      </c>
      <c r="Z1037" s="136">
        <f>SUM(T1037+V1037+X1037)</f>
        <v>0</v>
      </c>
      <c r="AA1037" s="136"/>
      <c r="AB1037" s="136">
        <f t="shared" ref="AB1037:AB1054" si="9053">K1037*AA1037*$AB$2/1000</f>
        <v>0</v>
      </c>
      <c r="AC1037" s="136"/>
      <c r="AD1037" s="136">
        <f t="shared" si="8412"/>
        <v>0</v>
      </c>
      <c r="AE1037" s="136"/>
      <c r="AF1037" s="141">
        <f t="shared" ref="AF1037:AF1042" si="9054">K1037*AE1037*$AF$2/1000</f>
        <v>0</v>
      </c>
      <c r="AG1037" s="136">
        <f t="shared" si="8997"/>
        <v>0</v>
      </c>
      <c r="AH1037" s="136">
        <f>SUM(AB1037+AD1037+AF1037)</f>
        <v>0</v>
      </c>
      <c r="AI1037" s="136">
        <f>SUM(Y1037+AG1037)</f>
        <v>0</v>
      </c>
      <c r="AJ1037" s="136">
        <f>SUM(Z1037,AH1037)</f>
        <v>0</v>
      </c>
      <c r="AK1037" s="136"/>
      <c r="AL1037" s="136">
        <f>M1037*AK1037*$AL$2/1000</f>
        <v>0</v>
      </c>
      <c r="AM1037" s="136"/>
      <c r="AN1037" s="136">
        <f>M1037*AM1037*$AN$2/1000</f>
        <v>0</v>
      </c>
      <c r="AO1037" s="136"/>
      <c r="AP1037" s="136">
        <f t="shared" ref="AP1037:AP1039" si="9055">M1037*AO1037*$AP$2/1000</f>
        <v>0</v>
      </c>
      <c r="AQ1037" s="136">
        <f>SUM(AK1037+AM1037+AO1037)</f>
        <v>0</v>
      </c>
      <c r="AR1037" s="136">
        <f>SUM(AL1037+AN1037+AP1037)</f>
        <v>0</v>
      </c>
      <c r="AS1037" s="136"/>
      <c r="AT1037" s="136">
        <f>O1037*AS1037*$AT$2/1000</f>
        <v>0</v>
      </c>
      <c r="AU1037" s="136"/>
      <c r="AV1037" s="136">
        <f>O1037*AU1037*$AV$2/1000</f>
        <v>0</v>
      </c>
      <c r="AW1037" s="136"/>
      <c r="AX1037" s="136">
        <f>O1037*AW1037*$AX$2/1000</f>
        <v>0</v>
      </c>
      <c r="AY1037" s="136">
        <f>SUM(AS1037+AU1037+AW1037)</f>
        <v>0</v>
      </c>
      <c r="AZ1037" s="136">
        <f>SUM(AT1037+AV1037+AX1037)</f>
        <v>0</v>
      </c>
      <c r="BA1037" s="136">
        <f>SUM(AQ1037+AY1037)</f>
        <v>0</v>
      </c>
      <c r="BB1037" s="136">
        <f>SUM(AR1037,AZ1037)</f>
        <v>0</v>
      </c>
    </row>
    <row r="1038" spans="1:54" s="344" customFormat="1">
      <c r="A1038" s="612">
        <v>765</v>
      </c>
      <c r="B1038" s="346"/>
      <c r="C1038" s="368"/>
      <c r="D1038" s="346"/>
      <c r="E1038" s="23" t="s">
        <v>2145</v>
      </c>
      <c r="F1038" s="54"/>
      <c r="G1038" s="530" t="s">
        <v>1169</v>
      </c>
      <c r="H1038" s="355" t="s">
        <v>380</v>
      </c>
      <c r="I1038" s="554">
        <v>7.93</v>
      </c>
      <c r="J1038" s="183"/>
      <c r="K1038" s="554">
        <v>7.93</v>
      </c>
      <c r="L1038" s="183"/>
      <c r="M1038" s="554">
        <v>7.93</v>
      </c>
      <c r="N1038" s="183"/>
      <c r="O1038" s="554">
        <v>7.93</v>
      </c>
      <c r="P1038" s="183"/>
      <c r="Q1038" s="349">
        <f t="shared" si="8405"/>
        <v>0</v>
      </c>
      <c r="R1038" s="417">
        <f t="shared" si="8406"/>
        <v>0</v>
      </c>
      <c r="S1038" s="349"/>
      <c r="T1038" s="349">
        <f t="shared" si="8407"/>
        <v>0</v>
      </c>
      <c r="U1038" s="349"/>
      <c r="V1038" s="349">
        <f t="shared" si="8408"/>
        <v>0</v>
      </c>
      <c r="W1038" s="349"/>
      <c r="X1038" s="349">
        <f t="shared" si="8409"/>
        <v>0</v>
      </c>
      <c r="Y1038" s="349">
        <f>SUM(S1038+U1038+W1038)</f>
        <v>0</v>
      </c>
      <c r="Z1038" s="349">
        <f>SUM(T1038+V1038+X1038)</f>
        <v>0</v>
      </c>
      <c r="AA1038" s="349"/>
      <c r="AB1038" s="349">
        <f t="shared" si="9053"/>
        <v>0</v>
      </c>
      <c r="AC1038" s="349"/>
      <c r="AD1038" s="349">
        <f t="shared" si="8412"/>
        <v>0</v>
      </c>
      <c r="AE1038" s="349"/>
      <c r="AF1038" s="109">
        <f t="shared" si="9054"/>
        <v>0</v>
      </c>
      <c r="AG1038" s="349">
        <f t="shared" si="8997"/>
        <v>0</v>
      </c>
      <c r="AH1038" s="349">
        <f>SUM(AB1038+AD1038+AF1038)</f>
        <v>0</v>
      </c>
      <c r="AI1038" s="349">
        <f>SUM(Y1038+AG1038)</f>
        <v>0</v>
      </c>
      <c r="AJ1038" s="349">
        <f>SUM(Z1038,AH1038)</f>
        <v>0</v>
      </c>
      <c r="AK1038" s="349"/>
      <c r="AL1038" s="349">
        <f>M1038*AK1038*$AL$2/1000</f>
        <v>0</v>
      </c>
      <c r="AM1038" s="349"/>
      <c r="AN1038" s="349">
        <f>M1038*AM1038*$AN$2/1000</f>
        <v>0</v>
      </c>
      <c r="AO1038" s="349"/>
      <c r="AP1038" s="349">
        <f t="shared" si="9055"/>
        <v>0</v>
      </c>
      <c r="AQ1038" s="349">
        <f>SUM(AK1038+AM1038+AO1038)</f>
        <v>0</v>
      </c>
      <c r="AR1038" s="349">
        <f>SUM(AL1038+AN1038+AP1038)</f>
        <v>0</v>
      </c>
      <c r="AS1038" s="349"/>
      <c r="AT1038" s="349">
        <f>O1038*AS1038*$AT$2/1000</f>
        <v>0</v>
      </c>
      <c r="AU1038" s="349"/>
      <c r="AV1038" s="349">
        <f>O1038*AU1038*$AV$2/1000</f>
        <v>0</v>
      </c>
      <c r="AW1038" s="349"/>
      <c r="AX1038" s="349">
        <f>O1038*AW1038*$AX$2/1000</f>
        <v>0</v>
      </c>
      <c r="AY1038" s="349">
        <f>SUM(AS1038+AU1038+AW1038)</f>
        <v>0</v>
      </c>
      <c r="AZ1038" s="349">
        <f>SUM(AT1038+AV1038+AX1038)</f>
        <v>0</v>
      </c>
      <c r="BA1038" s="349">
        <f>SUM(AQ1038+AY1038)</f>
        <v>0</v>
      </c>
      <c r="BB1038" s="349">
        <f>SUM(AR1038,AZ1038)</f>
        <v>0</v>
      </c>
    </row>
    <row r="1039" spans="1:54" s="344" customFormat="1">
      <c r="A1039" s="612">
        <v>766</v>
      </c>
      <c r="B1039" s="346"/>
      <c r="C1039" s="368"/>
      <c r="D1039" s="557"/>
      <c r="E1039" s="23" t="s">
        <v>960</v>
      </c>
      <c r="F1039" s="54"/>
      <c r="G1039" s="530" t="s">
        <v>1169</v>
      </c>
      <c r="H1039" s="355" t="s">
        <v>380</v>
      </c>
      <c r="I1039" s="554">
        <v>7.19</v>
      </c>
      <c r="J1039" s="183"/>
      <c r="K1039" s="554">
        <v>7.19</v>
      </c>
      <c r="L1039" s="183"/>
      <c r="M1039" s="554">
        <v>7.19</v>
      </c>
      <c r="N1039" s="183"/>
      <c r="O1039" s="554">
        <v>7.19</v>
      </c>
      <c r="P1039" s="183"/>
      <c r="Q1039" s="349">
        <f t="shared" si="8405"/>
        <v>0</v>
      </c>
      <c r="R1039" s="417">
        <f t="shared" si="8406"/>
        <v>0</v>
      </c>
      <c r="S1039" s="349"/>
      <c r="T1039" s="349">
        <f t="shared" si="8407"/>
        <v>0</v>
      </c>
      <c r="U1039" s="349"/>
      <c r="V1039" s="349">
        <f t="shared" si="8408"/>
        <v>0</v>
      </c>
      <c r="W1039" s="349"/>
      <c r="X1039" s="349">
        <f t="shared" si="8409"/>
        <v>0</v>
      </c>
      <c r="Y1039" s="349">
        <f t="shared" ref="Y1039" si="9056">SUM(S1039+U1039+W1039)</f>
        <v>0</v>
      </c>
      <c r="Z1039" s="349">
        <f t="shared" ref="Z1039" si="9057">SUM(T1039+V1039+X1039)</f>
        <v>0</v>
      </c>
      <c r="AA1039" s="349"/>
      <c r="AB1039" s="349">
        <f t="shared" si="9053"/>
        <v>0</v>
      </c>
      <c r="AC1039" s="349"/>
      <c r="AD1039" s="349">
        <f t="shared" si="8412"/>
        <v>0</v>
      </c>
      <c r="AE1039" s="349"/>
      <c r="AF1039" s="109">
        <f t="shared" si="9054"/>
        <v>0</v>
      </c>
      <c r="AG1039" s="349">
        <f>SUM(AA1039+AC1039+AE1039)</f>
        <v>0</v>
      </c>
      <c r="AH1039" s="349">
        <f t="shared" ref="AH1039" si="9058">SUM(AB1039+AD1039+AF1039)</f>
        <v>0</v>
      </c>
      <c r="AI1039" s="349">
        <f t="shared" ref="AI1039" si="9059">SUM(Y1039+AG1039)</f>
        <v>0</v>
      </c>
      <c r="AJ1039" s="349">
        <f t="shared" ref="AJ1039" si="9060">SUM(Z1039,AH1039)</f>
        <v>0</v>
      </c>
      <c r="AK1039" s="349"/>
      <c r="AL1039" s="349">
        <f t="shared" ref="AL1039" si="9061">M1039*AK1039*$AL$2/1000</f>
        <v>0</v>
      </c>
      <c r="AM1039" s="349"/>
      <c r="AN1039" s="349">
        <f t="shared" ref="AN1039" si="9062">M1039*AM1039*$AN$2/1000</f>
        <v>0</v>
      </c>
      <c r="AO1039" s="349"/>
      <c r="AP1039" s="349">
        <f t="shared" si="9055"/>
        <v>0</v>
      </c>
      <c r="AQ1039" s="349">
        <f t="shared" ref="AQ1039" si="9063">SUM(AK1039+AM1039+AO1039)</f>
        <v>0</v>
      </c>
      <c r="AR1039" s="349">
        <f t="shared" ref="AR1039" si="9064">SUM(AL1039+AN1039+AP1039)</f>
        <v>0</v>
      </c>
      <c r="AS1039" s="349"/>
      <c r="AT1039" s="349">
        <f t="shared" ref="AT1039" si="9065">O1039*AS1039*$AT$2/1000</f>
        <v>0</v>
      </c>
      <c r="AU1039" s="349"/>
      <c r="AV1039" s="349">
        <f t="shared" ref="AV1039" si="9066">O1039*AU1039*$AV$2/1000</f>
        <v>0</v>
      </c>
      <c r="AW1039" s="349"/>
      <c r="AX1039" s="349">
        <f t="shared" ref="AX1039" si="9067">O1039*AW1039*$AX$2/1000</f>
        <v>0</v>
      </c>
      <c r="AY1039" s="349">
        <f t="shared" ref="AY1039" si="9068">SUM(AS1039+AU1039+AW1039)</f>
        <v>0</v>
      </c>
      <c r="AZ1039" s="349">
        <f t="shared" ref="AZ1039" si="9069">SUM(AT1039+AV1039+AX1039)</f>
        <v>0</v>
      </c>
      <c r="BA1039" s="349">
        <f t="shared" ref="BA1039" si="9070">SUM(AQ1039+AY1039)</f>
        <v>0</v>
      </c>
      <c r="BB1039" s="349">
        <f t="shared" ref="BB1039" si="9071">SUM(AR1039,AZ1039)</f>
        <v>0</v>
      </c>
    </row>
    <row r="1040" spans="1:54" s="344" customFormat="1">
      <c r="A1040" s="612">
        <v>765</v>
      </c>
      <c r="B1040" s="557"/>
      <c r="C1040" s="368"/>
      <c r="D1040" s="28"/>
      <c r="E1040" s="553" t="s">
        <v>1930</v>
      </c>
      <c r="F1040" s="530"/>
      <c r="G1040" s="530" t="s">
        <v>1169</v>
      </c>
      <c r="H1040" s="355" t="s">
        <v>380</v>
      </c>
      <c r="I1040" s="554">
        <v>7.93</v>
      </c>
      <c r="J1040" s="183"/>
      <c r="K1040" s="554">
        <v>7.93</v>
      </c>
      <c r="L1040" s="183"/>
      <c r="M1040" s="554">
        <v>7.93</v>
      </c>
      <c r="N1040" s="183"/>
      <c r="O1040" s="554">
        <v>7.93</v>
      </c>
      <c r="P1040" s="183"/>
      <c r="Q1040" s="349">
        <f t="shared" ref="Q1040" si="9072">SUM(AI1040+BA1040)</f>
        <v>4.1189999999999998</v>
      </c>
      <c r="R1040" s="417">
        <f t="shared" ref="R1040" si="9073">SUM(AJ1040+BB1040)</f>
        <v>41.9748714853</v>
      </c>
      <c r="S1040" s="349">
        <v>0.6</v>
      </c>
      <c r="T1040" s="349">
        <f t="shared" ref="T1040" si="9074">I1040*S1040*$T$2/1000</f>
        <v>5.9269930200000003</v>
      </c>
      <c r="U1040" s="349"/>
      <c r="V1040" s="349">
        <f t="shared" ref="V1040" si="9075">I1040*U1040*$V$2/1000</f>
        <v>0</v>
      </c>
      <c r="W1040" s="349"/>
      <c r="X1040" s="349">
        <f t="shared" ref="X1040" si="9076">I1040*W1040*$X$2/1000</f>
        <v>0</v>
      </c>
      <c r="Y1040" s="349">
        <f>SUM(S1040+U1040+W1040)</f>
        <v>0.6</v>
      </c>
      <c r="Z1040" s="349">
        <f>SUM(T1040+V1040+X1040)</f>
        <v>5.9269930200000003</v>
      </c>
      <c r="AA1040" s="349"/>
      <c r="AB1040" s="349">
        <f t="shared" ref="AB1040" si="9077">K1040*AA1040*$AB$2/1000</f>
        <v>0</v>
      </c>
      <c r="AC1040" s="349">
        <v>0.94399999999999995</v>
      </c>
      <c r="AD1040" s="349">
        <f t="shared" ref="AD1040" si="9078">K1040*AC1040*$AD$2/1000</f>
        <v>9.9344895727999987</v>
      </c>
      <c r="AE1040" s="349"/>
      <c r="AF1040" s="109">
        <f t="shared" ref="AF1040" si="9079">K1040*AE1040*$AF$2/1000</f>
        <v>0</v>
      </c>
      <c r="AG1040" s="349">
        <f>SUM(AA1040+AC1040+AE1040)</f>
        <v>0.94399999999999995</v>
      </c>
      <c r="AH1040" s="349">
        <f>SUM(AB1040+AD1040+AF1040)</f>
        <v>9.9344895727999987</v>
      </c>
      <c r="AI1040" s="349">
        <f>SUM(Y1040+AG1040)</f>
        <v>1.544</v>
      </c>
      <c r="AJ1040" s="349">
        <f>SUM(Z1040,AH1040)</f>
        <v>15.861482592799998</v>
      </c>
      <c r="AK1040" s="349">
        <v>2.5750000000000002</v>
      </c>
      <c r="AL1040" s="349">
        <f>M1040*AK1040*$AL$2/1000</f>
        <v>26.113388892499998</v>
      </c>
      <c r="AM1040" s="349"/>
      <c r="AN1040" s="349">
        <f>M1040*AM1040*$AN$2/1000</f>
        <v>0</v>
      </c>
      <c r="AO1040" s="349"/>
      <c r="AP1040" s="349">
        <f t="shared" ref="AP1040" si="9080">M1040*AO1040*$AP$2/1000</f>
        <v>0</v>
      </c>
      <c r="AQ1040" s="349">
        <f>SUM(AK1040+AM1040+AO1040)</f>
        <v>2.5750000000000002</v>
      </c>
      <c r="AR1040" s="349">
        <f>SUM(AL1040+AN1040+AP1040)</f>
        <v>26.113388892499998</v>
      </c>
      <c r="AS1040" s="349"/>
      <c r="AT1040" s="349">
        <f>O1040*AS1040*$AT$2/1000</f>
        <v>0</v>
      </c>
      <c r="AU1040" s="349"/>
      <c r="AV1040" s="349">
        <f>O1040*AU1040*$AV$2/1000</f>
        <v>0</v>
      </c>
      <c r="AW1040" s="349"/>
      <c r="AX1040" s="349">
        <f>O1040*AW1040*$AX$2/1000</f>
        <v>0</v>
      </c>
      <c r="AY1040" s="349">
        <f>SUM(AS1040+AU1040+AW1040)</f>
        <v>0</v>
      </c>
      <c r="AZ1040" s="349">
        <f>SUM(AT1040+AV1040+AX1040)</f>
        <v>0</v>
      </c>
      <c r="BA1040" s="349">
        <f>SUM(AQ1040+AY1040)</f>
        <v>2.5750000000000002</v>
      </c>
      <c r="BB1040" s="349">
        <f>SUM(AR1040,AZ1040)</f>
        <v>26.113388892499998</v>
      </c>
    </row>
    <row r="1041" spans="1:54" s="344" customFormat="1">
      <c r="A1041" s="612">
        <v>767</v>
      </c>
      <c r="B1041" s="346"/>
      <c r="C1041" s="368"/>
      <c r="D1041" s="517">
        <v>36</v>
      </c>
      <c r="E1041" s="23" t="s">
        <v>2213</v>
      </c>
      <c r="F1041" s="54"/>
      <c r="G1041" s="530" t="s">
        <v>1169</v>
      </c>
      <c r="H1041" s="355" t="s">
        <v>380</v>
      </c>
      <c r="I1041" s="554">
        <v>8.89</v>
      </c>
      <c r="J1041" s="183"/>
      <c r="K1041" s="554">
        <v>8.89</v>
      </c>
      <c r="L1041" s="183"/>
      <c r="M1041" s="554">
        <v>8.89</v>
      </c>
      <c r="N1041" s="183"/>
      <c r="O1041" s="554">
        <v>8.89</v>
      </c>
      <c r="P1041" s="183"/>
      <c r="Q1041" s="349">
        <f t="shared" si="8405"/>
        <v>3.5150000000000001</v>
      </c>
      <c r="R1041" s="417">
        <f t="shared" si="8406"/>
        <v>40.738517011500001</v>
      </c>
      <c r="S1041" s="349">
        <v>0.51500000000000001</v>
      </c>
      <c r="T1041" s="349">
        <f t="shared" si="8407"/>
        <v>5.7032048115000009</v>
      </c>
      <c r="U1041" s="349"/>
      <c r="V1041" s="349">
        <f t="shared" si="8408"/>
        <v>0</v>
      </c>
      <c r="W1041" s="349"/>
      <c r="X1041" s="349">
        <f t="shared" si="8409"/>
        <v>0</v>
      </c>
      <c r="Y1041" s="349">
        <f>SUM(S1041+U1041+W1041)</f>
        <v>0.51500000000000001</v>
      </c>
      <c r="Z1041" s="349">
        <f>SUM(T1041+V1041+X1041)</f>
        <v>5.7032048115000009</v>
      </c>
      <c r="AA1041" s="349"/>
      <c r="AB1041" s="349">
        <f t="shared" si="9053"/>
        <v>0</v>
      </c>
      <c r="AC1041" s="349">
        <v>1.5</v>
      </c>
      <c r="AD1041" s="349">
        <f t="shared" si="8412"/>
        <v>17.696745149999998</v>
      </c>
      <c r="AE1041" s="349">
        <v>1.5</v>
      </c>
      <c r="AF1041" s="109">
        <f t="shared" si="9054"/>
        <v>17.338567050000002</v>
      </c>
      <c r="AG1041" s="349">
        <f>SUM(AA1041+AC1041+AE1041)</f>
        <v>3</v>
      </c>
      <c r="AH1041" s="349">
        <f>SUM(AB1041+AD1041+AF1041)</f>
        <v>35.0353122</v>
      </c>
      <c r="AI1041" s="349">
        <f>SUM(Y1041+AG1041)</f>
        <v>3.5150000000000001</v>
      </c>
      <c r="AJ1041" s="349">
        <f>SUM(Z1041,AH1041)</f>
        <v>40.738517011500001</v>
      </c>
      <c r="AK1041" s="349"/>
      <c r="AL1041" s="349">
        <f>M1041*AK1041*$AL$2/1000</f>
        <v>0</v>
      </c>
      <c r="AM1041" s="349"/>
      <c r="AN1041" s="349">
        <f>M1041*AM1041*$AN$2/1000</f>
        <v>0</v>
      </c>
      <c r="AO1041" s="349"/>
      <c r="AP1041" s="349">
        <f>M1041*AO1041*$AP$2/1000</f>
        <v>0</v>
      </c>
      <c r="AQ1041" s="349">
        <f>SUM(AK1041+AM1041+AO1041)</f>
        <v>0</v>
      </c>
      <c r="AR1041" s="349">
        <f>SUM(AL1041+AN1041+AP1041)</f>
        <v>0</v>
      </c>
      <c r="AS1041" s="349"/>
      <c r="AT1041" s="349">
        <f>O1041*AS1041*$AT$2/1000</f>
        <v>0</v>
      </c>
      <c r="AU1041" s="349"/>
      <c r="AV1041" s="349">
        <f>O1041*AU1041*$AV$2/1000</f>
        <v>0</v>
      </c>
      <c r="AW1041" s="349"/>
      <c r="AX1041" s="349">
        <f>O1041*AW1041*$AX$2/1000</f>
        <v>0</v>
      </c>
      <c r="AY1041" s="349">
        <f>SUM(AS1041+AU1041+AW1041)</f>
        <v>0</v>
      </c>
      <c r="AZ1041" s="349">
        <f>SUM(AT1041+AV1041+AX1041)</f>
        <v>0</v>
      </c>
      <c r="BA1041" s="349">
        <f>SUM(AQ1041+AY1041)</f>
        <v>0</v>
      </c>
      <c r="BB1041" s="349">
        <f>SUM(AR1041,AZ1041)</f>
        <v>0</v>
      </c>
    </row>
    <row r="1042" spans="1:54" s="344" customFormat="1">
      <c r="A1042" s="612">
        <v>768</v>
      </c>
      <c r="B1042" s="346"/>
      <c r="C1042" s="368"/>
      <c r="D1042" s="346"/>
      <c r="E1042" s="23" t="s">
        <v>1854</v>
      </c>
      <c r="F1042" s="54"/>
      <c r="G1042" s="530" t="s">
        <v>1169</v>
      </c>
      <c r="H1042" s="355" t="s">
        <v>380</v>
      </c>
      <c r="I1042" s="554">
        <v>8.3800000000000008</v>
      </c>
      <c r="J1042" s="183"/>
      <c r="K1042" s="554">
        <v>8.3800000000000008</v>
      </c>
      <c r="L1042" s="183"/>
      <c r="M1042" s="554">
        <v>8.3800000000000008</v>
      </c>
      <c r="N1042" s="183"/>
      <c r="O1042" s="554">
        <v>8.3800000000000008</v>
      </c>
      <c r="P1042" s="183"/>
      <c r="Q1042" s="349">
        <f t="shared" si="8405"/>
        <v>0</v>
      </c>
      <c r="R1042" s="417">
        <f t="shared" si="8406"/>
        <v>0</v>
      </c>
      <c r="S1042" s="349"/>
      <c r="T1042" s="349">
        <f t="shared" si="8407"/>
        <v>0</v>
      </c>
      <c r="U1042" s="349"/>
      <c r="V1042" s="349">
        <f t="shared" si="8408"/>
        <v>0</v>
      </c>
      <c r="W1042" s="349"/>
      <c r="X1042" s="349">
        <f t="shared" si="8409"/>
        <v>0</v>
      </c>
      <c r="Y1042" s="349">
        <f t="shared" ref="Y1042:Y1043" si="9081">SUM(S1042+U1042+W1042)</f>
        <v>0</v>
      </c>
      <c r="Z1042" s="349">
        <f t="shared" ref="Z1042:Z1043" si="9082">SUM(T1042+V1042+X1042)</f>
        <v>0</v>
      </c>
      <c r="AA1042" s="349"/>
      <c r="AB1042" s="349">
        <f t="shared" si="9053"/>
        <v>0</v>
      </c>
      <c r="AC1042" s="349"/>
      <c r="AD1042" s="349">
        <f t="shared" si="8412"/>
        <v>0</v>
      </c>
      <c r="AE1042" s="349"/>
      <c r="AF1042" s="109">
        <f t="shared" si="9054"/>
        <v>0</v>
      </c>
      <c r="AG1042" s="349">
        <f t="shared" ref="AG1042:AG1043" si="9083">SUM(AA1042+AC1042+AE1042)</f>
        <v>0</v>
      </c>
      <c r="AH1042" s="349">
        <f t="shared" ref="AH1042:AH1043" si="9084">SUM(AB1042+AD1042+AF1042)</f>
        <v>0</v>
      </c>
      <c r="AI1042" s="349">
        <f t="shared" ref="AI1042:AI1044" si="9085">SUM(Y1042+AG1042)</f>
        <v>0</v>
      </c>
      <c r="AJ1042" s="349">
        <f t="shared" ref="AJ1042:AJ1044" si="9086">SUM(Z1042,AH1042)</f>
        <v>0</v>
      </c>
      <c r="AK1042" s="349"/>
      <c r="AL1042" s="349">
        <f t="shared" ref="AL1042:AL1044" si="9087">M1042*AK1042*$AL$2/1000</f>
        <v>0</v>
      </c>
      <c r="AM1042" s="349"/>
      <c r="AN1042" s="349">
        <f t="shared" ref="AN1042:AN1044" si="9088">M1042*AM1042*$AN$2/1000</f>
        <v>0</v>
      </c>
      <c r="AO1042" s="349"/>
      <c r="AP1042" s="349">
        <f>M1042*AO1042*$AP$2/1000</f>
        <v>0</v>
      </c>
      <c r="AQ1042" s="349">
        <f t="shared" ref="AQ1042:AQ1043" si="9089">SUM(AK1042+AM1042+AO1042)</f>
        <v>0</v>
      </c>
      <c r="AR1042" s="349">
        <f t="shared" ref="AR1042:AR1043" si="9090">SUM(AL1042+AN1042+AP1042)</f>
        <v>0</v>
      </c>
      <c r="AS1042" s="349"/>
      <c r="AT1042" s="349">
        <f t="shared" ref="AT1042:AT1044" si="9091">O1042*AS1042*$AT$2/1000</f>
        <v>0</v>
      </c>
      <c r="AU1042" s="349"/>
      <c r="AV1042" s="349">
        <f t="shared" ref="AV1042:AV1044" si="9092">O1042*AU1042*$AV$2/1000</f>
        <v>0</v>
      </c>
      <c r="AW1042" s="349"/>
      <c r="AX1042" s="349">
        <f t="shared" ref="AX1042:AX1044" si="9093">O1042*AW1042*$AX$2/1000</f>
        <v>0</v>
      </c>
      <c r="AY1042" s="349">
        <f t="shared" ref="AY1042:AY1043" si="9094">SUM(AS1042+AU1042+AW1042)</f>
        <v>0</v>
      </c>
      <c r="AZ1042" s="349">
        <f t="shared" ref="AZ1042:AZ1043" si="9095">SUM(AT1042+AV1042+AX1042)</f>
        <v>0</v>
      </c>
      <c r="BA1042" s="349">
        <f t="shared" ref="BA1042:BA1044" si="9096">SUM(AQ1042+AY1042)</f>
        <v>0</v>
      </c>
      <c r="BB1042" s="349">
        <f t="shared" ref="BB1042:BB1044" si="9097">SUM(AR1042,AZ1042)</f>
        <v>0</v>
      </c>
    </row>
    <row r="1043" spans="1:54" s="344" customFormat="1">
      <c r="A1043" s="612">
        <v>769</v>
      </c>
      <c r="B1043" s="346"/>
      <c r="C1043" s="368"/>
      <c r="D1043" s="557"/>
      <c r="E1043" s="23" t="s">
        <v>959</v>
      </c>
      <c r="F1043" s="54"/>
      <c r="G1043" s="530" t="s">
        <v>1169</v>
      </c>
      <c r="H1043" s="355" t="s">
        <v>380</v>
      </c>
      <c r="I1043" s="554">
        <v>7.94</v>
      </c>
      <c r="J1043" s="183"/>
      <c r="K1043" s="554">
        <v>7.94</v>
      </c>
      <c r="L1043" s="183"/>
      <c r="M1043" s="554">
        <v>7.94</v>
      </c>
      <c r="N1043" s="183"/>
      <c r="O1043" s="554">
        <v>7.94</v>
      </c>
      <c r="P1043" s="183"/>
      <c r="Q1043" s="349">
        <f t="shared" si="8405"/>
        <v>0</v>
      </c>
      <c r="R1043" s="417">
        <f t="shared" si="8406"/>
        <v>0</v>
      </c>
      <c r="S1043" s="349"/>
      <c r="T1043" s="349">
        <f t="shared" si="8407"/>
        <v>0</v>
      </c>
      <c r="U1043" s="349"/>
      <c r="V1043" s="349">
        <f t="shared" si="8408"/>
        <v>0</v>
      </c>
      <c r="W1043" s="349"/>
      <c r="X1043" s="349">
        <f t="shared" si="8409"/>
        <v>0</v>
      </c>
      <c r="Y1043" s="349">
        <f t="shared" si="9081"/>
        <v>0</v>
      </c>
      <c r="Z1043" s="349">
        <f t="shared" si="9082"/>
        <v>0</v>
      </c>
      <c r="AA1043" s="349"/>
      <c r="AB1043" s="349">
        <f t="shared" si="9053"/>
        <v>0</v>
      </c>
      <c r="AC1043" s="349"/>
      <c r="AD1043" s="349">
        <f>K1043*AC1043*$AD$2/1000</f>
        <v>0</v>
      </c>
      <c r="AE1043" s="349"/>
      <c r="AF1043" s="109">
        <f>K1043*AE1043*$AF$2/1000</f>
        <v>0</v>
      </c>
      <c r="AG1043" s="349">
        <f t="shared" si="9083"/>
        <v>0</v>
      </c>
      <c r="AH1043" s="349">
        <f t="shared" si="9084"/>
        <v>0</v>
      </c>
      <c r="AI1043" s="349">
        <f t="shared" si="9085"/>
        <v>0</v>
      </c>
      <c r="AJ1043" s="349">
        <f t="shared" si="9086"/>
        <v>0</v>
      </c>
      <c r="AK1043" s="349"/>
      <c r="AL1043" s="349">
        <f t="shared" si="9087"/>
        <v>0</v>
      </c>
      <c r="AM1043" s="349"/>
      <c r="AN1043" s="349">
        <f t="shared" si="9088"/>
        <v>0</v>
      </c>
      <c r="AO1043" s="349"/>
      <c r="AP1043" s="349">
        <f t="shared" ref="AP1043:AP1044" si="9098">M1043*AO1043*$AP$2/1000</f>
        <v>0</v>
      </c>
      <c r="AQ1043" s="349">
        <f t="shared" si="9089"/>
        <v>0</v>
      </c>
      <c r="AR1043" s="349">
        <f t="shared" si="9090"/>
        <v>0</v>
      </c>
      <c r="AS1043" s="349"/>
      <c r="AT1043" s="349">
        <f t="shared" si="9091"/>
        <v>0</v>
      </c>
      <c r="AU1043" s="349"/>
      <c r="AV1043" s="349">
        <f t="shared" si="9092"/>
        <v>0</v>
      </c>
      <c r="AW1043" s="349"/>
      <c r="AX1043" s="349">
        <f t="shared" si="9093"/>
        <v>0</v>
      </c>
      <c r="AY1043" s="349">
        <f t="shared" si="9094"/>
        <v>0</v>
      </c>
      <c r="AZ1043" s="349">
        <f t="shared" si="9095"/>
        <v>0</v>
      </c>
      <c r="BA1043" s="349">
        <f t="shared" si="9096"/>
        <v>0</v>
      </c>
      <c r="BB1043" s="349">
        <f t="shared" si="9097"/>
        <v>0</v>
      </c>
    </row>
    <row r="1044" spans="1:54" s="344" customFormat="1">
      <c r="B1044" s="557"/>
      <c r="C1044" s="557"/>
      <c r="D1044" s="557"/>
      <c r="E1044" s="553" t="s">
        <v>2057</v>
      </c>
      <c r="F1044" s="24"/>
      <c r="G1044" s="24" t="s">
        <v>1844</v>
      </c>
      <c r="H1044" s="355" t="s">
        <v>380</v>
      </c>
      <c r="I1044" s="554">
        <v>8.89</v>
      </c>
      <c r="J1044" s="115"/>
      <c r="K1044" s="554">
        <v>8.89</v>
      </c>
      <c r="L1044" s="183"/>
      <c r="M1044" s="554">
        <v>8.89</v>
      </c>
      <c r="N1044" s="183"/>
      <c r="O1044" s="554">
        <v>8.89</v>
      </c>
      <c r="P1044" s="115"/>
      <c r="Q1044" s="349">
        <f t="shared" si="8405"/>
        <v>17.591000000000001</v>
      </c>
      <c r="R1044" s="417">
        <f t="shared" si="8406"/>
        <v>203.96075848610002</v>
      </c>
      <c r="S1044" s="349">
        <v>3.1080000000000001</v>
      </c>
      <c r="T1044" s="349">
        <f>I1044*S1044*$T$2/1000</f>
        <v>34.418564182799997</v>
      </c>
      <c r="U1044" s="349">
        <v>2.6150000000000002</v>
      </c>
      <c r="V1044" s="350">
        <f>I1044*U1044*$V$2/1000</f>
        <v>29.622238317000008</v>
      </c>
      <c r="W1044" s="352"/>
      <c r="X1044" s="353">
        <f>I1044*W1044*$X$2/1000</f>
        <v>0</v>
      </c>
      <c r="Y1044" s="351">
        <f>SUM(S1044+U1044+W1044)</f>
        <v>5.7230000000000008</v>
      </c>
      <c r="Z1044" s="350">
        <f t="shared" ref="Z1044" si="9099">SUM(T1044+V1044+X1044)</f>
        <v>64.040802499800009</v>
      </c>
      <c r="AA1044" s="352">
        <v>2.8849999999999998</v>
      </c>
      <c r="AB1044" s="353">
        <f>K1044*AA1044*$AB$2/1000</f>
        <v>33.940048198</v>
      </c>
      <c r="AC1044" s="352">
        <v>8.9830000000000005</v>
      </c>
      <c r="AD1044" s="350">
        <f>K1044*AC1044*$AD$2/1000</f>
        <v>105.97990778830001</v>
      </c>
      <c r="AE1044" s="352"/>
      <c r="AF1044" s="353">
        <f t="shared" ref="AF1044" si="9100">K1044*AE1044*$AF$2/1000</f>
        <v>0</v>
      </c>
      <c r="AG1044" s="351">
        <f t="shared" ref="AG1044" si="9101">SUM(AA1044+AC1044+AE1044)</f>
        <v>11.868</v>
      </c>
      <c r="AH1044" s="349">
        <f t="shared" ref="AH1044" si="9102">SUM(AB1044+AD1044+AF1044)</f>
        <v>139.91995598630001</v>
      </c>
      <c r="AI1044" s="349">
        <f t="shared" si="9085"/>
        <v>17.591000000000001</v>
      </c>
      <c r="AJ1044" s="350">
        <f t="shared" si="9086"/>
        <v>203.96075848610002</v>
      </c>
      <c r="AK1044" s="352"/>
      <c r="AL1044" s="350">
        <f t="shared" si="9087"/>
        <v>0</v>
      </c>
      <c r="AM1044" s="354"/>
      <c r="AN1044" s="350">
        <f t="shared" si="9088"/>
        <v>0</v>
      </c>
      <c r="AO1044" s="352"/>
      <c r="AP1044" s="353">
        <f t="shared" si="9098"/>
        <v>0</v>
      </c>
      <c r="AQ1044" s="351">
        <f>SUM(AK1044+AM1044+AO1044)</f>
        <v>0</v>
      </c>
      <c r="AR1044" s="349">
        <f t="shared" ref="AR1044" si="9103">SUM(AL1044+AN1044+AP1044)</f>
        <v>0</v>
      </c>
      <c r="AS1044" s="349"/>
      <c r="AT1044" s="350">
        <f t="shared" si="9091"/>
        <v>0</v>
      </c>
      <c r="AU1044" s="352"/>
      <c r="AV1044" s="350">
        <f t="shared" si="9092"/>
        <v>0</v>
      </c>
      <c r="AW1044" s="352"/>
      <c r="AX1044" s="353">
        <f t="shared" si="9093"/>
        <v>0</v>
      </c>
      <c r="AY1044" s="351">
        <f>SUM(AS1044+AU1044+AW1044)</f>
        <v>0</v>
      </c>
      <c r="AZ1044" s="349">
        <f t="shared" ref="AZ1044" si="9104">SUM(AT1044+AV1044+AX1044)</f>
        <v>0</v>
      </c>
      <c r="BA1044" s="349">
        <f t="shared" si="9096"/>
        <v>0</v>
      </c>
      <c r="BB1044" s="349">
        <f t="shared" si="9097"/>
        <v>0</v>
      </c>
    </row>
    <row r="1045" spans="1:54" s="344" customFormat="1">
      <c r="A1045" s="612">
        <v>770</v>
      </c>
      <c r="B1045" s="346"/>
      <c r="C1045" s="368"/>
      <c r="D1045" s="517">
        <v>55</v>
      </c>
      <c r="E1045" s="23" t="s">
        <v>2214</v>
      </c>
      <c r="F1045" s="54"/>
      <c r="G1045" s="530" t="s">
        <v>1169</v>
      </c>
      <c r="H1045" s="355" t="s">
        <v>379</v>
      </c>
      <c r="I1045" s="554">
        <v>9.7799999999999994</v>
      </c>
      <c r="J1045" s="183"/>
      <c r="K1045" s="554">
        <v>9.7799999999999994</v>
      </c>
      <c r="L1045" s="183"/>
      <c r="M1045" s="554">
        <v>9.7799999999999994</v>
      </c>
      <c r="N1045" s="183"/>
      <c r="O1045" s="554">
        <v>9.7799999999999994</v>
      </c>
      <c r="P1045" s="183"/>
      <c r="Q1045" s="349">
        <f t="shared" ref="Q1045:R1049" si="9105">SUM(AI1045+BA1045)</f>
        <v>0.51500000000000001</v>
      </c>
      <c r="R1045" s="417">
        <f t="shared" si="9105"/>
        <v>6.2741668229999998</v>
      </c>
      <c r="S1045" s="349">
        <v>0.51500000000000001</v>
      </c>
      <c r="T1045" s="349">
        <f t="shared" si="8407"/>
        <v>6.2741668229999998</v>
      </c>
      <c r="U1045" s="349"/>
      <c r="V1045" s="349">
        <f t="shared" si="8408"/>
        <v>0</v>
      </c>
      <c r="W1045" s="349"/>
      <c r="X1045" s="349">
        <f t="shared" si="8409"/>
        <v>0</v>
      </c>
      <c r="Y1045" s="349">
        <f t="shared" ref="Y1045:Z1063" si="9106">SUM(S1045+U1045+W1045)</f>
        <v>0.51500000000000001</v>
      </c>
      <c r="Z1045" s="349">
        <f>SUM(T1045+V1045+X1045)</f>
        <v>6.2741668229999998</v>
      </c>
      <c r="AA1045" s="349"/>
      <c r="AB1045" s="349">
        <f t="shared" si="9053"/>
        <v>0</v>
      </c>
      <c r="AC1045" s="349"/>
      <c r="AD1045" s="349">
        <f t="shared" ref="AD1045:AD1047" si="9107">K1045*AC1045*$AD$2/1000</f>
        <v>0</v>
      </c>
      <c r="AE1045" s="349"/>
      <c r="AF1045" s="109">
        <f t="shared" ref="AF1045:AF1047" si="9108">K1045*AE1045*$AF$2/1000</f>
        <v>0</v>
      </c>
      <c r="AG1045" s="349">
        <f t="shared" ref="AG1045:AH1063" si="9109">SUM(AA1045+AC1045+AE1045)</f>
        <v>0</v>
      </c>
      <c r="AH1045" s="349">
        <f>SUM(AB1045+AD1045+AF1045)</f>
        <v>0</v>
      </c>
      <c r="AI1045" s="349">
        <f t="shared" ref="AI1045:AI1063" si="9110">SUM(Y1045+AG1045)</f>
        <v>0.51500000000000001</v>
      </c>
      <c r="AJ1045" s="349">
        <f t="shared" ref="AJ1045:AJ1063" si="9111">SUM(Z1045,AH1045)</f>
        <v>6.2741668229999998</v>
      </c>
      <c r="AK1045" s="349"/>
      <c r="AL1045" s="349">
        <f t="shared" ref="AL1045:AL1063" si="9112">M1045*AK1045*$AL$2/1000</f>
        <v>0</v>
      </c>
      <c r="AM1045" s="349"/>
      <c r="AN1045" s="349">
        <f t="shared" ref="AN1045:AN1063" si="9113">M1045*AM1045*$AN$2/1000</f>
        <v>0</v>
      </c>
      <c r="AO1045" s="349"/>
      <c r="AP1045" s="349">
        <f t="shared" ref="AP1045:AP1059" si="9114">M1045*AO1045*$AP$2/1000</f>
        <v>0</v>
      </c>
      <c r="AQ1045" s="349">
        <f t="shared" ref="AQ1045:AR1063" si="9115">SUM(AK1045+AM1045+AO1045)</f>
        <v>0</v>
      </c>
      <c r="AR1045" s="349">
        <f>SUM(AL1045+AN1045+AP1045)</f>
        <v>0</v>
      </c>
      <c r="AS1045" s="349"/>
      <c r="AT1045" s="349">
        <f t="shared" ref="AT1045:AT1063" si="9116">O1045*AS1045*$AT$2/1000</f>
        <v>0</v>
      </c>
      <c r="AU1045" s="349"/>
      <c r="AV1045" s="349">
        <f t="shared" ref="AV1045:AV1063" si="9117">O1045*AU1045*$AV$2/1000</f>
        <v>0</v>
      </c>
      <c r="AW1045" s="349"/>
      <c r="AX1045" s="349">
        <f t="shared" ref="AX1045:AX1063" si="9118">O1045*AW1045*$AX$2/1000</f>
        <v>0</v>
      </c>
      <c r="AY1045" s="349">
        <f t="shared" ref="AY1045:AZ1063" si="9119">SUM(AS1045+AU1045+AW1045)</f>
        <v>0</v>
      </c>
      <c r="AZ1045" s="349">
        <f>SUM(AT1045+AV1045+AX1045)</f>
        <v>0</v>
      </c>
      <c r="BA1045" s="349">
        <f t="shared" ref="BA1045:BA1063" si="9120">SUM(AQ1045+AY1045)</f>
        <v>0</v>
      </c>
      <c r="BB1045" s="349">
        <f t="shared" ref="BB1045:BB1063" si="9121">SUM(AR1045,AZ1045)</f>
        <v>0</v>
      </c>
    </row>
    <row r="1046" spans="1:54" s="344" customFormat="1">
      <c r="A1046" s="612">
        <v>771</v>
      </c>
      <c r="B1046" s="557"/>
      <c r="C1046" s="368"/>
      <c r="D1046" s="557"/>
      <c r="E1046" s="557" t="s">
        <v>989</v>
      </c>
      <c r="F1046" s="25"/>
      <c r="G1046" s="25" t="s">
        <v>1169</v>
      </c>
      <c r="H1046" s="310" t="s">
        <v>380</v>
      </c>
      <c r="I1046" s="84">
        <v>8.74</v>
      </c>
      <c r="J1046" s="191"/>
      <c r="K1046" s="84">
        <v>8.74</v>
      </c>
      <c r="L1046" s="191"/>
      <c r="M1046" s="84">
        <v>8.74</v>
      </c>
      <c r="N1046" s="191"/>
      <c r="O1046" s="84">
        <v>8.74</v>
      </c>
      <c r="P1046" s="191"/>
      <c r="Q1046" s="133">
        <f t="shared" ref="Q1046" si="9122">SUM(AI1046+BA1046)</f>
        <v>0</v>
      </c>
      <c r="R1046" s="424">
        <f t="shared" ref="R1046" si="9123">SUM(AJ1046+BB1046)</f>
        <v>0</v>
      </c>
      <c r="S1046" s="133"/>
      <c r="T1046" s="133">
        <f t="shared" si="8407"/>
        <v>0</v>
      </c>
      <c r="U1046" s="133"/>
      <c r="V1046" s="133">
        <f t="shared" si="8408"/>
        <v>0</v>
      </c>
      <c r="W1046" s="133"/>
      <c r="X1046" s="133">
        <f t="shared" si="8409"/>
        <v>0</v>
      </c>
      <c r="Y1046" s="133">
        <f>SUM(S1046+U1046+W1046)</f>
        <v>0</v>
      </c>
      <c r="Z1046" s="133">
        <f t="shared" ref="Z1046" si="9124">SUM(T1046+V1046+X1046)</f>
        <v>0</v>
      </c>
      <c r="AA1046" s="133"/>
      <c r="AB1046" s="133">
        <f t="shared" si="9053"/>
        <v>0</v>
      </c>
      <c r="AC1046" s="133"/>
      <c r="AD1046" s="133">
        <f t="shared" ref="AD1046" si="9125">K1046*AC1046*$AD$2/1000</f>
        <v>0</v>
      </c>
      <c r="AE1046" s="133"/>
      <c r="AF1046" s="1045">
        <f t="shared" ref="AF1046" si="9126">K1046*AE1046*$AF$2/1000</f>
        <v>0</v>
      </c>
      <c r="AG1046" s="133">
        <f t="shared" si="9109"/>
        <v>0</v>
      </c>
      <c r="AH1046" s="133">
        <f t="shared" ref="AH1046" si="9127">SUM(AB1046+AD1046+AF1046)</f>
        <v>0</v>
      </c>
      <c r="AI1046" s="133">
        <f t="shared" si="9110"/>
        <v>0</v>
      </c>
      <c r="AJ1046" s="133">
        <f t="shared" si="9111"/>
        <v>0</v>
      </c>
      <c r="AK1046" s="133"/>
      <c r="AL1046" s="133">
        <f t="shared" si="9112"/>
        <v>0</v>
      </c>
      <c r="AM1046" s="133"/>
      <c r="AN1046" s="133">
        <f t="shared" si="9113"/>
        <v>0</v>
      </c>
      <c r="AO1046" s="133"/>
      <c r="AP1046" s="133">
        <f t="shared" si="9114"/>
        <v>0</v>
      </c>
      <c r="AQ1046" s="133">
        <f t="shared" si="9115"/>
        <v>0</v>
      </c>
      <c r="AR1046" s="133">
        <f t="shared" ref="AR1046" si="9128">SUM(AL1046+AN1046+AP1046)</f>
        <v>0</v>
      </c>
      <c r="AS1046" s="133"/>
      <c r="AT1046" s="133">
        <f t="shared" si="9116"/>
        <v>0</v>
      </c>
      <c r="AU1046" s="133"/>
      <c r="AV1046" s="133">
        <f t="shared" si="9117"/>
        <v>0</v>
      </c>
      <c r="AW1046" s="133"/>
      <c r="AX1046" s="133">
        <f t="shared" si="9118"/>
        <v>0</v>
      </c>
      <c r="AY1046" s="133">
        <f t="shared" si="9119"/>
        <v>0</v>
      </c>
      <c r="AZ1046" s="133">
        <f t="shared" ref="AZ1046" si="9129">SUM(AT1046+AV1046+AX1046)</f>
        <v>0</v>
      </c>
      <c r="BA1046" s="133">
        <f t="shared" si="9120"/>
        <v>0</v>
      </c>
      <c r="BB1046" s="133">
        <f t="shared" si="9121"/>
        <v>0</v>
      </c>
    </row>
    <row r="1047" spans="1:54" s="344" customFormat="1">
      <c r="A1047" s="612">
        <v>771</v>
      </c>
      <c r="B1047" s="346"/>
      <c r="C1047" s="368"/>
      <c r="D1047" s="346"/>
      <c r="E1047" s="553" t="s">
        <v>2224</v>
      </c>
      <c r="F1047" s="530"/>
      <c r="G1047" s="530" t="s">
        <v>1169</v>
      </c>
      <c r="H1047" s="355" t="s">
        <v>380</v>
      </c>
      <c r="I1047" s="554">
        <v>9.7799999999999994</v>
      </c>
      <c r="J1047" s="183"/>
      <c r="K1047" s="554">
        <v>9.7799999999999994</v>
      </c>
      <c r="L1047" s="183"/>
      <c r="M1047" s="554">
        <v>9.7799999999999994</v>
      </c>
      <c r="N1047" s="183"/>
      <c r="O1047" s="554">
        <v>9.7799999999999994</v>
      </c>
      <c r="P1047" s="183"/>
      <c r="Q1047" s="349">
        <f t="shared" si="9105"/>
        <v>0.10299999999999999</v>
      </c>
      <c r="R1047" s="417">
        <f t="shared" si="9105"/>
        <v>1.2835727747999999</v>
      </c>
      <c r="S1047" s="349"/>
      <c r="T1047" s="349">
        <f t="shared" ref="T1047" si="9130">I1047*S1047*$T$2/1000</f>
        <v>0</v>
      </c>
      <c r="U1047" s="349">
        <v>0.10299999999999999</v>
      </c>
      <c r="V1047" s="349">
        <f t="shared" ref="V1047" si="9131">I1047*U1047*$V$2/1000</f>
        <v>1.2835727747999999</v>
      </c>
      <c r="W1047" s="349"/>
      <c r="X1047" s="349">
        <f t="shared" ref="X1047" si="9132">I1047*W1047*$X$2/1000</f>
        <v>0</v>
      </c>
      <c r="Y1047" s="349">
        <f>SUM(S1047+U1047+W1047)</f>
        <v>0.10299999999999999</v>
      </c>
      <c r="Z1047" s="349">
        <f t="shared" ref="Z1047" si="9133">SUM(T1047+V1047+X1047)</f>
        <v>1.2835727747999999</v>
      </c>
      <c r="AA1047" s="349"/>
      <c r="AB1047" s="349">
        <f t="shared" ref="AB1047" si="9134">K1047*AA1047*$AB$2/1000</f>
        <v>0</v>
      </c>
      <c r="AC1047" s="349"/>
      <c r="AD1047" s="349">
        <f t="shared" si="9107"/>
        <v>0</v>
      </c>
      <c r="AE1047" s="349"/>
      <c r="AF1047" s="109">
        <f t="shared" si="9108"/>
        <v>0</v>
      </c>
      <c r="AG1047" s="349">
        <f t="shared" ref="AG1047" si="9135">SUM(AA1047+AC1047+AE1047)</f>
        <v>0</v>
      </c>
      <c r="AH1047" s="349">
        <f>SUM(AB1047+AD1047+AF1047)</f>
        <v>0</v>
      </c>
      <c r="AI1047" s="349">
        <f t="shared" ref="AI1047" si="9136">SUM(Y1047+AG1047)</f>
        <v>0.10299999999999999</v>
      </c>
      <c r="AJ1047" s="349">
        <f t="shared" ref="AJ1047" si="9137">SUM(Z1047,AH1047)</f>
        <v>1.2835727747999999</v>
      </c>
      <c r="AK1047" s="349"/>
      <c r="AL1047" s="349">
        <f t="shared" ref="AL1047" si="9138">M1047*AK1047*$AL$2/1000</f>
        <v>0</v>
      </c>
      <c r="AM1047" s="349"/>
      <c r="AN1047" s="349">
        <f t="shared" ref="AN1047" si="9139">M1047*AM1047*$AN$2/1000</f>
        <v>0</v>
      </c>
      <c r="AO1047" s="349"/>
      <c r="AP1047" s="349">
        <f t="shared" si="9114"/>
        <v>0</v>
      </c>
      <c r="AQ1047" s="349">
        <f t="shared" ref="AQ1047" si="9140">SUM(AK1047+AM1047+AO1047)</f>
        <v>0</v>
      </c>
      <c r="AR1047" s="349">
        <f t="shared" ref="AR1047" si="9141">SUM(AL1047+AN1047+AP1047)</f>
        <v>0</v>
      </c>
      <c r="AS1047" s="349"/>
      <c r="AT1047" s="349">
        <f t="shared" ref="AT1047" si="9142">O1047*AS1047*$AT$2/1000</f>
        <v>0</v>
      </c>
      <c r="AU1047" s="349"/>
      <c r="AV1047" s="349">
        <f t="shared" ref="AV1047" si="9143">O1047*AU1047*$AV$2/1000</f>
        <v>0</v>
      </c>
      <c r="AW1047" s="349"/>
      <c r="AX1047" s="349">
        <f t="shared" ref="AX1047" si="9144">O1047*AW1047*$AX$2/1000</f>
        <v>0</v>
      </c>
      <c r="AY1047" s="349">
        <f t="shared" ref="AY1047" si="9145">SUM(AS1047+AU1047+AW1047)</f>
        <v>0</v>
      </c>
      <c r="AZ1047" s="349">
        <f t="shared" ref="AZ1047" si="9146">SUM(AT1047+AV1047+AX1047)</f>
        <v>0</v>
      </c>
      <c r="BA1047" s="349">
        <f t="shared" ref="BA1047" si="9147">SUM(AQ1047+AY1047)</f>
        <v>0</v>
      </c>
      <c r="BB1047" s="349">
        <f t="shared" ref="BB1047" si="9148">SUM(AR1047,AZ1047)</f>
        <v>0</v>
      </c>
    </row>
    <row r="1048" spans="1:54" s="344" customFormat="1">
      <c r="A1048" s="612">
        <v>772</v>
      </c>
      <c r="B1048" s="346"/>
      <c r="C1048" s="368"/>
      <c r="D1048" s="28"/>
      <c r="E1048" s="103" t="s">
        <v>2091</v>
      </c>
      <c r="F1048" s="509"/>
      <c r="G1048" s="509" t="s">
        <v>1169</v>
      </c>
      <c r="H1048" s="330" t="s">
        <v>379</v>
      </c>
      <c r="I1048" s="86">
        <v>9.59</v>
      </c>
      <c r="J1048" s="188"/>
      <c r="K1048" s="86">
        <v>9.59</v>
      </c>
      <c r="L1048" s="188"/>
      <c r="M1048" s="86">
        <v>9.59</v>
      </c>
      <c r="N1048" s="188"/>
      <c r="O1048" s="86">
        <v>9.59</v>
      </c>
      <c r="P1048" s="188"/>
      <c r="Q1048" s="148">
        <f t="shared" si="9105"/>
        <v>5.51</v>
      </c>
      <c r="R1048" s="427">
        <f t="shared" si="9105"/>
        <v>69.622695135000001</v>
      </c>
      <c r="S1048" s="148"/>
      <c r="T1048" s="148">
        <f t="shared" ref="T1048" si="9149">I1048*S1048*$T$2/1000</f>
        <v>0</v>
      </c>
      <c r="U1048" s="148">
        <v>0.92700000000000005</v>
      </c>
      <c r="V1048" s="148">
        <f t="shared" ref="V1048" si="9150">I1048*U1048*$V$2/1000</f>
        <v>11.3277266046</v>
      </c>
      <c r="W1048" s="148"/>
      <c r="X1048" s="148">
        <f t="shared" ref="X1048" si="9151">I1048*W1048*$X$2/1000</f>
        <v>0</v>
      </c>
      <c r="Y1048" s="148">
        <f t="shared" si="9106"/>
        <v>0.92700000000000005</v>
      </c>
      <c r="Z1048" s="148">
        <f t="shared" si="9106"/>
        <v>11.3277266046</v>
      </c>
      <c r="AA1048" s="148">
        <v>0.88300000000000001</v>
      </c>
      <c r="AB1048" s="148">
        <f t="shared" ref="AB1048" si="9152">K1048*AA1048*$AB$2/1000</f>
        <v>11.205834060399999</v>
      </c>
      <c r="AC1048" s="148">
        <v>3.7</v>
      </c>
      <c r="AD1048" s="148">
        <f t="shared" ref="AD1048" si="9153">K1048*AC1048*$AD$2/1000</f>
        <v>47.089134470000005</v>
      </c>
      <c r="AE1048" s="148"/>
      <c r="AF1048" s="513">
        <f t="shared" ref="AF1048" si="9154">K1048*AE1048*$AF$2/1000</f>
        <v>0</v>
      </c>
      <c r="AG1048" s="148">
        <f t="shared" si="9109"/>
        <v>4.5830000000000002</v>
      </c>
      <c r="AH1048" s="148">
        <f t="shared" si="9109"/>
        <v>58.294968530400006</v>
      </c>
      <c r="AI1048" s="148">
        <f t="shared" si="9110"/>
        <v>5.51</v>
      </c>
      <c r="AJ1048" s="148">
        <f t="shared" si="9111"/>
        <v>69.622695135000001</v>
      </c>
      <c r="AK1048" s="148"/>
      <c r="AL1048" s="148">
        <f t="shared" si="9112"/>
        <v>0</v>
      </c>
      <c r="AM1048" s="148"/>
      <c r="AN1048" s="148">
        <f t="shared" si="9113"/>
        <v>0</v>
      </c>
      <c r="AO1048" s="148"/>
      <c r="AP1048" s="148">
        <f t="shared" si="9114"/>
        <v>0</v>
      </c>
      <c r="AQ1048" s="148">
        <f t="shared" si="9115"/>
        <v>0</v>
      </c>
      <c r="AR1048" s="148">
        <f t="shared" si="9115"/>
        <v>0</v>
      </c>
      <c r="AS1048" s="148"/>
      <c r="AT1048" s="148">
        <f t="shared" si="9116"/>
        <v>0</v>
      </c>
      <c r="AU1048" s="148"/>
      <c r="AV1048" s="148">
        <f t="shared" si="9117"/>
        <v>0</v>
      </c>
      <c r="AW1048" s="148"/>
      <c r="AX1048" s="148">
        <f t="shared" si="9118"/>
        <v>0</v>
      </c>
      <c r="AY1048" s="148">
        <f t="shared" si="9119"/>
        <v>0</v>
      </c>
      <c r="AZ1048" s="148">
        <f t="shared" si="9119"/>
        <v>0</v>
      </c>
      <c r="BA1048" s="148">
        <f t="shared" si="9120"/>
        <v>0</v>
      </c>
      <c r="BB1048" s="148">
        <f t="shared" si="9121"/>
        <v>0</v>
      </c>
    </row>
    <row r="1049" spans="1:54" s="344" customFormat="1">
      <c r="A1049" s="612">
        <v>773</v>
      </c>
      <c r="B1049" s="346"/>
      <c r="C1049" s="368"/>
      <c r="D1049" s="517">
        <v>96</v>
      </c>
      <c r="E1049" s="23" t="s">
        <v>2099</v>
      </c>
      <c r="F1049" s="54"/>
      <c r="G1049" s="530" t="s">
        <v>1169</v>
      </c>
      <c r="H1049" s="355" t="s">
        <v>379</v>
      </c>
      <c r="I1049" s="554">
        <v>15.52</v>
      </c>
      <c r="J1049" s="183"/>
      <c r="K1049" s="554">
        <v>15.52</v>
      </c>
      <c r="L1049" s="183"/>
      <c r="M1049" s="554">
        <v>15.52</v>
      </c>
      <c r="N1049" s="183"/>
      <c r="O1049" s="554">
        <v>15.52</v>
      </c>
      <c r="P1049" s="183"/>
      <c r="Q1049" s="349">
        <f t="shared" si="9105"/>
        <v>0</v>
      </c>
      <c r="R1049" s="417">
        <f t="shared" si="9105"/>
        <v>0</v>
      </c>
      <c r="S1049" s="349"/>
      <c r="T1049" s="349">
        <f t="shared" si="8407"/>
        <v>0</v>
      </c>
      <c r="U1049" s="349"/>
      <c r="V1049" s="349">
        <f t="shared" si="8408"/>
        <v>0</v>
      </c>
      <c r="W1049" s="349"/>
      <c r="X1049" s="349">
        <f t="shared" si="8409"/>
        <v>0</v>
      </c>
      <c r="Y1049" s="349">
        <f t="shared" si="9106"/>
        <v>0</v>
      </c>
      <c r="Z1049" s="349">
        <f t="shared" si="9106"/>
        <v>0</v>
      </c>
      <c r="AA1049" s="349"/>
      <c r="AB1049" s="349">
        <f t="shared" si="9053"/>
        <v>0</v>
      </c>
      <c r="AC1049" s="349"/>
      <c r="AD1049" s="349">
        <f t="shared" ref="AD1049:AD1060" si="9155">K1049*AC1049*$AD$2/1000</f>
        <v>0</v>
      </c>
      <c r="AE1049" s="349"/>
      <c r="AF1049" s="109">
        <f t="shared" ref="AF1049:AF1060" si="9156">K1049*AE1049*$AF$2/1000</f>
        <v>0</v>
      </c>
      <c r="AG1049" s="349">
        <f t="shared" si="9109"/>
        <v>0</v>
      </c>
      <c r="AH1049" s="349">
        <f t="shared" si="9109"/>
        <v>0</v>
      </c>
      <c r="AI1049" s="349">
        <f t="shared" si="9110"/>
        <v>0</v>
      </c>
      <c r="AJ1049" s="349">
        <f t="shared" si="9111"/>
        <v>0</v>
      </c>
      <c r="AK1049" s="349"/>
      <c r="AL1049" s="349">
        <f t="shared" si="9112"/>
        <v>0</v>
      </c>
      <c r="AM1049" s="349"/>
      <c r="AN1049" s="349">
        <f t="shared" si="9113"/>
        <v>0</v>
      </c>
      <c r="AO1049" s="349"/>
      <c r="AP1049" s="349">
        <f t="shared" si="9114"/>
        <v>0</v>
      </c>
      <c r="AQ1049" s="349">
        <f t="shared" si="9115"/>
        <v>0</v>
      </c>
      <c r="AR1049" s="349">
        <f t="shared" si="9115"/>
        <v>0</v>
      </c>
      <c r="AS1049" s="349"/>
      <c r="AT1049" s="349">
        <f t="shared" si="9116"/>
        <v>0</v>
      </c>
      <c r="AU1049" s="349"/>
      <c r="AV1049" s="349">
        <f t="shared" si="9117"/>
        <v>0</v>
      </c>
      <c r="AW1049" s="349"/>
      <c r="AX1049" s="349">
        <f t="shared" si="9118"/>
        <v>0</v>
      </c>
      <c r="AY1049" s="349">
        <f t="shared" si="9119"/>
        <v>0</v>
      </c>
      <c r="AZ1049" s="349">
        <f t="shared" si="9119"/>
        <v>0</v>
      </c>
      <c r="BA1049" s="349">
        <f t="shared" si="9120"/>
        <v>0</v>
      </c>
      <c r="BB1049" s="349">
        <f t="shared" si="9121"/>
        <v>0</v>
      </c>
    </row>
    <row r="1050" spans="1:54" s="344" customFormat="1">
      <c r="A1050" s="612">
        <v>774</v>
      </c>
      <c r="B1050" s="346"/>
      <c r="C1050" s="368"/>
      <c r="D1050" s="557"/>
      <c r="E1050" s="28" t="s">
        <v>1855</v>
      </c>
      <c r="F1050" s="447"/>
      <c r="G1050" s="447" t="s">
        <v>1169</v>
      </c>
      <c r="H1050" s="327" t="s">
        <v>380</v>
      </c>
      <c r="I1050" s="90">
        <v>14.92</v>
      </c>
      <c r="J1050" s="192"/>
      <c r="K1050" s="90">
        <v>14.92</v>
      </c>
      <c r="L1050" s="192"/>
      <c r="M1050" s="90">
        <v>14.92</v>
      </c>
      <c r="N1050" s="192"/>
      <c r="O1050" s="90">
        <v>14.92</v>
      </c>
      <c r="P1050" s="192"/>
      <c r="Q1050" s="264">
        <f t="shared" ref="Q1050:Q1060" si="9157">SUM(AI1050+BA1050)</f>
        <v>0</v>
      </c>
      <c r="R1050" s="422">
        <f t="shared" ref="R1050:R1060" si="9158">SUM(AJ1050+BB1050)</f>
        <v>0</v>
      </c>
      <c r="S1050" s="264"/>
      <c r="T1050" s="264">
        <f t="shared" si="8407"/>
        <v>0</v>
      </c>
      <c r="U1050" s="264"/>
      <c r="V1050" s="264">
        <f t="shared" si="8408"/>
        <v>0</v>
      </c>
      <c r="W1050" s="264"/>
      <c r="X1050" s="264">
        <f t="shared" si="8409"/>
        <v>0</v>
      </c>
      <c r="Y1050" s="264">
        <f t="shared" si="9106"/>
        <v>0</v>
      </c>
      <c r="Z1050" s="264">
        <f t="shared" si="9106"/>
        <v>0</v>
      </c>
      <c r="AA1050" s="264"/>
      <c r="AB1050" s="264">
        <f t="shared" si="9053"/>
        <v>0</v>
      </c>
      <c r="AC1050" s="264"/>
      <c r="AD1050" s="264">
        <f t="shared" si="9155"/>
        <v>0</v>
      </c>
      <c r="AE1050" s="264"/>
      <c r="AF1050" s="489">
        <f t="shared" si="9156"/>
        <v>0</v>
      </c>
      <c r="AG1050" s="264">
        <f t="shared" si="9109"/>
        <v>0</v>
      </c>
      <c r="AH1050" s="264">
        <f t="shared" si="9109"/>
        <v>0</v>
      </c>
      <c r="AI1050" s="264">
        <f t="shared" si="9110"/>
        <v>0</v>
      </c>
      <c r="AJ1050" s="264">
        <f t="shared" si="9111"/>
        <v>0</v>
      </c>
      <c r="AK1050" s="264"/>
      <c r="AL1050" s="264">
        <f t="shared" si="9112"/>
        <v>0</v>
      </c>
      <c r="AM1050" s="264"/>
      <c r="AN1050" s="264">
        <f t="shared" si="9113"/>
        <v>0</v>
      </c>
      <c r="AO1050" s="264"/>
      <c r="AP1050" s="264">
        <f t="shared" si="9114"/>
        <v>0</v>
      </c>
      <c r="AQ1050" s="264">
        <f t="shared" si="9115"/>
        <v>0</v>
      </c>
      <c r="AR1050" s="264">
        <f t="shared" si="9115"/>
        <v>0</v>
      </c>
      <c r="AS1050" s="264"/>
      <c r="AT1050" s="264">
        <f t="shared" si="9116"/>
        <v>0</v>
      </c>
      <c r="AU1050" s="264"/>
      <c r="AV1050" s="264">
        <f t="shared" si="9117"/>
        <v>0</v>
      </c>
      <c r="AW1050" s="264"/>
      <c r="AX1050" s="264">
        <f t="shared" si="9118"/>
        <v>0</v>
      </c>
      <c r="AY1050" s="264">
        <f t="shared" si="9119"/>
        <v>0</v>
      </c>
      <c r="AZ1050" s="264">
        <f t="shared" si="9119"/>
        <v>0</v>
      </c>
      <c r="BA1050" s="264">
        <f t="shared" si="9120"/>
        <v>0</v>
      </c>
      <c r="BB1050" s="264">
        <f t="shared" si="9121"/>
        <v>0</v>
      </c>
    </row>
    <row r="1051" spans="1:54" s="344" customFormat="1">
      <c r="A1051" s="612" t="s">
        <v>2389</v>
      </c>
      <c r="B1051" s="557"/>
      <c r="C1051" s="368"/>
      <c r="D1051" s="558"/>
      <c r="E1051" s="347" t="s">
        <v>2390</v>
      </c>
      <c r="F1051" s="384"/>
      <c r="G1051" s="384" t="s">
        <v>1169</v>
      </c>
      <c r="H1051" s="316" t="s">
        <v>379</v>
      </c>
      <c r="I1051" s="552"/>
      <c r="J1051" s="184"/>
      <c r="K1051" s="552"/>
      <c r="L1051" s="184"/>
      <c r="M1051" s="552"/>
      <c r="N1051" s="184"/>
      <c r="O1051" s="552">
        <v>8.18</v>
      </c>
      <c r="P1051" s="184"/>
      <c r="Q1051" s="136">
        <f t="shared" ref="Q1051" si="9159">SUM(AI1051+BA1051)</f>
        <v>0.51500000000000001</v>
      </c>
      <c r="R1051" s="421">
        <f t="shared" ref="R1051" si="9160">SUM(AJ1051+BB1051)</f>
        <v>5.4776895559999996</v>
      </c>
      <c r="S1051" s="136"/>
      <c r="T1051" s="136">
        <f t="shared" ref="T1051" si="9161">I1051*S1051*$T$2/1000</f>
        <v>0</v>
      </c>
      <c r="U1051" s="136"/>
      <c r="V1051" s="136">
        <f t="shared" ref="V1051" si="9162">I1051*U1051*$V$2/1000</f>
        <v>0</v>
      </c>
      <c r="W1051" s="136"/>
      <c r="X1051" s="136">
        <f t="shared" ref="X1051" si="9163">I1051*W1051*$X$2/1000</f>
        <v>0</v>
      </c>
      <c r="Y1051" s="136">
        <f t="shared" ref="Y1051" si="9164">SUM(S1051+U1051+W1051)</f>
        <v>0</v>
      </c>
      <c r="Z1051" s="136">
        <f t="shared" ref="Z1051" si="9165">SUM(T1051+V1051+X1051)</f>
        <v>0</v>
      </c>
      <c r="AA1051" s="136"/>
      <c r="AB1051" s="136">
        <f t="shared" ref="AB1051" si="9166">K1051*AA1051*$AB$2/1000</f>
        <v>0</v>
      </c>
      <c r="AC1051" s="136"/>
      <c r="AD1051" s="136">
        <f t="shared" ref="AD1051" si="9167">K1051*AC1051*$AD$2/1000</f>
        <v>0</v>
      </c>
      <c r="AE1051" s="136"/>
      <c r="AF1051" s="141">
        <f t="shared" ref="AF1051" si="9168">K1051*AE1051*$AF$2/1000</f>
        <v>0</v>
      </c>
      <c r="AG1051" s="136">
        <f t="shared" ref="AG1051" si="9169">SUM(AA1051+AC1051+AE1051)</f>
        <v>0</v>
      </c>
      <c r="AH1051" s="136">
        <f t="shared" ref="AH1051" si="9170">SUM(AB1051+AD1051+AF1051)</f>
        <v>0</v>
      </c>
      <c r="AI1051" s="136">
        <f t="shared" ref="AI1051" si="9171">SUM(Y1051+AG1051)</f>
        <v>0</v>
      </c>
      <c r="AJ1051" s="136">
        <f t="shared" ref="AJ1051" si="9172">SUM(Z1051,AH1051)</f>
        <v>0</v>
      </c>
      <c r="AK1051" s="136"/>
      <c r="AL1051" s="136">
        <f t="shared" ref="AL1051" si="9173">M1051*AK1051*$AL$2/1000</f>
        <v>0</v>
      </c>
      <c r="AM1051" s="136"/>
      <c r="AN1051" s="136">
        <f t="shared" ref="AN1051" si="9174">M1051*AM1051*$AN$2/1000</f>
        <v>0</v>
      </c>
      <c r="AO1051" s="136"/>
      <c r="AP1051" s="136">
        <f t="shared" ref="AP1051" si="9175">M1051*AO1051*$AP$2/1000</f>
        <v>0</v>
      </c>
      <c r="AQ1051" s="136">
        <f t="shared" ref="AQ1051" si="9176">SUM(AK1051+AM1051+AO1051)</f>
        <v>0</v>
      </c>
      <c r="AR1051" s="136">
        <f t="shared" ref="AR1051" si="9177">SUM(AL1051+AN1051+AP1051)</f>
        <v>0</v>
      </c>
      <c r="AS1051" s="136"/>
      <c r="AT1051" s="136">
        <f t="shared" ref="AT1051" si="9178">O1051*AS1051*$AT$2/1000</f>
        <v>0</v>
      </c>
      <c r="AU1051" s="136"/>
      <c r="AV1051" s="136">
        <f t="shared" ref="AV1051" si="9179">O1051*AU1051*$AV$2/1000</f>
        <v>0</v>
      </c>
      <c r="AW1051" s="136">
        <v>0.51500000000000001</v>
      </c>
      <c r="AX1051" s="136">
        <f t="shared" ref="AX1051" si="9180">O1051*AW1051*$AX$2/1000</f>
        <v>5.4776895559999996</v>
      </c>
      <c r="AY1051" s="136">
        <f t="shared" ref="AY1051" si="9181">SUM(AS1051+AU1051+AW1051)</f>
        <v>0.51500000000000001</v>
      </c>
      <c r="AZ1051" s="136">
        <f t="shared" ref="AZ1051" si="9182">SUM(AT1051+AV1051+AX1051)</f>
        <v>5.4776895559999996</v>
      </c>
      <c r="BA1051" s="136">
        <f t="shared" ref="BA1051" si="9183">SUM(AQ1051+AY1051)</f>
        <v>0.51500000000000001</v>
      </c>
      <c r="BB1051" s="136">
        <f t="shared" ref="BB1051" si="9184">SUM(AR1051,AZ1051)</f>
        <v>5.4776895559999996</v>
      </c>
    </row>
    <row r="1052" spans="1:54" s="344" customFormat="1">
      <c r="A1052" s="612">
        <v>771</v>
      </c>
      <c r="B1052" s="557"/>
      <c r="C1052" s="368"/>
      <c r="D1052" s="557"/>
      <c r="E1052" s="557" t="s">
        <v>2336</v>
      </c>
      <c r="F1052" s="25"/>
      <c r="G1052" s="25" t="s">
        <v>1169</v>
      </c>
      <c r="H1052" s="310" t="s">
        <v>379</v>
      </c>
      <c r="I1052" s="84"/>
      <c r="J1052" s="191"/>
      <c r="K1052" s="84"/>
      <c r="L1052" s="191"/>
      <c r="M1052" s="84">
        <v>8.18</v>
      </c>
      <c r="N1052" s="191"/>
      <c r="O1052" s="84">
        <v>8.18</v>
      </c>
      <c r="P1052" s="191"/>
      <c r="Q1052" s="133">
        <f t="shared" si="9157"/>
        <v>4.8</v>
      </c>
      <c r="R1052" s="424">
        <f t="shared" si="9158"/>
        <v>52.702300319999992</v>
      </c>
      <c r="S1052" s="133"/>
      <c r="T1052" s="133">
        <f t="shared" ref="T1052" si="9185">I1052*S1052*$T$2/1000</f>
        <v>0</v>
      </c>
      <c r="U1052" s="133"/>
      <c r="V1052" s="133">
        <f t="shared" ref="V1052" si="9186">I1052*U1052*$V$2/1000</f>
        <v>0</v>
      </c>
      <c r="W1052" s="133"/>
      <c r="X1052" s="133">
        <f t="shared" ref="X1052" si="9187">I1052*W1052*$X$2/1000</f>
        <v>0</v>
      </c>
      <c r="Y1052" s="133">
        <f>SUM(S1052+U1052+W1052)</f>
        <v>0</v>
      </c>
      <c r="Z1052" s="133">
        <f t="shared" si="9106"/>
        <v>0</v>
      </c>
      <c r="AA1052" s="133"/>
      <c r="AB1052" s="133">
        <f t="shared" ref="AB1052" si="9188">K1052*AA1052*$AB$2/1000</f>
        <v>0</v>
      </c>
      <c r="AC1052" s="133"/>
      <c r="AD1052" s="133">
        <f t="shared" si="9155"/>
        <v>0</v>
      </c>
      <c r="AE1052" s="133"/>
      <c r="AF1052" s="1045">
        <f t="shared" si="9156"/>
        <v>0</v>
      </c>
      <c r="AG1052" s="133">
        <f t="shared" ref="AG1052" si="9189">SUM(AA1052+AC1052+AE1052)</f>
        <v>0</v>
      </c>
      <c r="AH1052" s="133">
        <f t="shared" si="9109"/>
        <v>0</v>
      </c>
      <c r="AI1052" s="133">
        <f t="shared" ref="AI1052" si="9190">SUM(Y1052+AG1052)</f>
        <v>0</v>
      </c>
      <c r="AJ1052" s="133">
        <f t="shared" ref="AJ1052" si="9191">SUM(Z1052,AH1052)</f>
        <v>0</v>
      </c>
      <c r="AK1052" s="133"/>
      <c r="AL1052" s="133">
        <f t="shared" ref="AL1052" si="9192">M1052*AK1052*$AL$2/1000</f>
        <v>0</v>
      </c>
      <c r="AM1052" s="133"/>
      <c r="AN1052" s="133">
        <f t="shared" ref="AN1052" si="9193">M1052*AM1052*$AN$2/1000</f>
        <v>0</v>
      </c>
      <c r="AO1052" s="133">
        <v>2.4</v>
      </c>
      <c r="AP1052" s="133">
        <f t="shared" ref="AP1052" si="9194">M1052*AO1052*$AP$2/1000</f>
        <v>26.185161599999997</v>
      </c>
      <c r="AQ1052" s="133">
        <f t="shared" ref="AQ1052" si="9195">SUM(AK1052+AM1052+AO1052)</f>
        <v>2.4</v>
      </c>
      <c r="AR1052" s="133">
        <f>SUM(AL1052+AN1052+AP1052)</f>
        <v>26.185161599999997</v>
      </c>
      <c r="AS1052" s="133">
        <v>2.4</v>
      </c>
      <c r="AT1052" s="133">
        <f t="shared" ref="AT1052" si="9196">O1052*AS1052*$AT$2/1000</f>
        <v>26.517138719999998</v>
      </c>
      <c r="AU1052" s="133"/>
      <c r="AV1052" s="133">
        <f t="shared" ref="AV1052" si="9197">O1052*AU1052*$AV$2/1000</f>
        <v>0</v>
      </c>
      <c r="AW1052" s="133"/>
      <c r="AX1052" s="133">
        <f t="shared" ref="AX1052" si="9198">O1052*AW1052*$AX$2/1000</f>
        <v>0</v>
      </c>
      <c r="AY1052" s="133">
        <f t="shared" ref="AY1052" si="9199">SUM(AS1052+AU1052+AW1052)</f>
        <v>2.4</v>
      </c>
      <c r="AZ1052" s="133">
        <f>SUM(AT1052+AV1052+AX1052)</f>
        <v>26.517138719999998</v>
      </c>
      <c r="BA1052" s="133">
        <f t="shared" ref="BA1052" si="9200">SUM(AQ1052+AY1052)</f>
        <v>4.8</v>
      </c>
      <c r="BB1052" s="133">
        <f t="shared" ref="BB1052" si="9201">SUM(AR1052,AZ1052)</f>
        <v>52.702300319999992</v>
      </c>
    </row>
    <row r="1053" spans="1:54" s="344" customFormat="1">
      <c r="A1053" s="612">
        <v>765</v>
      </c>
      <c r="B1053" s="557"/>
      <c r="C1053" s="368"/>
      <c r="D1053" s="557"/>
      <c r="E1053" s="553" t="s">
        <v>2270</v>
      </c>
      <c r="F1053" s="530"/>
      <c r="G1053" s="530" t="s">
        <v>1169</v>
      </c>
      <c r="H1053" s="355" t="s">
        <v>380</v>
      </c>
      <c r="I1053" s="554"/>
      <c r="J1053" s="183"/>
      <c r="K1053" s="554">
        <v>9.17</v>
      </c>
      <c r="L1053" s="183"/>
      <c r="M1053" s="554">
        <v>9.17</v>
      </c>
      <c r="N1053" s="183"/>
      <c r="O1053" s="554">
        <v>9.17</v>
      </c>
      <c r="P1053" s="183"/>
      <c r="Q1053" s="349">
        <f t="shared" ref="Q1053:Q1054" si="9202">SUM(AI1053+BA1053)</f>
        <v>4.3109999999999999</v>
      </c>
      <c r="R1053" s="417">
        <f t="shared" ref="R1053:R1054" si="9203">SUM(AJ1053+BB1053)</f>
        <v>51.160916732100006</v>
      </c>
      <c r="S1053" s="349"/>
      <c r="T1053" s="349">
        <f t="shared" ref="T1053:T1054" si="9204">I1053*S1053*$T$2/1000</f>
        <v>0</v>
      </c>
      <c r="U1053" s="349"/>
      <c r="V1053" s="349">
        <f t="shared" ref="V1053:V1054" si="9205">I1053*U1053*$V$2/1000</f>
        <v>0</v>
      </c>
      <c r="W1053" s="349"/>
      <c r="X1053" s="349">
        <f t="shared" ref="X1053:X1054" si="9206">I1053*W1053*$X$2/1000</f>
        <v>0</v>
      </c>
      <c r="Y1053" s="349">
        <f>SUM(S1053+U1053+W1053)</f>
        <v>0</v>
      </c>
      <c r="Z1053" s="349">
        <f>SUM(T1053+V1053+X1053)</f>
        <v>0</v>
      </c>
      <c r="AA1053" s="349"/>
      <c r="AB1053" s="349">
        <f t="shared" si="9053"/>
        <v>0</v>
      </c>
      <c r="AC1053" s="349"/>
      <c r="AD1053" s="349">
        <f t="shared" ref="AD1053:AD1054" si="9207">K1053*AC1053*$AD$2/1000</f>
        <v>0</v>
      </c>
      <c r="AE1053" s="349">
        <v>3.09</v>
      </c>
      <c r="AF1053" s="109">
        <f t="shared" ref="AF1053:AF1054" si="9208">K1053*AE1053*$AF$2/1000</f>
        <v>36.842407119000001</v>
      </c>
      <c r="AG1053" s="349">
        <f>SUM(AA1053+AC1053+AE1053)</f>
        <v>3.09</v>
      </c>
      <c r="AH1053" s="349">
        <f>SUM(AB1053+AD1053+AF1053)</f>
        <v>36.842407119000001</v>
      </c>
      <c r="AI1053" s="349">
        <f>SUM(Y1053+AG1053)</f>
        <v>3.09</v>
      </c>
      <c r="AJ1053" s="349">
        <f>SUM(Z1053,AH1053)</f>
        <v>36.842407119000001</v>
      </c>
      <c r="AK1053" s="349">
        <v>1.2210000000000001</v>
      </c>
      <c r="AL1053" s="349">
        <f>M1053*AK1053*$AL$2/1000</f>
        <v>14.318509613100002</v>
      </c>
      <c r="AM1053" s="349"/>
      <c r="AN1053" s="349">
        <f>M1053*AM1053*$AN$2/1000</f>
        <v>0</v>
      </c>
      <c r="AO1053" s="349"/>
      <c r="AP1053" s="349">
        <f t="shared" ref="AP1053:AP1054" si="9209">M1053*AO1053*$AP$2/1000</f>
        <v>0</v>
      </c>
      <c r="AQ1053" s="349">
        <f>SUM(AK1053+AM1053+AO1053)</f>
        <v>1.2210000000000001</v>
      </c>
      <c r="AR1053" s="349">
        <f>SUM(AL1053+AN1053+AP1053)</f>
        <v>14.318509613100002</v>
      </c>
      <c r="AS1053" s="349"/>
      <c r="AT1053" s="349">
        <f>O1053*AS1053*$AT$2/1000</f>
        <v>0</v>
      </c>
      <c r="AU1053" s="349"/>
      <c r="AV1053" s="349">
        <f>O1053*AU1053*$AV$2/1000</f>
        <v>0</v>
      </c>
      <c r="AW1053" s="349"/>
      <c r="AX1053" s="349">
        <f>O1053*AW1053*$AX$2/1000</f>
        <v>0</v>
      </c>
      <c r="AY1053" s="349">
        <f>SUM(AS1053+AU1053+AW1053)</f>
        <v>0</v>
      </c>
      <c r="AZ1053" s="349">
        <f>SUM(AT1053+AV1053+AX1053)</f>
        <v>0</v>
      </c>
      <c r="BA1053" s="349">
        <f>SUM(AQ1053+AY1053)</f>
        <v>1.2210000000000001</v>
      </c>
      <c r="BB1053" s="349">
        <f>SUM(AR1053,AZ1053)</f>
        <v>14.318509613100002</v>
      </c>
    </row>
    <row r="1054" spans="1:54" s="344" customFormat="1">
      <c r="A1054" s="612">
        <v>766</v>
      </c>
      <c r="B1054" s="557"/>
      <c r="C1054" s="368"/>
      <c r="D1054" s="557"/>
      <c r="E1054" s="553" t="s">
        <v>2271</v>
      </c>
      <c r="F1054" s="530"/>
      <c r="G1054" s="530" t="s">
        <v>1169</v>
      </c>
      <c r="H1054" s="355" t="s">
        <v>380</v>
      </c>
      <c r="I1054" s="554"/>
      <c r="J1054" s="183"/>
      <c r="K1054" s="554">
        <v>9.17</v>
      </c>
      <c r="L1054" s="183"/>
      <c r="M1054" s="554">
        <v>9.17</v>
      </c>
      <c r="N1054" s="183"/>
      <c r="O1054" s="554">
        <v>9.17</v>
      </c>
      <c r="P1054" s="183"/>
      <c r="Q1054" s="349">
        <f t="shared" si="9202"/>
        <v>0.67</v>
      </c>
      <c r="R1054" s="417">
        <f t="shared" si="9203"/>
        <v>7.9901602900000004</v>
      </c>
      <c r="S1054" s="349"/>
      <c r="T1054" s="349">
        <f t="shared" si="9204"/>
        <v>0</v>
      </c>
      <c r="U1054" s="349"/>
      <c r="V1054" s="349">
        <f t="shared" si="9205"/>
        <v>0</v>
      </c>
      <c r="W1054" s="349"/>
      <c r="X1054" s="349">
        <f t="shared" si="9206"/>
        <v>0</v>
      </c>
      <c r="Y1054" s="349">
        <f t="shared" ref="Y1054" si="9210">SUM(S1054+U1054+W1054)</f>
        <v>0</v>
      </c>
      <c r="Z1054" s="349">
        <f t="shared" ref="Z1054" si="9211">SUM(T1054+V1054+X1054)</f>
        <v>0</v>
      </c>
      <c r="AA1054" s="349"/>
      <c r="AB1054" s="349">
        <f t="shared" si="9053"/>
        <v>0</v>
      </c>
      <c r="AC1054" s="349"/>
      <c r="AD1054" s="349">
        <f t="shared" si="9207"/>
        <v>0</v>
      </c>
      <c r="AE1054" s="349">
        <v>0.51500000000000001</v>
      </c>
      <c r="AF1054" s="109">
        <f t="shared" si="9208"/>
        <v>6.1404011865000001</v>
      </c>
      <c r="AG1054" s="349">
        <f t="shared" ref="AG1054" si="9212">SUM(AA1054+AC1054+AE1054)</f>
        <v>0.51500000000000001</v>
      </c>
      <c r="AH1054" s="349">
        <f t="shared" ref="AH1054" si="9213">SUM(AB1054+AD1054+AF1054)</f>
        <v>6.1404011865000001</v>
      </c>
      <c r="AI1054" s="349">
        <f t="shared" ref="AI1054" si="9214">SUM(Y1054+AG1054)</f>
        <v>0.51500000000000001</v>
      </c>
      <c r="AJ1054" s="349">
        <f t="shared" ref="AJ1054" si="9215">SUM(Z1054,AH1054)</f>
        <v>6.1404011865000001</v>
      </c>
      <c r="AK1054" s="349"/>
      <c r="AL1054" s="349">
        <f t="shared" ref="AL1054" si="9216">M1054*AK1054*$AL$2/1000</f>
        <v>0</v>
      </c>
      <c r="AM1054" s="349"/>
      <c r="AN1054" s="349">
        <f t="shared" ref="AN1054" si="9217">M1054*AM1054*$AN$2/1000</f>
        <v>0</v>
      </c>
      <c r="AO1054" s="349"/>
      <c r="AP1054" s="349">
        <f t="shared" si="9209"/>
        <v>0</v>
      </c>
      <c r="AQ1054" s="349">
        <f t="shared" ref="AQ1054" si="9218">SUM(AK1054+AM1054+AO1054)</f>
        <v>0</v>
      </c>
      <c r="AR1054" s="349">
        <f t="shared" ref="AR1054" si="9219">SUM(AL1054+AN1054+AP1054)</f>
        <v>0</v>
      </c>
      <c r="AS1054" s="349"/>
      <c r="AT1054" s="349">
        <f t="shared" ref="AT1054" si="9220">O1054*AS1054*$AT$2/1000</f>
        <v>0</v>
      </c>
      <c r="AU1054" s="349">
        <v>0.155</v>
      </c>
      <c r="AV1054" s="349">
        <f t="shared" ref="AV1054" si="9221">O1054*AU1054*$AV$2/1000</f>
        <v>1.8497591035000001</v>
      </c>
      <c r="AW1054" s="349"/>
      <c r="AX1054" s="349">
        <f t="shared" ref="AX1054" si="9222">O1054*AW1054*$AX$2/1000</f>
        <v>0</v>
      </c>
      <c r="AY1054" s="349">
        <f t="shared" ref="AY1054" si="9223">SUM(AS1054+AU1054+AW1054)</f>
        <v>0.155</v>
      </c>
      <c r="AZ1054" s="349">
        <f t="shared" ref="AZ1054" si="9224">SUM(AT1054+AV1054+AX1054)</f>
        <v>1.8497591035000001</v>
      </c>
      <c r="BA1054" s="349">
        <f t="shared" ref="BA1054" si="9225">SUM(AQ1054+AY1054)</f>
        <v>0.155</v>
      </c>
      <c r="BB1054" s="349">
        <f t="shared" ref="BB1054" si="9226">SUM(AR1054,AZ1054)</f>
        <v>1.8497591035000001</v>
      </c>
    </row>
    <row r="1055" spans="1:54" s="344" customFormat="1">
      <c r="A1055" s="612">
        <v>765</v>
      </c>
      <c r="B1055" s="557"/>
      <c r="C1055" s="368"/>
      <c r="D1055" s="557"/>
      <c r="E1055" s="553" t="s">
        <v>2272</v>
      </c>
      <c r="F1055" s="530"/>
      <c r="G1055" s="530" t="s">
        <v>1169</v>
      </c>
      <c r="H1055" s="355" t="s">
        <v>380</v>
      </c>
      <c r="I1055" s="554"/>
      <c r="J1055" s="183"/>
      <c r="K1055" s="554">
        <v>9.17</v>
      </c>
      <c r="L1055" s="183"/>
      <c r="M1055" s="554">
        <v>9.17</v>
      </c>
      <c r="N1055" s="183"/>
      <c r="O1055" s="554">
        <v>9.17</v>
      </c>
      <c r="P1055" s="183"/>
      <c r="Q1055" s="349">
        <f t="shared" si="9157"/>
        <v>10.91</v>
      </c>
      <c r="R1055" s="417">
        <f t="shared" si="9158"/>
        <v>131.10352759700001</v>
      </c>
      <c r="S1055" s="349"/>
      <c r="T1055" s="349">
        <f t="shared" ref="T1055:T1060" si="9227">I1055*S1055*$T$2/1000</f>
        <v>0</v>
      </c>
      <c r="U1055" s="349"/>
      <c r="V1055" s="349">
        <f t="shared" ref="V1055:V1060" si="9228">I1055*U1055*$V$2/1000</f>
        <v>0</v>
      </c>
      <c r="W1055" s="349"/>
      <c r="X1055" s="349">
        <f t="shared" ref="X1055:X1060" si="9229">I1055*W1055*$X$2/1000</f>
        <v>0</v>
      </c>
      <c r="Y1055" s="349">
        <f>SUM(S1055+U1055+W1055)</f>
        <v>0</v>
      </c>
      <c r="Z1055" s="349">
        <f>SUM(T1055+V1055+X1055)</f>
        <v>0</v>
      </c>
      <c r="AA1055" s="349"/>
      <c r="AB1055" s="349">
        <f t="shared" ref="AB1055:AB1060" si="9230">K1055*AA1055*$AB$2/1000</f>
        <v>0</v>
      </c>
      <c r="AC1055" s="349"/>
      <c r="AD1055" s="349">
        <f t="shared" si="9155"/>
        <v>0</v>
      </c>
      <c r="AE1055" s="349">
        <v>3.3</v>
      </c>
      <c r="AF1055" s="109">
        <f t="shared" si="9156"/>
        <v>39.346260029999996</v>
      </c>
      <c r="AG1055" s="349">
        <f>SUM(AA1055+AC1055+AE1055)</f>
        <v>3.3</v>
      </c>
      <c r="AH1055" s="349">
        <f>SUM(AB1055+AD1055+AF1055)</f>
        <v>39.346260029999996</v>
      </c>
      <c r="AI1055" s="349">
        <f>SUM(Y1055+AG1055)</f>
        <v>3.3</v>
      </c>
      <c r="AJ1055" s="349">
        <f>SUM(Z1055,AH1055)</f>
        <v>39.346260029999996</v>
      </c>
      <c r="AK1055" s="349">
        <v>1.85</v>
      </c>
      <c r="AL1055" s="349">
        <f>M1055*AK1055*$AL$2/1000</f>
        <v>21.694711535</v>
      </c>
      <c r="AM1055" s="349">
        <v>3.84</v>
      </c>
      <c r="AN1055" s="349">
        <f>M1055*AM1055*$AN$2/1000</f>
        <v>46.579139712000007</v>
      </c>
      <c r="AO1055" s="349">
        <v>1.92</v>
      </c>
      <c r="AP1055" s="349">
        <f t="shared" si="9114"/>
        <v>23.48341632</v>
      </c>
      <c r="AQ1055" s="349">
        <f>SUM(AK1055+AM1055+AO1055)</f>
        <v>7.6099999999999994</v>
      </c>
      <c r="AR1055" s="349">
        <f>SUM(AL1055+AN1055+AP1055)</f>
        <v>91.757267567000014</v>
      </c>
      <c r="AS1055" s="349"/>
      <c r="AT1055" s="349">
        <f>O1055*AS1055*$AT$2/1000</f>
        <v>0</v>
      </c>
      <c r="AU1055" s="349"/>
      <c r="AV1055" s="349">
        <f>O1055*AU1055*$AV$2/1000</f>
        <v>0</v>
      </c>
      <c r="AW1055" s="349"/>
      <c r="AX1055" s="349">
        <f>O1055*AW1055*$AX$2/1000</f>
        <v>0</v>
      </c>
      <c r="AY1055" s="349">
        <f>SUM(AS1055+AU1055+AW1055)</f>
        <v>0</v>
      </c>
      <c r="AZ1055" s="349">
        <f>SUM(AT1055+AV1055+AX1055)</f>
        <v>0</v>
      </c>
      <c r="BA1055" s="349">
        <f>SUM(AQ1055+AY1055)</f>
        <v>7.6099999999999994</v>
      </c>
      <c r="BB1055" s="349">
        <f>SUM(AR1055,AZ1055)</f>
        <v>91.757267567000014</v>
      </c>
    </row>
    <row r="1056" spans="1:54" s="344" customFormat="1">
      <c r="A1056" s="612">
        <v>771</v>
      </c>
      <c r="B1056" s="557"/>
      <c r="C1056" s="368"/>
      <c r="D1056" s="557"/>
      <c r="E1056" s="553" t="s">
        <v>2380</v>
      </c>
      <c r="F1056" s="530"/>
      <c r="G1056" s="530" t="s">
        <v>1169</v>
      </c>
      <c r="H1056" s="355" t="s">
        <v>379</v>
      </c>
      <c r="I1056" s="554"/>
      <c r="J1056" s="183"/>
      <c r="K1056" s="554"/>
      <c r="L1056" s="183"/>
      <c r="M1056" s="554"/>
      <c r="N1056" s="183"/>
      <c r="O1056" s="554">
        <v>10.06</v>
      </c>
      <c r="P1056" s="183"/>
      <c r="Q1056" s="349">
        <f t="shared" ref="Q1056" si="9231">SUM(AI1056+BA1056)</f>
        <v>0.309</v>
      </c>
      <c r="R1056" s="417">
        <f t="shared" ref="R1056" si="9232">SUM(AJ1056+BB1056)</f>
        <v>4.0454850414000001</v>
      </c>
      <c r="S1056" s="349"/>
      <c r="T1056" s="349">
        <f t="shared" ref="T1056" si="9233">I1056*S1056*$T$2/1000</f>
        <v>0</v>
      </c>
      <c r="U1056" s="349"/>
      <c r="V1056" s="349">
        <f t="shared" ref="V1056" si="9234">I1056*U1056*$V$2/1000</f>
        <v>0</v>
      </c>
      <c r="W1056" s="349"/>
      <c r="X1056" s="349">
        <f t="shared" ref="X1056" si="9235">I1056*W1056*$X$2/1000</f>
        <v>0</v>
      </c>
      <c r="Y1056" s="349">
        <f>SUM(S1056+U1056+W1056)</f>
        <v>0</v>
      </c>
      <c r="Z1056" s="349">
        <f t="shared" ref="Z1056" si="9236">SUM(T1056+V1056+X1056)</f>
        <v>0</v>
      </c>
      <c r="AA1056" s="349"/>
      <c r="AB1056" s="349">
        <f t="shared" ref="AB1056" si="9237">K1056*AA1056*$AB$2/1000</f>
        <v>0</v>
      </c>
      <c r="AC1056" s="349"/>
      <c r="AD1056" s="349">
        <f t="shared" ref="AD1056" si="9238">K1056*AC1056*$AD$2/1000</f>
        <v>0</v>
      </c>
      <c r="AE1056" s="349"/>
      <c r="AF1056" s="109">
        <f t="shared" ref="AF1056" si="9239">K1056*AE1056*$AF$2/1000</f>
        <v>0</v>
      </c>
      <c r="AG1056" s="349">
        <f t="shared" ref="AG1056" si="9240">SUM(AA1056+AC1056+AE1056)</f>
        <v>0</v>
      </c>
      <c r="AH1056" s="349">
        <f t="shared" ref="AH1056" si="9241">SUM(AB1056+AD1056+AF1056)</f>
        <v>0</v>
      </c>
      <c r="AI1056" s="349">
        <f t="shared" ref="AI1056" si="9242">SUM(Y1056+AG1056)</f>
        <v>0</v>
      </c>
      <c r="AJ1056" s="349">
        <f t="shared" ref="AJ1056" si="9243">SUM(Z1056,AH1056)</f>
        <v>0</v>
      </c>
      <c r="AK1056" s="349"/>
      <c r="AL1056" s="349">
        <f t="shared" ref="AL1056" si="9244">M1056*AK1056*$AL$2/1000</f>
        <v>0</v>
      </c>
      <c r="AM1056" s="349"/>
      <c r="AN1056" s="349">
        <f t="shared" ref="AN1056" si="9245">M1056*AM1056*$AN$2/1000</f>
        <v>0</v>
      </c>
      <c r="AO1056" s="349"/>
      <c r="AP1056" s="349">
        <f t="shared" si="9114"/>
        <v>0</v>
      </c>
      <c r="AQ1056" s="349">
        <f t="shared" ref="AQ1056" si="9246">SUM(AK1056+AM1056+AO1056)</f>
        <v>0</v>
      </c>
      <c r="AR1056" s="349">
        <f t="shared" ref="AR1056" si="9247">SUM(AL1056+AN1056+AP1056)</f>
        <v>0</v>
      </c>
      <c r="AS1056" s="349"/>
      <c r="AT1056" s="349">
        <f t="shared" ref="AT1056" si="9248">O1056*AS1056*$AT$2/1000</f>
        <v>0</v>
      </c>
      <c r="AU1056" s="349">
        <v>0.309</v>
      </c>
      <c r="AV1056" s="349">
        <f t="shared" ref="AV1056" si="9249">O1056*AU1056*$AV$2/1000</f>
        <v>4.0454850414000001</v>
      </c>
      <c r="AW1056" s="349"/>
      <c r="AX1056" s="349">
        <f t="shared" ref="AX1056" si="9250">O1056*AW1056*$AX$2/1000</f>
        <v>0</v>
      </c>
      <c r="AY1056" s="349">
        <f t="shared" ref="AY1056" si="9251">SUM(AS1056+AU1056+AW1056)</f>
        <v>0.309</v>
      </c>
      <c r="AZ1056" s="349">
        <f t="shared" ref="AZ1056" si="9252">SUM(AT1056+AV1056+AX1056)</f>
        <v>4.0454850414000001</v>
      </c>
      <c r="BA1056" s="349">
        <f t="shared" ref="BA1056" si="9253">SUM(AQ1056+AY1056)</f>
        <v>0.309</v>
      </c>
      <c r="BB1056" s="349">
        <f t="shared" ref="BB1056" si="9254">SUM(AR1056,AZ1056)</f>
        <v>4.0454850414000001</v>
      </c>
    </row>
    <row r="1057" spans="1:54" s="344" customFormat="1">
      <c r="A1057" s="612">
        <v>771</v>
      </c>
      <c r="B1057" s="557"/>
      <c r="C1057" s="368"/>
      <c r="D1057" s="557"/>
      <c r="E1057" s="557" t="s">
        <v>2381</v>
      </c>
      <c r="F1057" s="25"/>
      <c r="G1057" s="25" t="s">
        <v>1169</v>
      </c>
      <c r="H1057" s="310" t="s">
        <v>379</v>
      </c>
      <c r="I1057" s="84"/>
      <c r="J1057" s="191"/>
      <c r="K1057" s="84"/>
      <c r="L1057" s="191"/>
      <c r="M1057" s="84"/>
      <c r="N1057" s="191"/>
      <c r="O1057" s="84">
        <v>10.06</v>
      </c>
      <c r="P1057" s="191"/>
      <c r="Q1057" s="133">
        <f t="shared" si="9157"/>
        <v>0.1</v>
      </c>
      <c r="R1057" s="424">
        <f t="shared" si="9158"/>
        <v>1.3092184600000001</v>
      </c>
      <c r="S1057" s="133"/>
      <c r="T1057" s="133">
        <f t="shared" si="9227"/>
        <v>0</v>
      </c>
      <c r="U1057" s="133"/>
      <c r="V1057" s="133">
        <f t="shared" si="9228"/>
        <v>0</v>
      </c>
      <c r="W1057" s="133"/>
      <c r="X1057" s="133">
        <f t="shared" si="9229"/>
        <v>0</v>
      </c>
      <c r="Y1057" s="133">
        <f>SUM(S1057+U1057+W1057)</f>
        <v>0</v>
      </c>
      <c r="Z1057" s="133">
        <f t="shared" ref="Z1057" si="9255">SUM(T1057+V1057+X1057)</f>
        <v>0</v>
      </c>
      <c r="AA1057" s="133"/>
      <c r="AB1057" s="133">
        <f t="shared" si="9230"/>
        <v>0</v>
      </c>
      <c r="AC1057" s="133"/>
      <c r="AD1057" s="133">
        <f t="shared" si="9155"/>
        <v>0</v>
      </c>
      <c r="AE1057" s="133"/>
      <c r="AF1057" s="1045">
        <f t="shared" si="9156"/>
        <v>0</v>
      </c>
      <c r="AG1057" s="133">
        <f t="shared" ref="AG1057" si="9256">SUM(AA1057+AC1057+AE1057)</f>
        <v>0</v>
      </c>
      <c r="AH1057" s="133">
        <f t="shared" ref="AH1057" si="9257">SUM(AB1057+AD1057+AF1057)</f>
        <v>0</v>
      </c>
      <c r="AI1057" s="133">
        <f t="shared" ref="AI1057" si="9258">SUM(Y1057+AG1057)</f>
        <v>0</v>
      </c>
      <c r="AJ1057" s="133">
        <f t="shared" ref="AJ1057" si="9259">SUM(Z1057,AH1057)</f>
        <v>0</v>
      </c>
      <c r="AK1057" s="133"/>
      <c r="AL1057" s="133">
        <f t="shared" ref="AL1057" si="9260">M1057*AK1057*$AL$2/1000</f>
        <v>0</v>
      </c>
      <c r="AM1057" s="133"/>
      <c r="AN1057" s="133">
        <f t="shared" ref="AN1057" si="9261">M1057*AM1057*$AN$2/1000</f>
        <v>0</v>
      </c>
      <c r="AO1057" s="133"/>
      <c r="AP1057" s="133">
        <f t="shared" ref="AP1057" si="9262">M1057*AO1057*$AP$2/1000</f>
        <v>0</v>
      </c>
      <c r="AQ1057" s="133">
        <f t="shared" ref="AQ1057" si="9263">SUM(AK1057+AM1057+AO1057)</f>
        <v>0</v>
      </c>
      <c r="AR1057" s="133">
        <f t="shared" ref="AR1057" si="9264">SUM(AL1057+AN1057+AP1057)</f>
        <v>0</v>
      </c>
      <c r="AS1057" s="133"/>
      <c r="AT1057" s="133">
        <f t="shared" ref="AT1057" si="9265">O1057*AS1057*$AT$2/1000</f>
        <v>0</v>
      </c>
      <c r="AU1057" s="133">
        <v>0.1</v>
      </c>
      <c r="AV1057" s="133">
        <f t="shared" ref="AV1057" si="9266">O1057*AU1057*$AV$2/1000</f>
        <v>1.3092184600000001</v>
      </c>
      <c r="AW1057" s="133"/>
      <c r="AX1057" s="133">
        <f t="shared" ref="AX1057" si="9267">O1057*AW1057*$AX$2/1000</f>
        <v>0</v>
      </c>
      <c r="AY1057" s="133">
        <f t="shared" ref="AY1057" si="9268">SUM(AS1057+AU1057+AW1057)</f>
        <v>0.1</v>
      </c>
      <c r="AZ1057" s="133">
        <f t="shared" ref="AZ1057" si="9269">SUM(AT1057+AV1057+AX1057)</f>
        <v>1.3092184600000001</v>
      </c>
      <c r="BA1057" s="133">
        <f t="shared" ref="BA1057" si="9270">SUM(AQ1057+AY1057)</f>
        <v>0.1</v>
      </c>
      <c r="BB1057" s="133">
        <f t="shared" ref="BB1057" si="9271">SUM(AR1057,AZ1057)</f>
        <v>1.3092184600000001</v>
      </c>
    </row>
    <row r="1058" spans="1:54" s="344" customFormat="1">
      <c r="A1058" s="612">
        <v>766</v>
      </c>
      <c r="B1058" s="557"/>
      <c r="C1058" s="368"/>
      <c r="D1058" s="557"/>
      <c r="E1058" s="1047" t="s">
        <v>2273</v>
      </c>
      <c r="F1058" s="1049"/>
      <c r="G1058" s="1049" t="s">
        <v>1169</v>
      </c>
      <c r="H1058" s="1050" t="s">
        <v>380</v>
      </c>
      <c r="I1058" s="1024"/>
      <c r="J1058" s="1025"/>
      <c r="K1058" s="1024">
        <v>10.06</v>
      </c>
      <c r="L1058" s="1025"/>
      <c r="M1058" s="1024">
        <v>10.06</v>
      </c>
      <c r="N1058" s="1025"/>
      <c r="O1058" s="1024">
        <v>10.06</v>
      </c>
      <c r="P1058" s="1025"/>
      <c r="Q1058" s="1052">
        <f t="shared" si="9157"/>
        <v>13.59</v>
      </c>
      <c r="R1058" s="1053">
        <f t="shared" si="9158"/>
        <v>178.62798867800001</v>
      </c>
      <c r="S1058" s="1052"/>
      <c r="T1058" s="1052">
        <f t="shared" si="9227"/>
        <v>0</v>
      </c>
      <c r="U1058" s="1052"/>
      <c r="V1058" s="1052">
        <f t="shared" si="9228"/>
        <v>0</v>
      </c>
      <c r="W1058" s="1052"/>
      <c r="X1058" s="1052">
        <f t="shared" si="9229"/>
        <v>0</v>
      </c>
      <c r="Y1058" s="1052">
        <f t="shared" ref="Y1058:Y1059" si="9272">SUM(S1058+U1058+W1058)</f>
        <v>0</v>
      </c>
      <c r="Z1058" s="1052">
        <f t="shared" ref="Z1058:Z1060" si="9273">SUM(T1058+V1058+X1058)</f>
        <v>0</v>
      </c>
      <c r="AA1058" s="1052"/>
      <c r="AB1058" s="1052">
        <f t="shared" si="9230"/>
        <v>0</v>
      </c>
      <c r="AC1058" s="1052"/>
      <c r="AD1058" s="1052">
        <f t="shared" si="9155"/>
        <v>0</v>
      </c>
      <c r="AE1058" s="1052">
        <v>8</v>
      </c>
      <c r="AF1058" s="1073">
        <f t="shared" si="9156"/>
        <v>104.64251040000002</v>
      </c>
      <c r="AG1058" s="1052">
        <f t="shared" ref="AG1058" si="9274">SUM(AA1058+AC1058+AE1058)</f>
        <v>8</v>
      </c>
      <c r="AH1058" s="1052">
        <f t="shared" ref="AH1058" si="9275">SUM(AB1058+AD1058+AF1058)</f>
        <v>104.64251040000002</v>
      </c>
      <c r="AI1058" s="1052">
        <f t="shared" ref="AI1058:AI1060" si="9276">SUM(Y1058+AG1058)</f>
        <v>8</v>
      </c>
      <c r="AJ1058" s="1052">
        <f t="shared" ref="AJ1058:AJ1060" si="9277">SUM(Z1058,AH1058)</f>
        <v>104.64251040000002</v>
      </c>
      <c r="AK1058" s="1052">
        <v>1.27</v>
      </c>
      <c r="AL1058" s="1052">
        <f t="shared" ref="AL1058:AL1060" si="9278">M1058*AK1058*$AL$2/1000</f>
        <v>16.338587845999999</v>
      </c>
      <c r="AM1058" s="1052">
        <v>2.88</v>
      </c>
      <c r="AN1058" s="1052">
        <f t="shared" ref="AN1058:AN1060" si="9279">M1058*AM1058*$AN$2/1000</f>
        <v>38.324930112000004</v>
      </c>
      <c r="AO1058" s="1052">
        <v>1.44</v>
      </c>
      <c r="AP1058" s="1052">
        <f t="shared" si="9114"/>
        <v>19.321960319999999</v>
      </c>
      <c r="AQ1058" s="1052">
        <f t="shared" ref="AQ1058:AQ1060" si="9280">SUM(AK1058+AM1058+AO1058)</f>
        <v>5.59</v>
      </c>
      <c r="AR1058" s="1052">
        <f t="shared" ref="AR1058:AR1060" si="9281">SUM(AL1058+AN1058+AP1058)</f>
        <v>73.985478278000002</v>
      </c>
      <c r="AS1058" s="1052"/>
      <c r="AT1058" s="1052">
        <f t="shared" ref="AT1058:AT1060" si="9282">O1058*AS1058*$AT$2/1000</f>
        <v>0</v>
      </c>
      <c r="AU1058" s="1052"/>
      <c r="AV1058" s="1052">
        <f t="shared" ref="AV1058:AV1060" si="9283">O1058*AU1058*$AV$2/1000</f>
        <v>0</v>
      </c>
      <c r="AW1058" s="1052"/>
      <c r="AX1058" s="1052">
        <f t="shared" ref="AX1058:AX1060" si="9284">O1058*AW1058*$AX$2/1000</f>
        <v>0</v>
      </c>
      <c r="AY1058" s="1052">
        <f t="shared" ref="AY1058:AY1060" si="9285">SUM(AS1058+AU1058+AW1058)</f>
        <v>0</v>
      </c>
      <c r="AZ1058" s="1052">
        <f t="shared" ref="AZ1058:AZ1060" si="9286">SUM(AT1058+AV1058+AX1058)</f>
        <v>0</v>
      </c>
      <c r="BA1058" s="1052">
        <f t="shared" ref="BA1058:BA1060" si="9287">SUM(AQ1058+AY1058)</f>
        <v>5.59</v>
      </c>
      <c r="BB1058" s="1052">
        <f t="shared" ref="BB1058:BB1060" si="9288">SUM(AR1058,AZ1058)</f>
        <v>73.985478278000002</v>
      </c>
    </row>
    <row r="1059" spans="1:54" s="344" customFormat="1">
      <c r="A1059" s="612" t="s">
        <v>2389</v>
      </c>
      <c r="B1059" s="557"/>
      <c r="C1059" s="368"/>
      <c r="D1059" s="557"/>
      <c r="E1059" s="103" t="s">
        <v>2391</v>
      </c>
      <c r="F1059" s="509"/>
      <c r="G1059" s="509" t="s">
        <v>1169</v>
      </c>
      <c r="H1059" s="330" t="s">
        <v>379</v>
      </c>
      <c r="I1059" s="86"/>
      <c r="J1059" s="188"/>
      <c r="K1059" s="86"/>
      <c r="L1059" s="188"/>
      <c r="M1059" s="86"/>
      <c r="N1059" s="188"/>
      <c r="O1059" s="86">
        <v>10.06</v>
      </c>
      <c r="P1059" s="188"/>
      <c r="Q1059" s="148">
        <f t="shared" si="9157"/>
        <v>0.05</v>
      </c>
      <c r="R1059" s="427">
        <f t="shared" si="9158"/>
        <v>0.65404083999999996</v>
      </c>
      <c r="S1059" s="148"/>
      <c r="T1059" s="148">
        <f t="shared" si="9227"/>
        <v>0</v>
      </c>
      <c r="U1059" s="148"/>
      <c r="V1059" s="148">
        <f t="shared" si="9228"/>
        <v>0</v>
      </c>
      <c r="W1059" s="148"/>
      <c r="X1059" s="148">
        <f t="shared" si="9229"/>
        <v>0</v>
      </c>
      <c r="Y1059" s="148">
        <f t="shared" si="9272"/>
        <v>0</v>
      </c>
      <c r="Z1059" s="148">
        <f t="shared" si="9273"/>
        <v>0</v>
      </c>
      <c r="AA1059" s="148"/>
      <c r="AB1059" s="148">
        <f t="shared" si="9230"/>
        <v>0</v>
      </c>
      <c r="AC1059" s="148"/>
      <c r="AD1059" s="148">
        <f t="shared" si="9155"/>
        <v>0</v>
      </c>
      <c r="AE1059" s="148"/>
      <c r="AF1059" s="513">
        <f t="shared" si="9156"/>
        <v>0</v>
      </c>
      <c r="AG1059" s="148">
        <f t="shared" ref="AG1059" si="9289">SUM(AA1059+AC1059+AE1059)</f>
        <v>0</v>
      </c>
      <c r="AH1059" s="148">
        <f t="shared" ref="AH1059" si="9290">SUM(AB1059+AD1059+AF1059)</f>
        <v>0</v>
      </c>
      <c r="AI1059" s="148">
        <f t="shared" si="9276"/>
        <v>0</v>
      </c>
      <c r="AJ1059" s="148">
        <f t="shared" si="9277"/>
        <v>0</v>
      </c>
      <c r="AK1059" s="148"/>
      <c r="AL1059" s="148">
        <f t="shared" si="9278"/>
        <v>0</v>
      </c>
      <c r="AM1059" s="148"/>
      <c r="AN1059" s="148">
        <f t="shared" si="9279"/>
        <v>0</v>
      </c>
      <c r="AO1059" s="148"/>
      <c r="AP1059" s="148">
        <f t="shared" si="9114"/>
        <v>0</v>
      </c>
      <c r="AQ1059" s="148">
        <f t="shared" si="9280"/>
        <v>0</v>
      </c>
      <c r="AR1059" s="148">
        <f t="shared" ref="AR1059" si="9291">SUM(AL1059+AN1059+AP1059)</f>
        <v>0</v>
      </c>
      <c r="AS1059" s="148"/>
      <c r="AT1059" s="148">
        <f t="shared" si="9282"/>
        <v>0</v>
      </c>
      <c r="AU1059" s="148"/>
      <c r="AV1059" s="148">
        <f t="shared" si="9283"/>
        <v>0</v>
      </c>
      <c r="AW1059" s="148">
        <v>0.05</v>
      </c>
      <c r="AX1059" s="148">
        <f t="shared" si="9284"/>
        <v>0.65404083999999996</v>
      </c>
      <c r="AY1059" s="148">
        <f t="shared" si="9285"/>
        <v>0.05</v>
      </c>
      <c r="AZ1059" s="148">
        <f>SUM(AT1059+AV1059+AX1059)</f>
        <v>0.65404083999999996</v>
      </c>
      <c r="BA1059" s="148">
        <f t="shared" si="9287"/>
        <v>0.05</v>
      </c>
      <c r="BB1059" s="148">
        <f t="shared" si="9288"/>
        <v>0.65404083999999996</v>
      </c>
    </row>
    <row r="1060" spans="1:54" s="344" customFormat="1">
      <c r="A1060" s="612">
        <v>771</v>
      </c>
      <c r="B1060" s="557"/>
      <c r="C1060" s="368"/>
      <c r="D1060" s="28"/>
      <c r="E1060" s="557" t="s">
        <v>2348</v>
      </c>
      <c r="F1060" s="25"/>
      <c r="G1060" s="25" t="s">
        <v>1169</v>
      </c>
      <c r="H1060" s="310" t="s">
        <v>380</v>
      </c>
      <c r="I1060" s="84">
        <v>8.74</v>
      </c>
      <c r="J1060" s="191"/>
      <c r="K1060" s="84">
        <v>8.74</v>
      </c>
      <c r="L1060" s="191"/>
      <c r="M1060" s="84">
        <v>8.74</v>
      </c>
      <c r="N1060" s="191"/>
      <c r="O1060" s="84">
        <v>11.6</v>
      </c>
      <c r="P1060" s="191"/>
      <c r="Q1060" s="133">
        <f t="shared" si="9157"/>
        <v>0.48</v>
      </c>
      <c r="R1060" s="424">
        <f t="shared" si="9158"/>
        <v>7.5207532800000001</v>
      </c>
      <c r="S1060" s="133"/>
      <c r="T1060" s="133">
        <f t="shared" si="9227"/>
        <v>0</v>
      </c>
      <c r="U1060" s="133"/>
      <c r="V1060" s="133">
        <f t="shared" si="9228"/>
        <v>0</v>
      </c>
      <c r="W1060" s="133"/>
      <c r="X1060" s="133">
        <f t="shared" si="9229"/>
        <v>0</v>
      </c>
      <c r="Y1060" s="133">
        <f>SUM(S1060+U1060+W1060)</f>
        <v>0</v>
      </c>
      <c r="Z1060" s="133">
        <f t="shared" si="9273"/>
        <v>0</v>
      </c>
      <c r="AA1060" s="133"/>
      <c r="AB1060" s="133">
        <f t="shared" si="9230"/>
        <v>0</v>
      </c>
      <c r="AC1060" s="133"/>
      <c r="AD1060" s="133">
        <f t="shared" si="9155"/>
        <v>0</v>
      </c>
      <c r="AE1060" s="133"/>
      <c r="AF1060" s="1045">
        <f t="shared" si="9156"/>
        <v>0</v>
      </c>
      <c r="AG1060" s="133">
        <f t="shared" ref="AG1060" si="9292">SUM(AA1060+AC1060+AE1060)</f>
        <v>0</v>
      </c>
      <c r="AH1060" s="133">
        <f t="shared" ref="AH1060" si="9293">SUM(AB1060+AD1060+AF1060)</f>
        <v>0</v>
      </c>
      <c r="AI1060" s="133">
        <f t="shared" si="9276"/>
        <v>0</v>
      </c>
      <c r="AJ1060" s="133">
        <f t="shared" si="9277"/>
        <v>0</v>
      </c>
      <c r="AK1060" s="133"/>
      <c r="AL1060" s="133">
        <f t="shared" si="9278"/>
        <v>0</v>
      </c>
      <c r="AM1060" s="133"/>
      <c r="AN1060" s="133">
        <f t="shared" si="9279"/>
        <v>0</v>
      </c>
      <c r="AO1060" s="133"/>
      <c r="AP1060" s="133">
        <f t="shared" ref="AP1060" si="9294">M1060*AO1060*$AP$2/1000</f>
        <v>0</v>
      </c>
      <c r="AQ1060" s="133">
        <f t="shared" si="9280"/>
        <v>0</v>
      </c>
      <c r="AR1060" s="133">
        <f t="shared" si="9281"/>
        <v>0</v>
      </c>
      <c r="AS1060" s="133">
        <v>0.48</v>
      </c>
      <c r="AT1060" s="133">
        <f t="shared" si="9282"/>
        <v>7.5207532800000001</v>
      </c>
      <c r="AU1060" s="133"/>
      <c r="AV1060" s="133">
        <f t="shared" si="9283"/>
        <v>0</v>
      </c>
      <c r="AW1060" s="133"/>
      <c r="AX1060" s="133">
        <f t="shared" si="9284"/>
        <v>0</v>
      </c>
      <c r="AY1060" s="133">
        <f t="shared" si="9285"/>
        <v>0.48</v>
      </c>
      <c r="AZ1060" s="133">
        <f t="shared" si="9286"/>
        <v>7.5207532800000001</v>
      </c>
      <c r="BA1060" s="133">
        <f t="shared" si="9287"/>
        <v>0.48</v>
      </c>
      <c r="BB1060" s="133">
        <f t="shared" si="9288"/>
        <v>7.5207532800000001</v>
      </c>
    </row>
    <row r="1061" spans="1:54" s="301" customFormat="1">
      <c r="A1061" s="612">
        <v>775</v>
      </c>
      <c r="B1061" s="26"/>
      <c r="C1061" s="371" t="s">
        <v>526</v>
      </c>
      <c r="D1061" s="26" t="s">
        <v>409</v>
      </c>
      <c r="E1061" s="347" t="s">
        <v>410</v>
      </c>
      <c r="F1061" s="384" t="s">
        <v>411</v>
      </c>
      <c r="G1061" s="384" t="s">
        <v>1169</v>
      </c>
      <c r="H1061" s="316" t="s">
        <v>456</v>
      </c>
      <c r="I1061" s="552">
        <v>4.08</v>
      </c>
      <c r="J1061" s="184"/>
      <c r="K1061" s="552">
        <v>4.08</v>
      </c>
      <c r="L1061" s="184"/>
      <c r="M1061" s="552">
        <v>4.08</v>
      </c>
      <c r="N1061" s="184"/>
      <c r="O1061" s="552">
        <v>4.08</v>
      </c>
      <c r="P1061" s="184"/>
      <c r="Q1061" s="136">
        <f t="shared" si="7015"/>
        <v>0</v>
      </c>
      <c r="R1061" s="421">
        <f t="shared" si="7015"/>
        <v>0</v>
      </c>
      <c r="S1061" s="136"/>
      <c r="T1061" s="136">
        <f t="shared" si="7016"/>
        <v>0</v>
      </c>
      <c r="U1061" s="136"/>
      <c r="V1061" s="136">
        <f t="shared" si="8202"/>
        <v>0</v>
      </c>
      <c r="W1061" s="136"/>
      <c r="X1061" s="136">
        <f t="shared" si="7018"/>
        <v>0</v>
      </c>
      <c r="Y1061" s="136">
        <f t="shared" si="9106"/>
        <v>0</v>
      </c>
      <c r="Z1061" s="136">
        <f t="shared" si="9106"/>
        <v>0</v>
      </c>
      <c r="AA1061" s="136"/>
      <c r="AB1061" s="136">
        <f t="shared" si="8044"/>
        <v>0</v>
      </c>
      <c r="AC1061" s="136"/>
      <c r="AD1061" s="136">
        <f t="shared" si="7061"/>
        <v>0</v>
      </c>
      <c r="AE1061" s="136"/>
      <c r="AF1061" s="141">
        <f t="shared" ref="AF1061:AF1069" si="9295">K1061*AE1061*$AF$2/1000</f>
        <v>0</v>
      </c>
      <c r="AG1061" s="136">
        <f>SUM(AA1061+AC1061+AE1061)</f>
        <v>0</v>
      </c>
      <c r="AH1061" s="136">
        <f>SUM(AB1061+AD1061+AF1061)</f>
        <v>0</v>
      </c>
      <c r="AI1061" s="136">
        <f t="shared" si="9110"/>
        <v>0</v>
      </c>
      <c r="AJ1061" s="136">
        <f t="shared" si="9111"/>
        <v>0</v>
      </c>
      <c r="AK1061" s="136"/>
      <c r="AL1061" s="136">
        <f t="shared" si="9112"/>
        <v>0</v>
      </c>
      <c r="AM1061" s="136"/>
      <c r="AN1061" s="136">
        <f t="shared" si="9113"/>
        <v>0</v>
      </c>
      <c r="AO1061" s="136"/>
      <c r="AP1061" s="136">
        <f t="shared" si="8206"/>
        <v>0</v>
      </c>
      <c r="AQ1061" s="136">
        <f t="shared" si="9115"/>
        <v>0</v>
      </c>
      <c r="AR1061" s="136">
        <f>SUM(AL1061+AN1061+AP1061)</f>
        <v>0</v>
      </c>
      <c r="AS1061" s="136"/>
      <c r="AT1061" s="136">
        <f t="shared" si="9116"/>
        <v>0</v>
      </c>
      <c r="AU1061" s="136"/>
      <c r="AV1061" s="136">
        <f t="shared" si="9117"/>
        <v>0</v>
      </c>
      <c r="AW1061" s="136"/>
      <c r="AX1061" s="136">
        <f t="shared" si="9118"/>
        <v>0</v>
      </c>
      <c r="AY1061" s="136">
        <f t="shared" si="9119"/>
        <v>0</v>
      </c>
      <c r="AZ1061" s="136">
        <f>SUM(AT1061+AV1061+AX1061)</f>
        <v>0</v>
      </c>
      <c r="BA1061" s="136">
        <f t="shared" si="9120"/>
        <v>0</v>
      </c>
      <c r="BB1061" s="136">
        <f t="shared" si="9121"/>
        <v>0</v>
      </c>
    </row>
    <row r="1062" spans="1:54" s="344" customFormat="1">
      <c r="A1062" s="612">
        <v>776</v>
      </c>
      <c r="B1062" s="557"/>
      <c r="C1062" s="557"/>
      <c r="D1062" s="557" t="s">
        <v>1192</v>
      </c>
      <c r="E1062" s="553" t="s">
        <v>1193</v>
      </c>
      <c r="F1062" s="384" t="s">
        <v>411</v>
      </c>
      <c r="G1062" s="24" t="s">
        <v>1179</v>
      </c>
      <c r="H1062" s="355" t="s">
        <v>1183</v>
      </c>
      <c r="I1062" s="554">
        <v>4.08</v>
      </c>
      <c r="J1062" s="115"/>
      <c r="K1062" s="554">
        <v>4.08</v>
      </c>
      <c r="L1062" s="183"/>
      <c r="M1062" s="554">
        <v>4.08</v>
      </c>
      <c r="N1062" s="183"/>
      <c r="O1062" s="554">
        <v>4.08</v>
      </c>
      <c r="P1062" s="115"/>
      <c r="Q1062" s="349">
        <f t="shared" si="7015"/>
        <v>0</v>
      </c>
      <c r="R1062" s="417">
        <f t="shared" si="7015"/>
        <v>0</v>
      </c>
      <c r="S1062" s="349"/>
      <c r="T1062" s="349">
        <f>I1062*S1062*$T$2/1000</f>
        <v>0</v>
      </c>
      <c r="U1062" s="349"/>
      <c r="V1062" s="350">
        <f>I1062*U1062*$V$2/1000</f>
        <v>0</v>
      </c>
      <c r="W1062" s="352"/>
      <c r="X1062" s="353">
        <f>I1062*W1062*$X$2/1000</f>
        <v>0</v>
      </c>
      <c r="Y1062" s="351">
        <f>SUM(S1062+U1062+W1062)</f>
        <v>0</v>
      </c>
      <c r="Z1062" s="350">
        <f t="shared" ref="Z1062" si="9296">SUM(T1062+V1062+X1062)</f>
        <v>0</v>
      </c>
      <c r="AA1062" s="352"/>
      <c r="AB1062" s="353">
        <f>K1062*AA1062*$AB$2/1000</f>
        <v>0</v>
      </c>
      <c r="AC1062" s="352"/>
      <c r="AD1062" s="350">
        <f>K1062*AC1062*$AD$2/1000</f>
        <v>0</v>
      </c>
      <c r="AE1062" s="352"/>
      <c r="AF1062" s="353">
        <f t="shared" si="9295"/>
        <v>0</v>
      </c>
      <c r="AG1062" s="351">
        <f>SUM(AA1062+AC1062+AE1062)</f>
        <v>0</v>
      </c>
      <c r="AH1062" s="349">
        <f>SUM(AB1062+AD1062+AF1062)</f>
        <v>0</v>
      </c>
      <c r="AI1062" s="349">
        <f t="shared" si="9110"/>
        <v>0</v>
      </c>
      <c r="AJ1062" s="350">
        <f t="shared" si="9111"/>
        <v>0</v>
      </c>
      <c r="AK1062" s="352"/>
      <c r="AL1062" s="350">
        <f t="shared" si="9112"/>
        <v>0</v>
      </c>
      <c r="AM1062" s="354"/>
      <c r="AN1062" s="350">
        <f t="shared" si="9113"/>
        <v>0</v>
      </c>
      <c r="AO1062" s="352"/>
      <c r="AP1062" s="353">
        <f t="shared" si="8206"/>
        <v>0</v>
      </c>
      <c r="AQ1062" s="351">
        <f>SUM(AK1062+AM1062+AO1062)</f>
        <v>0</v>
      </c>
      <c r="AR1062" s="349">
        <f>SUM(AL1062+AN1062+AP1062)</f>
        <v>0</v>
      </c>
      <c r="AS1062" s="349"/>
      <c r="AT1062" s="350">
        <f t="shared" si="9116"/>
        <v>0</v>
      </c>
      <c r="AU1062" s="352"/>
      <c r="AV1062" s="350">
        <f t="shared" si="9117"/>
        <v>0</v>
      </c>
      <c r="AW1062" s="352"/>
      <c r="AX1062" s="353">
        <f t="shared" si="9118"/>
        <v>0</v>
      </c>
      <c r="AY1062" s="351">
        <f>SUM(AS1062+AU1062+AW1062)</f>
        <v>0</v>
      </c>
      <c r="AZ1062" s="349">
        <f>SUM(AT1062+AV1062+AX1062)</f>
        <v>0</v>
      </c>
      <c r="BA1062" s="349">
        <f t="shared" si="9120"/>
        <v>0</v>
      </c>
      <c r="BB1062" s="349">
        <f t="shared" si="9121"/>
        <v>0</v>
      </c>
    </row>
    <row r="1063" spans="1:54">
      <c r="A1063" s="612">
        <v>777</v>
      </c>
      <c r="B1063" s="26"/>
      <c r="C1063" s="368"/>
      <c r="D1063" s="26" t="s">
        <v>412</v>
      </c>
      <c r="E1063" s="23" t="s">
        <v>413</v>
      </c>
      <c r="F1063" s="54" t="s">
        <v>411</v>
      </c>
      <c r="G1063" s="530" t="s">
        <v>1169</v>
      </c>
      <c r="H1063" s="355" t="s">
        <v>456</v>
      </c>
      <c r="I1063" s="554">
        <v>4.08</v>
      </c>
      <c r="J1063" s="183"/>
      <c r="K1063" s="554">
        <v>4.08</v>
      </c>
      <c r="L1063" s="183"/>
      <c r="M1063" s="554">
        <v>4.08</v>
      </c>
      <c r="N1063" s="183"/>
      <c r="O1063" s="554">
        <v>4.08</v>
      </c>
      <c r="P1063" s="183"/>
      <c r="Q1063" s="349">
        <f t="shared" si="7015"/>
        <v>0.71399999999999997</v>
      </c>
      <c r="R1063" s="417">
        <f t="shared" si="7015"/>
        <v>3.7884479736000003</v>
      </c>
      <c r="S1063" s="349"/>
      <c r="T1063" s="349">
        <f t="shared" si="7016"/>
        <v>0</v>
      </c>
      <c r="U1063" s="349"/>
      <c r="V1063" s="349">
        <f t="shared" si="8202"/>
        <v>0</v>
      </c>
      <c r="W1063" s="349"/>
      <c r="X1063" s="349">
        <f t="shared" si="7018"/>
        <v>0</v>
      </c>
      <c r="Y1063" s="349">
        <f t="shared" si="9106"/>
        <v>0</v>
      </c>
      <c r="Z1063" s="349">
        <f t="shared" si="9106"/>
        <v>0</v>
      </c>
      <c r="AA1063" s="349"/>
      <c r="AB1063" s="349">
        <f t="shared" si="8044"/>
        <v>0</v>
      </c>
      <c r="AC1063" s="349"/>
      <c r="AD1063" s="349">
        <f t="shared" si="7061"/>
        <v>0</v>
      </c>
      <c r="AE1063" s="349"/>
      <c r="AF1063" s="109">
        <f t="shared" si="9295"/>
        <v>0</v>
      </c>
      <c r="AG1063" s="349">
        <f t="shared" si="9109"/>
        <v>0</v>
      </c>
      <c r="AH1063" s="349">
        <f t="shared" si="9109"/>
        <v>0</v>
      </c>
      <c r="AI1063" s="349">
        <f t="shared" si="9110"/>
        <v>0</v>
      </c>
      <c r="AJ1063" s="349">
        <f t="shared" si="9111"/>
        <v>0</v>
      </c>
      <c r="AK1063" s="349"/>
      <c r="AL1063" s="349">
        <f t="shared" si="9112"/>
        <v>0</v>
      </c>
      <c r="AM1063" s="349"/>
      <c r="AN1063" s="349">
        <f t="shared" si="9113"/>
        <v>0</v>
      </c>
      <c r="AO1063" s="349"/>
      <c r="AP1063" s="349">
        <f t="shared" si="8206"/>
        <v>0</v>
      </c>
      <c r="AQ1063" s="349">
        <f t="shared" si="9115"/>
        <v>0</v>
      </c>
      <c r="AR1063" s="349">
        <f t="shared" si="9115"/>
        <v>0</v>
      </c>
      <c r="AS1063" s="349"/>
      <c r="AT1063" s="349">
        <f t="shared" si="9116"/>
        <v>0</v>
      </c>
      <c r="AU1063" s="349">
        <v>0.125</v>
      </c>
      <c r="AV1063" s="349">
        <f t="shared" si="9117"/>
        <v>0.66371910000000001</v>
      </c>
      <c r="AW1063" s="349">
        <v>0.58899999999999997</v>
      </c>
      <c r="AX1063" s="349">
        <f t="shared" si="9118"/>
        <v>3.1247288736000001</v>
      </c>
      <c r="AY1063" s="349">
        <f t="shared" si="9119"/>
        <v>0.71399999999999997</v>
      </c>
      <c r="AZ1063" s="349">
        <f t="shared" si="9119"/>
        <v>3.7884479736000003</v>
      </c>
      <c r="BA1063" s="349">
        <f t="shared" si="9120"/>
        <v>0.71399999999999997</v>
      </c>
      <c r="BB1063" s="349">
        <f t="shared" si="9121"/>
        <v>3.7884479736000003</v>
      </c>
    </row>
    <row r="1064" spans="1:54">
      <c r="A1064" s="612">
        <v>778</v>
      </c>
      <c r="B1064" s="26"/>
      <c r="C1064" s="368"/>
      <c r="D1064" s="26" t="s">
        <v>529</v>
      </c>
      <c r="E1064" s="23" t="s">
        <v>414</v>
      </c>
      <c r="F1064" s="54" t="s">
        <v>411</v>
      </c>
      <c r="G1064" s="530" t="s">
        <v>1169</v>
      </c>
      <c r="H1064" s="355" t="s">
        <v>456</v>
      </c>
      <c r="I1064" s="554">
        <v>4.08</v>
      </c>
      <c r="J1064" s="183"/>
      <c r="K1064" s="554">
        <v>4.08</v>
      </c>
      <c r="L1064" s="183"/>
      <c r="M1064" s="554">
        <v>4.08</v>
      </c>
      <c r="N1064" s="183"/>
      <c r="O1064" s="554">
        <v>4.08</v>
      </c>
      <c r="P1064" s="183"/>
      <c r="Q1064" s="349">
        <f t="shared" si="7015"/>
        <v>0</v>
      </c>
      <c r="R1064" s="417">
        <f t="shared" si="7015"/>
        <v>0</v>
      </c>
      <c r="S1064" s="349"/>
      <c r="T1064" s="349">
        <f t="shared" si="7016"/>
        <v>0</v>
      </c>
      <c r="U1064" s="349"/>
      <c r="V1064" s="349">
        <f t="shared" si="8202"/>
        <v>0</v>
      </c>
      <c r="W1064" s="349"/>
      <c r="X1064" s="349">
        <f t="shared" si="7018"/>
        <v>0</v>
      </c>
      <c r="Y1064" s="349">
        <f t="shared" ref="Y1064:Z1064" si="9297">SUM(S1064+U1064+W1064)</f>
        <v>0</v>
      </c>
      <c r="Z1064" s="349">
        <f t="shared" si="9297"/>
        <v>0</v>
      </c>
      <c r="AA1064" s="349"/>
      <c r="AB1064" s="349">
        <f t="shared" si="8044"/>
        <v>0</v>
      </c>
      <c r="AC1064" s="349"/>
      <c r="AD1064" s="349">
        <f t="shared" si="7061"/>
        <v>0</v>
      </c>
      <c r="AE1064" s="349"/>
      <c r="AF1064" s="109">
        <f t="shared" si="9295"/>
        <v>0</v>
      </c>
      <c r="AG1064" s="349">
        <f>SUM(AA1064+AC1064+AE1064)</f>
        <v>0</v>
      </c>
      <c r="AH1064" s="349">
        <f>SUM(AB1064+AD1064+AF1064)</f>
        <v>0</v>
      </c>
      <c r="AI1064" s="349">
        <f t="shared" ref="AI1064" si="9298">SUM(Y1064+AG1064)</f>
        <v>0</v>
      </c>
      <c r="AJ1064" s="349">
        <f t="shared" ref="AJ1064" si="9299">SUM(Z1064,AH1064)</f>
        <v>0</v>
      </c>
      <c r="AK1064" s="349"/>
      <c r="AL1064" s="349">
        <f t="shared" ref="AL1064" si="9300">M1064*AK1064*$AL$2/1000</f>
        <v>0</v>
      </c>
      <c r="AM1064" s="349"/>
      <c r="AN1064" s="349">
        <f t="shared" ref="AN1064" si="9301">M1064*AM1064*$AN$2/1000</f>
        <v>0</v>
      </c>
      <c r="AO1064" s="349"/>
      <c r="AP1064" s="349">
        <f t="shared" ref="AP1064" si="9302">M1064*AO1064*$AP$2/1000</f>
        <v>0</v>
      </c>
      <c r="AQ1064" s="349">
        <f t="shared" ref="AQ1064" si="9303">SUM(AK1064+AM1064+AO1064)</f>
        <v>0</v>
      </c>
      <c r="AR1064" s="349">
        <f>SUM(AL1064+AN1064+AP1064)</f>
        <v>0</v>
      </c>
      <c r="AS1064" s="349"/>
      <c r="AT1064" s="349">
        <f t="shared" ref="AT1064" si="9304">O1064*AS1064*$AT$2/1000</f>
        <v>0</v>
      </c>
      <c r="AU1064" s="349"/>
      <c r="AV1064" s="349">
        <f t="shared" ref="AV1064" si="9305">O1064*AU1064*$AV$2/1000</f>
        <v>0</v>
      </c>
      <c r="AW1064" s="349"/>
      <c r="AX1064" s="349">
        <f t="shared" ref="AX1064" si="9306">O1064*AW1064*$AX$2/1000</f>
        <v>0</v>
      </c>
      <c r="AY1064" s="349">
        <f t="shared" ref="AY1064" si="9307">SUM(AS1064+AU1064+AW1064)</f>
        <v>0</v>
      </c>
      <c r="AZ1064" s="349">
        <f>SUM(AT1064+AV1064+AX1064)</f>
        <v>0</v>
      </c>
      <c r="BA1064" s="349">
        <f t="shared" ref="BA1064" si="9308">SUM(AQ1064+AY1064)</f>
        <v>0</v>
      </c>
      <c r="BB1064" s="349">
        <f t="shared" ref="BB1064" si="9309">SUM(AR1064,AZ1064)</f>
        <v>0</v>
      </c>
    </row>
    <row r="1065" spans="1:54">
      <c r="A1065" s="612">
        <v>779</v>
      </c>
      <c r="B1065" s="26"/>
      <c r="C1065" s="368"/>
      <c r="D1065" s="26" t="s">
        <v>415</v>
      </c>
      <c r="E1065" s="23" t="s">
        <v>416</v>
      </c>
      <c r="F1065" s="54" t="s">
        <v>411</v>
      </c>
      <c r="G1065" s="530" t="s">
        <v>1169</v>
      </c>
      <c r="H1065" s="355" t="s">
        <v>456</v>
      </c>
      <c r="I1065" s="554">
        <v>4.5999999999999996</v>
      </c>
      <c r="J1065" s="183"/>
      <c r="K1065" s="554">
        <v>4.5999999999999996</v>
      </c>
      <c r="L1065" s="183"/>
      <c r="M1065" s="554">
        <v>4.5999999999999996</v>
      </c>
      <c r="N1065" s="183"/>
      <c r="O1065" s="554">
        <v>4.5999999999999996</v>
      </c>
      <c r="P1065" s="183"/>
      <c r="Q1065" s="349">
        <f t="shared" si="7015"/>
        <v>1.03</v>
      </c>
      <c r="R1065" s="417">
        <f t="shared" si="7015"/>
        <v>6.0372543599999995</v>
      </c>
      <c r="S1065" s="349"/>
      <c r="T1065" s="349">
        <f t="shared" si="7016"/>
        <v>0</v>
      </c>
      <c r="U1065" s="349">
        <v>1.03</v>
      </c>
      <c r="V1065" s="349">
        <f t="shared" si="8202"/>
        <v>6.0372543599999995</v>
      </c>
      <c r="W1065" s="349"/>
      <c r="X1065" s="349">
        <f t="shared" si="7018"/>
        <v>0</v>
      </c>
      <c r="Y1065" s="349">
        <f>SUM(S1065+U1065+W1065)</f>
        <v>1.03</v>
      </c>
      <c r="Z1065" s="349">
        <f>SUM(T1065+V1065+X1065)</f>
        <v>6.0372543599999995</v>
      </c>
      <c r="AA1065" s="349"/>
      <c r="AB1065" s="349">
        <f t="shared" si="8044"/>
        <v>0</v>
      </c>
      <c r="AC1065" s="349"/>
      <c r="AD1065" s="349">
        <f t="shared" si="7061"/>
        <v>0</v>
      </c>
      <c r="AE1065" s="349"/>
      <c r="AF1065" s="109">
        <f t="shared" si="9295"/>
        <v>0</v>
      </c>
      <c r="AG1065" s="349">
        <f>SUM(AA1065+AC1065+AE1065)</f>
        <v>0</v>
      </c>
      <c r="AH1065" s="349">
        <f>SUM(AB1065+AD1065+AF1065)</f>
        <v>0</v>
      </c>
      <c r="AI1065" s="349">
        <f>SUM(Y1065+AG1065)</f>
        <v>1.03</v>
      </c>
      <c r="AJ1065" s="349">
        <f>SUM(Z1065,AH1065)</f>
        <v>6.0372543599999995</v>
      </c>
      <c r="AK1065" s="349"/>
      <c r="AL1065" s="349">
        <f>M1065*AK1065*$AL$2/1000</f>
        <v>0</v>
      </c>
      <c r="AM1065" s="349"/>
      <c r="AN1065" s="349">
        <f>M1065*AM1065*$AN$2/1000</f>
        <v>0</v>
      </c>
      <c r="AO1065" s="349"/>
      <c r="AP1065" s="349">
        <f>M1065*AO1065*$AP$2/1000</f>
        <v>0</v>
      </c>
      <c r="AQ1065" s="349">
        <f>SUM(AK1065+AM1065+AO1065)</f>
        <v>0</v>
      </c>
      <c r="AR1065" s="349">
        <f>SUM(AL1065+AN1065+AP1065)</f>
        <v>0</v>
      </c>
      <c r="AS1065" s="349"/>
      <c r="AT1065" s="349">
        <f>O1065*AS1065*$AT$2/1000</f>
        <v>0</v>
      </c>
      <c r="AU1065" s="349"/>
      <c r="AV1065" s="349">
        <f>O1065*AU1065*$AV$2/1000</f>
        <v>0</v>
      </c>
      <c r="AW1065" s="349"/>
      <c r="AX1065" s="349">
        <f>O1065*AW1065*$AX$2/1000</f>
        <v>0</v>
      </c>
      <c r="AY1065" s="349">
        <f>SUM(AS1065+AU1065+AW1065)</f>
        <v>0</v>
      </c>
      <c r="AZ1065" s="349">
        <f>SUM(AT1065+AV1065+AX1065)</f>
        <v>0</v>
      </c>
      <c r="BA1065" s="349">
        <f>SUM(AQ1065+AY1065)</f>
        <v>0</v>
      </c>
      <c r="BB1065" s="349">
        <f>SUM(AR1065,AZ1065)</f>
        <v>0</v>
      </c>
    </row>
    <row r="1066" spans="1:54">
      <c r="A1066" s="612">
        <v>780</v>
      </c>
      <c r="B1066" s="26"/>
      <c r="C1066" s="368"/>
      <c r="D1066" s="26" t="s">
        <v>530</v>
      </c>
      <c r="E1066" s="23" t="s">
        <v>417</v>
      </c>
      <c r="F1066" s="54" t="s">
        <v>411</v>
      </c>
      <c r="G1066" s="530" t="s">
        <v>1169</v>
      </c>
      <c r="H1066" s="355" t="s">
        <v>456</v>
      </c>
      <c r="I1066" s="554">
        <v>4.5999999999999996</v>
      </c>
      <c r="J1066" s="183"/>
      <c r="K1066" s="554">
        <v>4.5999999999999996</v>
      </c>
      <c r="L1066" s="183"/>
      <c r="M1066" s="554">
        <v>4.5999999999999996</v>
      </c>
      <c r="N1066" s="183"/>
      <c r="O1066" s="554">
        <v>4.5999999999999996</v>
      </c>
      <c r="P1066" s="183"/>
      <c r="Q1066" s="349">
        <f t="shared" si="7015"/>
        <v>0</v>
      </c>
      <c r="R1066" s="417">
        <f t="shared" si="7015"/>
        <v>0</v>
      </c>
      <c r="S1066" s="349"/>
      <c r="T1066" s="349">
        <f t="shared" si="7016"/>
        <v>0</v>
      </c>
      <c r="U1066" s="349"/>
      <c r="V1066" s="349">
        <f t="shared" si="8202"/>
        <v>0</v>
      </c>
      <c r="W1066" s="349"/>
      <c r="X1066" s="349">
        <f t="shared" si="7018"/>
        <v>0</v>
      </c>
      <c r="Y1066" s="349">
        <f t="shared" ref="Y1066:Z1067" si="9310">SUM(S1066+U1066+W1066)</f>
        <v>0</v>
      </c>
      <c r="Z1066" s="349">
        <f t="shared" si="9310"/>
        <v>0</v>
      </c>
      <c r="AA1066" s="349"/>
      <c r="AB1066" s="349">
        <f t="shared" si="8044"/>
        <v>0</v>
      </c>
      <c r="AC1066" s="349"/>
      <c r="AD1066" s="349">
        <f t="shared" si="7061"/>
        <v>0</v>
      </c>
      <c r="AE1066" s="349"/>
      <c r="AF1066" s="109">
        <f t="shared" si="9295"/>
        <v>0</v>
      </c>
      <c r="AG1066" s="349">
        <f t="shared" ref="AG1066:AG1067" si="9311">SUM(AA1066+AC1066+AE1066)</f>
        <v>0</v>
      </c>
      <c r="AH1066" s="349">
        <f t="shared" ref="AH1066:AH1067" si="9312">SUM(AB1066+AD1066+AF1066)</f>
        <v>0</v>
      </c>
      <c r="AI1066" s="349">
        <f t="shared" ref="AI1066:AI1067" si="9313">SUM(Y1066+AG1066)</f>
        <v>0</v>
      </c>
      <c r="AJ1066" s="349">
        <f t="shared" ref="AJ1066:AJ1067" si="9314">SUM(Z1066,AH1066)</f>
        <v>0</v>
      </c>
      <c r="AK1066" s="349"/>
      <c r="AL1066" s="349">
        <f t="shared" ref="AL1066:AL1067" si="9315">M1066*AK1066*$AL$2/1000</f>
        <v>0</v>
      </c>
      <c r="AM1066" s="349"/>
      <c r="AN1066" s="349">
        <f t="shared" ref="AN1066:AN1067" si="9316">M1066*AM1066*$AN$2/1000</f>
        <v>0</v>
      </c>
      <c r="AO1066" s="349"/>
      <c r="AP1066" s="349">
        <f>M1066*AO1066*$AP$2/1000</f>
        <v>0</v>
      </c>
      <c r="AQ1066" s="349">
        <f t="shared" ref="AQ1066:AQ1067" si="9317">SUM(AK1066+AM1066+AO1066)</f>
        <v>0</v>
      </c>
      <c r="AR1066" s="349">
        <f t="shared" ref="AR1066:AR1067" si="9318">SUM(AL1066+AN1066+AP1066)</f>
        <v>0</v>
      </c>
      <c r="AS1066" s="349"/>
      <c r="AT1066" s="349">
        <f t="shared" ref="AT1066:AT1067" si="9319">O1066*AS1066*$AT$2/1000</f>
        <v>0</v>
      </c>
      <c r="AU1066" s="349"/>
      <c r="AV1066" s="349">
        <f t="shared" ref="AV1066:AV1067" si="9320">O1066*AU1066*$AV$2/1000</f>
        <v>0</v>
      </c>
      <c r="AW1066" s="349"/>
      <c r="AX1066" s="349">
        <f t="shared" ref="AX1066:AX1067" si="9321">O1066*AW1066*$AX$2/1000</f>
        <v>0</v>
      </c>
      <c r="AY1066" s="349">
        <f t="shared" ref="AY1066:AY1067" si="9322">SUM(AS1066+AU1066+AW1066)</f>
        <v>0</v>
      </c>
      <c r="AZ1066" s="349">
        <f t="shared" ref="AZ1066:AZ1067" si="9323">SUM(AT1066+AV1066+AX1066)</f>
        <v>0</v>
      </c>
      <c r="BA1066" s="349">
        <f t="shared" ref="BA1066:BA1067" si="9324">SUM(AQ1066+AY1066)</f>
        <v>0</v>
      </c>
      <c r="BB1066" s="349">
        <f t="shared" ref="BB1066:BB1067" si="9325">SUM(AR1066,AZ1066)</f>
        <v>0</v>
      </c>
    </row>
    <row r="1067" spans="1:54">
      <c r="A1067" s="612">
        <v>781</v>
      </c>
      <c r="B1067" s="26"/>
      <c r="C1067" s="368"/>
      <c r="D1067" s="26" t="s">
        <v>418</v>
      </c>
      <c r="E1067" s="23" t="s">
        <v>531</v>
      </c>
      <c r="F1067" s="54" t="s">
        <v>411</v>
      </c>
      <c r="G1067" s="530" t="s">
        <v>1169</v>
      </c>
      <c r="H1067" s="355" t="s">
        <v>456</v>
      </c>
      <c r="I1067" s="554">
        <v>5.16</v>
      </c>
      <c r="J1067" s="183"/>
      <c r="K1067" s="554">
        <v>5.69</v>
      </c>
      <c r="L1067" s="183"/>
      <c r="M1067" s="554">
        <v>5.69</v>
      </c>
      <c r="N1067" s="183"/>
      <c r="O1067" s="554">
        <v>5.69</v>
      </c>
      <c r="P1067" s="183"/>
      <c r="Q1067" s="349">
        <f t="shared" si="7015"/>
        <v>1.03</v>
      </c>
      <c r="R1067" s="417">
        <f t="shared" si="7015"/>
        <v>7.620257961000001</v>
      </c>
      <c r="S1067" s="349"/>
      <c r="T1067" s="349">
        <f t="shared" si="7016"/>
        <v>0</v>
      </c>
      <c r="U1067" s="349"/>
      <c r="V1067" s="349">
        <f t="shared" si="8202"/>
        <v>0</v>
      </c>
      <c r="W1067" s="349"/>
      <c r="X1067" s="349">
        <f t="shared" si="7018"/>
        <v>0</v>
      </c>
      <c r="Y1067" s="349">
        <f t="shared" si="9310"/>
        <v>0</v>
      </c>
      <c r="Z1067" s="349">
        <f t="shared" si="9310"/>
        <v>0</v>
      </c>
      <c r="AA1067" s="349"/>
      <c r="AB1067" s="349">
        <f t="shared" si="8044"/>
        <v>0</v>
      </c>
      <c r="AC1067" s="349"/>
      <c r="AD1067" s="349">
        <f>K1067*AC1067*$AD$2/1000</f>
        <v>0</v>
      </c>
      <c r="AE1067" s="349">
        <v>1.03</v>
      </c>
      <c r="AF1067" s="109">
        <f>K1067*AE1067*$AF$2/1000</f>
        <v>7.620257961000001</v>
      </c>
      <c r="AG1067" s="349">
        <f t="shared" si="9311"/>
        <v>1.03</v>
      </c>
      <c r="AH1067" s="349">
        <f t="shared" si="9312"/>
        <v>7.620257961000001</v>
      </c>
      <c r="AI1067" s="349">
        <f t="shared" si="9313"/>
        <v>1.03</v>
      </c>
      <c r="AJ1067" s="349">
        <f t="shared" si="9314"/>
        <v>7.620257961000001</v>
      </c>
      <c r="AK1067" s="349"/>
      <c r="AL1067" s="349">
        <f t="shared" si="9315"/>
        <v>0</v>
      </c>
      <c r="AM1067" s="349"/>
      <c r="AN1067" s="349">
        <f t="shared" si="9316"/>
        <v>0</v>
      </c>
      <c r="AO1067" s="349"/>
      <c r="AP1067" s="349">
        <f t="shared" ref="AP1067" si="9326">M1067*AO1067*$AP$2/1000</f>
        <v>0</v>
      </c>
      <c r="AQ1067" s="349">
        <f t="shared" si="9317"/>
        <v>0</v>
      </c>
      <c r="AR1067" s="349">
        <f t="shared" si="9318"/>
        <v>0</v>
      </c>
      <c r="AS1067" s="349"/>
      <c r="AT1067" s="349">
        <f t="shared" si="9319"/>
        <v>0</v>
      </c>
      <c r="AU1067" s="349"/>
      <c r="AV1067" s="349">
        <f t="shared" si="9320"/>
        <v>0</v>
      </c>
      <c r="AW1067" s="349"/>
      <c r="AX1067" s="349">
        <f t="shared" si="9321"/>
        <v>0</v>
      </c>
      <c r="AY1067" s="349">
        <f t="shared" si="9322"/>
        <v>0</v>
      </c>
      <c r="AZ1067" s="349">
        <f t="shared" si="9323"/>
        <v>0</v>
      </c>
      <c r="BA1067" s="349">
        <f t="shared" si="9324"/>
        <v>0</v>
      </c>
      <c r="BB1067" s="349">
        <f t="shared" si="9325"/>
        <v>0</v>
      </c>
    </row>
    <row r="1068" spans="1:54" s="344" customFormat="1">
      <c r="A1068" s="612">
        <v>782</v>
      </c>
      <c r="B1068" s="346"/>
      <c r="C1068" s="368"/>
      <c r="D1068" s="346" t="s">
        <v>838</v>
      </c>
      <c r="E1068" s="23" t="s">
        <v>837</v>
      </c>
      <c r="F1068" s="54" t="s">
        <v>411</v>
      </c>
      <c r="G1068" s="530" t="s">
        <v>1169</v>
      </c>
      <c r="H1068" s="355" t="s">
        <v>379</v>
      </c>
      <c r="I1068" s="554">
        <v>5.16</v>
      </c>
      <c r="J1068" s="183"/>
      <c r="K1068" s="554">
        <v>5.16</v>
      </c>
      <c r="L1068" s="183"/>
      <c r="M1068" s="554">
        <v>5.16</v>
      </c>
      <c r="N1068" s="183"/>
      <c r="O1068" s="554">
        <v>5.16</v>
      </c>
      <c r="P1068" s="183"/>
      <c r="Q1068" s="349">
        <f>SUM(AI1068+BA1068)</f>
        <v>0.309</v>
      </c>
      <c r="R1068" s="417">
        <f>SUM(AJ1068+BB1068)</f>
        <v>2.0731387211999999</v>
      </c>
      <c r="S1068" s="349"/>
      <c r="T1068" s="349">
        <f t="shared" ref="T1068" si="9327">I1068*S1068*$T$2/1000</f>
        <v>0</v>
      </c>
      <c r="U1068" s="349"/>
      <c r="V1068" s="349">
        <f t="shared" ref="V1068" si="9328">I1068*U1068*$V$2/1000</f>
        <v>0</v>
      </c>
      <c r="W1068" s="349"/>
      <c r="X1068" s="349">
        <f t="shared" ref="X1068" si="9329">I1068*W1068*$X$2/1000</f>
        <v>0</v>
      </c>
      <c r="Y1068" s="349">
        <f>SUM(S1068+U1068+W1068)</f>
        <v>0</v>
      </c>
      <c r="Z1068" s="349">
        <f>SUM(T1068+V1068+X1068)</f>
        <v>0</v>
      </c>
      <c r="AA1068" s="349"/>
      <c r="AB1068" s="349">
        <f t="shared" si="8044"/>
        <v>0</v>
      </c>
      <c r="AC1068" s="349"/>
      <c r="AD1068" s="349">
        <f t="shared" ref="AD1068" si="9330">K1068*AC1068*$AD$2/1000</f>
        <v>0</v>
      </c>
      <c r="AE1068" s="349">
        <v>0.309</v>
      </c>
      <c r="AF1068" s="109">
        <f t="shared" ref="AF1068" si="9331">K1068*AE1068*$AF$2/1000</f>
        <v>2.0731387211999999</v>
      </c>
      <c r="AG1068" s="349">
        <f>SUM(AA1068+AC1068+AE1068)</f>
        <v>0.309</v>
      </c>
      <c r="AH1068" s="349">
        <f>SUM(AB1068+AD1068+AF1068)</f>
        <v>2.0731387211999999</v>
      </c>
      <c r="AI1068" s="349">
        <f>SUM(Y1068+AG1068)</f>
        <v>0.309</v>
      </c>
      <c r="AJ1068" s="349">
        <f>SUM(Z1068,AH1068)</f>
        <v>2.0731387211999999</v>
      </c>
      <c r="AK1068" s="349"/>
      <c r="AL1068" s="349">
        <f>M1068*AK1068*$AL$2/1000</f>
        <v>0</v>
      </c>
      <c r="AM1068" s="349"/>
      <c r="AN1068" s="349">
        <f>M1068*AM1068*$AN$2/1000</f>
        <v>0</v>
      </c>
      <c r="AO1068" s="349"/>
      <c r="AP1068" s="349">
        <f>M1068*AO1068*$AP$2/1000</f>
        <v>0</v>
      </c>
      <c r="AQ1068" s="349">
        <f>SUM(AK1068+AM1068+AO1068)</f>
        <v>0</v>
      </c>
      <c r="AR1068" s="349">
        <f>SUM(AL1068+AN1068+AP1068)</f>
        <v>0</v>
      </c>
      <c r="AS1068" s="349"/>
      <c r="AT1068" s="349">
        <f>O1068*AS1068*$AT$2/1000</f>
        <v>0</v>
      </c>
      <c r="AU1068" s="349"/>
      <c r="AV1068" s="349">
        <f>O1068*AU1068*$AV$2/1000</f>
        <v>0</v>
      </c>
      <c r="AW1068" s="349"/>
      <c r="AX1068" s="349">
        <f>O1068*AW1068*$AX$2/1000</f>
        <v>0</v>
      </c>
      <c r="AY1068" s="349">
        <f>SUM(AS1068+AU1068+AW1068)</f>
        <v>0</v>
      </c>
      <c r="AZ1068" s="349">
        <f>SUM(AT1068+AV1068+AX1068)</f>
        <v>0</v>
      </c>
      <c r="BA1068" s="349">
        <f>SUM(AQ1068+AY1068)</f>
        <v>0</v>
      </c>
      <c r="BB1068" s="349">
        <f>SUM(AR1068,AZ1068)</f>
        <v>0</v>
      </c>
    </row>
    <row r="1069" spans="1:54">
      <c r="A1069" s="612">
        <v>783</v>
      </c>
      <c r="B1069" s="26"/>
      <c r="C1069" s="368"/>
      <c r="D1069" s="28" t="s">
        <v>418</v>
      </c>
      <c r="E1069" s="28" t="s">
        <v>419</v>
      </c>
      <c r="F1069" s="447" t="s">
        <v>411</v>
      </c>
      <c r="G1069" s="447" t="s">
        <v>1169</v>
      </c>
      <c r="H1069" s="327" t="s">
        <v>456</v>
      </c>
      <c r="I1069" s="90">
        <v>13.97</v>
      </c>
      <c r="J1069" s="192"/>
      <c r="K1069" s="90">
        <v>13.97</v>
      </c>
      <c r="L1069" s="192"/>
      <c r="M1069" s="90">
        <v>13.97</v>
      </c>
      <c r="N1069" s="192"/>
      <c r="O1069" s="90">
        <v>13.97</v>
      </c>
      <c r="P1069" s="192"/>
      <c r="Q1069" s="264">
        <f t="shared" si="7015"/>
        <v>0</v>
      </c>
      <c r="R1069" s="422">
        <f t="shared" si="7015"/>
        <v>0</v>
      </c>
      <c r="S1069" s="264"/>
      <c r="T1069" s="264">
        <f t="shared" si="7016"/>
        <v>0</v>
      </c>
      <c r="U1069" s="264"/>
      <c r="V1069" s="264">
        <f t="shared" si="8202"/>
        <v>0</v>
      </c>
      <c r="W1069" s="264"/>
      <c r="X1069" s="264">
        <f t="shared" si="7018"/>
        <v>0</v>
      </c>
      <c r="Y1069" s="264">
        <f>SUM(S1069+U1069+W1069)</f>
        <v>0</v>
      </c>
      <c r="Z1069" s="264">
        <f>SUM(T1069+V1069+X1069)</f>
        <v>0</v>
      </c>
      <c r="AA1069" s="264"/>
      <c r="AB1069" s="264">
        <f t="shared" si="8044"/>
        <v>0</v>
      </c>
      <c r="AC1069" s="264"/>
      <c r="AD1069" s="264">
        <f t="shared" si="7061"/>
        <v>0</v>
      </c>
      <c r="AE1069" s="264"/>
      <c r="AF1069" s="489">
        <f t="shared" si="9295"/>
        <v>0</v>
      </c>
      <c r="AG1069" s="264">
        <f>SUM(AA1069+AC1069+AE1069)</f>
        <v>0</v>
      </c>
      <c r="AH1069" s="264">
        <f>SUM(AB1069+AD1069+AF1069)</f>
        <v>0</v>
      </c>
      <c r="AI1069" s="264">
        <f>SUM(Y1069+AG1069)</f>
        <v>0</v>
      </c>
      <c r="AJ1069" s="264">
        <f>SUM(Z1069,AH1069)</f>
        <v>0</v>
      </c>
      <c r="AK1069" s="264"/>
      <c r="AL1069" s="264">
        <f>M1069*AK1069*$AL$2/1000</f>
        <v>0</v>
      </c>
      <c r="AM1069" s="264"/>
      <c r="AN1069" s="264">
        <f>M1069*AM1069*$AN$2/1000</f>
        <v>0</v>
      </c>
      <c r="AO1069" s="264"/>
      <c r="AP1069" s="264">
        <f>M1069*AO1069*$AP$2/1000</f>
        <v>0</v>
      </c>
      <c r="AQ1069" s="264">
        <f>SUM(AK1069+AM1069+AO1069)</f>
        <v>0</v>
      </c>
      <c r="AR1069" s="264">
        <f>SUM(AL1069+AN1069+AP1069)</f>
        <v>0</v>
      </c>
      <c r="AS1069" s="264"/>
      <c r="AT1069" s="264">
        <f>O1069*AS1069*$AT$2/1000</f>
        <v>0</v>
      </c>
      <c r="AU1069" s="264"/>
      <c r="AV1069" s="264">
        <f>O1069*AU1069*$AV$2/1000</f>
        <v>0</v>
      </c>
      <c r="AW1069" s="264"/>
      <c r="AX1069" s="264">
        <f>O1069*AW1069*$AX$2/1000</f>
        <v>0</v>
      </c>
      <c r="AY1069" s="264">
        <f>SUM(AS1069+AU1069+AW1069)</f>
        <v>0</v>
      </c>
      <c r="AZ1069" s="264">
        <f>SUM(AT1069+AV1069+AX1069)</f>
        <v>0</v>
      </c>
      <c r="BA1069" s="264">
        <f>SUM(AQ1069+AY1069)</f>
        <v>0</v>
      </c>
      <c r="BB1069" s="264">
        <f>SUM(AR1069,AZ1069)</f>
        <v>0</v>
      </c>
    </row>
    <row r="1070" spans="1:54" ht="11.25" customHeight="1">
      <c r="A1070" s="612">
        <v>784</v>
      </c>
      <c r="B1070" s="43"/>
      <c r="C1070" s="44" t="s">
        <v>138</v>
      </c>
      <c r="D1070" s="45"/>
      <c r="E1070" s="46"/>
      <c r="F1070" s="46"/>
      <c r="G1070" s="46"/>
      <c r="H1070" s="318"/>
      <c r="I1070" s="400"/>
      <c r="J1070" s="402"/>
      <c r="K1070" s="400"/>
      <c r="L1070" s="403"/>
      <c r="M1070" s="400"/>
      <c r="N1070" s="403"/>
      <c r="O1070" s="401"/>
      <c r="P1070" s="402"/>
      <c r="Q1070" s="137">
        <f t="shared" ref="Q1070:BB1070" si="9332">SUM(Q839:Q1069)</f>
        <v>666.55799999999942</v>
      </c>
      <c r="R1070" s="137">
        <f t="shared" si="9332"/>
        <v>7844.3055031659014</v>
      </c>
      <c r="S1070" s="137">
        <f t="shared" si="9332"/>
        <v>33.098999999999997</v>
      </c>
      <c r="T1070" s="137">
        <f t="shared" si="9332"/>
        <v>379.14173370269987</v>
      </c>
      <c r="U1070" s="137">
        <f t="shared" si="9332"/>
        <v>46.116000000000007</v>
      </c>
      <c r="V1070" s="137">
        <f t="shared" si="9332"/>
        <v>627.41563230239979</v>
      </c>
      <c r="W1070" s="137">
        <f t="shared" si="9332"/>
        <v>40.591999999999999</v>
      </c>
      <c r="X1070" s="137">
        <f t="shared" si="9332"/>
        <v>399.87509265540001</v>
      </c>
      <c r="Y1070" s="137">
        <f t="shared" si="9332"/>
        <v>119.80699999999999</v>
      </c>
      <c r="Z1070" s="137">
        <f t="shared" si="9332"/>
        <v>1406.4324586605003</v>
      </c>
      <c r="AA1070" s="137">
        <f t="shared" si="9332"/>
        <v>67.495000000000005</v>
      </c>
      <c r="AB1070" s="137">
        <f t="shared" si="9332"/>
        <v>815.17655348479991</v>
      </c>
      <c r="AC1070" s="137">
        <f t="shared" si="9332"/>
        <v>98.564000000000021</v>
      </c>
      <c r="AD1070" s="137">
        <f t="shared" si="9332"/>
        <v>1281.6317529727996</v>
      </c>
      <c r="AE1070" s="137">
        <f t="shared" si="9332"/>
        <v>85.416999999999987</v>
      </c>
      <c r="AF1070" s="137">
        <f t="shared" si="9332"/>
        <v>1108.7797530249002</v>
      </c>
      <c r="AG1070" s="137">
        <f t="shared" si="9332"/>
        <v>251.47599999999991</v>
      </c>
      <c r="AH1070" s="137">
        <f t="shared" si="9332"/>
        <v>3205.5880594825026</v>
      </c>
      <c r="AI1070" s="137">
        <f t="shared" si="9332"/>
        <v>371.28299999999996</v>
      </c>
      <c r="AJ1070" s="137">
        <f t="shared" si="9332"/>
        <v>4612.0205181430001</v>
      </c>
      <c r="AK1070" s="137">
        <f t="shared" si="9332"/>
        <v>61.644000000000034</v>
      </c>
      <c r="AL1070" s="137">
        <f t="shared" si="9332"/>
        <v>769.70452787060026</v>
      </c>
      <c r="AM1070" s="137">
        <f t="shared" si="9332"/>
        <v>66.914999999999992</v>
      </c>
      <c r="AN1070" s="137">
        <f t="shared" si="9332"/>
        <v>695.8824766383002</v>
      </c>
      <c r="AO1070" s="137">
        <f t="shared" si="9332"/>
        <v>32.603999999999999</v>
      </c>
      <c r="AP1070" s="137">
        <f t="shared" si="9332"/>
        <v>174.09952684800001</v>
      </c>
      <c r="AQ1070" s="137">
        <f t="shared" si="9332"/>
        <v>161.16300000000004</v>
      </c>
      <c r="AR1070" s="137">
        <f t="shared" si="9332"/>
        <v>1639.6865313568996</v>
      </c>
      <c r="AS1070" s="137">
        <f t="shared" si="9332"/>
        <v>53.537000000000006</v>
      </c>
      <c r="AT1070" s="137">
        <f t="shared" si="9332"/>
        <v>616.33634787659992</v>
      </c>
      <c r="AU1070" s="137">
        <f t="shared" si="9332"/>
        <v>43.747000000000007</v>
      </c>
      <c r="AV1070" s="137">
        <f t="shared" si="9332"/>
        <v>480.86539893700007</v>
      </c>
      <c r="AW1070" s="137">
        <f t="shared" si="9332"/>
        <v>36.828000000000003</v>
      </c>
      <c r="AX1070" s="137">
        <f t="shared" si="9332"/>
        <v>495.39670685240003</v>
      </c>
      <c r="AY1070" s="137">
        <f t="shared" si="9332"/>
        <v>134.11199999999999</v>
      </c>
      <c r="AZ1070" s="137">
        <f t="shared" si="9332"/>
        <v>1592.5984536660003</v>
      </c>
      <c r="BA1070" s="137">
        <f t="shared" si="9332"/>
        <v>295.27499999999981</v>
      </c>
      <c r="BB1070" s="137">
        <f t="shared" si="9332"/>
        <v>3232.2849850229022</v>
      </c>
    </row>
    <row r="1071" spans="1:54" s="301" customFormat="1" hidden="1">
      <c r="A1071" s="612">
        <v>785</v>
      </c>
      <c r="B1071" s="26"/>
      <c r="C1071" s="372" t="s">
        <v>532</v>
      </c>
      <c r="D1071" s="303" t="s">
        <v>373</v>
      </c>
      <c r="E1071" s="409" t="s">
        <v>674</v>
      </c>
      <c r="F1071" s="410" t="s">
        <v>462</v>
      </c>
      <c r="G1071" s="410" t="s">
        <v>1169</v>
      </c>
      <c r="H1071" s="316" t="s">
        <v>461</v>
      </c>
      <c r="I1071" s="70">
        <v>47.81</v>
      </c>
      <c r="J1071" s="184"/>
      <c r="K1071" s="552">
        <v>47.81</v>
      </c>
      <c r="L1071" s="184"/>
      <c r="M1071" s="70"/>
      <c r="N1071" s="184"/>
      <c r="O1071" s="70"/>
      <c r="P1071" s="184"/>
      <c r="Q1071" s="136">
        <f t="shared" ref="Q1071:R1079" si="9333">SUM(AI1071+BA1071)</f>
        <v>0</v>
      </c>
      <c r="R1071" s="421">
        <f t="shared" si="9333"/>
        <v>0</v>
      </c>
      <c r="S1071" s="136"/>
      <c r="T1071" s="136">
        <f t="shared" ref="T1071:T1079" si="9334">I1071*S1071*$T$2/1000</f>
        <v>0</v>
      </c>
      <c r="U1071" s="136"/>
      <c r="V1071" s="136">
        <f t="shared" ref="V1071:V1079" si="9335">I1071*U1071*$V$2/1000</f>
        <v>0</v>
      </c>
      <c r="W1071" s="136"/>
      <c r="X1071" s="136">
        <f t="shared" ref="X1071:X1079" si="9336">I1071*W1071*$X$2/1000</f>
        <v>0</v>
      </c>
      <c r="Y1071" s="136">
        <f t="shared" ref="Y1071:Y1079" si="9337">SUM(S1071+U1071+W1071)</f>
        <v>0</v>
      </c>
      <c r="Z1071" s="136">
        <f t="shared" ref="Z1071:Z1079" si="9338">SUM(T1071+V1071+X1071)</f>
        <v>0</v>
      </c>
      <c r="AA1071" s="136"/>
      <c r="AB1071" s="136">
        <f t="shared" ref="AB1071:AB1079" si="9339">K1071*AA1071*$AB$2/1000</f>
        <v>0</v>
      </c>
      <c r="AC1071" s="136"/>
      <c r="AD1071" s="136">
        <f t="shared" ref="AD1071:AD1079" si="9340">K1071*AC1071*$AD$2/1000</f>
        <v>0</v>
      </c>
      <c r="AE1071" s="136"/>
      <c r="AF1071" s="136">
        <f>K1071*AE1071*$AF$2/1000</f>
        <v>0</v>
      </c>
      <c r="AG1071" s="136">
        <f t="shared" ref="AG1071:AG1079" si="9341">SUM(AA1071+AC1071+AE1071)</f>
        <v>0</v>
      </c>
      <c r="AH1071" s="136">
        <f t="shared" ref="AH1071:AH1079" si="9342">SUM(AB1071+AD1071+AF1071)</f>
        <v>0</v>
      </c>
      <c r="AI1071" s="136">
        <f t="shared" ref="AI1071:AI1079" si="9343">SUM(Y1071+AG1071)</f>
        <v>0</v>
      </c>
      <c r="AJ1071" s="136">
        <f t="shared" ref="AJ1071:AJ1079" si="9344">SUM(Z1071,AH1071)</f>
        <v>0</v>
      </c>
      <c r="AK1071" s="136"/>
      <c r="AL1071" s="136">
        <f t="shared" ref="AL1071:AL1079" si="9345">M1071*AK1071*$AL$2/1000</f>
        <v>0</v>
      </c>
      <c r="AM1071" s="136"/>
      <c r="AN1071" s="136">
        <f t="shared" ref="AN1071:AN1079" si="9346">M1071*AM1071*$AN$2/1000</f>
        <v>0</v>
      </c>
      <c r="AO1071" s="136"/>
      <c r="AP1071" s="136">
        <f t="shared" ref="AP1071:AP1079" si="9347">M1071*AO1071*$AP$2/1000</f>
        <v>0</v>
      </c>
      <c r="AQ1071" s="136">
        <f t="shared" ref="AQ1071:AQ1079" si="9348">SUM(AK1071+AM1071+AO1071)</f>
        <v>0</v>
      </c>
      <c r="AR1071" s="136">
        <f t="shared" ref="AR1071:AR1079" si="9349">SUM(AL1071+AN1071+AP1071)</f>
        <v>0</v>
      </c>
      <c r="AS1071" s="136"/>
      <c r="AT1071" s="136">
        <f t="shared" ref="AT1071:AT1079" si="9350">O1071*AS1071*$AT$2/1000</f>
        <v>0</v>
      </c>
      <c r="AU1071" s="136"/>
      <c r="AV1071" s="136">
        <f t="shared" ref="AV1071:AV1079" si="9351">O1071*AU1071*$AV$2/1000</f>
        <v>0</v>
      </c>
      <c r="AW1071" s="136"/>
      <c r="AX1071" s="136">
        <f t="shared" ref="AX1071:AX1079" si="9352">O1071*AW1071*$AX$2/1000</f>
        <v>0</v>
      </c>
      <c r="AY1071" s="136">
        <f t="shared" ref="AY1071:AY1079" si="9353">SUM(AS1071+AU1071+AW1071)</f>
        <v>0</v>
      </c>
      <c r="AZ1071" s="136">
        <f t="shared" ref="AZ1071:AZ1079" si="9354">SUM(AT1071+AV1071+AX1071)</f>
        <v>0</v>
      </c>
      <c r="BA1071" s="136">
        <f t="shared" ref="BA1071:BA1079" si="9355">SUM(AQ1071+AY1071)</f>
        <v>0</v>
      </c>
      <c r="BB1071" s="136">
        <f t="shared" ref="BB1071:BB1079" si="9356">SUM(AR1071,AZ1071)</f>
        <v>0</v>
      </c>
    </row>
    <row r="1072" spans="1:54" s="6" customFormat="1" hidden="1">
      <c r="A1072" s="612">
        <v>786</v>
      </c>
      <c r="B1072" s="16"/>
      <c r="C1072" s="47"/>
      <c r="D1072" s="361" t="s">
        <v>373</v>
      </c>
      <c r="E1072" s="364" t="s">
        <v>559</v>
      </c>
      <c r="F1072" s="365" t="s">
        <v>476</v>
      </c>
      <c r="G1072" s="365" t="s">
        <v>1169</v>
      </c>
      <c r="H1072" s="307" t="s">
        <v>461</v>
      </c>
      <c r="I1072" s="257">
        <v>51.21</v>
      </c>
      <c r="J1072" s="274"/>
      <c r="K1072" s="257">
        <v>51.21</v>
      </c>
      <c r="L1072" s="274"/>
      <c r="M1072" s="257"/>
      <c r="N1072" s="274"/>
      <c r="O1072" s="257"/>
      <c r="P1072" s="274"/>
      <c r="Q1072" s="109">
        <f t="shared" ref="Q1072" si="9357">SUM(AI1072+BA1072)</f>
        <v>0</v>
      </c>
      <c r="R1072" s="415">
        <f t="shared" ref="R1072" si="9358">SUM(AJ1072+BB1072)</f>
        <v>0</v>
      </c>
      <c r="S1072" s="109"/>
      <c r="T1072" s="109">
        <f t="shared" si="9334"/>
        <v>0</v>
      </c>
      <c r="U1072" s="109"/>
      <c r="V1072" s="109">
        <f t="shared" si="9335"/>
        <v>0</v>
      </c>
      <c r="W1072" s="109"/>
      <c r="X1072" s="109">
        <f t="shared" si="9336"/>
        <v>0</v>
      </c>
      <c r="Y1072" s="109">
        <f>SUM(S1072+U1072+W1072)</f>
        <v>0</v>
      </c>
      <c r="Z1072" s="109">
        <f t="shared" ref="Z1072" si="9359">SUM(T1072+V1072+X1072)</f>
        <v>0</v>
      </c>
      <c r="AA1072" s="109"/>
      <c r="AB1072" s="109">
        <f t="shared" si="9339"/>
        <v>0</v>
      </c>
      <c r="AC1072" s="109"/>
      <c r="AD1072" s="109">
        <f t="shared" si="9340"/>
        <v>0</v>
      </c>
      <c r="AE1072" s="109"/>
      <c r="AF1072" s="349">
        <f t="shared" ref="AF1072:AF1079" si="9360">K1072*AE1072*$AF$2/1000</f>
        <v>0</v>
      </c>
      <c r="AG1072" s="109">
        <f t="shared" ref="AG1072" si="9361">SUM(AA1072+AC1072+AE1072)</f>
        <v>0</v>
      </c>
      <c r="AH1072" s="109">
        <f t="shared" ref="AH1072" si="9362">SUM(AB1072+AD1072+AF1072)</f>
        <v>0</v>
      </c>
      <c r="AI1072" s="109">
        <f t="shared" ref="AI1072" si="9363">SUM(Y1072+AG1072)</f>
        <v>0</v>
      </c>
      <c r="AJ1072" s="109">
        <f t="shared" ref="AJ1072" si="9364">SUM(Z1072,AH1072)</f>
        <v>0</v>
      </c>
      <c r="AK1072" s="109"/>
      <c r="AL1072" s="109">
        <f t="shared" ref="AL1072" si="9365">M1072*AK1072*$AL$2/1000</f>
        <v>0</v>
      </c>
      <c r="AM1072" s="109"/>
      <c r="AN1072" s="109">
        <f t="shared" ref="AN1072" si="9366">M1072*AM1072*$AN$2/1000</f>
        <v>0</v>
      </c>
      <c r="AO1072" s="109"/>
      <c r="AP1072" s="109">
        <f t="shared" si="9347"/>
        <v>0</v>
      </c>
      <c r="AQ1072" s="109">
        <f t="shared" ref="AQ1072" si="9367">SUM(AK1072+AM1072+AO1072)</f>
        <v>0</v>
      </c>
      <c r="AR1072" s="109">
        <f t="shared" ref="AR1072" si="9368">SUM(AL1072+AN1072+AP1072)</f>
        <v>0</v>
      </c>
      <c r="AS1072" s="109"/>
      <c r="AT1072" s="109">
        <f t="shared" ref="AT1072" si="9369">O1072*AS1072*$AT$2/1000</f>
        <v>0</v>
      </c>
      <c r="AU1072" s="109"/>
      <c r="AV1072" s="109">
        <f t="shared" ref="AV1072" si="9370">O1072*AU1072*$AV$2/1000</f>
        <v>0</v>
      </c>
      <c r="AW1072" s="109"/>
      <c r="AX1072" s="109">
        <f t="shared" ref="AX1072" si="9371">O1072*AW1072*$AX$2/1000</f>
        <v>0</v>
      </c>
      <c r="AY1072" s="109">
        <f t="shared" ref="AY1072" si="9372">SUM(AS1072+AU1072+AW1072)</f>
        <v>0</v>
      </c>
      <c r="AZ1072" s="109">
        <f t="shared" ref="AZ1072" si="9373">SUM(AT1072+AV1072+AX1072)</f>
        <v>0</v>
      </c>
      <c r="BA1072" s="109">
        <f t="shared" ref="BA1072" si="9374">SUM(AQ1072+AY1072)</f>
        <v>0</v>
      </c>
      <c r="BB1072" s="109">
        <f t="shared" ref="BB1072" si="9375">SUM(AR1072,AZ1072)</f>
        <v>0</v>
      </c>
    </row>
    <row r="1073" spans="1:54" s="6" customFormat="1" hidden="1">
      <c r="A1073" s="612">
        <v>787</v>
      </c>
      <c r="B1073" s="16"/>
      <c r="C1073" s="47"/>
      <c r="D1073" s="361" t="s">
        <v>373</v>
      </c>
      <c r="E1073" s="364" t="s">
        <v>504</v>
      </c>
      <c r="F1073" s="365" t="s">
        <v>505</v>
      </c>
      <c r="G1073" s="365" t="s">
        <v>1169</v>
      </c>
      <c r="H1073" s="307" t="s">
        <v>379</v>
      </c>
      <c r="I1073" s="257">
        <v>51.21</v>
      </c>
      <c r="J1073" s="274"/>
      <c r="K1073" s="257">
        <v>51.21</v>
      </c>
      <c r="L1073" s="274"/>
      <c r="M1073" s="257"/>
      <c r="N1073" s="274"/>
      <c r="O1073" s="257"/>
      <c r="P1073" s="274"/>
      <c r="Q1073" s="109">
        <f t="shared" ref="Q1073" si="9376">SUM(AI1073+BA1073)</f>
        <v>0</v>
      </c>
      <c r="R1073" s="415">
        <f t="shared" ref="R1073" si="9377">SUM(AJ1073+BB1073)</f>
        <v>0</v>
      </c>
      <c r="S1073" s="109"/>
      <c r="T1073" s="109">
        <f t="shared" ref="T1073" si="9378">I1073*S1073*$T$2/1000</f>
        <v>0</v>
      </c>
      <c r="U1073" s="109"/>
      <c r="V1073" s="109">
        <f t="shared" ref="V1073" si="9379">I1073*U1073*$V$2/1000</f>
        <v>0</v>
      </c>
      <c r="W1073" s="109"/>
      <c r="X1073" s="109">
        <f t="shared" ref="X1073" si="9380">I1073*W1073*$X$2/1000</f>
        <v>0</v>
      </c>
      <c r="Y1073" s="109">
        <f t="shared" ref="Y1073" si="9381">SUM(S1073+U1073+W1073)</f>
        <v>0</v>
      </c>
      <c r="Z1073" s="109">
        <f t="shared" ref="Z1073" si="9382">SUM(T1073+V1073+X1073)</f>
        <v>0</v>
      </c>
      <c r="AA1073" s="109"/>
      <c r="AB1073" s="109">
        <f t="shared" si="9339"/>
        <v>0</v>
      </c>
      <c r="AC1073" s="109"/>
      <c r="AD1073" s="109">
        <f t="shared" ref="AD1073" si="9383">K1073*AC1073*$AD$2/1000</f>
        <v>0</v>
      </c>
      <c r="AE1073" s="109"/>
      <c r="AF1073" s="349">
        <f t="shared" si="9360"/>
        <v>0</v>
      </c>
      <c r="AG1073" s="109">
        <f t="shared" ref="AG1073" si="9384">SUM(AA1073+AC1073+AE1073)</f>
        <v>0</v>
      </c>
      <c r="AH1073" s="109">
        <f t="shared" ref="AH1073" si="9385">SUM(AB1073+AD1073+AF1073)</f>
        <v>0</v>
      </c>
      <c r="AI1073" s="109">
        <f t="shared" ref="AI1073" si="9386">SUM(Y1073+AG1073)</f>
        <v>0</v>
      </c>
      <c r="AJ1073" s="109">
        <f t="shared" ref="AJ1073" si="9387">SUM(Z1073,AH1073)</f>
        <v>0</v>
      </c>
      <c r="AK1073" s="109"/>
      <c r="AL1073" s="109">
        <f t="shared" ref="AL1073" si="9388">M1073*AK1073*$AL$2/1000</f>
        <v>0</v>
      </c>
      <c r="AM1073" s="109"/>
      <c r="AN1073" s="109">
        <f t="shared" ref="AN1073" si="9389">M1073*AM1073*$AN$2/1000</f>
        <v>0</v>
      </c>
      <c r="AO1073" s="109"/>
      <c r="AP1073" s="109">
        <f t="shared" ref="AP1073" si="9390">M1073*AO1073*$AP$2/1000</f>
        <v>0</v>
      </c>
      <c r="AQ1073" s="109">
        <f t="shared" ref="AQ1073" si="9391">SUM(AK1073+AM1073+AO1073)</f>
        <v>0</v>
      </c>
      <c r="AR1073" s="109">
        <f t="shared" ref="AR1073" si="9392">SUM(AL1073+AN1073+AP1073)</f>
        <v>0</v>
      </c>
      <c r="AS1073" s="109"/>
      <c r="AT1073" s="109">
        <f t="shared" ref="AT1073" si="9393">O1073*AS1073*$AT$2/1000</f>
        <v>0</v>
      </c>
      <c r="AU1073" s="109"/>
      <c r="AV1073" s="109">
        <f t="shared" ref="AV1073" si="9394">O1073*AU1073*$AV$2/1000</f>
        <v>0</v>
      </c>
      <c r="AW1073" s="109"/>
      <c r="AX1073" s="109">
        <f t="shared" ref="AX1073" si="9395">O1073*AW1073*$AX$2/1000</f>
        <v>0</v>
      </c>
      <c r="AY1073" s="109">
        <f t="shared" ref="AY1073" si="9396">SUM(AS1073+AU1073+AW1073)</f>
        <v>0</v>
      </c>
      <c r="AZ1073" s="109">
        <f t="shared" ref="AZ1073" si="9397">SUM(AT1073+AV1073+AX1073)</f>
        <v>0</v>
      </c>
      <c r="BA1073" s="109">
        <f t="shared" ref="BA1073" si="9398">SUM(AQ1073+AY1073)</f>
        <v>0</v>
      </c>
      <c r="BB1073" s="109">
        <f t="shared" ref="BB1073" si="9399">SUM(AR1073,AZ1073)</f>
        <v>0</v>
      </c>
    </row>
    <row r="1074" spans="1:54" s="301" customFormat="1" hidden="1">
      <c r="A1074" s="612">
        <v>788</v>
      </c>
      <c r="B1074" s="26"/>
      <c r="C1074" s="266"/>
      <c r="D1074" s="267" t="s">
        <v>374</v>
      </c>
      <c r="E1074" s="362" t="s">
        <v>463</v>
      </c>
      <c r="F1074" s="363" t="s">
        <v>462</v>
      </c>
      <c r="G1074" s="363" t="s">
        <v>1169</v>
      </c>
      <c r="H1074" s="355" t="s">
        <v>461</v>
      </c>
      <c r="I1074" s="63">
        <v>48.03</v>
      </c>
      <c r="J1074" s="183"/>
      <c r="K1074" s="554">
        <v>48.03</v>
      </c>
      <c r="L1074" s="183"/>
      <c r="M1074" s="63"/>
      <c r="N1074" s="183"/>
      <c r="O1074" s="63"/>
      <c r="P1074" s="183"/>
      <c r="Q1074" s="349">
        <f t="shared" si="9333"/>
        <v>0</v>
      </c>
      <c r="R1074" s="417">
        <f t="shared" si="9333"/>
        <v>0</v>
      </c>
      <c r="S1074" s="349"/>
      <c r="T1074" s="349">
        <f t="shared" si="9334"/>
        <v>0</v>
      </c>
      <c r="U1074" s="349"/>
      <c r="V1074" s="349">
        <f t="shared" si="9335"/>
        <v>0</v>
      </c>
      <c r="W1074" s="349"/>
      <c r="X1074" s="349">
        <f t="shared" si="9336"/>
        <v>0</v>
      </c>
      <c r="Y1074" s="349">
        <f t="shared" si="9337"/>
        <v>0</v>
      </c>
      <c r="Z1074" s="349">
        <f t="shared" si="9338"/>
        <v>0</v>
      </c>
      <c r="AA1074" s="349"/>
      <c r="AB1074" s="349">
        <f t="shared" si="9339"/>
        <v>0</v>
      </c>
      <c r="AC1074" s="349"/>
      <c r="AD1074" s="349">
        <f t="shared" si="9340"/>
        <v>0</v>
      </c>
      <c r="AE1074" s="349"/>
      <c r="AF1074" s="349">
        <f t="shared" si="9360"/>
        <v>0</v>
      </c>
      <c r="AG1074" s="349">
        <f t="shared" si="9341"/>
        <v>0</v>
      </c>
      <c r="AH1074" s="349">
        <f t="shared" si="9342"/>
        <v>0</v>
      </c>
      <c r="AI1074" s="349">
        <f t="shared" si="9343"/>
        <v>0</v>
      </c>
      <c r="AJ1074" s="349">
        <f t="shared" si="9344"/>
        <v>0</v>
      </c>
      <c r="AK1074" s="349"/>
      <c r="AL1074" s="349">
        <f t="shared" si="9345"/>
        <v>0</v>
      </c>
      <c r="AM1074" s="349"/>
      <c r="AN1074" s="349">
        <f t="shared" si="9346"/>
        <v>0</v>
      </c>
      <c r="AO1074" s="349"/>
      <c r="AP1074" s="349">
        <f t="shared" si="9347"/>
        <v>0</v>
      </c>
      <c r="AQ1074" s="349">
        <f t="shared" si="9348"/>
        <v>0</v>
      </c>
      <c r="AR1074" s="349">
        <f t="shared" si="9349"/>
        <v>0</v>
      </c>
      <c r="AS1074" s="349"/>
      <c r="AT1074" s="349">
        <f t="shared" si="9350"/>
        <v>0</v>
      </c>
      <c r="AU1074" s="349"/>
      <c r="AV1074" s="349">
        <f t="shared" si="9351"/>
        <v>0</v>
      </c>
      <c r="AW1074" s="349"/>
      <c r="AX1074" s="349">
        <f t="shared" si="9352"/>
        <v>0</v>
      </c>
      <c r="AY1074" s="349">
        <f t="shared" si="9353"/>
        <v>0</v>
      </c>
      <c r="AZ1074" s="349">
        <f t="shared" si="9354"/>
        <v>0</v>
      </c>
      <c r="BA1074" s="349">
        <f t="shared" si="9355"/>
        <v>0</v>
      </c>
      <c r="BB1074" s="349">
        <f t="shared" si="9356"/>
        <v>0</v>
      </c>
    </row>
    <row r="1075" spans="1:54" s="6" customFormat="1" hidden="1">
      <c r="A1075" s="612">
        <v>789</v>
      </c>
      <c r="B1075" s="16"/>
      <c r="C1075" s="47"/>
      <c r="D1075" s="361" t="s">
        <v>374</v>
      </c>
      <c r="E1075" s="364" t="s">
        <v>477</v>
      </c>
      <c r="F1075" s="365" t="s">
        <v>476</v>
      </c>
      <c r="G1075" s="365" t="s">
        <v>1169</v>
      </c>
      <c r="H1075" s="307" t="s">
        <v>461</v>
      </c>
      <c r="I1075" s="257">
        <v>51.43</v>
      </c>
      <c r="J1075" s="274"/>
      <c r="K1075" s="257">
        <v>51.43</v>
      </c>
      <c r="L1075" s="274"/>
      <c r="M1075" s="257"/>
      <c r="N1075" s="274"/>
      <c r="O1075" s="257"/>
      <c r="P1075" s="274"/>
      <c r="Q1075" s="109">
        <f t="shared" ref="Q1075:Q1078" si="9400">SUM(AI1075+BA1075)</f>
        <v>0</v>
      </c>
      <c r="R1075" s="415">
        <f t="shared" ref="R1075:R1078" si="9401">SUM(AJ1075+BB1075)</f>
        <v>0</v>
      </c>
      <c r="S1075" s="109"/>
      <c r="T1075" s="109">
        <f t="shared" si="9334"/>
        <v>0</v>
      </c>
      <c r="U1075" s="109"/>
      <c r="V1075" s="109">
        <f t="shared" si="9335"/>
        <v>0</v>
      </c>
      <c r="W1075" s="109"/>
      <c r="X1075" s="109">
        <f t="shared" si="9336"/>
        <v>0</v>
      </c>
      <c r="Y1075" s="109">
        <f>SUM(S1075+U1075+W1075)</f>
        <v>0</v>
      </c>
      <c r="Z1075" s="109">
        <f t="shared" ref="Z1075:Z1078" si="9402">SUM(T1075+V1075+X1075)</f>
        <v>0</v>
      </c>
      <c r="AA1075" s="109"/>
      <c r="AB1075" s="109">
        <f t="shared" si="9339"/>
        <v>0</v>
      </c>
      <c r="AC1075" s="109"/>
      <c r="AD1075" s="109">
        <f t="shared" si="9340"/>
        <v>0</v>
      </c>
      <c r="AE1075" s="109"/>
      <c r="AF1075" s="349">
        <f t="shared" si="9360"/>
        <v>0</v>
      </c>
      <c r="AG1075" s="109">
        <f>SUM(AA1075+AC1075+AE1075)</f>
        <v>0</v>
      </c>
      <c r="AH1075" s="109">
        <f t="shared" ref="AH1075:AH1078" si="9403">SUM(AB1075+AD1075+AF1075)</f>
        <v>0</v>
      </c>
      <c r="AI1075" s="109">
        <f t="shared" ref="AI1075:AI1078" si="9404">SUM(Y1075+AG1075)</f>
        <v>0</v>
      </c>
      <c r="AJ1075" s="109">
        <f t="shared" ref="AJ1075:AJ1078" si="9405">SUM(Z1075,AH1075)</f>
        <v>0</v>
      </c>
      <c r="AK1075" s="109"/>
      <c r="AL1075" s="109">
        <f t="shared" ref="AL1075:AL1078" si="9406">M1075*AK1075*$AL$2/1000</f>
        <v>0</v>
      </c>
      <c r="AM1075" s="109"/>
      <c r="AN1075" s="109">
        <f t="shared" ref="AN1075:AN1078" si="9407">M1075*AM1075*$AN$2/1000</f>
        <v>0</v>
      </c>
      <c r="AO1075" s="109"/>
      <c r="AP1075" s="109">
        <f t="shared" si="9347"/>
        <v>0</v>
      </c>
      <c r="AQ1075" s="109">
        <f t="shared" ref="AQ1075:AQ1078" si="9408">SUM(AK1075+AM1075+AO1075)</f>
        <v>0</v>
      </c>
      <c r="AR1075" s="109">
        <f t="shared" ref="AR1075:AR1078" si="9409">SUM(AL1075+AN1075+AP1075)</f>
        <v>0</v>
      </c>
      <c r="AS1075" s="109"/>
      <c r="AT1075" s="109">
        <f t="shared" ref="AT1075:AT1078" si="9410">O1075*AS1075*$AT$2/1000</f>
        <v>0</v>
      </c>
      <c r="AU1075" s="109"/>
      <c r="AV1075" s="109">
        <f t="shared" ref="AV1075:AV1078" si="9411">O1075*AU1075*$AV$2/1000</f>
        <v>0</v>
      </c>
      <c r="AW1075" s="109"/>
      <c r="AX1075" s="109">
        <f t="shared" ref="AX1075:AX1078" si="9412">O1075*AW1075*$AX$2/1000</f>
        <v>0</v>
      </c>
      <c r="AY1075" s="109">
        <f t="shared" ref="AY1075:AY1078" si="9413">SUM(AS1075+AU1075+AW1075)</f>
        <v>0</v>
      </c>
      <c r="AZ1075" s="109">
        <f t="shared" ref="AZ1075:AZ1078" si="9414">SUM(AT1075+AV1075+AX1075)</f>
        <v>0</v>
      </c>
      <c r="BA1075" s="109">
        <f t="shared" ref="BA1075:BA1078" si="9415">SUM(AQ1075+AY1075)</f>
        <v>0</v>
      </c>
      <c r="BB1075" s="109">
        <f t="shared" ref="BB1075:BB1078" si="9416">SUM(AR1075,AZ1075)</f>
        <v>0</v>
      </c>
    </row>
    <row r="1076" spans="1:54" s="6" customFormat="1" hidden="1">
      <c r="A1076" s="612">
        <v>790</v>
      </c>
      <c r="B1076" s="16"/>
      <c r="C1076" s="47"/>
      <c r="D1076" s="361" t="s">
        <v>374</v>
      </c>
      <c r="E1076" s="364" t="s">
        <v>506</v>
      </c>
      <c r="F1076" s="365" t="s">
        <v>507</v>
      </c>
      <c r="G1076" s="365" t="s">
        <v>1169</v>
      </c>
      <c r="H1076" s="307" t="s">
        <v>379</v>
      </c>
      <c r="I1076" s="257">
        <v>51.43</v>
      </c>
      <c r="J1076" s="274"/>
      <c r="K1076" s="257">
        <v>51.43</v>
      </c>
      <c r="L1076" s="274"/>
      <c r="M1076" s="257"/>
      <c r="N1076" s="274"/>
      <c r="O1076" s="257"/>
      <c r="P1076" s="274"/>
      <c r="Q1076" s="109">
        <f t="shared" ref="Q1076" si="9417">SUM(AI1076+BA1076)</f>
        <v>0</v>
      </c>
      <c r="R1076" s="415">
        <f t="shared" ref="R1076" si="9418">SUM(AJ1076+BB1076)</f>
        <v>0</v>
      </c>
      <c r="S1076" s="109"/>
      <c r="T1076" s="109">
        <f t="shared" ref="T1076" si="9419">I1076*S1076*$T$2/1000</f>
        <v>0</v>
      </c>
      <c r="U1076" s="109"/>
      <c r="V1076" s="109">
        <f t="shared" ref="V1076" si="9420">I1076*U1076*$V$2/1000</f>
        <v>0</v>
      </c>
      <c r="W1076" s="109"/>
      <c r="X1076" s="109">
        <f t="shared" ref="X1076" si="9421">I1076*W1076*$X$2/1000</f>
        <v>0</v>
      </c>
      <c r="Y1076" s="109">
        <f t="shared" ref="Y1076" si="9422">SUM(S1076+U1076+W1076)</f>
        <v>0</v>
      </c>
      <c r="Z1076" s="109">
        <f t="shared" ref="Z1076" si="9423">SUM(T1076+V1076+X1076)</f>
        <v>0</v>
      </c>
      <c r="AA1076" s="109"/>
      <c r="AB1076" s="109">
        <f t="shared" si="9339"/>
        <v>0</v>
      </c>
      <c r="AC1076" s="109"/>
      <c r="AD1076" s="109">
        <f t="shared" ref="AD1076" si="9424">K1076*AC1076*$AD$2/1000</f>
        <v>0</v>
      </c>
      <c r="AE1076" s="109"/>
      <c r="AF1076" s="349">
        <f t="shared" si="9360"/>
        <v>0</v>
      </c>
      <c r="AG1076" s="109">
        <f t="shared" ref="AG1076" si="9425">SUM(AA1076+AC1076+AE1076)</f>
        <v>0</v>
      </c>
      <c r="AH1076" s="109">
        <f t="shared" ref="AH1076" si="9426">SUM(AB1076+AD1076+AF1076)</f>
        <v>0</v>
      </c>
      <c r="AI1076" s="109">
        <f t="shared" ref="AI1076" si="9427">SUM(Y1076+AG1076)</f>
        <v>0</v>
      </c>
      <c r="AJ1076" s="109">
        <f t="shared" ref="AJ1076" si="9428">SUM(Z1076,AH1076)</f>
        <v>0</v>
      </c>
      <c r="AK1076" s="109"/>
      <c r="AL1076" s="109">
        <f t="shared" ref="AL1076" si="9429">M1076*AK1076*$AL$2/1000</f>
        <v>0</v>
      </c>
      <c r="AM1076" s="109"/>
      <c r="AN1076" s="109">
        <f t="shared" ref="AN1076" si="9430">M1076*AM1076*$AN$2/1000</f>
        <v>0</v>
      </c>
      <c r="AO1076" s="109"/>
      <c r="AP1076" s="109">
        <f t="shared" ref="AP1076" si="9431">M1076*AO1076*$AP$2/1000</f>
        <v>0</v>
      </c>
      <c r="AQ1076" s="109">
        <f t="shared" ref="AQ1076" si="9432">SUM(AK1076+AM1076+AO1076)</f>
        <v>0</v>
      </c>
      <c r="AR1076" s="109">
        <f t="shared" ref="AR1076" si="9433">SUM(AL1076+AN1076+AP1076)</f>
        <v>0</v>
      </c>
      <c r="AS1076" s="109"/>
      <c r="AT1076" s="109">
        <f t="shared" ref="AT1076" si="9434">O1076*AS1076*$AT$2/1000</f>
        <v>0</v>
      </c>
      <c r="AU1076" s="109"/>
      <c r="AV1076" s="109">
        <f t="shared" ref="AV1076" si="9435">O1076*AU1076*$AV$2/1000</f>
        <v>0</v>
      </c>
      <c r="AW1076" s="109"/>
      <c r="AX1076" s="109">
        <f t="shared" ref="AX1076" si="9436">O1076*AW1076*$AX$2/1000</f>
        <v>0</v>
      </c>
      <c r="AY1076" s="109">
        <f t="shared" ref="AY1076" si="9437">SUM(AS1076+AU1076+AW1076)</f>
        <v>0</v>
      </c>
      <c r="AZ1076" s="109">
        <f t="shared" ref="AZ1076" si="9438">SUM(AT1076+AV1076+AX1076)</f>
        <v>0</v>
      </c>
      <c r="BA1076" s="109">
        <f t="shared" ref="BA1076" si="9439">SUM(AQ1076+AY1076)</f>
        <v>0</v>
      </c>
      <c r="BB1076" s="109">
        <f t="shared" ref="BB1076" si="9440">SUM(AR1076,AZ1076)</f>
        <v>0</v>
      </c>
    </row>
    <row r="1077" spans="1:54" s="301" customFormat="1" hidden="1">
      <c r="A1077" s="612">
        <v>791</v>
      </c>
      <c r="B1077" s="346"/>
      <c r="C1077" s="266"/>
      <c r="D1077" s="267" t="s">
        <v>375</v>
      </c>
      <c r="E1077" s="362" t="s">
        <v>675</v>
      </c>
      <c r="F1077" s="363" t="s">
        <v>462</v>
      </c>
      <c r="G1077" s="363" t="s">
        <v>1169</v>
      </c>
      <c r="H1077" s="355" t="s">
        <v>461</v>
      </c>
      <c r="I1077" s="63">
        <v>48.37</v>
      </c>
      <c r="J1077" s="183"/>
      <c r="K1077" s="554">
        <v>48.37</v>
      </c>
      <c r="L1077" s="183"/>
      <c r="M1077" s="63"/>
      <c r="N1077" s="183"/>
      <c r="O1077" s="63"/>
      <c r="P1077" s="183"/>
      <c r="Q1077" s="349">
        <f t="shared" si="9400"/>
        <v>0</v>
      </c>
      <c r="R1077" s="417">
        <f t="shared" si="9401"/>
        <v>0</v>
      </c>
      <c r="S1077" s="349"/>
      <c r="T1077" s="349">
        <f t="shared" si="9334"/>
        <v>0</v>
      </c>
      <c r="U1077" s="349"/>
      <c r="V1077" s="349">
        <f t="shared" si="9335"/>
        <v>0</v>
      </c>
      <c r="W1077" s="349"/>
      <c r="X1077" s="349">
        <f t="shared" si="9336"/>
        <v>0</v>
      </c>
      <c r="Y1077" s="349">
        <f>SUM(S1077+U1077+W1077)</f>
        <v>0</v>
      </c>
      <c r="Z1077" s="349">
        <f t="shared" si="9402"/>
        <v>0</v>
      </c>
      <c r="AA1077" s="349"/>
      <c r="AB1077" s="349">
        <f t="shared" si="9339"/>
        <v>0</v>
      </c>
      <c r="AC1077" s="349"/>
      <c r="AD1077" s="349">
        <f t="shared" si="9340"/>
        <v>0</v>
      </c>
      <c r="AE1077" s="349"/>
      <c r="AF1077" s="349">
        <f t="shared" si="9360"/>
        <v>0</v>
      </c>
      <c r="AG1077" s="349">
        <f t="shared" ref="AG1077:AG1078" si="9441">SUM(AA1077+AC1077+AE1077)</f>
        <v>0</v>
      </c>
      <c r="AH1077" s="349">
        <f t="shared" si="9403"/>
        <v>0</v>
      </c>
      <c r="AI1077" s="349">
        <f t="shared" si="9404"/>
        <v>0</v>
      </c>
      <c r="AJ1077" s="349">
        <f t="shared" si="9405"/>
        <v>0</v>
      </c>
      <c r="AK1077" s="349"/>
      <c r="AL1077" s="349">
        <f t="shared" si="9406"/>
        <v>0</v>
      </c>
      <c r="AM1077" s="349"/>
      <c r="AN1077" s="349">
        <f t="shared" si="9407"/>
        <v>0</v>
      </c>
      <c r="AO1077" s="349"/>
      <c r="AP1077" s="349">
        <f t="shared" si="9347"/>
        <v>0</v>
      </c>
      <c r="AQ1077" s="349">
        <f t="shared" si="9408"/>
        <v>0</v>
      </c>
      <c r="AR1077" s="349">
        <f t="shared" si="9409"/>
        <v>0</v>
      </c>
      <c r="AS1077" s="349"/>
      <c r="AT1077" s="349">
        <f t="shared" si="9410"/>
        <v>0</v>
      </c>
      <c r="AU1077" s="349"/>
      <c r="AV1077" s="349">
        <f t="shared" si="9411"/>
        <v>0</v>
      </c>
      <c r="AW1077" s="349"/>
      <c r="AX1077" s="349">
        <f t="shared" si="9412"/>
        <v>0</v>
      </c>
      <c r="AY1077" s="349">
        <f t="shared" si="9413"/>
        <v>0</v>
      </c>
      <c r="AZ1077" s="349">
        <f t="shared" si="9414"/>
        <v>0</v>
      </c>
      <c r="BA1077" s="349">
        <f t="shared" si="9415"/>
        <v>0</v>
      </c>
      <c r="BB1077" s="349">
        <f t="shared" si="9416"/>
        <v>0</v>
      </c>
    </row>
    <row r="1078" spans="1:54" s="6" customFormat="1" hidden="1">
      <c r="A1078" s="612">
        <v>792</v>
      </c>
      <c r="B1078" s="16"/>
      <c r="C1078" s="47"/>
      <c r="D1078" s="361" t="s">
        <v>375</v>
      </c>
      <c r="E1078" s="364" t="s">
        <v>479</v>
      </c>
      <c r="F1078" s="365" t="s">
        <v>478</v>
      </c>
      <c r="G1078" s="365" t="s">
        <v>1169</v>
      </c>
      <c r="H1078" s="307" t="s">
        <v>379</v>
      </c>
      <c r="I1078" s="257">
        <v>51.77</v>
      </c>
      <c r="J1078" s="274"/>
      <c r="K1078" s="257">
        <v>51.77</v>
      </c>
      <c r="L1078" s="274"/>
      <c r="M1078" s="257"/>
      <c r="N1078" s="274"/>
      <c r="O1078" s="257"/>
      <c r="P1078" s="274"/>
      <c r="Q1078" s="109">
        <f t="shared" si="9400"/>
        <v>0</v>
      </c>
      <c r="R1078" s="415">
        <f t="shared" si="9401"/>
        <v>0</v>
      </c>
      <c r="S1078" s="109"/>
      <c r="T1078" s="109">
        <f t="shared" ref="T1078" si="9442">I1078*S1078*$T$2/1000</f>
        <v>0</v>
      </c>
      <c r="U1078" s="109"/>
      <c r="V1078" s="109">
        <f t="shared" ref="V1078" si="9443">I1078*U1078*$V$2/1000</f>
        <v>0</v>
      </c>
      <c r="W1078" s="109"/>
      <c r="X1078" s="109">
        <f t="shared" ref="X1078" si="9444">I1078*W1078*$X$2/1000</f>
        <v>0</v>
      </c>
      <c r="Y1078" s="109">
        <f t="shared" ref="Y1078" si="9445">SUM(S1078+U1078+W1078)</f>
        <v>0</v>
      </c>
      <c r="Z1078" s="109">
        <f t="shared" si="9402"/>
        <v>0</v>
      </c>
      <c r="AA1078" s="109"/>
      <c r="AB1078" s="109">
        <f t="shared" si="9339"/>
        <v>0</v>
      </c>
      <c r="AC1078" s="109"/>
      <c r="AD1078" s="109">
        <f t="shared" ref="AD1078" si="9446">K1078*AC1078*$AD$2/1000</f>
        <v>0</v>
      </c>
      <c r="AE1078" s="109"/>
      <c r="AF1078" s="349">
        <f t="shared" si="9360"/>
        <v>0</v>
      </c>
      <c r="AG1078" s="109">
        <f t="shared" si="9441"/>
        <v>0</v>
      </c>
      <c r="AH1078" s="109">
        <f t="shared" si="9403"/>
        <v>0</v>
      </c>
      <c r="AI1078" s="109">
        <f t="shared" si="9404"/>
        <v>0</v>
      </c>
      <c r="AJ1078" s="109">
        <f t="shared" si="9405"/>
        <v>0</v>
      </c>
      <c r="AK1078" s="109"/>
      <c r="AL1078" s="109">
        <f t="shared" si="9406"/>
        <v>0</v>
      </c>
      <c r="AM1078" s="109"/>
      <c r="AN1078" s="109">
        <f t="shared" si="9407"/>
        <v>0</v>
      </c>
      <c r="AO1078" s="109"/>
      <c r="AP1078" s="109">
        <f t="shared" ref="AP1078" si="9447">M1078*AO1078*$AP$2/1000</f>
        <v>0</v>
      </c>
      <c r="AQ1078" s="109">
        <f t="shared" si="9408"/>
        <v>0</v>
      </c>
      <c r="AR1078" s="109">
        <f t="shared" si="9409"/>
        <v>0</v>
      </c>
      <c r="AS1078" s="109"/>
      <c r="AT1078" s="109">
        <f t="shared" si="9410"/>
        <v>0</v>
      </c>
      <c r="AU1078" s="109"/>
      <c r="AV1078" s="109">
        <f t="shared" si="9411"/>
        <v>0</v>
      </c>
      <c r="AW1078" s="109"/>
      <c r="AX1078" s="109">
        <f t="shared" si="9412"/>
        <v>0</v>
      </c>
      <c r="AY1078" s="109">
        <f t="shared" si="9413"/>
        <v>0</v>
      </c>
      <c r="AZ1078" s="109">
        <f t="shared" si="9414"/>
        <v>0</v>
      </c>
      <c r="BA1078" s="109">
        <f t="shared" si="9415"/>
        <v>0</v>
      </c>
      <c r="BB1078" s="109">
        <f t="shared" si="9416"/>
        <v>0</v>
      </c>
    </row>
    <row r="1079" spans="1:54" s="6" customFormat="1" hidden="1">
      <c r="A1079" s="612">
        <v>793</v>
      </c>
      <c r="B1079" s="16"/>
      <c r="C1079" s="47"/>
      <c r="D1079" s="361" t="s">
        <v>375</v>
      </c>
      <c r="E1079" s="411" t="s">
        <v>508</v>
      </c>
      <c r="F1079" s="412" t="s">
        <v>507</v>
      </c>
      <c r="G1079" s="412" t="s">
        <v>1169</v>
      </c>
      <c r="H1079" s="311" t="s">
        <v>461</v>
      </c>
      <c r="I1079" s="396">
        <v>51.77</v>
      </c>
      <c r="J1079" s="397"/>
      <c r="K1079" s="396">
        <v>51.77</v>
      </c>
      <c r="L1079" s="397"/>
      <c r="M1079" s="396"/>
      <c r="N1079" s="397"/>
      <c r="O1079" s="396"/>
      <c r="P1079" s="397"/>
      <c r="Q1079" s="134">
        <f t="shared" si="9333"/>
        <v>0</v>
      </c>
      <c r="R1079" s="419">
        <f t="shared" si="9333"/>
        <v>0</v>
      </c>
      <c r="S1079" s="134"/>
      <c r="T1079" s="134">
        <f t="shared" si="9334"/>
        <v>0</v>
      </c>
      <c r="U1079" s="134"/>
      <c r="V1079" s="134">
        <f t="shared" si="9335"/>
        <v>0</v>
      </c>
      <c r="W1079" s="134"/>
      <c r="X1079" s="134">
        <f t="shared" si="9336"/>
        <v>0</v>
      </c>
      <c r="Y1079" s="134">
        <f t="shared" si="9337"/>
        <v>0</v>
      </c>
      <c r="Z1079" s="134">
        <f t="shared" si="9338"/>
        <v>0</v>
      </c>
      <c r="AA1079" s="134"/>
      <c r="AB1079" s="134">
        <f t="shared" si="9339"/>
        <v>0</v>
      </c>
      <c r="AC1079" s="134"/>
      <c r="AD1079" s="134">
        <f t="shared" si="9340"/>
        <v>0</v>
      </c>
      <c r="AE1079" s="134"/>
      <c r="AF1079" s="108">
        <f t="shared" si="9360"/>
        <v>0</v>
      </c>
      <c r="AG1079" s="134">
        <f t="shared" si="9341"/>
        <v>0</v>
      </c>
      <c r="AH1079" s="134">
        <f t="shared" si="9342"/>
        <v>0</v>
      </c>
      <c r="AI1079" s="134">
        <f t="shared" si="9343"/>
        <v>0</v>
      </c>
      <c r="AJ1079" s="134">
        <f t="shared" si="9344"/>
        <v>0</v>
      </c>
      <c r="AK1079" s="134"/>
      <c r="AL1079" s="134">
        <f t="shared" si="9345"/>
        <v>0</v>
      </c>
      <c r="AM1079" s="134"/>
      <c r="AN1079" s="134">
        <f t="shared" si="9346"/>
        <v>0</v>
      </c>
      <c r="AO1079" s="134"/>
      <c r="AP1079" s="134">
        <f t="shared" si="9347"/>
        <v>0</v>
      </c>
      <c r="AQ1079" s="134">
        <f t="shared" si="9348"/>
        <v>0</v>
      </c>
      <c r="AR1079" s="134">
        <f t="shared" si="9349"/>
        <v>0</v>
      </c>
      <c r="AS1079" s="134"/>
      <c r="AT1079" s="134">
        <f t="shared" si="9350"/>
        <v>0</v>
      </c>
      <c r="AU1079" s="134"/>
      <c r="AV1079" s="134">
        <f t="shared" si="9351"/>
        <v>0</v>
      </c>
      <c r="AW1079" s="134"/>
      <c r="AX1079" s="134">
        <f t="shared" si="9352"/>
        <v>0</v>
      </c>
      <c r="AY1079" s="134">
        <f t="shared" si="9353"/>
        <v>0</v>
      </c>
      <c r="AZ1079" s="134">
        <f t="shared" si="9354"/>
        <v>0</v>
      </c>
      <c r="BA1079" s="134">
        <f t="shared" si="9355"/>
        <v>0</v>
      </c>
      <c r="BB1079" s="134">
        <f t="shared" si="9356"/>
        <v>0</v>
      </c>
    </row>
    <row r="1080" spans="1:54" ht="11.25" hidden="1" customHeight="1">
      <c r="A1080" s="612">
        <v>794</v>
      </c>
      <c r="B1080" s="43"/>
      <c r="C1080" s="44" t="s">
        <v>138</v>
      </c>
      <c r="D1080" s="102"/>
      <c r="E1080" s="408"/>
      <c r="F1080" s="408"/>
      <c r="G1080" s="408"/>
      <c r="H1080" s="318"/>
      <c r="I1080" s="400"/>
      <c r="J1080" s="403"/>
      <c r="K1080" s="400"/>
      <c r="L1080" s="403"/>
      <c r="M1080" s="400"/>
      <c r="N1080" s="403"/>
      <c r="O1080" s="400"/>
      <c r="P1080" s="403"/>
      <c r="Q1080" s="137">
        <f>SUM(Q1071:Q1079)</f>
        <v>0</v>
      </c>
      <c r="R1080" s="137">
        <f t="shared" ref="R1080:BB1080" si="9448">SUM(R1071:R1079)</f>
        <v>0</v>
      </c>
      <c r="S1080" s="137">
        <f t="shared" si="9448"/>
        <v>0</v>
      </c>
      <c r="T1080" s="137">
        <f t="shared" si="9448"/>
        <v>0</v>
      </c>
      <c r="U1080" s="137">
        <f t="shared" si="9448"/>
        <v>0</v>
      </c>
      <c r="V1080" s="137">
        <f t="shared" si="9448"/>
        <v>0</v>
      </c>
      <c r="W1080" s="137">
        <f t="shared" si="9448"/>
        <v>0</v>
      </c>
      <c r="X1080" s="137">
        <f t="shared" si="9448"/>
        <v>0</v>
      </c>
      <c r="Y1080" s="137">
        <f t="shared" si="9448"/>
        <v>0</v>
      </c>
      <c r="Z1080" s="137">
        <f t="shared" si="9448"/>
        <v>0</v>
      </c>
      <c r="AA1080" s="137">
        <f t="shared" si="9448"/>
        <v>0</v>
      </c>
      <c r="AB1080" s="137">
        <f t="shared" si="9448"/>
        <v>0</v>
      </c>
      <c r="AC1080" s="137">
        <f t="shared" si="9448"/>
        <v>0</v>
      </c>
      <c r="AD1080" s="137">
        <f t="shared" si="9448"/>
        <v>0</v>
      </c>
      <c r="AE1080" s="137">
        <f t="shared" si="9448"/>
        <v>0</v>
      </c>
      <c r="AF1080" s="137">
        <f t="shared" si="9448"/>
        <v>0</v>
      </c>
      <c r="AG1080" s="137">
        <f t="shared" si="9448"/>
        <v>0</v>
      </c>
      <c r="AH1080" s="137">
        <f t="shared" si="9448"/>
        <v>0</v>
      </c>
      <c r="AI1080" s="137">
        <f t="shared" si="9448"/>
        <v>0</v>
      </c>
      <c r="AJ1080" s="137">
        <f t="shared" si="9448"/>
        <v>0</v>
      </c>
      <c r="AK1080" s="137">
        <f t="shared" si="9448"/>
        <v>0</v>
      </c>
      <c r="AL1080" s="137">
        <f t="shared" si="9448"/>
        <v>0</v>
      </c>
      <c r="AM1080" s="137">
        <f t="shared" si="9448"/>
        <v>0</v>
      </c>
      <c r="AN1080" s="137">
        <f t="shared" si="9448"/>
        <v>0</v>
      </c>
      <c r="AO1080" s="137">
        <f t="shared" si="9448"/>
        <v>0</v>
      </c>
      <c r="AP1080" s="137">
        <f t="shared" si="9448"/>
        <v>0</v>
      </c>
      <c r="AQ1080" s="137">
        <f t="shared" si="9448"/>
        <v>0</v>
      </c>
      <c r="AR1080" s="137">
        <f t="shared" si="9448"/>
        <v>0</v>
      </c>
      <c r="AS1080" s="137">
        <f t="shared" si="9448"/>
        <v>0</v>
      </c>
      <c r="AT1080" s="137">
        <f t="shared" si="9448"/>
        <v>0</v>
      </c>
      <c r="AU1080" s="137">
        <f t="shared" si="9448"/>
        <v>0</v>
      </c>
      <c r="AV1080" s="137">
        <f t="shared" si="9448"/>
        <v>0</v>
      </c>
      <c r="AW1080" s="137">
        <f t="shared" si="9448"/>
        <v>0</v>
      </c>
      <c r="AX1080" s="137">
        <f t="shared" si="9448"/>
        <v>0</v>
      </c>
      <c r="AY1080" s="137">
        <f t="shared" si="9448"/>
        <v>0</v>
      </c>
      <c r="AZ1080" s="137">
        <f t="shared" si="9448"/>
        <v>0</v>
      </c>
      <c r="BA1080" s="137">
        <f t="shared" si="9448"/>
        <v>0</v>
      </c>
      <c r="BB1080" s="137">
        <f t="shared" si="9448"/>
        <v>0</v>
      </c>
    </row>
    <row r="1081" spans="1:54" s="301" customFormat="1" hidden="1">
      <c r="A1081" s="612">
        <v>795</v>
      </c>
      <c r="B1081" s="26"/>
      <c r="C1081" s="26" t="s">
        <v>273</v>
      </c>
      <c r="D1081" s="61" t="s">
        <v>455</v>
      </c>
      <c r="E1081" s="347" t="s">
        <v>597</v>
      </c>
      <c r="F1081" s="384"/>
      <c r="G1081" s="384" t="s">
        <v>1169</v>
      </c>
      <c r="H1081" s="316" t="s">
        <v>456</v>
      </c>
      <c r="I1081" s="70">
        <v>4.7</v>
      </c>
      <c r="J1081" s="184"/>
      <c r="K1081" s="552">
        <v>4.7</v>
      </c>
      <c r="L1081" s="184"/>
      <c r="M1081" s="70"/>
      <c r="N1081" s="184"/>
      <c r="O1081" s="70"/>
      <c r="P1081" s="184"/>
      <c r="Q1081" s="136">
        <f t="shared" ref="Q1081:R1085" si="9449">SUM(AI1081+BA1081)</f>
        <v>0</v>
      </c>
      <c r="R1081" s="421">
        <f t="shared" si="9449"/>
        <v>0</v>
      </c>
      <c r="S1081" s="136"/>
      <c r="T1081" s="136">
        <f t="shared" ref="T1081:T1085" si="9450">I1081*S1081*$T$2/1000</f>
        <v>0</v>
      </c>
      <c r="U1081" s="136"/>
      <c r="V1081" s="136">
        <f t="shared" ref="V1081:V1085" si="9451">I1081*U1081*$V$2/1000</f>
        <v>0</v>
      </c>
      <c r="W1081" s="136"/>
      <c r="X1081" s="136">
        <f t="shared" ref="X1081:X1085" si="9452">I1081*W1081*$X$2/1000</f>
        <v>0</v>
      </c>
      <c r="Y1081" s="136">
        <f t="shared" ref="Y1081:Y1085" si="9453">SUM(S1081+U1081+W1081)</f>
        <v>0</v>
      </c>
      <c r="Z1081" s="136">
        <f t="shared" ref="Z1081:Z1085" si="9454">SUM(T1081+V1081+X1081)</f>
        <v>0</v>
      </c>
      <c r="AA1081" s="136"/>
      <c r="AB1081" s="136">
        <f>K1081*AA1081*$AB$2/1000</f>
        <v>0</v>
      </c>
      <c r="AC1081" s="136"/>
      <c r="AD1081" s="136">
        <f t="shared" ref="AD1081:AD1085" si="9455">K1081*AC1081*$AD$2/1000</f>
        <v>0</v>
      </c>
      <c r="AE1081" s="136"/>
      <c r="AF1081" s="136">
        <f>K1081*AE1081*$AF$2/1000</f>
        <v>0</v>
      </c>
      <c r="AG1081" s="136">
        <f t="shared" ref="AG1081:AG1085" si="9456">SUM(AA1081+AC1081+AE1081)</f>
        <v>0</v>
      </c>
      <c r="AH1081" s="136">
        <f t="shared" ref="AH1081:AH1085" si="9457">SUM(AB1081+AD1081+AF1081)</f>
        <v>0</v>
      </c>
      <c r="AI1081" s="136"/>
      <c r="AJ1081" s="136">
        <f t="shared" ref="AJ1081:AJ1085" si="9458">SUM(Z1081,AH1081)</f>
        <v>0</v>
      </c>
      <c r="AK1081" s="136"/>
      <c r="AL1081" s="136">
        <f t="shared" ref="AL1081:AL1084" si="9459">M1081*AK1081*$AL$2/1000</f>
        <v>0</v>
      </c>
      <c r="AM1081" s="136"/>
      <c r="AN1081" s="136">
        <f t="shared" ref="AN1081:AN1085" si="9460">M1081*AM1081*$AN$2/1000</f>
        <v>0</v>
      </c>
      <c r="AO1081" s="136"/>
      <c r="AP1081" s="136">
        <f>M1081*AO1081*$AP$2/1000</f>
        <v>0</v>
      </c>
      <c r="AQ1081" s="136">
        <f t="shared" ref="AQ1081:AQ1085" si="9461">SUM(AK1081+AM1081+AO1081)</f>
        <v>0</v>
      </c>
      <c r="AR1081" s="136">
        <f t="shared" ref="AR1081:AR1085" si="9462">SUM(AL1081+AN1081+AP1081)</f>
        <v>0</v>
      </c>
      <c r="AS1081" s="136"/>
      <c r="AT1081" s="136">
        <f t="shared" ref="AT1081:AT1085" si="9463">O1081*AS1081*$AT$2/1000</f>
        <v>0</v>
      </c>
      <c r="AU1081" s="136"/>
      <c r="AV1081" s="136">
        <f t="shared" ref="AV1081:AV1085" si="9464">O1081*AU1081*$AV$2/1000</f>
        <v>0</v>
      </c>
      <c r="AW1081" s="136"/>
      <c r="AX1081" s="136">
        <f t="shared" ref="AX1081:AX1085" si="9465">O1081*AW1081*$AX$2/1000</f>
        <v>0</v>
      </c>
      <c r="AY1081" s="136">
        <f t="shared" ref="AY1081" si="9466">SUM(AS1081+AU1081+AW1081)</f>
        <v>0</v>
      </c>
      <c r="AZ1081" s="136">
        <f t="shared" ref="AZ1081" si="9467">SUM(AT1081+AV1081+AX1081)</f>
        <v>0</v>
      </c>
      <c r="BA1081" s="136">
        <f>SUM(AQ1081+AY1081)</f>
        <v>0</v>
      </c>
      <c r="BB1081" s="136">
        <f t="shared" ref="BB1081" si="9468">SUM(AR1081,AZ1081)</f>
        <v>0</v>
      </c>
    </row>
    <row r="1082" spans="1:54" s="301" customFormat="1" hidden="1">
      <c r="A1082" s="612">
        <v>796</v>
      </c>
      <c r="B1082" s="26"/>
      <c r="C1082" s="26"/>
      <c r="D1082" s="26" t="s">
        <v>457</v>
      </c>
      <c r="E1082" s="23" t="s">
        <v>560</v>
      </c>
      <c r="F1082" s="54"/>
      <c r="G1082" s="530" t="s">
        <v>1169</v>
      </c>
      <c r="H1082" s="355" t="s">
        <v>456</v>
      </c>
      <c r="I1082" s="63">
        <v>7.35</v>
      </c>
      <c r="J1082" s="183"/>
      <c r="K1082" s="554">
        <v>7.35</v>
      </c>
      <c r="L1082" s="183"/>
      <c r="M1082" s="63"/>
      <c r="N1082" s="183"/>
      <c r="O1082" s="63"/>
      <c r="P1082" s="183"/>
      <c r="Q1082" s="349">
        <f t="shared" si="9449"/>
        <v>0</v>
      </c>
      <c r="R1082" s="417">
        <f t="shared" si="9449"/>
        <v>0</v>
      </c>
      <c r="S1082" s="349"/>
      <c r="T1082" s="349">
        <f t="shared" si="9450"/>
        <v>0</v>
      </c>
      <c r="U1082" s="349"/>
      <c r="V1082" s="349">
        <f t="shared" si="9451"/>
        <v>0</v>
      </c>
      <c r="W1082" s="349"/>
      <c r="X1082" s="349">
        <f t="shared" si="9452"/>
        <v>0</v>
      </c>
      <c r="Y1082" s="349">
        <f t="shared" si="9453"/>
        <v>0</v>
      </c>
      <c r="Z1082" s="349">
        <f t="shared" si="9454"/>
        <v>0</v>
      </c>
      <c r="AA1082" s="349"/>
      <c r="AB1082" s="349">
        <f>K1082*AA1082*$AB$2/1000</f>
        <v>0</v>
      </c>
      <c r="AC1082" s="349"/>
      <c r="AD1082" s="349">
        <f t="shared" si="9455"/>
        <v>0</v>
      </c>
      <c r="AE1082" s="349"/>
      <c r="AF1082" s="349">
        <f t="shared" ref="AF1082:AF1085" si="9469">K1082*AE1082*$AF$2/1000</f>
        <v>0</v>
      </c>
      <c r="AG1082" s="349">
        <f t="shared" si="9456"/>
        <v>0</v>
      </c>
      <c r="AH1082" s="349">
        <f t="shared" si="9457"/>
        <v>0</v>
      </c>
      <c r="AI1082" s="349"/>
      <c r="AJ1082" s="349">
        <f t="shared" si="9458"/>
        <v>0</v>
      </c>
      <c r="AK1082" s="349"/>
      <c r="AL1082" s="349">
        <f t="shared" si="9459"/>
        <v>0</v>
      </c>
      <c r="AM1082" s="349"/>
      <c r="AN1082" s="349">
        <f t="shared" si="9460"/>
        <v>0</v>
      </c>
      <c r="AO1082" s="349"/>
      <c r="AP1082" s="349">
        <f t="shared" ref="AP1082:AP1085" si="9470">M1082*AO1082*$AP$2/1000</f>
        <v>0</v>
      </c>
      <c r="AQ1082" s="349">
        <f t="shared" si="9461"/>
        <v>0</v>
      </c>
      <c r="AR1082" s="349">
        <f t="shared" si="9462"/>
        <v>0</v>
      </c>
      <c r="AS1082" s="349"/>
      <c r="AT1082" s="349">
        <f t="shared" si="9463"/>
        <v>0</v>
      </c>
      <c r="AU1082" s="349"/>
      <c r="AV1082" s="349">
        <f t="shared" si="9464"/>
        <v>0</v>
      </c>
      <c r="AW1082" s="349"/>
      <c r="AX1082" s="349">
        <f t="shared" si="9465"/>
        <v>0</v>
      </c>
      <c r="AY1082" s="349">
        <f t="shared" ref="AY1082" si="9471">SUM(AS1082+AU1082+AW1082)</f>
        <v>0</v>
      </c>
      <c r="AZ1082" s="349">
        <f t="shared" ref="AZ1082" si="9472">SUM(AT1082+AV1082+AX1082)</f>
        <v>0</v>
      </c>
      <c r="BA1082" s="349">
        <f>SUM(AQ1082+AY1082)</f>
        <v>0</v>
      </c>
      <c r="BB1082" s="349">
        <f t="shared" ref="BB1082" si="9473">SUM(AR1082,AZ1082)</f>
        <v>0</v>
      </c>
    </row>
    <row r="1083" spans="1:54" s="301" customFormat="1" hidden="1">
      <c r="A1083" s="612">
        <v>797</v>
      </c>
      <c r="B1083" s="26"/>
      <c r="C1083" s="26"/>
      <c r="D1083" s="26" t="s">
        <v>458</v>
      </c>
      <c r="E1083" s="23" t="s">
        <v>561</v>
      </c>
      <c r="F1083" s="54"/>
      <c r="G1083" s="530" t="s">
        <v>1169</v>
      </c>
      <c r="H1083" s="355" t="s">
        <v>456</v>
      </c>
      <c r="I1083" s="63">
        <v>7.35</v>
      </c>
      <c r="J1083" s="183"/>
      <c r="K1083" s="554">
        <v>7.35</v>
      </c>
      <c r="L1083" s="183"/>
      <c r="M1083" s="63"/>
      <c r="N1083" s="183"/>
      <c r="O1083" s="63"/>
      <c r="P1083" s="183"/>
      <c r="Q1083" s="349">
        <f t="shared" si="9449"/>
        <v>0</v>
      </c>
      <c r="R1083" s="417">
        <f t="shared" si="9449"/>
        <v>0</v>
      </c>
      <c r="S1083" s="349"/>
      <c r="T1083" s="349">
        <f t="shared" si="9450"/>
        <v>0</v>
      </c>
      <c r="U1083" s="349"/>
      <c r="V1083" s="349">
        <f t="shared" si="9451"/>
        <v>0</v>
      </c>
      <c r="W1083" s="349"/>
      <c r="X1083" s="349">
        <f t="shared" si="9452"/>
        <v>0</v>
      </c>
      <c r="Y1083" s="349">
        <f t="shared" si="9453"/>
        <v>0</v>
      </c>
      <c r="Z1083" s="349">
        <f t="shared" si="9454"/>
        <v>0</v>
      </c>
      <c r="AA1083" s="349"/>
      <c r="AB1083" s="349">
        <f>K1083*AA1083*$AB$2/1000</f>
        <v>0</v>
      </c>
      <c r="AC1083" s="349"/>
      <c r="AD1083" s="349">
        <f t="shared" si="9455"/>
        <v>0</v>
      </c>
      <c r="AE1083" s="349"/>
      <c r="AF1083" s="349">
        <f t="shared" si="9469"/>
        <v>0</v>
      </c>
      <c r="AG1083" s="349">
        <f t="shared" si="9456"/>
        <v>0</v>
      </c>
      <c r="AH1083" s="349">
        <f t="shared" si="9457"/>
        <v>0</v>
      </c>
      <c r="AI1083" s="349"/>
      <c r="AJ1083" s="349">
        <f t="shared" si="9458"/>
        <v>0</v>
      </c>
      <c r="AK1083" s="349"/>
      <c r="AL1083" s="349">
        <f t="shared" si="9459"/>
        <v>0</v>
      </c>
      <c r="AM1083" s="349"/>
      <c r="AN1083" s="349">
        <f t="shared" si="9460"/>
        <v>0</v>
      </c>
      <c r="AO1083" s="349"/>
      <c r="AP1083" s="349">
        <f t="shared" si="9470"/>
        <v>0</v>
      </c>
      <c r="AQ1083" s="349">
        <f t="shared" si="9461"/>
        <v>0</v>
      </c>
      <c r="AR1083" s="349">
        <f t="shared" si="9462"/>
        <v>0</v>
      </c>
      <c r="AS1083" s="349"/>
      <c r="AT1083" s="349">
        <f t="shared" si="9463"/>
        <v>0</v>
      </c>
      <c r="AU1083" s="349"/>
      <c r="AV1083" s="349">
        <f t="shared" si="9464"/>
        <v>0</v>
      </c>
      <c r="AW1083" s="349"/>
      <c r="AX1083" s="349">
        <f t="shared" si="9465"/>
        <v>0</v>
      </c>
      <c r="AY1083" s="349">
        <f t="shared" ref="AY1083" si="9474">SUM(AS1083+AU1083+AW1083)</f>
        <v>0</v>
      </c>
      <c r="AZ1083" s="349">
        <f t="shared" ref="AZ1083" si="9475">SUM(AT1083+AV1083+AX1083)</f>
        <v>0</v>
      </c>
      <c r="BA1083" s="349">
        <f>SUM(AQ1083+AY1083)</f>
        <v>0</v>
      </c>
      <c r="BB1083" s="349">
        <f t="shared" ref="BB1083" si="9476">SUM(AR1083,AZ1083)</f>
        <v>0</v>
      </c>
    </row>
    <row r="1084" spans="1:54" s="301" customFormat="1" hidden="1">
      <c r="A1084" s="612">
        <v>798</v>
      </c>
      <c r="B1084" s="26"/>
      <c r="C1084" s="26"/>
      <c r="D1084" s="26" t="s">
        <v>460</v>
      </c>
      <c r="E1084" s="23" t="s">
        <v>562</v>
      </c>
      <c r="F1084" s="54"/>
      <c r="G1084" s="530" t="s">
        <v>1169</v>
      </c>
      <c r="H1084" s="355" t="s">
        <v>461</v>
      </c>
      <c r="I1084" s="63">
        <v>3.85</v>
      </c>
      <c r="J1084" s="183"/>
      <c r="K1084" s="554">
        <v>3.85</v>
      </c>
      <c r="L1084" s="183"/>
      <c r="M1084" s="63"/>
      <c r="N1084" s="183"/>
      <c r="O1084" s="63"/>
      <c r="P1084" s="183"/>
      <c r="Q1084" s="349">
        <f t="shared" si="9449"/>
        <v>0</v>
      </c>
      <c r="R1084" s="417">
        <f t="shared" si="9449"/>
        <v>0</v>
      </c>
      <c r="S1084" s="349"/>
      <c r="T1084" s="349">
        <f t="shared" si="9450"/>
        <v>0</v>
      </c>
      <c r="U1084" s="349"/>
      <c r="V1084" s="349">
        <f t="shared" si="9451"/>
        <v>0</v>
      </c>
      <c r="W1084" s="349"/>
      <c r="X1084" s="349">
        <f t="shared" si="9452"/>
        <v>0</v>
      </c>
      <c r="Y1084" s="349">
        <f t="shared" si="9453"/>
        <v>0</v>
      </c>
      <c r="Z1084" s="349">
        <f t="shared" si="9454"/>
        <v>0</v>
      </c>
      <c r="AA1084" s="349"/>
      <c r="AB1084" s="349">
        <f>K1084*AA1084*$AB$2/1000</f>
        <v>0</v>
      </c>
      <c r="AC1084" s="349"/>
      <c r="AD1084" s="349">
        <f t="shared" si="9455"/>
        <v>0</v>
      </c>
      <c r="AE1084" s="349"/>
      <c r="AF1084" s="349">
        <f t="shared" si="9469"/>
        <v>0</v>
      </c>
      <c r="AG1084" s="349">
        <f t="shared" si="9456"/>
        <v>0</v>
      </c>
      <c r="AH1084" s="349">
        <f t="shared" si="9457"/>
        <v>0</v>
      </c>
      <c r="AI1084" s="349"/>
      <c r="AJ1084" s="349">
        <f t="shared" si="9458"/>
        <v>0</v>
      </c>
      <c r="AK1084" s="349"/>
      <c r="AL1084" s="349">
        <f t="shared" si="9459"/>
        <v>0</v>
      </c>
      <c r="AM1084" s="349"/>
      <c r="AN1084" s="349">
        <f t="shared" si="9460"/>
        <v>0</v>
      </c>
      <c r="AO1084" s="349"/>
      <c r="AP1084" s="349">
        <f t="shared" si="9470"/>
        <v>0</v>
      </c>
      <c r="AQ1084" s="349">
        <f t="shared" si="9461"/>
        <v>0</v>
      </c>
      <c r="AR1084" s="349">
        <f t="shared" si="9462"/>
        <v>0</v>
      </c>
      <c r="AS1084" s="349"/>
      <c r="AT1084" s="349">
        <f t="shared" si="9463"/>
        <v>0</v>
      </c>
      <c r="AU1084" s="349"/>
      <c r="AV1084" s="349">
        <f t="shared" si="9464"/>
        <v>0</v>
      </c>
      <c r="AW1084" s="349"/>
      <c r="AX1084" s="349">
        <f t="shared" si="9465"/>
        <v>0</v>
      </c>
      <c r="AY1084" s="349">
        <f t="shared" ref="AY1084" si="9477">SUM(AS1084+AU1084+AW1084)</f>
        <v>0</v>
      </c>
      <c r="AZ1084" s="349">
        <f t="shared" ref="AZ1084" si="9478">SUM(AT1084+AV1084+AX1084)</f>
        <v>0</v>
      </c>
      <c r="BA1084" s="349">
        <f>SUM(AQ1084+AY1084)</f>
        <v>0</v>
      </c>
      <c r="BB1084" s="349">
        <f t="shared" ref="BB1084" si="9479">SUM(AR1084,AZ1084)</f>
        <v>0</v>
      </c>
    </row>
    <row r="1085" spans="1:54" s="301" customFormat="1" hidden="1">
      <c r="A1085" s="612">
        <v>799</v>
      </c>
      <c r="B1085" s="26"/>
      <c r="C1085" s="26"/>
      <c r="D1085" s="28" t="s">
        <v>459</v>
      </c>
      <c r="E1085" s="59" t="s">
        <v>563</v>
      </c>
      <c r="F1085" s="74"/>
      <c r="G1085" s="74" t="s">
        <v>1169</v>
      </c>
      <c r="H1085" s="317" t="s">
        <v>456</v>
      </c>
      <c r="I1085" s="66">
        <v>9.1</v>
      </c>
      <c r="J1085" s="187"/>
      <c r="K1085" s="66">
        <v>9.1</v>
      </c>
      <c r="L1085" s="187"/>
      <c r="M1085" s="66"/>
      <c r="N1085" s="187"/>
      <c r="O1085" s="66"/>
      <c r="P1085" s="187"/>
      <c r="Q1085" s="108">
        <f t="shared" si="9449"/>
        <v>0</v>
      </c>
      <c r="R1085" s="418">
        <f t="shared" si="9449"/>
        <v>0</v>
      </c>
      <c r="S1085" s="108"/>
      <c r="T1085" s="108">
        <f t="shared" si="9450"/>
        <v>0</v>
      </c>
      <c r="U1085" s="108"/>
      <c r="V1085" s="108">
        <f t="shared" si="9451"/>
        <v>0</v>
      </c>
      <c r="W1085" s="108"/>
      <c r="X1085" s="108">
        <f t="shared" si="9452"/>
        <v>0</v>
      </c>
      <c r="Y1085" s="108">
        <f t="shared" si="9453"/>
        <v>0</v>
      </c>
      <c r="Z1085" s="108">
        <f t="shared" si="9454"/>
        <v>0</v>
      </c>
      <c r="AA1085" s="108"/>
      <c r="AB1085" s="108">
        <f>K1085*AA1085*$AB$2/1000</f>
        <v>0</v>
      </c>
      <c r="AC1085" s="108"/>
      <c r="AD1085" s="108">
        <f t="shared" si="9455"/>
        <v>0</v>
      </c>
      <c r="AE1085" s="108"/>
      <c r="AF1085" s="108">
        <f t="shared" si="9469"/>
        <v>0</v>
      </c>
      <c r="AG1085" s="108">
        <f t="shared" si="9456"/>
        <v>0</v>
      </c>
      <c r="AH1085" s="108">
        <f t="shared" si="9457"/>
        <v>0</v>
      </c>
      <c r="AI1085" s="108"/>
      <c r="AJ1085" s="108">
        <f t="shared" si="9458"/>
        <v>0</v>
      </c>
      <c r="AK1085" s="108"/>
      <c r="AL1085" s="108">
        <f>M1085*AK1085*$AL$2/1000</f>
        <v>0</v>
      </c>
      <c r="AM1085" s="108"/>
      <c r="AN1085" s="108">
        <f t="shared" si="9460"/>
        <v>0</v>
      </c>
      <c r="AO1085" s="108"/>
      <c r="AP1085" s="108">
        <f t="shared" si="9470"/>
        <v>0</v>
      </c>
      <c r="AQ1085" s="108">
        <f t="shared" si="9461"/>
        <v>0</v>
      </c>
      <c r="AR1085" s="108">
        <f t="shared" si="9462"/>
        <v>0</v>
      </c>
      <c r="AS1085" s="108"/>
      <c r="AT1085" s="108">
        <f t="shared" si="9463"/>
        <v>0</v>
      </c>
      <c r="AU1085" s="108"/>
      <c r="AV1085" s="108">
        <f t="shared" si="9464"/>
        <v>0</v>
      </c>
      <c r="AW1085" s="108"/>
      <c r="AX1085" s="108">
        <f t="shared" si="9465"/>
        <v>0</v>
      </c>
      <c r="AY1085" s="108">
        <f t="shared" ref="AY1085" si="9480">SUM(AS1085+AU1085+AW1085)</f>
        <v>0</v>
      </c>
      <c r="AZ1085" s="108">
        <f t="shared" ref="AZ1085" si="9481">SUM(AT1085+AV1085+AX1085)</f>
        <v>0</v>
      </c>
      <c r="BA1085" s="108">
        <f>SUM(AQ1085+AY1085)</f>
        <v>0</v>
      </c>
      <c r="BB1085" s="108">
        <f t="shared" ref="BB1085" si="9482">SUM(AR1085,AZ1085)</f>
        <v>0</v>
      </c>
    </row>
    <row r="1086" spans="1:54" hidden="1">
      <c r="A1086" s="612">
        <v>800</v>
      </c>
      <c r="B1086" s="43"/>
      <c r="C1086" s="44" t="s">
        <v>138</v>
      </c>
      <c r="D1086" s="45"/>
      <c r="E1086" s="45"/>
      <c r="F1086" s="45"/>
      <c r="G1086" s="45"/>
      <c r="H1086" s="313"/>
      <c r="I1086" s="91"/>
      <c r="J1086" s="131"/>
      <c r="K1086" s="91"/>
      <c r="L1086" s="194"/>
      <c r="M1086" s="91"/>
      <c r="N1086" s="194"/>
      <c r="O1086" s="176"/>
      <c r="P1086" s="131"/>
      <c r="Q1086" s="139">
        <f t="shared" ref="Q1086:BB1086" si="9483">SUM(Q1081:Q1085)</f>
        <v>0</v>
      </c>
      <c r="R1086" s="139">
        <f t="shared" si="9483"/>
        <v>0</v>
      </c>
      <c r="S1086" s="139">
        <f t="shared" si="9483"/>
        <v>0</v>
      </c>
      <c r="T1086" s="139">
        <f t="shared" si="9483"/>
        <v>0</v>
      </c>
      <c r="U1086" s="139">
        <f t="shared" si="9483"/>
        <v>0</v>
      </c>
      <c r="V1086" s="139">
        <f t="shared" si="9483"/>
        <v>0</v>
      </c>
      <c r="W1086" s="139">
        <f t="shared" si="9483"/>
        <v>0</v>
      </c>
      <c r="X1086" s="139">
        <f t="shared" si="9483"/>
        <v>0</v>
      </c>
      <c r="Y1086" s="139">
        <f t="shared" si="9483"/>
        <v>0</v>
      </c>
      <c r="Z1086" s="139">
        <f t="shared" si="9483"/>
        <v>0</v>
      </c>
      <c r="AA1086" s="139">
        <f t="shared" si="9483"/>
        <v>0</v>
      </c>
      <c r="AB1086" s="139">
        <f t="shared" si="9483"/>
        <v>0</v>
      </c>
      <c r="AC1086" s="139">
        <f t="shared" si="9483"/>
        <v>0</v>
      </c>
      <c r="AD1086" s="139">
        <f t="shared" si="9483"/>
        <v>0</v>
      </c>
      <c r="AE1086" s="139">
        <f t="shared" si="9483"/>
        <v>0</v>
      </c>
      <c r="AF1086" s="139">
        <f t="shared" si="9483"/>
        <v>0</v>
      </c>
      <c r="AG1086" s="139">
        <f t="shared" si="9483"/>
        <v>0</v>
      </c>
      <c r="AH1086" s="139">
        <f t="shared" si="9483"/>
        <v>0</v>
      </c>
      <c r="AI1086" s="139">
        <f t="shared" si="9483"/>
        <v>0</v>
      </c>
      <c r="AJ1086" s="139">
        <f t="shared" si="9483"/>
        <v>0</v>
      </c>
      <c r="AK1086" s="139">
        <f t="shared" si="9483"/>
        <v>0</v>
      </c>
      <c r="AL1086" s="139">
        <f t="shared" si="9483"/>
        <v>0</v>
      </c>
      <c r="AM1086" s="139">
        <f t="shared" si="9483"/>
        <v>0</v>
      </c>
      <c r="AN1086" s="139">
        <f t="shared" si="9483"/>
        <v>0</v>
      </c>
      <c r="AO1086" s="139">
        <f t="shared" si="9483"/>
        <v>0</v>
      </c>
      <c r="AP1086" s="139">
        <f t="shared" si="9483"/>
        <v>0</v>
      </c>
      <c r="AQ1086" s="139">
        <f t="shared" si="9483"/>
        <v>0</v>
      </c>
      <c r="AR1086" s="139">
        <f t="shared" si="9483"/>
        <v>0</v>
      </c>
      <c r="AS1086" s="139">
        <f t="shared" si="9483"/>
        <v>0</v>
      </c>
      <c r="AT1086" s="139">
        <f t="shared" si="9483"/>
        <v>0</v>
      </c>
      <c r="AU1086" s="139">
        <f t="shared" si="9483"/>
        <v>0</v>
      </c>
      <c r="AV1086" s="139">
        <f t="shared" si="9483"/>
        <v>0</v>
      </c>
      <c r="AW1086" s="139">
        <f t="shared" si="9483"/>
        <v>0</v>
      </c>
      <c r="AX1086" s="139">
        <f t="shared" si="9483"/>
        <v>0</v>
      </c>
      <c r="AY1086" s="139">
        <f t="shared" si="9483"/>
        <v>0</v>
      </c>
      <c r="AZ1086" s="139">
        <f t="shared" si="9483"/>
        <v>0</v>
      </c>
      <c r="BA1086" s="139">
        <f t="shared" si="9483"/>
        <v>0</v>
      </c>
      <c r="BB1086" s="139">
        <f t="shared" si="9483"/>
        <v>0</v>
      </c>
    </row>
    <row r="1087" spans="1:54">
      <c r="A1087" s="612">
        <v>801</v>
      </c>
      <c r="B1087" s="67" t="s">
        <v>161</v>
      </c>
      <c r="C1087" s="68"/>
      <c r="D1087" s="68"/>
      <c r="E1087" s="68"/>
      <c r="F1087" s="68"/>
      <c r="G1087" s="68"/>
      <c r="H1087" s="324"/>
      <c r="I1087" s="88"/>
      <c r="J1087" s="117"/>
      <c r="K1087" s="88"/>
      <c r="L1087" s="69"/>
      <c r="M1087" s="88"/>
      <c r="N1087" s="69"/>
      <c r="O1087" s="174"/>
      <c r="P1087" s="117"/>
      <c r="Q1087" s="143">
        <f t="shared" ref="Q1087:BB1087" si="9484">Q838+Q1070+Q1086+Q1080</f>
        <v>817.19199999999944</v>
      </c>
      <c r="R1087" s="143">
        <f t="shared" si="9484"/>
        <v>8775.0169365136007</v>
      </c>
      <c r="S1087" s="143">
        <f t="shared" si="9484"/>
        <v>36.188999999999993</v>
      </c>
      <c r="T1087" s="143">
        <f t="shared" si="9484"/>
        <v>395.26980670169985</v>
      </c>
      <c r="U1087" s="143">
        <f t="shared" si="9484"/>
        <v>53.371000000000009</v>
      </c>
      <c r="V1087" s="143">
        <f t="shared" si="9484"/>
        <v>679.28568810839977</v>
      </c>
      <c r="W1087" s="143">
        <f t="shared" si="9484"/>
        <v>56.552</v>
      </c>
      <c r="X1087" s="143">
        <f t="shared" si="9484"/>
        <v>490.55250192440002</v>
      </c>
      <c r="Y1087" s="143">
        <f t="shared" si="9484"/>
        <v>146.11199999999999</v>
      </c>
      <c r="Z1087" s="143">
        <f t="shared" si="9484"/>
        <v>1565.1079967345004</v>
      </c>
      <c r="AA1087" s="143">
        <f t="shared" si="9484"/>
        <v>81.765000000000001</v>
      </c>
      <c r="AB1087" s="143">
        <f t="shared" si="9484"/>
        <v>899.65809627679994</v>
      </c>
      <c r="AC1087" s="143">
        <f t="shared" si="9484"/>
        <v>108.67100000000002</v>
      </c>
      <c r="AD1087" s="143">
        <f t="shared" si="9484"/>
        <v>1340.2472745541995</v>
      </c>
      <c r="AE1087" s="143">
        <f t="shared" si="9484"/>
        <v>89.206999999999994</v>
      </c>
      <c r="AF1087" s="143">
        <f t="shared" si="9484"/>
        <v>1135.0835359479001</v>
      </c>
      <c r="AG1087" s="143">
        <f t="shared" si="9484"/>
        <v>279.64299999999992</v>
      </c>
      <c r="AH1087" s="143">
        <f t="shared" si="9484"/>
        <v>3374.9889067789027</v>
      </c>
      <c r="AI1087" s="143">
        <f t="shared" si="9484"/>
        <v>425.75499999999994</v>
      </c>
      <c r="AJ1087" s="143">
        <f t="shared" si="9484"/>
        <v>4940.0969035134003</v>
      </c>
      <c r="AK1087" s="143">
        <f t="shared" si="9484"/>
        <v>70.03900000000003</v>
      </c>
      <c r="AL1087" s="143">
        <f t="shared" si="9484"/>
        <v>814.62586139760026</v>
      </c>
      <c r="AM1087" s="143">
        <f t="shared" si="9484"/>
        <v>101.477</v>
      </c>
      <c r="AN1087" s="143">
        <f t="shared" si="9484"/>
        <v>931.00900209030021</v>
      </c>
      <c r="AO1087" s="143">
        <f t="shared" si="9484"/>
        <v>62.283999999999999</v>
      </c>
      <c r="AP1087" s="143">
        <f t="shared" si="9484"/>
        <v>365.14042110000003</v>
      </c>
      <c r="AQ1087" s="143">
        <f t="shared" si="9484"/>
        <v>233.80000000000004</v>
      </c>
      <c r="AR1087" s="143">
        <f t="shared" si="9484"/>
        <v>2110.7752845878995</v>
      </c>
      <c r="AS1087" s="143">
        <f t="shared" si="9484"/>
        <v>64.282000000000011</v>
      </c>
      <c r="AT1087" s="143">
        <f t="shared" si="9484"/>
        <v>676.88196414789991</v>
      </c>
      <c r="AU1087" s="143">
        <f t="shared" si="9484"/>
        <v>56.410000000000004</v>
      </c>
      <c r="AV1087" s="143">
        <f t="shared" si="9484"/>
        <v>551.04760316320005</v>
      </c>
      <c r="AW1087" s="143">
        <f t="shared" si="9484"/>
        <v>36.945</v>
      </c>
      <c r="AX1087" s="143">
        <f t="shared" si="9484"/>
        <v>496.21518110120002</v>
      </c>
      <c r="AY1087" s="143">
        <f t="shared" si="9484"/>
        <v>157.637</v>
      </c>
      <c r="AZ1087" s="143">
        <f t="shared" si="9484"/>
        <v>1724.1447484123003</v>
      </c>
      <c r="BA1087" s="143">
        <f t="shared" si="9484"/>
        <v>391.43699999999978</v>
      </c>
      <c r="BB1087" s="143">
        <f t="shared" si="9484"/>
        <v>3834.9200330002022</v>
      </c>
    </row>
    <row r="1088" spans="1:54" hidden="1">
      <c r="A1088" s="612">
        <v>802</v>
      </c>
      <c r="B1088" s="26" t="s">
        <v>537</v>
      </c>
      <c r="C1088" s="61" t="s">
        <v>221</v>
      </c>
      <c r="D1088" s="61" t="s">
        <v>539</v>
      </c>
      <c r="E1088" s="59" t="s">
        <v>676</v>
      </c>
      <c r="F1088" s="74"/>
      <c r="G1088" s="74" t="s">
        <v>1169</v>
      </c>
      <c r="H1088" s="317" t="s">
        <v>378</v>
      </c>
      <c r="I1088" s="66">
        <v>13.01</v>
      </c>
      <c r="J1088" s="121"/>
      <c r="K1088" s="66"/>
      <c r="L1088" s="187"/>
      <c r="M1088" s="66"/>
      <c r="N1088" s="187"/>
      <c r="O1088" s="164"/>
      <c r="P1088" s="121"/>
      <c r="Q1088" s="108">
        <f t="shared" ref="Q1088" si="9485">SUM(AI1088+BA1088)</f>
        <v>0</v>
      </c>
      <c r="R1088" s="418">
        <f t="shared" ref="R1088" si="9486">SUM(AJ1088+BB1088)</f>
        <v>0</v>
      </c>
      <c r="S1088" s="108"/>
      <c r="T1088" s="108">
        <f>I1088*S1088*$T$2/1000</f>
        <v>0</v>
      </c>
      <c r="U1088" s="108"/>
      <c r="V1088" s="201">
        <f>I1088*U1088*$V$2/1000</f>
        <v>0</v>
      </c>
      <c r="W1088" s="236"/>
      <c r="X1088" s="237">
        <f>I1088*W1088*$X$2/1000</f>
        <v>0</v>
      </c>
      <c r="Y1088" s="214">
        <f t="shared" ref="Y1088" si="9487">SUM(S1088+U1088+W1088)</f>
        <v>0</v>
      </c>
      <c r="Z1088" s="201">
        <f t="shared" ref="Z1088" si="9488">SUM(T1088+V1088+X1088)</f>
        <v>0</v>
      </c>
      <c r="AA1088" s="236"/>
      <c r="AB1088" s="237">
        <f>K1088*AA1088*$AB$2/1000</f>
        <v>0</v>
      </c>
      <c r="AC1088" s="236"/>
      <c r="AD1088" s="201">
        <f>K1088*AC1088*$AD$2/1000</f>
        <v>0</v>
      </c>
      <c r="AE1088" s="236"/>
      <c r="AF1088" s="237">
        <f>K1088*AE1088*$AF$2/1000</f>
        <v>0</v>
      </c>
      <c r="AG1088" s="214">
        <f t="shared" ref="AG1088" si="9489">SUM(AA1088+AC1088+AE1088)</f>
        <v>0</v>
      </c>
      <c r="AH1088" s="108">
        <f t="shared" ref="AH1088" si="9490">SUM(AB1088+AD1088+AF1088)</f>
        <v>0</v>
      </c>
      <c r="AI1088" s="108">
        <f t="shared" ref="AI1088" si="9491">SUM(Y1088+AG1088)</f>
        <v>0</v>
      </c>
      <c r="AJ1088" s="201">
        <f>SUM(Z1088,AH1088)</f>
        <v>0</v>
      </c>
      <c r="AK1088" s="236"/>
      <c r="AL1088" s="201">
        <f t="shared" ref="AL1088" si="9492">M1088*AK1088*$AL$2/1000</f>
        <v>0</v>
      </c>
      <c r="AM1088" s="285"/>
      <c r="AN1088" s="201">
        <f t="shared" ref="AN1088" si="9493">M1088*AM1088*$AN$2/1000</f>
        <v>0</v>
      </c>
      <c r="AO1088" s="236"/>
      <c r="AP1088" s="237">
        <f t="shared" ref="AP1088" si="9494">M1088*AO1088*$AP$2/1000</f>
        <v>0</v>
      </c>
      <c r="AQ1088" s="214">
        <f t="shared" ref="AQ1088" si="9495">SUM(AK1088+AM1088+AO1088)</f>
        <v>0</v>
      </c>
      <c r="AR1088" s="108">
        <f t="shared" ref="AR1088" si="9496">SUM(AL1088+AN1088+AP1088)</f>
        <v>0</v>
      </c>
      <c r="AS1088" s="108"/>
      <c r="AT1088" s="201">
        <f t="shared" ref="AT1088" si="9497">O1088*AS1088*$AT$2/1000</f>
        <v>0</v>
      </c>
      <c r="AU1088" s="236"/>
      <c r="AV1088" s="201">
        <f>O1088*AU1088*$AV$2/1000</f>
        <v>0</v>
      </c>
      <c r="AW1088" s="236"/>
      <c r="AX1088" s="237">
        <f>O1088*AW1088*$AX$2/1000</f>
        <v>0</v>
      </c>
      <c r="AY1088" s="214">
        <f t="shared" ref="AY1088" si="9498">SUM(AS1088+AU1088+AW1088)</f>
        <v>0</v>
      </c>
      <c r="AZ1088" s="108">
        <f t="shared" ref="AZ1088" si="9499">SUM(AT1088+AV1088+AX1088)</f>
        <v>0</v>
      </c>
      <c r="BA1088" s="108">
        <f t="shared" ref="BA1088" si="9500">SUM(AQ1088+AY1088)</f>
        <v>0</v>
      </c>
      <c r="BB1088" s="108">
        <f>SUM(AR1088,AZ1088)</f>
        <v>0</v>
      </c>
    </row>
    <row r="1089" spans="1:55" hidden="1">
      <c r="A1089" s="612">
        <v>803</v>
      </c>
      <c r="B1089" s="67" t="s">
        <v>161</v>
      </c>
      <c r="C1089" s="68"/>
      <c r="D1089" s="68"/>
      <c r="E1089" s="68"/>
      <c r="F1089" s="68"/>
      <c r="G1089" s="68"/>
      <c r="H1089" s="324"/>
      <c r="I1089" s="88"/>
      <c r="J1089" s="117"/>
      <c r="K1089" s="88"/>
      <c r="L1089" s="69"/>
      <c r="M1089" s="88"/>
      <c r="N1089" s="69"/>
      <c r="O1089" s="174"/>
      <c r="P1089" s="117"/>
      <c r="Q1089" s="143">
        <f t="shared" ref="Q1089:BB1089" si="9501">SUM(Q1088:Q1088)</f>
        <v>0</v>
      </c>
      <c r="R1089" s="143">
        <f t="shared" si="9501"/>
        <v>0</v>
      </c>
      <c r="S1089" s="143">
        <f t="shared" si="9501"/>
        <v>0</v>
      </c>
      <c r="T1089" s="143">
        <f t="shared" si="9501"/>
        <v>0</v>
      </c>
      <c r="U1089" s="143">
        <f t="shared" si="9501"/>
        <v>0</v>
      </c>
      <c r="V1089" s="143">
        <f t="shared" si="9501"/>
        <v>0</v>
      </c>
      <c r="W1089" s="143">
        <f t="shared" si="9501"/>
        <v>0</v>
      </c>
      <c r="X1089" s="143">
        <f t="shared" si="9501"/>
        <v>0</v>
      </c>
      <c r="Y1089" s="143">
        <f t="shared" si="9501"/>
        <v>0</v>
      </c>
      <c r="Z1089" s="143">
        <f t="shared" si="9501"/>
        <v>0</v>
      </c>
      <c r="AA1089" s="143">
        <f t="shared" si="9501"/>
        <v>0</v>
      </c>
      <c r="AB1089" s="143">
        <f t="shared" si="9501"/>
        <v>0</v>
      </c>
      <c r="AC1089" s="143">
        <f t="shared" si="9501"/>
        <v>0</v>
      </c>
      <c r="AD1089" s="143">
        <f t="shared" si="9501"/>
        <v>0</v>
      </c>
      <c r="AE1089" s="143">
        <f t="shared" si="9501"/>
        <v>0</v>
      </c>
      <c r="AF1089" s="143">
        <f t="shared" si="9501"/>
        <v>0</v>
      </c>
      <c r="AG1089" s="143">
        <f t="shared" si="9501"/>
        <v>0</v>
      </c>
      <c r="AH1089" s="143">
        <f t="shared" si="9501"/>
        <v>0</v>
      </c>
      <c r="AI1089" s="143">
        <f t="shared" si="9501"/>
        <v>0</v>
      </c>
      <c r="AJ1089" s="143">
        <f t="shared" si="9501"/>
        <v>0</v>
      </c>
      <c r="AK1089" s="143">
        <f t="shared" si="9501"/>
        <v>0</v>
      </c>
      <c r="AL1089" s="143">
        <f t="shared" si="9501"/>
        <v>0</v>
      </c>
      <c r="AM1089" s="143">
        <f t="shared" si="9501"/>
        <v>0</v>
      </c>
      <c r="AN1089" s="143">
        <f t="shared" si="9501"/>
        <v>0</v>
      </c>
      <c r="AO1089" s="143">
        <f t="shared" si="9501"/>
        <v>0</v>
      </c>
      <c r="AP1089" s="143">
        <f t="shared" si="9501"/>
        <v>0</v>
      </c>
      <c r="AQ1089" s="143">
        <f t="shared" si="9501"/>
        <v>0</v>
      </c>
      <c r="AR1089" s="143">
        <f t="shared" si="9501"/>
        <v>0</v>
      </c>
      <c r="AS1089" s="143">
        <f t="shared" si="9501"/>
        <v>0</v>
      </c>
      <c r="AT1089" s="143">
        <f t="shared" si="9501"/>
        <v>0</v>
      </c>
      <c r="AU1089" s="143">
        <f t="shared" si="9501"/>
        <v>0</v>
      </c>
      <c r="AV1089" s="143">
        <f t="shared" si="9501"/>
        <v>0</v>
      </c>
      <c r="AW1089" s="143">
        <f t="shared" si="9501"/>
        <v>0</v>
      </c>
      <c r="AX1089" s="143">
        <f t="shared" si="9501"/>
        <v>0</v>
      </c>
      <c r="AY1089" s="143">
        <f t="shared" si="9501"/>
        <v>0</v>
      </c>
      <c r="AZ1089" s="143">
        <f t="shared" si="9501"/>
        <v>0</v>
      </c>
      <c r="BA1089" s="143">
        <f t="shared" si="9501"/>
        <v>0</v>
      </c>
      <c r="BB1089" s="143">
        <f t="shared" si="9501"/>
        <v>0</v>
      </c>
    </row>
    <row r="1090" spans="1:55">
      <c r="A1090" s="612">
        <v>804</v>
      </c>
      <c r="B1090" s="26" t="s">
        <v>294</v>
      </c>
      <c r="C1090" s="61" t="s">
        <v>221</v>
      </c>
      <c r="D1090" s="61" t="s">
        <v>538</v>
      </c>
      <c r="E1090" s="35" t="s">
        <v>295</v>
      </c>
      <c r="F1090" s="36"/>
      <c r="G1090" s="348" t="s">
        <v>1169</v>
      </c>
      <c r="H1090" s="316" t="s">
        <v>377</v>
      </c>
      <c r="I1090" s="552">
        <v>4.76</v>
      </c>
      <c r="J1090" s="118"/>
      <c r="K1090" s="552">
        <v>4.76</v>
      </c>
      <c r="L1090" s="184"/>
      <c r="M1090" s="552">
        <v>4.76</v>
      </c>
      <c r="N1090" s="184"/>
      <c r="O1090" s="552">
        <v>4.76</v>
      </c>
      <c r="P1090" s="118"/>
      <c r="Q1090" s="136">
        <f t="shared" ref="Q1090:Q1093" si="9502">SUM(AI1090+BA1090)</f>
        <v>0</v>
      </c>
      <c r="R1090" s="421">
        <f t="shared" ref="R1090:R1093" si="9503">SUM(AJ1090+BB1090)</f>
        <v>0</v>
      </c>
      <c r="S1090" s="136"/>
      <c r="T1090" s="136">
        <f>I1090*S1090*$T$2/1000</f>
        <v>0</v>
      </c>
      <c r="U1090" s="136"/>
      <c r="V1090" s="200">
        <f>I1090*U1090*$V$2/1000</f>
        <v>0</v>
      </c>
      <c r="W1090" s="234"/>
      <c r="X1090" s="235">
        <f>I1090*W1090*$X$2/1000</f>
        <v>0</v>
      </c>
      <c r="Y1090" s="211">
        <f t="shared" ref="Y1090:Y1093" si="9504">SUM(S1090+U1090+W1090)</f>
        <v>0</v>
      </c>
      <c r="Z1090" s="200">
        <f t="shared" ref="Z1090:Z1092" si="9505">SUM(T1090+V1090+X1090)</f>
        <v>0</v>
      </c>
      <c r="AA1090" s="234"/>
      <c r="AB1090" s="235">
        <f>K1090*AA1090*$AB$2/1000</f>
        <v>0</v>
      </c>
      <c r="AC1090" s="234"/>
      <c r="AD1090" s="200">
        <f>K1090*AC1090*$AD$2/1000</f>
        <v>0</v>
      </c>
      <c r="AE1090" s="234"/>
      <c r="AF1090" s="235">
        <f>K1090*AE1090*$AF$2/1000</f>
        <v>0</v>
      </c>
      <c r="AG1090" s="211">
        <f t="shared" ref="AG1090:AG1093" si="9506">SUM(AA1090+AC1090+AE1090)</f>
        <v>0</v>
      </c>
      <c r="AH1090" s="136">
        <f t="shared" ref="AH1090:AH1092" si="9507">SUM(AB1090+AD1090+AF1090)</f>
        <v>0</v>
      </c>
      <c r="AI1090" s="136">
        <f t="shared" ref="AI1090:AI1093" si="9508">SUM(Y1090+AG1090)</f>
        <v>0</v>
      </c>
      <c r="AJ1090" s="200">
        <f t="shared" ref="AJ1090:AJ1093" si="9509">SUM(Z1090,AH1090)</f>
        <v>0</v>
      </c>
      <c r="AK1090" s="234"/>
      <c r="AL1090" s="200">
        <f t="shared" ref="AL1090:AL1093" si="9510">M1090*AK1090*$AL$2/1000</f>
        <v>0</v>
      </c>
      <c r="AM1090" s="284"/>
      <c r="AN1090" s="200">
        <f>M1090*AM1090*$AN$2/1000</f>
        <v>0</v>
      </c>
      <c r="AO1090" s="234"/>
      <c r="AP1090" s="235">
        <f t="shared" ref="AP1090:AP1093" si="9511">M1090*AO1090*$AP$2/1000</f>
        <v>0</v>
      </c>
      <c r="AQ1090" s="211">
        <f t="shared" ref="AQ1090:AQ1093" si="9512">SUM(AK1090+AM1090+AO1090)</f>
        <v>0</v>
      </c>
      <c r="AR1090" s="136">
        <f t="shared" ref="AR1090:AR1092" si="9513">SUM(AL1090+AN1090+AP1090)</f>
        <v>0</v>
      </c>
      <c r="AS1090" s="136"/>
      <c r="AT1090" s="200">
        <f t="shared" ref="AT1090:AT1093" si="9514">O1090*AS1090*$AT$2/1000</f>
        <v>0</v>
      </c>
      <c r="AU1090" s="234"/>
      <c r="AV1090" s="200">
        <f t="shared" ref="AV1090:AV1093" si="9515">O1090*AU1090*$AV$2/1000</f>
        <v>0</v>
      </c>
      <c r="AW1090" s="234"/>
      <c r="AX1090" s="235">
        <f>O1090*AW1090*$AX$2/1000</f>
        <v>0</v>
      </c>
      <c r="AY1090" s="211">
        <f t="shared" ref="AY1090:AY1093" si="9516">SUM(AS1090+AU1090+AW1090)</f>
        <v>0</v>
      </c>
      <c r="AZ1090" s="136">
        <f t="shared" ref="AZ1090:AZ1092" si="9517">SUM(AT1090+AV1090+AX1090)</f>
        <v>0</v>
      </c>
      <c r="BA1090" s="136">
        <f t="shared" ref="BA1090:BA1093" si="9518">SUM(AQ1090+AY1090)</f>
        <v>0</v>
      </c>
      <c r="BB1090" s="136">
        <f t="shared" ref="BB1090:BB1093" si="9519">SUM(AR1090,AZ1090)</f>
        <v>0</v>
      </c>
    </row>
    <row r="1091" spans="1:55">
      <c r="A1091" s="612">
        <v>805</v>
      </c>
      <c r="B1091" s="26"/>
      <c r="C1091" s="26"/>
      <c r="D1091" s="26"/>
      <c r="E1091" s="23" t="s">
        <v>296</v>
      </c>
      <c r="F1091" s="24"/>
      <c r="G1091" s="24" t="s">
        <v>1169</v>
      </c>
      <c r="H1091" s="309" t="s">
        <v>377</v>
      </c>
      <c r="I1091" s="554">
        <v>21.3</v>
      </c>
      <c r="J1091" s="115"/>
      <c r="K1091" s="554">
        <v>21.3</v>
      </c>
      <c r="L1091" s="183"/>
      <c r="M1091" s="554">
        <v>21.3</v>
      </c>
      <c r="N1091" s="183"/>
      <c r="O1091" s="554">
        <v>21.3</v>
      </c>
      <c r="P1091" s="115"/>
      <c r="Q1091" s="110">
        <f t="shared" si="9502"/>
        <v>0</v>
      </c>
      <c r="R1091" s="417">
        <f t="shared" si="9503"/>
        <v>0</v>
      </c>
      <c r="S1091" s="110"/>
      <c r="T1091" s="110">
        <f>I1091*S1091*$T$2/1000</f>
        <v>0</v>
      </c>
      <c r="U1091" s="110"/>
      <c r="V1091" s="197">
        <f>I1091*U1091*$V$2/1000</f>
        <v>0</v>
      </c>
      <c r="W1091" s="228"/>
      <c r="X1091" s="229">
        <f>I1091*W1091*$X$2/1000</f>
        <v>0</v>
      </c>
      <c r="Y1091" s="212">
        <f t="shared" si="9504"/>
        <v>0</v>
      </c>
      <c r="Z1091" s="197">
        <f t="shared" si="9505"/>
        <v>0</v>
      </c>
      <c r="AA1091" s="228"/>
      <c r="AB1091" s="229">
        <f>K1091*AA1091*$AB$2/1000</f>
        <v>0</v>
      </c>
      <c r="AC1091" s="228"/>
      <c r="AD1091" s="197">
        <f>K1091*AC1091*$AD$2/1000</f>
        <v>0</v>
      </c>
      <c r="AE1091" s="228"/>
      <c r="AF1091" s="353">
        <f t="shared" ref="AF1091:AF1093" si="9520">K1091*AE1091*$AF$2/1000</f>
        <v>0</v>
      </c>
      <c r="AG1091" s="212">
        <f t="shared" si="9506"/>
        <v>0</v>
      </c>
      <c r="AH1091" s="110">
        <f t="shared" si="9507"/>
        <v>0</v>
      </c>
      <c r="AI1091" s="110">
        <f t="shared" si="9508"/>
        <v>0</v>
      </c>
      <c r="AJ1091" s="197">
        <f t="shared" si="9509"/>
        <v>0</v>
      </c>
      <c r="AK1091" s="228"/>
      <c r="AL1091" s="197">
        <f t="shared" si="9510"/>
        <v>0</v>
      </c>
      <c r="AM1091" s="281"/>
      <c r="AN1091" s="197">
        <f t="shared" ref="AN1091:AN1093" si="9521">M1091*AM1091*$AN$2/1000</f>
        <v>0</v>
      </c>
      <c r="AO1091" s="228"/>
      <c r="AP1091" s="229">
        <f t="shared" si="9511"/>
        <v>0</v>
      </c>
      <c r="AQ1091" s="212">
        <f t="shared" si="9512"/>
        <v>0</v>
      </c>
      <c r="AR1091" s="110">
        <f t="shared" si="9513"/>
        <v>0</v>
      </c>
      <c r="AS1091" s="110"/>
      <c r="AT1091" s="350">
        <f t="shared" si="9514"/>
        <v>0</v>
      </c>
      <c r="AU1091" s="352"/>
      <c r="AV1091" s="350">
        <f t="shared" si="9515"/>
        <v>0</v>
      </c>
      <c r="AW1091" s="352"/>
      <c r="AX1091" s="353">
        <f t="shared" ref="AX1091:AX1093" si="9522">O1091*AW1091*$AX$2/1000</f>
        <v>0</v>
      </c>
      <c r="AY1091" s="351">
        <f t="shared" si="9516"/>
        <v>0</v>
      </c>
      <c r="AZ1091" s="110">
        <f t="shared" si="9517"/>
        <v>0</v>
      </c>
      <c r="BA1091" s="110">
        <f t="shared" si="9518"/>
        <v>0</v>
      </c>
      <c r="BB1091" s="110">
        <f t="shared" si="9519"/>
        <v>0</v>
      </c>
    </row>
    <row r="1092" spans="1:55">
      <c r="A1092" s="612">
        <v>806</v>
      </c>
      <c r="B1092" s="26"/>
      <c r="C1092" s="26"/>
      <c r="D1092" s="26"/>
      <c r="E1092" s="71" t="s">
        <v>297</v>
      </c>
      <c r="F1092" s="72"/>
      <c r="G1092" s="72" t="s">
        <v>1169</v>
      </c>
      <c r="H1092" s="326" t="s">
        <v>377</v>
      </c>
      <c r="I1092" s="77">
        <v>11.44</v>
      </c>
      <c r="J1092" s="120"/>
      <c r="K1092" s="77">
        <v>11.44</v>
      </c>
      <c r="L1092" s="186"/>
      <c r="M1092" s="77">
        <v>11.44</v>
      </c>
      <c r="N1092" s="186"/>
      <c r="O1092" s="77">
        <v>11.44</v>
      </c>
      <c r="P1092" s="120"/>
      <c r="Q1092" s="145">
        <f t="shared" si="9502"/>
        <v>0</v>
      </c>
      <c r="R1092" s="425">
        <f t="shared" si="9503"/>
        <v>0</v>
      </c>
      <c r="S1092" s="145"/>
      <c r="T1092" s="145">
        <f>I1092*S1092*$T$2/1000</f>
        <v>0</v>
      </c>
      <c r="U1092" s="145"/>
      <c r="V1092" s="204">
        <f>I1092*U1092*$V$2/1000</f>
        <v>0</v>
      </c>
      <c r="W1092" s="245"/>
      <c r="X1092" s="246">
        <f>I1092*W1092*$X$2/1000</f>
        <v>0</v>
      </c>
      <c r="Y1092" s="218">
        <f t="shared" si="9504"/>
        <v>0</v>
      </c>
      <c r="Z1092" s="204">
        <f t="shared" si="9505"/>
        <v>0</v>
      </c>
      <c r="AA1092" s="245"/>
      <c r="AB1092" s="246">
        <f>K1092*AA1092*$AB$2/1000</f>
        <v>0</v>
      </c>
      <c r="AC1092" s="245"/>
      <c r="AD1092" s="204">
        <f>K1092*AC1092*$AD$2/1000</f>
        <v>0</v>
      </c>
      <c r="AE1092" s="245"/>
      <c r="AF1092" s="353">
        <f t="shared" si="9520"/>
        <v>0</v>
      </c>
      <c r="AG1092" s="218">
        <f t="shared" si="9506"/>
        <v>0</v>
      </c>
      <c r="AH1092" s="145">
        <f t="shared" si="9507"/>
        <v>0</v>
      </c>
      <c r="AI1092" s="145">
        <f t="shared" si="9508"/>
        <v>0</v>
      </c>
      <c r="AJ1092" s="204">
        <f t="shared" si="9509"/>
        <v>0</v>
      </c>
      <c r="AK1092" s="245"/>
      <c r="AL1092" s="204">
        <f t="shared" si="9510"/>
        <v>0</v>
      </c>
      <c r="AM1092" s="289"/>
      <c r="AN1092" s="204">
        <f t="shared" si="9521"/>
        <v>0</v>
      </c>
      <c r="AO1092" s="245"/>
      <c r="AP1092" s="246">
        <f t="shared" si="9511"/>
        <v>0</v>
      </c>
      <c r="AQ1092" s="218">
        <f t="shared" si="9512"/>
        <v>0</v>
      </c>
      <c r="AR1092" s="145">
        <f t="shared" si="9513"/>
        <v>0</v>
      </c>
      <c r="AS1092" s="145"/>
      <c r="AT1092" s="204">
        <f t="shared" si="9514"/>
        <v>0</v>
      </c>
      <c r="AU1092" s="245"/>
      <c r="AV1092" s="204">
        <f t="shared" si="9515"/>
        <v>0</v>
      </c>
      <c r="AW1092" s="245"/>
      <c r="AX1092" s="246">
        <f t="shared" si="9522"/>
        <v>0</v>
      </c>
      <c r="AY1092" s="218">
        <f t="shared" si="9516"/>
        <v>0</v>
      </c>
      <c r="AZ1092" s="145">
        <f t="shared" si="9517"/>
        <v>0</v>
      </c>
      <c r="BA1092" s="145">
        <f t="shared" si="9518"/>
        <v>0</v>
      </c>
      <c r="BB1092" s="145">
        <f t="shared" si="9519"/>
        <v>0</v>
      </c>
    </row>
    <row r="1093" spans="1:55">
      <c r="A1093" s="612">
        <v>807</v>
      </c>
      <c r="B1093" s="26"/>
      <c r="C1093" s="28"/>
      <c r="D1093" s="28"/>
      <c r="E1093" s="59" t="s">
        <v>298</v>
      </c>
      <c r="F1093" s="41"/>
      <c r="G1093" s="41" t="s">
        <v>1169</v>
      </c>
      <c r="H1093" s="317" t="s">
        <v>377</v>
      </c>
      <c r="I1093" s="66">
        <v>9.26</v>
      </c>
      <c r="J1093" s="121"/>
      <c r="K1093" s="66">
        <v>9.26</v>
      </c>
      <c r="L1093" s="187"/>
      <c r="M1093" s="66">
        <v>9.26</v>
      </c>
      <c r="N1093" s="187"/>
      <c r="O1093" s="66">
        <v>9.26</v>
      </c>
      <c r="P1093" s="121"/>
      <c r="Q1093" s="108">
        <f t="shared" si="9502"/>
        <v>0</v>
      </c>
      <c r="R1093" s="418">
        <f t="shared" si="9503"/>
        <v>0</v>
      </c>
      <c r="S1093" s="108"/>
      <c r="T1093" s="108">
        <f>I1093*S1093*$T$2/1000</f>
        <v>0</v>
      </c>
      <c r="U1093" s="108"/>
      <c r="V1093" s="201">
        <f>I1093*U1093*$V$2/1000</f>
        <v>0</v>
      </c>
      <c r="W1093" s="236"/>
      <c r="X1093" s="237">
        <f>I1093*W1093*$X$2/1000</f>
        <v>0</v>
      </c>
      <c r="Y1093" s="214">
        <f t="shared" si="9504"/>
        <v>0</v>
      </c>
      <c r="Z1093" s="201">
        <f>SUM(T1093+V1093+X1093)</f>
        <v>0</v>
      </c>
      <c r="AA1093" s="236"/>
      <c r="AB1093" s="237">
        <f>K1093*AA1093*$AB$2/1000</f>
        <v>0</v>
      </c>
      <c r="AC1093" s="236"/>
      <c r="AD1093" s="201">
        <f>K1093*AC1093*$AD$2/1000</f>
        <v>0</v>
      </c>
      <c r="AE1093" s="236"/>
      <c r="AF1093" s="248">
        <f t="shared" si="9520"/>
        <v>0</v>
      </c>
      <c r="AG1093" s="214">
        <f t="shared" si="9506"/>
        <v>0</v>
      </c>
      <c r="AH1093" s="108">
        <f>SUM(AB1093+AD1093+AF1093)</f>
        <v>0</v>
      </c>
      <c r="AI1093" s="108">
        <f t="shared" si="9508"/>
        <v>0</v>
      </c>
      <c r="AJ1093" s="201">
        <f t="shared" si="9509"/>
        <v>0</v>
      </c>
      <c r="AK1093" s="236"/>
      <c r="AL1093" s="201">
        <f t="shared" si="9510"/>
        <v>0</v>
      </c>
      <c r="AM1093" s="285"/>
      <c r="AN1093" s="201">
        <f t="shared" si="9521"/>
        <v>0</v>
      </c>
      <c r="AO1093" s="236"/>
      <c r="AP1093" s="237">
        <f t="shared" si="9511"/>
        <v>0</v>
      </c>
      <c r="AQ1093" s="214">
        <f t="shared" si="9512"/>
        <v>0</v>
      </c>
      <c r="AR1093" s="108">
        <f>SUM(AL1093+AN1093+AP1093)</f>
        <v>0</v>
      </c>
      <c r="AS1093" s="108"/>
      <c r="AT1093" s="201">
        <f t="shared" si="9514"/>
        <v>0</v>
      </c>
      <c r="AU1093" s="236"/>
      <c r="AV1093" s="201">
        <f t="shared" si="9515"/>
        <v>0</v>
      </c>
      <c r="AW1093" s="236"/>
      <c r="AX1093" s="237">
        <f t="shared" si="9522"/>
        <v>0</v>
      </c>
      <c r="AY1093" s="214">
        <f t="shared" si="9516"/>
        <v>0</v>
      </c>
      <c r="AZ1093" s="108">
        <f>SUM(AT1093+AV1093+AX1093)</f>
        <v>0</v>
      </c>
      <c r="BA1093" s="108">
        <f t="shared" si="9518"/>
        <v>0</v>
      </c>
      <c r="BB1093" s="108">
        <f t="shared" si="9519"/>
        <v>0</v>
      </c>
      <c r="BC1093" s="344"/>
    </row>
    <row r="1094" spans="1:55">
      <c r="A1094" s="612">
        <v>808</v>
      </c>
      <c r="B1094" s="222" t="s">
        <v>161</v>
      </c>
      <c r="C1094" s="92"/>
      <c r="D1094" s="92"/>
      <c r="E1094" s="92"/>
      <c r="F1094" s="92"/>
      <c r="G1094" s="92"/>
      <c r="H1094" s="331"/>
      <c r="I1094" s="152"/>
      <c r="J1094" s="153"/>
      <c r="K1094" s="152"/>
      <c r="L1094" s="195"/>
      <c r="M1094" s="152"/>
      <c r="N1094" s="195"/>
      <c r="O1094" s="177"/>
      <c r="P1094" s="153"/>
      <c r="Q1094" s="150">
        <f t="shared" ref="Q1094:BB1094" si="9523">SUM(Q1090:Q1093)</f>
        <v>0</v>
      </c>
      <c r="R1094" s="150">
        <f t="shared" si="9523"/>
        <v>0</v>
      </c>
      <c r="S1094" s="150">
        <f t="shared" si="9523"/>
        <v>0</v>
      </c>
      <c r="T1094" s="150">
        <f t="shared" si="9523"/>
        <v>0</v>
      </c>
      <c r="U1094" s="150">
        <f t="shared" si="9523"/>
        <v>0</v>
      </c>
      <c r="V1094" s="150">
        <f t="shared" si="9523"/>
        <v>0</v>
      </c>
      <c r="W1094" s="150">
        <f t="shared" si="9523"/>
        <v>0</v>
      </c>
      <c r="X1094" s="150">
        <f t="shared" si="9523"/>
        <v>0</v>
      </c>
      <c r="Y1094" s="150">
        <f t="shared" si="9523"/>
        <v>0</v>
      </c>
      <c r="Z1094" s="150">
        <f t="shared" si="9523"/>
        <v>0</v>
      </c>
      <c r="AA1094" s="150">
        <f t="shared" si="9523"/>
        <v>0</v>
      </c>
      <c r="AB1094" s="150">
        <f t="shared" si="9523"/>
        <v>0</v>
      </c>
      <c r="AC1094" s="150">
        <f t="shared" si="9523"/>
        <v>0</v>
      </c>
      <c r="AD1094" s="150">
        <f t="shared" si="9523"/>
        <v>0</v>
      </c>
      <c r="AE1094" s="150">
        <f t="shared" si="9523"/>
        <v>0</v>
      </c>
      <c r="AF1094" s="150">
        <f t="shared" si="9523"/>
        <v>0</v>
      </c>
      <c r="AG1094" s="150">
        <f t="shared" si="9523"/>
        <v>0</v>
      </c>
      <c r="AH1094" s="150">
        <f t="shared" si="9523"/>
        <v>0</v>
      </c>
      <c r="AI1094" s="150">
        <f t="shared" si="9523"/>
        <v>0</v>
      </c>
      <c r="AJ1094" s="150">
        <f t="shared" si="9523"/>
        <v>0</v>
      </c>
      <c r="AK1094" s="150">
        <f t="shared" si="9523"/>
        <v>0</v>
      </c>
      <c r="AL1094" s="150">
        <f t="shared" si="9523"/>
        <v>0</v>
      </c>
      <c r="AM1094" s="150">
        <f t="shared" si="9523"/>
        <v>0</v>
      </c>
      <c r="AN1094" s="150">
        <f t="shared" si="9523"/>
        <v>0</v>
      </c>
      <c r="AO1094" s="150">
        <f t="shared" si="9523"/>
        <v>0</v>
      </c>
      <c r="AP1094" s="150">
        <f t="shared" si="9523"/>
        <v>0</v>
      </c>
      <c r="AQ1094" s="150">
        <f t="shared" si="9523"/>
        <v>0</v>
      </c>
      <c r="AR1094" s="150">
        <f t="shared" si="9523"/>
        <v>0</v>
      </c>
      <c r="AS1094" s="150">
        <f t="shared" si="9523"/>
        <v>0</v>
      </c>
      <c r="AT1094" s="150">
        <f t="shared" si="9523"/>
        <v>0</v>
      </c>
      <c r="AU1094" s="150">
        <f t="shared" si="9523"/>
        <v>0</v>
      </c>
      <c r="AV1094" s="150">
        <f t="shared" si="9523"/>
        <v>0</v>
      </c>
      <c r="AW1094" s="150">
        <f t="shared" si="9523"/>
        <v>0</v>
      </c>
      <c r="AX1094" s="150">
        <f t="shared" si="9523"/>
        <v>0</v>
      </c>
      <c r="AY1094" s="150">
        <f t="shared" si="9523"/>
        <v>0</v>
      </c>
      <c r="AZ1094" s="150">
        <f t="shared" si="9523"/>
        <v>0</v>
      </c>
      <c r="BA1094" s="150">
        <f t="shared" si="9523"/>
        <v>0</v>
      </c>
      <c r="BB1094" s="150">
        <f t="shared" si="9523"/>
        <v>0</v>
      </c>
      <c r="BC1094" s="344"/>
    </row>
    <row r="1095" spans="1:55" s="344" customFormat="1">
      <c r="A1095" s="612">
        <v>812</v>
      </c>
      <c r="B1095" s="557" t="s">
        <v>2249</v>
      </c>
      <c r="C1095" s="557" t="s">
        <v>2250</v>
      </c>
      <c r="D1095" s="557" t="s">
        <v>2251</v>
      </c>
      <c r="E1095" s="553" t="s">
        <v>2252</v>
      </c>
      <c r="F1095" s="24"/>
      <c r="G1095" s="24" t="s">
        <v>1170</v>
      </c>
      <c r="H1095" s="355" t="s">
        <v>379</v>
      </c>
      <c r="I1095" s="554"/>
      <c r="J1095" s="183"/>
      <c r="K1095" s="554"/>
      <c r="L1095" s="183">
        <v>46275</v>
      </c>
      <c r="M1095" s="554"/>
      <c r="N1095" s="183">
        <v>30400</v>
      </c>
      <c r="O1095" s="162"/>
      <c r="P1095" s="183">
        <v>30400</v>
      </c>
      <c r="Q1095" s="349">
        <f>SUM(AI1095+BA1095)</f>
        <v>29.716000000000001</v>
      </c>
      <c r="R1095" s="417">
        <f t="shared" ref="R1095" si="9524">SUM(AJ1095+BB1095)</f>
        <v>904.95389999999998</v>
      </c>
      <c r="S1095" s="349"/>
      <c r="T1095" s="349">
        <f t="shared" ref="T1095" si="9525">J1095*S1095/1000</f>
        <v>0</v>
      </c>
      <c r="U1095" s="349"/>
      <c r="V1095" s="349">
        <f t="shared" ref="V1095" si="9526">J1095*U1095/1000</f>
        <v>0</v>
      </c>
      <c r="W1095" s="352"/>
      <c r="X1095" s="349">
        <f t="shared" ref="X1095" si="9527">J1095*W1095/1000</f>
        <v>0</v>
      </c>
      <c r="Y1095" s="351">
        <f t="shared" ref="Y1095" si="9528">SUM(S1095+U1095+W1095)</f>
        <v>0</v>
      </c>
      <c r="Z1095" s="350">
        <f t="shared" ref="Z1095" si="9529">SUM(T1095+V1095+X1095)</f>
        <v>0</v>
      </c>
      <c r="AA1095" s="352"/>
      <c r="AB1095" s="353">
        <f t="shared" ref="AB1095" si="9530">L1095*AA1095/1000</f>
        <v>0</v>
      </c>
      <c r="AC1095" s="352">
        <v>0.1</v>
      </c>
      <c r="AD1095" s="353">
        <f t="shared" ref="AD1095" si="9531">L1095*AC1095/1000</f>
        <v>4.6275000000000004</v>
      </c>
      <c r="AE1095" s="352"/>
      <c r="AF1095" s="353">
        <f t="shared" ref="AF1095" si="9532">L1095*AE1095/1000</f>
        <v>0</v>
      </c>
      <c r="AG1095" s="351">
        <f t="shared" ref="AG1095" si="9533">SUM(AA1095+AC1095+AE1095)</f>
        <v>0.1</v>
      </c>
      <c r="AH1095" s="349">
        <f t="shared" ref="AH1095" si="9534">SUM(AB1095+AD1095+AF1095)</f>
        <v>4.6275000000000004</v>
      </c>
      <c r="AI1095" s="349">
        <f t="shared" ref="AI1095" si="9535">SUM(Y1095+AG1095)</f>
        <v>0.1</v>
      </c>
      <c r="AJ1095" s="350">
        <f t="shared" ref="AJ1095" si="9536">SUM(Z1095,AH1095)</f>
        <v>4.6275000000000004</v>
      </c>
      <c r="AK1095" s="352">
        <v>9.6000000000000002E-2</v>
      </c>
      <c r="AL1095" s="350">
        <f t="shared" ref="AL1095" si="9537">N1095*AK1095/1000</f>
        <v>2.9184000000000001</v>
      </c>
      <c r="AM1095" s="354"/>
      <c r="AN1095" s="350">
        <f t="shared" ref="AN1095" si="9538">N1095*AM1095/1000</f>
        <v>0</v>
      </c>
      <c r="AO1095" s="352">
        <v>12.22</v>
      </c>
      <c r="AP1095" s="349">
        <f t="shared" ref="AP1095" si="9539">N1095*AO1095/1000</f>
        <v>371.488</v>
      </c>
      <c r="AQ1095" s="351">
        <f t="shared" ref="AQ1095" si="9540">SUM(AK1095+AM1095+AO1095)</f>
        <v>12.316000000000001</v>
      </c>
      <c r="AR1095" s="349">
        <f t="shared" ref="AR1095" si="9541">SUM(AL1095+AN1095+AP1095)</f>
        <v>374.40640000000002</v>
      </c>
      <c r="AS1095" s="349">
        <v>9.06</v>
      </c>
      <c r="AT1095" s="350">
        <f t="shared" ref="AT1095" si="9542">P1095*AS1095/1000</f>
        <v>275.42399999999998</v>
      </c>
      <c r="AU1095" s="352">
        <v>6.78</v>
      </c>
      <c r="AV1095" s="350">
        <f t="shared" ref="AV1095" si="9543">P1095*AU1095/1000</f>
        <v>206.11199999999999</v>
      </c>
      <c r="AW1095" s="352">
        <v>1.46</v>
      </c>
      <c r="AX1095" s="353">
        <f t="shared" ref="AX1095" si="9544">P1095*AW1095/1000</f>
        <v>44.384</v>
      </c>
      <c r="AY1095" s="351">
        <f t="shared" ref="AY1095" si="9545">SUM(AS1095+AU1095+AW1095)</f>
        <v>17.3</v>
      </c>
      <c r="AZ1095" s="349">
        <f t="shared" ref="AZ1095" si="9546">SUM(AT1095+AV1095+AX1095)</f>
        <v>525.91999999999996</v>
      </c>
      <c r="BA1095" s="349">
        <f t="shared" ref="BA1095" si="9547">SUM(AQ1095+AY1095)</f>
        <v>29.616</v>
      </c>
      <c r="BB1095" s="349">
        <f t="shared" ref="BB1095" si="9548">SUM(AR1095,AZ1095)</f>
        <v>900.32639999999992</v>
      </c>
    </row>
    <row r="1096" spans="1:55" s="344" customFormat="1">
      <c r="A1096" s="612">
        <v>812</v>
      </c>
      <c r="B1096" s="557"/>
      <c r="C1096" s="557"/>
      <c r="D1096" s="557"/>
      <c r="E1096" s="553" t="s">
        <v>2312</v>
      </c>
      <c r="F1096" s="24"/>
      <c r="G1096" s="24" t="s">
        <v>1170</v>
      </c>
      <c r="H1096" s="355" t="s">
        <v>379</v>
      </c>
      <c r="I1096" s="554"/>
      <c r="J1096" s="183"/>
      <c r="K1096" s="554"/>
      <c r="L1096" s="183"/>
      <c r="M1096" s="554"/>
      <c r="N1096" s="183">
        <v>30400</v>
      </c>
      <c r="O1096" s="162"/>
      <c r="P1096" s="183">
        <v>30400</v>
      </c>
      <c r="Q1096" s="349">
        <f>SUM(AI1096+BA1096)</f>
        <v>25.299999999999997</v>
      </c>
      <c r="R1096" s="417">
        <f t="shared" ref="R1096" si="9549">SUM(AJ1096+BB1096)</f>
        <v>769.12</v>
      </c>
      <c r="S1096" s="349"/>
      <c r="T1096" s="349">
        <f t="shared" ref="T1096" si="9550">J1096*S1096/1000</f>
        <v>0</v>
      </c>
      <c r="U1096" s="349"/>
      <c r="V1096" s="349">
        <f t="shared" ref="V1096" si="9551">J1096*U1096/1000</f>
        <v>0</v>
      </c>
      <c r="W1096" s="352"/>
      <c r="X1096" s="349">
        <f t="shared" ref="X1096" si="9552">J1096*W1096/1000</f>
        <v>0</v>
      </c>
      <c r="Y1096" s="351">
        <f t="shared" ref="Y1096" si="9553">SUM(S1096+U1096+W1096)</f>
        <v>0</v>
      </c>
      <c r="Z1096" s="350">
        <f t="shared" ref="Z1096" si="9554">SUM(T1096+V1096+X1096)</f>
        <v>0</v>
      </c>
      <c r="AA1096" s="352"/>
      <c r="AB1096" s="353">
        <f t="shared" ref="AB1096" si="9555">L1096*AA1096/1000</f>
        <v>0</v>
      </c>
      <c r="AC1096" s="352"/>
      <c r="AD1096" s="353">
        <f t="shared" ref="AD1096" si="9556">L1096*AC1096/1000</f>
        <v>0</v>
      </c>
      <c r="AE1096" s="352"/>
      <c r="AF1096" s="353">
        <f t="shared" ref="AF1096" si="9557">L1096*AE1096/1000</f>
        <v>0</v>
      </c>
      <c r="AG1096" s="351">
        <f t="shared" ref="AG1096" si="9558">SUM(AA1096+AC1096+AE1096)</f>
        <v>0</v>
      </c>
      <c r="AH1096" s="349">
        <f t="shared" ref="AH1096" si="9559">SUM(AB1096+AD1096+AF1096)</f>
        <v>0</v>
      </c>
      <c r="AI1096" s="349">
        <f t="shared" ref="AI1096" si="9560">SUM(Y1096+AG1096)</f>
        <v>0</v>
      </c>
      <c r="AJ1096" s="350">
        <f t="shared" ref="AJ1096" si="9561">SUM(Z1096,AH1096)</f>
        <v>0</v>
      </c>
      <c r="AK1096" s="352"/>
      <c r="AL1096" s="350">
        <f t="shared" ref="AL1096" si="9562">N1096*AK1096/1000</f>
        <v>0</v>
      </c>
      <c r="AM1096" s="354"/>
      <c r="AN1096" s="350">
        <f t="shared" ref="AN1096" si="9563">N1096*AM1096/1000</f>
        <v>0</v>
      </c>
      <c r="AO1096" s="352">
        <v>10.92</v>
      </c>
      <c r="AP1096" s="349">
        <f t="shared" ref="AP1096" si="9564">N1096*AO1096/1000</f>
        <v>331.96800000000002</v>
      </c>
      <c r="AQ1096" s="351">
        <f t="shared" ref="AQ1096" si="9565">SUM(AK1096+AM1096+AO1096)</f>
        <v>10.92</v>
      </c>
      <c r="AR1096" s="349">
        <f t="shared" ref="AR1096" si="9566">SUM(AL1096+AN1096+AP1096)</f>
        <v>331.96800000000002</v>
      </c>
      <c r="AS1096" s="349">
        <v>7.14</v>
      </c>
      <c r="AT1096" s="350">
        <f t="shared" ref="AT1096" si="9567">P1096*AS1096/1000</f>
        <v>217.05600000000001</v>
      </c>
      <c r="AU1096" s="352">
        <v>3.22</v>
      </c>
      <c r="AV1096" s="350">
        <f t="shared" ref="AV1096" si="9568">P1096*AU1096/1000</f>
        <v>97.888000000000005</v>
      </c>
      <c r="AW1096" s="352">
        <v>4.0199999999999996</v>
      </c>
      <c r="AX1096" s="353">
        <f t="shared" ref="AX1096" si="9569">P1096*AW1096/1000</f>
        <v>122.20799999999998</v>
      </c>
      <c r="AY1096" s="351">
        <f t="shared" ref="AY1096" si="9570">SUM(AS1096+AU1096+AW1096)</f>
        <v>14.379999999999999</v>
      </c>
      <c r="AZ1096" s="349">
        <f t="shared" ref="AZ1096" si="9571">SUM(AT1096+AV1096+AX1096)</f>
        <v>437.15199999999999</v>
      </c>
      <c r="BA1096" s="349">
        <f t="shared" ref="BA1096" si="9572">SUM(AQ1096+AY1096)</f>
        <v>25.299999999999997</v>
      </c>
      <c r="BB1096" s="349">
        <f t="shared" ref="BB1096" si="9573">SUM(AR1096,AZ1096)</f>
        <v>769.12</v>
      </c>
    </row>
    <row r="1097" spans="1:55">
      <c r="A1097" s="612">
        <v>810</v>
      </c>
      <c r="B1097" s="67" t="s">
        <v>161</v>
      </c>
      <c r="C1097" s="68"/>
      <c r="D1097" s="68"/>
      <c r="E1097" s="92"/>
      <c r="F1097" s="92"/>
      <c r="G1097" s="92"/>
      <c r="H1097" s="331"/>
      <c r="I1097" s="152"/>
      <c r="J1097" s="153"/>
      <c r="K1097" s="152"/>
      <c r="L1097" s="195"/>
      <c r="M1097" s="152"/>
      <c r="N1097" s="195"/>
      <c r="O1097" s="177"/>
      <c r="P1097" s="153"/>
      <c r="Q1097" s="150">
        <f>SUM(Q1095:Q1096)</f>
        <v>55.015999999999998</v>
      </c>
      <c r="R1097" s="150">
        <f>SUM(R1095:R1096)</f>
        <v>1674.0738999999999</v>
      </c>
      <c r="S1097" s="150">
        <f>SUM(S1095:S1096)</f>
        <v>0</v>
      </c>
      <c r="T1097" s="150">
        <f t="shared" ref="T1097:BB1097" si="9574">SUM(T1095:T1096)</f>
        <v>0</v>
      </c>
      <c r="U1097" s="150">
        <f t="shared" si="9574"/>
        <v>0</v>
      </c>
      <c r="V1097" s="150">
        <f t="shared" si="9574"/>
        <v>0</v>
      </c>
      <c r="W1097" s="150">
        <f t="shared" si="9574"/>
        <v>0</v>
      </c>
      <c r="X1097" s="150">
        <f t="shared" si="9574"/>
        <v>0</v>
      </c>
      <c r="Y1097" s="150">
        <f t="shared" si="9574"/>
        <v>0</v>
      </c>
      <c r="Z1097" s="150">
        <f t="shared" si="9574"/>
        <v>0</v>
      </c>
      <c r="AA1097" s="150">
        <f t="shared" si="9574"/>
        <v>0</v>
      </c>
      <c r="AB1097" s="150">
        <f t="shared" si="9574"/>
        <v>0</v>
      </c>
      <c r="AC1097" s="150">
        <f t="shared" si="9574"/>
        <v>0.1</v>
      </c>
      <c r="AD1097" s="150">
        <f t="shared" si="9574"/>
        <v>4.6275000000000004</v>
      </c>
      <c r="AE1097" s="150">
        <f t="shared" si="9574"/>
        <v>0</v>
      </c>
      <c r="AF1097" s="150">
        <f t="shared" si="9574"/>
        <v>0</v>
      </c>
      <c r="AG1097" s="150">
        <f t="shared" si="9574"/>
        <v>0.1</v>
      </c>
      <c r="AH1097" s="150">
        <f t="shared" si="9574"/>
        <v>4.6275000000000004</v>
      </c>
      <c r="AI1097" s="150">
        <f t="shared" si="9574"/>
        <v>0.1</v>
      </c>
      <c r="AJ1097" s="150">
        <f t="shared" si="9574"/>
        <v>4.6275000000000004</v>
      </c>
      <c r="AK1097" s="150">
        <f t="shared" si="9574"/>
        <v>9.6000000000000002E-2</v>
      </c>
      <c r="AL1097" s="150">
        <f t="shared" si="9574"/>
        <v>2.9184000000000001</v>
      </c>
      <c r="AM1097" s="150">
        <f t="shared" si="9574"/>
        <v>0</v>
      </c>
      <c r="AN1097" s="150">
        <f t="shared" si="9574"/>
        <v>0</v>
      </c>
      <c r="AO1097" s="150">
        <f t="shared" si="9574"/>
        <v>23.14</v>
      </c>
      <c r="AP1097" s="150">
        <f t="shared" si="9574"/>
        <v>703.45600000000002</v>
      </c>
      <c r="AQ1097" s="150">
        <f t="shared" si="9574"/>
        <v>23.236000000000001</v>
      </c>
      <c r="AR1097" s="150">
        <f t="shared" si="9574"/>
        <v>706.37440000000004</v>
      </c>
      <c r="AS1097" s="150">
        <f t="shared" si="9574"/>
        <v>16.2</v>
      </c>
      <c r="AT1097" s="150">
        <f t="shared" si="9574"/>
        <v>492.48</v>
      </c>
      <c r="AU1097" s="150">
        <f t="shared" si="9574"/>
        <v>10</v>
      </c>
      <c r="AV1097" s="150">
        <f t="shared" si="9574"/>
        <v>304</v>
      </c>
      <c r="AW1097" s="150">
        <f t="shared" si="9574"/>
        <v>5.4799999999999995</v>
      </c>
      <c r="AX1097" s="150">
        <f t="shared" si="9574"/>
        <v>166.59199999999998</v>
      </c>
      <c r="AY1097" s="150">
        <f t="shared" si="9574"/>
        <v>31.68</v>
      </c>
      <c r="AZ1097" s="150">
        <f t="shared" si="9574"/>
        <v>963.07199999999989</v>
      </c>
      <c r="BA1097" s="150">
        <f>SUM(BA1095:BA1096)</f>
        <v>54.915999999999997</v>
      </c>
      <c r="BB1097" s="150">
        <f t="shared" si="9574"/>
        <v>1669.4463999999998</v>
      </c>
      <c r="BC1097" s="344"/>
    </row>
    <row r="1098" spans="1:55" s="344" customFormat="1">
      <c r="A1098" s="612">
        <v>811</v>
      </c>
      <c r="B1098" s="346" t="s">
        <v>677</v>
      </c>
      <c r="C1098" s="61" t="s">
        <v>678</v>
      </c>
      <c r="D1098" s="61" t="s">
        <v>679</v>
      </c>
      <c r="E1098" s="347" t="s">
        <v>852</v>
      </c>
      <c r="F1098" s="348"/>
      <c r="G1098" s="348" t="s">
        <v>1170</v>
      </c>
      <c r="H1098" s="316" t="s">
        <v>379</v>
      </c>
      <c r="I1098" s="70"/>
      <c r="J1098" s="184">
        <v>120000</v>
      </c>
      <c r="K1098" s="70"/>
      <c r="L1098" s="184">
        <v>120000</v>
      </c>
      <c r="M1098" s="70"/>
      <c r="N1098" s="184">
        <v>90000</v>
      </c>
      <c r="O1098" s="166"/>
      <c r="P1098" s="184">
        <v>90000</v>
      </c>
      <c r="Q1098" s="136">
        <f t="shared" ref="Q1098:Q1103" si="9575">SUM(AI1098+BA1098)</f>
        <v>0.16400000000000001</v>
      </c>
      <c r="R1098" s="421">
        <f t="shared" ref="R1098:R1103" si="9576">SUM(AJ1098+BB1098)</f>
        <v>14.88</v>
      </c>
      <c r="S1098" s="136"/>
      <c r="T1098" s="136">
        <f t="shared" ref="T1098:T1099" si="9577">J1098*S1098/1000</f>
        <v>0</v>
      </c>
      <c r="U1098" s="136">
        <v>2E-3</v>
      </c>
      <c r="V1098" s="136">
        <f>J1098*U1098/1000</f>
        <v>0.24</v>
      </c>
      <c r="W1098" s="234">
        <v>2E-3</v>
      </c>
      <c r="X1098" s="136">
        <f>J1098*W1098/1000</f>
        <v>0.24</v>
      </c>
      <c r="Y1098" s="211">
        <f t="shared" ref="Y1098:Y1103" si="9578">SUM(S1098+U1098+W1098)</f>
        <v>4.0000000000000001E-3</v>
      </c>
      <c r="Z1098" s="200">
        <f t="shared" ref="Z1098" si="9579">SUM(T1098+V1098+X1098)</f>
        <v>0.48</v>
      </c>
      <c r="AA1098" s="234"/>
      <c r="AB1098" s="235">
        <f t="shared" ref="AB1098:AB1103" si="9580">L1098*AA1098/1000</f>
        <v>0</v>
      </c>
      <c r="AC1098" s="234"/>
      <c r="AD1098" s="235">
        <f t="shared" ref="AD1098:AD1099" si="9581">L1098*AC1098/1000</f>
        <v>0</v>
      </c>
      <c r="AE1098" s="234"/>
      <c r="AF1098" s="235">
        <f>L1098*AE1098/1000</f>
        <v>0</v>
      </c>
      <c r="AG1098" s="211">
        <f>SUM(AA1098+AC1098+AE1098)</f>
        <v>0</v>
      </c>
      <c r="AH1098" s="136">
        <f>SUM(AB1098+AD1098+AF1098)</f>
        <v>0</v>
      </c>
      <c r="AI1098" s="136">
        <f>SUM(Y1098+AG1098)</f>
        <v>4.0000000000000001E-3</v>
      </c>
      <c r="AJ1098" s="200">
        <f t="shared" ref="AJ1098:AJ1103" si="9582">SUM(Z1098,AH1098)</f>
        <v>0.48</v>
      </c>
      <c r="AK1098" s="234"/>
      <c r="AL1098" s="200">
        <f t="shared" ref="AL1098:AL1099" si="9583">N1098*AK1098/1000</f>
        <v>0</v>
      </c>
      <c r="AM1098" s="284"/>
      <c r="AN1098" s="200">
        <f>N1098*AM1098/1000</f>
        <v>0</v>
      </c>
      <c r="AO1098" s="234">
        <v>0.05</v>
      </c>
      <c r="AP1098" s="136">
        <f>N1098*AO1098/1000</f>
        <v>4.5</v>
      </c>
      <c r="AQ1098" s="211">
        <f>SUM(AK1098+AM1098+AO1098)</f>
        <v>0.05</v>
      </c>
      <c r="AR1098" s="136">
        <f>SUM(AL1098+AN1098+AP1098)</f>
        <v>4.5</v>
      </c>
      <c r="AS1098" s="136"/>
      <c r="AT1098" s="200">
        <f>P1098*AS1098/1000</f>
        <v>0</v>
      </c>
      <c r="AU1098" s="234">
        <v>0.06</v>
      </c>
      <c r="AV1098" s="200">
        <f>P1098*AU1098/1000</f>
        <v>5.4</v>
      </c>
      <c r="AW1098" s="234">
        <v>0.05</v>
      </c>
      <c r="AX1098" s="235">
        <f t="shared" ref="AX1098:AX1099" si="9584">P1098*AW1098/1000</f>
        <v>4.5</v>
      </c>
      <c r="AY1098" s="211">
        <f>SUM(AS1098+AU1098+AW1098)</f>
        <v>0.11</v>
      </c>
      <c r="AZ1098" s="136">
        <f>SUM(AT1098+AV1098+AX1098)</f>
        <v>9.9</v>
      </c>
      <c r="BA1098" s="136">
        <f>SUM(AQ1098+AY1098)</f>
        <v>0.16</v>
      </c>
      <c r="BB1098" s="136">
        <f t="shared" ref="BB1098:BB1103" si="9585">SUM(AR1098,AZ1098)</f>
        <v>14.4</v>
      </c>
    </row>
    <row r="1099" spans="1:55" s="344" customFormat="1">
      <c r="A1099" s="612">
        <v>812</v>
      </c>
      <c r="B1099" s="346"/>
      <c r="C1099" s="346"/>
      <c r="D1099" s="346" t="s">
        <v>737</v>
      </c>
      <c r="E1099" s="23" t="s">
        <v>1226</v>
      </c>
      <c r="F1099" s="24"/>
      <c r="G1099" s="24" t="s">
        <v>1171</v>
      </c>
      <c r="H1099" s="355" t="s">
        <v>379</v>
      </c>
      <c r="I1099" s="63"/>
      <c r="J1099" s="183">
        <v>160000</v>
      </c>
      <c r="K1099" s="63"/>
      <c r="L1099" s="183">
        <v>160000</v>
      </c>
      <c r="M1099" s="63"/>
      <c r="N1099" s="183">
        <v>160000</v>
      </c>
      <c r="O1099" s="162"/>
      <c r="P1099" s="183">
        <v>160000</v>
      </c>
      <c r="Q1099" s="349">
        <f>SUM(AI1099+BA1099)</f>
        <v>0</v>
      </c>
      <c r="R1099" s="417">
        <f t="shared" ref="R1099" si="9586">SUM(AJ1099+BB1099)</f>
        <v>0</v>
      </c>
      <c r="S1099" s="349"/>
      <c r="T1099" s="349">
        <f t="shared" si="9577"/>
        <v>0</v>
      </c>
      <c r="U1099" s="349"/>
      <c r="V1099" s="349">
        <f t="shared" ref="V1099" si="9587">J1099*U1099/1000</f>
        <v>0</v>
      </c>
      <c r="W1099" s="352"/>
      <c r="X1099" s="349">
        <f t="shared" ref="X1099:X1101" si="9588">J1099*W1099/1000</f>
        <v>0</v>
      </c>
      <c r="Y1099" s="351">
        <f t="shared" ref="Y1099" si="9589">SUM(S1099+U1099+W1099)</f>
        <v>0</v>
      </c>
      <c r="Z1099" s="350">
        <f t="shared" ref="Z1099" si="9590">SUM(T1099+V1099+X1099)</f>
        <v>0</v>
      </c>
      <c r="AA1099" s="352"/>
      <c r="AB1099" s="353">
        <f t="shared" si="9580"/>
        <v>0</v>
      </c>
      <c r="AC1099" s="352"/>
      <c r="AD1099" s="353">
        <f t="shared" si="9581"/>
        <v>0</v>
      </c>
      <c r="AE1099" s="352"/>
      <c r="AF1099" s="353">
        <f t="shared" ref="AF1099" si="9591">L1099*AE1099/1000</f>
        <v>0</v>
      </c>
      <c r="AG1099" s="351">
        <f t="shared" ref="AG1099" si="9592">SUM(AA1099+AC1099+AE1099)</f>
        <v>0</v>
      </c>
      <c r="AH1099" s="349">
        <f t="shared" ref="AH1099" si="9593">SUM(AB1099+AD1099+AF1099)</f>
        <v>0</v>
      </c>
      <c r="AI1099" s="349">
        <f t="shared" ref="AI1099" si="9594">SUM(Y1099+AG1099)</f>
        <v>0</v>
      </c>
      <c r="AJ1099" s="350">
        <f t="shared" ref="AJ1099" si="9595">SUM(Z1099,AH1099)</f>
        <v>0</v>
      </c>
      <c r="AK1099" s="352"/>
      <c r="AL1099" s="350">
        <f t="shared" si="9583"/>
        <v>0</v>
      </c>
      <c r="AM1099" s="354"/>
      <c r="AN1099" s="350">
        <f t="shared" ref="AN1099" si="9596">N1099*AM1099/1000</f>
        <v>0</v>
      </c>
      <c r="AO1099" s="352"/>
      <c r="AP1099" s="349">
        <f t="shared" ref="AP1099" si="9597">N1099*AO1099/1000</f>
        <v>0</v>
      </c>
      <c r="AQ1099" s="351">
        <f t="shared" ref="AQ1099" si="9598">SUM(AK1099+AM1099+AO1099)</f>
        <v>0</v>
      </c>
      <c r="AR1099" s="349">
        <f t="shared" ref="AR1099" si="9599">SUM(AL1099+AN1099+AP1099)</f>
        <v>0</v>
      </c>
      <c r="AS1099" s="349"/>
      <c r="AT1099" s="350">
        <f t="shared" ref="AT1099" si="9600">P1099*AS1099/1000</f>
        <v>0</v>
      </c>
      <c r="AU1099" s="352"/>
      <c r="AV1099" s="350">
        <f t="shared" ref="AV1099" si="9601">P1099*AU1099/1000</f>
        <v>0</v>
      </c>
      <c r="AW1099" s="352"/>
      <c r="AX1099" s="353">
        <f t="shared" si="9584"/>
        <v>0</v>
      </c>
      <c r="AY1099" s="351">
        <f t="shared" ref="AY1099" si="9602">SUM(AS1099+AU1099+AW1099)</f>
        <v>0</v>
      </c>
      <c r="AZ1099" s="349">
        <f t="shared" ref="AZ1099" si="9603">SUM(AT1099+AV1099+AX1099)</f>
        <v>0</v>
      </c>
      <c r="BA1099" s="349">
        <f t="shared" ref="BA1099" si="9604">SUM(AQ1099+AY1099)</f>
        <v>0</v>
      </c>
      <c r="BB1099" s="349">
        <f t="shared" ref="BB1099" si="9605">SUM(AR1099,AZ1099)</f>
        <v>0</v>
      </c>
    </row>
    <row r="1100" spans="1:55" s="344" customFormat="1">
      <c r="A1100" s="612">
        <v>813</v>
      </c>
      <c r="B1100" s="346"/>
      <c r="C1100" s="346"/>
      <c r="D1100" s="346" t="s">
        <v>680</v>
      </c>
      <c r="E1100" s="23" t="s">
        <v>681</v>
      </c>
      <c r="F1100" s="24"/>
      <c r="G1100" s="24" t="s">
        <v>1171</v>
      </c>
      <c r="H1100" s="355" t="s">
        <v>379</v>
      </c>
      <c r="I1100" s="63"/>
      <c r="J1100" s="183">
        <v>250000</v>
      </c>
      <c r="K1100" s="63"/>
      <c r="L1100" s="183">
        <v>250000</v>
      </c>
      <c r="M1100" s="63"/>
      <c r="N1100" s="183">
        <v>250000</v>
      </c>
      <c r="O1100" s="162"/>
      <c r="P1100" s="183">
        <v>250000</v>
      </c>
      <c r="Q1100" s="349">
        <f>SUM(AI1100+BA1100)</f>
        <v>0</v>
      </c>
      <c r="R1100" s="417">
        <f>SUM(AJ1100+BB1100)</f>
        <v>0</v>
      </c>
      <c r="S1100" s="349"/>
      <c r="T1100" s="349">
        <f>J1100*S1100/1000</f>
        <v>0</v>
      </c>
      <c r="U1100" s="349"/>
      <c r="V1100" s="349">
        <f>J1100*U1100/1000</f>
        <v>0</v>
      </c>
      <c r="W1100" s="352"/>
      <c r="X1100" s="349">
        <f>J1100*W1100/1000</f>
        <v>0</v>
      </c>
      <c r="Y1100" s="351">
        <f>SUM(S1100+U1100+W1100)</f>
        <v>0</v>
      </c>
      <c r="Z1100" s="350">
        <f>SUM(T1100+V1100+X1100)</f>
        <v>0</v>
      </c>
      <c r="AA1100" s="352"/>
      <c r="AB1100" s="353">
        <f t="shared" si="9580"/>
        <v>0</v>
      </c>
      <c r="AC1100" s="352"/>
      <c r="AD1100" s="353">
        <f>L1100*AC1100/1000</f>
        <v>0</v>
      </c>
      <c r="AE1100" s="352"/>
      <c r="AF1100" s="353">
        <f t="shared" ref="AF1100" si="9606">L1100*AE1100/1000</f>
        <v>0</v>
      </c>
      <c r="AG1100" s="351">
        <f>SUM(AA1100+AC1100+AE1100)</f>
        <v>0</v>
      </c>
      <c r="AH1100" s="349">
        <f>SUM(AB1100+AD1100+AF1100)</f>
        <v>0</v>
      </c>
      <c r="AI1100" s="349">
        <f>SUM(Y1100+AG1100)</f>
        <v>0</v>
      </c>
      <c r="AJ1100" s="350">
        <f>SUM(Z1100,AH1100)</f>
        <v>0</v>
      </c>
      <c r="AK1100" s="352"/>
      <c r="AL1100" s="350">
        <f>N1100*AK1100/1000</f>
        <v>0</v>
      </c>
      <c r="AM1100" s="354"/>
      <c r="AN1100" s="350">
        <f>N1100*AM1100/1000</f>
        <v>0</v>
      </c>
      <c r="AO1100" s="352"/>
      <c r="AP1100" s="349">
        <f t="shared" ref="AP1100" si="9607">N1100*AO1100/1000</f>
        <v>0</v>
      </c>
      <c r="AQ1100" s="351">
        <f>SUM(AK1100+AM1100+AO1100)</f>
        <v>0</v>
      </c>
      <c r="AR1100" s="349">
        <f>SUM(AL1100+AN1100+AP1100)</f>
        <v>0</v>
      </c>
      <c r="AS1100" s="349"/>
      <c r="AT1100" s="350">
        <f t="shared" ref="AT1100" si="9608">P1100*AS1100/1000</f>
        <v>0</v>
      </c>
      <c r="AU1100" s="352"/>
      <c r="AV1100" s="350">
        <f t="shared" ref="AV1100:AV1101" si="9609">P1100*AU1100/1000</f>
        <v>0</v>
      </c>
      <c r="AW1100" s="352"/>
      <c r="AX1100" s="353">
        <f>P1100*AW1100/1000</f>
        <v>0</v>
      </c>
      <c r="AY1100" s="351">
        <f>SUM(AS1100+AU1100+AW1100)</f>
        <v>0</v>
      </c>
      <c r="AZ1100" s="349">
        <f>SUM(AT1100+AV1100+AX1100)</f>
        <v>0</v>
      </c>
      <c r="BA1100" s="349">
        <f>SUM(AQ1100+AY1100)</f>
        <v>0</v>
      </c>
      <c r="BB1100" s="349">
        <f>SUM(AR1100,AZ1100)</f>
        <v>0</v>
      </c>
    </row>
    <row r="1101" spans="1:55" s="344" customFormat="1" ht="12.75" customHeight="1">
      <c r="A1101" s="612">
        <v>814</v>
      </c>
      <c r="B1101" s="346"/>
      <c r="C1101" s="346"/>
      <c r="D1101" s="346" t="s">
        <v>738</v>
      </c>
      <c r="E1101" s="23" t="s">
        <v>739</v>
      </c>
      <c r="F1101" s="24"/>
      <c r="G1101" s="24" t="s">
        <v>1171</v>
      </c>
      <c r="H1101" s="355" t="s">
        <v>379</v>
      </c>
      <c r="I1101" s="63"/>
      <c r="J1101" s="183">
        <v>300000</v>
      </c>
      <c r="K1101" s="63"/>
      <c r="L1101" s="183">
        <v>300000</v>
      </c>
      <c r="M1101" s="63"/>
      <c r="N1101" s="183">
        <v>300000</v>
      </c>
      <c r="O1101" s="162"/>
      <c r="P1101" s="183">
        <v>300000</v>
      </c>
      <c r="Q1101" s="349">
        <f>SUM(AI1101+BA1101)</f>
        <v>0</v>
      </c>
      <c r="R1101" s="417">
        <f t="shared" ref="R1101:R1102" si="9610">SUM(AJ1101+BB1101)</f>
        <v>0</v>
      </c>
      <c r="S1101" s="349"/>
      <c r="T1101" s="349">
        <f t="shared" ref="T1101:T1102" si="9611">J1101*S1101/1000</f>
        <v>0</v>
      </c>
      <c r="U1101" s="349"/>
      <c r="V1101" s="349">
        <f t="shared" ref="V1101:V1102" si="9612">J1101*U1101/1000</f>
        <v>0</v>
      </c>
      <c r="W1101" s="352"/>
      <c r="X1101" s="349">
        <f t="shared" si="9588"/>
        <v>0</v>
      </c>
      <c r="Y1101" s="351">
        <f t="shared" ref="Y1101:Y1102" si="9613">SUM(S1101+U1101+W1101)</f>
        <v>0</v>
      </c>
      <c r="Z1101" s="350">
        <f t="shared" ref="Z1101:Z1102" si="9614">SUM(T1101+V1101+X1101)</f>
        <v>0</v>
      </c>
      <c r="AA1101" s="352"/>
      <c r="AB1101" s="353">
        <f t="shared" si="9580"/>
        <v>0</v>
      </c>
      <c r="AC1101" s="352"/>
      <c r="AD1101" s="353">
        <f t="shared" ref="AD1101:AD1102" si="9615">L1101*AC1101/1000</f>
        <v>0</v>
      </c>
      <c r="AE1101" s="352"/>
      <c r="AF1101" s="353">
        <f t="shared" ref="AF1101:AF1103" si="9616">L1101*AE1101/1000</f>
        <v>0</v>
      </c>
      <c r="AG1101" s="351">
        <f t="shared" ref="AG1101:AG1102" si="9617">SUM(AA1101+AC1101+AE1101)</f>
        <v>0</v>
      </c>
      <c r="AH1101" s="349">
        <f t="shared" ref="AH1101:AH1102" si="9618">SUM(AB1101+AD1101+AF1101)</f>
        <v>0</v>
      </c>
      <c r="AI1101" s="349">
        <f t="shared" ref="AI1101:AI1102" si="9619">SUM(Y1101+AG1101)</f>
        <v>0</v>
      </c>
      <c r="AJ1101" s="350">
        <f t="shared" ref="AJ1101:AJ1102" si="9620">SUM(Z1101,AH1101)</f>
        <v>0</v>
      </c>
      <c r="AK1101" s="352"/>
      <c r="AL1101" s="350">
        <f t="shared" ref="AL1101:AL1102" si="9621">N1101*AK1101/1000</f>
        <v>0</v>
      </c>
      <c r="AM1101" s="354"/>
      <c r="AN1101" s="350">
        <f t="shared" ref="AN1101:AN1102" si="9622">N1101*AM1101/1000</f>
        <v>0</v>
      </c>
      <c r="AO1101" s="352"/>
      <c r="AP1101" s="349">
        <f t="shared" ref="AP1101:AP1103" si="9623">N1101*AO1101/1000</f>
        <v>0</v>
      </c>
      <c r="AQ1101" s="351">
        <f t="shared" ref="AQ1101:AQ1102" si="9624">SUM(AK1101+AM1101+AO1101)</f>
        <v>0</v>
      </c>
      <c r="AR1101" s="349">
        <f t="shared" ref="AR1101:AR1102" si="9625">SUM(AL1101+AN1101+AP1101)</f>
        <v>0</v>
      </c>
      <c r="AS1101" s="349"/>
      <c r="AT1101" s="350">
        <f t="shared" ref="AT1101:AT1103" si="9626">P1101*AS1101/1000</f>
        <v>0</v>
      </c>
      <c r="AU1101" s="352"/>
      <c r="AV1101" s="350">
        <f t="shared" si="9609"/>
        <v>0</v>
      </c>
      <c r="AW1101" s="352"/>
      <c r="AX1101" s="353">
        <f t="shared" ref="AX1101:AX1102" si="9627">P1101*AW1101/1000</f>
        <v>0</v>
      </c>
      <c r="AY1101" s="351">
        <f t="shared" ref="AY1101:AY1102" si="9628">SUM(AS1101+AU1101+AW1101)</f>
        <v>0</v>
      </c>
      <c r="AZ1101" s="349">
        <f t="shared" ref="AZ1101:AZ1102" si="9629">SUM(AT1101+AV1101+AX1101)</f>
        <v>0</v>
      </c>
      <c r="BA1101" s="349">
        <f t="shared" ref="BA1101:BA1102" si="9630">SUM(AQ1101+AY1101)</f>
        <v>0</v>
      </c>
      <c r="BB1101" s="349">
        <f t="shared" ref="BB1101:BB1102" si="9631">SUM(AR1101,AZ1101)</f>
        <v>0</v>
      </c>
    </row>
    <row r="1102" spans="1:55" s="344" customFormat="1">
      <c r="A1102" s="612">
        <v>815</v>
      </c>
      <c r="B1102" s="346"/>
      <c r="C1102" s="346"/>
      <c r="D1102" s="346" t="s">
        <v>682</v>
      </c>
      <c r="E1102" s="23" t="s">
        <v>683</v>
      </c>
      <c r="F1102" s="24"/>
      <c r="G1102" s="24" t="s">
        <v>1171</v>
      </c>
      <c r="H1102" s="355" t="s">
        <v>379</v>
      </c>
      <c r="I1102" s="595"/>
      <c r="J1102" s="596">
        <v>1100000</v>
      </c>
      <c r="K1102" s="595"/>
      <c r="L1102" s="596">
        <v>1100000</v>
      </c>
      <c r="M1102" s="595"/>
      <c r="N1102" s="596">
        <v>1100000</v>
      </c>
      <c r="O1102" s="597"/>
      <c r="P1102" s="596">
        <v>1100000</v>
      </c>
      <c r="Q1102" s="349">
        <f t="shared" ref="Q1102" si="9632">SUM(AI1102+BA1102)</f>
        <v>0</v>
      </c>
      <c r="R1102" s="417">
        <f t="shared" si="9610"/>
        <v>0</v>
      </c>
      <c r="S1102" s="349"/>
      <c r="T1102" s="349">
        <f t="shared" si="9611"/>
        <v>0</v>
      </c>
      <c r="U1102" s="349"/>
      <c r="V1102" s="349">
        <f t="shared" si="9612"/>
        <v>0</v>
      </c>
      <c r="W1102" s="352"/>
      <c r="X1102" s="349">
        <f t="shared" ref="X1102" si="9633">J1102*W1102/1000</f>
        <v>0</v>
      </c>
      <c r="Y1102" s="351">
        <f t="shared" si="9613"/>
        <v>0</v>
      </c>
      <c r="Z1102" s="350">
        <f t="shared" si="9614"/>
        <v>0</v>
      </c>
      <c r="AA1102" s="352"/>
      <c r="AB1102" s="353">
        <f t="shared" si="9580"/>
        <v>0</v>
      </c>
      <c r="AC1102" s="352"/>
      <c r="AD1102" s="353">
        <f t="shared" si="9615"/>
        <v>0</v>
      </c>
      <c r="AE1102" s="352"/>
      <c r="AF1102" s="353">
        <f t="shared" ref="AF1102" si="9634">L1102*AE1102/1000</f>
        <v>0</v>
      </c>
      <c r="AG1102" s="351">
        <f t="shared" si="9617"/>
        <v>0</v>
      </c>
      <c r="AH1102" s="349">
        <f t="shared" si="9618"/>
        <v>0</v>
      </c>
      <c r="AI1102" s="349">
        <f t="shared" si="9619"/>
        <v>0</v>
      </c>
      <c r="AJ1102" s="350">
        <f t="shared" si="9620"/>
        <v>0</v>
      </c>
      <c r="AK1102" s="352"/>
      <c r="AL1102" s="350">
        <f t="shared" si="9621"/>
        <v>0</v>
      </c>
      <c r="AM1102" s="354"/>
      <c r="AN1102" s="350">
        <f t="shared" si="9622"/>
        <v>0</v>
      </c>
      <c r="AO1102" s="352"/>
      <c r="AP1102" s="349">
        <f t="shared" ref="AP1102" si="9635">N1102*AO1102/1000</f>
        <v>0</v>
      </c>
      <c r="AQ1102" s="351">
        <f t="shared" si="9624"/>
        <v>0</v>
      </c>
      <c r="AR1102" s="349">
        <f t="shared" si="9625"/>
        <v>0</v>
      </c>
      <c r="AS1102" s="349"/>
      <c r="AT1102" s="350">
        <f t="shared" ref="AT1102" si="9636">P1102*AS1102/1000</f>
        <v>0</v>
      </c>
      <c r="AU1102" s="352"/>
      <c r="AV1102" s="350">
        <f t="shared" ref="AV1102" si="9637">P1102*AU1102/1000</f>
        <v>0</v>
      </c>
      <c r="AW1102" s="352"/>
      <c r="AX1102" s="353">
        <f t="shared" si="9627"/>
        <v>0</v>
      </c>
      <c r="AY1102" s="351">
        <f t="shared" si="9628"/>
        <v>0</v>
      </c>
      <c r="AZ1102" s="349">
        <f t="shared" si="9629"/>
        <v>0</v>
      </c>
      <c r="BA1102" s="349">
        <f t="shared" si="9630"/>
        <v>0</v>
      </c>
      <c r="BB1102" s="349">
        <f t="shared" si="9631"/>
        <v>0</v>
      </c>
    </row>
    <row r="1103" spans="1:55" s="344" customFormat="1">
      <c r="A1103" s="612">
        <v>816</v>
      </c>
      <c r="B1103" s="346"/>
      <c r="C1103" s="28"/>
      <c r="D1103" s="28" t="s">
        <v>1135</v>
      </c>
      <c r="E1103" s="59" t="s">
        <v>1077</v>
      </c>
      <c r="F1103" s="41"/>
      <c r="G1103" s="41" t="s">
        <v>1167</v>
      </c>
      <c r="H1103" s="317"/>
      <c r="I1103" s="66"/>
      <c r="J1103" s="187">
        <v>100000</v>
      </c>
      <c r="K1103" s="66"/>
      <c r="L1103" s="187">
        <v>100000</v>
      </c>
      <c r="M1103" s="66"/>
      <c r="N1103" s="187">
        <v>100000</v>
      </c>
      <c r="O1103" s="164"/>
      <c r="P1103" s="187">
        <v>100000</v>
      </c>
      <c r="Q1103" s="108">
        <f t="shared" si="9575"/>
        <v>0</v>
      </c>
      <c r="R1103" s="577">
        <f t="shared" si="9576"/>
        <v>0</v>
      </c>
      <c r="S1103" s="108"/>
      <c r="T1103" s="108">
        <f>J1103*S1103/1000</f>
        <v>0</v>
      </c>
      <c r="U1103" s="108"/>
      <c r="V1103" s="108">
        <f t="shared" ref="V1103" si="9638">J1103*U1103/1000</f>
        <v>0</v>
      </c>
      <c r="W1103" s="236"/>
      <c r="X1103" s="108">
        <f t="shared" ref="X1103" si="9639">J1103*W1103/1000</f>
        <v>0</v>
      </c>
      <c r="Y1103" s="214">
        <f t="shared" si="9578"/>
        <v>0</v>
      </c>
      <c r="Z1103" s="201">
        <f>SUM(T1103+V1103+X1103)</f>
        <v>0</v>
      </c>
      <c r="AA1103" s="236"/>
      <c r="AB1103" s="237">
        <f t="shared" si="9580"/>
        <v>0</v>
      </c>
      <c r="AC1103" s="236"/>
      <c r="AD1103" s="237">
        <f t="shared" ref="AD1103" si="9640">L1103*AC1103/1000</f>
        <v>0</v>
      </c>
      <c r="AE1103" s="236"/>
      <c r="AF1103" s="237">
        <f t="shared" si="9616"/>
        <v>0</v>
      </c>
      <c r="AG1103" s="214">
        <f t="shared" ref="AG1103" si="9641">SUM(AA1103+AC1103+AE1103)</f>
        <v>0</v>
      </c>
      <c r="AH1103" s="108">
        <f>SUM(AB1103+AD1103+AF1103)</f>
        <v>0</v>
      </c>
      <c r="AI1103" s="108">
        <f t="shared" ref="AI1103" si="9642">SUM(Y1103+AG1103)</f>
        <v>0</v>
      </c>
      <c r="AJ1103" s="201">
        <f t="shared" si="9582"/>
        <v>0</v>
      </c>
      <c r="AK1103" s="236"/>
      <c r="AL1103" s="201">
        <f t="shared" ref="AL1103" si="9643">N1103*AK1103/1000</f>
        <v>0</v>
      </c>
      <c r="AM1103" s="285"/>
      <c r="AN1103" s="201">
        <f t="shared" ref="AN1103" si="9644">N1103*AM1103/1000</f>
        <v>0</v>
      </c>
      <c r="AO1103" s="236"/>
      <c r="AP1103" s="108">
        <f t="shared" si="9623"/>
        <v>0</v>
      </c>
      <c r="AQ1103" s="214">
        <f t="shared" ref="AQ1103" si="9645">SUM(AK1103+AM1103+AO1103)</f>
        <v>0</v>
      </c>
      <c r="AR1103" s="108">
        <f>SUM(AL1103+AN1103+AP1103)</f>
        <v>0</v>
      </c>
      <c r="AS1103" s="108"/>
      <c r="AT1103" s="201">
        <f t="shared" si="9626"/>
        <v>0</v>
      </c>
      <c r="AU1103" s="236"/>
      <c r="AV1103" s="201">
        <f t="shared" ref="AV1103" si="9646">P1103*AU1103/1000</f>
        <v>0</v>
      </c>
      <c r="AW1103" s="236"/>
      <c r="AX1103" s="237">
        <f>P1103*AW1103/1000</f>
        <v>0</v>
      </c>
      <c r="AY1103" s="214">
        <f t="shared" ref="AY1103" si="9647">SUM(AS1103+AU1103+AW1103)</f>
        <v>0</v>
      </c>
      <c r="AZ1103" s="108">
        <f>SUM(AT1103+AV1103+AX1103)</f>
        <v>0</v>
      </c>
      <c r="BA1103" s="108">
        <f t="shared" ref="BA1103" si="9648">SUM(AQ1103+AY1103)</f>
        <v>0</v>
      </c>
      <c r="BB1103" s="108">
        <f t="shared" si="9585"/>
        <v>0</v>
      </c>
    </row>
    <row r="1104" spans="1:55" s="344" customFormat="1">
      <c r="A1104" s="612">
        <v>817</v>
      </c>
      <c r="B1104" s="222" t="s">
        <v>161</v>
      </c>
      <c r="C1104" s="445"/>
      <c r="D1104" s="445"/>
      <c r="E1104" s="68"/>
      <c r="F1104" s="68"/>
      <c r="G1104" s="68"/>
      <c r="H1104" s="324"/>
      <c r="I1104" s="93"/>
      <c r="J1104" s="122"/>
      <c r="K1104" s="93"/>
      <c r="L1104" s="78"/>
      <c r="M1104" s="93"/>
      <c r="N1104" s="78"/>
      <c r="O1104" s="177"/>
      <c r="P1104" s="153"/>
      <c r="Q1104" s="143">
        <f t="shared" ref="Q1104:BB1104" si="9649">SUM(Q1098:Q1103)</f>
        <v>0.16400000000000001</v>
      </c>
      <c r="R1104" s="143">
        <f t="shared" si="9649"/>
        <v>14.88</v>
      </c>
      <c r="S1104" s="143">
        <f t="shared" si="9649"/>
        <v>0</v>
      </c>
      <c r="T1104" s="143">
        <f t="shared" si="9649"/>
        <v>0</v>
      </c>
      <c r="U1104" s="143">
        <f t="shared" si="9649"/>
        <v>2E-3</v>
      </c>
      <c r="V1104" s="143">
        <f t="shared" si="9649"/>
        <v>0.24</v>
      </c>
      <c r="W1104" s="143">
        <f t="shared" si="9649"/>
        <v>2E-3</v>
      </c>
      <c r="X1104" s="143">
        <f t="shared" si="9649"/>
        <v>0.24</v>
      </c>
      <c r="Y1104" s="143">
        <f t="shared" si="9649"/>
        <v>4.0000000000000001E-3</v>
      </c>
      <c r="Z1104" s="143">
        <f t="shared" si="9649"/>
        <v>0.48</v>
      </c>
      <c r="AA1104" s="143">
        <f t="shared" si="9649"/>
        <v>0</v>
      </c>
      <c r="AB1104" s="143">
        <f t="shared" si="9649"/>
        <v>0</v>
      </c>
      <c r="AC1104" s="143">
        <f t="shared" si="9649"/>
        <v>0</v>
      </c>
      <c r="AD1104" s="143">
        <f t="shared" si="9649"/>
        <v>0</v>
      </c>
      <c r="AE1104" s="143">
        <f t="shared" si="9649"/>
        <v>0</v>
      </c>
      <c r="AF1104" s="143">
        <f t="shared" si="9649"/>
        <v>0</v>
      </c>
      <c r="AG1104" s="143">
        <f t="shared" si="9649"/>
        <v>0</v>
      </c>
      <c r="AH1104" s="143">
        <f t="shared" si="9649"/>
        <v>0</v>
      </c>
      <c r="AI1104" s="143">
        <f t="shared" si="9649"/>
        <v>4.0000000000000001E-3</v>
      </c>
      <c r="AJ1104" s="143">
        <f t="shared" si="9649"/>
        <v>0.48</v>
      </c>
      <c r="AK1104" s="143">
        <f t="shared" si="9649"/>
        <v>0</v>
      </c>
      <c r="AL1104" s="143">
        <f t="shared" si="9649"/>
        <v>0</v>
      </c>
      <c r="AM1104" s="143">
        <f t="shared" si="9649"/>
        <v>0</v>
      </c>
      <c r="AN1104" s="143">
        <f t="shared" si="9649"/>
        <v>0</v>
      </c>
      <c r="AO1104" s="143">
        <f t="shared" si="9649"/>
        <v>0.05</v>
      </c>
      <c r="AP1104" s="143">
        <f t="shared" si="9649"/>
        <v>4.5</v>
      </c>
      <c r="AQ1104" s="143">
        <f t="shared" si="9649"/>
        <v>0.05</v>
      </c>
      <c r="AR1104" s="143">
        <f t="shared" si="9649"/>
        <v>4.5</v>
      </c>
      <c r="AS1104" s="143">
        <f t="shared" si="9649"/>
        <v>0</v>
      </c>
      <c r="AT1104" s="143">
        <f t="shared" si="9649"/>
        <v>0</v>
      </c>
      <c r="AU1104" s="143">
        <f t="shared" si="9649"/>
        <v>0.06</v>
      </c>
      <c r="AV1104" s="143">
        <f t="shared" si="9649"/>
        <v>5.4</v>
      </c>
      <c r="AW1104" s="143">
        <f t="shared" si="9649"/>
        <v>0.05</v>
      </c>
      <c r="AX1104" s="143">
        <f t="shared" si="9649"/>
        <v>4.5</v>
      </c>
      <c r="AY1104" s="143">
        <f t="shared" si="9649"/>
        <v>0.11</v>
      </c>
      <c r="AZ1104" s="143">
        <f t="shared" si="9649"/>
        <v>9.9</v>
      </c>
      <c r="BA1104" s="143">
        <f t="shared" si="9649"/>
        <v>0.16</v>
      </c>
      <c r="BB1104" s="143">
        <f t="shared" si="9649"/>
        <v>14.4</v>
      </c>
    </row>
    <row r="1105" spans="1:55">
      <c r="A1105" s="612">
        <v>818</v>
      </c>
      <c r="B1105" s="94" t="s">
        <v>299</v>
      </c>
      <c r="C1105" s="95"/>
      <c r="D1105" s="95"/>
      <c r="E1105" s="95"/>
      <c r="F1105" s="96"/>
      <c r="G1105" s="96"/>
      <c r="H1105" s="332"/>
      <c r="I1105" s="90"/>
      <c r="J1105" s="192"/>
      <c r="K1105" s="90"/>
      <c r="L1105" s="192"/>
      <c r="M1105" s="90"/>
      <c r="N1105" s="192"/>
      <c r="O1105" s="65"/>
      <c r="P1105" s="193"/>
      <c r="Q1105" s="151">
        <f>SUM(S1105+U1105+W1105+AA1105+AC1105+AE1105+AK1105+AM1105+AO1105+AS1105+AU1105+AW1105)</f>
        <v>0.64500000000000002</v>
      </c>
      <c r="R1105" s="428">
        <f>SUM(T1105+V1105+X1105+AB1105+AD1105+AF1105+AL1105+AN1105+AP1105+AT1105+AV1105+AX1105)</f>
        <v>282.309821</v>
      </c>
      <c r="S1105" s="151"/>
      <c r="T1105" s="151">
        <f>10.300273+16.0942</f>
        <v>26.394473000000001</v>
      </c>
      <c r="U1105" s="151">
        <v>0.46700000000000003</v>
      </c>
      <c r="V1105" s="207">
        <f>0.638466+18.635263+8.548796</f>
        <v>27.822524999999999</v>
      </c>
      <c r="W1105" s="252">
        <v>0.09</v>
      </c>
      <c r="X1105" s="253">
        <f>1.40832+1.805831</f>
        <v>3.2141510000000002</v>
      </c>
      <c r="Y1105" s="221">
        <f>SUM(S1105+U1105+W1105)</f>
        <v>0.55700000000000005</v>
      </c>
      <c r="Z1105" s="207">
        <f>T1105+V1105+X1105</f>
        <v>57.431149000000005</v>
      </c>
      <c r="AA1105" s="252">
        <f>0.012+0.016</f>
        <v>2.8000000000000001E-2</v>
      </c>
      <c r="AB1105" s="253">
        <f>0.3336+22.435861+71.521624</f>
        <v>94.29108500000001</v>
      </c>
      <c r="AC1105" s="252"/>
      <c r="AD1105" s="263">
        <f>23.924817-59.685893+0.0195</f>
        <v>-35.741576000000002</v>
      </c>
      <c r="AE1105" s="252"/>
      <c r="AF1105" s="253">
        <f>13.073906+13.077501</f>
        <v>26.151406999999999</v>
      </c>
      <c r="AG1105" s="221">
        <f>SUM(AA1105+AC1105+AE1105)</f>
        <v>2.8000000000000001E-2</v>
      </c>
      <c r="AH1105" s="207">
        <f>AB1105+AD1105+AF1105</f>
        <v>84.700916000000007</v>
      </c>
      <c r="AI1105" s="151">
        <f>SUM(Y1105+AG1105)</f>
        <v>0.58500000000000008</v>
      </c>
      <c r="AJ1105" s="151">
        <f>SUM(Z1105+AH1105)</f>
        <v>142.13206500000001</v>
      </c>
      <c r="AK1105" s="252"/>
      <c r="AL1105" s="263">
        <f>33.717191+0.7336+15.542919</f>
        <v>49.99371</v>
      </c>
      <c r="AM1105" s="291"/>
      <c r="AN1105" s="292">
        <v>23.118295</v>
      </c>
      <c r="AO1105" s="252"/>
      <c r="AP1105" s="253">
        <v>7.6076449999999998</v>
      </c>
      <c r="AQ1105" s="151">
        <f>AK1105+AM1105+AO1105</f>
        <v>0</v>
      </c>
      <c r="AR1105" s="151">
        <f>AL1105+AN1105+AP1105</f>
        <v>80.719650000000001</v>
      </c>
      <c r="AS1105" s="151"/>
      <c r="AT1105" s="207">
        <f>12.55088+10.303476-3.657863</f>
        <v>19.196493</v>
      </c>
      <c r="AU1105" s="252">
        <v>0.06</v>
      </c>
      <c r="AV1105" s="263">
        <f>1.3992+18.714307+10.850494-1.793</f>
        <v>29.171001000000004</v>
      </c>
      <c r="AW1105" s="252"/>
      <c r="AX1105" s="253">
        <v>11.090612</v>
      </c>
      <c r="AY1105" s="151">
        <f>AS1105+AU1105+AW1105</f>
        <v>0.06</v>
      </c>
      <c r="AZ1105" s="151">
        <f>AT1105+AV1105+AX1105</f>
        <v>59.458106000000008</v>
      </c>
      <c r="BA1105" s="151">
        <f>SUM(AQ1105+AY1105)</f>
        <v>0.06</v>
      </c>
      <c r="BB1105" s="151">
        <f>SUM(AR1105+AZ1105)</f>
        <v>140.17775600000002</v>
      </c>
      <c r="BC1105" s="344"/>
    </row>
    <row r="1106" spans="1:55" s="344" customFormat="1">
      <c r="B1106" s="590"/>
      <c r="C1106" s="590"/>
      <c r="D1106" s="590"/>
      <c r="E1106" s="590"/>
      <c r="F1106" s="591"/>
      <c r="G1106" s="591"/>
      <c r="H1106" s="592"/>
      <c r="I1106" s="588"/>
      <c r="J1106" s="589"/>
      <c r="K1106" s="588"/>
      <c r="L1106" s="589"/>
      <c r="M1106" s="588"/>
      <c r="N1106" s="589"/>
      <c r="O1106" s="588"/>
      <c r="P1106" s="589"/>
      <c r="Q1106" s="593"/>
      <c r="R1106" s="594"/>
      <c r="S1106" s="593"/>
      <c r="T1106" s="593"/>
      <c r="U1106" s="593"/>
      <c r="V1106" s="593"/>
      <c r="W1106" s="593"/>
      <c r="X1106" s="593"/>
      <c r="Y1106" s="593"/>
      <c r="Z1106" s="593"/>
      <c r="AA1106" s="593"/>
      <c r="AB1106" s="593"/>
      <c r="AC1106" s="593"/>
      <c r="AD1106" s="593"/>
      <c r="AE1106" s="593"/>
      <c r="AF1106" s="593"/>
      <c r="AG1106" s="593"/>
      <c r="AH1106" s="593"/>
      <c r="AI1106" s="593"/>
      <c r="AJ1106" s="593"/>
      <c r="AK1106" s="593"/>
      <c r="AL1106" s="593"/>
      <c r="AM1106" s="593"/>
      <c r="AN1106" s="593"/>
      <c r="AO1106" s="593"/>
      <c r="AP1106" s="593"/>
      <c r="AQ1106" s="593"/>
      <c r="AR1106" s="593"/>
      <c r="AS1106" s="593"/>
      <c r="AT1106" s="593"/>
      <c r="AU1106" s="593"/>
      <c r="AV1106" s="593"/>
      <c r="AW1106" s="593"/>
      <c r="AX1106" s="593"/>
      <c r="AY1106" s="593"/>
      <c r="AZ1106" s="593"/>
      <c r="BA1106" s="593"/>
      <c r="BB1106" s="593"/>
    </row>
    <row r="1107" spans="1:55" s="344" customFormat="1">
      <c r="B1107" s="590"/>
      <c r="C1107" s="590"/>
      <c r="D1107" s="590"/>
      <c r="E1107" s="590"/>
      <c r="F1107" s="591"/>
      <c r="G1107" s="591"/>
      <c r="H1107" s="592"/>
      <c r="I1107" s="588"/>
      <c r="J1107" s="589"/>
      <c r="K1107" s="588"/>
      <c r="L1107" s="589"/>
      <c r="M1107" s="588"/>
      <c r="N1107" s="589"/>
      <c r="O1107" s="588"/>
      <c r="P1107" s="589"/>
      <c r="Q1107" s="593"/>
      <c r="R1107" s="594"/>
      <c r="S1107" s="593"/>
      <c r="T1107" s="593"/>
      <c r="U1107" s="593"/>
      <c r="V1107" s="593"/>
      <c r="W1107" s="593"/>
      <c r="X1107" s="593"/>
      <c r="Y1107" s="593"/>
      <c r="Z1107" s="593"/>
      <c r="AA1107" s="593"/>
      <c r="AB1107" s="593"/>
      <c r="AC1107" s="593"/>
      <c r="AD1107" s="593"/>
      <c r="AE1107" s="593"/>
      <c r="AF1107" s="593"/>
      <c r="AG1107" s="593"/>
      <c r="AH1107" s="593"/>
      <c r="AI1107" s="593"/>
      <c r="AJ1107" s="593"/>
      <c r="AK1107" s="593"/>
      <c r="AL1107" s="593"/>
      <c r="AM1107" s="593"/>
      <c r="AN1107" s="593"/>
      <c r="AO1107" s="593"/>
      <c r="AP1107" s="593"/>
      <c r="AQ1107" s="593"/>
      <c r="AR1107" s="593"/>
      <c r="AS1107" s="593"/>
      <c r="AT1107" s="593"/>
      <c r="AU1107" s="593"/>
      <c r="AV1107" s="593"/>
      <c r="AW1107" s="593"/>
      <c r="AX1107" s="593"/>
      <c r="AY1107" s="593"/>
      <c r="AZ1107" s="593"/>
      <c r="BA1107" s="593"/>
      <c r="BB1107" s="593"/>
    </row>
    <row r="1108" spans="1:55" s="344" customFormat="1">
      <c r="A1108" s="344" t="s">
        <v>1175</v>
      </c>
      <c r="B1108" s="553"/>
      <c r="C1108" s="553"/>
      <c r="D1108" s="553"/>
      <c r="E1108" s="553"/>
      <c r="F1108" s="24"/>
      <c r="G1108" s="24"/>
      <c r="H1108" s="355"/>
      <c r="I1108" s="554">
        <v>11.3</v>
      </c>
      <c r="J1108" s="115"/>
      <c r="K1108" s="554"/>
      <c r="L1108" s="183"/>
      <c r="M1108" s="554"/>
      <c r="N1108" s="183"/>
      <c r="O1108" s="162"/>
      <c r="P1108" s="115"/>
      <c r="Q1108" s="349">
        <f t="shared" ref="Q1108" si="9650">SUM(AI1108+BA1108)</f>
        <v>0</v>
      </c>
      <c r="R1108" s="417">
        <f t="shared" ref="R1108" si="9651">SUM(AJ1108+BB1108)</f>
        <v>0</v>
      </c>
      <c r="S1108" s="349"/>
      <c r="T1108" s="349">
        <f>I1108*S1108*$T$2/1000</f>
        <v>0</v>
      </c>
      <c r="U1108" s="349"/>
      <c r="V1108" s="350">
        <f>I1108*U1108*$V$2/1000</f>
        <v>0</v>
      </c>
      <c r="W1108" s="352"/>
      <c r="X1108" s="353">
        <f>I1108*W1108*$X$2/1000</f>
        <v>0</v>
      </c>
      <c r="Y1108" s="351">
        <f t="shared" ref="Y1108" si="9652">SUM(S1108+U1108+W1108)</f>
        <v>0</v>
      </c>
      <c r="Z1108" s="350">
        <f t="shared" ref="Z1108" si="9653">SUM(T1108+V1108+X1108)</f>
        <v>0</v>
      </c>
      <c r="AA1108" s="352"/>
      <c r="AB1108" s="353">
        <f>K1108*AA1108*$AB$2/1000</f>
        <v>0</v>
      </c>
      <c r="AC1108" s="352"/>
      <c r="AD1108" s="350">
        <f>K1108*AC1108*$AD$2/1000</f>
        <v>0</v>
      </c>
      <c r="AE1108" s="352"/>
      <c r="AF1108" s="353">
        <f t="shared" ref="AF1108" si="9654">K1108*AE1108*$AF$2/1000</f>
        <v>0</v>
      </c>
      <c r="AG1108" s="351">
        <f t="shared" ref="AG1108" si="9655">SUM(AA1108+AC1108+AE1108)</f>
        <v>0</v>
      </c>
      <c r="AH1108" s="349">
        <f t="shared" ref="AH1108" si="9656">SUM(AB1108+AD1108+AF1108)</f>
        <v>0</v>
      </c>
      <c r="AI1108" s="349">
        <f t="shared" ref="AI1108" si="9657">SUM(Y1108+AG1108)</f>
        <v>0</v>
      </c>
      <c r="AJ1108" s="350">
        <f t="shared" ref="AJ1108" si="9658">SUM(Z1108,AH1108)</f>
        <v>0</v>
      </c>
      <c r="AK1108" s="352"/>
      <c r="AL1108" s="350">
        <f t="shared" ref="AL1108" si="9659">M1108*AK1108*$AL$2/1000</f>
        <v>0</v>
      </c>
      <c r="AM1108" s="354"/>
      <c r="AN1108" s="350">
        <f t="shared" ref="AN1108" si="9660">M1108*AM1108*$AN$2/1000</f>
        <v>0</v>
      </c>
      <c r="AO1108" s="352"/>
      <c r="AP1108" s="353">
        <f t="shared" ref="AP1108" si="9661">M1108*AO1108*$AP$2/1000</f>
        <v>0</v>
      </c>
      <c r="AQ1108" s="351">
        <f t="shared" ref="AQ1108" si="9662">SUM(AK1108+AM1108+AO1108)</f>
        <v>0</v>
      </c>
      <c r="AR1108" s="349">
        <f t="shared" ref="AR1108" si="9663">SUM(AL1108+AN1108+AP1108)</f>
        <v>0</v>
      </c>
      <c r="AS1108" s="349"/>
      <c r="AT1108" s="350">
        <f t="shared" ref="AT1108" si="9664">O1108*AS1108*$AT$2/1000</f>
        <v>0</v>
      </c>
      <c r="AU1108" s="352"/>
      <c r="AV1108" s="350">
        <f t="shared" ref="AV1108" si="9665">O1108*AU1108*$AV$2/1000</f>
        <v>0</v>
      </c>
      <c r="AW1108" s="352"/>
      <c r="AX1108" s="353">
        <f t="shared" ref="AX1108" si="9666">O1108*AW1108*$AX$2/1000</f>
        <v>0</v>
      </c>
      <c r="AY1108" s="351">
        <f t="shared" ref="AY1108" si="9667">SUM(AS1108+AU1108+AW1108)</f>
        <v>0</v>
      </c>
      <c r="AZ1108" s="349">
        <f t="shared" ref="AZ1108" si="9668">SUM(AT1108+AV1108+AX1108)</f>
        <v>0</v>
      </c>
      <c r="BA1108" s="349">
        <f t="shared" ref="BA1108" si="9669">SUM(AQ1108+AY1108)</f>
        <v>0</v>
      </c>
      <c r="BB1108" s="349">
        <f t="shared" ref="BB1108" si="9670">SUM(AR1108,AZ1108)</f>
        <v>0</v>
      </c>
    </row>
    <row r="1109" spans="1:55" s="344" customFormat="1">
      <c r="F1109" s="3"/>
      <c r="G1109" s="3"/>
      <c r="H1109" s="3"/>
      <c r="Q1109" s="2"/>
      <c r="R1109" s="2"/>
      <c r="S1109" s="2"/>
      <c r="T1109" s="2"/>
      <c r="U1109" s="2"/>
    </row>
    <row r="1110" spans="1:55" s="344" customFormat="1">
      <c r="A1110" s="344" t="s">
        <v>1176</v>
      </c>
      <c r="B1110" s="100"/>
      <c r="C1110" s="100"/>
      <c r="D1110" s="100"/>
      <c r="E1110" s="100"/>
      <c r="F1110" s="586"/>
      <c r="G1110" s="586"/>
      <c r="H1110" s="323"/>
      <c r="I1110" s="65"/>
      <c r="J1110" s="587">
        <v>1000000</v>
      </c>
      <c r="K1110" s="65"/>
      <c r="L1110" s="193"/>
      <c r="M1110" s="65"/>
      <c r="N1110" s="193"/>
      <c r="O1110" s="65"/>
      <c r="P1110" s="193"/>
      <c r="Q1110" s="111">
        <f t="shared" ref="Q1110" si="9671">SUM(AI1110+BA1110)</f>
        <v>0</v>
      </c>
      <c r="R1110" s="439">
        <f t="shared" ref="R1110" si="9672">SUM(AJ1110+BB1110)</f>
        <v>0</v>
      </c>
      <c r="S1110" s="111"/>
      <c r="T1110" s="111">
        <f t="shared" ref="T1110" si="9673">J1110*S1110/1000</f>
        <v>0</v>
      </c>
      <c r="U1110" s="111"/>
      <c r="V1110" s="111">
        <f t="shared" ref="V1110" si="9674">J1110*U1110/1000</f>
        <v>0</v>
      </c>
      <c r="W1110" s="111"/>
      <c r="X1110" s="111">
        <f t="shared" ref="X1110" si="9675">J1110*W1110/1000</f>
        <v>0</v>
      </c>
      <c r="Y1110" s="111">
        <f t="shared" ref="Y1110" si="9676">SUM(S1110+U1110+W1110)</f>
        <v>0</v>
      </c>
      <c r="Z1110" s="111">
        <f t="shared" ref="Z1110" si="9677">SUM(T1110+V1110+X1110)</f>
        <v>0</v>
      </c>
      <c r="AA1110" s="111"/>
      <c r="AB1110" s="111">
        <f t="shared" ref="AB1110" si="9678">L1110*AA1110/1000</f>
        <v>0</v>
      </c>
      <c r="AC1110" s="111"/>
      <c r="AD1110" s="111">
        <f t="shared" ref="AD1110" si="9679">L1110*AC1110/1000</f>
        <v>0</v>
      </c>
      <c r="AE1110" s="111"/>
      <c r="AF1110" s="111">
        <f t="shared" ref="AF1110" si="9680">L1110*AE1110/1000</f>
        <v>0</v>
      </c>
      <c r="AG1110" s="111">
        <f t="shared" ref="AG1110" si="9681">SUM(AA1110+AC1110+AE1110)</f>
        <v>0</v>
      </c>
      <c r="AH1110" s="111">
        <f t="shared" ref="AH1110" si="9682">SUM(AB1110+AD1110+AF1110)</f>
        <v>0</v>
      </c>
      <c r="AI1110" s="111">
        <f t="shared" ref="AI1110" si="9683">SUM(Y1110+AG1110)</f>
        <v>0</v>
      </c>
      <c r="AJ1110" s="111">
        <f t="shared" ref="AJ1110" si="9684">SUM(Z1110,AH1110)</f>
        <v>0</v>
      </c>
      <c r="AK1110" s="111"/>
      <c r="AL1110" s="111">
        <f t="shared" ref="AL1110" si="9685">N1110*AK1110/1000</f>
        <v>0</v>
      </c>
      <c r="AM1110" s="111"/>
      <c r="AN1110" s="111">
        <f t="shared" ref="AN1110" si="9686">N1110*AM1110/1000</f>
        <v>0</v>
      </c>
      <c r="AO1110" s="111"/>
      <c r="AP1110" s="111">
        <f t="shared" ref="AP1110" si="9687">N1110*AO1110/1000</f>
        <v>0</v>
      </c>
      <c r="AQ1110" s="111">
        <f t="shared" ref="AQ1110" si="9688">SUM(AK1110+AM1110+AO1110)</f>
        <v>0</v>
      </c>
      <c r="AR1110" s="111">
        <f t="shared" ref="AR1110" si="9689">SUM(AL1110+AN1110+AP1110)</f>
        <v>0</v>
      </c>
      <c r="AS1110" s="111"/>
      <c r="AT1110" s="111">
        <f t="shared" ref="AT1110" si="9690">P1110*AS1110/1000</f>
        <v>0</v>
      </c>
      <c r="AU1110" s="111"/>
      <c r="AV1110" s="111">
        <f t="shared" ref="AV1110" si="9691">P1110*AU1110/1000</f>
        <v>0</v>
      </c>
      <c r="AW1110" s="111"/>
      <c r="AX1110" s="111">
        <f t="shared" ref="AX1110" si="9692">P1110*AW1110/1000</f>
        <v>0</v>
      </c>
      <c r="AY1110" s="111">
        <f t="shared" ref="AY1110" si="9693">SUM(AS1110+AU1110+AW1110)</f>
        <v>0</v>
      </c>
      <c r="AZ1110" s="111">
        <f t="shared" ref="AZ1110" si="9694">SUM(AT1110+AV1110+AX1110)</f>
        <v>0</v>
      </c>
      <c r="BA1110" s="111">
        <f t="shared" ref="BA1110" si="9695">SUM(AQ1110+AY1110)</f>
        <v>0</v>
      </c>
      <c r="BB1110" s="111">
        <f t="shared" ref="BB1110" si="9696">SUM(AR1110,AZ1110)</f>
        <v>0</v>
      </c>
    </row>
    <row r="1111" spans="1:55" s="344" customFormat="1">
      <c r="F1111" s="3"/>
      <c r="G1111" s="3"/>
      <c r="H1111" s="3"/>
      <c r="Q1111" s="2"/>
      <c r="R1111" s="2"/>
      <c r="S1111" s="2"/>
      <c r="T1111" s="2"/>
      <c r="U1111" s="2"/>
    </row>
    <row r="1112" spans="1:55" s="344" customFormat="1" hidden="1" outlineLevel="1">
      <c r="F1112" s="3"/>
      <c r="G1112" s="3"/>
      <c r="H1112" s="3"/>
      <c r="Q1112" s="2"/>
      <c r="R1112" s="2"/>
      <c r="S1112" s="2"/>
      <c r="T1112" s="2"/>
      <c r="U1112" s="2"/>
    </row>
    <row r="1113" spans="1:55" ht="12.75" hidden="1" outlineLevel="1" thickBot="1">
      <c r="D1113" s="7"/>
      <c r="E1113" s="7"/>
      <c r="Q1113" s="344"/>
      <c r="R1113" s="343" t="e">
        <f>Q1115-R6</f>
        <v>#REF!</v>
      </c>
      <c r="S1113" s="344"/>
      <c r="T1113" s="343" t="e">
        <f>S1115-T6</f>
        <v>#REF!</v>
      </c>
      <c r="U1113" s="344"/>
      <c r="V1113" s="343" t="e">
        <f>U1115-V6</f>
        <v>#REF!</v>
      </c>
      <c r="W1113" s="344"/>
      <c r="X1113" s="343" t="e">
        <f>W1115-X6</f>
        <v>#REF!</v>
      </c>
      <c r="Y1113" s="344"/>
      <c r="Z1113" s="343" t="e">
        <f>Y1115-Z6</f>
        <v>#REF!</v>
      </c>
      <c r="AA1113" s="344"/>
      <c r="AB1113" s="343" t="e">
        <f>AA1115-AB6</f>
        <v>#REF!</v>
      </c>
      <c r="AC1113" s="344"/>
      <c r="AD1113" s="343" t="e">
        <f>AC1115-AD6</f>
        <v>#REF!</v>
      </c>
      <c r="AE1113" s="344"/>
      <c r="AF1113" s="343" t="e">
        <f>AE1115-AF6</f>
        <v>#REF!</v>
      </c>
      <c r="AG1113" s="344"/>
      <c r="AH1113" s="343" t="e">
        <f>AG1115-AH6</f>
        <v>#REF!</v>
      </c>
      <c r="AI1113" s="344"/>
      <c r="AJ1113" s="343" t="e">
        <f>AI1115-AJ6</f>
        <v>#REF!</v>
      </c>
      <c r="AL1113" s="343" t="e">
        <f>AK1115-AL6</f>
        <v>#REF!</v>
      </c>
      <c r="AM1113" s="344"/>
      <c r="AN1113" s="343" t="e">
        <f>AM1115-AN6</f>
        <v>#REF!</v>
      </c>
      <c r="AO1113" s="344"/>
      <c r="AP1113" s="343" t="e">
        <f>AO1115-AP6</f>
        <v>#REF!</v>
      </c>
      <c r="AQ1113" s="344"/>
      <c r="AR1113" s="343" t="e">
        <f>AQ1115-AR6</f>
        <v>#REF!</v>
      </c>
      <c r="AS1113" s="344"/>
      <c r="AT1113" s="343" t="e">
        <f>AS1115-AT6</f>
        <v>#REF!</v>
      </c>
      <c r="AU1113" s="344"/>
      <c r="AV1113" s="343" t="e">
        <f>AU1115-AV6</f>
        <v>#REF!</v>
      </c>
      <c r="AW1113" s="344"/>
      <c r="AX1113" s="343" t="e">
        <f>AW1115-AX6</f>
        <v>#REF!</v>
      </c>
      <c r="AY1113" s="344"/>
      <c r="AZ1113" s="343" t="e">
        <f>AY1115-AZ6</f>
        <v>#REF!</v>
      </c>
      <c r="BA1113" s="344"/>
      <c r="BB1113" s="343" t="e">
        <f>BA1115-BB6</f>
        <v>#REF!</v>
      </c>
      <c r="BC1113" s="344"/>
    </row>
    <row r="1114" spans="1:55" ht="14.25" hidden="1" outlineLevel="1" thickBot="1">
      <c r="D1114" s="1119" t="s">
        <v>821</v>
      </c>
      <c r="E1114" s="1120"/>
      <c r="F1114" s="1120"/>
      <c r="G1114" s="1120"/>
      <c r="H1114" s="1121"/>
      <c r="Q1114" s="1112" t="str">
        <f>Q3</f>
        <v>년계</v>
      </c>
      <c r="R1114" s="1113"/>
      <c r="S1114" s="1116" t="str">
        <f>S3</f>
        <v>1월</v>
      </c>
      <c r="T1114" s="1115"/>
      <c r="U1114" s="1114" t="str">
        <f>U3</f>
        <v>2월</v>
      </c>
      <c r="V1114" s="1115"/>
      <c r="W1114" s="1114" t="str">
        <f>W3</f>
        <v>3월</v>
      </c>
      <c r="X1114" s="1115"/>
      <c r="Y1114" s="1114" t="str">
        <f>Y3</f>
        <v>1분기</v>
      </c>
      <c r="Z1114" s="1115"/>
      <c r="AA1114" s="1114" t="str">
        <f>AA3</f>
        <v>4월</v>
      </c>
      <c r="AB1114" s="1115"/>
      <c r="AC1114" s="1114" t="str">
        <f>AC3</f>
        <v>5월</v>
      </c>
      <c r="AD1114" s="1115"/>
      <c r="AE1114" s="1114" t="str">
        <f>AE3</f>
        <v>6월</v>
      </c>
      <c r="AF1114" s="1115"/>
      <c r="AG1114" s="1114" t="str">
        <f>AG3</f>
        <v>2분기</v>
      </c>
      <c r="AH1114" s="1115"/>
      <c r="AI1114" s="1114" t="str">
        <f>AI3</f>
        <v>상반기</v>
      </c>
      <c r="AJ1114" s="1115"/>
      <c r="AK1114" s="1114" t="str">
        <f>AK3</f>
        <v>7월</v>
      </c>
      <c r="AL1114" s="1115"/>
      <c r="AM1114" s="1114" t="str">
        <f>AM3</f>
        <v>8월</v>
      </c>
      <c r="AN1114" s="1115"/>
      <c r="AO1114" s="1114" t="str">
        <f>AO3</f>
        <v>9월</v>
      </c>
      <c r="AP1114" s="1115"/>
      <c r="AQ1114" s="1114" t="str">
        <f>AQ3</f>
        <v>3분기</v>
      </c>
      <c r="AR1114" s="1115"/>
      <c r="AS1114" s="1114" t="str">
        <f>AS3</f>
        <v>10월</v>
      </c>
      <c r="AT1114" s="1115"/>
      <c r="AU1114" s="1114" t="str">
        <f>AU3</f>
        <v>11월</v>
      </c>
      <c r="AV1114" s="1115"/>
      <c r="AW1114" s="1114" t="str">
        <f>AW3</f>
        <v>12월</v>
      </c>
      <c r="AX1114" s="1115"/>
      <c r="AY1114" s="1114" t="str">
        <f>AY3</f>
        <v>4분기</v>
      </c>
      <c r="AZ1114" s="1115"/>
      <c r="BA1114" s="1114" t="str">
        <f>BA3</f>
        <v>하반기</v>
      </c>
      <c r="BB1114" s="1115"/>
      <c r="BC1114" s="344"/>
    </row>
    <row r="1115" spans="1:55" s="462" customFormat="1" ht="17.25" hidden="1" customHeight="1" outlineLevel="1" thickBot="1">
      <c r="D1115" s="468"/>
      <c r="E1115" s="469" t="s">
        <v>820</v>
      </c>
      <c r="F1115" s="469"/>
      <c r="G1115" s="469"/>
      <c r="H1115" s="469"/>
      <c r="I1115" s="470"/>
      <c r="J1115" s="470"/>
      <c r="K1115" s="470"/>
      <c r="L1115" s="470"/>
      <c r="M1115" s="470"/>
      <c r="N1115" s="470"/>
      <c r="O1115" s="470"/>
      <c r="P1115" s="470"/>
      <c r="Q1115" s="1099" t="e">
        <f t="shared" ref="Q1115" si="9697">R1126+R1130+R1134+R1139+R1142+R1143+R1144+R1145</f>
        <v>#REF!</v>
      </c>
      <c r="R1115" s="1100"/>
      <c r="S1115" s="1122" t="e">
        <f t="shared" ref="S1115" si="9698">T1126+T1130+T1134+T1139+T1142+T1143+T1144+T1145</f>
        <v>#REF!</v>
      </c>
      <c r="T1115" s="1123"/>
      <c r="U1115" s="1124" t="e">
        <f t="shared" ref="U1115" si="9699">V1126+V1130+V1134+V1139+V1142+V1143+V1144+V1145</f>
        <v>#REF!</v>
      </c>
      <c r="V1115" s="1123"/>
      <c r="W1115" s="1124" t="e">
        <f t="shared" ref="W1115" si="9700">X1126+X1130+X1134+X1139+X1142+X1143+X1144+X1145</f>
        <v>#REF!</v>
      </c>
      <c r="X1115" s="1123"/>
      <c r="Y1115" s="1124" t="e">
        <f t="shared" ref="Y1115" si="9701">Z1126+Z1130+Z1134+Z1139+Z1142+Z1143+Z1144+Z1145</f>
        <v>#REF!</v>
      </c>
      <c r="Z1115" s="1123"/>
      <c r="AA1115" s="1124" t="e">
        <f t="shared" ref="AA1115" si="9702">AB1126+AB1130+AB1134+AB1139+AB1142+AB1143+AB1144+AB1145</f>
        <v>#REF!</v>
      </c>
      <c r="AB1115" s="1123"/>
      <c r="AC1115" s="1124" t="e">
        <f t="shared" ref="AC1115" si="9703">AD1126+AD1130+AD1134+AD1139+AD1142+AD1143+AD1144+AD1145</f>
        <v>#REF!</v>
      </c>
      <c r="AD1115" s="1123"/>
      <c r="AE1115" s="1124" t="e">
        <f>AF1126+AF1130+AF1134+AF1139+AF1142+AF1143+AF1144+AF1145</f>
        <v>#REF!</v>
      </c>
      <c r="AF1115" s="1123"/>
      <c r="AG1115" s="1124" t="e">
        <f t="shared" ref="AG1115" si="9704">AH1126+AH1130+AH1134+AH1139+AH1142+AH1143+AH1144+AH1145</f>
        <v>#REF!</v>
      </c>
      <c r="AH1115" s="1123"/>
      <c r="AI1115" s="1124" t="e">
        <f t="shared" ref="AI1115" si="9705">AJ1126+AJ1130+AJ1134+AJ1139+AJ1142+AJ1143+AJ1144+AJ1145</f>
        <v>#REF!</v>
      </c>
      <c r="AJ1115" s="1123"/>
      <c r="AK1115" s="1124" t="e">
        <f t="shared" ref="AK1115" si="9706">AL1126+AL1130+AL1134+AL1139+AL1142+AL1143+AL1144+AL1145</f>
        <v>#REF!</v>
      </c>
      <c r="AL1115" s="1123"/>
      <c r="AM1115" s="1124" t="e">
        <f t="shared" ref="AM1115" si="9707">AN1126+AN1130+AN1134+AN1139+AN1142+AN1143+AN1144+AN1145</f>
        <v>#REF!</v>
      </c>
      <c r="AN1115" s="1123"/>
      <c r="AO1115" s="1124" t="e">
        <f t="shared" ref="AO1115" si="9708">AP1126+AP1130+AP1134+AP1139+AP1142+AP1143+AP1144+AP1145</f>
        <v>#REF!</v>
      </c>
      <c r="AP1115" s="1123"/>
      <c r="AQ1115" s="1124" t="e">
        <f t="shared" ref="AQ1115" si="9709">AR1126+AR1130+AR1134+AR1139+AR1142+AR1143+AR1144+AR1145</f>
        <v>#REF!</v>
      </c>
      <c r="AR1115" s="1123"/>
      <c r="AS1115" s="1124" t="e">
        <f t="shared" ref="AS1115" si="9710">AT1126+AT1130+AT1134+AT1139+AT1142+AT1143+AT1144+AT1145</f>
        <v>#REF!</v>
      </c>
      <c r="AT1115" s="1123"/>
      <c r="AU1115" s="1124" t="e">
        <f t="shared" ref="AU1115" si="9711">AV1126+AV1130+AV1134+AV1139+AV1142+AV1143+AV1144+AV1145</f>
        <v>#REF!</v>
      </c>
      <c r="AV1115" s="1123"/>
      <c r="AW1115" s="1124" t="e">
        <f t="shared" ref="AW1115" si="9712">AX1126+AX1130+AX1134+AX1139+AX1142+AX1143+AX1144+AX1145</f>
        <v>#REF!</v>
      </c>
      <c r="AX1115" s="1123"/>
      <c r="AY1115" s="1124" t="e">
        <f t="shared" ref="AY1115" si="9713">AZ1126+AZ1130+AZ1134+AZ1139+AZ1142+AZ1143+AZ1144+AZ1145</f>
        <v>#REF!</v>
      </c>
      <c r="AZ1115" s="1123"/>
      <c r="BA1115" s="1124" t="e">
        <f t="shared" ref="BA1115" si="9714">BB1126+BB1130+BB1134+BB1139+BB1142+BB1143+BB1144+BB1145</f>
        <v>#REF!</v>
      </c>
      <c r="BB1115" s="1123"/>
    </row>
    <row r="1116" spans="1:55" ht="13.5" hidden="1" outlineLevel="1">
      <c r="D1116" s="455" t="s">
        <v>808</v>
      </c>
      <c r="E1116" s="455" t="s">
        <v>809</v>
      </c>
      <c r="F1116" s="1095" t="s">
        <v>810</v>
      </c>
      <c r="G1116" s="1096"/>
      <c r="H1116" s="1096"/>
      <c r="Q1116" s="476">
        <f t="shared" ref="Q1116:BB1116" si="9715">Q29</f>
        <v>288.66899999999998</v>
      </c>
      <c r="R1116" s="477">
        <f t="shared" si="9715"/>
        <v>2670.7987647985001</v>
      </c>
      <c r="S1116" s="471">
        <f t="shared" si="9715"/>
        <v>9.73</v>
      </c>
      <c r="T1116" s="467">
        <f t="shared" si="9715"/>
        <v>101.17426912740001</v>
      </c>
      <c r="U1116" s="467">
        <f t="shared" si="9715"/>
        <v>34.225000000000001</v>
      </c>
      <c r="V1116" s="467">
        <f t="shared" si="9715"/>
        <v>286.00814645460002</v>
      </c>
      <c r="W1116" s="467">
        <f t="shared" si="9715"/>
        <v>27.001000000000001</v>
      </c>
      <c r="X1116" s="467">
        <f t="shared" si="9715"/>
        <v>232.03054765050001</v>
      </c>
      <c r="Y1116" s="467">
        <f t="shared" si="9715"/>
        <v>70.956000000000003</v>
      </c>
      <c r="Z1116" s="467">
        <f t="shared" si="9715"/>
        <v>619.21296323249999</v>
      </c>
      <c r="AA1116" s="467">
        <f t="shared" si="9715"/>
        <v>33.209000000000003</v>
      </c>
      <c r="AB1116" s="467">
        <f t="shared" si="9715"/>
        <v>281.13623743119996</v>
      </c>
      <c r="AC1116" s="467">
        <f t="shared" si="9715"/>
        <v>22.652999999999999</v>
      </c>
      <c r="AD1116" s="467">
        <f t="shared" si="9715"/>
        <v>232.92810299459998</v>
      </c>
      <c r="AE1116" s="467">
        <f t="shared" si="9715"/>
        <v>35.927999999999997</v>
      </c>
      <c r="AF1116" s="467">
        <f t="shared" si="9715"/>
        <v>292.65347999519997</v>
      </c>
      <c r="AG1116" s="467">
        <f t="shared" si="9715"/>
        <v>91.789999999999992</v>
      </c>
      <c r="AH1116" s="467">
        <f t="shared" si="9715"/>
        <v>806.71782042099994</v>
      </c>
      <c r="AI1116" s="467">
        <f t="shared" si="9715"/>
        <v>162.74600000000001</v>
      </c>
      <c r="AJ1116" s="467">
        <f t="shared" si="9715"/>
        <v>1425.9307836535002</v>
      </c>
      <c r="AK1116" s="467">
        <f t="shared" si="9715"/>
        <v>20.875000000000004</v>
      </c>
      <c r="AL1116" s="467">
        <f t="shared" si="9715"/>
        <v>167.43861861299999</v>
      </c>
      <c r="AM1116" s="467">
        <f t="shared" si="9715"/>
        <v>30.099999999999998</v>
      </c>
      <c r="AN1116" s="467">
        <f t="shared" si="9715"/>
        <v>248.87955215759999</v>
      </c>
      <c r="AO1116" s="467">
        <f t="shared" si="9715"/>
        <v>27.478000000000002</v>
      </c>
      <c r="AP1116" s="467">
        <f t="shared" si="9715"/>
        <v>251.06873664599999</v>
      </c>
      <c r="AQ1116" s="467">
        <f t="shared" si="9715"/>
        <v>78.453000000000003</v>
      </c>
      <c r="AR1116" s="467">
        <f t="shared" si="9715"/>
        <v>667.38690741660002</v>
      </c>
      <c r="AS1116" s="467">
        <f t="shared" si="9715"/>
        <v>13.129000000000001</v>
      </c>
      <c r="AT1116" s="467">
        <f t="shared" si="9715"/>
        <v>155.29916542450002</v>
      </c>
      <c r="AU1116" s="467">
        <f t="shared" si="9715"/>
        <v>9.8230000000000004</v>
      </c>
      <c r="AV1116" s="467">
        <f t="shared" si="9715"/>
        <v>159.17414267589999</v>
      </c>
      <c r="AW1116" s="467">
        <f t="shared" si="9715"/>
        <v>24.518000000000001</v>
      </c>
      <c r="AX1116" s="467">
        <f t="shared" si="9715"/>
        <v>263.00776562800002</v>
      </c>
      <c r="AY1116" s="467">
        <f t="shared" si="9715"/>
        <v>47.47</v>
      </c>
      <c r="AZ1116" s="467">
        <f t="shared" si="9715"/>
        <v>577.48107372840002</v>
      </c>
      <c r="BA1116" s="467">
        <f t="shared" si="9715"/>
        <v>125.923</v>
      </c>
      <c r="BB1116" s="467">
        <f t="shared" si="9715"/>
        <v>1244.8679811449999</v>
      </c>
    </row>
    <row r="1117" spans="1:55" ht="13.5" hidden="1" outlineLevel="1">
      <c r="D1117" s="455"/>
      <c r="E1117" s="455"/>
      <c r="F1117" s="1092" t="s">
        <v>811</v>
      </c>
      <c r="G1117" s="1093"/>
      <c r="H1117" s="1094"/>
      <c r="Q1117" s="478">
        <f t="shared" ref="Q1117:BB1117" si="9716">Q59+Q98</f>
        <v>864.35900000000004</v>
      </c>
      <c r="R1117" s="479">
        <f t="shared" si="9716"/>
        <v>23778.0026013151</v>
      </c>
      <c r="S1117" s="472">
        <f t="shared" si="9716"/>
        <v>85.554000000000002</v>
      </c>
      <c r="T1117" s="461">
        <f t="shared" si="9716"/>
        <v>2531.2878466505999</v>
      </c>
      <c r="U1117" s="461">
        <f t="shared" si="9716"/>
        <v>66.804999999999993</v>
      </c>
      <c r="V1117" s="461">
        <f t="shared" si="9716"/>
        <v>2081.2357817621996</v>
      </c>
      <c r="W1117" s="461">
        <f t="shared" si="9716"/>
        <v>54.115000000000002</v>
      </c>
      <c r="X1117" s="461">
        <f t="shared" si="9716"/>
        <v>1659.2709129020998</v>
      </c>
      <c r="Y1117" s="461">
        <f t="shared" si="9716"/>
        <v>206.47399999999999</v>
      </c>
      <c r="Z1117" s="461">
        <f t="shared" si="9716"/>
        <v>6271.7945413149</v>
      </c>
      <c r="AA1117" s="461">
        <f t="shared" si="9716"/>
        <v>69.817999999999984</v>
      </c>
      <c r="AB1117" s="461">
        <f t="shared" si="9716"/>
        <v>2170.5604382863999</v>
      </c>
      <c r="AC1117" s="461">
        <f t="shared" si="9716"/>
        <v>55.78</v>
      </c>
      <c r="AD1117" s="461">
        <f t="shared" si="9716"/>
        <v>1694.5078188983998</v>
      </c>
      <c r="AE1117" s="461">
        <f t="shared" si="9716"/>
        <v>76.36399999999999</v>
      </c>
      <c r="AF1117" s="461">
        <f t="shared" si="9716"/>
        <v>2333.0213993097</v>
      </c>
      <c r="AG1117" s="461">
        <f t="shared" si="9716"/>
        <v>201.96200000000002</v>
      </c>
      <c r="AH1117" s="461">
        <f t="shared" si="9716"/>
        <v>6198.0896564945006</v>
      </c>
      <c r="AI1117" s="461">
        <f t="shared" si="9716"/>
        <v>408.43599999999998</v>
      </c>
      <c r="AJ1117" s="461">
        <f t="shared" si="9716"/>
        <v>12469.884197809402</v>
      </c>
      <c r="AK1117" s="461">
        <f t="shared" si="9716"/>
        <v>80.123999999999995</v>
      </c>
      <c r="AL1117" s="461">
        <f t="shared" si="9716"/>
        <v>2391.7701468234</v>
      </c>
      <c r="AM1117" s="461">
        <f t="shared" si="9716"/>
        <v>66.059999999999988</v>
      </c>
      <c r="AN1117" s="461">
        <f t="shared" si="9716"/>
        <v>2009.5905047399999</v>
      </c>
      <c r="AO1117" s="461">
        <f t="shared" si="9716"/>
        <v>45.04</v>
      </c>
      <c r="AP1117" s="461">
        <f t="shared" si="9716"/>
        <v>1366.0622078220001</v>
      </c>
      <c r="AQ1117" s="461">
        <f t="shared" si="9716"/>
        <v>191.22399999999999</v>
      </c>
      <c r="AR1117" s="461">
        <f t="shared" si="9716"/>
        <v>5767.4228593854004</v>
      </c>
      <c r="AS1117" s="461">
        <f t="shared" si="9716"/>
        <v>36.374000000000002</v>
      </c>
      <c r="AT1117" s="461">
        <f t="shared" si="9716"/>
        <v>1042.8541642421001</v>
      </c>
      <c r="AU1117" s="461">
        <f t="shared" si="9716"/>
        <v>53.369</v>
      </c>
      <c r="AV1117" s="461">
        <f t="shared" si="9716"/>
        <v>1371.5492056398</v>
      </c>
      <c r="AW1117" s="461">
        <f t="shared" si="9716"/>
        <v>174.95599999999999</v>
      </c>
      <c r="AX1117" s="461">
        <f t="shared" si="9716"/>
        <v>3126.2921742384001</v>
      </c>
      <c r="AY1117" s="461">
        <f t="shared" si="9716"/>
        <v>264.69900000000001</v>
      </c>
      <c r="AZ1117" s="461">
        <f t="shared" si="9716"/>
        <v>5540.6955441202999</v>
      </c>
      <c r="BA1117" s="461">
        <f t="shared" si="9716"/>
        <v>455.92299999999989</v>
      </c>
      <c r="BB1117" s="461">
        <f t="shared" si="9716"/>
        <v>11308.118403505699</v>
      </c>
    </row>
    <row r="1118" spans="1:55" s="462" customFormat="1" ht="13.5" hidden="1" outlineLevel="1">
      <c r="D1118" s="458"/>
      <c r="E1118" s="460"/>
      <c r="F1118" s="1117" t="s">
        <v>812</v>
      </c>
      <c r="G1118" s="1117"/>
      <c r="H1118" s="1118"/>
      <c r="Q1118" s="480">
        <f t="shared" ref="Q1118:AE1118" si="9717">SUM(Q1116:Q1117)</f>
        <v>1153.028</v>
      </c>
      <c r="R1118" s="481">
        <f t="shared" si="9717"/>
        <v>26448.801366113599</v>
      </c>
      <c r="S1118" s="473">
        <f t="shared" si="9717"/>
        <v>95.284000000000006</v>
      </c>
      <c r="T1118" s="465">
        <f t="shared" si="9717"/>
        <v>2632.4621157779998</v>
      </c>
      <c r="U1118" s="465">
        <f t="shared" si="9717"/>
        <v>101.03</v>
      </c>
      <c r="V1118" s="465">
        <f t="shared" si="9717"/>
        <v>2367.2439282167998</v>
      </c>
      <c r="W1118" s="465">
        <f t="shared" si="9717"/>
        <v>81.116</v>
      </c>
      <c r="X1118" s="465">
        <f t="shared" si="9717"/>
        <v>1891.3014605525998</v>
      </c>
      <c r="Y1118" s="465">
        <f t="shared" si="9717"/>
        <v>277.43</v>
      </c>
      <c r="Z1118" s="465">
        <f t="shared" si="9717"/>
        <v>6891.0075045474005</v>
      </c>
      <c r="AA1118" s="465">
        <f t="shared" si="9717"/>
        <v>103.02699999999999</v>
      </c>
      <c r="AB1118" s="465">
        <f t="shared" si="9717"/>
        <v>2451.6966757175996</v>
      </c>
      <c r="AC1118" s="465">
        <f t="shared" si="9717"/>
        <v>78.432999999999993</v>
      </c>
      <c r="AD1118" s="465">
        <f t="shared" si="9717"/>
        <v>1927.4359218929999</v>
      </c>
      <c r="AE1118" s="465">
        <f t="shared" si="9717"/>
        <v>112.29199999999999</v>
      </c>
      <c r="AF1118" s="465">
        <f>SUM(AF1116:AF1117)</f>
        <v>2625.6748793049001</v>
      </c>
      <c r="AG1118" s="465">
        <f t="shared" ref="AG1118:BB1118" si="9718">SUM(AG1116:AG1117)</f>
        <v>293.75200000000001</v>
      </c>
      <c r="AH1118" s="465">
        <f t="shared" si="9718"/>
        <v>7004.807476915501</v>
      </c>
      <c r="AI1118" s="465">
        <f t="shared" si="9718"/>
        <v>571.18200000000002</v>
      </c>
      <c r="AJ1118" s="465">
        <f t="shared" si="9718"/>
        <v>13895.814981462903</v>
      </c>
      <c r="AK1118" s="465">
        <f t="shared" si="9718"/>
        <v>100.999</v>
      </c>
      <c r="AL1118" s="465">
        <f t="shared" si="9718"/>
        <v>2559.2087654364</v>
      </c>
      <c r="AM1118" s="465">
        <f t="shared" si="9718"/>
        <v>96.159999999999982</v>
      </c>
      <c r="AN1118" s="465">
        <f t="shared" si="9718"/>
        <v>2258.4700568976</v>
      </c>
      <c r="AO1118" s="465">
        <f t="shared" si="9718"/>
        <v>72.518000000000001</v>
      </c>
      <c r="AP1118" s="465">
        <f t="shared" si="9718"/>
        <v>1617.1309444680001</v>
      </c>
      <c r="AQ1118" s="465">
        <f t="shared" si="9718"/>
        <v>269.67700000000002</v>
      </c>
      <c r="AR1118" s="465">
        <f t="shared" si="9718"/>
        <v>6434.809766802</v>
      </c>
      <c r="AS1118" s="465">
        <f t="shared" si="9718"/>
        <v>49.503</v>
      </c>
      <c r="AT1118" s="465">
        <f t="shared" si="9718"/>
        <v>1198.1533296666</v>
      </c>
      <c r="AU1118" s="465">
        <f t="shared" si="9718"/>
        <v>63.192</v>
      </c>
      <c r="AV1118" s="465">
        <f t="shared" si="9718"/>
        <v>1530.7233483156999</v>
      </c>
      <c r="AW1118" s="465">
        <f t="shared" si="9718"/>
        <v>199.47399999999999</v>
      </c>
      <c r="AX1118" s="465">
        <f t="shared" si="9718"/>
        <v>3389.2999398664001</v>
      </c>
      <c r="AY1118" s="465">
        <f t="shared" si="9718"/>
        <v>312.16899999999998</v>
      </c>
      <c r="AZ1118" s="465">
        <f t="shared" si="9718"/>
        <v>6118.1766178486996</v>
      </c>
      <c r="BA1118" s="465">
        <f t="shared" si="9718"/>
        <v>581.84599999999989</v>
      </c>
      <c r="BB1118" s="465">
        <f t="shared" si="9718"/>
        <v>12552.9863846507</v>
      </c>
    </row>
    <row r="1119" spans="1:55" ht="13.5" hidden="1" outlineLevel="1">
      <c r="D1119" s="455"/>
      <c r="E1119" s="455" t="s">
        <v>813</v>
      </c>
      <c r="F1119" s="1095" t="s">
        <v>811</v>
      </c>
      <c r="G1119" s="1096"/>
      <c r="H1119" s="1096"/>
      <c r="Q1119" s="478">
        <f t="shared" ref="Q1119:BB1119" si="9719">Q93</f>
        <v>1377.9130000000002</v>
      </c>
      <c r="R1119" s="479">
        <f t="shared" si="9719"/>
        <v>7914.5906146282996</v>
      </c>
      <c r="S1119" s="472">
        <f t="shared" si="9719"/>
        <v>148.35199999999998</v>
      </c>
      <c r="T1119" s="461">
        <f t="shared" si="9719"/>
        <v>831.75281860500002</v>
      </c>
      <c r="U1119" s="461">
        <f t="shared" si="9719"/>
        <v>124.31199999999997</v>
      </c>
      <c r="V1119" s="461">
        <f t="shared" si="9719"/>
        <v>683.8420694688001</v>
      </c>
      <c r="W1119" s="461">
        <f t="shared" si="9719"/>
        <v>122.90600000000001</v>
      </c>
      <c r="X1119" s="461">
        <f t="shared" si="9719"/>
        <v>689.02237303780009</v>
      </c>
      <c r="Y1119" s="461">
        <f t="shared" si="9719"/>
        <v>395.57</v>
      </c>
      <c r="Z1119" s="461">
        <f t="shared" si="9719"/>
        <v>2204.6172611116003</v>
      </c>
      <c r="AA1119" s="461">
        <f t="shared" si="9719"/>
        <v>67.681999999999988</v>
      </c>
      <c r="AB1119" s="461">
        <f t="shared" si="9719"/>
        <v>408.16548246000002</v>
      </c>
      <c r="AC1119" s="461">
        <f t="shared" si="9719"/>
        <v>108.92</v>
      </c>
      <c r="AD1119" s="461">
        <f t="shared" si="9719"/>
        <v>612.43705215390003</v>
      </c>
      <c r="AE1119" s="461">
        <f t="shared" si="9719"/>
        <v>81.896999999999977</v>
      </c>
      <c r="AF1119" s="461">
        <f t="shared" si="9719"/>
        <v>483.83699778810001</v>
      </c>
      <c r="AG1119" s="461">
        <f t="shared" si="9719"/>
        <v>258.49900000000002</v>
      </c>
      <c r="AH1119" s="461">
        <f t="shared" si="9719"/>
        <v>1504.4395324019999</v>
      </c>
      <c r="AI1119" s="461">
        <f t="shared" si="9719"/>
        <v>654.06899999999996</v>
      </c>
      <c r="AJ1119" s="461">
        <f t="shared" si="9719"/>
        <v>3709.056793513601</v>
      </c>
      <c r="AK1119" s="461">
        <f t="shared" si="9719"/>
        <v>120.55299999999998</v>
      </c>
      <c r="AL1119" s="461">
        <f t="shared" si="9719"/>
        <v>686.66445633030014</v>
      </c>
      <c r="AM1119" s="461">
        <f t="shared" si="9719"/>
        <v>108.523</v>
      </c>
      <c r="AN1119" s="461">
        <f t="shared" si="9719"/>
        <v>673.31934336659981</v>
      </c>
      <c r="AO1119" s="461">
        <f t="shared" si="9719"/>
        <v>159.50800000000001</v>
      </c>
      <c r="AP1119" s="461">
        <f t="shared" si="9719"/>
        <v>891.32015957400017</v>
      </c>
      <c r="AQ1119" s="461">
        <f t="shared" si="9719"/>
        <v>388.58399999999989</v>
      </c>
      <c r="AR1119" s="461">
        <f t="shared" si="9719"/>
        <v>2251.303959270901</v>
      </c>
      <c r="AS1119" s="461">
        <f t="shared" si="9719"/>
        <v>101.315</v>
      </c>
      <c r="AT1119" s="461">
        <f t="shared" si="9719"/>
        <v>621.41153264479999</v>
      </c>
      <c r="AU1119" s="461">
        <f t="shared" si="9719"/>
        <v>95.939000000000007</v>
      </c>
      <c r="AV1119" s="461">
        <f t="shared" si="9719"/>
        <v>559.7192884161999</v>
      </c>
      <c r="AW1119" s="461">
        <f t="shared" si="9719"/>
        <v>138.006</v>
      </c>
      <c r="AX1119" s="461">
        <f t="shared" si="9719"/>
        <v>773.0990407828001</v>
      </c>
      <c r="AY1119" s="461">
        <f t="shared" si="9719"/>
        <v>335.26000000000005</v>
      </c>
      <c r="AZ1119" s="461">
        <f t="shared" si="9719"/>
        <v>1954.2298618437999</v>
      </c>
      <c r="BA1119" s="461">
        <f t="shared" si="9719"/>
        <v>723.84400000000005</v>
      </c>
      <c r="BB1119" s="461">
        <f t="shared" si="9719"/>
        <v>4205.5338211147009</v>
      </c>
    </row>
    <row r="1120" spans="1:55" ht="13.5" hidden="1" outlineLevel="1">
      <c r="D1120" s="455"/>
      <c r="E1120" s="455"/>
      <c r="F1120" s="1092" t="s">
        <v>814</v>
      </c>
      <c r="G1120" s="1093"/>
      <c r="H1120" s="1094"/>
      <c r="Q1120" s="478" t="e">
        <f>Q132+Q182+Q223+Q224+Q225+#REF!+Q227+Q238+#REF!+Q242+Q243</f>
        <v>#REF!</v>
      </c>
      <c r="R1120" s="479" t="e">
        <f>R132+R182+R223+R224+R225+#REF!+R227+R238+#REF!+R242+R243</f>
        <v>#REF!</v>
      </c>
      <c r="S1120" s="472" t="e">
        <f>S132+S182+S223+S224+S225+#REF!+S227+S238+#REF!+S242+S243</f>
        <v>#REF!</v>
      </c>
      <c r="T1120" s="461" t="e">
        <f>T132+T182+T223+T224+T225+#REF!+T227+T238+#REF!+T242+T243</f>
        <v>#REF!</v>
      </c>
      <c r="U1120" s="461" t="e">
        <f>U132+U182+U223+U224+U225+#REF!+U227+U238+#REF!+U242+U243</f>
        <v>#REF!</v>
      </c>
      <c r="V1120" s="461" t="e">
        <f>V132+V182+V223+V224+V225+#REF!+V227+V238+#REF!+V242+V243</f>
        <v>#REF!</v>
      </c>
      <c r="W1120" s="461" t="e">
        <f>W132+W182+W223+W224+W225+#REF!+W227+W238+#REF!+W242+W243</f>
        <v>#REF!</v>
      </c>
      <c r="X1120" s="461" t="e">
        <f>X132+X182+X223+X224+X225+#REF!+X227+X238+#REF!+X242+X243</f>
        <v>#REF!</v>
      </c>
      <c r="Y1120" s="461" t="e">
        <f>Y132+Y182+Y223+Y224+Y225+#REF!+Y227+Y238+#REF!+Y242+Y243</f>
        <v>#REF!</v>
      </c>
      <c r="Z1120" s="461" t="e">
        <f>Z132+Z182+Z223+Z224+Z225+#REF!+Z227+Z238+#REF!+Z242+Z243</f>
        <v>#REF!</v>
      </c>
      <c r="AA1120" s="461" t="e">
        <f>AA132+AA182+AA223+AA224+AA225+#REF!+AA227+AA238+#REF!+AA242+AA243</f>
        <v>#REF!</v>
      </c>
      <c r="AB1120" s="461" t="e">
        <f>AB132+AB182+AB223+AB224+AB225+#REF!+AB227+AB238+#REF!+AB242+AB243</f>
        <v>#REF!</v>
      </c>
      <c r="AC1120" s="461" t="e">
        <f>AC132+AC182+AC223+AC224+AC225+#REF!+AC227+AC238+#REF!+AC242+AC243</f>
        <v>#REF!</v>
      </c>
      <c r="AD1120" s="461" t="e">
        <f>AD132+AD182+AD223+AD224+AD225+#REF!+AD227+AD238+#REF!+AD242+AD243</f>
        <v>#REF!</v>
      </c>
      <c r="AE1120" s="461" t="e">
        <f>AE132+AE182+AE223+AE224+AE225+#REF!+AE227+AE238+#REF!+AE242+AE243</f>
        <v>#REF!</v>
      </c>
      <c r="AF1120" s="461" t="e">
        <f>AF132+AF182+AF223+AF224+AF225+#REF!+AF227+AF238+#REF!+AF242+AF243</f>
        <v>#REF!</v>
      </c>
      <c r="AG1120" s="461" t="e">
        <f>AG132+AG182+AG223+AG224+AG225+#REF!+AG227+AG238+#REF!+AG242+AG243</f>
        <v>#REF!</v>
      </c>
      <c r="AH1120" s="461" t="e">
        <f>AH132+AH182+AH223+AH224+AH225+#REF!+AH227+AH238+#REF!+AH242+AH243</f>
        <v>#REF!</v>
      </c>
      <c r="AI1120" s="461" t="e">
        <f>AI132+AI182+AI223+AI224+AI225+#REF!+AI227+AI238+#REF!+AI242+AI243</f>
        <v>#REF!</v>
      </c>
      <c r="AJ1120" s="461" t="e">
        <f>AJ132+AJ182+AJ223+AJ224+AJ225+#REF!+AJ227+AJ238+#REF!+AJ242+AJ243</f>
        <v>#REF!</v>
      </c>
      <c r="AK1120" s="461" t="e">
        <f>AK132+AK182+AK223+AK224+AK225+#REF!+AK227+AK238+#REF!+AK242+AK243</f>
        <v>#REF!</v>
      </c>
      <c r="AL1120" s="461" t="e">
        <f>AL132+AL182+AL223+AL224+AL225+#REF!+AL227+AL238+#REF!+AL242+AL243</f>
        <v>#REF!</v>
      </c>
      <c r="AM1120" s="461" t="e">
        <f>AM132+AM182+AM223+AM224+AM225+#REF!+AM227+AM238+#REF!+AM242+AM243</f>
        <v>#REF!</v>
      </c>
      <c r="AN1120" s="461" t="e">
        <f>AN132+AN182+AN223+AN224+AN225+#REF!+AN227+AN238+#REF!+AN242+AN243</f>
        <v>#REF!</v>
      </c>
      <c r="AO1120" s="461" t="e">
        <f>AO132+AO182+AO223+AO224+AO225+#REF!+AO227+AO238+#REF!+AO242+AO243</f>
        <v>#REF!</v>
      </c>
      <c r="AP1120" s="461" t="e">
        <f>AP132+AP182+AP223+AP224+AP225+#REF!+AP227+AP238+#REF!+AP242+AP243</f>
        <v>#REF!</v>
      </c>
      <c r="AQ1120" s="461" t="e">
        <f>AQ132+AQ182+AQ223+AQ224+AQ225+#REF!+AQ227+AQ238+#REF!+AQ242+AQ243</f>
        <v>#REF!</v>
      </c>
      <c r="AR1120" s="461" t="e">
        <f>AR132+AR182+AR223+AR224+AR225+#REF!+AR227+AR238+#REF!+AR242+AR243</f>
        <v>#REF!</v>
      </c>
      <c r="AS1120" s="461" t="e">
        <f>AS132+AS182+AS223+AS224+AS225+#REF!+AS227+AS238+#REF!+AS242+AS243</f>
        <v>#REF!</v>
      </c>
      <c r="AT1120" s="461" t="e">
        <f>AT132+AT182+AT223+AT224+AT225+#REF!+AT227+AT238+#REF!+AT242+AT243</f>
        <v>#REF!</v>
      </c>
      <c r="AU1120" s="461" t="e">
        <f>AU132+AU182+AU223+AU224+AU225+#REF!+AU227+AU238+#REF!+AU242+AU243</f>
        <v>#REF!</v>
      </c>
      <c r="AV1120" s="461" t="e">
        <f>AV132+AV182+AV223+AV224+AV225+#REF!+AV227+AV238+#REF!+AV242+AV243</f>
        <v>#REF!</v>
      </c>
      <c r="AW1120" s="461" t="e">
        <f>AW132+AW182+AW223+AW224+AW225+#REF!+AW227+AW238+#REF!+AW242+AW243</f>
        <v>#REF!</v>
      </c>
      <c r="AX1120" s="461" t="e">
        <f>AX132+AX182+AX223+AX224+AX225+#REF!+AX227+AX238+#REF!+AX242+AX243</f>
        <v>#REF!</v>
      </c>
      <c r="AY1120" s="461" t="e">
        <f>AY132+AY182+AY223+AY224+AY225+#REF!+AY227+AY238+#REF!+AY242+AY243</f>
        <v>#REF!</v>
      </c>
      <c r="AZ1120" s="461" t="e">
        <f>AZ132+AZ182+AZ223+AZ224+AZ225+#REF!+AZ227+AZ238+#REF!+AZ242+AZ243</f>
        <v>#REF!</v>
      </c>
      <c r="BA1120" s="461" t="e">
        <f>BA132+BA182+BA223+BA224+BA225+#REF!+BA227+BA238+#REF!+BA242+BA243</f>
        <v>#REF!</v>
      </c>
      <c r="BB1120" s="461" t="e">
        <f>BB132+BB182+BB223+BB224+BB225+#REF!+BB227+BB238+#REF!+BB242+BB243</f>
        <v>#REF!</v>
      </c>
    </row>
    <row r="1121" spans="4:54" s="462" customFormat="1" ht="13.5" hidden="1" outlineLevel="1">
      <c r="D1121" s="458"/>
      <c r="E1121" s="460"/>
      <c r="F1121" s="1117" t="s">
        <v>815</v>
      </c>
      <c r="G1121" s="1117"/>
      <c r="H1121" s="1118"/>
      <c r="Q1121" s="482" t="e">
        <f t="shared" ref="Q1121:AE1121" si="9720">SUM(Q1119:Q1120)</f>
        <v>#REF!</v>
      </c>
      <c r="R1121" s="483" t="e">
        <f t="shared" si="9720"/>
        <v>#REF!</v>
      </c>
      <c r="S1121" s="474" t="e">
        <f t="shared" si="9720"/>
        <v>#REF!</v>
      </c>
      <c r="T1121" s="466" t="e">
        <f t="shared" si="9720"/>
        <v>#REF!</v>
      </c>
      <c r="U1121" s="466" t="e">
        <f t="shared" si="9720"/>
        <v>#REF!</v>
      </c>
      <c r="V1121" s="466" t="e">
        <f t="shared" si="9720"/>
        <v>#REF!</v>
      </c>
      <c r="W1121" s="466" t="e">
        <f t="shared" si="9720"/>
        <v>#REF!</v>
      </c>
      <c r="X1121" s="466" t="e">
        <f t="shared" si="9720"/>
        <v>#REF!</v>
      </c>
      <c r="Y1121" s="466" t="e">
        <f t="shared" si="9720"/>
        <v>#REF!</v>
      </c>
      <c r="Z1121" s="466" t="e">
        <f t="shared" si="9720"/>
        <v>#REF!</v>
      </c>
      <c r="AA1121" s="466" t="e">
        <f t="shared" si="9720"/>
        <v>#REF!</v>
      </c>
      <c r="AB1121" s="466" t="e">
        <f t="shared" si="9720"/>
        <v>#REF!</v>
      </c>
      <c r="AC1121" s="466" t="e">
        <f t="shared" si="9720"/>
        <v>#REF!</v>
      </c>
      <c r="AD1121" s="466" t="e">
        <f t="shared" si="9720"/>
        <v>#REF!</v>
      </c>
      <c r="AE1121" s="466" t="e">
        <f t="shared" si="9720"/>
        <v>#REF!</v>
      </c>
      <c r="AF1121" s="466" t="e">
        <f>SUM(AF1119:AF1120)</f>
        <v>#REF!</v>
      </c>
      <c r="AG1121" s="466" t="e">
        <f t="shared" ref="AG1121:BB1121" si="9721">SUM(AG1119:AG1120)</f>
        <v>#REF!</v>
      </c>
      <c r="AH1121" s="466" t="e">
        <f t="shared" si="9721"/>
        <v>#REF!</v>
      </c>
      <c r="AI1121" s="466" t="e">
        <f t="shared" si="9721"/>
        <v>#REF!</v>
      </c>
      <c r="AJ1121" s="466" t="e">
        <f t="shared" si="9721"/>
        <v>#REF!</v>
      </c>
      <c r="AK1121" s="466" t="e">
        <f t="shared" si="9721"/>
        <v>#REF!</v>
      </c>
      <c r="AL1121" s="466" t="e">
        <f t="shared" si="9721"/>
        <v>#REF!</v>
      </c>
      <c r="AM1121" s="466" t="e">
        <f t="shared" si="9721"/>
        <v>#REF!</v>
      </c>
      <c r="AN1121" s="466" t="e">
        <f t="shared" si="9721"/>
        <v>#REF!</v>
      </c>
      <c r="AO1121" s="466" t="e">
        <f t="shared" si="9721"/>
        <v>#REF!</v>
      </c>
      <c r="AP1121" s="466" t="e">
        <f t="shared" si="9721"/>
        <v>#REF!</v>
      </c>
      <c r="AQ1121" s="466" t="e">
        <f t="shared" si="9721"/>
        <v>#REF!</v>
      </c>
      <c r="AR1121" s="466" t="e">
        <f t="shared" si="9721"/>
        <v>#REF!</v>
      </c>
      <c r="AS1121" s="466" t="e">
        <f t="shared" si="9721"/>
        <v>#REF!</v>
      </c>
      <c r="AT1121" s="466" t="e">
        <f t="shared" si="9721"/>
        <v>#REF!</v>
      </c>
      <c r="AU1121" s="466" t="e">
        <f t="shared" si="9721"/>
        <v>#REF!</v>
      </c>
      <c r="AV1121" s="466" t="e">
        <f t="shared" si="9721"/>
        <v>#REF!</v>
      </c>
      <c r="AW1121" s="466" t="e">
        <f t="shared" si="9721"/>
        <v>#REF!</v>
      </c>
      <c r="AX1121" s="466" t="e">
        <f t="shared" si="9721"/>
        <v>#REF!</v>
      </c>
      <c r="AY1121" s="466" t="e">
        <f t="shared" si="9721"/>
        <v>#REF!</v>
      </c>
      <c r="AZ1121" s="466" t="e">
        <f t="shared" si="9721"/>
        <v>#REF!</v>
      </c>
      <c r="BA1121" s="466" t="e">
        <f t="shared" si="9721"/>
        <v>#REF!</v>
      </c>
      <c r="BB1121" s="466" t="e">
        <f t="shared" si="9721"/>
        <v>#REF!</v>
      </c>
    </row>
    <row r="1122" spans="4:54" ht="13.5" hidden="1" outlineLevel="1">
      <c r="D1122" s="455"/>
      <c r="E1122" s="455" t="s">
        <v>816</v>
      </c>
      <c r="F1122" s="1095" t="s">
        <v>811</v>
      </c>
      <c r="G1122" s="1096"/>
      <c r="H1122" s="1096"/>
      <c r="Q1122" s="478" t="e">
        <f>Q126+Q255+Q257+Q263+#REF!+Q282+Q283+Q284+Q285+Q293+Q286+Q287</f>
        <v>#REF!</v>
      </c>
      <c r="R1122" s="479" t="e">
        <f>R126+R255+R257+R263+#REF!+R282+R283+R284+R285+R293+R286+R287</f>
        <v>#REF!</v>
      </c>
      <c r="S1122" s="472" t="e">
        <f>S126+S255+S257+S263+#REF!+S282+S283+S284+S285+S293+S286+S287</f>
        <v>#REF!</v>
      </c>
      <c r="T1122" s="461" t="e">
        <f>T126+T255+T257+T263+#REF!+T282+T283+T284+T285+T293+T286+T287</f>
        <v>#REF!</v>
      </c>
      <c r="U1122" s="461" t="e">
        <f>U126+U255+U257+U263+#REF!+U282+U283+U284+U285+U293+U286+U287</f>
        <v>#REF!</v>
      </c>
      <c r="V1122" s="461" t="e">
        <f>V126+V255+V257+V263+#REF!+V282+V283+V284+V285+V293+V286+V287</f>
        <v>#REF!</v>
      </c>
      <c r="W1122" s="461" t="e">
        <f>W126+W255+W257+W263+#REF!+W282+W283+W284+W285+W293+W286+W287</f>
        <v>#REF!</v>
      </c>
      <c r="X1122" s="461" t="e">
        <f>X126+X255+X257+X263+#REF!+X282+X283+X284+X285+X293+X286+X287</f>
        <v>#REF!</v>
      </c>
      <c r="Y1122" s="461" t="e">
        <f>Y126+Y255+Y257+Y263+#REF!+Y282+Y283+Y284+Y285+Y293+Y286+Y287</f>
        <v>#REF!</v>
      </c>
      <c r="Z1122" s="461" t="e">
        <f>Z126+Z255+Z257+Z263+#REF!+Z282+Z283+Z284+Z285+Z293+Z286+Z287</f>
        <v>#REF!</v>
      </c>
      <c r="AA1122" s="461" t="e">
        <f>AA126+AA255+AA257+AA263+#REF!+AA282+AA283+AA284+AA285+AA293+AA286+AA287</f>
        <v>#REF!</v>
      </c>
      <c r="AB1122" s="461" t="e">
        <f>AB126+AB255+AB257+AB263+#REF!+AB282+AB283+AB284+AB285+AB293+AB286+AB287</f>
        <v>#REF!</v>
      </c>
      <c r="AC1122" s="461" t="e">
        <f>AC126+AC255+AC257+AC263+#REF!+AC282+AC283+AC284+AC285+AC293+AC286+AC287</f>
        <v>#REF!</v>
      </c>
      <c r="AD1122" s="461" t="e">
        <f>AD126+AD255+AD257+AD263+#REF!+AD282+AD283+AD284+AD285+AD293+AD286+AD287</f>
        <v>#REF!</v>
      </c>
      <c r="AE1122" s="461" t="e">
        <f>AE126+AE255+AE257+AE263+#REF!+AE282+AE283+AE284+AE285+AE293+AE286+AE287</f>
        <v>#REF!</v>
      </c>
      <c r="AF1122" s="461" t="e">
        <f>AF126+AF255+AF257+AF263+#REF!+AF282+AF283+AF284+AF285+AF293+AF286+AF287</f>
        <v>#REF!</v>
      </c>
      <c r="AG1122" s="461" t="e">
        <f>AG126+AG255+AG257+AG263+#REF!+AG282+AG283+AG284+AG285+AG293+AG286+AG287</f>
        <v>#REF!</v>
      </c>
      <c r="AH1122" s="461" t="e">
        <f>AH126+AH255+AH257+AH263+#REF!+AH282+AH283+AH284+AH285+AH293+AH286+AH287</f>
        <v>#REF!</v>
      </c>
      <c r="AI1122" s="461" t="e">
        <f>AI126+AI255+AI257+AI263+#REF!+AI282+AI283+AI284+AI285+AI293+AI286+AI287</f>
        <v>#REF!</v>
      </c>
      <c r="AJ1122" s="461" t="e">
        <f>AJ126+AJ255+AJ257+AJ263+#REF!+AJ282+AJ283+AJ284+AJ285+AJ293+AJ286+AJ287</f>
        <v>#REF!</v>
      </c>
      <c r="AK1122" s="461" t="e">
        <f>AK126+AK255+AK257+AK263+#REF!+AK282+AK283+AK284+AK285+AK293+AK286+AK287</f>
        <v>#REF!</v>
      </c>
      <c r="AL1122" s="461" t="e">
        <f>AL126+AL255+AL257+AL263+#REF!+AL282+AL283+AL284+AL285+AL293+AL286+AL287</f>
        <v>#REF!</v>
      </c>
      <c r="AM1122" s="461" t="e">
        <f>AM126+AM255+AM257+AM263+#REF!+AM282+AM283+AM284+AM285+AM293+AM286+AM287</f>
        <v>#REF!</v>
      </c>
      <c r="AN1122" s="461" t="e">
        <f>AN126+AN255+AN257+AN263+#REF!+AN282+AN283+AN284+AN285+AN293+AN286+AN287</f>
        <v>#REF!</v>
      </c>
      <c r="AO1122" s="461" t="e">
        <f>AO126+AO255+AO257+AO263+#REF!+AO282+AO283+AO284+AO285+AO293+AO286+AO287</f>
        <v>#REF!</v>
      </c>
      <c r="AP1122" s="461" t="e">
        <f>AP126+AP255+AP257+AP263+#REF!+AP282+AP283+AP284+AP285+AP293+AP286+AP287</f>
        <v>#REF!</v>
      </c>
      <c r="AQ1122" s="461" t="e">
        <f>AQ126+AQ255+AQ257+AQ263+#REF!+AQ282+AQ283+AQ284+AQ285+AQ293+AQ286+AQ287</f>
        <v>#REF!</v>
      </c>
      <c r="AR1122" s="461" t="e">
        <f>AR126+AR255+AR257+AR263+#REF!+AR282+AR283+AR284+AR285+AR293+AR286+AR287</f>
        <v>#REF!</v>
      </c>
      <c r="AS1122" s="461" t="e">
        <f>AS126+AS255+AS257+AS263+#REF!+AS282+AS283+AS284+AS285+AS293+AS286+AS287</f>
        <v>#REF!</v>
      </c>
      <c r="AT1122" s="461" t="e">
        <f>AT126+AT255+AT257+AT263+#REF!+AT282+AT283+AT284+AT285+AT293+AT286+AT287</f>
        <v>#REF!</v>
      </c>
      <c r="AU1122" s="461" t="e">
        <f>AU126+AU255+AU257+AU263+#REF!+AU282+AU283+AU284+AU285+AU293+AU286+AU287</f>
        <v>#REF!</v>
      </c>
      <c r="AV1122" s="461" t="e">
        <f>AV126+AV255+AV257+AV263+#REF!+AV282+AV283+AV284+AV285+AV293+AV286+AV287</f>
        <v>#REF!</v>
      </c>
      <c r="AW1122" s="461" t="e">
        <f>AW126+AW255+AW257+AW263+#REF!+AW282+AW283+AW284+AW285+AW293+AW286+AW287</f>
        <v>#REF!</v>
      </c>
      <c r="AX1122" s="461" t="e">
        <f>AX126+AX255+AX257+AX263+#REF!+AX282+AX283+AX284+AX285+AX293+AX286+AX287</f>
        <v>#REF!</v>
      </c>
      <c r="AY1122" s="461" t="e">
        <f>AY126+AY255+AY257+AY263+#REF!+AY282+AY283+AY284+AY285+AY293+AY286+AY287</f>
        <v>#REF!</v>
      </c>
      <c r="AZ1122" s="461" t="e">
        <f>AZ126+AZ255+AZ257+AZ263+#REF!+AZ282+AZ283+AZ284+AZ285+AZ293+AZ286+AZ287</f>
        <v>#REF!</v>
      </c>
      <c r="BA1122" s="461" t="e">
        <f>BA126+BA255+BA257+BA263+#REF!+BA282+BA283+BA284+BA285+BA293+BA286+BA287</f>
        <v>#REF!</v>
      </c>
      <c r="BB1122" s="461" t="e">
        <f>BB126+BB255+BB257+BB263+#REF!+BB282+BB283+BB284+BB285+BB293+BB286+BB287</f>
        <v>#REF!</v>
      </c>
    </row>
    <row r="1123" spans="4:54" ht="13.5" hidden="1" outlineLevel="1">
      <c r="D1123" s="455"/>
      <c r="E1123" s="455"/>
      <c r="F1123" s="1092" t="s">
        <v>814</v>
      </c>
      <c r="G1123" s="1093"/>
      <c r="H1123" s="1094"/>
      <c r="Q1123" s="478" t="e">
        <f>Q199+Q260+#REF!+#REF!+#REF!+#REF!+#REF!+#REF!+#REF!+#REF!</f>
        <v>#REF!</v>
      </c>
      <c r="R1123" s="479" t="e">
        <f>R199+R260+#REF!+#REF!+#REF!+#REF!+#REF!+#REF!+#REF!+#REF!</f>
        <v>#REF!</v>
      </c>
      <c r="S1123" s="472" t="e">
        <f>S199+S260+#REF!+#REF!+#REF!+#REF!+#REF!+#REF!+#REF!+#REF!</f>
        <v>#REF!</v>
      </c>
      <c r="T1123" s="461" t="e">
        <f>T199+T260+#REF!+#REF!+#REF!+#REF!+#REF!+#REF!+#REF!+#REF!</f>
        <v>#REF!</v>
      </c>
      <c r="U1123" s="461" t="e">
        <f>U199+U260+#REF!+#REF!+#REF!+#REF!+#REF!+#REF!+#REF!+#REF!</f>
        <v>#REF!</v>
      </c>
      <c r="V1123" s="461" t="e">
        <f>V199+V260+#REF!+#REF!+#REF!+#REF!+#REF!+#REF!+#REF!+#REF!</f>
        <v>#REF!</v>
      </c>
      <c r="W1123" s="461" t="e">
        <f>W199+W260+#REF!+#REF!+#REF!+#REF!+#REF!+#REF!+#REF!+#REF!</f>
        <v>#REF!</v>
      </c>
      <c r="X1123" s="461" t="e">
        <f>X199+X260+#REF!+#REF!+#REF!+#REF!+#REF!+#REF!+#REF!+#REF!</f>
        <v>#REF!</v>
      </c>
      <c r="Y1123" s="461" t="e">
        <f>Y199+Y260+#REF!+#REF!+#REF!+#REF!+#REF!+#REF!+#REF!+#REF!</f>
        <v>#REF!</v>
      </c>
      <c r="Z1123" s="461" t="e">
        <f>Z199+Z260+#REF!+#REF!+#REF!+#REF!+#REF!+#REF!+#REF!+#REF!</f>
        <v>#REF!</v>
      </c>
      <c r="AA1123" s="461" t="e">
        <f>AA199+AA260+#REF!+#REF!+#REF!+#REF!+#REF!+#REF!+#REF!+#REF!</f>
        <v>#REF!</v>
      </c>
      <c r="AB1123" s="461" t="e">
        <f>AB199+AB260+#REF!+#REF!+#REF!+#REF!+#REF!+#REF!+#REF!+#REF!</f>
        <v>#REF!</v>
      </c>
      <c r="AC1123" s="461" t="e">
        <f>AC199+AC260+#REF!+#REF!+#REF!+#REF!+#REF!+#REF!+#REF!+#REF!</f>
        <v>#REF!</v>
      </c>
      <c r="AD1123" s="461" t="e">
        <f>AD199+AD260+#REF!+#REF!+#REF!+#REF!+#REF!+#REF!+#REF!+#REF!</f>
        <v>#REF!</v>
      </c>
      <c r="AE1123" s="461" t="e">
        <f>AE199+AE260+#REF!+#REF!+#REF!+#REF!+#REF!+#REF!+#REF!+#REF!</f>
        <v>#REF!</v>
      </c>
      <c r="AF1123" s="461" t="e">
        <f>AF199+AF260+#REF!+#REF!+#REF!+#REF!+#REF!+#REF!+#REF!+#REF!</f>
        <v>#REF!</v>
      </c>
      <c r="AG1123" s="461" t="e">
        <f>AG199+AG260+#REF!+#REF!+#REF!+#REF!+#REF!+#REF!+#REF!+#REF!</f>
        <v>#REF!</v>
      </c>
      <c r="AH1123" s="461" t="e">
        <f>AH199+AH260+#REF!+#REF!+#REF!+#REF!+#REF!+#REF!+#REF!+#REF!</f>
        <v>#REF!</v>
      </c>
      <c r="AI1123" s="461" t="e">
        <f>AI199+AI260+#REF!+#REF!+#REF!+#REF!+#REF!+#REF!+#REF!+#REF!</f>
        <v>#REF!</v>
      </c>
      <c r="AJ1123" s="461" t="e">
        <f>AJ199+AJ260+#REF!+#REF!+#REF!+#REF!+#REF!+#REF!+#REF!+#REF!</f>
        <v>#REF!</v>
      </c>
      <c r="AK1123" s="461" t="e">
        <f>AK199+AK260+#REF!+#REF!+#REF!+#REF!+#REF!+#REF!+#REF!+#REF!</f>
        <v>#REF!</v>
      </c>
      <c r="AL1123" s="461" t="e">
        <f>AL199+AL260+#REF!+#REF!+#REF!+#REF!+#REF!+#REF!+#REF!+#REF!</f>
        <v>#REF!</v>
      </c>
      <c r="AM1123" s="461" t="e">
        <f>AM199+AM260+#REF!+#REF!+#REF!+#REF!+#REF!+#REF!+#REF!+#REF!</f>
        <v>#REF!</v>
      </c>
      <c r="AN1123" s="461" t="e">
        <f>AN199+AN260+#REF!+#REF!+#REF!+#REF!+#REF!+#REF!+#REF!+#REF!</f>
        <v>#REF!</v>
      </c>
      <c r="AO1123" s="461" t="e">
        <f>AO199+AO260+#REF!+#REF!+#REF!+#REF!+#REF!+#REF!+#REF!+#REF!</f>
        <v>#REF!</v>
      </c>
      <c r="AP1123" s="461" t="e">
        <f>AP199+AP260+#REF!+#REF!+#REF!+#REF!+#REF!+#REF!+#REF!+#REF!</f>
        <v>#REF!</v>
      </c>
      <c r="AQ1123" s="461" t="e">
        <f>AQ199+AQ260+#REF!+#REF!+#REF!+#REF!+#REF!+#REF!+#REF!+#REF!</f>
        <v>#REF!</v>
      </c>
      <c r="AR1123" s="461" t="e">
        <f>AR199+AR260+#REF!+#REF!+#REF!+#REF!+#REF!+#REF!+#REF!+#REF!</f>
        <v>#REF!</v>
      </c>
      <c r="AS1123" s="461" t="e">
        <f>AS199+AS260+#REF!+#REF!+#REF!+#REF!+#REF!+#REF!+#REF!+#REF!</f>
        <v>#REF!</v>
      </c>
      <c r="AT1123" s="461" t="e">
        <f>AT199+AT260+#REF!+#REF!+#REF!+#REF!+#REF!+#REF!+#REF!+#REF!</f>
        <v>#REF!</v>
      </c>
      <c r="AU1123" s="461" t="e">
        <f>AU199+AU260+#REF!+#REF!+#REF!+#REF!+#REF!+#REF!+#REF!+#REF!</f>
        <v>#REF!</v>
      </c>
      <c r="AV1123" s="461" t="e">
        <f>AV199+AV260+#REF!+#REF!+#REF!+#REF!+#REF!+#REF!+#REF!+#REF!</f>
        <v>#REF!</v>
      </c>
      <c r="AW1123" s="461" t="e">
        <f>AW199+AW260+#REF!+#REF!+#REF!+#REF!+#REF!+#REF!+#REF!+#REF!</f>
        <v>#REF!</v>
      </c>
      <c r="AX1123" s="461" t="e">
        <f>AX199+AX260+#REF!+#REF!+#REF!+#REF!+#REF!+#REF!+#REF!+#REF!</f>
        <v>#REF!</v>
      </c>
      <c r="AY1123" s="461" t="e">
        <f>AY199+AY260+#REF!+#REF!+#REF!+#REF!+#REF!+#REF!+#REF!+#REF!</f>
        <v>#REF!</v>
      </c>
      <c r="AZ1123" s="461" t="e">
        <f>AZ199+AZ260+#REF!+#REF!+#REF!+#REF!+#REF!+#REF!+#REF!+#REF!</f>
        <v>#REF!</v>
      </c>
      <c r="BA1123" s="461" t="e">
        <f>BA199+BA260+#REF!+#REF!+#REF!+#REF!+#REF!+#REF!+#REF!+#REF!</f>
        <v>#REF!</v>
      </c>
      <c r="BB1123" s="461" t="e">
        <f>BB199+BB260+#REF!+#REF!+#REF!+#REF!+#REF!+#REF!+#REF!+#REF!</f>
        <v>#REF!</v>
      </c>
    </row>
    <row r="1124" spans="4:54" s="462" customFormat="1" ht="13.5" hidden="1" outlineLevel="1">
      <c r="D1124" s="458"/>
      <c r="E1124" s="460"/>
      <c r="F1124" s="1117" t="s">
        <v>815</v>
      </c>
      <c r="G1124" s="1117"/>
      <c r="H1124" s="1118"/>
      <c r="Q1124" s="480" t="e">
        <f t="shared" ref="Q1124:AE1124" si="9722">SUM(Q1122:Q1123)</f>
        <v>#REF!</v>
      </c>
      <c r="R1124" s="481" t="e">
        <f t="shared" si="9722"/>
        <v>#REF!</v>
      </c>
      <c r="S1124" s="473" t="e">
        <f t="shared" si="9722"/>
        <v>#REF!</v>
      </c>
      <c r="T1124" s="465" t="e">
        <f t="shared" si="9722"/>
        <v>#REF!</v>
      </c>
      <c r="U1124" s="465" t="e">
        <f t="shared" si="9722"/>
        <v>#REF!</v>
      </c>
      <c r="V1124" s="465" t="e">
        <f t="shared" si="9722"/>
        <v>#REF!</v>
      </c>
      <c r="W1124" s="465" t="e">
        <f t="shared" si="9722"/>
        <v>#REF!</v>
      </c>
      <c r="X1124" s="465" t="e">
        <f t="shared" si="9722"/>
        <v>#REF!</v>
      </c>
      <c r="Y1124" s="465" t="e">
        <f t="shared" si="9722"/>
        <v>#REF!</v>
      </c>
      <c r="Z1124" s="465" t="e">
        <f t="shared" si="9722"/>
        <v>#REF!</v>
      </c>
      <c r="AA1124" s="465" t="e">
        <f t="shared" si="9722"/>
        <v>#REF!</v>
      </c>
      <c r="AB1124" s="465" t="e">
        <f t="shared" si="9722"/>
        <v>#REF!</v>
      </c>
      <c r="AC1124" s="465" t="e">
        <f t="shared" si="9722"/>
        <v>#REF!</v>
      </c>
      <c r="AD1124" s="465" t="e">
        <f t="shared" si="9722"/>
        <v>#REF!</v>
      </c>
      <c r="AE1124" s="465" t="e">
        <f t="shared" si="9722"/>
        <v>#REF!</v>
      </c>
      <c r="AF1124" s="465" t="e">
        <f>SUM(AF1122:AF1123)</f>
        <v>#REF!</v>
      </c>
      <c r="AG1124" s="465" t="e">
        <f t="shared" ref="AG1124:BB1124" si="9723">SUM(AG1122:AG1123)</f>
        <v>#REF!</v>
      </c>
      <c r="AH1124" s="465" t="e">
        <f t="shared" si="9723"/>
        <v>#REF!</v>
      </c>
      <c r="AI1124" s="465" t="e">
        <f t="shared" si="9723"/>
        <v>#REF!</v>
      </c>
      <c r="AJ1124" s="465" t="e">
        <f t="shared" si="9723"/>
        <v>#REF!</v>
      </c>
      <c r="AK1124" s="465" t="e">
        <f t="shared" si="9723"/>
        <v>#REF!</v>
      </c>
      <c r="AL1124" s="465" t="e">
        <f t="shared" si="9723"/>
        <v>#REF!</v>
      </c>
      <c r="AM1124" s="465" t="e">
        <f t="shared" si="9723"/>
        <v>#REF!</v>
      </c>
      <c r="AN1124" s="465" t="e">
        <f t="shared" si="9723"/>
        <v>#REF!</v>
      </c>
      <c r="AO1124" s="465" t="e">
        <f t="shared" si="9723"/>
        <v>#REF!</v>
      </c>
      <c r="AP1124" s="465" t="e">
        <f t="shared" si="9723"/>
        <v>#REF!</v>
      </c>
      <c r="AQ1124" s="465" t="e">
        <f t="shared" si="9723"/>
        <v>#REF!</v>
      </c>
      <c r="AR1124" s="465" t="e">
        <f t="shared" si="9723"/>
        <v>#REF!</v>
      </c>
      <c r="AS1124" s="465" t="e">
        <f t="shared" si="9723"/>
        <v>#REF!</v>
      </c>
      <c r="AT1124" s="465" t="e">
        <f t="shared" si="9723"/>
        <v>#REF!</v>
      </c>
      <c r="AU1124" s="465" t="e">
        <f t="shared" si="9723"/>
        <v>#REF!</v>
      </c>
      <c r="AV1124" s="465" t="e">
        <f t="shared" si="9723"/>
        <v>#REF!</v>
      </c>
      <c r="AW1124" s="465" t="e">
        <f t="shared" si="9723"/>
        <v>#REF!</v>
      </c>
      <c r="AX1124" s="465" t="e">
        <f t="shared" si="9723"/>
        <v>#REF!</v>
      </c>
      <c r="AY1124" s="465" t="e">
        <f t="shared" si="9723"/>
        <v>#REF!</v>
      </c>
      <c r="AZ1124" s="465" t="e">
        <f t="shared" si="9723"/>
        <v>#REF!</v>
      </c>
      <c r="BA1124" s="465" t="e">
        <f t="shared" si="9723"/>
        <v>#REF!</v>
      </c>
      <c r="BB1124" s="465" t="e">
        <f t="shared" si="9723"/>
        <v>#REF!</v>
      </c>
    </row>
    <row r="1125" spans="4:54" ht="13.5" hidden="1" outlineLevel="1">
      <c r="D1125" s="455"/>
      <c r="E1125" s="455" t="s">
        <v>817</v>
      </c>
      <c r="F1125" s="1095" t="s">
        <v>814</v>
      </c>
      <c r="G1125" s="1096"/>
      <c r="H1125" s="1096"/>
      <c r="Q1125" s="478">
        <f>Q213+Q244+Q245+Q254+Q480</f>
        <v>1.008</v>
      </c>
      <c r="R1125" s="478">
        <f>R213+R244+R245+R254+R480</f>
        <v>7.6594986719999998</v>
      </c>
      <c r="S1125" s="472">
        <f t="shared" ref="S1125:BB1125" si="9724">S213+S244+S245+S254+S477</f>
        <v>1.008</v>
      </c>
      <c r="T1125" s="472">
        <f t="shared" si="9724"/>
        <v>7.6594986719999998</v>
      </c>
      <c r="U1125" s="472">
        <f t="shared" si="9724"/>
        <v>0</v>
      </c>
      <c r="V1125" s="472">
        <f t="shared" si="9724"/>
        <v>0</v>
      </c>
      <c r="W1125" s="472">
        <f t="shared" si="9724"/>
        <v>0</v>
      </c>
      <c r="X1125" s="472">
        <f t="shared" si="9724"/>
        <v>0</v>
      </c>
      <c r="Y1125" s="472">
        <f t="shared" si="9724"/>
        <v>1.008</v>
      </c>
      <c r="Z1125" s="472">
        <f t="shared" si="9724"/>
        <v>7.6594986719999998</v>
      </c>
      <c r="AA1125" s="472">
        <f t="shared" si="9724"/>
        <v>0</v>
      </c>
      <c r="AB1125" s="472">
        <f t="shared" si="9724"/>
        <v>0</v>
      </c>
      <c r="AC1125" s="472">
        <f t="shared" si="9724"/>
        <v>0</v>
      </c>
      <c r="AD1125" s="472">
        <f t="shared" si="9724"/>
        <v>0</v>
      </c>
      <c r="AE1125" s="472">
        <f t="shared" si="9724"/>
        <v>0</v>
      </c>
      <c r="AF1125" s="472">
        <f t="shared" si="9724"/>
        <v>0</v>
      </c>
      <c r="AG1125" s="472">
        <f t="shared" si="9724"/>
        <v>0</v>
      </c>
      <c r="AH1125" s="472">
        <f t="shared" si="9724"/>
        <v>0</v>
      </c>
      <c r="AI1125" s="472">
        <f t="shared" si="9724"/>
        <v>1.008</v>
      </c>
      <c r="AJ1125" s="472">
        <f t="shared" si="9724"/>
        <v>7.6594986719999998</v>
      </c>
      <c r="AK1125" s="472">
        <f t="shared" si="9724"/>
        <v>0</v>
      </c>
      <c r="AL1125" s="472">
        <f t="shared" si="9724"/>
        <v>0</v>
      </c>
      <c r="AM1125" s="472">
        <f t="shared" si="9724"/>
        <v>0</v>
      </c>
      <c r="AN1125" s="472">
        <f t="shared" si="9724"/>
        <v>0</v>
      </c>
      <c r="AO1125" s="472">
        <f t="shared" si="9724"/>
        <v>0</v>
      </c>
      <c r="AP1125" s="472">
        <f t="shared" si="9724"/>
        <v>0</v>
      </c>
      <c r="AQ1125" s="472">
        <f t="shared" si="9724"/>
        <v>0</v>
      </c>
      <c r="AR1125" s="472">
        <f t="shared" si="9724"/>
        <v>0</v>
      </c>
      <c r="AS1125" s="472">
        <f t="shared" si="9724"/>
        <v>0</v>
      </c>
      <c r="AT1125" s="472">
        <f t="shared" si="9724"/>
        <v>0</v>
      </c>
      <c r="AU1125" s="472">
        <f t="shared" si="9724"/>
        <v>0</v>
      </c>
      <c r="AV1125" s="472">
        <f t="shared" si="9724"/>
        <v>0</v>
      </c>
      <c r="AW1125" s="472">
        <f t="shared" si="9724"/>
        <v>0</v>
      </c>
      <c r="AX1125" s="472">
        <f t="shared" si="9724"/>
        <v>0</v>
      </c>
      <c r="AY1125" s="472">
        <f t="shared" si="9724"/>
        <v>0</v>
      </c>
      <c r="AZ1125" s="472">
        <f t="shared" si="9724"/>
        <v>0</v>
      </c>
      <c r="BA1125" s="472">
        <f t="shared" si="9724"/>
        <v>0</v>
      </c>
      <c r="BB1125" s="472">
        <f t="shared" si="9724"/>
        <v>0</v>
      </c>
    </row>
    <row r="1126" spans="4:54" s="462" customFormat="1" ht="13.5" hidden="1" outlineLevel="1">
      <c r="D1126" s="456"/>
      <c r="E1126" s="1097" t="s">
        <v>818</v>
      </c>
      <c r="F1126" s="1097"/>
      <c r="G1126" s="1097"/>
      <c r="H1126" s="1098"/>
      <c r="I1126" s="463"/>
      <c r="J1126" s="463"/>
      <c r="K1126" s="463"/>
      <c r="L1126" s="463"/>
      <c r="M1126" s="463"/>
      <c r="N1126" s="463"/>
      <c r="O1126" s="463"/>
      <c r="P1126" s="463"/>
      <c r="Q1126" s="484" t="e">
        <f t="shared" ref="Q1126:AE1126" si="9725">Q1118+Q1121+Q1124+Q1125</f>
        <v>#REF!</v>
      </c>
      <c r="R1126" s="485" t="e">
        <f t="shared" si="9725"/>
        <v>#REF!</v>
      </c>
      <c r="S1126" s="475" t="e">
        <f t="shared" si="9725"/>
        <v>#REF!</v>
      </c>
      <c r="T1126" s="464" t="e">
        <f t="shared" si="9725"/>
        <v>#REF!</v>
      </c>
      <c r="U1126" s="464" t="e">
        <f t="shared" si="9725"/>
        <v>#REF!</v>
      </c>
      <c r="V1126" s="464" t="e">
        <f t="shared" si="9725"/>
        <v>#REF!</v>
      </c>
      <c r="W1126" s="464" t="e">
        <f t="shared" si="9725"/>
        <v>#REF!</v>
      </c>
      <c r="X1126" s="464" t="e">
        <f t="shared" si="9725"/>
        <v>#REF!</v>
      </c>
      <c r="Y1126" s="464" t="e">
        <f t="shared" si="9725"/>
        <v>#REF!</v>
      </c>
      <c r="Z1126" s="464" t="e">
        <f t="shared" si="9725"/>
        <v>#REF!</v>
      </c>
      <c r="AA1126" s="464" t="e">
        <f t="shared" si="9725"/>
        <v>#REF!</v>
      </c>
      <c r="AB1126" s="464" t="e">
        <f t="shared" si="9725"/>
        <v>#REF!</v>
      </c>
      <c r="AC1126" s="464" t="e">
        <f t="shared" si="9725"/>
        <v>#REF!</v>
      </c>
      <c r="AD1126" s="464" t="e">
        <f t="shared" si="9725"/>
        <v>#REF!</v>
      </c>
      <c r="AE1126" s="464" t="e">
        <f t="shared" si="9725"/>
        <v>#REF!</v>
      </c>
      <c r="AF1126" s="464" t="e">
        <f>AF1118+AF1121+AF1124+AF1125</f>
        <v>#REF!</v>
      </c>
      <c r="AG1126" s="464" t="e">
        <f t="shared" ref="AG1126:BB1126" si="9726">AG1118+AG1121+AG1124+AG1125</f>
        <v>#REF!</v>
      </c>
      <c r="AH1126" s="464" t="e">
        <f t="shared" si="9726"/>
        <v>#REF!</v>
      </c>
      <c r="AI1126" s="464" t="e">
        <f t="shared" si="9726"/>
        <v>#REF!</v>
      </c>
      <c r="AJ1126" s="464" t="e">
        <f t="shared" si="9726"/>
        <v>#REF!</v>
      </c>
      <c r="AK1126" s="464" t="e">
        <f t="shared" si="9726"/>
        <v>#REF!</v>
      </c>
      <c r="AL1126" s="464" t="e">
        <f t="shared" si="9726"/>
        <v>#REF!</v>
      </c>
      <c r="AM1126" s="464" t="e">
        <f t="shared" si="9726"/>
        <v>#REF!</v>
      </c>
      <c r="AN1126" s="464" t="e">
        <f t="shared" si="9726"/>
        <v>#REF!</v>
      </c>
      <c r="AO1126" s="464" t="e">
        <f t="shared" si="9726"/>
        <v>#REF!</v>
      </c>
      <c r="AP1126" s="464" t="e">
        <f t="shared" si="9726"/>
        <v>#REF!</v>
      </c>
      <c r="AQ1126" s="464" t="e">
        <f t="shared" si="9726"/>
        <v>#REF!</v>
      </c>
      <c r="AR1126" s="464" t="e">
        <f t="shared" si="9726"/>
        <v>#REF!</v>
      </c>
      <c r="AS1126" s="464" t="e">
        <f t="shared" si="9726"/>
        <v>#REF!</v>
      </c>
      <c r="AT1126" s="464" t="e">
        <f t="shared" si="9726"/>
        <v>#REF!</v>
      </c>
      <c r="AU1126" s="464" t="e">
        <f t="shared" si="9726"/>
        <v>#REF!</v>
      </c>
      <c r="AV1126" s="464" t="e">
        <f t="shared" si="9726"/>
        <v>#REF!</v>
      </c>
      <c r="AW1126" s="464" t="e">
        <f t="shared" si="9726"/>
        <v>#REF!</v>
      </c>
      <c r="AX1126" s="464" t="e">
        <f t="shared" si="9726"/>
        <v>#REF!</v>
      </c>
      <c r="AY1126" s="464" t="e">
        <f t="shared" si="9726"/>
        <v>#REF!</v>
      </c>
      <c r="AZ1126" s="464" t="e">
        <f t="shared" si="9726"/>
        <v>#REF!</v>
      </c>
      <c r="BA1126" s="464" t="e">
        <f t="shared" si="9726"/>
        <v>#REF!</v>
      </c>
      <c r="BB1126" s="464" t="e">
        <f t="shared" si="9726"/>
        <v>#REF!</v>
      </c>
    </row>
    <row r="1127" spans="4:54" ht="13.5" hidden="1" outlineLevel="1">
      <c r="D1127" s="453" t="s">
        <v>788</v>
      </c>
      <c r="E1127" s="455" t="s">
        <v>789</v>
      </c>
      <c r="F1127" s="1095" t="s">
        <v>790</v>
      </c>
      <c r="G1127" s="1096"/>
      <c r="H1127" s="1096"/>
      <c r="Q1127" s="478">
        <f t="shared" ref="Q1127:BB1127" si="9727">Q346</f>
        <v>385.09599999999995</v>
      </c>
      <c r="R1127" s="479">
        <f t="shared" si="9727"/>
        <v>2380.9172799999997</v>
      </c>
      <c r="S1127" s="472">
        <f t="shared" si="9727"/>
        <v>36.56</v>
      </c>
      <c r="T1127" s="461">
        <f t="shared" si="9727"/>
        <v>239.136</v>
      </c>
      <c r="U1127" s="461">
        <f t="shared" si="9727"/>
        <v>73.512</v>
      </c>
      <c r="V1127" s="461">
        <f t="shared" si="9727"/>
        <v>446.62675999999999</v>
      </c>
      <c r="W1127" s="461">
        <f t="shared" si="9727"/>
        <v>69.277999999999992</v>
      </c>
      <c r="X1127" s="461">
        <f t="shared" si="9727"/>
        <v>405.2045</v>
      </c>
      <c r="Y1127" s="461">
        <f t="shared" si="9727"/>
        <v>179.35</v>
      </c>
      <c r="Z1127" s="461">
        <f t="shared" si="9727"/>
        <v>1090.9672599999999</v>
      </c>
      <c r="AA1127" s="461">
        <f t="shared" si="9727"/>
        <v>37.640000000000008</v>
      </c>
      <c r="AB1127" s="461">
        <f t="shared" si="9727"/>
        <v>222.27539999999999</v>
      </c>
      <c r="AC1127" s="461">
        <f t="shared" si="9727"/>
        <v>43.695999999999998</v>
      </c>
      <c r="AD1127" s="461">
        <f t="shared" si="9727"/>
        <v>269.23395999999997</v>
      </c>
      <c r="AE1127" s="461">
        <f t="shared" si="9727"/>
        <v>20.024000000000001</v>
      </c>
      <c r="AF1127" s="461">
        <f t="shared" si="9727"/>
        <v>129.45464000000001</v>
      </c>
      <c r="AG1127" s="461">
        <f t="shared" si="9727"/>
        <v>101.36</v>
      </c>
      <c r="AH1127" s="461">
        <f t="shared" si="9727"/>
        <v>620.96400000000017</v>
      </c>
      <c r="AI1127" s="461">
        <f t="shared" si="9727"/>
        <v>280.70999999999998</v>
      </c>
      <c r="AJ1127" s="461">
        <f t="shared" si="9727"/>
        <v>1711.9312600000001</v>
      </c>
      <c r="AK1127" s="461">
        <f t="shared" si="9727"/>
        <v>35.67</v>
      </c>
      <c r="AL1127" s="461">
        <f t="shared" si="9727"/>
        <v>224.98289999999997</v>
      </c>
      <c r="AM1127" s="461">
        <f t="shared" si="9727"/>
        <v>9.1199999999999974</v>
      </c>
      <c r="AN1127" s="461">
        <f t="shared" si="9727"/>
        <v>63.410199999999996</v>
      </c>
      <c r="AO1127" s="461">
        <f t="shared" si="9727"/>
        <v>8.5599999999999987</v>
      </c>
      <c r="AP1127" s="461">
        <f t="shared" si="9727"/>
        <v>53.788000000000004</v>
      </c>
      <c r="AQ1127" s="461">
        <f t="shared" si="9727"/>
        <v>53.349999999999994</v>
      </c>
      <c r="AR1127" s="461">
        <f t="shared" si="9727"/>
        <v>342.18110000000001</v>
      </c>
      <c r="AS1127" s="461">
        <f t="shared" si="9727"/>
        <v>7.5809999999999995</v>
      </c>
      <c r="AT1127" s="461">
        <f t="shared" si="9727"/>
        <v>52.520199999999996</v>
      </c>
      <c r="AU1127" s="461">
        <f t="shared" si="9727"/>
        <v>25.560000000000002</v>
      </c>
      <c r="AV1127" s="461">
        <f t="shared" si="9727"/>
        <v>163.60820000000001</v>
      </c>
      <c r="AW1127" s="461">
        <f t="shared" si="9727"/>
        <v>17.895</v>
      </c>
      <c r="AX1127" s="461">
        <f t="shared" si="9727"/>
        <v>110.67652</v>
      </c>
      <c r="AY1127" s="461">
        <f t="shared" si="9727"/>
        <v>51.035999999999987</v>
      </c>
      <c r="AZ1127" s="461">
        <f t="shared" si="9727"/>
        <v>326.80491999999998</v>
      </c>
      <c r="BA1127" s="461">
        <f t="shared" si="9727"/>
        <v>104.386</v>
      </c>
      <c r="BB1127" s="461">
        <f t="shared" si="9727"/>
        <v>668.98602000000005</v>
      </c>
    </row>
    <row r="1128" spans="4:54" ht="13.5" hidden="1" outlineLevel="1">
      <c r="D1128" s="455"/>
      <c r="E1128" s="454" t="s">
        <v>819</v>
      </c>
      <c r="F1128" s="1092" t="s">
        <v>786</v>
      </c>
      <c r="G1128" s="1093"/>
      <c r="H1128" s="1094"/>
      <c r="Q1128" s="478">
        <f t="shared" ref="Q1128:BB1128" si="9728">Q413</f>
        <v>1091.9760000000001</v>
      </c>
      <c r="R1128" s="479">
        <f t="shared" si="9728"/>
        <v>8760.7722396814988</v>
      </c>
      <c r="S1128" s="472">
        <f t="shared" si="9728"/>
        <v>52.776000000000003</v>
      </c>
      <c r="T1128" s="461">
        <f t="shared" si="9728"/>
        <v>449.69452955440005</v>
      </c>
      <c r="U1128" s="461">
        <f t="shared" si="9728"/>
        <v>88.773000000000025</v>
      </c>
      <c r="V1128" s="461">
        <f t="shared" si="9728"/>
        <v>713.29486942440008</v>
      </c>
      <c r="W1128" s="461">
        <f t="shared" si="9728"/>
        <v>117.167</v>
      </c>
      <c r="X1128" s="461">
        <f t="shared" si="9728"/>
        <v>965.94242983720005</v>
      </c>
      <c r="Y1128" s="461">
        <f t="shared" si="9728"/>
        <v>258.71600000000001</v>
      </c>
      <c r="Z1128" s="461">
        <f t="shared" si="9728"/>
        <v>2128.9318288160002</v>
      </c>
      <c r="AA1128" s="461">
        <f t="shared" si="9728"/>
        <v>105.11800000000002</v>
      </c>
      <c r="AB1128" s="461">
        <f t="shared" si="9728"/>
        <v>853.92110568679982</v>
      </c>
      <c r="AC1128" s="461">
        <f t="shared" si="9728"/>
        <v>95.22</v>
      </c>
      <c r="AD1128" s="461">
        <f t="shared" si="9728"/>
        <v>759.79584055359999</v>
      </c>
      <c r="AE1128" s="461">
        <f t="shared" si="9728"/>
        <v>114.54799999999999</v>
      </c>
      <c r="AF1128" s="461">
        <f t="shared" si="9728"/>
        <v>885.25888513320001</v>
      </c>
      <c r="AG1128" s="461">
        <f t="shared" si="9728"/>
        <v>314.88599999999997</v>
      </c>
      <c r="AH1128" s="461">
        <f t="shared" si="9728"/>
        <v>2498.9758313735997</v>
      </c>
      <c r="AI1128" s="461">
        <f t="shared" si="9728"/>
        <v>573.60200000000009</v>
      </c>
      <c r="AJ1128" s="461">
        <f t="shared" si="9728"/>
        <v>4627.9076601895995</v>
      </c>
      <c r="AK1128" s="461">
        <f t="shared" si="9728"/>
        <v>138.41</v>
      </c>
      <c r="AL1128" s="461">
        <f t="shared" si="9728"/>
        <v>1058.9566623945998</v>
      </c>
      <c r="AM1128" s="461">
        <f t="shared" si="9728"/>
        <v>106.30099999999997</v>
      </c>
      <c r="AN1128" s="461">
        <f t="shared" si="9728"/>
        <v>825.49847564669983</v>
      </c>
      <c r="AO1128" s="461">
        <f t="shared" si="9728"/>
        <v>59.53</v>
      </c>
      <c r="AP1128" s="461">
        <f t="shared" si="9728"/>
        <v>508.74257991600001</v>
      </c>
      <c r="AQ1128" s="461">
        <f t="shared" si="9728"/>
        <v>304.24099999999999</v>
      </c>
      <c r="AR1128" s="461">
        <f t="shared" si="9728"/>
        <v>2393.1977179572996</v>
      </c>
      <c r="AS1128" s="461">
        <f t="shared" si="9728"/>
        <v>62.034000000000006</v>
      </c>
      <c r="AT1128" s="461">
        <f t="shared" si="9728"/>
        <v>516.87772153959997</v>
      </c>
      <c r="AU1128" s="461">
        <f t="shared" si="9728"/>
        <v>72.801999999999992</v>
      </c>
      <c r="AV1128" s="461">
        <f t="shared" si="9728"/>
        <v>595.83085817419999</v>
      </c>
      <c r="AW1128" s="461">
        <f t="shared" si="9728"/>
        <v>79.297000000000011</v>
      </c>
      <c r="AX1128" s="461">
        <f t="shared" si="9728"/>
        <v>626.95828182080004</v>
      </c>
      <c r="AY1128" s="461">
        <f t="shared" si="9728"/>
        <v>214.13300000000001</v>
      </c>
      <c r="AZ1128" s="461">
        <f t="shared" si="9728"/>
        <v>1739.6668615345998</v>
      </c>
      <c r="BA1128" s="461">
        <f t="shared" si="9728"/>
        <v>518.37400000000014</v>
      </c>
      <c r="BB1128" s="461">
        <f t="shared" si="9728"/>
        <v>4132.8645794919012</v>
      </c>
    </row>
    <row r="1129" spans="4:54" ht="13.5" hidden="1" outlineLevel="1">
      <c r="D1129" s="455"/>
      <c r="E1129" s="455" t="s">
        <v>791</v>
      </c>
      <c r="F1129" s="1095" t="s">
        <v>785</v>
      </c>
      <c r="G1129" s="1096"/>
      <c r="H1129" s="1096"/>
      <c r="Q1129" s="478">
        <f t="shared" ref="Q1129:BB1129" si="9729">Q419</f>
        <v>211.364</v>
      </c>
      <c r="R1129" s="479">
        <f t="shared" si="9729"/>
        <v>2560.667445</v>
      </c>
      <c r="S1129" s="472">
        <f t="shared" si="9729"/>
        <v>22.119</v>
      </c>
      <c r="T1129" s="461">
        <f t="shared" si="9729"/>
        <v>269.60808000000003</v>
      </c>
      <c r="U1129" s="461">
        <f t="shared" si="9729"/>
        <v>22.111999999999998</v>
      </c>
      <c r="V1129" s="461">
        <f t="shared" si="9729"/>
        <v>267.71694400000001</v>
      </c>
      <c r="W1129" s="461">
        <f t="shared" si="9729"/>
        <v>27.030999999999999</v>
      </c>
      <c r="X1129" s="461">
        <f t="shared" si="9729"/>
        <v>334.01728600000001</v>
      </c>
      <c r="Y1129" s="461">
        <f t="shared" si="9729"/>
        <v>71.262</v>
      </c>
      <c r="Z1129" s="461">
        <f t="shared" si="9729"/>
        <v>871.34231</v>
      </c>
      <c r="AA1129" s="461">
        <f t="shared" si="9729"/>
        <v>30.571000000000002</v>
      </c>
      <c r="AB1129" s="461">
        <f t="shared" si="9729"/>
        <v>365.10061400000006</v>
      </c>
      <c r="AC1129" s="461">
        <f t="shared" si="9729"/>
        <v>23.995000000000001</v>
      </c>
      <c r="AD1129" s="461">
        <f t="shared" si="9729"/>
        <v>293.00923900000004</v>
      </c>
      <c r="AE1129" s="461">
        <f t="shared" si="9729"/>
        <v>10.088000000000001</v>
      </c>
      <c r="AF1129" s="461">
        <f t="shared" si="9729"/>
        <v>121.052404</v>
      </c>
      <c r="AG1129" s="461">
        <f t="shared" si="9729"/>
        <v>64.653999999999996</v>
      </c>
      <c r="AH1129" s="461">
        <f t="shared" si="9729"/>
        <v>779.16225699999995</v>
      </c>
      <c r="AI1129" s="461">
        <f t="shared" si="9729"/>
        <v>135.91600000000003</v>
      </c>
      <c r="AJ1129" s="461">
        <f t="shared" si="9729"/>
        <v>1650.504567</v>
      </c>
      <c r="AK1129" s="461">
        <f t="shared" si="9729"/>
        <v>9.4529999999999994</v>
      </c>
      <c r="AL1129" s="461">
        <f t="shared" si="9729"/>
        <v>110.28864400000001</v>
      </c>
      <c r="AM1129" s="461">
        <f t="shared" si="9729"/>
        <v>13.115000000000002</v>
      </c>
      <c r="AN1129" s="461">
        <f t="shared" si="9729"/>
        <v>148.209112</v>
      </c>
      <c r="AO1129" s="461">
        <f t="shared" si="9729"/>
        <v>14.266</v>
      </c>
      <c r="AP1129" s="461">
        <f t="shared" si="9729"/>
        <v>162.233024</v>
      </c>
      <c r="AQ1129" s="461">
        <f t="shared" si="9729"/>
        <v>36.834000000000003</v>
      </c>
      <c r="AR1129" s="461">
        <f t="shared" si="9729"/>
        <v>420.73078000000004</v>
      </c>
      <c r="AS1129" s="461">
        <f t="shared" si="9729"/>
        <v>12.321999999999999</v>
      </c>
      <c r="AT1129" s="461">
        <f t="shared" si="9729"/>
        <v>152.92892599999999</v>
      </c>
      <c r="AU1129" s="461">
        <f t="shared" si="9729"/>
        <v>12.757000000000001</v>
      </c>
      <c r="AV1129" s="461">
        <f t="shared" si="9729"/>
        <v>158.026184</v>
      </c>
      <c r="AW1129" s="461">
        <f t="shared" si="9729"/>
        <v>13.535</v>
      </c>
      <c r="AX1129" s="461">
        <f t="shared" si="9729"/>
        <v>178.47698800000001</v>
      </c>
      <c r="AY1129" s="461">
        <f t="shared" si="9729"/>
        <v>38.613999999999997</v>
      </c>
      <c r="AZ1129" s="461">
        <f t="shared" si="9729"/>
        <v>489.432098</v>
      </c>
      <c r="BA1129" s="461">
        <f t="shared" si="9729"/>
        <v>75.447999999999993</v>
      </c>
      <c r="BB1129" s="461">
        <f t="shared" si="9729"/>
        <v>910.16287800000009</v>
      </c>
    </row>
    <row r="1130" spans="4:54" s="462" customFormat="1" ht="13.5" hidden="1" outlineLevel="1">
      <c r="D1130" s="456"/>
      <c r="E1130" s="1097" t="s">
        <v>787</v>
      </c>
      <c r="F1130" s="1097"/>
      <c r="G1130" s="1097"/>
      <c r="H1130" s="1098"/>
      <c r="I1130" s="463"/>
      <c r="J1130" s="463"/>
      <c r="K1130" s="463"/>
      <c r="L1130" s="463"/>
      <c r="M1130" s="463"/>
      <c r="N1130" s="463"/>
      <c r="O1130" s="463"/>
      <c r="P1130" s="463"/>
      <c r="Q1130" s="484">
        <f t="shared" ref="Q1130:AE1130" si="9730">SUM(Q1127:Q1129)</f>
        <v>1688.4360000000001</v>
      </c>
      <c r="R1130" s="485">
        <f t="shared" si="9730"/>
        <v>13702.356964681498</v>
      </c>
      <c r="S1130" s="475">
        <f t="shared" si="9730"/>
        <v>111.45500000000001</v>
      </c>
      <c r="T1130" s="464">
        <f t="shared" si="9730"/>
        <v>958.43860955440005</v>
      </c>
      <c r="U1130" s="464">
        <f t="shared" si="9730"/>
        <v>184.39700000000002</v>
      </c>
      <c r="V1130" s="464">
        <f t="shared" si="9730"/>
        <v>1427.6385734244002</v>
      </c>
      <c r="W1130" s="464">
        <f t="shared" si="9730"/>
        <v>213.476</v>
      </c>
      <c r="X1130" s="464">
        <f t="shared" si="9730"/>
        <v>1705.1642158372001</v>
      </c>
      <c r="Y1130" s="464">
        <f t="shared" si="9730"/>
        <v>509.32800000000003</v>
      </c>
      <c r="Z1130" s="464">
        <f t="shared" si="9730"/>
        <v>4091.2413988160001</v>
      </c>
      <c r="AA1130" s="464">
        <f t="shared" si="9730"/>
        <v>173.32900000000004</v>
      </c>
      <c r="AB1130" s="464">
        <f t="shared" si="9730"/>
        <v>1441.2971196867998</v>
      </c>
      <c r="AC1130" s="464">
        <f t="shared" si="9730"/>
        <v>162.911</v>
      </c>
      <c r="AD1130" s="464">
        <f t="shared" si="9730"/>
        <v>1322.0390395535999</v>
      </c>
      <c r="AE1130" s="464">
        <f t="shared" si="9730"/>
        <v>144.66</v>
      </c>
      <c r="AF1130" s="464">
        <f>SUM(AF1127:AF1129)</f>
        <v>1135.7659291332</v>
      </c>
      <c r="AG1130" s="464">
        <f t="shared" ref="AG1130:BB1130" si="9731">SUM(AG1127:AG1129)</f>
        <v>480.9</v>
      </c>
      <c r="AH1130" s="464">
        <f t="shared" si="9731"/>
        <v>3899.1020883736001</v>
      </c>
      <c r="AI1130" s="464">
        <f t="shared" si="9731"/>
        <v>990.22800000000018</v>
      </c>
      <c r="AJ1130" s="464">
        <f t="shared" si="9731"/>
        <v>7990.3434871895997</v>
      </c>
      <c r="AK1130" s="464">
        <f t="shared" si="9731"/>
        <v>183.53299999999999</v>
      </c>
      <c r="AL1130" s="464">
        <f t="shared" si="9731"/>
        <v>1394.2282063945997</v>
      </c>
      <c r="AM1130" s="464">
        <f t="shared" si="9731"/>
        <v>128.53599999999997</v>
      </c>
      <c r="AN1130" s="464">
        <f t="shared" si="9731"/>
        <v>1037.1177876467</v>
      </c>
      <c r="AO1130" s="464">
        <f t="shared" si="9731"/>
        <v>82.356000000000009</v>
      </c>
      <c r="AP1130" s="464">
        <f t="shared" si="9731"/>
        <v>724.76360391599997</v>
      </c>
      <c r="AQ1130" s="464">
        <f t="shared" si="9731"/>
        <v>394.42500000000001</v>
      </c>
      <c r="AR1130" s="464">
        <f t="shared" si="9731"/>
        <v>3156.1095979572992</v>
      </c>
      <c r="AS1130" s="464">
        <f t="shared" si="9731"/>
        <v>81.937000000000012</v>
      </c>
      <c r="AT1130" s="464">
        <f t="shared" si="9731"/>
        <v>722.32684753960007</v>
      </c>
      <c r="AU1130" s="464">
        <f t="shared" si="9731"/>
        <v>111.119</v>
      </c>
      <c r="AV1130" s="464">
        <f t="shared" si="9731"/>
        <v>917.46524217420006</v>
      </c>
      <c r="AW1130" s="464">
        <f t="shared" si="9731"/>
        <v>110.727</v>
      </c>
      <c r="AX1130" s="464">
        <f t="shared" si="9731"/>
        <v>916.11178982080003</v>
      </c>
      <c r="AY1130" s="464">
        <f t="shared" si="9731"/>
        <v>303.78299999999996</v>
      </c>
      <c r="AZ1130" s="464">
        <f t="shared" si="9731"/>
        <v>2555.9038795345996</v>
      </c>
      <c r="BA1130" s="464">
        <f t="shared" si="9731"/>
        <v>698.20800000000008</v>
      </c>
      <c r="BB1130" s="464">
        <f t="shared" si="9731"/>
        <v>5712.0134774919015</v>
      </c>
    </row>
    <row r="1131" spans="4:54" ht="13.5" hidden="1" outlineLevel="1">
      <c r="D1131" s="453" t="s">
        <v>792</v>
      </c>
      <c r="E1131" s="455" t="s">
        <v>793</v>
      </c>
      <c r="F1131" s="1095" t="s">
        <v>790</v>
      </c>
      <c r="G1131" s="1096"/>
      <c r="H1131" s="1096"/>
      <c r="Q1131" s="478">
        <f t="shared" ref="Q1131:BB1131" si="9732">Q448</f>
        <v>90.600999999999971</v>
      </c>
      <c r="R1131" s="479">
        <f t="shared" si="9732"/>
        <v>1728.4622208611997</v>
      </c>
      <c r="S1131" s="472">
        <f t="shared" si="9732"/>
        <v>7.8439999999999994</v>
      </c>
      <c r="T1131" s="461">
        <f t="shared" si="9732"/>
        <v>194.55410644199998</v>
      </c>
      <c r="U1131" s="461">
        <f t="shared" si="9732"/>
        <v>7.9399999999999995</v>
      </c>
      <c r="V1131" s="461">
        <f t="shared" si="9732"/>
        <v>174.4550402328</v>
      </c>
      <c r="W1131" s="461">
        <f t="shared" si="9732"/>
        <v>9.3480000000000008</v>
      </c>
      <c r="X1131" s="461">
        <f t="shared" si="9732"/>
        <v>189.5751865876</v>
      </c>
      <c r="Y1131" s="461">
        <f t="shared" si="9732"/>
        <v>25.132000000000001</v>
      </c>
      <c r="Z1131" s="461">
        <f t="shared" si="9732"/>
        <v>558.58433326240004</v>
      </c>
      <c r="AA1131" s="461">
        <f t="shared" si="9732"/>
        <v>6.9359999999999999</v>
      </c>
      <c r="AB1131" s="461">
        <f t="shared" si="9732"/>
        <v>129.45912521279999</v>
      </c>
      <c r="AC1131" s="461">
        <f t="shared" si="9732"/>
        <v>10.228</v>
      </c>
      <c r="AD1131" s="461">
        <f t="shared" si="9732"/>
        <v>198.995022156</v>
      </c>
      <c r="AE1131" s="461">
        <f t="shared" si="9732"/>
        <v>11.682</v>
      </c>
      <c r="AF1131" s="461">
        <f t="shared" si="9732"/>
        <v>173.15656997399998</v>
      </c>
      <c r="AG1131" s="461">
        <f t="shared" si="9732"/>
        <v>28.846</v>
      </c>
      <c r="AH1131" s="461">
        <f t="shared" si="9732"/>
        <v>501.61071734279994</v>
      </c>
      <c r="AI1131" s="461">
        <f t="shared" si="9732"/>
        <v>53.978000000000009</v>
      </c>
      <c r="AJ1131" s="461">
        <f t="shared" si="9732"/>
        <v>1060.1950506051999</v>
      </c>
      <c r="AK1131" s="461">
        <f t="shared" si="9732"/>
        <v>9.7680000000000007</v>
      </c>
      <c r="AL1131" s="461">
        <f t="shared" si="9732"/>
        <v>201.30063030000002</v>
      </c>
      <c r="AM1131" s="461">
        <f t="shared" si="9732"/>
        <v>4.1749999999999998</v>
      </c>
      <c r="AN1131" s="461">
        <f t="shared" si="9732"/>
        <v>69.802966904999991</v>
      </c>
      <c r="AO1131" s="461">
        <f t="shared" si="9732"/>
        <v>7.5600000000000005</v>
      </c>
      <c r="AP1131" s="461">
        <f t="shared" si="9732"/>
        <v>156.28988231999998</v>
      </c>
      <c r="AQ1131" s="461">
        <f t="shared" si="9732"/>
        <v>21.502999999999997</v>
      </c>
      <c r="AR1131" s="461">
        <f t="shared" si="9732"/>
        <v>427.39347952499998</v>
      </c>
      <c r="AS1131" s="461">
        <f t="shared" si="9732"/>
        <v>5.0819999999999999</v>
      </c>
      <c r="AT1131" s="461">
        <f t="shared" si="9732"/>
        <v>97.272434203800003</v>
      </c>
      <c r="AU1131" s="461">
        <f t="shared" si="9732"/>
        <v>3.4060000000000001</v>
      </c>
      <c r="AV1131" s="461">
        <f t="shared" si="9732"/>
        <v>16.589854116000001</v>
      </c>
      <c r="AW1131" s="461">
        <f t="shared" si="9732"/>
        <v>6.6320000000000006</v>
      </c>
      <c r="AX1131" s="461">
        <f t="shared" si="9732"/>
        <v>127.01140241120001</v>
      </c>
      <c r="AY1131" s="461">
        <f t="shared" si="9732"/>
        <v>15.120000000000001</v>
      </c>
      <c r="AZ1131" s="461">
        <f t="shared" si="9732"/>
        <v>240.87369073100001</v>
      </c>
      <c r="BA1131" s="461">
        <f t="shared" si="9732"/>
        <v>36.622999999999998</v>
      </c>
      <c r="BB1131" s="461">
        <f t="shared" si="9732"/>
        <v>668.26717025599987</v>
      </c>
    </row>
    <row r="1132" spans="4:54" ht="13.5" hidden="1" outlineLevel="1">
      <c r="D1132" s="455"/>
      <c r="E1132" s="455"/>
      <c r="F1132" s="1092" t="s">
        <v>794</v>
      </c>
      <c r="G1132" s="1093"/>
      <c r="H1132" s="1094"/>
      <c r="Q1132" s="478">
        <f t="shared" ref="Q1132:BB1132" si="9733">Q468</f>
        <v>299.94699999999995</v>
      </c>
      <c r="R1132" s="479">
        <f t="shared" si="9733"/>
        <v>3505.9756805854008</v>
      </c>
      <c r="S1132" s="472">
        <f t="shared" si="9733"/>
        <v>28.776</v>
      </c>
      <c r="T1132" s="461">
        <f t="shared" si="9733"/>
        <v>301.27839788160003</v>
      </c>
      <c r="U1132" s="461">
        <f t="shared" si="9733"/>
        <v>36.020000000000003</v>
      </c>
      <c r="V1132" s="461">
        <f t="shared" si="9733"/>
        <v>367.98678486720002</v>
      </c>
      <c r="W1132" s="461">
        <f t="shared" si="9733"/>
        <v>55.75</v>
      </c>
      <c r="X1132" s="461">
        <f t="shared" si="9733"/>
        <v>591.38681126260019</v>
      </c>
      <c r="Y1132" s="461">
        <f t="shared" si="9733"/>
        <v>120.54600000000001</v>
      </c>
      <c r="Z1132" s="461">
        <f t="shared" si="9733"/>
        <v>1260.6519940114003</v>
      </c>
      <c r="AA1132" s="461">
        <f t="shared" si="9733"/>
        <v>27.350999999999996</v>
      </c>
      <c r="AB1132" s="461">
        <f t="shared" si="9733"/>
        <v>356.58639912039996</v>
      </c>
      <c r="AC1132" s="461">
        <f t="shared" si="9733"/>
        <v>28.464000000000002</v>
      </c>
      <c r="AD1132" s="461">
        <f t="shared" si="9733"/>
        <v>352.16536119400001</v>
      </c>
      <c r="AE1132" s="461">
        <f t="shared" si="9733"/>
        <v>35.988</v>
      </c>
      <c r="AF1132" s="461">
        <f t="shared" si="9733"/>
        <v>429.89197635719995</v>
      </c>
      <c r="AG1132" s="461">
        <f t="shared" si="9733"/>
        <v>91.802999999999997</v>
      </c>
      <c r="AH1132" s="461">
        <f t="shared" si="9733"/>
        <v>1138.6437366716</v>
      </c>
      <c r="AI1132" s="461">
        <f t="shared" si="9733"/>
        <v>212.34900000000002</v>
      </c>
      <c r="AJ1132" s="461">
        <f t="shared" si="9733"/>
        <v>2399.2957306830003</v>
      </c>
      <c r="AK1132" s="461">
        <f t="shared" si="9733"/>
        <v>19.492000000000001</v>
      </c>
      <c r="AL1132" s="461">
        <f t="shared" si="9733"/>
        <v>207.13721041999997</v>
      </c>
      <c r="AM1132" s="461">
        <f t="shared" si="9733"/>
        <v>15.03</v>
      </c>
      <c r="AN1132" s="461">
        <f t="shared" si="9733"/>
        <v>211.39784775899997</v>
      </c>
      <c r="AO1132" s="461">
        <f t="shared" si="9733"/>
        <v>15.843999999999999</v>
      </c>
      <c r="AP1132" s="461">
        <f t="shared" si="9733"/>
        <v>193.13170578</v>
      </c>
      <c r="AQ1132" s="461">
        <f t="shared" si="9733"/>
        <v>50.366</v>
      </c>
      <c r="AR1132" s="461">
        <f t="shared" si="9733"/>
        <v>611.66676395900004</v>
      </c>
      <c r="AS1132" s="461">
        <f t="shared" si="9733"/>
        <v>11.489000000000001</v>
      </c>
      <c r="AT1132" s="461">
        <f t="shared" si="9733"/>
        <v>147.34734655509999</v>
      </c>
      <c r="AU1132" s="461">
        <f t="shared" si="9733"/>
        <v>9.0129999999999999</v>
      </c>
      <c r="AV1132" s="461">
        <f t="shared" si="9733"/>
        <v>108.28869933750002</v>
      </c>
      <c r="AW1132" s="461">
        <f t="shared" si="9733"/>
        <v>16.729999999999997</v>
      </c>
      <c r="AX1132" s="461">
        <f t="shared" si="9733"/>
        <v>239.37714005079997</v>
      </c>
      <c r="AY1132" s="461">
        <f t="shared" si="9733"/>
        <v>37.231999999999999</v>
      </c>
      <c r="AZ1132" s="461">
        <f t="shared" si="9733"/>
        <v>495.01318594340006</v>
      </c>
      <c r="BA1132" s="461">
        <f t="shared" si="9733"/>
        <v>87.597999999999999</v>
      </c>
      <c r="BB1132" s="461">
        <f t="shared" si="9733"/>
        <v>1106.6799499024</v>
      </c>
    </row>
    <row r="1133" spans="4:54" ht="13.5" hidden="1" outlineLevel="1">
      <c r="D1133" s="455"/>
      <c r="E1133" s="455"/>
      <c r="F1133" s="1095" t="s">
        <v>795</v>
      </c>
      <c r="G1133" s="1096"/>
      <c r="H1133" s="1096"/>
      <c r="Q1133" s="478">
        <f t="shared" ref="Q1133:BB1133" si="9734">Q471</f>
        <v>4.3460000000000001</v>
      </c>
      <c r="R1133" s="479">
        <f t="shared" si="9734"/>
        <v>50.146580923200005</v>
      </c>
      <c r="S1133" s="472">
        <f t="shared" si="9734"/>
        <v>1.2</v>
      </c>
      <c r="T1133" s="461">
        <f t="shared" si="9734"/>
        <v>13.124589840000001</v>
      </c>
      <c r="U1133" s="461">
        <f t="shared" si="9734"/>
        <v>0.52200000000000002</v>
      </c>
      <c r="V1133" s="461">
        <f t="shared" si="9734"/>
        <v>5.8399541351999993</v>
      </c>
      <c r="W1133" s="461">
        <f t="shared" si="9734"/>
        <v>6.8000000000000005E-2</v>
      </c>
      <c r="X1133" s="461">
        <f t="shared" si="9734"/>
        <v>0.77819984720000002</v>
      </c>
      <c r="Y1133" s="461">
        <f t="shared" si="9734"/>
        <v>1.79</v>
      </c>
      <c r="Z1133" s="461">
        <f t="shared" si="9734"/>
        <v>19.742743822400001</v>
      </c>
      <c r="AA1133" s="461">
        <f t="shared" si="9734"/>
        <v>2.2680000000000002</v>
      </c>
      <c r="AB1133" s="461">
        <f t="shared" si="9734"/>
        <v>27.039027030400003</v>
      </c>
      <c r="AC1133" s="461">
        <f t="shared" si="9734"/>
        <v>0</v>
      </c>
      <c r="AD1133" s="461">
        <f t="shared" si="9734"/>
        <v>0</v>
      </c>
      <c r="AE1133" s="461">
        <f t="shared" si="9734"/>
        <v>0</v>
      </c>
      <c r="AF1133" s="461">
        <f t="shared" si="9734"/>
        <v>0</v>
      </c>
      <c r="AG1133" s="461">
        <f t="shared" si="9734"/>
        <v>2.2680000000000002</v>
      </c>
      <c r="AH1133" s="461">
        <f t="shared" si="9734"/>
        <v>27.039027030400003</v>
      </c>
      <c r="AI1133" s="461">
        <f t="shared" si="9734"/>
        <v>4.0579999999999998</v>
      </c>
      <c r="AJ1133" s="461">
        <f t="shared" si="9734"/>
        <v>46.781770852800008</v>
      </c>
      <c r="AK1133" s="461">
        <f t="shared" si="9734"/>
        <v>0.14399999999999999</v>
      </c>
      <c r="AL1133" s="461">
        <f t="shared" si="9734"/>
        <v>1.6684127711999999</v>
      </c>
      <c r="AM1133" s="461">
        <f t="shared" si="9734"/>
        <v>0</v>
      </c>
      <c r="AN1133" s="461">
        <f t="shared" si="9734"/>
        <v>0</v>
      </c>
      <c r="AO1133" s="461">
        <f t="shared" si="9734"/>
        <v>0</v>
      </c>
      <c r="AP1133" s="461">
        <f t="shared" si="9734"/>
        <v>0</v>
      </c>
      <c r="AQ1133" s="461">
        <f t="shared" si="9734"/>
        <v>0.14399999999999999</v>
      </c>
      <c r="AR1133" s="461">
        <f t="shared" si="9734"/>
        <v>1.6684127711999999</v>
      </c>
      <c r="AS1133" s="461">
        <f t="shared" si="9734"/>
        <v>0</v>
      </c>
      <c r="AT1133" s="461">
        <f t="shared" si="9734"/>
        <v>0</v>
      </c>
      <c r="AU1133" s="461">
        <f t="shared" si="9734"/>
        <v>0</v>
      </c>
      <c r="AV1133" s="461">
        <f t="shared" si="9734"/>
        <v>0</v>
      </c>
      <c r="AW1133" s="461">
        <f t="shared" si="9734"/>
        <v>0.14399999999999999</v>
      </c>
      <c r="AX1133" s="461">
        <f t="shared" si="9734"/>
        <v>1.6963972991999998</v>
      </c>
      <c r="AY1133" s="461">
        <f t="shared" si="9734"/>
        <v>0.14399999999999999</v>
      </c>
      <c r="AZ1133" s="461">
        <f t="shared" si="9734"/>
        <v>1.6963972991999998</v>
      </c>
      <c r="BA1133" s="461">
        <f t="shared" si="9734"/>
        <v>0.28799999999999998</v>
      </c>
      <c r="BB1133" s="461">
        <f t="shared" si="9734"/>
        <v>3.3648100703999999</v>
      </c>
    </row>
    <row r="1134" spans="4:54" s="462" customFormat="1" ht="13.5" hidden="1" outlineLevel="1">
      <c r="D1134" s="456"/>
      <c r="E1134" s="1097" t="s">
        <v>787</v>
      </c>
      <c r="F1134" s="1097"/>
      <c r="G1134" s="1097"/>
      <c r="H1134" s="1098"/>
      <c r="I1134" s="463"/>
      <c r="J1134" s="463"/>
      <c r="K1134" s="463"/>
      <c r="L1134" s="463"/>
      <c r="M1134" s="463"/>
      <c r="N1134" s="463"/>
      <c r="O1134" s="463"/>
      <c r="P1134" s="463"/>
      <c r="Q1134" s="484">
        <f t="shared" ref="Q1134:AE1134" si="9735">SUM(Q1131:Q1133)</f>
        <v>394.89399999999989</v>
      </c>
      <c r="R1134" s="485">
        <f t="shared" si="9735"/>
        <v>5284.5844823698008</v>
      </c>
      <c r="S1134" s="475">
        <f t="shared" si="9735"/>
        <v>37.82</v>
      </c>
      <c r="T1134" s="464">
        <f t="shared" si="9735"/>
        <v>508.9570941636</v>
      </c>
      <c r="U1134" s="464">
        <f t="shared" si="9735"/>
        <v>44.481999999999999</v>
      </c>
      <c r="V1134" s="464">
        <f t="shared" si="9735"/>
        <v>548.28177923519991</v>
      </c>
      <c r="W1134" s="464">
        <f t="shared" si="9735"/>
        <v>65.165999999999997</v>
      </c>
      <c r="X1134" s="464">
        <f t="shared" si="9735"/>
        <v>781.74019769740016</v>
      </c>
      <c r="Y1134" s="464">
        <f t="shared" si="9735"/>
        <v>147.46799999999999</v>
      </c>
      <c r="Z1134" s="464">
        <f t="shared" si="9735"/>
        <v>1838.9790710962002</v>
      </c>
      <c r="AA1134" s="464">
        <f t="shared" si="9735"/>
        <v>36.554999999999993</v>
      </c>
      <c r="AB1134" s="464">
        <f t="shared" si="9735"/>
        <v>513.08455136359999</v>
      </c>
      <c r="AC1134" s="464">
        <f t="shared" si="9735"/>
        <v>38.692</v>
      </c>
      <c r="AD1134" s="464">
        <f t="shared" si="9735"/>
        <v>551.16038335000007</v>
      </c>
      <c r="AE1134" s="464">
        <f t="shared" si="9735"/>
        <v>47.67</v>
      </c>
      <c r="AF1134" s="464">
        <f>SUM(AF1131:AF1133)</f>
        <v>603.04854633119999</v>
      </c>
      <c r="AG1134" s="464">
        <f t="shared" ref="AG1134:BB1134" si="9736">SUM(AG1131:AG1133)</f>
        <v>122.917</v>
      </c>
      <c r="AH1134" s="464">
        <f t="shared" si="9736"/>
        <v>1667.2934810447998</v>
      </c>
      <c r="AI1134" s="464">
        <f t="shared" si="9736"/>
        <v>270.38499999999999</v>
      </c>
      <c r="AJ1134" s="464">
        <f t="shared" si="9736"/>
        <v>3506.2725521410002</v>
      </c>
      <c r="AK1134" s="464">
        <f t="shared" si="9736"/>
        <v>29.404</v>
      </c>
      <c r="AL1134" s="464">
        <f t="shared" si="9736"/>
        <v>410.10625349119999</v>
      </c>
      <c r="AM1134" s="464">
        <f t="shared" si="9736"/>
        <v>19.204999999999998</v>
      </c>
      <c r="AN1134" s="464">
        <f t="shared" si="9736"/>
        <v>281.20081466399995</v>
      </c>
      <c r="AO1134" s="464">
        <f t="shared" si="9736"/>
        <v>23.404</v>
      </c>
      <c r="AP1134" s="464">
        <f t="shared" si="9736"/>
        <v>349.42158810000001</v>
      </c>
      <c r="AQ1134" s="464">
        <f t="shared" si="9736"/>
        <v>72.013000000000005</v>
      </c>
      <c r="AR1134" s="464">
        <f t="shared" si="9736"/>
        <v>1040.7286562552001</v>
      </c>
      <c r="AS1134" s="464">
        <f t="shared" si="9736"/>
        <v>16.571000000000002</v>
      </c>
      <c r="AT1134" s="464">
        <f t="shared" si="9736"/>
        <v>244.61978075889999</v>
      </c>
      <c r="AU1134" s="464">
        <f t="shared" si="9736"/>
        <v>12.419</v>
      </c>
      <c r="AV1134" s="464">
        <f t="shared" si="9736"/>
        <v>124.87855345350002</v>
      </c>
      <c r="AW1134" s="464">
        <f t="shared" si="9736"/>
        <v>23.505999999999997</v>
      </c>
      <c r="AX1134" s="464">
        <f t="shared" si="9736"/>
        <v>368.08493976119996</v>
      </c>
      <c r="AY1134" s="464">
        <f t="shared" si="9736"/>
        <v>52.496000000000002</v>
      </c>
      <c r="AZ1134" s="464">
        <f t="shared" si="9736"/>
        <v>737.58327397360017</v>
      </c>
      <c r="BA1134" s="464">
        <f t="shared" si="9736"/>
        <v>124.509</v>
      </c>
      <c r="BB1134" s="464">
        <f t="shared" si="9736"/>
        <v>1778.3119302287998</v>
      </c>
    </row>
    <row r="1135" spans="4:54" ht="13.5" hidden="1" outlineLevel="1">
      <c r="D1135" s="453" t="s">
        <v>796</v>
      </c>
      <c r="E1135" s="457" t="s">
        <v>59</v>
      </c>
      <c r="F1135" s="1095" t="s">
        <v>785</v>
      </c>
      <c r="G1135" s="1096"/>
      <c r="H1135" s="1096"/>
      <c r="Q1135" s="478">
        <f t="shared" ref="Q1135:BB1135" si="9737">Q596</f>
        <v>1151.4430000000002</v>
      </c>
      <c r="R1135" s="479">
        <f t="shared" si="9737"/>
        <v>21113.437754800001</v>
      </c>
      <c r="S1135" s="472">
        <f t="shared" si="9737"/>
        <v>90.320999999999998</v>
      </c>
      <c r="T1135" s="461">
        <f t="shared" si="9737"/>
        <v>1852.4271769999998</v>
      </c>
      <c r="U1135" s="461">
        <f t="shared" si="9737"/>
        <v>82.800000000000026</v>
      </c>
      <c r="V1135" s="461">
        <f t="shared" si="9737"/>
        <v>1796.7204569999999</v>
      </c>
      <c r="W1135" s="461">
        <f t="shared" si="9737"/>
        <v>82.16200000000002</v>
      </c>
      <c r="X1135" s="461">
        <f t="shared" si="9737"/>
        <v>1479.6333909999998</v>
      </c>
      <c r="Y1135" s="461">
        <f t="shared" si="9737"/>
        <v>255.28300000000002</v>
      </c>
      <c r="Z1135" s="461">
        <f t="shared" si="9737"/>
        <v>5128.7810250000002</v>
      </c>
      <c r="AA1135" s="461">
        <f t="shared" si="9737"/>
        <v>108.75800000000002</v>
      </c>
      <c r="AB1135" s="461">
        <f t="shared" si="9737"/>
        <v>1998.6028260000001</v>
      </c>
      <c r="AC1135" s="461">
        <f t="shared" si="9737"/>
        <v>109.60100000000001</v>
      </c>
      <c r="AD1135" s="461">
        <f t="shared" si="9737"/>
        <v>1962.3178009999999</v>
      </c>
      <c r="AE1135" s="461">
        <f t="shared" si="9737"/>
        <v>126.059</v>
      </c>
      <c r="AF1135" s="461">
        <f t="shared" si="9737"/>
        <v>2361.4347350000003</v>
      </c>
      <c r="AG1135" s="461">
        <f t="shared" si="9737"/>
        <v>344.41800000000001</v>
      </c>
      <c r="AH1135" s="461">
        <f t="shared" si="9737"/>
        <v>6322.3553619999993</v>
      </c>
      <c r="AI1135" s="461">
        <f t="shared" si="9737"/>
        <v>599.70099999999979</v>
      </c>
      <c r="AJ1135" s="461">
        <f t="shared" si="9737"/>
        <v>11451.136387000002</v>
      </c>
      <c r="AK1135" s="461">
        <f t="shared" si="9737"/>
        <v>106.67300000000003</v>
      </c>
      <c r="AL1135" s="461">
        <f t="shared" si="9737"/>
        <v>1760.5705000000003</v>
      </c>
      <c r="AM1135" s="461">
        <f t="shared" si="9737"/>
        <v>94.199999999999974</v>
      </c>
      <c r="AN1135" s="461">
        <f t="shared" si="9737"/>
        <v>1637.1986850000001</v>
      </c>
      <c r="AO1135" s="461">
        <f t="shared" si="9737"/>
        <v>92.960999999999984</v>
      </c>
      <c r="AP1135" s="461">
        <f t="shared" si="9737"/>
        <v>1795.2053589999998</v>
      </c>
      <c r="AQ1135" s="461">
        <f t="shared" si="9737"/>
        <v>293.83400000000006</v>
      </c>
      <c r="AR1135" s="461">
        <f t="shared" si="9737"/>
        <v>5192.9745439999988</v>
      </c>
      <c r="AS1135" s="461">
        <f t="shared" si="9737"/>
        <v>91.430000000000021</v>
      </c>
      <c r="AT1135" s="461">
        <f t="shared" si="9737"/>
        <v>1580.2404479999998</v>
      </c>
      <c r="AU1135" s="461">
        <f t="shared" si="9737"/>
        <v>78.06299999999996</v>
      </c>
      <c r="AV1135" s="461">
        <f t="shared" si="9737"/>
        <v>1449.6157429999998</v>
      </c>
      <c r="AW1135" s="461">
        <f t="shared" si="9737"/>
        <v>88.415000000000006</v>
      </c>
      <c r="AX1135" s="461">
        <f t="shared" si="9737"/>
        <v>1439.4706328000002</v>
      </c>
      <c r="AY1135" s="461">
        <f t="shared" si="9737"/>
        <v>257.90799999999996</v>
      </c>
      <c r="AZ1135" s="461">
        <f t="shared" si="9737"/>
        <v>4469.326823800001</v>
      </c>
      <c r="BA1135" s="461">
        <f t="shared" si="9737"/>
        <v>551.74199999999985</v>
      </c>
      <c r="BB1135" s="461">
        <f t="shared" si="9737"/>
        <v>9662.3013678000043</v>
      </c>
    </row>
    <row r="1136" spans="4:54" ht="13.5" hidden="1" outlineLevel="1">
      <c r="D1136" s="455"/>
      <c r="E1136" s="454" t="s">
        <v>230</v>
      </c>
      <c r="F1136" s="1092" t="s">
        <v>785</v>
      </c>
      <c r="G1136" s="1093"/>
      <c r="H1136" s="1094"/>
      <c r="Q1136" s="478">
        <f t="shared" ref="Q1136:BB1136" si="9738">Q621</f>
        <v>412.32400000000001</v>
      </c>
      <c r="R1136" s="479">
        <f t="shared" si="9738"/>
        <v>6023.3001789999989</v>
      </c>
      <c r="S1136" s="472">
        <f t="shared" si="9738"/>
        <v>34.558</v>
      </c>
      <c r="T1136" s="461">
        <f t="shared" si="9738"/>
        <v>505.09442100000001</v>
      </c>
      <c r="U1136" s="461">
        <f t="shared" si="9738"/>
        <v>28.1</v>
      </c>
      <c r="V1136" s="461">
        <f t="shared" si="9738"/>
        <v>426.75434199999995</v>
      </c>
      <c r="W1136" s="461">
        <f t="shared" si="9738"/>
        <v>35.088999999999999</v>
      </c>
      <c r="X1136" s="461">
        <f t="shared" si="9738"/>
        <v>503.95778300000001</v>
      </c>
      <c r="Y1136" s="461">
        <f t="shared" si="9738"/>
        <v>97.747</v>
      </c>
      <c r="Z1136" s="461">
        <f t="shared" si="9738"/>
        <v>1435.806546</v>
      </c>
      <c r="AA1136" s="461">
        <f t="shared" si="9738"/>
        <v>38.168000000000006</v>
      </c>
      <c r="AB1136" s="461">
        <f t="shared" si="9738"/>
        <v>590.67954900000018</v>
      </c>
      <c r="AC1136" s="461">
        <f t="shared" si="9738"/>
        <v>30.116000000000003</v>
      </c>
      <c r="AD1136" s="461">
        <f t="shared" si="9738"/>
        <v>467.63075400000008</v>
      </c>
      <c r="AE1136" s="461">
        <f t="shared" si="9738"/>
        <v>39.949999999999996</v>
      </c>
      <c r="AF1136" s="461">
        <f t="shared" si="9738"/>
        <v>559.21720000000005</v>
      </c>
      <c r="AG1136" s="461">
        <f t="shared" si="9738"/>
        <v>108.23400000000001</v>
      </c>
      <c r="AH1136" s="461">
        <f t="shared" si="9738"/>
        <v>1617.5275030000003</v>
      </c>
      <c r="AI1136" s="461">
        <f t="shared" si="9738"/>
        <v>205.98100000000002</v>
      </c>
      <c r="AJ1136" s="461">
        <f t="shared" si="9738"/>
        <v>3053.3340490000001</v>
      </c>
      <c r="AK1136" s="461">
        <f t="shared" si="9738"/>
        <v>18.524000000000001</v>
      </c>
      <c r="AL1136" s="461">
        <f t="shared" si="9738"/>
        <v>257.89465799999999</v>
      </c>
      <c r="AM1136" s="461">
        <f t="shared" si="9738"/>
        <v>29.182000000000002</v>
      </c>
      <c r="AN1136" s="461">
        <f t="shared" si="9738"/>
        <v>425.11000299999995</v>
      </c>
      <c r="AO1136" s="461">
        <f t="shared" si="9738"/>
        <v>27.501000000000001</v>
      </c>
      <c r="AP1136" s="461">
        <f t="shared" si="9738"/>
        <v>414.83714799999996</v>
      </c>
      <c r="AQ1136" s="461">
        <f t="shared" si="9738"/>
        <v>75.207000000000008</v>
      </c>
      <c r="AR1136" s="461">
        <f t="shared" si="9738"/>
        <v>1097.841809</v>
      </c>
      <c r="AS1136" s="461">
        <f t="shared" si="9738"/>
        <v>38.605000000000004</v>
      </c>
      <c r="AT1136" s="461">
        <f t="shared" si="9738"/>
        <v>552.83896500000003</v>
      </c>
      <c r="AU1136" s="461">
        <f t="shared" si="9738"/>
        <v>49.016999999999996</v>
      </c>
      <c r="AV1136" s="461">
        <f t="shared" si="9738"/>
        <v>679.68336599999998</v>
      </c>
      <c r="AW1136" s="461">
        <f t="shared" si="9738"/>
        <v>43.514000000000003</v>
      </c>
      <c r="AX1136" s="461">
        <f t="shared" si="9738"/>
        <v>639.60199000000011</v>
      </c>
      <c r="AY1136" s="461">
        <f t="shared" si="9738"/>
        <v>131.13600000000002</v>
      </c>
      <c r="AZ1136" s="461">
        <f t="shared" si="9738"/>
        <v>1872.124321</v>
      </c>
      <c r="BA1136" s="461">
        <f t="shared" si="9738"/>
        <v>206.34300000000002</v>
      </c>
      <c r="BB1136" s="461">
        <f t="shared" si="9738"/>
        <v>2969.9661300000007</v>
      </c>
    </row>
    <row r="1137" spans="4:54" ht="13.5" hidden="1" outlineLevel="1">
      <c r="D1137" s="455"/>
      <c r="E1137" s="453" t="s">
        <v>797</v>
      </c>
      <c r="F1137" s="1095" t="s">
        <v>785</v>
      </c>
      <c r="G1137" s="1096"/>
      <c r="H1137" s="1096"/>
      <c r="Q1137" s="478">
        <f t="shared" ref="Q1137:BB1137" si="9739">Q726</f>
        <v>734.0590000000002</v>
      </c>
      <c r="R1137" s="479">
        <f t="shared" si="9739"/>
        <v>5150.8291631804987</v>
      </c>
      <c r="S1137" s="472">
        <f t="shared" si="9739"/>
        <v>55.563000000000002</v>
      </c>
      <c r="T1137" s="461">
        <f t="shared" si="9739"/>
        <v>403.246146694</v>
      </c>
      <c r="U1137" s="461">
        <f t="shared" si="9739"/>
        <v>45.287999999999997</v>
      </c>
      <c r="V1137" s="461">
        <f t="shared" si="9739"/>
        <v>334.21159439879995</v>
      </c>
      <c r="W1137" s="461">
        <f t="shared" si="9739"/>
        <v>49.672000000000004</v>
      </c>
      <c r="X1137" s="461">
        <f t="shared" si="9739"/>
        <v>359.89142953889996</v>
      </c>
      <c r="Y1137" s="461">
        <f t="shared" si="9739"/>
        <v>150.523</v>
      </c>
      <c r="Z1137" s="461">
        <f t="shared" si="9739"/>
        <v>1097.3491706317002</v>
      </c>
      <c r="AA1137" s="461">
        <f t="shared" si="9739"/>
        <v>82.178999999999974</v>
      </c>
      <c r="AB1137" s="461">
        <f t="shared" si="9739"/>
        <v>551.9108140267997</v>
      </c>
      <c r="AC1137" s="461">
        <f t="shared" si="9739"/>
        <v>38.774999999999999</v>
      </c>
      <c r="AD1137" s="461">
        <f t="shared" si="9739"/>
        <v>347.0970965322</v>
      </c>
      <c r="AE1137" s="461">
        <f t="shared" si="9739"/>
        <v>56.099000000000011</v>
      </c>
      <c r="AF1137" s="461">
        <f t="shared" si="9739"/>
        <v>409.07341391680012</v>
      </c>
      <c r="AG1137" s="461">
        <f t="shared" si="9739"/>
        <v>177.053</v>
      </c>
      <c r="AH1137" s="461">
        <f t="shared" si="9739"/>
        <v>1308.0813244758001</v>
      </c>
      <c r="AI1137" s="461">
        <f t="shared" si="9739"/>
        <v>327.57599999999996</v>
      </c>
      <c r="AJ1137" s="461">
        <f t="shared" si="9739"/>
        <v>2405.4304951074996</v>
      </c>
      <c r="AK1137" s="461">
        <f t="shared" si="9739"/>
        <v>74.580999999999989</v>
      </c>
      <c r="AL1137" s="461">
        <f t="shared" si="9739"/>
        <v>527.84635117100004</v>
      </c>
      <c r="AM1137" s="461">
        <f t="shared" si="9739"/>
        <v>120.73199999999996</v>
      </c>
      <c r="AN1137" s="461">
        <f t="shared" si="9739"/>
        <v>721.27478867999992</v>
      </c>
      <c r="AO1137" s="461">
        <f t="shared" si="9739"/>
        <v>74.254999999999995</v>
      </c>
      <c r="AP1137" s="461">
        <f t="shared" si="9739"/>
        <v>494.19513666200004</v>
      </c>
      <c r="AQ1137" s="461">
        <f t="shared" si="9739"/>
        <v>269.5680000000001</v>
      </c>
      <c r="AR1137" s="461">
        <f t="shared" si="9739"/>
        <v>1743.3162765130003</v>
      </c>
      <c r="AS1137" s="461">
        <f t="shared" si="9739"/>
        <v>45.454000000000001</v>
      </c>
      <c r="AT1137" s="461">
        <f t="shared" si="9739"/>
        <v>347.43383257080001</v>
      </c>
      <c r="AU1137" s="461">
        <f t="shared" si="9739"/>
        <v>31.200999999999993</v>
      </c>
      <c r="AV1137" s="461">
        <f t="shared" si="9739"/>
        <v>240.7246791856</v>
      </c>
      <c r="AW1137" s="461">
        <f t="shared" si="9739"/>
        <v>60.25999999999997</v>
      </c>
      <c r="AX1137" s="461">
        <f t="shared" si="9739"/>
        <v>413.92387980360002</v>
      </c>
      <c r="AY1137" s="461">
        <f t="shared" si="9739"/>
        <v>136.91500000000002</v>
      </c>
      <c r="AZ1137" s="461">
        <f t="shared" si="9739"/>
        <v>1002.0823915599996</v>
      </c>
      <c r="BA1137" s="461">
        <f t="shared" si="9739"/>
        <v>406.48300000000012</v>
      </c>
      <c r="BB1137" s="461">
        <f t="shared" si="9739"/>
        <v>2745.398668073</v>
      </c>
    </row>
    <row r="1138" spans="4:54" ht="13.5" hidden="1" outlineLevel="1">
      <c r="D1138" s="459"/>
      <c r="E1138" s="1101" t="s">
        <v>234</v>
      </c>
      <c r="F1138" s="1106"/>
      <c r="G1138" s="1106"/>
      <c r="H1138" s="1107"/>
      <c r="Q1138" s="478">
        <f t="shared" ref="Q1138:BB1138" si="9740">Q730+Q746</f>
        <v>98.548000000000016</v>
      </c>
      <c r="R1138" s="479">
        <f t="shared" si="9740"/>
        <v>430.97823700000004</v>
      </c>
      <c r="S1138" s="472">
        <f t="shared" si="9740"/>
        <v>5.6949999999999994</v>
      </c>
      <c r="T1138" s="461">
        <f t="shared" si="9740"/>
        <v>31.687895999999999</v>
      </c>
      <c r="U1138" s="461">
        <f t="shared" si="9740"/>
        <v>6.7259999999999991</v>
      </c>
      <c r="V1138" s="461">
        <f t="shared" si="9740"/>
        <v>21.840997999999999</v>
      </c>
      <c r="W1138" s="461">
        <f t="shared" si="9740"/>
        <v>7.9819999999999993</v>
      </c>
      <c r="X1138" s="461">
        <f t="shared" si="9740"/>
        <v>38.664628</v>
      </c>
      <c r="Y1138" s="461">
        <f t="shared" si="9740"/>
        <v>20.403000000000002</v>
      </c>
      <c r="Z1138" s="461">
        <f t="shared" si="9740"/>
        <v>92.193522000000002</v>
      </c>
      <c r="AA1138" s="461">
        <f t="shared" si="9740"/>
        <v>3.5689999999999995</v>
      </c>
      <c r="AB1138" s="461">
        <f t="shared" si="9740"/>
        <v>20.000933</v>
      </c>
      <c r="AC1138" s="461">
        <f t="shared" si="9740"/>
        <v>5.0060000000000002</v>
      </c>
      <c r="AD1138" s="461">
        <f t="shared" si="9740"/>
        <v>26.719926000000001</v>
      </c>
      <c r="AE1138" s="461">
        <f t="shared" si="9740"/>
        <v>24.321999999999996</v>
      </c>
      <c r="AF1138" s="461">
        <f t="shared" si="9740"/>
        <v>101.97125</v>
      </c>
      <c r="AG1138" s="461">
        <f t="shared" si="9740"/>
        <v>32.897000000000006</v>
      </c>
      <c r="AH1138" s="461">
        <f t="shared" si="9740"/>
        <v>148.69210900000002</v>
      </c>
      <c r="AI1138" s="461">
        <f t="shared" si="9740"/>
        <v>53.300000000000004</v>
      </c>
      <c r="AJ1138" s="461">
        <f t="shared" si="9740"/>
        <v>240.88563100000002</v>
      </c>
      <c r="AK1138" s="461">
        <f t="shared" si="9740"/>
        <v>10.247</v>
      </c>
      <c r="AL1138" s="461">
        <f t="shared" si="9740"/>
        <v>46.891435000000001</v>
      </c>
      <c r="AM1138" s="461">
        <f t="shared" si="9740"/>
        <v>4.7729999999999997</v>
      </c>
      <c r="AN1138" s="461">
        <f t="shared" si="9740"/>
        <v>26.964743999999996</v>
      </c>
      <c r="AO1138" s="461">
        <f t="shared" si="9740"/>
        <v>8.0069999999999997</v>
      </c>
      <c r="AP1138" s="461">
        <f t="shared" si="9740"/>
        <v>32.900261999999998</v>
      </c>
      <c r="AQ1138" s="461">
        <f t="shared" si="9740"/>
        <v>23.026999999999997</v>
      </c>
      <c r="AR1138" s="461">
        <f t="shared" si="9740"/>
        <v>106.756441</v>
      </c>
      <c r="AS1138" s="461">
        <f t="shared" si="9740"/>
        <v>10.75</v>
      </c>
      <c r="AT1138" s="461">
        <f t="shared" si="9740"/>
        <v>37.205905999999999</v>
      </c>
      <c r="AU1138" s="461">
        <f t="shared" si="9740"/>
        <v>7.9910000000000005</v>
      </c>
      <c r="AV1138" s="461">
        <f t="shared" si="9740"/>
        <v>27.765884000000003</v>
      </c>
      <c r="AW1138" s="461">
        <f t="shared" si="9740"/>
        <v>3.48</v>
      </c>
      <c r="AX1138" s="461">
        <f t="shared" si="9740"/>
        <v>18.364375000000003</v>
      </c>
      <c r="AY1138" s="461">
        <f t="shared" si="9740"/>
        <v>22.221</v>
      </c>
      <c r="AZ1138" s="461">
        <f t="shared" si="9740"/>
        <v>83.336165000000008</v>
      </c>
      <c r="BA1138" s="461">
        <f t="shared" si="9740"/>
        <v>45.247999999999998</v>
      </c>
      <c r="BB1138" s="461">
        <f t="shared" si="9740"/>
        <v>190.09260600000002</v>
      </c>
    </row>
    <row r="1139" spans="4:54" s="462" customFormat="1" ht="13.5" hidden="1" outlineLevel="1">
      <c r="D1139" s="456"/>
      <c r="E1139" s="1097" t="s">
        <v>787</v>
      </c>
      <c r="F1139" s="1097"/>
      <c r="G1139" s="1097"/>
      <c r="H1139" s="1098"/>
      <c r="I1139" s="463"/>
      <c r="J1139" s="463"/>
      <c r="K1139" s="463"/>
      <c r="L1139" s="463"/>
      <c r="M1139" s="463"/>
      <c r="N1139" s="463"/>
      <c r="O1139" s="463"/>
      <c r="P1139" s="463"/>
      <c r="Q1139" s="484">
        <f t="shared" ref="Q1139:AE1139" si="9741">SUM(Q1135:Q1138)</f>
        <v>2396.3740000000007</v>
      </c>
      <c r="R1139" s="485">
        <f t="shared" si="9741"/>
        <v>32718.545333980499</v>
      </c>
      <c r="S1139" s="475">
        <f t="shared" si="9741"/>
        <v>186.137</v>
      </c>
      <c r="T1139" s="464">
        <f t="shared" si="9741"/>
        <v>2792.4556406939996</v>
      </c>
      <c r="U1139" s="464">
        <f t="shared" si="9741"/>
        <v>162.91400000000004</v>
      </c>
      <c r="V1139" s="464">
        <f t="shared" si="9741"/>
        <v>2579.5273913987999</v>
      </c>
      <c r="W1139" s="464">
        <f t="shared" si="9741"/>
        <v>174.90500000000003</v>
      </c>
      <c r="X1139" s="464">
        <f t="shared" si="9741"/>
        <v>2382.1472315388996</v>
      </c>
      <c r="Y1139" s="464">
        <f t="shared" si="9741"/>
        <v>523.95600000000002</v>
      </c>
      <c r="Z1139" s="464">
        <f t="shared" si="9741"/>
        <v>7754.1302636316996</v>
      </c>
      <c r="AA1139" s="464">
        <f t="shared" si="9741"/>
        <v>232.67400000000001</v>
      </c>
      <c r="AB1139" s="464">
        <f t="shared" si="9741"/>
        <v>3161.1941220267995</v>
      </c>
      <c r="AC1139" s="464">
        <f t="shared" si="9741"/>
        <v>183.49800000000002</v>
      </c>
      <c r="AD1139" s="464">
        <f t="shared" si="9741"/>
        <v>2803.7655775322</v>
      </c>
      <c r="AE1139" s="464">
        <f t="shared" si="9741"/>
        <v>246.43</v>
      </c>
      <c r="AF1139" s="464">
        <f>SUM(AF1135:AF1138)</f>
        <v>3431.6965989168007</v>
      </c>
      <c r="AG1139" s="464">
        <f t="shared" ref="AG1139:BB1139" si="9742">SUM(AG1135:AG1138)</f>
        <v>662.60200000000009</v>
      </c>
      <c r="AH1139" s="464">
        <f t="shared" si="9742"/>
        <v>9396.6562984757984</v>
      </c>
      <c r="AI1139" s="464">
        <f t="shared" si="9742"/>
        <v>1186.5579999999998</v>
      </c>
      <c r="AJ1139" s="464">
        <f t="shared" si="9742"/>
        <v>17150.786562107503</v>
      </c>
      <c r="AK1139" s="464">
        <f t="shared" si="9742"/>
        <v>210.02500000000003</v>
      </c>
      <c r="AL1139" s="464">
        <f t="shared" si="9742"/>
        <v>2593.2029441710001</v>
      </c>
      <c r="AM1139" s="464">
        <f t="shared" si="9742"/>
        <v>248.88699999999992</v>
      </c>
      <c r="AN1139" s="464">
        <f t="shared" si="9742"/>
        <v>2810.5482206799998</v>
      </c>
      <c r="AO1139" s="464">
        <f t="shared" si="9742"/>
        <v>202.72399999999999</v>
      </c>
      <c r="AP1139" s="464">
        <f t="shared" si="9742"/>
        <v>2737.1379056619999</v>
      </c>
      <c r="AQ1139" s="464">
        <f t="shared" si="9742"/>
        <v>661.63600000000019</v>
      </c>
      <c r="AR1139" s="464">
        <f t="shared" si="9742"/>
        <v>8140.8890705129979</v>
      </c>
      <c r="AS1139" s="464">
        <f t="shared" si="9742"/>
        <v>186.23900000000003</v>
      </c>
      <c r="AT1139" s="464">
        <f t="shared" si="9742"/>
        <v>2517.7191515708</v>
      </c>
      <c r="AU1139" s="464">
        <f t="shared" si="9742"/>
        <v>166.27199999999996</v>
      </c>
      <c r="AV1139" s="464">
        <f t="shared" si="9742"/>
        <v>2397.7896721855996</v>
      </c>
      <c r="AW1139" s="464">
        <f t="shared" si="9742"/>
        <v>195.66899999999995</v>
      </c>
      <c r="AX1139" s="464">
        <f t="shared" si="9742"/>
        <v>2511.3608776036003</v>
      </c>
      <c r="AY1139" s="464">
        <f t="shared" si="9742"/>
        <v>548.18000000000006</v>
      </c>
      <c r="AZ1139" s="464">
        <f t="shared" si="9742"/>
        <v>7426.8697013600004</v>
      </c>
      <c r="BA1139" s="464">
        <f t="shared" si="9742"/>
        <v>1209.816</v>
      </c>
      <c r="BB1139" s="464">
        <f t="shared" si="9742"/>
        <v>15567.758771873005</v>
      </c>
    </row>
    <row r="1140" spans="4:54" ht="13.5" hidden="1" outlineLevel="1">
      <c r="D1140" s="453" t="s">
        <v>798</v>
      </c>
      <c r="E1140" s="455" t="s">
        <v>799</v>
      </c>
      <c r="F1140" s="1095" t="s">
        <v>785</v>
      </c>
      <c r="G1140" s="1096"/>
      <c r="H1140" s="1096"/>
      <c r="Q1140" s="478">
        <f t="shared" ref="Q1140:BB1140" si="9743">Q838</f>
        <v>150.63400000000001</v>
      </c>
      <c r="R1140" s="479">
        <f t="shared" si="9743"/>
        <v>930.71143334769999</v>
      </c>
      <c r="S1140" s="472">
        <f t="shared" si="9743"/>
        <v>3.09</v>
      </c>
      <c r="T1140" s="461">
        <f t="shared" si="9743"/>
        <v>16.128072999</v>
      </c>
      <c r="U1140" s="461">
        <f t="shared" si="9743"/>
        <v>7.2549999999999999</v>
      </c>
      <c r="V1140" s="461">
        <f t="shared" si="9743"/>
        <v>51.870055805999996</v>
      </c>
      <c r="W1140" s="461">
        <f t="shared" si="9743"/>
        <v>15.959999999999999</v>
      </c>
      <c r="X1140" s="461">
        <f t="shared" si="9743"/>
        <v>90.677409269000009</v>
      </c>
      <c r="Y1140" s="461">
        <f t="shared" si="9743"/>
        <v>26.305</v>
      </c>
      <c r="Z1140" s="461">
        <f t="shared" si="9743"/>
        <v>158.675538074</v>
      </c>
      <c r="AA1140" s="461">
        <f t="shared" si="9743"/>
        <v>14.27</v>
      </c>
      <c r="AB1140" s="461">
        <f t="shared" si="9743"/>
        <v>84.481542791999999</v>
      </c>
      <c r="AC1140" s="461">
        <f t="shared" si="9743"/>
        <v>10.106999999999999</v>
      </c>
      <c r="AD1140" s="461">
        <f t="shared" si="9743"/>
        <v>58.615521581399989</v>
      </c>
      <c r="AE1140" s="461">
        <f t="shared" si="9743"/>
        <v>3.79</v>
      </c>
      <c r="AF1140" s="461">
        <f t="shared" si="9743"/>
        <v>26.303782923</v>
      </c>
      <c r="AG1140" s="461">
        <f t="shared" si="9743"/>
        <v>28.167000000000002</v>
      </c>
      <c r="AH1140" s="461">
        <f t="shared" si="9743"/>
        <v>169.4008472964</v>
      </c>
      <c r="AI1140" s="461">
        <f t="shared" si="9743"/>
        <v>54.472000000000001</v>
      </c>
      <c r="AJ1140" s="461">
        <f t="shared" si="9743"/>
        <v>328.07638537039998</v>
      </c>
      <c r="AK1140" s="461">
        <f t="shared" si="9743"/>
        <v>8.3949999999999996</v>
      </c>
      <c r="AL1140" s="461">
        <f t="shared" si="9743"/>
        <v>44.921333527000009</v>
      </c>
      <c r="AM1140" s="461">
        <f t="shared" si="9743"/>
        <v>34.562000000000005</v>
      </c>
      <c r="AN1140" s="461">
        <f t="shared" si="9743"/>
        <v>235.12652545200001</v>
      </c>
      <c r="AO1140" s="461">
        <f t="shared" si="9743"/>
        <v>29.68</v>
      </c>
      <c r="AP1140" s="461">
        <f t="shared" si="9743"/>
        <v>191.04089425199999</v>
      </c>
      <c r="AQ1140" s="461">
        <f t="shared" si="9743"/>
        <v>72.637</v>
      </c>
      <c r="AR1140" s="461">
        <f t="shared" si="9743"/>
        <v>471.08875323099994</v>
      </c>
      <c r="AS1140" s="461">
        <f t="shared" si="9743"/>
        <v>10.745000000000001</v>
      </c>
      <c r="AT1140" s="461">
        <f t="shared" si="9743"/>
        <v>60.545616271300005</v>
      </c>
      <c r="AU1140" s="461">
        <f t="shared" si="9743"/>
        <v>12.662999999999998</v>
      </c>
      <c r="AV1140" s="461">
        <f t="shared" si="9743"/>
        <v>70.182204226200014</v>
      </c>
      <c r="AW1140" s="461">
        <f t="shared" si="9743"/>
        <v>0.11700000000000001</v>
      </c>
      <c r="AX1140" s="461">
        <f t="shared" si="9743"/>
        <v>0.81847424880000008</v>
      </c>
      <c r="AY1140" s="461">
        <f t="shared" si="9743"/>
        <v>23.525000000000002</v>
      </c>
      <c r="AZ1140" s="461">
        <f t="shared" si="9743"/>
        <v>131.54629474630002</v>
      </c>
      <c r="BA1140" s="461">
        <f t="shared" si="9743"/>
        <v>96.162000000000006</v>
      </c>
      <c r="BB1140" s="461">
        <f t="shared" si="9743"/>
        <v>602.63504797730002</v>
      </c>
    </row>
    <row r="1141" spans="4:54" ht="13.5" hidden="1" outlineLevel="1">
      <c r="D1141" s="455"/>
      <c r="E1141" s="457"/>
      <c r="F1141" s="1092" t="s">
        <v>800</v>
      </c>
      <c r="G1141" s="1093"/>
      <c r="H1141" s="1094"/>
      <c r="Q1141" s="478">
        <f t="shared" ref="Q1141:BB1141" si="9744">Q1087-Q838</f>
        <v>666.55799999999942</v>
      </c>
      <c r="R1141" s="479">
        <f t="shared" si="9744"/>
        <v>7844.3055031659005</v>
      </c>
      <c r="S1141" s="472">
        <f t="shared" si="9744"/>
        <v>33.09899999999999</v>
      </c>
      <c r="T1141" s="461">
        <f t="shared" si="9744"/>
        <v>379.14173370269987</v>
      </c>
      <c r="U1141" s="461">
        <f t="shared" si="9744"/>
        <v>46.116000000000007</v>
      </c>
      <c r="V1141" s="461">
        <f t="shared" si="9744"/>
        <v>627.41563230239979</v>
      </c>
      <c r="W1141" s="461">
        <f t="shared" si="9744"/>
        <v>40.591999999999999</v>
      </c>
      <c r="X1141" s="461">
        <f t="shared" si="9744"/>
        <v>399.87509265540001</v>
      </c>
      <c r="Y1141" s="461">
        <f t="shared" si="9744"/>
        <v>119.80699999999999</v>
      </c>
      <c r="Z1141" s="461">
        <f t="shared" si="9744"/>
        <v>1406.4324586605003</v>
      </c>
      <c r="AA1141" s="461">
        <f t="shared" si="9744"/>
        <v>67.495000000000005</v>
      </c>
      <c r="AB1141" s="461">
        <f t="shared" si="9744"/>
        <v>815.17655348479991</v>
      </c>
      <c r="AC1141" s="461">
        <f t="shared" si="9744"/>
        <v>98.564000000000021</v>
      </c>
      <c r="AD1141" s="461">
        <f t="shared" si="9744"/>
        <v>1281.6317529727996</v>
      </c>
      <c r="AE1141" s="461">
        <f t="shared" si="9744"/>
        <v>85.416999999999987</v>
      </c>
      <c r="AF1141" s="461">
        <f t="shared" si="9744"/>
        <v>1108.7797530249002</v>
      </c>
      <c r="AG1141" s="461">
        <f t="shared" si="9744"/>
        <v>251.47599999999991</v>
      </c>
      <c r="AH1141" s="461">
        <f t="shared" si="9744"/>
        <v>3205.5880594825026</v>
      </c>
      <c r="AI1141" s="461">
        <f t="shared" si="9744"/>
        <v>371.28299999999996</v>
      </c>
      <c r="AJ1141" s="461">
        <f t="shared" si="9744"/>
        <v>4612.0205181430001</v>
      </c>
      <c r="AK1141" s="461">
        <f t="shared" si="9744"/>
        <v>61.644000000000034</v>
      </c>
      <c r="AL1141" s="461">
        <f t="shared" si="9744"/>
        <v>769.70452787060026</v>
      </c>
      <c r="AM1141" s="461">
        <f t="shared" si="9744"/>
        <v>66.914999999999992</v>
      </c>
      <c r="AN1141" s="461">
        <f t="shared" si="9744"/>
        <v>695.8824766383002</v>
      </c>
      <c r="AO1141" s="461">
        <f t="shared" si="9744"/>
        <v>32.603999999999999</v>
      </c>
      <c r="AP1141" s="461">
        <f t="shared" si="9744"/>
        <v>174.09952684800004</v>
      </c>
      <c r="AQ1141" s="461">
        <f t="shared" si="9744"/>
        <v>161.16300000000004</v>
      </c>
      <c r="AR1141" s="461">
        <f t="shared" si="9744"/>
        <v>1639.6865313568996</v>
      </c>
      <c r="AS1141" s="461">
        <f t="shared" si="9744"/>
        <v>53.537000000000006</v>
      </c>
      <c r="AT1141" s="461">
        <f t="shared" si="9744"/>
        <v>616.33634787659992</v>
      </c>
      <c r="AU1141" s="461">
        <f t="shared" si="9744"/>
        <v>43.747000000000007</v>
      </c>
      <c r="AV1141" s="461">
        <f t="shared" si="9744"/>
        <v>480.86539893700001</v>
      </c>
      <c r="AW1141" s="461">
        <f t="shared" si="9744"/>
        <v>36.828000000000003</v>
      </c>
      <c r="AX1141" s="461">
        <f t="shared" si="9744"/>
        <v>495.39670685240003</v>
      </c>
      <c r="AY1141" s="461">
        <f t="shared" si="9744"/>
        <v>134.11199999999999</v>
      </c>
      <c r="AZ1141" s="461">
        <f t="shared" si="9744"/>
        <v>1592.5984536660003</v>
      </c>
      <c r="BA1141" s="461">
        <f t="shared" si="9744"/>
        <v>295.27499999999975</v>
      </c>
      <c r="BB1141" s="461">
        <f t="shared" si="9744"/>
        <v>3232.2849850229022</v>
      </c>
    </row>
    <row r="1142" spans="4:54" s="462" customFormat="1" ht="13.5" hidden="1" outlineLevel="1">
      <c r="D1142" s="456"/>
      <c r="E1142" s="1104" t="s">
        <v>787</v>
      </c>
      <c r="F1142" s="1104"/>
      <c r="G1142" s="1104"/>
      <c r="H1142" s="1105"/>
      <c r="I1142" s="463"/>
      <c r="J1142" s="463"/>
      <c r="K1142" s="463"/>
      <c r="L1142" s="463"/>
      <c r="M1142" s="463"/>
      <c r="N1142" s="463"/>
      <c r="O1142" s="463"/>
      <c r="P1142" s="463"/>
      <c r="Q1142" s="484">
        <f t="shared" ref="Q1142:AE1142" si="9745">SUM(Q1140:Q1141)</f>
        <v>817.19199999999944</v>
      </c>
      <c r="R1142" s="485">
        <f t="shared" si="9745"/>
        <v>8775.0169365136007</v>
      </c>
      <c r="S1142" s="475">
        <f t="shared" si="9745"/>
        <v>36.188999999999993</v>
      </c>
      <c r="T1142" s="464">
        <f t="shared" si="9745"/>
        <v>395.26980670169985</v>
      </c>
      <c r="U1142" s="464">
        <f t="shared" si="9745"/>
        <v>53.371000000000009</v>
      </c>
      <c r="V1142" s="464">
        <f t="shared" si="9745"/>
        <v>679.28568810839977</v>
      </c>
      <c r="W1142" s="464">
        <f t="shared" si="9745"/>
        <v>56.552</v>
      </c>
      <c r="X1142" s="464">
        <f t="shared" si="9745"/>
        <v>490.55250192440002</v>
      </c>
      <c r="Y1142" s="464">
        <f t="shared" si="9745"/>
        <v>146.11199999999999</v>
      </c>
      <c r="Z1142" s="464">
        <f t="shared" si="9745"/>
        <v>1565.1079967345004</v>
      </c>
      <c r="AA1142" s="464">
        <f t="shared" si="9745"/>
        <v>81.765000000000001</v>
      </c>
      <c r="AB1142" s="464">
        <f t="shared" si="9745"/>
        <v>899.65809627679994</v>
      </c>
      <c r="AC1142" s="464">
        <f t="shared" si="9745"/>
        <v>108.67100000000002</v>
      </c>
      <c r="AD1142" s="464">
        <f t="shared" si="9745"/>
        <v>1340.2472745541995</v>
      </c>
      <c r="AE1142" s="464">
        <f t="shared" si="9745"/>
        <v>89.206999999999994</v>
      </c>
      <c r="AF1142" s="464">
        <f>SUM(AF1140:AF1141)</f>
        <v>1135.0835359479001</v>
      </c>
      <c r="AG1142" s="464">
        <f t="shared" ref="AG1142:BB1142" si="9746">SUM(AG1140:AG1141)</f>
        <v>279.64299999999992</v>
      </c>
      <c r="AH1142" s="464">
        <f t="shared" si="9746"/>
        <v>3374.9889067789027</v>
      </c>
      <c r="AI1142" s="464">
        <f t="shared" si="9746"/>
        <v>425.75499999999994</v>
      </c>
      <c r="AJ1142" s="464">
        <f t="shared" si="9746"/>
        <v>4940.0969035134003</v>
      </c>
      <c r="AK1142" s="464">
        <f t="shared" si="9746"/>
        <v>70.03900000000003</v>
      </c>
      <c r="AL1142" s="464">
        <f t="shared" si="9746"/>
        <v>814.62586139760026</v>
      </c>
      <c r="AM1142" s="464">
        <f t="shared" si="9746"/>
        <v>101.477</v>
      </c>
      <c r="AN1142" s="464">
        <f t="shared" si="9746"/>
        <v>931.00900209030021</v>
      </c>
      <c r="AO1142" s="464">
        <f t="shared" si="9746"/>
        <v>62.283999999999999</v>
      </c>
      <c r="AP1142" s="464">
        <f t="shared" si="9746"/>
        <v>365.14042110000003</v>
      </c>
      <c r="AQ1142" s="464">
        <f t="shared" si="9746"/>
        <v>233.80000000000004</v>
      </c>
      <c r="AR1142" s="464">
        <f t="shared" si="9746"/>
        <v>2110.7752845878995</v>
      </c>
      <c r="AS1142" s="464">
        <f t="shared" si="9746"/>
        <v>64.282000000000011</v>
      </c>
      <c r="AT1142" s="464">
        <f t="shared" si="9746"/>
        <v>676.88196414789991</v>
      </c>
      <c r="AU1142" s="464">
        <f t="shared" si="9746"/>
        <v>56.410000000000004</v>
      </c>
      <c r="AV1142" s="464">
        <f t="shared" si="9746"/>
        <v>551.04760316320005</v>
      </c>
      <c r="AW1142" s="464">
        <f t="shared" si="9746"/>
        <v>36.945</v>
      </c>
      <c r="AX1142" s="464">
        <f t="shared" si="9746"/>
        <v>496.21518110120002</v>
      </c>
      <c r="AY1142" s="464">
        <f t="shared" si="9746"/>
        <v>157.637</v>
      </c>
      <c r="AZ1142" s="464">
        <f t="shared" si="9746"/>
        <v>1724.1447484123003</v>
      </c>
      <c r="BA1142" s="464">
        <f t="shared" si="9746"/>
        <v>391.43699999999978</v>
      </c>
      <c r="BB1142" s="464">
        <f t="shared" si="9746"/>
        <v>3834.9200330002022</v>
      </c>
    </row>
    <row r="1143" spans="4:54" ht="13.5" hidden="1" outlineLevel="1">
      <c r="D1143" s="454" t="s">
        <v>801</v>
      </c>
      <c r="E1143" s="455" t="s">
        <v>802</v>
      </c>
      <c r="F1143" s="1095" t="s">
        <v>803</v>
      </c>
      <c r="G1143" s="1096"/>
      <c r="H1143" s="1096"/>
      <c r="Q1143" s="478">
        <f t="shared" ref="Q1143:BB1143" si="9747">Q501</f>
        <v>63.988000000000007</v>
      </c>
      <c r="R1143" s="479">
        <f t="shared" si="9747"/>
        <v>1379.2945581074</v>
      </c>
      <c r="S1143" s="472">
        <f t="shared" si="9747"/>
        <v>1.944</v>
      </c>
      <c r="T1143" s="461">
        <f t="shared" si="9747"/>
        <v>63.567560700000001</v>
      </c>
      <c r="U1143" s="461">
        <f t="shared" si="9747"/>
        <v>5.742</v>
      </c>
      <c r="V1143" s="461">
        <f t="shared" si="9747"/>
        <v>102.68478276880001</v>
      </c>
      <c r="W1143" s="461">
        <f t="shared" si="9747"/>
        <v>3.16</v>
      </c>
      <c r="X1143" s="461">
        <f t="shared" si="9747"/>
        <v>70.648982094800004</v>
      </c>
      <c r="Y1143" s="461">
        <f t="shared" si="9747"/>
        <v>10.846</v>
      </c>
      <c r="Z1143" s="461">
        <f t="shared" si="9747"/>
        <v>236.90132556359998</v>
      </c>
      <c r="AA1143" s="461">
        <f t="shared" si="9747"/>
        <v>6.8120000000000003</v>
      </c>
      <c r="AB1143" s="461">
        <f t="shared" si="9747"/>
        <v>117.58343980160001</v>
      </c>
      <c r="AC1143" s="461">
        <f t="shared" si="9747"/>
        <v>6.9939999999999998</v>
      </c>
      <c r="AD1143" s="461">
        <f t="shared" si="9747"/>
        <v>145.73887391419998</v>
      </c>
      <c r="AE1143" s="461">
        <f t="shared" si="9747"/>
        <v>10.923000000000002</v>
      </c>
      <c r="AF1143" s="461">
        <f t="shared" si="9747"/>
        <v>260.60390268840001</v>
      </c>
      <c r="AG1143" s="461">
        <f t="shared" si="9747"/>
        <v>24.729000000000003</v>
      </c>
      <c r="AH1143" s="461">
        <f t="shared" si="9747"/>
        <v>523.92621640419998</v>
      </c>
      <c r="AI1143" s="461">
        <f t="shared" si="9747"/>
        <v>35.575000000000003</v>
      </c>
      <c r="AJ1143" s="461">
        <f t="shared" si="9747"/>
        <v>760.82754196780002</v>
      </c>
      <c r="AK1143" s="461">
        <f t="shared" si="9747"/>
        <v>6.7119999999999997</v>
      </c>
      <c r="AL1143" s="461">
        <f t="shared" si="9747"/>
        <v>115.0960427715</v>
      </c>
      <c r="AM1143" s="461">
        <f t="shared" si="9747"/>
        <v>4.1719999999999997</v>
      </c>
      <c r="AN1143" s="461">
        <f t="shared" si="9747"/>
        <v>106.33133655060001</v>
      </c>
      <c r="AO1143" s="461">
        <f t="shared" si="9747"/>
        <v>7.6779999999999999</v>
      </c>
      <c r="AP1143" s="461">
        <f t="shared" si="9747"/>
        <v>150.96762017999998</v>
      </c>
      <c r="AQ1143" s="461">
        <f t="shared" si="9747"/>
        <v>18.561999999999998</v>
      </c>
      <c r="AR1143" s="461">
        <f t="shared" si="9747"/>
        <v>372.39499950209995</v>
      </c>
      <c r="AS1143" s="461">
        <f t="shared" si="9747"/>
        <v>3.9189999999999996</v>
      </c>
      <c r="AT1143" s="461">
        <f t="shared" si="9747"/>
        <v>109.6005939945</v>
      </c>
      <c r="AU1143" s="461">
        <f t="shared" si="9747"/>
        <v>2.4540000000000002</v>
      </c>
      <c r="AV1143" s="461">
        <f t="shared" si="9747"/>
        <v>74.668789173000008</v>
      </c>
      <c r="AW1143" s="461">
        <f t="shared" si="9747"/>
        <v>3.4779999999999998</v>
      </c>
      <c r="AX1143" s="461">
        <f t="shared" si="9747"/>
        <v>61.802633469999996</v>
      </c>
      <c r="AY1143" s="461">
        <f t="shared" si="9747"/>
        <v>9.8510000000000009</v>
      </c>
      <c r="AZ1143" s="461">
        <f t="shared" si="9747"/>
        <v>246.07201663750001</v>
      </c>
      <c r="BA1143" s="461">
        <f t="shared" si="9747"/>
        <v>28.413000000000004</v>
      </c>
      <c r="BB1143" s="461">
        <f t="shared" si="9747"/>
        <v>618.46701613959999</v>
      </c>
    </row>
    <row r="1144" spans="4:54" ht="13.5" hidden="1" outlineLevel="1">
      <c r="D1144" s="453" t="s">
        <v>804</v>
      </c>
      <c r="E1144" s="454" t="s">
        <v>805</v>
      </c>
      <c r="F1144" s="1092" t="s">
        <v>806</v>
      </c>
      <c r="G1144" s="1093"/>
      <c r="H1144" s="1094"/>
      <c r="Q1144" s="478">
        <f t="shared" ref="Q1144:AE1144" si="9748">Q1104</f>
        <v>0.16400000000000001</v>
      </c>
      <c r="R1144" s="479">
        <f t="shared" si="9748"/>
        <v>14.88</v>
      </c>
      <c r="S1144" s="472">
        <f t="shared" si="9748"/>
        <v>0</v>
      </c>
      <c r="T1144" s="461">
        <f t="shared" si="9748"/>
        <v>0</v>
      </c>
      <c r="U1144" s="461">
        <f t="shared" si="9748"/>
        <v>2E-3</v>
      </c>
      <c r="V1144" s="461">
        <f t="shared" si="9748"/>
        <v>0.24</v>
      </c>
      <c r="W1144" s="461">
        <f t="shared" si="9748"/>
        <v>2E-3</v>
      </c>
      <c r="X1144" s="461">
        <f t="shared" si="9748"/>
        <v>0.24</v>
      </c>
      <c r="Y1144" s="461">
        <f t="shared" si="9748"/>
        <v>4.0000000000000001E-3</v>
      </c>
      <c r="Z1144" s="461">
        <f t="shared" si="9748"/>
        <v>0.48</v>
      </c>
      <c r="AA1144" s="461">
        <f t="shared" si="9748"/>
        <v>0</v>
      </c>
      <c r="AB1144" s="461">
        <f t="shared" si="9748"/>
        <v>0</v>
      </c>
      <c r="AC1144" s="461">
        <f t="shared" si="9748"/>
        <v>0</v>
      </c>
      <c r="AD1144" s="461">
        <f t="shared" si="9748"/>
        <v>0</v>
      </c>
      <c r="AE1144" s="461">
        <f t="shared" si="9748"/>
        <v>0</v>
      </c>
      <c r="AF1144" s="461">
        <f>AF1104</f>
        <v>0</v>
      </c>
      <c r="AG1144" s="461">
        <f t="shared" ref="AG1144:BB1144" si="9749">AG1104</f>
        <v>0</v>
      </c>
      <c r="AH1144" s="461">
        <f t="shared" si="9749"/>
        <v>0</v>
      </c>
      <c r="AI1144" s="461">
        <f t="shared" si="9749"/>
        <v>4.0000000000000001E-3</v>
      </c>
      <c r="AJ1144" s="461">
        <f t="shared" si="9749"/>
        <v>0.48</v>
      </c>
      <c r="AK1144" s="461">
        <f t="shared" si="9749"/>
        <v>0</v>
      </c>
      <c r="AL1144" s="461">
        <f t="shared" si="9749"/>
        <v>0</v>
      </c>
      <c r="AM1144" s="461">
        <f t="shared" si="9749"/>
        <v>0</v>
      </c>
      <c r="AN1144" s="461">
        <f t="shared" si="9749"/>
        <v>0</v>
      </c>
      <c r="AO1144" s="461">
        <f t="shared" si="9749"/>
        <v>0.05</v>
      </c>
      <c r="AP1144" s="461">
        <f t="shared" si="9749"/>
        <v>4.5</v>
      </c>
      <c r="AQ1144" s="461">
        <f t="shared" si="9749"/>
        <v>0.05</v>
      </c>
      <c r="AR1144" s="461">
        <f t="shared" si="9749"/>
        <v>4.5</v>
      </c>
      <c r="AS1144" s="461">
        <f t="shared" si="9749"/>
        <v>0</v>
      </c>
      <c r="AT1144" s="461">
        <f t="shared" si="9749"/>
        <v>0</v>
      </c>
      <c r="AU1144" s="461">
        <f t="shared" si="9749"/>
        <v>0.06</v>
      </c>
      <c r="AV1144" s="461">
        <f t="shared" si="9749"/>
        <v>5.4</v>
      </c>
      <c r="AW1144" s="461">
        <f t="shared" si="9749"/>
        <v>0.05</v>
      </c>
      <c r="AX1144" s="461">
        <f t="shared" si="9749"/>
        <v>4.5</v>
      </c>
      <c r="AY1144" s="461">
        <f t="shared" si="9749"/>
        <v>0.11</v>
      </c>
      <c r="AZ1144" s="461">
        <f t="shared" si="9749"/>
        <v>9.9</v>
      </c>
      <c r="BA1144" s="461">
        <f t="shared" si="9749"/>
        <v>0.16</v>
      </c>
      <c r="BB1144" s="461">
        <f t="shared" si="9749"/>
        <v>14.4</v>
      </c>
    </row>
    <row r="1145" spans="4:54" ht="14.25" hidden="1" outlineLevel="1" thickBot="1">
      <c r="D1145" s="1101" t="s">
        <v>807</v>
      </c>
      <c r="E1145" s="1102"/>
      <c r="F1145" s="1102"/>
      <c r="G1145" s="1102"/>
      <c r="H1145" s="1103"/>
      <c r="Q1145" s="486">
        <f t="shared" ref="Q1145:BB1145" si="9750">Q1105+Q221+Q1097+Q1094+Q1089+Q423+Q765+Q216</f>
        <v>934.64300000000003</v>
      </c>
      <c r="R1145" s="486">
        <f t="shared" si="9750"/>
        <v>9458.9501971415593</v>
      </c>
      <c r="S1145" s="472">
        <f t="shared" si="9750"/>
        <v>95.28</v>
      </c>
      <c r="T1145" s="472">
        <f t="shared" si="9750"/>
        <v>679.5744190076</v>
      </c>
      <c r="U1145" s="461">
        <f t="shared" si="9750"/>
        <v>55.737000000000002</v>
      </c>
      <c r="V1145" s="461">
        <f t="shared" si="9750"/>
        <v>344.24459933999992</v>
      </c>
      <c r="W1145" s="461">
        <f t="shared" si="9750"/>
        <v>88.649999999999991</v>
      </c>
      <c r="X1145" s="461">
        <f t="shared" si="9750"/>
        <v>863.28566971999999</v>
      </c>
      <c r="Y1145" s="461">
        <f t="shared" si="9750"/>
        <v>239.66699999999994</v>
      </c>
      <c r="Z1145" s="461">
        <f t="shared" si="9750"/>
        <v>1887.1046880675999</v>
      </c>
      <c r="AA1145" s="461">
        <f t="shared" si="9750"/>
        <v>73.108000000000004</v>
      </c>
      <c r="AB1145" s="461">
        <f t="shared" si="9750"/>
        <v>961.82783700000005</v>
      </c>
      <c r="AC1145" s="461">
        <f t="shared" si="9750"/>
        <v>105.32</v>
      </c>
      <c r="AD1145" s="461">
        <f t="shared" si="9750"/>
        <v>1225.8888598999999</v>
      </c>
      <c r="AE1145" s="461">
        <f t="shared" si="9750"/>
        <v>123.8</v>
      </c>
      <c r="AF1145" s="461">
        <f t="shared" si="9750"/>
        <v>1136.5415979200002</v>
      </c>
      <c r="AG1145" s="461">
        <f t="shared" si="9750"/>
        <v>302.22800000000001</v>
      </c>
      <c r="AH1145" s="461">
        <f t="shared" si="9750"/>
        <v>3324.2582948200006</v>
      </c>
      <c r="AI1145" s="461">
        <f t="shared" si="9750"/>
        <v>541.89499999999998</v>
      </c>
      <c r="AJ1145" s="461">
        <f t="shared" si="9750"/>
        <v>5211.362982887601</v>
      </c>
      <c r="AK1145" s="461">
        <f t="shared" si="9750"/>
        <v>116.584</v>
      </c>
      <c r="AL1145" s="461">
        <f t="shared" si="9750"/>
        <v>979.44503231999988</v>
      </c>
      <c r="AM1145" s="461">
        <f t="shared" si="9750"/>
        <v>125.71399999999998</v>
      </c>
      <c r="AN1145" s="461">
        <f t="shared" si="9750"/>
        <v>1161.14576165156</v>
      </c>
      <c r="AO1145" s="461">
        <f t="shared" si="9750"/>
        <v>109.31</v>
      </c>
      <c r="AP1145" s="461">
        <f t="shared" si="9750"/>
        <v>1039.0287142824</v>
      </c>
      <c r="AQ1145" s="461">
        <f t="shared" si="9750"/>
        <v>351.60799999999995</v>
      </c>
      <c r="AR1145" s="461">
        <f t="shared" si="9750"/>
        <v>3179.6195082539598</v>
      </c>
      <c r="AS1145" s="461">
        <f t="shared" si="9750"/>
        <v>25.6</v>
      </c>
      <c r="AT1145" s="461">
        <f t="shared" si="9750"/>
        <v>557.11409300000003</v>
      </c>
      <c r="AU1145" s="461">
        <f t="shared" si="9750"/>
        <v>10.06</v>
      </c>
      <c r="AV1145" s="461">
        <f t="shared" si="9750"/>
        <v>333.17100099999999</v>
      </c>
      <c r="AW1145" s="461">
        <f t="shared" si="9750"/>
        <v>5.4799999999999995</v>
      </c>
      <c r="AX1145" s="461">
        <f t="shared" si="9750"/>
        <v>177.68261199999998</v>
      </c>
      <c r="AY1145" s="461">
        <f t="shared" si="9750"/>
        <v>41.14</v>
      </c>
      <c r="AZ1145" s="461">
        <f t="shared" si="9750"/>
        <v>1067.9677059999999</v>
      </c>
      <c r="BA1145" s="461">
        <f t="shared" si="9750"/>
        <v>392.74799999999999</v>
      </c>
      <c r="BB1145" s="461">
        <f t="shared" si="9750"/>
        <v>4247.5872142539592</v>
      </c>
    </row>
    <row r="1146" spans="4:54" collapsed="1"/>
    <row r="1147" spans="4:54">
      <c r="E1147" s="7"/>
    </row>
  </sheetData>
  <autoFilter ref="A7:BG1105"/>
  <mergeCells count="101">
    <mergeCell ref="W1115:X1115"/>
    <mergeCell ref="Y1115:Z1115"/>
    <mergeCell ref="AA1115:AB1115"/>
    <mergeCell ref="AC1115:AD1115"/>
    <mergeCell ref="AE1115:AF1115"/>
    <mergeCell ref="AG1115:AH1115"/>
    <mergeCell ref="AI1115:AJ1115"/>
    <mergeCell ref="AU1115:AV1115"/>
    <mergeCell ref="AW1115:AX1115"/>
    <mergeCell ref="BA1114:BB1114"/>
    <mergeCell ref="F1128:H1128"/>
    <mergeCell ref="F1127:H1127"/>
    <mergeCell ref="E1126:H1126"/>
    <mergeCell ref="F1125:H1125"/>
    <mergeCell ref="F1124:H1124"/>
    <mergeCell ref="F1123:H1123"/>
    <mergeCell ref="F1122:H1122"/>
    <mergeCell ref="F1121:H1121"/>
    <mergeCell ref="F1120:H1120"/>
    <mergeCell ref="F1119:H1119"/>
    <mergeCell ref="F1118:H1118"/>
    <mergeCell ref="F1117:H1117"/>
    <mergeCell ref="F1116:H1116"/>
    <mergeCell ref="D1114:H1114"/>
    <mergeCell ref="S1115:T1115"/>
    <mergeCell ref="U1115:V1115"/>
    <mergeCell ref="AY1115:AZ1115"/>
    <mergeCell ref="BA1115:BB1115"/>
    <mergeCell ref="AK1115:AL1115"/>
    <mergeCell ref="AM1115:AN1115"/>
    <mergeCell ref="AO1115:AP1115"/>
    <mergeCell ref="AQ1115:AR1115"/>
    <mergeCell ref="AS1115:AT1115"/>
    <mergeCell ref="AI1114:AJ1114"/>
    <mergeCell ref="AK1114:AL1114"/>
    <mergeCell ref="AM1114:AN1114"/>
    <mergeCell ref="AO1114:AP1114"/>
    <mergeCell ref="AQ1114:AR1114"/>
    <mergeCell ref="AS1114:AT1114"/>
    <mergeCell ref="AU1114:AV1114"/>
    <mergeCell ref="AW1114:AX1114"/>
    <mergeCell ref="AY1114:AZ1114"/>
    <mergeCell ref="B6:F6"/>
    <mergeCell ref="Q1114:R1114"/>
    <mergeCell ref="U1114:V1114"/>
    <mergeCell ref="W1114:X1114"/>
    <mergeCell ref="Y1114:Z1114"/>
    <mergeCell ref="AA1114:AB1114"/>
    <mergeCell ref="AC1114:AD1114"/>
    <mergeCell ref="AE1114:AF1114"/>
    <mergeCell ref="AG1114:AH1114"/>
    <mergeCell ref="S1114:T1114"/>
    <mergeCell ref="D1145:H1145"/>
    <mergeCell ref="F1144:H1144"/>
    <mergeCell ref="F1143:H1143"/>
    <mergeCell ref="E1142:H1142"/>
    <mergeCell ref="F1141:H1141"/>
    <mergeCell ref="F1140:H1140"/>
    <mergeCell ref="E1139:H1139"/>
    <mergeCell ref="E1138:H1138"/>
    <mergeCell ref="F1137:H1137"/>
    <mergeCell ref="F1136:H1136"/>
    <mergeCell ref="F1135:H1135"/>
    <mergeCell ref="E1134:H1134"/>
    <mergeCell ref="F1133:H1133"/>
    <mergeCell ref="F1132:H1132"/>
    <mergeCell ref="Q1115:R1115"/>
    <mergeCell ref="F1131:H1131"/>
    <mergeCell ref="E1130:H1130"/>
    <mergeCell ref="F1129:H1129"/>
    <mergeCell ref="AI3:AJ3"/>
    <mergeCell ref="Y3:Z3"/>
    <mergeCell ref="AA3:AB3"/>
    <mergeCell ref="AC3:AD3"/>
    <mergeCell ref="AE3:AF3"/>
    <mergeCell ref="AG3:AH3"/>
    <mergeCell ref="S3:T3"/>
    <mergeCell ref="U3:V3"/>
    <mergeCell ref="W3:X3"/>
    <mergeCell ref="B3:B5"/>
    <mergeCell ref="C3:C5"/>
    <mergeCell ref="D3:D5"/>
    <mergeCell ref="Q3:R3"/>
    <mergeCell ref="H3:H5"/>
    <mergeCell ref="M4:N4"/>
    <mergeCell ref="O4:P4"/>
    <mergeCell ref="I3:P3"/>
    <mergeCell ref="E3:E5"/>
    <mergeCell ref="F3:F5"/>
    <mergeCell ref="I4:J4"/>
    <mergeCell ref="K4:L4"/>
    <mergeCell ref="G3:G5"/>
    <mergeCell ref="BA3:BB3"/>
    <mergeCell ref="AK3:AL3"/>
    <mergeCell ref="AM3:AN3"/>
    <mergeCell ref="AO3:AP3"/>
    <mergeCell ref="AQ3:AR3"/>
    <mergeCell ref="AS3:AT3"/>
    <mergeCell ref="AU3:AV3"/>
    <mergeCell ref="AW3:AX3"/>
    <mergeCell ref="AY3:AZ3"/>
  </mergeCells>
  <phoneticPr fontId="12" type="noConversion"/>
  <pageMargins left="0.7" right="0.7" top="0.75" bottom="0.75" header="0.3" footer="0.3"/>
  <pageSetup paperSize="9" orientation="portrait" r:id="rId1"/>
  <ignoredErrors>
    <ignoredError sqref="AT62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I824"/>
  <sheetViews>
    <sheetView zoomScale="85" zoomScaleNormal="85" workbookViewId="0">
      <pane xSplit="18" ySplit="6" topLeftCell="S355" activePane="bottomRight" state="frozen"/>
      <selection pane="topRight" activeCell="Q1" sqref="Q1"/>
      <selection pane="bottomLeft" activeCell="A7" sqref="A7"/>
      <selection pane="bottomRight" activeCell="G375" sqref="G375"/>
    </sheetView>
  </sheetViews>
  <sheetFormatPr defaultRowHeight="12" outlineLevelRow="1" outlineLevelCol="1"/>
  <cols>
    <col min="1" max="1" width="1.75" style="6" customWidth="1"/>
    <col min="2" max="2" width="9" style="6"/>
    <col min="3" max="5" width="9" style="614"/>
    <col min="6" max="6" width="18" style="614" customWidth="1"/>
    <col min="7" max="7" width="18" style="615" customWidth="1"/>
    <col min="8" max="8" width="9" style="614" customWidth="1"/>
    <col min="9" max="18" width="9" style="6" hidden="1" customWidth="1" outlineLevel="1"/>
    <col min="19" max="19" width="9.125" style="6" customWidth="1" collapsed="1"/>
    <col min="20" max="20" width="9.25" style="6" customWidth="1"/>
    <col min="21" max="34" width="9.125" style="6" customWidth="1"/>
    <col min="35" max="37" width="9.125" style="6" customWidth="1" outlineLevel="1"/>
    <col min="38" max="38" width="9.25" style="6" customWidth="1" outlineLevel="1"/>
    <col min="39" max="56" width="9.125" style="6" customWidth="1" outlineLevel="1"/>
    <col min="57" max="57" width="9" style="6" customWidth="1" outlineLevel="1"/>
    <col min="58" max="60" width="9" style="6" customWidth="1"/>
    <col min="61" max="61" width="9.125" style="6" customWidth="1"/>
    <col min="62" max="105" width="9" style="6" customWidth="1"/>
    <col min="106" max="106" width="13.875" style="6" customWidth="1"/>
    <col min="107" max="111" width="11.25" style="6" customWidth="1"/>
    <col min="112" max="114" width="9" style="6" hidden="1" customWidth="1"/>
    <col min="115" max="115" width="8.375" style="6" hidden="1" customWidth="1"/>
    <col min="116" max="118" width="9" style="6" hidden="1" customWidth="1"/>
    <col min="119" max="119" width="13.875" style="6" customWidth="1"/>
    <col min="120" max="120" width="14" style="6" customWidth="1"/>
    <col min="121" max="122" width="14" style="6" bestFit="1" customWidth="1"/>
    <col min="123" max="124" width="13.875" style="6" customWidth="1"/>
    <col min="125" max="127" width="9.125" style="6" hidden="1" customWidth="1"/>
    <col min="128" max="128" width="8.375" style="6" hidden="1" customWidth="1"/>
    <col min="129" max="130" width="9.125" style="6" hidden="1" customWidth="1"/>
    <col min="131" max="133" width="9" style="6" hidden="1" customWidth="1"/>
    <col min="134" max="135" width="9" style="6"/>
    <col min="136" max="138" width="13.875" style="6" bestFit="1" customWidth="1"/>
    <col min="139" max="139" width="9" style="644"/>
    <col min="140" max="16384" width="9" style="6"/>
  </cols>
  <sheetData>
    <row r="1" spans="2:139" outlineLevel="1">
      <c r="C1" s="614" t="str">
        <f>'23년(세부_실적)'!B1</f>
        <v>▣ 23년 매출 마감현황</v>
      </c>
    </row>
    <row r="2" spans="2:139" outlineLevel="1">
      <c r="C2" s="614" t="str">
        <f>'23년(세부_실적)'!B2</f>
        <v>2024. 01. 19</v>
      </c>
      <c r="V2" s="6">
        <f>'23년(세부_실적)'!T2</f>
        <v>1245.69</v>
      </c>
      <c r="X2" s="6">
        <f>'23년(세부_실적)'!V2</f>
        <v>1274.22</v>
      </c>
      <c r="Z2" s="6">
        <f>'23년(세부_실적)'!X2</f>
        <v>1303.43</v>
      </c>
      <c r="AD2" s="6">
        <f>'23년(세부_실적)'!AB2</f>
        <v>1323.32</v>
      </c>
      <c r="AF2" s="648">
        <f>'23년(세부_실적)'!AD2-3</f>
        <v>1324.09</v>
      </c>
      <c r="AH2" s="6">
        <f>'23년(세부_실적)'!AF2</f>
        <v>1300.23</v>
      </c>
      <c r="AN2" s="6">
        <f>'23년(세부_실적)'!AL2</f>
        <v>1278.83</v>
      </c>
      <c r="AP2" s="6">
        <f>'23년(세부_실적)'!AN2</f>
        <v>1322.79</v>
      </c>
      <c r="AR2" s="6">
        <f>'23년(세부_실적)'!AP2</f>
        <v>1333.8</v>
      </c>
      <c r="AV2" s="6">
        <f>'23년(세부_실적)'!AT2</f>
        <v>1350.71</v>
      </c>
      <c r="AX2" s="6">
        <f>'23년(세부_실적)'!AV2</f>
        <v>1301.4100000000001</v>
      </c>
      <c r="AZ2" s="6">
        <f>'23년(세부_실적)'!AX2</f>
        <v>1300.28</v>
      </c>
      <c r="BI2" s="6">
        <f>V2</f>
        <v>1245.69</v>
      </c>
      <c r="BM2" s="6">
        <f>X2</f>
        <v>1274.22</v>
      </c>
      <c r="BQ2" s="6">
        <f>Z2</f>
        <v>1303.43</v>
      </c>
      <c r="BU2" s="6">
        <f>AD2</f>
        <v>1323.32</v>
      </c>
      <c r="BY2" s="6">
        <f>AF2</f>
        <v>1324.09</v>
      </c>
      <c r="CC2" s="6">
        <f>AH2</f>
        <v>1300.23</v>
      </c>
      <c r="CG2" s="6">
        <f>AN2</f>
        <v>1278.83</v>
      </c>
      <c r="CK2" s="6">
        <f>AP2</f>
        <v>1322.79</v>
      </c>
      <c r="CO2" s="6">
        <f>AR2</f>
        <v>1333.8</v>
      </c>
      <c r="CS2" s="6">
        <f>AV2</f>
        <v>1350.71</v>
      </c>
      <c r="CW2" s="6">
        <f>AX2</f>
        <v>1301.4100000000001</v>
      </c>
      <c r="DA2" s="6">
        <f>AZ2</f>
        <v>1300.28</v>
      </c>
      <c r="DB2" s="1130" t="s">
        <v>1775</v>
      </c>
      <c r="DC2" s="1130"/>
      <c r="DD2" s="1130"/>
      <c r="DE2" s="1130"/>
      <c r="DF2" s="1130"/>
      <c r="DG2" s="1130"/>
      <c r="DH2" s="1130"/>
      <c r="DI2" s="1130"/>
      <c r="DJ2" s="1130"/>
      <c r="DK2" s="1130"/>
      <c r="DL2" s="1130"/>
      <c r="DM2" s="1130"/>
      <c r="DO2" s="1130" t="s">
        <v>1776</v>
      </c>
      <c r="DP2" s="1130"/>
      <c r="DQ2" s="1130"/>
      <c r="DR2" s="1130"/>
      <c r="DS2" s="1130"/>
      <c r="DT2" s="1130"/>
      <c r="DU2" s="1130"/>
      <c r="DV2" s="1130"/>
      <c r="DW2" s="1130"/>
      <c r="DX2" s="1130"/>
      <c r="DY2" s="1130"/>
      <c r="DZ2" s="1130"/>
    </row>
    <row r="3" spans="2:139" outlineLevel="1">
      <c r="C3" s="1125" t="str">
        <f>'23년(세부_실적)'!B3</f>
        <v>거래선</v>
      </c>
      <c r="D3" s="1125" t="str">
        <f>'23년(세부_실적)'!C3</f>
        <v>제품</v>
      </c>
      <c r="E3" s="1125" t="str">
        <f>'23년(세부_실적)'!D3</f>
        <v>Set</v>
      </c>
      <c r="F3" s="1125" t="str">
        <f>'23년(세부_실적)'!E3</f>
        <v>모델</v>
      </c>
      <c r="G3" s="613"/>
      <c r="H3" s="1125" t="str">
        <f>'23년(세부_실적)'!F3</f>
        <v>Code</v>
      </c>
      <c r="I3" s="1125" t="str">
        <f>'23년(세부_실적)'!G3</f>
        <v>구분</v>
      </c>
      <c r="J3" s="1125" t="str">
        <f>'23년(세부_실적)'!H3</f>
        <v>제조지</v>
      </c>
      <c r="K3" s="1125" t="str">
        <f>'23년(세부_실적)'!I3</f>
        <v>단가</v>
      </c>
      <c r="L3" s="1125"/>
      <c r="M3" s="1125"/>
      <c r="N3" s="1125"/>
      <c r="O3" s="1125"/>
      <c r="P3" s="1125"/>
      <c r="Q3" s="1125"/>
      <c r="R3" s="1125"/>
      <c r="S3" s="1125" t="str">
        <f>'23년(세부_실적)'!Q3</f>
        <v>년계</v>
      </c>
      <c r="T3" s="1125"/>
      <c r="U3" s="1125" t="str">
        <f>'23년(세부_실적)'!S3</f>
        <v>1월</v>
      </c>
      <c r="V3" s="1125"/>
      <c r="W3" s="1125" t="str">
        <f>'23년(세부_실적)'!U3</f>
        <v>2월</v>
      </c>
      <c r="X3" s="1125"/>
      <c r="Y3" s="1125" t="str">
        <f>'23년(세부_실적)'!W3</f>
        <v>3월</v>
      </c>
      <c r="Z3" s="1125"/>
      <c r="AA3" s="1125" t="str">
        <f>'23년(세부_실적)'!Y3</f>
        <v>1분기</v>
      </c>
      <c r="AB3" s="1125"/>
      <c r="AC3" s="1125" t="str">
        <f>'23년(세부_실적)'!AA3</f>
        <v>4월</v>
      </c>
      <c r="AD3" s="1125"/>
      <c r="AE3" s="1125" t="str">
        <f>'23년(세부_실적)'!AC3</f>
        <v>5월</v>
      </c>
      <c r="AF3" s="1125"/>
      <c r="AG3" s="1125" t="str">
        <f>'23년(세부_실적)'!AE3</f>
        <v>6월</v>
      </c>
      <c r="AH3" s="1125"/>
      <c r="AI3" s="1125" t="str">
        <f>'23년(세부_실적)'!AG3</f>
        <v>2분기</v>
      </c>
      <c r="AJ3" s="1125"/>
      <c r="AK3" s="1125" t="str">
        <f>'23년(세부_실적)'!AI3</f>
        <v>상반기</v>
      </c>
      <c r="AL3" s="1125"/>
      <c r="AM3" s="1125" t="str">
        <f>'23년(세부_실적)'!AK3</f>
        <v>7월</v>
      </c>
      <c r="AN3" s="1125"/>
      <c r="AO3" s="1125" t="str">
        <f>'23년(세부_실적)'!AM3</f>
        <v>8월</v>
      </c>
      <c r="AP3" s="1125"/>
      <c r="AQ3" s="1125" t="str">
        <f>'23년(세부_실적)'!AO3</f>
        <v>9월</v>
      </c>
      <c r="AR3" s="1125"/>
      <c r="AS3" s="1125" t="str">
        <f>'23년(세부_실적)'!AQ3</f>
        <v>3분기</v>
      </c>
      <c r="AT3" s="1125"/>
      <c r="AU3" s="1125" t="str">
        <f>'23년(세부_실적)'!AS3</f>
        <v>10월</v>
      </c>
      <c r="AV3" s="1125"/>
      <c r="AW3" s="1125" t="str">
        <f>'23년(세부_실적)'!AU3</f>
        <v>11월</v>
      </c>
      <c r="AX3" s="1125"/>
      <c r="AY3" s="1125" t="str">
        <f>'23년(세부_실적)'!AW3</f>
        <v>12월</v>
      </c>
      <c r="AZ3" s="1125"/>
      <c r="BA3" s="1125" t="str">
        <f>'23년(세부_실적)'!AY3</f>
        <v>4분기</v>
      </c>
      <c r="BB3" s="1125"/>
      <c r="BC3" s="1125" t="str">
        <f>'23년(세부_실적)'!BA3</f>
        <v>하반기</v>
      </c>
      <c r="BD3" s="1125"/>
      <c r="BF3" s="1129" t="s">
        <v>1234</v>
      </c>
      <c r="BG3" s="1126"/>
      <c r="BH3" s="1126"/>
      <c r="BI3" s="1126"/>
      <c r="BJ3" s="1126" t="s">
        <v>69</v>
      </c>
      <c r="BK3" s="1126"/>
      <c r="BL3" s="1126"/>
      <c r="BM3" s="1126"/>
      <c r="BN3" s="1126" t="s">
        <v>70</v>
      </c>
      <c r="BO3" s="1126"/>
      <c r="BP3" s="1126"/>
      <c r="BQ3" s="1126"/>
      <c r="BR3" s="1126" t="s">
        <v>1240</v>
      </c>
      <c r="BS3" s="1126"/>
      <c r="BT3" s="1126"/>
      <c r="BU3" s="1126"/>
      <c r="BV3" s="1126" t="s">
        <v>1241</v>
      </c>
      <c r="BW3" s="1126"/>
      <c r="BX3" s="1126"/>
      <c r="BY3" s="1126"/>
      <c r="BZ3" s="1126" t="s">
        <v>1242</v>
      </c>
      <c r="CA3" s="1126"/>
      <c r="CB3" s="1126"/>
      <c r="CC3" s="1126"/>
      <c r="CD3" s="1126" t="s">
        <v>1243</v>
      </c>
      <c r="CE3" s="1126"/>
      <c r="CF3" s="1126"/>
      <c r="CG3" s="1126"/>
      <c r="CH3" s="1126" t="s">
        <v>1244</v>
      </c>
      <c r="CI3" s="1126"/>
      <c r="CJ3" s="1126"/>
      <c r="CK3" s="1126"/>
      <c r="CL3" s="1126" t="s">
        <v>1245</v>
      </c>
      <c r="CM3" s="1126"/>
      <c r="CN3" s="1126"/>
      <c r="CO3" s="1126"/>
      <c r="CP3" s="1126" t="s">
        <v>1246</v>
      </c>
      <c r="CQ3" s="1126"/>
      <c r="CR3" s="1126"/>
      <c r="CS3" s="1126"/>
      <c r="CT3" s="1126" t="s">
        <v>1247</v>
      </c>
      <c r="CU3" s="1126"/>
      <c r="CV3" s="1126"/>
      <c r="CW3" s="1126"/>
      <c r="CX3" s="1126" t="s">
        <v>1248</v>
      </c>
      <c r="CY3" s="1126"/>
      <c r="CZ3" s="1126"/>
      <c r="DA3" s="1127"/>
      <c r="DB3" s="6" t="s">
        <v>1766</v>
      </c>
      <c r="DC3" s="6" t="s">
        <v>1767</v>
      </c>
      <c r="DD3" s="6" t="s">
        <v>70</v>
      </c>
      <c r="DE3" s="6" t="s">
        <v>1240</v>
      </c>
      <c r="DF3" s="6" t="s">
        <v>1241</v>
      </c>
      <c r="DG3" s="6" t="s">
        <v>1242</v>
      </c>
      <c r="DH3" s="6" t="s">
        <v>1243</v>
      </c>
      <c r="DI3" s="6" t="s">
        <v>1244</v>
      </c>
      <c r="DJ3" s="6" t="s">
        <v>1245</v>
      </c>
      <c r="DK3" s="6" t="s">
        <v>1246</v>
      </c>
      <c r="DL3" s="6" t="s">
        <v>1247</v>
      </c>
      <c r="DM3" s="6" t="s">
        <v>1248</v>
      </c>
      <c r="DO3" s="6" t="s">
        <v>1766</v>
      </c>
      <c r="DP3" s="6" t="s">
        <v>1767</v>
      </c>
      <c r="DQ3" s="6" t="s">
        <v>70</v>
      </c>
      <c r="DR3" s="6" t="s">
        <v>1240</v>
      </c>
      <c r="DS3" s="6" t="s">
        <v>1241</v>
      </c>
      <c r="DT3" s="6" t="s">
        <v>1242</v>
      </c>
      <c r="DU3" s="6" t="s">
        <v>1243</v>
      </c>
      <c r="DV3" s="6" t="s">
        <v>1244</v>
      </c>
      <c r="DW3" s="6" t="s">
        <v>1245</v>
      </c>
      <c r="DX3" s="6" t="s">
        <v>1246</v>
      </c>
      <c r="DY3" s="6" t="s">
        <v>1247</v>
      </c>
      <c r="DZ3" s="6" t="s">
        <v>1248</v>
      </c>
    </row>
    <row r="4" spans="2:139" outlineLevel="1">
      <c r="C4" s="1125"/>
      <c r="D4" s="1125"/>
      <c r="E4" s="1125"/>
      <c r="F4" s="1125"/>
      <c r="G4" s="613"/>
      <c r="H4" s="1125"/>
      <c r="I4" s="1125"/>
      <c r="J4" s="1125"/>
      <c r="K4" s="1125" t="str">
        <f>'23년(세부_실적)'!I4</f>
        <v>1Q</v>
      </c>
      <c r="L4" s="1125"/>
      <c r="M4" s="1125" t="str">
        <f>'23년(세부_실적)'!K4</f>
        <v>2Q</v>
      </c>
      <c r="N4" s="1125"/>
      <c r="O4" s="1125" t="str">
        <f>'23년(세부_실적)'!M4</f>
        <v>3Q</v>
      </c>
      <c r="P4" s="1125"/>
      <c r="Q4" s="1125" t="str">
        <f>'23년(세부_실적)'!O4</f>
        <v>4Q</v>
      </c>
      <c r="R4" s="1125"/>
      <c r="S4" s="613"/>
      <c r="T4" s="613"/>
      <c r="U4" s="613"/>
      <c r="V4" s="613"/>
      <c r="W4" s="613"/>
      <c r="X4" s="613"/>
      <c r="Y4" s="613"/>
      <c r="Z4" s="613"/>
      <c r="AA4" s="613"/>
      <c r="AB4" s="613"/>
      <c r="AC4" s="613"/>
      <c r="AD4" s="613"/>
      <c r="AE4" s="613"/>
      <c r="AF4" s="613"/>
      <c r="AG4" s="613"/>
      <c r="AH4" s="613"/>
      <c r="AI4" s="613"/>
      <c r="AJ4" s="613"/>
      <c r="AK4" s="613"/>
      <c r="AL4" s="613"/>
      <c r="AM4" s="613"/>
      <c r="AN4" s="613"/>
      <c r="AO4" s="613"/>
      <c r="AP4" s="613"/>
      <c r="AQ4" s="613"/>
      <c r="AR4" s="613"/>
      <c r="AS4" s="613"/>
      <c r="AT4" s="613"/>
      <c r="AU4" s="613"/>
      <c r="AV4" s="613"/>
      <c r="AW4" s="613"/>
      <c r="AX4" s="613"/>
      <c r="AY4" s="613"/>
      <c r="AZ4" s="613"/>
      <c r="BA4" s="613"/>
      <c r="BB4" s="613"/>
      <c r="BC4" s="613"/>
      <c r="BD4" s="613"/>
      <c r="BF4" s="613" t="s">
        <v>1235</v>
      </c>
      <c r="BG4" s="613" t="s">
        <v>1236</v>
      </c>
      <c r="BH4" s="1125" t="s">
        <v>1237</v>
      </c>
      <c r="BI4" s="1125"/>
      <c r="BJ4" s="613" t="s">
        <v>1235</v>
      </c>
      <c r="BK4" s="613" t="s">
        <v>1236</v>
      </c>
      <c r="BL4" s="1125" t="s">
        <v>1237</v>
      </c>
      <c r="BM4" s="1125"/>
      <c r="BN4" s="613" t="s">
        <v>1235</v>
      </c>
      <c r="BO4" s="613" t="s">
        <v>1236</v>
      </c>
      <c r="BP4" s="1125" t="s">
        <v>1237</v>
      </c>
      <c r="BQ4" s="1125"/>
      <c r="BR4" s="613" t="s">
        <v>1235</v>
      </c>
      <c r="BS4" s="613" t="s">
        <v>1236</v>
      </c>
      <c r="BT4" s="1125" t="s">
        <v>1237</v>
      </c>
      <c r="BU4" s="1125"/>
      <c r="BV4" s="613" t="s">
        <v>1235</v>
      </c>
      <c r="BW4" s="613" t="s">
        <v>1236</v>
      </c>
      <c r="BX4" s="1125" t="s">
        <v>1237</v>
      </c>
      <c r="BY4" s="1125"/>
      <c r="BZ4" s="613" t="s">
        <v>1235</v>
      </c>
      <c r="CA4" s="613" t="s">
        <v>1236</v>
      </c>
      <c r="CB4" s="1125" t="s">
        <v>1237</v>
      </c>
      <c r="CC4" s="1125"/>
      <c r="CD4" s="613" t="s">
        <v>1235</v>
      </c>
      <c r="CE4" s="613" t="s">
        <v>1236</v>
      </c>
      <c r="CF4" s="1125" t="s">
        <v>1237</v>
      </c>
      <c r="CG4" s="1125"/>
      <c r="CH4" s="613" t="s">
        <v>1235</v>
      </c>
      <c r="CI4" s="613" t="s">
        <v>1236</v>
      </c>
      <c r="CJ4" s="1125" t="s">
        <v>1237</v>
      </c>
      <c r="CK4" s="1125"/>
      <c r="CL4" s="613" t="s">
        <v>1235</v>
      </c>
      <c r="CM4" s="613" t="s">
        <v>1236</v>
      </c>
      <c r="CN4" s="1125" t="s">
        <v>1237</v>
      </c>
      <c r="CO4" s="1125"/>
      <c r="CP4" s="613" t="s">
        <v>1235</v>
      </c>
      <c r="CQ4" s="613" t="s">
        <v>1236</v>
      </c>
      <c r="CR4" s="1125" t="s">
        <v>1237</v>
      </c>
      <c r="CS4" s="1125"/>
      <c r="CT4" s="613" t="s">
        <v>1235</v>
      </c>
      <c r="CU4" s="613" t="s">
        <v>1236</v>
      </c>
      <c r="CV4" s="1125" t="s">
        <v>1237</v>
      </c>
      <c r="CW4" s="1125"/>
      <c r="CX4" s="613" t="s">
        <v>1235</v>
      </c>
      <c r="CY4" s="613" t="s">
        <v>1236</v>
      </c>
      <c r="CZ4" s="1125" t="s">
        <v>1237</v>
      </c>
      <c r="DA4" s="1131"/>
      <c r="DO4" s="658"/>
      <c r="DP4" s="658"/>
      <c r="DQ4" s="658"/>
      <c r="DR4" s="658"/>
      <c r="DS4" s="658"/>
      <c r="DT4" s="658"/>
    </row>
    <row r="5" spans="2:139" outlineLevel="1">
      <c r="C5" s="1125"/>
      <c r="D5" s="1125"/>
      <c r="E5" s="1125"/>
      <c r="F5" s="1125"/>
      <c r="G5" s="613"/>
      <c r="H5" s="1125"/>
      <c r="I5" s="1125"/>
      <c r="J5" s="1125"/>
      <c r="K5" s="613" t="str">
        <f>'23년(세부_실적)'!I5</f>
        <v>USD</v>
      </c>
      <c r="L5" s="613" t="str">
        <f>'23년(세부_실적)'!J5</f>
        <v>KRW</v>
      </c>
      <c r="M5" s="613" t="str">
        <f>'23년(세부_실적)'!K5</f>
        <v>USD</v>
      </c>
      <c r="N5" s="613" t="str">
        <f>'23년(세부_실적)'!L5</f>
        <v>KRW</v>
      </c>
      <c r="O5" s="613" t="str">
        <f>'23년(세부_실적)'!M5</f>
        <v>USD</v>
      </c>
      <c r="P5" s="613" t="str">
        <f>'23년(세부_실적)'!N5</f>
        <v>KRW</v>
      </c>
      <c r="Q5" s="613" t="str">
        <f>'23년(세부_실적)'!O5</f>
        <v>USD</v>
      </c>
      <c r="R5" s="613" t="str">
        <f>'23년(세부_실적)'!P5</f>
        <v>KRW</v>
      </c>
      <c r="S5" s="613" t="s">
        <v>1232</v>
      </c>
      <c r="T5" s="613" t="s">
        <v>1233</v>
      </c>
      <c r="U5" s="613" t="s">
        <v>1232</v>
      </c>
      <c r="V5" s="613" t="s">
        <v>1233</v>
      </c>
      <c r="W5" s="613" t="s">
        <v>1232</v>
      </c>
      <c r="X5" s="613" t="s">
        <v>1233</v>
      </c>
      <c r="Y5" s="613" t="s">
        <v>1232</v>
      </c>
      <c r="Z5" s="613" t="s">
        <v>1233</v>
      </c>
      <c r="AA5" s="613" t="s">
        <v>1232</v>
      </c>
      <c r="AB5" s="613" t="s">
        <v>1233</v>
      </c>
      <c r="AC5" s="613" t="s">
        <v>1232</v>
      </c>
      <c r="AD5" s="613" t="s">
        <v>1233</v>
      </c>
      <c r="AE5" s="613" t="s">
        <v>1232</v>
      </c>
      <c r="AF5" s="613" t="s">
        <v>1233</v>
      </c>
      <c r="AG5" s="613" t="s">
        <v>1232</v>
      </c>
      <c r="AH5" s="613" t="s">
        <v>1233</v>
      </c>
      <c r="AI5" s="613" t="s">
        <v>1232</v>
      </c>
      <c r="AJ5" s="613" t="s">
        <v>1233</v>
      </c>
      <c r="AK5" s="613" t="s">
        <v>1232</v>
      </c>
      <c r="AL5" s="613" t="s">
        <v>1233</v>
      </c>
      <c r="AM5" s="613" t="s">
        <v>1232</v>
      </c>
      <c r="AN5" s="613" t="s">
        <v>1233</v>
      </c>
      <c r="AO5" s="613" t="s">
        <v>1232</v>
      </c>
      <c r="AP5" s="613" t="s">
        <v>1233</v>
      </c>
      <c r="AQ5" s="613" t="s">
        <v>1232</v>
      </c>
      <c r="AR5" s="613" t="s">
        <v>1233</v>
      </c>
      <c r="AS5" s="613" t="s">
        <v>1232</v>
      </c>
      <c r="AT5" s="613" t="s">
        <v>1233</v>
      </c>
      <c r="AU5" s="613" t="s">
        <v>1232</v>
      </c>
      <c r="AV5" s="613" t="s">
        <v>1233</v>
      </c>
      <c r="AW5" s="613" t="s">
        <v>1232</v>
      </c>
      <c r="AX5" s="613" t="s">
        <v>1233</v>
      </c>
      <c r="AY5" s="613" t="s">
        <v>1232</v>
      </c>
      <c r="AZ5" s="613" t="s">
        <v>1233</v>
      </c>
      <c r="BA5" s="613" t="s">
        <v>1232</v>
      </c>
      <c r="BB5" s="613" t="s">
        <v>1233</v>
      </c>
      <c r="BC5" s="613" t="s">
        <v>1232</v>
      </c>
      <c r="BD5" s="613" t="s">
        <v>1233</v>
      </c>
      <c r="BF5" s="641"/>
      <c r="BG5" s="641"/>
      <c r="BH5" s="641" t="s">
        <v>1238</v>
      </c>
      <c r="BI5" s="641" t="s">
        <v>1239</v>
      </c>
      <c r="BJ5" s="641"/>
      <c r="BK5" s="641"/>
      <c r="BL5" s="641" t="s">
        <v>1238</v>
      </c>
      <c r="BM5" s="641" t="s">
        <v>1239</v>
      </c>
      <c r="BN5" s="641"/>
      <c r="BO5" s="641"/>
      <c r="BP5" s="641" t="s">
        <v>1238</v>
      </c>
      <c r="BQ5" s="641" t="s">
        <v>1239</v>
      </c>
      <c r="BR5" s="641"/>
      <c r="BS5" s="641"/>
      <c r="BT5" s="641" t="s">
        <v>1238</v>
      </c>
      <c r="BU5" s="641" t="s">
        <v>1239</v>
      </c>
      <c r="BV5" s="641"/>
      <c r="BW5" s="641"/>
      <c r="BX5" s="641" t="s">
        <v>1238</v>
      </c>
      <c r="BY5" s="641" t="s">
        <v>1239</v>
      </c>
      <c r="BZ5" s="641"/>
      <c r="CA5" s="641"/>
      <c r="CB5" s="641" t="s">
        <v>1238</v>
      </c>
      <c r="CC5" s="641" t="s">
        <v>1239</v>
      </c>
      <c r="CD5" s="641"/>
      <c r="CE5" s="641"/>
      <c r="CF5" s="641" t="s">
        <v>1238</v>
      </c>
      <c r="CG5" s="641" t="s">
        <v>1239</v>
      </c>
      <c r="CH5" s="641"/>
      <c r="CI5" s="641"/>
      <c r="CJ5" s="641" t="s">
        <v>1238</v>
      </c>
      <c r="CK5" s="641" t="s">
        <v>1239</v>
      </c>
      <c r="CL5" s="641"/>
      <c r="CM5" s="641"/>
      <c r="CN5" s="641" t="s">
        <v>1238</v>
      </c>
      <c r="CO5" s="641" t="s">
        <v>1239</v>
      </c>
      <c r="CP5" s="641"/>
      <c r="CQ5" s="641"/>
      <c r="CR5" s="641" t="s">
        <v>1238</v>
      </c>
      <c r="CS5" s="641" t="s">
        <v>1239</v>
      </c>
      <c r="CT5" s="641"/>
      <c r="CU5" s="641"/>
      <c r="CV5" s="641" t="s">
        <v>1238</v>
      </c>
      <c r="CW5" s="641" t="s">
        <v>1239</v>
      </c>
      <c r="CX5" s="641"/>
      <c r="CY5" s="641"/>
      <c r="CZ5" s="641" t="s">
        <v>1238</v>
      </c>
      <c r="DA5" s="642" t="s">
        <v>1239</v>
      </c>
      <c r="DB5" s="644">
        <v>15260100472</v>
      </c>
      <c r="DC5" s="6">
        <v>12915961849</v>
      </c>
      <c r="DD5" s="6">
        <v>16084860560</v>
      </c>
      <c r="DE5" s="6">
        <v>17515526429</v>
      </c>
      <c r="DF5" s="647">
        <v>17791309984</v>
      </c>
      <c r="DG5" s="6">
        <v>19187531241</v>
      </c>
      <c r="DH5" s="6">
        <f>+DH6</f>
        <v>0</v>
      </c>
      <c r="DI5" s="6">
        <f>+DI6*CK2</f>
        <v>0</v>
      </c>
      <c r="DJ5" s="6">
        <f>+DJ6*CO2</f>
        <v>0</v>
      </c>
      <c r="DK5" s="6">
        <f>+DK6*CS2</f>
        <v>0</v>
      </c>
      <c r="DL5" s="6">
        <f>+DL6*CW2</f>
        <v>0</v>
      </c>
      <c r="DM5" s="6">
        <f>+DM6*DA2</f>
        <v>0</v>
      </c>
      <c r="DO5" s="644" t="e">
        <f>+(DB5-DO6)/1000000</f>
        <v>#REF!</v>
      </c>
      <c r="DP5" s="644" t="e">
        <f>(DC5-DP6)/1000000</f>
        <v>#REF!</v>
      </c>
      <c r="DQ5" s="646" t="e">
        <f>(DD5-DQ6)/1000000</f>
        <v>#REF!</v>
      </c>
      <c r="DR5" s="644" t="e">
        <f>+(DE5-DR6)/1000000</f>
        <v>#REF!</v>
      </c>
      <c r="DS5" s="660" t="e">
        <f>+(DF5-DS6)/1000000</f>
        <v>#REF!</v>
      </c>
      <c r="DT5" s="646" t="e">
        <f>+(DG5-DT6)/1000000</f>
        <v>#REF!</v>
      </c>
    </row>
    <row r="6" spans="2:139" ht="12" customHeight="1" outlineLevel="1">
      <c r="C6" s="1128" t="str">
        <f>'23년(세부_실적)'!B6</f>
        <v>합      계</v>
      </c>
      <c r="D6" s="1128"/>
      <c r="E6" s="1128"/>
      <c r="F6" s="1128"/>
      <c r="G6" s="1128"/>
      <c r="H6" s="1128"/>
      <c r="I6" s="616"/>
      <c r="J6" s="616"/>
      <c r="K6" s="616"/>
      <c r="L6" s="616">
        <f>'23년(세부_실적)'!J6</f>
        <v>0</v>
      </c>
      <c r="M6" s="616">
        <f>'23년(세부_실적)'!K6</f>
        <v>0</v>
      </c>
      <c r="N6" s="616">
        <f>'23년(세부_실적)'!L6</f>
        <v>0</v>
      </c>
      <c r="O6" s="616">
        <f>'23년(세부_실적)'!M6</f>
        <v>0</v>
      </c>
      <c r="P6" s="616">
        <f>'23년(세부_실적)'!N6</f>
        <v>0</v>
      </c>
      <c r="Q6" s="616">
        <f>'23년(세부_실적)'!O6</f>
        <v>0</v>
      </c>
      <c r="R6" s="616">
        <f>'23년(세부_실적)'!P6</f>
        <v>0</v>
      </c>
      <c r="S6" s="637">
        <f>'23년(세부_실적)'!Q6</f>
        <v>19455.780999999999</v>
      </c>
      <c r="T6" s="637">
        <f>+S6*1000</f>
        <v>19455781</v>
      </c>
      <c r="U6" s="637">
        <f>'23년(세부_실적)'!S6</f>
        <v>1499.2629999999999</v>
      </c>
      <c r="V6" s="637">
        <f>+U6*1000</f>
        <v>1499263</v>
      </c>
      <c r="W6" s="637">
        <f>'23년(세부_실적)'!U6</f>
        <v>1721.058</v>
      </c>
      <c r="X6" s="637">
        <f>W6*1000</f>
        <v>1721058</v>
      </c>
      <c r="Y6" s="637">
        <f>'23년(세부_실적)'!W6</f>
        <v>1748.5639999999996</v>
      </c>
      <c r="Z6" s="637">
        <f>Y6*1000</f>
        <v>1748563.9999999995</v>
      </c>
      <c r="AA6" s="637">
        <f>'23년(세부_실적)'!Y6</f>
        <v>4968.8849999999993</v>
      </c>
      <c r="AB6" s="637">
        <f>AA6*1000</f>
        <v>4968884.9999999991</v>
      </c>
      <c r="AC6" s="637">
        <f>'23년(세부_실적)'!AA6</f>
        <v>1764.5250000000001</v>
      </c>
      <c r="AD6" s="637">
        <f>AC6*1000</f>
        <v>1764525</v>
      </c>
      <c r="AE6" s="637">
        <f>'23년(세부_실적)'!AC6</f>
        <v>1810.2810000000002</v>
      </c>
      <c r="AF6" s="637">
        <f>AE6*1000</f>
        <v>1810281.0000000002</v>
      </c>
      <c r="AG6" s="637">
        <f>'23년(세부_실적)'!AE6</f>
        <v>1716.3770000000004</v>
      </c>
      <c r="AH6" s="637">
        <f>AG6*1000</f>
        <v>1716377.0000000005</v>
      </c>
      <c r="AI6" s="637">
        <f>'23년(세부_실적)'!AG6</f>
        <v>5291.1830000000009</v>
      </c>
      <c r="AJ6" s="637">
        <f>AI6*1000</f>
        <v>5291183.0000000009</v>
      </c>
      <c r="AK6" s="637">
        <f>'23년(세부_실적)'!AI6</f>
        <v>10260.067999999999</v>
      </c>
      <c r="AL6" s="637">
        <f>AK6*1000</f>
        <v>10260068</v>
      </c>
      <c r="AM6" s="637">
        <f>'23년(세부_실적)'!AK6</f>
        <v>1786.7420000000002</v>
      </c>
      <c r="AN6" s="637">
        <f>AM6*1000</f>
        <v>1786742.0000000002</v>
      </c>
      <c r="AO6" s="637">
        <f>'23년(세부_실적)'!AM6</f>
        <v>1754.0119999999997</v>
      </c>
      <c r="AP6" s="637">
        <f>AO6*1000</f>
        <v>1754011.9999999998</v>
      </c>
      <c r="AQ6" s="637">
        <f>'23년(세부_실적)'!AO6</f>
        <v>1702.7970000000005</v>
      </c>
      <c r="AR6" s="637">
        <f>AQ6*1000</f>
        <v>1702797.0000000005</v>
      </c>
      <c r="AS6" s="637">
        <f>'23년(세부_실적)'!AQ6</f>
        <v>5243.5510000000004</v>
      </c>
      <c r="AT6" s="637">
        <f>AS6*1000</f>
        <v>5243551</v>
      </c>
      <c r="AU6" s="637">
        <f>'23년(세부_실적)'!AS6</f>
        <v>1225.1089999999999</v>
      </c>
      <c r="AV6" s="637">
        <f>AU6*1000</f>
        <v>1225109</v>
      </c>
      <c r="AW6" s="637">
        <f>'23년(세부_실적)'!AU6</f>
        <v>1123.3139999999999</v>
      </c>
      <c r="AX6" s="637">
        <f>AW6*1000</f>
        <v>1123313.9999999998</v>
      </c>
      <c r="AY6" s="637">
        <f>'23년(세부_실적)'!AW6</f>
        <v>1603.7389999999996</v>
      </c>
      <c r="AZ6" s="637">
        <f>AY6*1000</f>
        <v>1603738.9999999995</v>
      </c>
      <c r="BA6" s="637">
        <f>'23년(세부_실적)'!AY6</f>
        <v>3952.1620000000007</v>
      </c>
      <c r="BB6" s="637">
        <f>BA6*1000</f>
        <v>3952162.0000000009</v>
      </c>
      <c r="BC6" s="637">
        <f>'23년(세부_실적)'!BA6</f>
        <v>9195.7129999999979</v>
      </c>
      <c r="BD6" s="637">
        <f>BC6*1000</f>
        <v>9195712.9999999981</v>
      </c>
      <c r="BF6" s="617"/>
      <c r="BG6" s="617"/>
      <c r="BH6" s="617"/>
      <c r="BI6" s="617"/>
      <c r="BJ6" s="617"/>
      <c r="BK6" s="617"/>
      <c r="BL6" s="617"/>
      <c r="BM6" s="617"/>
      <c r="BN6" s="617"/>
      <c r="BO6" s="617"/>
      <c r="BP6" s="617"/>
      <c r="BQ6" s="617"/>
      <c r="BR6" s="617"/>
      <c r="BS6" s="617"/>
      <c r="BT6" s="617"/>
      <c r="BU6" s="617"/>
      <c r="BV6" s="617"/>
      <c r="BW6" s="617"/>
      <c r="BX6" s="617"/>
      <c r="BY6" s="617"/>
      <c r="BZ6" s="617"/>
      <c r="CA6" s="617"/>
      <c r="CB6" s="617"/>
      <c r="CC6" s="617"/>
      <c r="CD6" s="617"/>
      <c r="CE6" s="617"/>
      <c r="CF6" s="617"/>
      <c r="CG6" s="617"/>
      <c r="CH6" s="617"/>
      <c r="CI6" s="617"/>
      <c r="CJ6" s="617"/>
      <c r="CK6" s="617"/>
      <c r="CL6" s="617"/>
      <c r="CM6" s="617"/>
      <c r="CN6" s="617"/>
      <c r="CO6" s="617"/>
      <c r="CP6" s="617"/>
      <c r="CQ6" s="617"/>
      <c r="CR6" s="617"/>
      <c r="CS6" s="617"/>
      <c r="CT6" s="617"/>
      <c r="CU6" s="617"/>
      <c r="CV6" s="617"/>
      <c r="CW6" s="617"/>
      <c r="CX6" s="617"/>
      <c r="CY6" s="617"/>
      <c r="CZ6" s="617"/>
      <c r="DA6" s="617"/>
      <c r="DB6" s="6" t="e">
        <f>SUM(DB7:DB823)</f>
        <v>#REF!</v>
      </c>
      <c r="DC6" s="6" t="e">
        <f t="shared" ref="DC6:DG6" si="0">SUM(DC7:DC823)</f>
        <v>#REF!</v>
      </c>
      <c r="DD6" s="6" t="e">
        <f t="shared" si="0"/>
        <v>#REF!</v>
      </c>
      <c r="DE6" s="6" t="e">
        <f t="shared" si="0"/>
        <v>#REF!</v>
      </c>
      <c r="DF6" s="6" t="e">
        <f t="shared" si="0"/>
        <v>#REF!</v>
      </c>
      <c r="DG6" s="6" t="e">
        <f t="shared" si="0"/>
        <v>#REF!</v>
      </c>
      <c r="DO6" s="644" t="e">
        <f>SUM(DO7:DO823)</f>
        <v>#REF!</v>
      </c>
      <c r="DP6" s="644" t="e">
        <f t="shared" ref="DP6:DZ6" si="1">SUM(DP7:DP823)</f>
        <v>#REF!</v>
      </c>
      <c r="DQ6" s="644" t="e">
        <f t="shared" si="1"/>
        <v>#REF!</v>
      </c>
      <c r="DR6" s="644" t="e">
        <f t="shared" si="1"/>
        <v>#REF!</v>
      </c>
      <c r="DS6" s="644" t="e">
        <f t="shared" si="1"/>
        <v>#REF!</v>
      </c>
      <c r="DT6" s="644" t="e">
        <f t="shared" si="1"/>
        <v>#REF!</v>
      </c>
      <c r="DU6" s="644" t="e">
        <f t="shared" si="1"/>
        <v>#REF!</v>
      </c>
      <c r="DV6" s="644" t="e">
        <f t="shared" si="1"/>
        <v>#REF!</v>
      </c>
      <c r="DW6" s="644" t="e">
        <f t="shared" si="1"/>
        <v>#REF!</v>
      </c>
      <c r="DX6" s="644" t="e">
        <f t="shared" si="1"/>
        <v>#REF!</v>
      </c>
      <c r="DY6" s="644" t="e">
        <f t="shared" si="1"/>
        <v>#REF!</v>
      </c>
      <c r="DZ6" s="644" t="e">
        <f t="shared" si="1"/>
        <v>#REF!</v>
      </c>
      <c r="EF6" s="6" t="s">
        <v>1775</v>
      </c>
      <c r="EG6" s="6" t="s">
        <v>1776</v>
      </c>
      <c r="EH6" s="6" t="s">
        <v>1800</v>
      </c>
    </row>
    <row r="7" spans="2:139" ht="12" customHeight="1" outlineLevel="1">
      <c r="B7" s="6">
        <f>'23년(세부_실적)'!A7</f>
        <v>1</v>
      </c>
      <c r="C7" s="618" t="str">
        <f>'23년(세부_실적)'!B7</f>
        <v>SEC VD</v>
      </c>
      <c r="D7" s="618" t="str">
        <f>'23년(세부_실적)'!C7</f>
        <v>PD-Board</v>
      </c>
      <c r="E7" s="618" t="str">
        <f>'23년(세부_실적)'!D7</f>
        <v>TV/MFM</v>
      </c>
      <c r="F7" s="622" t="str">
        <f>'23년(세부_실적)'!E7</f>
        <v>L22S0Q_EPN</v>
      </c>
      <c r="G7" s="622" t="s">
        <v>5</v>
      </c>
      <c r="H7" s="622" t="str">
        <f>'23년(세부_실적)'!F7</f>
        <v>692A</v>
      </c>
      <c r="I7" s="617" t="str">
        <f>'23년(세부_실적)'!G7</f>
        <v>구</v>
      </c>
      <c r="J7" s="617" t="str">
        <f>'23년(세부_실적)'!H7</f>
        <v>QD</v>
      </c>
      <c r="K7" s="617">
        <f>'23년(세부_실적)'!I7</f>
        <v>4.12</v>
      </c>
      <c r="L7" s="617">
        <f>'23년(세부_실적)'!J7</f>
        <v>0</v>
      </c>
      <c r="M7" s="617">
        <f>'23년(세부_실적)'!K7</f>
        <v>4.12</v>
      </c>
      <c r="N7" s="617">
        <f>'23년(세부_실적)'!L7</f>
        <v>0</v>
      </c>
      <c r="O7" s="617">
        <f>'23년(세부_실적)'!M7</f>
        <v>4.12</v>
      </c>
      <c r="P7" s="617">
        <f>'23년(세부_실적)'!N7</f>
        <v>0</v>
      </c>
      <c r="Q7" s="617">
        <f>'23년(세부_실적)'!O7</f>
        <v>4.12</v>
      </c>
      <c r="R7" s="617">
        <f>'23년(세부_실적)'!P7</f>
        <v>0</v>
      </c>
      <c r="S7" s="638">
        <f>'23년(세부_실적)'!Q7</f>
        <v>0</v>
      </c>
      <c r="T7" s="638">
        <f t="shared" ref="T7:T70" si="2">+S7*1000</f>
        <v>0</v>
      </c>
      <c r="U7" s="638">
        <f>'23년(세부_실적)'!S7</f>
        <v>0</v>
      </c>
      <c r="V7" s="638">
        <f t="shared" ref="V7:V70" si="3">+U7*1000</f>
        <v>0</v>
      </c>
      <c r="W7" s="638">
        <f>'23년(세부_실적)'!U7</f>
        <v>0</v>
      </c>
      <c r="X7" s="638">
        <f t="shared" ref="X7:X70" si="4">W7*1000</f>
        <v>0</v>
      </c>
      <c r="Y7" s="638">
        <f>'23년(세부_실적)'!W7</f>
        <v>0</v>
      </c>
      <c r="Z7" s="638">
        <f t="shared" ref="Z7:AB70" si="5">Y7*1000</f>
        <v>0</v>
      </c>
      <c r="AA7" s="638">
        <f>'23년(세부_실적)'!Y7</f>
        <v>0</v>
      </c>
      <c r="AB7" s="638">
        <f t="shared" si="5"/>
        <v>0</v>
      </c>
      <c r="AC7" s="638">
        <f>'23년(세부_실적)'!AA7</f>
        <v>0</v>
      </c>
      <c r="AD7" s="638">
        <f t="shared" ref="AD7" si="6">AC7*1000</f>
        <v>0</v>
      </c>
      <c r="AE7" s="638">
        <f>'23년(세부_실적)'!AC7</f>
        <v>0</v>
      </c>
      <c r="AF7" s="638">
        <f t="shared" ref="AF7" si="7">AE7*1000</f>
        <v>0</v>
      </c>
      <c r="AG7" s="638">
        <f>'23년(세부_실적)'!AE7</f>
        <v>0</v>
      </c>
      <c r="AH7" s="638">
        <f t="shared" ref="AH7" si="8">AG7*1000</f>
        <v>0</v>
      </c>
      <c r="AI7" s="638">
        <f>'23년(세부_실적)'!AG7</f>
        <v>0</v>
      </c>
      <c r="AJ7" s="638">
        <f t="shared" ref="AJ7" si="9">AI7*1000</f>
        <v>0</v>
      </c>
      <c r="AK7" s="638">
        <f>'23년(세부_실적)'!AI7</f>
        <v>0</v>
      </c>
      <c r="AL7" s="638">
        <f t="shared" ref="AL7" si="10">AK7*1000</f>
        <v>0</v>
      </c>
      <c r="AM7" s="638">
        <f>'23년(세부_실적)'!AK7</f>
        <v>0</v>
      </c>
      <c r="AN7" s="638">
        <f t="shared" ref="AN7" si="11">AM7*1000</f>
        <v>0</v>
      </c>
      <c r="AO7" s="638">
        <f>'23년(세부_실적)'!AM7</f>
        <v>0</v>
      </c>
      <c r="AP7" s="638">
        <f t="shared" ref="AP7" si="12">AO7*1000</f>
        <v>0</v>
      </c>
      <c r="AQ7" s="638">
        <f>'23년(세부_실적)'!AO7</f>
        <v>0</v>
      </c>
      <c r="AR7" s="638">
        <f t="shared" ref="AR7" si="13">AQ7*1000</f>
        <v>0</v>
      </c>
      <c r="AS7" s="638">
        <f>'23년(세부_실적)'!AQ7</f>
        <v>0</v>
      </c>
      <c r="AT7" s="638">
        <f t="shared" ref="AT7" si="14">AS7*1000</f>
        <v>0</v>
      </c>
      <c r="AU7" s="638">
        <f>'23년(세부_실적)'!AS7</f>
        <v>0</v>
      </c>
      <c r="AV7" s="638">
        <f t="shared" ref="AV7" si="15">AU7*1000</f>
        <v>0</v>
      </c>
      <c r="AW7" s="638">
        <f>'23년(세부_실적)'!AU7</f>
        <v>0</v>
      </c>
      <c r="AX7" s="638">
        <f t="shared" ref="AX7" si="16">AW7*1000</f>
        <v>0</v>
      </c>
      <c r="AY7" s="638">
        <f>'23년(세부_실적)'!AW7</f>
        <v>0</v>
      </c>
      <c r="AZ7" s="638">
        <f t="shared" ref="AZ7" si="17">AY7*1000</f>
        <v>0</v>
      </c>
      <c r="BA7" s="638">
        <f>'23년(세부_실적)'!AY7</f>
        <v>0</v>
      </c>
      <c r="BB7" s="638">
        <f t="shared" ref="BB7" si="18">BA7*1000</f>
        <v>0</v>
      </c>
      <c r="BC7" s="638">
        <f>'23년(세부_실적)'!BA7</f>
        <v>0</v>
      </c>
      <c r="BD7" s="638">
        <f t="shared" ref="BD7" si="19">BC7*1000</f>
        <v>0</v>
      </c>
      <c r="BF7" s="617"/>
      <c r="BG7" s="617"/>
      <c r="BH7" s="617"/>
      <c r="BI7" s="617"/>
      <c r="BJ7" s="617"/>
      <c r="BK7" s="617"/>
      <c r="BL7" s="617"/>
      <c r="BM7" s="617"/>
      <c r="BN7" s="617"/>
      <c r="BO7" s="617"/>
      <c r="BP7" s="617"/>
      <c r="BQ7" s="617"/>
      <c r="BR7" s="617"/>
      <c r="BS7" s="617"/>
      <c r="BT7" s="617"/>
      <c r="BU7" s="617"/>
      <c r="BV7" s="617"/>
      <c r="BW7" s="617"/>
      <c r="BX7" s="617"/>
      <c r="BY7" s="617"/>
      <c r="BZ7" s="617"/>
      <c r="CA7" s="617"/>
      <c r="CB7" s="617"/>
      <c r="CC7" s="617"/>
      <c r="CD7" s="617"/>
      <c r="CE7" s="617"/>
      <c r="CF7" s="617"/>
      <c r="CG7" s="617"/>
      <c r="CH7" s="617"/>
      <c r="CI7" s="617"/>
      <c r="CJ7" s="617"/>
      <c r="CK7" s="617"/>
      <c r="CL7" s="617"/>
      <c r="CM7" s="617"/>
      <c r="CN7" s="617"/>
      <c r="CO7" s="617"/>
      <c r="CP7" s="617"/>
      <c r="CQ7" s="617"/>
      <c r="CR7" s="617"/>
      <c r="CS7" s="617"/>
      <c r="CT7" s="617"/>
      <c r="CU7" s="617"/>
      <c r="CV7" s="617"/>
      <c r="CW7" s="617"/>
      <c r="CX7" s="617"/>
      <c r="CY7" s="617"/>
      <c r="CZ7" s="617"/>
      <c r="DA7" s="617"/>
      <c r="DB7" s="656">
        <f>+V7*BH7*$BI$2</f>
        <v>0</v>
      </c>
      <c r="DC7" s="656">
        <f>+X7*BL7*$BM$2</f>
        <v>0</v>
      </c>
      <c r="DD7" s="656">
        <f>+BP7*Z7*$BQ$2</f>
        <v>0</v>
      </c>
      <c r="DE7" s="656">
        <f>+AD7*BT7*$BU$2</f>
        <v>0</v>
      </c>
      <c r="DF7" s="656">
        <f>+BX7*AF7*$BY$2</f>
        <v>0</v>
      </c>
      <c r="DG7" s="656">
        <f>+CB7*AH7*$CC$2</f>
        <v>0</v>
      </c>
      <c r="DH7" s="6">
        <f>+CF7*AN7*$CG$2</f>
        <v>0</v>
      </c>
      <c r="DI7" s="6">
        <f>+CB7*AP7*$AP$2</f>
        <v>0</v>
      </c>
      <c r="DJ7" s="6">
        <f>+CN7*AR7*$AR$2</f>
        <v>0</v>
      </c>
      <c r="DK7" s="6">
        <f>+CR7*AV7*$AV$2</f>
        <v>0</v>
      </c>
      <c r="DL7" s="6">
        <f>+CV7*AX7*$AX$2</f>
        <v>0</v>
      </c>
      <c r="DM7" s="6">
        <f>+CZ7*AZ7*$AZ$2</f>
        <v>0</v>
      </c>
      <c r="DO7" s="6">
        <f>+(BF7+BG7)*V7*$V$2</f>
        <v>0</v>
      </c>
      <c r="DP7" s="6">
        <f>+(BJ7+BK7)*X7*$X$2</f>
        <v>0</v>
      </c>
      <c r="DQ7" s="6">
        <f>+(BN7+BO7)*Z7*$Z$2</f>
        <v>0</v>
      </c>
      <c r="DR7" s="6">
        <f>+(BR7+BS7)*AD7*$AD$2</f>
        <v>0</v>
      </c>
      <c r="DS7" s="6">
        <f>+(BV7+BW7)*AF7*$AF$2</f>
        <v>0</v>
      </c>
      <c r="DT7" s="6">
        <f>+(BZ7+CA7)*AH7*$AH$2</f>
        <v>0</v>
      </c>
      <c r="DU7" s="6">
        <f>+(CD7+CE7)*AN7*$AN$2</f>
        <v>0</v>
      </c>
      <c r="DV7" s="6">
        <f>+(CH7+CI7)*AP7*$AP$2</f>
        <v>0</v>
      </c>
      <c r="DW7" s="6">
        <f>+(CL7+CM7)*AR7*$AR$2</f>
        <v>0</v>
      </c>
      <c r="DX7" s="6">
        <f>+(CP7+CQ7)*AV7*$AV$2</f>
        <v>0</v>
      </c>
      <c r="DY7" s="6">
        <f>+(CT7+CU7)*AX7*$AX$2</f>
        <v>0</v>
      </c>
      <c r="DZ7" s="6">
        <f>+(CX7+CY7)*AZ7*$AZ$2</f>
        <v>0</v>
      </c>
      <c r="EF7" s="644" t="e">
        <f>SUM(EF14:EF24)</f>
        <v>#REF!</v>
      </c>
      <c r="EG7" s="644" t="e">
        <f>SUM(EG14:EG24)</f>
        <v>#REF!</v>
      </c>
      <c r="EH7" s="644" t="e">
        <f>SUM(EH14:EH24)</f>
        <v>#REF!</v>
      </c>
      <c r="EI7" s="659"/>
    </row>
    <row r="8" spans="2:139" ht="12" customHeight="1" outlineLevel="1">
      <c r="B8" s="6">
        <f>'23년(세부_실적)'!A8</f>
        <v>2</v>
      </c>
      <c r="C8" s="619"/>
      <c r="D8" s="619"/>
      <c r="E8" s="620"/>
      <c r="F8" s="622" t="str">
        <f>'23년(세부_실적)'!E8</f>
        <v>L23S0D_EPN</v>
      </c>
      <c r="G8" s="622" t="s">
        <v>7</v>
      </c>
      <c r="H8" s="622" t="str">
        <f>'23년(세부_실적)'!F8</f>
        <v>746A</v>
      </c>
      <c r="I8" s="617" t="str">
        <f>'23년(세부_실적)'!G8</f>
        <v>구</v>
      </c>
      <c r="J8" s="617" t="str">
        <f>'23년(세부_실적)'!H8</f>
        <v>QD</v>
      </c>
      <c r="K8" s="617">
        <f>'23년(세부_실적)'!I8</f>
        <v>4.13</v>
      </c>
      <c r="L8" s="617">
        <f>'23년(세부_실적)'!J8</f>
        <v>0</v>
      </c>
      <c r="M8" s="617">
        <f>'23년(세부_실적)'!K8</f>
        <v>4.13</v>
      </c>
      <c r="N8" s="617">
        <f>'23년(세부_실적)'!L8</f>
        <v>0</v>
      </c>
      <c r="O8" s="617">
        <f>'23년(세부_실적)'!M8</f>
        <v>4.13</v>
      </c>
      <c r="P8" s="617">
        <f>'23년(세부_실적)'!N8</f>
        <v>0</v>
      </c>
      <c r="Q8" s="617">
        <f>'23년(세부_실적)'!O8</f>
        <v>4.13</v>
      </c>
      <c r="R8" s="617">
        <f>'23년(세부_실적)'!P8</f>
        <v>0</v>
      </c>
      <c r="S8" s="638">
        <f>'23년(세부_실적)'!Q8</f>
        <v>2.8000000000000001E-2</v>
      </c>
      <c r="T8" s="638">
        <f t="shared" si="2"/>
        <v>28</v>
      </c>
      <c r="U8" s="638">
        <f>'23년(세부_실적)'!S8</f>
        <v>0</v>
      </c>
      <c r="V8" s="638">
        <f t="shared" si="3"/>
        <v>0</v>
      </c>
      <c r="W8" s="638">
        <f>'23년(세부_실적)'!U8</f>
        <v>2.8000000000000001E-2</v>
      </c>
      <c r="X8" s="638">
        <f t="shared" si="4"/>
        <v>28</v>
      </c>
      <c r="Y8" s="638">
        <f>'23년(세부_실적)'!W8</f>
        <v>0</v>
      </c>
      <c r="Z8" s="638">
        <f t="shared" si="5"/>
        <v>0</v>
      </c>
      <c r="AA8" s="638">
        <f>'23년(세부_실적)'!Y8</f>
        <v>2.8000000000000001E-2</v>
      </c>
      <c r="AB8" s="638">
        <f t="shared" si="5"/>
        <v>28</v>
      </c>
      <c r="AC8" s="638">
        <f>'23년(세부_실적)'!AA8</f>
        <v>0</v>
      </c>
      <c r="AD8" s="638">
        <f t="shared" ref="AD8" si="20">AC8*1000</f>
        <v>0</v>
      </c>
      <c r="AE8" s="638">
        <f>'23년(세부_실적)'!AC8</f>
        <v>0</v>
      </c>
      <c r="AF8" s="638">
        <f t="shared" ref="AF8" si="21">AE8*1000</f>
        <v>0</v>
      </c>
      <c r="AG8" s="638">
        <f>'23년(세부_실적)'!AE8</f>
        <v>0</v>
      </c>
      <c r="AH8" s="638">
        <f t="shared" ref="AH8" si="22">AG8*1000</f>
        <v>0</v>
      </c>
      <c r="AI8" s="638">
        <f>'23년(세부_실적)'!AG8</f>
        <v>0</v>
      </c>
      <c r="AJ8" s="638">
        <f t="shared" ref="AJ8" si="23">AI8*1000</f>
        <v>0</v>
      </c>
      <c r="AK8" s="638">
        <f>'23년(세부_실적)'!AI8</f>
        <v>2.8000000000000001E-2</v>
      </c>
      <c r="AL8" s="638">
        <f t="shared" ref="AL8" si="24">AK8*1000</f>
        <v>28</v>
      </c>
      <c r="AM8" s="638">
        <f>'23년(세부_실적)'!AK8</f>
        <v>0</v>
      </c>
      <c r="AN8" s="638">
        <f t="shared" ref="AN8" si="25">AM8*1000</f>
        <v>0</v>
      </c>
      <c r="AO8" s="638">
        <f>'23년(세부_실적)'!AM8</f>
        <v>0</v>
      </c>
      <c r="AP8" s="638">
        <f t="shared" ref="AP8" si="26">AO8*1000</f>
        <v>0</v>
      </c>
      <c r="AQ8" s="638">
        <f>'23년(세부_실적)'!AO8</f>
        <v>0</v>
      </c>
      <c r="AR8" s="638">
        <f t="shared" ref="AR8" si="27">AQ8*1000</f>
        <v>0</v>
      </c>
      <c r="AS8" s="638">
        <f>'23년(세부_실적)'!AQ8</f>
        <v>0</v>
      </c>
      <c r="AT8" s="638">
        <f t="shared" ref="AT8" si="28">AS8*1000</f>
        <v>0</v>
      </c>
      <c r="AU8" s="638">
        <f>'23년(세부_실적)'!AS8</f>
        <v>0</v>
      </c>
      <c r="AV8" s="638">
        <f t="shared" ref="AV8" si="29">AU8*1000</f>
        <v>0</v>
      </c>
      <c r="AW8" s="638">
        <f>'23년(세부_실적)'!AU8</f>
        <v>0</v>
      </c>
      <c r="AX8" s="638">
        <f t="shared" ref="AX8" si="30">AW8*1000</f>
        <v>0</v>
      </c>
      <c r="AY8" s="638">
        <f>'23년(세부_실적)'!AW8</f>
        <v>0</v>
      </c>
      <c r="AZ8" s="638">
        <f t="shared" ref="AZ8" si="31">AY8*1000</f>
        <v>0</v>
      </c>
      <c r="BA8" s="638">
        <f>'23년(세부_실적)'!AY8</f>
        <v>0</v>
      </c>
      <c r="BB8" s="638">
        <f t="shared" ref="BB8" si="32">BA8*1000</f>
        <v>0</v>
      </c>
      <c r="BC8" s="638">
        <f>'23년(세부_실적)'!BA8</f>
        <v>0</v>
      </c>
      <c r="BD8" s="638">
        <f t="shared" ref="BD8" si="33">BC8*1000</f>
        <v>0</v>
      </c>
      <c r="BF8" s="617">
        <v>0.66</v>
      </c>
      <c r="BG8" s="617">
        <v>3.054056672727274</v>
      </c>
      <c r="BH8" s="617">
        <v>3.4</v>
      </c>
      <c r="BI8" s="617"/>
      <c r="BJ8" s="617">
        <v>0.66</v>
      </c>
      <c r="BK8" s="617">
        <v>3.054056672727274</v>
      </c>
      <c r="BL8" s="617">
        <v>3.4</v>
      </c>
      <c r="BM8" s="617"/>
      <c r="BN8" s="617">
        <v>0.66</v>
      </c>
      <c r="BO8" s="617">
        <v>3.054056672727274</v>
      </c>
      <c r="BP8" s="617">
        <v>3.4</v>
      </c>
      <c r="BQ8" s="617"/>
      <c r="BR8" s="617">
        <v>0.66</v>
      </c>
      <c r="BS8" s="617">
        <v>3.2041841727272731</v>
      </c>
      <c r="BT8" s="617">
        <v>3.7649999999999997</v>
      </c>
      <c r="BU8" s="617"/>
      <c r="BV8" s="617">
        <v>0.66</v>
      </c>
      <c r="BW8" s="617">
        <v>3.2041841727272731</v>
      </c>
      <c r="BX8" s="617">
        <v>4.13</v>
      </c>
      <c r="BY8" s="617"/>
      <c r="BZ8" s="617">
        <v>0.66</v>
      </c>
      <c r="CA8" s="617">
        <v>3.2041841727272731</v>
      </c>
      <c r="CB8" s="617">
        <v>4.13</v>
      </c>
      <c r="CC8" s="617"/>
      <c r="CD8" s="617"/>
      <c r="CE8" s="617"/>
      <c r="CF8" s="617"/>
      <c r="CG8" s="617"/>
      <c r="CH8" s="617"/>
      <c r="CI8" s="617"/>
      <c r="CJ8" s="617"/>
      <c r="CK8" s="617"/>
      <c r="CL8" s="617"/>
      <c r="CM8" s="617"/>
      <c r="CN8" s="617"/>
      <c r="CO8" s="617"/>
      <c r="CP8" s="617"/>
      <c r="CQ8" s="617"/>
      <c r="CR8" s="617"/>
      <c r="CS8" s="617"/>
      <c r="CT8" s="617"/>
      <c r="CU8" s="617"/>
      <c r="CV8" s="617"/>
      <c r="CW8" s="617"/>
      <c r="CX8" s="617"/>
      <c r="CY8" s="617"/>
      <c r="CZ8" s="617"/>
      <c r="DA8" s="617"/>
      <c r="DB8" s="656">
        <f t="shared" ref="DB8:DB71" si="34">+V8*BH8*$BI$2</f>
        <v>0</v>
      </c>
      <c r="DC8" s="656">
        <f t="shared" ref="DC8:DC71" si="35">+X8*BL8*$BM$2</f>
        <v>121305.74400000001</v>
      </c>
      <c r="DD8" s="661">
        <f t="shared" ref="DD8:DD71" si="36">+BP8*Z8*$BQ$2</f>
        <v>0</v>
      </c>
      <c r="DE8" s="656">
        <f t="shared" ref="DE8:DE71" si="37">+AD8*BT8*$BU$2</f>
        <v>0</v>
      </c>
      <c r="DF8" s="656">
        <f t="shared" ref="DF8:DF71" si="38">+BX8*AF8*$BY$2</f>
        <v>0</v>
      </c>
      <c r="DG8" s="656">
        <f t="shared" ref="DG8:DG71" si="39">+CB8*AH8*$CC$2</f>
        <v>0</v>
      </c>
      <c r="DH8" s="6">
        <f t="shared" ref="DH8:DH71" si="40">+CF8*AN8*$CG$2</f>
        <v>0</v>
      </c>
      <c r="DI8" s="6">
        <f t="shared" ref="DI8:DI71" si="41">+CB8*AP8*$AP$2</f>
        <v>0</v>
      </c>
      <c r="DJ8" s="6">
        <f t="shared" ref="DJ8:DJ71" si="42">+CN8*AR8*$AR$2</f>
        <v>0</v>
      </c>
      <c r="DK8" s="6">
        <f t="shared" ref="DK8:DK71" si="43">+CR8*AV8*$AV$2</f>
        <v>0</v>
      </c>
      <c r="DL8" s="6">
        <f t="shared" ref="DL8:DL71" si="44">+CV8*AX8*$AX$2</f>
        <v>0</v>
      </c>
      <c r="DM8" s="6">
        <f t="shared" ref="DM8:DM71" si="45">+CZ8*AZ8*$AZ$2</f>
        <v>0</v>
      </c>
      <c r="DO8" s="6">
        <f t="shared" ref="DO8:DO71" si="46">+(BF8+BG8)*V8*$V$2</f>
        <v>0</v>
      </c>
      <c r="DP8" s="6">
        <f t="shared" ref="DP8:DP71" si="47">+(BJ8+BK8)*X8*$X$2</f>
        <v>132510.70821863133</v>
      </c>
      <c r="DQ8" s="661">
        <f t="shared" ref="DQ8:DQ71" si="48">+(BN8+BO8)*Z8*$Z$2</f>
        <v>0</v>
      </c>
      <c r="DR8" s="6">
        <f t="shared" ref="DR8:DR71" si="49">+(BR8+BS8)*AD8*$AD$2</f>
        <v>0</v>
      </c>
      <c r="DS8" s="6">
        <f t="shared" ref="DS8:DS71" si="50">+(BV8+BW8)*AF8*$AF$2</f>
        <v>0</v>
      </c>
      <c r="DT8" s="6">
        <f t="shared" ref="DT8:DT71" si="51">+(BZ8+CA8)*AH8*$AH$2</f>
        <v>0</v>
      </c>
      <c r="DU8" s="6">
        <f t="shared" ref="DU8:DU71" si="52">+(CD8+CE8)*AN8*$AN$2</f>
        <v>0</v>
      </c>
      <c r="DV8" s="6">
        <f t="shared" ref="DV8:DV71" si="53">+(CH8+CI8)*AP8*$AP$2</f>
        <v>0</v>
      </c>
      <c r="DW8" s="6">
        <f t="shared" ref="DW8:DW71" si="54">+(CL8+CM8)*AR8*$AR$2</f>
        <v>0</v>
      </c>
      <c r="DX8" s="6">
        <f t="shared" ref="DX8:DX71" si="55">+(CP8+CQ8)*AV8*$AV$2</f>
        <v>0</v>
      </c>
      <c r="DY8" s="6">
        <f t="shared" ref="DY8:DY71" si="56">+(CT8+CU8)*AX8*$AX$2</f>
        <v>0</v>
      </c>
      <c r="DZ8" s="6">
        <f t="shared" ref="DZ8:DZ71" si="57">+(CX8+CY8)*AZ8*$AZ$2</f>
        <v>0</v>
      </c>
      <c r="ED8" s="649" t="s">
        <v>1777</v>
      </c>
      <c r="EE8" s="650" t="s">
        <v>1778</v>
      </c>
      <c r="EF8" s="644" t="e">
        <f>SUM(DB8:DG183)</f>
        <v>#REF!</v>
      </c>
      <c r="EG8" s="644" t="e">
        <f>SUM(DO8:DT183)</f>
        <v>#REF!</v>
      </c>
      <c r="EH8" s="644" t="e">
        <f>+EF8-EG8</f>
        <v>#REF!</v>
      </c>
    </row>
    <row r="9" spans="2:139" ht="12" customHeight="1" outlineLevel="1">
      <c r="B9" s="6">
        <f>'23년(세부_실적)'!A9</f>
        <v>3</v>
      </c>
      <c r="C9" s="619"/>
      <c r="D9" s="619"/>
      <c r="E9" s="620"/>
      <c r="F9" s="622" t="str">
        <f>'23년(세부_실적)'!E9</f>
        <v>L23S0DN_EPN</v>
      </c>
      <c r="G9" s="622" t="s">
        <v>1249</v>
      </c>
      <c r="H9" s="622" t="str">
        <f>'23년(세부_실적)'!F9</f>
        <v>746B</v>
      </c>
      <c r="I9" s="617" t="str">
        <f>'23년(세부_실적)'!G9</f>
        <v>구</v>
      </c>
      <c r="J9" s="617" t="str">
        <f>'23년(세부_실적)'!H9</f>
        <v>QD</v>
      </c>
      <c r="K9" s="617">
        <f>'23년(세부_실적)'!I9</f>
        <v>4.3</v>
      </c>
      <c r="L9" s="617">
        <f>'23년(세부_실적)'!J9</f>
        <v>0</v>
      </c>
      <c r="M9" s="617">
        <f>'23년(세부_실적)'!K9</f>
        <v>4.28</v>
      </c>
      <c r="N9" s="617">
        <f>'23년(세부_실적)'!L9</f>
        <v>0</v>
      </c>
      <c r="O9" s="617">
        <f>'23년(세부_실적)'!M9</f>
        <v>4.28</v>
      </c>
      <c r="P9" s="617">
        <f>'23년(세부_실적)'!N9</f>
        <v>0</v>
      </c>
      <c r="Q9" s="617">
        <f>'23년(세부_실적)'!O9</f>
        <v>4.26</v>
      </c>
      <c r="R9" s="617">
        <f>'23년(세부_실적)'!P9</f>
        <v>0</v>
      </c>
      <c r="S9" s="638">
        <f>'23년(세부_실적)'!Q9</f>
        <v>34.832000000000001</v>
      </c>
      <c r="T9" s="638">
        <f t="shared" si="2"/>
        <v>34832</v>
      </c>
      <c r="U9" s="638">
        <f>'23년(세부_실적)'!S9</f>
        <v>1.008</v>
      </c>
      <c r="V9" s="638">
        <f t="shared" si="3"/>
        <v>1008</v>
      </c>
      <c r="W9" s="638">
        <f>'23년(세부_실적)'!U9</f>
        <v>0.78400000000000003</v>
      </c>
      <c r="X9" s="638">
        <f t="shared" si="4"/>
        <v>784</v>
      </c>
      <c r="Y9" s="638">
        <f>'23년(세부_실적)'!W9</f>
        <v>7.1820000000000004</v>
      </c>
      <c r="Z9" s="638">
        <f t="shared" si="5"/>
        <v>7182</v>
      </c>
      <c r="AA9" s="638">
        <f>'23년(세부_실적)'!Y9</f>
        <v>8.9740000000000002</v>
      </c>
      <c r="AB9" s="638">
        <f t="shared" si="5"/>
        <v>8974</v>
      </c>
      <c r="AC9" s="638">
        <f>'23년(세부_실적)'!AA9</f>
        <v>2.3519999999999999</v>
      </c>
      <c r="AD9" s="638">
        <f t="shared" ref="AD9" si="58">AC9*1000</f>
        <v>2352</v>
      </c>
      <c r="AE9" s="638">
        <f>'23년(세부_실적)'!AC9</f>
        <v>0.84</v>
      </c>
      <c r="AF9" s="638">
        <f t="shared" ref="AF9" si="59">AE9*1000</f>
        <v>840</v>
      </c>
      <c r="AG9" s="638">
        <f>'23년(세부_실적)'!AE9</f>
        <v>10.247999999999999</v>
      </c>
      <c r="AH9" s="638">
        <f t="shared" ref="AH9" si="60">AG9*1000</f>
        <v>10248</v>
      </c>
      <c r="AI9" s="638">
        <f>'23년(세부_실적)'!AG9</f>
        <v>13.44</v>
      </c>
      <c r="AJ9" s="638">
        <f t="shared" ref="AJ9" si="61">AI9*1000</f>
        <v>13440</v>
      </c>
      <c r="AK9" s="638">
        <f>'23년(세부_실적)'!AI9</f>
        <v>22.414000000000001</v>
      </c>
      <c r="AL9" s="638">
        <f t="shared" ref="AL9" si="62">AK9*1000</f>
        <v>22414</v>
      </c>
      <c r="AM9" s="638">
        <f>'23년(세부_실적)'!AK9</f>
        <v>1.008</v>
      </c>
      <c r="AN9" s="638">
        <f t="shared" ref="AN9" si="63">AM9*1000</f>
        <v>1008</v>
      </c>
      <c r="AO9" s="638">
        <f>'23년(세부_실적)'!AM9</f>
        <v>6.048</v>
      </c>
      <c r="AP9" s="638">
        <f t="shared" ref="AP9" si="64">AO9*1000</f>
        <v>6048</v>
      </c>
      <c r="AQ9" s="638">
        <f>'23년(세부_실적)'!AO9</f>
        <v>3.024</v>
      </c>
      <c r="AR9" s="638">
        <f t="shared" ref="AR9" si="65">AQ9*1000</f>
        <v>3024</v>
      </c>
      <c r="AS9" s="638">
        <f>'23년(세부_실적)'!AQ9</f>
        <v>10.08</v>
      </c>
      <c r="AT9" s="638">
        <f t="shared" ref="AT9" si="66">AS9*1000</f>
        <v>10080</v>
      </c>
      <c r="AU9" s="638">
        <f>'23년(세부_실적)'!AS9</f>
        <v>2.3380000000000001</v>
      </c>
      <c r="AV9" s="638">
        <f t="shared" ref="AV9" si="67">AU9*1000</f>
        <v>2338</v>
      </c>
      <c r="AW9" s="638">
        <f>'23년(세부_실적)'!AU9</f>
        <v>0</v>
      </c>
      <c r="AX9" s="638">
        <f t="shared" ref="AX9" si="68">AW9*1000</f>
        <v>0</v>
      </c>
      <c r="AY9" s="638">
        <f>'23년(세부_실적)'!AW9</f>
        <v>0</v>
      </c>
      <c r="AZ9" s="638">
        <f t="shared" ref="AZ9" si="69">AY9*1000</f>
        <v>0</v>
      </c>
      <c r="BA9" s="638">
        <f>'23년(세부_실적)'!AY9</f>
        <v>2.3380000000000001</v>
      </c>
      <c r="BB9" s="638">
        <f t="shared" ref="BB9" si="70">BA9*1000</f>
        <v>2338</v>
      </c>
      <c r="BC9" s="638">
        <f>'23년(세부_실적)'!BA9</f>
        <v>12.417999999999999</v>
      </c>
      <c r="BD9" s="638">
        <f t="shared" ref="BD9" si="71">BC9*1000</f>
        <v>12418</v>
      </c>
      <c r="BF9" s="617">
        <v>0.66</v>
      </c>
      <c r="BG9" s="617">
        <v>3.2676775818181829</v>
      </c>
      <c r="BH9" s="617">
        <v>3.5</v>
      </c>
      <c r="BI9" s="617"/>
      <c r="BJ9" s="617">
        <v>0.66</v>
      </c>
      <c r="BK9" s="617">
        <v>3.2676775818181829</v>
      </c>
      <c r="BL9" s="617">
        <v>3.5</v>
      </c>
      <c r="BM9" s="617"/>
      <c r="BN9" s="617">
        <v>0.66</v>
      </c>
      <c r="BO9" s="617">
        <v>3.2676775818181829</v>
      </c>
      <c r="BP9" s="617">
        <v>3.5</v>
      </c>
      <c r="BQ9" s="617"/>
      <c r="BR9" s="617">
        <v>0.66</v>
      </c>
      <c r="BS9" s="617">
        <v>3.4607030818181821</v>
      </c>
      <c r="BT9" s="617">
        <v>3.9</v>
      </c>
      <c r="BU9" s="617"/>
      <c r="BV9" s="617">
        <v>0.66</v>
      </c>
      <c r="BW9" s="617">
        <v>3.4607030818181821</v>
      </c>
      <c r="BX9" s="617">
        <v>4.3</v>
      </c>
      <c r="BY9" s="617"/>
      <c r="BZ9" s="617">
        <v>0.66</v>
      </c>
      <c r="CA9" s="617">
        <v>3.4607030818181821</v>
      </c>
      <c r="CB9" s="617">
        <v>4.3</v>
      </c>
      <c r="CC9" s="617"/>
      <c r="CD9" s="617"/>
      <c r="CE9" s="617"/>
      <c r="CF9" s="617"/>
      <c r="CG9" s="617"/>
      <c r="CH9" s="617"/>
      <c r="CI9" s="617"/>
      <c r="CJ9" s="617"/>
      <c r="CK9" s="617"/>
      <c r="CL9" s="617"/>
      <c r="CM9" s="617"/>
      <c r="CN9" s="617"/>
      <c r="CO9" s="617"/>
      <c r="CP9" s="617"/>
      <c r="CQ9" s="617"/>
      <c r="CR9" s="617"/>
      <c r="CS9" s="617"/>
      <c r="CT9" s="617"/>
      <c r="CU9" s="617"/>
      <c r="CV9" s="617"/>
      <c r="CW9" s="617"/>
      <c r="CX9" s="617"/>
      <c r="CY9" s="617"/>
      <c r="CZ9" s="617"/>
      <c r="DA9" s="617"/>
      <c r="DB9" s="656">
        <f t="shared" si="34"/>
        <v>4394794.32</v>
      </c>
      <c r="DC9" s="656">
        <f t="shared" si="35"/>
        <v>3496459.68</v>
      </c>
      <c r="DD9" s="661">
        <f t="shared" si="36"/>
        <v>32764319.91</v>
      </c>
      <c r="DE9" s="656">
        <f t="shared" si="37"/>
        <v>12138549.695999999</v>
      </c>
      <c r="DF9" s="656">
        <f t="shared" si="38"/>
        <v>4782613.08</v>
      </c>
      <c r="DG9" s="656">
        <f t="shared" si="39"/>
        <v>57296455.272</v>
      </c>
      <c r="DH9" s="6">
        <f t="shared" si="40"/>
        <v>0</v>
      </c>
      <c r="DI9" s="6">
        <f t="shared" si="41"/>
        <v>34401005.855999999</v>
      </c>
      <c r="DJ9" s="6">
        <f t="shared" si="42"/>
        <v>0</v>
      </c>
      <c r="DK9" s="6">
        <f t="shared" si="43"/>
        <v>0</v>
      </c>
      <c r="DL9" s="6">
        <f t="shared" si="44"/>
        <v>0</v>
      </c>
      <c r="DM9" s="6">
        <f t="shared" si="45"/>
        <v>0</v>
      </c>
      <c r="DO9" s="6">
        <f t="shared" si="46"/>
        <v>4931810.0363902533</v>
      </c>
      <c r="DP9" s="6">
        <f t="shared" si="47"/>
        <v>3923704.6573906224</v>
      </c>
      <c r="DQ9" s="661">
        <f t="shared" si="48"/>
        <v>36767909.94115033</v>
      </c>
      <c r="DR9" s="6">
        <f t="shared" si="49"/>
        <v>12825476.702848809</v>
      </c>
      <c r="DS9" s="6">
        <f t="shared" si="50"/>
        <v>4583192.6646278948</v>
      </c>
      <c r="DT9" s="6">
        <f t="shared" si="51"/>
        <v>54907367.399206527</v>
      </c>
      <c r="DU9" s="6">
        <f t="shared" si="52"/>
        <v>0</v>
      </c>
      <c r="DV9" s="6">
        <f t="shared" si="53"/>
        <v>0</v>
      </c>
      <c r="DW9" s="6">
        <f t="shared" si="54"/>
        <v>0</v>
      </c>
      <c r="DX9" s="6">
        <f t="shared" si="55"/>
        <v>0</v>
      </c>
      <c r="DY9" s="6">
        <f t="shared" si="56"/>
        <v>0</v>
      </c>
      <c r="DZ9" s="6">
        <f t="shared" si="57"/>
        <v>0</v>
      </c>
      <c r="ED9" s="651"/>
      <c r="EE9" s="650" t="s">
        <v>1779</v>
      </c>
      <c r="EF9" s="644" t="e">
        <f>SUM(DB185:DG246)</f>
        <v>#REF!</v>
      </c>
      <c r="EG9" s="644" t="e">
        <f>SUM(DO185:DT246)</f>
        <v>#REF!</v>
      </c>
      <c r="EH9" s="644" t="e">
        <f>+EF9-EG9</f>
        <v>#REF!</v>
      </c>
    </row>
    <row r="10" spans="2:139" ht="12" customHeight="1" outlineLevel="1">
      <c r="B10" s="6">
        <f>'23년(세부_실적)'!A10</f>
        <v>4</v>
      </c>
      <c r="C10" s="619"/>
      <c r="D10" s="619"/>
      <c r="E10" s="620"/>
      <c r="F10" s="622" t="str">
        <f>'23년(세부_실적)'!E10</f>
        <v>L23S0DS_EPN</v>
      </c>
      <c r="G10" s="622" t="s">
        <v>85</v>
      </c>
      <c r="H10" s="622" t="str">
        <f>'23년(세부_실적)'!F10</f>
        <v>746C</v>
      </c>
      <c r="I10" s="617" t="str">
        <f>'23년(세부_실적)'!G10</f>
        <v>구</v>
      </c>
      <c r="J10" s="617" t="str">
        <f>'23년(세부_실적)'!H10</f>
        <v>QD</v>
      </c>
      <c r="K10" s="617">
        <f>'23년(세부_실적)'!I10</f>
        <v>4.2699999999999996</v>
      </c>
      <c r="L10" s="617">
        <f>'23년(세부_실적)'!J10</f>
        <v>0</v>
      </c>
      <c r="M10" s="617">
        <f>'23년(세부_실적)'!K10</f>
        <v>4.2699999999999996</v>
      </c>
      <c r="N10" s="617">
        <f>'23년(세부_실적)'!L10</f>
        <v>0</v>
      </c>
      <c r="O10" s="617">
        <f>'23년(세부_실적)'!M10</f>
        <v>4.2699999999999996</v>
      </c>
      <c r="P10" s="617">
        <f>'23년(세부_실적)'!N10</f>
        <v>0</v>
      </c>
      <c r="Q10" s="617">
        <f>'23년(세부_실적)'!O10</f>
        <v>4.2699999999999996</v>
      </c>
      <c r="R10" s="617">
        <f>'23년(세부_실적)'!P10</f>
        <v>0</v>
      </c>
      <c r="S10" s="638">
        <f>'23년(세부_실적)'!Q10</f>
        <v>0</v>
      </c>
      <c r="T10" s="638">
        <f t="shared" si="2"/>
        <v>0</v>
      </c>
      <c r="U10" s="638">
        <f>'23년(세부_실적)'!S10</f>
        <v>0</v>
      </c>
      <c r="V10" s="638">
        <f t="shared" si="3"/>
        <v>0</v>
      </c>
      <c r="W10" s="638">
        <f>'23년(세부_실적)'!U10</f>
        <v>0</v>
      </c>
      <c r="X10" s="638">
        <f t="shared" si="4"/>
        <v>0</v>
      </c>
      <c r="Y10" s="638">
        <f>'23년(세부_실적)'!W10</f>
        <v>0</v>
      </c>
      <c r="Z10" s="638">
        <f t="shared" si="5"/>
        <v>0</v>
      </c>
      <c r="AA10" s="638">
        <f>'23년(세부_실적)'!Y10</f>
        <v>0</v>
      </c>
      <c r="AB10" s="638">
        <f t="shared" si="5"/>
        <v>0</v>
      </c>
      <c r="AC10" s="638">
        <f>'23년(세부_실적)'!AA10</f>
        <v>0</v>
      </c>
      <c r="AD10" s="638">
        <f t="shared" ref="AD10" si="72">AC10*1000</f>
        <v>0</v>
      </c>
      <c r="AE10" s="638">
        <f>'23년(세부_실적)'!AC10</f>
        <v>0</v>
      </c>
      <c r="AF10" s="638">
        <f t="shared" ref="AF10" si="73">AE10*1000</f>
        <v>0</v>
      </c>
      <c r="AG10" s="638">
        <f>'23년(세부_실적)'!AE10</f>
        <v>0</v>
      </c>
      <c r="AH10" s="638">
        <f t="shared" ref="AH10" si="74">AG10*1000</f>
        <v>0</v>
      </c>
      <c r="AI10" s="638">
        <f>'23년(세부_실적)'!AG10</f>
        <v>0</v>
      </c>
      <c r="AJ10" s="638">
        <f t="shared" ref="AJ10" si="75">AI10*1000</f>
        <v>0</v>
      </c>
      <c r="AK10" s="638">
        <f>'23년(세부_실적)'!AI10</f>
        <v>0</v>
      </c>
      <c r="AL10" s="638">
        <f t="shared" ref="AL10" si="76">AK10*1000</f>
        <v>0</v>
      </c>
      <c r="AM10" s="638">
        <f>'23년(세부_실적)'!AK10</f>
        <v>0</v>
      </c>
      <c r="AN10" s="638">
        <f t="shared" ref="AN10" si="77">AM10*1000</f>
        <v>0</v>
      </c>
      <c r="AO10" s="638">
        <f>'23년(세부_실적)'!AM10</f>
        <v>0</v>
      </c>
      <c r="AP10" s="638">
        <f t="shared" ref="AP10" si="78">AO10*1000</f>
        <v>0</v>
      </c>
      <c r="AQ10" s="638">
        <f>'23년(세부_실적)'!AO10</f>
        <v>0</v>
      </c>
      <c r="AR10" s="638">
        <f t="shared" ref="AR10" si="79">AQ10*1000</f>
        <v>0</v>
      </c>
      <c r="AS10" s="638">
        <f>'23년(세부_실적)'!AQ10</f>
        <v>0</v>
      </c>
      <c r="AT10" s="638">
        <f t="shared" ref="AT10" si="80">AS10*1000</f>
        <v>0</v>
      </c>
      <c r="AU10" s="638">
        <f>'23년(세부_실적)'!AS10</f>
        <v>0</v>
      </c>
      <c r="AV10" s="638">
        <f t="shared" ref="AV10" si="81">AU10*1000</f>
        <v>0</v>
      </c>
      <c r="AW10" s="638">
        <f>'23년(세부_실적)'!AU10</f>
        <v>0</v>
      </c>
      <c r="AX10" s="638">
        <f t="shared" ref="AX10" si="82">AW10*1000</f>
        <v>0</v>
      </c>
      <c r="AY10" s="638">
        <f>'23년(세부_실적)'!AW10</f>
        <v>0</v>
      </c>
      <c r="AZ10" s="638">
        <f t="shared" ref="AZ10" si="83">AY10*1000</f>
        <v>0</v>
      </c>
      <c r="BA10" s="638">
        <f>'23년(세부_실적)'!AY10</f>
        <v>0</v>
      </c>
      <c r="BB10" s="638">
        <f t="shared" ref="BB10" si="84">BA10*1000</f>
        <v>0</v>
      </c>
      <c r="BC10" s="638">
        <f>'23년(세부_실적)'!BA10</f>
        <v>0</v>
      </c>
      <c r="BD10" s="638">
        <f t="shared" ref="BD10" si="85">BC10*1000</f>
        <v>0</v>
      </c>
      <c r="BF10" s="617"/>
      <c r="BG10" s="617"/>
      <c r="BH10" s="617"/>
      <c r="BI10" s="617"/>
      <c r="BJ10" s="617"/>
      <c r="BK10" s="617"/>
      <c r="BL10" s="617"/>
      <c r="BM10" s="617"/>
      <c r="BN10" s="617"/>
      <c r="BO10" s="617"/>
      <c r="BP10" s="617"/>
      <c r="BQ10" s="617"/>
      <c r="BR10" s="617"/>
      <c r="BS10" s="617"/>
      <c r="BT10" s="617"/>
      <c r="BU10" s="617"/>
      <c r="BV10" s="617"/>
      <c r="BW10" s="617"/>
      <c r="BX10" s="617"/>
      <c r="BY10" s="617"/>
      <c r="BZ10" s="617"/>
      <c r="CA10" s="617"/>
      <c r="CB10" s="617"/>
      <c r="CC10" s="617"/>
      <c r="CD10" s="617"/>
      <c r="CE10" s="617"/>
      <c r="CF10" s="617"/>
      <c r="CG10" s="617"/>
      <c r="CH10" s="617"/>
      <c r="CI10" s="617"/>
      <c r="CJ10" s="617"/>
      <c r="CK10" s="617"/>
      <c r="CL10" s="617"/>
      <c r="CM10" s="617"/>
      <c r="CN10" s="617"/>
      <c r="CO10" s="617"/>
      <c r="CP10" s="617"/>
      <c r="CQ10" s="617"/>
      <c r="CR10" s="617"/>
      <c r="CS10" s="617"/>
      <c r="CT10" s="617"/>
      <c r="CU10" s="617"/>
      <c r="CV10" s="617"/>
      <c r="CW10" s="617"/>
      <c r="CX10" s="617"/>
      <c r="CY10" s="617"/>
      <c r="CZ10" s="617"/>
      <c r="DA10" s="617"/>
      <c r="DB10" s="656">
        <f t="shared" si="34"/>
        <v>0</v>
      </c>
      <c r="DC10" s="656">
        <f t="shared" si="35"/>
        <v>0</v>
      </c>
      <c r="DD10" s="656">
        <f t="shared" si="36"/>
        <v>0</v>
      </c>
      <c r="DE10" s="656">
        <f t="shared" si="37"/>
        <v>0</v>
      </c>
      <c r="DF10" s="656">
        <f t="shared" si="38"/>
        <v>0</v>
      </c>
      <c r="DG10" s="656">
        <f t="shared" si="39"/>
        <v>0</v>
      </c>
      <c r="DH10" s="6">
        <f t="shared" si="40"/>
        <v>0</v>
      </c>
      <c r="DI10" s="6">
        <f t="shared" si="41"/>
        <v>0</v>
      </c>
      <c r="DJ10" s="6">
        <f t="shared" si="42"/>
        <v>0</v>
      </c>
      <c r="DK10" s="6">
        <f t="shared" si="43"/>
        <v>0</v>
      </c>
      <c r="DL10" s="6">
        <f t="shared" si="44"/>
        <v>0</v>
      </c>
      <c r="DM10" s="6">
        <f t="shared" si="45"/>
        <v>0</v>
      </c>
      <c r="DO10" s="6">
        <f t="shared" si="46"/>
        <v>0</v>
      </c>
      <c r="DP10" s="6">
        <f t="shared" si="47"/>
        <v>0</v>
      </c>
      <c r="DQ10" s="6">
        <f t="shared" si="48"/>
        <v>0</v>
      </c>
      <c r="DR10" s="6">
        <f t="shared" si="49"/>
        <v>0</v>
      </c>
      <c r="DS10" s="6">
        <f t="shared" si="50"/>
        <v>0</v>
      </c>
      <c r="DT10" s="6">
        <f t="shared" si="51"/>
        <v>0</v>
      </c>
      <c r="DU10" s="6">
        <f t="shared" si="52"/>
        <v>0</v>
      </c>
      <c r="DV10" s="6">
        <f t="shared" si="53"/>
        <v>0</v>
      </c>
      <c r="DW10" s="6">
        <f t="shared" si="54"/>
        <v>0</v>
      </c>
      <c r="DX10" s="6">
        <f t="shared" si="55"/>
        <v>0</v>
      </c>
      <c r="DY10" s="6">
        <f t="shared" si="56"/>
        <v>0</v>
      </c>
      <c r="DZ10" s="6">
        <f t="shared" si="57"/>
        <v>0</v>
      </c>
      <c r="ED10" s="651"/>
      <c r="EE10" s="650" t="s">
        <v>611</v>
      </c>
      <c r="EF10" s="644" t="e">
        <f>+SUM(DB7:DG7)+SUM(DB11:DG14)+SUM(DB19:DG23)+SUM(DB30:DG44)</f>
        <v>#REF!</v>
      </c>
      <c r="EG10" s="644" t="e">
        <f>+SUM(DO7:DT7)+SUM(DO11:DT14)+SUM(DO19:DT23)+SUM(DO30:DT44)</f>
        <v>#REF!</v>
      </c>
      <c r="EH10" s="644" t="e">
        <f>+EF10-EG10</f>
        <v>#REF!</v>
      </c>
    </row>
    <row r="11" spans="2:139" ht="12" customHeight="1" outlineLevel="1">
      <c r="B11" s="6">
        <f>'23년(세부_실적)'!A11</f>
        <v>5</v>
      </c>
      <c r="C11" s="619"/>
      <c r="D11" s="619"/>
      <c r="E11" s="620"/>
      <c r="F11" s="622" t="str">
        <f>'23년(세부_실적)'!E11</f>
        <v>L23S0DMN_FPN</v>
      </c>
      <c r="G11" s="622" t="s">
        <v>86</v>
      </c>
      <c r="H11" s="622" t="str">
        <f>'23년(세부_실적)'!F11</f>
        <v>746D</v>
      </c>
      <c r="I11" s="617" t="str">
        <f>'23년(세부_실적)'!G11</f>
        <v>구</v>
      </c>
      <c r="J11" s="617" t="str">
        <f>'23년(세부_실적)'!H11</f>
        <v>QD</v>
      </c>
      <c r="K11" s="617">
        <f>'23년(세부_실적)'!I11</f>
        <v>5.21</v>
      </c>
      <c r="L11" s="617">
        <f>'23년(세부_실적)'!J11</f>
        <v>0</v>
      </c>
      <c r="M11" s="617">
        <f>'23년(세부_실적)'!K11</f>
        <v>5.21</v>
      </c>
      <c r="N11" s="617">
        <f>'23년(세부_실적)'!L11</f>
        <v>0</v>
      </c>
      <c r="O11" s="617">
        <f>'23년(세부_실적)'!M11</f>
        <v>5.21</v>
      </c>
      <c r="P11" s="617">
        <f>'23년(세부_실적)'!N11</f>
        <v>0</v>
      </c>
      <c r="Q11" s="617">
        <f>'23년(세부_실적)'!O11</f>
        <v>5.21</v>
      </c>
      <c r="R11" s="617">
        <f>'23년(세부_실적)'!P11</f>
        <v>0</v>
      </c>
      <c r="S11" s="638">
        <f>'23년(세부_실적)'!Q11</f>
        <v>0</v>
      </c>
      <c r="T11" s="638">
        <f t="shared" si="2"/>
        <v>0</v>
      </c>
      <c r="U11" s="638">
        <f>'23년(세부_실적)'!S11</f>
        <v>0</v>
      </c>
      <c r="V11" s="638">
        <f t="shared" si="3"/>
        <v>0</v>
      </c>
      <c r="W11" s="638">
        <f>'23년(세부_실적)'!U11</f>
        <v>0</v>
      </c>
      <c r="X11" s="638">
        <f t="shared" si="4"/>
        <v>0</v>
      </c>
      <c r="Y11" s="638">
        <f>'23년(세부_실적)'!W11</f>
        <v>0</v>
      </c>
      <c r="Z11" s="638">
        <f t="shared" si="5"/>
        <v>0</v>
      </c>
      <c r="AA11" s="638">
        <f>'23년(세부_실적)'!Y11</f>
        <v>0</v>
      </c>
      <c r="AB11" s="638">
        <f t="shared" si="5"/>
        <v>0</v>
      </c>
      <c r="AC11" s="638">
        <f>'23년(세부_실적)'!AA11</f>
        <v>0</v>
      </c>
      <c r="AD11" s="638">
        <f t="shared" ref="AD11" si="86">AC11*1000</f>
        <v>0</v>
      </c>
      <c r="AE11" s="638">
        <f>'23년(세부_실적)'!AC11</f>
        <v>0</v>
      </c>
      <c r="AF11" s="638">
        <f t="shared" ref="AF11" si="87">AE11*1000</f>
        <v>0</v>
      </c>
      <c r="AG11" s="638">
        <f>'23년(세부_실적)'!AE11</f>
        <v>0</v>
      </c>
      <c r="AH11" s="638">
        <f t="shared" ref="AH11" si="88">AG11*1000</f>
        <v>0</v>
      </c>
      <c r="AI11" s="638">
        <f>'23년(세부_실적)'!AG11</f>
        <v>0</v>
      </c>
      <c r="AJ11" s="638">
        <f t="shared" ref="AJ11" si="89">AI11*1000</f>
        <v>0</v>
      </c>
      <c r="AK11" s="638">
        <f>'23년(세부_실적)'!AI11</f>
        <v>0</v>
      </c>
      <c r="AL11" s="638">
        <f t="shared" ref="AL11" si="90">AK11*1000</f>
        <v>0</v>
      </c>
      <c r="AM11" s="638">
        <f>'23년(세부_실적)'!AK11</f>
        <v>0</v>
      </c>
      <c r="AN11" s="638">
        <f t="shared" ref="AN11" si="91">AM11*1000</f>
        <v>0</v>
      </c>
      <c r="AO11" s="638">
        <f>'23년(세부_실적)'!AM11</f>
        <v>0</v>
      </c>
      <c r="AP11" s="638">
        <f t="shared" ref="AP11" si="92">AO11*1000</f>
        <v>0</v>
      </c>
      <c r="AQ11" s="638">
        <f>'23년(세부_실적)'!AO11</f>
        <v>0</v>
      </c>
      <c r="AR11" s="638">
        <f t="shared" ref="AR11" si="93">AQ11*1000</f>
        <v>0</v>
      </c>
      <c r="AS11" s="638">
        <f>'23년(세부_실적)'!AQ11</f>
        <v>0</v>
      </c>
      <c r="AT11" s="638">
        <f t="shared" ref="AT11" si="94">AS11*1000</f>
        <v>0</v>
      </c>
      <c r="AU11" s="638">
        <f>'23년(세부_실적)'!AS11</f>
        <v>0</v>
      </c>
      <c r="AV11" s="638">
        <f t="shared" ref="AV11" si="95">AU11*1000</f>
        <v>0</v>
      </c>
      <c r="AW11" s="638">
        <f>'23년(세부_실적)'!AU11</f>
        <v>0</v>
      </c>
      <c r="AX11" s="638">
        <f t="shared" ref="AX11" si="96">AW11*1000</f>
        <v>0</v>
      </c>
      <c r="AY11" s="638">
        <f>'23년(세부_실적)'!AW11</f>
        <v>0</v>
      </c>
      <c r="AZ11" s="638">
        <f t="shared" ref="AZ11" si="97">AY11*1000</f>
        <v>0</v>
      </c>
      <c r="BA11" s="638">
        <f>'23년(세부_실적)'!AY11</f>
        <v>0</v>
      </c>
      <c r="BB11" s="638">
        <f t="shared" ref="BB11" si="98">BA11*1000</f>
        <v>0</v>
      </c>
      <c r="BC11" s="638">
        <f>'23년(세부_실적)'!BA11</f>
        <v>0</v>
      </c>
      <c r="BD11" s="638">
        <f t="shared" ref="BD11" si="99">BC11*1000</f>
        <v>0</v>
      </c>
      <c r="BF11" s="617">
        <v>0.66</v>
      </c>
      <c r="BG11" s="617">
        <v>3.9150972545454539</v>
      </c>
      <c r="BH11" s="617"/>
      <c r="BI11" s="617"/>
      <c r="BJ11" s="617">
        <v>0.66</v>
      </c>
      <c r="BK11" s="617">
        <v>3.9150972545454539</v>
      </c>
      <c r="BL11" s="617"/>
      <c r="BM11" s="617"/>
      <c r="BN11" s="617">
        <v>0.66</v>
      </c>
      <c r="BO11" s="617">
        <v>3.9150972545454539</v>
      </c>
      <c r="BP11" s="617"/>
      <c r="BQ11" s="617"/>
      <c r="BR11" s="617">
        <v>0.66</v>
      </c>
      <c r="BS11" s="617">
        <v>3.9820478454545452</v>
      </c>
      <c r="BT11" s="617"/>
      <c r="BU11" s="617"/>
      <c r="BV11" s="617">
        <v>0.66</v>
      </c>
      <c r="BW11" s="617">
        <v>3.9820478454545452</v>
      </c>
      <c r="BX11" s="617"/>
      <c r="BY11" s="617"/>
      <c r="BZ11" s="617">
        <v>0.66</v>
      </c>
      <c r="CA11" s="617">
        <v>3.9820478454545452</v>
      </c>
      <c r="CB11" s="617"/>
      <c r="CC11" s="617"/>
      <c r="CD11" s="617"/>
      <c r="CE11" s="617"/>
      <c r="CF11" s="617"/>
      <c r="CG11" s="617"/>
      <c r="CH11" s="617"/>
      <c r="CI11" s="617"/>
      <c r="CJ11" s="617"/>
      <c r="CK11" s="617"/>
      <c r="CL11" s="617"/>
      <c r="CM11" s="617"/>
      <c r="CN11" s="617"/>
      <c r="CO11" s="617"/>
      <c r="CP11" s="617"/>
      <c r="CQ11" s="617"/>
      <c r="CR11" s="617"/>
      <c r="CS11" s="617"/>
      <c r="CT11" s="617"/>
      <c r="CU11" s="617"/>
      <c r="CV11" s="617"/>
      <c r="CW11" s="617"/>
      <c r="CX11" s="617"/>
      <c r="CY11" s="617"/>
      <c r="CZ11" s="617"/>
      <c r="DA11" s="617"/>
      <c r="DB11" s="655">
        <f t="shared" si="34"/>
        <v>0</v>
      </c>
      <c r="DC11" s="655">
        <f t="shared" si="35"/>
        <v>0</v>
      </c>
      <c r="DD11" s="655">
        <f t="shared" si="36"/>
        <v>0</v>
      </c>
      <c r="DE11" s="655">
        <f t="shared" si="37"/>
        <v>0</v>
      </c>
      <c r="DF11" s="655">
        <f t="shared" si="38"/>
        <v>0</v>
      </c>
      <c r="DG11" s="655">
        <f t="shared" si="39"/>
        <v>0</v>
      </c>
      <c r="DH11" s="6">
        <f t="shared" si="40"/>
        <v>0</v>
      </c>
      <c r="DI11" s="6">
        <f t="shared" si="41"/>
        <v>0</v>
      </c>
      <c r="DJ11" s="6">
        <f t="shared" si="42"/>
        <v>0</v>
      </c>
      <c r="DK11" s="6">
        <f t="shared" si="43"/>
        <v>0</v>
      </c>
      <c r="DL11" s="6">
        <f t="shared" si="44"/>
        <v>0</v>
      </c>
      <c r="DM11" s="6">
        <f t="shared" si="45"/>
        <v>0</v>
      </c>
      <c r="DO11" s="6">
        <f t="shared" si="46"/>
        <v>0</v>
      </c>
      <c r="DP11" s="6">
        <f t="shared" si="47"/>
        <v>0</v>
      </c>
      <c r="DQ11" s="6">
        <f t="shared" si="48"/>
        <v>0</v>
      </c>
      <c r="DR11" s="6">
        <f t="shared" si="49"/>
        <v>0</v>
      </c>
      <c r="DS11" s="6">
        <f t="shared" si="50"/>
        <v>0</v>
      </c>
      <c r="DT11" s="6">
        <f t="shared" si="51"/>
        <v>0</v>
      </c>
      <c r="DU11" s="6">
        <f t="shared" si="52"/>
        <v>0</v>
      </c>
      <c r="DV11" s="6">
        <f t="shared" si="53"/>
        <v>0</v>
      </c>
      <c r="DW11" s="6">
        <f t="shared" si="54"/>
        <v>0</v>
      </c>
      <c r="DX11" s="6">
        <f t="shared" si="55"/>
        <v>0</v>
      </c>
      <c r="DY11" s="6">
        <f t="shared" si="56"/>
        <v>0</v>
      </c>
      <c r="DZ11" s="6">
        <f t="shared" si="57"/>
        <v>0</v>
      </c>
      <c r="ED11" s="651"/>
      <c r="EE11" s="650" t="s">
        <v>15</v>
      </c>
      <c r="EF11" s="644" t="e">
        <f>SUM(DB8:DG10)+SUM(DB15:DG18)+SUM(DB25:DG27)+SUM(DB46:DG71)+SUM(DB107:DG143)+SUM(DB153:DG154)+SUM(DB185:DG203)</f>
        <v>#REF!</v>
      </c>
      <c r="EG11" s="644" t="e">
        <f>SUM(DO8:DT10)+SUM(DO15:DT18)+SUM(DO25:DT27)+SUM(DO46:DT71)+SUM(DO107:DT143)+SUM(DO153:DT154)+SUM(DO185:DT203)</f>
        <v>#REF!</v>
      </c>
      <c r="EH11" s="644" t="e">
        <f>+EF11-EG11</f>
        <v>#REF!</v>
      </c>
    </row>
    <row r="12" spans="2:139" ht="12" customHeight="1" outlineLevel="1">
      <c r="B12" s="6">
        <f>'23년(세부_실적)'!A12</f>
        <v>6</v>
      </c>
      <c r="C12" s="619"/>
      <c r="D12" s="619"/>
      <c r="E12" s="620"/>
      <c r="F12" s="622" t="str">
        <f>'23년(세부_실적)'!E12</f>
        <v>L23S0DF_FPN</v>
      </c>
      <c r="G12" s="622" t="s">
        <v>88</v>
      </c>
      <c r="H12" s="622" t="str">
        <f>'23년(세부_실적)'!F12</f>
        <v>746E</v>
      </c>
      <c r="I12" s="617" t="str">
        <f>'23년(세부_실적)'!G12</f>
        <v>구</v>
      </c>
      <c r="J12" s="617" t="str">
        <f>'23년(세부_실적)'!H12</f>
        <v>QD</v>
      </c>
      <c r="K12" s="617">
        <f>'23년(세부_실적)'!I12</f>
        <v>6.32</v>
      </c>
      <c r="L12" s="617">
        <f>'23년(세부_실적)'!J12</f>
        <v>0</v>
      </c>
      <c r="M12" s="617">
        <f>'23년(세부_실적)'!K12</f>
        <v>6.32</v>
      </c>
      <c r="N12" s="617">
        <f>'23년(세부_실적)'!L12</f>
        <v>0</v>
      </c>
      <c r="O12" s="617">
        <f>'23년(세부_실적)'!M12</f>
        <v>6.32</v>
      </c>
      <c r="P12" s="617">
        <f>'23년(세부_실적)'!N12</f>
        <v>0</v>
      </c>
      <c r="Q12" s="617">
        <f>'23년(세부_실적)'!O12</f>
        <v>6.32</v>
      </c>
      <c r="R12" s="617">
        <f>'23년(세부_실적)'!P12</f>
        <v>0</v>
      </c>
      <c r="S12" s="638">
        <f>'23년(세부_실적)'!Q12</f>
        <v>0</v>
      </c>
      <c r="T12" s="638">
        <f t="shared" si="2"/>
        <v>0</v>
      </c>
      <c r="U12" s="638">
        <f>'23년(세부_실적)'!S12</f>
        <v>0</v>
      </c>
      <c r="V12" s="638">
        <f t="shared" si="3"/>
        <v>0</v>
      </c>
      <c r="W12" s="638">
        <f>'23년(세부_실적)'!U12</f>
        <v>0</v>
      </c>
      <c r="X12" s="638">
        <f t="shared" si="4"/>
        <v>0</v>
      </c>
      <c r="Y12" s="638">
        <f>'23년(세부_실적)'!W12</f>
        <v>0</v>
      </c>
      <c r="Z12" s="638">
        <f t="shared" si="5"/>
        <v>0</v>
      </c>
      <c r="AA12" s="638">
        <f>'23년(세부_실적)'!Y12</f>
        <v>0</v>
      </c>
      <c r="AB12" s="638">
        <f t="shared" si="5"/>
        <v>0</v>
      </c>
      <c r="AC12" s="638">
        <f>'23년(세부_실적)'!AA12</f>
        <v>0</v>
      </c>
      <c r="AD12" s="638">
        <f t="shared" ref="AD12" si="100">AC12*1000</f>
        <v>0</v>
      </c>
      <c r="AE12" s="638">
        <f>'23년(세부_실적)'!AC12</f>
        <v>0</v>
      </c>
      <c r="AF12" s="638">
        <f t="shared" ref="AF12" si="101">AE12*1000</f>
        <v>0</v>
      </c>
      <c r="AG12" s="638">
        <f>'23년(세부_실적)'!AE12</f>
        <v>0</v>
      </c>
      <c r="AH12" s="638">
        <f t="shared" ref="AH12" si="102">AG12*1000</f>
        <v>0</v>
      </c>
      <c r="AI12" s="638">
        <f>'23년(세부_실적)'!AG12</f>
        <v>0</v>
      </c>
      <c r="AJ12" s="638">
        <f t="shared" ref="AJ12" si="103">AI12*1000</f>
        <v>0</v>
      </c>
      <c r="AK12" s="638">
        <f>'23년(세부_실적)'!AI12</f>
        <v>0</v>
      </c>
      <c r="AL12" s="638">
        <f t="shared" ref="AL12" si="104">AK12*1000</f>
        <v>0</v>
      </c>
      <c r="AM12" s="638">
        <f>'23년(세부_실적)'!AK12</f>
        <v>0</v>
      </c>
      <c r="AN12" s="638">
        <f t="shared" ref="AN12" si="105">AM12*1000</f>
        <v>0</v>
      </c>
      <c r="AO12" s="638">
        <f>'23년(세부_실적)'!AM12</f>
        <v>0</v>
      </c>
      <c r="AP12" s="638">
        <f t="shared" ref="AP12" si="106">AO12*1000</f>
        <v>0</v>
      </c>
      <c r="AQ12" s="638">
        <f>'23년(세부_실적)'!AO12</f>
        <v>0</v>
      </c>
      <c r="AR12" s="638">
        <f t="shared" ref="AR12" si="107">AQ12*1000</f>
        <v>0</v>
      </c>
      <c r="AS12" s="638">
        <f>'23년(세부_실적)'!AQ12</f>
        <v>0</v>
      </c>
      <c r="AT12" s="638">
        <f t="shared" ref="AT12" si="108">AS12*1000</f>
        <v>0</v>
      </c>
      <c r="AU12" s="638">
        <f>'23년(세부_실적)'!AS12</f>
        <v>0</v>
      </c>
      <c r="AV12" s="638">
        <f t="shared" ref="AV12" si="109">AU12*1000</f>
        <v>0</v>
      </c>
      <c r="AW12" s="638">
        <f>'23년(세부_실적)'!AU12</f>
        <v>0</v>
      </c>
      <c r="AX12" s="638">
        <f t="shared" ref="AX12" si="110">AW12*1000</f>
        <v>0</v>
      </c>
      <c r="AY12" s="638">
        <f>'23년(세부_실적)'!AW12</f>
        <v>0</v>
      </c>
      <c r="AZ12" s="638">
        <f t="shared" ref="AZ12" si="111">AY12*1000</f>
        <v>0</v>
      </c>
      <c r="BA12" s="638">
        <f>'23년(세부_실적)'!AY12</f>
        <v>0</v>
      </c>
      <c r="BB12" s="638">
        <f t="shared" ref="BB12" si="112">BA12*1000</f>
        <v>0</v>
      </c>
      <c r="BC12" s="638">
        <f>'23년(세부_실적)'!BA12</f>
        <v>0</v>
      </c>
      <c r="BD12" s="638">
        <f t="shared" ref="BD12" si="113">BC12*1000</f>
        <v>0</v>
      </c>
      <c r="BF12" s="617"/>
      <c r="BG12" s="617"/>
      <c r="BH12" s="617"/>
      <c r="BI12" s="617"/>
      <c r="BJ12" s="617"/>
      <c r="BK12" s="617"/>
      <c r="BL12" s="617"/>
      <c r="BM12" s="617"/>
      <c r="BN12" s="617"/>
      <c r="BO12" s="617"/>
      <c r="BP12" s="617"/>
      <c r="BQ12" s="617"/>
      <c r="BR12" s="617"/>
      <c r="BS12" s="617"/>
      <c r="BT12" s="617"/>
      <c r="BU12" s="617"/>
      <c r="BV12" s="617"/>
      <c r="BW12" s="617"/>
      <c r="BX12" s="617"/>
      <c r="BY12" s="617"/>
      <c r="BZ12" s="617"/>
      <c r="CA12" s="617"/>
      <c r="CB12" s="617"/>
      <c r="CC12" s="617"/>
      <c r="CD12" s="617"/>
      <c r="CE12" s="617"/>
      <c r="CF12" s="617"/>
      <c r="CG12" s="617"/>
      <c r="CH12" s="617"/>
      <c r="CI12" s="617"/>
      <c r="CJ12" s="617"/>
      <c r="CK12" s="617"/>
      <c r="CL12" s="617"/>
      <c r="CM12" s="617"/>
      <c r="CN12" s="617"/>
      <c r="CO12" s="617"/>
      <c r="CP12" s="617"/>
      <c r="CQ12" s="617"/>
      <c r="CR12" s="617"/>
      <c r="CS12" s="617"/>
      <c r="CT12" s="617"/>
      <c r="CU12" s="617"/>
      <c r="CV12" s="617"/>
      <c r="CW12" s="617"/>
      <c r="CX12" s="617"/>
      <c r="CY12" s="617"/>
      <c r="CZ12" s="617"/>
      <c r="DA12" s="617"/>
      <c r="DB12" s="655">
        <f t="shared" si="34"/>
        <v>0</v>
      </c>
      <c r="DC12" s="655">
        <f t="shared" si="35"/>
        <v>0</v>
      </c>
      <c r="DD12" s="655">
        <f t="shared" si="36"/>
        <v>0</v>
      </c>
      <c r="DE12" s="655">
        <f t="shared" si="37"/>
        <v>0</v>
      </c>
      <c r="DF12" s="655">
        <f t="shared" si="38"/>
        <v>0</v>
      </c>
      <c r="DG12" s="655">
        <f t="shared" si="39"/>
        <v>0</v>
      </c>
      <c r="DH12" s="6">
        <f t="shared" si="40"/>
        <v>0</v>
      </c>
      <c r="DI12" s="6">
        <f t="shared" si="41"/>
        <v>0</v>
      </c>
      <c r="DJ12" s="6">
        <f t="shared" si="42"/>
        <v>0</v>
      </c>
      <c r="DK12" s="6">
        <f t="shared" si="43"/>
        <v>0</v>
      </c>
      <c r="DL12" s="6">
        <f t="shared" si="44"/>
        <v>0</v>
      </c>
      <c r="DM12" s="6">
        <f t="shared" si="45"/>
        <v>0</v>
      </c>
      <c r="DO12" s="6">
        <f t="shared" si="46"/>
        <v>0</v>
      </c>
      <c r="DP12" s="6">
        <f t="shared" si="47"/>
        <v>0</v>
      </c>
      <c r="DQ12" s="6">
        <f t="shared" si="48"/>
        <v>0</v>
      </c>
      <c r="DR12" s="6">
        <f t="shared" si="49"/>
        <v>0</v>
      </c>
      <c r="DS12" s="6">
        <f t="shared" si="50"/>
        <v>0</v>
      </c>
      <c r="DT12" s="6">
        <f t="shared" si="51"/>
        <v>0</v>
      </c>
      <c r="DU12" s="6">
        <f t="shared" si="52"/>
        <v>0</v>
      </c>
      <c r="DV12" s="6">
        <f t="shared" si="53"/>
        <v>0</v>
      </c>
      <c r="DW12" s="6">
        <f t="shared" si="54"/>
        <v>0</v>
      </c>
      <c r="DX12" s="6">
        <f t="shared" si="55"/>
        <v>0</v>
      </c>
      <c r="DY12" s="6">
        <f t="shared" si="56"/>
        <v>0</v>
      </c>
      <c r="DZ12" s="6">
        <f t="shared" si="57"/>
        <v>0</v>
      </c>
      <c r="ED12" s="651"/>
      <c r="EE12" s="650" t="s">
        <v>1780</v>
      </c>
      <c r="EF12" s="644" t="e">
        <f>SUM(DB78:DG105)+SUM(DB149:DG152)+SUM(DB155:DG160)+SUM(DB208:DG245)</f>
        <v>#REF!</v>
      </c>
      <c r="EG12" s="644" t="e">
        <f>SUM(DO78:DT105)+SUM(DO149:DT152)+SUM(DO155:DT160)+SUM(DO208:DT245)</f>
        <v>#REF!</v>
      </c>
      <c r="EH12" s="644" t="e">
        <f t="shared" ref="EH12" si="114">+EF12-EG12</f>
        <v>#REF!</v>
      </c>
    </row>
    <row r="13" spans="2:139" ht="12" customHeight="1" outlineLevel="1">
      <c r="B13" s="6">
        <f>'23년(세부_실적)'!A13</f>
        <v>7</v>
      </c>
      <c r="C13" s="619"/>
      <c r="D13" s="619"/>
      <c r="E13" s="620"/>
      <c r="F13" s="622" t="str">
        <f>'23년(세부_실적)'!E13</f>
        <v>L23S0DSR_MPN</v>
      </c>
      <c r="G13" s="622" t="s">
        <v>1250</v>
      </c>
      <c r="H13" s="622" t="str">
        <f>'23년(세부_실적)'!F13</f>
        <v>746F</v>
      </c>
      <c r="I13" s="617" t="str">
        <f>'23년(세부_실적)'!G13</f>
        <v>구</v>
      </c>
      <c r="J13" s="617" t="str">
        <f>'23년(세부_실적)'!H13</f>
        <v>QD</v>
      </c>
      <c r="K13" s="617">
        <f>'23년(세부_실적)'!I13</f>
        <v>5.03</v>
      </c>
      <c r="L13" s="617">
        <f>'23년(세부_실적)'!J13</f>
        <v>0</v>
      </c>
      <c r="M13" s="617">
        <f>'23년(세부_실적)'!K13</f>
        <v>5.0199999999999996</v>
      </c>
      <c r="N13" s="617">
        <f>'23년(세부_실적)'!L13</f>
        <v>0</v>
      </c>
      <c r="O13" s="617">
        <f>'23년(세부_실적)'!M13</f>
        <v>5.0199999999999996</v>
      </c>
      <c r="P13" s="617">
        <f>'23년(세부_실적)'!N13</f>
        <v>0</v>
      </c>
      <c r="Q13" s="617">
        <f>'23년(세부_실적)'!O13</f>
        <v>5.01</v>
      </c>
      <c r="R13" s="617">
        <f>'23년(세부_실적)'!P13</f>
        <v>0</v>
      </c>
      <c r="S13" s="638">
        <f>'23년(세부_실적)'!Q13</f>
        <v>126.203</v>
      </c>
      <c r="T13" s="638">
        <f t="shared" si="2"/>
        <v>126203</v>
      </c>
      <c r="U13" s="638">
        <f>'23년(세부_실적)'!S13</f>
        <v>0</v>
      </c>
      <c r="V13" s="638">
        <f t="shared" si="3"/>
        <v>0</v>
      </c>
      <c r="W13" s="638">
        <f>'23년(세부_실적)'!U13</f>
        <v>20.303000000000001</v>
      </c>
      <c r="X13" s="638">
        <f t="shared" si="4"/>
        <v>20303</v>
      </c>
      <c r="Y13" s="638">
        <f>'23년(세부_실적)'!W13</f>
        <v>6.9619999999999997</v>
      </c>
      <c r="Z13" s="638">
        <f t="shared" si="5"/>
        <v>6962</v>
      </c>
      <c r="AA13" s="638">
        <f>'23년(세부_실적)'!Y13</f>
        <v>27.265000000000001</v>
      </c>
      <c r="AB13" s="638">
        <f t="shared" si="5"/>
        <v>27265</v>
      </c>
      <c r="AC13" s="638">
        <f>'23년(세부_실적)'!AA13</f>
        <v>19.536000000000001</v>
      </c>
      <c r="AD13" s="638">
        <f t="shared" ref="AD13" si="115">AC13*1000</f>
        <v>19536</v>
      </c>
      <c r="AE13" s="638">
        <f>'23년(세부_실적)'!AC13</f>
        <v>6.048</v>
      </c>
      <c r="AF13" s="638">
        <f t="shared" ref="AF13" si="116">AE13*1000</f>
        <v>6048</v>
      </c>
      <c r="AG13" s="638">
        <f>'23년(세부_실적)'!AE13</f>
        <v>12.24</v>
      </c>
      <c r="AH13" s="638">
        <f t="shared" ref="AH13" si="117">AG13*1000</f>
        <v>12240</v>
      </c>
      <c r="AI13" s="638">
        <f>'23년(세부_실적)'!AG13</f>
        <v>37.824000000000005</v>
      </c>
      <c r="AJ13" s="638">
        <f t="shared" ref="AJ13" si="118">AI13*1000</f>
        <v>37824.000000000007</v>
      </c>
      <c r="AK13" s="638">
        <f>'23년(세부_실적)'!AI13</f>
        <v>65.088999999999999</v>
      </c>
      <c r="AL13" s="638">
        <f t="shared" ref="AL13" si="119">AK13*1000</f>
        <v>65089</v>
      </c>
      <c r="AM13" s="638">
        <f>'23년(세부_실적)'!AK13</f>
        <v>13.632</v>
      </c>
      <c r="AN13" s="638">
        <f t="shared" ref="AN13" si="120">AM13*1000</f>
        <v>13632</v>
      </c>
      <c r="AO13" s="638">
        <f>'23년(세부_실적)'!AM13</f>
        <v>14.4</v>
      </c>
      <c r="AP13" s="638">
        <f t="shared" ref="AP13" si="121">AO13*1000</f>
        <v>14400</v>
      </c>
      <c r="AQ13" s="638">
        <f>'23년(세부_실적)'!AO13</f>
        <v>15.96</v>
      </c>
      <c r="AR13" s="638">
        <f t="shared" ref="AR13" si="122">AQ13*1000</f>
        <v>15960</v>
      </c>
      <c r="AS13" s="638">
        <f>'23년(세부_실적)'!AQ13</f>
        <v>43.992000000000004</v>
      </c>
      <c r="AT13" s="638">
        <f t="shared" ref="AT13" si="123">AS13*1000</f>
        <v>43992.000000000007</v>
      </c>
      <c r="AU13" s="638">
        <f>'23년(세부_실적)'!AS13</f>
        <v>3.61</v>
      </c>
      <c r="AV13" s="638">
        <f t="shared" ref="AV13" si="124">AU13*1000</f>
        <v>3610</v>
      </c>
      <c r="AW13" s="638">
        <f>'23년(세부_실적)'!AU13</f>
        <v>0</v>
      </c>
      <c r="AX13" s="638">
        <f t="shared" ref="AX13" si="125">AW13*1000</f>
        <v>0</v>
      </c>
      <c r="AY13" s="638">
        <f>'23년(세부_실적)'!AW13</f>
        <v>13.512</v>
      </c>
      <c r="AZ13" s="638">
        <f t="shared" ref="AZ13" si="126">AY13*1000</f>
        <v>13512</v>
      </c>
      <c r="BA13" s="638">
        <f>'23년(세부_실적)'!AY13</f>
        <v>17.122</v>
      </c>
      <c r="BB13" s="638">
        <f t="shared" ref="BB13" si="127">BA13*1000</f>
        <v>17122</v>
      </c>
      <c r="BC13" s="638">
        <f>'23년(세부_실적)'!BA13</f>
        <v>61.114000000000004</v>
      </c>
      <c r="BD13" s="638">
        <f t="shared" ref="BD13" si="128">BC13*1000</f>
        <v>61114.000000000007</v>
      </c>
      <c r="BF13" s="617">
        <v>0.66</v>
      </c>
      <c r="BG13" s="617">
        <v>3.3310046654545449</v>
      </c>
      <c r="BH13" s="617">
        <v>3.5</v>
      </c>
      <c r="BI13" s="617"/>
      <c r="BJ13" s="617">
        <v>0.66</v>
      </c>
      <c r="BK13" s="617">
        <v>3.3310046654545449</v>
      </c>
      <c r="BL13" s="617">
        <v>3.5</v>
      </c>
      <c r="BM13" s="617"/>
      <c r="BN13" s="617">
        <v>0.66</v>
      </c>
      <c r="BO13" s="617">
        <v>3.3310046654545449</v>
      </c>
      <c r="BP13" s="617">
        <v>3.5</v>
      </c>
      <c r="BQ13" s="617"/>
      <c r="BR13" s="617">
        <v>0.66</v>
      </c>
      <c r="BS13" s="617">
        <v>3.5337021654545451</v>
      </c>
      <c r="BT13" s="617">
        <v>4.04</v>
      </c>
      <c r="BU13" s="617"/>
      <c r="BV13" s="617">
        <v>0.66</v>
      </c>
      <c r="BW13" s="617">
        <v>3.5337021654545451</v>
      </c>
      <c r="BX13" s="617">
        <v>4.58</v>
      </c>
      <c r="BY13" s="617"/>
      <c r="BZ13" s="617">
        <v>0.66</v>
      </c>
      <c r="CA13" s="617">
        <v>3.5337021654545451</v>
      </c>
      <c r="CB13" s="617">
        <v>4.58</v>
      </c>
      <c r="CC13" s="617"/>
      <c r="CD13" s="617"/>
      <c r="CE13" s="617"/>
      <c r="CF13" s="617"/>
      <c r="CG13" s="617"/>
      <c r="CH13" s="617"/>
      <c r="CI13" s="617"/>
      <c r="CJ13" s="617"/>
      <c r="CK13" s="617"/>
      <c r="CL13" s="617"/>
      <c r="CM13" s="617"/>
      <c r="CN13" s="617"/>
      <c r="CO13" s="617"/>
      <c r="CP13" s="617"/>
      <c r="CQ13" s="617"/>
      <c r="CR13" s="617"/>
      <c r="CS13" s="617"/>
      <c r="CT13" s="617"/>
      <c r="CU13" s="617"/>
      <c r="CV13" s="617"/>
      <c r="CW13" s="617"/>
      <c r="CX13" s="617"/>
      <c r="CY13" s="617"/>
      <c r="CZ13" s="617"/>
      <c r="DA13" s="617"/>
      <c r="DB13" s="655">
        <f t="shared" si="34"/>
        <v>0</v>
      </c>
      <c r="DC13" s="655">
        <f t="shared" si="35"/>
        <v>90546710.310000002</v>
      </c>
      <c r="DD13" s="661">
        <f t="shared" si="36"/>
        <v>31760678.810000002</v>
      </c>
      <c r="DE13" s="655">
        <f t="shared" si="37"/>
        <v>104443613.2608</v>
      </c>
      <c r="DF13" s="655">
        <f t="shared" si="38"/>
        <v>36677081.145599999</v>
      </c>
      <c r="DG13" s="655">
        <f t="shared" si="39"/>
        <v>72889853.616000012</v>
      </c>
      <c r="DH13" s="6">
        <f t="shared" si="40"/>
        <v>0</v>
      </c>
      <c r="DI13" s="6">
        <f t="shared" si="41"/>
        <v>87240646.079999998</v>
      </c>
      <c r="DJ13" s="6">
        <f t="shared" si="42"/>
        <v>0</v>
      </c>
      <c r="DK13" s="6">
        <f t="shared" si="43"/>
        <v>0</v>
      </c>
      <c r="DL13" s="6">
        <f t="shared" si="44"/>
        <v>0</v>
      </c>
      <c r="DM13" s="6">
        <f t="shared" si="45"/>
        <v>0</v>
      </c>
      <c r="DO13" s="6">
        <f t="shared" si="46"/>
        <v>0</v>
      </c>
      <c r="DP13" s="6">
        <f t="shared" si="47"/>
        <v>103249240.93964891</v>
      </c>
      <c r="DQ13" s="661">
        <f t="shared" si="48"/>
        <v>36216290.65963237</v>
      </c>
      <c r="DR13" s="6">
        <f t="shared" si="49"/>
        <v>108417179.97517674</v>
      </c>
      <c r="DS13" s="6">
        <f t="shared" si="50"/>
        <v>33583570.878352575</v>
      </c>
      <c r="DT13" s="6">
        <f t="shared" si="51"/>
        <v>66741994.967048913</v>
      </c>
      <c r="DU13" s="6">
        <f t="shared" si="52"/>
        <v>0</v>
      </c>
      <c r="DV13" s="6">
        <f t="shared" si="53"/>
        <v>0</v>
      </c>
      <c r="DW13" s="6">
        <f t="shared" si="54"/>
        <v>0</v>
      </c>
      <c r="DX13" s="6">
        <f t="shared" si="55"/>
        <v>0</v>
      </c>
      <c r="DY13" s="6">
        <f t="shared" si="56"/>
        <v>0</v>
      </c>
      <c r="DZ13" s="6">
        <f t="shared" si="57"/>
        <v>0</v>
      </c>
      <c r="ED13" s="651"/>
      <c r="EE13" s="650" t="s">
        <v>1781</v>
      </c>
      <c r="EF13" s="644" t="e">
        <f>SUM(DB162:DG175)+SUM(DB204:DG207)</f>
        <v>#REF!</v>
      </c>
      <c r="EG13" s="644" t="e">
        <f>SUM(DO162:DT175)+SUM(DO204:DT207)</f>
        <v>#REF!</v>
      </c>
      <c r="EH13" s="644" t="e">
        <f>+EF13-EG13</f>
        <v>#REF!</v>
      </c>
    </row>
    <row r="14" spans="2:139" ht="12" customHeight="1" outlineLevel="1">
      <c r="B14" s="6">
        <f>'23년(세부_실적)'!A14</f>
        <v>8</v>
      </c>
      <c r="C14" s="619"/>
      <c r="D14" s="619"/>
      <c r="E14" s="620"/>
      <c r="F14" s="622" t="str">
        <f>'23년(세부_실적)'!E14</f>
        <v>L23S0DSR_RPN</v>
      </c>
      <c r="G14" s="622" t="s">
        <v>1251</v>
      </c>
      <c r="H14" s="622" t="str">
        <f>'23년(세부_실적)'!F14</f>
        <v>746G</v>
      </c>
      <c r="I14" s="617" t="str">
        <f>'23년(세부_실적)'!G14</f>
        <v>구</v>
      </c>
      <c r="J14" s="617" t="str">
        <f>'23년(세부_실적)'!H14</f>
        <v>QD</v>
      </c>
      <c r="K14" s="617">
        <f>'23년(세부_실적)'!I14</f>
        <v>5.03</v>
      </c>
      <c r="L14" s="617">
        <f>'23년(세부_실적)'!J14</f>
        <v>0</v>
      </c>
      <c r="M14" s="617">
        <f>'23년(세부_실적)'!K14</f>
        <v>5.03</v>
      </c>
      <c r="N14" s="617">
        <f>'23년(세부_실적)'!L14</f>
        <v>0</v>
      </c>
      <c r="O14" s="617">
        <f>'23년(세부_실적)'!M14</f>
        <v>5.03</v>
      </c>
      <c r="P14" s="617">
        <f>'23년(세부_실적)'!N14</f>
        <v>0</v>
      </c>
      <c r="Q14" s="617">
        <f>'23년(세부_실적)'!O14</f>
        <v>5.03</v>
      </c>
      <c r="R14" s="617">
        <f>'23년(세부_실적)'!P14</f>
        <v>0</v>
      </c>
      <c r="S14" s="638">
        <f>'23년(세부_실적)'!Q14</f>
        <v>4.2119999999999997</v>
      </c>
      <c r="T14" s="638">
        <f t="shared" si="2"/>
        <v>4212</v>
      </c>
      <c r="U14" s="638">
        <f>'23년(세부_실적)'!S14</f>
        <v>0</v>
      </c>
      <c r="V14" s="638">
        <f t="shared" si="3"/>
        <v>0</v>
      </c>
      <c r="W14" s="638">
        <f>'23년(세부_실적)'!U14</f>
        <v>0</v>
      </c>
      <c r="X14" s="638">
        <f t="shared" si="4"/>
        <v>0</v>
      </c>
      <c r="Y14" s="638">
        <f>'23년(세부_실적)'!W14</f>
        <v>1.5</v>
      </c>
      <c r="Z14" s="638">
        <f t="shared" si="5"/>
        <v>1500</v>
      </c>
      <c r="AA14" s="638">
        <f>'23년(세부_실적)'!Y14</f>
        <v>1.5</v>
      </c>
      <c r="AB14" s="638">
        <f t="shared" si="5"/>
        <v>1500</v>
      </c>
      <c r="AC14" s="638">
        <f>'23년(세부_실적)'!AA14</f>
        <v>0</v>
      </c>
      <c r="AD14" s="638">
        <f t="shared" ref="AD14" si="129">AC14*1000</f>
        <v>0</v>
      </c>
      <c r="AE14" s="638">
        <f>'23년(세부_실적)'!AC14</f>
        <v>0</v>
      </c>
      <c r="AF14" s="638">
        <f t="shared" ref="AF14" si="130">AE14*1000</f>
        <v>0</v>
      </c>
      <c r="AG14" s="638">
        <f>'23년(세부_실적)'!AE14</f>
        <v>0.6</v>
      </c>
      <c r="AH14" s="638">
        <f t="shared" ref="AH14" si="131">AG14*1000</f>
        <v>600</v>
      </c>
      <c r="AI14" s="638">
        <f>'23년(세부_실적)'!AG14</f>
        <v>0.6</v>
      </c>
      <c r="AJ14" s="638">
        <f t="shared" ref="AJ14" si="132">AI14*1000</f>
        <v>600</v>
      </c>
      <c r="AK14" s="638">
        <f>'23년(세부_실적)'!AI14</f>
        <v>2.1</v>
      </c>
      <c r="AL14" s="638">
        <f t="shared" ref="AL14" si="133">AK14*1000</f>
        <v>2100</v>
      </c>
      <c r="AM14" s="638">
        <f>'23년(세부_실적)'!AK14</f>
        <v>0</v>
      </c>
      <c r="AN14" s="638">
        <f t="shared" ref="AN14" si="134">AM14*1000</f>
        <v>0</v>
      </c>
      <c r="AO14" s="638">
        <f>'23년(세부_실적)'!AM14</f>
        <v>0</v>
      </c>
      <c r="AP14" s="638">
        <f t="shared" ref="AP14" si="135">AO14*1000</f>
        <v>0</v>
      </c>
      <c r="AQ14" s="638">
        <f>'23년(세부_실적)'!AO14</f>
        <v>0.74399999999999999</v>
      </c>
      <c r="AR14" s="638">
        <f t="shared" ref="AR14" si="136">AQ14*1000</f>
        <v>744</v>
      </c>
      <c r="AS14" s="638">
        <f>'23년(세부_실적)'!AQ14</f>
        <v>0.74399999999999999</v>
      </c>
      <c r="AT14" s="638">
        <f t="shared" ref="AT14" si="137">AS14*1000</f>
        <v>744</v>
      </c>
      <c r="AU14" s="638">
        <f>'23년(세부_실적)'!AS14</f>
        <v>0.33600000000000002</v>
      </c>
      <c r="AV14" s="638">
        <f t="shared" ref="AV14" si="138">AU14*1000</f>
        <v>336</v>
      </c>
      <c r="AW14" s="638">
        <f>'23년(세부_실적)'!AU14</f>
        <v>0.38400000000000001</v>
      </c>
      <c r="AX14" s="638">
        <f t="shared" ref="AX14" si="139">AW14*1000</f>
        <v>384</v>
      </c>
      <c r="AY14" s="638">
        <f>'23년(세부_실적)'!AW14</f>
        <v>0.64800000000000002</v>
      </c>
      <c r="AZ14" s="638">
        <f t="shared" ref="AZ14" si="140">AY14*1000</f>
        <v>648</v>
      </c>
      <c r="BA14" s="638">
        <f>'23년(세부_실적)'!AY14</f>
        <v>1.3679999999999999</v>
      </c>
      <c r="BB14" s="638">
        <f t="shared" ref="BB14" si="141">BA14*1000</f>
        <v>1367.9999999999998</v>
      </c>
      <c r="BC14" s="638">
        <f>'23년(세부_실적)'!BA14</f>
        <v>2.1120000000000001</v>
      </c>
      <c r="BD14" s="638">
        <f t="shared" ref="BD14" si="142">BC14*1000</f>
        <v>2112</v>
      </c>
      <c r="BF14" s="617">
        <v>0.66</v>
      </c>
      <c r="BG14" s="617">
        <v>3.3256955745454544</v>
      </c>
      <c r="BH14" s="617">
        <v>3.8</v>
      </c>
      <c r="BI14" s="617"/>
      <c r="BJ14" s="617">
        <v>0.66</v>
      </c>
      <c r="BK14" s="617">
        <v>3.3256955745454544</v>
      </c>
      <c r="BL14" s="617">
        <v>3.8</v>
      </c>
      <c r="BM14" s="617"/>
      <c r="BN14" s="617">
        <v>0.66</v>
      </c>
      <c r="BO14" s="617">
        <v>3.3256955745454544</v>
      </c>
      <c r="BP14" s="617">
        <v>3.8</v>
      </c>
      <c r="BQ14" s="617"/>
      <c r="BR14" s="617">
        <v>0.66</v>
      </c>
      <c r="BS14" s="617">
        <v>3.5283930745454537</v>
      </c>
      <c r="BT14" s="617">
        <v>4.1899999999999995</v>
      </c>
      <c r="BU14" s="617"/>
      <c r="BV14" s="617">
        <v>0.66</v>
      </c>
      <c r="BW14" s="617">
        <v>3.5283930745454537</v>
      </c>
      <c r="BX14" s="617">
        <v>3.8</v>
      </c>
      <c r="BY14" s="617"/>
      <c r="BZ14" s="617">
        <v>0.66</v>
      </c>
      <c r="CA14" s="617">
        <v>3.5283930745454537</v>
      </c>
      <c r="CB14" s="617">
        <v>4.58</v>
      </c>
      <c r="CC14" s="617"/>
      <c r="CD14" s="617"/>
      <c r="CE14" s="617"/>
      <c r="CF14" s="617"/>
      <c r="CG14" s="617"/>
      <c r="CH14" s="617"/>
      <c r="CI14" s="617"/>
      <c r="CJ14" s="617"/>
      <c r="CK14" s="617"/>
      <c r="CL14" s="617"/>
      <c r="CM14" s="617"/>
      <c r="CN14" s="617"/>
      <c r="CO14" s="617"/>
      <c r="CP14" s="617"/>
      <c r="CQ14" s="617"/>
      <c r="CR14" s="617"/>
      <c r="CS14" s="617"/>
      <c r="CT14" s="617"/>
      <c r="CU14" s="617"/>
      <c r="CV14" s="617"/>
      <c r="CW14" s="617"/>
      <c r="CX14" s="617"/>
      <c r="CY14" s="617"/>
      <c r="CZ14" s="617"/>
      <c r="DA14" s="617"/>
      <c r="DB14" s="655">
        <f t="shared" si="34"/>
        <v>0</v>
      </c>
      <c r="DC14" s="655">
        <f t="shared" si="35"/>
        <v>0</v>
      </c>
      <c r="DD14" s="661">
        <f t="shared" si="36"/>
        <v>7429551</v>
      </c>
      <c r="DE14" s="655">
        <f t="shared" si="37"/>
        <v>0</v>
      </c>
      <c r="DF14" s="655">
        <f t="shared" si="38"/>
        <v>0</v>
      </c>
      <c r="DG14" s="655">
        <f t="shared" si="39"/>
        <v>3573032.04</v>
      </c>
      <c r="DH14" s="6">
        <f t="shared" si="40"/>
        <v>0</v>
      </c>
      <c r="DI14" s="6">
        <f t="shared" si="41"/>
        <v>0</v>
      </c>
      <c r="DJ14" s="6">
        <f t="shared" si="42"/>
        <v>0</v>
      </c>
      <c r="DK14" s="6">
        <f t="shared" si="43"/>
        <v>0</v>
      </c>
      <c r="DL14" s="6">
        <f t="shared" si="44"/>
        <v>0</v>
      </c>
      <c r="DM14" s="6">
        <f t="shared" si="45"/>
        <v>0</v>
      </c>
      <c r="DO14" s="6">
        <f t="shared" si="46"/>
        <v>0</v>
      </c>
      <c r="DP14" s="6">
        <f t="shared" si="47"/>
        <v>0</v>
      </c>
      <c r="DQ14" s="661">
        <f t="shared" si="48"/>
        <v>7792612.7740946729</v>
      </c>
      <c r="DR14" s="6">
        <f t="shared" si="49"/>
        <v>0</v>
      </c>
      <c r="DS14" s="6">
        <f t="shared" si="50"/>
        <v>0</v>
      </c>
      <c r="DT14" s="6">
        <f t="shared" si="51"/>
        <v>3267524.5963897416</v>
      </c>
      <c r="DU14" s="6">
        <f t="shared" si="52"/>
        <v>0</v>
      </c>
      <c r="DV14" s="6">
        <f t="shared" si="53"/>
        <v>0</v>
      </c>
      <c r="DW14" s="6">
        <f t="shared" si="54"/>
        <v>0</v>
      </c>
      <c r="DX14" s="6">
        <f t="shared" si="55"/>
        <v>0</v>
      </c>
      <c r="DY14" s="6">
        <f t="shared" si="56"/>
        <v>0</v>
      </c>
      <c r="DZ14" s="6">
        <f t="shared" si="57"/>
        <v>0</v>
      </c>
      <c r="ED14" s="652"/>
      <c r="EE14" s="653" t="s">
        <v>1782</v>
      </c>
      <c r="EF14" s="644" t="e">
        <f>+EF8+EF9</f>
        <v>#REF!</v>
      </c>
      <c r="EG14" s="644" t="e">
        <f>+EG8+EG9</f>
        <v>#REF!</v>
      </c>
      <c r="EH14" s="644" t="e">
        <f>+EH8+EH9</f>
        <v>#REF!</v>
      </c>
    </row>
    <row r="15" spans="2:139" ht="12" customHeight="1" outlineLevel="1">
      <c r="B15" s="6">
        <f>'23년(세부_실적)'!A15</f>
        <v>9</v>
      </c>
      <c r="C15" s="619"/>
      <c r="D15" s="619"/>
      <c r="E15" s="620"/>
      <c r="F15" s="622" t="str">
        <f>'23년(세부_실적)'!E15</f>
        <v>L32S0X_EPN</v>
      </c>
      <c r="G15" s="622" t="s">
        <v>11</v>
      </c>
      <c r="H15" s="622" t="str">
        <f>'23년(세부_실적)'!F15</f>
        <v>750A</v>
      </c>
      <c r="I15" s="617" t="str">
        <f>'23년(세부_실적)'!G15</f>
        <v>구</v>
      </c>
      <c r="J15" s="617" t="str">
        <f>'23년(세부_실적)'!H15</f>
        <v>QD</v>
      </c>
      <c r="K15" s="617">
        <f>'23년(세부_실적)'!I15</f>
        <v>10.06</v>
      </c>
      <c r="L15" s="617">
        <f>'23년(세부_실적)'!J15</f>
        <v>0</v>
      </c>
      <c r="M15" s="617">
        <f>'23년(세부_실적)'!K15</f>
        <v>10.06</v>
      </c>
      <c r="N15" s="617">
        <f>'23년(세부_실적)'!L15</f>
        <v>0</v>
      </c>
      <c r="O15" s="617">
        <f>'23년(세부_실적)'!M15</f>
        <v>10.06</v>
      </c>
      <c r="P15" s="617">
        <f>'23년(세부_실적)'!N15</f>
        <v>0</v>
      </c>
      <c r="Q15" s="617">
        <f>'23년(세부_실적)'!O15</f>
        <v>10.06</v>
      </c>
      <c r="R15" s="617">
        <f>'23년(세부_실적)'!P15</f>
        <v>0</v>
      </c>
      <c r="S15" s="638">
        <f>'23년(세부_실적)'!Q15</f>
        <v>0</v>
      </c>
      <c r="T15" s="638">
        <f t="shared" si="2"/>
        <v>0</v>
      </c>
      <c r="U15" s="638">
        <f>'23년(세부_실적)'!S15</f>
        <v>0</v>
      </c>
      <c r="V15" s="638">
        <f t="shared" si="3"/>
        <v>0</v>
      </c>
      <c r="W15" s="638">
        <f>'23년(세부_실적)'!U15</f>
        <v>0</v>
      </c>
      <c r="X15" s="638">
        <f t="shared" si="4"/>
        <v>0</v>
      </c>
      <c r="Y15" s="638">
        <f>'23년(세부_실적)'!W15</f>
        <v>0</v>
      </c>
      <c r="Z15" s="638">
        <f t="shared" si="5"/>
        <v>0</v>
      </c>
      <c r="AA15" s="638">
        <f>'23년(세부_실적)'!Y15</f>
        <v>0</v>
      </c>
      <c r="AB15" s="638">
        <f t="shared" si="5"/>
        <v>0</v>
      </c>
      <c r="AC15" s="638">
        <f>'23년(세부_실적)'!AA15</f>
        <v>0</v>
      </c>
      <c r="AD15" s="638">
        <f t="shared" ref="AD15" si="143">AC15*1000</f>
        <v>0</v>
      </c>
      <c r="AE15" s="638">
        <f>'23년(세부_실적)'!AC15</f>
        <v>0</v>
      </c>
      <c r="AF15" s="638">
        <f t="shared" ref="AF15" si="144">AE15*1000</f>
        <v>0</v>
      </c>
      <c r="AG15" s="638">
        <f>'23년(세부_실적)'!AE15</f>
        <v>0</v>
      </c>
      <c r="AH15" s="638">
        <f t="shared" ref="AH15" si="145">AG15*1000</f>
        <v>0</v>
      </c>
      <c r="AI15" s="638">
        <f>'23년(세부_실적)'!AG15</f>
        <v>0</v>
      </c>
      <c r="AJ15" s="638">
        <f t="shared" ref="AJ15" si="146">AI15*1000</f>
        <v>0</v>
      </c>
      <c r="AK15" s="638">
        <f>'23년(세부_실적)'!AI15</f>
        <v>0</v>
      </c>
      <c r="AL15" s="638">
        <f t="shared" ref="AL15" si="147">AK15*1000</f>
        <v>0</v>
      </c>
      <c r="AM15" s="638">
        <f>'23년(세부_실적)'!AK15</f>
        <v>0</v>
      </c>
      <c r="AN15" s="638">
        <f t="shared" ref="AN15" si="148">AM15*1000</f>
        <v>0</v>
      </c>
      <c r="AO15" s="638">
        <f>'23년(세부_실적)'!AM15</f>
        <v>0</v>
      </c>
      <c r="AP15" s="638">
        <f t="shared" ref="AP15" si="149">AO15*1000</f>
        <v>0</v>
      </c>
      <c r="AQ15" s="638">
        <f>'23년(세부_실적)'!AO15</f>
        <v>0</v>
      </c>
      <c r="AR15" s="638">
        <f t="shared" ref="AR15" si="150">AQ15*1000</f>
        <v>0</v>
      </c>
      <c r="AS15" s="638">
        <f>'23년(세부_실적)'!AQ15</f>
        <v>0</v>
      </c>
      <c r="AT15" s="638">
        <f t="shared" ref="AT15" si="151">AS15*1000</f>
        <v>0</v>
      </c>
      <c r="AU15" s="638">
        <f>'23년(세부_실적)'!AS15</f>
        <v>0</v>
      </c>
      <c r="AV15" s="638">
        <f t="shared" ref="AV15" si="152">AU15*1000</f>
        <v>0</v>
      </c>
      <c r="AW15" s="638">
        <f>'23년(세부_실적)'!AU15</f>
        <v>0</v>
      </c>
      <c r="AX15" s="638">
        <f t="shared" ref="AX15" si="153">AW15*1000</f>
        <v>0</v>
      </c>
      <c r="AY15" s="638">
        <f>'23년(세부_실적)'!AW15</f>
        <v>0</v>
      </c>
      <c r="AZ15" s="638">
        <f t="shared" ref="AZ15" si="154">AY15*1000</f>
        <v>0</v>
      </c>
      <c r="BA15" s="638">
        <f>'23년(세부_실적)'!AY15</f>
        <v>0</v>
      </c>
      <c r="BB15" s="638">
        <f t="shared" ref="BB15" si="155">BA15*1000</f>
        <v>0</v>
      </c>
      <c r="BC15" s="638">
        <f>'23년(세부_실적)'!BA15</f>
        <v>0</v>
      </c>
      <c r="BD15" s="638">
        <f t="shared" ref="BD15" si="156">BC15*1000</f>
        <v>0</v>
      </c>
      <c r="BF15" s="617">
        <v>1</v>
      </c>
      <c r="BG15" s="617">
        <v>7.9485429872727282</v>
      </c>
      <c r="BH15" s="617">
        <v>7.2</v>
      </c>
      <c r="BI15" s="617"/>
      <c r="BJ15" s="617">
        <v>1</v>
      </c>
      <c r="BK15" s="617">
        <v>7.9485429872727282</v>
      </c>
      <c r="BL15" s="617"/>
      <c r="BM15" s="617"/>
      <c r="BN15" s="617">
        <v>1</v>
      </c>
      <c r="BO15" s="617">
        <v>7.9485429872727282</v>
      </c>
      <c r="BP15" s="617">
        <v>7.2</v>
      </c>
      <c r="BQ15" s="617"/>
      <c r="BR15" s="617">
        <v>1</v>
      </c>
      <c r="BS15" s="617">
        <v>8.2751599872727262</v>
      </c>
      <c r="BT15" s="617">
        <v>8.6300000000000008</v>
      </c>
      <c r="BU15" s="617"/>
      <c r="BV15" s="617">
        <v>1</v>
      </c>
      <c r="BW15" s="617">
        <v>8.2751599872727262</v>
      </c>
      <c r="BX15" s="617">
        <v>10.06</v>
      </c>
      <c r="BY15" s="617"/>
      <c r="BZ15" s="617">
        <v>1</v>
      </c>
      <c r="CA15" s="617">
        <v>8.2751599872727262</v>
      </c>
      <c r="CB15" s="617">
        <v>10.06</v>
      </c>
      <c r="CC15" s="617"/>
      <c r="CD15" s="617"/>
      <c r="CE15" s="617"/>
      <c r="CF15" s="617"/>
      <c r="CG15" s="617"/>
      <c r="CH15" s="617"/>
      <c r="CI15" s="617"/>
      <c r="CJ15" s="617"/>
      <c r="CK15" s="617"/>
      <c r="CL15" s="617"/>
      <c r="CM15" s="617"/>
      <c r="CN15" s="617"/>
      <c r="CO15" s="617"/>
      <c r="CP15" s="617"/>
      <c r="CQ15" s="617"/>
      <c r="CR15" s="617"/>
      <c r="CS15" s="617"/>
      <c r="CT15" s="617"/>
      <c r="CU15" s="617"/>
      <c r="CV15" s="617"/>
      <c r="CW15" s="617"/>
      <c r="CX15" s="617"/>
      <c r="CY15" s="617"/>
      <c r="CZ15" s="617"/>
      <c r="DA15" s="617"/>
      <c r="DB15" s="656">
        <f t="shared" si="34"/>
        <v>0</v>
      </c>
      <c r="DC15" s="656">
        <f t="shared" si="35"/>
        <v>0</v>
      </c>
      <c r="DD15" s="661">
        <f t="shared" si="36"/>
        <v>0</v>
      </c>
      <c r="DE15" s="656">
        <f t="shared" si="37"/>
        <v>0</v>
      </c>
      <c r="DF15" s="656">
        <f t="shared" si="38"/>
        <v>0</v>
      </c>
      <c r="DG15" s="656">
        <f t="shared" si="39"/>
        <v>0</v>
      </c>
      <c r="DH15" s="6">
        <f t="shared" si="40"/>
        <v>0</v>
      </c>
      <c r="DI15" s="6">
        <f t="shared" si="41"/>
        <v>0</v>
      </c>
      <c r="DJ15" s="6">
        <f t="shared" si="42"/>
        <v>0</v>
      </c>
      <c r="DK15" s="6">
        <f t="shared" si="43"/>
        <v>0</v>
      </c>
      <c r="DL15" s="6">
        <f t="shared" si="44"/>
        <v>0</v>
      </c>
      <c r="DM15" s="6">
        <f t="shared" si="45"/>
        <v>0</v>
      </c>
      <c r="DO15" s="6">
        <f t="shared" si="46"/>
        <v>0</v>
      </c>
      <c r="DP15" s="6">
        <f t="shared" si="47"/>
        <v>0</v>
      </c>
      <c r="DQ15" s="661">
        <f t="shared" si="48"/>
        <v>0</v>
      </c>
      <c r="DR15" s="6">
        <f t="shared" si="49"/>
        <v>0</v>
      </c>
      <c r="DS15" s="6">
        <f t="shared" si="50"/>
        <v>0</v>
      </c>
      <c r="DT15" s="6">
        <f t="shared" si="51"/>
        <v>0</v>
      </c>
      <c r="DU15" s="6">
        <f t="shared" si="52"/>
        <v>0</v>
      </c>
      <c r="DV15" s="6">
        <f t="shared" si="53"/>
        <v>0</v>
      </c>
      <c r="DW15" s="6">
        <f t="shared" si="54"/>
        <v>0</v>
      </c>
      <c r="DX15" s="6">
        <f t="shared" si="55"/>
        <v>0</v>
      </c>
      <c r="DY15" s="6">
        <f t="shared" si="56"/>
        <v>0</v>
      </c>
      <c r="DZ15" s="6">
        <f t="shared" si="57"/>
        <v>0</v>
      </c>
      <c r="ED15" s="654" t="s">
        <v>1783</v>
      </c>
      <c r="EE15" s="650" t="s">
        <v>1784</v>
      </c>
      <c r="EF15" s="644" t="e">
        <f>SUM(DB560:DG566)</f>
        <v>#REF!</v>
      </c>
      <c r="EG15" s="644" t="e">
        <f>SUM(DO560:DT566)</f>
        <v>#REF!</v>
      </c>
      <c r="EH15" s="644" t="e">
        <f t="shared" ref="EH15:EH23" si="157">+EF15-EG15</f>
        <v>#REF!</v>
      </c>
    </row>
    <row r="16" spans="2:139" ht="12" customHeight="1" outlineLevel="1">
      <c r="B16" s="6">
        <f>'23년(세부_실적)'!A16</f>
        <v>10</v>
      </c>
      <c r="C16" s="619"/>
      <c r="D16" s="619"/>
      <c r="E16" s="620"/>
      <c r="F16" s="622" t="str">
        <f>'23년(세부_실적)'!E16</f>
        <v>L32S0XN_EPN</v>
      </c>
      <c r="G16" s="622" t="s">
        <v>1252</v>
      </c>
      <c r="H16" s="622" t="str">
        <f>'23년(세부_실적)'!F16</f>
        <v>750B</v>
      </c>
      <c r="I16" s="617" t="str">
        <f>'23년(세부_실적)'!G16</f>
        <v>구</v>
      </c>
      <c r="J16" s="617" t="str">
        <f>'23년(세부_실적)'!H16</f>
        <v>QD</v>
      </c>
      <c r="K16" s="617">
        <f>'23년(세부_실적)'!I16</f>
        <v>12.19</v>
      </c>
      <c r="L16" s="617">
        <f>'23년(세부_실적)'!J16</f>
        <v>0</v>
      </c>
      <c r="M16" s="617">
        <f>'23년(세부_실적)'!K16</f>
        <v>12.19</v>
      </c>
      <c r="N16" s="617">
        <f>'23년(세부_실적)'!L16</f>
        <v>0</v>
      </c>
      <c r="O16" s="617">
        <f>'23년(세부_실적)'!M16</f>
        <v>12.19</v>
      </c>
      <c r="P16" s="617">
        <f>'23년(세부_실적)'!N16</f>
        <v>0</v>
      </c>
      <c r="Q16" s="617">
        <f>'23년(세부_실적)'!O16</f>
        <v>12.19</v>
      </c>
      <c r="R16" s="617">
        <f>'23년(세부_실적)'!P16</f>
        <v>0</v>
      </c>
      <c r="S16" s="638">
        <f>'23년(세부_실적)'!Q16</f>
        <v>0</v>
      </c>
      <c r="T16" s="638">
        <f t="shared" si="2"/>
        <v>0</v>
      </c>
      <c r="U16" s="638">
        <f>'23년(세부_실적)'!S16</f>
        <v>0</v>
      </c>
      <c r="V16" s="638">
        <f t="shared" si="3"/>
        <v>0</v>
      </c>
      <c r="W16" s="638">
        <f>'23년(세부_실적)'!U16</f>
        <v>0</v>
      </c>
      <c r="X16" s="638">
        <f t="shared" si="4"/>
        <v>0</v>
      </c>
      <c r="Y16" s="638">
        <f>'23년(세부_실적)'!W16</f>
        <v>0</v>
      </c>
      <c r="Z16" s="638">
        <f t="shared" si="5"/>
        <v>0</v>
      </c>
      <c r="AA16" s="638">
        <f>'23년(세부_실적)'!Y16</f>
        <v>0</v>
      </c>
      <c r="AB16" s="638">
        <f t="shared" si="5"/>
        <v>0</v>
      </c>
      <c r="AC16" s="638">
        <f>'23년(세부_실적)'!AA16</f>
        <v>0</v>
      </c>
      <c r="AD16" s="638">
        <f t="shared" ref="AD16" si="158">AC16*1000</f>
        <v>0</v>
      </c>
      <c r="AE16" s="638">
        <f>'23년(세부_실적)'!AC16</f>
        <v>0</v>
      </c>
      <c r="AF16" s="638">
        <f t="shared" ref="AF16" si="159">AE16*1000</f>
        <v>0</v>
      </c>
      <c r="AG16" s="638">
        <f>'23년(세부_실적)'!AE16</f>
        <v>0</v>
      </c>
      <c r="AH16" s="638">
        <f t="shared" ref="AH16" si="160">AG16*1000</f>
        <v>0</v>
      </c>
      <c r="AI16" s="638">
        <f>'23년(세부_실적)'!AG16</f>
        <v>0</v>
      </c>
      <c r="AJ16" s="638">
        <f t="shared" ref="AJ16" si="161">AI16*1000</f>
        <v>0</v>
      </c>
      <c r="AK16" s="638">
        <f>'23년(세부_실적)'!AI16</f>
        <v>0</v>
      </c>
      <c r="AL16" s="638">
        <f t="shared" ref="AL16" si="162">AK16*1000</f>
        <v>0</v>
      </c>
      <c r="AM16" s="638">
        <f>'23년(세부_실적)'!AK16</f>
        <v>0</v>
      </c>
      <c r="AN16" s="638">
        <f t="shared" ref="AN16" si="163">AM16*1000</f>
        <v>0</v>
      </c>
      <c r="AO16" s="638">
        <f>'23년(세부_실적)'!AM16</f>
        <v>0</v>
      </c>
      <c r="AP16" s="638">
        <f t="shared" ref="AP16" si="164">AO16*1000</f>
        <v>0</v>
      </c>
      <c r="AQ16" s="638">
        <f>'23년(세부_실적)'!AO16</f>
        <v>0</v>
      </c>
      <c r="AR16" s="638">
        <f t="shared" ref="AR16" si="165">AQ16*1000</f>
        <v>0</v>
      </c>
      <c r="AS16" s="638">
        <f>'23년(세부_실적)'!AQ16</f>
        <v>0</v>
      </c>
      <c r="AT16" s="638">
        <f t="shared" ref="AT16" si="166">AS16*1000</f>
        <v>0</v>
      </c>
      <c r="AU16" s="638">
        <f>'23년(세부_실적)'!AS16</f>
        <v>0</v>
      </c>
      <c r="AV16" s="638">
        <f t="shared" ref="AV16" si="167">AU16*1000</f>
        <v>0</v>
      </c>
      <c r="AW16" s="638">
        <f>'23년(세부_실적)'!AU16</f>
        <v>0</v>
      </c>
      <c r="AX16" s="638">
        <f t="shared" ref="AX16" si="168">AW16*1000</f>
        <v>0</v>
      </c>
      <c r="AY16" s="638">
        <f>'23년(세부_실적)'!AW16</f>
        <v>0</v>
      </c>
      <c r="AZ16" s="638">
        <f t="shared" ref="AZ16" si="169">AY16*1000</f>
        <v>0</v>
      </c>
      <c r="BA16" s="638">
        <f>'23년(세부_실적)'!AY16</f>
        <v>0</v>
      </c>
      <c r="BB16" s="638">
        <f t="shared" ref="BB16" si="170">BA16*1000</f>
        <v>0</v>
      </c>
      <c r="BC16" s="638">
        <f>'23년(세부_실적)'!BA16</f>
        <v>0</v>
      </c>
      <c r="BD16" s="638">
        <f t="shared" ref="BD16" si="171">BC16*1000</f>
        <v>0</v>
      </c>
      <c r="BF16" s="617"/>
      <c r="BG16" s="617"/>
      <c r="BH16" s="617"/>
      <c r="BI16" s="617"/>
      <c r="BJ16" s="617"/>
      <c r="BK16" s="617"/>
      <c r="BL16" s="617"/>
      <c r="BM16" s="617"/>
      <c r="BN16" s="617"/>
      <c r="BO16" s="617"/>
      <c r="BP16" s="617"/>
      <c r="BQ16" s="617"/>
      <c r="BR16" s="617"/>
      <c r="BS16" s="617"/>
      <c r="BT16" s="617"/>
      <c r="BU16" s="617"/>
      <c r="BV16" s="617"/>
      <c r="BW16" s="617"/>
      <c r="BX16" s="617"/>
      <c r="BY16" s="617"/>
      <c r="BZ16" s="617"/>
      <c r="CA16" s="617"/>
      <c r="CB16" s="617"/>
      <c r="CC16" s="617"/>
      <c r="CD16" s="617"/>
      <c r="CE16" s="617"/>
      <c r="CF16" s="617"/>
      <c r="CG16" s="617"/>
      <c r="CH16" s="617"/>
      <c r="CI16" s="617"/>
      <c r="CJ16" s="617"/>
      <c r="CK16" s="617"/>
      <c r="CL16" s="617"/>
      <c r="CM16" s="617"/>
      <c r="CN16" s="617"/>
      <c r="CO16" s="617"/>
      <c r="CP16" s="617"/>
      <c r="CQ16" s="617"/>
      <c r="CR16" s="617"/>
      <c r="CS16" s="617"/>
      <c r="CT16" s="617"/>
      <c r="CU16" s="617"/>
      <c r="CV16" s="617"/>
      <c r="CW16" s="617"/>
      <c r="CX16" s="617"/>
      <c r="CY16" s="617"/>
      <c r="CZ16" s="617"/>
      <c r="DA16" s="617"/>
      <c r="DB16" s="656">
        <f t="shared" si="34"/>
        <v>0</v>
      </c>
      <c r="DC16" s="656">
        <f t="shared" si="35"/>
        <v>0</v>
      </c>
      <c r="DD16" s="656">
        <f t="shared" si="36"/>
        <v>0</v>
      </c>
      <c r="DE16" s="656">
        <f t="shared" si="37"/>
        <v>0</v>
      </c>
      <c r="DF16" s="656">
        <f t="shared" si="38"/>
        <v>0</v>
      </c>
      <c r="DG16" s="656">
        <f t="shared" si="39"/>
        <v>0</v>
      </c>
      <c r="DH16" s="6">
        <f t="shared" si="40"/>
        <v>0</v>
      </c>
      <c r="DI16" s="6">
        <f t="shared" si="41"/>
        <v>0</v>
      </c>
      <c r="DJ16" s="6">
        <f t="shared" si="42"/>
        <v>0</v>
      </c>
      <c r="DK16" s="6">
        <f t="shared" si="43"/>
        <v>0</v>
      </c>
      <c r="DL16" s="6">
        <f t="shared" si="44"/>
        <v>0</v>
      </c>
      <c r="DM16" s="6">
        <f t="shared" si="45"/>
        <v>0</v>
      </c>
      <c r="DO16" s="6">
        <f t="shared" si="46"/>
        <v>0</v>
      </c>
      <c r="DP16" s="6">
        <f t="shared" si="47"/>
        <v>0</v>
      </c>
      <c r="DQ16" s="6">
        <f t="shared" si="48"/>
        <v>0</v>
      </c>
      <c r="DR16" s="6">
        <f t="shared" si="49"/>
        <v>0</v>
      </c>
      <c r="DS16" s="6">
        <f t="shared" si="50"/>
        <v>0</v>
      </c>
      <c r="DT16" s="6">
        <f t="shared" si="51"/>
        <v>0</v>
      </c>
      <c r="DU16" s="6">
        <f t="shared" si="52"/>
        <v>0</v>
      </c>
      <c r="DV16" s="6">
        <f t="shared" si="53"/>
        <v>0</v>
      </c>
      <c r="DW16" s="6">
        <f t="shared" si="54"/>
        <v>0</v>
      </c>
      <c r="DX16" s="6">
        <f t="shared" si="55"/>
        <v>0</v>
      </c>
      <c r="DY16" s="6">
        <f t="shared" si="56"/>
        <v>0</v>
      </c>
      <c r="DZ16" s="6">
        <f t="shared" si="57"/>
        <v>0</v>
      </c>
      <c r="ED16" s="654" t="s">
        <v>1785</v>
      </c>
      <c r="EE16" s="650" t="s">
        <v>1786</v>
      </c>
      <c r="EF16" s="644">
        <f>SUM(DB247:DG306)</f>
        <v>5274106808.7480011</v>
      </c>
      <c r="EG16" s="644">
        <f>SUM(DO247:DT306)</f>
        <v>4913260743.0169172</v>
      </c>
      <c r="EH16" s="644">
        <f t="shared" si="157"/>
        <v>360846065.73108387</v>
      </c>
    </row>
    <row r="17" spans="2:138" ht="12" customHeight="1" outlineLevel="1">
      <c r="B17" s="6">
        <f>'23년(세부_실적)'!A17</f>
        <v>11</v>
      </c>
      <c r="C17" s="619"/>
      <c r="D17" s="619"/>
      <c r="E17" s="620"/>
      <c r="F17" s="622" t="str">
        <f>'23년(세부_실적)'!E17</f>
        <v>F24SFD_APN</v>
      </c>
      <c r="G17" s="622" t="s">
        <v>1253</v>
      </c>
      <c r="H17" s="622" t="str">
        <f>'23년(세부_실적)'!F17</f>
        <v>1122A</v>
      </c>
      <c r="I17" s="617" t="str">
        <f>'23년(세부_실적)'!G17</f>
        <v>신</v>
      </c>
      <c r="J17" s="617" t="str">
        <f>'23년(세부_실적)'!H17</f>
        <v>SY</v>
      </c>
      <c r="K17" s="617">
        <f>'23년(세부_실적)'!I17</f>
        <v>7.34</v>
      </c>
      <c r="L17" s="617">
        <f>'23년(세부_실적)'!J17</f>
        <v>0</v>
      </c>
      <c r="M17" s="617">
        <f>'23년(세부_실적)'!K17</f>
        <v>7.33</v>
      </c>
      <c r="N17" s="617">
        <f>'23년(세부_실적)'!L17</f>
        <v>0</v>
      </c>
      <c r="O17" s="617">
        <f>'23년(세부_실적)'!M17</f>
        <v>7.33</v>
      </c>
      <c r="P17" s="617">
        <f>'23년(세부_실적)'!N17</f>
        <v>0</v>
      </c>
      <c r="Q17" s="617">
        <f>'23년(세부_실적)'!O17</f>
        <v>7.33</v>
      </c>
      <c r="R17" s="617">
        <f>'23년(세부_실적)'!P17</f>
        <v>0</v>
      </c>
      <c r="S17" s="638">
        <f>'23년(세부_실적)'!Q17</f>
        <v>28.254999999999999</v>
      </c>
      <c r="T17" s="638">
        <f t="shared" si="2"/>
        <v>28255</v>
      </c>
      <c r="U17" s="638">
        <f>'23년(세부_실적)'!S17</f>
        <v>3.27</v>
      </c>
      <c r="V17" s="638">
        <f t="shared" si="3"/>
        <v>3270</v>
      </c>
      <c r="W17" s="638">
        <f>'23년(세부_실적)'!U17</f>
        <v>3.6</v>
      </c>
      <c r="X17" s="638">
        <f t="shared" si="4"/>
        <v>3600</v>
      </c>
      <c r="Y17" s="638">
        <f>'23년(세부_실적)'!W17</f>
        <v>2.16</v>
      </c>
      <c r="Z17" s="638">
        <f t="shared" si="5"/>
        <v>2160</v>
      </c>
      <c r="AA17" s="638">
        <f>'23년(세부_실적)'!Y17</f>
        <v>9.0300000000000011</v>
      </c>
      <c r="AB17" s="638">
        <f t="shared" si="5"/>
        <v>9030.0000000000018</v>
      </c>
      <c r="AC17" s="638">
        <f>'23년(세부_실적)'!AA17</f>
        <v>2.306</v>
      </c>
      <c r="AD17" s="638">
        <f t="shared" ref="AD17" si="172">AC17*1000</f>
        <v>2306</v>
      </c>
      <c r="AE17" s="638">
        <f>'23년(세부_실적)'!AC17</f>
        <v>4.8</v>
      </c>
      <c r="AF17" s="638">
        <f t="shared" ref="AF17" si="173">AE17*1000</f>
        <v>4800</v>
      </c>
      <c r="AG17" s="638">
        <f>'23년(세부_실적)'!AE17</f>
        <v>3.3</v>
      </c>
      <c r="AH17" s="638">
        <f t="shared" ref="AH17" si="174">AG17*1000</f>
        <v>3300</v>
      </c>
      <c r="AI17" s="638">
        <f>'23년(세부_실적)'!AG17</f>
        <v>10.405999999999999</v>
      </c>
      <c r="AJ17" s="638">
        <f t="shared" ref="AJ17" si="175">AI17*1000</f>
        <v>10405.999999999998</v>
      </c>
      <c r="AK17" s="638">
        <f>'23년(세부_실적)'!AI17</f>
        <v>19.436</v>
      </c>
      <c r="AL17" s="638">
        <f t="shared" ref="AL17" si="176">AK17*1000</f>
        <v>19436</v>
      </c>
      <c r="AM17" s="638">
        <f>'23년(세부_실적)'!AK17</f>
        <v>0.96</v>
      </c>
      <c r="AN17" s="638">
        <f t="shared" ref="AN17" si="177">AM17*1000</f>
        <v>960</v>
      </c>
      <c r="AO17" s="638">
        <f>'23년(세부_실적)'!AM17</f>
        <v>1.6859999999999999</v>
      </c>
      <c r="AP17" s="638">
        <f t="shared" ref="AP17" si="178">AO17*1000</f>
        <v>1686</v>
      </c>
      <c r="AQ17" s="638">
        <f>'23년(세부_실적)'!AO17</f>
        <v>1.407</v>
      </c>
      <c r="AR17" s="638">
        <f t="shared" ref="AR17" si="179">AQ17*1000</f>
        <v>1407</v>
      </c>
      <c r="AS17" s="638">
        <f>'23년(세부_실적)'!AQ17</f>
        <v>4.0529999999999999</v>
      </c>
      <c r="AT17" s="638">
        <f t="shared" ref="AT17" si="180">AS17*1000</f>
        <v>4053</v>
      </c>
      <c r="AU17" s="638">
        <f>'23년(세부_실적)'!AS17</f>
        <v>1.2450000000000001</v>
      </c>
      <c r="AV17" s="638">
        <f t="shared" ref="AV17" si="181">AU17*1000</f>
        <v>1245</v>
      </c>
      <c r="AW17" s="638">
        <f>'23년(세부_실적)'!AU17</f>
        <v>1.401</v>
      </c>
      <c r="AX17" s="638">
        <f t="shared" ref="AX17" si="182">AW17*1000</f>
        <v>1401</v>
      </c>
      <c r="AY17" s="638">
        <f>'23년(세부_실적)'!AW17</f>
        <v>2.12</v>
      </c>
      <c r="AZ17" s="638">
        <f t="shared" ref="AZ17" si="183">AY17*1000</f>
        <v>2120</v>
      </c>
      <c r="BA17" s="638">
        <f>'23년(세부_실적)'!AY17</f>
        <v>4.766</v>
      </c>
      <c r="BB17" s="638">
        <f t="shared" ref="BB17" si="184">BA17*1000</f>
        <v>4766</v>
      </c>
      <c r="BC17" s="638">
        <f>'23년(세부_실적)'!BA17</f>
        <v>8.8189999999999991</v>
      </c>
      <c r="BD17" s="638">
        <f t="shared" ref="BD17" si="185">BC17*1000</f>
        <v>8818.9999999999982</v>
      </c>
      <c r="BF17" s="617">
        <v>0.72</v>
      </c>
      <c r="BG17" s="617">
        <v>4.957078244545456</v>
      </c>
      <c r="BH17" s="617">
        <v>7.55</v>
      </c>
      <c r="BI17" s="617"/>
      <c r="BJ17" s="617">
        <v>0.72</v>
      </c>
      <c r="BK17" s="617">
        <v>4.957078244545456</v>
      </c>
      <c r="BL17" s="617">
        <v>7.55</v>
      </c>
      <c r="BM17" s="617"/>
      <c r="BN17" s="617">
        <v>0.72</v>
      </c>
      <c r="BO17" s="617">
        <v>4.957078244545456</v>
      </c>
      <c r="BP17" s="617">
        <v>7.55</v>
      </c>
      <c r="BQ17" s="617"/>
      <c r="BR17" s="617">
        <v>0.72</v>
      </c>
      <c r="BS17" s="617">
        <v>5.1439582445454599</v>
      </c>
      <c r="BT17" s="617">
        <v>7.55</v>
      </c>
      <c r="BU17" s="617"/>
      <c r="BV17" s="617">
        <v>0.72</v>
      </c>
      <c r="BW17" s="617">
        <v>5.1439582445454599</v>
      </c>
      <c r="BX17" s="617">
        <v>7.55</v>
      </c>
      <c r="BY17" s="617"/>
      <c r="BZ17" s="617">
        <v>0.72</v>
      </c>
      <c r="CA17" s="617">
        <v>5.1439582445454599</v>
      </c>
      <c r="CB17" s="617">
        <v>7.55</v>
      </c>
      <c r="CC17" s="617"/>
      <c r="CD17" s="617"/>
      <c r="CE17" s="617"/>
      <c r="CF17" s="617"/>
      <c r="CG17" s="617"/>
      <c r="CH17" s="617"/>
      <c r="CI17" s="617"/>
      <c r="CJ17" s="617"/>
      <c r="CK17" s="617"/>
      <c r="CL17" s="617"/>
      <c r="CM17" s="617"/>
      <c r="CN17" s="617"/>
      <c r="CO17" s="617"/>
      <c r="CP17" s="617"/>
      <c r="CQ17" s="617"/>
      <c r="CR17" s="617"/>
      <c r="CS17" s="617"/>
      <c r="CT17" s="617"/>
      <c r="CU17" s="617"/>
      <c r="CV17" s="617"/>
      <c r="CW17" s="617"/>
      <c r="CX17" s="617"/>
      <c r="CY17" s="617"/>
      <c r="CZ17" s="617"/>
      <c r="DA17" s="617"/>
      <c r="DB17" s="656">
        <f t="shared" si="34"/>
        <v>30754217.565000001</v>
      </c>
      <c r="DC17" s="656">
        <f t="shared" si="35"/>
        <v>34633299.600000001</v>
      </c>
      <c r="DD17" s="661">
        <f t="shared" si="36"/>
        <v>21256336.440000001</v>
      </c>
      <c r="DE17" s="656">
        <f t="shared" si="37"/>
        <v>23039398.195999999</v>
      </c>
      <c r="DF17" s="656">
        <f t="shared" si="38"/>
        <v>47985021.599999994</v>
      </c>
      <c r="DG17" s="656">
        <f t="shared" si="39"/>
        <v>32395230.449999999</v>
      </c>
      <c r="DH17" s="6">
        <f t="shared" si="40"/>
        <v>0</v>
      </c>
      <c r="DI17" s="6">
        <f t="shared" si="41"/>
        <v>16838190.746999998</v>
      </c>
      <c r="DJ17" s="6">
        <f t="shared" si="42"/>
        <v>0</v>
      </c>
      <c r="DK17" s="6">
        <f t="shared" si="43"/>
        <v>0</v>
      </c>
      <c r="DL17" s="6">
        <f t="shared" si="44"/>
        <v>0</v>
      </c>
      <c r="DM17" s="6">
        <f t="shared" si="45"/>
        <v>0</v>
      </c>
      <c r="DO17" s="6">
        <f t="shared" si="46"/>
        <v>23125046.286924403</v>
      </c>
      <c r="DP17" s="6">
        <f t="shared" si="47"/>
        <v>26041847.906752959</v>
      </c>
      <c r="DQ17" s="661">
        <f t="shared" si="48"/>
        <v>15983296.047981828</v>
      </c>
      <c r="DR17" s="6">
        <f t="shared" si="49"/>
        <v>17894313.774940394</v>
      </c>
      <c r="DS17" s="6">
        <f t="shared" si="50"/>
        <v>37269160.665696949</v>
      </c>
      <c r="DT17" s="6">
        <f t="shared" si="51"/>
        <v>25160831.613407634</v>
      </c>
      <c r="DU17" s="6">
        <f t="shared" si="52"/>
        <v>0</v>
      </c>
      <c r="DV17" s="6">
        <f t="shared" si="53"/>
        <v>0</v>
      </c>
      <c r="DW17" s="6">
        <f t="shared" si="54"/>
        <v>0</v>
      </c>
      <c r="DX17" s="6">
        <f t="shared" si="55"/>
        <v>0</v>
      </c>
      <c r="DY17" s="6">
        <f t="shared" si="56"/>
        <v>0</v>
      </c>
      <c r="DZ17" s="6">
        <f t="shared" si="57"/>
        <v>0</v>
      </c>
      <c r="ED17" s="654" t="s">
        <v>1787</v>
      </c>
      <c r="EE17" s="650" t="s">
        <v>1788</v>
      </c>
      <c r="EF17" s="644" t="e">
        <f>SUM(DB386:DG559)</f>
        <v>#REF!</v>
      </c>
      <c r="EG17" s="644" t="e">
        <f>SUM(DO386:DT559)</f>
        <v>#REF!</v>
      </c>
      <c r="EH17" s="644" t="e">
        <f t="shared" si="157"/>
        <v>#REF!</v>
      </c>
    </row>
    <row r="18" spans="2:138" ht="12" customHeight="1" outlineLevel="1">
      <c r="B18" s="6">
        <f>'23년(세부_실적)'!A18</f>
        <v>12</v>
      </c>
      <c r="C18" s="619"/>
      <c r="D18" s="619"/>
      <c r="E18" s="620"/>
      <c r="F18" s="622" t="str">
        <f>'23년(세부_실적)'!E18</f>
        <v>F24SFDN_APN</v>
      </c>
      <c r="G18" s="622" t="s">
        <v>1085</v>
      </c>
      <c r="H18" s="622" t="str">
        <f>'23년(세부_실적)'!F18</f>
        <v>1122B</v>
      </c>
      <c r="I18" s="617" t="str">
        <f>'23년(세부_실적)'!G18</f>
        <v>신</v>
      </c>
      <c r="J18" s="617" t="str">
        <f>'23년(세부_실적)'!H18</f>
        <v>SY</v>
      </c>
      <c r="K18" s="617">
        <f>'23년(세부_실적)'!I18</f>
        <v>7.9</v>
      </c>
      <c r="L18" s="617">
        <f>'23년(세부_실적)'!J18</f>
        <v>0</v>
      </c>
      <c r="M18" s="617">
        <f>'23년(세부_실적)'!K18</f>
        <v>7.9</v>
      </c>
      <c r="N18" s="617">
        <f>'23년(세부_실적)'!L18</f>
        <v>0</v>
      </c>
      <c r="O18" s="617">
        <f>'23년(세부_실적)'!M18</f>
        <v>7.9</v>
      </c>
      <c r="P18" s="617">
        <f>'23년(세부_실적)'!N18</f>
        <v>0</v>
      </c>
      <c r="Q18" s="617">
        <f>'23년(세부_실적)'!O18</f>
        <v>7.9</v>
      </c>
      <c r="R18" s="617">
        <f>'23년(세부_실적)'!P18</f>
        <v>0</v>
      </c>
      <c r="S18" s="638">
        <f>'23년(세부_실적)'!Q18</f>
        <v>1.635</v>
      </c>
      <c r="T18" s="638">
        <f t="shared" si="2"/>
        <v>1635</v>
      </c>
      <c r="U18" s="638">
        <f>'23년(세부_실적)'!S18</f>
        <v>0.09</v>
      </c>
      <c r="V18" s="638">
        <f t="shared" si="3"/>
        <v>90</v>
      </c>
      <c r="W18" s="638">
        <f>'23년(세부_실적)'!U18</f>
        <v>0.06</v>
      </c>
      <c r="X18" s="638">
        <f t="shared" si="4"/>
        <v>60</v>
      </c>
      <c r="Y18" s="638">
        <f>'23년(세부_실적)'!W18</f>
        <v>0.09</v>
      </c>
      <c r="Z18" s="638">
        <f t="shared" si="5"/>
        <v>90</v>
      </c>
      <c r="AA18" s="638">
        <f>'23년(세부_실적)'!Y18</f>
        <v>0.24</v>
      </c>
      <c r="AB18" s="638">
        <f t="shared" si="5"/>
        <v>240</v>
      </c>
      <c r="AC18" s="638">
        <f>'23년(세부_실적)'!AA18</f>
        <v>0.12</v>
      </c>
      <c r="AD18" s="638">
        <f t="shared" ref="AD18" si="186">AC18*1000</f>
        <v>120</v>
      </c>
      <c r="AE18" s="638">
        <f>'23년(세부_실적)'!AC18</f>
        <v>0.111</v>
      </c>
      <c r="AF18" s="638">
        <f t="shared" ref="AF18" si="187">AE18*1000</f>
        <v>111</v>
      </c>
      <c r="AG18" s="638">
        <f>'23년(세부_실적)'!AE18</f>
        <v>0.09</v>
      </c>
      <c r="AH18" s="638">
        <f t="shared" ref="AH18" si="188">AG18*1000</f>
        <v>90</v>
      </c>
      <c r="AI18" s="638">
        <f>'23년(세부_실적)'!AG18</f>
        <v>0.32099999999999995</v>
      </c>
      <c r="AJ18" s="638">
        <f t="shared" ref="AJ18" si="189">AI18*1000</f>
        <v>320.99999999999994</v>
      </c>
      <c r="AK18" s="638">
        <f>'23년(세부_실적)'!AI18</f>
        <v>0.56099999999999994</v>
      </c>
      <c r="AL18" s="638">
        <f t="shared" ref="AL18" si="190">AK18*1000</f>
        <v>561</v>
      </c>
      <c r="AM18" s="638">
        <f>'23년(세부_실적)'!AK18</f>
        <v>6.9000000000000006E-2</v>
      </c>
      <c r="AN18" s="638">
        <f t="shared" ref="AN18" si="191">AM18*1000</f>
        <v>69</v>
      </c>
      <c r="AO18" s="638">
        <f>'23년(세부_실적)'!AM18</f>
        <v>0.20499999999999999</v>
      </c>
      <c r="AP18" s="638">
        <f t="shared" ref="AP18" si="192">AO18*1000</f>
        <v>205</v>
      </c>
      <c r="AQ18" s="638">
        <f>'23년(세부_실적)'!AO18</f>
        <v>0.218</v>
      </c>
      <c r="AR18" s="638">
        <f t="shared" ref="AR18" si="193">AQ18*1000</f>
        <v>218</v>
      </c>
      <c r="AS18" s="638">
        <f>'23년(세부_실적)'!AQ18</f>
        <v>0.49199999999999999</v>
      </c>
      <c r="AT18" s="638">
        <f t="shared" ref="AT18" si="194">AS18*1000</f>
        <v>492</v>
      </c>
      <c r="AU18" s="638">
        <f>'23년(세부_실적)'!AS18</f>
        <v>0.254</v>
      </c>
      <c r="AV18" s="638">
        <f t="shared" ref="AV18" si="195">AU18*1000</f>
        <v>254</v>
      </c>
      <c r="AW18" s="638">
        <f>'23년(세부_실적)'!AU18</f>
        <v>0.127</v>
      </c>
      <c r="AX18" s="638">
        <f t="shared" ref="AX18" si="196">AW18*1000</f>
        <v>127</v>
      </c>
      <c r="AY18" s="638">
        <f>'23년(세부_실적)'!AW18</f>
        <v>0.20100000000000001</v>
      </c>
      <c r="AZ18" s="638">
        <f t="shared" ref="AZ18" si="197">AY18*1000</f>
        <v>201</v>
      </c>
      <c r="BA18" s="638">
        <f>'23년(세부_실적)'!AY18</f>
        <v>0.58200000000000007</v>
      </c>
      <c r="BB18" s="638">
        <f t="shared" ref="BB18" si="198">BA18*1000</f>
        <v>582.00000000000011</v>
      </c>
      <c r="BC18" s="638">
        <f>'23년(세부_실적)'!BA18</f>
        <v>1.0740000000000001</v>
      </c>
      <c r="BD18" s="638">
        <f t="shared" ref="BD18" si="199">BC18*1000</f>
        <v>1074</v>
      </c>
      <c r="BF18" s="617">
        <v>0.72</v>
      </c>
      <c r="BG18" s="617">
        <v>4.72</v>
      </c>
      <c r="BH18" s="617"/>
      <c r="BI18" s="617"/>
      <c r="BJ18" s="617">
        <v>0.72</v>
      </c>
      <c r="BK18" s="617">
        <v>4.72</v>
      </c>
      <c r="BL18" s="617"/>
      <c r="BM18" s="617"/>
      <c r="BN18" s="617">
        <v>0.72</v>
      </c>
      <c r="BO18" s="617">
        <v>4.72</v>
      </c>
      <c r="BP18" s="617">
        <v>7.9</v>
      </c>
      <c r="BQ18" s="617"/>
      <c r="BR18" s="617">
        <v>0.72</v>
      </c>
      <c r="BS18" s="617">
        <v>5.3439582445454601</v>
      </c>
      <c r="BT18" s="617">
        <v>7.9</v>
      </c>
      <c r="BU18" s="617"/>
      <c r="BV18" s="617">
        <v>0.72</v>
      </c>
      <c r="BW18" s="617">
        <v>5.3439582445454601</v>
      </c>
      <c r="BX18" s="617">
        <v>7.9</v>
      </c>
      <c r="BY18" s="617"/>
      <c r="BZ18" s="617">
        <v>0.72</v>
      </c>
      <c r="CA18" s="617">
        <v>5.3439582445454601</v>
      </c>
      <c r="CB18" s="617">
        <v>7.9</v>
      </c>
      <c r="CC18" s="617"/>
      <c r="CD18" s="617"/>
      <c r="CE18" s="617"/>
      <c r="CF18" s="617"/>
      <c r="CG18" s="617"/>
      <c r="CH18" s="617"/>
      <c r="CI18" s="617"/>
      <c r="CJ18" s="617"/>
      <c r="CK18" s="617"/>
      <c r="CL18" s="617"/>
      <c r="CM18" s="617"/>
      <c r="CN18" s="617"/>
      <c r="CO18" s="617"/>
      <c r="CP18" s="617"/>
      <c r="CQ18" s="617"/>
      <c r="CR18" s="617"/>
      <c r="CS18" s="617"/>
      <c r="CT18" s="617"/>
      <c r="CU18" s="617"/>
      <c r="CV18" s="617"/>
      <c r="CW18" s="617"/>
      <c r="CX18" s="617"/>
      <c r="CY18" s="617"/>
      <c r="CZ18" s="617"/>
      <c r="DA18" s="617"/>
      <c r="DB18" s="656">
        <f t="shared" si="34"/>
        <v>0</v>
      </c>
      <c r="DC18" s="656">
        <f t="shared" si="35"/>
        <v>0</v>
      </c>
      <c r="DD18" s="656">
        <f t="shared" si="36"/>
        <v>926738.7300000001</v>
      </c>
      <c r="DE18" s="656">
        <f t="shared" si="37"/>
        <v>1254507.3599999999</v>
      </c>
      <c r="DF18" s="656">
        <f t="shared" si="38"/>
        <v>1161094.5209999999</v>
      </c>
      <c r="DG18" s="656">
        <f t="shared" si="39"/>
        <v>924463.53</v>
      </c>
      <c r="DH18" s="6">
        <f t="shared" si="40"/>
        <v>0</v>
      </c>
      <c r="DI18" s="6">
        <f t="shared" si="41"/>
        <v>2142258.4049999998</v>
      </c>
      <c r="DJ18" s="6">
        <f t="shared" si="42"/>
        <v>0</v>
      </c>
      <c r="DK18" s="6">
        <f t="shared" si="43"/>
        <v>0</v>
      </c>
      <c r="DL18" s="6">
        <f t="shared" si="44"/>
        <v>0</v>
      </c>
      <c r="DM18" s="6">
        <f t="shared" si="45"/>
        <v>0</v>
      </c>
      <c r="DO18" s="6">
        <f t="shared" si="46"/>
        <v>609889.82400000002</v>
      </c>
      <c r="DP18" s="6">
        <f t="shared" si="47"/>
        <v>415905.408</v>
      </c>
      <c r="DQ18" s="6">
        <f t="shared" si="48"/>
        <v>638159.32799999998</v>
      </c>
      <c r="DR18" s="6">
        <f t="shared" si="49"/>
        <v>962946.86690062773</v>
      </c>
      <c r="DS18" s="6">
        <f t="shared" si="50"/>
        <v>891244.13839424192</v>
      </c>
      <c r="DT18" s="6">
        <f t="shared" si="51"/>
        <v>709608.6385474808</v>
      </c>
      <c r="DU18" s="6">
        <f t="shared" si="52"/>
        <v>0</v>
      </c>
      <c r="DV18" s="6">
        <f t="shared" si="53"/>
        <v>0</v>
      </c>
      <c r="DW18" s="6">
        <f t="shared" si="54"/>
        <v>0</v>
      </c>
      <c r="DX18" s="6">
        <f t="shared" si="55"/>
        <v>0</v>
      </c>
      <c r="DY18" s="6">
        <f t="shared" si="56"/>
        <v>0</v>
      </c>
      <c r="DZ18" s="6">
        <f t="shared" si="57"/>
        <v>0</v>
      </c>
      <c r="ED18" s="654" t="s">
        <v>1789</v>
      </c>
      <c r="EE18" s="650" t="s">
        <v>1790</v>
      </c>
      <c r="EF18" s="644" t="e">
        <f>SUM(DB567:DG807)</f>
        <v>#REF!</v>
      </c>
      <c r="EG18" s="644" t="e">
        <f>SUM(DO567:DT807)</f>
        <v>#REF!</v>
      </c>
      <c r="EH18" s="644" t="e">
        <f t="shared" si="157"/>
        <v>#REF!</v>
      </c>
    </row>
    <row r="19" spans="2:138" ht="12" customHeight="1" outlineLevel="1">
      <c r="B19" s="6">
        <f>'23년(세부_실적)'!A19</f>
        <v>13</v>
      </c>
      <c r="C19" s="619"/>
      <c r="D19" s="619"/>
      <c r="E19" s="620"/>
      <c r="F19" s="622" t="str">
        <f>'23년(세부_실적)'!E19</f>
        <v>L23S0T_EPN</v>
      </c>
      <c r="G19" s="622" t="s">
        <v>1254</v>
      </c>
      <c r="H19" s="622" t="str">
        <f>'23년(세부_실적)'!F19</f>
        <v>793A</v>
      </c>
      <c r="I19" s="617" t="str">
        <f>'23년(세부_실적)'!G19</f>
        <v>구</v>
      </c>
      <c r="J19" s="617" t="str">
        <f>'23년(세부_실적)'!H19</f>
        <v>QD</v>
      </c>
      <c r="K19" s="617">
        <f>'23년(세부_실적)'!I19</f>
        <v>4.1900000000000004</v>
      </c>
      <c r="L19" s="617">
        <f>'23년(세부_실적)'!J19</f>
        <v>0</v>
      </c>
      <c r="M19" s="617">
        <f>'23년(세부_실적)'!K19</f>
        <v>4.1900000000000004</v>
      </c>
      <c r="N19" s="617">
        <f>'23년(세부_실적)'!L19</f>
        <v>0</v>
      </c>
      <c r="O19" s="617">
        <f>'23년(세부_실적)'!M19</f>
        <v>4.1900000000000004</v>
      </c>
      <c r="P19" s="617">
        <f>'23년(세부_실적)'!N19</f>
        <v>0</v>
      </c>
      <c r="Q19" s="617">
        <f>'23년(세부_실적)'!O19</f>
        <v>4.1900000000000004</v>
      </c>
      <c r="R19" s="617">
        <f>'23년(세부_실적)'!P19</f>
        <v>0</v>
      </c>
      <c r="S19" s="638">
        <f>'23년(세부_실적)'!Q19</f>
        <v>0</v>
      </c>
      <c r="T19" s="638">
        <f t="shared" si="2"/>
        <v>0</v>
      </c>
      <c r="U19" s="638">
        <f>'23년(세부_실적)'!S19</f>
        <v>0</v>
      </c>
      <c r="V19" s="638">
        <f t="shared" si="3"/>
        <v>0</v>
      </c>
      <c r="W19" s="638">
        <f>'23년(세부_실적)'!U19</f>
        <v>0</v>
      </c>
      <c r="X19" s="638">
        <f t="shared" si="4"/>
        <v>0</v>
      </c>
      <c r="Y19" s="638">
        <f>'23년(세부_실적)'!W19</f>
        <v>0</v>
      </c>
      <c r="Z19" s="638">
        <f t="shared" si="5"/>
        <v>0</v>
      </c>
      <c r="AA19" s="638">
        <f>'23년(세부_실적)'!Y19</f>
        <v>0</v>
      </c>
      <c r="AB19" s="638">
        <f t="shared" si="5"/>
        <v>0</v>
      </c>
      <c r="AC19" s="638">
        <f>'23년(세부_실적)'!AA19</f>
        <v>0</v>
      </c>
      <c r="AD19" s="638">
        <f t="shared" ref="AD19" si="200">AC19*1000</f>
        <v>0</v>
      </c>
      <c r="AE19" s="638">
        <f>'23년(세부_실적)'!AC19</f>
        <v>0</v>
      </c>
      <c r="AF19" s="638">
        <f t="shared" ref="AF19" si="201">AE19*1000</f>
        <v>0</v>
      </c>
      <c r="AG19" s="638">
        <f>'23년(세부_실적)'!AE19</f>
        <v>0</v>
      </c>
      <c r="AH19" s="638">
        <f t="shared" ref="AH19" si="202">AG19*1000</f>
        <v>0</v>
      </c>
      <c r="AI19" s="638">
        <f>'23년(세부_실적)'!AG19</f>
        <v>0</v>
      </c>
      <c r="AJ19" s="638">
        <f t="shared" ref="AJ19" si="203">AI19*1000</f>
        <v>0</v>
      </c>
      <c r="AK19" s="638">
        <f>'23년(세부_실적)'!AI19</f>
        <v>0</v>
      </c>
      <c r="AL19" s="638">
        <f t="shared" ref="AL19" si="204">AK19*1000</f>
        <v>0</v>
      </c>
      <c r="AM19" s="638">
        <f>'23년(세부_실적)'!AK19</f>
        <v>0</v>
      </c>
      <c r="AN19" s="638">
        <f t="shared" ref="AN19" si="205">AM19*1000</f>
        <v>0</v>
      </c>
      <c r="AO19" s="638">
        <f>'23년(세부_실적)'!AM19</f>
        <v>0</v>
      </c>
      <c r="AP19" s="638">
        <f t="shared" ref="AP19" si="206">AO19*1000</f>
        <v>0</v>
      </c>
      <c r="AQ19" s="638">
        <f>'23년(세부_실적)'!AO19</f>
        <v>0</v>
      </c>
      <c r="AR19" s="638">
        <f t="shared" ref="AR19" si="207">AQ19*1000</f>
        <v>0</v>
      </c>
      <c r="AS19" s="638">
        <f>'23년(세부_실적)'!AQ19</f>
        <v>0</v>
      </c>
      <c r="AT19" s="638">
        <f t="shared" ref="AT19" si="208">AS19*1000</f>
        <v>0</v>
      </c>
      <c r="AU19" s="638">
        <f>'23년(세부_실적)'!AS19</f>
        <v>0</v>
      </c>
      <c r="AV19" s="638">
        <f t="shared" ref="AV19" si="209">AU19*1000</f>
        <v>0</v>
      </c>
      <c r="AW19" s="638">
        <f>'23년(세부_실적)'!AU19</f>
        <v>0</v>
      </c>
      <c r="AX19" s="638">
        <f t="shared" ref="AX19" si="210">AW19*1000</f>
        <v>0</v>
      </c>
      <c r="AY19" s="638">
        <f>'23년(세부_실적)'!AW19</f>
        <v>0</v>
      </c>
      <c r="AZ19" s="638">
        <f t="shared" ref="AZ19" si="211">AY19*1000</f>
        <v>0</v>
      </c>
      <c r="BA19" s="638">
        <f>'23년(세부_실적)'!AY19</f>
        <v>0</v>
      </c>
      <c r="BB19" s="638">
        <f t="shared" ref="BB19" si="212">BA19*1000</f>
        <v>0</v>
      </c>
      <c r="BC19" s="638">
        <f>'23년(세부_실적)'!BA19</f>
        <v>0</v>
      </c>
      <c r="BD19" s="638">
        <f t="shared" ref="BD19" si="213">BC19*1000</f>
        <v>0</v>
      </c>
      <c r="BF19" s="617"/>
      <c r="BG19" s="617"/>
      <c r="BH19" s="617"/>
      <c r="BI19" s="617"/>
      <c r="BJ19" s="617"/>
      <c r="BK19" s="617"/>
      <c r="BL19" s="617"/>
      <c r="BM19" s="617"/>
      <c r="BN19" s="617"/>
      <c r="BO19" s="617"/>
      <c r="BP19" s="617"/>
      <c r="BQ19" s="617"/>
      <c r="BR19" s="617"/>
      <c r="BS19" s="617"/>
      <c r="BT19" s="617"/>
      <c r="BU19" s="617"/>
      <c r="BV19" s="617"/>
      <c r="BW19" s="617"/>
      <c r="BX19" s="617"/>
      <c r="BY19" s="617"/>
      <c r="BZ19" s="617"/>
      <c r="CA19" s="617"/>
      <c r="CB19" s="617"/>
      <c r="CC19" s="617"/>
      <c r="CD19" s="617"/>
      <c r="CE19" s="617"/>
      <c r="CF19" s="617"/>
      <c r="CG19" s="617"/>
      <c r="CH19" s="617"/>
      <c r="CI19" s="617"/>
      <c r="CJ19" s="617"/>
      <c r="CK19" s="617"/>
      <c r="CL19" s="617"/>
      <c r="CM19" s="617"/>
      <c r="CN19" s="617"/>
      <c r="CO19" s="617"/>
      <c r="CP19" s="617"/>
      <c r="CQ19" s="617"/>
      <c r="CR19" s="617"/>
      <c r="CS19" s="617"/>
      <c r="CT19" s="617"/>
      <c r="CU19" s="617"/>
      <c r="CV19" s="617"/>
      <c r="CW19" s="617"/>
      <c r="CX19" s="617"/>
      <c r="CY19" s="617"/>
      <c r="CZ19" s="617"/>
      <c r="DA19" s="617"/>
      <c r="DB19" s="655">
        <f t="shared" si="34"/>
        <v>0</v>
      </c>
      <c r="DC19" s="655">
        <f t="shared" si="35"/>
        <v>0</v>
      </c>
      <c r="DD19" s="655">
        <f t="shared" si="36"/>
        <v>0</v>
      </c>
      <c r="DE19" s="655">
        <f t="shared" si="37"/>
        <v>0</v>
      </c>
      <c r="DF19" s="655">
        <f t="shared" si="38"/>
        <v>0</v>
      </c>
      <c r="DG19" s="655">
        <f t="shared" si="39"/>
        <v>0</v>
      </c>
      <c r="DH19" s="6">
        <f t="shared" si="40"/>
        <v>0</v>
      </c>
      <c r="DI19" s="6">
        <f t="shared" si="41"/>
        <v>0</v>
      </c>
      <c r="DJ19" s="6">
        <f t="shared" si="42"/>
        <v>0</v>
      </c>
      <c r="DK19" s="6">
        <f t="shared" si="43"/>
        <v>0</v>
      </c>
      <c r="DL19" s="6">
        <f t="shared" si="44"/>
        <v>0</v>
      </c>
      <c r="DM19" s="6">
        <f t="shared" si="45"/>
        <v>0</v>
      </c>
      <c r="DO19" s="6">
        <f t="shared" si="46"/>
        <v>0</v>
      </c>
      <c r="DP19" s="6">
        <f t="shared" si="47"/>
        <v>0</v>
      </c>
      <c r="DQ19" s="6">
        <f t="shared" si="48"/>
        <v>0</v>
      </c>
      <c r="DR19" s="6">
        <f t="shared" si="49"/>
        <v>0</v>
      </c>
      <c r="DS19" s="6">
        <f t="shared" si="50"/>
        <v>0</v>
      </c>
      <c r="DT19" s="6">
        <f t="shared" si="51"/>
        <v>0</v>
      </c>
      <c r="DU19" s="6">
        <f t="shared" si="52"/>
        <v>0</v>
      </c>
      <c r="DV19" s="6">
        <f t="shared" si="53"/>
        <v>0</v>
      </c>
      <c r="DW19" s="6">
        <f t="shared" si="54"/>
        <v>0</v>
      </c>
      <c r="DX19" s="6">
        <f t="shared" si="55"/>
        <v>0</v>
      </c>
      <c r="DY19" s="6">
        <f t="shared" si="56"/>
        <v>0</v>
      </c>
      <c r="DZ19" s="6">
        <f t="shared" si="57"/>
        <v>0</v>
      </c>
      <c r="ED19" s="654" t="s">
        <v>1791</v>
      </c>
      <c r="EE19" s="650" t="s">
        <v>1792</v>
      </c>
      <c r="EF19" s="644">
        <f>SUM(DB362:DG365)</f>
        <v>0</v>
      </c>
      <c r="EG19" s="644">
        <f>SUM(DO362:DT365)</f>
        <v>0</v>
      </c>
      <c r="EH19" s="644">
        <f t="shared" si="157"/>
        <v>0</v>
      </c>
    </row>
    <row r="20" spans="2:138" ht="12" customHeight="1" outlineLevel="1">
      <c r="B20" s="6">
        <f>'23년(세부_실적)'!A20</f>
        <v>14</v>
      </c>
      <c r="C20" s="619"/>
      <c r="D20" s="619"/>
      <c r="E20" s="620"/>
      <c r="F20" s="622" t="str">
        <f>'23년(세부_실적)'!E20</f>
        <v>L32E1P_KPN</v>
      </c>
      <c r="G20" s="622" t="s">
        <v>1757</v>
      </c>
      <c r="H20" s="622" t="str">
        <f>'23년(세부_실적)'!F20</f>
        <v>869A</v>
      </c>
      <c r="I20" s="617" t="str">
        <f>'23년(세부_실적)'!G20</f>
        <v>구</v>
      </c>
      <c r="J20" s="617" t="str">
        <f>'23년(세부_실적)'!H20</f>
        <v>SY</v>
      </c>
      <c r="K20" s="617">
        <f>'23년(세부_실적)'!I20</f>
        <v>8.64</v>
      </c>
      <c r="L20" s="617">
        <f>'23년(세부_실적)'!J20</f>
        <v>0</v>
      </c>
      <c r="M20" s="617">
        <f>'23년(세부_실적)'!K20</f>
        <v>8.64</v>
      </c>
      <c r="N20" s="617">
        <f>'23년(세부_실적)'!L20</f>
        <v>0</v>
      </c>
      <c r="O20" s="617">
        <f>'23년(세부_실적)'!M20</f>
        <v>8.64</v>
      </c>
      <c r="P20" s="617">
        <f>'23년(세부_실적)'!N20</f>
        <v>0</v>
      </c>
      <c r="Q20" s="617">
        <f>'23년(세부_실적)'!O20</f>
        <v>8.64</v>
      </c>
      <c r="R20" s="617">
        <f>'23년(세부_실적)'!P20</f>
        <v>0</v>
      </c>
      <c r="S20" s="638">
        <f>'23년(세부_실적)'!Q20</f>
        <v>0</v>
      </c>
      <c r="T20" s="638">
        <f t="shared" si="2"/>
        <v>0</v>
      </c>
      <c r="U20" s="638">
        <f>'23년(세부_실적)'!S20</f>
        <v>0</v>
      </c>
      <c r="V20" s="638">
        <f t="shared" si="3"/>
        <v>0</v>
      </c>
      <c r="W20" s="638">
        <f>'23년(세부_실적)'!U20</f>
        <v>0</v>
      </c>
      <c r="X20" s="638">
        <f t="shared" si="4"/>
        <v>0</v>
      </c>
      <c r="Y20" s="638">
        <f>'23년(세부_실적)'!W20</f>
        <v>0</v>
      </c>
      <c r="Z20" s="638">
        <f t="shared" si="5"/>
        <v>0</v>
      </c>
      <c r="AA20" s="638">
        <f>'23년(세부_실적)'!Y20</f>
        <v>0</v>
      </c>
      <c r="AB20" s="638">
        <f t="shared" si="5"/>
        <v>0</v>
      </c>
      <c r="AC20" s="638">
        <f>'23년(세부_실적)'!AA20</f>
        <v>0</v>
      </c>
      <c r="AD20" s="638">
        <f t="shared" ref="AD20" si="214">AC20*1000</f>
        <v>0</v>
      </c>
      <c r="AE20" s="638">
        <f>'23년(세부_실적)'!AC20</f>
        <v>0</v>
      </c>
      <c r="AF20" s="638">
        <f t="shared" ref="AF20" si="215">AE20*1000</f>
        <v>0</v>
      </c>
      <c r="AG20" s="638">
        <f>'23년(세부_실적)'!AE20</f>
        <v>0</v>
      </c>
      <c r="AH20" s="638">
        <f t="shared" ref="AH20" si="216">AG20*1000</f>
        <v>0</v>
      </c>
      <c r="AI20" s="638">
        <f>'23년(세부_실적)'!AG20</f>
        <v>0</v>
      </c>
      <c r="AJ20" s="638">
        <f t="shared" ref="AJ20" si="217">AI20*1000</f>
        <v>0</v>
      </c>
      <c r="AK20" s="638">
        <f>'23년(세부_실적)'!AI20</f>
        <v>0</v>
      </c>
      <c r="AL20" s="638">
        <f t="shared" ref="AL20" si="218">AK20*1000</f>
        <v>0</v>
      </c>
      <c r="AM20" s="638">
        <f>'23년(세부_실적)'!AK20</f>
        <v>0</v>
      </c>
      <c r="AN20" s="638">
        <f t="shared" ref="AN20" si="219">AM20*1000</f>
        <v>0</v>
      </c>
      <c r="AO20" s="638">
        <f>'23년(세부_실적)'!AM20</f>
        <v>0</v>
      </c>
      <c r="AP20" s="638">
        <f t="shared" ref="AP20" si="220">AO20*1000</f>
        <v>0</v>
      </c>
      <c r="AQ20" s="638">
        <f>'23년(세부_실적)'!AO20</f>
        <v>0</v>
      </c>
      <c r="AR20" s="638">
        <f t="shared" ref="AR20" si="221">AQ20*1000</f>
        <v>0</v>
      </c>
      <c r="AS20" s="638">
        <f>'23년(세부_실적)'!AQ20</f>
        <v>0</v>
      </c>
      <c r="AT20" s="638">
        <f t="shared" ref="AT20" si="222">AS20*1000</f>
        <v>0</v>
      </c>
      <c r="AU20" s="638">
        <f>'23년(세부_실적)'!AS20</f>
        <v>0</v>
      </c>
      <c r="AV20" s="638">
        <f t="shared" ref="AV20" si="223">AU20*1000</f>
        <v>0</v>
      </c>
      <c r="AW20" s="638">
        <f>'23년(세부_실적)'!AU20</f>
        <v>0</v>
      </c>
      <c r="AX20" s="638">
        <f t="shared" ref="AX20" si="224">AW20*1000</f>
        <v>0</v>
      </c>
      <c r="AY20" s="638">
        <f>'23년(세부_실적)'!AW20</f>
        <v>0</v>
      </c>
      <c r="AZ20" s="638">
        <f t="shared" ref="AZ20" si="225">AY20*1000</f>
        <v>0</v>
      </c>
      <c r="BA20" s="638">
        <f>'23년(세부_실적)'!AY20</f>
        <v>0</v>
      </c>
      <c r="BB20" s="638">
        <f t="shared" ref="BB20" si="226">BA20*1000</f>
        <v>0</v>
      </c>
      <c r="BC20" s="638">
        <f>'23년(세부_실적)'!BA20</f>
        <v>0</v>
      </c>
      <c r="BD20" s="638">
        <f t="shared" ref="BD20" si="227">BC20*1000</f>
        <v>0</v>
      </c>
      <c r="BF20" s="617"/>
      <c r="BG20" s="617"/>
      <c r="BH20" s="617"/>
      <c r="BI20" s="617"/>
      <c r="BJ20" s="617"/>
      <c r="BK20" s="617"/>
      <c r="BL20" s="617"/>
      <c r="BM20" s="617"/>
      <c r="BN20" s="617">
        <v>0.98</v>
      </c>
      <c r="BO20" s="617">
        <v>6.934276909090908</v>
      </c>
      <c r="BP20" s="643">
        <v>7</v>
      </c>
      <c r="BQ20" s="617"/>
      <c r="BR20" s="617"/>
      <c r="BS20" s="617"/>
      <c r="BT20" s="617"/>
      <c r="BU20" s="617"/>
      <c r="BV20" s="617"/>
      <c r="BW20" s="617"/>
      <c r="BX20" s="617"/>
      <c r="BY20" s="617"/>
      <c r="BZ20" s="617"/>
      <c r="CA20" s="617"/>
      <c r="CB20" s="617"/>
      <c r="CC20" s="617"/>
      <c r="CD20" s="617"/>
      <c r="CE20" s="617"/>
      <c r="CF20" s="617"/>
      <c r="CG20" s="617"/>
      <c r="CH20" s="617"/>
      <c r="CI20" s="617"/>
      <c r="CJ20" s="617"/>
      <c r="CK20" s="617"/>
      <c r="CL20" s="617"/>
      <c r="CM20" s="617"/>
      <c r="CN20" s="617"/>
      <c r="CO20" s="617"/>
      <c r="CP20" s="617"/>
      <c r="CQ20" s="617"/>
      <c r="CR20" s="617"/>
      <c r="CS20" s="617"/>
      <c r="CT20" s="617"/>
      <c r="CU20" s="617"/>
      <c r="CV20" s="617"/>
      <c r="CW20" s="617"/>
      <c r="CX20" s="617"/>
      <c r="CY20" s="617"/>
      <c r="CZ20" s="617"/>
      <c r="DA20" s="617"/>
      <c r="DB20" s="655">
        <f t="shared" si="34"/>
        <v>0</v>
      </c>
      <c r="DC20" s="655">
        <f t="shared" si="35"/>
        <v>0</v>
      </c>
      <c r="DD20" s="655">
        <f t="shared" si="36"/>
        <v>0</v>
      </c>
      <c r="DE20" s="655">
        <f t="shared" si="37"/>
        <v>0</v>
      </c>
      <c r="DF20" s="655">
        <f t="shared" si="38"/>
        <v>0</v>
      </c>
      <c r="DG20" s="655">
        <f t="shared" si="39"/>
        <v>0</v>
      </c>
      <c r="DH20" s="6">
        <f t="shared" si="40"/>
        <v>0</v>
      </c>
      <c r="DI20" s="6">
        <f t="shared" si="41"/>
        <v>0</v>
      </c>
      <c r="DJ20" s="6">
        <f t="shared" si="42"/>
        <v>0</v>
      </c>
      <c r="DK20" s="6">
        <f t="shared" si="43"/>
        <v>0</v>
      </c>
      <c r="DL20" s="6">
        <f t="shared" si="44"/>
        <v>0</v>
      </c>
      <c r="DM20" s="6">
        <f t="shared" si="45"/>
        <v>0</v>
      </c>
      <c r="DO20" s="6">
        <f t="shared" si="46"/>
        <v>0</v>
      </c>
      <c r="DP20" s="6">
        <f t="shared" si="47"/>
        <v>0</v>
      </c>
      <c r="DQ20" s="6">
        <f t="shared" si="48"/>
        <v>0</v>
      </c>
      <c r="DR20" s="6">
        <f t="shared" si="49"/>
        <v>0</v>
      </c>
      <c r="DS20" s="6">
        <f t="shared" si="50"/>
        <v>0</v>
      </c>
      <c r="DT20" s="6">
        <f t="shared" si="51"/>
        <v>0</v>
      </c>
      <c r="DU20" s="6">
        <f t="shared" si="52"/>
        <v>0</v>
      </c>
      <c r="DV20" s="6">
        <f t="shared" si="53"/>
        <v>0</v>
      </c>
      <c r="DW20" s="6">
        <f t="shared" si="54"/>
        <v>0</v>
      </c>
      <c r="DX20" s="6">
        <f t="shared" si="55"/>
        <v>0</v>
      </c>
      <c r="DY20" s="6">
        <f t="shared" si="56"/>
        <v>0</v>
      </c>
      <c r="DZ20" s="6">
        <f t="shared" si="57"/>
        <v>0</v>
      </c>
      <c r="ED20" s="654" t="s">
        <v>1793</v>
      </c>
      <c r="EE20" s="650" t="s">
        <v>1794</v>
      </c>
      <c r="EF20" s="644" t="e">
        <f>SUM(DB310:DG361)</f>
        <v>#REF!</v>
      </c>
      <c r="EG20" s="644" t="e">
        <f>SUM(DO310:DT361)</f>
        <v>#REF!</v>
      </c>
      <c r="EH20" s="644" t="e">
        <f t="shared" si="157"/>
        <v>#REF!</v>
      </c>
    </row>
    <row r="21" spans="2:138" ht="12" customHeight="1" outlineLevel="1">
      <c r="B21" s="6">
        <f>'23년(세부_실적)'!A21</f>
        <v>15</v>
      </c>
      <c r="C21" s="619"/>
      <c r="D21" s="619"/>
      <c r="E21" s="620"/>
      <c r="F21" s="622" t="str">
        <f>'23년(세부_실적)'!E21</f>
        <v>L32E1P_KPN V</v>
      </c>
      <c r="G21" s="622" t="s">
        <v>1255</v>
      </c>
      <c r="H21" s="622" t="str">
        <f>'23년(세부_실적)'!F21</f>
        <v>869B</v>
      </c>
      <c r="I21" s="617" t="str">
        <f>'23년(세부_실적)'!G21</f>
        <v>구</v>
      </c>
      <c r="J21" s="617" t="str">
        <f>'23년(세부_실적)'!H21</f>
        <v>SY</v>
      </c>
      <c r="K21" s="617">
        <f>'23년(세부_실적)'!I21</f>
        <v>7.7</v>
      </c>
      <c r="L21" s="617">
        <f>'23년(세부_실적)'!J21</f>
        <v>0</v>
      </c>
      <c r="M21" s="617">
        <f>'23년(세부_실적)'!K21</f>
        <v>7.7</v>
      </c>
      <c r="N21" s="617">
        <f>'23년(세부_실적)'!L21</f>
        <v>0</v>
      </c>
      <c r="O21" s="617">
        <f>'23년(세부_실적)'!M21</f>
        <v>7.7</v>
      </c>
      <c r="P21" s="617">
        <f>'23년(세부_실적)'!N21</f>
        <v>0</v>
      </c>
      <c r="Q21" s="617">
        <f>'23년(세부_실적)'!O21</f>
        <v>7.7</v>
      </c>
      <c r="R21" s="617">
        <f>'23년(세부_실적)'!P21</f>
        <v>0</v>
      </c>
      <c r="S21" s="638">
        <f>'23년(세부_실적)'!Q21</f>
        <v>0</v>
      </c>
      <c r="T21" s="638">
        <f t="shared" si="2"/>
        <v>0</v>
      </c>
      <c r="U21" s="638">
        <f>'23년(세부_실적)'!S21</f>
        <v>0</v>
      </c>
      <c r="V21" s="638">
        <f t="shared" si="3"/>
        <v>0</v>
      </c>
      <c r="W21" s="638">
        <f>'23년(세부_실적)'!U21</f>
        <v>0</v>
      </c>
      <c r="X21" s="638">
        <f t="shared" si="4"/>
        <v>0</v>
      </c>
      <c r="Y21" s="638">
        <f>'23년(세부_실적)'!W21</f>
        <v>0</v>
      </c>
      <c r="Z21" s="638">
        <f t="shared" si="5"/>
        <v>0</v>
      </c>
      <c r="AA21" s="638">
        <f>'23년(세부_실적)'!Y21</f>
        <v>0</v>
      </c>
      <c r="AB21" s="638">
        <f t="shared" si="5"/>
        <v>0</v>
      </c>
      <c r="AC21" s="638">
        <f>'23년(세부_실적)'!AA21</f>
        <v>0</v>
      </c>
      <c r="AD21" s="638">
        <f t="shared" ref="AD21" si="228">AC21*1000</f>
        <v>0</v>
      </c>
      <c r="AE21" s="638">
        <f>'23년(세부_실적)'!AC21</f>
        <v>0</v>
      </c>
      <c r="AF21" s="638">
        <f t="shared" ref="AF21" si="229">AE21*1000</f>
        <v>0</v>
      </c>
      <c r="AG21" s="638">
        <f>'23년(세부_실적)'!AE21</f>
        <v>0</v>
      </c>
      <c r="AH21" s="638">
        <f t="shared" ref="AH21" si="230">AG21*1000</f>
        <v>0</v>
      </c>
      <c r="AI21" s="638">
        <f>'23년(세부_실적)'!AG21</f>
        <v>0</v>
      </c>
      <c r="AJ21" s="638">
        <f t="shared" ref="AJ21" si="231">AI21*1000</f>
        <v>0</v>
      </c>
      <c r="AK21" s="638">
        <f>'23년(세부_실적)'!AI21</f>
        <v>0</v>
      </c>
      <c r="AL21" s="638">
        <f t="shared" ref="AL21" si="232">AK21*1000</f>
        <v>0</v>
      </c>
      <c r="AM21" s="638">
        <f>'23년(세부_실적)'!AK21</f>
        <v>0</v>
      </c>
      <c r="AN21" s="638">
        <f t="shared" ref="AN21" si="233">AM21*1000</f>
        <v>0</v>
      </c>
      <c r="AO21" s="638">
        <f>'23년(세부_실적)'!AM21</f>
        <v>0</v>
      </c>
      <c r="AP21" s="638">
        <f t="shared" ref="AP21" si="234">AO21*1000</f>
        <v>0</v>
      </c>
      <c r="AQ21" s="638">
        <f>'23년(세부_실적)'!AO21</f>
        <v>0</v>
      </c>
      <c r="AR21" s="638">
        <f t="shared" ref="AR21" si="235">AQ21*1000</f>
        <v>0</v>
      </c>
      <c r="AS21" s="638">
        <f>'23년(세부_실적)'!AQ21</f>
        <v>0</v>
      </c>
      <c r="AT21" s="638">
        <f t="shared" ref="AT21" si="236">AS21*1000</f>
        <v>0</v>
      </c>
      <c r="AU21" s="638">
        <f>'23년(세부_실적)'!AS21</f>
        <v>0</v>
      </c>
      <c r="AV21" s="638">
        <f t="shared" ref="AV21" si="237">AU21*1000</f>
        <v>0</v>
      </c>
      <c r="AW21" s="638">
        <f>'23년(세부_실적)'!AU21</f>
        <v>0</v>
      </c>
      <c r="AX21" s="638">
        <f t="shared" ref="AX21" si="238">AW21*1000</f>
        <v>0</v>
      </c>
      <c r="AY21" s="638">
        <f>'23년(세부_실적)'!AW21</f>
        <v>0</v>
      </c>
      <c r="AZ21" s="638">
        <f t="shared" ref="AZ21" si="239">AY21*1000</f>
        <v>0</v>
      </c>
      <c r="BA21" s="638">
        <f>'23년(세부_실적)'!AY21</f>
        <v>0</v>
      </c>
      <c r="BB21" s="638">
        <f t="shared" ref="BB21" si="240">BA21*1000</f>
        <v>0</v>
      </c>
      <c r="BC21" s="638">
        <f>'23년(세부_실적)'!BA21</f>
        <v>0</v>
      </c>
      <c r="BD21" s="638">
        <f t="shared" ref="BD21" si="241">BC21*1000</f>
        <v>0</v>
      </c>
      <c r="BF21" s="617">
        <v>0.98</v>
      </c>
      <c r="BG21" s="617">
        <v>6.3904083454545475</v>
      </c>
      <c r="BH21" s="617"/>
      <c r="BI21" s="617"/>
      <c r="BJ21" s="617">
        <v>0.98</v>
      </c>
      <c r="BK21" s="617">
        <v>6.3904083454545475</v>
      </c>
      <c r="BL21" s="617"/>
      <c r="BM21" s="617"/>
      <c r="BN21" s="617">
        <v>0.98</v>
      </c>
      <c r="BO21" s="617">
        <v>6.3904083454545475</v>
      </c>
      <c r="BP21" s="617"/>
      <c r="BQ21" s="617"/>
      <c r="BR21" s="617">
        <v>0.98</v>
      </c>
      <c r="BS21" s="617">
        <v>6.5496653150744226</v>
      </c>
      <c r="BT21" s="617"/>
      <c r="BU21" s="617"/>
      <c r="BV21" s="617">
        <v>0.98</v>
      </c>
      <c r="BW21" s="617">
        <v>6.5496653150744226</v>
      </c>
      <c r="BX21" s="617"/>
      <c r="BY21" s="617"/>
      <c r="BZ21" s="617">
        <v>0.98</v>
      </c>
      <c r="CA21" s="617">
        <v>6.5496653150744226</v>
      </c>
      <c r="CB21" s="617"/>
      <c r="CC21" s="617"/>
      <c r="CD21" s="617"/>
      <c r="CE21" s="617"/>
      <c r="CF21" s="617"/>
      <c r="CG21" s="617"/>
      <c r="CH21" s="617"/>
      <c r="CI21" s="617"/>
      <c r="CJ21" s="617"/>
      <c r="CK21" s="617"/>
      <c r="CL21" s="617"/>
      <c r="CM21" s="617"/>
      <c r="CN21" s="617"/>
      <c r="CO21" s="617"/>
      <c r="CP21" s="617"/>
      <c r="CQ21" s="617"/>
      <c r="CR21" s="617"/>
      <c r="CS21" s="617"/>
      <c r="CT21" s="617"/>
      <c r="CU21" s="617"/>
      <c r="CV21" s="617"/>
      <c r="CW21" s="617"/>
      <c r="CX21" s="617"/>
      <c r="CY21" s="617"/>
      <c r="CZ21" s="617"/>
      <c r="DA21" s="617"/>
      <c r="DB21" s="655">
        <f t="shared" si="34"/>
        <v>0</v>
      </c>
      <c r="DC21" s="655">
        <f t="shared" si="35"/>
        <v>0</v>
      </c>
      <c r="DD21" s="655">
        <f t="shared" si="36"/>
        <v>0</v>
      </c>
      <c r="DE21" s="655">
        <f t="shared" si="37"/>
        <v>0</v>
      </c>
      <c r="DF21" s="655">
        <f t="shared" si="38"/>
        <v>0</v>
      </c>
      <c r="DG21" s="655">
        <f t="shared" si="39"/>
        <v>0</v>
      </c>
      <c r="DH21" s="6">
        <f t="shared" si="40"/>
        <v>0</v>
      </c>
      <c r="DI21" s="6">
        <f t="shared" si="41"/>
        <v>0</v>
      </c>
      <c r="DJ21" s="6">
        <f t="shared" si="42"/>
        <v>0</v>
      </c>
      <c r="DK21" s="6">
        <f t="shared" si="43"/>
        <v>0</v>
      </c>
      <c r="DL21" s="6">
        <f t="shared" si="44"/>
        <v>0</v>
      </c>
      <c r="DM21" s="6">
        <f t="shared" si="45"/>
        <v>0</v>
      </c>
      <c r="DO21" s="6">
        <f t="shared" si="46"/>
        <v>0</v>
      </c>
      <c r="DP21" s="6">
        <f t="shared" si="47"/>
        <v>0</v>
      </c>
      <c r="DQ21" s="6">
        <f t="shared" si="48"/>
        <v>0</v>
      </c>
      <c r="DR21" s="6">
        <f t="shared" si="49"/>
        <v>0</v>
      </c>
      <c r="DS21" s="6">
        <f t="shared" si="50"/>
        <v>0</v>
      </c>
      <c r="DT21" s="6">
        <f t="shared" si="51"/>
        <v>0</v>
      </c>
      <c r="DU21" s="6">
        <f t="shared" si="52"/>
        <v>0</v>
      </c>
      <c r="DV21" s="6">
        <f t="shared" si="53"/>
        <v>0</v>
      </c>
      <c r="DW21" s="6">
        <f t="shared" si="54"/>
        <v>0</v>
      </c>
      <c r="DX21" s="6">
        <f t="shared" si="55"/>
        <v>0</v>
      </c>
      <c r="DY21" s="6">
        <f t="shared" si="56"/>
        <v>0</v>
      </c>
      <c r="DZ21" s="6">
        <f t="shared" si="57"/>
        <v>0</v>
      </c>
      <c r="ED21" s="654" t="s">
        <v>1795</v>
      </c>
      <c r="EE21" s="650" t="s">
        <v>1796</v>
      </c>
      <c r="EF21" s="644">
        <f>SUM(DB366:DG385)</f>
        <v>567050724.64160001</v>
      </c>
      <c r="EG21" s="644">
        <f>SUM(DO366:DT385)</f>
        <v>358547775.11773521</v>
      </c>
      <c r="EH21" s="644">
        <f t="shared" si="157"/>
        <v>208502949.52386481</v>
      </c>
    </row>
    <row r="22" spans="2:138" ht="12" customHeight="1" outlineLevel="1">
      <c r="B22" s="6">
        <f>'23년(세부_실적)'!A22</f>
        <v>16</v>
      </c>
      <c r="C22" s="619"/>
      <c r="D22" s="619"/>
      <c r="E22" s="620"/>
      <c r="F22" s="622" t="str">
        <f>'23년(세부_실적)'!E22</f>
        <v>L32E1N_KPN</v>
      </c>
      <c r="G22" s="622" t="s">
        <v>93</v>
      </c>
      <c r="H22" s="622" t="str">
        <f>'23년(세부_실적)'!F22</f>
        <v>870A</v>
      </c>
      <c r="I22" s="617" t="str">
        <f>'23년(세부_실적)'!G22</f>
        <v>구</v>
      </c>
      <c r="J22" s="617" t="str">
        <f>'23년(세부_실적)'!H22</f>
        <v>SY</v>
      </c>
      <c r="K22" s="617">
        <f>'23년(세부_실적)'!I22</f>
        <v>8.5</v>
      </c>
      <c r="L22" s="617">
        <f>'23년(세부_실적)'!J22</f>
        <v>0</v>
      </c>
      <c r="M22" s="617">
        <f>'23년(세부_실적)'!K22</f>
        <v>8.5</v>
      </c>
      <c r="N22" s="617">
        <f>'23년(세부_실적)'!L22</f>
        <v>0</v>
      </c>
      <c r="O22" s="617">
        <f>'23년(세부_실적)'!M22</f>
        <v>8.5</v>
      </c>
      <c r="P22" s="617">
        <f>'23년(세부_실적)'!N22</f>
        <v>0</v>
      </c>
      <c r="Q22" s="617">
        <f>'23년(세부_실적)'!O22</f>
        <v>8.5</v>
      </c>
      <c r="R22" s="617">
        <f>'23년(세부_실적)'!P22</f>
        <v>0</v>
      </c>
      <c r="S22" s="638">
        <f>'23년(세부_실적)'!Q22</f>
        <v>0.49399999999999999</v>
      </c>
      <c r="T22" s="638">
        <f t="shared" si="2"/>
        <v>494</v>
      </c>
      <c r="U22" s="638">
        <f>'23년(세부_실적)'!S22</f>
        <v>0</v>
      </c>
      <c r="V22" s="638">
        <f t="shared" si="3"/>
        <v>0</v>
      </c>
      <c r="W22" s="638">
        <f>'23년(세부_실적)'!U22</f>
        <v>0</v>
      </c>
      <c r="X22" s="638">
        <f t="shared" si="4"/>
        <v>0</v>
      </c>
      <c r="Y22" s="638">
        <f>'23년(세부_실적)'!W22</f>
        <v>0.49399999999999999</v>
      </c>
      <c r="Z22" s="638">
        <f t="shared" si="5"/>
        <v>494</v>
      </c>
      <c r="AA22" s="638">
        <f>'23년(세부_실적)'!Y22</f>
        <v>0.49399999999999999</v>
      </c>
      <c r="AB22" s="638">
        <f t="shared" si="5"/>
        <v>494</v>
      </c>
      <c r="AC22" s="638">
        <f>'23년(세부_실적)'!AA22</f>
        <v>0</v>
      </c>
      <c r="AD22" s="638">
        <f t="shared" ref="AD22" si="242">AC22*1000</f>
        <v>0</v>
      </c>
      <c r="AE22" s="638">
        <f>'23년(세부_실적)'!AC22</f>
        <v>0</v>
      </c>
      <c r="AF22" s="638">
        <f t="shared" ref="AF22" si="243">AE22*1000</f>
        <v>0</v>
      </c>
      <c r="AG22" s="638">
        <f>'23년(세부_실적)'!AE22</f>
        <v>0</v>
      </c>
      <c r="AH22" s="638">
        <f t="shared" ref="AH22" si="244">AG22*1000</f>
        <v>0</v>
      </c>
      <c r="AI22" s="638">
        <f>'23년(세부_실적)'!AG22</f>
        <v>0</v>
      </c>
      <c r="AJ22" s="638">
        <f t="shared" ref="AJ22" si="245">AI22*1000</f>
        <v>0</v>
      </c>
      <c r="AK22" s="638">
        <f>'23년(세부_실적)'!AI22</f>
        <v>0.49399999999999999</v>
      </c>
      <c r="AL22" s="638">
        <f t="shared" ref="AL22" si="246">AK22*1000</f>
        <v>494</v>
      </c>
      <c r="AM22" s="638">
        <f>'23년(세부_실적)'!AK22</f>
        <v>0</v>
      </c>
      <c r="AN22" s="638">
        <f t="shared" ref="AN22" si="247">AM22*1000</f>
        <v>0</v>
      </c>
      <c r="AO22" s="638">
        <f>'23년(세부_실적)'!AM22</f>
        <v>0</v>
      </c>
      <c r="AP22" s="638">
        <f t="shared" ref="AP22" si="248">AO22*1000</f>
        <v>0</v>
      </c>
      <c r="AQ22" s="638">
        <f>'23년(세부_실적)'!AO22</f>
        <v>0</v>
      </c>
      <c r="AR22" s="638">
        <f t="shared" ref="AR22" si="249">AQ22*1000</f>
        <v>0</v>
      </c>
      <c r="AS22" s="638">
        <f>'23년(세부_실적)'!AQ22</f>
        <v>0</v>
      </c>
      <c r="AT22" s="638">
        <f t="shared" ref="AT22" si="250">AS22*1000</f>
        <v>0</v>
      </c>
      <c r="AU22" s="638">
        <f>'23년(세부_실적)'!AS22</f>
        <v>0</v>
      </c>
      <c r="AV22" s="638">
        <f t="shared" ref="AV22" si="251">AU22*1000</f>
        <v>0</v>
      </c>
      <c r="AW22" s="638">
        <f>'23년(세부_실적)'!AU22</f>
        <v>0</v>
      </c>
      <c r="AX22" s="638">
        <f t="shared" ref="AX22" si="252">AW22*1000</f>
        <v>0</v>
      </c>
      <c r="AY22" s="638">
        <f>'23년(세부_실적)'!AW22</f>
        <v>0</v>
      </c>
      <c r="AZ22" s="638">
        <f t="shared" ref="AZ22" si="253">AY22*1000</f>
        <v>0</v>
      </c>
      <c r="BA22" s="638">
        <f>'23년(세부_실적)'!AY22</f>
        <v>0</v>
      </c>
      <c r="BB22" s="638">
        <f t="shared" ref="BB22" si="254">BA22*1000</f>
        <v>0</v>
      </c>
      <c r="BC22" s="638">
        <f>'23년(세부_실적)'!BA22</f>
        <v>0</v>
      </c>
      <c r="BD22" s="638">
        <f t="shared" ref="BD22" si="255">BC22*1000</f>
        <v>0</v>
      </c>
      <c r="BF22" s="617">
        <v>0.98</v>
      </c>
      <c r="BG22" s="617">
        <v>6.6723304181818195</v>
      </c>
      <c r="BH22" s="617"/>
      <c r="BI22" s="617"/>
      <c r="BJ22" s="617">
        <v>0.98</v>
      </c>
      <c r="BK22" s="617">
        <v>6.6723304181818195</v>
      </c>
      <c r="BL22" s="617"/>
      <c r="BM22" s="617"/>
      <c r="BN22" s="617">
        <v>0.98</v>
      </c>
      <c r="BO22" s="617">
        <v>6.6723304181818195</v>
      </c>
      <c r="BP22" s="617"/>
      <c r="BQ22" s="617"/>
      <c r="BR22" s="617">
        <v>0.98</v>
      </c>
      <c r="BS22" s="617">
        <v>6.8261923878016946</v>
      </c>
      <c r="BT22" s="617"/>
      <c r="BU22" s="617"/>
      <c r="BV22" s="617">
        <v>0.98</v>
      </c>
      <c r="BW22" s="617">
        <v>6.8261923878016946</v>
      </c>
      <c r="BX22" s="617"/>
      <c r="BY22" s="617"/>
      <c r="BZ22" s="617">
        <v>0.98</v>
      </c>
      <c r="CA22" s="617">
        <v>6.8261923878016946</v>
      </c>
      <c r="CB22" s="617">
        <v>8.5</v>
      </c>
      <c r="CC22" s="617"/>
      <c r="CD22" s="617"/>
      <c r="CE22" s="617"/>
      <c r="CF22" s="617"/>
      <c r="CG22" s="617"/>
      <c r="CH22" s="617"/>
      <c r="CI22" s="617"/>
      <c r="CJ22" s="617"/>
      <c r="CK22" s="617"/>
      <c r="CL22" s="617"/>
      <c r="CM22" s="617"/>
      <c r="CN22" s="617"/>
      <c r="CO22" s="617"/>
      <c r="CP22" s="617"/>
      <c r="CQ22" s="617"/>
      <c r="CR22" s="617"/>
      <c r="CS22" s="617"/>
      <c r="CT22" s="617"/>
      <c r="CU22" s="617"/>
      <c r="CV22" s="617"/>
      <c r="CW22" s="617"/>
      <c r="CX22" s="617"/>
      <c r="CY22" s="617"/>
      <c r="CZ22" s="617"/>
      <c r="DA22" s="617"/>
      <c r="DB22" s="655">
        <f t="shared" si="34"/>
        <v>0</v>
      </c>
      <c r="DC22" s="655">
        <f t="shared" si="35"/>
        <v>0</v>
      </c>
      <c r="DD22" s="655">
        <f t="shared" si="36"/>
        <v>0</v>
      </c>
      <c r="DE22" s="655">
        <f t="shared" si="37"/>
        <v>0</v>
      </c>
      <c r="DF22" s="655">
        <f t="shared" si="38"/>
        <v>0</v>
      </c>
      <c r="DG22" s="655">
        <f t="shared" si="39"/>
        <v>0</v>
      </c>
      <c r="DH22" s="6">
        <f t="shared" si="40"/>
        <v>0</v>
      </c>
      <c r="DI22" s="6">
        <f t="shared" si="41"/>
        <v>0</v>
      </c>
      <c r="DJ22" s="6">
        <f t="shared" si="42"/>
        <v>0</v>
      </c>
      <c r="DK22" s="6">
        <f t="shared" si="43"/>
        <v>0</v>
      </c>
      <c r="DL22" s="6">
        <f t="shared" si="44"/>
        <v>0</v>
      </c>
      <c r="DM22" s="6">
        <f t="shared" si="45"/>
        <v>0</v>
      </c>
      <c r="DO22" s="6">
        <f t="shared" si="46"/>
        <v>0</v>
      </c>
      <c r="DP22" s="6">
        <f t="shared" si="47"/>
        <v>0</v>
      </c>
      <c r="DQ22" s="6">
        <f t="shared" si="48"/>
        <v>4927292.8562635398</v>
      </c>
      <c r="DR22" s="6">
        <f t="shared" si="49"/>
        <v>0</v>
      </c>
      <c r="DS22" s="6">
        <f t="shared" si="50"/>
        <v>0</v>
      </c>
      <c r="DT22" s="6">
        <f t="shared" si="51"/>
        <v>0</v>
      </c>
      <c r="DU22" s="6">
        <f t="shared" si="52"/>
        <v>0</v>
      </c>
      <c r="DV22" s="6">
        <f t="shared" si="53"/>
        <v>0</v>
      </c>
      <c r="DW22" s="6">
        <f t="shared" si="54"/>
        <v>0</v>
      </c>
      <c r="DX22" s="6">
        <f t="shared" si="55"/>
        <v>0</v>
      </c>
      <c r="DY22" s="6">
        <f t="shared" si="56"/>
        <v>0</v>
      </c>
      <c r="DZ22" s="6">
        <f t="shared" si="57"/>
        <v>0</v>
      </c>
      <c r="ED22" s="654" t="s">
        <v>1797</v>
      </c>
      <c r="EE22" s="650" t="s">
        <v>1798</v>
      </c>
      <c r="EF22" s="644">
        <f>SUM(DB817:DG823)</f>
        <v>0</v>
      </c>
      <c r="EG22" s="644">
        <f>SUM(DO817:DT823)</f>
        <v>383966.74400000006</v>
      </c>
      <c r="EH22" s="644">
        <f t="shared" si="157"/>
        <v>-383966.74400000006</v>
      </c>
    </row>
    <row r="23" spans="2:138" ht="12" customHeight="1" outlineLevel="1">
      <c r="B23" s="6">
        <f>'23년(세부_실적)'!A23</f>
        <v>17</v>
      </c>
      <c r="C23" s="619"/>
      <c r="D23" s="619"/>
      <c r="E23" s="620"/>
      <c r="F23" s="622" t="str">
        <f>'23년(세부_실적)'!E23</f>
        <v>L32E1NR_KPN</v>
      </c>
      <c r="G23" s="622" t="s">
        <v>1256</v>
      </c>
      <c r="H23" s="622" t="str">
        <f>'23년(세부_실적)'!F23</f>
        <v>870B</v>
      </c>
      <c r="I23" s="617" t="str">
        <f>'23년(세부_실적)'!G23</f>
        <v>구</v>
      </c>
      <c r="J23" s="617" t="str">
        <f>'23년(세부_실적)'!H23</f>
        <v>SY</v>
      </c>
      <c r="K23" s="617">
        <f>'23년(세부_실적)'!I23</f>
        <v>7.79</v>
      </c>
      <c r="L23" s="617">
        <f>'23년(세부_실적)'!J23</f>
        <v>0</v>
      </c>
      <c r="M23" s="617">
        <f>'23년(세부_실적)'!K23</f>
        <v>7.79</v>
      </c>
      <c r="N23" s="617">
        <f>'23년(세부_실적)'!L23</f>
        <v>0</v>
      </c>
      <c r="O23" s="617">
        <f>'23년(세부_실적)'!M23</f>
        <v>7.79</v>
      </c>
      <c r="P23" s="617">
        <f>'23년(세부_실적)'!N23</f>
        <v>0</v>
      </c>
      <c r="Q23" s="617">
        <f>'23년(세부_실적)'!O23</f>
        <v>7.79</v>
      </c>
      <c r="R23" s="617">
        <f>'23년(세부_실적)'!P23</f>
        <v>0</v>
      </c>
      <c r="S23" s="638">
        <f>'23년(세부_실적)'!Q23</f>
        <v>0</v>
      </c>
      <c r="T23" s="638">
        <f t="shared" si="2"/>
        <v>0</v>
      </c>
      <c r="U23" s="638">
        <f>'23년(세부_실적)'!S23</f>
        <v>0</v>
      </c>
      <c r="V23" s="638">
        <f t="shared" si="3"/>
        <v>0</v>
      </c>
      <c r="W23" s="638">
        <f>'23년(세부_실적)'!U23</f>
        <v>0</v>
      </c>
      <c r="X23" s="638">
        <f t="shared" si="4"/>
        <v>0</v>
      </c>
      <c r="Y23" s="638">
        <f>'23년(세부_실적)'!W23</f>
        <v>0</v>
      </c>
      <c r="Z23" s="638">
        <f t="shared" si="5"/>
        <v>0</v>
      </c>
      <c r="AA23" s="638">
        <f>'23년(세부_실적)'!Y23</f>
        <v>0</v>
      </c>
      <c r="AB23" s="638">
        <f t="shared" si="5"/>
        <v>0</v>
      </c>
      <c r="AC23" s="638">
        <f>'23년(세부_실적)'!AA23</f>
        <v>0</v>
      </c>
      <c r="AD23" s="638">
        <f t="shared" ref="AD23" si="256">AC23*1000</f>
        <v>0</v>
      </c>
      <c r="AE23" s="638">
        <f>'23년(세부_실적)'!AC23</f>
        <v>0</v>
      </c>
      <c r="AF23" s="638">
        <f t="shared" ref="AF23" si="257">AE23*1000</f>
        <v>0</v>
      </c>
      <c r="AG23" s="638">
        <f>'23년(세부_실적)'!AE23</f>
        <v>0</v>
      </c>
      <c r="AH23" s="638">
        <f t="shared" ref="AH23" si="258">AG23*1000</f>
        <v>0</v>
      </c>
      <c r="AI23" s="638">
        <f>'23년(세부_실적)'!AG23</f>
        <v>0</v>
      </c>
      <c r="AJ23" s="638">
        <f t="shared" ref="AJ23" si="259">AI23*1000</f>
        <v>0</v>
      </c>
      <c r="AK23" s="638">
        <f>'23년(세부_실적)'!AI23</f>
        <v>0</v>
      </c>
      <c r="AL23" s="638">
        <f t="shared" ref="AL23" si="260">AK23*1000</f>
        <v>0</v>
      </c>
      <c r="AM23" s="638">
        <f>'23년(세부_실적)'!AK23</f>
        <v>0</v>
      </c>
      <c r="AN23" s="638">
        <f t="shared" ref="AN23" si="261">AM23*1000</f>
        <v>0</v>
      </c>
      <c r="AO23" s="638">
        <f>'23년(세부_실적)'!AM23</f>
        <v>0</v>
      </c>
      <c r="AP23" s="638">
        <f t="shared" ref="AP23" si="262">AO23*1000</f>
        <v>0</v>
      </c>
      <c r="AQ23" s="638">
        <f>'23년(세부_실적)'!AO23</f>
        <v>0</v>
      </c>
      <c r="AR23" s="638">
        <f t="shared" ref="AR23" si="263">AQ23*1000</f>
        <v>0</v>
      </c>
      <c r="AS23" s="638">
        <f>'23년(세부_실적)'!AQ23</f>
        <v>0</v>
      </c>
      <c r="AT23" s="638">
        <f t="shared" ref="AT23" si="264">AS23*1000</f>
        <v>0</v>
      </c>
      <c r="AU23" s="638">
        <f>'23년(세부_실적)'!AS23</f>
        <v>0</v>
      </c>
      <c r="AV23" s="638">
        <f t="shared" ref="AV23" si="265">AU23*1000</f>
        <v>0</v>
      </c>
      <c r="AW23" s="638">
        <f>'23년(세부_실적)'!AU23</f>
        <v>0</v>
      </c>
      <c r="AX23" s="638">
        <f t="shared" ref="AX23" si="266">AW23*1000</f>
        <v>0</v>
      </c>
      <c r="AY23" s="638">
        <f>'23년(세부_실적)'!AW23</f>
        <v>0</v>
      </c>
      <c r="AZ23" s="638">
        <f t="shared" ref="AZ23" si="267">AY23*1000</f>
        <v>0</v>
      </c>
      <c r="BA23" s="638">
        <f>'23년(세부_실적)'!AY23</f>
        <v>0</v>
      </c>
      <c r="BB23" s="638">
        <f t="shared" ref="BB23" si="268">BA23*1000</f>
        <v>0</v>
      </c>
      <c r="BC23" s="638">
        <f>'23년(세부_실적)'!BA23</f>
        <v>0</v>
      </c>
      <c r="BD23" s="638">
        <f t="shared" ref="BD23" si="269">BC23*1000</f>
        <v>0</v>
      </c>
      <c r="BF23" s="617"/>
      <c r="BG23" s="617"/>
      <c r="BH23" s="617"/>
      <c r="BI23" s="617"/>
      <c r="BJ23" s="617"/>
      <c r="BK23" s="617"/>
      <c r="BL23" s="617"/>
      <c r="BM23" s="617"/>
      <c r="BN23" s="617"/>
      <c r="BO23" s="617"/>
      <c r="BP23" s="617"/>
      <c r="BQ23" s="617"/>
      <c r="BR23" s="617"/>
      <c r="BS23" s="617"/>
      <c r="BT23" s="617"/>
      <c r="BU23" s="617"/>
      <c r="BV23" s="617"/>
      <c r="BW23" s="617"/>
      <c r="BX23" s="617"/>
      <c r="BY23" s="617"/>
      <c r="BZ23" s="617">
        <v>0.98</v>
      </c>
      <c r="CA23" s="617">
        <v>6.1215743272727261</v>
      </c>
      <c r="CB23" s="617">
        <v>7.79</v>
      </c>
      <c r="CC23" s="617"/>
      <c r="CD23" s="617"/>
      <c r="CE23" s="617"/>
      <c r="CF23" s="617"/>
      <c r="CG23" s="617"/>
      <c r="CH23" s="617"/>
      <c r="CI23" s="617"/>
      <c r="CJ23" s="617"/>
      <c r="CK23" s="617"/>
      <c r="CL23" s="617"/>
      <c r="CM23" s="617"/>
      <c r="CN23" s="617"/>
      <c r="CO23" s="617"/>
      <c r="CP23" s="617"/>
      <c r="CQ23" s="617"/>
      <c r="CR23" s="617"/>
      <c r="CS23" s="617"/>
      <c r="CT23" s="617"/>
      <c r="CU23" s="617"/>
      <c r="CV23" s="617"/>
      <c r="CW23" s="617"/>
      <c r="CX23" s="617"/>
      <c r="CY23" s="617"/>
      <c r="CZ23" s="617"/>
      <c r="DA23" s="617"/>
      <c r="DB23" s="655">
        <f t="shared" si="34"/>
        <v>0</v>
      </c>
      <c r="DC23" s="655">
        <f t="shared" si="35"/>
        <v>0</v>
      </c>
      <c r="DD23" s="655">
        <f t="shared" si="36"/>
        <v>0</v>
      </c>
      <c r="DE23" s="655">
        <f t="shared" si="37"/>
        <v>0</v>
      </c>
      <c r="DF23" s="655">
        <f t="shared" si="38"/>
        <v>0</v>
      </c>
      <c r="DG23" s="655">
        <f t="shared" si="39"/>
        <v>0</v>
      </c>
      <c r="DH23" s="6">
        <f t="shared" si="40"/>
        <v>0</v>
      </c>
      <c r="DI23" s="6">
        <f t="shared" si="41"/>
        <v>0</v>
      </c>
      <c r="DJ23" s="6">
        <f t="shared" si="42"/>
        <v>0</v>
      </c>
      <c r="DK23" s="6">
        <f t="shared" si="43"/>
        <v>0</v>
      </c>
      <c r="DL23" s="6">
        <f t="shared" si="44"/>
        <v>0</v>
      </c>
      <c r="DM23" s="6">
        <f t="shared" si="45"/>
        <v>0</v>
      </c>
      <c r="DO23" s="6">
        <f t="shared" si="46"/>
        <v>0</v>
      </c>
      <c r="DP23" s="6">
        <f t="shared" si="47"/>
        <v>0</v>
      </c>
      <c r="DQ23" s="6">
        <f t="shared" si="48"/>
        <v>0</v>
      </c>
      <c r="DR23" s="6">
        <f t="shared" si="49"/>
        <v>0</v>
      </c>
      <c r="DS23" s="6">
        <f t="shared" si="50"/>
        <v>0</v>
      </c>
      <c r="DT23" s="6">
        <f t="shared" si="51"/>
        <v>0</v>
      </c>
      <c r="DU23" s="6">
        <f t="shared" si="52"/>
        <v>0</v>
      </c>
      <c r="DV23" s="6">
        <f t="shared" si="53"/>
        <v>0</v>
      </c>
      <c r="DW23" s="6">
        <f t="shared" si="54"/>
        <v>0</v>
      </c>
      <c r="DX23" s="6">
        <f t="shared" si="55"/>
        <v>0</v>
      </c>
      <c r="DY23" s="6">
        <f t="shared" si="56"/>
        <v>0</v>
      </c>
      <c r="DZ23" s="6">
        <f t="shared" si="57"/>
        <v>0</v>
      </c>
      <c r="ED23" s="654" t="s">
        <v>1799</v>
      </c>
      <c r="EE23" s="650" t="s">
        <v>1794</v>
      </c>
      <c r="EF23" s="644">
        <f>SUM(DB810:DG814)</f>
        <v>0</v>
      </c>
      <c r="EG23" s="644">
        <f>SUM(DP810:DT814)</f>
        <v>0</v>
      </c>
      <c r="EH23" s="644">
        <f t="shared" si="157"/>
        <v>0</v>
      </c>
    </row>
    <row r="24" spans="2:138" ht="12" customHeight="1" outlineLevel="1">
      <c r="B24" s="6">
        <f>'23년(세부_실적)'!A24</f>
        <v>18</v>
      </c>
      <c r="C24" s="619"/>
      <c r="D24" s="619"/>
      <c r="E24" s="624"/>
      <c r="F24" s="633" t="str">
        <f>'23년(세부_실적)'!E24</f>
        <v>소   계</v>
      </c>
      <c r="G24" s="633" t="s">
        <v>1257</v>
      </c>
      <c r="H24" s="636"/>
      <c r="I24" s="634"/>
      <c r="J24" s="634"/>
      <c r="K24" s="634">
        <f>'23년(세부_실적)'!I24</f>
        <v>0</v>
      </c>
      <c r="L24" s="634">
        <f>'23년(세부_실적)'!J24</f>
        <v>0</v>
      </c>
      <c r="M24" s="634">
        <f>'23년(세부_실적)'!K24</f>
        <v>0</v>
      </c>
      <c r="N24" s="634">
        <f>'23년(세부_실적)'!L24</f>
        <v>0</v>
      </c>
      <c r="O24" s="634">
        <f>'23년(세부_실적)'!M24</f>
        <v>0</v>
      </c>
      <c r="P24" s="634">
        <f>'23년(세부_실적)'!N24</f>
        <v>0</v>
      </c>
      <c r="Q24" s="634">
        <f>'23년(세부_실적)'!O24</f>
        <v>0</v>
      </c>
      <c r="R24" s="634">
        <f>'23년(세부_실적)'!P24</f>
        <v>0</v>
      </c>
      <c r="S24" s="639">
        <f>'23년(세부_실적)'!Q24</f>
        <v>195.65899999999996</v>
      </c>
      <c r="T24" s="639">
        <f t="shared" si="2"/>
        <v>195658.99999999997</v>
      </c>
      <c r="U24" s="639">
        <f>'23년(세부_실적)'!S24</f>
        <v>4.3680000000000003</v>
      </c>
      <c r="V24" s="639">
        <f t="shared" si="3"/>
        <v>4368</v>
      </c>
      <c r="W24" s="639">
        <f>'23년(세부_실적)'!U24</f>
        <v>24.775000000000002</v>
      </c>
      <c r="X24" s="639">
        <f t="shared" si="4"/>
        <v>24775.000000000004</v>
      </c>
      <c r="Y24" s="639">
        <f>'23년(세부_실적)'!W24</f>
        <v>18.388000000000002</v>
      </c>
      <c r="Z24" s="639">
        <f t="shared" si="5"/>
        <v>18388</v>
      </c>
      <c r="AA24" s="639">
        <f>'23년(세부_실적)'!Y24</f>
        <v>47.531000000000006</v>
      </c>
      <c r="AB24" s="639">
        <f t="shared" si="5"/>
        <v>47531.000000000007</v>
      </c>
      <c r="AC24" s="639">
        <f>'23년(세부_실적)'!AA24</f>
        <v>24.314000000000004</v>
      </c>
      <c r="AD24" s="639">
        <f t="shared" ref="AD24" si="270">AC24*1000</f>
        <v>24314.000000000004</v>
      </c>
      <c r="AE24" s="639">
        <f>'23년(세부_실적)'!AC24</f>
        <v>11.798999999999999</v>
      </c>
      <c r="AF24" s="639">
        <f t="shared" ref="AF24" si="271">AE24*1000</f>
        <v>11799</v>
      </c>
      <c r="AG24" s="639">
        <f>'23년(세부_실적)'!AE24</f>
        <v>26.478000000000002</v>
      </c>
      <c r="AH24" s="639">
        <f t="shared" ref="AH24" si="272">AG24*1000</f>
        <v>26478</v>
      </c>
      <c r="AI24" s="639">
        <f>'23년(세부_실적)'!AG24</f>
        <v>62.591000000000001</v>
      </c>
      <c r="AJ24" s="639">
        <f t="shared" ref="AJ24" si="273">AI24*1000</f>
        <v>62591</v>
      </c>
      <c r="AK24" s="639">
        <f>'23년(세부_실적)'!AI24</f>
        <v>110.12200000000001</v>
      </c>
      <c r="AL24" s="639">
        <f t="shared" ref="AL24" si="274">AK24*1000</f>
        <v>110122.00000000001</v>
      </c>
      <c r="AM24" s="639">
        <f>'23년(세부_실적)'!AK24</f>
        <v>15.669000000000002</v>
      </c>
      <c r="AN24" s="639">
        <f t="shared" ref="AN24" si="275">AM24*1000</f>
        <v>15669.000000000002</v>
      </c>
      <c r="AO24" s="639">
        <f>'23년(세부_실적)'!AM24</f>
        <v>22.338999999999999</v>
      </c>
      <c r="AP24" s="639">
        <f t="shared" ref="AP24" si="276">AO24*1000</f>
        <v>22339</v>
      </c>
      <c r="AQ24" s="639">
        <f>'23년(세부_실적)'!AO24</f>
        <v>21.353000000000002</v>
      </c>
      <c r="AR24" s="639">
        <f t="shared" ref="AR24" si="277">AQ24*1000</f>
        <v>21353</v>
      </c>
      <c r="AS24" s="639">
        <f>'23년(세부_실적)'!AQ24</f>
        <v>59.360999999999997</v>
      </c>
      <c r="AT24" s="639">
        <f t="shared" ref="AT24" si="278">AS24*1000</f>
        <v>59361</v>
      </c>
      <c r="AU24" s="639">
        <f>'23년(세부_실적)'!AS24</f>
        <v>7.7830000000000013</v>
      </c>
      <c r="AV24" s="639">
        <f t="shared" ref="AV24" si="279">AU24*1000</f>
        <v>7783.0000000000009</v>
      </c>
      <c r="AW24" s="639">
        <f>'23년(세부_실적)'!AU24</f>
        <v>1.9120000000000001</v>
      </c>
      <c r="AX24" s="639">
        <f t="shared" ref="AX24" si="280">AW24*1000</f>
        <v>1912.0000000000002</v>
      </c>
      <c r="AY24" s="639">
        <f>'23년(세부_실적)'!AW24</f>
        <v>16.481000000000002</v>
      </c>
      <c r="AZ24" s="639">
        <f t="shared" ref="AZ24" si="281">AY24*1000</f>
        <v>16481</v>
      </c>
      <c r="BA24" s="639">
        <f>'23년(세부_실적)'!AY24</f>
        <v>26.176000000000002</v>
      </c>
      <c r="BB24" s="639">
        <f t="shared" ref="BB24" si="282">BA24*1000</f>
        <v>26176.000000000004</v>
      </c>
      <c r="BC24" s="639">
        <f>'23년(세부_실적)'!BA24</f>
        <v>85.537000000000006</v>
      </c>
      <c r="BD24" s="639">
        <f t="shared" ref="BD24" si="283">BC24*1000</f>
        <v>85537</v>
      </c>
      <c r="BF24" s="617"/>
      <c r="BG24" s="617"/>
      <c r="BH24" s="617"/>
      <c r="BI24" s="617"/>
      <c r="BJ24" s="617"/>
      <c r="BK24" s="617"/>
      <c r="BL24" s="617"/>
      <c r="BM24" s="617"/>
      <c r="BN24" s="617"/>
      <c r="BO24" s="617"/>
      <c r="BP24" s="617"/>
      <c r="BQ24" s="617"/>
      <c r="BR24" s="617"/>
      <c r="BS24" s="617"/>
      <c r="BT24" s="617"/>
      <c r="BU24" s="617"/>
      <c r="BV24" s="617"/>
      <c r="BW24" s="617"/>
      <c r="BX24" s="617"/>
      <c r="BY24" s="617"/>
      <c r="BZ24" s="617"/>
      <c r="CA24" s="617"/>
      <c r="CB24" s="617"/>
      <c r="CC24" s="617"/>
      <c r="CD24" s="617"/>
      <c r="CE24" s="617"/>
      <c r="CF24" s="617"/>
      <c r="CG24" s="617"/>
      <c r="CH24" s="617"/>
      <c r="CI24" s="617"/>
      <c r="CJ24" s="617"/>
      <c r="CK24" s="617"/>
      <c r="CL24" s="617"/>
      <c r="CM24" s="617"/>
      <c r="CN24" s="617"/>
      <c r="CO24" s="617"/>
      <c r="CP24" s="617"/>
      <c r="CQ24" s="617"/>
      <c r="CR24" s="617"/>
      <c r="CS24" s="617"/>
      <c r="CT24" s="617"/>
      <c r="CU24" s="617"/>
      <c r="CV24" s="617"/>
      <c r="CW24" s="617"/>
      <c r="CX24" s="617"/>
      <c r="CY24" s="617"/>
      <c r="CZ24" s="617"/>
      <c r="DA24" s="617"/>
      <c r="DB24" s="655">
        <f t="shared" si="34"/>
        <v>0</v>
      </c>
      <c r="DC24" s="655">
        <f t="shared" si="35"/>
        <v>0</v>
      </c>
      <c r="DD24" s="655">
        <f t="shared" si="36"/>
        <v>0</v>
      </c>
      <c r="DE24" s="655">
        <f t="shared" si="37"/>
        <v>0</v>
      </c>
      <c r="DF24" s="655">
        <f t="shared" si="38"/>
        <v>0</v>
      </c>
      <c r="DG24" s="655">
        <f t="shared" si="39"/>
        <v>0</v>
      </c>
      <c r="DH24" s="6">
        <f t="shared" si="40"/>
        <v>0</v>
      </c>
      <c r="DI24" s="6">
        <f t="shared" si="41"/>
        <v>0</v>
      </c>
      <c r="DJ24" s="6">
        <f t="shared" si="42"/>
        <v>0</v>
      </c>
      <c r="DK24" s="6">
        <f t="shared" si="43"/>
        <v>0</v>
      </c>
      <c r="DL24" s="6">
        <f t="shared" si="44"/>
        <v>0</v>
      </c>
      <c r="DM24" s="6">
        <f t="shared" si="45"/>
        <v>0</v>
      </c>
      <c r="DO24" s="6">
        <f t="shared" si="46"/>
        <v>0</v>
      </c>
      <c r="DP24" s="6">
        <f t="shared" si="47"/>
        <v>0</v>
      </c>
      <c r="DQ24" s="6">
        <f t="shared" si="48"/>
        <v>0</v>
      </c>
      <c r="DR24" s="6">
        <f t="shared" si="49"/>
        <v>0</v>
      </c>
      <c r="DS24" s="6">
        <f t="shared" si="50"/>
        <v>0</v>
      </c>
      <c r="DT24" s="6">
        <f t="shared" si="51"/>
        <v>0</v>
      </c>
      <c r="DU24" s="6">
        <f t="shared" si="52"/>
        <v>0</v>
      </c>
      <c r="DV24" s="6">
        <f t="shared" si="53"/>
        <v>0</v>
      </c>
      <c r="DW24" s="6">
        <f t="shared" si="54"/>
        <v>0</v>
      </c>
      <c r="DX24" s="6">
        <f t="shared" si="55"/>
        <v>0</v>
      </c>
      <c r="DY24" s="6">
        <f t="shared" si="56"/>
        <v>0</v>
      </c>
      <c r="DZ24" s="6">
        <f t="shared" si="57"/>
        <v>0</v>
      </c>
      <c r="ED24" s="654" t="s">
        <v>234</v>
      </c>
      <c r="EE24" s="650"/>
      <c r="EF24" s="644" t="e">
        <f>SUM(DB824:DG824)</f>
        <v>#REF!</v>
      </c>
      <c r="EG24" s="644"/>
      <c r="EH24" s="644"/>
    </row>
    <row r="25" spans="2:138" ht="12" customHeight="1" outlineLevel="1">
      <c r="B25" s="6">
        <f>'23년(세부_실적)'!A25</f>
        <v>19</v>
      </c>
      <c r="C25" s="620"/>
      <c r="D25" s="620"/>
      <c r="E25" s="618" t="str">
        <f>'23년(세부_실적)'!D25</f>
        <v>LFD</v>
      </c>
      <c r="F25" s="622" t="str">
        <f>'23년(세부_실적)'!E25</f>
        <v>F24AF_FPN</v>
      </c>
      <c r="G25" s="622" t="s">
        <v>1258</v>
      </c>
      <c r="H25" s="622" t="str">
        <f>'23년(세부_실적)'!F25</f>
        <v>861A</v>
      </c>
      <c r="I25" s="617" t="str">
        <f>'23년(세부_실적)'!G25</f>
        <v>구</v>
      </c>
      <c r="J25" s="617" t="str">
        <f>'23년(세부_실적)'!H25</f>
        <v>QD</v>
      </c>
      <c r="K25" s="617">
        <f>'23년(세부_실적)'!I25</f>
        <v>10.199999999999999</v>
      </c>
      <c r="L25" s="617">
        <f>'23년(세부_실적)'!J25</f>
        <v>0</v>
      </c>
      <c r="M25" s="617">
        <f>'23년(세부_실적)'!K25</f>
        <v>10.199999999999999</v>
      </c>
      <c r="N25" s="617">
        <f>'23년(세부_실적)'!L25</f>
        <v>0</v>
      </c>
      <c r="O25" s="617">
        <f>'23년(세부_실적)'!M25</f>
        <v>10.199999999999999</v>
      </c>
      <c r="P25" s="617">
        <f>'23년(세부_실적)'!N25</f>
        <v>0</v>
      </c>
      <c r="Q25" s="617">
        <f>'23년(세부_실적)'!O25</f>
        <v>10.199999999999999</v>
      </c>
      <c r="R25" s="617">
        <f>'23년(세부_실적)'!P25</f>
        <v>0</v>
      </c>
      <c r="S25" s="638">
        <f>'23년(세부_실적)'!Q25</f>
        <v>0</v>
      </c>
      <c r="T25" s="638">
        <f t="shared" si="2"/>
        <v>0</v>
      </c>
      <c r="U25" s="638">
        <f>'23년(세부_실적)'!S25</f>
        <v>0</v>
      </c>
      <c r="V25" s="638">
        <f t="shared" si="3"/>
        <v>0</v>
      </c>
      <c r="W25" s="638">
        <f>'23년(세부_실적)'!U25</f>
        <v>0</v>
      </c>
      <c r="X25" s="638">
        <f t="shared" si="4"/>
        <v>0</v>
      </c>
      <c r="Y25" s="638">
        <f>'23년(세부_실적)'!W25</f>
        <v>0</v>
      </c>
      <c r="Z25" s="638">
        <f t="shared" si="5"/>
        <v>0</v>
      </c>
      <c r="AA25" s="638">
        <f>'23년(세부_실적)'!Y25</f>
        <v>0</v>
      </c>
      <c r="AB25" s="638">
        <f t="shared" si="5"/>
        <v>0</v>
      </c>
      <c r="AC25" s="638">
        <f>'23년(세부_실적)'!AA25</f>
        <v>0</v>
      </c>
      <c r="AD25" s="638">
        <f t="shared" ref="AD25" si="284">AC25*1000</f>
        <v>0</v>
      </c>
      <c r="AE25" s="638">
        <f>'23년(세부_실적)'!AC25</f>
        <v>0</v>
      </c>
      <c r="AF25" s="638">
        <f t="shared" ref="AF25" si="285">AE25*1000</f>
        <v>0</v>
      </c>
      <c r="AG25" s="638">
        <f>'23년(세부_실적)'!AE25</f>
        <v>0</v>
      </c>
      <c r="AH25" s="638">
        <f t="shared" ref="AH25" si="286">AG25*1000</f>
        <v>0</v>
      </c>
      <c r="AI25" s="638">
        <f>'23년(세부_실적)'!AG25</f>
        <v>0</v>
      </c>
      <c r="AJ25" s="638">
        <f t="shared" ref="AJ25" si="287">AI25*1000</f>
        <v>0</v>
      </c>
      <c r="AK25" s="638">
        <f>'23년(세부_실적)'!AI25</f>
        <v>0</v>
      </c>
      <c r="AL25" s="638">
        <f t="shared" ref="AL25" si="288">AK25*1000</f>
        <v>0</v>
      </c>
      <c r="AM25" s="638">
        <f>'23년(세부_실적)'!AK25</f>
        <v>0</v>
      </c>
      <c r="AN25" s="638">
        <f t="shared" ref="AN25" si="289">AM25*1000</f>
        <v>0</v>
      </c>
      <c r="AO25" s="638">
        <f>'23년(세부_실적)'!AM25</f>
        <v>0</v>
      </c>
      <c r="AP25" s="638">
        <f t="shared" ref="AP25" si="290">AO25*1000</f>
        <v>0</v>
      </c>
      <c r="AQ25" s="638">
        <f>'23년(세부_실적)'!AO25</f>
        <v>0</v>
      </c>
      <c r="AR25" s="638">
        <f t="shared" ref="AR25" si="291">AQ25*1000</f>
        <v>0</v>
      </c>
      <c r="AS25" s="638">
        <f>'23년(세부_실적)'!AQ25</f>
        <v>0</v>
      </c>
      <c r="AT25" s="638">
        <f t="shared" ref="AT25" si="292">AS25*1000</f>
        <v>0</v>
      </c>
      <c r="AU25" s="638">
        <f>'23년(세부_실적)'!AS25</f>
        <v>0</v>
      </c>
      <c r="AV25" s="638">
        <f t="shared" ref="AV25" si="293">AU25*1000</f>
        <v>0</v>
      </c>
      <c r="AW25" s="638">
        <f>'23년(세부_실적)'!AU25</f>
        <v>0</v>
      </c>
      <c r="AX25" s="638">
        <f t="shared" ref="AX25" si="294">AW25*1000</f>
        <v>0</v>
      </c>
      <c r="AY25" s="638">
        <f>'23년(세부_실적)'!AW25</f>
        <v>0</v>
      </c>
      <c r="AZ25" s="638">
        <f t="shared" ref="AZ25" si="295">AY25*1000</f>
        <v>0</v>
      </c>
      <c r="BA25" s="638">
        <f>'23년(세부_실적)'!AY25</f>
        <v>0</v>
      </c>
      <c r="BB25" s="638">
        <f t="shared" ref="BB25" si="296">BA25*1000</f>
        <v>0</v>
      </c>
      <c r="BC25" s="638">
        <f>'23년(세부_실적)'!BA25</f>
        <v>0</v>
      </c>
      <c r="BD25" s="638">
        <f t="shared" ref="BD25" si="297">BC25*1000</f>
        <v>0</v>
      </c>
      <c r="BF25" s="617"/>
      <c r="BG25" s="617"/>
      <c r="BH25" s="617"/>
      <c r="BI25" s="617"/>
      <c r="BJ25" s="617"/>
      <c r="BK25" s="617"/>
      <c r="BL25" s="617"/>
      <c r="BM25" s="617"/>
      <c r="BN25" s="617"/>
      <c r="BO25" s="617"/>
      <c r="BP25" s="617"/>
      <c r="BQ25" s="617"/>
      <c r="BR25" s="617"/>
      <c r="BS25" s="617"/>
      <c r="BT25" s="617"/>
      <c r="BU25" s="617"/>
      <c r="BV25" s="617"/>
      <c r="BW25" s="617"/>
      <c r="BX25" s="617"/>
      <c r="BY25" s="617"/>
      <c r="BZ25" s="617"/>
      <c r="CA25" s="617"/>
      <c r="CB25" s="617"/>
      <c r="CC25" s="617"/>
      <c r="CD25" s="617"/>
      <c r="CE25" s="617"/>
      <c r="CF25" s="617"/>
      <c r="CG25" s="617"/>
      <c r="CH25" s="617"/>
      <c r="CI25" s="617"/>
      <c r="CJ25" s="617"/>
      <c r="CK25" s="617"/>
      <c r="CL25" s="617"/>
      <c r="CM25" s="617"/>
      <c r="CN25" s="617"/>
      <c r="CO25" s="617"/>
      <c r="CP25" s="617"/>
      <c r="CQ25" s="617"/>
      <c r="CR25" s="617"/>
      <c r="CS25" s="617"/>
      <c r="CT25" s="617"/>
      <c r="CU25" s="617"/>
      <c r="CV25" s="617"/>
      <c r="CW25" s="617"/>
      <c r="CX25" s="617"/>
      <c r="CY25" s="617"/>
      <c r="CZ25" s="617"/>
      <c r="DA25" s="617"/>
      <c r="DB25" s="656">
        <f t="shared" si="34"/>
        <v>0</v>
      </c>
      <c r="DC25" s="656">
        <f t="shared" si="35"/>
        <v>0</v>
      </c>
      <c r="DD25" s="656">
        <f t="shared" si="36"/>
        <v>0</v>
      </c>
      <c r="DE25" s="656">
        <f t="shared" si="37"/>
        <v>0</v>
      </c>
      <c r="DF25" s="656">
        <f t="shared" si="38"/>
        <v>0</v>
      </c>
      <c r="DG25" s="656">
        <f t="shared" si="39"/>
        <v>0</v>
      </c>
      <c r="DH25" s="6">
        <f t="shared" si="40"/>
        <v>0</v>
      </c>
      <c r="DI25" s="6">
        <f t="shared" si="41"/>
        <v>0</v>
      </c>
      <c r="DJ25" s="6">
        <f t="shared" si="42"/>
        <v>0</v>
      </c>
      <c r="DK25" s="6">
        <f t="shared" si="43"/>
        <v>0</v>
      </c>
      <c r="DL25" s="6">
        <f t="shared" si="44"/>
        <v>0</v>
      </c>
      <c r="DM25" s="6">
        <f t="shared" si="45"/>
        <v>0</v>
      </c>
      <c r="DO25" s="6">
        <f t="shared" si="46"/>
        <v>0</v>
      </c>
      <c r="DP25" s="6">
        <f t="shared" si="47"/>
        <v>0</v>
      </c>
      <c r="DQ25" s="6">
        <f t="shared" si="48"/>
        <v>0</v>
      </c>
      <c r="DR25" s="6">
        <f t="shared" si="49"/>
        <v>0</v>
      </c>
      <c r="DS25" s="6">
        <f t="shared" si="50"/>
        <v>0</v>
      </c>
      <c r="DT25" s="6">
        <f t="shared" si="51"/>
        <v>0</v>
      </c>
      <c r="DU25" s="6">
        <f t="shared" si="52"/>
        <v>0</v>
      </c>
      <c r="DV25" s="6">
        <f t="shared" si="53"/>
        <v>0</v>
      </c>
      <c r="DW25" s="6">
        <f t="shared" si="54"/>
        <v>0</v>
      </c>
      <c r="DX25" s="6">
        <f t="shared" si="55"/>
        <v>0</v>
      </c>
      <c r="DY25" s="6">
        <f t="shared" si="56"/>
        <v>0</v>
      </c>
      <c r="DZ25" s="6">
        <f t="shared" si="57"/>
        <v>0</v>
      </c>
      <c r="EF25" s="644"/>
      <c r="EG25" s="644"/>
      <c r="EH25" s="644"/>
    </row>
    <row r="26" spans="2:138" ht="12" customHeight="1" outlineLevel="1">
      <c r="B26" s="6">
        <f>'23년(세부_실적)'!A26</f>
        <v>20</v>
      </c>
      <c r="C26" s="620"/>
      <c r="D26" s="620"/>
      <c r="E26" s="620"/>
      <c r="F26" s="622" t="str">
        <f>'23년(세부_실적)'!E26</f>
        <v>F32E6_CPN</v>
      </c>
      <c r="G26" s="622" t="s">
        <v>1259</v>
      </c>
      <c r="H26" s="622" t="str">
        <f>'23년(세부_실적)'!F26</f>
        <v>1256A</v>
      </c>
      <c r="I26" s="617" t="str">
        <f>'23년(세부_실적)'!G26</f>
        <v>구</v>
      </c>
      <c r="J26" s="617" t="str">
        <f>'23년(세부_실적)'!H26</f>
        <v>SY</v>
      </c>
      <c r="K26" s="617">
        <f>'23년(세부_실적)'!I26</f>
        <v>0</v>
      </c>
      <c r="L26" s="617">
        <f>'23년(세부_실적)'!J26</f>
        <v>0</v>
      </c>
      <c r="M26" s="617">
        <f>'23년(세부_실적)'!K26</f>
        <v>0</v>
      </c>
      <c r="N26" s="617">
        <f>'23년(세부_실적)'!L26</f>
        <v>0</v>
      </c>
      <c r="O26" s="617">
        <f>'23년(세부_실적)'!M26</f>
        <v>14.38</v>
      </c>
      <c r="P26" s="617">
        <f>'23년(세부_실적)'!N26</f>
        <v>0</v>
      </c>
      <c r="Q26" s="617">
        <f>'23년(세부_실적)'!O26</f>
        <v>14.38</v>
      </c>
      <c r="R26" s="617">
        <f>'23년(세부_실적)'!P26</f>
        <v>0</v>
      </c>
      <c r="S26" s="638">
        <f>'23년(세부_실적)'!Q26</f>
        <v>23.786000000000001</v>
      </c>
      <c r="T26" s="638">
        <f t="shared" si="2"/>
        <v>23786</v>
      </c>
      <c r="U26" s="638">
        <f>'23년(세부_실적)'!S26</f>
        <v>0</v>
      </c>
      <c r="V26" s="638">
        <f t="shared" si="3"/>
        <v>0</v>
      </c>
      <c r="W26" s="638">
        <f>'23년(세부_실적)'!U26</f>
        <v>0</v>
      </c>
      <c r="X26" s="638">
        <f t="shared" si="4"/>
        <v>0</v>
      </c>
      <c r="Y26" s="638">
        <f>'23년(세부_실적)'!W26</f>
        <v>0</v>
      </c>
      <c r="Z26" s="638">
        <f t="shared" si="5"/>
        <v>0</v>
      </c>
      <c r="AA26" s="638">
        <f>'23년(세부_실적)'!Y26</f>
        <v>0</v>
      </c>
      <c r="AB26" s="638">
        <f t="shared" si="5"/>
        <v>0</v>
      </c>
      <c r="AC26" s="638">
        <f>'23년(세부_실적)'!AA26</f>
        <v>0</v>
      </c>
      <c r="AD26" s="638">
        <f t="shared" ref="AD26" si="298">AC26*1000</f>
        <v>0</v>
      </c>
      <c r="AE26" s="638">
        <f>'23년(세부_실적)'!AC26</f>
        <v>0</v>
      </c>
      <c r="AF26" s="638">
        <f t="shared" ref="AF26" si="299">AE26*1000</f>
        <v>0</v>
      </c>
      <c r="AG26" s="638">
        <f>'23년(세부_실적)'!AE26</f>
        <v>0</v>
      </c>
      <c r="AH26" s="638">
        <f t="shared" ref="AH26" si="300">AG26*1000</f>
        <v>0</v>
      </c>
      <c r="AI26" s="638">
        <f>'23년(세부_실적)'!AG26</f>
        <v>0</v>
      </c>
      <c r="AJ26" s="638">
        <f t="shared" ref="AJ26" si="301">AI26*1000</f>
        <v>0</v>
      </c>
      <c r="AK26" s="638">
        <f>'23년(세부_실적)'!AI26</f>
        <v>0</v>
      </c>
      <c r="AL26" s="638">
        <f t="shared" ref="AL26" si="302">AK26*1000</f>
        <v>0</v>
      </c>
      <c r="AM26" s="638">
        <f>'23년(세부_실적)'!AK26</f>
        <v>0</v>
      </c>
      <c r="AN26" s="638">
        <f t="shared" ref="AN26" si="303">AM26*1000</f>
        <v>0</v>
      </c>
      <c r="AO26" s="638">
        <f>'23년(세부_실적)'!AM26</f>
        <v>0.12</v>
      </c>
      <c r="AP26" s="638">
        <f t="shared" ref="AP26" si="304">AO26*1000</f>
        <v>120</v>
      </c>
      <c r="AQ26" s="638">
        <f>'23년(세부_실적)'!AO26</f>
        <v>4.2619999999999996</v>
      </c>
      <c r="AR26" s="638">
        <f t="shared" ref="AR26" si="305">AQ26*1000</f>
        <v>4262</v>
      </c>
      <c r="AS26" s="638">
        <f>'23년(세부_실적)'!AQ26</f>
        <v>4.3819999999999997</v>
      </c>
      <c r="AT26" s="638">
        <f t="shared" ref="AT26" si="306">AS26*1000</f>
        <v>4382</v>
      </c>
      <c r="AU26" s="638">
        <f>'23년(세부_실적)'!AS26</f>
        <v>4.7519999999999998</v>
      </c>
      <c r="AV26" s="638">
        <f t="shared" ref="AV26" si="307">AU26*1000</f>
        <v>4752</v>
      </c>
      <c r="AW26" s="638">
        <f>'23년(세부_실적)'!AU26</f>
        <v>6.9119999999999999</v>
      </c>
      <c r="AX26" s="638">
        <f t="shared" ref="AX26" si="308">AW26*1000</f>
        <v>6912</v>
      </c>
      <c r="AY26" s="638">
        <f>'23년(세부_실적)'!AW26</f>
        <v>7.74</v>
      </c>
      <c r="AZ26" s="638">
        <f t="shared" ref="AZ26" si="309">AY26*1000</f>
        <v>7740</v>
      </c>
      <c r="BA26" s="638">
        <f>'23년(세부_실적)'!AY26</f>
        <v>19.404</v>
      </c>
      <c r="BB26" s="638">
        <f t="shared" ref="BB26" si="310">BA26*1000</f>
        <v>19404</v>
      </c>
      <c r="BC26" s="638">
        <f>'23년(세부_실적)'!BA26</f>
        <v>23.786000000000001</v>
      </c>
      <c r="BD26" s="638">
        <f t="shared" ref="BD26" si="311">BC26*1000</f>
        <v>23786</v>
      </c>
      <c r="BF26" s="617">
        <v>1.35</v>
      </c>
      <c r="BG26" s="617">
        <v>9.2595094181818194</v>
      </c>
      <c r="BH26" s="617"/>
      <c r="BI26" s="617"/>
      <c r="BJ26" s="617">
        <v>1.35</v>
      </c>
      <c r="BK26" s="617">
        <v>9.2595094181818194</v>
      </c>
      <c r="BL26" s="617"/>
      <c r="BM26" s="617"/>
      <c r="BN26" s="617">
        <v>1.35</v>
      </c>
      <c r="BO26" s="617">
        <v>9.2595094181818194</v>
      </c>
      <c r="BP26" s="617"/>
      <c r="BQ26" s="617"/>
      <c r="BR26" s="617">
        <v>1.35</v>
      </c>
      <c r="BS26" s="617">
        <v>9.2595094181818194</v>
      </c>
      <c r="BT26" s="617"/>
      <c r="BU26" s="617"/>
      <c r="BV26" s="617">
        <v>1.35</v>
      </c>
      <c r="BW26" s="617">
        <v>9.2595094181818194</v>
      </c>
      <c r="BX26" s="617"/>
      <c r="BY26" s="617"/>
      <c r="BZ26" s="617">
        <v>1.35</v>
      </c>
      <c r="CA26" s="617">
        <v>9.2595094181818194</v>
      </c>
      <c r="CB26" s="617"/>
      <c r="CC26" s="617"/>
      <c r="CD26" s="617"/>
      <c r="CE26" s="617"/>
      <c r="CF26" s="617"/>
      <c r="CG26" s="617"/>
      <c r="CH26" s="617"/>
      <c r="CI26" s="617"/>
      <c r="CJ26" s="617"/>
      <c r="CK26" s="617"/>
      <c r="CL26" s="617"/>
      <c r="CM26" s="617"/>
      <c r="CN26" s="617"/>
      <c r="CO26" s="617"/>
      <c r="CP26" s="617"/>
      <c r="CQ26" s="617"/>
      <c r="CR26" s="617"/>
      <c r="CS26" s="617"/>
      <c r="CT26" s="617"/>
      <c r="CU26" s="617"/>
      <c r="CV26" s="617"/>
      <c r="CW26" s="617"/>
      <c r="CX26" s="617"/>
      <c r="CY26" s="617"/>
      <c r="CZ26" s="617"/>
      <c r="DA26" s="617"/>
      <c r="DB26" s="656">
        <f t="shared" si="34"/>
        <v>0</v>
      </c>
      <c r="DC26" s="656">
        <f t="shared" si="35"/>
        <v>0</v>
      </c>
      <c r="DD26" s="656">
        <f t="shared" si="36"/>
        <v>0</v>
      </c>
      <c r="DE26" s="656">
        <f t="shared" si="37"/>
        <v>0</v>
      </c>
      <c r="DF26" s="656">
        <f t="shared" si="38"/>
        <v>0</v>
      </c>
      <c r="DG26" s="656">
        <f t="shared" si="39"/>
        <v>0</v>
      </c>
      <c r="DH26" s="6">
        <f t="shared" si="40"/>
        <v>0</v>
      </c>
      <c r="DI26" s="6">
        <f t="shared" si="41"/>
        <v>0</v>
      </c>
      <c r="DJ26" s="6">
        <f t="shared" si="42"/>
        <v>0</v>
      </c>
      <c r="DK26" s="6">
        <f t="shared" si="43"/>
        <v>0</v>
      </c>
      <c r="DL26" s="6">
        <f t="shared" si="44"/>
        <v>0</v>
      </c>
      <c r="DM26" s="6">
        <f t="shared" si="45"/>
        <v>0</v>
      </c>
      <c r="DO26" s="6">
        <f t="shared" si="46"/>
        <v>0</v>
      </c>
      <c r="DP26" s="6">
        <f t="shared" si="47"/>
        <v>0</v>
      </c>
      <c r="DQ26" s="6">
        <f t="shared" si="48"/>
        <v>0</v>
      </c>
      <c r="DR26" s="6">
        <f t="shared" si="49"/>
        <v>0</v>
      </c>
      <c r="DS26" s="6">
        <f t="shared" si="50"/>
        <v>0</v>
      </c>
      <c r="DT26" s="6">
        <f t="shared" si="51"/>
        <v>0</v>
      </c>
      <c r="DU26" s="6">
        <f t="shared" si="52"/>
        <v>0</v>
      </c>
      <c r="DV26" s="6">
        <f t="shared" si="53"/>
        <v>0</v>
      </c>
      <c r="DW26" s="6">
        <f t="shared" si="54"/>
        <v>0</v>
      </c>
      <c r="DX26" s="6">
        <f t="shared" si="55"/>
        <v>0</v>
      </c>
      <c r="DY26" s="6">
        <f t="shared" si="56"/>
        <v>0</v>
      </c>
      <c r="DZ26" s="6">
        <f t="shared" si="57"/>
        <v>0</v>
      </c>
    </row>
    <row r="27" spans="2:138" ht="12" customHeight="1" outlineLevel="1">
      <c r="B27" s="6">
        <f>'23년(세부_실적)'!A27</f>
        <v>21</v>
      </c>
      <c r="C27" s="620"/>
      <c r="D27" s="620"/>
      <c r="E27" s="620"/>
      <c r="F27" s="622" t="str">
        <f>'23년(세부_실적)'!E27</f>
        <v>F32E1P_RPN</v>
      </c>
      <c r="G27" s="622" t="s">
        <v>1260</v>
      </c>
      <c r="H27" s="622" t="str">
        <f>'23년(세부_실적)'!F27</f>
        <v>882B</v>
      </c>
      <c r="I27" s="617" t="str">
        <f>'23년(세부_실적)'!G27</f>
        <v>구</v>
      </c>
      <c r="J27" s="617" t="str">
        <f>'23년(세부_실적)'!H27</f>
        <v>SY</v>
      </c>
      <c r="K27" s="617">
        <f>'23년(세부_실적)'!I27</f>
        <v>9.73</v>
      </c>
      <c r="L27" s="617">
        <f>'23년(세부_실적)'!J27</f>
        <v>0</v>
      </c>
      <c r="M27" s="617">
        <f>'23년(세부_실적)'!K27</f>
        <v>9.7200000000000006</v>
      </c>
      <c r="N27" s="617">
        <f>'23년(세부_실적)'!L27</f>
        <v>0</v>
      </c>
      <c r="O27" s="617">
        <f>'23년(세부_실적)'!M27</f>
        <v>9.7200000000000006</v>
      </c>
      <c r="P27" s="617">
        <f>'23년(세부_실적)'!N27</f>
        <v>0</v>
      </c>
      <c r="Q27" s="617">
        <f>'23년(세부_실적)'!O27</f>
        <v>9.7200000000000006</v>
      </c>
      <c r="R27" s="617">
        <f>'23년(세부_실적)'!P27</f>
        <v>0</v>
      </c>
      <c r="S27" s="638">
        <f>'23년(세부_실적)'!Q27</f>
        <v>69.22399999999999</v>
      </c>
      <c r="T27" s="638">
        <f t="shared" si="2"/>
        <v>69223.999999999985</v>
      </c>
      <c r="U27" s="638">
        <f>'23년(세부_실적)'!S27</f>
        <v>5.3620000000000001</v>
      </c>
      <c r="V27" s="638">
        <f t="shared" si="3"/>
        <v>5362</v>
      </c>
      <c r="W27" s="638">
        <f>'23년(세부_실적)'!U27</f>
        <v>9.4499999999999993</v>
      </c>
      <c r="X27" s="638">
        <f t="shared" si="4"/>
        <v>9450</v>
      </c>
      <c r="Y27" s="638">
        <f>'23년(세부_실적)'!W27</f>
        <v>8.6129999999999995</v>
      </c>
      <c r="Z27" s="638">
        <f t="shared" si="5"/>
        <v>8613</v>
      </c>
      <c r="AA27" s="638">
        <f>'23년(세부_실적)'!Y27</f>
        <v>23.424999999999997</v>
      </c>
      <c r="AB27" s="638">
        <f t="shared" si="5"/>
        <v>23424.999999999996</v>
      </c>
      <c r="AC27" s="638">
        <f>'23년(세부_실적)'!AA27</f>
        <v>8.8949999999999996</v>
      </c>
      <c r="AD27" s="638">
        <f t="shared" ref="AD27" si="312">AC27*1000</f>
        <v>8895</v>
      </c>
      <c r="AE27" s="638">
        <f>'23년(세부_실적)'!AC27</f>
        <v>10.853999999999999</v>
      </c>
      <c r="AF27" s="638">
        <f t="shared" ref="AF27" si="313">AE27*1000</f>
        <v>10854</v>
      </c>
      <c r="AG27" s="638">
        <f>'23년(세부_실적)'!AE27</f>
        <v>9.4499999999999993</v>
      </c>
      <c r="AH27" s="638">
        <f t="shared" ref="AH27" si="314">AG27*1000</f>
        <v>9450</v>
      </c>
      <c r="AI27" s="638">
        <f>'23년(세부_실적)'!AG27</f>
        <v>29.198999999999998</v>
      </c>
      <c r="AJ27" s="638">
        <f t="shared" ref="AJ27" si="315">AI27*1000</f>
        <v>29198.999999999996</v>
      </c>
      <c r="AK27" s="638">
        <f>'23년(세부_실적)'!AI27</f>
        <v>52.623999999999995</v>
      </c>
      <c r="AL27" s="638">
        <f t="shared" ref="AL27" si="316">AK27*1000</f>
        <v>52623.999999999993</v>
      </c>
      <c r="AM27" s="638">
        <f>'23년(세부_실적)'!AK27</f>
        <v>5.2060000000000004</v>
      </c>
      <c r="AN27" s="638">
        <f t="shared" ref="AN27" si="317">AM27*1000</f>
        <v>5206</v>
      </c>
      <c r="AO27" s="638">
        <f>'23년(세부_실적)'!AM27</f>
        <v>7.641</v>
      </c>
      <c r="AP27" s="638">
        <f t="shared" ref="AP27" si="318">AO27*1000</f>
        <v>7641</v>
      </c>
      <c r="AQ27" s="638">
        <f>'23년(세부_실적)'!AO27</f>
        <v>1.863</v>
      </c>
      <c r="AR27" s="638">
        <f t="shared" ref="AR27" si="319">AQ27*1000</f>
        <v>1863</v>
      </c>
      <c r="AS27" s="638">
        <f>'23년(세부_실적)'!AQ27</f>
        <v>14.71</v>
      </c>
      <c r="AT27" s="638">
        <f t="shared" ref="AT27" si="320">AS27*1000</f>
        <v>14710</v>
      </c>
      <c r="AU27" s="638">
        <f>'23년(세부_실적)'!AS27</f>
        <v>0.59399999999999997</v>
      </c>
      <c r="AV27" s="638">
        <f t="shared" ref="AV27" si="321">AU27*1000</f>
        <v>594</v>
      </c>
      <c r="AW27" s="638">
        <f>'23년(세부_실적)'!AU27</f>
        <v>0.999</v>
      </c>
      <c r="AX27" s="638">
        <f t="shared" ref="AX27" si="322">AW27*1000</f>
        <v>999</v>
      </c>
      <c r="AY27" s="638">
        <f>'23년(세부_실적)'!AW27</f>
        <v>0.29699999999999999</v>
      </c>
      <c r="AZ27" s="638">
        <f t="shared" ref="AZ27" si="323">AY27*1000</f>
        <v>297</v>
      </c>
      <c r="BA27" s="638">
        <f>'23년(세부_실적)'!AY27</f>
        <v>1.89</v>
      </c>
      <c r="BB27" s="638">
        <f t="shared" ref="BB27" si="324">BA27*1000</f>
        <v>1890</v>
      </c>
      <c r="BC27" s="638">
        <f>'23년(세부_실적)'!BA27</f>
        <v>16.600000000000001</v>
      </c>
      <c r="BD27" s="638">
        <f t="shared" ref="BD27" si="325">BC27*1000</f>
        <v>16600</v>
      </c>
      <c r="BF27" s="617">
        <v>1.3</v>
      </c>
      <c r="BG27" s="617">
        <v>7.6855351636363656</v>
      </c>
      <c r="BH27" s="617">
        <v>8</v>
      </c>
      <c r="BI27" s="617"/>
      <c r="BJ27" s="617">
        <v>1.3</v>
      </c>
      <c r="BK27" s="617">
        <v>7.6855351636363656</v>
      </c>
      <c r="BL27" s="617">
        <v>8</v>
      </c>
      <c r="BM27" s="617"/>
      <c r="BN27" s="617">
        <v>1.3</v>
      </c>
      <c r="BO27" s="645">
        <v>7.6855351636363656</v>
      </c>
      <c r="BP27" s="617">
        <v>8</v>
      </c>
      <c r="BQ27" s="617"/>
      <c r="BR27" s="617">
        <v>1.3</v>
      </c>
      <c r="BS27" s="617">
        <v>8.1654646636363708</v>
      </c>
      <c r="BT27" s="617">
        <v>8.870000000000001</v>
      </c>
      <c r="BU27" s="617"/>
      <c r="BV27" s="617">
        <v>1.3</v>
      </c>
      <c r="BW27" s="617">
        <v>8.1654646636363708</v>
      </c>
      <c r="BX27" s="617">
        <v>9.74</v>
      </c>
      <c r="BY27" s="617"/>
      <c r="BZ27" s="617">
        <v>1.3</v>
      </c>
      <c r="CA27" s="617">
        <v>8.1654646636363708</v>
      </c>
      <c r="CB27" s="617">
        <v>9.74</v>
      </c>
      <c r="CC27" s="617"/>
      <c r="CD27" s="617"/>
      <c r="CE27" s="617"/>
      <c r="CF27" s="617"/>
      <c r="CG27" s="617"/>
      <c r="CH27" s="617"/>
      <c r="CI27" s="617"/>
      <c r="CJ27" s="617"/>
      <c r="CK27" s="617"/>
      <c r="CL27" s="617"/>
      <c r="CM27" s="617"/>
      <c r="CN27" s="617"/>
      <c r="CO27" s="617"/>
      <c r="CP27" s="617"/>
      <c r="CQ27" s="617"/>
      <c r="CR27" s="617"/>
      <c r="CS27" s="617"/>
      <c r="CT27" s="617"/>
      <c r="CU27" s="617"/>
      <c r="CV27" s="617"/>
      <c r="CW27" s="617"/>
      <c r="CX27" s="617"/>
      <c r="CY27" s="617"/>
      <c r="CZ27" s="617"/>
      <c r="DA27" s="617"/>
      <c r="DB27" s="656">
        <f t="shared" si="34"/>
        <v>53435118.240000002</v>
      </c>
      <c r="DC27" s="656">
        <f t="shared" si="35"/>
        <v>96331032</v>
      </c>
      <c r="DD27" s="661">
        <f t="shared" si="36"/>
        <v>89811540.719999999</v>
      </c>
      <c r="DE27" s="656">
        <f t="shared" si="37"/>
        <v>104408161.51800001</v>
      </c>
      <c r="DF27" s="656">
        <f t="shared" si="38"/>
        <v>139980093.6564</v>
      </c>
      <c r="DG27" s="656">
        <f t="shared" si="39"/>
        <v>119677069.89</v>
      </c>
      <c r="DH27" s="6">
        <f t="shared" si="40"/>
        <v>0</v>
      </c>
      <c r="DI27" s="6">
        <f t="shared" si="41"/>
        <v>98446449.918599993</v>
      </c>
      <c r="DJ27" s="6">
        <f t="shared" si="42"/>
        <v>0</v>
      </c>
      <c r="DK27" s="6">
        <f t="shared" si="43"/>
        <v>0</v>
      </c>
      <c r="DL27" s="6">
        <f t="shared" si="44"/>
        <v>0</v>
      </c>
      <c r="DM27" s="6">
        <f t="shared" si="45"/>
        <v>0</v>
      </c>
      <c r="DO27" s="6">
        <f t="shared" si="46"/>
        <v>60017891.739823371</v>
      </c>
      <c r="DP27" s="6">
        <f t="shared" si="47"/>
        <v>108198234.42317249</v>
      </c>
      <c r="DQ27" s="661">
        <f t="shared" si="48"/>
        <v>100875594.65498991</v>
      </c>
      <c r="DR27" s="6">
        <f t="shared" si="49"/>
        <v>111417335.22478779</v>
      </c>
      <c r="DS27" s="6">
        <f t="shared" si="50"/>
        <v>136034561.61367187</v>
      </c>
      <c r="DT27" s="6">
        <f t="shared" si="51"/>
        <v>116303806.58021924</v>
      </c>
      <c r="DU27" s="6">
        <f t="shared" si="52"/>
        <v>0</v>
      </c>
      <c r="DV27" s="6">
        <f t="shared" si="53"/>
        <v>0</v>
      </c>
      <c r="DW27" s="6">
        <f t="shared" si="54"/>
        <v>0</v>
      </c>
      <c r="DX27" s="6">
        <f t="shared" si="55"/>
        <v>0</v>
      </c>
      <c r="DY27" s="6">
        <f t="shared" si="56"/>
        <v>0</v>
      </c>
      <c r="DZ27" s="6">
        <f t="shared" si="57"/>
        <v>0</v>
      </c>
    </row>
    <row r="28" spans="2:138" ht="12" customHeight="1" outlineLevel="1">
      <c r="B28" s="6">
        <f>'23년(세부_실적)'!A28</f>
        <v>22</v>
      </c>
      <c r="C28" s="620"/>
      <c r="D28" s="620"/>
      <c r="E28" s="624"/>
      <c r="F28" s="633" t="str">
        <f>'23년(세부_실적)'!E28</f>
        <v>소   계</v>
      </c>
      <c r="G28" s="633" t="s">
        <v>1257</v>
      </c>
      <c r="H28" s="636"/>
      <c r="I28" s="634"/>
      <c r="J28" s="634"/>
      <c r="K28" s="634">
        <f>'23년(세부_실적)'!I28</f>
        <v>0</v>
      </c>
      <c r="L28" s="634">
        <f>'23년(세부_실적)'!J28</f>
        <v>0</v>
      </c>
      <c r="M28" s="634">
        <f>'23년(세부_실적)'!K28</f>
        <v>0</v>
      </c>
      <c r="N28" s="634">
        <f>'23년(세부_실적)'!L28</f>
        <v>0</v>
      </c>
      <c r="O28" s="634">
        <f>'23년(세부_실적)'!M28</f>
        <v>0</v>
      </c>
      <c r="P28" s="634">
        <f>'23년(세부_실적)'!N28</f>
        <v>0</v>
      </c>
      <c r="Q28" s="634">
        <f>'23년(세부_실적)'!O28</f>
        <v>0</v>
      </c>
      <c r="R28" s="634">
        <f>'23년(세부_실적)'!P28</f>
        <v>0</v>
      </c>
      <c r="S28" s="639">
        <f>'23년(세부_실적)'!Q28</f>
        <v>93.009999999999991</v>
      </c>
      <c r="T28" s="639">
        <f t="shared" si="2"/>
        <v>93009.999999999985</v>
      </c>
      <c r="U28" s="639">
        <f>'23년(세부_실적)'!S28</f>
        <v>5.3620000000000001</v>
      </c>
      <c r="V28" s="639">
        <f t="shared" si="3"/>
        <v>5362</v>
      </c>
      <c r="W28" s="639">
        <f>'23년(세부_실적)'!U28</f>
        <v>9.4499999999999993</v>
      </c>
      <c r="X28" s="639">
        <f t="shared" si="4"/>
        <v>9450</v>
      </c>
      <c r="Y28" s="639">
        <f>'23년(세부_실적)'!W28</f>
        <v>8.6129999999999995</v>
      </c>
      <c r="Z28" s="639">
        <f t="shared" si="5"/>
        <v>8613</v>
      </c>
      <c r="AA28" s="639">
        <f>'23년(세부_실적)'!Y28</f>
        <v>23.424999999999997</v>
      </c>
      <c r="AB28" s="639">
        <f t="shared" si="5"/>
        <v>23424.999999999996</v>
      </c>
      <c r="AC28" s="639">
        <f>'23년(세부_실적)'!AA28</f>
        <v>8.8949999999999996</v>
      </c>
      <c r="AD28" s="639">
        <f t="shared" ref="AD28" si="326">AC28*1000</f>
        <v>8895</v>
      </c>
      <c r="AE28" s="639">
        <f>'23년(세부_실적)'!AC28</f>
        <v>10.853999999999999</v>
      </c>
      <c r="AF28" s="639">
        <f t="shared" ref="AF28" si="327">AE28*1000</f>
        <v>10854</v>
      </c>
      <c r="AG28" s="639">
        <f>'23년(세부_실적)'!AE28</f>
        <v>9.4499999999999993</v>
      </c>
      <c r="AH28" s="639">
        <f t="shared" ref="AH28" si="328">AG28*1000</f>
        <v>9450</v>
      </c>
      <c r="AI28" s="639">
        <f>'23년(세부_실적)'!AG28</f>
        <v>29.198999999999998</v>
      </c>
      <c r="AJ28" s="639">
        <f t="shared" ref="AJ28" si="329">AI28*1000</f>
        <v>29198.999999999996</v>
      </c>
      <c r="AK28" s="639">
        <f>'23년(세부_실적)'!AI28</f>
        <v>52.623999999999995</v>
      </c>
      <c r="AL28" s="639">
        <f t="shared" ref="AL28" si="330">AK28*1000</f>
        <v>52623.999999999993</v>
      </c>
      <c r="AM28" s="639">
        <f>'23년(세부_실적)'!AK28</f>
        <v>5.2060000000000004</v>
      </c>
      <c r="AN28" s="639">
        <f t="shared" ref="AN28" si="331">AM28*1000</f>
        <v>5206</v>
      </c>
      <c r="AO28" s="639">
        <f>'23년(세부_실적)'!AM28</f>
        <v>7.7610000000000001</v>
      </c>
      <c r="AP28" s="639">
        <f t="shared" ref="AP28" si="332">AO28*1000</f>
        <v>7761</v>
      </c>
      <c r="AQ28" s="639">
        <f>'23년(세부_실적)'!AO28</f>
        <v>6.125</v>
      </c>
      <c r="AR28" s="639">
        <f t="shared" ref="AR28" si="333">AQ28*1000</f>
        <v>6125</v>
      </c>
      <c r="AS28" s="639">
        <f>'23년(세부_실적)'!AQ28</f>
        <v>19.091999999999999</v>
      </c>
      <c r="AT28" s="639">
        <f t="shared" ref="AT28" si="334">AS28*1000</f>
        <v>19092</v>
      </c>
      <c r="AU28" s="639">
        <f>'23년(세부_실적)'!AS28</f>
        <v>5.3460000000000001</v>
      </c>
      <c r="AV28" s="639">
        <f t="shared" ref="AV28" si="335">AU28*1000</f>
        <v>5346</v>
      </c>
      <c r="AW28" s="639">
        <f>'23년(세부_실적)'!AU28</f>
        <v>7.9109999999999996</v>
      </c>
      <c r="AX28" s="639">
        <f t="shared" ref="AX28" si="336">AW28*1000</f>
        <v>7911</v>
      </c>
      <c r="AY28" s="639">
        <f>'23년(세부_실적)'!AW28</f>
        <v>8.0370000000000008</v>
      </c>
      <c r="AZ28" s="639">
        <f t="shared" ref="AZ28" si="337">AY28*1000</f>
        <v>8037.0000000000009</v>
      </c>
      <c r="BA28" s="639">
        <f>'23년(세부_실적)'!AY28</f>
        <v>21.294</v>
      </c>
      <c r="BB28" s="639">
        <f t="shared" ref="BB28" si="338">BA28*1000</f>
        <v>21294</v>
      </c>
      <c r="BC28" s="639">
        <f>'23년(세부_실적)'!BA28</f>
        <v>40.386000000000003</v>
      </c>
      <c r="BD28" s="639">
        <f t="shared" ref="BD28" si="339">BC28*1000</f>
        <v>40386</v>
      </c>
      <c r="BF28" s="617"/>
      <c r="BG28" s="617"/>
      <c r="BH28" s="617"/>
      <c r="BI28" s="617"/>
      <c r="BJ28" s="617"/>
      <c r="BK28" s="617"/>
      <c r="BL28" s="617"/>
      <c r="BM28" s="617"/>
      <c r="BN28" s="617"/>
      <c r="BO28" s="617"/>
      <c r="BP28" s="617"/>
      <c r="BQ28" s="617"/>
      <c r="BR28" s="617"/>
      <c r="BS28" s="617"/>
      <c r="BT28" s="617"/>
      <c r="BU28" s="617"/>
      <c r="BV28" s="617"/>
      <c r="BW28" s="617"/>
      <c r="BX28" s="617"/>
      <c r="BY28" s="617"/>
      <c r="BZ28" s="617"/>
      <c r="CA28" s="617"/>
      <c r="CB28" s="617"/>
      <c r="CC28" s="617"/>
      <c r="CD28" s="617"/>
      <c r="CE28" s="617"/>
      <c r="CF28" s="617"/>
      <c r="CG28" s="617"/>
      <c r="CH28" s="617"/>
      <c r="CI28" s="617"/>
      <c r="CJ28" s="617"/>
      <c r="CK28" s="617"/>
      <c r="CL28" s="617"/>
      <c r="CM28" s="617"/>
      <c r="CN28" s="617"/>
      <c r="CO28" s="617"/>
      <c r="CP28" s="617"/>
      <c r="CQ28" s="617"/>
      <c r="CR28" s="617"/>
      <c r="CS28" s="617"/>
      <c r="CT28" s="617"/>
      <c r="CU28" s="617"/>
      <c r="CV28" s="617"/>
      <c r="CW28" s="617"/>
      <c r="CX28" s="617"/>
      <c r="CY28" s="617"/>
      <c r="CZ28" s="617"/>
      <c r="DA28" s="617"/>
      <c r="DB28" s="656">
        <f t="shared" si="34"/>
        <v>0</v>
      </c>
      <c r="DC28" s="656">
        <f t="shared" si="35"/>
        <v>0</v>
      </c>
      <c r="DD28" s="656">
        <f t="shared" si="36"/>
        <v>0</v>
      </c>
      <c r="DE28" s="656">
        <f t="shared" si="37"/>
        <v>0</v>
      </c>
      <c r="DF28" s="656">
        <f t="shared" si="38"/>
        <v>0</v>
      </c>
      <c r="DG28" s="656">
        <f t="shared" si="39"/>
        <v>0</v>
      </c>
      <c r="DH28" s="6">
        <f t="shared" si="40"/>
        <v>0</v>
      </c>
      <c r="DI28" s="6">
        <f t="shared" si="41"/>
        <v>0</v>
      </c>
      <c r="DJ28" s="6">
        <f t="shared" si="42"/>
        <v>0</v>
      </c>
      <c r="DK28" s="6">
        <f t="shared" si="43"/>
        <v>0</v>
      </c>
      <c r="DL28" s="6">
        <f t="shared" si="44"/>
        <v>0</v>
      </c>
      <c r="DM28" s="6">
        <f t="shared" si="45"/>
        <v>0</v>
      </c>
      <c r="DO28" s="6">
        <f t="shared" si="46"/>
        <v>0</v>
      </c>
      <c r="DP28" s="6">
        <f t="shared" si="47"/>
        <v>0</v>
      </c>
      <c r="DQ28" s="6">
        <f t="shared" si="48"/>
        <v>0</v>
      </c>
      <c r="DR28" s="6">
        <f t="shared" si="49"/>
        <v>0</v>
      </c>
      <c r="DS28" s="6">
        <f t="shared" si="50"/>
        <v>0</v>
      </c>
      <c r="DT28" s="6">
        <f t="shared" si="51"/>
        <v>0</v>
      </c>
      <c r="DU28" s="6">
        <f t="shared" si="52"/>
        <v>0</v>
      </c>
      <c r="DV28" s="6">
        <f t="shared" si="53"/>
        <v>0</v>
      </c>
      <c r="DW28" s="6">
        <f t="shared" si="54"/>
        <v>0</v>
      </c>
      <c r="DX28" s="6">
        <f t="shared" si="55"/>
        <v>0</v>
      </c>
      <c r="DY28" s="6">
        <f t="shared" si="56"/>
        <v>0</v>
      </c>
      <c r="DZ28" s="6">
        <f t="shared" si="57"/>
        <v>0</v>
      </c>
    </row>
    <row r="29" spans="2:138" ht="12" customHeight="1" outlineLevel="1">
      <c r="B29" s="6">
        <f>'23년(세부_실적)'!A29</f>
        <v>23</v>
      </c>
      <c r="C29" s="620"/>
      <c r="D29" s="631" t="str">
        <f>'23년(세부_실적)'!C29</f>
        <v>제품계</v>
      </c>
      <c r="E29" s="632"/>
      <c r="F29" s="632"/>
      <c r="G29" s="632"/>
      <c r="H29" s="633"/>
      <c r="I29" s="634"/>
      <c r="J29" s="634"/>
      <c r="K29" s="634">
        <f>'23년(세부_실적)'!I29</f>
        <v>0</v>
      </c>
      <c r="L29" s="634">
        <f>'23년(세부_실적)'!J29</f>
        <v>0</v>
      </c>
      <c r="M29" s="634">
        <f>'23년(세부_실적)'!K29</f>
        <v>0</v>
      </c>
      <c r="N29" s="634">
        <f>'23년(세부_실적)'!L29</f>
        <v>0</v>
      </c>
      <c r="O29" s="634">
        <f>'23년(세부_실적)'!M29</f>
        <v>0</v>
      </c>
      <c r="P29" s="634">
        <f>'23년(세부_실적)'!N29</f>
        <v>0</v>
      </c>
      <c r="Q29" s="634">
        <f>'23년(세부_실적)'!O29</f>
        <v>0</v>
      </c>
      <c r="R29" s="634">
        <f>'23년(세부_실적)'!P29</f>
        <v>0</v>
      </c>
      <c r="S29" s="639">
        <f>'23년(세부_실적)'!Q29</f>
        <v>288.66899999999998</v>
      </c>
      <c r="T29" s="639">
        <f t="shared" si="2"/>
        <v>288669</v>
      </c>
      <c r="U29" s="639">
        <f>'23년(세부_실적)'!S29</f>
        <v>9.73</v>
      </c>
      <c r="V29" s="639">
        <f t="shared" si="3"/>
        <v>9730</v>
      </c>
      <c r="W29" s="639">
        <f>'23년(세부_실적)'!U29</f>
        <v>34.225000000000001</v>
      </c>
      <c r="X29" s="639">
        <f t="shared" si="4"/>
        <v>34225</v>
      </c>
      <c r="Y29" s="639">
        <f>'23년(세부_실적)'!W29</f>
        <v>27.001000000000001</v>
      </c>
      <c r="Z29" s="639">
        <f t="shared" si="5"/>
        <v>27001</v>
      </c>
      <c r="AA29" s="639">
        <f>'23년(세부_실적)'!Y29</f>
        <v>70.956000000000003</v>
      </c>
      <c r="AB29" s="639">
        <f t="shared" si="5"/>
        <v>70956</v>
      </c>
      <c r="AC29" s="639">
        <f>'23년(세부_실적)'!AA29</f>
        <v>33.209000000000003</v>
      </c>
      <c r="AD29" s="639">
        <f t="shared" ref="AD29" si="340">AC29*1000</f>
        <v>33209</v>
      </c>
      <c r="AE29" s="639">
        <f>'23년(세부_실적)'!AC29</f>
        <v>22.652999999999999</v>
      </c>
      <c r="AF29" s="639">
        <f t="shared" ref="AF29" si="341">AE29*1000</f>
        <v>22653</v>
      </c>
      <c r="AG29" s="639">
        <f>'23년(세부_실적)'!AE29</f>
        <v>35.927999999999997</v>
      </c>
      <c r="AH29" s="639">
        <f t="shared" ref="AH29" si="342">AG29*1000</f>
        <v>35928</v>
      </c>
      <c r="AI29" s="639">
        <f>'23년(세부_실적)'!AG29</f>
        <v>91.789999999999992</v>
      </c>
      <c r="AJ29" s="639">
        <f t="shared" ref="AJ29" si="343">AI29*1000</f>
        <v>91789.999999999985</v>
      </c>
      <c r="AK29" s="639">
        <f>'23년(세부_실적)'!AI29</f>
        <v>162.74600000000001</v>
      </c>
      <c r="AL29" s="639">
        <f t="shared" ref="AL29" si="344">AK29*1000</f>
        <v>162746</v>
      </c>
      <c r="AM29" s="639">
        <f>'23년(세부_실적)'!AK29</f>
        <v>20.875000000000004</v>
      </c>
      <c r="AN29" s="639">
        <f t="shared" ref="AN29" si="345">AM29*1000</f>
        <v>20875.000000000004</v>
      </c>
      <c r="AO29" s="639">
        <f>'23년(세부_실적)'!AM29</f>
        <v>30.099999999999998</v>
      </c>
      <c r="AP29" s="639">
        <f t="shared" ref="AP29" si="346">AO29*1000</f>
        <v>30099.999999999996</v>
      </c>
      <c r="AQ29" s="639">
        <f>'23년(세부_실적)'!AO29</f>
        <v>27.478000000000002</v>
      </c>
      <c r="AR29" s="639">
        <f t="shared" ref="AR29" si="347">AQ29*1000</f>
        <v>27478</v>
      </c>
      <c r="AS29" s="639">
        <f>'23년(세부_실적)'!AQ29</f>
        <v>78.453000000000003</v>
      </c>
      <c r="AT29" s="639">
        <f t="shared" ref="AT29" si="348">AS29*1000</f>
        <v>78453</v>
      </c>
      <c r="AU29" s="639">
        <f>'23년(세부_실적)'!AS29</f>
        <v>13.129000000000001</v>
      </c>
      <c r="AV29" s="639">
        <f t="shared" ref="AV29" si="349">AU29*1000</f>
        <v>13129.000000000002</v>
      </c>
      <c r="AW29" s="639">
        <f>'23년(세부_실적)'!AU29</f>
        <v>9.8230000000000004</v>
      </c>
      <c r="AX29" s="639">
        <f t="shared" ref="AX29" si="350">AW29*1000</f>
        <v>9823</v>
      </c>
      <c r="AY29" s="639">
        <f>'23년(세부_실적)'!AW29</f>
        <v>24.518000000000001</v>
      </c>
      <c r="AZ29" s="639">
        <f t="shared" ref="AZ29" si="351">AY29*1000</f>
        <v>24518</v>
      </c>
      <c r="BA29" s="639">
        <f>'23년(세부_실적)'!AY29</f>
        <v>47.47</v>
      </c>
      <c r="BB29" s="639">
        <f t="shared" ref="BB29" si="352">BA29*1000</f>
        <v>47470</v>
      </c>
      <c r="BC29" s="639">
        <f>'23년(세부_실적)'!BA29</f>
        <v>125.923</v>
      </c>
      <c r="BD29" s="639">
        <f t="shared" ref="BD29" si="353">BC29*1000</f>
        <v>125923</v>
      </c>
      <c r="BF29" s="617"/>
      <c r="BG29" s="617"/>
      <c r="BH29" s="617"/>
      <c r="BI29" s="617"/>
      <c r="BJ29" s="617"/>
      <c r="BK29" s="617"/>
      <c r="BL29" s="617"/>
      <c r="BM29" s="617"/>
      <c r="BN29" s="617"/>
      <c r="BO29" s="617"/>
      <c r="BP29" s="617"/>
      <c r="BQ29" s="617"/>
      <c r="BR29" s="617"/>
      <c r="BS29" s="617"/>
      <c r="BT29" s="617"/>
      <c r="BU29" s="617"/>
      <c r="BV29" s="617"/>
      <c r="BW29" s="617"/>
      <c r="BX29" s="617"/>
      <c r="BY29" s="617"/>
      <c r="BZ29" s="617"/>
      <c r="CA29" s="617"/>
      <c r="CB29" s="617"/>
      <c r="CC29" s="617"/>
      <c r="CD29" s="617"/>
      <c r="CE29" s="617"/>
      <c r="CF29" s="617"/>
      <c r="CG29" s="617"/>
      <c r="CH29" s="617"/>
      <c r="CI29" s="617"/>
      <c r="CJ29" s="617"/>
      <c r="CK29" s="617"/>
      <c r="CL29" s="617"/>
      <c r="CM29" s="617"/>
      <c r="CN29" s="617"/>
      <c r="CO29" s="617"/>
      <c r="CP29" s="617"/>
      <c r="CQ29" s="617"/>
      <c r="CR29" s="617"/>
      <c r="CS29" s="617"/>
      <c r="CT29" s="617"/>
      <c r="CU29" s="617"/>
      <c r="CV29" s="617"/>
      <c r="CW29" s="617"/>
      <c r="CX29" s="617"/>
      <c r="CY29" s="617"/>
      <c r="CZ29" s="617"/>
      <c r="DA29" s="617"/>
      <c r="DB29" s="656">
        <f t="shared" si="34"/>
        <v>0</v>
      </c>
      <c r="DC29" s="656">
        <f t="shared" si="35"/>
        <v>0</v>
      </c>
      <c r="DD29" s="656">
        <f t="shared" si="36"/>
        <v>0</v>
      </c>
      <c r="DE29" s="656">
        <f t="shared" si="37"/>
        <v>0</v>
      </c>
      <c r="DF29" s="656">
        <f t="shared" si="38"/>
        <v>0</v>
      </c>
      <c r="DG29" s="656">
        <f t="shared" si="39"/>
        <v>0</v>
      </c>
      <c r="DH29" s="6">
        <f t="shared" si="40"/>
        <v>0</v>
      </c>
      <c r="DI29" s="6">
        <f t="shared" si="41"/>
        <v>0</v>
      </c>
      <c r="DJ29" s="6">
        <f t="shared" si="42"/>
        <v>0</v>
      </c>
      <c r="DK29" s="6">
        <f t="shared" si="43"/>
        <v>0</v>
      </c>
      <c r="DL29" s="6">
        <f t="shared" si="44"/>
        <v>0</v>
      </c>
      <c r="DM29" s="6">
        <f t="shared" si="45"/>
        <v>0</v>
      </c>
      <c r="DO29" s="6">
        <f t="shared" si="46"/>
        <v>0</v>
      </c>
      <c r="DP29" s="6">
        <f t="shared" si="47"/>
        <v>0</v>
      </c>
      <c r="DQ29" s="6">
        <f t="shared" si="48"/>
        <v>0</v>
      </c>
      <c r="DR29" s="6">
        <f t="shared" si="49"/>
        <v>0</v>
      </c>
      <c r="DS29" s="6">
        <f t="shared" si="50"/>
        <v>0</v>
      </c>
      <c r="DT29" s="6">
        <f t="shared" si="51"/>
        <v>0</v>
      </c>
      <c r="DU29" s="6">
        <f t="shared" si="52"/>
        <v>0</v>
      </c>
      <c r="DV29" s="6">
        <f t="shared" si="53"/>
        <v>0</v>
      </c>
      <c r="DW29" s="6">
        <f t="shared" si="54"/>
        <v>0</v>
      </c>
      <c r="DX29" s="6">
        <f t="shared" si="55"/>
        <v>0</v>
      </c>
      <c r="DY29" s="6">
        <f t="shared" si="56"/>
        <v>0</v>
      </c>
      <c r="DZ29" s="6">
        <f t="shared" si="57"/>
        <v>0</v>
      </c>
    </row>
    <row r="30" spans="2:138" ht="12" customHeight="1" outlineLevel="1">
      <c r="B30" s="6">
        <f>'23년(세부_실적)'!A30</f>
        <v>24</v>
      </c>
      <c r="C30" s="620"/>
      <c r="D30" s="618" t="str">
        <f>'23년(세부_실적)'!C30</f>
        <v>SMPS</v>
      </c>
      <c r="E30" s="618" t="str">
        <f>'23년(세부_실적)'!D30</f>
        <v>TV</v>
      </c>
      <c r="F30" s="622" t="str">
        <f>'23년(세부_실적)'!E30</f>
        <v>P32SF_FPN</v>
      </c>
      <c r="G30" s="622" t="s">
        <v>65</v>
      </c>
      <c r="H30" s="622" t="str">
        <f>'23년(세부_실적)'!F30</f>
        <v>844A</v>
      </c>
      <c r="I30" s="617" t="str">
        <f>'23년(세부_실적)'!G30</f>
        <v>구</v>
      </c>
      <c r="J30" s="617" t="str">
        <f>'23년(세부_실적)'!H30</f>
        <v>QD</v>
      </c>
      <c r="K30" s="617">
        <f>'23년(세부_실적)'!I30</f>
        <v>5.6</v>
      </c>
      <c r="L30" s="617">
        <f>'23년(세부_실적)'!J30</f>
        <v>0</v>
      </c>
      <c r="M30" s="617">
        <f>'23년(세부_실적)'!K30</f>
        <v>5.6</v>
      </c>
      <c r="N30" s="617">
        <f>'23년(세부_실적)'!L30</f>
        <v>0</v>
      </c>
      <c r="O30" s="617">
        <f>'23년(세부_실적)'!M30</f>
        <v>5.6</v>
      </c>
      <c r="P30" s="617">
        <f>'23년(세부_실적)'!N30</f>
        <v>0</v>
      </c>
      <c r="Q30" s="617">
        <f>'23년(세부_실적)'!O30</f>
        <v>5.6</v>
      </c>
      <c r="R30" s="617">
        <f>'23년(세부_실적)'!P30</f>
        <v>0</v>
      </c>
      <c r="S30" s="638">
        <f>'23년(세부_실적)'!Q30</f>
        <v>0</v>
      </c>
      <c r="T30" s="638">
        <f t="shared" si="2"/>
        <v>0</v>
      </c>
      <c r="U30" s="638">
        <f>'23년(세부_실적)'!S30</f>
        <v>0</v>
      </c>
      <c r="V30" s="638">
        <f t="shared" si="3"/>
        <v>0</v>
      </c>
      <c r="W30" s="638">
        <f>'23년(세부_실적)'!U30</f>
        <v>0</v>
      </c>
      <c r="X30" s="638">
        <f t="shared" si="4"/>
        <v>0</v>
      </c>
      <c r="Y30" s="638">
        <f>'23년(세부_실적)'!W30</f>
        <v>0</v>
      </c>
      <c r="Z30" s="638">
        <f t="shared" si="5"/>
        <v>0</v>
      </c>
      <c r="AA30" s="638">
        <f>'23년(세부_실적)'!Y30</f>
        <v>0</v>
      </c>
      <c r="AB30" s="638">
        <f t="shared" si="5"/>
        <v>0</v>
      </c>
      <c r="AC30" s="638">
        <f>'23년(세부_실적)'!AA30</f>
        <v>0</v>
      </c>
      <c r="AD30" s="638">
        <f t="shared" ref="AD30" si="354">AC30*1000</f>
        <v>0</v>
      </c>
      <c r="AE30" s="638">
        <f>'23년(세부_실적)'!AC30</f>
        <v>0</v>
      </c>
      <c r="AF30" s="638">
        <f t="shared" ref="AF30" si="355">AE30*1000</f>
        <v>0</v>
      </c>
      <c r="AG30" s="638">
        <f>'23년(세부_실적)'!AE30</f>
        <v>0</v>
      </c>
      <c r="AH30" s="638">
        <f t="shared" ref="AH30" si="356">AG30*1000</f>
        <v>0</v>
      </c>
      <c r="AI30" s="638">
        <f>'23년(세부_실적)'!AG30</f>
        <v>0</v>
      </c>
      <c r="AJ30" s="638">
        <f t="shared" ref="AJ30" si="357">AI30*1000</f>
        <v>0</v>
      </c>
      <c r="AK30" s="638">
        <f>'23년(세부_실적)'!AI30</f>
        <v>0</v>
      </c>
      <c r="AL30" s="638">
        <f t="shared" ref="AL30" si="358">AK30*1000</f>
        <v>0</v>
      </c>
      <c r="AM30" s="638">
        <f>'23년(세부_실적)'!AK30</f>
        <v>0</v>
      </c>
      <c r="AN30" s="638">
        <f t="shared" ref="AN30" si="359">AM30*1000</f>
        <v>0</v>
      </c>
      <c r="AO30" s="638">
        <f>'23년(세부_실적)'!AM30</f>
        <v>0</v>
      </c>
      <c r="AP30" s="638">
        <f t="shared" ref="AP30" si="360">AO30*1000</f>
        <v>0</v>
      </c>
      <c r="AQ30" s="638">
        <f>'23년(세부_실적)'!AO30</f>
        <v>0</v>
      </c>
      <c r="AR30" s="638">
        <f t="shared" ref="AR30" si="361">AQ30*1000</f>
        <v>0</v>
      </c>
      <c r="AS30" s="638">
        <f>'23년(세부_실적)'!AQ30</f>
        <v>0</v>
      </c>
      <c r="AT30" s="638">
        <f t="shared" ref="AT30" si="362">AS30*1000</f>
        <v>0</v>
      </c>
      <c r="AU30" s="638">
        <f>'23년(세부_실적)'!AS30</f>
        <v>0</v>
      </c>
      <c r="AV30" s="638">
        <f t="shared" ref="AV30" si="363">AU30*1000</f>
        <v>0</v>
      </c>
      <c r="AW30" s="638">
        <f>'23년(세부_실적)'!AU30</f>
        <v>0</v>
      </c>
      <c r="AX30" s="638">
        <f t="shared" ref="AX30" si="364">AW30*1000</f>
        <v>0</v>
      </c>
      <c r="AY30" s="638">
        <f>'23년(세부_실적)'!AW30</f>
        <v>0</v>
      </c>
      <c r="AZ30" s="638">
        <f t="shared" ref="AZ30" si="365">AY30*1000</f>
        <v>0</v>
      </c>
      <c r="BA30" s="638">
        <f>'23년(세부_실적)'!AY30</f>
        <v>0</v>
      </c>
      <c r="BB30" s="638">
        <f t="shared" ref="BB30" si="366">BA30*1000</f>
        <v>0</v>
      </c>
      <c r="BC30" s="638">
        <f>'23년(세부_실적)'!BA30</f>
        <v>0</v>
      </c>
      <c r="BD30" s="638">
        <f t="shared" ref="BD30" si="367">BC30*1000</f>
        <v>0</v>
      </c>
      <c r="BF30" s="617"/>
      <c r="BG30" s="617"/>
      <c r="BH30" s="617"/>
      <c r="BI30" s="617"/>
      <c r="BJ30" s="617"/>
      <c r="BK30" s="617"/>
      <c r="BL30" s="617"/>
      <c r="BM30" s="617"/>
      <c r="BN30" s="617"/>
      <c r="BO30" s="617"/>
      <c r="BP30" s="617"/>
      <c r="BQ30" s="617"/>
      <c r="BR30" s="617"/>
      <c r="BS30" s="617"/>
      <c r="BT30" s="617"/>
      <c r="BU30" s="617"/>
      <c r="BV30" s="617"/>
      <c r="BW30" s="617"/>
      <c r="BX30" s="617"/>
      <c r="BY30" s="617"/>
      <c r="BZ30" s="617"/>
      <c r="CA30" s="617"/>
      <c r="CB30" s="617"/>
      <c r="CC30" s="617"/>
      <c r="CD30" s="617"/>
      <c r="CE30" s="617"/>
      <c r="CF30" s="617"/>
      <c r="CG30" s="617"/>
      <c r="CH30" s="617"/>
      <c r="CI30" s="617"/>
      <c r="CJ30" s="617"/>
      <c r="CK30" s="617"/>
      <c r="CL30" s="617"/>
      <c r="CM30" s="617"/>
      <c r="CN30" s="617"/>
      <c r="CO30" s="617"/>
      <c r="CP30" s="617"/>
      <c r="CQ30" s="617"/>
      <c r="CR30" s="617"/>
      <c r="CS30" s="617"/>
      <c r="CT30" s="617"/>
      <c r="CU30" s="617"/>
      <c r="CV30" s="617"/>
      <c r="CW30" s="617"/>
      <c r="CX30" s="617"/>
      <c r="CY30" s="617"/>
      <c r="CZ30" s="617"/>
      <c r="DA30" s="617"/>
      <c r="DB30" s="655">
        <f t="shared" si="34"/>
        <v>0</v>
      </c>
      <c r="DC30" s="655">
        <f t="shared" si="35"/>
        <v>0</v>
      </c>
      <c r="DD30" s="655">
        <f t="shared" si="36"/>
        <v>0</v>
      </c>
      <c r="DE30" s="655">
        <f t="shared" si="37"/>
        <v>0</v>
      </c>
      <c r="DF30" s="655">
        <f t="shared" si="38"/>
        <v>0</v>
      </c>
      <c r="DG30" s="655">
        <f t="shared" si="39"/>
        <v>0</v>
      </c>
      <c r="DH30" s="6">
        <f t="shared" si="40"/>
        <v>0</v>
      </c>
      <c r="DI30" s="6">
        <f t="shared" si="41"/>
        <v>0</v>
      </c>
      <c r="DJ30" s="6">
        <f t="shared" si="42"/>
        <v>0</v>
      </c>
      <c r="DK30" s="6">
        <f t="shared" si="43"/>
        <v>0</v>
      </c>
      <c r="DL30" s="6">
        <f t="shared" si="44"/>
        <v>0</v>
      </c>
      <c r="DM30" s="6">
        <f t="shared" si="45"/>
        <v>0</v>
      </c>
      <c r="DO30" s="6">
        <f t="shared" si="46"/>
        <v>0</v>
      </c>
      <c r="DP30" s="6">
        <f t="shared" si="47"/>
        <v>0</v>
      </c>
      <c r="DQ30" s="6">
        <f t="shared" si="48"/>
        <v>0</v>
      </c>
      <c r="DR30" s="6">
        <f t="shared" si="49"/>
        <v>0</v>
      </c>
      <c r="DS30" s="6">
        <f t="shared" si="50"/>
        <v>0</v>
      </c>
      <c r="DT30" s="6">
        <f t="shared" si="51"/>
        <v>0</v>
      </c>
      <c r="DU30" s="6">
        <f t="shared" si="52"/>
        <v>0</v>
      </c>
      <c r="DV30" s="6">
        <f t="shared" si="53"/>
        <v>0</v>
      </c>
      <c r="DW30" s="6">
        <f t="shared" si="54"/>
        <v>0</v>
      </c>
      <c r="DX30" s="6">
        <f t="shared" si="55"/>
        <v>0</v>
      </c>
      <c r="DY30" s="6">
        <f t="shared" si="56"/>
        <v>0</v>
      </c>
      <c r="DZ30" s="6">
        <f t="shared" si="57"/>
        <v>0</v>
      </c>
    </row>
    <row r="31" spans="2:138" ht="12" customHeight="1" outlineLevel="1">
      <c r="B31" s="6">
        <f>'23년(세부_실적)'!A31</f>
        <v>25</v>
      </c>
      <c r="C31" s="620"/>
      <c r="D31" s="620"/>
      <c r="E31" s="620"/>
      <c r="F31" s="622" t="str">
        <f>'23년(세부_실적)'!E31</f>
        <v>P32SFN_FPN</v>
      </c>
      <c r="G31" s="622" t="s">
        <v>72</v>
      </c>
      <c r="H31" s="622" t="str">
        <f>'23년(세부_실적)'!F31</f>
        <v>844B</v>
      </c>
      <c r="I31" s="617" t="str">
        <f>'23년(세부_실적)'!G31</f>
        <v>구</v>
      </c>
      <c r="J31" s="617" t="str">
        <f>'23년(세부_실적)'!H31</f>
        <v>QD</v>
      </c>
      <c r="K31" s="617">
        <f>'23년(세부_실적)'!I31</f>
        <v>7.03</v>
      </c>
      <c r="L31" s="617">
        <f>'23년(세부_실적)'!J31</f>
        <v>0</v>
      </c>
      <c r="M31" s="617">
        <f>'23년(세부_실적)'!K31</f>
        <v>7.03</v>
      </c>
      <c r="N31" s="617">
        <f>'23년(세부_실적)'!L31</f>
        <v>0</v>
      </c>
      <c r="O31" s="617">
        <f>'23년(세부_실적)'!M31</f>
        <v>7.03</v>
      </c>
      <c r="P31" s="617">
        <f>'23년(세부_실적)'!N31</f>
        <v>0</v>
      </c>
      <c r="Q31" s="617">
        <f>'23년(세부_실적)'!O31</f>
        <v>7.03</v>
      </c>
      <c r="R31" s="617">
        <f>'23년(세부_실적)'!P31</f>
        <v>0</v>
      </c>
      <c r="S31" s="638">
        <f>'23년(세부_실적)'!Q31</f>
        <v>0</v>
      </c>
      <c r="T31" s="638">
        <f t="shared" si="2"/>
        <v>0</v>
      </c>
      <c r="U31" s="638">
        <f>'23년(세부_실적)'!S31</f>
        <v>0</v>
      </c>
      <c r="V31" s="638">
        <f t="shared" si="3"/>
        <v>0</v>
      </c>
      <c r="W31" s="638">
        <f>'23년(세부_실적)'!U31</f>
        <v>0</v>
      </c>
      <c r="X31" s="638">
        <f t="shared" si="4"/>
        <v>0</v>
      </c>
      <c r="Y31" s="638">
        <f>'23년(세부_실적)'!W31</f>
        <v>0</v>
      </c>
      <c r="Z31" s="638">
        <f t="shared" si="5"/>
        <v>0</v>
      </c>
      <c r="AA31" s="638">
        <f>'23년(세부_실적)'!Y31</f>
        <v>0</v>
      </c>
      <c r="AB31" s="638">
        <f t="shared" si="5"/>
        <v>0</v>
      </c>
      <c r="AC31" s="638">
        <f>'23년(세부_실적)'!AA31</f>
        <v>0</v>
      </c>
      <c r="AD31" s="638">
        <f t="shared" ref="AD31" si="368">AC31*1000</f>
        <v>0</v>
      </c>
      <c r="AE31" s="638">
        <f>'23년(세부_실적)'!AC31</f>
        <v>0</v>
      </c>
      <c r="AF31" s="638">
        <f t="shared" ref="AF31" si="369">AE31*1000</f>
        <v>0</v>
      </c>
      <c r="AG31" s="638">
        <f>'23년(세부_실적)'!AE31</f>
        <v>0</v>
      </c>
      <c r="AH31" s="638">
        <f t="shared" ref="AH31" si="370">AG31*1000</f>
        <v>0</v>
      </c>
      <c r="AI31" s="638">
        <f>'23년(세부_실적)'!AG31</f>
        <v>0</v>
      </c>
      <c r="AJ31" s="638">
        <f t="shared" ref="AJ31" si="371">AI31*1000</f>
        <v>0</v>
      </c>
      <c r="AK31" s="638">
        <f>'23년(세부_실적)'!AI31</f>
        <v>0</v>
      </c>
      <c r="AL31" s="638">
        <f t="shared" ref="AL31" si="372">AK31*1000</f>
        <v>0</v>
      </c>
      <c r="AM31" s="638">
        <f>'23년(세부_실적)'!AK31</f>
        <v>0</v>
      </c>
      <c r="AN31" s="638">
        <f t="shared" ref="AN31" si="373">AM31*1000</f>
        <v>0</v>
      </c>
      <c r="AO31" s="638">
        <f>'23년(세부_실적)'!AM31</f>
        <v>0</v>
      </c>
      <c r="AP31" s="638">
        <f t="shared" ref="AP31" si="374">AO31*1000</f>
        <v>0</v>
      </c>
      <c r="AQ31" s="638">
        <f>'23년(세부_실적)'!AO31</f>
        <v>0</v>
      </c>
      <c r="AR31" s="638">
        <f t="shared" ref="AR31" si="375">AQ31*1000</f>
        <v>0</v>
      </c>
      <c r="AS31" s="638">
        <f>'23년(세부_실적)'!AQ31</f>
        <v>0</v>
      </c>
      <c r="AT31" s="638">
        <f t="shared" ref="AT31" si="376">AS31*1000</f>
        <v>0</v>
      </c>
      <c r="AU31" s="638">
        <f>'23년(세부_실적)'!AS31</f>
        <v>0</v>
      </c>
      <c r="AV31" s="638">
        <f t="shared" ref="AV31" si="377">AU31*1000</f>
        <v>0</v>
      </c>
      <c r="AW31" s="638">
        <f>'23년(세부_실적)'!AU31</f>
        <v>0</v>
      </c>
      <c r="AX31" s="638">
        <f t="shared" ref="AX31" si="378">AW31*1000</f>
        <v>0</v>
      </c>
      <c r="AY31" s="638">
        <f>'23년(세부_실적)'!AW31</f>
        <v>0</v>
      </c>
      <c r="AZ31" s="638">
        <f t="shared" ref="AZ31" si="379">AY31*1000</f>
        <v>0</v>
      </c>
      <c r="BA31" s="638">
        <f>'23년(세부_실적)'!AY31</f>
        <v>0</v>
      </c>
      <c r="BB31" s="638">
        <f t="shared" ref="BB31" si="380">BA31*1000</f>
        <v>0</v>
      </c>
      <c r="BC31" s="638">
        <f>'23년(세부_실적)'!BA31</f>
        <v>0</v>
      </c>
      <c r="BD31" s="638">
        <f t="shared" ref="BD31" si="381">BC31*1000</f>
        <v>0</v>
      </c>
      <c r="BF31" s="617"/>
      <c r="BG31" s="617"/>
      <c r="BH31" s="617"/>
      <c r="BI31" s="617"/>
      <c r="BJ31" s="617"/>
      <c r="BK31" s="617"/>
      <c r="BL31" s="617"/>
      <c r="BM31" s="617"/>
      <c r="BN31" s="617"/>
      <c r="BO31" s="617"/>
      <c r="BP31" s="617"/>
      <c r="BQ31" s="617"/>
      <c r="BR31" s="617"/>
      <c r="BS31" s="617"/>
      <c r="BT31" s="617"/>
      <c r="BU31" s="617"/>
      <c r="BV31" s="617"/>
      <c r="BW31" s="617"/>
      <c r="BX31" s="617"/>
      <c r="BY31" s="617"/>
      <c r="BZ31" s="617"/>
      <c r="CA31" s="617"/>
      <c r="CB31" s="617"/>
      <c r="CC31" s="617"/>
      <c r="CD31" s="617"/>
      <c r="CE31" s="617"/>
      <c r="CF31" s="617"/>
      <c r="CG31" s="617"/>
      <c r="CH31" s="617"/>
      <c r="CI31" s="617"/>
      <c r="CJ31" s="617"/>
      <c r="CK31" s="617"/>
      <c r="CL31" s="617"/>
      <c r="CM31" s="617"/>
      <c r="CN31" s="617"/>
      <c r="CO31" s="617"/>
      <c r="CP31" s="617"/>
      <c r="CQ31" s="617"/>
      <c r="CR31" s="617"/>
      <c r="CS31" s="617"/>
      <c r="CT31" s="617"/>
      <c r="CU31" s="617"/>
      <c r="CV31" s="617"/>
      <c r="CW31" s="617"/>
      <c r="CX31" s="617"/>
      <c r="CY31" s="617"/>
      <c r="CZ31" s="617"/>
      <c r="DA31" s="617"/>
      <c r="DB31" s="655">
        <f t="shared" si="34"/>
        <v>0</v>
      </c>
      <c r="DC31" s="655">
        <f t="shared" si="35"/>
        <v>0</v>
      </c>
      <c r="DD31" s="655">
        <f t="shared" si="36"/>
        <v>0</v>
      </c>
      <c r="DE31" s="655">
        <f t="shared" si="37"/>
        <v>0</v>
      </c>
      <c r="DF31" s="655">
        <f t="shared" si="38"/>
        <v>0</v>
      </c>
      <c r="DG31" s="655">
        <f t="shared" si="39"/>
        <v>0</v>
      </c>
      <c r="DH31" s="6">
        <f t="shared" si="40"/>
        <v>0</v>
      </c>
      <c r="DI31" s="6">
        <f t="shared" si="41"/>
        <v>0</v>
      </c>
      <c r="DJ31" s="6">
        <f t="shared" si="42"/>
        <v>0</v>
      </c>
      <c r="DK31" s="6">
        <f t="shared" si="43"/>
        <v>0</v>
      </c>
      <c r="DL31" s="6">
        <f t="shared" si="44"/>
        <v>0</v>
      </c>
      <c r="DM31" s="6">
        <f t="shared" si="45"/>
        <v>0</v>
      </c>
      <c r="DO31" s="6">
        <f t="shared" si="46"/>
        <v>0</v>
      </c>
      <c r="DP31" s="6">
        <f t="shared" si="47"/>
        <v>0</v>
      </c>
      <c r="DQ31" s="6">
        <f t="shared" si="48"/>
        <v>0</v>
      </c>
      <c r="DR31" s="6">
        <f t="shared" si="49"/>
        <v>0</v>
      </c>
      <c r="DS31" s="6">
        <f t="shared" si="50"/>
        <v>0</v>
      </c>
      <c r="DT31" s="6">
        <f t="shared" si="51"/>
        <v>0</v>
      </c>
      <c r="DU31" s="6">
        <f t="shared" si="52"/>
        <v>0</v>
      </c>
      <c r="DV31" s="6">
        <f t="shared" si="53"/>
        <v>0</v>
      </c>
      <c r="DW31" s="6">
        <f t="shared" si="54"/>
        <v>0</v>
      </c>
      <c r="DX31" s="6">
        <f t="shared" si="55"/>
        <v>0</v>
      </c>
      <c r="DY31" s="6">
        <f t="shared" si="56"/>
        <v>0</v>
      </c>
      <c r="DZ31" s="6">
        <f t="shared" si="57"/>
        <v>0</v>
      </c>
    </row>
    <row r="32" spans="2:138" ht="12" customHeight="1" outlineLevel="1">
      <c r="B32" s="6">
        <f>'23년(세부_실적)'!A32</f>
        <v>26</v>
      </c>
      <c r="C32" s="620"/>
      <c r="D32" s="620"/>
      <c r="E32" s="620"/>
      <c r="F32" s="622" t="str">
        <f>'23년(세부_실적)'!E32</f>
        <v>P32MF_KPN</v>
      </c>
      <c r="G32" s="622" t="s">
        <v>1261</v>
      </c>
      <c r="H32" s="622" t="str">
        <f>'23년(세부_실적)'!F32</f>
        <v>844C</v>
      </c>
      <c r="I32" s="617" t="str">
        <f>'23년(세부_실적)'!G32</f>
        <v>구</v>
      </c>
      <c r="J32" s="617" t="str">
        <f>'23년(세부_실적)'!H32</f>
        <v>QD</v>
      </c>
      <c r="K32" s="617">
        <f>'23년(세부_실적)'!I32</f>
        <v>6.45</v>
      </c>
      <c r="L32" s="617">
        <f>'23년(세부_실적)'!J32</f>
        <v>0</v>
      </c>
      <c r="M32" s="617">
        <f>'23년(세부_실적)'!K32</f>
        <v>6.45</v>
      </c>
      <c r="N32" s="617">
        <f>'23년(세부_실적)'!L32</f>
        <v>0</v>
      </c>
      <c r="O32" s="617">
        <f>'23년(세부_실적)'!M32</f>
        <v>6.45</v>
      </c>
      <c r="P32" s="617">
        <f>'23년(세부_실적)'!N32</f>
        <v>0</v>
      </c>
      <c r="Q32" s="617">
        <f>'23년(세부_실적)'!O32</f>
        <v>6.45</v>
      </c>
      <c r="R32" s="617">
        <f>'23년(세부_실적)'!P32</f>
        <v>0</v>
      </c>
      <c r="S32" s="638">
        <f>'23년(세부_실적)'!Q32</f>
        <v>0</v>
      </c>
      <c r="T32" s="638">
        <f t="shared" si="2"/>
        <v>0</v>
      </c>
      <c r="U32" s="638">
        <f>'23년(세부_실적)'!S32</f>
        <v>0</v>
      </c>
      <c r="V32" s="638">
        <f t="shared" si="3"/>
        <v>0</v>
      </c>
      <c r="W32" s="638">
        <f>'23년(세부_실적)'!U32</f>
        <v>0</v>
      </c>
      <c r="X32" s="638">
        <f t="shared" si="4"/>
        <v>0</v>
      </c>
      <c r="Y32" s="638">
        <f>'23년(세부_실적)'!W32</f>
        <v>0</v>
      </c>
      <c r="Z32" s="638">
        <f t="shared" si="5"/>
        <v>0</v>
      </c>
      <c r="AA32" s="638">
        <f>'23년(세부_실적)'!Y32</f>
        <v>0</v>
      </c>
      <c r="AB32" s="638">
        <f t="shared" si="5"/>
        <v>0</v>
      </c>
      <c r="AC32" s="638">
        <f>'23년(세부_실적)'!AA32</f>
        <v>0</v>
      </c>
      <c r="AD32" s="638">
        <f t="shared" ref="AD32" si="382">AC32*1000</f>
        <v>0</v>
      </c>
      <c r="AE32" s="638">
        <f>'23년(세부_실적)'!AC32</f>
        <v>0</v>
      </c>
      <c r="AF32" s="638">
        <f t="shared" ref="AF32" si="383">AE32*1000</f>
        <v>0</v>
      </c>
      <c r="AG32" s="638">
        <f>'23년(세부_실적)'!AE32</f>
        <v>0</v>
      </c>
      <c r="AH32" s="638">
        <f t="shared" ref="AH32" si="384">AG32*1000</f>
        <v>0</v>
      </c>
      <c r="AI32" s="638">
        <f>'23년(세부_실적)'!AG32</f>
        <v>0</v>
      </c>
      <c r="AJ32" s="638">
        <f t="shared" ref="AJ32" si="385">AI32*1000</f>
        <v>0</v>
      </c>
      <c r="AK32" s="638">
        <f>'23년(세부_실적)'!AI32</f>
        <v>0</v>
      </c>
      <c r="AL32" s="638">
        <f t="shared" ref="AL32" si="386">AK32*1000</f>
        <v>0</v>
      </c>
      <c r="AM32" s="638">
        <f>'23년(세부_실적)'!AK32</f>
        <v>0</v>
      </c>
      <c r="AN32" s="638">
        <f t="shared" ref="AN32" si="387">AM32*1000</f>
        <v>0</v>
      </c>
      <c r="AO32" s="638">
        <f>'23년(세부_실적)'!AM32</f>
        <v>0</v>
      </c>
      <c r="AP32" s="638">
        <f t="shared" ref="AP32" si="388">AO32*1000</f>
        <v>0</v>
      </c>
      <c r="AQ32" s="638">
        <f>'23년(세부_실적)'!AO32</f>
        <v>0</v>
      </c>
      <c r="AR32" s="638">
        <f t="shared" ref="AR32" si="389">AQ32*1000</f>
        <v>0</v>
      </c>
      <c r="AS32" s="638">
        <f>'23년(세부_실적)'!AQ32</f>
        <v>0</v>
      </c>
      <c r="AT32" s="638">
        <f t="shared" ref="AT32" si="390">AS32*1000</f>
        <v>0</v>
      </c>
      <c r="AU32" s="638">
        <f>'23년(세부_실적)'!AS32</f>
        <v>0</v>
      </c>
      <c r="AV32" s="638">
        <f t="shared" ref="AV32" si="391">AU32*1000</f>
        <v>0</v>
      </c>
      <c r="AW32" s="638">
        <f>'23년(세부_실적)'!AU32</f>
        <v>0</v>
      </c>
      <c r="AX32" s="638">
        <f t="shared" ref="AX32" si="392">AW32*1000</f>
        <v>0</v>
      </c>
      <c r="AY32" s="638">
        <f>'23년(세부_실적)'!AW32</f>
        <v>0</v>
      </c>
      <c r="AZ32" s="638">
        <f t="shared" ref="AZ32" si="393">AY32*1000</f>
        <v>0</v>
      </c>
      <c r="BA32" s="638">
        <f>'23년(세부_실적)'!AY32</f>
        <v>0</v>
      </c>
      <c r="BB32" s="638">
        <f t="shared" ref="BB32" si="394">BA32*1000</f>
        <v>0</v>
      </c>
      <c r="BC32" s="638">
        <f>'23년(세부_실적)'!BA32</f>
        <v>0</v>
      </c>
      <c r="BD32" s="638">
        <f t="shared" ref="BD32" si="395">BC32*1000</f>
        <v>0</v>
      </c>
      <c r="BF32" s="617"/>
      <c r="BG32" s="617"/>
      <c r="BH32" s="617"/>
      <c r="BI32" s="617"/>
      <c r="BJ32" s="617"/>
      <c r="BK32" s="617"/>
      <c r="BL32" s="617"/>
      <c r="BM32" s="617"/>
      <c r="BN32" s="617"/>
      <c r="BO32" s="617"/>
      <c r="BP32" s="617"/>
      <c r="BQ32" s="617"/>
      <c r="BR32" s="617"/>
      <c r="BS32" s="617"/>
      <c r="BT32" s="617"/>
      <c r="BU32" s="617"/>
      <c r="BV32" s="617"/>
      <c r="BW32" s="617"/>
      <c r="BX32" s="617"/>
      <c r="BY32" s="617"/>
      <c r="BZ32" s="617"/>
      <c r="CA32" s="617"/>
      <c r="CB32" s="617"/>
      <c r="CC32" s="617"/>
      <c r="CD32" s="617"/>
      <c r="CE32" s="617"/>
      <c r="CF32" s="617"/>
      <c r="CG32" s="617"/>
      <c r="CH32" s="617"/>
      <c r="CI32" s="617"/>
      <c r="CJ32" s="617"/>
      <c r="CK32" s="617"/>
      <c r="CL32" s="617"/>
      <c r="CM32" s="617"/>
      <c r="CN32" s="617"/>
      <c r="CO32" s="617"/>
      <c r="CP32" s="617"/>
      <c r="CQ32" s="617"/>
      <c r="CR32" s="617"/>
      <c r="CS32" s="617"/>
      <c r="CT32" s="617"/>
      <c r="CU32" s="617"/>
      <c r="CV32" s="617"/>
      <c r="CW32" s="617"/>
      <c r="CX32" s="617"/>
      <c r="CY32" s="617"/>
      <c r="CZ32" s="617"/>
      <c r="DA32" s="617"/>
      <c r="DB32" s="655">
        <f t="shared" si="34"/>
        <v>0</v>
      </c>
      <c r="DC32" s="655">
        <f t="shared" si="35"/>
        <v>0</v>
      </c>
      <c r="DD32" s="655">
        <f t="shared" si="36"/>
        <v>0</v>
      </c>
      <c r="DE32" s="655">
        <f t="shared" si="37"/>
        <v>0</v>
      </c>
      <c r="DF32" s="655">
        <f t="shared" si="38"/>
        <v>0</v>
      </c>
      <c r="DG32" s="655">
        <f t="shared" si="39"/>
        <v>0</v>
      </c>
      <c r="DH32" s="6">
        <f t="shared" si="40"/>
        <v>0</v>
      </c>
      <c r="DI32" s="6">
        <f t="shared" si="41"/>
        <v>0</v>
      </c>
      <c r="DJ32" s="6">
        <f t="shared" si="42"/>
        <v>0</v>
      </c>
      <c r="DK32" s="6">
        <f t="shared" si="43"/>
        <v>0</v>
      </c>
      <c r="DL32" s="6">
        <f t="shared" si="44"/>
        <v>0</v>
      </c>
      <c r="DM32" s="6">
        <f t="shared" si="45"/>
        <v>0</v>
      </c>
      <c r="DO32" s="6">
        <f t="shared" si="46"/>
        <v>0</v>
      </c>
      <c r="DP32" s="6">
        <f t="shared" si="47"/>
        <v>0</v>
      </c>
      <c r="DQ32" s="6">
        <f t="shared" si="48"/>
        <v>0</v>
      </c>
      <c r="DR32" s="6">
        <f t="shared" si="49"/>
        <v>0</v>
      </c>
      <c r="DS32" s="6">
        <f t="shared" si="50"/>
        <v>0</v>
      </c>
      <c r="DT32" s="6">
        <f t="shared" si="51"/>
        <v>0</v>
      </c>
      <c r="DU32" s="6">
        <f t="shared" si="52"/>
        <v>0</v>
      </c>
      <c r="DV32" s="6">
        <f t="shared" si="53"/>
        <v>0</v>
      </c>
      <c r="DW32" s="6">
        <f t="shared" si="54"/>
        <v>0</v>
      </c>
      <c r="DX32" s="6">
        <f t="shared" si="55"/>
        <v>0</v>
      </c>
      <c r="DY32" s="6">
        <f t="shared" si="56"/>
        <v>0</v>
      </c>
      <c r="DZ32" s="6">
        <f t="shared" si="57"/>
        <v>0</v>
      </c>
    </row>
    <row r="33" spans="2:130" ht="12" customHeight="1" outlineLevel="1">
      <c r="B33" s="6">
        <f>'23년(세부_실적)'!A33</f>
        <v>27</v>
      </c>
      <c r="C33" s="620"/>
      <c r="D33" s="620"/>
      <c r="E33" s="620"/>
      <c r="F33" s="622" t="str">
        <f>'23년(세부_실적)'!E33</f>
        <v>P32SF_MPN</v>
      </c>
      <c r="G33" s="622" t="s">
        <v>1262</v>
      </c>
      <c r="H33" s="622" t="str">
        <f>'23년(세부_실적)'!F33</f>
        <v>844D</v>
      </c>
      <c r="I33" s="617" t="str">
        <f>'23년(세부_실적)'!G33</f>
        <v>구</v>
      </c>
      <c r="J33" s="617" t="str">
        <f>'23년(세부_실적)'!H33</f>
        <v>QD</v>
      </c>
      <c r="K33" s="617">
        <f>'23년(세부_실적)'!I33</f>
        <v>5.5</v>
      </c>
      <c r="L33" s="617">
        <f>'23년(세부_실적)'!J33</f>
        <v>0</v>
      </c>
      <c r="M33" s="617">
        <f>'23년(세부_실적)'!K33</f>
        <v>5.5</v>
      </c>
      <c r="N33" s="617">
        <f>'23년(세부_실적)'!L33</f>
        <v>0</v>
      </c>
      <c r="O33" s="617">
        <f>'23년(세부_실적)'!M33</f>
        <v>5.5</v>
      </c>
      <c r="P33" s="617">
        <f>'23년(세부_실적)'!N33</f>
        <v>0</v>
      </c>
      <c r="Q33" s="617">
        <f>'23년(세부_실적)'!O33</f>
        <v>5.5</v>
      </c>
      <c r="R33" s="617">
        <f>'23년(세부_실적)'!P33</f>
        <v>0</v>
      </c>
      <c r="S33" s="638">
        <f>'23년(세부_실적)'!Q33</f>
        <v>0</v>
      </c>
      <c r="T33" s="638">
        <f t="shared" si="2"/>
        <v>0</v>
      </c>
      <c r="U33" s="638">
        <f>'23년(세부_실적)'!S33</f>
        <v>0</v>
      </c>
      <c r="V33" s="638">
        <f t="shared" si="3"/>
        <v>0</v>
      </c>
      <c r="W33" s="638">
        <f>'23년(세부_실적)'!U33</f>
        <v>0</v>
      </c>
      <c r="X33" s="638">
        <f t="shared" si="4"/>
        <v>0</v>
      </c>
      <c r="Y33" s="638">
        <f>'23년(세부_실적)'!W33</f>
        <v>0</v>
      </c>
      <c r="Z33" s="638">
        <f t="shared" si="5"/>
        <v>0</v>
      </c>
      <c r="AA33" s="638">
        <f>'23년(세부_실적)'!Y33</f>
        <v>0</v>
      </c>
      <c r="AB33" s="638">
        <f t="shared" si="5"/>
        <v>0</v>
      </c>
      <c r="AC33" s="638">
        <f>'23년(세부_실적)'!AA33</f>
        <v>0</v>
      </c>
      <c r="AD33" s="638">
        <f t="shared" ref="AD33" si="396">AC33*1000</f>
        <v>0</v>
      </c>
      <c r="AE33" s="638">
        <f>'23년(세부_실적)'!AC33</f>
        <v>0</v>
      </c>
      <c r="AF33" s="638">
        <f t="shared" ref="AF33" si="397">AE33*1000</f>
        <v>0</v>
      </c>
      <c r="AG33" s="638">
        <f>'23년(세부_실적)'!AE33</f>
        <v>0</v>
      </c>
      <c r="AH33" s="638">
        <f t="shared" ref="AH33" si="398">AG33*1000</f>
        <v>0</v>
      </c>
      <c r="AI33" s="638">
        <f>'23년(세부_실적)'!AG33</f>
        <v>0</v>
      </c>
      <c r="AJ33" s="638">
        <f t="shared" ref="AJ33" si="399">AI33*1000</f>
        <v>0</v>
      </c>
      <c r="AK33" s="638">
        <f>'23년(세부_실적)'!AI33</f>
        <v>0</v>
      </c>
      <c r="AL33" s="638">
        <f t="shared" ref="AL33" si="400">AK33*1000</f>
        <v>0</v>
      </c>
      <c r="AM33" s="638">
        <f>'23년(세부_실적)'!AK33</f>
        <v>0</v>
      </c>
      <c r="AN33" s="638">
        <f t="shared" ref="AN33" si="401">AM33*1000</f>
        <v>0</v>
      </c>
      <c r="AO33" s="638">
        <f>'23년(세부_실적)'!AM33</f>
        <v>0</v>
      </c>
      <c r="AP33" s="638">
        <f t="shared" ref="AP33" si="402">AO33*1000</f>
        <v>0</v>
      </c>
      <c r="AQ33" s="638">
        <f>'23년(세부_실적)'!AO33</f>
        <v>0</v>
      </c>
      <c r="AR33" s="638">
        <f t="shared" ref="AR33" si="403">AQ33*1000</f>
        <v>0</v>
      </c>
      <c r="AS33" s="638">
        <f>'23년(세부_실적)'!AQ33</f>
        <v>0</v>
      </c>
      <c r="AT33" s="638">
        <f t="shared" ref="AT33" si="404">AS33*1000</f>
        <v>0</v>
      </c>
      <c r="AU33" s="638">
        <f>'23년(세부_실적)'!AS33</f>
        <v>0</v>
      </c>
      <c r="AV33" s="638">
        <f t="shared" ref="AV33" si="405">AU33*1000</f>
        <v>0</v>
      </c>
      <c r="AW33" s="638">
        <f>'23년(세부_실적)'!AU33</f>
        <v>0</v>
      </c>
      <c r="AX33" s="638">
        <f t="shared" ref="AX33" si="406">AW33*1000</f>
        <v>0</v>
      </c>
      <c r="AY33" s="638">
        <f>'23년(세부_실적)'!AW33</f>
        <v>0</v>
      </c>
      <c r="AZ33" s="638">
        <f t="shared" ref="AZ33" si="407">AY33*1000</f>
        <v>0</v>
      </c>
      <c r="BA33" s="638">
        <f>'23년(세부_실적)'!AY33</f>
        <v>0</v>
      </c>
      <c r="BB33" s="638">
        <f t="shared" ref="BB33" si="408">BA33*1000</f>
        <v>0</v>
      </c>
      <c r="BC33" s="638">
        <f>'23년(세부_실적)'!BA33</f>
        <v>0</v>
      </c>
      <c r="BD33" s="638">
        <f t="shared" ref="BD33" si="409">BC33*1000</f>
        <v>0</v>
      </c>
      <c r="BF33" s="617">
        <v>0.7</v>
      </c>
      <c r="BG33" s="617">
        <v>4.0942077927272731</v>
      </c>
      <c r="BH33" s="617">
        <v>4.5</v>
      </c>
      <c r="BI33" s="617"/>
      <c r="BJ33" s="617">
        <v>0.7</v>
      </c>
      <c r="BK33" s="617">
        <v>4.0942077927272731</v>
      </c>
      <c r="BL33" s="617">
        <v>4.5</v>
      </c>
      <c r="BM33" s="617"/>
      <c r="BN33" s="617">
        <v>0.7</v>
      </c>
      <c r="BO33" s="617">
        <v>4.0942077927272731</v>
      </c>
      <c r="BP33" s="617">
        <v>4.5</v>
      </c>
      <c r="BQ33" s="617"/>
      <c r="BR33" s="617">
        <v>0.7</v>
      </c>
      <c r="BS33" s="617">
        <v>4.2385292623471464</v>
      </c>
      <c r="BT33" s="617">
        <v>5</v>
      </c>
      <c r="BU33" s="617"/>
      <c r="BV33" s="617">
        <v>0.7</v>
      </c>
      <c r="BW33" s="617">
        <v>4.2385292623471464</v>
      </c>
      <c r="BX33" s="617">
        <v>5.5</v>
      </c>
      <c r="BY33" s="617"/>
      <c r="BZ33" s="617">
        <v>0.7</v>
      </c>
      <c r="CA33" s="617">
        <v>4.2385292623471464</v>
      </c>
      <c r="CB33" s="617">
        <v>5.5</v>
      </c>
      <c r="CC33" s="617"/>
      <c r="CD33" s="617"/>
      <c r="CE33" s="617"/>
      <c r="CF33" s="617"/>
      <c r="CG33" s="617"/>
      <c r="CH33" s="617"/>
      <c r="CI33" s="617"/>
      <c r="CJ33" s="617"/>
      <c r="CK33" s="617"/>
      <c r="CL33" s="617"/>
      <c r="CM33" s="617"/>
      <c r="CN33" s="617"/>
      <c r="CO33" s="617"/>
      <c r="CP33" s="617"/>
      <c r="CQ33" s="617"/>
      <c r="CR33" s="617"/>
      <c r="CS33" s="617"/>
      <c r="CT33" s="617"/>
      <c r="CU33" s="617"/>
      <c r="CV33" s="617"/>
      <c r="CW33" s="617"/>
      <c r="CX33" s="617"/>
      <c r="CY33" s="617"/>
      <c r="CZ33" s="617"/>
      <c r="DA33" s="617"/>
      <c r="DB33" s="655">
        <f t="shared" si="34"/>
        <v>0</v>
      </c>
      <c r="DC33" s="655">
        <f t="shared" si="35"/>
        <v>0</v>
      </c>
      <c r="DD33" s="661">
        <f t="shared" si="36"/>
        <v>0</v>
      </c>
      <c r="DE33" s="655">
        <f t="shared" si="37"/>
        <v>0</v>
      </c>
      <c r="DF33" s="655">
        <f t="shared" si="38"/>
        <v>0</v>
      </c>
      <c r="DG33" s="655">
        <f t="shared" si="39"/>
        <v>0</v>
      </c>
      <c r="DH33" s="6">
        <f t="shared" si="40"/>
        <v>0</v>
      </c>
      <c r="DI33" s="6">
        <f t="shared" si="41"/>
        <v>0</v>
      </c>
      <c r="DJ33" s="6">
        <f t="shared" si="42"/>
        <v>0</v>
      </c>
      <c r="DK33" s="6">
        <f t="shared" si="43"/>
        <v>0</v>
      </c>
      <c r="DL33" s="6">
        <f t="shared" si="44"/>
        <v>0</v>
      </c>
      <c r="DM33" s="6">
        <f t="shared" si="45"/>
        <v>0</v>
      </c>
      <c r="DO33" s="6">
        <f t="shared" si="46"/>
        <v>0</v>
      </c>
      <c r="DP33" s="6">
        <f t="shared" si="47"/>
        <v>0</v>
      </c>
      <c r="DQ33" s="661">
        <f t="shared" si="48"/>
        <v>0</v>
      </c>
      <c r="DR33" s="6">
        <f t="shared" si="49"/>
        <v>0</v>
      </c>
      <c r="DS33" s="6">
        <f t="shared" si="50"/>
        <v>0</v>
      </c>
      <c r="DT33" s="6">
        <f t="shared" si="51"/>
        <v>0</v>
      </c>
      <c r="DU33" s="6">
        <f t="shared" si="52"/>
        <v>0</v>
      </c>
      <c r="DV33" s="6">
        <f t="shared" si="53"/>
        <v>0</v>
      </c>
      <c r="DW33" s="6">
        <f t="shared" si="54"/>
        <v>0</v>
      </c>
      <c r="DX33" s="6">
        <f t="shared" si="55"/>
        <v>0</v>
      </c>
      <c r="DY33" s="6">
        <f t="shared" si="56"/>
        <v>0</v>
      </c>
      <c r="DZ33" s="6">
        <f t="shared" si="57"/>
        <v>0</v>
      </c>
    </row>
    <row r="34" spans="2:130" ht="12" customHeight="1" outlineLevel="1">
      <c r="B34" s="6">
        <f>'23년(세부_실적)'!A34</f>
        <v>28</v>
      </c>
      <c r="C34" s="620"/>
      <c r="D34" s="620"/>
      <c r="E34" s="620"/>
      <c r="F34" s="622" t="str">
        <f>'23년(세부_실적)'!E34</f>
        <v>P32SFN_MPN</v>
      </c>
      <c r="G34" s="622" t="s">
        <v>1263</v>
      </c>
      <c r="H34" s="622" t="str">
        <f>'23년(세부_실적)'!F34</f>
        <v>844E</v>
      </c>
      <c r="I34" s="617" t="str">
        <f>'23년(세부_실적)'!G34</f>
        <v>구</v>
      </c>
      <c r="J34" s="617" t="str">
        <f>'23년(세부_실적)'!H34</f>
        <v>QD</v>
      </c>
      <c r="K34" s="617">
        <f>'23년(세부_실적)'!I34</f>
        <v>5.95</v>
      </c>
      <c r="L34" s="617">
        <f>'23년(세부_실적)'!J34</f>
        <v>0</v>
      </c>
      <c r="M34" s="617">
        <f>'23년(세부_실적)'!K34</f>
        <v>5.95</v>
      </c>
      <c r="N34" s="617">
        <f>'23년(세부_실적)'!L34</f>
        <v>0</v>
      </c>
      <c r="O34" s="617">
        <f>'23년(세부_실적)'!M34</f>
        <v>5.95</v>
      </c>
      <c r="P34" s="617">
        <f>'23년(세부_실적)'!N34</f>
        <v>0</v>
      </c>
      <c r="Q34" s="617">
        <f>'23년(세부_실적)'!O34</f>
        <v>5.95</v>
      </c>
      <c r="R34" s="617">
        <f>'23년(세부_실적)'!P34</f>
        <v>0</v>
      </c>
      <c r="S34" s="638">
        <f>'23년(세부_실적)'!Q34</f>
        <v>0.1</v>
      </c>
      <c r="T34" s="638">
        <f t="shared" si="2"/>
        <v>100</v>
      </c>
      <c r="U34" s="638">
        <f>'23년(세부_실적)'!S34</f>
        <v>0.1</v>
      </c>
      <c r="V34" s="638">
        <f t="shared" si="3"/>
        <v>100</v>
      </c>
      <c r="W34" s="638">
        <f>'23년(세부_실적)'!U34</f>
        <v>0</v>
      </c>
      <c r="X34" s="638">
        <f t="shared" si="4"/>
        <v>0</v>
      </c>
      <c r="Y34" s="638">
        <f>'23년(세부_실적)'!W34</f>
        <v>0</v>
      </c>
      <c r="Z34" s="638">
        <f t="shared" si="5"/>
        <v>0</v>
      </c>
      <c r="AA34" s="638">
        <f>'23년(세부_실적)'!Y34</f>
        <v>0.1</v>
      </c>
      <c r="AB34" s="638">
        <f t="shared" si="5"/>
        <v>100</v>
      </c>
      <c r="AC34" s="638">
        <f>'23년(세부_실적)'!AA34</f>
        <v>0</v>
      </c>
      <c r="AD34" s="638">
        <f t="shared" ref="AD34" si="410">AC34*1000</f>
        <v>0</v>
      </c>
      <c r="AE34" s="638">
        <f>'23년(세부_실적)'!AC34</f>
        <v>0</v>
      </c>
      <c r="AF34" s="638">
        <f t="shared" ref="AF34" si="411">AE34*1000</f>
        <v>0</v>
      </c>
      <c r="AG34" s="638">
        <f>'23년(세부_실적)'!AE34</f>
        <v>0</v>
      </c>
      <c r="AH34" s="638">
        <f t="shared" ref="AH34" si="412">AG34*1000</f>
        <v>0</v>
      </c>
      <c r="AI34" s="638">
        <f>'23년(세부_실적)'!AG34</f>
        <v>0</v>
      </c>
      <c r="AJ34" s="638">
        <f t="shared" ref="AJ34" si="413">AI34*1000</f>
        <v>0</v>
      </c>
      <c r="AK34" s="638">
        <f>'23년(세부_실적)'!AI34</f>
        <v>0.1</v>
      </c>
      <c r="AL34" s="638">
        <f t="shared" ref="AL34" si="414">AK34*1000</f>
        <v>100</v>
      </c>
      <c r="AM34" s="638">
        <f>'23년(세부_실적)'!AK34</f>
        <v>0</v>
      </c>
      <c r="AN34" s="638">
        <f t="shared" ref="AN34" si="415">AM34*1000</f>
        <v>0</v>
      </c>
      <c r="AO34" s="638">
        <f>'23년(세부_실적)'!AM34</f>
        <v>0</v>
      </c>
      <c r="AP34" s="638">
        <f t="shared" ref="AP34" si="416">AO34*1000</f>
        <v>0</v>
      </c>
      <c r="AQ34" s="638">
        <f>'23년(세부_실적)'!AO34</f>
        <v>0</v>
      </c>
      <c r="AR34" s="638">
        <f t="shared" ref="AR34" si="417">AQ34*1000</f>
        <v>0</v>
      </c>
      <c r="AS34" s="638">
        <f>'23년(세부_실적)'!AQ34</f>
        <v>0</v>
      </c>
      <c r="AT34" s="638">
        <f t="shared" ref="AT34" si="418">AS34*1000</f>
        <v>0</v>
      </c>
      <c r="AU34" s="638">
        <f>'23년(세부_실적)'!AS34</f>
        <v>0</v>
      </c>
      <c r="AV34" s="638">
        <f t="shared" ref="AV34" si="419">AU34*1000</f>
        <v>0</v>
      </c>
      <c r="AW34" s="638">
        <f>'23년(세부_실적)'!AU34</f>
        <v>0</v>
      </c>
      <c r="AX34" s="638">
        <f t="shared" ref="AX34" si="420">AW34*1000</f>
        <v>0</v>
      </c>
      <c r="AY34" s="638">
        <f>'23년(세부_실적)'!AW34</f>
        <v>0</v>
      </c>
      <c r="AZ34" s="638">
        <f t="shared" ref="AZ34" si="421">AY34*1000</f>
        <v>0</v>
      </c>
      <c r="BA34" s="638">
        <f>'23년(세부_실적)'!AY34</f>
        <v>0</v>
      </c>
      <c r="BB34" s="638">
        <f t="shared" ref="BB34" si="422">BA34*1000</f>
        <v>0</v>
      </c>
      <c r="BC34" s="638">
        <f>'23년(세부_실적)'!BA34</f>
        <v>0</v>
      </c>
      <c r="BD34" s="638">
        <f t="shared" ref="BD34" si="423">BC34*1000</f>
        <v>0</v>
      </c>
      <c r="BF34" s="617">
        <v>0.7</v>
      </c>
      <c r="BG34" s="617">
        <v>4.490207792727273</v>
      </c>
      <c r="BH34" s="617"/>
      <c r="BI34" s="617"/>
      <c r="BJ34" s="617">
        <v>0.7</v>
      </c>
      <c r="BK34" s="617">
        <v>4.490207792727273</v>
      </c>
      <c r="BL34" s="617">
        <v>5</v>
      </c>
      <c r="BM34" s="617"/>
      <c r="BN34" s="617">
        <v>0.7</v>
      </c>
      <c r="BO34" s="617">
        <v>4.490207792727273</v>
      </c>
      <c r="BP34" s="617"/>
      <c r="BQ34" s="617"/>
      <c r="BR34" s="617">
        <v>0.7</v>
      </c>
      <c r="BS34" s="617">
        <v>4.6440292623471464</v>
      </c>
      <c r="BT34" s="617">
        <v>5.4749999999999996</v>
      </c>
      <c r="BU34" s="617"/>
      <c r="BV34" s="617">
        <v>0.7</v>
      </c>
      <c r="BW34" s="617">
        <v>4.6440292623471464</v>
      </c>
      <c r="BX34" s="617">
        <v>5.95</v>
      </c>
      <c r="BY34" s="617"/>
      <c r="BZ34" s="617">
        <v>0.7</v>
      </c>
      <c r="CA34" s="617">
        <v>4.6440292623471464</v>
      </c>
      <c r="CB34" s="617">
        <v>5.95</v>
      </c>
      <c r="CC34" s="617"/>
      <c r="CD34" s="617"/>
      <c r="CE34" s="617"/>
      <c r="CF34" s="617"/>
      <c r="CG34" s="617"/>
      <c r="CH34" s="617"/>
      <c r="CI34" s="617"/>
      <c r="CJ34" s="617"/>
      <c r="CK34" s="617"/>
      <c r="CL34" s="617"/>
      <c r="CM34" s="617"/>
      <c r="CN34" s="617"/>
      <c r="CO34" s="617"/>
      <c r="CP34" s="617"/>
      <c r="CQ34" s="617"/>
      <c r="CR34" s="617"/>
      <c r="CS34" s="617"/>
      <c r="CT34" s="617"/>
      <c r="CU34" s="617"/>
      <c r="CV34" s="617"/>
      <c r="CW34" s="617"/>
      <c r="CX34" s="617"/>
      <c r="CY34" s="617"/>
      <c r="CZ34" s="617"/>
      <c r="DA34" s="617"/>
      <c r="DB34" s="655">
        <f t="shared" si="34"/>
        <v>0</v>
      </c>
      <c r="DC34" s="655">
        <f t="shared" si="35"/>
        <v>0</v>
      </c>
      <c r="DD34" s="655">
        <f t="shared" si="36"/>
        <v>0</v>
      </c>
      <c r="DE34" s="655">
        <f t="shared" si="37"/>
        <v>0</v>
      </c>
      <c r="DF34" s="655">
        <f t="shared" si="38"/>
        <v>0</v>
      </c>
      <c r="DG34" s="655">
        <f t="shared" si="39"/>
        <v>0</v>
      </c>
      <c r="DH34" s="6">
        <f t="shared" si="40"/>
        <v>0</v>
      </c>
      <c r="DI34" s="6">
        <f t="shared" si="41"/>
        <v>0</v>
      </c>
      <c r="DJ34" s="6">
        <f t="shared" si="42"/>
        <v>0</v>
      </c>
      <c r="DK34" s="6">
        <f t="shared" si="43"/>
        <v>0</v>
      </c>
      <c r="DL34" s="6">
        <f t="shared" si="44"/>
        <v>0</v>
      </c>
      <c r="DM34" s="6">
        <f t="shared" si="45"/>
        <v>0</v>
      </c>
      <c r="DO34" s="6">
        <f t="shared" si="46"/>
        <v>646538.9945322437</v>
      </c>
      <c r="DP34" s="6">
        <f t="shared" si="47"/>
        <v>0</v>
      </c>
      <c r="DQ34" s="6">
        <f t="shared" si="48"/>
        <v>0</v>
      </c>
      <c r="DR34" s="6">
        <f t="shared" si="49"/>
        <v>0</v>
      </c>
      <c r="DS34" s="6">
        <f t="shared" si="50"/>
        <v>0</v>
      </c>
      <c r="DT34" s="6">
        <f t="shared" si="51"/>
        <v>0</v>
      </c>
      <c r="DU34" s="6">
        <f t="shared" si="52"/>
        <v>0</v>
      </c>
      <c r="DV34" s="6">
        <f t="shared" si="53"/>
        <v>0</v>
      </c>
      <c r="DW34" s="6">
        <f t="shared" si="54"/>
        <v>0</v>
      </c>
      <c r="DX34" s="6">
        <f t="shared" si="55"/>
        <v>0</v>
      </c>
      <c r="DY34" s="6">
        <f t="shared" si="56"/>
        <v>0</v>
      </c>
      <c r="DZ34" s="6">
        <f t="shared" si="57"/>
        <v>0</v>
      </c>
    </row>
    <row r="35" spans="2:130" ht="12" customHeight="1" outlineLevel="1">
      <c r="B35" s="6">
        <f>'23년(세부_실적)'!A35</f>
        <v>29</v>
      </c>
      <c r="C35" s="620"/>
      <c r="D35" s="620"/>
      <c r="E35" s="620"/>
      <c r="F35" s="622" t="str">
        <f>'23년(세부_실적)'!E35</f>
        <v>P230NQ_NPN</v>
      </c>
      <c r="G35" s="622" t="s">
        <v>421</v>
      </c>
      <c r="H35" s="622" t="str">
        <f>'23년(세부_실적)'!F35</f>
        <v>933A</v>
      </c>
      <c r="I35" s="617" t="str">
        <f>'23년(세부_실적)'!G35</f>
        <v>구</v>
      </c>
      <c r="J35" s="617" t="str">
        <f>'23년(세부_실적)'!H35</f>
        <v>SY</v>
      </c>
      <c r="K35" s="617">
        <f>'23년(세부_실적)'!I35</f>
        <v>18.7</v>
      </c>
      <c r="L35" s="617">
        <f>'23년(세부_실적)'!J35</f>
        <v>0</v>
      </c>
      <c r="M35" s="617">
        <f>'23년(세부_실적)'!K35</f>
        <v>18.7</v>
      </c>
      <c r="N35" s="617">
        <f>'23년(세부_실적)'!L35</f>
        <v>0</v>
      </c>
      <c r="O35" s="617">
        <f>'23년(세부_실적)'!M35</f>
        <v>18.7</v>
      </c>
      <c r="P35" s="617">
        <f>'23년(세부_실적)'!N35</f>
        <v>0</v>
      </c>
      <c r="Q35" s="617">
        <f>'23년(세부_실적)'!O35</f>
        <v>18.7</v>
      </c>
      <c r="R35" s="617">
        <f>'23년(세부_실적)'!P35</f>
        <v>0</v>
      </c>
      <c r="S35" s="638">
        <f>'23년(세부_실적)'!Q35</f>
        <v>0.39600000000000002</v>
      </c>
      <c r="T35" s="638">
        <f t="shared" si="2"/>
        <v>396</v>
      </c>
      <c r="U35" s="638">
        <f>'23년(세부_실적)'!S35</f>
        <v>0.126</v>
      </c>
      <c r="V35" s="638">
        <f t="shared" si="3"/>
        <v>126</v>
      </c>
      <c r="W35" s="638">
        <f>'23년(세부_실적)'!U35</f>
        <v>0</v>
      </c>
      <c r="X35" s="638">
        <f t="shared" si="4"/>
        <v>0</v>
      </c>
      <c r="Y35" s="638">
        <f>'23년(세부_실적)'!W35</f>
        <v>0</v>
      </c>
      <c r="Z35" s="638">
        <f t="shared" si="5"/>
        <v>0</v>
      </c>
      <c r="AA35" s="638">
        <f>'23년(세부_실적)'!Y35</f>
        <v>0.126</v>
      </c>
      <c r="AB35" s="638">
        <f t="shared" si="5"/>
        <v>126</v>
      </c>
      <c r="AC35" s="638">
        <f>'23년(세부_실적)'!AA35</f>
        <v>0</v>
      </c>
      <c r="AD35" s="638">
        <f t="shared" ref="AD35" si="424">AC35*1000</f>
        <v>0</v>
      </c>
      <c r="AE35" s="638">
        <f>'23년(세부_실적)'!AC35</f>
        <v>0</v>
      </c>
      <c r="AF35" s="638">
        <f t="shared" ref="AF35" si="425">AE35*1000</f>
        <v>0</v>
      </c>
      <c r="AG35" s="638">
        <f>'23년(세부_실적)'!AE35</f>
        <v>0</v>
      </c>
      <c r="AH35" s="638">
        <f t="shared" ref="AH35" si="426">AG35*1000</f>
        <v>0</v>
      </c>
      <c r="AI35" s="638">
        <f>'23년(세부_실적)'!AG35</f>
        <v>0</v>
      </c>
      <c r="AJ35" s="638">
        <f t="shared" ref="AJ35" si="427">AI35*1000</f>
        <v>0</v>
      </c>
      <c r="AK35" s="638">
        <f>'23년(세부_실적)'!AI35</f>
        <v>0.126</v>
      </c>
      <c r="AL35" s="638">
        <f t="shared" ref="AL35" si="428">AK35*1000</f>
        <v>126</v>
      </c>
      <c r="AM35" s="638">
        <f>'23년(세부_실적)'!AK35</f>
        <v>0</v>
      </c>
      <c r="AN35" s="638">
        <f t="shared" ref="AN35" si="429">AM35*1000</f>
        <v>0</v>
      </c>
      <c r="AO35" s="638">
        <f>'23년(세부_실적)'!AM35</f>
        <v>0</v>
      </c>
      <c r="AP35" s="638">
        <f t="shared" ref="AP35" si="430">AO35*1000</f>
        <v>0</v>
      </c>
      <c r="AQ35" s="638">
        <f>'23년(세부_실적)'!AO35</f>
        <v>0</v>
      </c>
      <c r="AR35" s="638">
        <f t="shared" ref="AR35" si="431">AQ35*1000</f>
        <v>0</v>
      </c>
      <c r="AS35" s="638">
        <f>'23년(세부_실적)'!AQ35</f>
        <v>0</v>
      </c>
      <c r="AT35" s="638">
        <f t="shared" ref="AT35" si="432">AS35*1000</f>
        <v>0</v>
      </c>
      <c r="AU35" s="638">
        <f>'23년(세부_실적)'!AS35</f>
        <v>0</v>
      </c>
      <c r="AV35" s="638">
        <f t="shared" ref="AV35" si="433">AU35*1000</f>
        <v>0</v>
      </c>
      <c r="AW35" s="638">
        <f>'23년(세부_실적)'!AU35</f>
        <v>0.27</v>
      </c>
      <c r="AX35" s="638">
        <f t="shared" ref="AX35" si="434">AW35*1000</f>
        <v>270</v>
      </c>
      <c r="AY35" s="638">
        <f>'23년(세부_실적)'!AW35</f>
        <v>0</v>
      </c>
      <c r="AZ35" s="638">
        <f t="shared" ref="AZ35" si="435">AY35*1000</f>
        <v>0</v>
      </c>
      <c r="BA35" s="638">
        <f>'23년(세부_실적)'!AY35</f>
        <v>0.27</v>
      </c>
      <c r="BB35" s="638">
        <f t="shared" ref="BB35" si="436">BA35*1000</f>
        <v>270</v>
      </c>
      <c r="BC35" s="638">
        <f>'23년(세부_실적)'!BA35</f>
        <v>0.27</v>
      </c>
      <c r="BD35" s="638">
        <f t="shared" ref="BD35" si="437">BC35*1000</f>
        <v>270</v>
      </c>
      <c r="BF35" s="617">
        <v>1.68</v>
      </c>
      <c r="BG35" s="617">
        <v>15.099876163636367</v>
      </c>
      <c r="BH35" s="617">
        <v>16</v>
      </c>
      <c r="BI35" s="617"/>
      <c r="BJ35" s="617">
        <v>1.68</v>
      </c>
      <c r="BK35" s="617">
        <v>15.099876163636367</v>
      </c>
      <c r="BL35" s="617"/>
      <c r="BM35" s="617"/>
      <c r="BN35" s="617">
        <v>1.68</v>
      </c>
      <c r="BO35" s="617">
        <v>15.099876163636367</v>
      </c>
      <c r="BP35" s="617">
        <v>16</v>
      </c>
      <c r="BQ35" s="617"/>
      <c r="BR35" s="617">
        <v>1.68</v>
      </c>
      <c r="BS35" s="617">
        <v>15.407727975210209</v>
      </c>
      <c r="BT35" s="617"/>
      <c r="BU35" s="617"/>
      <c r="BV35" s="617">
        <v>1.68</v>
      </c>
      <c r="BW35" s="617">
        <v>15.407727975210209</v>
      </c>
      <c r="BX35" s="617">
        <v>18.7</v>
      </c>
      <c r="BY35" s="617"/>
      <c r="BZ35" s="617">
        <v>1.68</v>
      </c>
      <c r="CA35" s="617">
        <v>15.407727975210209</v>
      </c>
      <c r="CB35" s="617">
        <v>18.7</v>
      </c>
      <c r="CC35" s="617"/>
      <c r="CD35" s="617"/>
      <c r="CE35" s="617"/>
      <c r="CF35" s="617"/>
      <c r="CG35" s="617"/>
      <c r="CH35" s="617"/>
      <c r="CI35" s="617"/>
      <c r="CJ35" s="617"/>
      <c r="CK35" s="617"/>
      <c r="CL35" s="617"/>
      <c r="CM35" s="617"/>
      <c r="CN35" s="617"/>
      <c r="CO35" s="617"/>
      <c r="CP35" s="617"/>
      <c r="CQ35" s="617"/>
      <c r="CR35" s="617"/>
      <c r="CS35" s="617"/>
      <c r="CT35" s="617"/>
      <c r="CU35" s="617"/>
      <c r="CV35" s="617"/>
      <c r="CW35" s="617"/>
      <c r="CX35" s="617"/>
      <c r="CY35" s="617"/>
      <c r="CZ35" s="617"/>
      <c r="DA35" s="617"/>
      <c r="DB35" s="655">
        <f t="shared" si="34"/>
        <v>2511311.04</v>
      </c>
      <c r="DC35" s="655">
        <f t="shared" si="35"/>
        <v>0</v>
      </c>
      <c r="DD35" s="661">
        <f t="shared" si="36"/>
        <v>0</v>
      </c>
      <c r="DE35" s="655">
        <f t="shared" si="37"/>
        <v>0</v>
      </c>
      <c r="DF35" s="655">
        <f t="shared" si="38"/>
        <v>0</v>
      </c>
      <c r="DG35" s="655">
        <f t="shared" si="39"/>
        <v>0</v>
      </c>
      <c r="DH35" s="6">
        <f t="shared" si="40"/>
        <v>0</v>
      </c>
      <c r="DI35" s="6">
        <f t="shared" si="41"/>
        <v>0</v>
      </c>
      <c r="DJ35" s="6">
        <f t="shared" si="42"/>
        <v>0</v>
      </c>
      <c r="DK35" s="6">
        <f t="shared" si="43"/>
        <v>0</v>
      </c>
      <c r="DL35" s="6">
        <f t="shared" si="44"/>
        <v>0</v>
      </c>
      <c r="DM35" s="6">
        <f t="shared" si="45"/>
        <v>0</v>
      </c>
      <c r="DO35" s="6">
        <f t="shared" si="46"/>
        <v>2633718.0162233035</v>
      </c>
      <c r="DP35" s="6">
        <f t="shared" si="47"/>
        <v>0</v>
      </c>
      <c r="DQ35" s="661">
        <f t="shared" si="48"/>
        <v>0</v>
      </c>
      <c r="DR35" s="6">
        <f t="shared" si="49"/>
        <v>0</v>
      </c>
      <c r="DS35" s="6">
        <f t="shared" si="50"/>
        <v>0</v>
      </c>
      <c r="DT35" s="6">
        <f t="shared" si="51"/>
        <v>0</v>
      </c>
      <c r="DU35" s="6">
        <f t="shared" si="52"/>
        <v>0</v>
      </c>
      <c r="DV35" s="6">
        <f t="shared" si="53"/>
        <v>0</v>
      </c>
      <c r="DW35" s="6">
        <f t="shared" si="54"/>
        <v>0</v>
      </c>
      <c r="DX35" s="6">
        <f t="shared" si="55"/>
        <v>0</v>
      </c>
      <c r="DY35" s="6">
        <f t="shared" si="56"/>
        <v>0</v>
      </c>
      <c r="DZ35" s="6">
        <f t="shared" si="57"/>
        <v>0</v>
      </c>
    </row>
    <row r="36" spans="2:130" ht="12" customHeight="1" outlineLevel="1">
      <c r="B36" s="6" t="e">
        <f>'23년(세부_실적)'!#REF!</f>
        <v>#REF!</v>
      </c>
      <c r="C36" s="620"/>
      <c r="D36" s="620"/>
      <c r="E36" s="620"/>
      <c r="F36" s="622" t="e">
        <f>'23년(세부_실적)'!#REF!</f>
        <v>#REF!</v>
      </c>
      <c r="G36" s="622" t="s">
        <v>1264</v>
      </c>
      <c r="H36" s="622" t="e">
        <f>'23년(세부_실적)'!#REF!</f>
        <v>#REF!</v>
      </c>
      <c r="I36" s="617" t="e">
        <f>'23년(세부_실적)'!#REF!</f>
        <v>#REF!</v>
      </c>
      <c r="J36" s="617" t="e">
        <f>'23년(세부_실적)'!#REF!</f>
        <v>#REF!</v>
      </c>
      <c r="K36" s="617" t="e">
        <f>'23년(세부_실적)'!#REF!</f>
        <v>#REF!</v>
      </c>
      <c r="L36" s="617" t="e">
        <f>'23년(세부_실적)'!#REF!</f>
        <v>#REF!</v>
      </c>
      <c r="M36" s="617" t="e">
        <f>'23년(세부_실적)'!#REF!</f>
        <v>#REF!</v>
      </c>
      <c r="N36" s="617" t="e">
        <f>'23년(세부_실적)'!#REF!</f>
        <v>#REF!</v>
      </c>
      <c r="O36" s="617" t="e">
        <f>'23년(세부_실적)'!#REF!</f>
        <v>#REF!</v>
      </c>
      <c r="P36" s="617" t="e">
        <f>'23년(세부_실적)'!#REF!</f>
        <v>#REF!</v>
      </c>
      <c r="Q36" s="617" t="e">
        <f>'23년(세부_실적)'!#REF!</f>
        <v>#REF!</v>
      </c>
      <c r="R36" s="617" t="e">
        <f>'23년(세부_실적)'!#REF!</f>
        <v>#REF!</v>
      </c>
      <c r="S36" s="638" t="e">
        <f>'23년(세부_실적)'!#REF!</f>
        <v>#REF!</v>
      </c>
      <c r="T36" s="638" t="e">
        <f t="shared" si="2"/>
        <v>#REF!</v>
      </c>
      <c r="U36" s="638" t="e">
        <f>'23년(세부_실적)'!#REF!</f>
        <v>#REF!</v>
      </c>
      <c r="V36" s="638" t="e">
        <f t="shared" si="3"/>
        <v>#REF!</v>
      </c>
      <c r="W36" s="638" t="e">
        <f>'23년(세부_실적)'!#REF!</f>
        <v>#REF!</v>
      </c>
      <c r="X36" s="638" t="e">
        <f t="shared" si="4"/>
        <v>#REF!</v>
      </c>
      <c r="Y36" s="638" t="e">
        <f>'23년(세부_실적)'!#REF!</f>
        <v>#REF!</v>
      </c>
      <c r="Z36" s="638" t="e">
        <f t="shared" si="5"/>
        <v>#REF!</v>
      </c>
      <c r="AA36" s="638" t="e">
        <f>'23년(세부_실적)'!#REF!</f>
        <v>#REF!</v>
      </c>
      <c r="AB36" s="638" t="e">
        <f t="shared" si="5"/>
        <v>#REF!</v>
      </c>
      <c r="AC36" s="638" t="e">
        <f>'23년(세부_실적)'!#REF!</f>
        <v>#REF!</v>
      </c>
      <c r="AD36" s="638" t="e">
        <f t="shared" ref="AD36" si="438">AC36*1000</f>
        <v>#REF!</v>
      </c>
      <c r="AE36" s="638" t="e">
        <f>'23년(세부_실적)'!#REF!</f>
        <v>#REF!</v>
      </c>
      <c r="AF36" s="638" t="e">
        <f t="shared" ref="AF36" si="439">AE36*1000</f>
        <v>#REF!</v>
      </c>
      <c r="AG36" s="638" t="e">
        <f>'23년(세부_실적)'!#REF!</f>
        <v>#REF!</v>
      </c>
      <c r="AH36" s="638" t="e">
        <f t="shared" ref="AH36" si="440">AG36*1000</f>
        <v>#REF!</v>
      </c>
      <c r="AI36" s="638" t="e">
        <f>'23년(세부_실적)'!#REF!</f>
        <v>#REF!</v>
      </c>
      <c r="AJ36" s="638" t="e">
        <f t="shared" ref="AJ36" si="441">AI36*1000</f>
        <v>#REF!</v>
      </c>
      <c r="AK36" s="638" t="e">
        <f>'23년(세부_실적)'!#REF!</f>
        <v>#REF!</v>
      </c>
      <c r="AL36" s="638" t="e">
        <f t="shared" ref="AL36" si="442">AK36*1000</f>
        <v>#REF!</v>
      </c>
      <c r="AM36" s="638" t="e">
        <f>'23년(세부_실적)'!#REF!</f>
        <v>#REF!</v>
      </c>
      <c r="AN36" s="638" t="e">
        <f t="shared" ref="AN36" si="443">AM36*1000</f>
        <v>#REF!</v>
      </c>
      <c r="AO36" s="638" t="e">
        <f>'23년(세부_실적)'!#REF!</f>
        <v>#REF!</v>
      </c>
      <c r="AP36" s="638" t="e">
        <f t="shared" ref="AP36" si="444">AO36*1000</f>
        <v>#REF!</v>
      </c>
      <c r="AQ36" s="638" t="e">
        <f>'23년(세부_실적)'!#REF!</f>
        <v>#REF!</v>
      </c>
      <c r="AR36" s="638" t="e">
        <f t="shared" ref="AR36" si="445">AQ36*1000</f>
        <v>#REF!</v>
      </c>
      <c r="AS36" s="638" t="e">
        <f>'23년(세부_실적)'!#REF!</f>
        <v>#REF!</v>
      </c>
      <c r="AT36" s="638" t="e">
        <f t="shared" ref="AT36" si="446">AS36*1000</f>
        <v>#REF!</v>
      </c>
      <c r="AU36" s="638" t="e">
        <f>'23년(세부_실적)'!#REF!</f>
        <v>#REF!</v>
      </c>
      <c r="AV36" s="638" t="e">
        <f t="shared" ref="AV36" si="447">AU36*1000</f>
        <v>#REF!</v>
      </c>
      <c r="AW36" s="638" t="e">
        <f>'23년(세부_실적)'!#REF!</f>
        <v>#REF!</v>
      </c>
      <c r="AX36" s="638" t="e">
        <f t="shared" ref="AX36" si="448">AW36*1000</f>
        <v>#REF!</v>
      </c>
      <c r="AY36" s="638" t="e">
        <f>'23년(세부_실적)'!#REF!</f>
        <v>#REF!</v>
      </c>
      <c r="AZ36" s="638" t="e">
        <f t="shared" ref="AZ36" si="449">AY36*1000</f>
        <v>#REF!</v>
      </c>
      <c r="BA36" s="638" t="e">
        <f>'23년(세부_실적)'!#REF!</f>
        <v>#REF!</v>
      </c>
      <c r="BB36" s="638" t="e">
        <f t="shared" ref="BB36" si="450">BA36*1000</f>
        <v>#REF!</v>
      </c>
      <c r="BC36" s="638" t="e">
        <f>'23년(세부_실적)'!#REF!</f>
        <v>#REF!</v>
      </c>
      <c r="BD36" s="638" t="e">
        <f t="shared" ref="BD36" si="451">BC36*1000</f>
        <v>#REF!</v>
      </c>
      <c r="BF36" s="617">
        <v>1.68</v>
      </c>
      <c r="BG36" s="617">
        <v>14.351017072727281</v>
      </c>
      <c r="BH36" s="617">
        <v>19.3</v>
      </c>
      <c r="BI36" s="617"/>
      <c r="BJ36" s="617">
        <v>1.68</v>
      </c>
      <c r="BK36" s="617">
        <v>14.351017072727281</v>
      </c>
      <c r="BL36" s="617">
        <v>19.3</v>
      </c>
      <c r="BM36" s="617"/>
      <c r="BN36" s="617">
        <v>1.68</v>
      </c>
      <c r="BO36" s="617">
        <v>14.351017072727281</v>
      </c>
      <c r="BP36" s="617">
        <v>19.3</v>
      </c>
      <c r="BQ36" s="617"/>
      <c r="BR36" s="617">
        <v>1.68</v>
      </c>
      <c r="BS36" s="617">
        <v>14.79789670915555</v>
      </c>
      <c r="BT36" s="617">
        <v>19.52</v>
      </c>
      <c r="BU36" s="617"/>
      <c r="BV36" s="617">
        <v>1.68</v>
      </c>
      <c r="BW36" s="617">
        <v>14.79789670915555</v>
      </c>
      <c r="BX36" s="617"/>
      <c r="BY36" s="617"/>
      <c r="BZ36" s="617">
        <v>1.68</v>
      </c>
      <c r="CA36" s="617">
        <v>14.79789670915555</v>
      </c>
      <c r="CB36" s="617"/>
      <c r="CC36" s="617"/>
      <c r="CD36" s="617"/>
      <c r="CE36" s="617"/>
      <c r="CF36" s="617"/>
      <c r="CG36" s="617"/>
      <c r="CH36" s="617"/>
      <c r="CI36" s="617"/>
      <c r="CJ36" s="617"/>
      <c r="CK36" s="617"/>
      <c r="CL36" s="617"/>
      <c r="CM36" s="617"/>
      <c r="CN36" s="617"/>
      <c r="CO36" s="617"/>
      <c r="CP36" s="617"/>
      <c r="CQ36" s="617"/>
      <c r="CR36" s="617"/>
      <c r="CS36" s="617"/>
      <c r="CT36" s="617"/>
      <c r="CU36" s="617"/>
      <c r="CV36" s="617"/>
      <c r="CW36" s="617"/>
      <c r="CX36" s="617"/>
      <c r="CY36" s="617"/>
      <c r="CZ36" s="617"/>
      <c r="DA36" s="617"/>
      <c r="DB36" s="655" t="e">
        <f t="shared" si="34"/>
        <v>#REF!</v>
      </c>
      <c r="DC36" s="655" t="e">
        <f t="shared" si="35"/>
        <v>#REF!</v>
      </c>
      <c r="DD36" s="655" t="e">
        <f t="shared" si="36"/>
        <v>#REF!</v>
      </c>
      <c r="DE36" s="655" t="e">
        <f t="shared" si="37"/>
        <v>#REF!</v>
      </c>
      <c r="DF36" s="655" t="e">
        <f t="shared" si="38"/>
        <v>#REF!</v>
      </c>
      <c r="DG36" s="655" t="e">
        <f t="shared" si="39"/>
        <v>#REF!</v>
      </c>
      <c r="DH36" s="6" t="e">
        <f t="shared" si="40"/>
        <v>#REF!</v>
      </c>
      <c r="DI36" s="6" t="e">
        <f t="shared" si="41"/>
        <v>#REF!</v>
      </c>
      <c r="DJ36" s="6" t="e">
        <f t="shared" si="42"/>
        <v>#REF!</v>
      </c>
      <c r="DK36" s="6" t="e">
        <f t="shared" si="43"/>
        <v>#REF!</v>
      </c>
      <c r="DL36" s="6" t="e">
        <f t="shared" si="44"/>
        <v>#REF!</v>
      </c>
      <c r="DM36" s="6" t="e">
        <f t="shared" si="45"/>
        <v>#REF!</v>
      </c>
      <c r="DO36" s="6" t="e">
        <f t="shared" si="46"/>
        <v>#REF!</v>
      </c>
      <c r="DP36" s="6" t="e">
        <f t="shared" si="47"/>
        <v>#REF!</v>
      </c>
      <c r="DQ36" s="6" t="e">
        <f t="shared" si="48"/>
        <v>#REF!</v>
      </c>
      <c r="DR36" s="6" t="e">
        <f t="shared" si="49"/>
        <v>#REF!</v>
      </c>
      <c r="DS36" s="6" t="e">
        <f t="shared" si="50"/>
        <v>#REF!</v>
      </c>
      <c r="DT36" s="6" t="e">
        <f t="shared" si="51"/>
        <v>#REF!</v>
      </c>
      <c r="DU36" s="6" t="e">
        <f t="shared" si="52"/>
        <v>#REF!</v>
      </c>
      <c r="DV36" s="6" t="e">
        <f t="shared" si="53"/>
        <v>#REF!</v>
      </c>
      <c r="DW36" s="6" t="e">
        <f t="shared" si="54"/>
        <v>#REF!</v>
      </c>
      <c r="DX36" s="6" t="e">
        <f t="shared" si="55"/>
        <v>#REF!</v>
      </c>
      <c r="DY36" s="6" t="e">
        <f t="shared" si="56"/>
        <v>#REF!</v>
      </c>
      <c r="DZ36" s="6" t="e">
        <f t="shared" si="57"/>
        <v>#REF!</v>
      </c>
    </row>
    <row r="37" spans="2:130" ht="12" customHeight="1" outlineLevel="1">
      <c r="B37" s="6">
        <f>'23년(세부_실적)'!A36</f>
        <v>31</v>
      </c>
      <c r="C37" s="620"/>
      <c r="D37" s="620"/>
      <c r="E37" s="620"/>
      <c r="F37" s="622" t="str">
        <f>'23년(세부_실적)'!E36</f>
        <v>P230NQ_TPN</v>
      </c>
      <c r="G37" s="622" t="s">
        <v>1264</v>
      </c>
      <c r="H37" s="622" t="str">
        <f>'23년(세부_실적)'!F36</f>
        <v>1066B</v>
      </c>
      <c r="I37" s="617" t="str">
        <f>'23년(세부_실적)'!G36</f>
        <v>구</v>
      </c>
      <c r="J37" s="617" t="str">
        <f>'23년(세부_실적)'!H36</f>
        <v>SY</v>
      </c>
      <c r="K37" s="617">
        <f>'23년(세부_실적)'!I36</f>
        <v>19.73</v>
      </c>
      <c r="L37" s="617">
        <f>'23년(세부_실적)'!J36</f>
        <v>0</v>
      </c>
      <c r="M37" s="617">
        <f>'23년(세부_실적)'!K36</f>
        <v>19.72</v>
      </c>
      <c r="N37" s="617">
        <f>'23년(세부_실적)'!L36</f>
        <v>0</v>
      </c>
      <c r="O37" s="617">
        <f>'23년(세부_실적)'!M36</f>
        <v>19.72</v>
      </c>
      <c r="P37" s="617">
        <f>'23년(세부_실적)'!N36</f>
        <v>0</v>
      </c>
      <c r="Q37" s="617">
        <f>'23년(세부_실적)'!O36</f>
        <v>19.72</v>
      </c>
      <c r="R37" s="617">
        <f>'23년(세부_실적)'!P36</f>
        <v>0</v>
      </c>
      <c r="S37" s="638">
        <f>'23년(세부_실적)'!Q36</f>
        <v>128.42099999999999</v>
      </c>
      <c r="T37" s="638">
        <f t="shared" si="2"/>
        <v>128420.99999999999</v>
      </c>
      <c r="U37" s="638">
        <f>'23년(세부_실적)'!S36</f>
        <v>15.654</v>
      </c>
      <c r="V37" s="638">
        <f t="shared" si="3"/>
        <v>15654</v>
      </c>
      <c r="W37" s="638">
        <f>'23년(세부_실적)'!U36</f>
        <v>5.43</v>
      </c>
      <c r="X37" s="638">
        <f t="shared" si="4"/>
        <v>5430</v>
      </c>
      <c r="Y37" s="638">
        <f>'23년(세부_실적)'!W36</f>
        <v>16.474</v>
      </c>
      <c r="Z37" s="638">
        <f t="shared" si="5"/>
        <v>16474</v>
      </c>
      <c r="AA37" s="638">
        <f>'23년(세부_실적)'!Y36</f>
        <v>37.558</v>
      </c>
      <c r="AB37" s="638">
        <f t="shared" si="5"/>
        <v>37558</v>
      </c>
      <c r="AC37" s="638">
        <f>'23년(세부_실적)'!AA36</f>
        <v>5.5979999999999999</v>
      </c>
      <c r="AD37" s="638">
        <f t="shared" ref="AD37" si="452">AC37*1000</f>
        <v>5598</v>
      </c>
      <c r="AE37" s="638">
        <f>'23년(세부_실적)'!AC36</f>
        <v>9.7919999999999998</v>
      </c>
      <c r="AF37" s="638">
        <f t="shared" ref="AF37" si="453">AE37*1000</f>
        <v>9792</v>
      </c>
      <c r="AG37" s="638">
        <f>'23년(세부_실적)'!AE36</f>
        <v>5.2110000000000003</v>
      </c>
      <c r="AH37" s="638">
        <f t="shared" ref="AH37" si="454">AG37*1000</f>
        <v>5211</v>
      </c>
      <c r="AI37" s="638">
        <f>'23년(세부_실적)'!AG36</f>
        <v>20.600999999999999</v>
      </c>
      <c r="AJ37" s="638">
        <f t="shared" ref="AJ37" si="455">AI37*1000</f>
        <v>20601</v>
      </c>
      <c r="AK37" s="638">
        <f>'23년(세부_실적)'!AI36</f>
        <v>58.158999999999999</v>
      </c>
      <c r="AL37" s="638">
        <f t="shared" ref="AL37" si="456">AK37*1000</f>
        <v>58159</v>
      </c>
      <c r="AM37" s="638">
        <f>'23년(세부_실적)'!AK36</f>
        <v>6.3680000000000003</v>
      </c>
      <c r="AN37" s="638">
        <f t="shared" ref="AN37" si="457">AM37*1000</f>
        <v>6368</v>
      </c>
      <c r="AO37" s="638">
        <f>'23년(세부_실적)'!AM36</f>
        <v>4.1959999999999997</v>
      </c>
      <c r="AP37" s="638">
        <f t="shared" ref="AP37" si="458">AO37*1000</f>
        <v>4196</v>
      </c>
      <c r="AQ37" s="638">
        <f>'23년(세부_실적)'!AO36</f>
        <v>3.4660000000000002</v>
      </c>
      <c r="AR37" s="638">
        <f t="shared" ref="AR37" si="459">AQ37*1000</f>
        <v>3466</v>
      </c>
      <c r="AS37" s="638">
        <f>'23년(세부_실적)'!AQ36</f>
        <v>14.030000000000001</v>
      </c>
      <c r="AT37" s="638">
        <f t="shared" ref="AT37" si="460">AS37*1000</f>
        <v>14030.000000000002</v>
      </c>
      <c r="AU37" s="638">
        <f>'23년(세부_실적)'!AS36</f>
        <v>7.7640000000000002</v>
      </c>
      <c r="AV37" s="638">
        <f t="shared" ref="AV37" si="461">AU37*1000</f>
        <v>7764</v>
      </c>
      <c r="AW37" s="638">
        <f>'23년(세부_실적)'!AU36</f>
        <v>13.86</v>
      </c>
      <c r="AX37" s="638">
        <f t="shared" ref="AX37" si="462">AW37*1000</f>
        <v>13860</v>
      </c>
      <c r="AY37" s="638">
        <f>'23년(세부_실적)'!AW36</f>
        <v>34.607999999999997</v>
      </c>
      <c r="AZ37" s="638">
        <f t="shared" ref="AZ37" si="463">AY37*1000</f>
        <v>34608</v>
      </c>
      <c r="BA37" s="638">
        <f>'23년(세부_실적)'!AY36</f>
        <v>56.231999999999999</v>
      </c>
      <c r="BB37" s="638">
        <f t="shared" ref="BB37" si="464">BA37*1000</f>
        <v>56232</v>
      </c>
      <c r="BC37" s="638">
        <f>'23년(세부_실적)'!BA36</f>
        <v>70.262</v>
      </c>
      <c r="BD37" s="638">
        <f t="shared" ref="BD37" si="465">BC37*1000</f>
        <v>70262</v>
      </c>
      <c r="BF37" s="617">
        <v>1.68</v>
      </c>
      <c r="BG37" s="617">
        <v>14.351017072727281</v>
      </c>
      <c r="BH37" s="617"/>
      <c r="BI37" s="617"/>
      <c r="BJ37" s="617">
        <v>1.68</v>
      </c>
      <c r="BK37" s="617">
        <v>14.351017072727281</v>
      </c>
      <c r="BL37" s="617"/>
      <c r="BM37" s="617"/>
      <c r="BN37" s="617">
        <v>1.68</v>
      </c>
      <c r="BO37" s="617">
        <v>14.351017072727281</v>
      </c>
      <c r="BP37" s="617"/>
      <c r="BQ37" s="617"/>
      <c r="BR37" s="617">
        <v>1.68</v>
      </c>
      <c r="BS37" s="617">
        <v>14.79789670915555</v>
      </c>
      <c r="BT37" s="617"/>
      <c r="BU37" s="617"/>
      <c r="BV37" s="617">
        <v>1.68</v>
      </c>
      <c r="BW37" s="617">
        <v>14.79789670915555</v>
      </c>
      <c r="BX37" s="617">
        <v>19.739999999999998</v>
      </c>
      <c r="BY37" s="617"/>
      <c r="BZ37" s="617">
        <v>1.68</v>
      </c>
      <c r="CA37" s="617">
        <v>14.79789670915555</v>
      </c>
      <c r="CB37" s="617">
        <v>19.739999999999998</v>
      </c>
      <c r="CC37" s="617"/>
      <c r="CD37" s="617"/>
      <c r="CE37" s="617"/>
      <c r="CF37" s="617"/>
      <c r="CG37" s="617"/>
      <c r="CH37" s="617"/>
      <c r="CI37" s="617"/>
      <c r="CJ37" s="617"/>
      <c r="CK37" s="617"/>
      <c r="CL37" s="617"/>
      <c r="CM37" s="617"/>
      <c r="CN37" s="617"/>
      <c r="CO37" s="617"/>
      <c r="CP37" s="617"/>
      <c r="CQ37" s="617"/>
      <c r="CR37" s="617"/>
      <c r="CS37" s="617"/>
      <c r="CT37" s="617"/>
      <c r="CU37" s="617"/>
      <c r="CV37" s="617"/>
      <c r="CW37" s="617"/>
      <c r="CX37" s="617"/>
      <c r="CY37" s="617"/>
      <c r="CZ37" s="617"/>
      <c r="DA37" s="617"/>
      <c r="DB37" s="655">
        <f t="shared" si="34"/>
        <v>0</v>
      </c>
      <c r="DC37" s="655">
        <f t="shared" si="35"/>
        <v>0</v>
      </c>
      <c r="DD37" s="655">
        <f t="shared" si="36"/>
        <v>0</v>
      </c>
      <c r="DE37" s="655">
        <f t="shared" si="37"/>
        <v>0</v>
      </c>
      <c r="DF37" s="655">
        <f t="shared" si="38"/>
        <v>255938758.38719997</v>
      </c>
      <c r="DG37" s="655">
        <f t="shared" si="39"/>
        <v>133748340.98219998</v>
      </c>
      <c r="DH37" s="6">
        <f t="shared" si="40"/>
        <v>0</v>
      </c>
      <c r="DI37" s="6">
        <f t="shared" si="41"/>
        <v>109565425.82159999</v>
      </c>
      <c r="DJ37" s="6">
        <f t="shared" si="42"/>
        <v>0</v>
      </c>
      <c r="DK37" s="6">
        <f t="shared" si="43"/>
        <v>0</v>
      </c>
      <c r="DL37" s="6">
        <f t="shared" si="44"/>
        <v>0</v>
      </c>
      <c r="DM37" s="6">
        <f t="shared" si="45"/>
        <v>0</v>
      </c>
      <c r="DO37" s="6">
        <f t="shared" si="46"/>
        <v>312605334.04777569</v>
      </c>
      <c r="DP37" s="6">
        <f t="shared" si="47"/>
        <v>110918841.17904931</v>
      </c>
      <c r="DQ37" s="6">
        <f t="shared" si="48"/>
        <v>344229313.59807044</v>
      </c>
      <c r="DR37" s="6">
        <f t="shared" si="49"/>
        <v>122067358.46914813</v>
      </c>
      <c r="DS37" s="6">
        <f t="shared" si="50"/>
        <v>213643993.13950357</v>
      </c>
      <c r="DT37" s="6">
        <f t="shared" si="51"/>
        <v>111645964.93037528</v>
      </c>
      <c r="DU37" s="6">
        <f t="shared" si="52"/>
        <v>0</v>
      </c>
      <c r="DV37" s="6">
        <f t="shared" si="53"/>
        <v>0</v>
      </c>
      <c r="DW37" s="6">
        <f t="shared" si="54"/>
        <v>0</v>
      </c>
      <c r="DX37" s="6">
        <f t="shared" si="55"/>
        <v>0</v>
      </c>
      <c r="DY37" s="6">
        <f t="shared" si="56"/>
        <v>0</v>
      </c>
      <c r="DZ37" s="6">
        <f t="shared" si="57"/>
        <v>0</v>
      </c>
    </row>
    <row r="38" spans="2:130" ht="12" customHeight="1" outlineLevel="1">
      <c r="B38" s="6">
        <f>'23년(세부_실적)'!A37</f>
        <v>32</v>
      </c>
      <c r="C38" s="620"/>
      <c r="D38" s="620"/>
      <c r="E38" s="620"/>
      <c r="F38" s="622" t="str">
        <f>'23년(세부_실적)'!E37</f>
        <v>P270NQ_NPN</v>
      </c>
      <c r="G38" s="622" t="s">
        <v>1265</v>
      </c>
      <c r="H38" s="622" t="str">
        <f>'23년(세부_실적)'!F37</f>
        <v>934A</v>
      </c>
      <c r="I38" s="617" t="str">
        <f>'23년(세부_실적)'!G37</f>
        <v>구</v>
      </c>
      <c r="J38" s="617" t="str">
        <f>'23년(세부_실적)'!H37</f>
        <v>SY</v>
      </c>
      <c r="K38" s="617">
        <f>'23년(세부_실적)'!I37</f>
        <v>21.1</v>
      </c>
      <c r="L38" s="617">
        <f>'23년(세부_실적)'!J37</f>
        <v>0</v>
      </c>
      <c r="M38" s="617">
        <f>'23년(세부_실적)'!K37</f>
        <v>21.1</v>
      </c>
      <c r="N38" s="617">
        <f>'23년(세부_실적)'!L37</f>
        <v>0</v>
      </c>
      <c r="O38" s="617">
        <f>'23년(세부_실적)'!M37</f>
        <v>21.1</v>
      </c>
      <c r="P38" s="617">
        <f>'23년(세부_실적)'!N37</f>
        <v>0</v>
      </c>
      <c r="Q38" s="617">
        <f>'23년(세부_실적)'!O37</f>
        <v>21.1</v>
      </c>
      <c r="R38" s="617">
        <f>'23년(세부_실적)'!P37</f>
        <v>0</v>
      </c>
      <c r="S38" s="638">
        <f>'23년(세부_실적)'!Q37</f>
        <v>0.47399999999999998</v>
      </c>
      <c r="T38" s="638">
        <f t="shared" si="2"/>
        <v>474</v>
      </c>
      <c r="U38" s="638">
        <f>'23년(세부_실적)'!S37</f>
        <v>0.27</v>
      </c>
      <c r="V38" s="638">
        <f t="shared" si="3"/>
        <v>270</v>
      </c>
      <c r="W38" s="638">
        <f>'23년(세부_실적)'!U37</f>
        <v>0</v>
      </c>
      <c r="X38" s="638">
        <f t="shared" si="4"/>
        <v>0</v>
      </c>
      <c r="Y38" s="638">
        <f>'23년(세부_실적)'!W37</f>
        <v>0.20399999999999999</v>
      </c>
      <c r="Z38" s="638">
        <f t="shared" si="5"/>
        <v>204</v>
      </c>
      <c r="AA38" s="638">
        <f>'23년(세부_실적)'!Y37</f>
        <v>0.47399999999999998</v>
      </c>
      <c r="AB38" s="638">
        <f t="shared" si="5"/>
        <v>474</v>
      </c>
      <c r="AC38" s="638">
        <f>'23년(세부_실적)'!AA37</f>
        <v>0</v>
      </c>
      <c r="AD38" s="638">
        <f t="shared" ref="AD38" si="466">AC38*1000</f>
        <v>0</v>
      </c>
      <c r="AE38" s="638">
        <f>'23년(세부_실적)'!AC37</f>
        <v>0</v>
      </c>
      <c r="AF38" s="638">
        <f t="shared" ref="AF38" si="467">AE38*1000</f>
        <v>0</v>
      </c>
      <c r="AG38" s="638">
        <f>'23년(세부_실적)'!AE37</f>
        <v>0</v>
      </c>
      <c r="AH38" s="638">
        <f t="shared" ref="AH38" si="468">AG38*1000</f>
        <v>0</v>
      </c>
      <c r="AI38" s="638">
        <f>'23년(세부_실적)'!AG37</f>
        <v>0</v>
      </c>
      <c r="AJ38" s="638">
        <f t="shared" ref="AJ38" si="469">AI38*1000</f>
        <v>0</v>
      </c>
      <c r="AK38" s="638">
        <f>'23년(세부_실적)'!AI37</f>
        <v>0.47399999999999998</v>
      </c>
      <c r="AL38" s="638">
        <f t="shared" ref="AL38" si="470">AK38*1000</f>
        <v>474</v>
      </c>
      <c r="AM38" s="638">
        <f>'23년(세부_실적)'!AK37</f>
        <v>0</v>
      </c>
      <c r="AN38" s="638">
        <f t="shared" ref="AN38" si="471">AM38*1000</f>
        <v>0</v>
      </c>
      <c r="AO38" s="638">
        <f>'23년(세부_실적)'!AM37</f>
        <v>0</v>
      </c>
      <c r="AP38" s="638">
        <f t="shared" ref="AP38" si="472">AO38*1000</f>
        <v>0</v>
      </c>
      <c r="AQ38" s="638">
        <f>'23년(세부_실적)'!AO37</f>
        <v>0</v>
      </c>
      <c r="AR38" s="638">
        <f t="shared" ref="AR38" si="473">AQ38*1000</f>
        <v>0</v>
      </c>
      <c r="AS38" s="638">
        <f>'23년(세부_실적)'!AQ37</f>
        <v>0</v>
      </c>
      <c r="AT38" s="638">
        <f t="shared" ref="AT38" si="474">AS38*1000</f>
        <v>0</v>
      </c>
      <c r="AU38" s="638">
        <f>'23년(세부_실적)'!AS37</f>
        <v>0</v>
      </c>
      <c r="AV38" s="638">
        <f t="shared" ref="AV38" si="475">AU38*1000</f>
        <v>0</v>
      </c>
      <c r="AW38" s="638">
        <f>'23년(세부_실적)'!AU37</f>
        <v>0</v>
      </c>
      <c r="AX38" s="638">
        <f t="shared" ref="AX38" si="476">AW38*1000</f>
        <v>0</v>
      </c>
      <c r="AY38" s="638">
        <f>'23년(세부_실적)'!AW37</f>
        <v>0</v>
      </c>
      <c r="AZ38" s="638">
        <f t="shared" ref="AZ38" si="477">AY38*1000</f>
        <v>0</v>
      </c>
      <c r="BA38" s="638">
        <f>'23년(세부_실적)'!AY37</f>
        <v>0</v>
      </c>
      <c r="BB38" s="638">
        <f t="shared" ref="BB38" si="478">BA38*1000</f>
        <v>0</v>
      </c>
      <c r="BC38" s="638">
        <f>'23년(세부_실적)'!BA37</f>
        <v>0</v>
      </c>
      <c r="BD38" s="638">
        <f t="shared" ref="BD38" si="479">BC38*1000</f>
        <v>0</v>
      </c>
      <c r="BF38" s="617">
        <v>1.8480000000000001</v>
      </c>
      <c r="BG38" s="617">
        <v>17.365774345454554</v>
      </c>
      <c r="BH38" s="617">
        <v>21.1</v>
      </c>
      <c r="BI38" s="617"/>
      <c r="BJ38" s="617">
        <v>1.8480000000000001</v>
      </c>
      <c r="BK38" s="617">
        <v>17.365774345454554</v>
      </c>
      <c r="BL38" s="617"/>
      <c r="BM38" s="617"/>
      <c r="BN38" s="617">
        <v>1.8480000000000001</v>
      </c>
      <c r="BO38" s="617">
        <v>17.365774345454554</v>
      </c>
      <c r="BP38" s="617"/>
      <c r="BQ38" s="617"/>
      <c r="BR38" s="617">
        <v>1.8480000000000001</v>
      </c>
      <c r="BS38" s="617">
        <v>17.597156157028394</v>
      </c>
      <c r="BT38" s="617"/>
      <c r="BU38" s="617"/>
      <c r="BV38" s="617">
        <v>1.8480000000000001</v>
      </c>
      <c r="BW38" s="617">
        <v>17.597156157028394</v>
      </c>
      <c r="BX38" s="617">
        <v>21.1</v>
      </c>
      <c r="BY38" s="617"/>
      <c r="BZ38" s="617">
        <v>1.8480000000000001</v>
      </c>
      <c r="CA38" s="617">
        <v>17.597156157028394</v>
      </c>
      <c r="CB38" s="617">
        <v>21.1</v>
      </c>
      <c r="CC38" s="617"/>
      <c r="CD38" s="617"/>
      <c r="CE38" s="617"/>
      <c r="CF38" s="617"/>
      <c r="CG38" s="617"/>
      <c r="CH38" s="617"/>
      <c r="CI38" s="617"/>
      <c r="CJ38" s="617"/>
      <c r="CK38" s="617"/>
      <c r="CL38" s="617"/>
      <c r="CM38" s="617"/>
      <c r="CN38" s="617"/>
      <c r="CO38" s="617"/>
      <c r="CP38" s="617"/>
      <c r="CQ38" s="617"/>
      <c r="CR38" s="617"/>
      <c r="CS38" s="617"/>
      <c r="CT38" s="617"/>
      <c r="CU38" s="617"/>
      <c r="CV38" s="617"/>
      <c r="CW38" s="617"/>
      <c r="CX38" s="617"/>
      <c r="CY38" s="617"/>
      <c r="CZ38" s="617"/>
      <c r="DA38" s="617"/>
      <c r="DB38" s="655">
        <f t="shared" si="34"/>
        <v>7096695.9300000006</v>
      </c>
      <c r="DC38" s="655">
        <f t="shared" si="35"/>
        <v>0</v>
      </c>
      <c r="DD38" s="655">
        <f t="shared" si="36"/>
        <v>0</v>
      </c>
      <c r="DE38" s="655">
        <f t="shared" si="37"/>
        <v>0</v>
      </c>
      <c r="DF38" s="655">
        <f t="shared" si="38"/>
        <v>0</v>
      </c>
      <c r="DG38" s="655">
        <f t="shared" si="39"/>
        <v>0</v>
      </c>
      <c r="DH38" s="6">
        <f t="shared" si="40"/>
        <v>0</v>
      </c>
      <c r="DI38" s="6">
        <f t="shared" si="41"/>
        <v>0</v>
      </c>
      <c r="DJ38" s="6">
        <f t="shared" si="42"/>
        <v>0</v>
      </c>
      <c r="DK38" s="6">
        <f t="shared" si="43"/>
        <v>0</v>
      </c>
      <c r="DL38" s="6">
        <f t="shared" si="44"/>
        <v>0</v>
      </c>
      <c r="DM38" s="6">
        <f t="shared" si="45"/>
        <v>0</v>
      </c>
      <c r="DO38" s="6">
        <f t="shared" si="46"/>
        <v>6462289.7723851064</v>
      </c>
      <c r="DP38" s="6">
        <f t="shared" si="47"/>
        <v>0</v>
      </c>
      <c r="DQ38" s="6">
        <f t="shared" si="48"/>
        <v>5108937.2185995495</v>
      </c>
      <c r="DR38" s="6">
        <f t="shared" si="49"/>
        <v>0</v>
      </c>
      <c r="DS38" s="6">
        <f t="shared" si="50"/>
        <v>0</v>
      </c>
      <c r="DT38" s="6">
        <f t="shared" si="51"/>
        <v>0</v>
      </c>
      <c r="DU38" s="6">
        <f t="shared" si="52"/>
        <v>0</v>
      </c>
      <c r="DV38" s="6">
        <f t="shared" si="53"/>
        <v>0</v>
      </c>
      <c r="DW38" s="6">
        <f t="shared" si="54"/>
        <v>0</v>
      </c>
      <c r="DX38" s="6">
        <f t="shared" si="55"/>
        <v>0</v>
      </c>
      <c r="DY38" s="6">
        <f t="shared" si="56"/>
        <v>0</v>
      </c>
      <c r="DZ38" s="6">
        <f t="shared" si="57"/>
        <v>0</v>
      </c>
    </row>
    <row r="39" spans="2:130" ht="12" customHeight="1" outlineLevel="1">
      <c r="B39" s="6">
        <f>'23년(세부_실적)'!A38</f>
        <v>33</v>
      </c>
      <c r="C39" s="620"/>
      <c r="D39" s="620"/>
      <c r="E39" s="620"/>
      <c r="F39" s="622" t="str">
        <f>'23년(세부_실적)'!E38</f>
        <v>P270NQB_NPN</v>
      </c>
      <c r="G39" s="622" t="s">
        <v>1266</v>
      </c>
      <c r="H39" s="622" t="str">
        <f>'23년(세부_실적)'!F38</f>
        <v>934B</v>
      </c>
      <c r="I39" s="617" t="str">
        <f>'23년(세부_실적)'!G38</f>
        <v>구</v>
      </c>
      <c r="J39" s="617" t="str">
        <f>'23년(세부_실적)'!H38</f>
        <v>SY</v>
      </c>
      <c r="K39" s="617">
        <f>'23년(세부_실적)'!I38</f>
        <v>20.89</v>
      </c>
      <c r="L39" s="617">
        <f>'23년(세부_실적)'!J38</f>
        <v>0</v>
      </c>
      <c r="M39" s="617">
        <f>'23년(세부_실적)'!K38</f>
        <v>20.89</v>
      </c>
      <c r="N39" s="617">
        <f>'23년(세부_실적)'!L38</f>
        <v>0</v>
      </c>
      <c r="O39" s="617">
        <f>'23년(세부_실적)'!M38</f>
        <v>20.89</v>
      </c>
      <c r="P39" s="617">
        <f>'23년(세부_실적)'!N38</f>
        <v>0</v>
      </c>
      <c r="Q39" s="617">
        <f>'23년(세부_실적)'!O38</f>
        <v>20.89</v>
      </c>
      <c r="R39" s="617">
        <f>'23년(세부_실적)'!P38</f>
        <v>0</v>
      </c>
      <c r="S39" s="638">
        <f>'23년(세부_실적)'!Q38</f>
        <v>0.16800000000000001</v>
      </c>
      <c r="T39" s="638">
        <f t="shared" si="2"/>
        <v>168</v>
      </c>
      <c r="U39" s="638">
        <f>'23년(세부_실적)'!S38</f>
        <v>0.16800000000000001</v>
      </c>
      <c r="V39" s="638">
        <f t="shared" si="3"/>
        <v>168</v>
      </c>
      <c r="W39" s="638">
        <f>'23년(세부_실적)'!U38</f>
        <v>0</v>
      </c>
      <c r="X39" s="638">
        <f t="shared" si="4"/>
        <v>0</v>
      </c>
      <c r="Y39" s="638">
        <f>'23년(세부_실적)'!W38</f>
        <v>0</v>
      </c>
      <c r="Z39" s="638">
        <f t="shared" si="5"/>
        <v>0</v>
      </c>
      <c r="AA39" s="638">
        <f>'23년(세부_실적)'!Y38</f>
        <v>0.16800000000000001</v>
      </c>
      <c r="AB39" s="638">
        <f t="shared" si="5"/>
        <v>168</v>
      </c>
      <c r="AC39" s="638">
        <f>'23년(세부_실적)'!AA38</f>
        <v>0</v>
      </c>
      <c r="AD39" s="638">
        <f t="shared" ref="AD39" si="480">AC39*1000</f>
        <v>0</v>
      </c>
      <c r="AE39" s="638">
        <f>'23년(세부_실적)'!AC38</f>
        <v>0</v>
      </c>
      <c r="AF39" s="638">
        <f t="shared" ref="AF39" si="481">AE39*1000</f>
        <v>0</v>
      </c>
      <c r="AG39" s="638">
        <f>'23년(세부_실적)'!AE38</f>
        <v>0</v>
      </c>
      <c r="AH39" s="638">
        <f t="shared" ref="AH39" si="482">AG39*1000</f>
        <v>0</v>
      </c>
      <c r="AI39" s="638">
        <f>'23년(세부_실적)'!AG38</f>
        <v>0</v>
      </c>
      <c r="AJ39" s="638">
        <f t="shared" ref="AJ39" si="483">AI39*1000</f>
        <v>0</v>
      </c>
      <c r="AK39" s="638">
        <f>'23년(세부_실적)'!AI38</f>
        <v>0.16800000000000001</v>
      </c>
      <c r="AL39" s="638">
        <f t="shared" ref="AL39" si="484">AK39*1000</f>
        <v>168</v>
      </c>
      <c r="AM39" s="638">
        <f>'23년(세부_실적)'!AK38</f>
        <v>0</v>
      </c>
      <c r="AN39" s="638">
        <f t="shared" ref="AN39" si="485">AM39*1000</f>
        <v>0</v>
      </c>
      <c r="AO39" s="638">
        <f>'23년(세부_실적)'!AM38</f>
        <v>0</v>
      </c>
      <c r="AP39" s="638">
        <f t="shared" ref="AP39" si="486">AO39*1000</f>
        <v>0</v>
      </c>
      <c r="AQ39" s="638">
        <f>'23년(세부_실적)'!AO38</f>
        <v>0</v>
      </c>
      <c r="AR39" s="638">
        <f t="shared" ref="AR39" si="487">AQ39*1000</f>
        <v>0</v>
      </c>
      <c r="AS39" s="638">
        <f>'23년(세부_실적)'!AQ38</f>
        <v>0</v>
      </c>
      <c r="AT39" s="638">
        <f t="shared" ref="AT39" si="488">AS39*1000</f>
        <v>0</v>
      </c>
      <c r="AU39" s="638">
        <f>'23년(세부_실적)'!AS38</f>
        <v>0</v>
      </c>
      <c r="AV39" s="638">
        <f t="shared" ref="AV39" si="489">AU39*1000</f>
        <v>0</v>
      </c>
      <c r="AW39" s="638">
        <f>'23년(세부_실적)'!AU38</f>
        <v>0</v>
      </c>
      <c r="AX39" s="638">
        <f t="shared" ref="AX39" si="490">AW39*1000</f>
        <v>0</v>
      </c>
      <c r="AY39" s="638">
        <f>'23년(세부_실적)'!AW38</f>
        <v>0</v>
      </c>
      <c r="AZ39" s="638">
        <f t="shared" ref="AZ39" si="491">AY39*1000</f>
        <v>0</v>
      </c>
      <c r="BA39" s="638">
        <f>'23년(세부_실적)'!AY38</f>
        <v>0</v>
      </c>
      <c r="BB39" s="638">
        <f t="shared" ref="BB39" si="492">BA39*1000</f>
        <v>0</v>
      </c>
      <c r="BC39" s="638">
        <f>'23년(세부_실적)'!BA38</f>
        <v>0</v>
      </c>
      <c r="BD39" s="638">
        <f t="shared" ref="BD39" si="493">BC39*1000</f>
        <v>0</v>
      </c>
      <c r="BF39" s="617">
        <v>1.8480000000000001</v>
      </c>
      <c r="BG39" s="617">
        <v>17.600000000000001</v>
      </c>
      <c r="BH39" s="617"/>
      <c r="BI39" s="617"/>
      <c r="BJ39" s="617">
        <v>1.8480000000000001</v>
      </c>
      <c r="BK39" s="617">
        <v>17.600000000000001</v>
      </c>
      <c r="BL39" s="617"/>
      <c r="BM39" s="617"/>
      <c r="BN39" s="617">
        <v>1.8480000000000001</v>
      </c>
      <c r="BO39" s="617">
        <v>17.600000000000001</v>
      </c>
      <c r="BP39" s="617"/>
      <c r="BQ39" s="617"/>
      <c r="BR39" s="617">
        <v>1.8480000000000001</v>
      </c>
      <c r="BS39" s="617">
        <v>17.600000000000001</v>
      </c>
      <c r="BT39" s="617"/>
      <c r="BU39" s="617"/>
      <c r="BV39" s="617">
        <v>1.8480000000000001</v>
      </c>
      <c r="BW39" s="617">
        <v>17.600000000000001</v>
      </c>
      <c r="BX39" s="617"/>
      <c r="BY39" s="617"/>
      <c r="BZ39" s="617">
        <v>1.8480000000000001</v>
      </c>
      <c r="CA39" s="617">
        <v>17.600000000000001</v>
      </c>
      <c r="CB39" s="617">
        <v>20.89</v>
      </c>
      <c r="CC39" s="617"/>
      <c r="CD39" s="617"/>
      <c r="CE39" s="617"/>
      <c r="CF39" s="617"/>
      <c r="CG39" s="617"/>
      <c r="CH39" s="617"/>
      <c r="CI39" s="617"/>
      <c r="CJ39" s="617"/>
      <c r="CK39" s="617"/>
      <c r="CL39" s="617"/>
      <c r="CM39" s="617"/>
      <c r="CN39" s="617"/>
      <c r="CO39" s="617"/>
      <c r="CP39" s="617"/>
      <c r="CQ39" s="617"/>
      <c r="CR39" s="617"/>
      <c r="CS39" s="617"/>
      <c r="CT39" s="617"/>
      <c r="CU39" s="617"/>
      <c r="CV39" s="617"/>
      <c r="CW39" s="617"/>
      <c r="CX39" s="617"/>
      <c r="CY39" s="617"/>
      <c r="CZ39" s="617"/>
      <c r="DA39" s="617"/>
      <c r="DB39" s="655">
        <f t="shared" si="34"/>
        <v>0</v>
      </c>
      <c r="DC39" s="655">
        <f t="shared" si="35"/>
        <v>0</v>
      </c>
      <c r="DD39" s="655">
        <f t="shared" si="36"/>
        <v>0</v>
      </c>
      <c r="DE39" s="655">
        <f t="shared" si="37"/>
        <v>0</v>
      </c>
      <c r="DF39" s="655">
        <f t="shared" si="38"/>
        <v>0</v>
      </c>
      <c r="DG39" s="655">
        <f t="shared" si="39"/>
        <v>0</v>
      </c>
      <c r="DH39" s="6">
        <f t="shared" si="40"/>
        <v>0</v>
      </c>
      <c r="DI39" s="6">
        <f t="shared" si="41"/>
        <v>0</v>
      </c>
      <c r="DJ39" s="6">
        <f t="shared" si="42"/>
        <v>0</v>
      </c>
      <c r="DK39" s="6">
        <f t="shared" si="43"/>
        <v>0</v>
      </c>
      <c r="DL39" s="6">
        <f t="shared" si="44"/>
        <v>0</v>
      </c>
      <c r="DM39" s="6">
        <f t="shared" si="45"/>
        <v>0</v>
      </c>
      <c r="DO39" s="6">
        <f t="shared" si="46"/>
        <v>4069998.0921600005</v>
      </c>
      <c r="DP39" s="6">
        <f t="shared" si="47"/>
        <v>0</v>
      </c>
      <c r="DQ39" s="6">
        <f t="shared" si="48"/>
        <v>0</v>
      </c>
      <c r="DR39" s="6">
        <f t="shared" si="49"/>
        <v>0</v>
      </c>
      <c r="DS39" s="6">
        <f t="shared" si="50"/>
        <v>0</v>
      </c>
      <c r="DT39" s="6">
        <f t="shared" si="51"/>
        <v>0</v>
      </c>
      <c r="DU39" s="6">
        <f t="shared" si="52"/>
        <v>0</v>
      </c>
      <c r="DV39" s="6">
        <f t="shared" si="53"/>
        <v>0</v>
      </c>
      <c r="DW39" s="6">
        <f t="shared" si="54"/>
        <v>0</v>
      </c>
      <c r="DX39" s="6">
        <f t="shared" si="55"/>
        <v>0</v>
      </c>
      <c r="DY39" s="6">
        <f t="shared" si="56"/>
        <v>0</v>
      </c>
      <c r="DZ39" s="6">
        <f t="shared" si="57"/>
        <v>0</v>
      </c>
    </row>
    <row r="40" spans="2:130" ht="12" customHeight="1" outlineLevel="1">
      <c r="B40" s="6" t="e">
        <f>'23년(세부_실적)'!#REF!</f>
        <v>#REF!</v>
      </c>
      <c r="C40" s="620"/>
      <c r="D40" s="620"/>
      <c r="E40" s="620"/>
      <c r="F40" s="622" t="e">
        <f>'23년(세부_실적)'!#REF!</f>
        <v>#REF!</v>
      </c>
      <c r="G40" s="622" t="s">
        <v>1267</v>
      </c>
      <c r="H40" s="622" t="e">
        <f>'23년(세부_실적)'!#REF!</f>
        <v>#REF!</v>
      </c>
      <c r="I40" s="617" t="e">
        <f>'23년(세부_실적)'!#REF!</f>
        <v>#REF!</v>
      </c>
      <c r="J40" s="617" t="e">
        <f>'23년(세부_실적)'!#REF!</f>
        <v>#REF!</v>
      </c>
      <c r="K40" s="617" t="e">
        <f>'23년(세부_실적)'!#REF!</f>
        <v>#REF!</v>
      </c>
      <c r="L40" s="617" t="e">
        <f>'23년(세부_실적)'!#REF!</f>
        <v>#REF!</v>
      </c>
      <c r="M40" s="617" t="e">
        <f>'23년(세부_실적)'!#REF!</f>
        <v>#REF!</v>
      </c>
      <c r="N40" s="617" t="e">
        <f>'23년(세부_실적)'!#REF!</f>
        <v>#REF!</v>
      </c>
      <c r="O40" s="617" t="e">
        <f>'23년(세부_실적)'!#REF!</f>
        <v>#REF!</v>
      </c>
      <c r="P40" s="617" t="e">
        <f>'23년(세부_실적)'!#REF!</f>
        <v>#REF!</v>
      </c>
      <c r="Q40" s="617" t="e">
        <f>'23년(세부_실적)'!#REF!</f>
        <v>#REF!</v>
      </c>
      <c r="R40" s="617" t="e">
        <f>'23년(세부_실적)'!#REF!</f>
        <v>#REF!</v>
      </c>
      <c r="S40" s="638" t="e">
        <f>'23년(세부_실적)'!#REF!</f>
        <v>#REF!</v>
      </c>
      <c r="T40" s="638" t="e">
        <f t="shared" si="2"/>
        <v>#REF!</v>
      </c>
      <c r="U40" s="638" t="e">
        <f>'23년(세부_실적)'!#REF!</f>
        <v>#REF!</v>
      </c>
      <c r="V40" s="638" t="e">
        <f t="shared" si="3"/>
        <v>#REF!</v>
      </c>
      <c r="W40" s="638" t="e">
        <f>'23년(세부_실적)'!#REF!</f>
        <v>#REF!</v>
      </c>
      <c r="X40" s="638" t="e">
        <f t="shared" si="4"/>
        <v>#REF!</v>
      </c>
      <c r="Y40" s="638" t="e">
        <f>'23년(세부_실적)'!#REF!</f>
        <v>#REF!</v>
      </c>
      <c r="Z40" s="638" t="e">
        <f t="shared" si="5"/>
        <v>#REF!</v>
      </c>
      <c r="AA40" s="638" t="e">
        <f>'23년(세부_실적)'!#REF!</f>
        <v>#REF!</v>
      </c>
      <c r="AB40" s="638" t="e">
        <f t="shared" si="5"/>
        <v>#REF!</v>
      </c>
      <c r="AC40" s="638" t="e">
        <f>'23년(세부_실적)'!#REF!</f>
        <v>#REF!</v>
      </c>
      <c r="AD40" s="638" t="e">
        <f t="shared" ref="AD40" si="494">AC40*1000</f>
        <v>#REF!</v>
      </c>
      <c r="AE40" s="638" t="e">
        <f>'23년(세부_실적)'!#REF!</f>
        <v>#REF!</v>
      </c>
      <c r="AF40" s="638" t="e">
        <f t="shared" ref="AF40" si="495">AE40*1000</f>
        <v>#REF!</v>
      </c>
      <c r="AG40" s="638" t="e">
        <f>'23년(세부_실적)'!#REF!</f>
        <v>#REF!</v>
      </c>
      <c r="AH40" s="638" t="e">
        <f t="shared" ref="AH40" si="496">AG40*1000</f>
        <v>#REF!</v>
      </c>
      <c r="AI40" s="638" t="e">
        <f>'23년(세부_실적)'!#REF!</f>
        <v>#REF!</v>
      </c>
      <c r="AJ40" s="638" t="e">
        <f t="shared" ref="AJ40" si="497">AI40*1000</f>
        <v>#REF!</v>
      </c>
      <c r="AK40" s="638" t="e">
        <f>'23년(세부_실적)'!#REF!</f>
        <v>#REF!</v>
      </c>
      <c r="AL40" s="638" t="e">
        <f t="shared" ref="AL40" si="498">AK40*1000</f>
        <v>#REF!</v>
      </c>
      <c r="AM40" s="638" t="e">
        <f>'23년(세부_실적)'!#REF!</f>
        <v>#REF!</v>
      </c>
      <c r="AN40" s="638" t="e">
        <f t="shared" ref="AN40" si="499">AM40*1000</f>
        <v>#REF!</v>
      </c>
      <c r="AO40" s="638" t="e">
        <f>'23년(세부_실적)'!#REF!</f>
        <v>#REF!</v>
      </c>
      <c r="AP40" s="638" t="e">
        <f t="shared" ref="AP40" si="500">AO40*1000</f>
        <v>#REF!</v>
      </c>
      <c r="AQ40" s="638" t="e">
        <f>'23년(세부_실적)'!#REF!</f>
        <v>#REF!</v>
      </c>
      <c r="AR40" s="638" t="e">
        <f t="shared" ref="AR40" si="501">AQ40*1000</f>
        <v>#REF!</v>
      </c>
      <c r="AS40" s="638" t="e">
        <f>'23년(세부_실적)'!#REF!</f>
        <v>#REF!</v>
      </c>
      <c r="AT40" s="638" t="e">
        <f t="shared" ref="AT40" si="502">AS40*1000</f>
        <v>#REF!</v>
      </c>
      <c r="AU40" s="638" t="e">
        <f>'23년(세부_실적)'!#REF!</f>
        <v>#REF!</v>
      </c>
      <c r="AV40" s="638" t="e">
        <f t="shared" ref="AV40" si="503">AU40*1000</f>
        <v>#REF!</v>
      </c>
      <c r="AW40" s="638" t="e">
        <f>'23년(세부_실적)'!#REF!</f>
        <v>#REF!</v>
      </c>
      <c r="AX40" s="638" t="e">
        <f t="shared" ref="AX40" si="504">AW40*1000</f>
        <v>#REF!</v>
      </c>
      <c r="AY40" s="638" t="e">
        <f>'23년(세부_실적)'!#REF!</f>
        <v>#REF!</v>
      </c>
      <c r="AZ40" s="638" t="e">
        <f t="shared" ref="AZ40" si="505">AY40*1000</f>
        <v>#REF!</v>
      </c>
      <c r="BA40" s="638" t="e">
        <f>'23년(세부_실적)'!#REF!</f>
        <v>#REF!</v>
      </c>
      <c r="BB40" s="638" t="e">
        <f t="shared" ref="BB40" si="506">BA40*1000</f>
        <v>#REF!</v>
      </c>
      <c r="BC40" s="638" t="e">
        <f>'23년(세부_실적)'!#REF!</f>
        <v>#REF!</v>
      </c>
      <c r="BD40" s="638" t="e">
        <f t="shared" ref="BD40" si="507">BC40*1000</f>
        <v>#REF!</v>
      </c>
      <c r="BF40" s="617">
        <v>1.85</v>
      </c>
      <c r="BG40" s="617">
        <v>16.853599800000008</v>
      </c>
      <c r="BH40" s="617">
        <v>21.2</v>
      </c>
      <c r="BI40" s="617"/>
      <c r="BJ40" s="617">
        <v>1.85</v>
      </c>
      <c r="BK40" s="617">
        <v>16.853599800000008</v>
      </c>
      <c r="BL40" s="617">
        <v>21.2</v>
      </c>
      <c r="BM40" s="617"/>
      <c r="BN40" s="617">
        <v>1.85</v>
      </c>
      <c r="BO40" s="617">
        <v>16.853599800000008</v>
      </c>
      <c r="BP40" s="617">
        <v>21.2</v>
      </c>
      <c r="BQ40" s="617"/>
      <c r="BR40" s="617">
        <v>1.85</v>
      </c>
      <c r="BS40" s="617">
        <v>17.245609436428278</v>
      </c>
      <c r="BT40" s="617">
        <v>21.465</v>
      </c>
      <c r="BU40" s="617"/>
      <c r="BV40" s="617">
        <v>1.85</v>
      </c>
      <c r="BW40" s="617">
        <v>17.245609436428278</v>
      </c>
      <c r="BX40" s="617"/>
      <c r="BY40" s="617"/>
      <c r="BZ40" s="617">
        <v>1.85</v>
      </c>
      <c r="CA40" s="617">
        <v>17.245609436428278</v>
      </c>
      <c r="CB40" s="617"/>
      <c r="CC40" s="617"/>
      <c r="CD40" s="617"/>
      <c r="CE40" s="617"/>
      <c r="CF40" s="617"/>
      <c r="CG40" s="617"/>
      <c r="CH40" s="617"/>
      <c r="CI40" s="617"/>
      <c r="CJ40" s="617"/>
      <c r="CK40" s="617"/>
      <c r="CL40" s="617"/>
      <c r="CM40" s="617"/>
      <c r="CN40" s="617"/>
      <c r="CO40" s="617"/>
      <c r="CP40" s="617"/>
      <c r="CQ40" s="617"/>
      <c r="CR40" s="617"/>
      <c r="CS40" s="617"/>
      <c r="CT40" s="617"/>
      <c r="CU40" s="617"/>
      <c r="CV40" s="617"/>
      <c r="CW40" s="617"/>
      <c r="CX40" s="617"/>
      <c r="CY40" s="617"/>
      <c r="CZ40" s="617"/>
      <c r="DA40" s="617"/>
      <c r="DB40" s="655" t="e">
        <f t="shared" si="34"/>
        <v>#REF!</v>
      </c>
      <c r="DC40" s="655" t="e">
        <f t="shared" si="35"/>
        <v>#REF!</v>
      </c>
      <c r="DD40" s="655" t="e">
        <f t="shared" si="36"/>
        <v>#REF!</v>
      </c>
      <c r="DE40" s="655" t="e">
        <f t="shared" si="37"/>
        <v>#REF!</v>
      </c>
      <c r="DF40" s="655" t="e">
        <f t="shared" si="38"/>
        <v>#REF!</v>
      </c>
      <c r="DG40" s="655" t="e">
        <f t="shared" si="39"/>
        <v>#REF!</v>
      </c>
      <c r="DH40" s="6" t="e">
        <f t="shared" si="40"/>
        <v>#REF!</v>
      </c>
      <c r="DI40" s="6" t="e">
        <f t="shared" si="41"/>
        <v>#REF!</v>
      </c>
      <c r="DJ40" s="6" t="e">
        <f t="shared" si="42"/>
        <v>#REF!</v>
      </c>
      <c r="DK40" s="6" t="e">
        <f t="shared" si="43"/>
        <v>#REF!</v>
      </c>
      <c r="DL40" s="6" t="e">
        <f t="shared" si="44"/>
        <v>#REF!</v>
      </c>
      <c r="DM40" s="6" t="e">
        <f t="shared" si="45"/>
        <v>#REF!</v>
      </c>
      <c r="DO40" s="6" t="e">
        <f t="shared" si="46"/>
        <v>#REF!</v>
      </c>
      <c r="DP40" s="6" t="e">
        <f t="shared" si="47"/>
        <v>#REF!</v>
      </c>
      <c r="DQ40" s="6" t="e">
        <f t="shared" si="48"/>
        <v>#REF!</v>
      </c>
      <c r="DR40" s="6" t="e">
        <f t="shared" si="49"/>
        <v>#REF!</v>
      </c>
      <c r="DS40" s="6" t="e">
        <f t="shared" si="50"/>
        <v>#REF!</v>
      </c>
      <c r="DT40" s="6" t="e">
        <f t="shared" si="51"/>
        <v>#REF!</v>
      </c>
      <c r="DU40" s="6" t="e">
        <f t="shared" si="52"/>
        <v>#REF!</v>
      </c>
      <c r="DV40" s="6" t="e">
        <f t="shared" si="53"/>
        <v>#REF!</v>
      </c>
      <c r="DW40" s="6" t="e">
        <f t="shared" si="54"/>
        <v>#REF!</v>
      </c>
      <c r="DX40" s="6" t="e">
        <f t="shared" si="55"/>
        <v>#REF!</v>
      </c>
      <c r="DY40" s="6" t="e">
        <f t="shared" si="56"/>
        <v>#REF!</v>
      </c>
      <c r="DZ40" s="6" t="e">
        <f t="shared" si="57"/>
        <v>#REF!</v>
      </c>
    </row>
    <row r="41" spans="2:130" ht="12" customHeight="1" outlineLevel="1">
      <c r="B41" s="6">
        <f>'23년(세부_실적)'!A39</f>
        <v>35</v>
      </c>
      <c r="C41" s="620"/>
      <c r="D41" s="620"/>
      <c r="E41" s="620"/>
      <c r="F41" s="622" t="str">
        <f>'23년(세부_실적)'!E39</f>
        <v>P270NQ_TPN</v>
      </c>
      <c r="G41" s="622" t="s">
        <v>1267</v>
      </c>
      <c r="H41" s="622" t="str">
        <f>'23년(세부_실적)'!F39</f>
        <v>1066A</v>
      </c>
      <c r="I41" s="617" t="str">
        <f>'23년(세부_실적)'!G39</f>
        <v>구</v>
      </c>
      <c r="J41" s="617" t="str">
        <f>'23년(세부_실적)'!H39</f>
        <v>SY</v>
      </c>
      <c r="K41" s="617">
        <f>'23년(세부_실적)'!I39</f>
        <v>21.72</v>
      </c>
      <c r="L41" s="617">
        <f>'23년(세부_실적)'!J39</f>
        <v>0</v>
      </c>
      <c r="M41" s="617">
        <f>'23년(세부_실적)'!K39</f>
        <v>21.71</v>
      </c>
      <c r="N41" s="617">
        <f>'23년(세부_실적)'!L39</f>
        <v>0</v>
      </c>
      <c r="O41" s="617">
        <f>'23년(세부_실적)'!M39</f>
        <v>21.71</v>
      </c>
      <c r="P41" s="617">
        <f>'23년(세부_실적)'!N39</f>
        <v>0</v>
      </c>
      <c r="Q41" s="617">
        <f>'23년(세부_실적)'!O39</f>
        <v>21.71</v>
      </c>
      <c r="R41" s="617">
        <f>'23년(세부_실적)'!P39</f>
        <v>0</v>
      </c>
      <c r="S41" s="638">
        <f>'23년(세부_실적)'!Q39</f>
        <v>61.064</v>
      </c>
      <c r="T41" s="638">
        <f t="shared" si="2"/>
        <v>61064</v>
      </c>
      <c r="U41" s="638">
        <f>'23년(세부_실적)'!S39</f>
        <v>5.22</v>
      </c>
      <c r="V41" s="638">
        <f t="shared" si="3"/>
        <v>5220</v>
      </c>
      <c r="W41" s="638">
        <f>'23년(세부_실적)'!U39</f>
        <v>2.3220000000000001</v>
      </c>
      <c r="X41" s="638">
        <f t="shared" si="4"/>
        <v>2322</v>
      </c>
      <c r="Y41" s="638">
        <f>'23년(세부_실적)'!W39</f>
        <v>0.85599999999999998</v>
      </c>
      <c r="Z41" s="638">
        <f t="shared" si="5"/>
        <v>856</v>
      </c>
      <c r="AA41" s="638">
        <f>'23년(세부_실적)'!Y39</f>
        <v>8.3979999999999997</v>
      </c>
      <c r="AB41" s="638">
        <f t="shared" si="5"/>
        <v>8398</v>
      </c>
      <c r="AC41" s="638">
        <f>'23년(세부_실적)'!AA39</f>
        <v>2.544</v>
      </c>
      <c r="AD41" s="638">
        <f t="shared" ref="AD41" si="508">AC41*1000</f>
        <v>2544</v>
      </c>
      <c r="AE41" s="638">
        <f>'23년(세부_실적)'!AC39</f>
        <v>6.468</v>
      </c>
      <c r="AF41" s="638">
        <f t="shared" ref="AF41" si="509">AE41*1000</f>
        <v>6468</v>
      </c>
      <c r="AG41" s="638">
        <f>'23년(세부_실적)'!AE39</f>
        <v>0.876</v>
      </c>
      <c r="AH41" s="638">
        <f t="shared" ref="AH41" si="510">AG41*1000</f>
        <v>876</v>
      </c>
      <c r="AI41" s="638">
        <f>'23년(세부_실적)'!AG39</f>
        <v>9.8879999999999999</v>
      </c>
      <c r="AJ41" s="638">
        <f t="shared" ref="AJ41" si="511">AI41*1000</f>
        <v>9888</v>
      </c>
      <c r="AK41" s="638">
        <f>'23년(세부_실적)'!AI39</f>
        <v>18.286000000000001</v>
      </c>
      <c r="AL41" s="638">
        <f t="shared" ref="AL41" si="512">AK41*1000</f>
        <v>18286</v>
      </c>
      <c r="AM41" s="638">
        <f>'23년(세부_실적)'!AK39</f>
        <v>7.8</v>
      </c>
      <c r="AN41" s="638">
        <f t="shared" ref="AN41" si="513">AM41*1000</f>
        <v>7800</v>
      </c>
      <c r="AO41" s="638">
        <f>'23년(세부_실적)'!AM39</f>
        <v>0.72</v>
      </c>
      <c r="AP41" s="638">
        <f t="shared" ref="AP41" si="514">AO41*1000</f>
        <v>720</v>
      </c>
      <c r="AQ41" s="638">
        <f>'23년(세부_실적)'!AO39</f>
        <v>4.09</v>
      </c>
      <c r="AR41" s="638">
        <f t="shared" ref="AR41" si="515">AQ41*1000</f>
        <v>4090</v>
      </c>
      <c r="AS41" s="638">
        <f>'23년(세부_실적)'!AQ39</f>
        <v>12.61</v>
      </c>
      <c r="AT41" s="638">
        <f t="shared" ref="AT41" si="516">AS41*1000</f>
        <v>12610</v>
      </c>
      <c r="AU41" s="638">
        <f>'23년(세부_실적)'!AS39</f>
        <v>7.4039999999999999</v>
      </c>
      <c r="AV41" s="638">
        <f t="shared" ref="AV41" si="517">AU41*1000</f>
        <v>7404</v>
      </c>
      <c r="AW41" s="638">
        <f>'23년(세부_실적)'!AU39</f>
        <v>8.6519999999999992</v>
      </c>
      <c r="AX41" s="638">
        <f t="shared" ref="AX41" si="518">AW41*1000</f>
        <v>8652</v>
      </c>
      <c r="AY41" s="638">
        <f>'23년(세부_실적)'!AW39</f>
        <v>14.112</v>
      </c>
      <c r="AZ41" s="638">
        <f t="shared" ref="AZ41" si="519">AY41*1000</f>
        <v>14112</v>
      </c>
      <c r="BA41" s="638">
        <f>'23년(세부_실적)'!AY39</f>
        <v>30.167999999999999</v>
      </c>
      <c r="BB41" s="638">
        <f t="shared" ref="BB41" si="520">BA41*1000</f>
        <v>30168</v>
      </c>
      <c r="BC41" s="638">
        <f>'23년(세부_실적)'!BA39</f>
        <v>42.777999999999999</v>
      </c>
      <c r="BD41" s="638">
        <f t="shared" ref="BD41" si="521">BC41*1000</f>
        <v>42778</v>
      </c>
      <c r="BF41" s="617">
        <v>1.85</v>
      </c>
      <c r="BG41" s="617">
        <v>16.853599800000008</v>
      </c>
      <c r="BH41" s="617"/>
      <c r="BI41" s="617"/>
      <c r="BJ41" s="617">
        <v>1.85</v>
      </c>
      <c r="BK41" s="617">
        <v>16.853599800000008</v>
      </c>
      <c r="BL41" s="617"/>
      <c r="BM41" s="617"/>
      <c r="BN41" s="617">
        <v>1.85</v>
      </c>
      <c r="BO41" s="617">
        <v>16.853599800000008</v>
      </c>
      <c r="BP41" s="617"/>
      <c r="BQ41" s="617"/>
      <c r="BR41" s="617">
        <v>1.85</v>
      </c>
      <c r="BS41" s="617">
        <v>17.245609436428278</v>
      </c>
      <c r="BT41" s="617"/>
      <c r="BU41" s="617"/>
      <c r="BV41" s="617">
        <v>1.85</v>
      </c>
      <c r="BW41" s="617">
        <v>17.245609436428278</v>
      </c>
      <c r="BX41" s="617">
        <v>21.73</v>
      </c>
      <c r="BY41" s="617"/>
      <c r="BZ41" s="617">
        <v>1.85</v>
      </c>
      <c r="CA41" s="617">
        <v>17.245609436428278</v>
      </c>
      <c r="CB41" s="617">
        <v>21.73</v>
      </c>
      <c r="CC41" s="617"/>
      <c r="CD41" s="617"/>
      <c r="CE41" s="617"/>
      <c r="CF41" s="617"/>
      <c r="CG41" s="617"/>
      <c r="CH41" s="617"/>
      <c r="CI41" s="617"/>
      <c r="CJ41" s="617"/>
      <c r="CK41" s="617"/>
      <c r="CL41" s="617"/>
      <c r="CM41" s="617"/>
      <c r="CN41" s="617"/>
      <c r="CO41" s="617"/>
      <c r="CP41" s="617"/>
      <c r="CQ41" s="617"/>
      <c r="CR41" s="617"/>
      <c r="CS41" s="617"/>
      <c r="CT41" s="617"/>
      <c r="CU41" s="617"/>
      <c r="CV41" s="617"/>
      <c r="CW41" s="617"/>
      <c r="CX41" s="617"/>
      <c r="CY41" s="617"/>
      <c r="CZ41" s="617"/>
      <c r="DA41" s="617"/>
      <c r="DB41" s="655">
        <f t="shared" si="34"/>
        <v>0</v>
      </c>
      <c r="DC41" s="655">
        <f t="shared" si="35"/>
        <v>0</v>
      </c>
      <c r="DD41" s="655">
        <f t="shared" si="36"/>
        <v>0</v>
      </c>
      <c r="DE41" s="655">
        <f t="shared" si="37"/>
        <v>0</v>
      </c>
      <c r="DF41" s="655">
        <f t="shared" si="38"/>
        <v>186100372.8276</v>
      </c>
      <c r="DG41" s="655">
        <f t="shared" si="39"/>
        <v>24750502.160399999</v>
      </c>
      <c r="DH41" s="6">
        <f t="shared" si="40"/>
        <v>0</v>
      </c>
      <c r="DI41" s="6">
        <f t="shared" si="41"/>
        <v>20695843.223999999</v>
      </c>
      <c r="DJ41" s="6">
        <f t="shared" si="42"/>
        <v>0</v>
      </c>
      <c r="DK41" s="6">
        <f t="shared" si="43"/>
        <v>0</v>
      </c>
      <c r="DL41" s="6">
        <f t="shared" si="44"/>
        <v>0</v>
      </c>
      <c r="DM41" s="6">
        <f t="shared" si="45"/>
        <v>0</v>
      </c>
      <c r="DO41" s="6">
        <f t="shared" si="46"/>
        <v>121620191.36597972</v>
      </c>
      <c r="DP41" s="6">
        <f t="shared" si="47"/>
        <v>55339067.176076263</v>
      </c>
      <c r="DQ41" s="6">
        <f t="shared" si="48"/>
        <v>20868281.122740794</v>
      </c>
      <c r="DR41" s="6">
        <f t="shared" si="49"/>
        <v>64285867.181229897</v>
      </c>
      <c r="DS41" s="6">
        <f t="shared" si="50"/>
        <v>163538887.96546429</v>
      </c>
      <c r="DT41" s="6">
        <f t="shared" si="51"/>
        <v>21749927.409593776</v>
      </c>
      <c r="DU41" s="6">
        <f t="shared" si="52"/>
        <v>0</v>
      </c>
      <c r="DV41" s="6">
        <f t="shared" si="53"/>
        <v>0</v>
      </c>
      <c r="DW41" s="6">
        <f t="shared" si="54"/>
        <v>0</v>
      </c>
      <c r="DX41" s="6">
        <f t="shared" si="55"/>
        <v>0</v>
      </c>
      <c r="DY41" s="6">
        <f t="shared" si="56"/>
        <v>0</v>
      </c>
      <c r="DZ41" s="6">
        <f t="shared" si="57"/>
        <v>0</v>
      </c>
    </row>
    <row r="42" spans="2:130" ht="12" customHeight="1" outlineLevel="1">
      <c r="B42" s="6">
        <f>'23년(세부_실적)'!A46</f>
        <v>36</v>
      </c>
      <c r="C42" s="620"/>
      <c r="D42" s="620"/>
      <c r="E42" s="620"/>
      <c r="F42" s="622" t="str">
        <f>'23년(세부_실적)'!E46</f>
        <v>L55SA8NA_APN</v>
      </c>
      <c r="G42" s="622" t="s">
        <v>1002</v>
      </c>
      <c r="H42" s="622" t="str">
        <f>'23년(세부_실적)'!F46</f>
        <v>1114A</v>
      </c>
      <c r="I42" s="617" t="str">
        <f>'23년(세부_실적)'!G46</f>
        <v>신</v>
      </c>
      <c r="J42" s="617" t="str">
        <f>'23년(세부_실적)'!H46</f>
        <v>SY</v>
      </c>
      <c r="K42" s="617">
        <f>'23년(세부_실적)'!I46</f>
        <v>29.23</v>
      </c>
      <c r="L42" s="617">
        <f>'23년(세부_실적)'!J46</f>
        <v>0</v>
      </c>
      <c r="M42" s="617">
        <f>'23년(세부_실적)'!K46</f>
        <v>29.23</v>
      </c>
      <c r="N42" s="617">
        <f>'23년(세부_실적)'!L46</f>
        <v>0</v>
      </c>
      <c r="O42" s="617">
        <f>'23년(세부_실적)'!M46</f>
        <v>29.23</v>
      </c>
      <c r="P42" s="617">
        <f>'23년(세부_실적)'!N46</f>
        <v>0</v>
      </c>
      <c r="Q42" s="617">
        <f>'23년(세부_실적)'!O46</f>
        <v>29.23</v>
      </c>
      <c r="R42" s="617">
        <f>'23년(세부_실적)'!P46</f>
        <v>0</v>
      </c>
      <c r="S42" s="638">
        <f>'23년(세부_실적)'!Q46</f>
        <v>2.165</v>
      </c>
      <c r="T42" s="638">
        <f t="shared" si="2"/>
        <v>2165</v>
      </c>
      <c r="U42" s="638">
        <f>'23년(세부_실적)'!S46</f>
        <v>0.02</v>
      </c>
      <c r="V42" s="638">
        <f t="shared" si="3"/>
        <v>20</v>
      </c>
      <c r="W42" s="638">
        <f>'23년(세부_실적)'!U46</f>
        <v>0.14499999999999999</v>
      </c>
      <c r="X42" s="638">
        <f t="shared" si="4"/>
        <v>145</v>
      </c>
      <c r="Y42" s="638">
        <f>'23년(세부_실적)'!W46</f>
        <v>0.6</v>
      </c>
      <c r="Z42" s="638">
        <f t="shared" si="5"/>
        <v>600</v>
      </c>
      <c r="AA42" s="638">
        <f>'23년(세부_실적)'!Y46</f>
        <v>0.7649999999999999</v>
      </c>
      <c r="AB42" s="638">
        <f t="shared" si="5"/>
        <v>764.99999999999989</v>
      </c>
      <c r="AC42" s="638">
        <f>'23년(세부_실적)'!AA46</f>
        <v>1.24</v>
      </c>
      <c r="AD42" s="638">
        <f t="shared" ref="AD42" si="522">AC42*1000</f>
        <v>1240</v>
      </c>
      <c r="AE42" s="638">
        <f>'23년(세부_실적)'!AC46</f>
        <v>0</v>
      </c>
      <c r="AF42" s="638">
        <f t="shared" ref="AF42" si="523">AE42*1000</f>
        <v>0</v>
      </c>
      <c r="AG42" s="638">
        <f>'23년(세부_실적)'!AE46</f>
        <v>0</v>
      </c>
      <c r="AH42" s="638">
        <f t="shared" ref="AH42" si="524">AG42*1000</f>
        <v>0</v>
      </c>
      <c r="AI42" s="638">
        <f>'23년(세부_실적)'!AG46</f>
        <v>1.24</v>
      </c>
      <c r="AJ42" s="638">
        <f t="shared" ref="AJ42" si="525">AI42*1000</f>
        <v>1240</v>
      </c>
      <c r="AK42" s="638">
        <f>'23년(세부_실적)'!AI46</f>
        <v>2.0049999999999999</v>
      </c>
      <c r="AL42" s="638">
        <f t="shared" ref="AL42" si="526">AK42*1000</f>
        <v>2005</v>
      </c>
      <c r="AM42" s="638">
        <f>'23년(세부_실적)'!AK46</f>
        <v>0</v>
      </c>
      <c r="AN42" s="638">
        <f t="shared" ref="AN42" si="527">AM42*1000</f>
        <v>0</v>
      </c>
      <c r="AO42" s="638">
        <f>'23년(세부_실적)'!AM46</f>
        <v>0.16</v>
      </c>
      <c r="AP42" s="638">
        <f t="shared" ref="AP42" si="528">AO42*1000</f>
        <v>160</v>
      </c>
      <c r="AQ42" s="638">
        <f>'23년(세부_실적)'!AO46</f>
        <v>0</v>
      </c>
      <c r="AR42" s="638">
        <f t="shared" ref="AR42" si="529">AQ42*1000</f>
        <v>0</v>
      </c>
      <c r="AS42" s="638">
        <f>'23년(세부_실적)'!AQ46</f>
        <v>0.16</v>
      </c>
      <c r="AT42" s="638">
        <f t="shared" ref="AT42" si="530">AS42*1000</f>
        <v>160</v>
      </c>
      <c r="AU42" s="638">
        <f>'23년(세부_실적)'!AS46</f>
        <v>0</v>
      </c>
      <c r="AV42" s="638">
        <f t="shared" ref="AV42" si="531">AU42*1000</f>
        <v>0</v>
      </c>
      <c r="AW42" s="638">
        <f>'23년(세부_실적)'!AU46</f>
        <v>0</v>
      </c>
      <c r="AX42" s="638">
        <f t="shared" ref="AX42" si="532">AW42*1000</f>
        <v>0</v>
      </c>
      <c r="AY42" s="638">
        <f>'23년(세부_실적)'!AW46</f>
        <v>0</v>
      </c>
      <c r="AZ42" s="638">
        <f t="shared" ref="AZ42" si="533">AY42*1000</f>
        <v>0</v>
      </c>
      <c r="BA42" s="638">
        <f>'23년(세부_실적)'!AY46</f>
        <v>0</v>
      </c>
      <c r="BB42" s="638">
        <f t="shared" ref="BB42" si="534">BA42*1000</f>
        <v>0</v>
      </c>
      <c r="BC42" s="638">
        <f>'23년(세부_실적)'!BA46</f>
        <v>0.16</v>
      </c>
      <c r="BD42" s="638">
        <f t="shared" ref="BD42" si="535">BC42*1000</f>
        <v>160</v>
      </c>
      <c r="BF42" s="617">
        <v>2.2999999999999998</v>
      </c>
      <c r="BG42" s="617">
        <v>16.5902888909091</v>
      </c>
      <c r="BH42" s="617">
        <v>31.73</v>
      </c>
      <c r="BI42" s="617"/>
      <c r="BJ42" s="617">
        <v>2.2999999999999998</v>
      </c>
      <c r="BK42" s="617">
        <v>16.5902888909091</v>
      </c>
      <c r="BL42" s="617">
        <v>31.73</v>
      </c>
      <c r="BM42" s="617"/>
      <c r="BN42" s="617">
        <v>2.2999999999999998</v>
      </c>
      <c r="BO42" s="617">
        <v>16.5902888909091</v>
      </c>
      <c r="BP42" s="617">
        <v>31.73</v>
      </c>
      <c r="BQ42" s="617"/>
      <c r="BR42" s="617">
        <v>2.2999999999999998</v>
      </c>
      <c r="BS42" s="617">
        <v>17.019417527337399</v>
      </c>
      <c r="BT42" s="617">
        <v>30.14</v>
      </c>
      <c r="BU42" s="617"/>
      <c r="BV42" s="617">
        <v>2.2999999999999998</v>
      </c>
      <c r="BW42" s="617">
        <v>17.019417527337399</v>
      </c>
      <c r="BX42" s="617">
        <v>30.14</v>
      </c>
      <c r="BY42" s="617"/>
      <c r="BZ42" s="617">
        <v>2.2999999999999998</v>
      </c>
      <c r="CA42" s="617">
        <v>17.019417527337399</v>
      </c>
      <c r="CB42" s="617">
        <v>29.44</v>
      </c>
      <c r="CC42" s="617"/>
      <c r="CD42" s="617"/>
      <c r="CE42" s="617"/>
      <c r="CF42" s="617"/>
      <c r="CG42" s="617"/>
      <c r="CH42" s="617"/>
      <c r="CI42" s="617"/>
      <c r="CJ42" s="617"/>
      <c r="CK42" s="617"/>
      <c r="CL42" s="617"/>
      <c r="CM42" s="617"/>
      <c r="CN42" s="617"/>
      <c r="CO42" s="617"/>
      <c r="CP42" s="617"/>
      <c r="CQ42" s="617"/>
      <c r="CR42" s="617"/>
      <c r="CS42" s="617"/>
      <c r="CT42" s="617"/>
      <c r="CU42" s="617"/>
      <c r="CV42" s="617"/>
      <c r="CW42" s="617"/>
      <c r="CX42" s="617"/>
      <c r="CY42" s="617"/>
      <c r="CZ42" s="617"/>
      <c r="DA42" s="617"/>
      <c r="DB42" s="655">
        <f t="shared" si="34"/>
        <v>790514.87400000007</v>
      </c>
      <c r="DC42" s="655">
        <f t="shared" si="35"/>
        <v>5862495.0870000003</v>
      </c>
      <c r="DD42" s="655">
        <f t="shared" si="36"/>
        <v>24814700.34</v>
      </c>
      <c r="DE42" s="655">
        <f t="shared" si="37"/>
        <v>49457232.351999998</v>
      </c>
      <c r="DF42" s="655">
        <f t="shared" si="38"/>
        <v>0</v>
      </c>
      <c r="DG42" s="655">
        <f t="shared" si="39"/>
        <v>0</v>
      </c>
      <c r="DH42" s="6">
        <f t="shared" si="40"/>
        <v>0</v>
      </c>
      <c r="DI42" s="6">
        <f t="shared" si="41"/>
        <v>6230870.0160000008</v>
      </c>
      <c r="DJ42" s="6">
        <f t="shared" si="42"/>
        <v>0</v>
      </c>
      <c r="DK42" s="6">
        <f t="shared" si="43"/>
        <v>0</v>
      </c>
      <c r="DL42" s="6">
        <f t="shared" si="44"/>
        <v>0</v>
      </c>
      <c r="DM42" s="6">
        <f t="shared" si="45"/>
        <v>0</v>
      </c>
      <c r="DO42" s="6">
        <f t="shared" si="46"/>
        <v>470628.87937033118</v>
      </c>
      <c r="DP42" s="6">
        <f t="shared" si="47"/>
        <v>3490205.6670332584</v>
      </c>
      <c r="DQ42" s="6">
        <f t="shared" si="48"/>
        <v>14773301.549446592</v>
      </c>
      <c r="DR42" s="6">
        <f t="shared" si="49"/>
        <v>31701556.786822397</v>
      </c>
      <c r="DS42" s="6">
        <f t="shared" si="50"/>
        <v>0</v>
      </c>
      <c r="DT42" s="6">
        <f t="shared" si="51"/>
        <v>0</v>
      </c>
      <c r="DU42" s="6">
        <f t="shared" si="52"/>
        <v>0</v>
      </c>
      <c r="DV42" s="6">
        <f t="shared" si="53"/>
        <v>0</v>
      </c>
      <c r="DW42" s="6">
        <f t="shared" si="54"/>
        <v>0</v>
      </c>
      <c r="DX42" s="6">
        <f t="shared" si="55"/>
        <v>0</v>
      </c>
      <c r="DY42" s="6">
        <f t="shared" si="56"/>
        <v>0</v>
      </c>
      <c r="DZ42" s="6">
        <f t="shared" si="57"/>
        <v>0</v>
      </c>
    </row>
    <row r="43" spans="2:130" ht="12" customHeight="1" outlineLevel="1">
      <c r="B43" s="6">
        <f>'23년(세부_실적)'!A47</f>
        <v>37</v>
      </c>
      <c r="C43" s="620"/>
      <c r="D43" s="620"/>
      <c r="E43" s="620"/>
      <c r="F43" s="622" t="str">
        <f>'23년(세부_실적)'!E47</f>
        <v>L55SA9NA_APN</v>
      </c>
      <c r="G43" s="622" t="s">
        <v>1003</v>
      </c>
      <c r="H43" s="622" t="str">
        <f>'23년(세부_실적)'!F47</f>
        <v>1114B</v>
      </c>
      <c r="I43" s="617" t="str">
        <f>'23년(세부_실적)'!G47</f>
        <v>신</v>
      </c>
      <c r="J43" s="617" t="str">
        <f>'23년(세부_실적)'!H47</f>
        <v>SY</v>
      </c>
      <c r="K43" s="617">
        <f>'23년(세부_실적)'!I47</f>
        <v>31.67</v>
      </c>
      <c r="L43" s="617">
        <f>'23년(세부_실적)'!J47</f>
        <v>0</v>
      </c>
      <c r="M43" s="617">
        <f>'23년(세부_실적)'!K47</f>
        <v>31.67</v>
      </c>
      <c r="N43" s="617">
        <f>'23년(세부_실적)'!L47</f>
        <v>0</v>
      </c>
      <c r="O43" s="617">
        <f>'23년(세부_실적)'!M47</f>
        <v>31.67</v>
      </c>
      <c r="P43" s="617">
        <f>'23년(세부_실적)'!N47</f>
        <v>0</v>
      </c>
      <c r="Q43" s="617">
        <f>'23년(세부_실적)'!O47</f>
        <v>31.67</v>
      </c>
      <c r="R43" s="617">
        <f>'23년(세부_실적)'!P47</f>
        <v>0</v>
      </c>
      <c r="S43" s="638">
        <f>'23년(세부_실적)'!Q47</f>
        <v>2.8249999999999997</v>
      </c>
      <c r="T43" s="638">
        <f t="shared" si="2"/>
        <v>2824.9999999999995</v>
      </c>
      <c r="U43" s="638">
        <f>'23년(세부_실적)'!S47</f>
        <v>0</v>
      </c>
      <c r="V43" s="638">
        <f t="shared" si="3"/>
        <v>0</v>
      </c>
      <c r="W43" s="638">
        <f>'23년(세부_실적)'!U47</f>
        <v>0</v>
      </c>
      <c r="X43" s="638">
        <f t="shared" si="4"/>
        <v>0</v>
      </c>
      <c r="Y43" s="638">
        <f>'23년(세부_실적)'!W47</f>
        <v>2.2799999999999998</v>
      </c>
      <c r="Z43" s="638">
        <f t="shared" si="5"/>
        <v>2280</v>
      </c>
      <c r="AA43" s="638">
        <f>'23년(세부_실적)'!Y47</f>
        <v>2.2799999999999998</v>
      </c>
      <c r="AB43" s="638">
        <f t="shared" si="5"/>
        <v>2280</v>
      </c>
      <c r="AC43" s="638">
        <f>'23년(세부_실적)'!AA47</f>
        <v>0.44500000000000001</v>
      </c>
      <c r="AD43" s="638">
        <f t="shared" ref="AD43" si="536">AC43*1000</f>
        <v>445</v>
      </c>
      <c r="AE43" s="638">
        <f>'23년(세부_실적)'!AC47</f>
        <v>0</v>
      </c>
      <c r="AF43" s="638">
        <f t="shared" ref="AF43" si="537">AE43*1000</f>
        <v>0</v>
      </c>
      <c r="AG43" s="638">
        <f>'23년(세부_실적)'!AE47</f>
        <v>0.1</v>
      </c>
      <c r="AH43" s="638">
        <f t="shared" ref="AH43" si="538">AG43*1000</f>
        <v>100</v>
      </c>
      <c r="AI43" s="638">
        <f>'23년(세부_실적)'!AG47</f>
        <v>0.54500000000000004</v>
      </c>
      <c r="AJ43" s="638">
        <f t="shared" ref="AJ43" si="539">AI43*1000</f>
        <v>545</v>
      </c>
      <c r="AK43" s="638">
        <f>'23년(세부_실적)'!AI47</f>
        <v>2.8249999999999997</v>
      </c>
      <c r="AL43" s="638">
        <f t="shared" ref="AL43" si="540">AK43*1000</f>
        <v>2824.9999999999995</v>
      </c>
      <c r="AM43" s="638">
        <f>'23년(세부_실적)'!AK47</f>
        <v>0</v>
      </c>
      <c r="AN43" s="638">
        <f t="shared" ref="AN43" si="541">AM43*1000</f>
        <v>0</v>
      </c>
      <c r="AO43" s="638">
        <f>'23년(세부_실적)'!AM47</f>
        <v>0</v>
      </c>
      <c r="AP43" s="638">
        <f t="shared" ref="AP43" si="542">AO43*1000</f>
        <v>0</v>
      </c>
      <c r="AQ43" s="638">
        <f>'23년(세부_실적)'!AO47</f>
        <v>0</v>
      </c>
      <c r="AR43" s="638">
        <f t="shared" ref="AR43" si="543">AQ43*1000</f>
        <v>0</v>
      </c>
      <c r="AS43" s="638">
        <f>'23년(세부_실적)'!AQ47</f>
        <v>0</v>
      </c>
      <c r="AT43" s="638">
        <f t="shared" ref="AT43" si="544">AS43*1000</f>
        <v>0</v>
      </c>
      <c r="AU43" s="638">
        <f>'23년(세부_실적)'!AS47</f>
        <v>0</v>
      </c>
      <c r="AV43" s="638">
        <f t="shared" ref="AV43" si="545">AU43*1000</f>
        <v>0</v>
      </c>
      <c r="AW43" s="638">
        <f>'23년(세부_실적)'!AU47</f>
        <v>0</v>
      </c>
      <c r="AX43" s="638">
        <f t="shared" ref="AX43" si="546">AW43*1000</f>
        <v>0</v>
      </c>
      <c r="AY43" s="638">
        <f>'23년(세부_실적)'!AW47</f>
        <v>0</v>
      </c>
      <c r="AZ43" s="638">
        <f t="shared" ref="AZ43" si="547">AY43*1000</f>
        <v>0</v>
      </c>
      <c r="BA43" s="638">
        <f>'23년(세부_실적)'!AY47</f>
        <v>0</v>
      </c>
      <c r="BB43" s="638">
        <f t="shared" ref="BB43" si="548">BA43*1000</f>
        <v>0</v>
      </c>
      <c r="BC43" s="638">
        <f>'23년(세부_실적)'!BA47</f>
        <v>0</v>
      </c>
      <c r="BD43" s="638">
        <f t="shared" ref="BD43" si="549">BC43*1000</f>
        <v>0</v>
      </c>
      <c r="BF43" s="617">
        <v>2.2999999999999998</v>
      </c>
      <c r="BG43" s="617">
        <v>17.188461618181826</v>
      </c>
      <c r="BH43" s="617">
        <v>34.380000000000003</v>
      </c>
      <c r="BI43" s="617"/>
      <c r="BJ43" s="617">
        <v>2.2999999999999998</v>
      </c>
      <c r="BK43" s="617">
        <v>17.188461618181826</v>
      </c>
      <c r="BL43" s="617">
        <v>34.160000000000004</v>
      </c>
      <c r="BM43" s="617"/>
      <c r="BN43" s="617">
        <v>2.2999999999999998</v>
      </c>
      <c r="BO43" s="617">
        <v>17.188461618181826</v>
      </c>
      <c r="BP43" s="617">
        <v>33.980000000000004</v>
      </c>
      <c r="BQ43" s="617"/>
      <c r="BR43" s="617">
        <v>2.2999999999999998</v>
      </c>
      <c r="BS43" s="617">
        <v>17.586590254610101</v>
      </c>
      <c r="BT43" s="617">
        <v>32.659999999999997</v>
      </c>
      <c r="BU43" s="617"/>
      <c r="BV43" s="617">
        <v>2.2999999999999998</v>
      </c>
      <c r="BW43" s="617">
        <v>17.586590254610101</v>
      </c>
      <c r="BX43" s="617">
        <v>32.659999999999997</v>
      </c>
      <c r="BY43" s="617"/>
      <c r="BZ43" s="617">
        <v>2.2999999999999998</v>
      </c>
      <c r="CA43" s="617">
        <v>17.586590254610101</v>
      </c>
      <c r="CB43" s="617">
        <v>31.68</v>
      </c>
      <c r="CC43" s="617"/>
      <c r="CD43" s="617"/>
      <c r="CE43" s="617"/>
      <c r="CF43" s="617"/>
      <c r="CG43" s="617"/>
      <c r="CH43" s="617"/>
      <c r="CI43" s="617"/>
      <c r="CJ43" s="617"/>
      <c r="CK43" s="617"/>
      <c r="CL43" s="617"/>
      <c r="CM43" s="617"/>
      <c r="CN43" s="617"/>
      <c r="CO43" s="617"/>
      <c r="CP43" s="617"/>
      <c r="CQ43" s="617"/>
      <c r="CR43" s="617"/>
      <c r="CS43" s="617"/>
      <c r="CT43" s="617"/>
      <c r="CU43" s="617"/>
      <c r="CV43" s="617"/>
      <c r="CW43" s="617"/>
      <c r="CX43" s="617"/>
      <c r="CY43" s="617"/>
      <c r="CZ43" s="617"/>
      <c r="DA43" s="617"/>
      <c r="DB43" s="655">
        <f t="shared" si="34"/>
        <v>0</v>
      </c>
      <c r="DC43" s="655">
        <f t="shared" si="35"/>
        <v>0</v>
      </c>
      <c r="DD43" s="655">
        <f t="shared" si="36"/>
        <v>100982457.19200002</v>
      </c>
      <c r="DE43" s="655">
        <f t="shared" si="37"/>
        <v>19232735.883999996</v>
      </c>
      <c r="DF43" s="655">
        <f t="shared" si="38"/>
        <v>0</v>
      </c>
      <c r="DG43" s="655">
        <f t="shared" si="39"/>
        <v>4119128.64</v>
      </c>
      <c r="DH43" s="6">
        <f t="shared" si="40"/>
        <v>0</v>
      </c>
      <c r="DI43" s="6">
        <f t="shared" si="41"/>
        <v>0</v>
      </c>
      <c r="DJ43" s="6">
        <f t="shared" si="42"/>
        <v>0</v>
      </c>
      <c r="DK43" s="6">
        <f t="shared" si="43"/>
        <v>0</v>
      </c>
      <c r="DL43" s="6">
        <f t="shared" si="44"/>
        <v>0</v>
      </c>
      <c r="DM43" s="6">
        <f t="shared" si="45"/>
        <v>0</v>
      </c>
      <c r="DO43" s="6">
        <f t="shared" si="46"/>
        <v>0</v>
      </c>
      <c r="DP43" s="6">
        <f t="shared" si="47"/>
        <v>0</v>
      </c>
      <c r="DQ43" s="6">
        <f t="shared" si="48"/>
        <v>57916207.801529765</v>
      </c>
      <c r="DR43" s="6">
        <f t="shared" si="49"/>
        <v>11710763.564000135</v>
      </c>
      <c r="DS43" s="6">
        <f t="shared" si="50"/>
        <v>0</v>
      </c>
      <c r="DT43" s="6">
        <f t="shared" si="51"/>
        <v>2585714.1246751696</v>
      </c>
      <c r="DU43" s="6">
        <f t="shared" si="52"/>
        <v>0</v>
      </c>
      <c r="DV43" s="6">
        <f t="shared" si="53"/>
        <v>0</v>
      </c>
      <c r="DW43" s="6">
        <f t="shared" si="54"/>
        <v>0</v>
      </c>
      <c r="DX43" s="6">
        <f t="shared" si="55"/>
        <v>0</v>
      </c>
      <c r="DY43" s="6">
        <f t="shared" si="56"/>
        <v>0</v>
      </c>
      <c r="DZ43" s="6">
        <f t="shared" si="57"/>
        <v>0</v>
      </c>
    </row>
    <row r="44" spans="2:130" ht="12" customHeight="1" outlineLevel="1">
      <c r="B44" s="6">
        <f>'23년(세부_실적)'!A48</f>
        <v>38</v>
      </c>
      <c r="C44" s="620"/>
      <c r="D44" s="620"/>
      <c r="E44" s="620"/>
      <c r="F44" s="622" t="str">
        <f>'23년(세부_실적)'!E48</f>
        <v>P55SA9N_APN</v>
      </c>
      <c r="G44" s="622" t="s">
        <v>1040</v>
      </c>
      <c r="H44" s="622" t="str">
        <f>'23년(세부_실적)'!F48</f>
        <v>1123A</v>
      </c>
      <c r="I44" s="617" t="str">
        <f>'23년(세부_실적)'!G48</f>
        <v>신</v>
      </c>
      <c r="J44" s="617" t="str">
        <f>'23년(세부_실적)'!H48</f>
        <v>SY</v>
      </c>
      <c r="K44" s="617">
        <f>'23년(세부_실적)'!I48</f>
        <v>30.33</v>
      </c>
      <c r="L44" s="617">
        <f>'23년(세부_실적)'!J48</f>
        <v>0</v>
      </c>
      <c r="M44" s="617">
        <f>'23년(세부_실적)'!K48</f>
        <v>30.33</v>
      </c>
      <c r="N44" s="617">
        <f>'23년(세부_실적)'!L48</f>
        <v>0</v>
      </c>
      <c r="O44" s="617">
        <f>'23년(세부_실적)'!M48</f>
        <v>30.33</v>
      </c>
      <c r="P44" s="617">
        <f>'23년(세부_실적)'!N48</f>
        <v>0</v>
      </c>
      <c r="Q44" s="617">
        <f>'23년(세부_실적)'!O48</f>
        <v>30.33</v>
      </c>
      <c r="R44" s="617">
        <f>'23년(세부_실적)'!P48</f>
        <v>0</v>
      </c>
      <c r="S44" s="638">
        <f>'23년(세부_실적)'!Q48</f>
        <v>0.4</v>
      </c>
      <c r="T44" s="638">
        <f t="shared" si="2"/>
        <v>400</v>
      </c>
      <c r="U44" s="638">
        <f>'23년(세부_실적)'!S48</f>
        <v>0</v>
      </c>
      <c r="V44" s="638">
        <f t="shared" si="3"/>
        <v>0</v>
      </c>
      <c r="W44" s="638">
        <f>'23년(세부_실적)'!U48</f>
        <v>0</v>
      </c>
      <c r="X44" s="638">
        <f t="shared" si="4"/>
        <v>0</v>
      </c>
      <c r="Y44" s="638">
        <f>'23년(세부_실적)'!W48</f>
        <v>0.4</v>
      </c>
      <c r="Z44" s="638">
        <f t="shared" si="5"/>
        <v>400</v>
      </c>
      <c r="AA44" s="638">
        <f>'23년(세부_실적)'!Y48</f>
        <v>0.4</v>
      </c>
      <c r="AB44" s="638">
        <f t="shared" si="5"/>
        <v>400</v>
      </c>
      <c r="AC44" s="638">
        <f>'23년(세부_실적)'!AA48</f>
        <v>0</v>
      </c>
      <c r="AD44" s="638">
        <f t="shared" ref="AD44" si="550">AC44*1000</f>
        <v>0</v>
      </c>
      <c r="AE44" s="638">
        <f>'23년(세부_실적)'!AC48</f>
        <v>0</v>
      </c>
      <c r="AF44" s="638">
        <f t="shared" ref="AF44" si="551">AE44*1000</f>
        <v>0</v>
      </c>
      <c r="AG44" s="638">
        <f>'23년(세부_실적)'!AE48</f>
        <v>0</v>
      </c>
      <c r="AH44" s="638">
        <f t="shared" ref="AH44" si="552">AG44*1000</f>
        <v>0</v>
      </c>
      <c r="AI44" s="638">
        <f>'23년(세부_실적)'!AG48</f>
        <v>0</v>
      </c>
      <c r="AJ44" s="638">
        <f t="shared" ref="AJ44" si="553">AI44*1000</f>
        <v>0</v>
      </c>
      <c r="AK44" s="638">
        <f>'23년(세부_실적)'!AI48</f>
        <v>0.4</v>
      </c>
      <c r="AL44" s="638">
        <f t="shared" ref="AL44" si="554">AK44*1000</f>
        <v>400</v>
      </c>
      <c r="AM44" s="638">
        <f>'23년(세부_실적)'!AK48</f>
        <v>0</v>
      </c>
      <c r="AN44" s="638">
        <f t="shared" ref="AN44" si="555">AM44*1000</f>
        <v>0</v>
      </c>
      <c r="AO44" s="638">
        <f>'23년(세부_실적)'!AM48</f>
        <v>0</v>
      </c>
      <c r="AP44" s="638">
        <f t="shared" ref="AP44" si="556">AO44*1000</f>
        <v>0</v>
      </c>
      <c r="AQ44" s="638">
        <f>'23년(세부_실적)'!AO48</f>
        <v>0</v>
      </c>
      <c r="AR44" s="638">
        <f t="shared" ref="AR44" si="557">AQ44*1000</f>
        <v>0</v>
      </c>
      <c r="AS44" s="638">
        <f>'23년(세부_실적)'!AQ48</f>
        <v>0</v>
      </c>
      <c r="AT44" s="638">
        <f t="shared" ref="AT44" si="558">AS44*1000</f>
        <v>0</v>
      </c>
      <c r="AU44" s="638">
        <f>'23년(세부_실적)'!AS48</f>
        <v>0</v>
      </c>
      <c r="AV44" s="638">
        <f t="shared" ref="AV44" si="559">AU44*1000</f>
        <v>0</v>
      </c>
      <c r="AW44" s="638">
        <f>'23년(세부_실적)'!AU48</f>
        <v>0</v>
      </c>
      <c r="AX44" s="638">
        <f t="shared" ref="AX44" si="560">AW44*1000</f>
        <v>0</v>
      </c>
      <c r="AY44" s="638">
        <f>'23년(세부_실적)'!AW48</f>
        <v>0</v>
      </c>
      <c r="AZ44" s="638">
        <f t="shared" ref="AZ44" si="561">AY44*1000</f>
        <v>0</v>
      </c>
      <c r="BA44" s="638">
        <f>'23년(세부_실적)'!AY48</f>
        <v>0</v>
      </c>
      <c r="BB44" s="638">
        <f t="shared" ref="BB44" si="562">BA44*1000</f>
        <v>0</v>
      </c>
      <c r="BC44" s="638">
        <f>'23년(세부_실적)'!BA48</f>
        <v>0</v>
      </c>
      <c r="BD44" s="638">
        <f t="shared" ref="BD44" si="563">BC44*1000</f>
        <v>0</v>
      </c>
      <c r="BF44" s="617">
        <v>1.73</v>
      </c>
      <c r="BG44" s="617">
        <v>17.823744636363642</v>
      </c>
      <c r="BH44" s="617">
        <v>31.27</v>
      </c>
      <c r="BI44" s="617"/>
      <c r="BJ44" s="617">
        <v>1.73</v>
      </c>
      <c r="BK44" s="617">
        <v>17.823744636363642</v>
      </c>
      <c r="BL44" s="617">
        <v>31.27</v>
      </c>
      <c r="BM44" s="617"/>
      <c r="BN44" s="617">
        <v>1.73</v>
      </c>
      <c r="BO44" s="617">
        <v>17.823744636363642</v>
      </c>
      <c r="BP44" s="617">
        <v>31.27</v>
      </c>
      <c r="BQ44" s="617"/>
      <c r="BR44" s="617">
        <v>1.73</v>
      </c>
      <c r="BS44" s="617">
        <v>18.814534272791921</v>
      </c>
      <c r="BT44" s="617">
        <v>31.27</v>
      </c>
      <c r="BU44" s="617"/>
      <c r="BV44" s="617">
        <v>1.73</v>
      </c>
      <c r="BW44" s="617">
        <v>18.814534272791921</v>
      </c>
      <c r="BX44" s="617">
        <v>31.27</v>
      </c>
      <c r="BY44" s="617"/>
      <c r="BZ44" s="617">
        <v>1.73</v>
      </c>
      <c r="CA44" s="617">
        <v>18.814534272791921</v>
      </c>
      <c r="CB44" s="617">
        <v>30.33</v>
      </c>
      <c r="CC44" s="617"/>
      <c r="CD44" s="617"/>
      <c r="CE44" s="617"/>
      <c r="CF44" s="617"/>
      <c r="CG44" s="617"/>
      <c r="CH44" s="617"/>
      <c r="CI44" s="617"/>
      <c r="CJ44" s="617"/>
      <c r="CK44" s="617"/>
      <c r="CL44" s="617"/>
      <c r="CM44" s="617"/>
      <c r="CN44" s="617"/>
      <c r="CO44" s="617"/>
      <c r="CP44" s="617"/>
      <c r="CQ44" s="617"/>
      <c r="CR44" s="617"/>
      <c r="CS44" s="617"/>
      <c r="CT44" s="617"/>
      <c r="CU44" s="617"/>
      <c r="CV44" s="617"/>
      <c r="CW44" s="617"/>
      <c r="CX44" s="617"/>
      <c r="CY44" s="617"/>
      <c r="CZ44" s="617"/>
      <c r="DA44" s="617"/>
      <c r="DB44" s="655">
        <f t="shared" si="34"/>
        <v>0</v>
      </c>
      <c r="DC44" s="655">
        <f t="shared" si="35"/>
        <v>0</v>
      </c>
      <c r="DD44" s="655">
        <f t="shared" si="36"/>
        <v>16303302.440000001</v>
      </c>
      <c r="DE44" s="655">
        <f t="shared" si="37"/>
        <v>0</v>
      </c>
      <c r="DF44" s="655">
        <f t="shared" si="38"/>
        <v>0</v>
      </c>
      <c r="DG44" s="655">
        <f t="shared" si="39"/>
        <v>0</v>
      </c>
      <c r="DH44" s="6">
        <f t="shared" si="40"/>
        <v>0</v>
      </c>
      <c r="DI44" s="6">
        <f t="shared" si="41"/>
        <v>0</v>
      </c>
      <c r="DJ44" s="6">
        <f t="shared" si="42"/>
        <v>0</v>
      </c>
      <c r="DK44" s="6">
        <f t="shared" si="43"/>
        <v>0</v>
      </c>
      <c r="DL44" s="6">
        <f t="shared" si="44"/>
        <v>0</v>
      </c>
      <c r="DM44" s="6">
        <f t="shared" si="45"/>
        <v>0</v>
      </c>
      <c r="DO44" s="6">
        <f t="shared" si="46"/>
        <v>0</v>
      </c>
      <c r="DP44" s="6">
        <f t="shared" si="47"/>
        <v>0</v>
      </c>
      <c r="DQ44" s="6">
        <f t="shared" si="48"/>
        <v>10194774.948550185</v>
      </c>
      <c r="DR44" s="6">
        <f t="shared" si="49"/>
        <v>0</v>
      </c>
      <c r="DS44" s="6">
        <f t="shared" si="50"/>
        <v>0</v>
      </c>
      <c r="DT44" s="6">
        <f t="shared" si="51"/>
        <v>0</v>
      </c>
      <c r="DU44" s="6">
        <f t="shared" si="52"/>
        <v>0</v>
      </c>
      <c r="DV44" s="6">
        <f t="shared" si="53"/>
        <v>0</v>
      </c>
      <c r="DW44" s="6">
        <f t="shared" si="54"/>
        <v>0</v>
      </c>
      <c r="DX44" s="6">
        <f t="shared" si="55"/>
        <v>0</v>
      </c>
      <c r="DY44" s="6">
        <f t="shared" si="56"/>
        <v>0</v>
      </c>
      <c r="DZ44" s="6">
        <f t="shared" si="57"/>
        <v>0</v>
      </c>
    </row>
    <row r="45" spans="2:130" ht="12" customHeight="1" outlineLevel="1">
      <c r="B45" s="6">
        <f>'23년(세부_실적)'!A59</f>
        <v>39</v>
      </c>
      <c r="C45" s="620"/>
      <c r="D45" s="620"/>
      <c r="E45" s="624"/>
      <c r="F45" s="633" t="str">
        <f>'23년(세부_실적)'!E59</f>
        <v>소   계</v>
      </c>
      <c r="G45" s="633" t="s">
        <v>1257</v>
      </c>
      <c r="H45" s="636"/>
      <c r="I45" s="634"/>
      <c r="J45" s="634"/>
      <c r="K45" s="634">
        <f>'23년(세부_실적)'!I59</f>
        <v>0</v>
      </c>
      <c r="L45" s="634">
        <f>'23년(세부_실적)'!J59</f>
        <v>0</v>
      </c>
      <c r="M45" s="634">
        <f>'23년(세부_실적)'!K59</f>
        <v>0</v>
      </c>
      <c r="N45" s="634">
        <f>'23년(세부_실적)'!L59</f>
        <v>0</v>
      </c>
      <c r="O45" s="634">
        <f>'23년(세부_실적)'!M59</f>
        <v>0</v>
      </c>
      <c r="P45" s="634">
        <f>'23년(세부_실적)'!N59</f>
        <v>0</v>
      </c>
      <c r="Q45" s="634">
        <f>'23년(세부_실적)'!O59</f>
        <v>0</v>
      </c>
      <c r="R45" s="634">
        <f>'23년(세부_실적)'!P59</f>
        <v>0</v>
      </c>
      <c r="S45" s="639">
        <f>'23년(세부_실적)'!Q59</f>
        <v>864.35900000000004</v>
      </c>
      <c r="T45" s="639">
        <f t="shared" si="2"/>
        <v>864359</v>
      </c>
      <c r="U45" s="639">
        <f>'23년(세부_실적)'!S59</f>
        <v>85.554000000000002</v>
      </c>
      <c r="V45" s="639">
        <f t="shared" si="3"/>
        <v>85554</v>
      </c>
      <c r="W45" s="639">
        <f>'23년(세부_실적)'!U59</f>
        <v>66.804999999999993</v>
      </c>
      <c r="X45" s="639">
        <f t="shared" si="4"/>
        <v>66804.999999999985</v>
      </c>
      <c r="Y45" s="639">
        <f>'23년(세부_실적)'!W59</f>
        <v>54.115000000000002</v>
      </c>
      <c r="Z45" s="639">
        <f t="shared" si="5"/>
        <v>54115</v>
      </c>
      <c r="AA45" s="639">
        <f>'23년(세부_실적)'!Y59</f>
        <v>206.47399999999999</v>
      </c>
      <c r="AB45" s="639">
        <f t="shared" si="5"/>
        <v>206474</v>
      </c>
      <c r="AC45" s="639">
        <f>'23년(세부_실적)'!AA59</f>
        <v>69.817999999999984</v>
      </c>
      <c r="AD45" s="639">
        <f t="shared" ref="AD45" si="564">AC45*1000</f>
        <v>69817.999999999985</v>
      </c>
      <c r="AE45" s="639">
        <f>'23년(세부_실적)'!AC59</f>
        <v>55.78</v>
      </c>
      <c r="AF45" s="639">
        <f t="shared" ref="AF45" si="565">AE45*1000</f>
        <v>55780</v>
      </c>
      <c r="AG45" s="639">
        <f>'23년(세부_실적)'!AE59</f>
        <v>76.36399999999999</v>
      </c>
      <c r="AH45" s="639">
        <f t="shared" ref="AH45" si="566">AG45*1000</f>
        <v>76363.999999999985</v>
      </c>
      <c r="AI45" s="639">
        <f>'23년(세부_실적)'!AG59</f>
        <v>201.96200000000002</v>
      </c>
      <c r="AJ45" s="639">
        <f t="shared" ref="AJ45" si="567">AI45*1000</f>
        <v>201962.00000000003</v>
      </c>
      <c r="AK45" s="639">
        <f>'23년(세부_실적)'!AI59</f>
        <v>408.43599999999998</v>
      </c>
      <c r="AL45" s="639">
        <f t="shared" ref="AL45" si="568">AK45*1000</f>
        <v>408436</v>
      </c>
      <c r="AM45" s="639">
        <f>'23년(세부_실적)'!AK59</f>
        <v>80.123999999999995</v>
      </c>
      <c r="AN45" s="639">
        <f t="shared" ref="AN45" si="569">AM45*1000</f>
        <v>80124</v>
      </c>
      <c r="AO45" s="639">
        <f>'23년(세부_실적)'!AM59</f>
        <v>66.059999999999988</v>
      </c>
      <c r="AP45" s="639">
        <f t="shared" ref="AP45" si="570">AO45*1000</f>
        <v>66059.999999999985</v>
      </c>
      <c r="AQ45" s="639">
        <f>'23년(세부_실적)'!AO59</f>
        <v>45.04</v>
      </c>
      <c r="AR45" s="639">
        <f t="shared" ref="AR45" si="571">AQ45*1000</f>
        <v>45040</v>
      </c>
      <c r="AS45" s="639">
        <f>'23년(세부_실적)'!AQ59</f>
        <v>191.22399999999999</v>
      </c>
      <c r="AT45" s="639">
        <f t="shared" ref="AT45" si="572">AS45*1000</f>
        <v>191224</v>
      </c>
      <c r="AU45" s="639">
        <f>'23년(세부_실적)'!AS59</f>
        <v>36.374000000000002</v>
      </c>
      <c r="AV45" s="639">
        <f t="shared" ref="AV45" si="573">AU45*1000</f>
        <v>36374</v>
      </c>
      <c r="AW45" s="639">
        <f>'23년(세부_실적)'!AU59</f>
        <v>53.369</v>
      </c>
      <c r="AX45" s="639">
        <f t="shared" ref="AX45" si="574">AW45*1000</f>
        <v>53369</v>
      </c>
      <c r="AY45" s="639">
        <f>'23년(세부_실적)'!AW59</f>
        <v>174.95599999999999</v>
      </c>
      <c r="AZ45" s="639">
        <f t="shared" ref="AZ45" si="575">AY45*1000</f>
        <v>174956</v>
      </c>
      <c r="BA45" s="639">
        <f>'23년(세부_실적)'!AY59</f>
        <v>264.69900000000001</v>
      </c>
      <c r="BB45" s="639">
        <f t="shared" ref="BB45" si="576">BA45*1000</f>
        <v>264699</v>
      </c>
      <c r="BC45" s="639">
        <f>'23년(세부_실적)'!BA59</f>
        <v>455.92299999999989</v>
      </c>
      <c r="BD45" s="639">
        <f t="shared" ref="BD45" si="577">BC45*1000</f>
        <v>455922.99999999988</v>
      </c>
      <c r="BF45" s="617"/>
      <c r="BG45" s="617"/>
      <c r="BH45" s="617"/>
      <c r="BI45" s="617"/>
      <c r="BJ45" s="617"/>
      <c r="BK45" s="617"/>
      <c r="BL45" s="617"/>
      <c r="BM45" s="617"/>
      <c r="BN45" s="617"/>
      <c r="BO45" s="617"/>
      <c r="BP45" s="617"/>
      <c r="BQ45" s="617"/>
      <c r="BR45" s="617"/>
      <c r="BS45" s="617"/>
      <c r="BT45" s="617"/>
      <c r="BU45" s="617"/>
      <c r="BV45" s="617"/>
      <c r="BW45" s="617"/>
      <c r="BX45" s="617"/>
      <c r="BY45" s="617"/>
      <c r="BZ45" s="617"/>
      <c r="CA45" s="617"/>
      <c r="CB45" s="617"/>
      <c r="CC45" s="617"/>
      <c r="CD45" s="617"/>
      <c r="CE45" s="617"/>
      <c r="CF45" s="617"/>
      <c r="CG45" s="617"/>
      <c r="CH45" s="617"/>
      <c r="CI45" s="617"/>
      <c r="CJ45" s="617"/>
      <c r="CK45" s="617"/>
      <c r="CL45" s="617"/>
      <c r="CM45" s="617"/>
      <c r="CN45" s="617"/>
      <c r="CO45" s="617"/>
      <c r="CP45" s="617"/>
      <c r="CQ45" s="617"/>
      <c r="CR45" s="617"/>
      <c r="CS45" s="617"/>
      <c r="CT45" s="617"/>
      <c r="CU45" s="617"/>
      <c r="CV45" s="617"/>
      <c r="CW45" s="617"/>
      <c r="CX45" s="617"/>
      <c r="CY45" s="617"/>
      <c r="CZ45" s="617"/>
      <c r="DA45" s="617"/>
      <c r="DB45" s="656">
        <f t="shared" si="34"/>
        <v>0</v>
      </c>
      <c r="DC45" s="656">
        <f t="shared" si="35"/>
        <v>0</v>
      </c>
      <c r="DD45" s="656">
        <f t="shared" si="36"/>
        <v>0</v>
      </c>
      <c r="DE45" s="656">
        <f t="shared" si="37"/>
        <v>0</v>
      </c>
      <c r="DF45" s="656">
        <f t="shared" si="38"/>
        <v>0</v>
      </c>
      <c r="DG45" s="656">
        <f t="shared" si="39"/>
        <v>0</v>
      </c>
      <c r="DH45" s="6">
        <f t="shared" si="40"/>
        <v>0</v>
      </c>
      <c r="DI45" s="6">
        <f t="shared" si="41"/>
        <v>0</v>
      </c>
      <c r="DJ45" s="6">
        <f t="shared" si="42"/>
        <v>0</v>
      </c>
      <c r="DK45" s="6">
        <f t="shared" si="43"/>
        <v>0</v>
      </c>
      <c r="DL45" s="6">
        <f t="shared" si="44"/>
        <v>0</v>
      </c>
      <c r="DM45" s="6">
        <f t="shared" si="45"/>
        <v>0</v>
      </c>
      <c r="DO45" s="6">
        <f t="shared" si="46"/>
        <v>0</v>
      </c>
      <c r="DP45" s="6">
        <f t="shared" si="47"/>
        <v>0</v>
      </c>
      <c r="DQ45" s="6">
        <f t="shared" si="48"/>
        <v>0</v>
      </c>
      <c r="DR45" s="6">
        <f t="shared" si="49"/>
        <v>0</v>
      </c>
      <c r="DS45" s="6">
        <f t="shared" si="50"/>
        <v>0</v>
      </c>
      <c r="DT45" s="6">
        <f t="shared" si="51"/>
        <v>0</v>
      </c>
      <c r="DU45" s="6">
        <f t="shared" si="52"/>
        <v>0</v>
      </c>
      <c r="DV45" s="6">
        <f t="shared" si="53"/>
        <v>0</v>
      </c>
      <c r="DW45" s="6">
        <f t="shared" si="54"/>
        <v>0</v>
      </c>
      <c r="DX45" s="6">
        <f t="shared" si="55"/>
        <v>0</v>
      </c>
      <c r="DY45" s="6">
        <f t="shared" si="56"/>
        <v>0</v>
      </c>
      <c r="DZ45" s="6">
        <f t="shared" si="57"/>
        <v>0</v>
      </c>
    </row>
    <row r="46" spans="2:130" ht="12" customHeight="1" outlineLevel="1">
      <c r="B46" s="6">
        <f>'23년(세부_실적)'!A60</f>
        <v>40</v>
      </c>
      <c r="C46" s="620"/>
      <c r="D46" s="620"/>
      <c r="E46" s="618" t="str">
        <f>'23년(세부_실적)'!D60</f>
        <v>MNT</v>
      </c>
      <c r="F46" s="622" t="str">
        <f>'23년(세부_실적)'!E60</f>
        <v>SD25</v>
      </c>
      <c r="G46" s="622" t="s">
        <v>1268</v>
      </c>
      <c r="H46" s="622" t="str">
        <f>'23년(세부_실적)'!F60</f>
        <v>749A</v>
      </c>
      <c r="I46" s="617" t="str">
        <f>'23년(세부_실적)'!G60</f>
        <v>구</v>
      </c>
      <c r="J46" s="617" t="str">
        <f>'23년(세부_실적)'!H60</f>
        <v>SY</v>
      </c>
      <c r="K46" s="617">
        <f>'23년(세부_실적)'!I60</f>
        <v>2.61</v>
      </c>
      <c r="L46" s="617">
        <f>'23년(세부_실적)'!J60</f>
        <v>0</v>
      </c>
      <c r="M46" s="617">
        <f>'23년(세부_실적)'!K60</f>
        <v>2.61</v>
      </c>
      <c r="N46" s="617">
        <f>'23년(세부_실적)'!L60</f>
        <v>0</v>
      </c>
      <c r="O46" s="617">
        <f>'23년(세부_실적)'!M60</f>
        <v>2.61</v>
      </c>
      <c r="P46" s="617">
        <f>'23년(세부_실적)'!N60</f>
        <v>0</v>
      </c>
      <c r="Q46" s="617">
        <f>'23년(세부_실적)'!O60</f>
        <v>2.61</v>
      </c>
      <c r="R46" s="617">
        <f>'23년(세부_실적)'!P60</f>
        <v>0</v>
      </c>
      <c r="S46" s="638">
        <f>'23년(세부_실적)'!Q60</f>
        <v>0</v>
      </c>
      <c r="T46" s="638">
        <f t="shared" si="2"/>
        <v>0</v>
      </c>
      <c r="U46" s="638">
        <f>'23년(세부_실적)'!S60</f>
        <v>0</v>
      </c>
      <c r="V46" s="638">
        <f t="shared" si="3"/>
        <v>0</v>
      </c>
      <c r="W46" s="638">
        <f>'23년(세부_실적)'!U60</f>
        <v>0</v>
      </c>
      <c r="X46" s="638">
        <f t="shared" si="4"/>
        <v>0</v>
      </c>
      <c r="Y46" s="638">
        <f>'23년(세부_실적)'!W60</f>
        <v>0</v>
      </c>
      <c r="Z46" s="638">
        <f t="shared" si="5"/>
        <v>0</v>
      </c>
      <c r="AA46" s="638">
        <f>'23년(세부_실적)'!Y60</f>
        <v>0</v>
      </c>
      <c r="AB46" s="638">
        <f t="shared" si="5"/>
        <v>0</v>
      </c>
      <c r="AC46" s="638">
        <f>'23년(세부_실적)'!AA60</f>
        <v>0</v>
      </c>
      <c r="AD46" s="638">
        <f t="shared" ref="AD46" si="578">AC46*1000</f>
        <v>0</v>
      </c>
      <c r="AE46" s="638">
        <f>'23년(세부_실적)'!AC60</f>
        <v>0</v>
      </c>
      <c r="AF46" s="638">
        <f t="shared" ref="AF46" si="579">AE46*1000</f>
        <v>0</v>
      </c>
      <c r="AG46" s="638">
        <f>'23년(세부_실적)'!AE60</f>
        <v>0</v>
      </c>
      <c r="AH46" s="638">
        <f t="shared" ref="AH46" si="580">AG46*1000</f>
        <v>0</v>
      </c>
      <c r="AI46" s="638">
        <f>'23년(세부_실적)'!AG60</f>
        <v>0</v>
      </c>
      <c r="AJ46" s="638">
        <f t="shared" ref="AJ46" si="581">AI46*1000</f>
        <v>0</v>
      </c>
      <c r="AK46" s="638">
        <f>'23년(세부_실적)'!AI60</f>
        <v>0</v>
      </c>
      <c r="AL46" s="638">
        <f t="shared" ref="AL46" si="582">AK46*1000</f>
        <v>0</v>
      </c>
      <c r="AM46" s="638">
        <f>'23년(세부_실적)'!AK60</f>
        <v>0</v>
      </c>
      <c r="AN46" s="638">
        <f t="shared" ref="AN46" si="583">AM46*1000</f>
        <v>0</v>
      </c>
      <c r="AO46" s="638">
        <f>'23년(세부_실적)'!AM60</f>
        <v>0</v>
      </c>
      <c r="AP46" s="638">
        <f t="shared" ref="AP46" si="584">AO46*1000</f>
        <v>0</v>
      </c>
      <c r="AQ46" s="638">
        <f>'23년(세부_실적)'!AO60</f>
        <v>0</v>
      </c>
      <c r="AR46" s="638">
        <f t="shared" ref="AR46" si="585">AQ46*1000</f>
        <v>0</v>
      </c>
      <c r="AS46" s="638">
        <f>'23년(세부_실적)'!AQ60</f>
        <v>0</v>
      </c>
      <c r="AT46" s="638">
        <f t="shared" ref="AT46" si="586">AS46*1000</f>
        <v>0</v>
      </c>
      <c r="AU46" s="638">
        <f>'23년(세부_실적)'!AS60</f>
        <v>0</v>
      </c>
      <c r="AV46" s="638">
        <f t="shared" ref="AV46" si="587">AU46*1000</f>
        <v>0</v>
      </c>
      <c r="AW46" s="638">
        <f>'23년(세부_실적)'!AU60</f>
        <v>0</v>
      </c>
      <c r="AX46" s="638">
        <f t="shared" ref="AX46" si="588">AW46*1000</f>
        <v>0</v>
      </c>
      <c r="AY46" s="638">
        <f>'23년(세부_실적)'!AW60</f>
        <v>0</v>
      </c>
      <c r="AZ46" s="638">
        <f t="shared" ref="AZ46" si="589">AY46*1000</f>
        <v>0</v>
      </c>
      <c r="BA46" s="638">
        <f>'23년(세부_실적)'!AY60</f>
        <v>0</v>
      </c>
      <c r="BB46" s="638">
        <f t="shared" ref="BB46" si="590">BA46*1000</f>
        <v>0</v>
      </c>
      <c r="BC46" s="638">
        <f>'23년(세부_실적)'!BA60</f>
        <v>0</v>
      </c>
      <c r="BD46" s="638">
        <f t="shared" ref="BD46" si="591">BC46*1000</f>
        <v>0</v>
      </c>
      <c r="BF46" s="617">
        <v>0.4</v>
      </c>
      <c r="BG46" s="617">
        <v>1.9906013000000002</v>
      </c>
      <c r="BH46" s="617"/>
      <c r="BI46" s="617"/>
      <c r="BJ46" s="617">
        <v>0.4</v>
      </c>
      <c r="BK46" s="617">
        <v>1.9906013000000002</v>
      </c>
      <c r="BL46" s="617"/>
      <c r="BM46" s="617"/>
      <c r="BN46" s="617">
        <v>0.4</v>
      </c>
      <c r="BO46" s="617">
        <v>1.9906013000000002</v>
      </c>
      <c r="BP46" s="617"/>
      <c r="BQ46" s="617"/>
      <c r="BR46" s="617">
        <v>0.4</v>
      </c>
      <c r="BS46" s="617">
        <v>2.0681035727272734</v>
      </c>
      <c r="BT46" s="617"/>
      <c r="BU46" s="617"/>
      <c r="BV46" s="617">
        <v>0.4</v>
      </c>
      <c r="BW46" s="617">
        <v>2.0681035727272734</v>
      </c>
      <c r="BX46" s="617">
        <v>2.61</v>
      </c>
      <c r="BY46" s="617"/>
      <c r="BZ46" s="617">
        <v>0.4</v>
      </c>
      <c r="CA46" s="617">
        <v>2.0681035727272734</v>
      </c>
      <c r="CB46" s="617">
        <v>2.61</v>
      </c>
      <c r="CC46" s="617"/>
      <c r="CD46" s="617"/>
      <c r="CE46" s="617"/>
      <c r="CF46" s="617"/>
      <c r="CG46" s="617"/>
      <c r="CH46" s="617"/>
      <c r="CI46" s="617"/>
      <c r="CJ46" s="617"/>
      <c r="CK46" s="617"/>
      <c r="CL46" s="617"/>
      <c r="CM46" s="617"/>
      <c r="CN46" s="617"/>
      <c r="CO46" s="617"/>
      <c r="CP46" s="617"/>
      <c r="CQ46" s="617"/>
      <c r="CR46" s="617"/>
      <c r="CS46" s="617"/>
      <c r="CT46" s="617"/>
      <c r="CU46" s="617"/>
      <c r="CV46" s="617"/>
      <c r="CW46" s="617"/>
      <c r="CX46" s="617"/>
      <c r="CY46" s="617"/>
      <c r="CZ46" s="617"/>
      <c r="DA46" s="617"/>
      <c r="DB46" s="656">
        <f t="shared" si="34"/>
        <v>0</v>
      </c>
      <c r="DC46" s="656">
        <f t="shared" si="35"/>
        <v>0</v>
      </c>
      <c r="DD46" s="656">
        <f t="shared" si="36"/>
        <v>0</v>
      </c>
      <c r="DE46" s="656">
        <f t="shared" si="37"/>
        <v>0</v>
      </c>
      <c r="DF46" s="656">
        <f t="shared" si="38"/>
        <v>0</v>
      </c>
      <c r="DG46" s="656">
        <f t="shared" si="39"/>
        <v>0</v>
      </c>
      <c r="DH46" s="6">
        <f t="shared" si="40"/>
        <v>0</v>
      </c>
      <c r="DI46" s="6">
        <f t="shared" si="41"/>
        <v>0</v>
      </c>
      <c r="DJ46" s="6">
        <f t="shared" si="42"/>
        <v>0</v>
      </c>
      <c r="DK46" s="6">
        <f t="shared" si="43"/>
        <v>0</v>
      </c>
      <c r="DL46" s="6">
        <f t="shared" si="44"/>
        <v>0</v>
      </c>
      <c r="DM46" s="6">
        <f t="shared" si="45"/>
        <v>0</v>
      </c>
      <c r="DO46" s="6">
        <f t="shared" si="46"/>
        <v>0</v>
      </c>
      <c r="DP46" s="6">
        <f t="shared" si="47"/>
        <v>0</v>
      </c>
      <c r="DQ46" s="6">
        <f t="shared" si="48"/>
        <v>0</v>
      </c>
      <c r="DR46" s="6">
        <f t="shared" si="49"/>
        <v>0</v>
      </c>
      <c r="DS46" s="6">
        <f t="shared" si="50"/>
        <v>0</v>
      </c>
      <c r="DT46" s="6">
        <f t="shared" si="51"/>
        <v>0</v>
      </c>
      <c r="DU46" s="6">
        <f t="shared" si="52"/>
        <v>0</v>
      </c>
      <c r="DV46" s="6">
        <f t="shared" si="53"/>
        <v>0</v>
      </c>
      <c r="DW46" s="6">
        <f t="shared" si="54"/>
        <v>0</v>
      </c>
      <c r="DX46" s="6">
        <f t="shared" si="55"/>
        <v>0</v>
      </c>
      <c r="DY46" s="6">
        <f t="shared" si="56"/>
        <v>0</v>
      </c>
      <c r="DZ46" s="6">
        <f t="shared" si="57"/>
        <v>0</v>
      </c>
    </row>
    <row r="47" spans="2:130" ht="12" customHeight="1" outlineLevel="1">
      <c r="B47" s="6">
        <f>'23년(세부_실적)'!A61</f>
        <v>41</v>
      </c>
      <c r="C47" s="620"/>
      <c r="D47" s="620"/>
      <c r="E47" s="620"/>
      <c r="F47" s="622" t="str">
        <f>'23년(세부_실적)'!E61</f>
        <v>SD25  C</v>
      </c>
      <c r="G47" s="622" t="s">
        <v>124</v>
      </c>
      <c r="H47" s="622" t="str">
        <f>'23년(세부_실적)'!F61</f>
        <v>749C</v>
      </c>
      <c r="I47" s="617" t="str">
        <f>'23년(세부_실적)'!G61</f>
        <v>구</v>
      </c>
      <c r="J47" s="617" t="str">
        <f>'23년(세부_실적)'!H61</f>
        <v>SY</v>
      </c>
      <c r="K47" s="617">
        <f>'23년(세부_실적)'!I61</f>
        <v>2.76</v>
      </c>
      <c r="L47" s="617">
        <f>'23년(세부_실적)'!J61</f>
        <v>0</v>
      </c>
      <c r="M47" s="617">
        <f>'23년(세부_실적)'!K61</f>
        <v>2.76</v>
      </c>
      <c r="N47" s="617">
        <f>'23년(세부_실적)'!L61</f>
        <v>0</v>
      </c>
      <c r="O47" s="617">
        <f>'23년(세부_실적)'!M61</f>
        <v>2.76</v>
      </c>
      <c r="P47" s="617">
        <f>'23년(세부_실적)'!N61</f>
        <v>0</v>
      </c>
      <c r="Q47" s="617">
        <f>'23년(세부_실적)'!O61</f>
        <v>2.76</v>
      </c>
      <c r="R47" s="617">
        <f>'23년(세부_실적)'!P61</f>
        <v>0</v>
      </c>
      <c r="S47" s="638">
        <f>'23년(세부_실적)'!Q61</f>
        <v>0</v>
      </c>
      <c r="T47" s="638">
        <f t="shared" si="2"/>
        <v>0</v>
      </c>
      <c r="U47" s="638">
        <f>'23년(세부_실적)'!S61</f>
        <v>0</v>
      </c>
      <c r="V47" s="638">
        <f t="shared" si="3"/>
        <v>0</v>
      </c>
      <c r="W47" s="638">
        <f>'23년(세부_실적)'!U61</f>
        <v>0</v>
      </c>
      <c r="X47" s="638">
        <f t="shared" si="4"/>
        <v>0</v>
      </c>
      <c r="Y47" s="638">
        <f>'23년(세부_실적)'!W61</f>
        <v>0</v>
      </c>
      <c r="Z47" s="638">
        <f t="shared" si="5"/>
        <v>0</v>
      </c>
      <c r="AA47" s="638">
        <f>'23년(세부_실적)'!Y61</f>
        <v>0</v>
      </c>
      <c r="AB47" s="638">
        <f t="shared" si="5"/>
        <v>0</v>
      </c>
      <c r="AC47" s="638">
        <f>'23년(세부_실적)'!AA61</f>
        <v>0</v>
      </c>
      <c r="AD47" s="638">
        <f t="shared" ref="AD47" si="592">AC47*1000</f>
        <v>0</v>
      </c>
      <c r="AE47" s="638">
        <f>'23년(세부_실적)'!AC61</f>
        <v>0</v>
      </c>
      <c r="AF47" s="638">
        <f t="shared" ref="AF47" si="593">AE47*1000</f>
        <v>0</v>
      </c>
      <c r="AG47" s="638">
        <f>'23년(세부_실적)'!AE61</f>
        <v>0</v>
      </c>
      <c r="AH47" s="638">
        <f t="shared" ref="AH47" si="594">AG47*1000</f>
        <v>0</v>
      </c>
      <c r="AI47" s="638">
        <f>'23년(세부_실적)'!AG61</f>
        <v>0</v>
      </c>
      <c r="AJ47" s="638">
        <f t="shared" ref="AJ47" si="595">AI47*1000</f>
        <v>0</v>
      </c>
      <c r="AK47" s="638">
        <f>'23년(세부_실적)'!AI61</f>
        <v>0</v>
      </c>
      <c r="AL47" s="638">
        <f t="shared" ref="AL47" si="596">AK47*1000</f>
        <v>0</v>
      </c>
      <c r="AM47" s="638">
        <f>'23년(세부_실적)'!AK61</f>
        <v>0</v>
      </c>
      <c r="AN47" s="638">
        <f t="shared" ref="AN47" si="597">AM47*1000</f>
        <v>0</v>
      </c>
      <c r="AO47" s="638">
        <f>'23년(세부_실적)'!AM61</f>
        <v>0</v>
      </c>
      <c r="AP47" s="638">
        <f t="shared" ref="AP47" si="598">AO47*1000</f>
        <v>0</v>
      </c>
      <c r="AQ47" s="638">
        <f>'23년(세부_실적)'!AO61</f>
        <v>0</v>
      </c>
      <c r="AR47" s="638">
        <f t="shared" ref="AR47" si="599">AQ47*1000</f>
        <v>0</v>
      </c>
      <c r="AS47" s="638">
        <f>'23년(세부_실적)'!AQ61</f>
        <v>0</v>
      </c>
      <c r="AT47" s="638">
        <f t="shared" ref="AT47" si="600">AS47*1000</f>
        <v>0</v>
      </c>
      <c r="AU47" s="638">
        <f>'23년(세부_실적)'!AS61</f>
        <v>0</v>
      </c>
      <c r="AV47" s="638">
        <f t="shared" ref="AV47" si="601">AU47*1000</f>
        <v>0</v>
      </c>
      <c r="AW47" s="638">
        <f>'23년(세부_실적)'!AU61</f>
        <v>0</v>
      </c>
      <c r="AX47" s="638">
        <f t="shared" ref="AX47" si="602">AW47*1000</f>
        <v>0</v>
      </c>
      <c r="AY47" s="638">
        <f>'23년(세부_실적)'!AW61</f>
        <v>0</v>
      </c>
      <c r="AZ47" s="638">
        <f t="shared" ref="AZ47" si="603">AY47*1000</f>
        <v>0</v>
      </c>
      <c r="BA47" s="638">
        <f>'23년(세부_실적)'!AY61</f>
        <v>0</v>
      </c>
      <c r="BB47" s="638">
        <f t="shared" ref="BB47" si="604">BA47*1000</f>
        <v>0</v>
      </c>
      <c r="BC47" s="638">
        <f>'23년(세부_실적)'!BA61</f>
        <v>0</v>
      </c>
      <c r="BD47" s="638">
        <f t="shared" ref="BD47" si="605">BC47*1000</f>
        <v>0</v>
      </c>
      <c r="BF47" s="617">
        <v>0.4</v>
      </c>
      <c r="BG47" s="617">
        <v>2.0056013000000004</v>
      </c>
      <c r="BH47" s="617">
        <v>2.2999999999999998</v>
      </c>
      <c r="BI47" s="617"/>
      <c r="BJ47" s="617">
        <v>0.4</v>
      </c>
      <c r="BK47" s="617">
        <v>2.0056013000000004</v>
      </c>
      <c r="BL47" s="617">
        <v>2.2999999999999998</v>
      </c>
      <c r="BM47" s="617"/>
      <c r="BN47" s="617">
        <v>0.4</v>
      </c>
      <c r="BO47" s="617">
        <v>2.0056013000000004</v>
      </c>
      <c r="BP47" s="617"/>
      <c r="BQ47" s="617"/>
      <c r="BR47" s="617">
        <v>0.4</v>
      </c>
      <c r="BS47" s="617">
        <v>2.0843215727272733</v>
      </c>
      <c r="BT47" s="617"/>
      <c r="BU47" s="617"/>
      <c r="BV47" s="617">
        <v>0.4</v>
      </c>
      <c r="BW47" s="617">
        <v>2.0843215727272733</v>
      </c>
      <c r="BX47" s="617"/>
      <c r="BY47" s="617"/>
      <c r="BZ47" s="617">
        <v>0.4</v>
      </c>
      <c r="CA47" s="617">
        <v>2.0843215727272733</v>
      </c>
      <c r="CB47" s="617"/>
      <c r="CC47" s="617"/>
      <c r="CD47" s="617"/>
      <c r="CE47" s="617"/>
      <c r="CF47" s="617"/>
      <c r="CG47" s="617"/>
      <c r="CH47" s="617"/>
      <c r="CI47" s="617"/>
      <c r="CJ47" s="617"/>
      <c r="CK47" s="617"/>
      <c r="CL47" s="617"/>
      <c r="CM47" s="617"/>
      <c r="CN47" s="617"/>
      <c r="CO47" s="617"/>
      <c r="CP47" s="617"/>
      <c r="CQ47" s="617"/>
      <c r="CR47" s="617"/>
      <c r="CS47" s="617"/>
      <c r="CT47" s="617"/>
      <c r="CU47" s="617"/>
      <c r="CV47" s="617"/>
      <c r="CW47" s="617"/>
      <c r="CX47" s="617"/>
      <c r="CY47" s="617"/>
      <c r="CZ47" s="617"/>
      <c r="DA47" s="617"/>
      <c r="DB47" s="656">
        <f t="shared" si="34"/>
        <v>0</v>
      </c>
      <c r="DC47" s="656">
        <f t="shared" si="35"/>
        <v>0</v>
      </c>
      <c r="DD47" s="656">
        <f t="shared" si="36"/>
        <v>0</v>
      </c>
      <c r="DE47" s="656">
        <f t="shared" si="37"/>
        <v>0</v>
      </c>
      <c r="DF47" s="656">
        <f t="shared" si="38"/>
        <v>0</v>
      </c>
      <c r="DG47" s="656">
        <f t="shared" si="39"/>
        <v>0</v>
      </c>
      <c r="DH47" s="6">
        <f t="shared" si="40"/>
        <v>0</v>
      </c>
      <c r="DI47" s="6">
        <f t="shared" si="41"/>
        <v>0</v>
      </c>
      <c r="DJ47" s="6">
        <f t="shared" si="42"/>
        <v>0</v>
      </c>
      <c r="DK47" s="6">
        <f t="shared" si="43"/>
        <v>0</v>
      </c>
      <c r="DL47" s="6">
        <f t="shared" si="44"/>
        <v>0</v>
      </c>
      <c r="DM47" s="6">
        <f t="shared" si="45"/>
        <v>0</v>
      </c>
      <c r="DO47" s="6">
        <f t="shared" si="46"/>
        <v>0</v>
      </c>
      <c r="DP47" s="6">
        <f t="shared" si="47"/>
        <v>0</v>
      </c>
      <c r="DQ47" s="6">
        <f t="shared" si="48"/>
        <v>0</v>
      </c>
      <c r="DR47" s="6">
        <f t="shared" si="49"/>
        <v>0</v>
      </c>
      <c r="DS47" s="6">
        <f t="shared" si="50"/>
        <v>0</v>
      </c>
      <c r="DT47" s="6">
        <f t="shared" si="51"/>
        <v>0</v>
      </c>
      <c r="DU47" s="6">
        <f t="shared" si="52"/>
        <v>0</v>
      </c>
      <c r="DV47" s="6">
        <f t="shared" si="53"/>
        <v>0</v>
      </c>
      <c r="DW47" s="6">
        <f t="shared" si="54"/>
        <v>0</v>
      </c>
      <c r="DX47" s="6">
        <f t="shared" si="55"/>
        <v>0</v>
      </c>
      <c r="DY47" s="6">
        <f t="shared" si="56"/>
        <v>0</v>
      </c>
      <c r="DZ47" s="6">
        <f t="shared" si="57"/>
        <v>0</v>
      </c>
    </row>
    <row r="48" spans="2:130" ht="12" customHeight="1" outlineLevel="1">
      <c r="B48" s="6">
        <f>'23년(세부_실적)'!A62</f>
        <v>42</v>
      </c>
      <c r="C48" s="620"/>
      <c r="D48" s="620"/>
      <c r="E48" s="620"/>
      <c r="F48" s="622" t="str">
        <f>'23년(세부_실적)'!E62</f>
        <v>P2514_TPN</v>
      </c>
      <c r="G48" s="622" t="s">
        <v>1269</v>
      </c>
      <c r="H48" s="622" t="str">
        <f>'23년(세부_실적)'!F62</f>
        <v>749D</v>
      </c>
      <c r="I48" s="617" t="str">
        <f>'23년(세부_실적)'!G62</f>
        <v>구</v>
      </c>
      <c r="J48" s="617" t="str">
        <f>'23년(세부_실적)'!H62</f>
        <v>SY</v>
      </c>
      <c r="K48" s="617">
        <f>'23년(세부_실적)'!I62</f>
        <v>3.11</v>
      </c>
      <c r="L48" s="617">
        <f>'23년(세부_실적)'!J62</f>
        <v>0</v>
      </c>
      <c r="M48" s="617">
        <f>'23년(세부_실적)'!K62</f>
        <v>3.11</v>
      </c>
      <c r="N48" s="617">
        <f>'23년(세부_실적)'!L62</f>
        <v>0</v>
      </c>
      <c r="O48" s="617">
        <f>'23년(세부_실적)'!M62</f>
        <v>3.11</v>
      </c>
      <c r="P48" s="617">
        <f>'23년(세부_실적)'!N62</f>
        <v>0</v>
      </c>
      <c r="Q48" s="617">
        <f>'23년(세부_실적)'!O62</f>
        <v>3.11</v>
      </c>
      <c r="R48" s="617">
        <f>'23년(세부_실적)'!P62</f>
        <v>0</v>
      </c>
      <c r="S48" s="638">
        <f>'23년(세부_실적)'!Q62</f>
        <v>0</v>
      </c>
      <c r="T48" s="638">
        <f t="shared" si="2"/>
        <v>0</v>
      </c>
      <c r="U48" s="638">
        <f>'23년(세부_실적)'!S62</f>
        <v>0</v>
      </c>
      <c r="V48" s="638">
        <f t="shared" si="3"/>
        <v>0</v>
      </c>
      <c r="W48" s="638">
        <f>'23년(세부_실적)'!U62</f>
        <v>0</v>
      </c>
      <c r="X48" s="638">
        <f t="shared" si="4"/>
        <v>0</v>
      </c>
      <c r="Y48" s="638">
        <f>'23년(세부_실적)'!W62</f>
        <v>0</v>
      </c>
      <c r="Z48" s="638">
        <f t="shared" si="5"/>
        <v>0</v>
      </c>
      <c r="AA48" s="638">
        <f>'23년(세부_실적)'!Y62</f>
        <v>0</v>
      </c>
      <c r="AB48" s="638">
        <f t="shared" si="5"/>
        <v>0</v>
      </c>
      <c r="AC48" s="638">
        <f>'23년(세부_실적)'!AA62</f>
        <v>0</v>
      </c>
      <c r="AD48" s="638">
        <f t="shared" ref="AD48" si="606">AC48*1000</f>
        <v>0</v>
      </c>
      <c r="AE48" s="638">
        <f>'23년(세부_실적)'!AC62</f>
        <v>0</v>
      </c>
      <c r="AF48" s="638">
        <f t="shared" ref="AF48" si="607">AE48*1000</f>
        <v>0</v>
      </c>
      <c r="AG48" s="638">
        <f>'23년(세부_실적)'!AE62</f>
        <v>0</v>
      </c>
      <c r="AH48" s="638">
        <f t="shared" ref="AH48" si="608">AG48*1000</f>
        <v>0</v>
      </c>
      <c r="AI48" s="638">
        <f>'23년(세부_실적)'!AG62</f>
        <v>0</v>
      </c>
      <c r="AJ48" s="638">
        <f t="shared" ref="AJ48" si="609">AI48*1000</f>
        <v>0</v>
      </c>
      <c r="AK48" s="638">
        <f>'23년(세부_실적)'!AI62</f>
        <v>0</v>
      </c>
      <c r="AL48" s="638">
        <f t="shared" ref="AL48" si="610">AK48*1000</f>
        <v>0</v>
      </c>
      <c r="AM48" s="638">
        <f>'23년(세부_실적)'!AK62</f>
        <v>0</v>
      </c>
      <c r="AN48" s="638">
        <f t="shared" ref="AN48" si="611">AM48*1000</f>
        <v>0</v>
      </c>
      <c r="AO48" s="638">
        <f>'23년(세부_실적)'!AM62</f>
        <v>0</v>
      </c>
      <c r="AP48" s="638">
        <f t="shared" ref="AP48" si="612">AO48*1000</f>
        <v>0</v>
      </c>
      <c r="AQ48" s="638">
        <f>'23년(세부_실적)'!AO62</f>
        <v>0</v>
      </c>
      <c r="AR48" s="638">
        <f t="shared" ref="AR48" si="613">AQ48*1000</f>
        <v>0</v>
      </c>
      <c r="AS48" s="638">
        <f>'23년(세부_실적)'!AQ62</f>
        <v>0</v>
      </c>
      <c r="AT48" s="638">
        <f t="shared" ref="AT48" si="614">AS48*1000</f>
        <v>0</v>
      </c>
      <c r="AU48" s="638">
        <f>'23년(세부_실적)'!AS62</f>
        <v>0</v>
      </c>
      <c r="AV48" s="638">
        <f t="shared" ref="AV48" si="615">AU48*1000</f>
        <v>0</v>
      </c>
      <c r="AW48" s="638">
        <f>'23년(세부_실적)'!AU62</f>
        <v>0</v>
      </c>
      <c r="AX48" s="638">
        <f t="shared" ref="AX48" si="616">AW48*1000</f>
        <v>0</v>
      </c>
      <c r="AY48" s="638">
        <f>'23년(세부_실적)'!AW62</f>
        <v>0</v>
      </c>
      <c r="AZ48" s="638">
        <f t="shared" ref="AZ48" si="617">AY48*1000</f>
        <v>0</v>
      </c>
      <c r="BA48" s="638">
        <f>'23년(세부_실적)'!AY62</f>
        <v>0</v>
      </c>
      <c r="BB48" s="638">
        <f t="shared" ref="BB48" si="618">BA48*1000</f>
        <v>0</v>
      </c>
      <c r="BC48" s="638">
        <f>'23년(세부_실적)'!BA62</f>
        <v>0</v>
      </c>
      <c r="BD48" s="638">
        <f t="shared" ref="BD48" si="619">BC48*1000</f>
        <v>0</v>
      </c>
      <c r="BF48" s="617">
        <v>0.4</v>
      </c>
      <c r="BG48" s="617">
        <v>2.3945975909090906</v>
      </c>
      <c r="BH48" s="617">
        <v>2.4</v>
      </c>
      <c r="BI48" s="617"/>
      <c r="BJ48" s="617">
        <v>0.4</v>
      </c>
      <c r="BK48" s="617">
        <v>2.3945975909090906</v>
      </c>
      <c r="BL48" s="617">
        <v>2.4</v>
      </c>
      <c r="BM48" s="617"/>
      <c r="BN48" s="617">
        <v>0.4</v>
      </c>
      <c r="BO48" s="617">
        <v>2.3945975909090906</v>
      </c>
      <c r="BP48" s="617">
        <v>2.4</v>
      </c>
      <c r="BQ48" s="617"/>
      <c r="BR48" s="617">
        <v>0.4</v>
      </c>
      <c r="BS48" s="617">
        <v>2.475848590909091</v>
      </c>
      <c r="BT48" s="617">
        <v>2.7549999999999999</v>
      </c>
      <c r="BU48" s="617"/>
      <c r="BV48" s="617">
        <v>0.4</v>
      </c>
      <c r="BW48" s="617">
        <v>2.475848590909091</v>
      </c>
      <c r="BX48" s="617">
        <v>3.11</v>
      </c>
      <c r="BY48" s="617"/>
      <c r="BZ48" s="617">
        <v>0.4</v>
      </c>
      <c r="CA48" s="617">
        <v>2.475848590909091</v>
      </c>
      <c r="CB48" s="617">
        <v>3.11</v>
      </c>
      <c r="CC48" s="617"/>
      <c r="CD48" s="617"/>
      <c r="CE48" s="617"/>
      <c r="CF48" s="617"/>
      <c r="CG48" s="617"/>
      <c r="CH48" s="617"/>
      <c r="CI48" s="617"/>
      <c r="CJ48" s="617"/>
      <c r="CK48" s="617"/>
      <c r="CL48" s="617"/>
      <c r="CM48" s="617"/>
      <c r="CN48" s="617"/>
      <c r="CO48" s="617"/>
      <c r="CP48" s="617"/>
      <c r="CQ48" s="617"/>
      <c r="CR48" s="617"/>
      <c r="CS48" s="617"/>
      <c r="CT48" s="617"/>
      <c r="CU48" s="617"/>
      <c r="CV48" s="617"/>
      <c r="CW48" s="617"/>
      <c r="CX48" s="617"/>
      <c r="CY48" s="617"/>
      <c r="CZ48" s="617"/>
      <c r="DA48" s="617"/>
      <c r="DB48" s="656">
        <f t="shared" si="34"/>
        <v>0</v>
      </c>
      <c r="DC48" s="656">
        <f t="shared" si="35"/>
        <v>0</v>
      </c>
      <c r="DD48" s="656">
        <f t="shared" si="36"/>
        <v>0</v>
      </c>
      <c r="DE48" s="656">
        <f t="shared" si="37"/>
        <v>0</v>
      </c>
      <c r="DF48" s="656">
        <f t="shared" si="38"/>
        <v>0</v>
      </c>
      <c r="DG48" s="656">
        <f t="shared" si="39"/>
        <v>0</v>
      </c>
      <c r="DH48" s="6">
        <f t="shared" si="40"/>
        <v>0</v>
      </c>
      <c r="DI48" s="6">
        <f t="shared" si="41"/>
        <v>0</v>
      </c>
      <c r="DJ48" s="6">
        <f t="shared" si="42"/>
        <v>0</v>
      </c>
      <c r="DK48" s="6">
        <f t="shared" si="43"/>
        <v>0</v>
      </c>
      <c r="DL48" s="6">
        <f t="shared" si="44"/>
        <v>0</v>
      </c>
      <c r="DM48" s="6">
        <f t="shared" si="45"/>
        <v>0</v>
      </c>
      <c r="DO48" s="6">
        <f t="shared" si="46"/>
        <v>0</v>
      </c>
      <c r="DP48" s="6">
        <f t="shared" si="47"/>
        <v>0</v>
      </c>
      <c r="DQ48" s="6">
        <f t="shared" si="48"/>
        <v>0</v>
      </c>
      <c r="DR48" s="6">
        <f t="shared" si="49"/>
        <v>0</v>
      </c>
      <c r="DS48" s="6">
        <f t="shared" si="50"/>
        <v>0</v>
      </c>
      <c r="DT48" s="6">
        <f t="shared" si="51"/>
        <v>0</v>
      </c>
      <c r="DU48" s="6">
        <f t="shared" si="52"/>
        <v>0</v>
      </c>
      <c r="DV48" s="6">
        <f t="shared" si="53"/>
        <v>0</v>
      </c>
      <c r="DW48" s="6">
        <f t="shared" si="54"/>
        <v>0</v>
      </c>
      <c r="DX48" s="6">
        <f t="shared" si="55"/>
        <v>0</v>
      </c>
      <c r="DY48" s="6">
        <f t="shared" si="56"/>
        <v>0</v>
      </c>
      <c r="DZ48" s="6">
        <f t="shared" si="57"/>
        <v>0</v>
      </c>
    </row>
    <row r="49" spans="2:130" ht="12" customHeight="1" outlineLevel="1">
      <c r="B49" s="6">
        <f>'23년(세부_실적)'!A63</f>
        <v>43</v>
      </c>
      <c r="C49" s="620"/>
      <c r="D49" s="620"/>
      <c r="E49" s="620"/>
      <c r="F49" s="622" t="str">
        <f>'23년(세부_실적)'!E63</f>
        <v>P2514_TPNC</v>
      </c>
      <c r="G49" s="622" t="s">
        <v>1270</v>
      </c>
      <c r="H49" s="622" t="str">
        <f>'23년(세부_실적)'!F63</f>
        <v>749F</v>
      </c>
      <c r="I49" s="617" t="str">
        <f>'23년(세부_실적)'!G63</f>
        <v>구</v>
      </c>
      <c r="J49" s="617" t="str">
        <f>'23년(세부_실적)'!H63</f>
        <v>SY</v>
      </c>
      <c r="K49" s="617">
        <f>'23년(세부_실적)'!I63</f>
        <v>3.36</v>
      </c>
      <c r="L49" s="617">
        <f>'23년(세부_실적)'!J63</f>
        <v>0</v>
      </c>
      <c r="M49" s="617">
        <f>'23년(세부_실적)'!K63</f>
        <v>3.36</v>
      </c>
      <c r="N49" s="617">
        <f>'23년(세부_실적)'!L63</f>
        <v>0</v>
      </c>
      <c r="O49" s="617">
        <f>'23년(세부_실적)'!M63</f>
        <v>3.36</v>
      </c>
      <c r="P49" s="617">
        <f>'23년(세부_실적)'!N63</f>
        <v>0</v>
      </c>
      <c r="Q49" s="617">
        <f>'23년(세부_실적)'!O63</f>
        <v>3.36</v>
      </c>
      <c r="R49" s="617">
        <f>'23년(세부_실적)'!P63</f>
        <v>0</v>
      </c>
      <c r="S49" s="638">
        <f>'23년(세부_실적)'!Q63</f>
        <v>5.9670000000000005</v>
      </c>
      <c r="T49" s="638">
        <f t="shared" si="2"/>
        <v>5967.0000000000009</v>
      </c>
      <c r="U49" s="638">
        <f>'23년(세부_실적)'!S63</f>
        <v>1.012</v>
      </c>
      <c r="V49" s="638">
        <f t="shared" si="3"/>
        <v>1012</v>
      </c>
      <c r="W49" s="638">
        <f>'23년(세부_실적)'!U63</f>
        <v>0</v>
      </c>
      <c r="X49" s="638">
        <f t="shared" si="4"/>
        <v>0</v>
      </c>
      <c r="Y49" s="638">
        <f>'23년(세부_실적)'!W63</f>
        <v>0</v>
      </c>
      <c r="Z49" s="638">
        <f t="shared" si="5"/>
        <v>0</v>
      </c>
      <c r="AA49" s="638">
        <f>'23년(세부_실적)'!Y63</f>
        <v>1.012</v>
      </c>
      <c r="AB49" s="638">
        <f t="shared" si="5"/>
        <v>1012</v>
      </c>
      <c r="AC49" s="638">
        <f>'23년(세부_실적)'!AA63</f>
        <v>0</v>
      </c>
      <c r="AD49" s="638">
        <f t="shared" ref="AD49" si="620">AC49*1000</f>
        <v>0</v>
      </c>
      <c r="AE49" s="638">
        <f>'23년(세부_실적)'!AC63</f>
        <v>0</v>
      </c>
      <c r="AF49" s="638">
        <f t="shared" ref="AF49" si="621">AE49*1000</f>
        <v>0</v>
      </c>
      <c r="AG49" s="638">
        <f>'23년(세부_실적)'!AE63</f>
        <v>0</v>
      </c>
      <c r="AH49" s="638">
        <f t="shared" ref="AH49" si="622">AG49*1000</f>
        <v>0</v>
      </c>
      <c r="AI49" s="638">
        <f>'23년(세부_실적)'!AG63</f>
        <v>0</v>
      </c>
      <c r="AJ49" s="638">
        <f t="shared" ref="AJ49" si="623">AI49*1000</f>
        <v>0</v>
      </c>
      <c r="AK49" s="638">
        <f>'23년(세부_실적)'!AI63</f>
        <v>1.012</v>
      </c>
      <c r="AL49" s="638">
        <f t="shared" ref="AL49" si="624">AK49*1000</f>
        <v>1012</v>
      </c>
      <c r="AM49" s="638">
        <f>'23년(세부_실적)'!AK63</f>
        <v>0</v>
      </c>
      <c r="AN49" s="638">
        <f t="shared" ref="AN49" si="625">AM49*1000</f>
        <v>0</v>
      </c>
      <c r="AO49" s="638">
        <f>'23년(세부_실적)'!AM63</f>
        <v>0</v>
      </c>
      <c r="AP49" s="638">
        <f t="shared" ref="AP49" si="626">AO49*1000</f>
        <v>0</v>
      </c>
      <c r="AQ49" s="638">
        <f>'23년(세부_실적)'!AO63</f>
        <v>1.667</v>
      </c>
      <c r="AR49" s="638">
        <f t="shared" ref="AR49" si="627">AQ49*1000</f>
        <v>1667</v>
      </c>
      <c r="AS49" s="638">
        <f>'23년(세부_실적)'!AQ63</f>
        <v>1.667</v>
      </c>
      <c r="AT49" s="638">
        <f t="shared" ref="AT49" si="628">AS49*1000</f>
        <v>1667</v>
      </c>
      <c r="AU49" s="638">
        <f>'23년(세부_실적)'!AS63</f>
        <v>1.5840000000000001</v>
      </c>
      <c r="AV49" s="638">
        <f t="shared" ref="AV49" si="629">AU49*1000</f>
        <v>1584</v>
      </c>
      <c r="AW49" s="638">
        <f>'23년(세부_실적)'!AU63</f>
        <v>1.2709999999999999</v>
      </c>
      <c r="AX49" s="638">
        <f t="shared" ref="AX49" si="630">AW49*1000</f>
        <v>1271</v>
      </c>
      <c r="AY49" s="638">
        <f>'23년(세부_실적)'!AW63</f>
        <v>0.433</v>
      </c>
      <c r="AZ49" s="638">
        <f t="shared" ref="AZ49" si="631">AY49*1000</f>
        <v>433</v>
      </c>
      <c r="BA49" s="638">
        <f>'23년(세부_실적)'!AY63</f>
        <v>3.2879999999999998</v>
      </c>
      <c r="BB49" s="638">
        <f t="shared" ref="BB49" si="632">BA49*1000</f>
        <v>3288</v>
      </c>
      <c r="BC49" s="638">
        <f>'23년(세부_실적)'!BA63</f>
        <v>4.9550000000000001</v>
      </c>
      <c r="BD49" s="638">
        <f t="shared" ref="BD49" si="633">BC49*1000</f>
        <v>4955</v>
      </c>
      <c r="BF49" s="617">
        <v>0.4</v>
      </c>
      <c r="BG49" s="617">
        <v>2.3115566818181819</v>
      </c>
      <c r="BH49" s="643">
        <v>2.6</v>
      </c>
      <c r="BI49" s="617"/>
      <c r="BJ49" s="617">
        <v>0.4</v>
      </c>
      <c r="BK49" s="617">
        <v>2.3115566818181819</v>
      </c>
      <c r="BL49" s="643">
        <v>2.6</v>
      </c>
      <c r="BM49" s="617"/>
      <c r="BN49" s="617">
        <v>0.4</v>
      </c>
      <c r="BO49" s="617">
        <v>2.3115566818181819</v>
      </c>
      <c r="BP49" s="643">
        <v>2.6</v>
      </c>
      <c r="BQ49" s="617"/>
      <c r="BR49" s="617">
        <v>0.4</v>
      </c>
      <c r="BS49" s="617">
        <v>2.3984526818181817</v>
      </c>
      <c r="BT49" s="643">
        <v>2.84</v>
      </c>
      <c r="BU49" s="643"/>
      <c r="BV49" s="617">
        <v>0.4</v>
      </c>
      <c r="BW49" s="617">
        <v>2.3984526818181817</v>
      </c>
      <c r="BX49" s="617"/>
      <c r="BY49" s="617"/>
      <c r="BZ49" s="617">
        <v>0.4</v>
      </c>
      <c r="CA49" s="617">
        <v>2.3984526818181817</v>
      </c>
      <c r="CB49" s="617"/>
      <c r="CC49" s="617"/>
      <c r="CD49" s="617"/>
      <c r="CE49" s="617"/>
      <c r="CF49" s="617"/>
      <c r="CG49" s="617"/>
      <c r="CH49" s="617"/>
      <c r="CI49" s="617"/>
      <c r="CJ49" s="617"/>
      <c r="CK49" s="617"/>
      <c r="CL49" s="617"/>
      <c r="CM49" s="617"/>
      <c r="CN49" s="617"/>
      <c r="CO49" s="617"/>
      <c r="CP49" s="617"/>
      <c r="CQ49" s="617"/>
      <c r="CR49" s="617"/>
      <c r="CS49" s="617"/>
      <c r="CT49" s="617"/>
      <c r="CU49" s="617"/>
      <c r="CV49" s="617"/>
      <c r="CW49" s="617"/>
      <c r="CX49" s="617"/>
      <c r="CY49" s="617"/>
      <c r="CZ49" s="617"/>
      <c r="DA49" s="617"/>
      <c r="DB49" s="656">
        <f t="shared" si="34"/>
        <v>3277659.5280000004</v>
      </c>
      <c r="DC49" s="656">
        <f t="shared" si="35"/>
        <v>0</v>
      </c>
      <c r="DD49" s="656">
        <f t="shared" si="36"/>
        <v>0</v>
      </c>
      <c r="DE49" s="656">
        <f t="shared" si="37"/>
        <v>0</v>
      </c>
      <c r="DF49" s="656">
        <f t="shared" si="38"/>
        <v>0</v>
      </c>
      <c r="DG49" s="656">
        <f t="shared" si="39"/>
        <v>0</v>
      </c>
      <c r="DH49" s="6">
        <f t="shared" si="40"/>
        <v>0</v>
      </c>
      <c r="DI49" s="6">
        <f t="shared" si="41"/>
        <v>0</v>
      </c>
      <c r="DJ49" s="6">
        <f t="shared" si="42"/>
        <v>0</v>
      </c>
      <c r="DK49" s="6">
        <f t="shared" si="43"/>
        <v>0</v>
      </c>
      <c r="DL49" s="6">
        <f t="shared" si="44"/>
        <v>0</v>
      </c>
      <c r="DM49" s="6">
        <f t="shared" si="45"/>
        <v>0</v>
      </c>
      <c r="DO49" s="6">
        <f t="shared" si="46"/>
        <v>3418292.1514897803</v>
      </c>
      <c r="DP49" s="6">
        <f t="shared" si="47"/>
        <v>0</v>
      </c>
      <c r="DQ49" s="6">
        <f t="shared" si="48"/>
        <v>0</v>
      </c>
      <c r="DR49" s="6">
        <f t="shared" si="49"/>
        <v>0</v>
      </c>
      <c r="DS49" s="6">
        <f t="shared" si="50"/>
        <v>0</v>
      </c>
      <c r="DT49" s="6">
        <f t="shared" si="51"/>
        <v>0</v>
      </c>
      <c r="DU49" s="6">
        <f t="shared" si="52"/>
        <v>0</v>
      </c>
      <c r="DV49" s="6">
        <f t="shared" si="53"/>
        <v>0</v>
      </c>
      <c r="DW49" s="6">
        <f t="shared" si="54"/>
        <v>0</v>
      </c>
      <c r="DX49" s="6">
        <f t="shared" si="55"/>
        <v>0</v>
      </c>
      <c r="DY49" s="6">
        <f t="shared" si="56"/>
        <v>0</v>
      </c>
      <c r="DZ49" s="6">
        <f t="shared" si="57"/>
        <v>0</v>
      </c>
    </row>
    <row r="50" spans="2:130" ht="12" customHeight="1" outlineLevel="1">
      <c r="B50" s="6" t="e">
        <f>'23년(세부_실적)'!#REF!</f>
        <v>#REF!</v>
      </c>
      <c r="C50" s="620"/>
      <c r="D50" s="620"/>
      <c r="E50" s="620"/>
      <c r="F50" s="622" t="e">
        <f>'23년(세부_실적)'!#REF!</f>
        <v>#REF!</v>
      </c>
      <c r="G50" s="622" t="s">
        <v>1754</v>
      </c>
      <c r="H50" s="622" t="e">
        <f>'23년(세부_실적)'!#REF!</f>
        <v>#REF!</v>
      </c>
      <c r="I50" s="617" t="e">
        <f>'23년(세부_실적)'!#REF!</f>
        <v>#REF!</v>
      </c>
      <c r="J50" s="617" t="e">
        <f>'23년(세부_실적)'!#REF!</f>
        <v>#REF!</v>
      </c>
      <c r="K50" s="617" t="e">
        <f>'23년(세부_실적)'!#REF!</f>
        <v>#REF!</v>
      </c>
      <c r="L50" s="617" t="e">
        <f>'23년(세부_실적)'!#REF!</f>
        <v>#REF!</v>
      </c>
      <c r="M50" s="617" t="e">
        <f>'23년(세부_실적)'!#REF!</f>
        <v>#REF!</v>
      </c>
      <c r="N50" s="617" t="e">
        <f>'23년(세부_실적)'!#REF!</f>
        <v>#REF!</v>
      </c>
      <c r="O50" s="617" t="e">
        <f>'23년(세부_실적)'!#REF!</f>
        <v>#REF!</v>
      </c>
      <c r="P50" s="617" t="e">
        <f>'23년(세부_실적)'!#REF!</f>
        <v>#REF!</v>
      </c>
      <c r="Q50" s="617" t="e">
        <f>'23년(세부_실적)'!#REF!</f>
        <v>#REF!</v>
      </c>
      <c r="R50" s="617" t="e">
        <f>'23년(세부_실적)'!#REF!</f>
        <v>#REF!</v>
      </c>
      <c r="S50" s="638" t="e">
        <f>'23년(세부_실적)'!#REF!</f>
        <v>#REF!</v>
      </c>
      <c r="T50" s="638" t="e">
        <f t="shared" si="2"/>
        <v>#REF!</v>
      </c>
      <c r="U50" s="638" t="e">
        <f>'23년(세부_실적)'!#REF!</f>
        <v>#REF!</v>
      </c>
      <c r="V50" s="638" t="e">
        <f t="shared" si="3"/>
        <v>#REF!</v>
      </c>
      <c r="W50" s="638" t="e">
        <f>'23년(세부_실적)'!#REF!</f>
        <v>#REF!</v>
      </c>
      <c r="X50" s="638" t="e">
        <f t="shared" si="4"/>
        <v>#REF!</v>
      </c>
      <c r="Y50" s="638" t="e">
        <f>'23년(세부_실적)'!#REF!</f>
        <v>#REF!</v>
      </c>
      <c r="Z50" s="638" t="e">
        <f t="shared" si="5"/>
        <v>#REF!</v>
      </c>
      <c r="AA50" s="638" t="e">
        <f>'23년(세부_실적)'!#REF!</f>
        <v>#REF!</v>
      </c>
      <c r="AB50" s="638" t="e">
        <f t="shared" si="5"/>
        <v>#REF!</v>
      </c>
      <c r="AC50" s="638" t="e">
        <f>'23년(세부_실적)'!#REF!</f>
        <v>#REF!</v>
      </c>
      <c r="AD50" s="638" t="e">
        <f t="shared" ref="AD50" si="634">AC50*1000</f>
        <v>#REF!</v>
      </c>
      <c r="AE50" s="638" t="e">
        <f>'23년(세부_실적)'!#REF!</f>
        <v>#REF!</v>
      </c>
      <c r="AF50" s="638" t="e">
        <f t="shared" ref="AF50" si="635">AE50*1000</f>
        <v>#REF!</v>
      </c>
      <c r="AG50" s="638" t="e">
        <f>'23년(세부_실적)'!#REF!</f>
        <v>#REF!</v>
      </c>
      <c r="AH50" s="638" t="e">
        <f t="shared" ref="AH50" si="636">AG50*1000</f>
        <v>#REF!</v>
      </c>
      <c r="AI50" s="638" t="e">
        <f>'23년(세부_실적)'!#REF!</f>
        <v>#REF!</v>
      </c>
      <c r="AJ50" s="638" t="e">
        <f t="shared" ref="AJ50" si="637">AI50*1000</f>
        <v>#REF!</v>
      </c>
      <c r="AK50" s="638" t="e">
        <f>'23년(세부_실적)'!#REF!</f>
        <v>#REF!</v>
      </c>
      <c r="AL50" s="638" t="e">
        <f t="shared" ref="AL50" si="638">AK50*1000</f>
        <v>#REF!</v>
      </c>
      <c r="AM50" s="638" t="e">
        <f>'23년(세부_실적)'!#REF!</f>
        <v>#REF!</v>
      </c>
      <c r="AN50" s="638" t="e">
        <f t="shared" ref="AN50" si="639">AM50*1000</f>
        <v>#REF!</v>
      </c>
      <c r="AO50" s="638" t="e">
        <f>'23년(세부_실적)'!#REF!</f>
        <v>#REF!</v>
      </c>
      <c r="AP50" s="638" t="e">
        <f t="shared" ref="AP50" si="640">AO50*1000</f>
        <v>#REF!</v>
      </c>
      <c r="AQ50" s="638" t="e">
        <f>'23년(세부_실적)'!#REF!</f>
        <v>#REF!</v>
      </c>
      <c r="AR50" s="638" t="e">
        <f t="shared" ref="AR50" si="641">AQ50*1000</f>
        <v>#REF!</v>
      </c>
      <c r="AS50" s="638" t="e">
        <f>'23년(세부_실적)'!#REF!</f>
        <v>#REF!</v>
      </c>
      <c r="AT50" s="638" t="e">
        <f t="shared" ref="AT50" si="642">AS50*1000</f>
        <v>#REF!</v>
      </c>
      <c r="AU50" s="638" t="e">
        <f>'23년(세부_실적)'!#REF!</f>
        <v>#REF!</v>
      </c>
      <c r="AV50" s="638" t="e">
        <f t="shared" ref="AV50" si="643">AU50*1000</f>
        <v>#REF!</v>
      </c>
      <c r="AW50" s="638" t="e">
        <f>'23년(세부_실적)'!#REF!</f>
        <v>#REF!</v>
      </c>
      <c r="AX50" s="638" t="e">
        <f t="shared" ref="AX50" si="644">AW50*1000</f>
        <v>#REF!</v>
      </c>
      <c r="AY50" s="638" t="e">
        <f>'23년(세부_실적)'!#REF!</f>
        <v>#REF!</v>
      </c>
      <c r="AZ50" s="638" t="e">
        <f t="shared" ref="AZ50" si="645">AY50*1000</f>
        <v>#REF!</v>
      </c>
      <c r="BA50" s="638" t="e">
        <f>'23년(세부_실적)'!#REF!</f>
        <v>#REF!</v>
      </c>
      <c r="BB50" s="638" t="e">
        <f t="shared" ref="BB50" si="646">BA50*1000</f>
        <v>#REF!</v>
      </c>
      <c r="BC50" s="638" t="e">
        <f>'23년(세부_실적)'!#REF!</f>
        <v>#REF!</v>
      </c>
      <c r="BD50" s="638" t="e">
        <f t="shared" ref="BD50" si="647">BC50*1000</f>
        <v>#REF!</v>
      </c>
      <c r="BF50" s="617"/>
      <c r="BG50" s="617"/>
      <c r="BH50" s="617"/>
      <c r="BI50" s="617"/>
      <c r="BJ50" s="617"/>
      <c r="BK50" s="617"/>
      <c r="BL50" s="617"/>
      <c r="BM50" s="617"/>
      <c r="BN50" s="617"/>
      <c r="BO50" s="617"/>
      <c r="BP50" s="617"/>
      <c r="BQ50" s="617"/>
      <c r="BR50" s="617"/>
      <c r="BS50" s="617"/>
      <c r="BT50" s="617"/>
      <c r="BU50" s="617"/>
      <c r="BV50" s="617">
        <v>0.4</v>
      </c>
      <c r="BW50" s="617">
        <v>2.3984526818181817</v>
      </c>
      <c r="BX50" s="643">
        <v>3.08</v>
      </c>
      <c r="BY50" s="643"/>
      <c r="BZ50" s="617">
        <v>0.4</v>
      </c>
      <c r="CA50" s="617">
        <v>2.3984526818181817</v>
      </c>
      <c r="CB50" s="617">
        <v>3.08</v>
      </c>
      <c r="CC50" s="617"/>
      <c r="CD50" s="617"/>
      <c r="CE50" s="617"/>
      <c r="CF50" s="617"/>
      <c r="CG50" s="617"/>
      <c r="CH50" s="617"/>
      <c r="CI50" s="617"/>
      <c r="CJ50" s="617"/>
      <c r="CK50" s="617"/>
      <c r="CL50" s="617"/>
      <c r="CM50" s="617"/>
      <c r="CN50" s="617"/>
      <c r="CO50" s="617"/>
      <c r="CP50" s="617"/>
      <c r="CQ50" s="617"/>
      <c r="CR50" s="617"/>
      <c r="CS50" s="617"/>
      <c r="CT50" s="617"/>
      <c r="CU50" s="617"/>
      <c r="CV50" s="617"/>
      <c r="CW50" s="617"/>
      <c r="CX50" s="617"/>
      <c r="CY50" s="617"/>
      <c r="CZ50" s="617"/>
      <c r="DA50" s="617"/>
      <c r="DB50" s="656" t="e">
        <f t="shared" si="34"/>
        <v>#REF!</v>
      </c>
      <c r="DC50" s="656" t="e">
        <f t="shared" si="35"/>
        <v>#REF!</v>
      </c>
      <c r="DD50" s="656" t="e">
        <f t="shared" si="36"/>
        <v>#REF!</v>
      </c>
      <c r="DE50" s="656" t="e">
        <f t="shared" si="37"/>
        <v>#REF!</v>
      </c>
      <c r="DF50" s="656" t="e">
        <f t="shared" si="38"/>
        <v>#REF!</v>
      </c>
      <c r="DG50" s="656" t="e">
        <f t="shared" si="39"/>
        <v>#REF!</v>
      </c>
      <c r="DH50" s="6" t="e">
        <f t="shared" si="40"/>
        <v>#REF!</v>
      </c>
      <c r="DI50" s="6" t="e">
        <f t="shared" si="41"/>
        <v>#REF!</v>
      </c>
      <c r="DJ50" s="6" t="e">
        <f t="shared" si="42"/>
        <v>#REF!</v>
      </c>
      <c r="DK50" s="6" t="e">
        <f t="shared" si="43"/>
        <v>#REF!</v>
      </c>
      <c r="DL50" s="6" t="e">
        <f t="shared" si="44"/>
        <v>#REF!</v>
      </c>
      <c r="DM50" s="6" t="e">
        <f t="shared" si="45"/>
        <v>#REF!</v>
      </c>
      <c r="DO50" s="6" t="e">
        <f t="shared" si="46"/>
        <v>#REF!</v>
      </c>
      <c r="DP50" s="6" t="e">
        <f t="shared" si="47"/>
        <v>#REF!</v>
      </c>
      <c r="DQ50" s="6" t="e">
        <f t="shared" si="48"/>
        <v>#REF!</v>
      </c>
      <c r="DR50" s="6" t="e">
        <f t="shared" si="49"/>
        <v>#REF!</v>
      </c>
      <c r="DS50" s="6" t="e">
        <f t="shared" si="50"/>
        <v>#REF!</v>
      </c>
      <c r="DT50" s="6" t="e">
        <f t="shared" si="51"/>
        <v>#REF!</v>
      </c>
      <c r="DU50" s="6" t="e">
        <f t="shared" si="52"/>
        <v>#REF!</v>
      </c>
      <c r="DV50" s="6" t="e">
        <f t="shared" si="53"/>
        <v>#REF!</v>
      </c>
      <c r="DW50" s="6" t="e">
        <f t="shared" si="54"/>
        <v>#REF!</v>
      </c>
      <c r="DX50" s="6" t="e">
        <f t="shared" si="55"/>
        <v>#REF!</v>
      </c>
      <c r="DY50" s="6" t="e">
        <f t="shared" si="56"/>
        <v>#REF!</v>
      </c>
      <c r="DZ50" s="6" t="e">
        <f t="shared" si="57"/>
        <v>#REF!</v>
      </c>
    </row>
    <row r="51" spans="2:130" ht="12" customHeight="1" outlineLevel="1">
      <c r="B51" s="6">
        <f>'23년(세부_실적)'!A66</f>
        <v>45</v>
      </c>
      <c r="C51" s="620"/>
      <c r="D51" s="620"/>
      <c r="E51" s="620"/>
      <c r="F51" s="622" t="str">
        <f>'23년(세부_실적)'!E66</f>
        <v>P2514N_TPN</v>
      </c>
      <c r="G51" s="622" t="s">
        <v>1271</v>
      </c>
      <c r="H51" s="622" t="str">
        <f>'23년(세부_실적)'!F66</f>
        <v>749E</v>
      </c>
      <c r="I51" s="617" t="str">
        <f>'23년(세부_실적)'!G66</f>
        <v>구</v>
      </c>
      <c r="J51" s="617" t="str">
        <f>'23년(세부_실적)'!H66</f>
        <v>SY</v>
      </c>
      <c r="K51" s="617">
        <f>'23년(세부_실적)'!I66</f>
        <v>3.45</v>
      </c>
      <c r="L51" s="617">
        <f>'23년(세부_실적)'!J66</f>
        <v>0</v>
      </c>
      <c r="M51" s="617">
        <f>'23년(세부_실적)'!K66</f>
        <v>3.45</v>
      </c>
      <c r="N51" s="617">
        <f>'23년(세부_실적)'!L66</f>
        <v>0</v>
      </c>
      <c r="O51" s="617">
        <f>'23년(세부_실적)'!M66</f>
        <v>3.45</v>
      </c>
      <c r="P51" s="617">
        <f>'23년(세부_실적)'!N66</f>
        <v>0</v>
      </c>
      <c r="Q51" s="617">
        <f>'23년(세부_실적)'!O66</f>
        <v>3.45</v>
      </c>
      <c r="R51" s="617">
        <f>'23년(세부_실적)'!P66</f>
        <v>0</v>
      </c>
      <c r="S51" s="638">
        <f>'23년(세부_실적)'!Q66</f>
        <v>0</v>
      </c>
      <c r="T51" s="638">
        <f t="shared" si="2"/>
        <v>0</v>
      </c>
      <c r="U51" s="638">
        <f>'23년(세부_실적)'!S66</f>
        <v>0</v>
      </c>
      <c r="V51" s="638">
        <f t="shared" si="3"/>
        <v>0</v>
      </c>
      <c r="W51" s="638">
        <f>'23년(세부_실적)'!U66</f>
        <v>0</v>
      </c>
      <c r="X51" s="638">
        <f t="shared" si="4"/>
        <v>0</v>
      </c>
      <c r="Y51" s="638">
        <f>'23년(세부_실적)'!W66</f>
        <v>0</v>
      </c>
      <c r="Z51" s="638">
        <f t="shared" si="5"/>
        <v>0</v>
      </c>
      <c r="AA51" s="638">
        <f>'23년(세부_실적)'!Y66</f>
        <v>0</v>
      </c>
      <c r="AB51" s="638">
        <f t="shared" si="5"/>
        <v>0</v>
      </c>
      <c r="AC51" s="638">
        <f>'23년(세부_실적)'!AA66</f>
        <v>0</v>
      </c>
      <c r="AD51" s="638">
        <f t="shared" ref="AD51" si="648">AC51*1000</f>
        <v>0</v>
      </c>
      <c r="AE51" s="638">
        <f>'23년(세부_실적)'!AC66</f>
        <v>0</v>
      </c>
      <c r="AF51" s="638">
        <f t="shared" ref="AF51" si="649">AE51*1000</f>
        <v>0</v>
      </c>
      <c r="AG51" s="638">
        <f>'23년(세부_실적)'!AE66</f>
        <v>0</v>
      </c>
      <c r="AH51" s="638">
        <f t="shared" ref="AH51" si="650">AG51*1000</f>
        <v>0</v>
      </c>
      <c r="AI51" s="638">
        <f>'23년(세부_실적)'!AG66</f>
        <v>0</v>
      </c>
      <c r="AJ51" s="638">
        <f t="shared" ref="AJ51" si="651">AI51*1000</f>
        <v>0</v>
      </c>
      <c r="AK51" s="638">
        <f>'23년(세부_실적)'!AI66</f>
        <v>0</v>
      </c>
      <c r="AL51" s="638">
        <f t="shared" ref="AL51" si="652">AK51*1000</f>
        <v>0</v>
      </c>
      <c r="AM51" s="638">
        <f>'23년(세부_실적)'!AK66</f>
        <v>0</v>
      </c>
      <c r="AN51" s="638">
        <f t="shared" ref="AN51" si="653">AM51*1000</f>
        <v>0</v>
      </c>
      <c r="AO51" s="638">
        <f>'23년(세부_실적)'!AM66</f>
        <v>0</v>
      </c>
      <c r="AP51" s="638">
        <f t="shared" ref="AP51" si="654">AO51*1000</f>
        <v>0</v>
      </c>
      <c r="AQ51" s="638">
        <f>'23년(세부_실적)'!AO66</f>
        <v>0</v>
      </c>
      <c r="AR51" s="638">
        <f t="shared" ref="AR51" si="655">AQ51*1000</f>
        <v>0</v>
      </c>
      <c r="AS51" s="638">
        <f>'23년(세부_실적)'!AQ66</f>
        <v>0</v>
      </c>
      <c r="AT51" s="638">
        <f t="shared" ref="AT51" si="656">AS51*1000</f>
        <v>0</v>
      </c>
      <c r="AU51" s="638">
        <f>'23년(세부_실적)'!AS66</f>
        <v>0</v>
      </c>
      <c r="AV51" s="638">
        <f t="shared" ref="AV51" si="657">AU51*1000</f>
        <v>0</v>
      </c>
      <c r="AW51" s="638">
        <f>'23년(세부_실적)'!AU66</f>
        <v>0</v>
      </c>
      <c r="AX51" s="638">
        <f t="shared" ref="AX51" si="658">AW51*1000</f>
        <v>0</v>
      </c>
      <c r="AY51" s="638">
        <f>'23년(세부_실적)'!AW66</f>
        <v>0</v>
      </c>
      <c r="AZ51" s="638">
        <f t="shared" ref="AZ51" si="659">AY51*1000</f>
        <v>0</v>
      </c>
      <c r="BA51" s="638">
        <f>'23년(세부_실적)'!AY66</f>
        <v>0</v>
      </c>
      <c r="BB51" s="638">
        <f t="shared" ref="BB51" si="660">BA51*1000</f>
        <v>0</v>
      </c>
      <c r="BC51" s="638">
        <f>'23년(세부_실적)'!BA66</f>
        <v>0</v>
      </c>
      <c r="BD51" s="638">
        <f t="shared" ref="BD51" si="661">BC51*1000</f>
        <v>0</v>
      </c>
      <c r="BF51" s="617">
        <v>0.4</v>
      </c>
      <c r="BG51" s="617">
        <v>2.4751039545454541</v>
      </c>
      <c r="BH51" s="617">
        <v>2.8</v>
      </c>
      <c r="BI51" s="617"/>
      <c r="BJ51" s="617">
        <v>0.4</v>
      </c>
      <c r="BK51" s="617">
        <v>2.4751039545454541</v>
      </c>
      <c r="BL51" s="617">
        <v>2.8</v>
      </c>
      <c r="BM51" s="617"/>
      <c r="BN51" s="617">
        <v>0.4</v>
      </c>
      <c r="BO51" s="617">
        <v>2.4751039545454541</v>
      </c>
      <c r="BP51" s="617">
        <v>2.8</v>
      </c>
      <c r="BQ51" s="617"/>
      <c r="BR51" s="617">
        <v>0.4</v>
      </c>
      <c r="BS51" s="617">
        <v>2.5613779545454545</v>
      </c>
      <c r="BT51" s="617">
        <v>3.125</v>
      </c>
      <c r="BU51" s="617"/>
      <c r="BV51" s="617">
        <v>0.4</v>
      </c>
      <c r="BW51" s="617">
        <v>2.5613779545454545</v>
      </c>
      <c r="BX51" s="617"/>
      <c r="BY51" s="617"/>
      <c r="BZ51" s="617">
        <v>0.4</v>
      </c>
      <c r="CA51" s="617">
        <v>2.5613779545454545</v>
      </c>
      <c r="CB51" s="617">
        <v>3.45</v>
      </c>
      <c r="CC51" s="617"/>
      <c r="CD51" s="617"/>
      <c r="CE51" s="617"/>
      <c r="CF51" s="617"/>
      <c r="CG51" s="617"/>
      <c r="CH51" s="617"/>
      <c r="CI51" s="617"/>
      <c r="CJ51" s="617"/>
      <c r="CK51" s="617"/>
      <c r="CL51" s="617"/>
      <c r="CM51" s="617"/>
      <c r="CN51" s="617"/>
      <c r="CO51" s="617"/>
      <c r="CP51" s="617"/>
      <c r="CQ51" s="617"/>
      <c r="CR51" s="617"/>
      <c r="CS51" s="617"/>
      <c r="CT51" s="617"/>
      <c r="CU51" s="617"/>
      <c r="CV51" s="617"/>
      <c r="CW51" s="617"/>
      <c r="CX51" s="617"/>
      <c r="CY51" s="617"/>
      <c r="CZ51" s="617"/>
      <c r="DA51" s="617"/>
      <c r="DB51" s="656">
        <f t="shared" si="34"/>
        <v>0</v>
      </c>
      <c r="DC51" s="656">
        <f t="shared" si="35"/>
        <v>0</v>
      </c>
      <c r="DD51" s="656">
        <f t="shared" si="36"/>
        <v>0</v>
      </c>
      <c r="DE51" s="656">
        <f t="shared" si="37"/>
        <v>0</v>
      </c>
      <c r="DF51" s="656">
        <f t="shared" si="38"/>
        <v>0</v>
      </c>
      <c r="DG51" s="656">
        <f t="shared" si="39"/>
        <v>0</v>
      </c>
      <c r="DH51" s="6">
        <f t="shared" si="40"/>
        <v>0</v>
      </c>
      <c r="DI51" s="6">
        <f t="shared" si="41"/>
        <v>0</v>
      </c>
      <c r="DJ51" s="6">
        <f t="shared" si="42"/>
        <v>0</v>
      </c>
      <c r="DK51" s="6">
        <f t="shared" si="43"/>
        <v>0</v>
      </c>
      <c r="DL51" s="6">
        <f t="shared" si="44"/>
        <v>0</v>
      </c>
      <c r="DM51" s="6">
        <f t="shared" si="45"/>
        <v>0</v>
      </c>
      <c r="DO51" s="6">
        <f t="shared" si="46"/>
        <v>0</v>
      </c>
      <c r="DP51" s="6">
        <f t="shared" si="47"/>
        <v>0</v>
      </c>
      <c r="DQ51" s="6">
        <f t="shared" si="48"/>
        <v>0</v>
      </c>
      <c r="DR51" s="6">
        <f t="shared" si="49"/>
        <v>0</v>
      </c>
      <c r="DS51" s="6">
        <f t="shared" si="50"/>
        <v>0</v>
      </c>
      <c r="DT51" s="6">
        <f t="shared" si="51"/>
        <v>0</v>
      </c>
      <c r="DU51" s="6">
        <f t="shared" si="52"/>
        <v>0</v>
      </c>
      <c r="DV51" s="6">
        <f t="shared" si="53"/>
        <v>0</v>
      </c>
      <c r="DW51" s="6">
        <f t="shared" si="54"/>
        <v>0</v>
      </c>
      <c r="DX51" s="6">
        <f t="shared" si="55"/>
        <v>0</v>
      </c>
      <c r="DY51" s="6">
        <f t="shared" si="56"/>
        <v>0</v>
      </c>
      <c r="DZ51" s="6">
        <f t="shared" si="57"/>
        <v>0</v>
      </c>
    </row>
    <row r="52" spans="2:130" ht="12" customHeight="1" outlineLevel="1">
      <c r="B52" s="6" t="e">
        <f>'23년(세부_실적)'!#REF!</f>
        <v>#REF!</v>
      </c>
      <c r="C52" s="620"/>
      <c r="D52" s="620"/>
      <c r="E52" s="620"/>
      <c r="F52" s="622" t="e">
        <f>'23년(세부_실적)'!#REF!</f>
        <v>#REF!</v>
      </c>
      <c r="G52" s="622" t="s">
        <v>1272</v>
      </c>
      <c r="H52" s="622" t="e">
        <f>'23년(세부_실적)'!#REF!</f>
        <v>#REF!</v>
      </c>
      <c r="I52" s="617" t="e">
        <f>'23년(세부_실적)'!#REF!</f>
        <v>#REF!</v>
      </c>
      <c r="J52" s="617" t="e">
        <f>'23년(세부_실적)'!#REF!</f>
        <v>#REF!</v>
      </c>
      <c r="K52" s="617" t="e">
        <f>'23년(세부_실적)'!#REF!</f>
        <v>#REF!</v>
      </c>
      <c r="L52" s="617" t="e">
        <f>'23년(세부_실적)'!#REF!</f>
        <v>#REF!</v>
      </c>
      <c r="M52" s="617" t="e">
        <f>'23년(세부_실적)'!#REF!</f>
        <v>#REF!</v>
      </c>
      <c r="N52" s="617" t="e">
        <f>'23년(세부_실적)'!#REF!</f>
        <v>#REF!</v>
      </c>
      <c r="O52" s="617" t="e">
        <f>'23년(세부_실적)'!#REF!</f>
        <v>#REF!</v>
      </c>
      <c r="P52" s="617" t="e">
        <f>'23년(세부_실적)'!#REF!</f>
        <v>#REF!</v>
      </c>
      <c r="Q52" s="617" t="e">
        <f>'23년(세부_실적)'!#REF!</f>
        <v>#REF!</v>
      </c>
      <c r="R52" s="617" t="e">
        <f>'23년(세부_실적)'!#REF!</f>
        <v>#REF!</v>
      </c>
      <c r="S52" s="638" t="e">
        <f>'23년(세부_실적)'!#REF!</f>
        <v>#REF!</v>
      </c>
      <c r="T52" s="638" t="e">
        <f t="shared" si="2"/>
        <v>#REF!</v>
      </c>
      <c r="U52" s="638" t="e">
        <f>'23년(세부_실적)'!#REF!</f>
        <v>#REF!</v>
      </c>
      <c r="V52" s="638" t="e">
        <f t="shared" si="3"/>
        <v>#REF!</v>
      </c>
      <c r="W52" s="638" t="e">
        <f>'23년(세부_실적)'!#REF!</f>
        <v>#REF!</v>
      </c>
      <c r="X52" s="638" t="e">
        <f t="shared" si="4"/>
        <v>#REF!</v>
      </c>
      <c r="Y52" s="638" t="e">
        <f>'23년(세부_실적)'!#REF!</f>
        <v>#REF!</v>
      </c>
      <c r="Z52" s="638" t="e">
        <f t="shared" si="5"/>
        <v>#REF!</v>
      </c>
      <c r="AA52" s="638" t="e">
        <f>'23년(세부_실적)'!#REF!</f>
        <v>#REF!</v>
      </c>
      <c r="AB52" s="638" t="e">
        <f t="shared" si="5"/>
        <v>#REF!</v>
      </c>
      <c r="AC52" s="638" t="e">
        <f>'23년(세부_실적)'!#REF!</f>
        <v>#REF!</v>
      </c>
      <c r="AD52" s="638" t="e">
        <f t="shared" ref="AD52" si="662">AC52*1000</f>
        <v>#REF!</v>
      </c>
      <c r="AE52" s="638" t="e">
        <f>'23년(세부_실적)'!#REF!</f>
        <v>#REF!</v>
      </c>
      <c r="AF52" s="638" t="e">
        <f t="shared" ref="AF52" si="663">AE52*1000</f>
        <v>#REF!</v>
      </c>
      <c r="AG52" s="638" t="e">
        <f>'23년(세부_실적)'!#REF!</f>
        <v>#REF!</v>
      </c>
      <c r="AH52" s="638" t="e">
        <f t="shared" ref="AH52" si="664">AG52*1000</f>
        <v>#REF!</v>
      </c>
      <c r="AI52" s="638" t="e">
        <f>'23년(세부_실적)'!#REF!</f>
        <v>#REF!</v>
      </c>
      <c r="AJ52" s="638" t="e">
        <f t="shared" ref="AJ52" si="665">AI52*1000</f>
        <v>#REF!</v>
      </c>
      <c r="AK52" s="638" t="e">
        <f>'23년(세부_실적)'!#REF!</f>
        <v>#REF!</v>
      </c>
      <c r="AL52" s="638" t="e">
        <f t="shared" ref="AL52" si="666">AK52*1000</f>
        <v>#REF!</v>
      </c>
      <c r="AM52" s="638" t="e">
        <f>'23년(세부_실적)'!#REF!</f>
        <v>#REF!</v>
      </c>
      <c r="AN52" s="638" t="e">
        <f t="shared" ref="AN52" si="667">AM52*1000</f>
        <v>#REF!</v>
      </c>
      <c r="AO52" s="638" t="e">
        <f>'23년(세부_실적)'!#REF!</f>
        <v>#REF!</v>
      </c>
      <c r="AP52" s="638" t="e">
        <f t="shared" ref="AP52" si="668">AO52*1000</f>
        <v>#REF!</v>
      </c>
      <c r="AQ52" s="638" t="e">
        <f>'23년(세부_실적)'!#REF!</f>
        <v>#REF!</v>
      </c>
      <c r="AR52" s="638" t="e">
        <f t="shared" ref="AR52" si="669">AQ52*1000</f>
        <v>#REF!</v>
      </c>
      <c r="AS52" s="638" t="e">
        <f>'23년(세부_실적)'!#REF!</f>
        <v>#REF!</v>
      </c>
      <c r="AT52" s="638" t="e">
        <f t="shared" ref="AT52" si="670">AS52*1000</f>
        <v>#REF!</v>
      </c>
      <c r="AU52" s="638" t="e">
        <f>'23년(세부_실적)'!#REF!</f>
        <v>#REF!</v>
      </c>
      <c r="AV52" s="638" t="e">
        <f t="shared" ref="AV52" si="671">AU52*1000</f>
        <v>#REF!</v>
      </c>
      <c r="AW52" s="638" t="e">
        <f>'23년(세부_실적)'!#REF!</f>
        <v>#REF!</v>
      </c>
      <c r="AX52" s="638" t="e">
        <f t="shared" ref="AX52" si="672">AW52*1000</f>
        <v>#REF!</v>
      </c>
      <c r="AY52" s="638" t="e">
        <f>'23년(세부_실적)'!#REF!</f>
        <v>#REF!</v>
      </c>
      <c r="AZ52" s="638" t="e">
        <f t="shared" ref="AZ52" si="673">AY52*1000</f>
        <v>#REF!</v>
      </c>
      <c r="BA52" s="638" t="e">
        <f>'23년(세부_실적)'!#REF!</f>
        <v>#REF!</v>
      </c>
      <c r="BB52" s="638" t="e">
        <f t="shared" ref="BB52" si="674">BA52*1000</f>
        <v>#REF!</v>
      </c>
      <c r="BC52" s="638" t="e">
        <f>'23년(세부_실적)'!#REF!</f>
        <v>#REF!</v>
      </c>
      <c r="BD52" s="638" t="e">
        <f t="shared" ref="BD52" si="675">BC52*1000</f>
        <v>#REF!</v>
      </c>
      <c r="BF52" s="617"/>
      <c r="BG52" s="617"/>
      <c r="BH52" s="617"/>
      <c r="BI52" s="617"/>
      <c r="BJ52" s="617"/>
      <c r="BK52" s="617"/>
      <c r="BL52" s="617"/>
      <c r="BM52" s="617"/>
      <c r="BN52" s="617"/>
      <c r="BO52" s="617"/>
      <c r="BP52" s="617"/>
      <c r="BQ52" s="617"/>
      <c r="BR52" s="617"/>
      <c r="BS52" s="617"/>
      <c r="BT52" s="617"/>
      <c r="BU52" s="617"/>
      <c r="BV52" s="617"/>
      <c r="BW52" s="617"/>
      <c r="BX52" s="617"/>
      <c r="BY52" s="617"/>
      <c r="BZ52" s="617"/>
      <c r="CA52" s="617"/>
      <c r="CB52" s="617"/>
      <c r="CC52" s="617"/>
      <c r="CD52" s="617"/>
      <c r="CE52" s="617"/>
      <c r="CF52" s="617"/>
      <c r="CG52" s="617"/>
      <c r="CH52" s="617"/>
      <c r="CI52" s="617"/>
      <c r="CJ52" s="617"/>
      <c r="CK52" s="617"/>
      <c r="CL52" s="617"/>
      <c r="CM52" s="617"/>
      <c r="CN52" s="617"/>
      <c r="CO52" s="617"/>
      <c r="CP52" s="617"/>
      <c r="CQ52" s="617"/>
      <c r="CR52" s="617"/>
      <c r="CS52" s="617"/>
      <c r="CT52" s="617"/>
      <c r="CU52" s="617"/>
      <c r="CV52" s="617"/>
      <c r="CW52" s="617"/>
      <c r="CX52" s="617"/>
      <c r="CY52" s="617"/>
      <c r="CZ52" s="617"/>
      <c r="DA52" s="617"/>
      <c r="DB52" s="656" t="e">
        <f t="shared" si="34"/>
        <v>#REF!</v>
      </c>
      <c r="DC52" s="656" t="e">
        <f t="shared" si="35"/>
        <v>#REF!</v>
      </c>
      <c r="DD52" s="656" t="e">
        <f t="shared" si="36"/>
        <v>#REF!</v>
      </c>
      <c r="DE52" s="656" t="e">
        <f t="shared" si="37"/>
        <v>#REF!</v>
      </c>
      <c r="DF52" s="656" t="e">
        <f t="shared" si="38"/>
        <v>#REF!</v>
      </c>
      <c r="DG52" s="656" t="e">
        <f t="shared" si="39"/>
        <v>#REF!</v>
      </c>
      <c r="DH52" s="6" t="e">
        <f t="shared" si="40"/>
        <v>#REF!</v>
      </c>
      <c r="DI52" s="6" t="e">
        <f t="shared" si="41"/>
        <v>#REF!</v>
      </c>
      <c r="DJ52" s="6" t="e">
        <f t="shared" si="42"/>
        <v>#REF!</v>
      </c>
      <c r="DK52" s="6" t="e">
        <f t="shared" si="43"/>
        <v>#REF!</v>
      </c>
      <c r="DL52" s="6" t="e">
        <f t="shared" si="44"/>
        <v>#REF!</v>
      </c>
      <c r="DM52" s="6" t="e">
        <f t="shared" si="45"/>
        <v>#REF!</v>
      </c>
      <c r="DO52" s="6" t="e">
        <f t="shared" si="46"/>
        <v>#REF!</v>
      </c>
      <c r="DP52" s="6" t="e">
        <f t="shared" si="47"/>
        <v>#REF!</v>
      </c>
      <c r="DQ52" s="6" t="e">
        <f t="shared" si="48"/>
        <v>#REF!</v>
      </c>
      <c r="DR52" s="6" t="e">
        <f t="shared" si="49"/>
        <v>#REF!</v>
      </c>
      <c r="DS52" s="6" t="e">
        <f t="shared" si="50"/>
        <v>#REF!</v>
      </c>
      <c r="DT52" s="6" t="e">
        <f t="shared" si="51"/>
        <v>#REF!</v>
      </c>
      <c r="DU52" s="6" t="e">
        <f t="shared" si="52"/>
        <v>#REF!</v>
      </c>
      <c r="DV52" s="6" t="e">
        <f t="shared" si="53"/>
        <v>#REF!</v>
      </c>
      <c r="DW52" s="6" t="e">
        <f t="shared" si="54"/>
        <v>#REF!</v>
      </c>
      <c r="DX52" s="6" t="e">
        <f t="shared" si="55"/>
        <v>#REF!</v>
      </c>
      <c r="DY52" s="6" t="e">
        <f t="shared" si="56"/>
        <v>#REF!</v>
      </c>
      <c r="DZ52" s="6" t="e">
        <f t="shared" si="57"/>
        <v>#REF!</v>
      </c>
    </row>
    <row r="53" spans="2:130" ht="12" customHeight="1" outlineLevel="1">
      <c r="B53" s="6" t="e">
        <f>'23년(세부_실적)'!#REF!</f>
        <v>#REF!</v>
      </c>
      <c r="C53" s="620"/>
      <c r="D53" s="620"/>
      <c r="E53" s="620"/>
      <c r="F53" s="622" t="e">
        <f>'23년(세부_실적)'!#REF!</f>
        <v>#REF!</v>
      </c>
      <c r="G53" s="622" t="s">
        <v>16</v>
      </c>
      <c r="H53" s="622" t="e">
        <f>'23년(세부_실적)'!#REF!</f>
        <v>#REF!</v>
      </c>
      <c r="I53" s="617" t="e">
        <f>'23년(세부_실적)'!#REF!</f>
        <v>#REF!</v>
      </c>
      <c r="J53" s="617" t="e">
        <f>'23년(세부_실적)'!#REF!</f>
        <v>#REF!</v>
      </c>
      <c r="K53" s="617" t="e">
        <f>'23년(세부_실적)'!#REF!</f>
        <v>#REF!</v>
      </c>
      <c r="L53" s="617" t="e">
        <f>'23년(세부_실적)'!#REF!</f>
        <v>#REF!</v>
      </c>
      <c r="M53" s="617" t="e">
        <f>'23년(세부_실적)'!#REF!</f>
        <v>#REF!</v>
      </c>
      <c r="N53" s="617" t="e">
        <f>'23년(세부_실적)'!#REF!</f>
        <v>#REF!</v>
      </c>
      <c r="O53" s="617" t="e">
        <f>'23년(세부_실적)'!#REF!</f>
        <v>#REF!</v>
      </c>
      <c r="P53" s="617" t="e">
        <f>'23년(세부_실적)'!#REF!</f>
        <v>#REF!</v>
      </c>
      <c r="Q53" s="617" t="e">
        <f>'23년(세부_실적)'!#REF!</f>
        <v>#REF!</v>
      </c>
      <c r="R53" s="617" t="e">
        <f>'23년(세부_실적)'!#REF!</f>
        <v>#REF!</v>
      </c>
      <c r="S53" s="638" t="e">
        <f>'23년(세부_실적)'!#REF!</f>
        <v>#REF!</v>
      </c>
      <c r="T53" s="638" t="e">
        <f t="shared" si="2"/>
        <v>#REF!</v>
      </c>
      <c r="U53" s="638" t="e">
        <f>'23년(세부_실적)'!#REF!</f>
        <v>#REF!</v>
      </c>
      <c r="V53" s="638" t="e">
        <f t="shared" si="3"/>
        <v>#REF!</v>
      </c>
      <c r="W53" s="638" t="e">
        <f>'23년(세부_실적)'!#REF!</f>
        <v>#REF!</v>
      </c>
      <c r="X53" s="638" t="e">
        <f t="shared" si="4"/>
        <v>#REF!</v>
      </c>
      <c r="Y53" s="638" t="e">
        <f>'23년(세부_실적)'!#REF!</f>
        <v>#REF!</v>
      </c>
      <c r="Z53" s="638" t="e">
        <f t="shared" si="5"/>
        <v>#REF!</v>
      </c>
      <c r="AA53" s="638" t="e">
        <f>'23년(세부_실적)'!#REF!</f>
        <v>#REF!</v>
      </c>
      <c r="AB53" s="638" t="e">
        <f t="shared" si="5"/>
        <v>#REF!</v>
      </c>
      <c r="AC53" s="638" t="e">
        <f>'23년(세부_실적)'!#REF!</f>
        <v>#REF!</v>
      </c>
      <c r="AD53" s="638" t="e">
        <f t="shared" ref="AD53" si="676">AC53*1000</f>
        <v>#REF!</v>
      </c>
      <c r="AE53" s="638" t="e">
        <f>'23년(세부_실적)'!#REF!</f>
        <v>#REF!</v>
      </c>
      <c r="AF53" s="638" t="e">
        <f t="shared" ref="AF53" si="677">AE53*1000</f>
        <v>#REF!</v>
      </c>
      <c r="AG53" s="638" t="e">
        <f>'23년(세부_실적)'!#REF!</f>
        <v>#REF!</v>
      </c>
      <c r="AH53" s="638" t="e">
        <f t="shared" ref="AH53" si="678">AG53*1000</f>
        <v>#REF!</v>
      </c>
      <c r="AI53" s="638" t="e">
        <f>'23년(세부_실적)'!#REF!</f>
        <v>#REF!</v>
      </c>
      <c r="AJ53" s="638" t="e">
        <f t="shared" ref="AJ53" si="679">AI53*1000</f>
        <v>#REF!</v>
      </c>
      <c r="AK53" s="638" t="e">
        <f>'23년(세부_실적)'!#REF!</f>
        <v>#REF!</v>
      </c>
      <c r="AL53" s="638" t="e">
        <f t="shared" ref="AL53" si="680">AK53*1000</f>
        <v>#REF!</v>
      </c>
      <c r="AM53" s="638" t="e">
        <f>'23년(세부_실적)'!#REF!</f>
        <v>#REF!</v>
      </c>
      <c r="AN53" s="638" t="e">
        <f t="shared" ref="AN53" si="681">AM53*1000</f>
        <v>#REF!</v>
      </c>
      <c r="AO53" s="638" t="e">
        <f>'23년(세부_실적)'!#REF!</f>
        <v>#REF!</v>
      </c>
      <c r="AP53" s="638" t="e">
        <f t="shared" ref="AP53" si="682">AO53*1000</f>
        <v>#REF!</v>
      </c>
      <c r="AQ53" s="638" t="e">
        <f>'23년(세부_실적)'!#REF!</f>
        <v>#REF!</v>
      </c>
      <c r="AR53" s="638" t="e">
        <f t="shared" ref="AR53" si="683">AQ53*1000</f>
        <v>#REF!</v>
      </c>
      <c r="AS53" s="638" t="e">
        <f>'23년(세부_실적)'!#REF!</f>
        <v>#REF!</v>
      </c>
      <c r="AT53" s="638" t="e">
        <f t="shared" ref="AT53" si="684">AS53*1000</f>
        <v>#REF!</v>
      </c>
      <c r="AU53" s="638" t="e">
        <f>'23년(세부_실적)'!#REF!</f>
        <v>#REF!</v>
      </c>
      <c r="AV53" s="638" t="e">
        <f t="shared" ref="AV53" si="685">AU53*1000</f>
        <v>#REF!</v>
      </c>
      <c r="AW53" s="638" t="e">
        <f>'23년(세부_실적)'!#REF!</f>
        <v>#REF!</v>
      </c>
      <c r="AX53" s="638" t="e">
        <f t="shared" ref="AX53" si="686">AW53*1000</f>
        <v>#REF!</v>
      </c>
      <c r="AY53" s="638" t="e">
        <f>'23년(세부_실적)'!#REF!</f>
        <v>#REF!</v>
      </c>
      <c r="AZ53" s="638" t="e">
        <f t="shared" ref="AZ53" si="687">AY53*1000</f>
        <v>#REF!</v>
      </c>
      <c r="BA53" s="638" t="e">
        <f>'23년(세부_실적)'!#REF!</f>
        <v>#REF!</v>
      </c>
      <c r="BB53" s="638" t="e">
        <f t="shared" ref="BB53" si="688">BA53*1000</f>
        <v>#REF!</v>
      </c>
      <c r="BC53" s="638" t="e">
        <f>'23년(세부_실적)'!#REF!</f>
        <v>#REF!</v>
      </c>
      <c r="BD53" s="638" t="e">
        <f t="shared" ref="BD53" si="689">BC53*1000</f>
        <v>#REF!</v>
      </c>
      <c r="BF53" s="617"/>
      <c r="BG53" s="617"/>
      <c r="BH53" s="617"/>
      <c r="BI53" s="617"/>
      <c r="BJ53" s="617"/>
      <c r="BK53" s="617"/>
      <c r="BL53" s="617"/>
      <c r="BM53" s="617"/>
      <c r="BN53" s="617"/>
      <c r="BO53" s="617"/>
      <c r="BP53" s="617"/>
      <c r="BQ53" s="617"/>
      <c r="BR53" s="617"/>
      <c r="BS53" s="617"/>
      <c r="BT53" s="617"/>
      <c r="BU53" s="617"/>
      <c r="BV53" s="617"/>
      <c r="BW53" s="617"/>
      <c r="BX53" s="617"/>
      <c r="BY53" s="617"/>
      <c r="BZ53" s="617"/>
      <c r="CA53" s="617"/>
      <c r="CB53" s="617"/>
      <c r="CC53" s="617"/>
      <c r="CD53" s="617"/>
      <c r="CE53" s="617"/>
      <c r="CF53" s="617"/>
      <c r="CG53" s="617"/>
      <c r="CH53" s="617"/>
      <c r="CI53" s="617"/>
      <c r="CJ53" s="617"/>
      <c r="CK53" s="617"/>
      <c r="CL53" s="617"/>
      <c r="CM53" s="617"/>
      <c r="CN53" s="617"/>
      <c r="CO53" s="617"/>
      <c r="CP53" s="617"/>
      <c r="CQ53" s="617"/>
      <c r="CR53" s="617"/>
      <c r="CS53" s="617"/>
      <c r="CT53" s="617"/>
      <c r="CU53" s="617"/>
      <c r="CV53" s="617"/>
      <c r="CW53" s="617"/>
      <c r="CX53" s="617"/>
      <c r="CY53" s="617"/>
      <c r="CZ53" s="617"/>
      <c r="DA53" s="617"/>
      <c r="DB53" s="656" t="e">
        <f t="shared" si="34"/>
        <v>#REF!</v>
      </c>
      <c r="DC53" s="656" t="e">
        <f t="shared" si="35"/>
        <v>#REF!</v>
      </c>
      <c r="DD53" s="656" t="e">
        <f t="shared" si="36"/>
        <v>#REF!</v>
      </c>
      <c r="DE53" s="656" t="e">
        <f t="shared" si="37"/>
        <v>#REF!</v>
      </c>
      <c r="DF53" s="656" t="e">
        <f t="shared" si="38"/>
        <v>#REF!</v>
      </c>
      <c r="DG53" s="656" t="e">
        <f t="shared" si="39"/>
        <v>#REF!</v>
      </c>
      <c r="DH53" s="6" t="e">
        <f t="shared" si="40"/>
        <v>#REF!</v>
      </c>
      <c r="DI53" s="6" t="e">
        <f t="shared" si="41"/>
        <v>#REF!</v>
      </c>
      <c r="DJ53" s="6" t="e">
        <f t="shared" si="42"/>
        <v>#REF!</v>
      </c>
      <c r="DK53" s="6" t="e">
        <f t="shared" si="43"/>
        <v>#REF!</v>
      </c>
      <c r="DL53" s="6" t="e">
        <f t="shared" si="44"/>
        <v>#REF!</v>
      </c>
      <c r="DM53" s="6" t="e">
        <f t="shared" si="45"/>
        <v>#REF!</v>
      </c>
      <c r="DO53" s="6" t="e">
        <f t="shared" si="46"/>
        <v>#REF!</v>
      </c>
      <c r="DP53" s="6" t="e">
        <f t="shared" si="47"/>
        <v>#REF!</v>
      </c>
      <c r="DQ53" s="6" t="e">
        <f t="shared" si="48"/>
        <v>#REF!</v>
      </c>
      <c r="DR53" s="6" t="e">
        <f t="shared" si="49"/>
        <v>#REF!</v>
      </c>
      <c r="DS53" s="6" t="e">
        <f t="shared" si="50"/>
        <v>#REF!</v>
      </c>
      <c r="DT53" s="6" t="e">
        <f t="shared" si="51"/>
        <v>#REF!</v>
      </c>
      <c r="DU53" s="6" t="e">
        <f t="shared" si="52"/>
        <v>#REF!</v>
      </c>
      <c r="DV53" s="6" t="e">
        <f t="shared" si="53"/>
        <v>#REF!</v>
      </c>
      <c r="DW53" s="6" t="e">
        <f t="shared" si="54"/>
        <v>#REF!</v>
      </c>
      <c r="DX53" s="6" t="e">
        <f t="shared" si="55"/>
        <v>#REF!</v>
      </c>
      <c r="DY53" s="6" t="e">
        <f t="shared" si="56"/>
        <v>#REF!</v>
      </c>
      <c r="DZ53" s="6" t="e">
        <f t="shared" si="57"/>
        <v>#REF!</v>
      </c>
    </row>
    <row r="54" spans="2:130" ht="12" customHeight="1" outlineLevel="1">
      <c r="B54" s="6">
        <f>'23년(세부_실적)'!A69</f>
        <v>48</v>
      </c>
      <c r="C54" s="620"/>
      <c r="D54" s="620"/>
      <c r="E54" s="620"/>
      <c r="F54" s="622" t="str">
        <f>'23년(세부_실적)'!E69</f>
        <v>P2514Z_FPN(VE)</v>
      </c>
      <c r="G54" s="622" t="s">
        <v>1273</v>
      </c>
      <c r="H54" s="622" t="str">
        <f>'23년(세부_실적)'!F69</f>
        <v>842A</v>
      </c>
      <c r="I54" s="617" t="str">
        <f>'23년(세부_실적)'!G69</f>
        <v>구</v>
      </c>
      <c r="J54" s="617" t="str">
        <f>'23년(세부_실적)'!H69</f>
        <v>SY</v>
      </c>
      <c r="K54" s="617">
        <f>'23년(세부_실적)'!I69</f>
        <v>3.73</v>
      </c>
      <c r="L54" s="617">
        <f>'23년(세부_실적)'!J69</f>
        <v>0</v>
      </c>
      <c r="M54" s="617">
        <f>'23년(세부_실적)'!K69</f>
        <v>3.73</v>
      </c>
      <c r="N54" s="617">
        <f>'23년(세부_실적)'!L69</f>
        <v>0</v>
      </c>
      <c r="O54" s="617">
        <f>'23년(세부_실적)'!M69</f>
        <v>3.73</v>
      </c>
      <c r="P54" s="617">
        <f>'23년(세부_실적)'!N69</f>
        <v>0</v>
      </c>
      <c r="Q54" s="617">
        <f>'23년(세부_실적)'!O69</f>
        <v>3.73</v>
      </c>
      <c r="R54" s="617">
        <f>'23년(세부_실적)'!P69</f>
        <v>0</v>
      </c>
      <c r="S54" s="638">
        <f>'23년(세부_실적)'!Q69</f>
        <v>0</v>
      </c>
      <c r="T54" s="638">
        <f t="shared" si="2"/>
        <v>0</v>
      </c>
      <c r="U54" s="638">
        <f>'23년(세부_실적)'!S69</f>
        <v>0</v>
      </c>
      <c r="V54" s="638">
        <f t="shared" si="3"/>
        <v>0</v>
      </c>
      <c r="W54" s="638">
        <f>'23년(세부_실적)'!U69</f>
        <v>0</v>
      </c>
      <c r="X54" s="638">
        <f t="shared" si="4"/>
        <v>0</v>
      </c>
      <c r="Y54" s="638">
        <f>'23년(세부_실적)'!W69</f>
        <v>0</v>
      </c>
      <c r="Z54" s="638">
        <f t="shared" si="5"/>
        <v>0</v>
      </c>
      <c r="AA54" s="638">
        <f>'23년(세부_실적)'!Y69</f>
        <v>0</v>
      </c>
      <c r="AB54" s="638">
        <f t="shared" si="5"/>
        <v>0</v>
      </c>
      <c r="AC54" s="638">
        <f>'23년(세부_실적)'!AA69</f>
        <v>0</v>
      </c>
      <c r="AD54" s="638">
        <f t="shared" ref="AD54" si="690">AC54*1000</f>
        <v>0</v>
      </c>
      <c r="AE54" s="638">
        <f>'23년(세부_실적)'!AC69</f>
        <v>0</v>
      </c>
      <c r="AF54" s="638">
        <f t="shared" ref="AF54" si="691">AE54*1000</f>
        <v>0</v>
      </c>
      <c r="AG54" s="638">
        <f>'23년(세부_실적)'!AE69</f>
        <v>0</v>
      </c>
      <c r="AH54" s="638">
        <f t="shared" ref="AH54" si="692">AG54*1000</f>
        <v>0</v>
      </c>
      <c r="AI54" s="638">
        <f>'23년(세부_실적)'!AG69</f>
        <v>0</v>
      </c>
      <c r="AJ54" s="638">
        <f t="shared" ref="AJ54" si="693">AI54*1000</f>
        <v>0</v>
      </c>
      <c r="AK54" s="638">
        <f>'23년(세부_실적)'!AI69</f>
        <v>0</v>
      </c>
      <c r="AL54" s="638">
        <f t="shared" ref="AL54" si="694">AK54*1000</f>
        <v>0</v>
      </c>
      <c r="AM54" s="638">
        <f>'23년(세부_실적)'!AK69</f>
        <v>0</v>
      </c>
      <c r="AN54" s="638">
        <f t="shared" ref="AN54" si="695">AM54*1000</f>
        <v>0</v>
      </c>
      <c r="AO54" s="638">
        <f>'23년(세부_실적)'!AM69</f>
        <v>0</v>
      </c>
      <c r="AP54" s="638">
        <f t="shared" ref="AP54" si="696">AO54*1000</f>
        <v>0</v>
      </c>
      <c r="AQ54" s="638">
        <f>'23년(세부_실적)'!AO69</f>
        <v>0</v>
      </c>
      <c r="AR54" s="638">
        <f t="shared" ref="AR54" si="697">AQ54*1000</f>
        <v>0</v>
      </c>
      <c r="AS54" s="638">
        <f>'23년(세부_실적)'!AQ69</f>
        <v>0</v>
      </c>
      <c r="AT54" s="638">
        <f t="shared" ref="AT54" si="698">AS54*1000</f>
        <v>0</v>
      </c>
      <c r="AU54" s="638">
        <f>'23년(세부_실적)'!AS69</f>
        <v>0</v>
      </c>
      <c r="AV54" s="638">
        <f t="shared" ref="AV54" si="699">AU54*1000</f>
        <v>0</v>
      </c>
      <c r="AW54" s="638">
        <f>'23년(세부_실적)'!AU69</f>
        <v>0</v>
      </c>
      <c r="AX54" s="638">
        <f t="shared" ref="AX54" si="700">AW54*1000</f>
        <v>0</v>
      </c>
      <c r="AY54" s="638">
        <f>'23년(세부_실적)'!AW69</f>
        <v>0</v>
      </c>
      <c r="AZ54" s="638">
        <f t="shared" ref="AZ54" si="701">AY54*1000</f>
        <v>0</v>
      </c>
      <c r="BA54" s="638">
        <f>'23년(세부_실적)'!AY69</f>
        <v>0</v>
      </c>
      <c r="BB54" s="638">
        <f t="shared" ref="BB54" si="702">BA54*1000</f>
        <v>0</v>
      </c>
      <c r="BC54" s="638">
        <f>'23년(세부_실적)'!BA69</f>
        <v>0</v>
      </c>
      <c r="BD54" s="638">
        <f t="shared" ref="BD54" si="703">BC54*1000</f>
        <v>0</v>
      </c>
      <c r="BF54" s="617">
        <v>0.5</v>
      </c>
      <c r="BG54" s="617">
        <v>3.0173278836363631</v>
      </c>
      <c r="BH54" s="617">
        <v>3</v>
      </c>
      <c r="BI54" s="617"/>
      <c r="BJ54" s="617">
        <v>0.5</v>
      </c>
      <c r="BK54" s="617">
        <v>3.0173278836363631</v>
      </c>
      <c r="BL54" s="617"/>
      <c r="BM54" s="617"/>
      <c r="BN54" s="617">
        <v>0.5</v>
      </c>
      <c r="BO54" s="617">
        <v>3.0173278836363631</v>
      </c>
      <c r="BP54" s="617">
        <v>3</v>
      </c>
      <c r="BQ54" s="617"/>
      <c r="BR54" s="617">
        <v>0.5</v>
      </c>
      <c r="BS54" s="617">
        <v>3.1195442836363627</v>
      </c>
      <c r="BT54" s="617"/>
      <c r="BU54" s="617"/>
      <c r="BV54" s="617">
        <v>0.5</v>
      </c>
      <c r="BW54" s="617">
        <v>3.1195442836363627</v>
      </c>
      <c r="BX54" s="617">
        <v>3.73</v>
      </c>
      <c r="BY54" s="617"/>
      <c r="BZ54" s="617">
        <v>0.5</v>
      </c>
      <c r="CA54" s="617">
        <v>3.1195442836363627</v>
      </c>
      <c r="CB54" s="617">
        <v>3.73</v>
      </c>
      <c r="CC54" s="617"/>
      <c r="CD54" s="617"/>
      <c r="CE54" s="617"/>
      <c r="CF54" s="617"/>
      <c r="CG54" s="617"/>
      <c r="CH54" s="617"/>
      <c r="CI54" s="617"/>
      <c r="CJ54" s="617"/>
      <c r="CK54" s="617"/>
      <c r="CL54" s="617"/>
      <c r="CM54" s="617"/>
      <c r="CN54" s="617"/>
      <c r="CO54" s="617"/>
      <c r="CP54" s="617"/>
      <c r="CQ54" s="617"/>
      <c r="CR54" s="617"/>
      <c r="CS54" s="617"/>
      <c r="CT54" s="617"/>
      <c r="CU54" s="617"/>
      <c r="CV54" s="617"/>
      <c r="CW54" s="617"/>
      <c r="CX54" s="617"/>
      <c r="CY54" s="617"/>
      <c r="CZ54" s="617"/>
      <c r="DA54" s="617"/>
      <c r="DB54" s="656">
        <f t="shared" si="34"/>
        <v>0</v>
      </c>
      <c r="DC54" s="656">
        <f t="shared" si="35"/>
        <v>0</v>
      </c>
      <c r="DD54" s="656">
        <f t="shared" si="36"/>
        <v>0</v>
      </c>
      <c r="DE54" s="656">
        <f t="shared" si="37"/>
        <v>0</v>
      </c>
      <c r="DF54" s="656">
        <f t="shared" si="38"/>
        <v>0</v>
      </c>
      <c r="DG54" s="656">
        <f t="shared" si="39"/>
        <v>0</v>
      </c>
      <c r="DH54" s="6">
        <f t="shared" si="40"/>
        <v>0</v>
      </c>
      <c r="DI54" s="6">
        <f t="shared" si="41"/>
        <v>0</v>
      </c>
      <c r="DJ54" s="6">
        <f t="shared" si="42"/>
        <v>0</v>
      </c>
      <c r="DK54" s="6">
        <f t="shared" si="43"/>
        <v>0</v>
      </c>
      <c r="DL54" s="6">
        <f t="shared" si="44"/>
        <v>0</v>
      </c>
      <c r="DM54" s="6">
        <f t="shared" si="45"/>
        <v>0</v>
      </c>
      <c r="DO54" s="6">
        <f t="shared" si="46"/>
        <v>0</v>
      </c>
      <c r="DP54" s="6">
        <f t="shared" si="47"/>
        <v>0</v>
      </c>
      <c r="DQ54" s="6">
        <f t="shared" si="48"/>
        <v>0</v>
      </c>
      <c r="DR54" s="6">
        <f t="shared" si="49"/>
        <v>0</v>
      </c>
      <c r="DS54" s="6">
        <f t="shared" si="50"/>
        <v>0</v>
      </c>
      <c r="DT54" s="6">
        <f t="shared" si="51"/>
        <v>0</v>
      </c>
      <c r="DU54" s="6">
        <f t="shared" si="52"/>
        <v>0</v>
      </c>
      <c r="DV54" s="6">
        <f t="shared" si="53"/>
        <v>0</v>
      </c>
      <c r="DW54" s="6">
        <f t="shared" si="54"/>
        <v>0</v>
      </c>
      <c r="DX54" s="6">
        <f t="shared" si="55"/>
        <v>0</v>
      </c>
      <c r="DY54" s="6">
        <f t="shared" si="56"/>
        <v>0</v>
      </c>
      <c r="DZ54" s="6">
        <f t="shared" si="57"/>
        <v>0</v>
      </c>
    </row>
    <row r="55" spans="2:130" ht="12" customHeight="1" outlineLevel="1">
      <c r="B55" s="6">
        <f>'23년(세부_실적)'!A70</f>
        <v>49</v>
      </c>
      <c r="C55" s="620"/>
      <c r="D55" s="620"/>
      <c r="E55" s="620"/>
      <c r="F55" s="622" t="str">
        <f>'23년(세부_실적)'!E70</f>
        <v>P2514Z_FPN  C</v>
      </c>
      <c r="G55" s="622" t="s">
        <v>1274</v>
      </c>
      <c r="H55" s="622" t="str">
        <f>'23년(세부_실적)'!F70</f>
        <v>842B</v>
      </c>
      <c r="I55" s="617" t="str">
        <f>'23년(세부_실적)'!G70</f>
        <v>구</v>
      </c>
      <c r="J55" s="617" t="str">
        <f>'23년(세부_실적)'!H70</f>
        <v>SY</v>
      </c>
      <c r="K55" s="617">
        <f>'23년(세부_실적)'!I70</f>
        <v>4.34</v>
      </c>
      <c r="L55" s="617">
        <f>'23년(세부_실적)'!J70</f>
        <v>0</v>
      </c>
      <c r="M55" s="617">
        <f>'23년(세부_실적)'!K70</f>
        <v>4.34</v>
      </c>
      <c r="N55" s="617">
        <f>'23년(세부_실적)'!L70</f>
        <v>0</v>
      </c>
      <c r="O55" s="617">
        <f>'23년(세부_실적)'!M70</f>
        <v>4.34</v>
      </c>
      <c r="P55" s="617">
        <f>'23년(세부_실적)'!N70</f>
        <v>0</v>
      </c>
      <c r="Q55" s="617">
        <f>'23년(세부_실적)'!O70</f>
        <v>4.34</v>
      </c>
      <c r="R55" s="617">
        <f>'23년(세부_실적)'!P70</f>
        <v>0</v>
      </c>
      <c r="S55" s="638">
        <f>'23년(세부_실적)'!Q70</f>
        <v>0</v>
      </c>
      <c r="T55" s="638">
        <f t="shared" si="2"/>
        <v>0</v>
      </c>
      <c r="U55" s="638">
        <f>'23년(세부_실적)'!S70</f>
        <v>0</v>
      </c>
      <c r="V55" s="638">
        <f t="shared" si="3"/>
        <v>0</v>
      </c>
      <c r="W55" s="638">
        <f>'23년(세부_실적)'!U70</f>
        <v>0</v>
      </c>
      <c r="X55" s="638">
        <f t="shared" si="4"/>
        <v>0</v>
      </c>
      <c r="Y55" s="638">
        <f>'23년(세부_실적)'!W70</f>
        <v>0</v>
      </c>
      <c r="Z55" s="638">
        <f t="shared" si="5"/>
        <v>0</v>
      </c>
      <c r="AA55" s="638">
        <f>'23년(세부_실적)'!Y70</f>
        <v>0</v>
      </c>
      <c r="AB55" s="638">
        <f t="shared" si="5"/>
        <v>0</v>
      </c>
      <c r="AC55" s="638">
        <f>'23년(세부_실적)'!AA70</f>
        <v>0</v>
      </c>
      <c r="AD55" s="638">
        <f t="shared" ref="AD55" si="704">AC55*1000</f>
        <v>0</v>
      </c>
      <c r="AE55" s="638">
        <f>'23년(세부_실적)'!AC70</f>
        <v>0</v>
      </c>
      <c r="AF55" s="638">
        <f t="shared" ref="AF55" si="705">AE55*1000</f>
        <v>0</v>
      </c>
      <c r="AG55" s="638">
        <f>'23년(세부_실적)'!AE70</f>
        <v>0</v>
      </c>
      <c r="AH55" s="638">
        <f t="shared" ref="AH55" si="706">AG55*1000</f>
        <v>0</v>
      </c>
      <c r="AI55" s="638">
        <f>'23년(세부_실적)'!AG70</f>
        <v>0</v>
      </c>
      <c r="AJ55" s="638">
        <f t="shared" ref="AJ55" si="707">AI55*1000</f>
        <v>0</v>
      </c>
      <c r="AK55" s="638">
        <f>'23년(세부_실적)'!AI70</f>
        <v>0</v>
      </c>
      <c r="AL55" s="638">
        <f t="shared" ref="AL55" si="708">AK55*1000</f>
        <v>0</v>
      </c>
      <c r="AM55" s="638">
        <f>'23년(세부_실적)'!AK70</f>
        <v>0</v>
      </c>
      <c r="AN55" s="638">
        <f t="shared" ref="AN55" si="709">AM55*1000</f>
        <v>0</v>
      </c>
      <c r="AO55" s="638">
        <f>'23년(세부_실적)'!AM70</f>
        <v>0</v>
      </c>
      <c r="AP55" s="638">
        <f t="shared" ref="AP55" si="710">AO55*1000</f>
        <v>0</v>
      </c>
      <c r="AQ55" s="638">
        <f>'23년(세부_실적)'!AO70</f>
        <v>0</v>
      </c>
      <c r="AR55" s="638">
        <f t="shared" ref="AR55" si="711">AQ55*1000</f>
        <v>0</v>
      </c>
      <c r="AS55" s="638">
        <f>'23년(세부_실적)'!AQ70</f>
        <v>0</v>
      </c>
      <c r="AT55" s="638">
        <f t="shared" ref="AT55" si="712">AS55*1000</f>
        <v>0</v>
      </c>
      <c r="AU55" s="638">
        <f>'23년(세부_실적)'!AS70</f>
        <v>0</v>
      </c>
      <c r="AV55" s="638">
        <f t="shared" ref="AV55" si="713">AU55*1000</f>
        <v>0</v>
      </c>
      <c r="AW55" s="638">
        <f>'23년(세부_실적)'!AU70</f>
        <v>0</v>
      </c>
      <c r="AX55" s="638">
        <f t="shared" ref="AX55" si="714">AW55*1000</f>
        <v>0</v>
      </c>
      <c r="AY55" s="638">
        <f>'23년(세부_실적)'!AW70</f>
        <v>0</v>
      </c>
      <c r="AZ55" s="638">
        <f t="shared" ref="AZ55" si="715">AY55*1000</f>
        <v>0</v>
      </c>
      <c r="BA55" s="638">
        <f>'23년(세부_실적)'!AY70</f>
        <v>0</v>
      </c>
      <c r="BB55" s="638">
        <f t="shared" ref="BB55" si="716">BA55*1000</f>
        <v>0</v>
      </c>
      <c r="BC55" s="638">
        <f>'23년(세부_실적)'!BA70</f>
        <v>0</v>
      </c>
      <c r="BD55" s="638">
        <f t="shared" ref="BD55" si="717">BC55*1000</f>
        <v>0</v>
      </c>
      <c r="BF55" s="617"/>
      <c r="BG55" s="617"/>
      <c r="BH55" s="617"/>
      <c r="BI55" s="617"/>
      <c r="BJ55" s="617"/>
      <c r="BK55" s="617"/>
      <c r="BL55" s="617"/>
      <c r="BM55" s="617"/>
      <c r="BN55" s="617"/>
      <c r="BO55" s="617"/>
      <c r="BP55" s="617"/>
      <c r="BQ55" s="617"/>
      <c r="BR55" s="617"/>
      <c r="BS55" s="617"/>
      <c r="BT55" s="617"/>
      <c r="BU55" s="617"/>
      <c r="BV55" s="617"/>
      <c r="BW55" s="617"/>
      <c r="BX55" s="617"/>
      <c r="BY55" s="617"/>
      <c r="BZ55" s="617"/>
      <c r="CA55" s="617"/>
      <c r="CB55" s="617"/>
      <c r="CC55" s="617"/>
      <c r="CD55" s="617"/>
      <c r="CE55" s="617"/>
      <c r="CF55" s="617"/>
      <c r="CG55" s="617"/>
      <c r="CH55" s="617"/>
      <c r="CI55" s="617"/>
      <c r="CJ55" s="617"/>
      <c r="CK55" s="617"/>
      <c r="CL55" s="617"/>
      <c r="CM55" s="617"/>
      <c r="CN55" s="617"/>
      <c r="CO55" s="617"/>
      <c r="CP55" s="617"/>
      <c r="CQ55" s="617"/>
      <c r="CR55" s="617"/>
      <c r="CS55" s="617"/>
      <c r="CT55" s="617"/>
      <c r="CU55" s="617"/>
      <c r="CV55" s="617"/>
      <c r="CW55" s="617"/>
      <c r="CX55" s="617"/>
      <c r="CY55" s="617"/>
      <c r="CZ55" s="617"/>
      <c r="DA55" s="617"/>
      <c r="DB55" s="656">
        <f t="shared" si="34"/>
        <v>0</v>
      </c>
      <c r="DC55" s="656">
        <f t="shared" si="35"/>
        <v>0</v>
      </c>
      <c r="DD55" s="656">
        <f t="shared" si="36"/>
        <v>0</v>
      </c>
      <c r="DE55" s="656">
        <f t="shared" si="37"/>
        <v>0</v>
      </c>
      <c r="DF55" s="656">
        <f t="shared" si="38"/>
        <v>0</v>
      </c>
      <c r="DG55" s="656">
        <f t="shared" si="39"/>
        <v>0</v>
      </c>
      <c r="DH55" s="6">
        <f t="shared" si="40"/>
        <v>0</v>
      </c>
      <c r="DI55" s="6">
        <f t="shared" si="41"/>
        <v>0</v>
      </c>
      <c r="DJ55" s="6">
        <f t="shared" si="42"/>
        <v>0</v>
      </c>
      <c r="DK55" s="6">
        <f t="shared" si="43"/>
        <v>0</v>
      </c>
      <c r="DL55" s="6">
        <f t="shared" si="44"/>
        <v>0</v>
      </c>
      <c r="DM55" s="6">
        <f t="shared" si="45"/>
        <v>0</v>
      </c>
      <c r="DO55" s="6">
        <f t="shared" si="46"/>
        <v>0</v>
      </c>
      <c r="DP55" s="6">
        <f t="shared" si="47"/>
        <v>0</v>
      </c>
      <c r="DQ55" s="6">
        <f t="shared" si="48"/>
        <v>0</v>
      </c>
      <c r="DR55" s="6">
        <f t="shared" si="49"/>
        <v>0</v>
      </c>
      <c r="DS55" s="6">
        <f t="shared" si="50"/>
        <v>0</v>
      </c>
      <c r="DT55" s="6">
        <f t="shared" si="51"/>
        <v>0</v>
      </c>
      <c r="DU55" s="6">
        <f t="shared" si="52"/>
        <v>0</v>
      </c>
      <c r="DV55" s="6">
        <f t="shared" si="53"/>
        <v>0</v>
      </c>
      <c r="DW55" s="6">
        <f t="shared" si="54"/>
        <v>0</v>
      </c>
      <c r="DX55" s="6">
        <f t="shared" si="55"/>
        <v>0</v>
      </c>
      <c r="DY55" s="6">
        <f t="shared" si="56"/>
        <v>0</v>
      </c>
      <c r="DZ55" s="6">
        <f t="shared" si="57"/>
        <v>0</v>
      </c>
    </row>
    <row r="56" spans="2:130" ht="12" customHeight="1" outlineLevel="1">
      <c r="B56" s="6">
        <f>'23년(세부_실적)'!A71</f>
        <v>50</v>
      </c>
      <c r="C56" s="620"/>
      <c r="D56" s="620"/>
      <c r="E56" s="620"/>
      <c r="F56" s="622" t="str">
        <f>'23년(세부_실적)'!E71</f>
        <v>P2514Z_FPN  HF</v>
      </c>
      <c r="G56" s="622" t="s">
        <v>1275</v>
      </c>
      <c r="H56" s="622" t="str">
        <f>'23년(세부_실적)'!F71</f>
        <v>842D</v>
      </c>
      <c r="I56" s="617" t="str">
        <f>'23년(세부_실적)'!G71</f>
        <v>구</v>
      </c>
      <c r="J56" s="617" t="str">
        <f>'23년(세부_실적)'!H71</f>
        <v>SY</v>
      </c>
      <c r="K56" s="617">
        <f>'23년(세부_실적)'!I71</f>
        <v>3.93</v>
      </c>
      <c r="L56" s="617">
        <f>'23년(세부_실적)'!J71</f>
        <v>0</v>
      </c>
      <c r="M56" s="617">
        <f>'23년(세부_실적)'!K71</f>
        <v>3.93</v>
      </c>
      <c r="N56" s="617">
        <f>'23년(세부_실적)'!L71</f>
        <v>0</v>
      </c>
      <c r="O56" s="617">
        <f>'23년(세부_실적)'!M71</f>
        <v>3.93</v>
      </c>
      <c r="P56" s="617">
        <f>'23년(세부_실적)'!N71</f>
        <v>0</v>
      </c>
      <c r="Q56" s="617">
        <f>'23년(세부_실적)'!O71</f>
        <v>3.93</v>
      </c>
      <c r="R56" s="617">
        <f>'23년(세부_실적)'!P71</f>
        <v>0</v>
      </c>
      <c r="S56" s="638">
        <f>'23년(세부_실적)'!Q71</f>
        <v>0</v>
      </c>
      <c r="T56" s="638">
        <f t="shared" si="2"/>
        <v>0</v>
      </c>
      <c r="U56" s="638">
        <f>'23년(세부_실적)'!S71</f>
        <v>0</v>
      </c>
      <c r="V56" s="638">
        <f t="shared" si="3"/>
        <v>0</v>
      </c>
      <c r="W56" s="638">
        <f>'23년(세부_실적)'!U71</f>
        <v>0</v>
      </c>
      <c r="X56" s="638">
        <f t="shared" si="4"/>
        <v>0</v>
      </c>
      <c r="Y56" s="638">
        <f>'23년(세부_실적)'!W71</f>
        <v>0</v>
      </c>
      <c r="Z56" s="638">
        <f t="shared" si="5"/>
        <v>0</v>
      </c>
      <c r="AA56" s="638">
        <f>'23년(세부_실적)'!Y71</f>
        <v>0</v>
      </c>
      <c r="AB56" s="638">
        <f t="shared" si="5"/>
        <v>0</v>
      </c>
      <c r="AC56" s="638">
        <f>'23년(세부_실적)'!AA71</f>
        <v>0</v>
      </c>
      <c r="AD56" s="638">
        <f t="shared" ref="AD56" si="718">AC56*1000</f>
        <v>0</v>
      </c>
      <c r="AE56" s="638">
        <f>'23년(세부_실적)'!AC71</f>
        <v>0</v>
      </c>
      <c r="AF56" s="638">
        <f t="shared" ref="AF56" si="719">AE56*1000</f>
        <v>0</v>
      </c>
      <c r="AG56" s="638">
        <f>'23년(세부_실적)'!AE71</f>
        <v>0</v>
      </c>
      <c r="AH56" s="638">
        <f t="shared" ref="AH56" si="720">AG56*1000</f>
        <v>0</v>
      </c>
      <c r="AI56" s="638">
        <f>'23년(세부_실적)'!AG71</f>
        <v>0</v>
      </c>
      <c r="AJ56" s="638">
        <f t="shared" ref="AJ56" si="721">AI56*1000</f>
        <v>0</v>
      </c>
      <c r="AK56" s="638">
        <f>'23년(세부_실적)'!AI71</f>
        <v>0</v>
      </c>
      <c r="AL56" s="638">
        <f t="shared" ref="AL56" si="722">AK56*1000</f>
        <v>0</v>
      </c>
      <c r="AM56" s="638">
        <f>'23년(세부_실적)'!AK71</f>
        <v>0</v>
      </c>
      <c r="AN56" s="638">
        <f t="shared" ref="AN56" si="723">AM56*1000</f>
        <v>0</v>
      </c>
      <c r="AO56" s="638">
        <f>'23년(세부_실적)'!AM71</f>
        <v>0</v>
      </c>
      <c r="AP56" s="638">
        <f t="shared" ref="AP56" si="724">AO56*1000</f>
        <v>0</v>
      </c>
      <c r="AQ56" s="638">
        <f>'23년(세부_실적)'!AO71</f>
        <v>0</v>
      </c>
      <c r="AR56" s="638">
        <f t="shared" ref="AR56" si="725">AQ56*1000</f>
        <v>0</v>
      </c>
      <c r="AS56" s="638">
        <f>'23년(세부_실적)'!AQ71</f>
        <v>0</v>
      </c>
      <c r="AT56" s="638">
        <f t="shared" ref="AT56" si="726">AS56*1000</f>
        <v>0</v>
      </c>
      <c r="AU56" s="638">
        <f>'23년(세부_실적)'!AS71</f>
        <v>0</v>
      </c>
      <c r="AV56" s="638">
        <f t="shared" ref="AV56" si="727">AU56*1000</f>
        <v>0</v>
      </c>
      <c r="AW56" s="638">
        <f>'23년(세부_실적)'!AU71</f>
        <v>0</v>
      </c>
      <c r="AX56" s="638">
        <f t="shared" ref="AX56" si="728">AW56*1000</f>
        <v>0</v>
      </c>
      <c r="AY56" s="638">
        <f>'23년(세부_실적)'!AW71</f>
        <v>0</v>
      </c>
      <c r="AZ56" s="638">
        <f t="shared" ref="AZ56" si="729">AY56*1000</f>
        <v>0</v>
      </c>
      <c r="BA56" s="638">
        <f>'23년(세부_실적)'!AY71</f>
        <v>0</v>
      </c>
      <c r="BB56" s="638">
        <f t="shared" ref="BB56" si="730">BA56*1000</f>
        <v>0</v>
      </c>
      <c r="BC56" s="638">
        <f>'23년(세부_실적)'!BA71</f>
        <v>0</v>
      </c>
      <c r="BD56" s="638">
        <f t="shared" ref="BD56" si="731">BC56*1000</f>
        <v>0</v>
      </c>
      <c r="BF56" s="617">
        <v>0.54</v>
      </c>
      <c r="BG56" s="617">
        <v>3.0721111636363636</v>
      </c>
      <c r="BH56" s="617"/>
      <c r="BI56" s="617"/>
      <c r="BJ56" s="617">
        <v>0.54</v>
      </c>
      <c r="BK56" s="617">
        <v>3.0721111636363636</v>
      </c>
      <c r="BL56" s="617"/>
      <c r="BM56" s="617"/>
      <c r="BN56" s="617">
        <v>0.54</v>
      </c>
      <c r="BO56" s="617">
        <v>3.0721111636363636</v>
      </c>
      <c r="BP56" s="617"/>
      <c r="BQ56" s="617"/>
      <c r="BR56" s="617">
        <v>0.54</v>
      </c>
      <c r="BS56" s="617">
        <v>3.1662491636363641</v>
      </c>
      <c r="BT56" s="617"/>
      <c r="BU56" s="617"/>
      <c r="BV56" s="617">
        <v>0.54</v>
      </c>
      <c r="BW56" s="617">
        <v>3.1662491636363641</v>
      </c>
      <c r="BX56" s="617"/>
      <c r="BY56" s="617"/>
      <c r="BZ56" s="617">
        <v>0.54</v>
      </c>
      <c r="CA56" s="617">
        <v>3.1662491636363641</v>
      </c>
      <c r="CB56" s="617"/>
      <c r="CC56" s="617"/>
      <c r="CD56" s="617"/>
      <c r="CE56" s="617"/>
      <c r="CF56" s="617"/>
      <c r="CG56" s="617"/>
      <c r="CH56" s="617"/>
      <c r="CI56" s="617"/>
      <c r="CJ56" s="617"/>
      <c r="CK56" s="617"/>
      <c r="CL56" s="617"/>
      <c r="CM56" s="617"/>
      <c r="CN56" s="617"/>
      <c r="CO56" s="617"/>
      <c r="CP56" s="617"/>
      <c r="CQ56" s="617"/>
      <c r="CR56" s="617"/>
      <c r="CS56" s="617"/>
      <c r="CT56" s="617"/>
      <c r="CU56" s="617"/>
      <c r="CV56" s="617"/>
      <c r="CW56" s="617"/>
      <c r="CX56" s="617"/>
      <c r="CY56" s="617"/>
      <c r="CZ56" s="617"/>
      <c r="DA56" s="617"/>
      <c r="DB56" s="656">
        <f t="shared" si="34"/>
        <v>0</v>
      </c>
      <c r="DC56" s="656">
        <f t="shared" si="35"/>
        <v>0</v>
      </c>
      <c r="DD56" s="656">
        <f t="shared" si="36"/>
        <v>0</v>
      </c>
      <c r="DE56" s="656">
        <f t="shared" si="37"/>
        <v>0</v>
      </c>
      <c r="DF56" s="656">
        <f t="shared" si="38"/>
        <v>0</v>
      </c>
      <c r="DG56" s="656">
        <f t="shared" si="39"/>
        <v>0</v>
      </c>
      <c r="DH56" s="6">
        <f t="shared" si="40"/>
        <v>0</v>
      </c>
      <c r="DI56" s="6">
        <f t="shared" si="41"/>
        <v>0</v>
      </c>
      <c r="DJ56" s="6">
        <f t="shared" si="42"/>
        <v>0</v>
      </c>
      <c r="DK56" s="6">
        <f t="shared" si="43"/>
        <v>0</v>
      </c>
      <c r="DL56" s="6">
        <f t="shared" si="44"/>
        <v>0</v>
      </c>
      <c r="DM56" s="6">
        <f t="shared" si="45"/>
        <v>0</v>
      </c>
      <c r="DO56" s="6">
        <f t="shared" si="46"/>
        <v>0</v>
      </c>
      <c r="DP56" s="6">
        <f t="shared" si="47"/>
        <v>0</v>
      </c>
      <c r="DQ56" s="6">
        <f t="shared" si="48"/>
        <v>0</v>
      </c>
      <c r="DR56" s="6">
        <f t="shared" si="49"/>
        <v>0</v>
      </c>
      <c r="DS56" s="6">
        <f t="shared" si="50"/>
        <v>0</v>
      </c>
      <c r="DT56" s="6">
        <f t="shared" si="51"/>
        <v>0</v>
      </c>
      <c r="DU56" s="6">
        <f t="shared" si="52"/>
        <v>0</v>
      </c>
      <c r="DV56" s="6">
        <f t="shared" si="53"/>
        <v>0</v>
      </c>
      <c r="DW56" s="6">
        <f t="shared" si="54"/>
        <v>0</v>
      </c>
      <c r="DX56" s="6">
        <f t="shared" si="55"/>
        <v>0</v>
      </c>
      <c r="DY56" s="6">
        <f t="shared" si="56"/>
        <v>0</v>
      </c>
      <c r="DZ56" s="6">
        <f t="shared" si="57"/>
        <v>0</v>
      </c>
    </row>
    <row r="57" spans="2:130" ht="12" customHeight="1" outlineLevel="1">
      <c r="B57" s="6">
        <f>'23년(세부_실적)'!A72</f>
        <v>51</v>
      </c>
      <c r="C57" s="620"/>
      <c r="D57" s="620"/>
      <c r="E57" s="620"/>
      <c r="F57" s="622" t="str">
        <f>'23년(세부_실적)'!E72</f>
        <v>P2514Z_TPN</v>
      </c>
      <c r="G57" s="622" t="s">
        <v>1276</v>
      </c>
      <c r="H57" s="622" t="str">
        <f>'23년(세부_실적)'!F72</f>
        <v>842E</v>
      </c>
      <c r="I57" s="617" t="str">
        <f>'23년(세부_실적)'!G72</f>
        <v>구</v>
      </c>
      <c r="J57" s="617" t="str">
        <f>'23년(세부_실적)'!H72</f>
        <v>SY</v>
      </c>
      <c r="K57" s="617">
        <f>'23년(세부_실적)'!I72</f>
        <v>4.12</v>
      </c>
      <c r="L57" s="617">
        <f>'23년(세부_실적)'!J72</f>
        <v>0</v>
      </c>
      <c r="M57" s="617">
        <f>'23년(세부_실적)'!K72</f>
        <v>4.12</v>
      </c>
      <c r="N57" s="617">
        <f>'23년(세부_실적)'!L72</f>
        <v>0</v>
      </c>
      <c r="O57" s="617">
        <f>'23년(세부_실적)'!M72</f>
        <v>4.12</v>
      </c>
      <c r="P57" s="617">
        <f>'23년(세부_실적)'!N72</f>
        <v>0</v>
      </c>
      <c r="Q57" s="617">
        <f>'23년(세부_실적)'!O72</f>
        <v>4.12</v>
      </c>
      <c r="R57" s="617">
        <f>'23년(세부_실적)'!P72</f>
        <v>0</v>
      </c>
      <c r="S57" s="638">
        <f>'23년(세부_실적)'!Q72</f>
        <v>0</v>
      </c>
      <c r="T57" s="638">
        <f t="shared" si="2"/>
        <v>0</v>
      </c>
      <c r="U57" s="638">
        <f>'23년(세부_실적)'!S72</f>
        <v>0</v>
      </c>
      <c r="V57" s="638">
        <f t="shared" si="3"/>
        <v>0</v>
      </c>
      <c r="W57" s="638">
        <f>'23년(세부_실적)'!U72</f>
        <v>0</v>
      </c>
      <c r="X57" s="638">
        <f t="shared" si="4"/>
        <v>0</v>
      </c>
      <c r="Y57" s="638">
        <f>'23년(세부_실적)'!W72</f>
        <v>0</v>
      </c>
      <c r="Z57" s="638">
        <f t="shared" si="5"/>
        <v>0</v>
      </c>
      <c r="AA57" s="638">
        <f>'23년(세부_실적)'!Y72</f>
        <v>0</v>
      </c>
      <c r="AB57" s="638">
        <f t="shared" si="5"/>
        <v>0</v>
      </c>
      <c r="AC57" s="638">
        <f>'23년(세부_실적)'!AA72</f>
        <v>0</v>
      </c>
      <c r="AD57" s="638">
        <f t="shared" ref="AD57" si="732">AC57*1000</f>
        <v>0</v>
      </c>
      <c r="AE57" s="638">
        <f>'23년(세부_실적)'!AC72</f>
        <v>0</v>
      </c>
      <c r="AF57" s="638">
        <f t="shared" ref="AF57" si="733">AE57*1000</f>
        <v>0</v>
      </c>
      <c r="AG57" s="638">
        <f>'23년(세부_실적)'!AE72</f>
        <v>0</v>
      </c>
      <c r="AH57" s="638">
        <f t="shared" ref="AH57" si="734">AG57*1000</f>
        <v>0</v>
      </c>
      <c r="AI57" s="638">
        <f>'23년(세부_실적)'!AG72</f>
        <v>0</v>
      </c>
      <c r="AJ57" s="638">
        <f t="shared" ref="AJ57" si="735">AI57*1000</f>
        <v>0</v>
      </c>
      <c r="AK57" s="638">
        <f>'23년(세부_실적)'!AI72</f>
        <v>0</v>
      </c>
      <c r="AL57" s="638">
        <f t="shared" ref="AL57" si="736">AK57*1000</f>
        <v>0</v>
      </c>
      <c r="AM57" s="638">
        <f>'23년(세부_실적)'!AK72</f>
        <v>0</v>
      </c>
      <c r="AN57" s="638">
        <f t="shared" ref="AN57" si="737">AM57*1000</f>
        <v>0</v>
      </c>
      <c r="AO57" s="638">
        <f>'23년(세부_실적)'!AM72</f>
        <v>0</v>
      </c>
      <c r="AP57" s="638">
        <f t="shared" ref="AP57" si="738">AO57*1000</f>
        <v>0</v>
      </c>
      <c r="AQ57" s="638">
        <f>'23년(세부_실적)'!AO72</f>
        <v>0</v>
      </c>
      <c r="AR57" s="638">
        <f t="shared" ref="AR57" si="739">AQ57*1000</f>
        <v>0</v>
      </c>
      <c r="AS57" s="638">
        <f>'23년(세부_실적)'!AQ72</f>
        <v>0</v>
      </c>
      <c r="AT57" s="638">
        <f t="shared" ref="AT57" si="740">AS57*1000</f>
        <v>0</v>
      </c>
      <c r="AU57" s="638">
        <f>'23년(세부_실적)'!AS72</f>
        <v>0</v>
      </c>
      <c r="AV57" s="638">
        <f t="shared" ref="AV57" si="741">AU57*1000</f>
        <v>0</v>
      </c>
      <c r="AW57" s="638">
        <f>'23년(세부_실적)'!AU72</f>
        <v>0</v>
      </c>
      <c r="AX57" s="638">
        <f t="shared" ref="AX57" si="742">AW57*1000</f>
        <v>0</v>
      </c>
      <c r="AY57" s="638">
        <f>'23년(세부_실적)'!AW72</f>
        <v>0</v>
      </c>
      <c r="AZ57" s="638">
        <f t="shared" ref="AZ57" si="743">AY57*1000</f>
        <v>0</v>
      </c>
      <c r="BA57" s="638">
        <f>'23년(세부_실적)'!AY72</f>
        <v>0</v>
      </c>
      <c r="BB57" s="638">
        <f t="shared" ref="BB57" si="744">BA57*1000</f>
        <v>0</v>
      </c>
      <c r="BC57" s="638">
        <f>'23년(세부_실적)'!BA72</f>
        <v>0</v>
      </c>
      <c r="BD57" s="638">
        <f t="shared" ref="BD57" si="745">BC57*1000</f>
        <v>0</v>
      </c>
      <c r="BF57" s="617">
        <v>0.5</v>
      </c>
      <c r="BG57" s="617">
        <v>3.102302072727273</v>
      </c>
      <c r="BH57" s="617"/>
      <c r="BI57" s="617"/>
      <c r="BJ57" s="617">
        <v>0.5</v>
      </c>
      <c r="BK57" s="617">
        <v>3.102302072727273</v>
      </c>
      <c r="BL57" s="617">
        <v>3.3</v>
      </c>
      <c r="BM57" s="617"/>
      <c r="BN57" s="617">
        <v>0.5</v>
      </c>
      <c r="BO57" s="617">
        <v>3.102302072727273</v>
      </c>
      <c r="BP57" s="617">
        <v>3.3</v>
      </c>
      <c r="BQ57" s="617"/>
      <c r="BR57" s="617">
        <v>0.5</v>
      </c>
      <c r="BS57" s="617">
        <v>3.1994820727272737</v>
      </c>
      <c r="BT57" s="617">
        <v>3.71</v>
      </c>
      <c r="BU57" s="617"/>
      <c r="BV57" s="617">
        <v>0.5</v>
      </c>
      <c r="BW57" s="617">
        <v>3.1994820727272737</v>
      </c>
      <c r="BX57" s="617"/>
      <c r="BY57" s="617"/>
      <c r="BZ57" s="617">
        <v>0.5</v>
      </c>
      <c r="CA57" s="617">
        <v>3.1994820727272737</v>
      </c>
      <c r="CB57" s="617"/>
      <c r="CC57" s="617"/>
      <c r="CD57" s="617"/>
      <c r="CE57" s="617"/>
      <c r="CF57" s="617"/>
      <c r="CG57" s="617"/>
      <c r="CH57" s="617"/>
      <c r="CI57" s="617"/>
      <c r="CJ57" s="617"/>
      <c r="CK57" s="617"/>
      <c r="CL57" s="617"/>
      <c r="CM57" s="617"/>
      <c r="CN57" s="617"/>
      <c r="CO57" s="617"/>
      <c r="CP57" s="617"/>
      <c r="CQ57" s="617"/>
      <c r="CR57" s="617"/>
      <c r="CS57" s="617"/>
      <c r="CT57" s="617"/>
      <c r="CU57" s="617"/>
      <c r="CV57" s="617"/>
      <c r="CW57" s="617"/>
      <c r="CX57" s="617"/>
      <c r="CY57" s="617"/>
      <c r="CZ57" s="617"/>
      <c r="DA57" s="617"/>
      <c r="DB57" s="656">
        <f t="shared" si="34"/>
        <v>0</v>
      </c>
      <c r="DC57" s="656">
        <f t="shared" si="35"/>
        <v>0</v>
      </c>
      <c r="DD57" s="656">
        <f t="shared" si="36"/>
        <v>0</v>
      </c>
      <c r="DE57" s="656">
        <f t="shared" si="37"/>
        <v>0</v>
      </c>
      <c r="DF57" s="656">
        <f t="shared" si="38"/>
        <v>0</v>
      </c>
      <c r="DG57" s="656">
        <f t="shared" si="39"/>
        <v>0</v>
      </c>
      <c r="DH57" s="6">
        <f t="shared" si="40"/>
        <v>0</v>
      </c>
      <c r="DI57" s="6">
        <f t="shared" si="41"/>
        <v>0</v>
      </c>
      <c r="DJ57" s="6">
        <f t="shared" si="42"/>
        <v>0</v>
      </c>
      <c r="DK57" s="6">
        <f t="shared" si="43"/>
        <v>0</v>
      </c>
      <c r="DL57" s="6">
        <f t="shared" si="44"/>
        <v>0</v>
      </c>
      <c r="DM57" s="6">
        <f t="shared" si="45"/>
        <v>0</v>
      </c>
      <c r="DO57" s="6">
        <f t="shared" si="46"/>
        <v>0</v>
      </c>
      <c r="DP57" s="6">
        <f t="shared" si="47"/>
        <v>0</v>
      </c>
      <c r="DQ57" s="6">
        <f t="shared" si="48"/>
        <v>0</v>
      </c>
      <c r="DR57" s="6">
        <f t="shared" si="49"/>
        <v>0</v>
      </c>
      <c r="DS57" s="6">
        <f t="shared" si="50"/>
        <v>0</v>
      </c>
      <c r="DT57" s="6">
        <f t="shared" si="51"/>
        <v>0</v>
      </c>
      <c r="DU57" s="6">
        <f t="shared" si="52"/>
        <v>0</v>
      </c>
      <c r="DV57" s="6">
        <f t="shared" si="53"/>
        <v>0</v>
      </c>
      <c r="DW57" s="6">
        <f t="shared" si="54"/>
        <v>0</v>
      </c>
      <c r="DX57" s="6">
        <f t="shared" si="55"/>
        <v>0</v>
      </c>
      <c r="DY57" s="6">
        <f t="shared" si="56"/>
        <v>0</v>
      </c>
      <c r="DZ57" s="6">
        <f t="shared" si="57"/>
        <v>0</v>
      </c>
    </row>
    <row r="58" spans="2:130" ht="12" customHeight="1" outlineLevel="1">
      <c r="B58" s="6">
        <f>'23년(세부_실적)'!A73</f>
        <v>52</v>
      </c>
      <c r="C58" s="620"/>
      <c r="D58" s="620"/>
      <c r="E58" s="620"/>
      <c r="F58" s="622" t="str">
        <f>'23년(세부_실적)'!E73</f>
        <v>P2514Z_TPNC</v>
      </c>
      <c r="G58" s="622" t="s">
        <v>1758</v>
      </c>
      <c r="H58" s="622" t="str">
        <f>'23년(세부_실적)'!F73</f>
        <v>842F</v>
      </c>
      <c r="I58" s="617" t="str">
        <f>'23년(세부_실적)'!G73</f>
        <v>구</v>
      </c>
      <c r="J58" s="617" t="str">
        <f>'23년(세부_실적)'!H73</f>
        <v>SY</v>
      </c>
      <c r="K58" s="617">
        <f>'23년(세부_실적)'!I73</f>
        <v>4.0599999999999996</v>
      </c>
      <c r="L58" s="617">
        <f>'23년(세부_실적)'!J73</f>
        <v>0</v>
      </c>
      <c r="M58" s="617">
        <f>'23년(세부_실적)'!K73</f>
        <v>4.05</v>
      </c>
      <c r="N58" s="617">
        <f>'23년(세부_실적)'!L73</f>
        <v>0</v>
      </c>
      <c r="O58" s="617">
        <f>'23년(세부_실적)'!M73</f>
        <v>4.05</v>
      </c>
      <c r="P58" s="617">
        <f>'23년(세부_실적)'!N73</f>
        <v>0</v>
      </c>
      <c r="Q58" s="617">
        <f>'23년(세부_실적)'!O73</f>
        <v>4.05</v>
      </c>
      <c r="R58" s="617">
        <f>'23년(세부_실적)'!P73</f>
        <v>0</v>
      </c>
      <c r="S58" s="638">
        <f>'23년(세부_실적)'!Q73</f>
        <v>163.94400000000002</v>
      </c>
      <c r="T58" s="638">
        <f t="shared" si="2"/>
        <v>163944.00000000003</v>
      </c>
      <c r="U58" s="638">
        <f>'23년(세부_실적)'!S73</f>
        <v>6.8639999999999999</v>
      </c>
      <c r="V58" s="638">
        <f t="shared" si="3"/>
        <v>6864</v>
      </c>
      <c r="W58" s="638">
        <f>'23년(세부_실적)'!U73</f>
        <v>18.216000000000001</v>
      </c>
      <c r="X58" s="638">
        <f t="shared" si="4"/>
        <v>18216</v>
      </c>
      <c r="Y58" s="638">
        <f>'23년(세부_실적)'!W73</f>
        <v>11.087999999999999</v>
      </c>
      <c r="Z58" s="638">
        <f t="shared" si="5"/>
        <v>11088</v>
      </c>
      <c r="AA58" s="638">
        <f>'23년(세부_실적)'!Y73</f>
        <v>36.167999999999999</v>
      </c>
      <c r="AB58" s="638">
        <f t="shared" si="5"/>
        <v>36168</v>
      </c>
      <c r="AC58" s="638">
        <f>'23년(세부_실적)'!AA73</f>
        <v>13.068</v>
      </c>
      <c r="AD58" s="638">
        <f t="shared" ref="AD58" si="746">AC58*1000</f>
        <v>13068</v>
      </c>
      <c r="AE58" s="638">
        <f>'23년(세부_실적)'!AC73</f>
        <v>10.273999999999999</v>
      </c>
      <c r="AF58" s="638">
        <f t="shared" ref="AF58" si="747">AE58*1000</f>
        <v>10274</v>
      </c>
      <c r="AG58" s="638">
        <f>'23년(세부_실적)'!AE73</f>
        <v>15.95</v>
      </c>
      <c r="AH58" s="638">
        <f t="shared" ref="AH58" si="748">AG58*1000</f>
        <v>15950</v>
      </c>
      <c r="AI58" s="638">
        <f>'23년(세부_실적)'!AG73</f>
        <v>39.292000000000002</v>
      </c>
      <c r="AJ58" s="638">
        <f t="shared" ref="AJ58" si="749">AI58*1000</f>
        <v>39292</v>
      </c>
      <c r="AK58" s="638">
        <f>'23년(세부_실적)'!AI73</f>
        <v>75.460000000000008</v>
      </c>
      <c r="AL58" s="638">
        <f t="shared" ref="AL58" si="750">AK58*1000</f>
        <v>75460.000000000015</v>
      </c>
      <c r="AM58" s="638">
        <f>'23년(세부_실적)'!AK73</f>
        <v>16.5</v>
      </c>
      <c r="AN58" s="638">
        <f t="shared" ref="AN58" si="751">AM58*1000</f>
        <v>16500</v>
      </c>
      <c r="AO58" s="638">
        <f>'23년(세부_실적)'!AM73</f>
        <v>15.048</v>
      </c>
      <c r="AP58" s="638">
        <f t="shared" ref="AP58" si="752">AO58*1000</f>
        <v>15048</v>
      </c>
      <c r="AQ58" s="638">
        <f>'23년(세부_실적)'!AO73</f>
        <v>16.544</v>
      </c>
      <c r="AR58" s="638">
        <f t="shared" ref="AR58" si="753">AQ58*1000</f>
        <v>16544</v>
      </c>
      <c r="AS58" s="638">
        <f>'23년(세부_실적)'!AQ73</f>
        <v>48.091999999999999</v>
      </c>
      <c r="AT58" s="638">
        <f t="shared" ref="AT58" si="754">AS58*1000</f>
        <v>48092</v>
      </c>
      <c r="AU58" s="638">
        <f>'23년(세부_실적)'!AS73</f>
        <v>7.1280000000000001</v>
      </c>
      <c r="AV58" s="638">
        <f t="shared" ref="AV58" si="755">AU58*1000</f>
        <v>7128</v>
      </c>
      <c r="AW58" s="638">
        <f>'23년(세부_실적)'!AU73</f>
        <v>17.423999999999999</v>
      </c>
      <c r="AX58" s="638">
        <f t="shared" ref="AX58" si="756">AW58*1000</f>
        <v>17424</v>
      </c>
      <c r="AY58" s="638">
        <f>'23년(세부_실적)'!AW73</f>
        <v>15.84</v>
      </c>
      <c r="AZ58" s="638">
        <f t="shared" ref="AZ58" si="757">AY58*1000</f>
        <v>15840</v>
      </c>
      <c r="BA58" s="638">
        <f>'23년(세부_실적)'!AY73</f>
        <v>40.391999999999996</v>
      </c>
      <c r="BB58" s="638">
        <f t="shared" ref="BB58" si="758">BA58*1000</f>
        <v>40391.999999999993</v>
      </c>
      <c r="BC58" s="638">
        <f>'23년(세부_실적)'!BA73</f>
        <v>88.483999999999995</v>
      </c>
      <c r="BD58" s="638">
        <f t="shared" ref="BD58" si="759">BC58*1000</f>
        <v>88484</v>
      </c>
      <c r="BF58" s="617">
        <v>0.5</v>
      </c>
      <c r="BG58" s="617">
        <v>3.0442557090909097</v>
      </c>
      <c r="BH58" s="617">
        <v>3</v>
      </c>
      <c r="BI58" s="617"/>
      <c r="BJ58" s="617">
        <v>0.5</v>
      </c>
      <c r="BK58" s="617">
        <v>3.0442557090909097</v>
      </c>
      <c r="BL58" s="643">
        <v>3</v>
      </c>
      <c r="BM58" s="617"/>
      <c r="BN58" s="617">
        <v>0.5</v>
      </c>
      <c r="BO58" s="617">
        <v>3.0442557090909097</v>
      </c>
      <c r="BP58" s="643">
        <v>3</v>
      </c>
      <c r="BQ58" s="617"/>
      <c r="BR58" s="617">
        <v>0.5</v>
      </c>
      <c r="BS58" s="617">
        <v>3.1470807090909103</v>
      </c>
      <c r="BT58" s="643">
        <v>3.54</v>
      </c>
      <c r="BU58" s="643"/>
      <c r="BV58" s="617">
        <v>0.5</v>
      </c>
      <c r="BW58" s="617">
        <v>3.1470807090909103</v>
      </c>
      <c r="BX58" s="643">
        <v>4.07</v>
      </c>
      <c r="BY58" s="643"/>
      <c r="BZ58" s="617">
        <v>0.5</v>
      </c>
      <c r="CA58" s="617">
        <v>3.1470807090909103</v>
      </c>
      <c r="CB58" s="617">
        <v>4.07</v>
      </c>
      <c r="CC58" s="617"/>
      <c r="CD58" s="617"/>
      <c r="CE58" s="617"/>
      <c r="CF58" s="617"/>
      <c r="CG58" s="617"/>
      <c r="CH58" s="617"/>
      <c r="CI58" s="617"/>
      <c r="CJ58" s="617"/>
      <c r="CK58" s="617"/>
      <c r="CL58" s="617"/>
      <c r="CM58" s="617"/>
      <c r="CN58" s="617"/>
      <c r="CO58" s="617"/>
      <c r="CP58" s="617"/>
      <c r="CQ58" s="617"/>
      <c r="CR58" s="617"/>
      <c r="CS58" s="617"/>
      <c r="CT58" s="617"/>
      <c r="CU58" s="617"/>
      <c r="CV58" s="617"/>
      <c r="CW58" s="617"/>
      <c r="CX58" s="617"/>
      <c r="CY58" s="617"/>
      <c r="CZ58" s="617"/>
      <c r="DA58" s="617"/>
      <c r="DB58" s="656">
        <f t="shared" si="34"/>
        <v>25651248.48</v>
      </c>
      <c r="DC58" s="656">
        <f t="shared" si="35"/>
        <v>69633574.560000002</v>
      </c>
      <c r="DD58" s="656">
        <f t="shared" si="36"/>
        <v>43357295.520000003</v>
      </c>
      <c r="DE58" s="656">
        <f t="shared" si="37"/>
        <v>61217735.990400001</v>
      </c>
      <c r="DF58" s="656">
        <f t="shared" si="38"/>
        <v>55367061.6862</v>
      </c>
      <c r="DG58" s="656">
        <f t="shared" si="39"/>
        <v>84406380.795000017</v>
      </c>
      <c r="DH58" s="6">
        <f t="shared" si="40"/>
        <v>0</v>
      </c>
      <c r="DI58" s="6">
        <f t="shared" si="41"/>
        <v>81014749.754400015</v>
      </c>
      <c r="DJ58" s="6">
        <f t="shared" si="42"/>
        <v>0</v>
      </c>
      <c r="DK58" s="6">
        <f t="shared" si="43"/>
        <v>0</v>
      </c>
      <c r="DL58" s="6">
        <f t="shared" si="44"/>
        <v>0</v>
      </c>
      <c r="DM58" s="6">
        <f t="shared" si="45"/>
        <v>0</v>
      </c>
      <c r="DO58" s="6">
        <f t="shared" si="46"/>
        <v>30304861.290183175</v>
      </c>
      <c r="DP58" s="6">
        <f t="shared" si="47"/>
        <v>82266398.059562504</v>
      </c>
      <c r="DQ58" s="6">
        <f t="shared" si="48"/>
        <v>51223114.059167244</v>
      </c>
      <c r="DR58" s="6">
        <f t="shared" si="49"/>
        <v>63069498.300793268</v>
      </c>
      <c r="DS58" s="6">
        <f t="shared" si="50"/>
        <v>49613794.249333277</v>
      </c>
      <c r="DT58" s="6">
        <f t="shared" si="51"/>
        <v>75635597.818581328</v>
      </c>
      <c r="DU58" s="6">
        <f t="shared" si="52"/>
        <v>0</v>
      </c>
      <c r="DV58" s="6">
        <f t="shared" si="53"/>
        <v>0</v>
      </c>
      <c r="DW58" s="6">
        <f t="shared" si="54"/>
        <v>0</v>
      </c>
      <c r="DX58" s="6">
        <f t="shared" si="55"/>
        <v>0</v>
      </c>
      <c r="DY58" s="6">
        <f t="shared" si="56"/>
        <v>0</v>
      </c>
      <c r="DZ58" s="6">
        <f t="shared" si="57"/>
        <v>0</v>
      </c>
    </row>
    <row r="59" spans="2:130" ht="12" customHeight="1" outlineLevel="1">
      <c r="B59" s="6">
        <f>'23년(세부_실적)'!A74</f>
        <v>53</v>
      </c>
      <c r="C59" s="620"/>
      <c r="D59" s="620"/>
      <c r="E59" s="620"/>
      <c r="F59" s="622" t="str">
        <f>'23년(세부_실적)'!E74</f>
        <v>P3514Z_FPN(VE)</v>
      </c>
      <c r="G59" s="622" t="s">
        <v>76</v>
      </c>
      <c r="H59" s="622" t="str">
        <f>'23년(세부_실적)'!F74</f>
        <v>843A</v>
      </c>
      <c r="I59" s="617" t="str">
        <f>'23년(세부_실적)'!G74</f>
        <v>구</v>
      </c>
      <c r="J59" s="617" t="str">
        <f>'23년(세부_실적)'!H74</f>
        <v>SY</v>
      </c>
      <c r="K59" s="617">
        <f>'23년(세부_실적)'!I74</f>
        <v>4.2</v>
      </c>
      <c r="L59" s="617">
        <f>'23년(세부_실적)'!J74</f>
        <v>0</v>
      </c>
      <c r="M59" s="617">
        <f>'23년(세부_실적)'!K74</f>
        <v>4.2</v>
      </c>
      <c r="N59" s="617">
        <f>'23년(세부_실적)'!L74</f>
        <v>0</v>
      </c>
      <c r="O59" s="617">
        <f>'23년(세부_실적)'!M74</f>
        <v>4.2</v>
      </c>
      <c r="P59" s="617">
        <f>'23년(세부_실적)'!N74</f>
        <v>0</v>
      </c>
      <c r="Q59" s="617">
        <f>'23년(세부_실적)'!O74</f>
        <v>4.2</v>
      </c>
      <c r="R59" s="617">
        <f>'23년(세부_실적)'!P74</f>
        <v>0</v>
      </c>
      <c r="S59" s="638">
        <f>'23년(세부_실적)'!Q74</f>
        <v>0</v>
      </c>
      <c r="T59" s="638">
        <f t="shared" si="2"/>
        <v>0</v>
      </c>
      <c r="U59" s="638">
        <f>'23년(세부_실적)'!S74</f>
        <v>0</v>
      </c>
      <c r="V59" s="638">
        <f t="shared" si="3"/>
        <v>0</v>
      </c>
      <c r="W59" s="638">
        <f>'23년(세부_실적)'!U74</f>
        <v>0</v>
      </c>
      <c r="X59" s="638">
        <f t="shared" si="4"/>
        <v>0</v>
      </c>
      <c r="Y59" s="638">
        <f>'23년(세부_실적)'!W74</f>
        <v>0</v>
      </c>
      <c r="Z59" s="638">
        <f t="shared" si="5"/>
        <v>0</v>
      </c>
      <c r="AA59" s="638">
        <f>'23년(세부_실적)'!Y74</f>
        <v>0</v>
      </c>
      <c r="AB59" s="638">
        <f t="shared" si="5"/>
        <v>0</v>
      </c>
      <c r="AC59" s="638">
        <f>'23년(세부_실적)'!AA74</f>
        <v>0</v>
      </c>
      <c r="AD59" s="638">
        <f t="shared" ref="AD59" si="760">AC59*1000</f>
        <v>0</v>
      </c>
      <c r="AE59" s="638">
        <f>'23년(세부_실적)'!AC74</f>
        <v>0</v>
      </c>
      <c r="AF59" s="638">
        <f t="shared" ref="AF59" si="761">AE59*1000</f>
        <v>0</v>
      </c>
      <c r="AG59" s="638">
        <f>'23년(세부_실적)'!AE74</f>
        <v>0</v>
      </c>
      <c r="AH59" s="638">
        <f t="shared" ref="AH59" si="762">AG59*1000</f>
        <v>0</v>
      </c>
      <c r="AI59" s="638">
        <f>'23년(세부_실적)'!AG74</f>
        <v>0</v>
      </c>
      <c r="AJ59" s="638">
        <f t="shared" ref="AJ59" si="763">AI59*1000</f>
        <v>0</v>
      </c>
      <c r="AK59" s="638">
        <f>'23년(세부_실적)'!AI74</f>
        <v>0</v>
      </c>
      <c r="AL59" s="638">
        <f t="shared" ref="AL59" si="764">AK59*1000</f>
        <v>0</v>
      </c>
      <c r="AM59" s="638">
        <f>'23년(세부_실적)'!AK74</f>
        <v>0</v>
      </c>
      <c r="AN59" s="638">
        <f t="shared" ref="AN59" si="765">AM59*1000</f>
        <v>0</v>
      </c>
      <c r="AO59" s="638">
        <f>'23년(세부_실적)'!AM74</f>
        <v>0</v>
      </c>
      <c r="AP59" s="638">
        <f t="shared" ref="AP59" si="766">AO59*1000</f>
        <v>0</v>
      </c>
      <c r="AQ59" s="638">
        <f>'23년(세부_실적)'!AO74</f>
        <v>0</v>
      </c>
      <c r="AR59" s="638">
        <f t="shared" ref="AR59" si="767">AQ59*1000</f>
        <v>0</v>
      </c>
      <c r="AS59" s="638">
        <f>'23년(세부_실적)'!AQ74</f>
        <v>0</v>
      </c>
      <c r="AT59" s="638">
        <f t="shared" ref="AT59" si="768">AS59*1000</f>
        <v>0</v>
      </c>
      <c r="AU59" s="638">
        <f>'23년(세부_실적)'!AS74</f>
        <v>0</v>
      </c>
      <c r="AV59" s="638">
        <f t="shared" ref="AV59" si="769">AU59*1000</f>
        <v>0</v>
      </c>
      <c r="AW59" s="638">
        <f>'23년(세부_실적)'!AU74</f>
        <v>0</v>
      </c>
      <c r="AX59" s="638">
        <f t="shared" ref="AX59" si="770">AW59*1000</f>
        <v>0</v>
      </c>
      <c r="AY59" s="638">
        <f>'23년(세부_실적)'!AW74</f>
        <v>0</v>
      </c>
      <c r="AZ59" s="638">
        <f t="shared" ref="AZ59" si="771">AY59*1000</f>
        <v>0</v>
      </c>
      <c r="BA59" s="638">
        <f>'23년(세부_실적)'!AY74</f>
        <v>0</v>
      </c>
      <c r="BB59" s="638">
        <f t="shared" ref="BB59" si="772">BA59*1000</f>
        <v>0</v>
      </c>
      <c r="BC59" s="638">
        <f>'23년(세부_실적)'!BA74</f>
        <v>0</v>
      </c>
      <c r="BD59" s="638">
        <f t="shared" ref="BD59" si="773">BC59*1000</f>
        <v>0</v>
      </c>
      <c r="BF59" s="617">
        <v>0.60899999999999999</v>
      </c>
      <c r="BG59" s="617">
        <v>3.3007778836363637</v>
      </c>
      <c r="BH59" s="617">
        <v>3.4</v>
      </c>
      <c r="BI59" s="617"/>
      <c r="BJ59" s="617">
        <v>0.60899999999999999</v>
      </c>
      <c r="BK59" s="617">
        <v>3.3007778836363637</v>
      </c>
      <c r="BL59" s="617">
        <v>3.4</v>
      </c>
      <c r="BM59" s="617"/>
      <c r="BN59" s="617">
        <v>0.60899999999999999</v>
      </c>
      <c r="BO59" s="617">
        <v>3.3007778836363637</v>
      </c>
      <c r="BP59" s="617">
        <v>3.4</v>
      </c>
      <c r="BQ59" s="617"/>
      <c r="BR59" s="617">
        <v>0.60899999999999999</v>
      </c>
      <c r="BS59" s="617">
        <v>3.4216678836363634</v>
      </c>
      <c r="BT59" s="617">
        <v>3.8</v>
      </c>
      <c r="BU59" s="617"/>
      <c r="BV59" s="617">
        <v>0.60899999999999999</v>
      </c>
      <c r="BW59" s="617">
        <v>3.4216678836363634</v>
      </c>
      <c r="BX59" s="617">
        <v>3.4</v>
      </c>
      <c r="BY59" s="617"/>
      <c r="BZ59" s="617">
        <v>0.60899999999999999</v>
      </c>
      <c r="CA59" s="617">
        <v>3.4216678836363634</v>
      </c>
      <c r="CB59" s="617">
        <v>4.2</v>
      </c>
      <c r="CC59" s="617"/>
      <c r="CD59" s="617"/>
      <c r="CE59" s="617"/>
      <c r="CF59" s="617"/>
      <c r="CG59" s="617"/>
      <c r="CH59" s="617"/>
      <c r="CI59" s="617"/>
      <c r="CJ59" s="617"/>
      <c r="CK59" s="617"/>
      <c r="CL59" s="617"/>
      <c r="CM59" s="617"/>
      <c r="CN59" s="617"/>
      <c r="CO59" s="617"/>
      <c r="CP59" s="617"/>
      <c r="CQ59" s="617"/>
      <c r="CR59" s="617"/>
      <c r="CS59" s="617"/>
      <c r="CT59" s="617"/>
      <c r="CU59" s="617"/>
      <c r="CV59" s="617"/>
      <c r="CW59" s="617"/>
      <c r="CX59" s="617"/>
      <c r="CY59" s="617"/>
      <c r="CZ59" s="617"/>
      <c r="DA59" s="617"/>
      <c r="DB59" s="656">
        <f t="shared" si="34"/>
        <v>0</v>
      </c>
      <c r="DC59" s="656">
        <f t="shared" si="35"/>
        <v>0</v>
      </c>
      <c r="DD59" s="656">
        <f t="shared" si="36"/>
        <v>0</v>
      </c>
      <c r="DE59" s="656">
        <f t="shared" si="37"/>
        <v>0</v>
      </c>
      <c r="DF59" s="656">
        <f t="shared" si="38"/>
        <v>0</v>
      </c>
      <c r="DG59" s="656">
        <f t="shared" si="39"/>
        <v>0</v>
      </c>
      <c r="DH59" s="6">
        <f t="shared" si="40"/>
        <v>0</v>
      </c>
      <c r="DI59" s="6">
        <f t="shared" si="41"/>
        <v>0</v>
      </c>
      <c r="DJ59" s="6">
        <f t="shared" si="42"/>
        <v>0</v>
      </c>
      <c r="DK59" s="6">
        <f t="shared" si="43"/>
        <v>0</v>
      </c>
      <c r="DL59" s="6">
        <f t="shared" si="44"/>
        <v>0</v>
      </c>
      <c r="DM59" s="6">
        <f t="shared" si="45"/>
        <v>0</v>
      </c>
      <c r="DO59" s="6">
        <f t="shared" si="46"/>
        <v>0</v>
      </c>
      <c r="DP59" s="6">
        <f t="shared" si="47"/>
        <v>0</v>
      </c>
      <c r="DQ59" s="6">
        <f t="shared" si="48"/>
        <v>0</v>
      </c>
      <c r="DR59" s="6">
        <f t="shared" si="49"/>
        <v>0</v>
      </c>
      <c r="DS59" s="6">
        <f t="shared" si="50"/>
        <v>0</v>
      </c>
      <c r="DT59" s="6">
        <f t="shared" si="51"/>
        <v>0</v>
      </c>
      <c r="DU59" s="6">
        <f t="shared" si="52"/>
        <v>0</v>
      </c>
      <c r="DV59" s="6">
        <f t="shared" si="53"/>
        <v>0</v>
      </c>
      <c r="DW59" s="6">
        <f t="shared" si="54"/>
        <v>0</v>
      </c>
      <c r="DX59" s="6">
        <f t="shared" si="55"/>
        <v>0</v>
      </c>
      <c r="DY59" s="6">
        <f t="shared" si="56"/>
        <v>0</v>
      </c>
      <c r="DZ59" s="6">
        <f t="shared" si="57"/>
        <v>0</v>
      </c>
    </row>
    <row r="60" spans="2:130" ht="12" customHeight="1" outlineLevel="1">
      <c r="B60" s="6" t="e">
        <f>'23년(세부_실적)'!#REF!</f>
        <v>#REF!</v>
      </c>
      <c r="C60" s="620"/>
      <c r="D60" s="620"/>
      <c r="E60" s="620"/>
      <c r="F60" s="622" t="e">
        <f>'23년(세부_실적)'!#REF!</f>
        <v>#REF!</v>
      </c>
      <c r="G60" s="622" t="s">
        <v>1277</v>
      </c>
      <c r="H60" s="622" t="e">
        <f>'23년(세부_실적)'!#REF!</f>
        <v>#REF!</v>
      </c>
      <c r="I60" s="617" t="e">
        <f>'23년(세부_실적)'!#REF!</f>
        <v>#REF!</v>
      </c>
      <c r="J60" s="617" t="e">
        <f>'23년(세부_실적)'!#REF!</f>
        <v>#REF!</v>
      </c>
      <c r="K60" s="617" t="e">
        <f>'23년(세부_실적)'!#REF!</f>
        <v>#REF!</v>
      </c>
      <c r="L60" s="617" t="e">
        <f>'23년(세부_실적)'!#REF!</f>
        <v>#REF!</v>
      </c>
      <c r="M60" s="617" t="e">
        <f>'23년(세부_실적)'!#REF!</f>
        <v>#REF!</v>
      </c>
      <c r="N60" s="617" t="e">
        <f>'23년(세부_실적)'!#REF!</f>
        <v>#REF!</v>
      </c>
      <c r="O60" s="617" t="e">
        <f>'23년(세부_실적)'!#REF!</f>
        <v>#REF!</v>
      </c>
      <c r="P60" s="617" t="e">
        <f>'23년(세부_실적)'!#REF!</f>
        <v>#REF!</v>
      </c>
      <c r="Q60" s="617" t="e">
        <f>'23년(세부_실적)'!#REF!</f>
        <v>#REF!</v>
      </c>
      <c r="R60" s="617" t="e">
        <f>'23년(세부_실적)'!#REF!</f>
        <v>#REF!</v>
      </c>
      <c r="S60" s="638" t="e">
        <f>'23년(세부_실적)'!#REF!</f>
        <v>#REF!</v>
      </c>
      <c r="T60" s="638" t="e">
        <f t="shared" si="2"/>
        <v>#REF!</v>
      </c>
      <c r="U60" s="638" t="e">
        <f>'23년(세부_실적)'!#REF!</f>
        <v>#REF!</v>
      </c>
      <c r="V60" s="638" t="e">
        <f t="shared" si="3"/>
        <v>#REF!</v>
      </c>
      <c r="W60" s="638" t="e">
        <f>'23년(세부_실적)'!#REF!</f>
        <v>#REF!</v>
      </c>
      <c r="X60" s="638" t="e">
        <f t="shared" si="4"/>
        <v>#REF!</v>
      </c>
      <c r="Y60" s="638" t="e">
        <f>'23년(세부_실적)'!#REF!</f>
        <v>#REF!</v>
      </c>
      <c r="Z60" s="638" t="e">
        <f t="shared" si="5"/>
        <v>#REF!</v>
      </c>
      <c r="AA60" s="638" t="e">
        <f>'23년(세부_실적)'!#REF!</f>
        <v>#REF!</v>
      </c>
      <c r="AB60" s="638" t="e">
        <f t="shared" si="5"/>
        <v>#REF!</v>
      </c>
      <c r="AC60" s="638" t="e">
        <f>'23년(세부_실적)'!#REF!</f>
        <v>#REF!</v>
      </c>
      <c r="AD60" s="638" t="e">
        <f t="shared" ref="AD60" si="774">AC60*1000</f>
        <v>#REF!</v>
      </c>
      <c r="AE60" s="638" t="e">
        <f>'23년(세부_실적)'!#REF!</f>
        <v>#REF!</v>
      </c>
      <c r="AF60" s="638" t="e">
        <f t="shared" ref="AF60" si="775">AE60*1000</f>
        <v>#REF!</v>
      </c>
      <c r="AG60" s="638" t="e">
        <f>'23년(세부_실적)'!#REF!</f>
        <v>#REF!</v>
      </c>
      <c r="AH60" s="638" t="e">
        <f t="shared" ref="AH60" si="776">AG60*1000</f>
        <v>#REF!</v>
      </c>
      <c r="AI60" s="638" t="e">
        <f>'23년(세부_실적)'!#REF!</f>
        <v>#REF!</v>
      </c>
      <c r="AJ60" s="638" t="e">
        <f t="shared" ref="AJ60" si="777">AI60*1000</f>
        <v>#REF!</v>
      </c>
      <c r="AK60" s="638" t="e">
        <f>'23년(세부_실적)'!#REF!</f>
        <v>#REF!</v>
      </c>
      <c r="AL60" s="638" t="e">
        <f t="shared" ref="AL60" si="778">AK60*1000</f>
        <v>#REF!</v>
      </c>
      <c r="AM60" s="638" t="e">
        <f>'23년(세부_실적)'!#REF!</f>
        <v>#REF!</v>
      </c>
      <c r="AN60" s="638" t="e">
        <f t="shared" ref="AN60" si="779">AM60*1000</f>
        <v>#REF!</v>
      </c>
      <c r="AO60" s="638" t="e">
        <f>'23년(세부_실적)'!#REF!</f>
        <v>#REF!</v>
      </c>
      <c r="AP60" s="638" t="e">
        <f t="shared" ref="AP60" si="780">AO60*1000</f>
        <v>#REF!</v>
      </c>
      <c r="AQ60" s="638" t="e">
        <f>'23년(세부_실적)'!#REF!</f>
        <v>#REF!</v>
      </c>
      <c r="AR60" s="638" t="e">
        <f t="shared" ref="AR60" si="781">AQ60*1000</f>
        <v>#REF!</v>
      </c>
      <c r="AS60" s="638" t="e">
        <f>'23년(세부_실적)'!#REF!</f>
        <v>#REF!</v>
      </c>
      <c r="AT60" s="638" t="e">
        <f t="shared" ref="AT60" si="782">AS60*1000</f>
        <v>#REF!</v>
      </c>
      <c r="AU60" s="638" t="e">
        <f>'23년(세부_실적)'!#REF!</f>
        <v>#REF!</v>
      </c>
      <c r="AV60" s="638" t="e">
        <f t="shared" ref="AV60" si="783">AU60*1000</f>
        <v>#REF!</v>
      </c>
      <c r="AW60" s="638" t="e">
        <f>'23년(세부_실적)'!#REF!</f>
        <v>#REF!</v>
      </c>
      <c r="AX60" s="638" t="e">
        <f t="shared" ref="AX60" si="784">AW60*1000</f>
        <v>#REF!</v>
      </c>
      <c r="AY60" s="638" t="e">
        <f>'23년(세부_실적)'!#REF!</f>
        <v>#REF!</v>
      </c>
      <c r="AZ60" s="638" t="e">
        <f t="shared" ref="AZ60" si="785">AY60*1000</f>
        <v>#REF!</v>
      </c>
      <c r="BA60" s="638" t="e">
        <f>'23년(세부_실적)'!#REF!</f>
        <v>#REF!</v>
      </c>
      <c r="BB60" s="638" t="e">
        <f t="shared" ref="BB60" si="786">BA60*1000</f>
        <v>#REF!</v>
      </c>
      <c r="BC60" s="638" t="e">
        <f>'23년(세부_실적)'!#REF!</f>
        <v>#REF!</v>
      </c>
      <c r="BD60" s="638" t="e">
        <f t="shared" ref="BD60" si="787">BC60*1000</f>
        <v>#REF!</v>
      </c>
      <c r="BF60" s="617"/>
      <c r="BG60" s="617"/>
      <c r="BH60" s="617"/>
      <c r="BI60" s="617"/>
      <c r="BJ60" s="617"/>
      <c r="BK60" s="617"/>
      <c r="BL60" s="617"/>
      <c r="BM60" s="617"/>
      <c r="BN60" s="617"/>
      <c r="BO60" s="617"/>
      <c r="BP60" s="617"/>
      <c r="BQ60" s="617"/>
      <c r="BR60" s="617"/>
      <c r="BS60" s="617"/>
      <c r="BT60" s="617"/>
      <c r="BU60" s="617"/>
      <c r="BV60" s="617"/>
      <c r="BW60" s="617"/>
      <c r="BX60" s="617"/>
      <c r="BY60" s="617"/>
      <c r="BZ60" s="617"/>
      <c r="CA60" s="617"/>
      <c r="CB60" s="617"/>
      <c r="CC60" s="617"/>
      <c r="CD60" s="617"/>
      <c r="CE60" s="617"/>
      <c r="CF60" s="617"/>
      <c r="CG60" s="617"/>
      <c r="CH60" s="617"/>
      <c r="CI60" s="617"/>
      <c r="CJ60" s="617"/>
      <c r="CK60" s="617"/>
      <c r="CL60" s="617"/>
      <c r="CM60" s="617"/>
      <c r="CN60" s="617"/>
      <c r="CO60" s="617"/>
      <c r="CP60" s="617"/>
      <c r="CQ60" s="617"/>
      <c r="CR60" s="617"/>
      <c r="CS60" s="617"/>
      <c r="CT60" s="617"/>
      <c r="CU60" s="617"/>
      <c r="CV60" s="617"/>
      <c r="CW60" s="617"/>
      <c r="CX60" s="617"/>
      <c r="CY60" s="617"/>
      <c r="CZ60" s="617"/>
      <c r="DA60" s="617"/>
      <c r="DB60" s="656" t="e">
        <f t="shared" si="34"/>
        <v>#REF!</v>
      </c>
      <c r="DC60" s="656" t="e">
        <f t="shared" si="35"/>
        <v>#REF!</v>
      </c>
      <c r="DD60" s="656" t="e">
        <f t="shared" si="36"/>
        <v>#REF!</v>
      </c>
      <c r="DE60" s="656" t="e">
        <f t="shared" si="37"/>
        <v>#REF!</v>
      </c>
      <c r="DF60" s="656" t="e">
        <f t="shared" si="38"/>
        <v>#REF!</v>
      </c>
      <c r="DG60" s="656" t="e">
        <f t="shared" si="39"/>
        <v>#REF!</v>
      </c>
      <c r="DH60" s="6" t="e">
        <f t="shared" si="40"/>
        <v>#REF!</v>
      </c>
      <c r="DI60" s="6" t="e">
        <f t="shared" si="41"/>
        <v>#REF!</v>
      </c>
      <c r="DJ60" s="6" t="e">
        <f t="shared" si="42"/>
        <v>#REF!</v>
      </c>
      <c r="DK60" s="6" t="e">
        <f t="shared" si="43"/>
        <v>#REF!</v>
      </c>
      <c r="DL60" s="6" t="e">
        <f t="shared" si="44"/>
        <v>#REF!</v>
      </c>
      <c r="DM60" s="6" t="e">
        <f t="shared" si="45"/>
        <v>#REF!</v>
      </c>
      <c r="DO60" s="6" t="e">
        <f t="shared" si="46"/>
        <v>#REF!</v>
      </c>
      <c r="DP60" s="6" t="e">
        <f t="shared" si="47"/>
        <v>#REF!</v>
      </c>
      <c r="DQ60" s="6" t="e">
        <f t="shared" si="48"/>
        <v>#REF!</v>
      </c>
      <c r="DR60" s="6" t="e">
        <f t="shared" si="49"/>
        <v>#REF!</v>
      </c>
      <c r="DS60" s="6" t="e">
        <f t="shared" si="50"/>
        <v>#REF!</v>
      </c>
      <c r="DT60" s="6" t="e">
        <f t="shared" si="51"/>
        <v>#REF!</v>
      </c>
      <c r="DU60" s="6" t="e">
        <f t="shared" si="52"/>
        <v>#REF!</v>
      </c>
      <c r="DV60" s="6" t="e">
        <f t="shared" si="53"/>
        <v>#REF!</v>
      </c>
      <c r="DW60" s="6" t="e">
        <f t="shared" si="54"/>
        <v>#REF!</v>
      </c>
      <c r="DX60" s="6" t="e">
        <f t="shared" si="55"/>
        <v>#REF!</v>
      </c>
      <c r="DY60" s="6" t="e">
        <f t="shared" si="56"/>
        <v>#REF!</v>
      </c>
      <c r="DZ60" s="6" t="e">
        <f t="shared" si="57"/>
        <v>#REF!</v>
      </c>
    </row>
    <row r="61" spans="2:130" ht="12" customHeight="1" outlineLevel="1">
      <c r="B61" s="6">
        <f>'23년(세부_실적)'!A75</f>
        <v>55</v>
      </c>
      <c r="C61" s="620"/>
      <c r="D61" s="620"/>
      <c r="E61" s="620"/>
      <c r="F61" s="622" t="str">
        <f>'23년(세부_실적)'!E75</f>
        <v xml:space="preserve">P3514_APN </v>
      </c>
      <c r="G61" s="622" t="s">
        <v>1770</v>
      </c>
      <c r="H61" s="622" t="str">
        <f>'23년(세부_실적)'!F75</f>
        <v>1150A</v>
      </c>
      <c r="I61" s="617" t="str">
        <f>'23년(세부_실적)'!G75</f>
        <v>신</v>
      </c>
      <c r="J61" s="617" t="str">
        <f>'23년(세부_실적)'!H75</f>
        <v>SY</v>
      </c>
      <c r="K61" s="617">
        <f>'23년(세부_실적)'!I75</f>
        <v>4.49</v>
      </c>
      <c r="L61" s="617">
        <f>'23년(세부_실적)'!J75</f>
        <v>0</v>
      </c>
      <c r="M61" s="617">
        <f>'23년(세부_실적)'!K75</f>
        <v>4.49</v>
      </c>
      <c r="N61" s="617">
        <f>'23년(세부_실적)'!L75</f>
        <v>0</v>
      </c>
      <c r="O61" s="617">
        <f>'23년(세부_실적)'!M75</f>
        <v>4.49</v>
      </c>
      <c r="P61" s="617">
        <f>'23년(세부_실적)'!N75</f>
        <v>0</v>
      </c>
      <c r="Q61" s="617">
        <f>'23년(세부_실적)'!O75</f>
        <v>4.49</v>
      </c>
      <c r="R61" s="617">
        <f>'23년(세부_실적)'!P75</f>
        <v>0</v>
      </c>
      <c r="S61" s="638">
        <f>'23년(세부_실적)'!Q75</f>
        <v>1.6619999999999999</v>
      </c>
      <c r="T61" s="638">
        <f t="shared" si="2"/>
        <v>1662</v>
      </c>
      <c r="U61" s="638">
        <f>'23년(세부_실적)'!S75</f>
        <v>0</v>
      </c>
      <c r="V61" s="638">
        <f t="shared" si="3"/>
        <v>0</v>
      </c>
      <c r="W61" s="638">
        <f>'23년(세부_실적)'!U75</f>
        <v>0</v>
      </c>
      <c r="X61" s="638">
        <f t="shared" si="4"/>
        <v>0</v>
      </c>
      <c r="Y61" s="638">
        <f>'23년(세부_실적)'!W75</f>
        <v>0.93600000000000005</v>
      </c>
      <c r="Z61" s="638">
        <f t="shared" si="5"/>
        <v>936</v>
      </c>
      <c r="AA61" s="638">
        <f>'23년(세부_실적)'!Y75</f>
        <v>0.93600000000000005</v>
      </c>
      <c r="AB61" s="638">
        <f t="shared" si="5"/>
        <v>936</v>
      </c>
      <c r="AC61" s="638">
        <f>'23년(세부_실적)'!AA75</f>
        <v>0.59399999999999997</v>
      </c>
      <c r="AD61" s="638">
        <f t="shared" ref="AD61" si="788">AC61*1000</f>
        <v>594</v>
      </c>
      <c r="AE61" s="638">
        <f>'23년(세부_실적)'!AC75</f>
        <v>0.13200000000000001</v>
      </c>
      <c r="AF61" s="638">
        <f t="shared" ref="AF61" si="789">AE61*1000</f>
        <v>132</v>
      </c>
      <c r="AG61" s="638">
        <f>'23년(세부_실적)'!AE75</f>
        <v>0</v>
      </c>
      <c r="AH61" s="638">
        <f t="shared" ref="AH61" si="790">AG61*1000</f>
        <v>0</v>
      </c>
      <c r="AI61" s="638">
        <f>'23년(세부_실적)'!AG75</f>
        <v>0.72599999999999998</v>
      </c>
      <c r="AJ61" s="638">
        <f t="shared" ref="AJ61" si="791">AI61*1000</f>
        <v>726</v>
      </c>
      <c r="AK61" s="638">
        <f>'23년(세부_실적)'!AI75</f>
        <v>1.6619999999999999</v>
      </c>
      <c r="AL61" s="638">
        <f t="shared" ref="AL61" si="792">AK61*1000</f>
        <v>1662</v>
      </c>
      <c r="AM61" s="638">
        <f>'23년(세부_실적)'!AK75</f>
        <v>0</v>
      </c>
      <c r="AN61" s="638">
        <f t="shared" ref="AN61" si="793">AM61*1000</f>
        <v>0</v>
      </c>
      <c r="AO61" s="638">
        <f>'23년(세부_실적)'!AM75</f>
        <v>0</v>
      </c>
      <c r="AP61" s="638">
        <f t="shared" ref="AP61" si="794">AO61*1000</f>
        <v>0</v>
      </c>
      <c r="AQ61" s="638">
        <f>'23년(세부_실적)'!AO75</f>
        <v>0</v>
      </c>
      <c r="AR61" s="638">
        <f t="shared" ref="AR61" si="795">AQ61*1000</f>
        <v>0</v>
      </c>
      <c r="AS61" s="638">
        <f>'23년(세부_실적)'!AQ75</f>
        <v>0</v>
      </c>
      <c r="AT61" s="638">
        <f t="shared" ref="AT61" si="796">AS61*1000</f>
        <v>0</v>
      </c>
      <c r="AU61" s="638">
        <f>'23년(세부_실적)'!AS75</f>
        <v>0</v>
      </c>
      <c r="AV61" s="638">
        <f t="shared" ref="AV61" si="797">AU61*1000</f>
        <v>0</v>
      </c>
      <c r="AW61" s="638">
        <f>'23년(세부_실적)'!AU75</f>
        <v>0</v>
      </c>
      <c r="AX61" s="638">
        <f t="shared" ref="AX61" si="798">AW61*1000</f>
        <v>0</v>
      </c>
      <c r="AY61" s="638">
        <f>'23년(세부_실적)'!AW75</f>
        <v>0</v>
      </c>
      <c r="AZ61" s="638">
        <f t="shared" ref="AZ61" si="799">AY61*1000</f>
        <v>0</v>
      </c>
      <c r="BA61" s="638">
        <f>'23년(세부_실적)'!AY75</f>
        <v>0</v>
      </c>
      <c r="BB61" s="638">
        <f t="shared" ref="BB61" si="800">BA61*1000</f>
        <v>0</v>
      </c>
      <c r="BC61" s="638">
        <f>'23년(세부_실적)'!BA75</f>
        <v>0</v>
      </c>
      <c r="BD61" s="638">
        <f t="shared" ref="BD61" si="801">BC61*1000</f>
        <v>0</v>
      </c>
      <c r="BF61" s="617"/>
      <c r="BG61" s="617"/>
      <c r="BH61" s="617"/>
      <c r="BI61" s="617"/>
      <c r="BJ61" s="617"/>
      <c r="BK61" s="617"/>
      <c r="BL61" s="617"/>
      <c r="BM61" s="617"/>
      <c r="BN61" s="617"/>
      <c r="BO61" s="617"/>
      <c r="BP61" s="617"/>
      <c r="BQ61" s="617"/>
      <c r="BR61" s="617">
        <v>0.56999999999999995</v>
      </c>
      <c r="BS61" s="617">
        <v>3</v>
      </c>
      <c r="BT61" s="643">
        <v>4</v>
      </c>
      <c r="BU61" s="643"/>
      <c r="BV61" s="617">
        <v>0.56999999999999995</v>
      </c>
      <c r="BW61" s="617">
        <v>3</v>
      </c>
      <c r="BX61" s="643">
        <v>4</v>
      </c>
      <c r="BY61" s="643"/>
      <c r="BZ61" s="617">
        <v>0.56999999999999995</v>
      </c>
      <c r="CA61" s="617">
        <v>3</v>
      </c>
      <c r="CB61" s="617">
        <v>4.5</v>
      </c>
      <c r="CC61" s="617"/>
      <c r="CD61" s="617"/>
      <c r="CE61" s="617"/>
      <c r="CF61" s="617"/>
      <c r="CG61" s="617"/>
      <c r="CH61" s="617"/>
      <c r="CI61" s="617"/>
      <c r="CJ61" s="617"/>
      <c r="CK61" s="617"/>
      <c r="CL61" s="617"/>
      <c r="CM61" s="617"/>
      <c r="CN61" s="617"/>
      <c r="CO61" s="617"/>
      <c r="CP61" s="617"/>
      <c r="CQ61" s="617"/>
      <c r="CR61" s="617"/>
      <c r="CS61" s="617"/>
      <c r="CT61" s="617"/>
      <c r="CU61" s="617"/>
      <c r="CV61" s="617"/>
      <c r="CW61" s="617"/>
      <c r="CX61" s="617"/>
      <c r="CY61" s="617"/>
      <c r="CZ61" s="617"/>
      <c r="DA61" s="617"/>
      <c r="DB61" s="656">
        <f t="shared" si="34"/>
        <v>0</v>
      </c>
      <c r="DC61" s="656">
        <f t="shared" si="35"/>
        <v>0</v>
      </c>
      <c r="DD61" s="656">
        <f t="shared" si="36"/>
        <v>0</v>
      </c>
      <c r="DE61" s="656">
        <f t="shared" si="37"/>
        <v>3144208.32</v>
      </c>
      <c r="DF61" s="656">
        <f t="shared" si="38"/>
        <v>699119.5199999999</v>
      </c>
      <c r="DG61" s="656">
        <f t="shared" si="39"/>
        <v>0</v>
      </c>
      <c r="DH61" s="6">
        <f t="shared" si="40"/>
        <v>0</v>
      </c>
      <c r="DI61" s="6">
        <f t="shared" si="41"/>
        <v>0</v>
      </c>
      <c r="DJ61" s="6">
        <f t="shared" si="42"/>
        <v>0</v>
      </c>
      <c r="DK61" s="6">
        <f t="shared" si="43"/>
        <v>0</v>
      </c>
      <c r="DL61" s="6">
        <f t="shared" si="44"/>
        <v>0</v>
      </c>
      <c r="DM61" s="6">
        <f t="shared" si="45"/>
        <v>0</v>
      </c>
      <c r="DO61" s="6">
        <f t="shared" si="46"/>
        <v>0</v>
      </c>
      <c r="DP61" s="6">
        <f t="shared" si="47"/>
        <v>0</v>
      </c>
      <c r="DQ61" s="6">
        <f t="shared" si="48"/>
        <v>0</v>
      </c>
      <c r="DR61" s="6">
        <f t="shared" si="49"/>
        <v>2806205.9255999997</v>
      </c>
      <c r="DS61" s="6">
        <f t="shared" si="50"/>
        <v>623964.17159999989</v>
      </c>
      <c r="DT61" s="6">
        <f t="shared" si="51"/>
        <v>0</v>
      </c>
      <c r="DU61" s="6">
        <f t="shared" si="52"/>
        <v>0</v>
      </c>
      <c r="DV61" s="6">
        <f t="shared" si="53"/>
        <v>0</v>
      </c>
      <c r="DW61" s="6">
        <f t="shared" si="54"/>
        <v>0</v>
      </c>
      <c r="DX61" s="6">
        <f t="shared" si="55"/>
        <v>0</v>
      </c>
      <c r="DY61" s="6">
        <f t="shared" si="56"/>
        <v>0</v>
      </c>
      <c r="DZ61" s="6">
        <f t="shared" si="57"/>
        <v>0</v>
      </c>
    </row>
    <row r="62" spans="2:130" ht="12" customHeight="1" outlineLevel="1">
      <c r="B62" s="6">
        <f>'23년(세부_실적)'!A78</f>
        <v>56</v>
      </c>
      <c r="C62" s="620"/>
      <c r="D62" s="620"/>
      <c r="E62" s="620"/>
      <c r="F62" s="622" t="str">
        <f>'23년(세부_실적)'!E78</f>
        <v>P3514ZN_FPN</v>
      </c>
      <c r="G62" s="622" t="s">
        <v>1278</v>
      </c>
      <c r="H62" s="622" t="str">
        <f>'23년(세부_실적)'!F78</f>
        <v>843C</v>
      </c>
      <c r="I62" s="617" t="str">
        <f>'23년(세부_실적)'!G78</f>
        <v>구</v>
      </c>
      <c r="J62" s="617" t="str">
        <f>'23년(세부_실적)'!H78</f>
        <v>SY</v>
      </c>
      <c r="K62" s="617">
        <f>'23년(세부_실적)'!I78</f>
        <v>4.8</v>
      </c>
      <c r="L62" s="617">
        <f>'23년(세부_실적)'!J78</f>
        <v>0</v>
      </c>
      <c r="M62" s="617">
        <f>'23년(세부_실적)'!K78</f>
        <v>4.8</v>
      </c>
      <c r="N62" s="617">
        <f>'23년(세부_실적)'!L78</f>
        <v>0</v>
      </c>
      <c r="O62" s="617">
        <f>'23년(세부_실적)'!M78</f>
        <v>4.8</v>
      </c>
      <c r="P62" s="617">
        <f>'23년(세부_실적)'!N78</f>
        <v>0</v>
      </c>
      <c r="Q62" s="617">
        <f>'23년(세부_실적)'!O78</f>
        <v>4.8</v>
      </c>
      <c r="R62" s="617">
        <f>'23년(세부_실적)'!P78</f>
        <v>0</v>
      </c>
      <c r="S62" s="638">
        <f>'23년(세부_실적)'!Q78</f>
        <v>0</v>
      </c>
      <c r="T62" s="638">
        <f t="shared" si="2"/>
        <v>0</v>
      </c>
      <c r="U62" s="638">
        <f>'23년(세부_실적)'!S78</f>
        <v>0</v>
      </c>
      <c r="V62" s="638">
        <f t="shared" si="3"/>
        <v>0</v>
      </c>
      <c r="W62" s="638">
        <f>'23년(세부_실적)'!U78</f>
        <v>0</v>
      </c>
      <c r="X62" s="638">
        <f t="shared" si="4"/>
        <v>0</v>
      </c>
      <c r="Y62" s="638">
        <f>'23년(세부_실적)'!W78</f>
        <v>0</v>
      </c>
      <c r="Z62" s="638">
        <f t="shared" si="5"/>
        <v>0</v>
      </c>
      <c r="AA62" s="638">
        <f>'23년(세부_실적)'!Y78</f>
        <v>0</v>
      </c>
      <c r="AB62" s="638">
        <f t="shared" si="5"/>
        <v>0</v>
      </c>
      <c r="AC62" s="638">
        <f>'23년(세부_실적)'!AA78</f>
        <v>0</v>
      </c>
      <c r="AD62" s="638">
        <f t="shared" ref="AD62" si="802">AC62*1000</f>
        <v>0</v>
      </c>
      <c r="AE62" s="638">
        <f>'23년(세부_실적)'!AC78</f>
        <v>0</v>
      </c>
      <c r="AF62" s="638">
        <f t="shared" ref="AF62" si="803">AE62*1000</f>
        <v>0</v>
      </c>
      <c r="AG62" s="638">
        <f>'23년(세부_실적)'!AE78</f>
        <v>0</v>
      </c>
      <c r="AH62" s="638">
        <f t="shared" ref="AH62" si="804">AG62*1000</f>
        <v>0</v>
      </c>
      <c r="AI62" s="638">
        <f>'23년(세부_실적)'!AG78</f>
        <v>0</v>
      </c>
      <c r="AJ62" s="638">
        <f t="shared" ref="AJ62" si="805">AI62*1000</f>
        <v>0</v>
      </c>
      <c r="AK62" s="638">
        <f>'23년(세부_실적)'!AI78</f>
        <v>0</v>
      </c>
      <c r="AL62" s="638">
        <f t="shared" ref="AL62" si="806">AK62*1000</f>
        <v>0</v>
      </c>
      <c r="AM62" s="638">
        <f>'23년(세부_실적)'!AK78</f>
        <v>0</v>
      </c>
      <c r="AN62" s="638">
        <f t="shared" ref="AN62" si="807">AM62*1000</f>
        <v>0</v>
      </c>
      <c r="AO62" s="638">
        <f>'23년(세부_실적)'!AM78</f>
        <v>0</v>
      </c>
      <c r="AP62" s="638">
        <f t="shared" ref="AP62" si="808">AO62*1000</f>
        <v>0</v>
      </c>
      <c r="AQ62" s="638">
        <f>'23년(세부_실적)'!AO78</f>
        <v>0</v>
      </c>
      <c r="AR62" s="638">
        <f t="shared" ref="AR62" si="809">AQ62*1000</f>
        <v>0</v>
      </c>
      <c r="AS62" s="638">
        <f>'23년(세부_실적)'!AQ78</f>
        <v>0</v>
      </c>
      <c r="AT62" s="638">
        <f t="shared" ref="AT62" si="810">AS62*1000</f>
        <v>0</v>
      </c>
      <c r="AU62" s="638">
        <f>'23년(세부_실적)'!AS78</f>
        <v>0</v>
      </c>
      <c r="AV62" s="638">
        <f t="shared" ref="AV62" si="811">AU62*1000</f>
        <v>0</v>
      </c>
      <c r="AW62" s="638">
        <f>'23년(세부_실적)'!AU78</f>
        <v>0</v>
      </c>
      <c r="AX62" s="638">
        <f t="shared" ref="AX62" si="812">AW62*1000</f>
        <v>0</v>
      </c>
      <c r="AY62" s="638">
        <f>'23년(세부_실적)'!AW78</f>
        <v>0</v>
      </c>
      <c r="AZ62" s="638">
        <f t="shared" ref="AZ62" si="813">AY62*1000</f>
        <v>0</v>
      </c>
      <c r="BA62" s="638">
        <f>'23년(세부_실적)'!AY78</f>
        <v>0</v>
      </c>
      <c r="BB62" s="638">
        <f t="shared" ref="BB62" si="814">BA62*1000</f>
        <v>0</v>
      </c>
      <c r="BC62" s="638">
        <f>'23년(세부_실적)'!BA78</f>
        <v>0</v>
      </c>
      <c r="BD62" s="638">
        <f t="shared" ref="BD62" si="815">BC62*1000</f>
        <v>0</v>
      </c>
      <c r="BF62" s="617">
        <v>0.60899999999999999</v>
      </c>
      <c r="BG62" s="617">
        <v>3.5202448436363638</v>
      </c>
      <c r="BH62" s="617"/>
      <c r="BI62" s="617"/>
      <c r="BJ62" s="617">
        <v>0.60899999999999999</v>
      </c>
      <c r="BK62" s="617">
        <v>3.5202448436363638</v>
      </c>
      <c r="BL62" s="617">
        <v>4.8</v>
      </c>
      <c r="BM62" s="617"/>
      <c r="BN62" s="617">
        <v>0.60899999999999999</v>
      </c>
      <c r="BO62" s="617">
        <v>3.5202448436363638</v>
      </c>
      <c r="BP62" s="617"/>
      <c r="BQ62" s="617"/>
      <c r="BR62" s="617">
        <v>0.60899999999999999</v>
      </c>
      <c r="BS62" s="617">
        <v>3.5202448436363638</v>
      </c>
      <c r="BT62" s="617"/>
      <c r="BU62" s="617"/>
      <c r="BV62" s="617">
        <v>0.60899999999999999</v>
      </c>
      <c r="BW62" s="617">
        <v>3.5202448436363638</v>
      </c>
      <c r="BX62" s="617"/>
      <c r="BY62" s="617"/>
      <c r="BZ62" s="617">
        <v>0.60899999999999999</v>
      </c>
      <c r="CA62" s="617">
        <v>3.5202448436363638</v>
      </c>
      <c r="CB62" s="617"/>
      <c r="CC62" s="617"/>
      <c r="CD62" s="617"/>
      <c r="CE62" s="617"/>
      <c r="CF62" s="617"/>
      <c r="CG62" s="617"/>
      <c r="CH62" s="617"/>
      <c r="CI62" s="617"/>
      <c r="CJ62" s="617"/>
      <c r="CK62" s="617"/>
      <c r="CL62" s="617"/>
      <c r="CM62" s="617"/>
      <c r="CN62" s="617"/>
      <c r="CO62" s="617"/>
      <c r="CP62" s="617"/>
      <c r="CQ62" s="617"/>
      <c r="CR62" s="617"/>
      <c r="CS62" s="617"/>
      <c r="CT62" s="617"/>
      <c r="CU62" s="617"/>
      <c r="CV62" s="617"/>
      <c r="CW62" s="617"/>
      <c r="CX62" s="617"/>
      <c r="CY62" s="617"/>
      <c r="CZ62" s="617"/>
      <c r="DA62" s="617"/>
      <c r="DB62" s="656">
        <f t="shared" si="34"/>
        <v>0</v>
      </c>
      <c r="DC62" s="656">
        <f t="shared" si="35"/>
        <v>0</v>
      </c>
      <c r="DD62" s="656">
        <f t="shared" si="36"/>
        <v>0</v>
      </c>
      <c r="DE62" s="656">
        <f t="shared" si="37"/>
        <v>0</v>
      </c>
      <c r="DF62" s="656">
        <f t="shared" si="38"/>
        <v>0</v>
      </c>
      <c r="DG62" s="656">
        <f t="shared" si="39"/>
        <v>0</v>
      </c>
      <c r="DH62" s="6">
        <f t="shared" si="40"/>
        <v>0</v>
      </c>
      <c r="DI62" s="6">
        <f t="shared" si="41"/>
        <v>0</v>
      </c>
      <c r="DJ62" s="6">
        <f t="shared" si="42"/>
        <v>0</v>
      </c>
      <c r="DK62" s="6">
        <f t="shared" si="43"/>
        <v>0</v>
      </c>
      <c r="DL62" s="6">
        <f t="shared" si="44"/>
        <v>0</v>
      </c>
      <c r="DM62" s="6">
        <f t="shared" si="45"/>
        <v>0</v>
      </c>
      <c r="DO62" s="6">
        <f t="shared" si="46"/>
        <v>0</v>
      </c>
      <c r="DP62" s="6">
        <f t="shared" si="47"/>
        <v>0</v>
      </c>
      <c r="DQ62" s="6">
        <f t="shared" si="48"/>
        <v>0</v>
      </c>
      <c r="DR62" s="6">
        <f t="shared" si="49"/>
        <v>0</v>
      </c>
      <c r="DS62" s="6">
        <f t="shared" si="50"/>
        <v>0</v>
      </c>
      <c r="DT62" s="6">
        <f t="shared" si="51"/>
        <v>0</v>
      </c>
      <c r="DU62" s="6">
        <f t="shared" si="52"/>
        <v>0</v>
      </c>
      <c r="DV62" s="6">
        <f t="shared" si="53"/>
        <v>0</v>
      </c>
      <c r="DW62" s="6">
        <f t="shared" si="54"/>
        <v>0</v>
      </c>
      <c r="DX62" s="6">
        <f t="shared" si="55"/>
        <v>0</v>
      </c>
      <c r="DY62" s="6">
        <f t="shared" si="56"/>
        <v>0</v>
      </c>
      <c r="DZ62" s="6">
        <f t="shared" si="57"/>
        <v>0</v>
      </c>
    </row>
    <row r="63" spans="2:130" ht="12" customHeight="1" outlineLevel="1">
      <c r="B63" s="6">
        <f>'23년(세부_실적)'!A79</f>
        <v>57</v>
      </c>
      <c r="C63" s="620"/>
      <c r="D63" s="620"/>
      <c r="E63" s="620"/>
      <c r="F63" s="622" t="str">
        <f>'23년(세부_실적)'!E79</f>
        <v>P3514Z_FPN  HF</v>
      </c>
      <c r="G63" s="622" t="s">
        <v>1279</v>
      </c>
      <c r="H63" s="622" t="str">
        <f>'23년(세부_실적)'!F79</f>
        <v>843D</v>
      </c>
      <c r="I63" s="617" t="str">
        <f>'23년(세부_실적)'!G79</f>
        <v>구</v>
      </c>
      <c r="J63" s="617" t="str">
        <f>'23년(세부_실적)'!H79</f>
        <v>SY</v>
      </c>
      <c r="K63" s="617">
        <f>'23년(세부_실적)'!I79</f>
        <v>4.43</v>
      </c>
      <c r="L63" s="617">
        <f>'23년(세부_실적)'!J79</f>
        <v>0</v>
      </c>
      <c r="M63" s="617">
        <f>'23년(세부_실적)'!K79</f>
        <v>4.43</v>
      </c>
      <c r="N63" s="617">
        <f>'23년(세부_실적)'!L79</f>
        <v>0</v>
      </c>
      <c r="O63" s="617">
        <f>'23년(세부_실적)'!M79</f>
        <v>4.43</v>
      </c>
      <c r="P63" s="617">
        <f>'23년(세부_실적)'!N79</f>
        <v>0</v>
      </c>
      <c r="Q63" s="617">
        <f>'23년(세부_실적)'!O79</f>
        <v>4.43</v>
      </c>
      <c r="R63" s="617">
        <f>'23년(세부_실적)'!P79</f>
        <v>0</v>
      </c>
      <c r="S63" s="638">
        <f>'23년(세부_실적)'!Q79</f>
        <v>0</v>
      </c>
      <c r="T63" s="638">
        <f t="shared" si="2"/>
        <v>0</v>
      </c>
      <c r="U63" s="638">
        <f>'23년(세부_실적)'!S79</f>
        <v>0</v>
      </c>
      <c r="V63" s="638">
        <f t="shared" si="3"/>
        <v>0</v>
      </c>
      <c r="W63" s="638">
        <f>'23년(세부_실적)'!U79</f>
        <v>0</v>
      </c>
      <c r="X63" s="638">
        <f t="shared" si="4"/>
        <v>0</v>
      </c>
      <c r="Y63" s="638">
        <f>'23년(세부_실적)'!W79</f>
        <v>0</v>
      </c>
      <c r="Z63" s="638">
        <f t="shared" si="5"/>
        <v>0</v>
      </c>
      <c r="AA63" s="638">
        <f>'23년(세부_실적)'!Y79</f>
        <v>0</v>
      </c>
      <c r="AB63" s="638">
        <f t="shared" si="5"/>
        <v>0</v>
      </c>
      <c r="AC63" s="638">
        <f>'23년(세부_실적)'!AA79</f>
        <v>0</v>
      </c>
      <c r="AD63" s="638">
        <f t="shared" ref="AD63" si="816">AC63*1000</f>
        <v>0</v>
      </c>
      <c r="AE63" s="638">
        <f>'23년(세부_실적)'!AC79</f>
        <v>0</v>
      </c>
      <c r="AF63" s="638">
        <f t="shared" ref="AF63" si="817">AE63*1000</f>
        <v>0</v>
      </c>
      <c r="AG63" s="638">
        <f>'23년(세부_실적)'!AE79</f>
        <v>0</v>
      </c>
      <c r="AH63" s="638">
        <f t="shared" ref="AH63" si="818">AG63*1000</f>
        <v>0</v>
      </c>
      <c r="AI63" s="638">
        <f>'23년(세부_실적)'!AG79</f>
        <v>0</v>
      </c>
      <c r="AJ63" s="638">
        <f t="shared" ref="AJ63" si="819">AI63*1000</f>
        <v>0</v>
      </c>
      <c r="AK63" s="638">
        <f>'23년(세부_실적)'!AI79</f>
        <v>0</v>
      </c>
      <c r="AL63" s="638">
        <f t="shared" ref="AL63" si="820">AK63*1000</f>
        <v>0</v>
      </c>
      <c r="AM63" s="638">
        <f>'23년(세부_실적)'!AK79</f>
        <v>0</v>
      </c>
      <c r="AN63" s="638">
        <f t="shared" ref="AN63" si="821">AM63*1000</f>
        <v>0</v>
      </c>
      <c r="AO63" s="638">
        <f>'23년(세부_실적)'!AM79</f>
        <v>0</v>
      </c>
      <c r="AP63" s="638">
        <f t="shared" ref="AP63" si="822">AO63*1000</f>
        <v>0</v>
      </c>
      <c r="AQ63" s="638">
        <f>'23년(세부_실적)'!AO79</f>
        <v>0</v>
      </c>
      <c r="AR63" s="638">
        <f t="shared" ref="AR63" si="823">AQ63*1000</f>
        <v>0</v>
      </c>
      <c r="AS63" s="638">
        <f>'23년(세부_실적)'!AQ79</f>
        <v>0</v>
      </c>
      <c r="AT63" s="638">
        <f t="shared" ref="AT63" si="824">AS63*1000</f>
        <v>0</v>
      </c>
      <c r="AU63" s="638">
        <f>'23년(세부_실적)'!AS79</f>
        <v>0</v>
      </c>
      <c r="AV63" s="638">
        <f t="shared" ref="AV63" si="825">AU63*1000</f>
        <v>0</v>
      </c>
      <c r="AW63" s="638">
        <f>'23년(세부_실적)'!AU79</f>
        <v>0</v>
      </c>
      <c r="AX63" s="638">
        <f t="shared" ref="AX63" si="826">AW63*1000</f>
        <v>0</v>
      </c>
      <c r="AY63" s="638">
        <f>'23년(세부_실적)'!AW79</f>
        <v>0</v>
      </c>
      <c r="AZ63" s="638">
        <f t="shared" ref="AZ63" si="827">AY63*1000</f>
        <v>0</v>
      </c>
      <c r="BA63" s="638">
        <f>'23년(세부_실적)'!AY79</f>
        <v>0</v>
      </c>
      <c r="BB63" s="638">
        <f t="shared" ref="BB63" si="828">BA63*1000</f>
        <v>0</v>
      </c>
      <c r="BC63" s="638">
        <f>'23년(세부_실적)'!BA79</f>
        <v>0</v>
      </c>
      <c r="BD63" s="638">
        <f t="shared" ref="BD63" si="829">BC63*1000</f>
        <v>0</v>
      </c>
      <c r="BF63" s="617">
        <v>0.60899999999999999</v>
      </c>
      <c r="BG63" s="617">
        <v>3.3656611636363638</v>
      </c>
      <c r="BH63" s="617"/>
      <c r="BI63" s="617"/>
      <c r="BJ63" s="617">
        <v>0.60899999999999999</v>
      </c>
      <c r="BK63" s="617">
        <v>3.3656611636363638</v>
      </c>
      <c r="BL63" s="617"/>
      <c r="BM63" s="617"/>
      <c r="BN63" s="617">
        <v>0.60899999999999999</v>
      </c>
      <c r="BO63" s="617">
        <v>3.3656611636363638</v>
      </c>
      <c r="BP63" s="617"/>
      <c r="BQ63" s="617"/>
      <c r="BR63" s="617">
        <v>0.60899999999999999</v>
      </c>
      <c r="BS63" s="617">
        <v>3.4877911636363637</v>
      </c>
      <c r="BT63" s="617"/>
      <c r="BU63" s="617"/>
      <c r="BV63" s="617">
        <v>0.60899999999999999</v>
      </c>
      <c r="BW63" s="617">
        <v>3.4877911636363637</v>
      </c>
      <c r="BX63" s="617"/>
      <c r="BY63" s="617"/>
      <c r="BZ63" s="617">
        <v>0.60899999999999999</v>
      </c>
      <c r="CA63" s="617">
        <v>3.4877911636363637</v>
      </c>
      <c r="CB63" s="617"/>
      <c r="CC63" s="617"/>
      <c r="CD63" s="617"/>
      <c r="CE63" s="617"/>
      <c r="CF63" s="617"/>
      <c r="CG63" s="617"/>
      <c r="CH63" s="617"/>
      <c r="CI63" s="617"/>
      <c r="CJ63" s="617"/>
      <c r="CK63" s="617"/>
      <c r="CL63" s="617"/>
      <c r="CM63" s="617"/>
      <c r="CN63" s="617"/>
      <c r="CO63" s="617"/>
      <c r="CP63" s="617"/>
      <c r="CQ63" s="617"/>
      <c r="CR63" s="617"/>
      <c r="CS63" s="617"/>
      <c r="CT63" s="617"/>
      <c r="CU63" s="617"/>
      <c r="CV63" s="617"/>
      <c r="CW63" s="617"/>
      <c r="CX63" s="617"/>
      <c r="CY63" s="617"/>
      <c r="CZ63" s="617"/>
      <c r="DA63" s="617"/>
      <c r="DB63" s="656">
        <f t="shared" si="34"/>
        <v>0</v>
      </c>
      <c r="DC63" s="656">
        <f t="shared" si="35"/>
        <v>0</v>
      </c>
      <c r="DD63" s="656">
        <f t="shared" si="36"/>
        <v>0</v>
      </c>
      <c r="DE63" s="656">
        <f t="shared" si="37"/>
        <v>0</v>
      </c>
      <c r="DF63" s="656">
        <f t="shared" si="38"/>
        <v>0</v>
      </c>
      <c r="DG63" s="656">
        <f t="shared" si="39"/>
        <v>0</v>
      </c>
      <c r="DH63" s="6">
        <f t="shared" si="40"/>
        <v>0</v>
      </c>
      <c r="DI63" s="6">
        <f t="shared" si="41"/>
        <v>0</v>
      </c>
      <c r="DJ63" s="6">
        <f t="shared" si="42"/>
        <v>0</v>
      </c>
      <c r="DK63" s="6">
        <f t="shared" si="43"/>
        <v>0</v>
      </c>
      <c r="DL63" s="6">
        <f t="shared" si="44"/>
        <v>0</v>
      </c>
      <c r="DM63" s="6">
        <f t="shared" si="45"/>
        <v>0</v>
      </c>
      <c r="DO63" s="6">
        <f t="shared" si="46"/>
        <v>0</v>
      </c>
      <c r="DP63" s="6">
        <f t="shared" si="47"/>
        <v>0</v>
      </c>
      <c r="DQ63" s="6">
        <f t="shared" si="48"/>
        <v>0</v>
      </c>
      <c r="DR63" s="6">
        <f t="shared" si="49"/>
        <v>0</v>
      </c>
      <c r="DS63" s="6">
        <f t="shared" si="50"/>
        <v>0</v>
      </c>
      <c r="DT63" s="6">
        <f t="shared" si="51"/>
        <v>0</v>
      </c>
      <c r="DU63" s="6">
        <f t="shared" si="52"/>
        <v>0</v>
      </c>
      <c r="DV63" s="6">
        <f t="shared" si="53"/>
        <v>0</v>
      </c>
      <c r="DW63" s="6">
        <f t="shared" si="54"/>
        <v>0</v>
      </c>
      <c r="DX63" s="6">
        <f t="shared" si="55"/>
        <v>0</v>
      </c>
      <c r="DY63" s="6">
        <f t="shared" si="56"/>
        <v>0</v>
      </c>
      <c r="DZ63" s="6">
        <f t="shared" si="57"/>
        <v>0</v>
      </c>
    </row>
    <row r="64" spans="2:130" ht="12" customHeight="1" outlineLevel="1">
      <c r="B64" s="6">
        <f>'23년(세부_실적)'!A80</f>
        <v>58</v>
      </c>
      <c r="C64" s="620"/>
      <c r="D64" s="620"/>
      <c r="E64" s="620"/>
      <c r="F64" s="622" t="str">
        <f>'23년(세부_실적)'!E80</f>
        <v>P4519_APN</v>
      </c>
      <c r="G64" s="622" t="s">
        <v>1280</v>
      </c>
      <c r="H64" s="622" t="str">
        <f>'23년(세부_실적)'!F80</f>
        <v>1098A</v>
      </c>
      <c r="I64" s="617" t="str">
        <f>'23년(세부_실적)'!G80</f>
        <v>신</v>
      </c>
      <c r="J64" s="617" t="str">
        <f>'23년(세부_실적)'!H80</f>
        <v>SY</v>
      </c>
      <c r="K64" s="617">
        <f>'23년(세부_실적)'!I80</f>
        <v>5.48</v>
      </c>
      <c r="L64" s="617">
        <f>'23년(세부_실적)'!J80</f>
        <v>0</v>
      </c>
      <c r="M64" s="617">
        <f>'23년(세부_실적)'!K80</f>
        <v>5.47</v>
      </c>
      <c r="N64" s="617">
        <f>'23년(세부_실적)'!L80</f>
        <v>0</v>
      </c>
      <c r="O64" s="617">
        <f>'23년(세부_실적)'!M80</f>
        <v>5.47</v>
      </c>
      <c r="P64" s="617">
        <f>'23년(세부_실적)'!N80</f>
        <v>0</v>
      </c>
      <c r="Q64" s="617">
        <f>'23년(세부_실적)'!O80</f>
        <v>5.47</v>
      </c>
      <c r="R64" s="617">
        <f>'23년(세부_실적)'!P80</f>
        <v>0</v>
      </c>
      <c r="S64" s="638">
        <f>'23년(세부_실적)'!Q80</f>
        <v>83.317000000000007</v>
      </c>
      <c r="T64" s="638">
        <f t="shared" si="2"/>
        <v>83317</v>
      </c>
      <c r="U64" s="638">
        <f>'23년(세부_실적)'!S80</f>
        <v>7.68</v>
      </c>
      <c r="V64" s="638">
        <f t="shared" si="3"/>
        <v>7680</v>
      </c>
      <c r="W64" s="638">
        <f>'23년(세부_실적)'!U80</f>
        <v>10.304</v>
      </c>
      <c r="X64" s="638">
        <f t="shared" si="4"/>
        <v>10304</v>
      </c>
      <c r="Y64" s="638">
        <f>'23년(세부_실적)'!W80</f>
        <v>10.72</v>
      </c>
      <c r="Z64" s="638">
        <f t="shared" si="5"/>
        <v>10720</v>
      </c>
      <c r="AA64" s="638">
        <f>'23년(세부_실적)'!Y80</f>
        <v>28.704000000000001</v>
      </c>
      <c r="AB64" s="638">
        <f t="shared" si="5"/>
        <v>28704</v>
      </c>
      <c r="AC64" s="638">
        <f>'23년(세부_실적)'!AA80</f>
        <v>7.5679999999999996</v>
      </c>
      <c r="AD64" s="638">
        <f t="shared" ref="AD64" si="830">AC64*1000</f>
        <v>7568</v>
      </c>
      <c r="AE64" s="638">
        <f>'23년(세부_실적)'!AC80</f>
        <v>9.1839999999999993</v>
      </c>
      <c r="AF64" s="638">
        <f t="shared" ref="AF64" si="831">AE64*1000</f>
        <v>9184</v>
      </c>
      <c r="AG64" s="638">
        <f>'23년(세부_실적)'!AE80</f>
        <v>5.12</v>
      </c>
      <c r="AH64" s="638">
        <f t="shared" ref="AH64" si="832">AG64*1000</f>
        <v>5120</v>
      </c>
      <c r="AI64" s="638">
        <f>'23년(세부_실적)'!AG80</f>
        <v>21.872</v>
      </c>
      <c r="AJ64" s="638">
        <f t="shared" ref="AJ64" si="833">AI64*1000</f>
        <v>21872</v>
      </c>
      <c r="AK64" s="638">
        <f>'23년(세부_실적)'!AI80</f>
        <v>50.576000000000001</v>
      </c>
      <c r="AL64" s="638">
        <f t="shared" ref="AL64" si="834">AK64*1000</f>
        <v>50576</v>
      </c>
      <c r="AM64" s="638">
        <f>'23년(세부_실적)'!AK80</f>
        <v>4.5119999999999996</v>
      </c>
      <c r="AN64" s="638">
        <f t="shared" ref="AN64" si="835">AM64*1000</f>
        <v>4512</v>
      </c>
      <c r="AO64" s="638">
        <f>'23년(세부_실적)'!AM80</f>
        <v>9.2159999999999993</v>
      </c>
      <c r="AP64" s="638">
        <f t="shared" ref="AP64" si="836">AO64*1000</f>
        <v>9216</v>
      </c>
      <c r="AQ64" s="638">
        <f>'23년(세부_실적)'!AO80</f>
        <v>2.1280000000000001</v>
      </c>
      <c r="AR64" s="638">
        <f t="shared" ref="AR64" si="837">AQ64*1000</f>
        <v>2128</v>
      </c>
      <c r="AS64" s="638">
        <f>'23년(세부_실적)'!AQ80</f>
        <v>15.855999999999998</v>
      </c>
      <c r="AT64" s="638">
        <f t="shared" ref="AT64" si="838">AS64*1000</f>
        <v>15855.999999999998</v>
      </c>
      <c r="AU64" s="638">
        <f>'23년(세부_실적)'!AS80</f>
        <v>7.4080000000000004</v>
      </c>
      <c r="AV64" s="638">
        <f t="shared" ref="AV64" si="839">AU64*1000</f>
        <v>7408</v>
      </c>
      <c r="AW64" s="638">
        <f>'23년(세부_실적)'!AU80</f>
        <v>7.2320000000000002</v>
      </c>
      <c r="AX64" s="638">
        <f t="shared" ref="AX64" si="840">AW64*1000</f>
        <v>7232</v>
      </c>
      <c r="AY64" s="638">
        <f>'23년(세부_실적)'!AW80</f>
        <v>2.2450000000000001</v>
      </c>
      <c r="AZ64" s="638">
        <f t="shared" ref="AZ64" si="841">AY64*1000</f>
        <v>2245</v>
      </c>
      <c r="BA64" s="638">
        <f>'23년(세부_실적)'!AY80</f>
        <v>16.885000000000002</v>
      </c>
      <c r="BB64" s="638">
        <f t="shared" ref="BB64" si="842">BA64*1000</f>
        <v>16885</v>
      </c>
      <c r="BC64" s="638">
        <f>'23년(세부_실적)'!BA80</f>
        <v>32.741</v>
      </c>
      <c r="BD64" s="638">
        <f t="shared" ref="BD64" si="843">BC64*1000</f>
        <v>32741</v>
      </c>
      <c r="BF64" s="617">
        <v>0.59</v>
      </c>
      <c r="BG64" s="617">
        <v>4.080215254545454</v>
      </c>
      <c r="BH64" s="617">
        <v>6</v>
      </c>
      <c r="BI64" s="617"/>
      <c r="BJ64" s="617">
        <v>0.59</v>
      </c>
      <c r="BK64" s="617">
        <v>4.080215254545454</v>
      </c>
      <c r="BL64" s="617">
        <v>6</v>
      </c>
      <c r="BM64" s="617"/>
      <c r="BN64" s="617">
        <v>0.59</v>
      </c>
      <c r="BO64" s="617">
        <v>4.080215254545454</v>
      </c>
      <c r="BP64" s="617">
        <v>6</v>
      </c>
      <c r="BQ64" s="617"/>
      <c r="BR64" s="617">
        <v>0.59</v>
      </c>
      <c r="BS64" s="617">
        <v>4.2012427241653265</v>
      </c>
      <c r="BT64" s="617">
        <v>5.7</v>
      </c>
      <c r="BU64" s="617"/>
      <c r="BV64" s="617">
        <v>0.59</v>
      </c>
      <c r="BW64" s="617">
        <v>4.2012427241653265</v>
      </c>
      <c r="BX64" s="617">
        <v>5.7</v>
      </c>
      <c r="BY64" s="617"/>
      <c r="BZ64" s="617">
        <v>0.59</v>
      </c>
      <c r="CA64" s="617">
        <v>4.2012427241653265</v>
      </c>
      <c r="CB64" s="617">
        <v>5.7</v>
      </c>
      <c r="CC64" s="617"/>
      <c r="CD64" s="617"/>
      <c r="CE64" s="617"/>
      <c r="CF64" s="617"/>
      <c r="CG64" s="617"/>
      <c r="CH64" s="617"/>
      <c r="CI64" s="617"/>
      <c r="CJ64" s="617"/>
      <c r="CK64" s="617"/>
      <c r="CL64" s="617"/>
      <c r="CM64" s="617"/>
      <c r="CN64" s="617"/>
      <c r="CO64" s="617"/>
      <c r="CP64" s="617"/>
      <c r="CQ64" s="617"/>
      <c r="CR64" s="617"/>
      <c r="CS64" s="617"/>
      <c r="CT64" s="617"/>
      <c r="CU64" s="617"/>
      <c r="CV64" s="617"/>
      <c r="CW64" s="617"/>
      <c r="CX64" s="617"/>
      <c r="CY64" s="617"/>
      <c r="CZ64" s="617"/>
      <c r="DA64" s="617"/>
      <c r="DB64" s="656">
        <f t="shared" si="34"/>
        <v>57401395.200000003</v>
      </c>
      <c r="DC64" s="656">
        <f t="shared" si="35"/>
        <v>78777377.280000001</v>
      </c>
      <c r="DD64" s="656">
        <f t="shared" si="36"/>
        <v>83836617.600000009</v>
      </c>
      <c r="DE64" s="656">
        <f t="shared" si="37"/>
        <v>57084848.831999995</v>
      </c>
      <c r="DF64" s="656">
        <f t="shared" si="38"/>
        <v>69314522.591999993</v>
      </c>
      <c r="DG64" s="656">
        <f t="shared" si="39"/>
        <v>37945912.32</v>
      </c>
      <c r="DH64" s="6">
        <f t="shared" si="40"/>
        <v>0</v>
      </c>
      <c r="DI64" s="6">
        <f t="shared" si="41"/>
        <v>69487746.048000008</v>
      </c>
      <c r="DJ64" s="6">
        <f t="shared" si="42"/>
        <v>0</v>
      </c>
      <c r="DK64" s="6">
        <f t="shared" si="43"/>
        <v>0</v>
      </c>
      <c r="DL64" s="6">
        <f t="shared" si="44"/>
        <v>0</v>
      </c>
      <c r="DM64" s="6">
        <f t="shared" si="45"/>
        <v>0</v>
      </c>
      <c r="DO64" s="6">
        <f t="shared" si="46"/>
        <v>44679478.582538702</v>
      </c>
      <c r="DP64" s="6">
        <f t="shared" si="47"/>
        <v>61317884.847689748</v>
      </c>
      <c r="DQ64" s="6">
        <f t="shared" si="48"/>
        <v>65255841.734168984</v>
      </c>
      <c r="DR64" s="6">
        <f t="shared" si="49"/>
        <v>47983748.530946933</v>
      </c>
      <c r="DS64" s="6">
        <f t="shared" si="50"/>
        <v>58263631.938230373</v>
      </c>
      <c r="DT64" s="6">
        <f t="shared" si="51"/>
        <v>31896153.73947639</v>
      </c>
      <c r="DU64" s="6">
        <f t="shared" si="52"/>
        <v>0</v>
      </c>
      <c r="DV64" s="6">
        <f t="shared" si="53"/>
        <v>0</v>
      </c>
      <c r="DW64" s="6">
        <f t="shared" si="54"/>
        <v>0</v>
      </c>
      <c r="DX64" s="6">
        <f t="shared" si="55"/>
        <v>0</v>
      </c>
      <c r="DY64" s="6">
        <f t="shared" si="56"/>
        <v>0</v>
      </c>
      <c r="DZ64" s="6">
        <f t="shared" si="57"/>
        <v>0</v>
      </c>
    </row>
    <row r="65" spans="2:130" ht="12" customHeight="1" outlineLevel="1">
      <c r="B65" s="6">
        <f>'23년(세부_실적)'!A81</f>
        <v>59</v>
      </c>
      <c r="C65" s="620"/>
      <c r="D65" s="620"/>
      <c r="E65" s="620"/>
      <c r="F65" s="622" t="str">
        <f>'23년(세부_실적)'!E81</f>
        <v>P4519N_APN</v>
      </c>
      <c r="G65" s="622" t="s">
        <v>1281</v>
      </c>
      <c r="H65" s="622" t="str">
        <f>'23년(세부_실적)'!F81</f>
        <v>1098B</v>
      </c>
      <c r="I65" s="617" t="str">
        <f>'23년(세부_실적)'!G81</f>
        <v>신</v>
      </c>
      <c r="J65" s="617" t="str">
        <f>'23년(세부_실적)'!H81</f>
        <v>SY</v>
      </c>
      <c r="K65" s="617">
        <f>'23년(세부_실적)'!I81</f>
        <v>6.35</v>
      </c>
      <c r="L65" s="617">
        <f>'23년(세부_실적)'!J81</f>
        <v>0</v>
      </c>
      <c r="M65" s="617">
        <f>'23년(세부_실적)'!K81</f>
        <v>6.35</v>
      </c>
      <c r="N65" s="617">
        <f>'23년(세부_실적)'!L81</f>
        <v>0</v>
      </c>
      <c r="O65" s="617">
        <f>'23년(세부_실적)'!M81</f>
        <v>6.35</v>
      </c>
      <c r="P65" s="617">
        <f>'23년(세부_실적)'!N81</f>
        <v>0</v>
      </c>
      <c r="Q65" s="617">
        <f>'23년(세부_실적)'!O81</f>
        <v>6.35</v>
      </c>
      <c r="R65" s="617">
        <f>'23년(세부_실적)'!P81</f>
        <v>0</v>
      </c>
      <c r="S65" s="638">
        <f>'23년(세부_실적)'!Q81</f>
        <v>15.951000000000001</v>
      </c>
      <c r="T65" s="638">
        <f t="shared" si="2"/>
        <v>15951</v>
      </c>
      <c r="U65" s="638">
        <f>'23년(세부_실적)'!S81</f>
        <v>1.3440000000000001</v>
      </c>
      <c r="V65" s="638">
        <f t="shared" si="3"/>
        <v>1344</v>
      </c>
      <c r="W65" s="638">
        <f>'23년(세부_실적)'!U81</f>
        <v>1.92</v>
      </c>
      <c r="X65" s="638">
        <f t="shared" si="4"/>
        <v>1920</v>
      </c>
      <c r="Y65" s="638">
        <f>'23년(세부_실적)'!W81</f>
        <v>2.6880000000000002</v>
      </c>
      <c r="Z65" s="638">
        <f t="shared" si="5"/>
        <v>2688</v>
      </c>
      <c r="AA65" s="638">
        <f>'23년(세부_실적)'!Y81</f>
        <v>5.952</v>
      </c>
      <c r="AB65" s="638">
        <f t="shared" si="5"/>
        <v>5952</v>
      </c>
      <c r="AC65" s="638">
        <f>'23년(세부_실적)'!AA81</f>
        <v>1.7270000000000001</v>
      </c>
      <c r="AD65" s="638">
        <f t="shared" ref="AD65" si="844">AC65*1000</f>
        <v>1727</v>
      </c>
      <c r="AE65" s="638">
        <f>'23년(세부_실적)'!AC81</f>
        <v>0.624</v>
      </c>
      <c r="AF65" s="638">
        <f t="shared" ref="AF65" si="845">AE65*1000</f>
        <v>624</v>
      </c>
      <c r="AG65" s="638">
        <f>'23년(세부_실적)'!AE81</f>
        <v>0</v>
      </c>
      <c r="AH65" s="638">
        <f t="shared" ref="AH65" si="846">AG65*1000</f>
        <v>0</v>
      </c>
      <c r="AI65" s="638">
        <f>'23년(세부_실적)'!AG81</f>
        <v>2.351</v>
      </c>
      <c r="AJ65" s="638">
        <f t="shared" ref="AJ65" si="847">AI65*1000</f>
        <v>2351</v>
      </c>
      <c r="AK65" s="638">
        <f>'23년(세부_실적)'!AI81</f>
        <v>8.3030000000000008</v>
      </c>
      <c r="AL65" s="638">
        <f t="shared" ref="AL65" si="848">AK65*1000</f>
        <v>8303</v>
      </c>
      <c r="AM65" s="638">
        <f>'23년(세부_실적)'!AK81</f>
        <v>2.3039999999999998</v>
      </c>
      <c r="AN65" s="638">
        <f t="shared" ref="AN65" si="849">AM65*1000</f>
        <v>2304</v>
      </c>
      <c r="AO65" s="638">
        <f>'23년(세부_실적)'!AM81</f>
        <v>1.3919999999999999</v>
      </c>
      <c r="AP65" s="638">
        <f t="shared" ref="AP65" si="850">AO65*1000</f>
        <v>1392</v>
      </c>
      <c r="AQ65" s="638">
        <f>'23년(세부_실적)'!AO81</f>
        <v>1.2</v>
      </c>
      <c r="AR65" s="638">
        <f t="shared" ref="AR65" si="851">AQ65*1000</f>
        <v>1200</v>
      </c>
      <c r="AS65" s="638">
        <f>'23년(세부_실적)'!AQ81</f>
        <v>4.8959999999999999</v>
      </c>
      <c r="AT65" s="638">
        <f t="shared" ref="AT65" si="852">AS65*1000</f>
        <v>4896</v>
      </c>
      <c r="AU65" s="638">
        <f>'23년(세부_실적)'!AS81</f>
        <v>1.1359999999999999</v>
      </c>
      <c r="AV65" s="638">
        <f t="shared" ref="AV65" si="853">AU65*1000</f>
        <v>1136</v>
      </c>
      <c r="AW65" s="638">
        <f>'23년(세부_실적)'!AU81</f>
        <v>1.232</v>
      </c>
      <c r="AX65" s="638">
        <f t="shared" ref="AX65" si="854">AW65*1000</f>
        <v>1232</v>
      </c>
      <c r="AY65" s="638">
        <f>'23년(세부_실적)'!AW81</f>
        <v>0.38400000000000001</v>
      </c>
      <c r="AZ65" s="638">
        <f t="shared" ref="AZ65" si="855">AY65*1000</f>
        <v>384</v>
      </c>
      <c r="BA65" s="638">
        <f>'23년(세부_실적)'!AY81</f>
        <v>2.7519999999999998</v>
      </c>
      <c r="BB65" s="638">
        <f t="shared" ref="BB65" si="856">BA65*1000</f>
        <v>2752</v>
      </c>
      <c r="BC65" s="638">
        <f>'23년(세부_실적)'!BA81</f>
        <v>7.6479999999999997</v>
      </c>
      <c r="BD65" s="638">
        <f t="shared" ref="BD65" si="857">BC65*1000</f>
        <v>7648</v>
      </c>
      <c r="BF65" s="617">
        <v>0.59</v>
      </c>
      <c r="BG65" s="617">
        <v>4.3842607090909116</v>
      </c>
      <c r="BH65" s="617">
        <v>6.35</v>
      </c>
      <c r="BI65" s="617"/>
      <c r="BJ65" s="617">
        <v>0.59</v>
      </c>
      <c r="BK65" s="617">
        <v>4.3842607090909116</v>
      </c>
      <c r="BL65" s="617">
        <v>6.35</v>
      </c>
      <c r="BM65" s="617"/>
      <c r="BN65" s="617">
        <v>0.59</v>
      </c>
      <c r="BO65" s="617">
        <v>4.3842607090909116</v>
      </c>
      <c r="BP65" s="617">
        <v>6.35</v>
      </c>
      <c r="BQ65" s="617"/>
      <c r="BR65" s="617">
        <v>0.59</v>
      </c>
      <c r="BS65" s="617">
        <v>4.4980881787107849</v>
      </c>
      <c r="BT65" s="617">
        <v>6.35</v>
      </c>
      <c r="BU65" s="617"/>
      <c r="BV65" s="617">
        <v>0.59</v>
      </c>
      <c r="BW65" s="617">
        <v>4.4980881787107849</v>
      </c>
      <c r="BX65" s="617"/>
      <c r="BY65" s="617"/>
      <c r="BZ65" s="617">
        <v>0.59</v>
      </c>
      <c r="CA65" s="617">
        <v>4.4980881787107849</v>
      </c>
      <c r="CB65" s="617">
        <v>6.35</v>
      </c>
      <c r="CC65" s="617"/>
      <c r="CD65" s="617"/>
      <c r="CE65" s="617"/>
      <c r="CF65" s="617"/>
      <c r="CG65" s="617"/>
      <c r="CH65" s="617"/>
      <c r="CI65" s="617"/>
      <c r="CJ65" s="617"/>
      <c r="CK65" s="617"/>
      <c r="CL65" s="617"/>
      <c r="CM65" s="617"/>
      <c r="CN65" s="617"/>
      <c r="CO65" s="617"/>
      <c r="CP65" s="617"/>
      <c r="CQ65" s="617"/>
      <c r="CR65" s="617"/>
      <c r="CS65" s="617"/>
      <c r="CT65" s="617"/>
      <c r="CU65" s="617"/>
      <c r="CV65" s="617"/>
      <c r="CW65" s="617"/>
      <c r="CX65" s="617"/>
      <c r="CY65" s="617"/>
      <c r="CZ65" s="617"/>
      <c r="DA65" s="617"/>
      <c r="DB65" s="656">
        <f t="shared" si="34"/>
        <v>10631216.736</v>
      </c>
      <c r="DC65" s="656">
        <f t="shared" si="35"/>
        <v>15535290.24</v>
      </c>
      <c r="DD65" s="656">
        <f t="shared" si="36"/>
        <v>22247985.984000001</v>
      </c>
      <c r="DE65" s="656">
        <f t="shared" si="37"/>
        <v>14512122.613999998</v>
      </c>
      <c r="DF65" s="656">
        <f t="shared" si="38"/>
        <v>0</v>
      </c>
      <c r="DG65" s="656">
        <f t="shared" si="39"/>
        <v>0</v>
      </c>
      <c r="DH65" s="6">
        <f t="shared" si="40"/>
        <v>0</v>
      </c>
      <c r="DI65" s="6">
        <f t="shared" si="41"/>
        <v>11692405.367999999</v>
      </c>
      <c r="DJ65" s="6">
        <f t="shared" si="42"/>
        <v>0</v>
      </c>
      <c r="DK65" s="6">
        <f t="shared" si="43"/>
        <v>0</v>
      </c>
      <c r="DL65" s="6">
        <f t="shared" si="44"/>
        <v>0</v>
      </c>
      <c r="DM65" s="6">
        <f t="shared" si="45"/>
        <v>0</v>
      </c>
      <c r="DO65" s="6">
        <f t="shared" si="46"/>
        <v>8327943.8897188231</v>
      </c>
      <c r="DP65" s="6">
        <f t="shared" si="47"/>
        <v>12169540.763016617</v>
      </c>
      <c r="DQ65" s="6">
        <f t="shared" si="48"/>
        <v>17427918.509703387</v>
      </c>
      <c r="DR65" s="6">
        <f t="shared" si="49"/>
        <v>11628182.601621237</v>
      </c>
      <c r="DS65" s="6">
        <f t="shared" si="50"/>
        <v>4203942.0861666771</v>
      </c>
      <c r="DT65" s="6">
        <f t="shared" si="51"/>
        <v>0</v>
      </c>
      <c r="DU65" s="6">
        <f t="shared" si="52"/>
        <v>0</v>
      </c>
      <c r="DV65" s="6">
        <f t="shared" si="53"/>
        <v>0</v>
      </c>
      <c r="DW65" s="6">
        <f t="shared" si="54"/>
        <v>0</v>
      </c>
      <c r="DX65" s="6">
        <f t="shared" si="55"/>
        <v>0</v>
      </c>
      <c r="DY65" s="6">
        <f t="shared" si="56"/>
        <v>0</v>
      </c>
      <c r="DZ65" s="6">
        <f t="shared" si="57"/>
        <v>0</v>
      </c>
    </row>
    <row r="66" spans="2:130" ht="12" customHeight="1" outlineLevel="1">
      <c r="B66" s="6">
        <f>'23년(세부_실적)'!A82</f>
        <v>60</v>
      </c>
      <c r="C66" s="620"/>
      <c r="D66" s="620"/>
      <c r="E66" s="620"/>
      <c r="F66" s="622" t="str">
        <f>'23년(세부_실적)'!E82</f>
        <v>P4519S_APN</v>
      </c>
      <c r="G66" s="622" t="s">
        <v>1042</v>
      </c>
      <c r="H66" s="622" t="str">
        <f>'23년(세부_실적)'!F82</f>
        <v>1139A</v>
      </c>
      <c r="I66" s="617" t="str">
        <f>'23년(세부_실적)'!G82</f>
        <v>신</v>
      </c>
      <c r="J66" s="617" t="str">
        <f>'23년(세부_실적)'!H82</f>
        <v>SY</v>
      </c>
      <c r="K66" s="617">
        <f>'23년(세부_실적)'!I82</f>
        <v>5.7</v>
      </c>
      <c r="L66" s="617">
        <f>'23년(세부_실적)'!J82</f>
        <v>0</v>
      </c>
      <c r="M66" s="617">
        <f>'23년(세부_실적)'!K82</f>
        <v>5.7</v>
      </c>
      <c r="N66" s="617">
        <f>'23년(세부_실적)'!L82</f>
        <v>0</v>
      </c>
      <c r="O66" s="617">
        <f>'23년(세부_실적)'!M82</f>
        <v>5.7</v>
      </c>
      <c r="P66" s="617">
        <f>'23년(세부_실적)'!N82</f>
        <v>0</v>
      </c>
      <c r="Q66" s="617">
        <f>'23년(세부_실적)'!O82</f>
        <v>5.7</v>
      </c>
      <c r="R66" s="617">
        <f>'23년(세부_실적)'!P82</f>
        <v>0</v>
      </c>
      <c r="S66" s="638">
        <f>'23년(세부_실적)'!Q82</f>
        <v>2.7830000000000004</v>
      </c>
      <c r="T66" s="638">
        <f t="shared" si="2"/>
        <v>2783.0000000000005</v>
      </c>
      <c r="U66" s="638">
        <f>'23년(세부_실적)'!S82</f>
        <v>0</v>
      </c>
      <c r="V66" s="638">
        <f t="shared" si="3"/>
        <v>0</v>
      </c>
      <c r="W66" s="638">
        <f>'23년(세부_실적)'!U82</f>
        <v>0.79900000000000004</v>
      </c>
      <c r="X66" s="638">
        <f t="shared" si="4"/>
        <v>799</v>
      </c>
      <c r="Y66" s="638">
        <f>'23년(세부_실적)'!W82</f>
        <v>0.44800000000000001</v>
      </c>
      <c r="Z66" s="638">
        <f t="shared" si="5"/>
        <v>448</v>
      </c>
      <c r="AA66" s="638">
        <f>'23년(세부_실적)'!Y82</f>
        <v>1.2470000000000001</v>
      </c>
      <c r="AB66" s="638">
        <f t="shared" si="5"/>
        <v>1247</v>
      </c>
      <c r="AC66" s="638">
        <f>'23년(세부_실적)'!AA82</f>
        <v>1.536</v>
      </c>
      <c r="AD66" s="638">
        <f t="shared" ref="AD66" si="858">AC66*1000</f>
        <v>1536</v>
      </c>
      <c r="AE66" s="638">
        <f>'23년(세부_실적)'!AC82</f>
        <v>0</v>
      </c>
      <c r="AF66" s="638">
        <f t="shared" ref="AF66" si="859">AE66*1000</f>
        <v>0</v>
      </c>
      <c r="AG66" s="638">
        <f>'23년(세부_실적)'!AE82</f>
        <v>0</v>
      </c>
      <c r="AH66" s="638">
        <f t="shared" ref="AH66" si="860">AG66*1000</f>
        <v>0</v>
      </c>
      <c r="AI66" s="638">
        <f>'23년(세부_실적)'!AG82</f>
        <v>1.536</v>
      </c>
      <c r="AJ66" s="638">
        <f t="shared" ref="AJ66" si="861">AI66*1000</f>
        <v>1536</v>
      </c>
      <c r="AK66" s="638">
        <f>'23년(세부_실적)'!AI82</f>
        <v>2.7830000000000004</v>
      </c>
      <c r="AL66" s="638">
        <f t="shared" ref="AL66" si="862">AK66*1000</f>
        <v>2783.0000000000005</v>
      </c>
      <c r="AM66" s="638">
        <f>'23년(세부_실적)'!AK82</f>
        <v>0</v>
      </c>
      <c r="AN66" s="638">
        <f t="shared" ref="AN66" si="863">AM66*1000</f>
        <v>0</v>
      </c>
      <c r="AO66" s="638">
        <f>'23년(세부_실적)'!AM82</f>
        <v>0</v>
      </c>
      <c r="AP66" s="638">
        <f t="shared" ref="AP66" si="864">AO66*1000</f>
        <v>0</v>
      </c>
      <c r="AQ66" s="638">
        <f>'23년(세부_실적)'!AO82</f>
        <v>0</v>
      </c>
      <c r="AR66" s="638">
        <f t="shared" ref="AR66" si="865">AQ66*1000</f>
        <v>0</v>
      </c>
      <c r="AS66" s="638">
        <f>'23년(세부_실적)'!AQ82</f>
        <v>0</v>
      </c>
      <c r="AT66" s="638">
        <f t="shared" ref="AT66" si="866">AS66*1000</f>
        <v>0</v>
      </c>
      <c r="AU66" s="638">
        <f>'23년(세부_실적)'!AS82</f>
        <v>0</v>
      </c>
      <c r="AV66" s="638">
        <f t="shared" ref="AV66" si="867">AU66*1000</f>
        <v>0</v>
      </c>
      <c r="AW66" s="638">
        <f>'23년(세부_실적)'!AU82</f>
        <v>0</v>
      </c>
      <c r="AX66" s="638">
        <f t="shared" ref="AX66" si="868">AW66*1000</f>
        <v>0</v>
      </c>
      <c r="AY66" s="638">
        <f>'23년(세부_실적)'!AW82</f>
        <v>0</v>
      </c>
      <c r="AZ66" s="638">
        <f t="shared" ref="AZ66" si="869">AY66*1000</f>
        <v>0</v>
      </c>
      <c r="BA66" s="638">
        <f>'23년(세부_실적)'!AY82</f>
        <v>0</v>
      </c>
      <c r="BB66" s="638">
        <f t="shared" ref="BB66" si="870">BA66*1000</f>
        <v>0</v>
      </c>
      <c r="BC66" s="638">
        <f>'23년(세부_실적)'!BA82</f>
        <v>0</v>
      </c>
      <c r="BD66" s="638">
        <f t="shared" ref="BD66" si="871">BC66*1000</f>
        <v>0</v>
      </c>
      <c r="BF66" s="617">
        <v>0.57999999999999996</v>
      </c>
      <c r="BG66" s="617">
        <v>4.0430134363636387</v>
      </c>
      <c r="BH66" s="617">
        <v>6</v>
      </c>
      <c r="BI66" s="617"/>
      <c r="BJ66" s="617">
        <v>0.57999999999999996</v>
      </c>
      <c r="BK66" s="617">
        <v>4.0430134363636387</v>
      </c>
      <c r="BL66" s="617">
        <v>6</v>
      </c>
      <c r="BM66" s="617"/>
      <c r="BN66" s="617">
        <v>0.57999999999999996</v>
      </c>
      <c r="BO66" s="617">
        <v>4.0430134363636387</v>
      </c>
      <c r="BP66" s="617">
        <v>6</v>
      </c>
      <c r="BQ66" s="617"/>
      <c r="BR66" s="617">
        <v>0.57999999999999996</v>
      </c>
      <c r="BS66" s="617">
        <v>4.2239899059835118</v>
      </c>
      <c r="BT66" s="617">
        <v>6</v>
      </c>
      <c r="BU66" s="617"/>
      <c r="BV66" s="617">
        <v>0.57999999999999996</v>
      </c>
      <c r="BW66" s="617">
        <v>4.2239899059835118</v>
      </c>
      <c r="BX66" s="617">
        <v>6</v>
      </c>
      <c r="BY66" s="617"/>
      <c r="BZ66" s="617">
        <v>0.57999999999999996</v>
      </c>
      <c r="CA66" s="617">
        <v>4.2239899059835118</v>
      </c>
      <c r="CB66" s="617">
        <v>6</v>
      </c>
      <c r="CC66" s="617"/>
      <c r="CD66" s="617"/>
      <c r="CE66" s="617"/>
      <c r="CF66" s="617"/>
      <c r="CG66" s="617"/>
      <c r="CH66" s="617"/>
      <c r="CI66" s="617"/>
      <c r="CJ66" s="617"/>
      <c r="CK66" s="617"/>
      <c r="CL66" s="617"/>
      <c r="CM66" s="617"/>
      <c r="CN66" s="617"/>
      <c r="CO66" s="617"/>
      <c r="CP66" s="617"/>
      <c r="CQ66" s="617"/>
      <c r="CR66" s="617"/>
      <c r="CS66" s="617"/>
      <c r="CT66" s="617"/>
      <c r="CU66" s="617"/>
      <c r="CV66" s="617"/>
      <c r="CW66" s="617"/>
      <c r="CX66" s="617"/>
      <c r="CY66" s="617"/>
      <c r="CZ66" s="617"/>
      <c r="DA66" s="617"/>
      <c r="DB66" s="656">
        <f t="shared" si="34"/>
        <v>0</v>
      </c>
      <c r="DC66" s="656">
        <f t="shared" si="35"/>
        <v>6108610.6799999997</v>
      </c>
      <c r="DD66" s="656">
        <f t="shared" si="36"/>
        <v>3503619.8400000003</v>
      </c>
      <c r="DE66" s="656">
        <f t="shared" si="37"/>
        <v>12195717.119999999</v>
      </c>
      <c r="DF66" s="656">
        <f t="shared" si="38"/>
        <v>0</v>
      </c>
      <c r="DG66" s="656">
        <f t="shared" si="39"/>
        <v>0</v>
      </c>
      <c r="DH66" s="6">
        <f t="shared" si="40"/>
        <v>0</v>
      </c>
      <c r="DI66" s="6">
        <f t="shared" si="41"/>
        <v>0</v>
      </c>
      <c r="DJ66" s="6">
        <f t="shared" si="42"/>
        <v>0</v>
      </c>
      <c r="DK66" s="6">
        <f t="shared" si="43"/>
        <v>0</v>
      </c>
      <c r="DL66" s="6">
        <f t="shared" si="44"/>
        <v>0</v>
      </c>
      <c r="DM66" s="6">
        <f t="shared" si="45"/>
        <v>0</v>
      </c>
      <c r="DO66" s="6">
        <f t="shared" si="46"/>
        <v>0</v>
      </c>
      <c r="DP66" s="6">
        <f t="shared" si="47"/>
        <v>4706698.2085257377</v>
      </c>
      <c r="DQ66" s="6">
        <f t="shared" si="48"/>
        <v>2699546.9327050373</v>
      </c>
      <c r="DR66" s="6">
        <f t="shared" si="49"/>
        <v>9764683.6567850504</v>
      </c>
      <c r="DS66" s="6">
        <f t="shared" si="50"/>
        <v>0</v>
      </c>
      <c r="DT66" s="6">
        <f t="shared" si="51"/>
        <v>0</v>
      </c>
      <c r="DU66" s="6">
        <f t="shared" si="52"/>
        <v>0</v>
      </c>
      <c r="DV66" s="6">
        <f t="shared" si="53"/>
        <v>0</v>
      </c>
      <c r="DW66" s="6">
        <f t="shared" si="54"/>
        <v>0</v>
      </c>
      <c r="DX66" s="6">
        <f t="shared" si="55"/>
        <v>0</v>
      </c>
      <c r="DY66" s="6">
        <f t="shared" si="56"/>
        <v>0</v>
      </c>
      <c r="DZ66" s="6">
        <f t="shared" si="57"/>
        <v>0</v>
      </c>
    </row>
    <row r="67" spans="2:130" ht="12" customHeight="1" outlineLevel="1">
      <c r="B67" s="6">
        <f>'23년(세부_실적)'!A83</f>
        <v>61</v>
      </c>
      <c r="C67" s="620"/>
      <c r="D67" s="620"/>
      <c r="E67" s="620"/>
      <c r="F67" s="622" t="str">
        <f>'23년(세부_실적)'!E83</f>
        <v>P4519SN_APN</v>
      </c>
      <c r="G67" s="622" t="s">
        <v>1087</v>
      </c>
      <c r="H67" s="622" t="str">
        <f>'23년(세부_실적)'!F83</f>
        <v>1139B</v>
      </c>
      <c r="I67" s="617" t="str">
        <f>'23년(세부_실적)'!G83</f>
        <v>신</v>
      </c>
      <c r="J67" s="617" t="str">
        <f>'23년(세부_실적)'!H83</f>
        <v>SY</v>
      </c>
      <c r="K67" s="617">
        <f>'23년(세부_실적)'!I83</f>
        <v>6.45</v>
      </c>
      <c r="L67" s="617">
        <f>'23년(세부_실적)'!J83</f>
        <v>0</v>
      </c>
      <c r="M67" s="617">
        <f>'23년(세부_실적)'!K83</f>
        <v>6.45</v>
      </c>
      <c r="N67" s="617">
        <f>'23년(세부_실적)'!L83</f>
        <v>0</v>
      </c>
      <c r="O67" s="617">
        <f>'23년(세부_실적)'!M83</f>
        <v>6.45</v>
      </c>
      <c r="P67" s="617">
        <f>'23년(세부_실적)'!N83</f>
        <v>0</v>
      </c>
      <c r="Q67" s="617">
        <f>'23년(세부_실적)'!O83</f>
        <v>6.45</v>
      </c>
      <c r="R67" s="617">
        <f>'23년(세부_실적)'!P83</f>
        <v>0</v>
      </c>
      <c r="S67" s="638">
        <f>'23년(세부_실적)'!Q83</f>
        <v>0</v>
      </c>
      <c r="T67" s="638">
        <f t="shared" si="2"/>
        <v>0</v>
      </c>
      <c r="U67" s="638">
        <f>'23년(세부_실적)'!S83</f>
        <v>0</v>
      </c>
      <c r="V67" s="638">
        <f t="shared" si="3"/>
        <v>0</v>
      </c>
      <c r="W67" s="638">
        <f>'23년(세부_실적)'!U83</f>
        <v>0</v>
      </c>
      <c r="X67" s="638">
        <f t="shared" si="4"/>
        <v>0</v>
      </c>
      <c r="Y67" s="638">
        <f>'23년(세부_실적)'!W83</f>
        <v>0</v>
      </c>
      <c r="Z67" s="638">
        <f t="shared" si="5"/>
        <v>0</v>
      </c>
      <c r="AA67" s="638">
        <f>'23년(세부_실적)'!Y83</f>
        <v>0</v>
      </c>
      <c r="AB67" s="638">
        <f t="shared" si="5"/>
        <v>0</v>
      </c>
      <c r="AC67" s="638">
        <f>'23년(세부_실적)'!AA83</f>
        <v>0</v>
      </c>
      <c r="AD67" s="638">
        <f t="shared" ref="AD67" si="872">AC67*1000</f>
        <v>0</v>
      </c>
      <c r="AE67" s="638">
        <f>'23년(세부_실적)'!AC83</f>
        <v>0</v>
      </c>
      <c r="AF67" s="638">
        <f t="shared" ref="AF67" si="873">AE67*1000</f>
        <v>0</v>
      </c>
      <c r="AG67" s="638">
        <f>'23년(세부_실적)'!AE83</f>
        <v>0</v>
      </c>
      <c r="AH67" s="638">
        <f t="shared" ref="AH67" si="874">AG67*1000</f>
        <v>0</v>
      </c>
      <c r="AI67" s="638">
        <f>'23년(세부_실적)'!AG83</f>
        <v>0</v>
      </c>
      <c r="AJ67" s="638">
        <f t="shared" ref="AJ67" si="875">AI67*1000</f>
        <v>0</v>
      </c>
      <c r="AK67" s="638">
        <f>'23년(세부_실적)'!AI83</f>
        <v>0</v>
      </c>
      <c r="AL67" s="638">
        <f t="shared" ref="AL67" si="876">AK67*1000</f>
        <v>0</v>
      </c>
      <c r="AM67" s="638">
        <f>'23년(세부_실적)'!AK83</f>
        <v>0</v>
      </c>
      <c r="AN67" s="638">
        <f t="shared" ref="AN67" si="877">AM67*1000</f>
        <v>0</v>
      </c>
      <c r="AO67" s="638">
        <f>'23년(세부_실적)'!AM83</f>
        <v>0</v>
      </c>
      <c r="AP67" s="638">
        <f t="shared" ref="AP67" si="878">AO67*1000</f>
        <v>0</v>
      </c>
      <c r="AQ67" s="638">
        <f>'23년(세부_실적)'!AO83</f>
        <v>0</v>
      </c>
      <c r="AR67" s="638">
        <f t="shared" ref="AR67" si="879">AQ67*1000</f>
        <v>0</v>
      </c>
      <c r="AS67" s="638">
        <f>'23년(세부_실적)'!AQ83</f>
        <v>0</v>
      </c>
      <c r="AT67" s="638">
        <f t="shared" ref="AT67" si="880">AS67*1000</f>
        <v>0</v>
      </c>
      <c r="AU67" s="638">
        <f>'23년(세부_실적)'!AS83</f>
        <v>0</v>
      </c>
      <c r="AV67" s="638">
        <f t="shared" ref="AV67" si="881">AU67*1000</f>
        <v>0</v>
      </c>
      <c r="AW67" s="638">
        <f>'23년(세부_실적)'!AU83</f>
        <v>0</v>
      </c>
      <c r="AX67" s="638">
        <f t="shared" ref="AX67" si="882">AW67*1000</f>
        <v>0</v>
      </c>
      <c r="AY67" s="638">
        <f>'23년(세부_실적)'!AW83</f>
        <v>0</v>
      </c>
      <c r="AZ67" s="638">
        <f t="shared" ref="AZ67" si="883">AY67*1000</f>
        <v>0</v>
      </c>
      <c r="BA67" s="638">
        <f>'23년(세부_실적)'!AY83</f>
        <v>0</v>
      </c>
      <c r="BB67" s="638">
        <f t="shared" ref="BB67" si="884">BA67*1000</f>
        <v>0</v>
      </c>
      <c r="BC67" s="638">
        <f>'23년(세부_실적)'!BA83</f>
        <v>0</v>
      </c>
      <c r="BD67" s="638">
        <f t="shared" ref="BD67" si="885">BC67*1000</f>
        <v>0</v>
      </c>
      <c r="BF67" s="617">
        <v>0.57999999999999996</v>
      </c>
      <c r="BG67" s="617">
        <v>4.37</v>
      </c>
      <c r="BH67" s="617"/>
      <c r="BI67" s="617"/>
      <c r="BJ67" s="617">
        <v>0.57999999999999996</v>
      </c>
      <c r="BK67" s="617">
        <v>4.37</v>
      </c>
      <c r="BL67" s="617"/>
      <c r="BM67" s="617"/>
      <c r="BN67" s="617">
        <v>0.57999999999999996</v>
      </c>
      <c r="BO67" s="617">
        <v>4.37</v>
      </c>
      <c r="BP67" s="617">
        <v>6.45</v>
      </c>
      <c r="BQ67" s="617"/>
      <c r="BR67" s="617">
        <v>0.57999999999999996</v>
      </c>
      <c r="BS67" s="617">
        <v>4.4980881787107849</v>
      </c>
      <c r="BT67" s="617">
        <v>6.45</v>
      </c>
      <c r="BU67" s="617"/>
      <c r="BV67" s="617">
        <v>0.57999999999999996</v>
      </c>
      <c r="BW67" s="617">
        <v>4.4980881787107849</v>
      </c>
      <c r="BX67" s="617"/>
      <c r="BY67" s="617"/>
      <c r="BZ67" s="617">
        <v>0.57999999999999996</v>
      </c>
      <c r="CA67" s="617">
        <v>4.4980881787107849</v>
      </c>
      <c r="CB67" s="617"/>
      <c r="CC67" s="617"/>
      <c r="CD67" s="617"/>
      <c r="CE67" s="617"/>
      <c r="CF67" s="617"/>
      <c r="CG67" s="617"/>
      <c r="CH67" s="617"/>
      <c r="CI67" s="617"/>
      <c r="CJ67" s="617"/>
      <c r="CK67" s="617"/>
      <c r="CL67" s="617"/>
      <c r="CM67" s="617"/>
      <c r="CN67" s="617"/>
      <c r="CO67" s="617"/>
      <c r="CP67" s="617"/>
      <c r="CQ67" s="617"/>
      <c r="CR67" s="617"/>
      <c r="CS67" s="617"/>
      <c r="CT67" s="617"/>
      <c r="CU67" s="617"/>
      <c r="CV67" s="617"/>
      <c r="CW67" s="617"/>
      <c r="CX67" s="617"/>
      <c r="CY67" s="617"/>
      <c r="CZ67" s="617"/>
      <c r="DA67" s="617"/>
      <c r="DB67" s="656">
        <f t="shared" si="34"/>
        <v>0</v>
      </c>
      <c r="DC67" s="656">
        <f t="shared" si="35"/>
        <v>0</v>
      </c>
      <c r="DD67" s="656">
        <f t="shared" si="36"/>
        <v>0</v>
      </c>
      <c r="DE67" s="656">
        <f t="shared" si="37"/>
        <v>0</v>
      </c>
      <c r="DF67" s="656">
        <f t="shared" si="38"/>
        <v>0</v>
      </c>
      <c r="DG67" s="656">
        <f t="shared" si="39"/>
        <v>0</v>
      </c>
      <c r="DH67" s="6">
        <f t="shared" si="40"/>
        <v>0</v>
      </c>
      <c r="DI67" s="6">
        <f t="shared" si="41"/>
        <v>0</v>
      </c>
      <c r="DJ67" s="6">
        <f t="shared" si="42"/>
        <v>0</v>
      </c>
      <c r="DK67" s="6">
        <f t="shared" si="43"/>
        <v>0</v>
      </c>
      <c r="DL67" s="6">
        <f t="shared" si="44"/>
        <v>0</v>
      </c>
      <c r="DM67" s="6">
        <f t="shared" si="45"/>
        <v>0</v>
      </c>
      <c r="DO67" s="6">
        <f t="shared" si="46"/>
        <v>0</v>
      </c>
      <c r="DP67" s="6">
        <f t="shared" si="47"/>
        <v>0</v>
      </c>
      <c r="DQ67" s="6">
        <f t="shared" si="48"/>
        <v>0</v>
      </c>
      <c r="DR67" s="6">
        <f t="shared" si="49"/>
        <v>0</v>
      </c>
      <c r="DS67" s="6">
        <f t="shared" si="50"/>
        <v>0</v>
      </c>
      <c r="DT67" s="6">
        <f t="shared" si="51"/>
        <v>0</v>
      </c>
      <c r="DU67" s="6">
        <f t="shared" si="52"/>
        <v>0</v>
      </c>
      <c r="DV67" s="6">
        <f t="shared" si="53"/>
        <v>0</v>
      </c>
      <c r="DW67" s="6">
        <f t="shared" si="54"/>
        <v>0</v>
      </c>
      <c r="DX67" s="6">
        <f t="shared" si="55"/>
        <v>0</v>
      </c>
      <c r="DY67" s="6">
        <f t="shared" si="56"/>
        <v>0</v>
      </c>
      <c r="DZ67" s="6">
        <f t="shared" si="57"/>
        <v>0</v>
      </c>
    </row>
    <row r="68" spans="2:130" ht="12" customHeight="1" outlineLevel="1">
      <c r="B68" s="6">
        <f>'23년(세부_실적)'!A87</f>
        <v>62</v>
      </c>
      <c r="C68" s="620"/>
      <c r="D68" s="620"/>
      <c r="E68" s="620"/>
      <c r="F68" s="622" t="str">
        <f>'23년(세부_실적)'!E87</f>
        <v>P6519_APN</v>
      </c>
      <c r="G68" s="622" t="s">
        <v>1044</v>
      </c>
      <c r="H68" s="622" t="str">
        <f>'23년(세부_실적)'!F87</f>
        <v>1132A</v>
      </c>
      <c r="I68" s="617" t="str">
        <f>'23년(세부_실적)'!G87</f>
        <v>신</v>
      </c>
      <c r="J68" s="617" t="str">
        <f>'23년(세부_실적)'!H87</f>
        <v>SY</v>
      </c>
      <c r="K68" s="617">
        <f>'23년(세부_실적)'!I87</f>
        <v>7.02</v>
      </c>
      <c r="L68" s="617">
        <f>'23년(세부_실적)'!J87</f>
        <v>0</v>
      </c>
      <c r="M68" s="617">
        <f>'23년(세부_실적)'!K87</f>
        <v>7.01</v>
      </c>
      <c r="N68" s="617">
        <f>'23년(세부_실적)'!L87</f>
        <v>0</v>
      </c>
      <c r="O68" s="617">
        <f>'23년(세부_실적)'!M87</f>
        <v>7.01</v>
      </c>
      <c r="P68" s="617">
        <f>'23년(세부_실적)'!N87</f>
        <v>0</v>
      </c>
      <c r="Q68" s="617">
        <f>'23년(세부_실적)'!O87</f>
        <v>7.01</v>
      </c>
      <c r="R68" s="617">
        <f>'23년(세부_실적)'!P87</f>
        <v>0</v>
      </c>
      <c r="S68" s="638">
        <f>'23년(세부_실적)'!Q87</f>
        <v>15.914</v>
      </c>
      <c r="T68" s="638">
        <f t="shared" si="2"/>
        <v>15914</v>
      </c>
      <c r="U68" s="638">
        <f>'23년(세부_실적)'!S87</f>
        <v>6.1440000000000001</v>
      </c>
      <c r="V68" s="638">
        <f t="shared" si="3"/>
        <v>6144</v>
      </c>
      <c r="W68" s="638">
        <f>'23년(세부_실적)'!U87</f>
        <v>3.3439999999999999</v>
      </c>
      <c r="X68" s="638">
        <f t="shared" si="4"/>
        <v>3344</v>
      </c>
      <c r="Y68" s="638">
        <f>'23년(세부_실적)'!W87</f>
        <v>1.248</v>
      </c>
      <c r="Z68" s="638">
        <f t="shared" si="5"/>
        <v>1248</v>
      </c>
      <c r="AA68" s="638">
        <f>'23년(세부_실적)'!Y87</f>
        <v>10.735999999999999</v>
      </c>
      <c r="AB68" s="638">
        <f t="shared" si="5"/>
        <v>10735.999999999998</v>
      </c>
      <c r="AC68" s="638">
        <f>'23년(세부_실적)'!AA87</f>
        <v>4.8000000000000001E-2</v>
      </c>
      <c r="AD68" s="638">
        <f t="shared" ref="AD68" si="886">AC68*1000</f>
        <v>48</v>
      </c>
      <c r="AE68" s="638">
        <f>'23년(세부_실적)'!AC87</f>
        <v>0.128</v>
      </c>
      <c r="AF68" s="638">
        <f t="shared" ref="AF68" si="887">AE68*1000</f>
        <v>128</v>
      </c>
      <c r="AG68" s="638">
        <f>'23년(세부_실적)'!AE87</f>
        <v>0.432</v>
      </c>
      <c r="AH68" s="638">
        <f t="shared" ref="AH68" si="888">AG68*1000</f>
        <v>432</v>
      </c>
      <c r="AI68" s="638">
        <f>'23년(세부_실적)'!AG87</f>
        <v>0.60799999999999998</v>
      </c>
      <c r="AJ68" s="638">
        <f t="shared" ref="AJ68" si="889">AI68*1000</f>
        <v>608</v>
      </c>
      <c r="AK68" s="638">
        <f>'23년(세부_실적)'!AI87</f>
        <v>11.343999999999999</v>
      </c>
      <c r="AL68" s="638">
        <f t="shared" ref="AL68" si="890">AK68*1000</f>
        <v>11344</v>
      </c>
      <c r="AM68" s="638">
        <f>'23년(세부_실적)'!AK87</f>
        <v>0.496</v>
      </c>
      <c r="AN68" s="638">
        <f t="shared" ref="AN68" si="891">AM68*1000</f>
        <v>496</v>
      </c>
      <c r="AO68" s="638">
        <f>'23년(세부_실적)'!AM87</f>
        <v>0.76800000000000002</v>
      </c>
      <c r="AP68" s="638">
        <f t="shared" ref="AP68" si="892">AO68*1000</f>
        <v>768</v>
      </c>
      <c r="AQ68" s="638">
        <f>'23년(세부_실적)'!AO87</f>
        <v>0.35199999999999998</v>
      </c>
      <c r="AR68" s="638">
        <f t="shared" ref="AR68" si="893">AQ68*1000</f>
        <v>352</v>
      </c>
      <c r="AS68" s="638">
        <f>'23년(세부_실적)'!AQ87</f>
        <v>1.6160000000000001</v>
      </c>
      <c r="AT68" s="638">
        <f t="shared" ref="AT68" si="894">AS68*1000</f>
        <v>1616</v>
      </c>
      <c r="AU68" s="638">
        <f>'23년(세부_실적)'!AS87</f>
        <v>0.68799999999999994</v>
      </c>
      <c r="AV68" s="638">
        <f t="shared" ref="AV68" si="895">AU68*1000</f>
        <v>688</v>
      </c>
      <c r="AW68" s="638">
        <f>'23년(세부_실적)'!AU87</f>
        <v>2.0430000000000001</v>
      </c>
      <c r="AX68" s="638">
        <f t="shared" ref="AX68" si="896">AW68*1000</f>
        <v>2043.0000000000002</v>
      </c>
      <c r="AY68" s="638">
        <f>'23년(세부_실적)'!AW87</f>
        <v>0.223</v>
      </c>
      <c r="AZ68" s="638">
        <f t="shared" ref="AZ68" si="897">AY68*1000</f>
        <v>223</v>
      </c>
      <c r="BA68" s="638">
        <f>'23년(세부_실적)'!AY87</f>
        <v>2.9539999999999997</v>
      </c>
      <c r="BB68" s="638">
        <f t="shared" ref="BB68" si="898">BA68*1000</f>
        <v>2953.9999999999995</v>
      </c>
      <c r="BC68" s="638">
        <f>'23년(세부_실적)'!BA87</f>
        <v>4.57</v>
      </c>
      <c r="BD68" s="638">
        <f t="shared" ref="BD68" si="899">BC68*1000</f>
        <v>4570</v>
      </c>
      <c r="BF68" s="617">
        <v>0.61</v>
      </c>
      <c r="BG68" s="617">
        <v>4.7699999999999996</v>
      </c>
      <c r="BH68" s="617">
        <v>7.3</v>
      </c>
      <c r="BI68" s="617"/>
      <c r="BJ68" s="617">
        <v>0.61</v>
      </c>
      <c r="BK68" s="617">
        <v>4.7699999999999996</v>
      </c>
      <c r="BL68" s="617">
        <v>7.3</v>
      </c>
      <c r="BM68" s="617"/>
      <c r="BN68" s="617">
        <v>0.61</v>
      </c>
      <c r="BO68" s="617">
        <v>4.7699999999999996</v>
      </c>
      <c r="BP68" s="617">
        <v>7.3</v>
      </c>
      <c r="BQ68" s="617"/>
      <c r="BR68" s="617">
        <v>0.61</v>
      </c>
      <c r="BS68" s="617">
        <v>4.7699999999999996</v>
      </c>
      <c r="BT68" s="617">
        <v>7.3</v>
      </c>
      <c r="BU68" s="617"/>
      <c r="BV68" s="617">
        <v>0.61</v>
      </c>
      <c r="BW68" s="617">
        <v>4.7699999999999996</v>
      </c>
      <c r="BX68" s="617">
        <v>7.3</v>
      </c>
      <c r="BY68" s="617"/>
      <c r="BZ68" s="617">
        <v>0.61</v>
      </c>
      <c r="CA68" s="617">
        <v>4.7699999999999996</v>
      </c>
      <c r="CB68" s="617">
        <v>7.3</v>
      </c>
      <c r="CC68" s="617"/>
      <c r="CD68" s="617"/>
      <c r="CE68" s="617"/>
      <c r="CF68" s="617"/>
      <c r="CG68" s="617"/>
      <c r="CH68" s="617"/>
      <c r="CI68" s="617"/>
      <c r="CJ68" s="617"/>
      <c r="CK68" s="617"/>
      <c r="CL68" s="617"/>
      <c r="CM68" s="617"/>
      <c r="CN68" s="617"/>
      <c r="CO68" s="617"/>
      <c r="CP68" s="617"/>
      <c r="CQ68" s="617"/>
      <c r="CR68" s="617"/>
      <c r="CS68" s="617"/>
      <c r="CT68" s="617"/>
      <c r="CU68" s="617"/>
      <c r="CV68" s="617"/>
      <c r="CW68" s="617"/>
      <c r="CX68" s="617"/>
      <c r="CY68" s="617"/>
      <c r="CZ68" s="617"/>
      <c r="DA68" s="617"/>
      <c r="DB68" s="656">
        <f t="shared" si="34"/>
        <v>55870691.328000002</v>
      </c>
      <c r="DC68" s="656">
        <f t="shared" si="35"/>
        <v>31105239.264000002</v>
      </c>
      <c r="DD68" s="656">
        <f t="shared" si="36"/>
        <v>11874768.672</v>
      </c>
      <c r="DE68" s="656">
        <f t="shared" si="37"/>
        <v>463691.32799999992</v>
      </c>
      <c r="DF68" s="656">
        <f t="shared" si="38"/>
        <v>1237229.696</v>
      </c>
      <c r="DG68" s="656">
        <f t="shared" si="39"/>
        <v>4100405.3279999997</v>
      </c>
      <c r="DH68" s="6">
        <f t="shared" si="40"/>
        <v>0</v>
      </c>
      <c r="DI68" s="6">
        <f t="shared" si="41"/>
        <v>7416089.8559999997</v>
      </c>
      <c r="DJ68" s="6">
        <f t="shared" si="42"/>
        <v>0</v>
      </c>
      <c r="DK68" s="6">
        <f t="shared" si="43"/>
        <v>0</v>
      </c>
      <c r="DL68" s="6">
        <f t="shared" si="44"/>
        <v>0</v>
      </c>
      <c r="DM68" s="6">
        <f t="shared" si="45"/>
        <v>0</v>
      </c>
      <c r="DO68" s="6">
        <f t="shared" si="46"/>
        <v>41175934.156800002</v>
      </c>
      <c r="DP68" s="6">
        <f t="shared" si="47"/>
        <v>22924135.238400001</v>
      </c>
      <c r="DQ68" s="6">
        <f t="shared" si="48"/>
        <v>8751541.8432</v>
      </c>
      <c r="DR68" s="6">
        <f t="shared" si="49"/>
        <v>341734.1568</v>
      </c>
      <c r="DS68" s="6">
        <f t="shared" si="50"/>
        <v>911821.33759999997</v>
      </c>
      <c r="DT68" s="6">
        <f t="shared" si="51"/>
        <v>3021942.5567999999</v>
      </c>
      <c r="DU68" s="6">
        <f t="shared" si="52"/>
        <v>0</v>
      </c>
      <c r="DV68" s="6">
        <f t="shared" si="53"/>
        <v>0</v>
      </c>
      <c r="DW68" s="6">
        <f t="shared" si="54"/>
        <v>0</v>
      </c>
      <c r="DX68" s="6">
        <f t="shared" si="55"/>
        <v>0</v>
      </c>
      <c r="DY68" s="6">
        <f t="shared" si="56"/>
        <v>0</v>
      </c>
      <c r="DZ68" s="6">
        <f t="shared" si="57"/>
        <v>0</v>
      </c>
    </row>
    <row r="69" spans="2:130" ht="12" customHeight="1" outlineLevel="1">
      <c r="B69" s="6">
        <f>'23년(세부_실적)'!A88</f>
        <v>63</v>
      </c>
      <c r="C69" s="620"/>
      <c r="D69" s="620"/>
      <c r="E69" s="620"/>
      <c r="F69" s="622" t="str">
        <f>'23년(세부_실적)'!E88</f>
        <v>P6519N_APN</v>
      </c>
      <c r="G69" s="622" t="s">
        <v>1089</v>
      </c>
      <c r="H69" s="622" t="str">
        <f>'23년(세부_실적)'!F88</f>
        <v>1132B</v>
      </c>
      <c r="I69" s="617" t="str">
        <f>'23년(세부_실적)'!G88</f>
        <v>신</v>
      </c>
      <c r="J69" s="617" t="str">
        <f>'23년(세부_실적)'!H88</f>
        <v>SY</v>
      </c>
      <c r="K69" s="617">
        <f>'23년(세부_실적)'!I88</f>
        <v>7.75</v>
      </c>
      <c r="L69" s="617">
        <f>'23년(세부_실적)'!J88</f>
        <v>0</v>
      </c>
      <c r="M69" s="617">
        <f>'23년(세부_실적)'!K88</f>
        <v>7.75</v>
      </c>
      <c r="N69" s="617">
        <f>'23년(세부_실적)'!L88</f>
        <v>0</v>
      </c>
      <c r="O69" s="617">
        <f>'23년(세부_실적)'!M88</f>
        <v>7.75</v>
      </c>
      <c r="P69" s="617">
        <f>'23년(세부_실적)'!N88</f>
        <v>0</v>
      </c>
      <c r="Q69" s="617">
        <f>'23년(세부_실적)'!O88</f>
        <v>7.75</v>
      </c>
      <c r="R69" s="617">
        <f>'23년(세부_실적)'!P88</f>
        <v>0</v>
      </c>
      <c r="S69" s="638">
        <f>'23년(세부_실적)'!Q88</f>
        <v>7.2439999999999998</v>
      </c>
      <c r="T69" s="638">
        <f t="shared" si="2"/>
        <v>7244</v>
      </c>
      <c r="U69" s="638">
        <f>'23년(세부_실적)'!S88</f>
        <v>0.38400000000000001</v>
      </c>
      <c r="V69" s="638">
        <f t="shared" si="3"/>
        <v>384</v>
      </c>
      <c r="W69" s="638">
        <f>'23년(세부_실적)'!U88</f>
        <v>0.84799999999999998</v>
      </c>
      <c r="X69" s="638">
        <f t="shared" si="4"/>
        <v>848</v>
      </c>
      <c r="Y69" s="638">
        <f>'23년(세부_실적)'!W88</f>
        <v>0.86399999999999999</v>
      </c>
      <c r="Z69" s="638">
        <f t="shared" si="5"/>
        <v>864</v>
      </c>
      <c r="AA69" s="638">
        <f>'23년(세부_실적)'!Y88</f>
        <v>2.0960000000000001</v>
      </c>
      <c r="AB69" s="638">
        <f t="shared" si="5"/>
        <v>2096</v>
      </c>
      <c r="AC69" s="638">
        <f>'23년(세부_실적)'!AA88</f>
        <v>0.67200000000000004</v>
      </c>
      <c r="AD69" s="638">
        <f t="shared" ref="AD69" si="900">AC69*1000</f>
        <v>672</v>
      </c>
      <c r="AE69" s="638">
        <f>'23년(세부_실적)'!AC88</f>
        <v>1.3009999999999999</v>
      </c>
      <c r="AF69" s="638">
        <f t="shared" ref="AF69" si="901">AE69*1000</f>
        <v>1301</v>
      </c>
      <c r="AG69" s="638">
        <f>'23년(세부_실적)'!AE88</f>
        <v>0.32</v>
      </c>
      <c r="AH69" s="638">
        <f t="shared" ref="AH69" si="902">AG69*1000</f>
        <v>320</v>
      </c>
      <c r="AI69" s="638">
        <f>'23년(세부_실적)'!AG88</f>
        <v>2.2929999999999997</v>
      </c>
      <c r="AJ69" s="638">
        <f t="shared" ref="AJ69" si="903">AI69*1000</f>
        <v>2292.9999999999995</v>
      </c>
      <c r="AK69" s="638">
        <f>'23년(세부_실적)'!AI88</f>
        <v>4.3889999999999993</v>
      </c>
      <c r="AL69" s="638">
        <f t="shared" ref="AL69" si="904">AK69*1000</f>
        <v>4388.9999999999991</v>
      </c>
      <c r="AM69" s="638">
        <f>'23년(세부_실적)'!AK88</f>
        <v>0.11899999999999999</v>
      </c>
      <c r="AN69" s="638">
        <f t="shared" ref="AN69" si="905">AM69*1000</f>
        <v>119</v>
      </c>
      <c r="AO69" s="638">
        <f>'23년(세부_실적)'!AM88</f>
        <v>0.52800000000000002</v>
      </c>
      <c r="AP69" s="638">
        <f t="shared" ref="AP69" si="906">AO69*1000</f>
        <v>528</v>
      </c>
      <c r="AQ69" s="638">
        <f>'23년(세부_실적)'!AO88</f>
        <v>0.51200000000000001</v>
      </c>
      <c r="AR69" s="638">
        <f t="shared" ref="AR69" si="907">AQ69*1000</f>
        <v>512</v>
      </c>
      <c r="AS69" s="638">
        <f>'23년(세부_실적)'!AQ88</f>
        <v>1.159</v>
      </c>
      <c r="AT69" s="638">
        <f t="shared" ref="AT69" si="908">AS69*1000</f>
        <v>1159</v>
      </c>
      <c r="AU69" s="638">
        <f>'23년(세부_실적)'!AS88</f>
        <v>0.24</v>
      </c>
      <c r="AV69" s="638">
        <f t="shared" ref="AV69" si="909">AU69*1000</f>
        <v>240</v>
      </c>
      <c r="AW69" s="638">
        <f>'23년(세부_실적)'!AU88</f>
        <v>0.496</v>
      </c>
      <c r="AX69" s="638">
        <f t="shared" ref="AX69" si="910">AW69*1000</f>
        <v>496</v>
      </c>
      <c r="AY69" s="638">
        <f>'23년(세부_실적)'!AW88</f>
        <v>0.96</v>
      </c>
      <c r="AZ69" s="638">
        <f t="shared" ref="AZ69" si="911">AY69*1000</f>
        <v>960</v>
      </c>
      <c r="BA69" s="638">
        <f>'23년(세부_실적)'!AY88</f>
        <v>1.696</v>
      </c>
      <c r="BB69" s="638">
        <f t="shared" ref="BB69" si="912">BA69*1000</f>
        <v>1696</v>
      </c>
      <c r="BC69" s="638">
        <f>'23년(세부_실적)'!BA88</f>
        <v>2.855</v>
      </c>
      <c r="BD69" s="638">
        <f t="shared" ref="BD69" si="913">BC69*1000</f>
        <v>2855</v>
      </c>
      <c r="BF69" s="617">
        <v>0.61</v>
      </c>
      <c r="BG69" s="617">
        <v>5.09</v>
      </c>
      <c r="BH69" s="617">
        <v>7.75</v>
      </c>
      <c r="BI69" s="617"/>
      <c r="BJ69" s="617">
        <v>0.61</v>
      </c>
      <c r="BK69" s="617">
        <v>5.09</v>
      </c>
      <c r="BL69" s="617">
        <v>7.75</v>
      </c>
      <c r="BM69" s="617"/>
      <c r="BN69" s="617">
        <v>0.61</v>
      </c>
      <c r="BO69" s="617">
        <v>5.09</v>
      </c>
      <c r="BP69" s="617">
        <v>7.75</v>
      </c>
      <c r="BQ69" s="617"/>
      <c r="BR69" s="617">
        <v>0.61</v>
      </c>
      <c r="BS69" s="617">
        <v>5.09</v>
      </c>
      <c r="BT69" s="617">
        <v>7.75</v>
      </c>
      <c r="BU69" s="617"/>
      <c r="BV69" s="617">
        <v>0.61</v>
      </c>
      <c r="BW69" s="617">
        <v>5.09</v>
      </c>
      <c r="BX69" s="617">
        <v>7.75</v>
      </c>
      <c r="BY69" s="617"/>
      <c r="BZ69" s="617">
        <v>0.61</v>
      </c>
      <c r="CA69" s="617">
        <v>5.09</v>
      </c>
      <c r="CB69" s="617">
        <v>7.75</v>
      </c>
      <c r="CC69" s="617"/>
      <c r="CD69" s="617"/>
      <c r="CE69" s="617"/>
      <c r="CF69" s="617"/>
      <c r="CG69" s="617"/>
      <c r="CH69" s="617"/>
      <c r="CI69" s="617"/>
      <c r="CJ69" s="617"/>
      <c r="CK69" s="617"/>
      <c r="CL69" s="617"/>
      <c r="CM69" s="617"/>
      <c r="CN69" s="617"/>
      <c r="CO69" s="617"/>
      <c r="CP69" s="617"/>
      <c r="CQ69" s="617"/>
      <c r="CR69" s="617"/>
      <c r="CS69" s="617"/>
      <c r="CT69" s="617"/>
      <c r="CU69" s="617"/>
      <c r="CV69" s="617"/>
      <c r="CW69" s="617"/>
      <c r="CX69" s="617"/>
      <c r="CY69" s="617"/>
      <c r="CZ69" s="617"/>
      <c r="DA69" s="617"/>
      <c r="DB69" s="656">
        <f t="shared" si="34"/>
        <v>3707173.44</v>
      </c>
      <c r="DC69" s="656">
        <f t="shared" si="35"/>
        <v>8374173.8399999999</v>
      </c>
      <c r="DD69" s="656">
        <f t="shared" si="36"/>
        <v>8727767.2800000012</v>
      </c>
      <c r="DE69" s="656">
        <f t="shared" si="37"/>
        <v>6891850.5599999996</v>
      </c>
      <c r="DF69" s="656">
        <f t="shared" si="38"/>
        <v>13350468.4475</v>
      </c>
      <c r="DG69" s="656">
        <f t="shared" si="39"/>
        <v>3224570.4</v>
      </c>
      <c r="DH69" s="6">
        <f t="shared" si="40"/>
        <v>0</v>
      </c>
      <c r="DI69" s="6">
        <f t="shared" si="41"/>
        <v>5412856.6799999997</v>
      </c>
      <c r="DJ69" s="6">
        <f t="shared" si="42"/>
        <v>0</v>
      </c>
      <c r="DK69" s="6">
        <f t="shared" si="43"/>
        <v>0</v>
      </c>
      <c r="DL69" s="6">
        <f t="shared" si="44"/>
        <v>0</v>
      </c>
      <c r="DM69" s="6">
        <f t="shared" si="45"/>
        <v>0</v>
      </c>
      <c r="DO69" s="6">
        <f t="shared" si="46"/>
        <v>2726566.2720000003</v>
      </c>
      <c r="DP69" s="6">
        <f t="shared" si="47"/>
        <v>6159069.7920000004</v>
      </c>
      <c r="DQ69" s="6">
        <f t="shared" si="48"/>
        <v>6419132.0640000002</v>
      </c>
      <c r="DR69" s="6">
        <f t="shared" si="49"/>
        <v>5068844.9280000003</v>
      </c>
      <c r="DS69" s="6">
        <f t="shared" si="50"/>
        <v>9819054.2129999995</v>
      </c>
      <c r="DT69" s="6">
        <f t="shared" si="51"/>
        <v>2371619.52</v>
      </c>
      <c r="DU69" s="6">
        <f t="shared" si="52"/>
        <v>0</v>
      </c>
      <c r="DV69" s="6">
        <f t="shared" si="53"/>
        <v>0</v>
      </c>
      <c r="DW69" s="6">
        <f t="shared" si="54"/>
        <v>0</v>
      </c>
      <c r="DX69" s="6">
        <f t="shared" si="55"/>
        <v>0</v>
      </c>
      <c r="DY69" s="6">
        <f t="shared" si="56"/>
        <v>0</v>
      </c>
      <c r="DZ69" s="6">
        <f t="shared" si="57"/>
        <v>0</v>
      </c>
    </row>
    <row r="70" spans="2:130" ht="12" customHeight="1" outlineLevel="1">
      <c r="B70" s="6">
        <f>'23년(세부_실적)'!A91</f>
        <v>64</v>
      </c>
      <c r="C70" s="620"/>
      <c r="D70" s="620"/>
      <c r="E70" s="620"/>
      <c r="F70" s="622" t="str">
        <f>'23년(세부_실적)'!E91</f>
        <v>P10020_APN</v>
      </c>
      <c r="G70" s="622" t="s">
        <v>1046</v>
      </c>
      <c r="H70" s="622" t="str">
        <f>'23년(세부_실적)'!F91</f>
        <v>1138A</v>
      </c>
      <c r="I70" s="617" t="str">
        <f>'23년(세부_실적)'!G91</f>
        <v>신</v>
      </c>
      <c r="J70" s="617" t="str">
        <f>'23년(세부_실적)'!H91</f>
        <v>SY</v>
      </c>
      <c r="K70" s="617">
        <f>'23년(세부_실적)'!I91</f>
        <v>12.57</v>
      </c>
      <c r="L70" s="617">
        <f>'23년(세부_실적)'!J91</f>
        <v>0</v>
      </c>
      <c r="M70" s="617">
        <f>'23년(세부_실적)'!K91</f>
        <v>12.57</v>
      </c>
      <c r="N70" s="617">
        <f>'23년(세부_실적)'!L91</f>
        <v>0</v>
      </c>
      <c r="O70" s="617">
        <f>'23년(세부_실적)'!M91</f>
        <v>12.57</v>
      </c>
      <c r="P70" s="617">
        <f>'23년(세부_실적)'!N91</f>
        <v>0</v>
      </c>
      <c r="Q70" s="617">
        <f>'23년(세부_실적)'!O91</f>
        <v>12.57</v>
      </c>
      <c r="R70" s="617">
        <f>'23년(세부_실적)'!P91</f>
        <v>0</v>
      </c>
      <c r="S70" s="638">
        <f>'23년(세부_실적)'!Q91</f>
        <v>0.25600000000000001</v>
      </c>
      <c r="T70" s="638">
        <f t="shared" si="2"/>
        <v>256</v>
      </c>
      <c r="U70" s="638">
        <f>'23년(세부_실적)'!S91</f>
        <v>0</v>
      </c>
      <c r="V70" s="638">
        <f t="shared" si="3"/>
        <v>0</v>
      </c>
      <c r="W70" s="638">
        <f>'23년(세부_실적)'!U91</f>
        <v>0</v>
      </c>
      <c r="X70" s="638">
        <f t="shared" si="4"/>
        <v>0</v>
      </c>
      <c r="Y70" s="638">
        <f>'23년(세부_실적)'!W91</f>
        <v>0</v>
      </c>
      <c r="Z70" s="638">
        <f t="shared" si="5"/>
        <v>0</v>
      </c>
      <c r="AA70" s="638">
        <f>'23년(세부_실적)'!Y91</f>
        <v>0</v>
      </c>
      <c r="AB70" s="638">
        <f t="shared" si="5"/>
        <v>0</v>
      </c>
      <c r="AC70" s="638">
        <f>'23년(세부_실적)'!AA91</f>
        <v>0</v>
      </c>
      <c r="AD70" s="638">
        <f t="shared" ref="AD70" si="914">AC70*1000</f>
        <v>0</v>
      </c>
      <c r="AE70" s="638">
        <f>'23년(세부_실적)'!AC91</f>
        <v>0</v>
      </c>
      <c r="AF70" s="638">
        <f t="shared" ref="AF70" si="915">AE70*1000</f>
        <v>0</v>
      </c>
      <c r="AG70" s="638">
        <f>'23년(세부_실적)'!AE91</f>
        <v>0</v>
      </c>
      <c r="AH70" s="638">
        <f t="shared" ref="AH70" si="916">AG70*1000</f>
        <v>0</v>
      </c>
      <c r="AI70" s="638">
        <f>'23년(세부_실적)'!AG91</f>
        <v>0</v>
      </c>
      <c r="AJ70" s="638">
        <f t="shared" ref="AJ70" si="917">AI70*1000</f>
        <v>0</v>
      </c>
      <c r="AK70" s="638">
        <f>'23년(세부_실적)'!AI91</f>
        <v>0</v>
      </c>
      <c r="AL70" s="638">
        <f t="shared" ref="AL70" si="918">AK70*1000</f>
        <v>0</v>
      </c>
      <c r="AM70" s="638">
        <f>'23년(세부_실적)'!AK91</f>
        <v>0</v>
      </c>
      <c r="AN70" s="638">
        <f t="shared" ref="AN70" si="919">AM70*1000</f>
        <v>0</v>
      </c>
      <c r="AO70" s="638">
        <f>'23년(세부_실적)'!AM91</f>
        <v>0</v>
      </c>
      <c r="AP70" s="638">
        <f t="shared" ref="AP70" si="920">AO70*1000</f>
        <v>0</v>
      </c>
      <c r="AQ70" s="638">
        <f>'23년(세부_실적)'!AO91</f>
        <v>0.25600000000000001</v>
      </c>
      <c r="AR70" s="638">
        <f t="shared" ref="AR70" si="921">AQ70*1000</f>
        <v>256</v>
      </c>
      <c r="AS70" s="638">
        <f>'23년(세부_실적)'!AQ91</f>
        <v>0.25600000000000001</v>
      </c>
      <c r="AT70" s="638">
        <f t="shared" ref="AT70" si="922">AS70*1000</f>
        <v>256</v>
      </c>
      <c r="AU70" s="638">
        <f>'23년(세부_실적)'!AS91</f>
        <v>0</v>
      </c>
      <c r="AV70" s="638">
        <f t="shared" ref="AV70" si="923">AU70*1000</f>
        <v>0</v>
      </c>
      <c r="AW70" s="638">
        <f>'23년(세부_실적)'!AU91</f>
        <v>0</v>
      </c>
      <c r="AX70" s="638">
        <f t="shared" ref="AX70" si="924">AW70*1000</f>
        <v>0</v>
      </c>
      <c r="AY70" s="638">
        <f>'23년(세부_실적)'!AW91</f>
        <v>0</v>
      </c>
      <c r="AZ70" s="638">
        <f t="shared" ref="AZ70" si="925">AY70*1000</f>
        <v>0</v>
      </c>
      <c r="BA70" s="638">
        <f>'23년(세부_실적)'!AY91</f>
        <v>0</v>
      </c>
      <c r="BB70" s="638">
        <f t="shared" ref="BB70" si="926">BA70*1000</f>
        <v>0</v>
      </c>
      <c r="BC70" s="638">
        <f>'23년(세부_실적)'!BA91</f>
        <v>0.25600000000000001</v>
      </c>
      <c r="BD70" s="638">
        <f t="shared" ref="BD70" si="927">BC70*1000</f>
        <v>256</v>
      </c>
      <c r="BF70" s="617">
        <v>0.98</v>
      </c>
      <c r="BG70" s="617">
        <v>6.97</v>
      </c>
      <c r="BH70" s="617">
        <v>12.9</v>
      </c>
      <c r="BI70" s="617"/>
      <c r="BJ70" s="617">
        <v>0.98</v>
      </c>
      <c r="BK70" s="617">
        <v>6.97</v>
      </c>
      <c r="BL70" s="617">
        <v>12.9</v>
      </c>
      <c r="BM70" s="617"/>
      <c r="BN70" s="617">
        <v>0.98</v>
      </c>
      <c r="BO70" s="617">
        <v>6.97</v>
      </c>
      <c r="BP70" s="617">
        <v>12.9</v>
      </c>
      <c r="BQ70" s="617"/>
      <c r="BR70" s="617">
        <v>0.98</v>
      </c>
      <c r="BS70" s="617">
        <v>6.97</v>
      </c>
      <c r="BT70" s="617">
        <v>12.9</v>
      </c>
      <c r="BU70" s="617"/>
      <c r="BV70" s="617">
        <v>0.98</v>
      </c>
      <c r="BW70" s="617">
        <v>6.97</v>
      </c>
      <c r="BX70" s="617">
        <v>12.9</v>
      </c>
      <c r="BY70" s="617"/>
      <c r="BZ70" s="617">
        <v>0.98</v>
      </c>
      <c r="CA70" s="617">
        <v>6.97</v>
      </c>
      <c r="CB70" s="617">
        <v>12.9</v>
      </c>
      <c r="CC70" s="617"/>
      <c r="CD70" s="617"/>
      <c r="CE70" s="617"/>
      <c r="CF70" s="617"/>
      <c r="CG70" s="617"/>
      <c r="CH70" s="617"/>
      <c r="CI70" s="617"/>
      <c r="CJ70" s="617"/>
      <c r="CK70" s="617"/>
      <c r="CL70" s="617"/>
      <c r="CM70" s="617"/>
      <c r="CN70" s="617"/>
      <c r="CO70" s="617"/>
      <c r="CP70" s="617"/>
      <c r="CQ70" s="617"/>
      <c r="CR70" s="617"/>
      <c r="CS70" s="617"/>
      <c r="CT70" s="617"/>
      <c r="CU70" s="617"/>
      <c r="CV70" s="617"/>
      <c r="CW70" s="617"/>
      <c r="CX70" s="617"/>
      <c r="CY70" s="617"/>
      <c r="CZ70" s="617"/>
      <c r="DA70" s="617"/>
      <c r="DB70" s="656">
        <f t="shared" si="34"/>
        <v>0</v>
      </c>
      <c r="DC70" s="656">
        <f t="shared" si="35"/>
        <v>0</v>
      </c>
      <c r="DD70" s="656">
        <f t="shared" si="36"/>
        <v>0</v>
      </c>
      <c r="DE70" s="656">
        <f t="shared" si="37"/>
        <v>0</v>
      </c>
      <c r="DF70" s="656">
        <f t="shared" si="38"/>
        <v>0</v>
      </c>
      <c r="DG70" s="656">
        <f t="shared" si="39"/>
        <v>0</v>
      </c>
      <c r="DH70" s="6">
        <f t="shared" si="40"/>
        <v>0</v>
      </c>
      <c r="DI70" s="6">
        <f t="shared" si="41"/>
        <v>0</v>
      </c>
      <c r="DJ70" s="6">
        <f t="shared" si="42"/>
        <v>0</v>
      </c>
      <c r="DK70" s="6">
        <f t="shared" si="43"/>
        <v>0</v>
      </c>
      <c r="DL70" s="6">
        <f t="shared" si="44"/>
        <v>0</v>
      </c>
      <c r="DM70" s="6">
        <f t="shared" si="45"/>
        <v>0</v>
      </c>
      <c r="DO70" s="6">
        <f t="shared" si="46"/>
        <v>0</v>
      </c>
      <c r="DP70" s="6">
        <f t="shared" si="47"/>
        <v>0</v>
      </c>
      <c r="DQ70" s="6">
        <f t="shared" si="48"/>
        <v>0</v>
      </c>
      <c r="DR70" s="6">
        <f t="shared" si="49"/>
        <v>0</v>
      </c>
      <c r="DS70" s="6">
        <f t="shared" si="50"/>
        <v>0</v>
      </c>
      <c r="DT70" s="6">
        <f t="shared" si="51"/>
        <v>0</v>
      </c>
      <c r="DU70" s="6">
        <f t="shared" si="52"/>
        <v>0</v>
      </c>
      <c r="DV70" s="6">
        <f t="shared" si="53"/>
        <v>0</v>
      </c>
      <c r="DW70" s="6">
        <f t="shared" si="54"/>
        <v>0</v>
      </c>
      <c r="DX70" s="6">
        <f t="shared" si="55"/>
        <v>0</v>
      </c>
      <c r="DY70" s="6">
        <f t="shared" si="56"/>
        <v>0</v>
      </c>
      <c r="DZ70" s="6">
        <f t="shared" si="57"/>
        <v>0</v>
      </c>
    </row>
    <row r="71" spans="2:130" ht="12" customHeight="1" outlineLevel="1">
      <c r="B71" s="6">
        <f>'23년(세부_실적)'!A92</f>
        <v>65</v>
      </c>
      <c r="C71" s="620"/>
      <c r="D71" s="620"/>
      <c r="E71" s="620"/>
      <c r="F71" s="622" t="str">
        <f>'23년(세부_실적)'!E92</f>
        <v>P10020N_APN</v>
      </c>
      <c r="G71" s="622" t="s">
        <v>1091</v>
      </c>
      <c r="H71" s="622" t="str">
        <f>'23년(세부_실적)'!F92</f>
        <v>1138B</v>
      </c>
      <c r="I71" s="617" t="str">
        <f>'23년(세부_실적)'!G92</f>
        <v>신</v>
      </c>
      <c r="J71" s="617" t="str">
        <f>'23년(세부_실적)'!H92</f>
        <v>SY</v>
      </c>
      <c r="K71" s="617">
        <f>'23년(세부_실적)'!I92</f>
        <v>13.25</v>
      </c>
      <c r="L71" s="617">
        <f>'23년(세부_실적)'!J92</f>
        <v>0</v>
      </c>
      <c r="M71" s="617">
        <f>'23년(세부_실적)'!K92</f>
        <v>13.25</v>
      </c>
      <c r="N71" s="617">
        <f>'23년(세부_실적)'!L92</f>
        <v>0</v>
      </c>
      <c r="O71" s="617">
        <f>'23년(세부_실적)'!M92</f>
        <v>13.25</v>
      </c>
      <c r="P71" s="617">
        <f>'23년(세부_실적)'!N92</f>
        <v>0</v>
      </c>
      <c r="Q71" s="617">
        <f>'23년(세부_실적)'!O92</f>
        <v>13.25</v>
      </c>
      <c r="R71" s="617">
        <f>'23년(세부_실적)'!P92</f>
        <v>0</v>
      </c>
      <c r="S71" s="638">
        <f>'23년(세부_실적)'!Q92</f>
        <v>1.8049999999999999</v>
      </c>
      <c r="T71" s="638">
        <f t="shared" ref="T71:T134" si="928">+S71*1000</f>
        <v>1805</v>
      </c>
      <c r="U71" s="638">
        <f>'23년(세부_실적)'!S92</f>
        <v>0.224</v>
      </c>
      <c r="V71" s="638">
        <f t="shared" ref="V71:V134" si="929">+U71*1000</f>
        <v>224</v>
      </c>
      <c r="W71" s="638">
        <f>'23년(세부_실적)'!U92</f>
        <v>0.28799999999999998</v>
      </c>
      <c r="X71" s="638">
        <f t="shared" ref="X71:X134" si="930">W71*1000</f>
        <v>288</v>
      </c>
      <c r="Y71" s="638">
        <f>'23년(세부_실적)'!W92</f>
        <v>0.36799999999999999</v>
      </c>
      <c r="Z71" s="638">
        <f t="shared" ref="Z71:AB134" si="931">Y71*1000</f>
        <v>368</v>
      </c>
      <c r="AA71" s="638">
        <f>'23년(세부_실적)'!Y92</f>
        <v>0.88</v>
      </c>
      <c r="AB71" s="638">
        <f t="shared" si="931"/>
        <v>880</v>
      </c>
      <c r="AC71" s="638">
        <f>'23년(세부_실적)'!AA92</f>
        <v>0</v>
      </c>
      <c r="AD71" s="638">
        <f t="shared" ref="AD71" si="932">AC71*1000</f>
        <v>0</v>
      </c>
      <c r="AE71" s="638">
        <f>'23년(세부_실적)'!AC92</f>
        <v>0</v>
      </c>
      <c r="AF71" s="638">
        <f t="shared" ref="AF71" si="933">AE71*1000</f>
        <v>0</v>
      </c>
      <c r="AG71" s="638">
        <f>'23년(세부_실적)'!AE92</f>
        <v>6.4000000000000001E-2</v>
      </c>
      <c r="AH71" s="638">
        <f t="shared" ref="AH71" si="934">AG71*1000</f>
        <v>64</v>
      </c>
      <c r="AI71" s="638">
        <f>'23년(세부_실적)'!AG92</f>
        <v>6.4000000000000001E-2</v>
      </c>
      <c r="AJ71" s="638">
        <f t="shared" ref="AJ71" si="935">AI71*1000</f>
        <v>64</v>
      </c>
      <c r="AK71" s="638">
        <f>'23년(세부_실적)'!AI92</f>
        <v>0.94399999999999995</v>
      </c>
      <c r="AL71" s="638">
        <f t="shared" ref="AL71" si="936">AK71*1000</f>
        <v>944</v>
      </c>
      <c r="AM71" s="638">
        <f>'23년(세부_실적)'!AK92</f>
        <v>0</v>
      </c>
      <c r="AN71" s="638">
        <f t="shared" ref="AN71" si="937">AM71*1000</f>
        <v>0</v>
      </c>
      <c r="AO71" s="638">
        <f>'23년(세부_실적)'!AM92</f>
        <v>0</v>
      </c>
      <c r="AP71" s="638">
        <f t="shared" ref="AP71" si="938">AO71*1000</f>
        <v>0</v>
      </c>
      <c r="AQ71" s="638">
        <f>'23년(세부_실적)'!AO92</f>
        <v>0.51200000000000001</v>
      </c>
      <c r="AR71" s="638">
        <f t="shared" ref="AR71" si="939">AQ71*1000</f>
        <v>512</v>
      </c>
      <c r="AS71" s="638">
        <f>'23년(세부_실적)'!AQ92</f>
        <v>0.51200000000000001</v>
      </c>
      <c r="AT71" s="638">
        <f t="shared" ref="AT71" si="940">AS71*1000</f>
        <v>512</v>
      </c>
      <c r="AU71" s="638">
        <f>'23년(세부_실적)'!AS92</f>
        <v>0.112</v>
      </c>
      <c r="AV71" s="638">
        <f t="shared" ref="AV71" si="941">AU71*1000</f>
        <v>112</v>
      </c>
      <c r="AW71" s="638">
        <f>'23년(세부_실적)'!AU92</f>
        <v>8.2000000000000003E-2</v>
      </c>
      <c r="AX71" s="638">
        <f t="shared" ref="AX71" si="942">AW71*1000</f>
        <v>82</v>
      </c>
      <c r="AY71" s="638">
        <f>'23년(세부_실적)'!AW92</f>
        <v>0.155</v>
      </c>
      <c r="AZ71" s="638">
        <f t="shared" ref="AZ71" si="943">AY71*1000</f>
        <v>155</v>
      </c>
      <c r="BA71" s="638">
        <f>'23년(세부_실적)'!AY92</f>
        <v>0.34899999999999998</v>
      </c>
      <c r="BB71" s="638">
        <f t="shared" ref="BB71" si="944">BA71*1000</f>
        <v>349</v>
      </c>
      <c r="BC71" s="638">
        <f>'23년(세부_실적)'!BA92</f>
        <v>0.86099999999999999</v>
      </c>
      <c r="BD71" s="638">
        <f t="shared" ref="BD71" si="945">BC71*1000</f>
        <v>861</v>
      </c>
      <c r="BF71" s="617">
        <v>0.98</v>
      </c>
      <c r="BG71" s="617">
        <v>7.35</v>
      </c>
      <c r="BH71" s="617"/>
      <c r="BI71" s="617"/>
      <c r="BJ71" s="617">
        <v>0.98</v>
      </c>
      <c r="BK71" s="617">
        <v>7.35</v>
      </c>
      <c r="BL71" s="617"/>
      <c r="BM71" s="617"/>
      <c r="BN71" s="617">
        <v>0.98</v>
      </c>
      <c r="BO71" s="617">
        <v>7.35</v>
      </c>
      <c r="BP71" s="617">
        <v>13.25</v>
      </c>
      <c r="BQ71" s="617"/>
      <c r="BR71" s="617">
        <v>0.98</v>
      </c>
      <c r="BS71" s="617">
        <v>7.35</v>
      </c>
      <c r="BT71" s="617">
        <v>13.25</v>
      </c>
      <c r="BU71" s="617"/>
      <c r="BV71" s="617">
        <v>0.98</v>
      </c>
      <c r="BW71" s="617">
        <v>7.35</v>
      </c>
      <c r="BX71" s="617"/>
      <c r="BY71" s="617"/>
      <c r="BZ71" s="617">
        <v>0.98</v>
      </c>
      <c r="CA71" s="617">
        <v>7.35</v>
      </c>
      <c r="CB71" s="617"/>
      <c r="CC71" s="617"/>
      <c r="CD71" s="617"/>
      <c r="CE71" s="617"/>
      <c r="CF71" s="617"/>
      <c r="CG71" s="617"/>
      <c r="CH71" s="617"/>
      <c r="CI71" s="617"/>
      <c r="CJ71" s="617"/>
      <c r="CK71" s="617"/>
      <c r="CL71" s="617"/>
      <c r="CM71" s="617"/>
      <c r="CN71" s="617"/>
      <c r="CO71" s="617"/>
      <c r="CP71" s="617"/>
      <c r="CQ71" s="617"/>
      <c r="CR71" s="617"/>
      <c r="CS71" s="617"/>
      <c r="CT71" s="617"/>
      <c r="CU71" s="617"/>
      <c r="CV71" s="617"/>
      <c r="CW71" s="617"/>
      <c r="CX71" s="617"/>
      <c r="CY71" s="617"/>
      <c r="CZ71" s="617"/>
      <c r="DA71" s="617"/>
      <c r="DB71" s="656">
        <f t="shared" si="34"/>
        <v>0</v>
      </c>
      <c r="DC71" s="656">
        <f t="shared" si="35"/>
        <v>0</v>
      </c>
      <c r="DD71" s="656">
        <f t="shared" si="36"/>
        <v>6355524.6800000006</v>
      </c>
      <c r="DE71" s="656">
        <f t="shared" si="37"/>
        <v>0</v>
      </c>
      <c r="DF71" s="656">
        <f t="shared" si="38"/>
        <v>0</v>
      </c>
      <c r="DG71" s="656">
        <f t="shared" si="39"/>
        <v>0</v>
      </c>
      <c r="DH71" s="6">
        <f t="shared" si="40"/>
        <v>0</v>
      </c>
      <c r="DI71" s="6">
        <f t="shared" si="41"/>
        <v>0</v>
      </c>
      <c r="DJ71" s="6">
        <f t="shared" si="42"/>
        <v>0</v>
      </c>
      <c r="DK71" s="6">
        <f t="shared" si="43"/>
        <v>0</v>
      </c>
      <c r="DL71" s="6">
        <f t="shared" si="44"/>
        <v>0</v>
      </c>
      <c r="DM71" s="6">
        <f t="shared" si="45"/>
        <v>0</v>
      </c>
      <c r="DO71" s="6">
        <f t="shared" si="46"/>
        <v>2324357.8848000001</v>
      </c>
      <c r="DP71" s="6">
        <f t="shared" si="47"/>
        <v>3056904.7488000002</v>
      </c>
      <c r="DQ71" s="6">
        <f t="shared" si="48"/>
        <v>3995586.4592000004</v>
      </c>
      <c r="DR71" s="6">
        <f t="shared" si="49"/>
        <v>0</v>
      </c>
      <c r="DS71" s="6">
        <f t="shared" si="50"/>
        <v>0</v>
      </c>
      <c r="DT71" s="6">
        <f t="shared" si="51"/>
        <v>693178.6176</v>
      </c>
      <c r="DU71" s="6">
        <f t="shared" si="52"/>
        <v>0</v>
      </c>
      <c r="DV71" s="6">
        <f t="shared" si="53"/>
        <v>0</v>
      </c>
      <c r="DW71" s="6">
        <f t="shared" si="54"/>
        <v>0</v>
      </c>
      <c r="DX71" s="6">
        <f t="shared" si="55"/>
        <v>0</v>
      </c>
      <c r="DY71" s="6">
        <f t="shared" si="56"/>
        <v>0</v>
      </c>
      <c r="DZ71" s="6">
        <f t="shared" si="57"/>
        <v>0</v>
      </c>
    </row>
    <row r="72" spans="2:130" ht="12" customHeight="1" outlineLevel="1">
      <c r="B72" s="6">
        <f>'23년(세부_실적)'!A93</f>
        <v>66</v>
      </c>
      <c r="C72" s="620"/>
      <c r="D72" s="620"/>
      <c r="E72" s="624"/>
      <c r="F72" s="633" t="str">
        <f>'23년(세부_실적)'!E93</f>
        <v>소   계</v>
      </c>
      <c r="G72" s="633" t="s">
        <v>1257</v>
      </c>
      <c r="H72" s="636"/>
      <c r="I72" s="634"/>
      <c r="J72" s="634"/>
      <c r="K72" s="634">
        <f>'23년(세부_실적)'!I93</f>
        <v>0</v>
      </c>
      <c r="L72" s="634">
        <f>'23년(세부_실적)'!J93</f>
        <v>0</v>
      </c>
      <c r="M72" s="634">
        <f>'23년(세부_실적)'!K93</f>
        <v>0</v>
      </c>
      <c r="N72" s="634">
        <f>'23년(세부_실적)'!L93</f>
        <v>0</v>
      </c>
      <c r="O72" s="634">
        <f>'23년(세부_실적)'!M93</f>
        <v>0</v>
      </c>
      <c r="P72" s="634">
        <f>'23년(세부_실적)'!N93</f>
        <v>0</v>
      </c>
      <c r="Q72" s="634">
        <f>'23년(세부_실적)'!O93</f>
        <v>0</v>
      </c>
      <c r="R72" s="634">
        <f>'23년(세부_실적)'!P93</f>
        <v>0</v>
      </c>
      <c r="S72" s="639">
        <f>'23년(세부_실적)'!Q93</f>
        <v>1377.9130000000002</v>
      </c>
      <c r="T72" s="639">
        <f t="shared" si="928"/>
        <v>1377913.0000000002</v>
      </c>
      <c r="U72" s="639">
        <f>'23년(세부_실적)'!S93</f>
        <v>148.35199999999998</v>
      </c>
      <c r="V72" s="639">
        <f t="shared" si="929"/>
        <v>148351.99999999997</v>
      </c>
      <c r="W72" s="639">
        <f>'23년(세부_실적)'!U93</f>
        <v>124.31199999999997</v>
      </c>
      <c r="X72" s="639">
        <f t="shared" si="930"/>
        <v>124311.99999999997</v>
      </c>
      <c r="Y72" s="639">
        <f>'23년(세부_실적)'!W93</f>
        <v>122.90600000000001</v>
      </c>
      <c r="Z72" s="639">
        <f t="shared" si="931"/>
        <v>122906</v>
      </c>
      <c r="AA72" s="639">
        <f>'23년(세부_실적)'!Y93</f>
        <v>395.57</v>
      </c>
      <c r="AB72" s="639">
        <f t="shared" si="931"/>
        <v>395570</v>
      </c>
      <c r="AC72" s="639">
        <f>'23년(세부_실적)'!AA93</f>
        <v>67.681999999999988</v>
      </c>
      <c r="AD72" s="639">
        <f t="shared" ref="AD72" si="946">AC72*1000</f>
        <v>67681.999999999985</v>
      </c>
      <c r="AE72" s="639">
        <f>'23년(세부_실적)'!AC93</f>
        <v>108.92</v>
      </c>
      <c r="AF72" s="639">
        <f t="shared" ref="AF72" si="947">AE72*1000</f>
        <v>108920</v>
      </c>
      <c r="AG72" s="639">
        <f>'23년(세부_실적)'!AE93</f>
        <v>81.896999999999977</v>
      </c>
      <c r="AH72" s="639">
        <f t="shared" ref="AH72" si="948">AG72*1000</f>
        <v>81896.999999999971</v>
      </c>
      <c r="AI72" s="639">
        <f>'23년(세부_실적)'!AG93</f>
        <v>258.49900000000002</v>
      </c>
      <c r="AJ72" s="639">
        <f t="shared" ref="AJ72" si="949">AI72*1000</f>
        <v>258499.00000000003</v>
      </c>
      <c r="AK72" s="639">
        <f>'23년(세부_실적)'!AI93</f>
        <v>654.06899999999996</v>
      </c>
      <c r="AL72" s="639">
        <f t="shared" ref="AL72" si="950">AK72*1000</f>
        <v>654069</v>
      </c>
      <c r="AM72" s="639">
        <f>'23년(세부_실적)'!AK93</f>
        <v>120.55299999999998</v>
      </c>
      <c r="AN72" s="639">
        <f t="shared" ref="AN72" si="951">AM72*1000</f>
        <v>120552.99999999999</v>
      </c>
      <c r="AO72" s="639">
        <f>'23년(세부_실적)'!AM93</f>
        <v>108.523</v>
      </c>
      <c r="AP72" s="639">
        <f t="shared" ref="AP72" si="952">AO72*1000</f>
        <v>108523</v>
      </c>
      <c r="AQ72" s="639">
        <f>'23년(세부_실적)'!AO93</f>
        <v>159.50800000000001</v>
      </c>
      <c r="AR72" s="639">
        <f t="shared" ref="AR72" si="953">AQ72*1000</f>
        <v>159508</v>
      </c>
      <c r="AS72" s="639">
        <f>'23년(세부_실적)'!AQ93</f>
        <v>388.58399999999989</v>
      </c>
      <c r="AT72" s="639">
        <f t="shared" ref="AT72" si="954">AS72*1000</f>
        <v>388583.99999999988</v>
      </c>
      <c r="AU72" s="639">
        <f>'23년(세부_실적)'!AS93</f>
        <v>101.315</v>
      </c>
      <c r="AV72" s="639">
        <f t="shared" ref="AV72" si="955">AU72*1000</f>
        <v>101315</v>
      </c>
      <c r="AW72" s="639">
        <f>'23년(세부_실적)'!AU93</f>
        <v>95.939000000000007</v>
      </c>
      <c r="AX72" s="639">
        <f t="shared" ref="AX72" si="956">AW72*1000</f>
        <v>95939</v>
      </c>
      <c r="AY72" s="639">
        <f>'23년(세부_실적)'!AW93</f>
        <v>138.006</v>
      </c>
      <c r="AZ72" s="639">
        <f t="shared" ref="AZ72" si="957">AY72*1000</f>
        <v>138006</v>
      </c>
      <c r="BA72" s="639">
        <f>'23년(세부_실적)'!AY93</f>
        <v>335.26000000000005</v>
      </c>
      <c r="BB72" s="639">
        <f t="shared" ref="BB72" si="958">BA72*1000</f>
        <v>335260.00000000006</v>
      </c>
      <c r="BC72" s="639">
        <f>'23년(세부_실적)'!BA93</f>
        <v>723.84400000000005</v>
      </c>
      <c r="BD72" s="639">
        <f t="shared" ref="BD72" si="959">BC72*1000</f>
        <v>723844</v>
      </c>
      <c r="BF72" s="617"/>
      <c r="BG72" s="617"/>
      <c r="BH72" s="617"/>
      <c r="BI72" s="617"/>
      <c r="BJ72" s="617"/>
      <c r="BK72" s="617"/>
      <c r="BL72" s="617"/>
      <c r="BM72" s="617"/>
      <c r="BN72" s="617"/>
      <c r="BO72" s="617"/>
      <c r="BP72" s="617"/>
      <c r="BQ72" s="617"/>
      <c r="BR72" s="617"/>
      <c r="BS72" s="617"/>
      <c r="BT72" s="617"/>
      <c r="BU72" s="617"/>
      <c r="BV72" s="617"/>
      <c r="BW72" s="617"/>
      <c r="BX72" s="617"/>
      <c r="BY72" s="617"/>
      <c r="BZ72" s="617"/>
      <c r="CA72" s="617"/>
      <c r="CB72" s="617"/>
      <c r="CC72" s="617"/>
      <c r="CD72" s="617"/>
      <c r="CE72" s="617"/>
      <c r="CF72" s="617"/>
      <c r="CG72" s="617"/>
      <c r="CH72" s="617"/>
      <c r="CI72" s="617"/>
      <c r="CJ72" s="617"/>
      <c r="CK72" s="617"/>
      <c r="CL72" s="617"/>
      <c r="CM72" s="617"/>
      <c r="CN72" s="617"/>
      <c r="CO72" s="617"/>
      <c r="CP72" s="617"/>
      <c r="CQ72" s="617"/>
      <c r="CR72" s="617"/>
      <c r="CS72" s="617"/>
      <c r="CT72" s="617"/>
      <c r="CU72" s="617"/>
      <c r="CV72" s="617"/>
      <c r="CW72" s="617"/>
      <c r="CX72" s="617"/>
      <c r="CY72" s="617"/>
      <c r="CZ72" s="617"/>
      <c r="DA72" s="617"/>
      <c r="DB72" s="6">
        <f t="shared" ref="DB72:DB135" si="960">+V72*BH72*$BI$2</f>
        <v>0</v>
      </c>
      <c r="DC72" s="6">
        <f t="shared" ref="DC72:DC135" si="961">+X72*BL72*$BM$2</f>
        <v>0</v>
      </c>
      <c r="DD72" s="6">
        <f t="shared" ref="DD72:DD135" si="962">+BP72*Z72*$BQ$2</f>
        <v>0</v>
      </c>
      <c r="DE72" s="6">
        <f t="shared" ref="DE72:DE135" si="963">+AD72*BT72*$BU$2</f>
        <v>0</v>
      </c>
      <c r="DF72" s="6">
        <f t="shared" ref="DF72:DF135" si="964">+BX72*AF72*$BY$2</f>
        <v>0</v>
      </c>
      <c r="DG72" s="6">
        <f t="shared" ref="DG72:DG135" si="965">+CB72*AH72*$CC$2</f>
        <v>0</v>
      </c>
      <c r="DH72" s="6">
        <f t="shared" ref="DH72:DH135" si="966">+CF72*AN72*$CG$2</f>
        <v>0</v>
      </c>
      <c r="DI72" s="6">
        <f t="shared" ref="DI72:DI135" si="967">+CB72*AP72*$AP$2</f>
        <v>0</v>
      </c>
      <c r="DJ72" s="6">
        <f t="shared" ref="DJ72:DJ135" si="968">+CN72*AR72*$AR$2</f>
        <v>0</v>
      </c>
      <c r="DK72" s="6">
        <f t="shared" ref="DK72:DK135" si="969">+CR72*AV72*$AV$2</f>
        <v>0</v>
      </c>
      <c r="DL72" s="6">
        <f t="shared" ref="DL72:DL135" si="970">+CV72*AX72*$AX$2</f>
        <v>0</v>
      </c>
      <c r="DM72" s="6">
        <f t="shared" ref="DM72:DM135" si="971">+CZ72*AZ72*$AZ$2</f>
        <v>0</v>
      </c>
      <c r="DO72" s="6">
        <f t="shared" ref="DO72:DO135" si="972">+(BF72+BG72)*V72*$V$2</f>
        <v>0</v>
      </c>
      <c r="DP72" s="6">
        <f t="shared" ref="DP72:DP135" si="973">+(BJ72+BK72)*X72*$X$2</f>
        <v>0</v>
      </c>
      <c r="DQ72" s="6">
        <f t="shared" ref="DQ72:DQ135" si="974">+(BN72+BO72)*Z72*$Z$2</f>
        <v>0</v>
      </c>
      <c r="DR72" s="6">
        <f t="shared" ref="DR72:DR135" si="975">+(BR72+BS72)*AD72*$AD$2</f>
        <v>0</v>
      </c>
      <c r="DS72" s="6">
        <f t="shared" ref="DS72:DS135" si="976">+(BV72+BW72)*AF72*$AF$2</f>
        <v>0</v>
      </c>
      <c r="DT72" s="6">
        <f t="shared" ref="DT72:DT135" si="977">+(BZ72+CA72)*AH72*$AH$2</f>
        <v>0</v>
      </c>
      <c r="DU72" s="6">
        <f t="shared" ref="DU72:DU135" si="978">+(CD72+CE72)*AN72*$AN$2</f>
        <v>0</v>
      </c>
      <c r="DV72" s="6">
        <f t="shared" ref="DV72:DV135" si="979">+(CH72+CI72)*AP72*$AP$2</f>
        <v>0</v>
      </c>
      <c r="DW72" s="6">
        <f t="shared" ref="DW72:DW135" si="980">+(CL72+CM72)*AR72*$AR$2</f>
        <v>0</v>
      </c>
      <c r="DX72" s="6">
        <f t="shared" ref="DX72:DX135" si="981">+(CP72+CQ72)*AV72*$AV$2</f>
        <v>0</v>
      </c>
      <c r="DY72" s="6">
        <f t="shared" ref="DY72:DY135" si="982">+(CT72+CU72)*AX72*$AX$2</f>
        <v>0</v>
      </c>
      <c r="DZ72" s="6">
        <f t="shared" ref="DZ72:DZ135" si="983">+(CX72+CY72)*AZ72*$AZ$2</f>
        <v>0</v>
      </c>
    </row>
    <row r="73" spans="2:130" ht="12" customHeight="1" outlineLevel="1">
      <c r="B73" s="6">
        <f>'23년(세부_실적)'!A94</f>
        <v>67</v>
      </c>
      <c r="C73" s="620"/>
      <c r="D73" s="620"/>
      <c r="E73" s="618" t="str">
        <f>'23년(세부_실적)'!D94</f>
        <v>LFD</v>
      </c>
      <c r="F73" s="622" t="str">
        <f>'23년(세부_실적)'!E94</f>
        <v>F8014_EPN</v>
      </c>
      <c r="G73" s="622" t="s">
        <v>14</v>
      </c>
      <c r="H73" s="622" t="str">
        <f>'23년(세부_실적)'!F94</f>
        <v>481B</v>
      </c>
      <c r="I73" s="617"/>
      <c r="J73" s="617" t="str">
        <f>'23년(세부_실적)'!H94</f>
        <v>SY</v>
      </c>
      <c r="K73" s="617">
        <f>'23년(세부_실적)'!I94</f>
        <v>13</v>
      </c>
      <c r="L73" s="617">
        <f>'23년(세부_실적)'!J94</f>
        <v>0</v>
      </c>
      <c r="M73" s="617">
        <f>'23년(세부_실적)'!K94</f>
        <v>0</v>
      </c>
      <c r="N73" s="617">
        <f>'23년(세부_실적)'!L94</f>
        <v>0</v>
      </c>
      <c r="O73" s="617">
        <f>'23년(세부_실적)'!M94</f>
        <v>0</v>
      </c>
      <c r="P73" s="617">
        <f>'23년(세부_실적)'!N94</f>
        <v>0</v>
      </c>
      <c r="Q73" s="617">
        <f>'23년(세부_실적)'!O94</f>
        <v>0</v>
      </c>
      <c r="R73" s="617">
        <f>'23년(세부_실적)'!P94</f>
        <v>0</v>
      </c>
      <c r="S73" s="638">
        <f>'23년(세부_실적)'!Q94</f>
        <v>0</v>
      </c>
      <c r="T73" s="638">
        <f t="shared" si="928"/>
        <v>0</v>
      </c>
      <c r="U73" s="638">
        <f>'23년(세부_실적)'!S94</f>
        <v>0</v>
      </c>
      <c r="V73" s="638">
        <f t="shared" si="929"/>
        <v>0</v>
      </c>
      <c r="W73" s="638">
        <f>'23년(세부_실적)'!U94</f>
        <v>0</v>
      </c>
      <c r="X73" s="638">
        <f t="shared" si="930"/>
        <v>0</v>
      </c>
      <c r="Y73" s="638">
        <f>'23년(세부_실적)'!W94</f>
        <v>0</v>
      </c>
      <c r="Z73" s="638">
        <f t="shared" si="931"/>
        <v>0</v>
      </c>
      <c r="AA73" s="638">
        <f>'23년(세부_실적)'!Y94</f>
        <v>0</v>
      </c>
      <c r="AB73" s="638">
        <f t="shared" si="931"/>
        <v>0</v>
      </c>
      <c r="AC73" s="638">
        <f>'23년(세부_실적)'!AA94</f>
        <v>0</v>
      </c>
      <c r="AD73" s="638">
        <f t="shared" ref="AD73" si="984">AC73*1000</f>
        <v>0</v>
      </c>
      <c r="AE73" s="638">
        <f>'23년(세부_실적)'!AC94</f>
        <v>0</v>
      </c>
      <c r="AF73" s="638">
        <f t="shared" ref="AF73" si="985">AE73*1000</f>
        <v>0</v>
      </c>
      <c r="AG73" s="638">
        <f>'23년(세부_실적)'!AE94</f>
        <v>0</v>
      </c>
      <c r="AH73" s="638">
        <f t="shared" ref="AH73" si="986">AG73*1000</f>
        <v>0</v>
      </c>
      <c r="AI73" s="638">
        <f>'23년(세부_실적)'!AG94</f>
        <v>0</v>
      </c>
      <c r="AJ73" s="638">
        <f t="shared" ref="AJ73" si="987">AI73*1000</f>
        <v>0</v>
      </c>
      <c r="AK73" s="638">
        <f>'23년(세부_실적)'!AI94</f>
        <v>0</v>
      </c>
      <c r="AL73" s="638">
        <f t="shared" ref="AL73" si="988">AK73*1000</f>
        <v>0</v>
      </c>
      <c r="AM73" s="638">
        <f>'23년(세부_실적)'!AK94</f>
        <v>0</v>
      </c>
      <c r="AN73" s="638">
        <f t="shared" ref="AN73" si="989">AM73*1000</f>
        <v>0</v>
      </c>
      <c r="AO73" s="638">
        <f>'23년(세부_실적)'!AM94</f>
        <v>0</v>
      </c>
      <c r="AP73" s="638">
        <f t="shared" ref="AP73" si="990">AO73*1000</f>
        <v>0</v>
      </c>
      <c r="AQ73" s="638">
        <f>'23년(세부_실적)'!AO94</f>
        <v>0</v>
      </c>
      <c r="AR73" s="638">
        <f t="shared" ref="AR73" si="991">AQ73*1000</f>
        <v>0</v>
      </c>
      <c r="AS73" s="638">
        <f>'23년(세부_실적)'!AQ94</f>
        <v>0</v>
      </c>
      <c r="AT73" s="638">
        <f t="shared" ref="AT73" si="992">AS73*1000</f>
        <v>0</v>
      </c>
      <c r="AU73" s="638">
        <f>'23년(세부_실적)'!AS94</f>
        <v>0</v>
      </c>
      <c r="AV73" s="638">
        <f t="shared" ref="AV73" si="993">AU73*1000</f>
        <v>0</v>
      </c>
      <c r="AW73" s="638">
        <f>'23년(세부_실적)'!AU94</f>
        <v>0</v>
      </c>
      <c r="AX73" s="638">
        <f t="shared" ref="AX73" si="994">AW73*1000</f>
        <v>0</v>
      </c>
      <c r="AY73" s="638">
        <f>'23년(세부_실적)'!AW94</f>
        <v>0</v>
      </c>
      <c r="AZ73" s="638">
        <f t="shared" ref="AZ73" si="995">AY73*1000</f>
        <v>0</v>
      </c>
      <c r="BA73" s="638">
        <f>'23년(세부_실적)'!AY94</f>
        <v>0</v>
      </c>
      <c r="BB73" s="638">
        <f t="shared" ref="BB73" si="996">BA73*1000</f>
        <v>0</v>
      </c>
      <c r="BC73" s="638">
        <f>'23년(세부_실적)'!BA94</f>
        <v>0</v>
      </c>
      <c r="BD73" s="638">
        <f t="shared" ref="BD73" si="997">BC73*1000</f>
        <v>0</v>
      </c>
      <c r="BF73" s="617"/>
      <c r="BG73" s="617"/>
      <c r="BH73" s="617"/>
      <c r="BI73" s="617"/>
      <c r="BJ73" s="617"/>
      <c r="BK73" s="617"/>
      <c r="BL73" s="617"/>
      <c r="BM73" s="617"/>
      <c r="BN73" s="617"/>
      <c r="BO73" s="617"/>
      <c r="BP73" s="617"/>
      <c r="BQ73" s="617"/>
      <c r="BR73" s="617"/>
      <c r="BS73" s="617"/>
      <c r="BT73" s="617"/>
      <c r="BU73" s="617"/>
      <c r="BV73" s="617"/>
      <c r="BW73" s="617"/>
      <c r="BX73" s="617"/>
      <c r="BY73" s="617"/>
      <c r="BZ73" s="617"/>
      <c r="CA73" s="617"/>
      <c r="CB73" s="617"/>
      <c r="CC73" s="617"/>
      <c r="CD73" s="617"/>
      <c r="CE73" s="617"/>
      <c r="CF73" s="617"/>
      <c r="CG73" s="617"/>
      <c r="CH73" s="617"/>
      <c r="CI73" s="617"/>
      <c r="CJ73" s="617"/>
      <c r="CK73" s="617"/>
      <c r="CL73" s="617"/>
      <c r="CM73" s="617"/>
      <c r="CN73" s="617"/>
      <c r="CO73" s="617"/>
      <c r="CP73" s="617"/>
      <c r="CQ73" s="617"/>
      <c r="CR73" s="617"/>
      <c r="CS73" s="617"/>
      <c r="CT73" s="617"/>
      <c r="CU73" s="617"/>
      <c r="CV73" s="617"/>
      <c r="CW73" s="617"/>
      <c r="CX73" s="617"/>
      <c r="CY73" s="617"/>
      <c r="CZ73" s="617"/>
      <c r="DA73" s="617"/>
      <c r="DB73" s="6">
        <f t="shared" si="960"/>
        <v>0</v>
      </c>
      <c r="DC73" s="6">
        <f t="shared" si="961"/>
        <v>0</v>
      </c>
      <c r="DD73" s="6">
        <f t="shared" si="962"/>
        <v>0</v>
      </c>
      <c r="DE73" s="6">
        <f t="shared" si="963"/>
        <v>0</v>
      </c>
      <c r="DF73" s="6">
        <f t="shared" si="964"/>
        <v>0</v>
      </c>
      <c r="DG73" s="6">
        <f t="shared" si="965"/>
        <v>0</v>
      </c>
      <c r="DH73" s="6">
        <f t="shared" si="966"/>
        <v>0</v>
      </c>
      <c r="DI73" s="6">
        <f t="shared" si="967"/>
        <v>0</v>
      </c>
      <c r="DJ73" s="6">
        <f t="shared" si="968"/>
        <v>0</v>
      </c>
      <c r="DK73" s="6">
        <f t="shared" si="969"/>
        <v>0</v>
      </c>
      <c r="DL73" s="6">
        <f t="shared" si="970"/>
        <v>0</v>
      </c>
      <c r="DM73" s="6">
        <f t="shared" si="971"/>
        <v>0</v>
      </c>
      <c r="DO73" s="6">
        <f t="shared" si="972"/>
        <v>0</v>
      </c>
      <c r="DP73" s="6">
        <f t="shared" si="973"/>
        <v>0</v>
      </c>
      <c r="DQ73" s="6">
        <f t="shared" si="974"/>
        <v>0</v>
      </c>
      <c r="DR73" s="6">
        <f t="shared" si="975"/>
        <v>0</v>
      </c>
      <c r="DS73" s="6">
        <f t="shared" si="976"/>
        <v>0</v>
      </c>
      <c r="DT73" s="6">
        <f t="shared" si="977"/>
        <v>0</v>
      </c>
      <c r="DU73" s="6">
        <f t="shared" si="978"/>
        <v>0</v>
      </c>
      <c r="DV73" s="6">
        <f t="shared" si="979"/>
        <v>0</v>
      </c>
      <c r="DW73" s="6">
        <f t="shared" si="980"/>
        <v>0</v>
      </c>
      <c r="DX73" s="6">
        <f t="shared" si="981"/>
        <v>0</v>
      </c>
      <c r="DY73" s="6">
        <f t="shared" si="982"/>
        <v>0</v>
      </c>
      <c r="DZ73" s="6">
        <f t="shared" si="983"/>
        <v>0</v>
      </c>
    </row>
    <row r="74" spans="2:130" ht="12" customHeight="1" outlineLevel="1">
      <c r="B74" s="6">
        <f>'23년(세부_실적)'!A95</f>
        <v>68</v>
      </c>
      <c r="C74" s="620"/>
      <c r="D74" s="620"/>
      <c r="E74" s="620"/>
      <c r="F74" s="622" t="str">
        <f>'23년(세부_실적)'!E95</f>
        <v>L46SF_DPN</v>
      </c>
      <c r="G74" s="622" t="s">
        <v>741</v>
      </c>
      <c r="H74" s="622" t="str">
        <f>'23년(세부_실적)'!F95</f>
        <v>610B</v>
      </c>
      <c r="I74" s="617"/>
      <c r="J74" s="617" t="str">
        <f>'23년(세부_실적)'!H95</f>
        <v>SY</v>
      </c>
      <c r="K74" s="617">
        <f>'23년(세부_실적)'!I95</f>
        <v>11.45</v>
      </c>
      <c r="L74" s="617">
        <f>'23년(세부_실적)'!J95</f>
        <v>0</v>
      </c>
      <c r="M74" s="617">
        <f>'23년(세부_실적)'!K95</f>
        <v>0</v>
      </c>
      <c r="N74" s="617">
        <f>'23년(세부_실적)'!L95</f>
        <v>0</v>
      </c>
      <c r="O74" s="617">
        <f>'23년(세부_실적)'!M95</f>
        <v>0</v>
      </c>
      <c r="P74" s="617">
        <f>'23년(세부_실적)'!N95</f>
        <v>0</v>
      </c>
      <c r="Q74" s="617">
        <f>'23년(세부_실적)'!O95</f>
        <v>0</v>
      </c>
      <c r="R74" s="617">
        <f>'23년(세부_실적)'!P95</f>
        <v>0</v>
      </c>
      <c r="S74" s="638">
        <f>'23년(세부_실적)'!Q95</f>
        <v>0</v>
      </c>
      <c r="T74" s="638">
        <f t="shared" si="928"/>
        <v>0</v>
      </c>
      <c r="U74" s="638">
        <f>'23년(세부_실적)'!S95</f>
        <v>0</v>
      </c>
      <c r="V74" s="638">
        <f t="shared" si="929"/>
        <v>0</v>
      </c>
      <c r="W74" s="638">
        <f>'23년(세부_실적)'!U95</f>
        <v>0</v>
      </c>
      <c r="X74" s="638">
        <f t="shared" si="930"/>
        <v>0</v>
      </c>
      <c r="Y74" s="638">
        <f>'23년(세부_실적)'!W95</f>
        <v>0</v>
      </c>
      <c r="Z74" s="638">
        <f t="shared" si="931"/>
        <v>0</v>
      </c>
      <c r="AA74" s="638">
        <f>'23년(세부_실적)'!Y95</f>
        <v>0</v>
      </c>
      <c r="AB74" s="638">
        <f t="shared" si="931"/>
        <v>0</v>
      </c>
      <c r="AC74" s="638">
        <f>'23년(세부_실적)'!AA95</f>
        <v>0</v>
      </c>
      <c r="AD74" s="638">
        <f t="shared" ref="AD74" si="998">AC74*1000</f>
        <v>0</v>
      </c>
      <c r="AE74" s="638">
        <f>'23년(세부_실적)'!AC95</f>
        <v>0</v>
      </c>
      <c r="AF74" s="638">
        <f t="shared" ref="AF74" si="999">AE74*1000</f>
        <v>0</v>
      </c>
      <c r="AG74" s="638">
        <f>'23년(세부_실적)'!AE95</f>
        <v>0</v>
      </c>
      <c r="AH74" s="638">
        <f t="shared" ref="AH74" si="1000">AG74*1000</f>
        <v>0</v>
      </c>
      <c r="AI74" s="638">
        <f>'23년(세부_실적)'!AG95</f>
        <v>0</v>
      </c>
      <c r="AJ74" s="638">
        <f t="shared" ref="AJ74" si="1001">AI74*1000</f>
        <v>0</v>
      </c>
      <c r="AK74" s="638">
        <f>'23년(세부_실적)'!AI95</f>
        <v>0</v>
      </c>
      <c r="AL74" s="638">
        <f t="shared" ref="AL74" si="1002">AK74*1000</f>
        <v>0</v>
      </c>
      <c r="AM74" s="638">
        <f>'23년(세부_실적)'!AK95</f>
        <v>0</v>
      </c>
      <c r="AN74" s="638">
        <f t="shared" ref="AN74" si="1003">AM74*1000</f>
        <v>0</v>
      </c>
      <c r="AO74" s="638">
        <f>'23년(세부_실적)'!AM95</f>
        <v>0</v>
      </c>
      <c r="AP74" s="638">
        <f t="shared" ref="AP74" si="1004">AO74*1000</f>
        <v>0</v>
      </c>
      <c r="AQ74" s="638">
        <f>'23년(세부_실적)'!AO95</f>
        <v>0</v>
      </c>
      <c r="AR74" s="638">
        <f t="shared" ref="AR74" si="1005">AQ74*1000</f>
        <v>0</v>
      </c>
      <c r="AS74" s="638">
        <f>'23년(세부_실적)'!AQ95</f>
        <v>0</v>
      </c>
      <c r="AT74" s="638">
        <f t="shared" ref="AT74" si="1006">AS74*1000</f>
        <v>0</v>
      </c>
      <c r="AU74" s="638">
        <f>'23년(세부_실적)'!AS95</f>
        <v>0</v>
      </c>
      <c r="AV74" s="638">
        <f t="shared" ref="AV74" si="1007">AU74*1000</f>
        <v>0</v>
      </c>
      <c r="AW74" s="638">
        <f>'23년(세부_실적)'!AU95</f>
        <v>0</v>
      </c>
      <c r="AX74" s="638">
        <f t="shared" ref="AX74" si="1008">AW74*1000</f>
        <v>0</v>
      </c>
      <c r="AY74" s="638">
        <f>'23년(세부_실적)'!AW95</f>
        <v>0</v>
      </c>
      <c r="AZ74" s="638">
        <f t="shared" ref="AZ74" si="1009">AY74*1000</f>
        <v>0</v>
      </c>
      <c r="BA74" s="638">
        <f>'23년(세부_실적)'!AY95</f>
        <v>0</v>
      </c>
      <c r="BB74" s="638">
        <f t="shared" ref="BB74" si="1010">BA74*1000</f>
        <v>0</v>
      </c>
      <c r="BC74" s="638">
        <f>'23년(세부_실적)'!BA95</f>
        <v>0</v>
      </c>
      <c r="BD74" s="638">
        <f t="shared" ref="BD74" si="1011">BC74*1000</f>
        <v>0</v>
      </c>
      <c r="BF74" s="617"/>
      <c r="BG74" s="617"/>
      <c r="BH74" s="617"/>
      <c r="BI74" s="617"/>
      <c r="BJ74" s="617"/>
      <c r="BK74" s="617"/>
      <c r="BL74" s="617"/>
      <c r="BM74" s="617"/>
      <c r="BN74" s="617"/>
      <c r="BO74" s="617"/>
      <c r="BP74" s="617"/>
      <c r="BQ74" s="617"/>
      <c r="BR74" s="617"/>
      <c r="BS74" s="617"/>
      <c r="BT74" s="617"/>
      <c r="BU74" s="617"/>
      <c r="BV74" s="617"/>
      <c r="BW74" s="617"/>
      <c r="BX74" s="617"/>
      <c r="BY74" s="617"/>
      <c r="BZ74" s="617"/>
      <c r="CA74" s="617"/>
      <c r="CB74" s="617"/>
      <c r="CC74" s="617"/>
      <c r="CD74" s="617"/>
      <c r="CE74" s="617"/>
      <c r="CF74" s="617"/>
      <c r="CG74" s="617"/>
      <c r="CH74" s="617"/>
      <c r="CI74" s="617"/>
      <c r="CJ74" s="617"/>
      <c r="CK74" s="617"/>
      <c r="CL74" s="617"/>
      <c r="CM74" s="617"/>
      <c r="CN74" s="617"/>
      <c r="CO74" s="617"/>
      <c r="CP74" s="617"/>
      <c r="CQ74" s="617"/>
      <c r="CR74" s="617"/>
      <c r="CS74" s="617"/>
      <c r="CT74" s="617"/>
      <c r="CU74" s="617"/>
      <c r="CV74" s="617"/>
      <c r="CW74" s="617"/>
      <c r="CX74" s="617"/>
      <c r="CY74" s="617"/>
      <c r="CZ74" s="617"/>
      <c r="DA74" s="617"/>
      <c r="DB74" s="6">
        <f t="shared" si="960"/>
        <v>0</v>
      </c>
      <c r="DC74" s="6">
        <f t="shared" si="961"/>
        <v>0</v>
      </c>
      <c r="DD74" s="6">
        <f t="shared" si="962"/>
        <v>0</v>
      </c>
      <c r="DE74" s="6">
        <f t="shared" si="963"/>
        <v>0</v>
      </c>
      <c r="DF74" s="6">
        <f t="shared" si="964"/>
        <v>0</v>
      </c>
      <c r="DG74" s="6">
        <f t="shared" si="965"/>
        <v>0</v>
      </c>
      <c r="DH74" s="6">
        <f t="shared" si="966"/>
        <v>0</v>
      </c>
      <c r="DI74" s="6">
        <f t="shared" si="967"/>
        <v>0</v>
      </c>
      <c r="DJ74" s="6">
        <f t="shared" si="968"/>
        <v>0</v>
      </c>
      <c r="DK74" s="6">
        <f t="shared" si="969"/>
        <v>0</v>
      </c>
      <c r="DL74" s="6">
        <f t="shared" si="970"/>
        <v>0</v>
      </c>
      <c r="DM74" s="6">
        <f t="shared" si="971"/>
        <v>0</v>
      </c>
      <c r="DO74" s="6">
        <f t="shared" si="972"/>
        <v>0</v>
      </c>
      <c r="DP74" s="6">
        <f t="shared" si="973"/>
        <v>0</v>
      </c>
      <c r="DQ74" s="6">
        <f t="shared" si="974"/>
        <v>0</v>
      </c>
      <c r="DR74" s="6">
        <f t="shared" si="975"/>
        <v>0</v>
      </c>
      <c r="DS74" s="6">
        <f t="shared" si="976"/>
        <v>0</v>
      </c>
      <c r="DT74" s="6">
        <f t="shared" si="977"/>
        <v>0</v>
      </c>
      <c r="DU74" s="6">
        <f t="shared" si="978"/>
        <v>0</v>
      </c>
      <c r="DV74" s="6">
        <f t="shared" si="979"/>
        <v>0</v>
      </c>
      <c r="DW74" s="6">
        <f t="shared" si="980"/>
        <v>0</v>
      </c>
      <c r="DX74" s="6">
        <f t="shared" si="981"/>
        <v>0</v>
      </c>
      <c r="DY74" s="6">
        <f t="shared" si="982"/>
        <v>0</v>
      </c>
      <c r="DZ74" s="6">
        <f t="shared" si="983"/>
        <v>0</v>
      </c>
    </row>
    <row r="75" spans="2:130" ht="12" customHeight="1" outlineLevel="1">
      <c r="B75" s="6">
        <f>'23년(세부_실적)'!A96</f>
        <v>69</v>
      </c>
      <c r="C75" s="620"/>
      <c r="D75" s="620"/>
      <c r="E75" s="620"/>
      <c r="F75" s="622" t="str">
        <f>'23년(세부_실적)'!E96</f>
        <v>SD45</v>
      </c>
      <c r="G75" s="622" t="s">
        <v>1282</v>
      </c>
      <c r="H75" s="622" t="str">
        <f>'23년(세부_실적)'!F96</f>
        <v>753A</v>
      </c>
      <c r="I75" s="617"/>
      <c r="J75" s="617" t="str">
        <f>'23년(세부_실적)'!H96</f>
        <v>SY</v>
      </c>
      <c r="K75" s="617">
        <f>'23년(세부_실적)'!I96</f>
        <v>4</v>
      </c>
      <c r="L75" s="617">
        <f>'23년(세부_실적)'!J96</f>
        <v>0</v>
      </c>
      <c r="M75" s="617">
        <f>'23년(세부_실적)'!K96</f>
        <v>0</v>
      </c>
      <c r="N75" s="617">
        <f>'23년(세부_실적)'!L96</f>
        <v>0</v>
      </c>
      <c r="O75" s="617">
        <f>'23년(세부_실적)'!M96</f>
        <v>0</v>
      </c>
      <c r="P75" s="617">
        <f>'23년(세부_실적)'!N96</f>
        <v>0</v>
      </c>
      <c r="Q75" s="617">
        <f>'23년(세부_실적)'!O96</f>
        <v>0</v>
      </c>
      <c r="R75" s="617">
        <f>'23년(세부_실적)'!P96</f>
        <v>0</v>
      </c>
      <c r="S75" s="638">
        <f>'23년(세부_실적)'!Q96</f>
        <v>0</v>
      </c>
      <c r="T75" s="638">
        <f t="shared" si="928"/>
        <v>0</v>
      </c>
      <c r="U75" s="638">
        <f>'23년(세부_실적)'!S96</f>
        <v>0</v>
      </c>
      <c r="V75" s="638">
        <f t="shared" si="929"/>
        <v>0</v>
      </c>
      <c r="W75" s="638">
        <f>'23년(세부_실적)'!U96</f>
        <v>0</v>
      </c>
      <c r="X75" s="638">
        <f t="shared" si="930"/>
        <v>0</v>
      </c>
      <c r="Y75" s="638">
        <f>'23년(세부_실적)'!W96</f>
        <v>0</v>
      </c>
      <c r="Z75" s="638">
        <f t="shared" si="931"/>
        <v>0</v>
      </c>
      <c r="AA75" s="638">
        <f>'23년(세부_실적)'!Y96</f>
        <v>0</v>
      </c>
      <c r="AB75" s="638">
        <f t="shared" si="931"/>
        <v>0</v>
      </c>
      <c r="AC75" s="638">
        <f>'23년(세부_실적)'!AA96</f>
        <v>0</v>
      </c>
      <c r="AD75" s="638">
        <f t="shared" ref="AD75" si="1012">AC75*1000</f>
        <v>0</v>
      </c>
      <c r="AE75" s="638">
        <f>'23년(세부_실적)'!AC96</f>
        <v>0</v>
      </c>
      <c r="AF75" s="638">
        <f t="shared" ref="AF75" si="1013">AE75*1000</f>
        <v>0</v>
      </c>
      <c r="AG75" s="638">
        <f>'23년(세부_실적)'!AE96</f>
        <v>0</v>
      </c>
      <c r="AH75" s="638">
        <f t="shared" ref="AH75" si="1014">AG75*1000</f>
        <v>0</v>
      </c>
      <c r="AI75" s="638">
        <f>'23년(세부_실적)'!AG96</f>
        <v>0</v>
      </c>
      <c r="AJ75" s="638">
        <f t="shared" ref="AJ75" si="1015">AI75*1000</f>
        <v>0</v>
      </c>
      <c r="AK75" s="638">
        <f>'23년(세부_실적)'!AI96</f>
        <v>0</v>
      </c>
      <c r="AL75" s="638">
        <f t="shared" ref="AL75" si="1016">AK75*1000</f>
        <v>0</v>
      </c>
      <c r="AM75" s="638">
        <f>'23년(세부_실적)'!AK96</f>
        <v>0</v>
      </c>
      <c r="AN75" s="638">
        <f t="shared" ref="AN75" si="1017">AM75*1000</f>
        <v>0</v>
      </c>
      <c r="AO75" s="638">
        <f>'23년(세부_실적)'!AM96</f>
        <v>0</v>
      </c>
      <c r="AP75" s="638">
        <f t="shared" ref="AP75" si="1018">AO75*1000</f>
        <v>0</v>
      </c>
      <c r="AQ75" s="638">
        <f>'23년(세부_실적)'!AO96</f>
        <v>0</v>
      </c>
      <c r="AR75" s="638">
        <f t="shared" ref="AR75" si="1019">AQ75*1000</f>
        <v>0</v>
      </c>
      <c r="AS75" s="638">
        <f>'23년(세부_실적)'!AQ96</f>
        <v>0</v>
      </c>
      <c r="AT75" s="638">
        <f t="shared" ref="AT75" si="1020">AS75*1000</f>
        <v>0</v>
      </c>
      <c r="AU75" s="638">
        <f>'23년(세부_실적)'!AS96</f>
        <v>0</v>
      </c>
      <c r="AV75" s="638">
        <f t="shared" ref="AV75" si="1021">AU75*1000</f>
        <v>0</v>
      </c>
      <c r="AW75" s="638">
        <f>'23년(세부_실적)'!AU96</f>
        <v>0</v>
      </c>
      <c r="AX75" s="638">
        <f t="shared" ref="AX75" si="1022">AW75*1000</f>
        <v>0</v>
      </c>
      <c r="AY75" s="638">
        <f>'23년(세부_실적)'!AW96</f>
        <v>0</v>
      </c>
      <c r="AZ75" s="638">
        <f t="shared" ref="AZ75" si="1023">AY75*1000</f>
        <v>0</v>
      </c>
      <c r="BA75" s="638">
        <f>'23년(세부_실적)'!AY96</f>
        <v>0</v>
      </c>
      <c r="BB75" s="638">
        <f t="shared" ref="BB75" si="1024">BA75*1000</f>
        <v>0</v>
      </c>
      <c r="BC75" s="638">
        <f>'23년(세부_실적)'!BA96</f>
        <v>0</v>
      </c>
      <c r="BD75" s="638">
        <f t="shared" ref="BD75" si="1025">BC75*1000</f>
        <v>0</v>
      </c>
      <c r="BF75" s="617"/>
      <c r="BG75" s="617"/>
      <c r="BH75" s="617"/>
      <c r="BI75" s="617"/>
      <c r="BJ75" s="617"/>
      <c r="BK75" s="617"/>
      <c r="BL75" s="617"/>
      <c r="BM75" s="617"/>
      <c r="BN75" s="617"/>
      <c r="BO75" s="617"/>
      <c r="BP75" s="617"/>
      <c r="BQ75" s="617"/>
      <c r="BR75" s="617"/>
      <c r="BS75" s="617"/>
      <c r="BT75" s="617"/>
      <c r="BU75" s="617"/>
      <c r="BV75" s="617"/>
      <c r="BW75" s="617"/>
      <c r="BX75" s="617"/>
      <c r="BY75" s="617"/>
      <c r="BZ75" s="617"/>
      <c r="CA75" s="617"/>
      <c r="CB75" s="617"/>
      <c r="CC75" s="617"/>
      <c r="CD75" s="617"/>
      <c r="CE75" s="617"/>
      <c r="CF75" s="617"/>
      <c r="CG75" s="617"/>
      <c r="CH75" s="617"/>
      <c r="CI75" s="617"/>
      <c r="CJ75" s="617"/>
      <c r="CK75" s="617"/>
      <c r="CL75" s="617"/>
      <c r="CM75" s="617"/>
      <c r="CN75" s="617"/>
      <c r="CO75" s="617"/>
      <c r="CP75" s="617"/>
      <c r="CQ75" s="617"/>
      <c r="CR75" s="617"/>
      <c r="CS75" s="617"/>
      <c r="CT75" s="617"/>
      <c r="CU75" s="617"/>
      <c r="CV75" s="617"/>
      <c r="CW75" s="617"/>
      <c r="CX75" s="617"/>
      <c r="CY75" s="617"/>
      <c r="CZ75" s="617"/>
      <c r="DA75" s="617"/>
      <c r="DB75" s="6">
        <f t="shared" si="960"/>
        <v>0</v>
      </c>
      <c r="DC75" s="6">
        <f t="shared" si="961"/>
        <v>0</v>
      </c>
      <c r="DD75" s="6">
        <f t="shared" si="962"/>
        <v>0</v>
      </c>
      <c r="DE75" s="6">
        <f t="shared" si="963"/>
        <v>0</v>
      </c>
      <c r="DF75" s="6">
        <f t="shared" si="964"/>
        <v>0</v>
      </c>
      <c r="DG75" s="6">
        <f t="shared" si="965"/>
        <v>0</v>
      </c>
      <c r="DH75" s="6">
        <f t="shared" si="966"/>
        <v>0</v>
      </c>
      <c r="DI75" s="6">
        <f t="shared" si="967"/>
        <v>0</v>
      </c>
      <c r="DJ75" s="6">
        <f t="shared" si="968"/>
        <v>0</v>
      </c>
      <c r="DK75" s="6">
        <f t="shared" si="969"/>
        <v>0</v>
      </c>
      <c r="DL75" s="6">
        <f t="shared" si="970"/>
        <v>0</v>
      </c>
      <c r="DM75" s="6">
        <f t="shared" si="971"/>
        <v>0</v>
      </c>
      <c r="DO75" s="6">
        <f t="shared" si="972"/>
        <v>0</v>
      </c>
      <c r="DP75" s="6">
        <f t="shared" si="973"/>
        <v>0</v>
      </c>
      <c r="DQ75" s="6">
        <f t="shared" si="974"/>
        <v>0</v>
      </c>
      <c r="DR75" s="6">
        <f t="shared" si="975"/>
        <v>0</v>
      </c>
      <c r="DS75" s="6">
        <f t="shared" si="976"/>
        <v>0</v>
      </c>
      <c r="DT75" s="6">
        <f t="shared" si="977"/>
        <v>0</v>
      </c>
      <c r="DU75" s="6">
        <f t="shared" si="978"/>
        <v>0</v>
      </c>
      <c r="DV75" s="6">
        <f t="shared" si="979"/>
        <v>0</v>
      </c>
      <c r="DW75" s="6">
        <f t="shared" si="980"/>
        <v>0</v>
      </c>
      <c r="DX75" s="6">
        <f t="shared" si="981"/>
        <v>0</v>
      </c>
      <c r="DY75" s="6">
        <f t="shared" si="982"/>
        <v>0</v>
      </c>
      <c r="DZ75" s="6">
        <f t="shared" si="983"/>
        <v>0</v>
      </c>
    </row>
    <row r="76" spans="2:130" ht="12" customHeight="1" outlineLevel="1">
      <c r="B76" s="6">
        <f>'23년(세부_실적)'!A97</f>
        <v>70</v>
      </c>
      <c r="C76" s="620"/>
      <c r="D76" s="620"/>
      <c r="E76" s="620"/>
      <c r="F76" s="622" t="str">
        <f>'23년(세부_실적)'!E97</f>
        <v>L32S0Z_EPN</v>
      </c>
      <c r="G76" s="622" t="s">
        <v>719</v>
      </c>
      <c r="H76" s="622" t="str">
        <f>'23년(세부_실적)'!F97</f>
        <v>786A</v>
      </c>
      <c r="I76" s="617"/>
      <c r="J76" s="617" t="str">
        <f>'23년(세부_실적)'!H97</f>
        <v>SY</v>
      </c>
      <c r="K76" s="617">
        <f>'23년(세부_실적)'!I97</f>
        <v>19.899999999999999</v>
      </c>
      <c r="L76" s="617">
        <f>'23년(세부_실적)'!J97</f>
        <v>0</v>
      </c>
      <c r="M76" s="617">
        <f>'23년(세부_실적)'!K97</f>
        <v>0</v>
      </c>
      <c r="N76" s="617">
        <f>'23년(세부_실적)'!L97</f>
        <v>0</v>
      </c>
      <c r="O76" s="617">
        <f>'23년(세부_실적)'!M97</f>
        <v>0</v>
      </c>
      <c r="P76" s="617">
        <f>'23년(세부_실적)'!N97</f>
        <v>0</v>
      </c>
      <c r="Q76" s="617">
        <f>'23년(세부_실적)'!O97</f>
        <v>0</v>
      </c>
      <c r="R76" s="617">
        <f>'23년(세부_실적)'!P97</f>
        <v>0</v>
      </c>
      <c r="S76" s="638">
        <f>'23년(세부_실적)'!Q97</f>
        <v>0</v>
      </c>
      <c r="T76" s="638">
        <f t="shared" si="928"/>
        <v>0</v>
      </c>
      <c r="U76" s="638">
        <f>'23년(세부_실적)'!S97</f>
        <v>0</v>
      </c>
      <c r="V76" s="638">
        <f t="shared" si="929"/>
        <v>0</v>
      </c>
      <c r="W76" s="638">
        <f>'23년(세부_실적)'!U97</f>
        <v>0</v>
      </c>
      <c r="X76" s="638">
        <f t="shared" si="930"/>
        <v>0</v>
      </c>
      <c r="Y76" s="638">
        <f>'23년(세부_실적)'!W97</f>
        <v>0</v>
      </c>
      <c r="Z76" s="638">
        <f t="shared" si="931"/>
        <v>0</v>
      </c>
      <c r="AA76" s="638">
        <f>'23년(세부_실적)'!Y97</f>
        <v>0</v>
      </c>
      <c r="AB76" s="638">
        <f t="shared" si="931"/>
        <v>0</v>
      </c>
      <c r="AC76" s="638">
        <f>'23년(세부_실적)'!AA97</f>
        <v>0</v>
      </c>
      <c r="AD76" s="638">
        <f t="shared" ref="AD76" si="1026">AC76*1000</f>
        <v>0</v>
      </c>
      <c r="AE76" s="638">
        <f>'23년(세부_실적)'!AC97</f>
        <v>0</v>
      </c>
      <c r="AF76" s="638">
        <f t="shared" ref="AF76" si="1027">AE76*1000</f>
        <v>0</v>
      </c>
      <c r="AG76" s="638">
        <f>'23년(세부_실적)'!AE97</f>
        <v>0</v>
      </c>
      <c r="AH76" s="638">
        <f t="shared" ref="AH76" si="1028">AG76*1000</f>
        <v>0</v>
      </c>
      <c r="AI76" s="638">
        <f>'23년(세부_실적)'!AG97</f>
        <v>0</v>
      </c>
      <c r="AJ76" s="638">
        <f t="shared" ref="AJ76" si="1029">AI76*1000</f>
        <v>0</v>
      </c>
      <c r="AK76" s="638">
        <f>'23년(세부_실적)'!AI97</f>
        <v>0</v>
      </c>
      <c r="AL76" s="638">
        <f t="shared" ref="AL76" si="1030">AK76*1000</f>
        <v>0</v>
      </c>
      <c r="AM76" s="638">
        <f>'23년(세부_실적)'!AK97</f>
        <v>0</v>
      </c>
      <c r="AN76" s="638">
        <f t="shared" ref="AN76" si="1031">AM76*1000</f>
        <v>0</v>
      </c>
      <c r="AO76" s="638">
        <f>'23년(세부_실적)'!AM97</f>
        <v>0</v>
      </c>
      <c r="AP76" s="638">
        <f t="shared" ref="AP76" si="1032">AO76*1000</f>
        <v>0</v>
      </c>
      <c r="AQ76" s="638">
        <f>'23년(세부_실적)'!AO97</f>
        <v>0</v>
      </c>
      <c r="AR76" s="638">
        <f t="shared" ref="AR76" si="1033">AQ76*1000</f>
        <v>0</v>
      </c>
      <c r="AS76" s="638">
        <f>'23년(세부_실적)'!AQ97</f>
        <v>0</v>
      </c>
      <c r="AT76" s="638">
        <f t="shared" ref="AT76" si="1034">AS76*1000</f>
        <v>0</v>
      </c>
      <c r="AU76" s="638">
        <f>'23년(세부_실적)'!AS97</f>
        <v>0</v>
      </c>
      <c r="AV76" s="638">
        <f t="shared" ref="AV76" si="1035">AU76*1000</f>
        <v>0</v>
      </c>
      <c r="AW76" s="638">
        <f>'23년(세부_실적)'!AU97</f>
        <v>0</v>
      </c>
      <c r="AX76" s="638">
        <f t="shared" ref="AX76" si="1036">AW76*1000</f>
        <v>0</v>
      </c>
      <c r="AY76" s="638">
        <f>'23년(세부_실적)'!AW97</f>
        <v>0</v>
      </c>
      <c r="AZ76" s="638">
        <f t="shared" ref="AZ76" si="1037">AY76*1000</f>
        <v>0</v>
      </c>
      <c r="BA76" s="638">
        <f>'23년(세부_실적)'!AY97</f>
        <v>0</v>
      </c>
      <c r="BB76" s="638">
        <f t="shared" ref="BB76" si="1038">BA76*1000</f>
        <v>0</v>
      </c>
      <c r="BC76" s="638">
        <f>'23년(세부_실적)'!BA97</f>
        <v>0</v>
      </c>
      <c r="BD76" s="638">
        <f t="shared" ref="BD76" si="1039">BC76*1000</f>
        <v>0</v>
      </c>
      <c r="BF76" s="617"/>
      <c r="BG76" s="617"/>
      <c r="BH76" s="617"/>
      <c r="BI76" s="617"/>
      <c r="BJ76" s="617"/>
      <c r="BK76" s="617"/>
      <c r="BL76" s="617"/>
      <c r="BM76" s="617"/>
      <c r="BN76" s="617"/>
      <c r="BO76" s="617"/>
      <c r="BP76" s="617"/>
      <c r="BQ76" s="617"/>
      <c r="BR76" s="617"/>
      <c r="BS76" s="617"/>
      <c r="BT76" s="617"/>
      <c r="BU76" s="617"/>
      <c r="BV76" s="617"/>
      <c r="BW76" s="617"/>
      <c r="BX76" s="617"/>
      <c r="BY76" s="617"/>
      <c r="BZ76" s="617"/>
      <c r="CA76" s="617"/>
      <c r="CB76" s="617"/>
      <c r="CC76" s="617"/>
      <c r="CD76" s="617"/>
      <c r="CE76" s="617"/>
      <c r="CF76" s="617"/>
      <c r="CG76" s="617"/>
      <c r="CH76" s="617"/>
      <c r="CI76" s="617"/>
      <c r="CJ76" s="617"/>
      <c r="CK76" s="617"/>
      <c r="CL76" s="617"/>
      <c r="CM76" s="617"/>
      <c r="CN76" s="617"/>
      <c r="CO76" s="617"/>
      <c r="CP76" s="617"/>
      <c r="CQ76" s="617"/>
      <c r="CR76" s="617"/>
      <c r="CS76" s="617"/>
      <c r="CT76" s="617"/>
      <c r="CU76" s="617"/>
      <c r="CV76" s="617"/>
      <c r="CW76" s="617"/>
      <c r="CX76" s="617"/>
      <c r="CY76" s="617"/>
      <c r="CZ76" s="617"/>
      <c r="DA76" s="617"/>
      <c r="DB76" s="6">
        <f t="shared" si="960"/>
        <v>0</v>
      </c>
      <c r="DC76" s="6">
        <f t="shared" si="961"/>
        <v>0</v>
      </c>
      <c r="DD76" s="6">
        <f t="shared" si="962"/>
        <v>0</v>
      </c>
      <c r="DE76" s="6">
        <f t="shared" si="963"/>
        <v>0</v>
      </c>
      <c r="DF76" s="6">
        <f t="shared" si="964"/>
        <v>0</v>
      </c>
      <c r="DG76" s="6">
        <f t="shared" si="965"/>
        <v>0</v>
      </c>
      <c r="DH76" s="6">
        <f t="shared" si="966"/>
        <v>0</v>
      </c>
      <c r="DI76" s="6">
        <f t="shared" si="967"/>
        <v>0</v>
      </c>
      <c r="DJ76" s="6">
        <f t="shared" si="968"/>
        <v>0</v>
      </c>
      <c r="DK76" s="6">
        <f t="shared" si="969"/>
        <v>0</v>
      </c>
      <c r="DL76" s="6">
        <f t="shared" si="970"/>
        <v>0</v>
      </c>
      <c r="DM76" s="6">
        <f t="shared" si="971"/>
        <v>0</v>
      </c>
      <c r="DO76" s="6">
        <f t="shared" si="972"/>
        <v>0</v>
      </c>
      <c r="DP76" s="6">
        <f t="shared" si="973"/>
        <v>0</v>
      </c>
      <c r="DQ76" s="6">
        <f t="shared" si="974"/>
        <v>0</v>
      </c>
      <c r="DR76" s="6">
        <f t="shared" si="975"/>
        <v>0</v>
      </c>
      <c r="DS76" s="6">
        <f t="shared" si="976"/>
        <v>0</v>
      </c>
      <c r="DT76" s="6">
        <f t="shared" si="977"/>
        <v>0</v>
      </c>
      <c r="DU76" s="6">
        <f t="shared" si="978"/>
        <v>0</v>
      </c>
      <c r="DV76" s="6">
        <f t="shared" si="979"/>
        <v>0</v>
      </c>
      <c r="DW76" s="6">
        <f t="shared" si="980"/>
        <v>0</v>
      </c>
      <c r="DX76" s="6">
        <f t="shared" si="981"/>
        <v>0</v>
      </c>
      <c r="DY76" s="6">
        <f t="shared" si="982"/>
        <v>0</v>
      </c>
      <c r="DZ76" s="6">
        <f t="shared" si="983"/>
        <v>0</v>
      </c>
    </row>
    <row r="77" spans="2:130" ht="12" customHeight="1" outlineLevel="1">
      <c r="B77" s="6">
        <f>'23년(세부_실적)'!A98</f>
        <v>71</v>
      </c>
      <c r="C77" s="620"/>
      <c r="D77" s="620"/>
      <c r="E77" s="624"/>
      <c r="F77" s="633" t="str">
        <f>'23년(세부_실적)'!E98</f>
        <v>소   계</v>
      </c>
      <c r="G77" s="633" t="s">
        <v>1257</v>
      </c>
      <c r="H77" s="636"/>
      <c r="I77" s="634"/>
      <c r="J77" s="634"/>
      <c r="K77" s="634">
        <f>'23년(세부_실적)'!I98</f>
        <v>0</v>
      </c>
      <c r="L77" s="634">
        <f>'23년(세부_실적)'!J98</f>
        <v>0</v>
      </c>
      <c r="M77" s="634">
        <f>'23년(세부_실적)'!K98</f>
        <v>0</v>
      </c>
      <c r="N77" s="634">
        <f>'23년(세부_실적)'!L98</f>
        <v>0</v>
      </c>
      <c r="O77" s="634">
        <f>'23년(세부_실적)'!M98</f>
        <v>0</v>
      </c>
      <c r="P77" s="634">
        <f>'23년(세부_실적)'!N98</f>
        <v>0</v>
      </c>
      <c r="Q77" s="634">
        <f>'23년(세부_실적)'!O98</f>
        <v>0</v>
      </c>
      <c r="R77" s="634">
        <f>'23년(세부_실적)'!P98</f>
        <v>0</v>
      </c>
      <c r="S77" s="639">
        <f>'23년(세부_실적)'!Q98</f>
        <v>0</v>
      </c>
      <c r="T77" s="639">
        <f t="shared" si="928"/>
        <v>0</v>
      </c>
      <c r="U77" s="639">
        <f>'23년(세부_실적)'!S98</f>
        <v>0</v>
      </c>
      <c r="V77" s="639">
        <f t="shared" si="929"/>
        <v>0</v>
      </c>
      <c r="W77" s="639">
        <f>'23년(세부_실적)'!U98</f>
        <v>0</v>
      </c>
      <c r="X77" s="639">
        <f t="shared" si="930"/>
        <v>0</v>
      </c>
      <c r="Y77" s="639">
        <f>'23년(세부_실적)'!W98</f>
        <v>0</v>
      </c>
      <c r="Z77" s="639">
        <f t="shared" si="931"/>
        <v>0</v>
      </c>
      <c r="AA77" s="639">
        <f>'23년(세부_실적)'!Y98</f>
        <v>0</v>
      </c>
      <c r="AB77" s="639">
        <f t="shared" si="931"/>
        <v>0</v>
      </c>
      <c r="AC77" s="639">
        <f>'23년(세부_실적)'!AA98</f>
        <v>0</v>
      </c>
      <c r="AD77" s="639">
        <f t="shared" ref="AD77" si="1040">AC77*1000</f>
        <v>0</v>
      </c>
      <c r="AE77" s="639">
        <f>'23년(세부_실적)'!AC98</f>
        <v>0</v>
      </c>
      <c r="AF77" s="639">
        <f t="shared" ref="AF77" si="1041">AE77*1000</f>
        <v>0</v>
      </c>
      <c r="AG77" s="639">
        <f>'23년(세부_실적)'!AE98</f>
        <v>0</v>
      </c>
      <c r="AH77" s="639">
        <f t="shared" ref="AH77" si="1042">AG77*1000</f>
        <v>0</v>
      </c>
      <c r="AI77" s="639">
        <f>'23년(세부_실적)'!AG98</f>
        <v>0</v>
      </c>
      <c r="AJ77" s="639">
        <f t="shared" ref="AJ77" si="1043">AI77*1000</f>
        <v>0</v>
      </c>
      <c r="AK77" s="639">
        <f>'23년(세부_실적)'!AI98</f>
        <v>0</v>
      </c>
      <c r="AL77" s="639">
        <f t="shared" ref="AL77" si="1044">AK77*1000</f>
        <v>0</v>
      </c>
      <c r="AM77" s="639">
        <f>'23년(세부_실적)'!AK98</f>
        <v>0</v>
      </c>
      <c r="AN77" s="639">
        <f t="shared" ref="AN77" si="1045">AM77*1000</f>
        <v>0</v>
      </c>
      <c r="AO77" s="639">
        <f>'23년(세부_실적)'!AM98</f>
        <v>0</v>
      </c>
      <c r="AP77" s="639">
        <f t="shared" ref="AP77" si="1046">AO77*1000</f>
        <v>0</v>
      </c>
      <c r="AQ77" s="639">
        <f>'23년(세부_실적)'!AO98</f>
        <v>0</v>
      </c>
      <c r="AR77" s="639">
        <f t="shared" ref="AR77" si="1047">AQ77*1000</f>
        <v>0</v>
      </c>
      <c r="AS77" s="639">
        <f>'23년(세부_실적)'!AQ98</f>
        <v>0</v>
      </c>
      <c r="AT77" s="639">
        <f t="shared" ref="AT77" si="1048">AS77*1000</f>
        <v>0</v>
      </c>
      <c r="AU77" s="639">
        <f>'23년(세부_실적)'!AS98</f>
        <v>0</v>
      </c>
      <c r="AV77" s="639">
        <f t="shared" ref="AV77" si="1049">AU77*1000</f>
        <v>0</v>
      </c>
      <c r="AW77" s="639">
        <f>'23년(세부_실적)'!AU98</f>
        <v>0</v>
      </c>
      <c r="AX77" s="639">
        <f t="shared" ref="AX77" si="1050">AW77*1000</f>
        <v>0</v>
      </c>
      <c r="AY77" s="639">
        <f>'23년(세부_실적)'!AW98</f>
        <v>0</v>
      </c>
      <c r="AZ77" s="639">
        <f t="shared" ref="AZ77" si="1051">AY77*1000</f>
        <v>0</v>
      </c>
      <c r="BA77" s="639">
        <f>'23년(세부_실적)'!AY98</f>
        <v>0</v>
      </c>
      <c r="BB77" s="639">
        <f t="shared" ref="BB77" si="1052">BA77*1000</f>
        <v>0</v>
      </c>
      <c r="BC77" s="639">
        <f>'23년(세부_실적)'!BA98</f>
        <v>0</v>
      </c>
      <c r="BD77" s="639">
        <f t="shared" ref="BD77" si="1053">BC77*1000</f>
        <v>0</v>
      </c>
      <c r="BF77" s="617"/>
      <c r="BG77" s="617"/>
      <c r="BH77" s="617"/>
      <c r="BI77" s="617"/>
      <c r="BJ77" s="617"/>
      <c r="BK77" s="617"/>
      <c r="BL77" s="617"/>
      <c r="BM77" s="617"/>
      <c r="BN77" s="617"/>
      <c r="BO77" s="617"/>
      <c r="BP77" s="617"/>
      <c r="BQ77" s="617"/>
      <c r="BR77" s="617"/>
      <c r="BS77" s="617"/>
      <c r="BT77" s="617"/>
      <c r="BU77" s="617"/>
      <c r="BV77" s="617"/>
      <c r="BW77" s="617"/>
      <c r="BX77" s="617"/>
      <c r="BY77" s="617"/>
      <c r="BZ77" s="617"/>
      <c r="CA77" s="617"/>
      <c r="CB77" s="617"/>
      <c r="CC77" s="617"/>
      <c r="CD77" s="617"/>
      <c r="CE77" s="617"/>
      <c r="CF77" s="617"/>
      <c r="CG77" s="617"/>
      <c r="CH77" s="617"/>
      <c r="CI77" s="617"/>
      <c r="CJ77" s="617"/>
      <c r="CK77" s="617"/>
      <c r="CL77" s="617"/>
      <c r="CM77" s="617"/>
      <c r="CN77" s="617"/>
      <c r="CO77" s="617"/>
      <c r="CP77" s="617"/>
      <c r="CQ77" s="617"/>
      <c r="CR77" s="617"/>
      <c r="CS77" s="617"/>
      <c r="CT77" s="617"/>
      <c r="CU77" s="617"/>
      <c r="CV77" s="617"/>
      <c r="CW77" s="617"/>
      <c r="CX77" s="617"/>
      <c r="CY77" s="617"/>
      <c r="CZ77" s="617"/>
      <c r="DA77" s="617"/>
      <c r="DB77" s="6">
        <f t="shared" si="960"/>
        <v>0</v>
      </c>
      <c r="DC77" s="6">
        <f t="shared" si="961"/>
        <v>0</v>
      </c>
      <c r="DD77" s="6">
        <f t="shared" si="962"/>
        <v>0</v>
      </c>
      <c r="DE77" s="6">
        <f t="shared" si="963"/>
        <v>0</v>
      </c>
      <c r="DF77" s="6">
        <f t="shared" si="964"/>
        <v>0</v>
      </c>
      <c r="DG77" s="6">
        <f t="shared" si="965"/>
        <v>0</v>
      </c>
      <c r="DH77" s="6">
        <f t="shared" si="966"/>
        <v>0</v>
      </c>
      <c r="DI77" s="6">
        <f t="shared" si="967"/>
        <v>0</v>
      </c>
      <c r="DJ77" s="6">
        <f t="shared" si="968"/>
        <v>0</v>
      </c>
      <c r="DK77" s="6">
        <f t="shared" si="969"/>
        <v>0</v>
      </c>
      <c r="DL77" s="6">
        <f t="shared" si="970"/>
        <v>0</v>
      </c>
      <c r="DM77" s="6">
        <f t="shared" si="971"/>
        <v>0</v>
      </c>
      <c r="DO77" s="6">
        <f t="shared" si="972"/>
        <v>0</v>
      </c>
      <c r="DP77" s="6">
        <f t="shared" si="973"/>
        <v>0</v>
      </c>
      <c r="DQ77" s="6">
        <f t="shared" si="974"/>
        <v>0</v>
      </c>
      <c r="DR77" s="6">
        <f t="shared" si="975"/>
        <v>0</v>
      </c>
      <c r="DS77" s="6">
        <f t="shared" si="976"/>
        <v>0</v>
      </c>
      <c r="DT77" s="6">
        <f t="shared" si="977"/>
        <v>0</v>
      </c>
      <c r="DU77" s="6">
        <f t="shared" si="978"/>
        <v>0</v>
      </c>
      <c r="DV77" s="6">
        <f t="shared" si="979"/>
        <v>0</v>
      </c>
      <c r="DW77" s="6">
        <f t="shared" si="980"/>
        <v>0</v>
      </c>
      <c r="DX77" s="6">
        <f t="shared" si="981"/>
        <v>0</v>
      </c>
      <c r="DY77" s="6">
        <f t="shared" si="982"/>
        <v>0</v>
      </c>
      <c r="DZ77" s="6">
        <f t="shared" si="983"/>
        <v>0</v>
      </c>
    </row>
    <row r="78" spans="2:130" ht="12" customHeight="1" outlineLevel="1">
      <c r="B78" s="6">
        <f>'23년(세부_실적)'!A99</f>
        <v>72</v>
      </c>
      <c r="C78" s="620"/>
      <c r="D78" s="620"/>
      <c r="E78" s="618" t="str">
        <f>'23년(세부_실적)'!D99</f>
        <v xml:space="preserve">
AV</v>
      </c>
      <c r="F78" s="622" t="str">
        <f>'23년(세부_실적)'!E99</f>
        <v>V70D_DPN(E)</v>
      </c>
      <c r="G78" s="622" t="s">
        <v>1283</v>
      </c>
      <c r="H78" s="622" t="str">
        <f>'23년(세부_실적)'!F99</f>
        <v>297B</v>
      </c>
      <c r="I78" s="617"/>
      <c r="J78" s="617" t="str">
        <f>'23년(세부_실적)'!H99</f>
        <v>QD</v>
      </c>
      <c r="K78" s="617">
        <f>'23년(세부_실적)'!I99</f>
        <v>5.56</v>
      </c>
      <c r="L78" s="617">
        <f>'23년(세부_실적)'!J99</f>
        <v>0</v>
      </c>
      <c r="M78" s="617">
        <f>'23년(세부_실적)'!K99</f>
        <v>0</v>
      </c>
      <c r="N78" s="617">
        <f>'23년(세부_실적)'!L99</f>
        <v>0</v>
      </c>
      <c r="O78" s="617">
        <f>'23년(세부_실적)'!M99</f>
        <v>0</v>
      </c>
      <c r="P78" s="617">
        <f>'23년(세부_실적)'!N99</f>
        <v>0</v>
      </c>
      <c r="Q78" s="617">
        <f>'23년(세부_실적)'!O99</f>
        <v>0</v>
      </c>
      <c r="R78" s="617">
        <f>'23년(세부_실적)'!P99</f>
        <v>0</v>
      </c>
      <c r="S78" s="638">
        <f>'23년(세부_실적)'!Q99</f>
        <v>0</v>
      </c>
      <c r="T78" s="638">
        <f t="shared" si="928"/>
        <v>0</v>
      </c>
      <c r="U78" s="638">
        <f>'23년(세부_실적)'!S99</f>
        <v>0</v>
      </c>
      <c r="V78" s="638">
        <f t="shared" si="929"/>
        <v>0</v>
      </c>
      <c r="W78" s="638">
        <f>'23년(세부_실적)'!U99</f>
        <v>0</v>
      </c>
      <c r="X78" s="638">
        <f t="shared" si="930"/>
        <v>0</v>
      </c>
      <c r="Y78" s="638">
        <f>'23년(세부_실적)'!W99</f>
        <v>0</v>
      </c>
      <c r="Z78" s="638">
        <f t="shared" si="931"/>
        <v>0</v>
      </c>
      <c r="AA78" s="638">
        <f>'23년(세부_실적)'!Y99</f>
        <v>0</v>
      </c>
      <c r="AB78" s="638">
        <f t="shared" si="931"/>
        <v>0</v>
      </c>
      <c r="AC78" s="638">
        <f>'23년(세부_실적)'!AA99</f>
        <v>0</v>
      </c>
      <c r="AD78" s="638">
        <f t="shared" ref="AD78" si="1054">AC78*1000</f>
        <v>0</v>
      </c>
      <c r="AE78" s="638">
        <f>'23년(세부_실적)'!AC99</f>
        <v>0</v>
      </c>
      <c r="AF78" s="638">
        <f t="shared" ref="AF78" si="1055">AE78*1000</f>
        <v>0</v>
      </c>
      <c r="AG78" s="638">
        <f>'23년(세부_실적)'!AE99</f>
        <v>0</v>
      </c>
      <c r="AH78" s="638">
        <f t="shared" ref="AH78" si="1056">AG78*1000</f>
        <v>0</v>
      </c>
      <c r="AI78" s="638">
        <f>'23년(세부_실적)'!AG99</f>
        <v>0</v>
      </c>
      <c r="AJ78" s="638">
        <f t="shared" ref="AJ78" si="1057">AI78*1000</f>
        <v>0</v>
      </c>
      <c r="AK78" s="638">
        <f>'23년(세부_실적)'!AI99</f>
        <v>0</v>
      </c>
      <c r="AL78" s="638">
        <f t="shared" ref="AL78" si="1058">AK78*1000</f>
        <v>0</v>
      </c>
      <c r="AM78" s="638">
        <f>'23년(세부_실적)'!AK99</f>
        <v>0</v>
      </c>
      <c r="AN78" s="638">
        <f t="shared" ref="AN78" si="1059">AM78*1000</f>
        <v>0</v>
      </c>
      <c r="AO78" s="638">
        <f>'23년(세부_실적)'!AM99</f>
        <v>0</v>
      </c>
      <c r="AP78" s="638">
        <f t="shared" ref="AP78" si="1060">AO78*1000</f>
        <v>0</v>
      </c>
      <c r="AQ78" s="638">
        <f>'23년(세부_실적)'!AO99</f>
        <v>0</v>
      </c>
      <c r="AR78" s="638">
        <f t="shared" ref="AR78" si="1061">AQ78*1000</f>
        <v>0</v>
      </c>
      <c r="AS78" s="638">
        <f>'23년(세부_실적)'!AQ99</f>
        <v>0</v>
      </c>
      <c r="AT78" s="638">
        <f t="shared" ref="AT78" si="1062">AS78*1000</f>
        <v>0</v>
      </c>
      <c r="AU78" s="638">
        <f>'23년(세부_실적)'!AS99</f>
        <v>0</v>
      </c>
      <c r="AV78" s="638">
        <f t="shared" ref="AV78" si="1063">AU78*1000</f>
        <v>0</v>
      </c>
      <c r="AW78" s="638">
        <f>'23년(세부_실적)'!AU99</f>
        <v>0</v>
      </c>
      <c r="AX78" s="638">
        <f t="shared" ref="AX78" si="1064">AW78*1000</f>
        <v>0</v>
      </c>
      <c r="AY78" s="638">
        <f>'23년(세부_실적)'!AW99</f>
        <v>0</v>
      </c>
      <c r="AZ78" s="638">
        <f t="shared" ref="AZ78" si="1065">AY78*1000</f>
        <v>0</v>
      </c>
      <c r="BA78" s="638">
        <f>'23년(세부_실적)'!AY99</f>
        <v>0</v>
      </c>
      <c r="BB78" s="638">
        <f t="shared" ref="BB78" si="1066">BA78*1000</f>
        <v>0</v>
      </c>
      <c r="BC78" s="638">
        <f>'23년(세부_실적)'!BA99</f>
        <v>0</v>
      </c>
      <c r="BD78" s="638">
        <f t="shared" ref="BD78" si="1067">BC78*1000</f>
        <v>0</v>
      </c>
      <c r="BF78" s="617"/>
      <c r="BG78" s="617"/>
      <c r="BH78" s="617"/>
      <c r="BI78" s="617"/>
      <c r="BJ78" s="617"/>
      <c r="BK78" s="617"/>
      <c r="BL78" s="617"/>
      <c r="BM78" s="617"/>
      <c r="BN78" s="617"/>
      <c r="BO78" s="617"/>
      <c r="BP78" s="617"/>
      <c r="BQ78" s="617"/>
      <c r="BR78" s="617"/>
      <c r="BS78" s="617"/>
      <c r="BT78" s="617"/>
      <c r="BU78" s="617"/>
      <c r="BV78" s="617"/>
      <c r="BW78" s="617"/>
      <c r="BX78" s="617"/>
      <c r="BY78" s="617"/>
      <c r="BZ78" s="617"/>
      <c r="CA78" s="617"/>
      <c r="CB78" s="617"/>
      <c r="CC78" s="617"/>
      <c r="CD78" s="617"/>
      <c r="CE78" s="617"/>
      <c r="CF78" s="617"/>
      <c r="CG78" s="617"/>
      <c r="CH78" s="617"/>
      <c r="CI78" s="617"/>
      <c r="CJ78" s="617"/>
      <c r="CK78" s="617"/>
      <c r="CL78" s="617"/>
      <c r="CM78" s="617"/>
      <c r="CN78" s="617"/>
      <c r="CO78" s="617"/>
      <c r="CP78" s="617"/>
      <c r="CQ78" s="617"/>
      <c r="CR78" s="617"/>
      <c r="CS78" s="617"/>
      <c r="CT78" s="617"/>
      <c r="CU78" s="617"/>
      <c r="CV78" s="617"/>
      <c r="CW78" s="617"/>
      <c r="CX78" s="617"/>
      <c r="CY78" s="617"/>
      <c r="CZ78" s="617"/>
      <c r="DA78" s="617"/>
      <c r="DB78" s="6">
        <f t="shared" si="960"/>
        <v>0</v>
      </c>
      <c r="DC78" s="6">
        <f t="shared" si="961"/>
        <v>0</v>
      </c>
      <c r="DD78" s="6">
        <f t="shared" si="962"/>
        <v>0</v>
      </c>
      <c r="DE78" s="6">
        <f t="shared" si="963"/>
        <v>0</v>
      </c>
      <c r="DF78" s="6">
        <f t="shared" si="964"/>
        <v>0</v>
      </c>
      <c r="DG78" s="6">
        <f t="shared" si="965"/>
        <v>0</v>
      </c>
      <c r="DH78" s="6">
        <f t="shared" si="966"/>
        <v>0</v>
      </c>
      <c r="DI78" s="6">
        <f t="shared" si="967"/>
        <v>0</v>
      </c>
      <c r="DJ78" s="6">
        <f t="shared" si="968"/>
        <v>0</v>
      </c>
      <c r="DK78" s="6">
        <f t="shared" si="969"/>
        <v>0</v>
      </c>
      <c r="DL78" s="6">
        <f t="shared" si="970"/>
        <v>0</v>
      </c>
      <c r="DM78" s="6">
        <f t="shared" si="971"/>
        <v>0</v>
      </c>
      <c r="DO78" s="6">
        <f t="shared" si="972"/>
        <v>0</v>
      </c>
      <c r="DP78" s="6">
        <f t="shared" si="973"/>
        <v>0</v>
      </c>
      <c r="DQ78" s="6">
        <f t="shared" si="974"/>
        <v>0</v>
      </c>
      <c r="DR78" s="6">
        <f t="shared" si="975"/>
        <v>0</v>
      </c>
      <c r="DS78" s="6">
        <f t="shared" si="976"/>
        <v>0</v>
      </c>
      <c r="DT78" s="6">
        <f t="shared" si="977"/>
        <v>0</v>
      </c>
      <c r="DU78" s="6">
        <f t="shared" si="978"/>
        <v>0</v>
      </c>
      <c r="DV78" s="6">
        <f t="shared" si="979"/>
        <v>0</v>
      </c>
      <c r="DW78" s="6">
        <f t="shared" si="980"/>
        <v>0</v>
      </c>
      <c r="DX78" s="6">
        <f t="shared" si="981"/>
        <v>0</v>
      </c>
      <c r="DY78" s="6">
        <f t="shared" si="982"/>
        <v>0</v>
      </c>
      <c r="DZ78" s="6">
        <f t="shared" si="983"/>
        <v>0</v>
      </c>
    </row>
    <row r="79" spans="2:130" ht="12" customHeight="1" outlineLevel="1">
      <c r="B79" s="6">
        <f>'23년(세부_실적)'!A100</f>
        <v>73</v>
      </c>
      <c r="C79" s="620"/>
      <c r="D79" s="620"/>
      <c r="E79" s="620"/>
      <c r="F79" s="622" t="str">
        <f>'23년(세부_실적)'!E100</f>
        <v>V70DN_DPN(E)</v>
      </c>
      <c r="G79" s="622" t="s">
        <v>1284</v>
      </c>
      <c r="H79" s="622" t="str">
        <f>'23년(세부_실적)'!F100</f>
        <v>297C</v>
      </c>
      <c r="I79" s="617"/>
      <c r="J79" s="617" t="str">
        <f>'23년(세부_실적)'!H100</f>
        <v>QD</v>
      </c>
      <c r="K79" s="617">
        <f>'23년(세부_실적)'!I100</f>
        <v>6.2</v>
      </c>
      <c r="L79" s="617">
        <f>'23년(세부_실적)'!J100</f>
        <v>0</v>
      </c>
      <c r="M79" s="617">
        <f>'23년(세부_실적)'!K100</f>
        <v>0</v>
      </c>
      <c r="N79" s="617">
        <f>'23년(세부_실적)'!L100</f>
        <v>0</v>
      </c>
      <c r="O79" s="617">
        <f>'23년(세부_실적)'!M100</f>
        <v>0</v>
      </c>
      <c r="P79" s="617">
        <f>'23년(세부_실적)'!N100</f>
        <v>0</v>
      </c>
      <c r="Q79" s="617">
        <f>'23년(세부_실적)'!O100</f>
        <v>0</v>
      </c>
      <c r="R79" s="617">
        <f>'23년(세부_실적)'!P100</f>
        <v>0</v>
      </c>
      <c r="S79" s="638">
        <f>'23년(세부_실적)'!Q100</f>
        <v>0</v>
      </c>
      <c r="T79" s="638">
        <f t="shared" si="928"/>
        <v>0</v>
      </c>
      <c r="U79" s="638">
        <f>'23년(세부_실적)'!S100</f>
        <v>0</v>
      </c>
      <c r="V79" s="638">
        <f t="shared" si="929"/>
        <v>0</v>
      </c>
      <c r="W79" s="638">
        <f>'23년(세부_실적)'!U100</f>
        <v>0</v>
      </c>
      <c r="X79" s="638">
        <f t="shared" si="930"/>
        <v>0</v>
      </c>
      <c r="Y79" s="638">
        <f>'23년(세부_실적)'!W100</f>
        <v>0</v>
      </c>
      <c r="Z79" s="638">
        <f t="shared" si="931"/>
        <v>0</v>
      </c>
      <c r="AA79" s="638">
        <f>'23년(세부_실적)'!Y100</f>
        <v>0</v>
      </c>
      <c r="AB79" s="638">
        <f t="shared" si="931"/>
        <v>0</v>
      </c>
      <c r="AC79" s="638">
        <f>'23년(세부_실적)'!AA100</f>
        <v>0</v>
      </c>
      <c r="AD79" s="638">
        <f t="shared" ref="AD79" si="1068">AC79*1000</f>
        <v>0</v>
      </c>
      <c r="AE79" s="638">
        <f>'23년(세부_실적)'!AC100</f>
        <v>0</v>
      </c>
      <c r="AF79" s="638">
        <f t="shared" ref="AF79" si="1069">AE79*1000</f>
        <v>0</v>
      </c>
      <c r="AG79" s="638">
        <f>'23년(세부_실적)'!AE100</f>
        <v>0</v>
      </c>
      <c r="AH79" s="638">
        <f t="shared" ref="AH79" si="1070">AG79*1000</f>
        <v>0</v>
      </c>
      <c r="AI79" s="638">
        <f>'23년(세부_실적)'!AG100</f>
        <v>0</v>
      </c>
      <c r="AJ79" s="638">
        <f t="shared" ref="AJ79" si="1071">AI79*1000</f>
        <v>0</v>
      </c>
      <c r="AK79" s="638">
        <f>'23년(세부_실적)'!AI100</f>
        <v>0</v>
      </c>
      <c r="AL79" s="638">
        <f t="shared" ref="AL79" si="1072">AK79*1000</f>
        <v>0</v>
      </c>
      <c r="AM79" s="638">
        <f>'23년(세부_실적)'!AK100</f>
        <v>0</v>
      </c>
      <c r="AN79" s="638">
        <f t="shared" ref="AN79" si="1073">AM79*1000</f>
        <v>0</v>
      </c>
      <c r="AO79" s="638">
        <f>'23년(세부_실적)'!AM100</f>
        <v>0</v>
      </c>
      <c r="AP79" s="638">
        <f t="shared" ref="AP79" si="1074">AO79*1000</f>
        <v>0</v>
      </c>
      <c r="AQ79" s="638">
        <f>'23년(세부_실적)'!AO100</f>
        <v>0</v>
      </c>
      <c r="AR79" s="638">
        <f t="shared" ref="AR79" si="1075">AQ79*1000</f>
        <v>0</v>
      </c>
      <c r="AS79" s="638">
        <f>'23년(세부_실적)'!AQ100</f>
        <v>0</v>
      </c>
      <c r="AT79" s="638">
        <f t="shared" ref="AT79" si="1076">AS79*1000</f>
        <v>0</v>
      </c>
      <c r="AU79" s="638">
        <f>'23년(세부_실적)'!AS100</f>
        <v>0</v>
      </c>
      <c r="AV79" s="638">
        <f t="shared" ref="AV79" si="1077">AU79*1000</f>
        <v>0</v>
      </c>
      <c r="AW79" s="638">
        <f>'23년(세부_실적)'!AU100</f>
        <v>0</v>
      </c>
      <c r="AX79" s="638">
        <f t="shared" ref="AX79" si="1078">AW79*1000</f>
        <v>0</v>
      </c>
      <c r="AY79" s="638">
        <f>'23년(세부_실적)'!AW100</f>
        <v>0</v>
      </c>
      <c r="AZ79" s="638">
        <f t="shared" ref="AZ79" si="1079">AY79*1000</f>
        <v>0</v>
      </c>
      <c r="BA79" s="638">
        <f>'23년(세부_실적)'!AY100</f>
        <v>0</v>
      </c>
      <c r="BB79" s="638">
        <f t="shared" ref="BB79" si="1080">BA79*1000</f>
        <v>0</v>
      </c>
      <c r="BC79" s="638">
        <f>'23년(세부_실적)'!BA100</f>
        <v>0</v>
      </c>
      <c r="BD79" s="638">
        <f t="shared" ref="BD79" si="1081">BC79*1000</f>
        <v>0</v>
      </c>
      <c r="BF79" s="617"/>
      <c r="BG79" s="617"/>
      <c r="BH79" s="617"/>
      <c r="BI79" s="617"/>
      <c r="BJ79" s="617"/>
      <c r="BK79" s="617"/>
      <c r="BL79" s="617"/>
      <c r="BM79" s="617"/>
      <c r="BN79" s="617"/>
      <c r="BO79" s="617"/>
      <c r="BP79" s="617"/>
      <c r="BQ79" s="617"/>
      <c r="BR79" s="617"/>
      <c r="BS79" s="617"/>
      <c r="BT79" s="617"/>
      <c r="BU79" s="617"/>
      <c r="BV79" s="617"/>
      <c r="BW79" s="617"/>
      <c r="BX79" s="617"/>
      <c r="BY79" s="617"/>
      <c r="BZ79" s="617"/>
      <c r="CA79" s="617"/>
      <c r="CB79" s="617"/>
      <c r="CC79" s="617"/>
      <c r="CD79" s="617"/>
      <c r="CE79" s="617"/>
      <c r="CF79" s="617"/>
      <c r="CG79" s="617"/>
      <c r="CH79" s="617"/>
      <c r="CI79" s="617"/>
      <c r="CJ79" s="617"/>
      <c r="CK79" s="617"/>
      <c r="CL79" s="617"/>
      <c r="CM79" s="617"/>
      <c r="CN79" s="617"/>
      <c r="CO79" s="617"/>
      <c r="CP79" s="617"/>
      <c r="CQ79" s="617"/>
      <c r="CR79" s="617"/>
      <c r="CS79" s="617"/>
      <c r="CT79" s="617"/>
      <c r="CU79" s="617"/>
      <c r="CV79" s="617"/>
      <c r="CW79" s="617"/>
      <c r="CX79" s="617"/>
      <c r="CY79" s="617"/>
      <c r="CZ79" s="617"/>
      <c r="DA79" s="617"/>
      <c r="DB79" s="6">
        <f t="shared" si="960"/>
        <v>0</v>
      </c>
      <c r="DC79" s="6">
        <f t="shared" si="961"/>
        <v>0</v>
      </c>
      <c r="DD79" s="6">
        <f t="shared" si="962"/>
        <v>0</v>
      </c>
      <c r="DE79" s="6">
        <f t="shared" si="963"/>
        <v>0</v>
      </c>
      <c r="DF79" s="6">
        <f t="shared" si="964"/>
        <v>0</v>
      </c>
      <c r="DG79" s="6">
        <f t="shared" si="965"/>
        <v>0</v>
      </c>
      <c r="DH79" s="6">
        <f t="shared" si="966"/>
        <v>0</v>
      </c>
      <c r="DI79" s="6">
        <f t="shared" si="967"/>
        <v>0</v>
      </c>
      <c r="DJ79" s="6">
        <f t="shared" si="968"/>
        <v>0</v>
      </c>
      <c r="DK79" s="6">
        <f t="shared" si="969"/>
        <v>0</v>
      </c>
      <c r="DL79" s="6">
        <f t="shared" si="970"/>
        <v>0</v>
      </c>
      <c r="DM79" s="6">
        <f t="shared" si="971"/>
        <v>0</v>
      </c>
      <c r="DO79" s="6">
        <f t="shared" si="972"/>
        <v>0</v>
      </c>
      <c r="DP79" s="6">
        <f t="shared" si="973"/>
        <v>0</v>
      </c>
      <c r="DQ79" s="6">
        <f t="shared" si="974"/>
        <v>0</v>
      </c>
      <c r="DR79" s="6">
        <f t="shared" si="975"/>
        <v>0</v>
      </c>
      <c r="DS79" s="6">
        <f t="shared" si="976"/>
        <v>0</v>
      </c>
      <c r="DT79" s="6">
        <f t="shared" si="977"/>
        <v>0</v>
      </c>
      <c r="DU79" s="6">
        <f t="shared" si="978"/>
        <v>0</v>
      </c>
      <c r="DV79" s="6">
        <f t="shared" si="979"/>
        <v>0</v>
      </c>
      <c r="DW79" s="6">
        <f t="shared" si="980"/>
        <v>0</v>
      </c>
      <c r="DX79" s="6">
        <f t="shared" si="981"/>
        <v>0</v>
      </c>
      <c r="DY79" s="6">
        <f t="shared" si="982"/>
        <v>0</v>
      </c>
      <c r="DZ79" s="6">
        <f t="shared" si="983"/>
        <v>0</v>
      </c>
    </row>
    <row r="80" spans="2:130" ht="12" customHeight="1" outlineLevel="1">
      <c r="B80" s="6">
        <f>'23년(세부_실적)'!A101</f>
        <v>74</v>
      </c>
      <c r="C80" s="620"/>
      <c r="D80" s="620"/>
      <c r="E80" s="620"/>
      <c r="F80" s="622" t="str">
        <f>'23년(세부_실적)'!E101</f>
        <v>V100L_DPN2</v>
      </c>
      <c r="G80" s="622" t="s">
        <v>74</v>
      </c>
      <c r="H80" s="622" t="str">
        <f>'23년(세부_실적)'!F101</f>
        <v>307C</v>
      </c>
      <c r="I80" s="617"/>
      <c r="J80" s="617" t="str">
        <f>'23년(세부_실적)'!H101</f>
        <v>QD</v>
      </c>
      <c r="K80" s="617">
        <f>'23년(세부_실적)'!I101</f>
        <v>5.25</v>
      </c>
      <c r="L80" s="617">
        <f>'23년(세부_실적)'!J101</f>
        <v>0</v>
      </c>
      <c r="M80" s="617">
        <f>'23년(세부_실적)'!K101</f>
        <v>0</v>
      </c>
      <c r="N80" s="617">
        <f>'23년(세부_실적)'!L101</f>
        <v>0</v>
      </c>
      <c r="O80" s="617">
        <f>'23년(세부_실적)'!M101</f>
        <v>0</v>
      </c>
      <c r="P80" s="617">
        <f>'23년(세부_실적)'!N101</f>
        <v>0</v>
      </c>
      <c r="Q80" s="617">
        <f>'23년(세부_실적)'!O101</f>
        <v>0</v>
      </c>
      <c r="R80" s="617">
        <f>'23년(세부_실적)'!P101</f>
        <v>0</v>
      </c>
      <c r="S80" s="638">
        <f>'23년(세부_실적)'!Q101</f>
        <v>0</v>
      </c>
      <c r="T80" s="638">
        <f t="shared" si="928"/>
        <v>0</v>
      </c>
      <c r="U80" s="638">
        <f>'23년(세부_실적)'!S101</f>
        <v>0</v>
      </c>
      <c r="V80" s="638">
        <f t="shared" si="929"/>
        <v>0</v>
      </c>
      <c r="W80" s="638">
        <f>'23년(세부_실적)'!U101</f>
        <v>0</v>
      </c>
      <c r="X80" s="638">
        <f t="shared" si="930"/>
        <v>0</v>
      </c>
      <c r="Y80" s="638">
        <f>'23년(세부_실적)'!W101</f>
        <v>0</v>
      </c>
      <c r="Z80" s="638">
        <f t="shared" si="931"/>
        <v>0</v>
      </c>
      <c r="AA80" s="638">
        <f>'23년(세부_실적)'!Y101</f>
        <v>0</v>
      </c>
      <c r="AB80" s="638">
        <f t="shared" si="931"/>
        <v>0</v>
      </c>
      <c r="AC80" s="638">
        <f>'23년(세부_실적)'!AA101</f>
        <v>0</v>
      </c>
      <c r="AD80" s="638">
        <f t="shared" ref="AD80" si="1082">AC80*1000</f>
        <v>0</v>
      </c>
      <c r="AE80" s="638">
        <f>'23년(세부_실적)'!AC101</f>
        <v>0</v>
      </c>
      <c r="AF80" s="638">
        <f t="shared" ref="AF80" si="1083">AE80*1000</f>
        <v>0</v>
      </c>
      <c r="AG80" s="638">
        <f>'23년(세부_실적)'!AE101</f>
        <v>0</v>
      </c>
      <c r="AH80" s="638">
        <f t="shared" ref="AH80" si="1084">AG80*1000</f>
        <v>0</v>
      </c>
      <c r="AI80" s="638">
        <f>'23년(세부_실적)'!AG101</f>
        <v>0</v>
      </c>
      <c r="AJ80" s="638">
        <f t="shared" ref="AJ80" si="1085">AI80*1000</f>
        <v>0</v>
      </c>
      <c r="AK80" s="638">
        <f>'23년(세부_실적)'!AI101</f>
        <v>0</v>
      </c>
      <c r="AL80" s="638">
        <f t="shared" ref="AL80" si="1086">AK80*1000</f>
        <v>0</v>
      </c>
      <c r="AM80" s="638">
        <f>'23년(세부_실적)'!AK101</f>
        <v>0</v>
      </c>
      <c r="AN80" s="638">
        <f t="shared" ref="AN80" si="1087">AM80*1000</f>
        <v>0</v>
      </c>
      <c r="AO80" s="638">
        <f>'23년(세부_실적)'!AM101</f>
        <v>0</v>
      </c>
      <c r="AP80" s="638">
        <f t="shared" ref="AP80" si="1088">AO80*1000</f>
        <v>0</v>
      </c>
      <c r="AQ80" s="638">
        <f>'23년(세부_실적)'!AO101</f>
        <v>0</v>
      </c>
      <c r="AR80" s="638">
        <f t="shared" ref="AR80" si="1089">AQ80*1000</f>
        <v>0</v>
      </c>
      <c r="AS80" s="638">
        <f>'23년(세부_실적)'!AQ101</f>
        <v>0</v>
      </c>
      <c r="AT80" s="638">
        <f t="shared" ref="AT80" si="1090">AS80*1000</f>
        <v>0</v>
      </c>
      <c r="AU80" s="638">
        <f>'23년(세부_실적)'!AS101</f>
        <v>0</v>
      </c>
      <c r="AV80" s="638">
        <f t="shared" ref="AV80" si="1091">AU80*1000</f>
        <v>0</v>
      </c>
      <c r="AW80" s="638">
        <f>'23년(세부_실적)'!AU101</f>
        <v>0</v>
      </c>
      <c r="AX80" s="638">
        <f t="shared" ref="AX80" si="1092">AW80*1000</f>
        <v>0</v>
      </c>
      <c r="AY80" s="638">
        <f>'23년(세부_실적)'!AW101</f>
        <v>0</v>
      </c>
      <c r="AZ80" s="638">
        <f t="shared" ref="AZ80" si="1093">AY80*1000</f>
        <v>0</v>
      </c>
      <c r="BA80" s="638">
        <f>'23년(세부_실적)'!AY101</f>
        <v>0</v>
      </c>
      <c r="BB80" s="638">
        <f t="shared" ref="BB80" si="1094">BA80*1000</f>
        <v>0</v>
      </c>
      <c r="BC80" s="638">
        <f>'23년(세부_실적)'!BA101</f>
        <v>0</v>
      </c>
      <c r="BD80" s="638">
        <f t="shared" ref="BD80" si="1095">BC80*1000</f>
        <v>0</v>
      </c>
      <c r="BF80" s="617">
        <v>0.61799999999999999</v>
      </c>
      <c r="BG80" s="617">
        <v>2.6609201909090916</v>
      </c>
      <c r="BH80" s="617"/>
      <c r="BI80" s="617"/>
      <c r="BJ80" s="617">
        <v>0.61799999999999999</v>
      </c>
      <c r="BK80" s="617">
        <v>2.6609201909090916</v>
      </c>
      <c r="BL80" s="617"/>
      <c r="BM80" s="617"/>
      <c r="BN80" s="617">
        <v>0.61799999999999999</v>
      </c>
      <c r="BO80" s="617">
        <v>2.6609201909090916</v>
      </c>
      <c r="BP80" s="617"/>
      <c r="BQ80" s="617"/>
      <c r="BR80" s="617">
        <v>0.61799999999999999</v>
      </c>
      <c r="BS80" s="617">
        <v>2.8133146909090918</v>
      </c>
      <c r="BT80" s="617"/>
      <c r="BU80" s="617"/>
      <c r="BV80" s="617">
        <v>0.61799999999999999</v>
      </c>
      <c r="BW80" s="617">
        <v>2.8133146909090918</v>
      </c>
      <c r="BX80" s="617"/>
      <c r="BY80" s="617"/>
      <c r="BZ80" s="617">
        <v>0.61799999999999999</v>
      </c>
      <c r="CA80" s="617">
        <v>2.8133146909090918</v>
      </c>
      <c r="CB80" s="617"/>
      <c r="CC80" s="617"/>
      <c r="CD80" s="617"/>
      <c r="CE80" s="617"/>
      <c r="CF80" s="617"/>
      <c r="CG80" s="617"/>
      <c r="CH80" s="617"/>
      <c r="CI80" s="617"/>
      <c r="CJ80" s="617"/>
      <c r="CK80" s="617"/>
      <c r="CL80" s="617"/>
      <c r="CM80" s="617"/>
      <c r="CN80" s="617"/>
      <c r="CO80" s="617"/>
      <c r="CP80" s="617"/>
      <c r="CQ80" s="617"/>
      <c r="CR80" s="617"/>
      <c r="CS80" s="617"/>
      <c r="CT80" s="617"/>
      <c r="CU80" s="617"/>
      <c r="CV80" s="617"/>
      <c r="CW80" s="617"/>
      <c r="CX80" s="617"/>
      <c r="CY80" s="617"/>
      <c r="CZ80" s="617"/>
      <c r="DA80" s="617"/>
      <c r="DB80" s="6">
        <f t="shared" si="960"/>
        <v>0</v>
      </c>
      <c r="DC80" s="6">
        <f t="shared" si="961"/>
        <v>0</v>
      </c>
      <c r="DD80" s="6">
        <f t="shared" si="962"/>
        <v>0</v>
      </c>
      <c r="DE80" s="6">
        <f t="shared" si="963"/>
        <v>0</v>
      </c>
      <c r="DF80" s="6">
        <f t="shared" si="964"/>
        <v>0</v>
      </c>
      <c r="DG80" s="6">
        <f t="shared" si="965"/>
        <v>0</v>
      </c>
      <c r="DH80" s="6">
        <f t="shared" si="966"/>
        <v>0</v>
      </c>
      <c r="DI80" s="6">
        <f t="shared" si="967"/>
        <v>0</v>
      </c>
      <c r="DJ80" s="6">
        <f t="shared" si="968"/>
        <v>0</v>
      </c>
      <c r="DK80" s="6">
        <f t="shared" si="969"/>
        <v>0</v>
      </c>
      <c r="DL80" s="6">
        <f t="shared" si="970"/>
        <v>0</v>
      </c>
      <c r="DM80" s="6">
        <f t="shared" si="971"/>
        <v>0</v>
      </c>
      <c r="DO80" s="6">
        <f t="shared" si="972"/>
        <v>0</v>
      </c>
      <c r="DP80" s="6">
        <f t="shared" si="973"/>
        <v>0</v>
      </c>
      <c r="DQ80" s="6">
        <f t="shared" si="974"/>
        <v>0</v>
      </c>
      <c r="DR80" s="6">
        <f t="shared" si="975"/>
        <v>0</v>
      </c>
      <c r="DS80" s="6">
        <f t="shared" si="976"/>
        <v>0</v>
      </c>
      <c r="DT80" s="6">
        <f t="shared" si="977"/>
        <v>0</v>
      </c>
      <c r="DU80" s="6">
        <f t="shared" si="978"/>
        <v>0</v>
      </c>
      <c r="DV80" s="6">
        <f t="shared" si="979"/>
        <v>0</v>
      </c>
      <c r="DW80" s="6">
        <f t="shared" si="980"/>
        <v>0</v>
      </c>
      <c r="DX80" s="6">
        <f t="shared" si="981"/>
        <v>0</v>
      </c>
      <c r="DY80" s="6">
        <f t="shared" si="982"/>
        <v>0</v>
      </c>
      <c r="DZ80" s="6">
        <f t="shared" si="983"/>
        <v>0</v>
      </c>
    </row>
    <row r="81" spans="2:130" ht="12" customHeight="1" outlineLevel="1">
      <c r="B81" s="6">
        <f>'23년(세부_실적)'!A102</f>
        <v>75</v>
      </c>
      <c r="C81" s="620"/>
      <c r="D81" s="620"/>
      <c r="E81" s="620"/>
      <c r="F81" s="622" t="str">
        <f>'23년(세부_실적)'!E102</f>
        <v>V100LN_DPN2</v>
      </c>
      <c r="G81" s="622" t="s">
        <v>1285</v>
      </c>
      <c r="H81" s="622" t="str">
        <f>'23년(세부_실적)'!F102</f>
        <v>307D</v>
      </c>
      <c r="I81" s="617"/>
      <c r="J81" s="617" t="str">
        <f>'23년(세부_실적)'!H102</f>
        <v>QD</v>
      </c>
      <c r="K81" s="617">
        <f>'23년(세부_실적)'!I102</f>
        <v>5.88</v>
      </c>
      <c r="L81" s="617">
        <f>'23년(세부_실적)'!J102</f>
        <v>0</v>
      </c>
      <c r="M81" s="617">
        <f>'23년(세부_실적)'!K102</f>
        <v>0</v>
      </c>
      <c r="N81" s="617">
        <f>'23년(세부_실적)'!L102</f>
        <v>0</v>
      </c>
      <c r="O81" s="617">
        <f>'23년(세부_실적)'!M102</f>
        <v>0</v>
      </c>
      <c r="P81" s="617">
        <f>'23년(세부_실적)'!N102</f>
        <v>0</v>
      </c>
      <c r="Q81" s="617">
        <f>'23년(세부_실적)'!O102</f>
        <v>0</v>
      </c>
      <c r="R81" s="617">
        <f>'23년(세부_실적)'!P102</f>
        <v>0</v>
      </c>
      <c r="S81" s="638">
        <f>'23년(세부_실적)'!Q102</f>
        <v>0</v>
      </c>
      <c r="T81" s="638">
        <f t="shared" si="928"/>
        <v>0</v>
      </c>
      <c r="U81" s="638">
        <f>'23년(세부_실적)'!S102</f>
        <v>0</v>
      </c>
      <c r="V81" s="638">
        <f t="shared" si="929"/>
        <v>0</v>
      </c>
      <c r="W81" s="638">
        <f>'23년(세부_실적)'!U102</f>
        <v>0</v>
      </c>
      <c r="X81" s="638">
        <f t="shared" si="930"/>
        <v>0</v>
      </c>
      <c r="Y81" s="638">
        <f>'23년(세부_실적)'!W102</f>
        <v>0</v>
      </c>
      <c r="Z81" s="638">
        <f t="shared" si="931"/>
        <v>0</v>
      </c>
      <c r="AA81" s="638">
        <f>'23년(세부_실적)'!Y102</f>
        <v>0</v>
      </c>
      <c r="AB81" s="638">
        <f t="shared" si="931"/>
        <v>0</v>
      </c>
      <c r="AC81" s="638">
        <f>'23년(세부_실적)'!AA102</f>
        <v>0</v>
      </c>
      <c r="AD81" s="638">
        <f t="shared" ref="AD81" si="1096">AC81*1000</f>
        <v>0</v>
      </c>
      <c r="AE81" s="638">
        <f>'23년(세부_실적)'!AC102</f>
        <v>0</v>
      </c>
      <c r="AF81" s="638">
        <f t="shared" ref="AF81" si="1097">AE81*1000</f>
        <v>0</v>
      </c>
      <c r="AG81" s="638">
        <f>'23년(세부_실적)'!AE102</f>
        <v>0</v>
      </c>
      <c r="AH81" s="638">
        <f t="shared" ref="AH81" si="1098">AG81*1000</f>
        <v>0</v>
      </c>
      <c r="AI81" s="638">
        <f>'23년(세부_실적)'!AG102</f>
        <v>0</v>
      </c>
      <c r="AJ81" s="638">
        <f t="shared" ref="AJ81" si="1099">AI81*1000</f>
        <v>0</v>
      </c>
      <c r="AK81" s="638">
        <f>'23년(세부_실적)'!AI102</f>
        <v>0</v>
      </c>
      <c r="AL81" s="638">
        <f t="shared" ref="AL81" si="1100">AK81*1000</f>
        <v>0</v>
      </c>
      <c r="AM81" s="638">
        <f>'23년(세부_실적)'!AK102</f>
        <v>0</v>
      </c>
      <c r="AN81" s="638">
        <f t="shared" ref="AN81" si="1101">AM81*1000</f>
        <v>0</v>
      </c>
      <c r="AO81" s="638">
        <f>'23년(세부_실적)'!AM102</f>
        <v>0</v>
      </c>
      <c r="AP81" s="638">
        <f t="shared" ref="AP81" si="1102">AO81*1000</f>
        <v>0</v>
      </c>
      <c r="AQ81" s="638">
        <f>'23년(세부_실적)'!AO102</f>
        <v>0</v>
      </c>
      <c r="AR81" s="638">
        <f t="shared" ref="AR81" si="1103">AQ81*1000</f>
        <v>0</v>
      </c>
      <c r="AS81" s="638">
        <f>'23년(세부_실적)'!AQ102</f>
        <v>0</v>
      </c>
      <c r="AT81" s="638">
        <f t="shared" ref="AT81" si="1104">AS81*1000</f>
        <v>0</v>
      </c>
      <c r="AU81" s="638">
        <f>'23년(세부_실적)'!AS102</f>
        <v>0</v>
      </c>
      <c r="AV81" s="638">
        <f t="shared" ref="AV81" si="1105">AU81*1000</f>
        <v>0</v>
      </c>
      <c r="AW81" s="638">
        <f>'23년(세부_실적)'!AU102</f>
        <v>0</v>
      </c>
      <c r="AX81" s="638">
        <f t="shared" ref="AX81" si="1106">AW81*1000</f>
        <v>0</v>
      </c>
      <c r="AY81" s="638">
        <f>'23년(세부_실적)'!AW102</f>
        <v>0</v>
      </c>
      <c r="AZ81" s="638">
        <f t="shared" ref="AZ81" si="1107">AY81*1000</f>
        <v>0</v>
      </c>
      <c r="BA81" s="638">
        <f>'23년(세부_실적)'!AY102</f>
        <v>0</v>
      </c>
      <c r="BB81" s="638">
        <f t="shared" ref="BB81" si="1108">BA81*1000</f>
        <v>0</v>
      </c>
      <c r="BC81" s="638">
        <f>'23년(세부_실적)'!BA102</f>
        <v>0</v>
      </c>
      <c r="BD81" s="638">
        <f t="shared" ref="BD81" si="1109">BC81*1000</f>
        <v>0</v>
      </c>
      <c r="BF81" s="617">
        <v>0.61799999999999999</v>
      </c>
      <c r="BG81" s="617">
        <v>2.797565645454545</v>
      </c>
      <c r="BH81" s="617"/>
      <c r="BI81" s="617"/>
      <c r="BJ81" s="617">
        <v>0.61799999999999999</v>
      </c>
      <c r="BK81" s="617">
        <v>2.797565645454545</v>
      </c>
      <c r="BL81" s="617"/>
      <c r="BM81" s="617"/>
      <c r="BN81" s="617">
        <v>0.61799999999999999</v>
      </c>
      <c r="BO81" s="617">
        <v>2.797565645454545</v>
      </c>
      <c r="BP81" s="617"/>
      <c r="BQ81" s="617"/>
      <c r="BR81" s="617">
        <v>0.61799999999999999</v>
      </c>
      <c r="BS81" s="617">
        <v>2.9679601454545455</v>
      </c>
      <c r="BT81" s="617"/>
      <c r="BU81" s="617"/>
      <c r="BV81" s="617">
        <v>0.61799999999999999</v>
      </c>
      <c r="BW81" s="617">
        <v>2.9679601454545455</v>
      </c>
      <c r="BX81" s="617"/>
      <c r="BY81" s="617"/>
      <c r="BZ81" s="617">
        <v>0.61799999999999999</v>
      </c>
      <c r="CA81" s="617">
        <v>2.9679601454545455</v>
      </c>
      <c r="CB81" s="617"/>
      <c r="CC81" s="617"/>
      <c r="CD81" s="617"/>
      <c r="CE81" s="617"/>
      <c r="CF81" s="617"/>
      <c r="CG81" s="617"/>
      <c r="CH81" s="617"/>
      <c r="CI81" s="617"/>
      <c r="CJ81" s="617"/>
      <c r="CK81" s="617"/>
      <c r="CL81" s="617"/>
      <c r="CM81" s="617"/>
      <c r="CN81" s="617"/>
      <c r="CO81" s="617"/>
      <c r="CP81" s="617"/>
      <c r="CQ81" s="617"/>
      <c r="CR81" s="617"/>
      <c r="CS81" s="617"/>
      <c r="CT81" s="617"/>
      <c r="CU81" s="617"/>
      <c r="CV81" s="617"/>
      <c r="CW81" s="617"/>
      <c r="CX81" s="617"/>
      <c r="CY81" s="617"/>
      <c r="CZ81" s="617"/>
      <c r="DA81" s="617"/>
      <c r="DB81" s="6">
        <f t="shared" si="960"/>
        <v>0</v>
      </c>
      <c r="DC81" s="6">
        <f t="shared" si="961"/>
        <v>0</v>
      </c>
      <c r="DD81" s="6">
        <f t="shared" si="962"/>
        <v>0</v>
      </c>
      <c r="DE81" s="6">
        <f t="shared" si="963"/>
        <v>0</v>
      </c>
      <c r="DF81" s="6">
        <f t="shared" si="964"/>
        <v>0</v>
      </c>
      <c r="DG81" s="6">
        <f t="shared" si="965"/>
        <v>0</v>
      </c>
      <c r="DH81" s="6">
        <f t="shared" si="966"/>
        <v>0</v>
      </c>
      <c r="DI81" s="6">
        <f t="shared" si="967"/>
        <v>0</v>
      </c>
      <c r="DJ81" s="6">
        <f t="shared" si="968"/>
        <v>0</v>
      </c>
      <c r="DK81" s="6">
        <f t="shared" si="969"/>
        <v>0</v>
      </c>
      <c r="DL81" s="6">
        <f t="shared" si="970"/>
        <v>0</v>
      </c>
      <c r="DM81" s="6">
        <f t="shared" si="971"/>
        <v>0</v>
      </c>
      <c r="DO81" s="6">
        <f t="shared" si="972"/>
        <v>0</v>
      </c>
      <c r="DP81" s="6">
        <f t="shared" si="973"/>
        <v>0</v>
      </c>
      <c r="DQ81" s="6">
        <f t="shared" si="974"/>
        <v>0</v>
      </c>
      <c r="DR81" s="6">
        <f t="shared" si="975"/>
        <v>0</v>
      </c>
      <c r="DS81" s="6">
        <f t="shared" si="976"/>
        <v>0</v>
      </c>
      <c r="DT81" s="6">
        <f t="shared" si="977"/>
        <v>0</v>
      </c>
      <c r="DU81" s="6">
        <f t="shared" si="978"/>
        <v>0</v>
      </c>
      <c r="DV81" s="6">
        <f t="shared" si="979"/>
        <v>0</v>
      </c>
      <c r="DW81" s="6">
        <f t="shared" si="980"/>
        <v>0</v>
      </c>
      <c r="DX81" s="6">
        <f t="shared" si="981"/>
        <v>0</v>
      </c>
      <c r="DY81" s="6">
        <f t="shared" si="982"/>
        <v>0</v>
      </c>
      <c r="DZ81" s="6">
        <f t="shared" si="983"/>
        <v>0</v>
      </c>
    </row>
    <row r="82" spans="2:130" ht="12" customHeight="1" outlineLevel="1">
      <c r="B82" s="6">
        <f>'23년(세부_실적)'!A103</f>
        <v>76</v>
      </c>
      <c r="C82" s="620"/>
      <c r="D82" s="620"/>
      <c r="E82" s="620"/>
      <c r="F82" s="622" t="str">
        <f>'23년(세부_실적)'!E103</f>
        <v>V170L_D2PN(E)</v>
      </c>
      <c r="G82" s="622" t="s">
        <v>1286</v>
      </c>
      <c r="H82" s="622" t="str">
        <f>'23년(세부_실적)'!F103</f>
        <v>298D</v>
      </c>
      <c r="I82" s="617"/>
      <c r="J82" s="617" t="str">
        <f>'23년(세부_실적)'!H103</f>
        <v>QD</v>
      </c>
      <c r="K82" s="617">
        <f>'23년(세부_실적)'!I103</f>
        <v>6.7</v>
      </c>
      <c r="L82" s="617">
        <f>'23년(세부_실적)'!J103</f>
        <v>0</v>
      </c>
      <c r="M82" s="617">
        <f>'23년(세부_실적)'!K103</f>
        <v>0</v>
      </c>
      <c r="N82" s="617">
        <f>'23년(세부_실적)'!L103</f>
        <v>0</v>
      </c>
      <c r="O82" s="617">
        <f>'23년(세부_실적)'!M103</f>
        <v>0</v>
      </c>
      <c r="P82" s="617">
        <f>'23년(세부_실적)'!N103</f>
        <v>0</v>
      </c>
      <c r="Q82" s="617">
        <f>'23년(세부_실적)'!O103</f>
        <v>0</v>
      </c>
      <c r="R82" s="617">
        <f>'23년(세부_실적)'!P103</f>
        <v>0</v>
      </c>
      <c r="S82" s="638">
        <f>'23년(세부_실적)'!Q103</f>
        <v>0</v>
      </c>
      <c r="T82" s="638">
        <f t="shared" si="928"/>
        <v>0</v>
      </c>
      <c r="U82" s="638">
        <f>'23년(세부_실적)'!S103</f>
        <v>0</v>
      </c>
      <c r="V82" s="638">
        <f t="shared" si="929"/>
        <v>0</v>
      </c>
      <c r="W82" s="638">
        <f>'23년(세부_실적)'!U103</f>
        <v>0</v>
      </c>
      <c r="X82" s="638">
        <f t="shared" si="930"/>
        <v>0</v>
      </c>
      <c r="Y82" s="638">
        <f>'23년(세부_실적)'!W103</f>
        <v>0</v>
      </c>
      <c r="Z82" s="638">
        <f t="shared" si="931"/>
        <v>0</v>
      </c>
      <c r="AA82" s="638">
        <f>'23년(세부_실적)'!Y103</f>
        <v>0</v>
      </c>
      <c r="AB82" s="638">
        <f t="shared" si="931"/>
        <v>0</v>
      </c>
      <c r="AC82" s="638">
        <f>'23년(세부_실적)'!AA103</f>
        <v>0</v>
      </c>
      <c r="AD82" s="638">
        <f t="shared" ref="AD82" si="1110">AC82*1000</f>
        <v>0</v>
      </c>
      <c r="AE82" s="638">
        <f>'23년(세부_실적)'!AC103</f>
        <v>0</v>
      </c>
      <c r="AF82" s="638">
        <f t="shared" ref="AF82" si="1111">AE82*1000</f>
        <v>0</v>
      </c>
      <c r="AG82" s="638">
        <f>'23년(세부_실적)'!AE103</f>
        <v>0</v>
      </c>
      <c r="AH82" s="638">
        <f t="shared" ref="AH82" si="1112">AG82*1000</f>
        <v>0</v>
      </c>
      <c r="AI82" s="638">
        <f>'23년(세부_실적)'!AG103</f>
        <v>0</v>
      </c>
      <c r="AJ82" s="638">
        <f t="shared" ref="AJ82" si="1113">AI82*1000</f>
        <v>0</v>
      </c>
      <c r="AK82" s="638">
        <f>'23년(세부_실적)'!AI103</f>
        <v>0</v>
      </c>
      <c r="AL82" s="638">
        <f t="shared" ref="AL82" si="1114">AK82*1000</f>
        <v>0</v>
      </c>
      <c r="AM82" s="638">
        <f>'23년(세부_실적)'!AK103</f>
        <v>0</v>
      </c>
      <c r="AN82" s="638">
        <f t="shared" ref="AN82" si="1115">AM82*1000</f>
        <v>0</v>
      </c>
      <c r="AO82" s="638">
        <f>'23년(세부_실적)'!AM103</f>
        <v>0</v>
      </c>
      <c r="AP82" s="638">
        <f t="shared" ref="AP82" si="1116">AO82*1000</f>
        <v>0</v>
      </c>
      <c r="AQ82" s="638">
        <f>'23년(세부_실적)'!AO103</f>
        <v>0</v>
      </c>
      <c r="AR82" s="638">
        <f t="shared" ref="AR82" si="1117">AQ82*1000</f>
        <v>0</v>
      </c>
      <c r="AS82" s="638">
        <f>'23년(세부_실적)'!AQ103</f>
        <v>0</v>
      </c>
      <c r="AT82" s="638">
        <f t="shared" ref="AT82" si="1118">AS82*1000</f>
        <v>0</v>
      </c>
      <c r="AU82" s="638">
        <f>'23년(세부_실적)'!AS103</f>
        <v>0</v>
      </c>
      <c r="AV82" s="638">
        <f t="shared" ref="AV82" si="1119">AU82*1000</f>
        <v>0</v>
      </c>
      <c r="AW82" s="638">
        <f>'23년(세부_실적)'!AU103</f>
        <v>0</v>
      </c>
      <c r="AX82" s="638">
        <f t="shared" ref="AX82" si="1120">AW82*1000</f>
        <v>0</v>
      </c>
      <c r="AY82" s="638">
        <f>'23년(세부_실적)'!AW103</f>
        <v>0</v>
      </c>
      <c r="AZ82" s="638">
        <f t="shared" ref="AZ82" si="1121">AY82*1000</f>
        <v>0</v>
      </c>
      <c r="BA82" s="638">
        <f>'23년(세부_실적)'!AY103</f>
        <v>0</v>
      </c>
      <c r="BB82" s="638">
        <f t="shared" ref="BB82" si="1122">BA82*1000</f>
        <v>0</v>
      </c>
      <c r="BC82" s="638">
        <f>'23년(세부_실적)'!BA103</f>
        <v>0</v>
      </c>
      <c r="BD82" s="638">
        <f t="shared" ref="BD82" si="1123">BC82*1000</f>
        <v>0</v>
      </c>
      <c r="BF82" s="617"/>
      <c r="BG82" s="617"/>
      <c r="BH82" s="617"/>
      <c r="BI82" s="617"/>
      <c r="BJ82" s="617"/>
      <c r="BK82" s="617"/>
      <c r="BL82" s="617"/>
      <c r="BM82" s="617"/>
      <c r="BN82" s="617"/>
      <c r="BO82" s="617"/>
      <c r="BP82" s="617"/>
      <c r="BQ82" s="617"/>
      <c r="BR82" s="617"/>
      <c r="BS82" s="617"/>
      <c r="BT82" s="617"/>
      <c r="BU82" s="617"/>
      <c r="BV82" s="617"/>
      <c r="BW82" s="617"/>
      <c r="BX82" s="617"/>
      <c r="BY82" s="617"/>
      <c r="BZ82" s="617"/>
      <c r="CA82" s="617"/>
      <c r="CB82" s="617"/>
      <c r="CC82" s="617"/>
      <c r="CD82" s="617"/>
      <c r="CE82" s="617"/>
      <c r="CF82" s="617"/>
      <c r="CG82" s="617"/>
      <c r="CH82" s="617"/>
      <c r="CI82" s="617"/>
      <c r="CJ82" s="617"/>
      <c r="CK82" s="617"/>
      <c r="CL82" s="617"/>
      <c r="CM82" s="617"/>
      <c r="CN82" s="617"/>
      <c r="CO82" s="617"/>
      <c r="CP82" s="617"/>
      <c r="CQ82" s="617"/>
      <c r="CR82" s="617"/>
      <c r="CS82" s="617"/>
      <c r="CT82" s="617"/>
      <c r="CU82" s="617"/>
      <c r="CV82" s="617"/>
      <c r="CW82" s="617"/>
      <c r="CX82" s="617"/>
      <c r="CY82" s="617"/>
      <c r="CZ82" s="617"/>
      <c r="DA82" s="617"/>
      <c r="DB82" s="6">
        <f t="shared" si="960"/>
        <v>0</v>
      </c>
      <c r="DC82" s="6">
        <f t="shared" si="961"/>
        <v>0</v>
      </c>
      <c r="DD82" s="6">
        <f t="shared" si="962"/>
        <v>0</v>
      </c>
      <c r="DE82" s="6">
        <f t="shared" si="963"/>
        <v>0</v>
      </c>
      <c r="DF82" s="6">
        <f t="shared" si="964"/>
        <v>0</v>
      </c>
      <c r="DG82" s="6">
        <f t="shared" si="965"/>
        <v>0</v>
      </c>
      <c r="DH82" s="6">
        <f t="shared" si="966"/>
        <v>0</v>
      </c>
      <c r="DI82" s="6">
        <f t="shared" si="967"/>
        <v>0</v>
      </c>
      <c r="DJ82" s="6">
        <f t="shared" si="968"/>
        <v>0</v>
      </c>
      <c r="DK82" s="6">
        <f t="shared" si="969"/>
        <v>0</v>
      </c>
      <c r="DL82" s="6">
        <f t="shared" si="970"/>
        <v>0</v>
      </c>
      <c r="DM82" s="6">
        <f t="shared" si="971"/>
        <v>0</v>
      </c>
      <c r="DO82" s="6">
        <f t="shared" si="972"/>
        <v>0</v>
      </c>
      <c r="DP82" s="6">
        <f t="shared" si="973"/>
        <v>0</v>
      </c>
      <c r="DQ82" s="6">
        <f t="shared" si="974"/>
        <v>0</v>
      </c>
      <c r="DR82" s="6">
        <f t="shared" si="975"/>
        <v>0</v>
      </c>
      <c r="DS82" s="6">
        <f t="shared" si="976"/>
        <v>0</v>
      </c>
      <c r="DT82" s="6">
        <f t="shared" si="977"/>
        <v>0</v>
      </c>
      <c r="DU82" s="6">
        <f t="shared" si="978"/>
        <v>0</v>
      </c>
      <c r="DV82" s="6">
        <f t="shared" si="979"/>
        <v>0</v>
      </c>
      <c r="DW82" s="6">
        <f t="shared" si="980"/>
        <v>0</v>
      </c>
      <c r="DX82" s="6">
        <f t="shared" si="981"/>
        <v>0</v>
      </c>
      <c r="DY82" s="6">
        <f t="shared" si="982"/>
        <v>0</v>
      </c>
      <c r="DZ82" s="6">
        <f t="shared" si="983"/>
        <v>0</v>
      </c>
    </row>
    <row r="83" spans="2:130" ht="12" customHeight="1" outlineLevel="1">
      <c r="B83" s="6">
        <f>'23년(세부_실적)'!A104</f>
        <v>77</v>
      </c>
      <c r="C83" s="620"/>
      <c r="D83" s="620"/>
      <c r="E83" s="620"/>
      <c r="F83" s="622" t="str">
        <f>'23년(세부_실적)'!E104</f>
        <v>V50S_EPN</v>
      </c>
      <c r="G83" s="622" t="s">
        <v>22</v>
      </c>
      <c r="H83" s="622" t="str">
        <f>'23년(세부_실적)'!F104</f>
        <v>311A</v>
      </c>
      <c r="I83" s="617"/>
      <c r="J83" s="617" t="str">
        <f>'23년(세부_실적)'!H104</f>
        <v>QD</v>
      </c>
      <c r="K83" s="617">
        <f>'23년(세부_실적)'!I104</f>
        <v>3.73</v>
      </c>
      <c r="L83" s="617">
        <f>'23년(세부_실적)'!J104</f>
        <v>0</v>
      </c>
      <c r="M83" s="617">
        <f>'23년(세부_실적)'!K104</f>
        <v>0</v>
      </c>
      <c r="N83" s="617">
        <f>'23년(세부_실적)'!L104</f>
        <v>0</v>
      </c>
      <c r="O83" s="617">
        <f>'23년(세부_실적)'!M104</f>
        <v>0</v>
      </c>
      <c r="P83" s="617">
        <f>'23년(세부_실적)'!N104</f>
        <v>0</v>
      </c>
      <c r="Q83" s="617">
        <f>'23년(세부_실적)'!O104</f>
        <v>0</v>
      </c>
      <c r="R83" s="617">
        <f>'23년(세부_실적)'!P104</f>
        <v>0</v>
      </c>
      <c r="S83" s="638">
        <f>'23년(세부_실적)'!Q104</f>
        <v>0</v>
      </c>
      <c r="T83" s="638">
        <f t="shared" si="928"/>
        <v>0</v>
      </c>
      <c r="U83" s="638">
        <f>'23년(세부_실적)'!S104</f>
        <v>0</v>
      </c>
      <c r="V83" s="638">
        <f t="shared" si="929"/>
        <v>0</v>
      </c>
      <c r="W83" s="638">
        <f>'23년(세부_실적)'!U104</f>
        <v>0</v>
      </c>
      <c r="X83" s="638">
        <f t="shared" si="930"/>
        <v>0</v>
      </c>
      <c r="Y83" s="638">
        <f>'23년(세부_실적)'!W104</f>
        <v>0</v>
      </c>
      <c r="Z83" s="638">
        <f t="shared" si="931"/>
        <v>0</v>
      </c>
      <c r="AA83" s="638">
        <f>'23년(세부_실적)'!Y104</f>
        <v>0</v>
      </c>
      <c r="AB83" s="638">
        <f t="shared" si="931"/>
        <v>0</v>
      </c>
      <c r="AC83" s="638">
        <f>'23년(세부_실적)'!AA104</f>
        <v>0</v>
      </c>
      <c r="AD83" s="638">
        <f t="shared" ref="AD83" si="1124">AC83*1000</f>
        <v>0</v>
      </c>
      <c r="AE83" s="638">
        <f>'23년(세부_실적)'!AC104</f>
        <v>0</v>
      </c>
      <c r="AF83" s="638">
        <f t="shared" ref="AF83" si="1125">AE83*1000</f>
        <v>0</v>
      </c>
      <c r="AG83" s="638">
        <f>'23년(세부_실적)'!AE104</f>
        <v>0</v>
      </c>
      <c r="AH83" s="638">
        <f t="shared" ref="AH83" si="1126">AG83*1000</f>
        <v>0</v>
      </c>
      <c r="AI83" s="638">
        <f>'23년(세부_실적)'!AG104</f>
        <v>0</v>
      </c>
      <c r="AJ83" s="638">
        <f t="shared" ref="AJ83" si="1127">AI83*1000</f>
        <v>0</v>
      </c>
      <c r="AK83" s="638">
        <f>'23년(세부_실적)'!AI104</f>
        <v>0</v>
      </c>
      <c r="AL83" s="638">
        <f t="shared" ref="AL83" si="1128">AK83*1000</f>
        <v>0</v>
      </c>
      <c r="AM83" s="638">
        <f>'23년(세부_실적)'!AK104</f>
        <v>0</v>
      </c>
      <c r="AN83" s="638">
        <f t="shared" ref="AN83" si="1129">AM83*1000</f>
        <v>0</v>
      </c>
      <c r="AO83" s="638">
        <f>'23년(세부_실적)'!AM104</f>
        <v>0</v>
      </c>
      <c r="AP83" s="638">
        <f t="shared" ref="AP83" si="1130">AO83*1000</f>
        <v>0</v>
      </c>
      <c r="AQ83" s="638">
        <f>'23년(세부_실적)'!AO104</f>
        <v>0</v>
      </c>
      <c r="AR83" s="638">
        <f t="shared" ref="AR83" si="1131">AQ83*1000</f>
        <v>0</v>
      </c>
      <c r="AS83" s="638">
        <f>'23년(세부_실적)'!AQ104</f>
        <v>0</v>
      </c>
      <c r="AT83" s="638">
        <f t="shared" ref="AT83" si="1132">AS83*1000</f>
        <v>0</v>
      </c>
      <c r="AU83" s="638">
        <f>'23년(세부_실적)'!AS104</f>
        <v>0</v>
      </c>
      <c r="AV83" s="638">
        <f t="shared" ref="AV83" si="1133">AU83*1000</f>
        <v>0</v>
      </c>
      <c r="AW83" s="638">
        <f>'23년(세부_실적)'!AU104</f>
        <v>0</v>
      </c>
      <c r="AX83" s="638">
        <f t="shared" ref="AX83" si="1134">AW83*1000</f>
        <v>0</v>
      </c>
      <c r="AY83" s="638">
        <f>'23년(세부_실적)'!AW104</f>
        <v>0</v>
      </c>
      <c r="AZ83" s="638">
        <f t="shared" ref="AZ83" si="1135">AY83*1000</f>
        <v>0</v>
      </c>
      <c r="BA83" s="638">
        <f>'23년(세부_실적)'!AY104</f>
        <v>0</v>
      </c>
      <c r="BB83" s="638">
        <f t="shared" ref="BB83" si="1136">BA83*1000</f>
        <v>0</v>
      </c>
      <c r="BC83" s="638">
        <f>'23년(세부_실적)'!BA104</f>
        <v>0</v>
      </c>
      <c r="BD83" s="638">
        <f t="shared" ref="BD83" si="1137">BC83*1000</f>
        <v>0</v>
      </c>
      <c r="BF83" s="617"/>
      <c r="BG83" s="617"/>
      <c r="BH83" s="617"/>
      <c r="BI83" s="617"/>
      <c r="BJ83" s="617"/>
      <c r="BK83" s="617"/>
      <c r="BL83" s="617"/>
      <c r="BM83" s="617"/>
      <c r="BN83" s="617"/>
      <c r="BO83" s="617"/>
      <c r="BP83" s="617"/>
      <c r="BQ83" s="617"/>
      <c r="BR83" s="617"/>
      <c r="BS83" s="617"/>
      <c r="BT83" s="617"/>
      <c r="BU83" s="617"/>
      <c r="BV83" s="617"/>
      <c r="BW83" s="617"/>
      <c r="BX83" s="617"/>
      <c r="BY83" s="617"/>
      <c r="BZ83" s="617"/>
      <c r="CA83" s="617"/>
      <c r="CB83" s="617"/>
      <c r="CC83" s="617"/>
      <c r="CD83" s="617"/>
      <c r="CE83" s="617"/>
      <c r="CF83" s="617"/>
      <c r="CG83" s="617"/>
      <c r="CH83" s="617"/>
      <c r="CI83" s="617"/>
      <c r="CJ83" s="617"/>
      <c r="CK83" s="617"/>
      <c r="CL83" s="617"/>
      <c r="CM83" s="617"/>
      <c r="CN83" s="617"/>
      <c r="CO83" s="617"/>
      <c r="CP83" s="617"/>
      <c r="CQ83" s="617"/>
      <c r="CR83" s="617"/>
      <c r="CS83" s="617"/>
      <c r="CT83" s="617"/>
      <c r="CU83" s="617"/>
      <c r="CV83" s="617"/>
      <c r="CW83" s="617"/>
      <c r="CX83" s="617"/>
      <c r="CY83" s="617"/>
      <c r="CZ83" s="617"/>
      <c r="DA83" s="617"/>
      <c r="DB83" s="6">
        <f t="shared" si="960"/>
        <v>0</v>
      </c>
      <c r="DC83" s="6">
        <f t="shared" si="961"/>
        <v>0</v>
      </c>
      <c r="DD83" s="6">
        <f t="shared" si="962"/>
        <v>0</v>
      </c>
      <c r="DE83" s="6">
        <f t="shared" si="963"/>
        <v>0</v>
      </c>
      <c r="DF83" s="6">
        <f t="shared" si="964"/>
        <v>0</v>
      </c>
      <c r="DG83" s="6">
        <f t="shared" si="965"/>
        <v>0</v>
      </c>
      <c r="DH83" s="6">
        <f t="shared" si="966"/>
        <v>0</v>
      </c>
      <c r="DI83" s="6">
        <f t="shared" si="967"/>
        <v>0</v>
      </c>
      <c r="DJ83" s="6">
        <f t="shared" si="968"/>
        <v>0</v>
      </c>
      <c r="DK83" s="6">
        <f t="shared" si="969"/>
        <v>0</v>
      </c>
      <c r="DL83" s="6">
        <f t="shared" si="970"/>
        <v>0</v>
      </c>
      <c r="DM83" s="6">
        <f t="shared" si="971"/>
        <v>0</v>
      </c>
      <c r="DO83" s="6">
        <f t="shared" si="972"/>
        <v>0</v>
      </c>
      <c r="DP83" s="6">
        <f t="shared" si="973"/>
        <v>0</v>
      </c>
      <c r="DQ83" s="6">
        <f t="shared" si="974"/>
        <v>0</v>
      </c>
      <c r="DR83" s="6">
        <f t="shared" si="975"/>
        <v>0</v>
      </c>
      <c r="DS83" s="6">
        <f t="shared" si="976"/>
        <v>0</v>
      </c>
      <c r="DT83" s="6">
        <f t="shared" si="977"/>
        <v>0</v>
      </c>
      <c r="DU83" s="6">
        <f t="shared" si="978"/>
        <v>0</v>
      </c>
      <c r="DV83" s="6">
        <f t="shared" si="979"/>
        <v>0</v>
      </c>
      <c r="DW83" s="6">
        <f t="shared" si="980"/>
        <v>0</v>
      </c>
      <c r="DX83" s="6">
        <f t="shared" si="981"/>
        <v>0</v>
      </c>
      <c r="DY83" s="6">
        <f t="shared" si="982"/>
        <v>0</v>
      </c>
      <c r="DZ83" s="6">
        <f t="shared" si="983"/>
        <v>0</v>
      </c>
    </row>
    <row r="84" spans="2:130" ht="12" customHeight="1" outlineLevel="1">
      <c r="B84" s="6">
        <f>'23년(세부_실적)'!A105</f>
        <v>78</v>
      </c>
      <c r="C84" s="620"/>
      <c r="D84" s="620"/>
      <c r="E84" s="620"/>
      <c r="F84" s="622" t="str">
        <f>'23년(세부_실적)'!E105</f>
        <v>V50S_KPN</v>
      </c>
      <c r="G84" s="622" t="s">
        <v>1287</v>
      </c>
      <c r="H84" s="622" t="str">
        <f>'23년(세부_실적)'!F105</f>
        <v>335A</v>
      </c>
      <c r="I84" s="617"/>
      <c r="J84" s="617" t="str">
        <f>'23년(세부_실적)'!H105</f>
        <v>QD</v>
      </c>
      <c r="K84" s="617">
        <f>'23년(세부_실적)'!I105</f>
        <v>3.83</v>
      </c>
      <c r="L84" s="617">
        <f>'23년(세부_실적)'!J105</f>
        <v>0</v>
      </c>
      <c r="M84" s="617">
        <f>'23년(세부_실적)'!K105</f>
        <v>0</v>
      </c>
      <c r="N84" s="617">
        <f>'23년(세부_실적)'!L105</f>
        <v>0</v>
      </c>
      <c r="O84" s="617">
        <f>'23년(세부_실적)'!M105</f>
        <v>0</v>
      </c>
      <c r="P84" s="617">
        <f>'23년(세부_실적)'!N105</f>
        <v>0</v>
      </c>
      <c r="Q84" s="617">
        <f>'23년(세부_실적)'!O105</f>
        <v>0</v>
      </c>
      <c r="R84" s="617">
        <f>'23년(세부_실적)'!P105</f>
        <v>0</v>
      </c>
      <c r="S84" s="638">
        <f>'23년(세부_실적)'!Q105</f>
        <v>0</v>
      </c>
      <c r="T84" s="638">
        <f t="shared" si="928"/>
        <v>0</v>
      </c>
      <c r="U84" s="638">
        <f>'23년(세부_실적)'!S105</f>
        <v>0</v>
      </c>
      <c r="V84" s="638">
        <f t="shared" si="929"/>
        <v>0</v>
      </c>
      <c r="W84" s="638">
        <f>'23년(세부_실적)'!U105</f>
        <v>0</v>
      </c>
      <c r="X84" s="638">
        <f t="shared" si="930"/>
        <v>0</v>
      </c>
      <c r="Y84" s="638">
        <f>'23년(세부_실적)'!W105</f>
        <v>0</v>
      </c>
      <c r="Z84" s="638">
        <f t="shared" si="931"/>
        <v>0</v>
      </c>
      <c r="AA84" s="638">
        <f>'23년(세부_실적)'!Y105</f>
        <v>0</v>
      </c>
      <c r="AB84" s="638">
        <f t="shared" si="931"/>
        <v>0</v>
      </c>
      <c r="AC84" s="638">
        <f>'23년(세부_실적)'!AA105</f>
        <v>0</v>
      </c>
      <c r="AD84" s="638">
        <f t="shared" ref="AD84" si="1138">AC84*1000</f>
        <v>0</v>
      </c>
      <c r="AE84" s="638">
        <f>'23년(세부_실적)'!AC105</f>
        <v>0</v>
      </c>
      <c r="AF84" s="638">
        <f t="shared" ref="AF84" si="1139">AE84*1000</f>
        <v>0</v>
      </c>
      <c r="AG84" s="638">
        <f>'23년(세부_실적)'!AE105</f>
        <v>0</v>
      </c>
      <c r="AH84" s="638">
        <f t="shared" ref="AH84" si="1140">AG84*1000</f>
        <v>0</v>
      </c>
      <c r="AI84" s="638">
        <f>'23년(세부_실적)'!AG105</f>
        <v>0</v>
      </c>
      <c r="AJ84" s="638">
        <f t="shared" ref="AJ84" si="1141">AI84*1000</f>
        <v>0</v>
      </c>
      <c r="AK84" s="638">
        <f>'23년(세부_실적)'!AI105</f>
        <v>0</v>
      </c>
      <c r="AL84" s="638">
        <f t="shared" ref="AL84" si="1142">AK84*1000</f>
        <v>0</v>
      </c>
      <c r="AM84" s="638">
        <f>'23년(세부_실적)'!AK105</f>
        <v>0</v>
      </c>
      <c r="AN84" s="638">
        <f t="shared" ref="AN84" si="1143">AM84*1000</f>
        <v>0</v>
      </c>
      <c r="AO84" s="638">
        <f>'23년(세부_실적)'!AM105</f>
        <v>0</v>
      </c>
      <c r="AP84" s="638">
        <f t="shared" ref="AP84" si="1144">AO84*1000</f>
        <v>0</v>
      </c>
      <c r="AQ84" s="638">
        <f>'23년(세부_실적)'!AO105</f>
        <v>0</v>
      </c>
      <c r="AR84" s="638">
        <f t="shared" ref="AR84" si="1145">AQ84*1000</f>
        <v>0</v>
      </c>
      <c r="AS84" s="638">
        <f>'23년(세부_실적)'!AQ105</f>
        <v>0</v>
      </c>
      <c r="AT84" s="638">
        <f t="shared" ref="AT84" si="1146">AS84*1000</f>
        <v>0</v>
      </c>
      <c r="AU84" s="638">
        <f>'23년(세부_실적)'!AS105</f>
        <v>0</v>
      </c>
      <c r="AV84" s="638">
        <f t="shared" ref="AV84" si="1147">AU84*1000</f>
        <v>0</v>
      </c>
      <c r="AW84" s="638">
        <f>'23년(세부_실적)'!AU105</f>
        <v>0</v>
      </c>
      <c r="AX84" s="638">
        <f t="shared" ref="AX84" si="1148">AW84*1000</f>
        <v>0</v>
      </c>
      <c r="AY84" s="638">
        <f>'23년(세부_실적)'!AW105</f>
        <v>0</v>
      </c>
      <c r="AZ84" s="638">
        <f t="shared" ref="AZ84" si="1149">AY84*1000</f>
        <v>0</v>
      </c>
      <c r="BA84" s="638">
        <f>'23년(세부_실적)'!AY105</f>
        <v>0</v>
      </c>
      <c r="BB84" s="638">
        <f t="shared" ref="BB84" si="1150">BA84*1000</f>
        <v>0</v>
      </c>
      <c r="BC84" s="638">
        <f>'23년(세부_실적)'!BA105</f>
        <v>0</v>
      </c>
      <c r="BD84" s="638">
        <f t="shared" ref="BD84" si="1151">BC84*1000</f>
        <v>0</v>
      </c>
      <c r="BF84" s="617"/>
      <c r="BG84" s="617"/>
      <c r="BH84" s="617"/>
      <c r="BI84" s="617"/>
      <c r="BJ84" s="617"/>
      <c r="BK84" s="617"/>
      <c r="BL84" s="617"/>
      <c r="BM84" s="617"/>
      <c r="BN84" s="617"/>
      <c r="BO84" s="617"/>
      <c r="BP84" s="617"/>
      <c r="BQ84" s="617"/>
      <c r="BR84" s="617"/>
      <c r="BS84" s="617"/>
      <c r="BT84" s="617"/>
      <c r="BU84" s="617"/>
      <c r="BV84" s="617"/>
      <c r="BW84" s="617"/>
      <c r="BX84" s="617"/>
      <c r="BY84" s="617"/>
      <c r="BZ84" s="617"/>
      <c r="CA84" s="617"/>
      <c r="CB84" s="617"/>
      <c r="CC84" s="617"/>
      <c r="CD84" s="617"/>
      <c r="CE84" s="617"/>
      <c r="CF84" s="617"/>
      <c r="CG84" s="617"/>
      <c r="CH84" s="617"/>
      <c r="CI84" s="617"/>
      <c r="CJ84" s="617"/>
      <c r="CK84" s="617"/>
      <c r="CL84" s="617"/>
      <c r="CM84" s="617"/>
      <c r="CN84" s="617"/>
      <c r="CO84" s="617"/>
      <c r="CP84" s="617"/>
      <c r="CQ84" s="617"/>
      <c r="CR84" s="617"/>
      <c r="CS84" s="617"/>
      <c r="CT84" s="617"/>
      <c r="CU84" s="617"/>
      <c r="CV84" s="617"/>
      <c r="CW84" s="617"/>
      <c r="CX84" s="617"/>
      <c r="CY84" s="617"/>
      <c r="CZ84" s="617"/>
      <c r="DA84" s="617"/>
      <c r="DB84" s="6">
        <f t="shared" si="960"/>
        <v>0</v>
      </c>
      <c r="DC84" s="6">
        <f t="shared" si="961"/>
        <v>0</v>
      </c>
      <c r="DD84" s="6">
        <f t="shared" si="962"/>
        <v>0</v>
      </c>
      <c r="DE84" s="6">
        <f t="shared" si="963"/>
        <v>0</v>
      </c>
      <c r="DF84" s="6">
        <f t="shared" si="964"/>
        <v>0</v>
      </c>
      <c r="DG84" s="6">
        <f t="shared" si="965"/>
        <v>0</v>
      </c>
      <c r="DH84" s="6">
        <f t="shared" si="966"/>
        <v>0</v>
      </c>
      <c r="DI84" s="6">
        <f t="shared" si="967"/>
        <v>0</v>
      </c>
      <c r="DJ84" s="6">
        <f t="shared" si="968"/>
        <v>0</v>
      </c>
      <c r="DK84" s="6">
        <f t="shared" si="969"/>
        <v>0</v>
      </c>
      <c r="DL84" s="6">
        <f t="shared" si="970"/>
        <v>0</v>
      </c>
      <c r="DM84" s="6">
        <f t="shared" si="971"/>
        <v>0</v>
      </c>
      <c r="DO84" s="6">
        <f t="shared" si="972"/>
        <v>0</v>
      </c>
      <c r="DP84" s="6">
        <f t="shared" si="973"/>
        <v>0</v>
      </c>
      <c r="DQ84" s="6">
        <f t="shared" si="974"/>
        <v>0</v>
      </c>
      <c r="DR84" s="6">
        <f t="shared" si="975"/>
        <v>0</v>
      </c>
      <c r="DS84" s="6">
        <f t="shared" si="976"/>
        <v>0</v>
      </c>
      <c r="DT84" s="6">
        <f t="shared" si="977"/>
        <v>0</v>
      </c>
      <c r="DU84" s="6">
        <f t="shared" si="978"/>
        <v>0</v>
      </c>
      <c r="DV84" s="6">
        <f t="shared" si="979"/>
        <v>0</v>
      </c>
      <c r="DW84" s="6">
        <f t="shared" si="980"/>
        <v>0</v>
      </c>
      <c r="DX84" s="6">
        <f t="shared" si="981"/>
        <v>0</v>
      </c>
      <c r="DY84" s="6">
        <f t="shared" si="982"/>
        <v>0</v>
      </c>
      <c r="DZ84" s="6">
        <f t="shared" si="983"/>
        <v>0</v>
      </c>
    </row>
    <row r="85" spans="2:130" ht="12" customHeight="1" outlineLevel="1">
      <c r="B85" s="6">
        <f>'23년(세부_실적)'!A106</f>
        <v>79</v>
      </c>
      <c r="C85" s="620"/>
      <c r="D85" s="620"/>
      <c r="E85" s="620"/>
      <c r="F85" s="622" t="str">
        <f>'23년(세부_실적)'!E106</f>
        <v>V170S_EPN</v>
      </c>
      <c r="G85" s="622" t="s">
        <v>28</v>
      </c>
      <c r="H85" s="622" t="str">
        <f>'23년(세부_실적)'!F106</f>
        <v>316A</v>
      </c>
      <c r="I85" s="617"/>
      <c r="J85" s="617" t="str">
        <f>'23년(세부_실적)'!H106</f>
        <v>QD</v>
      </c>
      <c r="K85" s="617">
        <f>'23년(세부_실적)'!I106</f>
        <v>7.04</v>
      </c>
      <c r="L85" s="617">
        <f>'23년(세부_실적)'!J106</f>
        <v>0</v>
      </c>
      <c r="M85" s="617">
        <f>'23년(세부_실적)'!K106</f>
        <v>0</v>
      </c>
      <c r="N85" s="617">
        <f>'23년(세부_실적)'!L106</f>
        <v>0</v>
      </c>
      <c r="O85" s="617">
        <f>'23년(세부_실적)'!M106</f>
        <v>0</v>
      </c>
      <c r="P85" s="617">
        <f>'23년(세부_실적)'!N106</f>
        <v>0</v>
      </c>
      <c r="Q85" s="617">
        <f>'23년(세부_실적)'!O106</f>
        <v>0</v>
      </c>
      <c r="R85" s="617">
        <f>'23년(세부_실적)'!P106</f>
        <v>0</v>
      </c>
      <c r="S85" s="638">
        <f>'23년(세부_실적)'!Q106</f>
        <v>0</v>
      </c>
      <c r="T85" s="638">
        <f t="shared" si="928"/>
        <v>0</v>
      </c>
      <c r="U85" s="638">
        <f>'23년(세부_실적)'!S106</f>
        <v>0</v>
      </c>
      <c r="V85" s="638">
        <f t="shared" si="929"/>
        <v>0</v>
      </c>
      <c r="W85" s="638">
        <f>'23년(세부_실적)'!U106</f>
        <v>0</v>
      </c>
      <c r="X85" s="638">
        <f t="shared" si="930"/>
        <v>0</v>
      </c>
      <c r="Y85" s="638">
        <f>'23년(세부_실적)'!W106</f>
        <v>0</v>
      </c>
      <c r="Z85" s="638">
        <f t="shared" si="931"/>
        <v>0</v>
      </c>
      <c r="AA85" s="638">
        <f>'23년(세부_실적)'!Y106</f>
        <v>0</v>
      </c>
      <c r="AB85" s="638">
        <f t="shared" si="931"/>
        <v>0</v>
      </c>
      <c r="AC85" s="638">
        <f>'23년(세부_실적)'!AA106</f>
        <v>0</v>
      </c>
      <c r="AD85" s="638">
        <f t="shared" ref="AD85" si="1152">AC85*1000</f>
        <v>0</v>
      </c>
      <c r="AE85" s="638">
        <f>'23년(세부_실적)'!AC106</f>
        <v>0</v>
      </c>
      <c r="AF85" s="638">
        <f t="shared" ref="AF85" si="1153">AE85*1000</f>
        <v>0</v>
      </c>
      <c r="AG85" s="638">
        <f>'23년(세부_실적)'!AE106</f>
        <v>0</v>
      </c>
      <c r="AH85" s="638">
        <f t="shared" ref="AH85" si="1154">AG85*1000</f>
        <v>0</v>
      </c>
      <c r="AI85" s="638">
        <f>'23년(세부_실적)'!AG106</f>
        <v>0</v>
      </c>
      <c r="AJ85" s="638">
        <f t="shared" ref="AJ85" si="1155">AI85*1000</f>
        <v>0</v>
      </c>
      <c r="AK85" s="638">
        <f>'23년(세부_실적)'!AI106</f>
        <v>0</v>
      </c>
      <c r="AL85" s="638">
        <f t="shared" ref="AL85" si="1156">AK85*1000</f>
        <v>0</v>
      </c>
      <c r="AM85" s="638">
        <f>'23년(세부_실적)'!AK106</f>
        <v>0</v>
      </c>
      <c r="AN85" s="638">
        <f t="shared" ref="AN85" si="1157">AM85*1000</f>
        <v>0</v>
      </c>
      <c r="AO85" s="638">
        <f>'23년(세부_실적)'!AM106</f>
        <v>0</v>
      </c>
      <c r="AP85" s="638">
        <f t="shared" ref="AP85" si="1158">AO85*1000</f>
        <v>0</v>
      </c>
      <c r="AQ85" s="638">
        <f>'23년(세부_실적)'!AO106</f>
        <v>0</v>
      </c>
      <c r="AR85" s="638">
        <f t="shared" ref="AR85" si="1159">AQ85*1000</f>
        <v>0</v>
      </c>
      <c r="AS85" s="638">
        <f>'23년(세부_실적)'!AQ106</f>
        <v>0</v>
      </c>
      <c r="AT85" s="638">
        <f t="shared" ref="AT85" si="1160">AS85*1000</f>
        <v>0</v>
      </c>
      <c r="AU85" s="638">
        <f>'23년(세부_실적)'!AS106</f>
        <v>0</v>
      </c>
      <c r="AV85" s="638">
        <f t="shared" ref="AV85" si="1161">AU85*1000</f>
        <v>0</v>
      </c>
      <c r="AW85" s="638">
        <f>'23년(세부_실적)'!AU106</f>
        <v>0</v>
      </c>
      <c r="AX85" s="638">
        <f t="shared" ref="AX85" si="1162">AW85*1000</f>
        <v>0</v>
      </c>
      <c r="AY85" s="638">
        <f>'23년(세부_실적)'!AW106</f>
        <v>0</v>
      </c>
      <c r="AZ85" s="638">
        <f t="shared" ref="AZ85" si="1163">AY85*1000</f>
        <v>0</v>
      </c>
      <c r="BA85" s="638">
        <f>'23년(세부_실적)'!AY106</f>
        <v>0</v>
      </c>
      <c r="BB85" s="638">
        <f t="shared" ref="BB85" si="1164">BA85*1000</f>
        <v>0</v>
      </c>
      <c r="BC85" s="638">
        <f>'23년(세부_실적)'!BA106</f>
        <v>0</v>
      </c>
      <c r="BD85" s="638">
        <f t="shared" ref="BD85" si="1165">BC85*1000</f>
        <v>0</v>
      </c>
      <c r="BF85" s="617"/>
      <c r="BG85" s="617"/>
      <c r="BH85" s="617"/>
      <c r="BI85" s="617"/>
      <c r="BJ85" s="617"/>
      <c r="BK85" s="617"/>
      <c r="BL85" s="617"/>
      <c r="BM85" s="617"/>
      <c r="BN85" s="617"/>
      <c r="BO85" s="617"/>
      <c r="BP85" s="617"/>
      <c r="BQ85" s="617"/>
      <c r="BR85" s="617"/>
      <c r="BS85" s="617"/>
      <c r="BT85" s="617"/>
      <c r="BU85" s="617"/>
      <c r="BV85" s="617"/>
      <c r="BW85" s="617"/>
      <c r="BX85" s="617"/>
      <c r="BY85" s="617"/>
      <c r="BZ85" s="617"/>
      <c r="CA85" s="617"/>
      <c r="CB85" s="617"/>
      <c r="CC85" s="617"/>
      <c r="CD85" s="617"/>
      <c r="CE85" s="617"/>
      <c r="CF85" s="617"/>
      <c r="CG85" s="617"/>
      <c r="CH85" s="617"/>
      <c r="CI85" s="617"/>
      <c r="CJ85" s="617"/>
      <c r="CK85" s="617"/>
      <c r="CL85" s="617"/>
      <c r="CM85" s="617"/>
      <c r="CN85" s="617"/>
      <c r="CO85" s="617"/>
      <c r="CP85" s="617"/>
      <c r="CQ85" s="617"/>
      <c r="CR85" s="617"/>
      <c r="CS85" s="617"/>
      <c r="CT85" s="617"/>
      <c r="CU85" s="617"/>
      <c r="CV85" s="617"/>
      <c r="CW85" s="617"/>
      <c r="CX85" s="617"/>
      <c r="CY85" s="617"/>
      <c r="CZ85" s="617"/>
      <c r="DA85" s="617"/>
      <c r="DB85" s="6">
        <f t="shared" si="960"/>
        <v>0</v>
      </c>
      <c r="DC85" s="6">
        <f t="shared" si="961"/>
        <v>0</v>
      </c>
      <c r="DD85" s="6">
        <f t="shared" si="962"/>
        <v>0</v>
      </c>
      <c r="DE85" s="6">
        <f t="shared" si="963"/>
        <v>0</v>
      </c>
      <c r="DF85" s="6">
        <f t="shared" si="964"/>
        <v>0</v>
      </c>
      <c r="DG85" s="6">
        <f t="shared" si="965"/>
        <v>0</v>
      </c>
      <c r="DH85" s="6">
        <f t="shared" si="966"/>
        <v>0</v>
      </c>
      <c r="DI85" s="6">
        <f t="shared" si="967"/>
        <v>0</v>
      </c>
      <c r="DJ85" s="6">
        <f t="shared" si="968"/>
        <v>0</v>
      </c>
      <c r="DK85" s="6">
        <f t="shared" si="969"/>
        <v>0</v>
      </c>
      <c r="DL85" s="6">
        <f t="shared" si="970"/>
        <v>0</v>
      </c>
      <c r="DM85" s="6">
        <f t="shared" si="971"/>
        <v>0</v>
      </c>
      <c r="DO85" s="6">
        <f t="shared" si="972"/>
        <v>0</v>
      </c>
      <c r="DP85" s="6">
        <f t="shared" si="973"/>
        <v>0</v>
      </c>
      <c r="DQ85" s="6">
        <f t="shared" si="974"/>
        <v>0</v>
      </c>
      <c r="DR85" s="6">
        <f t="shared" si="975"/>
        <v>0</v>
      </c>
      <c r="DS85" s="6">
        <f t="shared" si="976"/>
        <v>0</v>
      </c>
      <c r="DT85" s="6">
        <f t="shared" si="977"/>
        <v>0</v>
      </c>
      <c r="DU85" s="6">
        <f t="shared" si="978"/>
        <v>0</v>
      </c>
      <c r="DV85" s="6">
        <f t="shared" si="979"/>
        <v>0</v>
      </c>
      <c r="DW85" s="6">
        <f t="shared" si="980"/>
        <v>0</v>
      </c>
      <c r="DX85" s="6">
        <f t="shared" si="981"/>
        <v>0</v>
      </c>
      <c r="DY85" s="6">
        <f t="shared" si="982"/>
        <v>0</v>
      </c>
      <c r="DZ85" s="6">
        <f t="shared" si="983"/>
        <v>0</v>
      </c>
    </row>
    <row r="86" spans="2:130" ht="12" customHeight="1" outlineLevel="1">
      <c r="B86" s="6">
        <f>'23년(세부_실적)'!A107</f>
        <v>80</v>
      </c>
      <c r="C86" s="620"/>
      <c r="D86" s="620"/>
      <c r="E86" s="620"/>
      <c r="F86" s="622" t="str">
        <f>'23년(세부_실적)'!E107</f>
        <v>V170SN_EPN</v>
      </c>
      <c r="G86" s="622" t="s">
        <v>30</v>
      </c>
      <c r="H86" s="622" t="str">
        <f>'23년(세부_실적)'!F107</f>
        <v>316B</v>
      </c>
      <c r="I86" s="617"/>
      <c r="J86" s="617" t="str">
        <f>'23년(세부_실적)'!H107</f>
        <v>QD</v>
      </c>
      <c r="K86" s="617">
        <f>'23년(세부_실적)'!I107</f>
        <v>7.73</v>
      </c>
      <c r="L86" s="617">
        <f>'23년(세부_실적)'!J107</f>
        <v>0</v>
      </c>
      <c r="M86" s="617">
        <f>'23년(세부_실적)'!K107</f>
        <v>0</v>
      </c>
      <c r="N86" s="617">
        <f>'23년(세부_실적)'!L107</f>
        <v>0</v>
      </c>
      <c r="O86" s="617">
        <f>'23년(세부_실적)'!M107</f>
        <v>0</v>
      </c>
      <c r="P86" s="617">
        <f>'23년(세부_실적)'!N107</f>
        <v>0</v>
      </c>
      <c r="Q86" s="617">
        <f>'23년(세부_실적)'!O107</f>
        <v>0</v>
      </c>
      <c r="R86" s="617">
        <f>'23년(세부_실적)'!P107</f>
        <v>0</v>
      </c>
      <c r="S86" s="638">
        <f>'23년(세부_실적)'!Q107</f>
        <v>0</v>
      </c>
      <c r="T86" s="638">
        <f t="shared" si="928"/>
        <v>0</v>
      </c>
      <c r="U86" s="638">
        <f>'23년(세부_실적)'!S107</f>
        <v>0</v>
      </c>
      <c r="V86" s="638">
        <f t="shared" si="929"/>
        <v>0</v>
      </c>
      <c r="W86" s="638">
        <f>'23년(세부_실적)'!U107</f>
        <v>0</v>
      </c>
      <c r="X86" s="638">
        <f t="shared" si="930"/>
        <v>0</v>
      </c>
      <c r="Y86" s="638">
        <f>'23년(세부_실적)'!W107</f>
        <v>0</v>
      </c>
      <c r="Z86" s="638">
        <f t="shared" si="931"/>
        <v>0</v>
      </c>
      <c r="AA86" s="638">
        <f>'23년(세부_실적)'!Y107</f>
        <v>0</v>
      </c>
      <c r="AB86" s="638">
        <f t="shared" si="931"/>
        <v>0</v>
      </c>
      <c r="AC86" s="638">
        <f>'23년(세부_실적)'!AA107</f>
        <v>0</v>
      </c>
      <c r="AD86" s="638">
        <f t="shared" ref="AD86" si="1166">AC86*1000</f>
        <v>0</v>
      </c>
      <c r="AE86" s="638">
        <f>'23년(세부_실적)'!AC107</f>
        <v>0</v>
      </c>
      <c r="AF86" s="638">
        <f t="shared" ref="AF86" si="1167">AE86*1000</f>
        <v>0</v>
      </c>
      <c r="AG86" s="638">
        <f>'23년(세부_실적)'!AE107</f>
        <v>0</v>
      </c>
      <c r="AH86" s="638">
        <f t="shared" ref="AH86" si="1168">AG86*1000</f>
        <v>0</v>
      </c>
      <c r="AI86" s="638">
        <f>'23년(세부_실적)'!AG107</f>
        <v>0</v>
      </c>
      <c r="AJ86" s="638">
        <f t="shared" ref="AJ86" si="1169">AI86*1000</f>
        <v>0</v>
      </c>
      <c r="AK86" s="638">
        <f>'23년(세부_실적)'!AI107</f>
        <v>0</v>
      </c>
      <c r="AL86" s="638">
        <f t="shared" ref="AL86" si="1170">AK86*1000</f>
        <v>0</v>
      </c>
      <c r="AM86" s="638">
        <f>'23년(세부_실적)'!AK107</f>
        <v>0</v>
      </c>
      <c r="AN86" s="638">
        <f t="shared" ref="AN86" si="1171">AM86*1000</f>
        <v>0</v>
      </c>
      <c r="AO86" s="638">
        <f>'23년(세부_실적)'!AM107</f>
        <v>0</v>
      </c>
      <c r="AP86" s="638">
        <f t="shared" ref="AP86" si="1172">AO86*1000</f>
        <v>0</v>
      </c>
      <c r="AQ86" s="638">
        <f>'23년(세부_실적)'!AO107</f>
        <v>0</v>
      </c>
      <c r="AR86" s="638">
        <f t="shared" ref="AR86" si="1173">AQ86*1000</f>
        <v>0</v>
      </c>
      <c r="AS86" s="638">
        <f>'23년(세부_실적)'!AQ107</f>
        <v>0</v>
      </c>
      <c r="AT86" s="638">
        <f t="shared" ref="AT86" si="1174">AS86*1000</f>
        <v>0</v>
      </c>
      <c r="AU86" s="638">
        <f>'23년(세부_실적)'!AS107</f>
        <v>0</v>
      </c>
      <c r="AV86" s="638">
        <f t="shared" ref="AV86" si="1175">AU86*1000</f>
        <v>0</v>
      </c>
      <c r="AW86" s="638">
        <f>'23년(세부_실적)'!AU107</f>
        <v>0</v>
      </c>
      <c r="AX86" s="638">
        <f t="shared" ref="AX86" si="1176">AW86*1000</f>
        <v>0</v>
      </c>
      <c r="AY86" s="638">
        <f>'23년(세부_실적)'!AW107</f>
        <v>0</v>
      </c>
      <c r="AZ86" s="638">
        <f t="shared" ref="AZ86" si="1177">AY86*1000</f>
        <v>0</v>
      </c>
      <c r="BA86" s="638">
        <f>'23년(세부_실적)'!AY107</f>
        <v>0</v>
      </c>
      <c r="BB86" s="638">
        <f t="shared" ref="BB86" si="1178">BA86*1000</f>
        <v>0</v>
      </c>
      <c r="BC86" s="638">
        <f>'23년(세부_실적)'!BA107</f>
        <v>0</v>
      </c>
      <c r="BD86" s="638">
        <f t="shared" ref="BD86" si="1179">BC86*1000</f>
        <v>0</v>
      </c>
      <c r="BF86" s="617"/>
      <c r="BG86" s="617"/>
      <c r="BH86" s="617"/>
      <c r="BI86" s="617"/>
      <c r="BJ86" s="617"/>
      <c r="BK86" s="617"/>
      <c r="BL86" s="617"/>
      <c r="BM86" s="617"/>
      <c r="BN86" s="617"/>
      <c r="BO86" s="617"/>
      <c r="BP86" s="617"/>
      <c r="BQ86" s="617"/>
      <c r="BR86" s="617"/>
      <c r="BS86" s="617"/>
      <c r="BT86" s="617"/>
      <c r="BU86" s="617"/>
      <c r="BV86" s="617"/>
      <c r="BW86" s="617"/>
      <c r="BX86" s="617"/>
      <c r="BY86" s="617"/>
      <c r="BZ86" s="617"/>
      <c r="CA86" s="617"/>
      <c r="CB86" s="617"/>
      <c r="CC86" s="617"/>
      <c r="CD86" s="617"/>
      <c r="CE86" s="617"/>
      <c r="CF86" s="617"/>
      <c r="CG86" s="617"/>
      <c r="CH86" s="617"/>
      <c r="CI86" s="617"/>
      <c r="CJ86" s="617"/>
      <c r="CK86" s="617"/>
      <c r="CL86" s="617"/>
      <c r="CM86" s="617"/>
      <c r="CN86" s="617"/>
      <c r="CO86" s="617"/>
      <c r="CP86" s="617"/>
      <c r="CQ86" s="617"/>
      <c r="CR86" s="617"/>
      <c r="CS86" s="617"/>
      <c r="CT86" s="617"/>
      <c r="CU86" s="617"/>
      <c r="CV86" s="617"/>
      <c r="CW86" s="617"/>
      <c r="CX86" s="617"/>
      <c r="CY86" s="617"/>
      <c r="CZ86" s="617"/>
      <c r="DA86" s="617"/>
      <c r="DB86" s="6">
        <f t="shared" si="960"/>
        <v>0</v>
      </c>
      <c r="DC86" s="6">
        <f t="shared" si="961"/>
        <v>0</v>
      </c>
      <c r="DD86" s="6">
        <f t="shared" si="962"/>
        <v>0</v>
      </c>
      <c r="DE86" s="6">
        <f t="shared" si="963"/>
        <v>0</v>
      </c>
      <c r="DF86" s="6">
        <f t="shared" si="964"/>
        <v>0</v>
      </c>
      <c r="DG86" s="6">
        <f t="shared" si="965"/>
        <v>0</v>
      </c>
      <c r="DH86" s="6">
        <f t="shared" si="966"/>
        <v>0</v>
      </c>
      <c r="DI86" s="6">
        <f t="shared" si="967"/>
        <v>0</v>
      </c>
      <c r="DJ86" s="6">
        <f t="shared" si="968"/>
        <v>0</v>
      </c>
      <c r="DK86" s="6">
        <f t="shared" si="969"/>
        <v>0</v>
      </c>
      <c r="DL86" s="6">
        <f t="shared" si="970"/>
        <v>0</v>
      </c>
      <c r="DM86" s="6">
        <f t="shared" si="971"/>
        <v>0</v>
      </c>
      <c r="DO86" s="6">
        <f t="shared" si="972"/>
        <v>0</v>
      </c>
      <c r="DP86" s="6">
        <f t="shared" si="973"/>
        <v>0</v>
      </c>
      <c r="DQ86" s="6">
        <f t="shared" si="974"/>
        <v>0</v>
      </c>
      <c r="DR86" s="6">
        <f t="shared" si="975"/>
        <v>0</v>
      </c>
      <c r="DS86" s="6">
        <f t="shared" si="976"/>
        <v>0</v>
      </c>
      <c r="DT86" s="6">
        <f t="shared" si="977"/>
        <v>0</v>
      </c>
      <c r="DU86" s="6">
        <f t="shared" si="978"/>
        <v>0</v>
      </c>
      <c r="DV86" s="6">
        <f t="shared" si="979"/>
        <v>0</v>
      </c>
      <c r="DW86" s="6">
        <f t="shared" si="980"/>
        <v>0</v>
      </c>
      <c r="DX86" s="6">
        <f t="shared" si="981"/>
        <v>0</v>
      </c>
      <c r="DY86" s="6">
        <f t="shared" si="982"/>
        <v>0</v>
      </c>
      <c r="DZ86" s="6">
        <f t="shared" si="983"/>
        <v>0</v>
      </c>
    </row>
    <row r="87" spans="2:130" ht="12" customHeight="1" outlineLevel="1">
      <c r="B87" s="6">
        <f>'23년(세부_실적)'!A108</f>
        <v>81</v>
      </c>
      <c r="C87" s="620"/>
      <c r="D87" s="620"/>
      <c r="E87" s="620"/>
      <c r="F87" s="622" t="str">
        <f>'23년(세부_실적)'!E108</f>
        <v>V1000S_EPN</v>
      </c>
      <c r="G87" s="622" t="s">
        <v>24</v>
      </c>
      <c r="H87" s="622" t="str">
        <f>'23년(세부_실적)'!F108</f>
        <v>313A</v>
      </c>
      <c r="I87" s="617"/>
      <c r="J87" s="617" t="str">
        <f>'23년(세부_실적)'!H108</f>
        <v>QD</v>
      </c>
      <c r="K87" s="617">
        <f>'23년(세부_실적)'!I108</f>
        <v>31.6</v>
      </c>
      <c r="L87" s="617">
        <f>'23년(세부_실적)'!J108</f>
        <v>0</v>
      </c>
      <c r="M87" s="617">
        <f>'23년(세부_실적)'!K108</f>
        <v>0</v>
      </c>
      <c r="N87" s="617">
        <f>'23년(세부_실적)'!L108</f>
        <v>0</v>
      </c>
      <c r="O87" s="617">
        <f>'23년(세부_실적)'!M108</f>
        <v>0</v>
      </c>
      <c r="P87" s="617">
        <f>'23년(세부_실적)'!N108</f>
        <v>0</v>
      </c>
      <c r="Q87" s="617">
        <f>'23년(세부_실적)'!O108</f>
        <v>0</v>
      </c>
      <c r="R87" s="617">
        <f>'23년(세부_실적)'!P108</f>
        <v>0</v>
      </c>
      <c r="S87" s="638">
        <f>'23년(세부_실적)'!Q108</f>
        <v>0</v>
      </c>
      <c r="T87" s="638">
        <f t="shared" si="928"/>
        <v>0</v>
      </c>
      <c r="U87" s="638">
        <f>'23년(세부_실적)'!S108</f>
        <v>0</v>
      </c>
      <c r="V87" s="638">
        <f t="shared" si="929"/>
        <v>0</v>
      </c>
      <c r="W87" s="638">
        <f>'23년(세부_실적)'!U108</f>
        <v>0</v>
      </c>
      <c r="X87" s="638">
        <f t="shared" si="930"/>
        <v>0</v>
      </c>
      <c r="Y87" s="638">
        <f>'23년(세부_실적)'!W108</f>
        <v>0</v>
      </c>
      <c r="Z87" s="638">
        <f t="shared" si="931"/>
        <v>0</v>
      </c>
      <c r="AA87" s="638">
        <f>'23년(세부_실적)'!Y108</f>
        <v>0</v>
      </c>
      <c r="AB87" s="638">
        <f t="shared" si="931"/>
        <v>0</v>
      </c>
      <c r="AC87" s="638">
        <f>'23년(세부_실적)'!AA108</f>
        <v>0</v>
      </c>
      <c r="AD87" s="638">
        <f t="shared" ref="AD87" si="1180">AC87*1000</f>
        <v>0</v>
      </c>
      <c r="AE87" s="638">
        <f>'23년(세부_실적)'!AC108</f>
        <v>0</v>
      </c>
      <c r="AF87" s="638">
        <f t="shared" ref="AF87" si="1181">AE87*1000</f>
        <v>0</v>
      </c>
      <c r="AG87" s="638">
        <f>'23년(세부_실적)'!AE108</f>
        <v>0</v>
      </c>
      <c r="AH87" s="638">
        <f t="shared" ref="AH87" si="1182">AG87*1000</f>
        <v>0</v>
      </c>
      <c r="AI87" s="638">
        <f>'23년(세부_실적)'!AG108</f>
        <v>0</v>
      </c>
      <c r="AJ87" s="638">
        <f t="shared" ref="AJ87" si="1183">AI87*1000</f>
        <v>0</v>
      </c>
      <c r="AK87" s="638">
        <f>'23년(세부_실적)'!AI108</f>
        <v>0</v>
      </c>
      <c r="AL87" s="638">
        <f t="shared" ref="AL87" si="1184">AK87*1000</f>
        <v>0</v>
      </c>
      <c r="AM87" s="638">
        <f>'23년(세부_실적)'!AK108</f>
        <v>0</v>
      </c>
      <c r="AN87" s="638">
        <f t="shared" ref="AN87" si="1185">AM87*1000</f>
        <v>0</v>
      </c>
      <c r="AO87" s="638">
        <f>'23년(세부_실적)'!AM108</f>
        <v>0</v>
      </c>
      <c r="AP87" s="638">
        <f t="shared" ref="AP87" si="1186">AO87*1000</f>
        <v>0</v>
      </c>
      <c r="AQ87" s="638">
        <f>'23년(세부_실적)'!AO108</f>
        <v>0</v>
      </c>
      <c r="AR87" s="638">
        <f t="shared" ref="AR87" si="1187">AQ87*1000</f>
        <v>0</v>
      </c>
      <c r="AS87" s="638">
        <f>'23년(세부_실적)'!AQ108</f>
        <v>0</v>
      </c>
      <c r="AT87" s="638">
        <f t="shared" ref="AT87" si="1188">AS87*1000</f>
        <v>0</v>
      </c>
      <c r="AU87" s="638">
        <f>'23년(세부_실적)'!AS108</f>
        <v>0</v>
      </c>
      <c r="AV87" s="638">
        <f t="shared" ref="AV87" si="1189">AU87*1000</f>
        <v>0</v>
      </c>
      <c r="AW87" s="638">
        <f>'23년(세부_실적)'!AU108</f>
        <v>0</v>
      </c>
      <c r="AX87" s="638">
        <f t="shared" ref="AX87" si="1190">AW87*1000</f>
        <v>0</v>
      </c>
      <c r="AY87" s="638">
        <f>'23년(세부_실적)'!AW108</f>
        <v>0</v>
      </c>
      <c r="AZ87" s="638">
        <f t="shared" ref="AZ87" si="1191">AY87*1000</f>
        <v>0</v>
      </c>
      <c r="BA87" s="638">
        <f>'23년(세부_실적)'!AY108</f>
        <v>0</v>
      </c>
      <c r="BB87" s="638">
        <f t="shared" ref="BB87" si="1192">BA87*1000</f>
        <v>0</v>
      </c>
      <c r="BC87" s="638">
        <f>'23년(세부_실적)'!BA108</f>
        <v>0</v>
      </c>
      <c r="BD87" s="638">
        <f t="shared" ref="BD87" si="1193">BC87*1000</f>
        <v>0</v>
      </c>
      <c r="BF87" s="617"/>
      <c r="BG87" s="617"/>
      <c r="BH87" s="617"/>
      <c r="BI87" s="617"/>
      <c r="BJ87" s="617"/>
      <c r="BK87" s="617"/>
      <c r="BL87" s="617"/>
      <c r="BM87" s="617"/>
      <c r="BN87" s="617"/>
      <c r="BO87" s="617"/>
      <c r="BP87" s="617"/>
      <c r="BQ87" s="617"/>
      <c r="BR87" s="617"/>
      <c r="BS87" s="617"/>
      <c r="BT87" s="617"/>
      <c r="BU87" s="617"/>
      <c r="BV87" s="617"/>
      <c r="BW87" s="617"/>
      <c r="BX87" s="617"/>
      <c r="BY87" s="617"/>
      <c r="BZ87" s="617"/>
      <c r="CA87" s="617"/>
      <c r="CB87" s="617"/>
      <c r="CC87" s="617"/>
      <c r="CD87" s="617"/>
      <c r="CE87" s="617"/>
      <c r="CF87" s="617"/>
      <c r="CG87" s="617"/>
      <c r="CH87" s="617"/>
      <c r="CI87" s="617"/>
      <c r="CJ87" s="617"/>
      <c r="CK87" s="617"/>
      <c r="CL87" s="617"/>
      <c r="CM87" s="617"/>
      <c r="CN87" s="617"/>
      <c r="CO87" s="617"/>
      <c r="CP87" s="617"/>
      <c r="CQ87" s="617"/>
      <c r="CR87" s="617"/>
      <c r="CS87" s="617"/>
      <c r="CT87" s="617"/>
      <c r="CU87" s="617"/>
      <c r="CV87" s="617"/>
      <c r="CW87" s="617"/>
      <c r="CX87" s="617"/>
      <c r="CY87" s="617"/>
      <c r="CZ87" s="617"/>
      <c r="DA87" s="617"/>
      <c r="DB87" s="6">
        <f t="shared" si="960"/>
        <v>0</v>
      </c>
      <c r="DC87" s="6">
        <f t="shared" si="961"/>
        <v>0</v>
      </c>
      <c r="DD87" s="6">
        <f t="shared" si="962"/>
        <v>0</v>
      </c>
      <c r="DE87" s="6">
        <f t="shared" si="963"/>
        <v>0</v>
      </c>
      <c r="DF87" s="6">
        <f t="shared" si="964"/>
        <v>0</v>
      </c>
      <c r="DG87" s="6">
        <f t="shared" si="965"/>
        <v>0</v>
      </c>
      <c r="DH87" s="6">
        <f t="shared" si="966"/>
        <v>0</v>
      </c>
      <c r="DI87" s="6">
        <f t="shared" si="967"/>
        <v>0</v>
      </c>
      <c r="DJ87" s="6">
        <f t="shared" si="968"/>
        <v>0</v>
      </c>
      <c r="DK87" s="6">
        <f t="shared" si="969"/>
        <v>0</v>
      </c>
      <c r="DL87" s="6">
        <f t="shared" si="970"/>
        <v>0</v>
      </c>
      <c r="DM87" s="6">
        <f t="shared" si="971"/>
        <v>0</v>
      </c>
      <c r="DO87" s="6">
        <f t="shared" si="972"/>
        <v>0</v>
      </c>
      <c r="DP87" s="6">
        <f t="shared" si="973"/>
        <v>0</v>
      </c>
      <c r="DQ87" s="6">
        <f t="shared" si="974"/>
        <v>0</v>
      </c>
      <c r="DR87" s="6">
        <f t="shared" si="975"/>
        <v>0</v>
      </c>
      <c r="DS87" s="6">
        <f t="shared" si="976"/>
        <v>0</v>
      </c>
      <c r="DT87" s="6">
        <f t="shared" si="977"/>
        <v>0</v>
      </c>
      <c r="DU87" s="6">
        <f t="shared" si="978"/>
        <v>0</v>
      </c>
      <c r="DV87" s="6">
        <f t="shared" si="979"/>
        <v>0</v>
      </c>
      <c r="DW87" s="6">
        <f t="shared" si="980"/>
        <v>0</v>
      </c>
      <c r="DX87" s="6">
        <f t="shared" si="981"/>
        <v>0</v>
      </c>
      <c r="DY87" s="6">
        <f t="shared" si="982"/>
        <v>0</v>
      </c>
      <c r="DZ87" s="6">
        <f t="shared" si="983"/>
        <v>0</v>
      </c>
    </row>
    <row r="88" spans="2:130" ht="12" customHeight="1" outlineLevel="1">
      <c r="B88" s="6">
        <f>'23년(세부_실적)'!A109</f>
        <v>82</v>
      </c>
      <c r="C88" s="620"/>
      <c r="D88" s="620"/>
      <c r="E88" s="620"/>
      <c r="F88" s="622" t="str">
        <f>'23년(세부_실적)'!E109</f>
        <v>V1000SN_EPN</v>
      </c>
      <c r="G88" s="622" t="s">
        <v>26</v>
      </c>
      <c r="H88" s="622" t="str">
        <f>'23년(세부_실적)'!F109</f>
        <v>313B</v>
      </c>
      <c r="I88" s="617"/>
      <c r="J88" s="617" t="str">
        <f>'23년(세부_실적)'!H109</f>
        <v>QD</v>
      </c>
      <c r="K88" s="617">
        <f>'23년(세부_실적)'!I109</f>
        <v>34.75</v>
      </c>
      <c r="L88" s="617">
        <f>'23년(세부_실적)'!J109</f>
        <v>0</v>
      </c>
      <c r="M88" s="617">
        <f>'23년(세부_실적)'!K109</f>
        <v>0</v>
      </c>
      <c r="N88" s="617">
        <f>'23년(세부_실적)'!L109</f>
        <v>0</v>
      </c>
      <c r="O88" s="617">
        <f>'23년(세부_실적)'!M109</f>
        <v>0</v>
      </c>
      <c r="P88" s="617">
        <f>'23년(세부_실적)'!N109</f>
        <v>0</v>
      </c>
      <c r="Q88" s="617">
        <f>'23년(세부_실적)'!O109</f>
        <v>0</v>
      </c>
      <c r="R88" s="617">
        <f>'23년(세부_실적)'!P109</f>
        <v>0</v>
      </c>
      <c r="S88" s="638">
        <f>'23년(세부_실적)'!Q109</f>
        <v>0</v>
      </c>
      <c r="T88" s="638">
        <f t="shared" si="928"/>
        <v>0</v>
      </c>
      <c r="U88" s="638">
        <f>'23년(세부_실적)'!S109</f>
        <v>0</v>
      </c>
      <c r="V88" s="638">
        <f t="shared" si="929"/>
        <v>0</v>
      </c>
      <c r="W88" s="638">
        <f>'23년(세부_실적)'!U109</f>
        <v>0</v>
      </c>
      <c r="X88" s="638">
        <f t="shared" si="930"/>
        <v>0</v>
      </c>
      <c r="Y88" s="638">
        <f>'23년(세부_실적)'!W109</f>
        <v>0</v>
      </c>
      <c r="Z88" s="638">
        <f t="shared" si="931"/>
        <v>0</v>
      </c>
      <c r="AA88" s="638">
        <f>'23년(세부_실적)'!Y109</f>
        <v>0</v>
      </c>
      <c r="AB88" s="638">
        <f t="shared" si="931"/>
        <v>0</v>
      </c>
      <c r="AC88" s="638">
        <f>'23년(세부_실적)'!AA109</f>
        <v>0</v>
      </c>
      <c r="AD88" s="638">
        <f t="shared" ref="AD88" si="1194">AC88*1000</f>
        <v>0</v>
      </c>
      <c r="AE88" s="638">
        <f>'23년(세부_실적)'!AC109</f>
        <v>0</v>
      </c>
      <c r="AF88" s="638">
        <f t="shared" ref="AF88" si="1195">AE88*1000</f>
        <v>0</v>
      </c>
      <c r="AG88" s="638">
        <f>'23년(세부_실적)'!AE109</f>
        <v>0</v>
      </c>
      <c r="AH88" s="638">
        <f t="shared" ref="AH88" si="1196">AG88*1000</f>
        <v>0</v>
      </c>
      <c r="AI88" s="638">
        <f>'23년(세부_실적)'!AG109</f>
        <v>0</v>
      </c>
      <c r="AJ88" s="638">
        <f t="shared" ref="AJ88" si="1197">AI88*1000</f>
        <v>0</v>
      </c>
      <c r="AK88" s="638">
        <f>'23년(세부_실적)'!AI109</f>
        <v>0</v>
      </c>
      <c r="AL88" s="638">
        <f t="shared" ref="AL88" si="1198">AK88*1000</f>
        <v>0</v>
      </c>
      <c r="AM88" s="638">
        <f>'23년(세부_실적)'!AK109</f>
        <v>0</v>
      </c>
      <c r="AN88" s="638">
        <f t="shared" ref="AN88" si="1199">AM88*1000</f>
        <v>0</v>
      </c>
      <c r="AO88" s="638">
        <f>'23년(세부_실적)'!AM109</f>
        <v>0</v>
      </c>
      <c r="AP88" s="638">
        <f t="shared" ref="AP88" si="1200">AO88*1000</f>
        <v>0</v>
      </c>
      <c r="AQ88" s="638">
        <f>'23년(세부_실적)'!AO109</f>
        <v>0</v>
      </c>
      <c r="AR88" s="638">
        <f t="shared" ref="AR88" si="1201">AQ88*1000</f>
        <v>0</v>
      </c>
      <c r="AS88" s="638">
        <f>'23년(세부_실적)'!AQ109</f>
        <v>0</v>
      </c>
      <c r="AT88" s="638">
        <f t="shared" ref="AT88" si="1202">AS88*1000</f>
        <v>0</v>
      </c>
      <c r="AU88" s="638">
        <f>'23년(세부_실적)'!AS109</f>
        <v>0</v>
      </c>
      <c r="AV88" s="638">
        <f t="shared" ref="AV88" si="1203">AU88*1000</f>
        <v>0</v>
      </c>
      <c r="AW88" s="638">
        <f>'23년(세부_실적)'!AU109</f>
        <v>0</v>
      </c>
      <c r="AX88" s="638">
        <f t="shared" ref="AX88" si="1204">AW88*1000</f>
        <v>0</v>
      </c>
      <c r="AY88" s="638">
        <f>'23년(세부_실적)'!AW109</f>
        <v>0</v>
      </c>
      <c r="AZ88" s="638">
        <f t="shared" ref="AZ88" si="1205">AY88*1000</f>
        <v>0</v>
      </c>
      <c r="BA88" s="638">
        <f>'23년(세부_실적)'!AY109</f>
        <v>0</v>
      </c>
      <c r="BB88" s="638">
        <f t="shared" ref="BB88" si="1206">BA88*1000</f>
        <v>0</v>
      </c>
      <c r="BC88" s="638">
        <f>'23년(세부_실적)'!BA109</f>
        <v>0</v>
      </c>
      <c r="BD88" s="638">
        <f t="shared" ref="BD88" si="1207">BC88*1000</f>
        <v>0</v>
      </c>
      <c r="BF88" s="617"/>
      <c r="BG88" s="617"/>
      <c r="BH88" s="617"/>
      <c r="BI88" s="617"/>
      <c r="BJ88" s="617"/>
      <c r="BK88" s="617"/>
      <c r="BL88" s="617"/>
      <c r="BM88" s="617"/>
      <c r="BN88" s="617"/>
      <c r="BO88" s="617"/>
      <c r="BP88" s="617"/>
      <c r="BQ88" s="617"/>
      <c r="BR88" s="617"/>
      <c r="BS88" s="617"/>
      <c r="BT88" s="617"/>
      <c r="BU88" s="617"/>
      <c r="BV88" s="617"/>
      <c r="BW88" s="617"/>
      <c r="BX88" s="617"/>
      <c r="BY88" s="617"/>
      <c r="BZ88" s="617"/>
      <c r="CA88" s="617"/>
      <c r="CB88" s="617"/>
      <c r="CC88" s="617"/>
      <c r="CD88" s="617"/>
      <c r="CE88" s="617"/>
      <c r="CF88" s="617"/>
      <c r="CG88" s="617"/>
      <c r="CH88" s="617"/>
      <c r="CI88" s="617"/>
      <c r="CJ88" s="617"/>
      <c r="CK88" s="617"/>
      <c r="CL88" s="617"/>
      <c r="CM88" s="617"/>
      <c r="CN88" s="617"/>
      <c r="CO88" s="617"/>
      <c r="CP88" s="617"/>
      <c r="CQ88" s="617"/>
      <c r="CR88" s="617"/>
      <c r="CS88" s="617"/>
      <c r="CT88" s="617"/>
      <c r="CU88" s="617"/>
      <c r="CV88" s="617"/>
      <c r="CW88" s="617"/>
      <c r="CX88" s="617"/>
      <c r="CY88" s="617"/>
      <c r="CZ88" s="617"/>
      <c r="DA88" s="617"/>
      <c r="DB88" s="6">
        <f t="shared" si="960"/>
        <v>0</v>
      </c>
      <c r="DC88" s="6">
        <f t="shared" si="961"/>
        <v>0</v>
      </c>
      <c r="DD88" s="6">
        <f t="shared" si="962"/>
        <v>0</v>
      </c>
      <c r="DE88" s="6">
        <f t="shared" si="963"/>
        <v>0</v>
      </c>
      <c r="DF88" s="6">
        <f t="shared" si="964"/>
        <v>0</v>
      </c>
      <c r="DG88" s="6">
        <f t="shared" si="965"/>
        <v>0</v>
      </c>
      <c r="DH88" s="6">
        <f t="shared" si="966"/>
        <v>0</v>
      </c>
      <c r="DI88" s="6">
        <f t="shared" si="967"/>
        <v>0</v>
      </c>
      <c r="DJ88" s="6">
        <f t="shared" si="968"/>
        <v>0</v>
      </c>
      <c r="DK88" s="6">
        <f t="shared" si="969"/>
        <v>0</v>
      </c>
      <c r="DL88" s="6">
        <f t="shared" si="970"/>
        <v>0</v>
      </c>
      <c r="DM88" s="6">
        <f t="shared" si="971"/>
        <v>0</v>
      </c>
      <c r="DO88" s="6">
        <f t="shared" si="972"/>
        <v>0</v>
      </c>
      <c r="DP88" s="6">
        <f t="shared" si="973"/>
        <v>0</v>
      </c>
      <c r="DQ88" s="6">
        <f t="shared" si="974"/>
        <v>0</v>
      </c>
      <c r="DR88" s="6">
        <f t="shared" si="975"/>
        <v>0</v>
      </c>
      <c r="DS88" s="6">
        <f t="shared" si="976"/>
        <v>0</v>
      </c>
      <c r="DT88" s="6">
        <f t="shared" si="977"/>
        <v>0</v>
      </c>
      <c r="DU88" s="6">
        <f t="shared" si="978"/>
        <v>0</v>
      </c>
      <c r="DV88" s="6">
        <f t="shared" si="979"/>
        <v>0</v>
      </c>
      <c r="DW88" s="6">
        <f t="shared" si="980"/>
        <v>0</v>
      </c>
      <c r="DX88" s="6">
        <f t="shared" si="981"/>
        <v>0</v>
      </c>
      <c r="DY88" s="6">
        <f t="shared" si="982"/>
        <v>0</v>
      </c>
      <c r="DZ88" s="6">
        <f t="shared" si="983"/>
        <v>0</v>
      </c>
    </row>
    <row r="89" spans="2:130" ht="12" customHeight="1" outlineLevel="1">
      <c r="B89" s="6">
        <f>'23년(세부_실적)'!A110</f>
        <v>83</v>
      </c>
      <c r="C89" s="620"/>
      <c r="D89" s="620"/>
      <c r="E89" s="620"/>
      <c r="F89" s="622" t="str">
        <f>'23년(세부_실적)'!E110</f>
        <v>V170LN_FPN</v>
      </c>
      <c r="G89" s="622" t="s">
        <v>760</v>
      </c>
      <c r="H89" s="622" t="str">
        <f>'23년(세부_실적)'!F110</f>
        <v>325B</v>
      </c>
      <c r="I89" s="617"/>
      <c r="J89" s="617" t="str">
        <f>'23년(세부_실적)'!H110</f>
        <v>QD</v>
      </c>
      <c r="K89" s="617">
        <f>'23년(세부_실적)'!I110</f>
        <v>7.9</v>
      </c>
      <c r="L89" s="617">
        <f>'23년(세부_실적)'!J110</f>
        <v>0</v>
      </c>
      <c r="M89" s="617">
        <f>'23년(세부_실적)'!K110</f>
        <v>0</v>
      </c>
      <c r="N89" s="617">
        <f>'23년(세부_실적)'!L110</f>
        <v>0</v>
      </c>
      <c r="O89" s="617">
        <f>'23년(세부_실적)'!M110</f>
        <v>0</v>
      </c>
      <c r="P89" s="617">
        <f>'23년(세부_실적)'!N110</f>
        <v>0</v>
      </c>
      <c r="Q89" s="617">
        <f>'23년(세부_실적)'!O110</f>
        <v>0</v>
      </c>
      <c r="R89" s="617">
        <f>'23년(세부_실적)'!P110</f>
        <v>0</v>
      </c>
      <c r="S89" s="638">
        <f>'23년(세부_실적)'!Q110</f>
        <v>0</v>
      </c>
      <c r="T89" s="638">
        <f t="shared" si="928"/>
        <v>0</v>
      </c>
      <c r="U89" s="638">
        <f>'23년(세부_실적)'!S110</f>
        <v>0</v>
      </c>
      <c r="V89" s="638">
        <f t="shared" si="929"/>
        <v>0</v>
      </c>
      <c r="W89" s="638">
        <f>'23년(세부_실적)'!U110</f>
        <v>0</v>
      </c>
      <c r="X89" s="638">
        <f t="shared" si="930"/>
        <v>0</v>
      </c>
      <c r="Y89" s="638">
        <f>'23년(세부_실적)'!W110</f>
        <v>0</v>
      </c>
      <c r="Z89" s="638">
        <f t="shared" si="931"/>
        <v>0</v>
      </c>
      <c r="AA89" s="638">
        <f>'23년(세부_실적)'!Y110</f>
        <v>0</v>
      </c>
      <c r="AB89" s="638">
        <f t="shared" si="931"/>
        <v>0</v>
      </c>
      <c r="AC89" s="638">
        <f>'23년(세부_실적)'!AA110</f>
        <v>0</v>
      </c>
      <c r="AD89" s="638">
        <f t="shared" ref="AD89" si="1208">AC89*1000</f>
        <v>0</v>
      </c>
      <c r="AE89" s="638">
        <f>'23년(세부_실적)'!AC110</f>
        <v>0</v>
      </c>
      <c r="AF89" s="638">
        <f t="shared" ref="AF89" si="1209">AE89*1000</f>
        <v>0</v>
      </c>
      <c r="AG89" s="638">
        <f>'23년(세부_실적)'!AE110</f>
        <v>0</v>
      </c>
      <c r="AH89" s="638">
        <f t="shared" ref="AH89" si="1210">AG89*1000</f>
        <v>0</v>
      </c>
      <c r="AI89" s="638">
        <f>'23년(세부_실적)'!AG110</f>
        <v>0</v>
      </c>
      <c r="AJ89" s="638">
        <f t="shared" ref="AJ89" si="1211">AI89*1000</f>
        <v>0</v>
      </c>
      <c r="AK89" s="638">
        <f>'23년(세부_실적)'!AI110</f>
        <v>0</v>
      </c>
      <c r="AL89" s="638">
        <f t="shared" ref="AL89" si="1212">AK89*1000</f>
        <v>0</v>
      </c>
      <c r="AM89" s="638">
        <f>'23년(세부_실적)'!AK110</f>
        <v>0</v>
      </c>
      <c r="AN89" s="638">
        <f t="shared" ref="AN89" si="1213">AM89*1000</f>
        <v>0</v>
      </c>
      <c r="AO89" s="638">
        <f>'23년(세부_실적)'!AM110</f>
        <v>0</v>
      </c>
      <c r="AP89" s="638">
        <f t="shared" ref="AP89" si="1214">AO89*1000</f>
        <v>0</v>
      </c>
      <c r="AQ89" s="638">
        <f>'23년(세부_실적)'!AO110</f>
        <v>0</v>
      </c>
      <c r="AR89" s="638">
        <f t="shared" ref="AR89" si="1215">AQ89*1000</f>
        <v>0</v>
      </c>
      <c r="AS89" s="638">
        <f>'23년(세부_실적)'!AQ110</f>
        <v>0</v>
      </c>
      <c r="AT89" s="638">
        <f t="shared" ref="AT89" si="1216">AS89*1000</f>
        <v>0</v>
      </c>
      <c r="AU89" s="638">
        <f>'23년(세부_실적)'!AS110</f>
        <v>0</v>
      </c>
      <c r="AV89" s="638">
        <f t="shared" ref="AV89" si="1217">AU89*1000</f>
        <v>0</v>
      </c>
      <c r="AW89" s="638">
        <f>'23년(세부_실적)'!AU110</f>
        <v>0</v>
      </c>
      <c r="AX89" s="638">
        <f t="shared" ref="AX89" si="1218">AW89*1000</f>
        <v>0</v>
      </c>
      <c r="AY89" s="638">
        <f>'23년(세부_실적)'!AW110</f>
        <v>0</v>
      </c>
      <c r="AZ89" s="638">
        <f t="shared" ref="AZ89" si="1219">AY89*1000</f>
        <v>0</v>
      </c>
      <c r="BA89" s="638">
        <f>'23년(세부_실적)'!AY110</f>
        <v>0</v>
      </c>
      <c r="BB89" s="638">
        <f t="shared" ref="BB89" si="1220">BA89*1000</f>
        <v>0</v>
      </c>
      <c r="BC89" s="638">
        <f>'23년(세부_실적)'!BA110</f>
        <v>0</v>
      </c>
      <c r="BD89" s="638">
        <f t="shared" ref="BD89" si="1221">BC89*1000</f>
        <v>0</v>
      </c>
      <c r="BF89" s="617"/>
      <c r="BG89" s="617"/>
      <c r="BH89" s="617"/>
      <c r="BI89" s="617"/>
      <c r="BJ89" s="617"/>
      <c r="BK89" s="617"/>
      <c r="BL89" s="617"/>
      <c r="BM89" s="617"/>
      <c r="BN89" s="617"/>
      <c r="BO89" s="617"/>
      <c r="BP89" s="617"/>
      <c r="BQ89" s="617"/>
      <c r="BR89" s="617"/>
      <c r="BS89" s="617"/>
      <c r="BT89" s="617"/>
      <c r="BU89" s="617"/>
      <c r="BV89" s="617"/>
      <c r="BW89" s="617"/>
      <c r="BX89" s="617"/>
      <c r="BY89" s="617"/>
      <c r="BZ89" s="617"/>
      <c r="CA89" s="617"/>
      <c r="CB89" s="617"/>
      <c r="CC89" s="617"/>
      <c r="CD89" s="617"/>
      <c r="CE89" s="617"/>
      <c r="CF89" s="617"/>
      <c r="CG89" s="617"/>
      <c r="CH89" s="617"/>
      <c r="CI89" s="617"/>
      <c r="CJ89" s="617"/>
      <c r="CK89" s="617"/>
      <c r="CL89" s="617"/>
      <c r="CM89" s="617"/>
      <c r="CN89" s="617"/>
      <c r="CO89" s="617"/>
      <c r="CP89" s="617"/>
      <c r="CQ89" s="617"/>
      <c r="CR89" s="617"/>
      <c r="CS89" s="617"/>
      <c r="CT89" s="617"/>
      <c r="CU89" s="617"/>
      <c r="CV89" s="617"/>
      <c r="CW89" s="617"/>
      <c r="CX89" s="617"/>
      <c r="CY89" s="617"/>
      <c r="CZ89" s="617"/>
      <c r="DA89" s="617"/>
      <c r="DB89" s="6">
        <f t="shared" si="960"/>
        <v>0</v>
      </c>
      <c r="DC89" s="6">
        <f t="shared" si="961"/>
        <v>0</v>
      </c>
      <c r="DD89" s="6">
        <f t="shared" si="962"/>
        <v>0</v>
      </c>
      <c r="DE89" s="6">
        <f t="shared" si="963"/>
        <v>0</v>
      </c>
      <c r="DF89" s="6">
        <f t="shared" si="964"/>
        <v>0</v>
      </c>
      <c r="DG89" s="6">
        <f t="shared" si="965"/>
        <v>0</v>
      </c>
      <c r="DH89" s="6">
        <f t="shared" si="966"/>
        <v>0</v>
      </c>
      <c r="DI89" s="6">
        <f t="shared" si="967"/>
        <v>0</v>
      </c>
      <c r="DJ89" s="6">
        <f t="shared" si="968"/>
        <v>0</v>
      </c>
      <c r="DK89" s="6">
        <f t="shared" si="969"/>
        <v>0</v>
      </c>
      <c r="DL89" s="6">
        <f t="shared" si="970"/>
        <v>0</v>
      </c>
      <c r="DM89" s="6">
        <f t="shared" si="971"/>
        <v>0</v>
      </c>
      <c r="DO89" s="6">
        <f t="shared" si="972"/>
        <v>0</v>
      </c>
      <c r="DP89" s="6">
        <f t="shared" si="973"/>
        <v>0</v>
      </c>
      <c r="DQ89" s="6">
        <f t="shared" si="974"/>
        <v>0</v>
      </c>
      <c r="DR89" s="6">
        <f t="shared" si="975"/>
        <v>0</v>
      </c>
      <c r="DS89" s="6">
        <f t="shared" si="976"/>
        <v>0</v>
      </c>
      <c r="DT89" s="6">
        <f t="shared" si="977"/>
        <v>0</v>
      </c>
      <c r="DU89" s="6">
        <f t="shared" si="978"/>
        <v>0</v>
      </c>
      <c r="DV89" s="6">
        <f t="shared" si="979"/>
        <v>0</v>
      </c>
      <c r="DW89" s="6">
        <f t="shared" si="980"/>
        <v>0</v>
      </c>
      <c r="DX89" s="6">
        <f t="shared" si="981"/>
        <v>0</v>
      </c>
      <c r="DY89" s="6">
        <f t="shared" si="982"/>
        <v>0</v>
      </c>
      <c r="DZ89" s="6">
        <f t="shared" si="983"/>
        <v>0</v>
      </c>
    </row>
    <row r="90" spans="2:130" ht="12" customHeight="1" outlineLevel="1">
      <c r="B90" s="6">
        <f>'23년(세부_실적)'!A111</f>
        <v>84</v>
      </c>
      <c r="C90" s="620"/>
      <c r="D90" s="620"/>
      <c r="E90" s="620"/>
      <c r="F90" s="622" t="str">
        <f>'23년(세부_실적)'!E111</f>
        <v>V170L_KPN</v>
      </c>
      <c r="G90" s="622" t="s">
        <v>1288</v>
      </c>
      <c r="H90" s="622" t="str">
        <f>'23년(세부_실적)'!F111</f>
        <v>337A</v>
      </c>
      <c r="I90" s="617"/>
      <c r="J90" s="617" t="str">
        <f>'23년(세부_실적)'!H111</f>
        <v>QD</v>
      </c>
      <c r="K90" s="617">
        <f>'23년(세부_실적)'!I111</f>
        <v>5.45</v>
      </c>
      <c r="L90" s="617">
        <f>'23년(세부_실적)'!J111</f>
        <v>0</v>
      </c>
      <c r="M90" s="617">
        <f>'23년(세부_실적)'!K111</f>
        <v>0</v>
      </c>
      <c r="N90" s="617">
        <f>'23년(세부_실적)'!L111</f>
        <v>0</v>
      </c>
      <c r="O90" s="617">
        <f>'23년(세부_실적)'!M111</f>
        <v>0</v>
      </c>
      <c r="P90" s="617">
        <f>'23년(세부_실적)'!N111</f>
        <v>0</v>
      </c>
      <c r="Q90" s="617">
        <f>'23년(세부_실적)'!O111</f>
        <v>0</v>
      </c>
      <c r="R90" s="617">
        <f>'23년(세부_실적)'!P111</f>
        <v>0</v>
      </c>
      <c r="S90" s="638">
        <f>'23년(세부_실적)'!Q111</f>
        <v>0</v>
      </c>
      <c r="T90" s="638">
        <f t="shared" si="928"/>
        <v>0</v>
      </c>
      <c r="U90" s="638">
        <f>'23년(세부_실적)'!S111</f>
        <v>0</v>
      </c>
      <c r="V90" s="638">
        <f t="shared" si="929"/>
        <v>0</v>
      </c>
      <c r="W90" s="638">
        <f>'23년(세부_실적)'!U111</f>
        <v>0</v>
      </c>
      <c r="X90" s="638">
        <f t="shared" si="930"/>
        <v>0</v>
      </c>
      <c r="Y90" s="638">
        <f>'23년(세부_실적)'!W111</f>
        <v>0</v>
      </c>
      <c r="Z90" s="638">
        <f t="shared" si="931"/>
        <v>0</v>
      </c>
      <c r="AA90" s="638">
        <f>'23년(세부_실적)'!Y111</f>
        <v>0</v>
      </c>
      <c r="AB90" s="638">
        <f t="shared" si="931"/>
        <v>0</v>
      </c>
      <c r="AC90" s="638">
        <f>'23년(세부_실적)'!AA111</f>
        <v>0</v>
      </c>
      <c r="AD90" s="638">
        <f t="shared" ref="AD90" si="1222">AC90*1000</f>
        <v>0</v>
      </c>
      <c r="AE90" s="638">
        <f>'23년(세부_실적)'!AC111</f>
        <v>0</v>
      </c>
      <c r="AF90" s="638">
        <f t="shared" ref="AF90" si="1223">AE90*1000</f>
        <v>0</v>
      </c>
      <c r="AG90" s="638">
        <f>'23년(세부_실적)'!AE111</f>
        <v>0</v>
      </c>
      <c r="AH90" s="638">
        <f t="shared" ref="AH90" si="1224">AG90*1000</f>
        <v>0</v>
      </c>
      <c r="AI90" s="638">
        <f>'23년(세부_실적)'!AG111</f>
        <v>0</v>
      </c>
      <c r="AJ90" s="638">
        <f t="shared" ref="AJ90" si="1225">AI90*1000</f>
        <v>0</v>
      </c>
      <c r="AK90" s="638">
        <f>'23년(세부_실적)'!AI111</f>
        <v>0</v>
      </c>
      <c r="AL90" s="638">
        <f t="shared" ref="AL90" si="1226">AK90*1000</f>
        <v>0</v>
      </c>
      <c r="AM90" s="638">
        <f>'23년(세부_실적)'!AK111</f>
        <v>0</v>
      </c>
      <c r="AN90" s="638">
        <f t="shared" ref="AN90" si="1227">AM90*1000</f>
        <v>0</v>
      </c>
      <c r="AO90" s="638">
        <f>'23년(세부_실적)'!AM111</f>
        <v>0</v>
      </c>
      <c r="AP90" s="638">
        <f t="shared" ref="AP90" si="1228">AO90*1000</f>
        <v>0</v>
      </c>
      <c r="AQ90" s="638">
        <f>'23년(세부_실적)'!AO111</f>
        <v>0</v>
      </c>
      <c r="AR90" s="638">
        <f t="shared" ref="AR90" si="1229">AQ90*1000</f>
        <v>0</v>
      </c>
      <c r="AS90" s="638">
        <f>'23년(세부_실적)'!AQ111</f>
        <v>0</v>
      </c>
      <c r="AT90" s="638">
        <f t="shared" ref="AT90" si="1230">AS90*1000</f>
        <v>0</v>
      </c>
      <c r="AU90" s="638">
        <f>'23년(세부_실적)'!AS111</f>
        <v>0</v>
      </c>
      <c r="AV90" s="638">
        <f t="shared" ref="AV90" si="1231">AU90*1000</f>
        <v>0</v>
      </c>
      <c r="AW90" s="638">
        <f>'23년(세부_실적)'!AU111</f>
        <v>0</v>
      </c>
      <c r="AX90" s="638">
        <f t="shared" ref="AX90" si="1232">AW90*1000</f>
        <v>0</v>
      </c>
      <c r="AY90" s="638">
        <f>'23년(세부_실적)'!AW111</f>
        <v>0</v>
      </c>
      <c r="AZ90" s="638">
        <f t="shared" ref="AZ90" si="1233">AY90*1000</f>
        <v>0</v>
      </c>
      <c r="BA90" s="638">
        <f>'23년(세부_실적)'!AY111</f>
        <v>0</v>
      </c>
      <c r="BB90" s="638">
        <f t="shared" ref="BB90" si="1234">BA90*1000</f>
        <v>0</v>
      </c>
      <c r="BC90" s="638">
        <f>'23년(세부_실적)'!BA111</f>
        <v>0</v>
      </c>
      <c r="BD90" s="638">
        <f t="shared" ref="BD90" si="1235">BC90*1000</f>
        <v>0</v>
      </c>
      <c r="BF90" s="617"/>
      <c r="BG90" s="617"/>
      <c r="BH90" s="617"/>
      <c r="BI90" s="617"/>
      <c r="BJ90" s="617"/>
      <c r="BK90" s="617"/>
      <c r="BL90" s="617"/>
      <c r="BM90" s="617"/>
      <c r="BN90" s="617"/>
      <c r="BO90" s="617"/>
      <c r="BP90" s="617"/>
      <c r="BQ90" s="617"/>
      <c r="BR90" s="617"/>
      <c r="BS90" s="617"/>
      <c r="BT90" s="617"/>
      <c r="BU90" s="617"/>
      <c r="BV90" s="617"/>
      <c r="BW90" s="617"/>
      <c r="BX90" s="617"/>
      <c r="BY90" s="617"/>
      <c r="BZ90" s="617"/>
      <c r="CA90" s="617"/>
      <c r="CB90" s="617"/>
      <c r="CC90" s="617"/>
      <c r="CD90" s="617"/>
      <c r="CE90" s="617"/>
      <c r="CF90" s="617"/>
      <c r="CG90" s="617"/>
      <c r="CH90" s="617"/>
      <c r="CI90" s="617"/>
      <c r="CJ90" s="617"/>
      <c r="CK90" s="617"/>
      <c r="CL90" s="617"/>
      <c r="CM90" s="617"/>
      <c r="CN90" s="617"/>
      <c r="CO90" s="617"/>
      <c r="CP90" s="617"/>
      <c r="CQ90" s="617"/>
      <c r="CR90" s="617"/>
      <c r="CS90" s="617"/>
      <c r="CT90" s="617"/>
      <c r="CU90" s="617"/>
      <c r="CV90" s="617"/>
      <c r="CW90" s="617"/>
      <c r="CX90" s="617"/>
      <c r="CY90" s="617"/>
      <c r="CZ90" s="617"/>
      <c r="DA90" s="617"/>
      <c r="DB90" s="6">
        <f t="shared" si="960"/>
        <v>0</v>
      </c>
      <c r="DC90" s="6">
        <f t="shared" si="961"/>
        <v>0</v>
      </c>
      <c r="DD90" s="6">
        <f t="shared" si="962"/>
        <v>0</v>
      </c>
      <c r="DE90" s="6">
        <f t="shared" si="963"/>
        <v>0</v>
      </c>
      <c r="DF90" s="6">
        <f t="shared" si="964"/>
        <v>0</v>
      </c>
      <c r="DG90" s="6">
        <f t="shared" si="965"/>
        <v>0</v>
      </c>
      <c r="DH90" s="6">
        <f t="shared" si="966"/>
        <v>0</v>
      </c>
      <c r="DI90" s="6">
        <f t="shared" si="967"/>
        <v>0</v>
      </c>
      <c r="DJ90" s="6">
        <f t="shared" si="968"/>
        <v>0</v>
      </c>
      <c r="DK90" s="6">
        <f t="shared" si="969"/>
        <v>0</v>
      </c>
      <c r="DL90" s="6">
        <f t="shared" si="970"/>
        <v>0</v>
      </c>
      <c r="DM90" s="6">
        <f t="shared" si="971"/>
        <v>0</v>
      </c>
      <c r="DO90" s="6">
        <f t="shared" si="972"/>
        <v>0</v>
      </c>
      <c r="DP90" s="6">
        <f t="shared" si="973"/>
        <v>0</v>
      </c>
      <c r="DQ90" s="6">
        <f t="shared" si="974"/>
        <v>0</v>
      </c>
      <c r="DR90" s="6">
        <f t="shared" si="975"/>
        <v>0</v>
      </c>
      <c r="DS90" s="6">
        <f t="shared" si="976"/>
        <v>0</v>
      </c>
      <c r="DT90" s="6">
        <f t="shared" si="977"/>
        <v>0</v>
      </c>
      <c r="DU90" s="6">
        <f t="shared" si="978"/>
        <v>0</v>
      </c>
      <c r="DV90" s="6">
        <f t="shared" si="979"/>
        <v>0</v>
      </c>
      <c r="DW90" s="6">
        <f t="shared" si="980"/>
        <v>0</v>
      </c>
      <c r="DX90" s="6">
        <f t="shared" si="981"/>
        <v>0</v>
      </c>
      <c r="DY90" s="6">
        <f t="shared" si="982"/>
        <v>0</v>
      </c>
      <c r="DZ90" s="6">
        <f t="shared" si="983"/>
        <v>0</v>
      </c>
    </row>
    <row r="91" spans="2:130" ht="12" customHeight="1" outlineLevel="1">
      <c r="B91" s="6">
        <f>'23년(세부_실적)'!A112</f>
        <v>85</v>
      </c>
      <c r="C91" s="620"/>
      <c r="D91" s="620"/>
      <c r="E91" s="620"/>
      <c r="F91" s="622" t="str">
        <f>'23년(세부_실적)'!E112</f>
        <v>V200S_EPN</v>
      </c>
      <c r="G91" s="622" t="s">
        <v>32</v>
      </c>
      <c r="H91" s="622" t="str">
        <f>'23년(세부_실적)'!F112</f>
        <v>323A</v>
      </c>
      <c r="I91" s="617"/>
      <c r="J91" s="617" t="str">
        <f>'23년(세부_실적)'!H112</f>
        <v>QD</v>
      </c>
      <c r="K91" s="617">
        <f>'23년(세부_실적)'!I112</f>
        <v>6.88</v>
      </c>
      <c r="L91" s="617">
        <f>'23년(세부_실적)'!J112</f>
        <v>0</v>
      </c>
      <c r="M91" s="617">
        <f>'23년(세부_실적)'!K112</f>
        <v>0</v>
      </c>
      <c r="N91" s="617">
        <f>'23년(세부_실적)'!L112</f>
        <v>0</v>
      </c>
      <c r="O91" s="617">
        <f>'23년(세부_실적)'!M112</f>
        <v>0</v>
      </c>
      <c r="P91" s="617">
        <f>'23년(세부_실적)'!N112</f>
        <v>0</v>
      </c>
      <c r="Q91" s="617">
        <f>'23년(세부_실적)'!O112</f>
        <v>0</v>
      </c>
      <c r="R91" s="617">
        <f>'23년(세부_실적)'!P112</f>
        <v>0</v>
      </c>
      <c r="S91" s="638">
        <f>'23년(세부_실적)'!Q112</f>
        <v>0</v>
      </c>
      <c r="T91" s="638">
        <f t="shared" si="928"/>
        <v>0</v>
      </c>
      <c r="U91" s="638">
        <f>'23년(세부_실적)'!S112</f>
        <v>0</v>
      </c>
      <c r="V91" s="638">
        <f t="shared" si="929"/>
        <v>0</v>
      </c>
      <c r="W91" s="638">
        <f>'23년(세부_실적)'!U112</f>
        <v>0</v>
      </c>
      <c r="X91" s="638">
        <f t="shared" si="930"/>
        <v>0</v>
      </c>
      <c r="Y91" s="638">
        <f>'23년(세부_실적)'!W112</f>
        <v>0</v>
      </c>
      <c r="Z91" s="638">
        <f t="shared" si="931"/>
        <v>0</v>
      </c>
      <c r="AA91" s="638">
        <f>'23년(세부_실적)'!Y112</f>
        <v>0</v>
      </c>
      <c r="AB91" s="638">
        <f t="shared" si="931"/>
        <v>0</v>
      </c>
      <c r="AC91" s="638">
        <f>'23년(세부_실적)'!AA112</f>
        <v>0</v>
      </c>
      <c r="AD91" s="638">
        <f t="shared" ref="AD91" si="1236">AC91*1000</f>
        <v>0</v>
      </c>
      <c r="AE91" s="638">
        <f>'23년(세부_실적)'!AC112</f>
        <v>0</v>
      </c>
      <c r="AF91" s="638">
        <f t="shared" ref="AF91" si="1237">AE91*1000</f>
        <v>0</v>
      </c>
      <c r="AG91" s="638">
        <f>'23년(세부_실적)'!AE112</f>
        <v>0</v>
      </c>
      <c r="AH91" s="638">
        <f t="shared" ref="AH91" si="1238">AG91*1000</f>
        <v>0</v>
      </c>
      <c r="AI91" s="638">
        <f>'23년(세부_실적)'!AG112</f>
        <v>0</v>
      </c>
      <c r="AJ91" s="638">
        <f t="shared" ref="AJ91" si="1239">AI91*1000</f>
        <v>0</v>
      </c>
      <c r="AK91" s="638">
        <f>'23년(세부_실적)'!AI112</f>
        <v>0</v>
      </c>
      <c r="AL91" s="638">
        <f t="shared" ref="AL91" si="1240">AK91*1000</f>
        <v>0</v>
      </c>
      <c r="AM91" s="638">
        <f>'23년(세부_실적)'!AK112</f>
        <v>0</v>
      </c>
      <c r="AN91" s="638">
        <f t="shared" ref="AN91" si="1241">AM91*1000</f>
        <v>0</v>
      </c>
      <c r="AO91" s="638">
        <f>'23년(세부_실적)'!AM112</f>
        <v>0</v>
      </c>
      <c r="AP91" s="638">
        <f t="shared" ref="AP91" si="1242">AO91*1000</f>
        <v>0</v>
      </c>
      <c r="AQ91" s="638">
        <f>'23년(세부_실적)'!AO112</f>
        <v>0</v>
      </c>
      <c r="AR91" s="638">
        <f t="shared" ref="AR91" si="1243">AQ91*1000</f>
        <v>0</v>
      </c>
      <c r="AS91" s="638">
        <f>'23년(세부_실적)'!AQ112</f>
        <v>0</v>
      </c>
      <c r="AT91" s="638">
        <f t="shared" ref="AT91" si="1244">AS91*1000</f>
        <v>0</v>
      </c>
      <c r="AU91" s="638">
        <f>'23년(세부_실적)'!AS112</f>
        <v>0</v>
      </c>
      <c r="AV91" s="638">
        <f t="shared" ref="AV91" si="1245">AU91*1000</f>
        <v>0</v>
      </c>
      <c r="AW91" s="638">
        <f>'23년(세부_실적)'!AU112</f>
        <v>0</v>
      </c>
      <c r="AX91" s="638">
        <f t="shared" ref="AX91" si="1246">AW91*1000</f>
        <v>0</v>
      </c>
      <c r="AY91" s="638">
        <f>'23년(세부_실적)'!AW112</f>
        <v>0</v>
      </c>
      <c r="AZ91" s="638">
        <f t="shared" ref="AZ91" si="1247">AY91*1000</f>
        <v>0</v>
      </c>
      <c r="BA91" s="638">
        <f>'23년(세부_실적)'!AY112</f>
        <v>0</v>
      </c>
      <c r="BB91" s="638">
        <f t="shared" ref="BB91" si="1248">BA91*1000</f>
        <v>0</v>
      </c>
      <c r="BC91" s="638">
        <f>'23년(세부_실적)'!BA112</f>
        <v>0</v>
      </c>
      <c r="BD91" s="638">
        <f t="shared" ref="BD91" si="1249">BC91*1000</f>
        <v>0</v>
      </c>
      <c r="BF91" s="617"/>
      <c r="BG91" s="617"/>
      <c r="BH91" s="617"/>
      <c r="BI91" s="617"/>
      <c r="BJ91" s="617"/>
      <c r="BK91" s="617"/>
      <c r="BL91" s="617"/>
      <c r="BM91" s="617"/>
      <c r="BN91" s="617"/>
      <c r="BO91" s="617"/>
      <c r="BP91" s="617"/>
      <c r="BQ91" s="617"/>
      <c r="BR91" s="617"/>
      <c r="BS91" s="617"/>
      <c r="BT91" s="617"/>
      <c r="BU91" s="617"/>
      <c r="BV91" s="617"/>
      <c r="BW91" s="617"/>
      <c r="BX91" s="617"/>
      <c r="BY91" s="617"/>
      <c r="BZ91" s="617"/>
      <c r="CA91" s="617"/>
      <c r="CB91" s="617"/>
      <c r="CC91" s="617"/>
      <c r="CD91" s="617"/>
      <c r="CE91" s="617"/>
      <c r="CF91" s="617"/>
      <c r="CG91" s="617"/>
      <c r="CH91" s="617"/>
      <c r="CI91" s="617"/>
      <c r="CJ91" s="617"/>
      <c r="CK91" s="617"/>
      <c r="CL91" s="617"/>
      <c r="CM91" s="617"/>
      <c r="CN91" s="617"/>
      <c r="CO91" s="617"/>
      <c r="CP91" s="617"/>
      <c r="CQ91" s="617"/>
      <c r="CR91" s="617"/>
      <c r="CS91" s="617"/>
      <c r="CT91" s="617"/>
      <c r="CU91" s="617"/>
      <c r="CV91" s="617"/>
      <c r="CW91" s="617"/>
      <c r="CX91" s="617"/>
      <c r="CY91" s="617"/>
      <c r="CZ91" s="617"/>
      <c r="DA91" s="617"/>
      <c r="DB91" s="6">
        <f t="shared" si="960"/>
        <v>0</v>
      </c>
      <c r="DC91" s="6">
        <f t="shared" si="961"/>
        <v>0</v>
      </c>
      <c r="DD91" s="6">
        <f t="shared" si="962"/>
        <v>0</v>
      </c>
      <c r="DE91" s="6">
        <f t="shared" si="963"/>
        <v>0</v>
      </c>
      <c r="DF91" s="6">
        <f t="shared" si="964"/>
        <v>0</v>
      </c>
      <c r="DG91" s="6">
        <f t="shared" si="965"/>
        <v>0</v>
      </c>
      <c r="DH91" s="6">
        <f t="shared" si="966"/>
        <v>0</v>
      </c>
      <c r="DI91" s="6">
        <f t="shared" si="967"/>
        <v>0</v>
      </c>
      <c r="DJ91" s="6">
        <f t="shared" si="968"/>
        <v>0</v>
      </c>
      <c r="DK91" s="6">
        <f t="shared" si="969"/>
        <v>0</v>
      </c>
      <c r="DL91" s="6">
        <f t="shared" si="970"/>
        <v>0</v>
      </c>
      <c r="DM91" s="6">
        <f t="shared" si="971"/>
        <v>0</v>
      </c>
      <c r="DO91" s="6">
        <f t="shared" si="972"/>
        <v>0</v>
      </c>
      <c r="DP91" s="6">
        <f t="shared" si="973"/>
        <v>0</v>
      </c>
      <c r="DQ91" s="6">
        <f t="shared" si="974"/>
        <v>0</v>
      </c>
      <c r="DR91" s="6">
        <f t="shared" si="975"/>
        <v>0</v>
      </c>
      <c r="DS91" s="6">
        <f t="shared" si="976"/>
        <v>0</v>
      </c>
      <c r="DT91" s="6">
        <f t="shared" si="977"/>
        <v>0</v>
      </c>
      <c r="DU91" s="6">
        <f t="shared" si="978"/>
        <v>0</v>
      </c>
      <c r="DV91" s="6">
        <f t="shared" si="979"/>
        <v>0</v>
      </c>
      <c r="DW91" s="6">
        <f t="shared" si="980"/>
        <v>0</v>
      </c>
      <c r="DX91" s="6">
        <f t="shared" si="981"/>
        <v>0</v>
      </c>
      <c r="DY91" s="6">
        <f t="shared" si="982"/>
        <v>0</v>
      </c>
      <c r="DZ91" s="6">
        <f t="shared" si="983"/>
        <v>0</v>
      </c>
    </row>
    <row r="92" spans="2:130" ht="12" customHeight="1" outlineLevel="1">
      <c r="B92" s="6">
        <f>'23년(세부_실적)'!A113</f>
        <v>86</v>
      </c>
      <c r="C92" s="620"/>
      <c r="D92" s="620"/>
      <c r="E92" s="620"/>
      <c r="F92" s="622" t="str">
        <f>'23년(세부_실적)'!E113</f>
        <v>V200S_EPN V</v>
      </c>
      <c r="G92" s="622" t="s">
        <v>107</v>
      </c>
      <c r="H92" s="622" t="str">
        <f>'23년(세부_실적)'!F113</f>
        <v>323C</v>
      </c>
      <c r="I92" s="617"/>
      <c r="J92" s="617" t="str">
        <f>'23년(세부_실적)'!H113</f>
        <v>QD</v>
      </c>
      <c r="K92" s="617">
        <f>'23년(세부_실적)'!I113</f>
        <v>6.39</v>
      </c>
      <c r="L92" s="617">
        <f>'23년(세부_실적)'!J113</f>
        <v>0</v>
      </c>
      <c r="M92" s="617">
        <f>'23년(세부_실적)'!K113</f>
        <v>0</v>
      </c>
      <c r="N92" s="617">
        <f>'23년(세부_실적)'!L113</f>
        <v>0</v>
      </c>
      <c r="O92" s="617">
        <f>'23년(세부_실적)'!M113</f>
        <v>0</v>
      </c>
      <c r="P92" s="617">
        <f>'23년(세부_실적)'!N113</f>
        <v>0</v>
      </c>
      <c r="Q92" s="617">
        <f>'23년(세부_실적)'!O113</f>
        <v>0</v>
      </c>
      <c r="R92" s="617">
        <f>'23년(세부_실적)'!P113</f>
        <v>0</v>
      </c>
      <c r="S92" s="638">
        <f>'23년(세부_실적)'!Q113</f>
        <v>0</v>
      </c>
      <c r="T92" s="638">
        <f t="shared" si="928"/>
        <v>0</v>
      </c>
      <c r="U92" s="638">
        <f>'23년(세부_실적)'!S113</f>
        <v>0</v>
      </c>
      <c r="V92" s="638">
        <f t="shared" si="929"/>
        <v>0</v>
      </c>
      <c r="W92" s="638">
        <f>'23년(세부_실적)'!U113</f>
        <v>0</v>
      </c>
      <c r="X92" s="638">
        <f t="shared" si="930"/>
        <v>0</v>
      </c>
      <c r="Y92" s="638">
        <f>'23년(세부_실적)'!W113</f>
        <v>0</v>
      </c>
      <c r="Z92" s="638">
        <f t="shared" si="931"/>
        <v>0</v>
      </c>
      <c r="AA92" s="638">
        <f>'23년(세부_실적)'!Y113</f>
        <v>0</v>
      </c>
      <c r="AB92" s="638">
        <f t="shared" si="931"/>
        <v>0</v>
      </c>
      <c r="AC92" s="638">
        <f>'23년(세부_실적)'!AA113</f>
        <v>0</v>
      </c>
      <c r="AD92" s="638">
        <f t="shared" ref="AD92" si="1250">AC92*1000</f>
        <v>0</v>
      </c>
      <c r="AE92" s="638">
        <f>'23년(세부_실적)'!AC113</f>
        <v>0</v>
      </c>
      <c r="AF92" s="638">
        <f t="shared" ref="AF92" si="1251">AE92*1000</f>
        <v>0</v>
      </c>
      <c r="AG92" s="638">
        <f>'23년(세부_실적)'!AE113</f>
        <v>0</v>
      </c>
      <c r="AH92" s="638">
        <f t="shared" ref="AH92" si="1252">AG92*1000</f>
        <v>0</v>
      </c>
      <c r="AI92" s="638">
        <f>'23년(세부_실적)'!AG113</f>
        <v>0</v>
      </c>
      <c r="AJ92" s="638">
        <f t="shared" ref="AJ92" si="1253">AI92*1000</f>
        <v>0</v>
      </c>
      <c r="AK92" s="638">
        <f>'23년(세부_실적)'!AI113</f>
        <v>0</v>
      </c>
      <c r="AL92" s="638">
        <f t="shared" ref="AL92" si="1254">AK92*1000</f>
        <v>0</v>
      </c>
      <c r="AM92" s="638">
        <f>'23년(세부_실적)'!AK113</f>
        <v>0</v>
      </c>
      <c r="AN92" s="638">
        <f t="shared" ref="AN92" si="1255">AM92*1000</f>
        <v>0</v>
      </c>
      <c r="AO92" s="638">
        <f>'23년(세부_실적)'!AM113</f>
        <v>0</v>
      </c>
      <c r="AP92" s="638">
        <f t="shared" ref="AP92" si="1256">AO92*1000</f>
        <v>0</v>
      </c>
      <c r="AQ92" s="638">
        <f>'23년(세부_실적)'!AO113</f>
        <v>0</v>
      </c>
      <c r="AR92" s="638">
        <f t="shared" ref="AR92" si="1257">AQ92*1000</f>
        <v>0</v>
      </c>
      <c r="AS92" s="638">
        <f>'23년(세부_실적)'!AQ113</f>
        <v>0</v>
      </c>
      <c r="AT92" s="638">
        <f t="shared" ref="AT92" si="1258">AS92*1000</f>
        <v>0</v>
      </c>
      <c r="AU92" s="638">
        <f>'23년(세부_실적)'!AS113</f>
        <v>0</v>
      </c>
      <c r="AV92" s="638">
        <f t="shared" ref="AV92" si="1259">AU92*1000</f>
        <v>0</v>
      </c>
      <c r="AW92" s="638">
        <f>'23년(세부_실적)'!AU113</f>
        <v>0</v>
      </c>
      <c r="AX92" s="638">
        <f t="shared" ref="AX92" si="1260">AW92*1000</f>
        <v>0</v>
      </c>
      <c r="AY92" s="638">
        <f>'23년(세부_실적)'!AW113</f>
        <v>0</v>
      </c>
      <c r="AZ92" s="638">
        <f t="shared" ref="AZ92" si="1261">AY92*1000</f>
        <v>0</v>
      </c>
      <c r="BA92" s="638">
        <f>'23년(세부_실적)'!AY113</f>
        <v>0</v>
      </c>
      <c r="BB92" s="638">
        <f t="shared" ref="BB92" si="1262">BA92*1000</f>
        <v>0</v>
      </c>
      <c r="BC92" s="638">
        <f>'23년(세부_실적)'!BA113</f>
        <v>0</v>
      </c>
      <c r="BD92" s="638">
        <f t="shared" ref="BD92" si="1263">BC92*1000</f>
        <v>0</v>
      </c>
      <c r="BF92" s="617">
        <v>0.65</v>
      </c>
      <c r="BG92" s="617">
        <v>5.1813320854545459</v>
      </c>
      <c r="BH92" s="617"/>
      <c r="BI92" s="617"/>
      <c r="BJ92" s="617">
        <v>0.65</v>
      </c>
      <c r="BK92" s="617">
        <v>5.1813320854545459</v>
      </c>
      <c r="BL92" s="617"/>
      <c r="BM92" s="617"/>
      <c r="BN92" s="617">
        <v>0.65</v>
      </c>
      <c r="BO92" s="617">
        <v>5.1813320854545459</v>
      </c>
      <c r="BP92" s="617"/>
      <c r="BQ92" s="617"/>
      <c r="BR92" s="617">
        <v>0.65</v>
      </c>
      <c r="BS92" s="617">
        <v>5.3945417945454546</v>
      </c>
      <c r="BT92" s="617"/>
      <c r="BU92" s="617"/>
      <c r="BV92" s="617">
        <v>0.65</v>
      </c>
      <c r="BW92" s="617">
        <v>5.3945417945454546</v>
      </c>
      <c r="BX92" s="617"/>
      <c r="BY92" s="617"/>
      <c r="BZ92" s="617">
        <v>0.65</v>
      </c>
      <c r="CA92" s="617">
        <v>5.3945417945454546</v>
      </c>
      <c r="CB92" s="617"/>
      <c r="CC92" s="617"/>
      <c r="CD92" s="617"/>
      <c r="CE92" s="617"/>
      <c r="CF92" s="617"/>
      <c r="CG92" s="617"/>
      <c r="CH92" s="617"/>
      <c r="CI92" s="617"/>
      <c r="CJ92" s="617"/>
      <c r="CK92" s="617"/>
      <c r="CL92" s="617"/>
      <c r="CM92" s="617"/>
      <c r="CN92" s="617"/>
      <c r="CO92" s="617"/>
      <c r="CP92" s="617"/>
      <c r="CQ92" s="617"/>
      <c r="CR92" s="617"/>
      <c r="CS92" s="617"/>
      <c r="CT92" s="617"/>
      <c r="CU92" s="617"/>
      <c r="CV92" s="617"/>
      <c r="CW92" s="617"/>
      <c r="CX92" s="617"/>
      <c r="CY92" s="617"/>
      <c r="CZ92" s="617"/>
      <c r="DA92" s="617"/>
      <c r="DB92" s="6">
        <f t="shared" si="960"/>
        <v>0</v>
      </c>
      <c r="DC92" s="6">
        <f t="shared" si="961"/>
        <v>0</v>
      </c>
      <c r="DD92" s="6">
        <f t="shared" si="962"/>
        <v>0</v>
      </c>
      <c r="DE92" s="6">
        <f t="shared" si="963"/>
        <v>0</v>
      </c>
      <c r="DF92" s="6">
        <f t="shared" si="964"/>
        <v>0</v>
      </c>
      <c r="DG92" s="6">
        <f t="shared" si="965"/>
        <v>0</v>
      </c>
      <c r="DH92" s="6">
        <f t="shared" si="966"/>
        <v>0</v>
      </c>
      <c r="DI92" s="6">
        <f t="shared" si="967"/>
        <v>0</v>
      </c>
      <c r="DJ92" s="6">
        <f t="shared" si="968"/>
        <v>0</v>
      </c>
      <c r="DK92" s="6">
        <f t="shared" si="969"/>
        <v>0</v>
      </c>
      <c r="DL92" s="6">
        <f t="shared" si="970"/>
        <v>0</v>
      </c>
      <c r="DM92" s="6">
        <f t="shared" si="971"/>
        <v>0</v>
      </c>
      <c r="DO92" s="6">
        <f t="shared" si="972"/>
        <v>0</v>
      </c>
      <c r="DP92" s="6">
        <f t="shared" si="973"/>
        <v>0</v>
      </c>
      <c r="DQ92" s="6">
        <f t="shared" si="974"/>
        <v>0</v>
      </c>
      <c r="DR92" s="6">
        <f t="shared" si="975"/>
        <v>0</v>
      </c>
      <c r="DS92" s="6">
        <f t="shared" si="976"/>
        <v>0</v>
      </c>
      <c r="DT92" s="6">
        <f t="shared" si="977"/>
        <v>0</v>
      </c>
      <c r="DU92" s="6">
        <f t="shared" si="978"/>
        <v>0</v>
      </c>
      <c r="DV92" s="6">
        <f t="shared" si="979"/>
        <v>0</v>
      </c>
      <c r="DW92" s="6">
        <f t="shared" si="980"/>
        <v>0</v>
      </c>
      <c r="DX92" s="6">
        <f t="shared" si="981"/>
        <v>0</v>
      </c>
      <c r="DY92" s="6">
        <f t="shared" si="982"/>
        <v>0</v>
      </c>
      <c r="DZ92" s="6">
        <f t="shared" si="983"/>
        <v>0</v>
      </c>
    </row>
    <row r="93" spans="2:130" ht="12" customHeight="1" outlineLevel="1">
      <c r="B93" s="6">
        <f>'23년(세부_실적)'!A114</f>
        <v>87</v>
      </c>
      <c r="C93" s="620"/>
      <c r="D93" s="620"/>
      <c r="E93" s="620"/>
      <c r="F93" s="622" t="str">
        <f>'23년(세부_실적)'!E114</f>
        <v>V200SR_EPN V</v>
      </c>
      <c r="G93" s="622" t="s">
        <v>707</v>
      </c>
      <c r="H93" s="622" t="str">
        <f>'23년(세부_실적)'!F114</f>
        <v>323D</v>
      </c>
      <c r="I93" s="617"/>
      <c r="J93" s="617" t="str">
        <f>'23년(세부_실적)'!H114</f>
        <v>QD</v>
      </c>
      <c r="K93" s="617">
        <f>'23년(세부_실적)'!I114</f>
        <v>6.37</v>
      </c>
      <c r="L93" s="617">
        <f>'23년(세부_실적)'!J114</f>
        <v>0</v>
      </c>
      <c r="M93" s="617">
        <f>'23년(세부_실적)'!K114</f>
        <v>0</v>
      </c>
      <c r="N93" s="617">
        <f>'23년(세부_실적)'!L114</f>
        <v>0</v>
      </c>
      <c r="O93" s="617">
        <f>'23년(세부_실적)'!M114</f>
        <v>0</v>
      </c>
      <c r="P93" s="617">
        <f>'23년(세부_실적)'!N114</f>
        <v>0</v>
      </c>
      <c r="Q93" s="617">
        <f>'23년(세부_실적)'!O114</f>
        <v>0</v>
      </c>
      <c r="R93" s="617">
        <f>'23년(세부_실적)'!P114</f>
        <v>0</v>
      </c>
      <c r="S93" s="638">
        <f>'23년(세부_실적)'!Q114</f>
        <v>0</v>
      </c>
      <c r="T93" s="638">
        <f t="shared" si="928"/>
        <v>0</v>
      </c>
      <c r="U93" s="638">
        <f>'23년(세부_실적)'!S114</f>
        <v>0</v>
      </c>
      <c r="V93" s="638">
        <f t="shared" si="929"/>
        <v>0</v>
      </c>
      <c r="W93" s="638">
        <f>'23년(세부_실적)'!U114</f>
        <v>0</v>
      </c>
      <c r="X93" s="638">
        <f t="shared" si="930"/>
        <v>0</v>
      </c>
      <c r="Y93" s="638">
        <f>'23년(세부_실적)'!W114</f>
        <v>0</v>
      </c>
      <c r="Z93" s="638">
        <f t="shared" si="931"/>
        <v>0</v>
      </c>
      <c r="AA93" s="638">
        <f>'23년(세부_실적)'!Y114</f>
        <v>0</v>
      </c>
      <c r="AB93" s="638">
        <f t="shared" si="931"/>
        <v>0</v>
      </c>
      <c r="AC93" s="638">
        <f>'23년(세부_실적)'!AA114</f>
        <v>0</v>
      </c>
      <c r="AD93" s="638">
        <f t="shared" ref="AD93" si="1264">AC93*1000</f>
        <v>0</v>
      </c>
      <c r="AE93" s="638">
        <f>'23년(세부_실적)'!AC114</f>
        <v>0</v>
      </c>
      <c r="AF93" s="638">
        <f t="shared" ref="AF93" si="1265">AE93*1000</f>
        <v>0</v>
      </c>
      <c r="AG93" s="638">
        <f>'23년(세부_실적)'!AE114</f>
        <v>0</v>
      </c>
      <c r="AH93" s="638">
        <f t="shared" ref="AH93" si="1266">AG93*1000</f>
        <v>0</v>
      </c>
      <c r="AI93" s="638">
        <f>'23년(세부_실적)'!AG114</f>
        <v>0</v>
      </c>
      <c r="AJ93" s="638">
        <f t="shared" ref="AJ93" si="1267">AI93*1000</f>
        <v>0</v>
      </c>
      <c r="AK93" s="638">
        <f>'23년(세부_실적)'!AI114</f>
        <v>0</v>
      </c>
      <c r="AL93" s="638">
        <f t="shared" ref="AL93" si="1268">AK93*1000</f>
        <v>0</v>
      </c>
      <c r="AM93" s="638">
        <f>'23년(세부_실적)'!AK114</f>
        <v>0</v>
      </c>
      <c r="AN93" s="638">
        <f t="shared" ref="AN93" si="1269">AM93*1000</f>
        <v>0</v>
      </c>
      <c r="AO93" s="638">
        <f>'23년(세부_실적)'!AM114</f>
        <v>0</v>
      </c>
      <c r="AP93" s="638">
        <f t="shared" ref="AP93" si="1270">AO93*1000</f>
        <v>0</v>
      </c>
      <c r="AQ93" s="638">
        <f>'23년(세부_실적)'!AO114</f>
        <v>0</v>
      </c>
      <c r="AR93" s="638">
        <f t="shared" ref="AR93" si="1271">AQ93*1000</f>
        <v>0</v>
      </c>
      <c r="AS93" s="638">
        <f>'23년(세부_실적)'!AQ114</f>
        <v>0</v>
      </c>
      <c r="AT93" s="638">
        <f t="shared" ref="AT93" si="1272">AS93*1000</f>
        <v>0</v>
      </c>
      <c r="AU93" s="638">
        <f>'23년(세부_실적)'!AS114</f>
        <v>0</v>
      </c>
      <c r="AV93" s="638">
        <f t="shared" ref="AV93" si="1273">AU93*1000</f>
        <v>0</v>
      </c>
      <c r="AW93" s="638">
        <f>'23년(세부_실적)'!AU114</f>
        <v>0</v>
      </c>
      <c r="AX93" s="638">
        <f t="shared" ref="AX93" si="1274">AW93*1000</f>
        <v>0</v>
      </c>
      <c r="AY93" s="638">
        <f>'23년(세부_실적)'!AW114</f>
        <v>0</v>
      </c>
      <c r="AZ93" s="638">
        <f t="shared" ref="AZ93" si="1275">AY93*1000</f>
        <v>0</v>
      </c>
      <c r="BA93" s="638">
        <f>'23년(세부_실적)'!AY114</f>
        <v>0</v>
      </c>
      <c r="BB93" s="638">
        <f t="shared" ref="BB93" si="1276">BA93*1000</f>
        <v>0</v>
      </c>
      <c r="BC93" s="638">
        <f>'23년(세부_실적)'!BA114</f>
        <v>0</v>
      </c>
      <c r="BD93" s="638">
        <f t="shared" ref="BD93" si="1277">BC93*1000</f>
        <v>0</v>
      </c>
      <c r="BF93" s="617">
        <v>0.65</v>
      </c>
      <c r="BG93" s="617">
        <v>5.1367304490909103</v>
      </c>
      <c r="BH93" s="617"/>
      <c r="BI93" s="617"/>
      <c r="BJ93" s="617">
        <v>0.65</v>
      </c>
      <c r="BK93" s="617">
        <v>5.1367304490909103</v>
      </c>
      <c r="BL93" s="617"/>
      <c r="BM93" s="617"/>
      <c r="BN93" s="617">
        <v>0.65</v>
      </c>
      <c r="BO93" s="617">
        <v>5.1367304490909103</v>
      </c>
      <c r="BP93" s="617"/>
      <c r="BQ93" s="617"/>
      <c r="BR93" s="617">
        <v>0.65</v>
      </c>
      <c r="BS93" s="617">
        <v>5.3371841581818185</v>
      </c>
      <c r="BT93" s="617"/>
      <c r="BU93" s="617"/>
      <c r="BV93" s="617">
        <v>0.65</v>
      </c>
      <c r="BW93" s="617">
        <v>5.3371841581818185</v>
      </c>
      <c r="BX93" s="617"/>
      <c r="BY93" s="617"/>
      <c r="BZ93" s="617">
        <v>0.65</v>
      </c>
      <c r="CA93" s="617">
        <v>5.3371841581818185</v>
      </c>
      <c r="CB93" s="617"/>
      <c r="CC93" s="617"/>
      <c r="CD93" s="617"/>
      <c r="CE93" s="617"/>
      <c r="CF93" s="617"/>
      <c r="CG93" s="617"/>
      <c r="CH93" s="617"/>
      <c r="CI93" s="617"/>
      <c r="CJ93" s="617"/>
      <c r="CK93" s="617"/>
      <c r="CL93" s="617"/>
      <c r="CM93" s="617"/>
      <c r="CN93" s="617"/>
      <c r="CO93" s="617"/>
      <c r="CP93" s="617"/>
      <c r="CQ93" s="617"/>
      <c r="CR93" s="617"/>
      <c r="CS93" s="617"/>
      <c r="CT93" s="617"/>
      <c r="CU93" s="617"/>
      <c r="CV93" s="617"/>
      <c r="CW93" s="617"/>
      <c r="CX93" s="617"/>
      <c r="CY93" s="617"/>
      <c r="CZ93" s="617"/>
      <c r="DA93" s="617"/>
      <c r="DB93" s="6">
        <f t="shared" si="960"/>
        <v>0</v>
      </c>
      <c r="DC93" s="6">
        <f t="shared" si="961"/>
        <v>0</v>
      </c>
      <c r="DD93" s="6">
        <f t="shared" si="962"/>
        <v>0</v>
      </c>
      <c r="DE93" s="6">
        <f t="shared" si="963"/>
        <v>0</v>
      </c>
      <c r="DF93" s="6">
        <f t="shared" si="964"/>
        <v>0</v>
      </c>
      <c r="DG93" s="6">
        <f t="shared" si="965"/>
        <v>0</v>
      </c>
      <c r="DH93" s="6">
        <f t="shared" si="966"/>
        <v>0</v>
      </c>
      <c r="DI93" s="6">
        <f t="shared" si="967"/>
        <v>0</v>
      </c>
      <c r="DJ93" s="6">
        <f t="shared" si="968"/>
        <v>0</v>
      </c>
      <c r="DK93" s="6">
        <f t="shared" si="969"/>
        <v>0</v>
      </c>
      <c r="DL93" s="6">
        <f t="shared" si="970"/>
        <v>0</v>
      </c>
      <c r="DM93" s="6">
        <f t="shared" si="971"/>
        <v>0</v>
      </c>
      <c r="DO93" s="6">
        <f t="shared" si="972"/>
        <v>0</v>
      </c>
      <c r="DP93" s="6">
        <f t="shared" si="973"/>
        <v>0</v>
      </c>
      <c r="DQ93" s="6">
        <f t="shared" si="974"/>
        <v>0</v>
      </c>
      <c r="DR93" s="6">
        <f t="shared" si="975"/>
        <v>0</v>
      </c>
      <c r="DS93" s="6">
        <f t="shared" si="976"/>
        <v>0</v>
      </c>
      <c r="DT93" s="6">
        <f t="shared" si="977"/>
        <v>0</v>
      </c>
      <c r="DU93" s="6">
        <f t="shared" si="978"/>
        <v>0</v>
      </c>
      <c r="DV93" s="6">
        <f t="shared" si="979"/>
        <v>0</v>
      </c>
      <c r="DW93" s="6">
        <f t="shared" si="980"/>
        <v>0</v>
      </c>
      <c r="DX93" s="6">
        <f t="shared" si="981"/>
        <v>0</v>
      </c>
      <c r="DY93" s="6">
        <f t="shared" si="982"/>
        <v>0</v>
      </c>
      <c r="DZ93" s="6">
        <f t="shared" si="983"/>
        <v>0</v>
      </c>
    </row>
    <row r="94" spans="2:130" ht="12" customHeight="1" outlineLevel="1">
      <c r="B94" s="6">
        <f>'23년(세부_실적)'!A115</f>
        <v>88</v>
      </c>
      <c r="C94" s="620"/>
      <c r="D94" s="620"/>
      <c r="E94" s="620"/>
      <c r="F94" s="622" t="str">
        <f>'23년(세부_실적)'!E115</f>
        <v>V200SRN_EPN V</v>
      </c>
      <c r="G94" s="622" t="s">
        <v>709</v>
      </c>
      <c r="H94" s="622" t="str">
        <f>'23년(세부_실적)'!F115</f>
        <v>323E</v>
      </c>
      <c r="I94" s="617"/>
      <c r="J94" s="617" t="str">
        <f>'23년(세부_실적)'!H115</f>
        <v>QD</v>
      </c>
      <c r="K94" s="617">
        <f>'23년(세부_실적)'!I115</f>
        <v>7.51</v>
      </c>
      <c r="L94" s="617">
        <f>'23년(세부_실적)'!J115</f>
        <v>0</v>
      </c>
      <c r="M94" s="617">
        <f>'23년(세부_실적)'!K115</f>
        <v>0</v>
      </c>
      <c r="N94" s="617">
        <f>'23년(세부_실적)'!L115</f>
        <v>0</v>
      </c>
      <c r="O94" s="617">
        <f>'23년(세부_실적)'!M115</f>
        <v>0</v>
      </c>
      <c r="P94" s="617">
        <f>'23년(세부_실적)'!N115</f>
        <v>0</v>
      </c>
      <c r="Q94" s="617">
        <f>'23년(세부_실적)'!O115</f>
        <v>0</v>
      </c>
      <c r="R94" s="617">
        <f>'23년(세부_실적)'!P115</f>
        <v>0</v>
      </c>
      <c r="S94" s="638">
        <f>'23년(세부_실적)'!Q115</f>
        <v>0</v>
      </c>
      <c r="T94" s="638">
        <f t="shared" si="928"/>
        <v>0</v>
      </c>
      <c r="U94" s="638">
        <f>'23년(세부_실적)'!S115</f>
        <v>0</v>
      </c>
      <c r="V94" s="638">
        <f t="shared" si="929"/>
        <v>0</v>
      </c>
      <c r="W94" s="638">
        <f>'23년(세부_실적)'!U115</f>
        <v>0</v>
      </c>
      <c r="X94" s="638">
        <f t="shared" si="930"/>
        <v>0</v>
      </c>
      <c r="Y94" s="638">
        <f>'23년(세부_실적)'!W115</f>
        <v>0</v>
      </c>
      <c r="Z94" s="638">
        <f t="shared" si="931"/>
        <v>0</v>
      </c>
      <c r="AA94" s="638">
        <f>'23년(세부_실적)'!Y115</f>
        <v>0</v>
      </c>
      <c r="AB94" s="638">
        <f t="shared" si="931"/>
        <v>0</v>
      </c>
      <c r="AC94" s="638">
        <f>'23년(세부_실적)'!AA115</f>
        <v>0</v>
      </c>
      <c r="AD94" s="638">
        <f t="shared" ref="AD94" si="1278">AC94*1000</f>
        <v>0</v>
      </c>
      <c r="AE94" s="638">
        <f>'23년(세부_실적)'!AC115</f>
        <v>0</v>
      </c>
      <c r="AF94" s="638">
        <f t="shared" ref="AF94" si="1279">AE94*1000</f>
        <v>0</v>
      </c>
      <c r="AG94" s="638">
        <f>'23년(세부_실적)'!AE115</f>
        <v>0</v>
      </c>
      <c r="AH94" s="638">
        <f t="shared" ref="AH94" si="1280">AG94*1000</f>
        <v>0</v>
      </c>
      <c r="AI94" s="638">
        <f>'23년(세부_실적)'!AG115</f>
        <v>0</v>
      </c>
      <c r="AJ94" s="638">
        <f t="shared" ref="AJ94" si="1281">AI94*1000</f>
        <v>0</v>
      </c>
      <c r="AK94" s="638">
        <f>'23년(세부_실적)'!AI115</f>
        <v>0</v>
      </c>
      <c r="AL94" s="638">
        <f t="shared" ref="AL94" si="1282">AK94*1000</f>
        <v>0</v>
      </c>
      <c r="AM94" s="638">
        <f>'23년(세부_실적)'!AK115</f>
        <v>0</v>
      </c>
      <c r="AN94" s="638">
        <f t="shared" ref="AN94" si="1283">AM94*1000</f>
        <v>0</v>
      </c>
      <c r="AO94" s="638">
        <f>'23년(세부_실적)'!AM115</f>
        <v>0</v>
      </c>
      <c r="AP94" s="638">
        <f t="shared" ref="AP94" si="1284">AO94*1000</f>
        <v>0</v>
      </c>
      <c r="AQ94" s="638">
        <f>'23년(세부_실적)'!AO115</f>
        <v>0</v>
      </c>
      <c r="AR94" s="638">
        <f t="shared" ref="AR94" si="1285">AQ94*1000</f>
        <v>0</v>
      </c>
      <c r="AS94" s="638">
        <f>'23년(세부_실적)'!AQ115</f>
        <v>0</v>
      </c>
      <c r="AT94" s="638">
        <f t="shared" ref="AT94" si="1286">AS94*1000</f>
        <v>0</v>
      </c>
      <c r="AU94" s="638">
        <f>'23년(세부_실적)'!AS115</f>
        <v>0</v>
      </c>
      <c r="AV94" s="638">
        <f t="shared" ref="AV94" si="1287">AU94*1000</f>
        <v>0</v>
      </c>
      <c r="AW94" s="638">
        <f>'23년(세부_실적)'!AU115</f>
        <v>0</v>
      </c>
      <c r="AX94" s="638">
        <f t="shared" ref="AX94" si="1288">AW94*1000</f>
        <v>0</v>
      </c>
      <c r="AY94" s="638">
        <f>'23년(세부_실적)'!AW115</f>
        <v>0</v>
      </c>
      <c r="AZ94" s="638">
        <f t="shared" ref="AZ94" si="1289">AY94*1000</f>
        <v>0</v>
      </c>
      <c r="BA94" s="638">
        <f>'23년(세부_실적)'!AY115</f>
        <v>0</v>
      </c>
      <c r="BB94" s="638">
        <f t="shared" ref="BB94" si="1290">BA94*1000</f>
        <v>0</v>
      </c>
      <c r="BC94" s="638">
        <f>'23년(세부_실적)'!BA115</f>
        <v>0</v>
      </c>
      <c r="BD94" s="638">
        <f t="shared" ref="BD94" si="1291">BC94*1000</f>
        <v>0</v>
      </c>
      <c r="BF94" s="617">
        <v>0.65</v>
      </c>
      <c r="BG94" s="617">
        <v>5.61473044909091</v>
      </c>
      <c r="BH94" s="617"/>
      <c r="BI94" s="617"/>
      <c r="BJ94" s="617">
        <v>0.65</v>
      </c>
      <c r="BK94" s="617">
        <v>5.61473044909091</v>
      </c>
      <c r="BL94" s="617"/>
      <c r="BM94" s="617"/>
      <c r="BN94" s="617">
        <v>0.65</v>
      </c>
      <c r="BO94" s="617">
        <v>5.61473044909091</v>
      </c>
      <c r="BP94" s="617"/>
      <c r="BQ94" s="617"/>
      <c r="BR94" s="617">
        <v>0.65</v>
      </c>
      <c r="BS94" s="617">
        <v>5.8151841581818191</v>
      </c>
      <c r="BT94" s="617"/>
      <c r="BU94" s="617"/>
      <c r="BV94" s="617">
        <v>0.65</v>
      </c>
      <c r="BW94" s="617">
        <v>5.8151841581818191</v>
      </c>
      <c r="BX94" s="617"/>
      <c r="BY94" s="617"/>
      <c r="BZ94" s="617">
        <v>0.65</v>
      </c>
      <c r="CA94" s="617">
        <v>5.8151841581818191</v>
      </c>
      <c r="CB94" s="617"/>
      <c r="CC94" s="617"/>
      <c r="CD94" s="617"/>
      <c r="CE94" s="617"/>
      <c r="CF94" s="617"/>
      <c r="CG94" s="617"/>
      <c r="CH94" s="617"/>
      <c r="CI94" s="617"/>
      <c r="CJ94" s="617"/>
      <c r="CK94" s="617"/>
      <c r="CL94" s="617"/>
      <c r="CM94" s="617"/>
      <c r="CN94" s="617"/>
      <c r="CO94" s="617"/>
      <c r="CP94" s="617"/>
      <c r="CQ94" s="617"/>
      <c r="CR94" s="617"/>
      <c r="CS94" s="617"/>
      <c r="CT94" s="617"/>
      <c r="CU94" s="617"/>
      <c r="CV94" s="617"/>
      <c r="CW94" s="617"/>
      <c r="CX94" s="617"/>
      <c r="CY94" s="617"/>
      <c r="CZ94" s="617"/>
      <c r="DA94" s="617"/>
      <c r="DB94" s="6">
        <f t="shared" si="960"/>
        <v>0</v>
      </c>
      <c r="DC94" s="6">
        <f t="shared" si="961"/>
        <v>0</v>
      </c>
      <c r="DD94" s="6">
        <f t="shared" si="962"/>
        <v>0</v>
      </c>
      <c r="DE94" s="6">
        <f t="shared" si="963"/>
        <v>0</v>
      </c>
      <c r="DF94" s="6">
        <f t="shared" si="964"/>
        <v>0</v>
      </c>
      <c r="DG94" s="6">
        <f t="shared" si="965"/>
        <v>0</v>
      </c>
      <c r="DH94" s="6">
        <f t="shared" si="966"/>
        <v>0</v>
      </c>
      <c r="DI94" s="6">
        <f t="shared" si="967"/>
        <v>0</v>
      </c>
      <c r="DJ94" s="6">
        <f t="shared" si="968"/>
        <v>0</v>
      </c>
      <c r="DK94" s="6">
        <f t="shared" si="969"/>
        <v>0</v>
      </c>
      <c r="DL94" s="6">
        <f t="shared" si="970"/>
        <v>0</v>
      </c>
      <c r="DM94" s="6">
        <f t="shared" si="971"/>
        <v>0</v>
      </c>
      <c r="DO94" s="6">
        <f t="shared" si="972"/>
        <v>0</v>
      </c>
      <c r="DP94" s="6">
        <f t="shared" si="973"/>
        <v>0</v>
      </c>
      <c r="DQ94" s="6">
        <f t="shared" si="974"/>
        <v>0</v>
      </c>
      <c r="DR94" s="6">
        <f t="shared" si="975"/>
        <v>0</v>
      </c>
      <c r="DS94" s="6">
        <f t="shared" si="976"/>
        <v>0</v>
      </c>
      <c r="DT94" s="6">
        <f t="shared" si="977"/>
        <v>0</v>
      </c>
      <c r="DU94" s="6">
        <f t="shared" si="978"/>
        <v>0</v>
      </c>
      <c r="DV94" s="6">
        <f t="shared" si="979"/>
        <v>0</v>
      </c>
      <c r="DW94" s="6">
        <f t="shared" si="980"/>
        <v>0</v>
      </c>
      <c r="DX94" s="6">
        <f t="shared" si="981"/>
        <v>0</v>
      </c>
      <c r="DY94" s="6">
        <f t="shared" si="982"/>
        <v>0</v>
      </c>
      <c r="DZ94" s="6">
        <f t="shared" si="983"/>
        <v>0</v>
      </c>
    </row>
    <row r="95" spans="2:130" ht="12" customHeight="1" outlineLevel="1">
      <c r="B95" s="6">
        <f>'23년(세부_실적)'!A116</f>
        <v>89</v>
      </c>
      <c r="C95" s="620"/>
      <c r="D95" s="620"/>
      <c r="E95" s="620"/>
      <c r="F95" s="622" t="str">
        <f>'23년(세부_실적)'!E116</f>
        <v>V200SN_EPN</v>
      </c>
      <c r="G95" s="622" t="s">
        <v>113</v>
      </c>
      <c r="H95" s="622" t="str">
        <f>'23년(세부_실적)'!F116</f>
        <v>323B</v>
      </c>
      <c r="I95" s="617"/>
      <c r="J95" s="617" t="str">
        <f>'23년(세부_실적)'!H116</f>
        <v>QD</v>
      </c>
      <c r="K95" s="617">
        <f>'23년(세부_실적)'!I116</f>
        <v>7.68</v>
      </c>
      <c r="L95" s="617">
        <f>'23년(세부_실적)'!J116</f>
        <v>0</v>
      </c>
      <c r="M95" s="617">
        <f>'23년(세부_실적)'!K116</f>
        <v>0</v>
      </c>
      <c r="N95" s="617">
        <f>'23년(세부_실적)'!L116</f>
        <v>0</v>
      </c>
      <c r="O95" s="617">
        <f>'23년(세부_실적)'!M116</f>
        <v>0</v>
      </c>
      <c r="P95" s="617">
        <f>'23년(세부_실적)'!N116</f>
        <v>0</v>
      </c>
      <c r="Q95" s="617">
        <f>'23년(세부_실적)'!O116</f>
        <v>0</v>
      </c>
      <c r="R95" s="617">
        <f>'23년(세부_실적)'!P116</f>
        <v>0</v>
      </c>
      <c r="S95" s="638">
        <f>'23년(세부_실적)'!Q116</f>
        <v>0</v>
      </c>
      <c r="T95" s="638">
        <f t="shared" si="928"/>
        <v>0</v>
      </c>
      <c r="U95" s="638">
        <f>'23년(세부_실적)'!S116</f>
        <v>0</v>
      </c>
      <c r="V95" s="638">
        <f t="shared" si="929"/>
        <v>0</v>
      </c>
      <c r="W95" s="638">
        <f>'23년(세부_실적)'!U116</f>
        <v>0</v>
      </c>
      <c r="X95" s="638">
        <f t="shared" si="930"/>
        <v>0</v>
      </c>
      <c r="Y95" s="638">
        <f>'23년(세부_실적)'!W116</f>
        <v>0</v>
      </c>
      <c r="Z95" s="638">
        <f t="shared" si="931"/>
        <v>0</v>
      </c>
      <c r="AA95" s="638">
        <f>'23년(세부_실적)'!Y116</f>
        <v>0</v>
      </c>
      <c r="AB95" s="638">
        <f t="shared" si="931"/>
        <v>0</v>
      </c>
      <c r="AC95" s="638">
        <f>'23년(세부_실적)'!AA116</f>
        <v>0</v>
      </c>
      <c r="AD95" s="638">
        <f t="shared" ref="AD95" si="1292">AC95*1000</f>
        <v>0</v>
      </c>
      <c r="AE95" s="638">
        <f>'23년(세부_실적)'!AC116</f>
        <v>0</v>
      </c>
      <c r="AF95" s="638">
        <f t="shared" ref="AF95" si="1293">AE95*1000</f>
        <v>0</v>
      </c>
      <c r="AG95" s="638">
        <f>'23년(세부_실적)'!AE116</f>
        <v>0</v>
      </c>
      <c r="AH95" s="638">
        <f t="shared" ref="AH95" si="1294">AG95*1000</f>
        <v>0</v>
      </c>
      <c r="AI95" s="638">
        <f>'23년(세부_실적)'!AG116</f>
        <v>0</v>
      </c>
      <c r="AJ95" s="638">
        <f t="shared" ref="AJ95" si="1295">AI95*1000</f>
        <v>0</v>
      </c>
      <c r="AK95" s="638">
        <f>'23년(세부_실적)'!AI116</f>
        <v>0</v>
      </c>
      <c r="AL95" s="638">
        <f t="shared" ref="AL95" si="1296">AK95*1000</f>
        <v>0</v>
      </c>
      <c r="AM95" s="638">
        <f>'23년(세부_실적)'!AK116</f>
        <v>0</v>
      </c>
      <c r="AN95" s="638">
        <f t="shared" ref="AN95" si="1297">AM95*1000</f>
        <v>0</v>
      </c>
      <c r="AO95" s="638">
        <f>'23년(세부_실적)'!AM116</f>
        <v>0</v>
      </c>
      <c r="AP95" s="638">
        <f t="shared" ref="AP95" si="1298">AO95*1000</f>
        <v>0</v>
      </c>
      <c r="AQ95" s="638">
        <f>'23년(세부_실적)'!AO116</f>
        <v>0</v>
      </c>
      <c r="AR95" s="638">
        <f t="shared" ref="AR95" si="1299">AQ95*1000</f>
        <v>0</v>
      </c>
      <c r="AS95" s="638">
        <f>'23년(세부_실적)'!AQ116</f>
        <v>0</v>
      </c>
      <c r="AT95" s="638">
        <f t="shared" ref="AT95" si="1300">AS95*1000</f>
        <v>0</v>
      </c>
      <c r="AU95" s="638">
        <f>'23년(세부_실적)'!AS116</f>
        <v>0</v>
      </c>
      <c r="AV95" s="638">
        <f t="shared" ref="AV95" si="1301">AU95*1000</f>
        <v>0</v>
      </c>
      <c r="AW95" s="638">
        <f>'23년(세부_실적)'!AU116</f>
        <v>0</v>
      </c>
      <c r="AX95" s="638">
        <f t="shared" ref="AX95" si="1302">AW95*1000</f>
        <v>0</v>
      </c>
      <c r="AY95" s="638">
        <f>'23년(세부_실적)'!AW116</f>
        <v>0</v>
      </c>
      <c r="AZ95" s="638">
        <f t="shared" ref="AZ95" si="1303">AY95*1000</f>
        <v>0</v>
      </c>
      <c r="BA95" s="638">
        <f>'23년(세부_실적)'!AY116</f>
        <v>0</v>
      </c>
      <c r="BB95" s="638">
        <f t="shared" ref="BB95" si="1304">BA95*1000</f>
        <v>0</v>
      </c>
      <c r="BC95" s="638">
        <f>'23년(세부_실적)'!BA116</f>
        <v>0</v>
      </c>
      <c r="BD95" s="638">
        <f t="shared" ref="BD95" si="1305">BC95*1000</f>
        <v>0</v>
      </c>
      <c r="BF95" s="617">
        <v>0.65</v>
      </c>
      <c r="BG95" s="617">
        <v>5.6981940854545465</v>
      </c>
      <c r="BH95" s="617"/>
      <c r="BI95" s="617"/>
      <c r="BJ95" s="617">
        <v>0.65</v>
      </c>
      <c r="BK95" s="617">
        <v>5.6981940854545465</v>
      </c>
      <c r="BL95" s="617"/>
      <c r="BM95" s="617"/>
      <c r="BN95" s="617">
        <v>0.65</v>
      </c>
      <c r="BO95" s="617">
        <v>5.6981940854545465</v>
      </c>
      <c r="BP95" s="617"/>
      <c r="BQ95" s="617"/>
      <c r="BR95" s="617">
        <v>0.65</v>
      </c>
      <c r="BS95" s="617">
        <v>5.8994049945454545</v>
      </c>
      <c r="BT95" s="617"/>
      <c r="BU95" s="617"/>
      <c r="BV95" s="617">
        <v>0.65</v>
      </c>
      <c r="BW95" s="617">
        <v>5.8994049945454545</v>
      </c>
      <c r="BX95" s="617"/>
      <c r="BY95" s="617"/>
      <c r="BZ95" s="617">
        <v>0.65</v>
      </c>
      <c r="CA95" s="617">
        <v>5.8994049945454545</v>
      </c>
      <c r="CB95" s="617"/>
      <c r="CC95" s="617"/>
      <c r="CD95" s="617"/>
      <c r="CE95" s="617"/>
      <c r="CF95" s="617"/>
      <c r="CG95" s="617"/>
      <c r="CH95" s="617"/>
      <c r="CI95" s="617"/>
      <c r="CJ95" s="617"/>
      <c r="CK95" s="617"/>
      <c r="CL95" s="617"/>
      <c r="CM95" s="617"/>
      <c r="CN95" s="617"/>
      <c r="CO95" s="617"/>
      <c r="CP95" s="617"/>
      <c r="CQ95" s="617"/>
      <c r="CR95" s="617"/>
      <c r="CS95" s="617"/>
      <c r="CT95" s="617"/>
      <c r="CU95" s="617"/>
      <c r="CV95" s="617"/>
      <c r="CW95" s="617"/>
      <c r="CX95" s="617"/>
      <c r="CY95" s="617"/>
      <c r="CZ95" s="617"/>
      <c r="DA95" s="617"/>
      <c r="DB95" s="6">
        <f t="shared" si="960"/>
        <v>0</v>
      </c>
      <c r="DC95" s="6">
        <f t="shared" si="961"/>
        <v>0</v>
      </c>
      <c r="DD95" s="6">
        <f t="shared" si="962"/>
        <v>0</v>
      </c>
      <c r="DE95" s="6">
        <f t="shared" si="963"/>
        <v>0</v>
      </c>
      <c r="DF95" s="6">
        <f t="shared" si="964"/>
        <v>0</v>
      </c>
      <c r="DG95" s="6">
        <f t="shared" si="965"/>
        <v>0</v>
      </c>
      <c r="DH95" s="6">
        <f t="shared" si="966"/>
        <v>0</v>
      </c>
      <c r="DI95" s="6">
        <f t="shared" si="967"/>
        <v>0</v>
      </c>
      <c r="DJ95" s="6">
        <f t="shared" si="968"/>
        <v>0</v>
      </c>
      <c r="DK95" s="6">
        <f t="shared" si="969"/>
        <v>0</v>
      </c>
      <c r="DL95" s="6">
        <f t="shared" si="970"/>
        <v>0</v>
      </c>
      <c r="DM95" s="6">
        <f t="shared" si="971"/>
        <v>0</v>
      </c>
      <c r="DO95" s="6">
        <f t="shared" si="972"/>
        <v>0</v>
      </c>
      <c r="DP95" s="6">
        <f t="shared" si="973"/>
        <v>0</v>
      </c>
      <c r="DQ95" s="6">
        <f t="shared" si="974"/>
        <v>0</v>
      </c>
      <c r="DR95" s="6">
        <f t="shared" si="975"/>
        <v>0</v>
      </c>
      <c r="DS95" s="6">
        <f t="shared" si="976"/>
        <v>0</v>
      </c>
      <c r="DT95" s="6">
        <f t="shared" si="977"/>
        <v>0</v>
      </c>
      <c r="DU95" s="6">
        <f t="shared" si="978"/>
        <v>0</v>
      </c>
      <c r="DV95" s="6">
        <f t="shared" si="979"/>
        <v>0</v>
      </c>
      <c r="DW95" s="6">
        <f t="shared" si="980"/>
        <v>0</v>
      </c>
      <c r="DX95" s="6">
        <f t="shared" si="981"/>
        <v>0</v>
      </c>
      <c r="DY95" s="6">
        <f t="shared" si="982"/>
        <v>0</v>
      </c>
      <c r="DZ95" s="6">
        <f t="shared" si="983"/>
        <v>0</v>
      </c>
    </row>
    <row r="96" spans="2:130" ht="12" customHeight="1" outlineLevel="1">
      <c r="B96" s="6">
        <f>'23년(세부_실적)'!A117</f>
        <v>90</v>
      </c>
      <c r="C96" s="620"/>
      <c r="D96" s="620"/>
      <c r="E96" s="620"/>
      <c r="F96" s="622" t="str">
        <f>'23년(세부_실적)'!E117</f>
        <v>V220S_MPN(VE)</v>
      </c>
      <c r="G96" s="622" t="s">
        <v>1289</v>
      </c>
      <c r="H96" s="622" t="str">
        <f>'23년(세부_실적)'!F117</f>
        <v>339A</v>
      </c>
      <c r="I96" s="617"/>
      <c r="J96" s="617" t="str">
        <f>'23년(세부_실적)'!H117</f>
        <v>SY</v>
      </c>
      <c r="K96" s="617">
        <f>'23년(세부_실적)'!I117</f>
        <v>5.9</v>
      </c>
      <c r="L96" s="617">
        <f>'23년(세부_실적)'!J117</f>
        <v>0</v>
      </c>
      <c r="M96" s="617">
        <f>'23년(세부_실적)'!K117</f>
        <v>0</v>
      </c>
      <c r="N96" s="617">
        <f>'23년(세부_실적)'!L117</f>
        <v>0</v>
      </c>
      <c r="O96" s="617">
        <f>'23년(세부_실적)'!M117</f>
        <v>0</v>
      </c>
      <c r="P96" s="617">
        <f>'23년(세부_실적)'!N117</f>
        <v>0</v>
      </c>
      <c r="Q96" s="617">
        <f>'23년(세부_실적)'!O117</f>
        <v>0</v>
      </c>
      <c r="R96" s="617">
        <f>'23년(세부_실적)'!P117</f>
        <v>0</v>
      </c>
      <c r="S96" s="638">
        <f>'23년(세부_실적)'!Q117</f>
        <v>0</v>
      </c>
      <c r="T96" s="638">
        <f t="shared" si="928"/>
        <v>0</v>
      </c>
      <c r="U96" s="638">
        <f>'23년(세부_실적)'!S117</f>
        <v>0</v>
      </c>
      <c r="V96" s="638">
        <f t="shared" si="929"/>
        <v>0</v>
      </c>
      <c r="W96" s="638">
        <f>'23년(세부_실적)'!U117</f>
        <v>0</v>
      </c>
      <c r="X96" s="638">
        <f t="shared" si="930"/>
        <v>0</v>
      </c>
      <c r="Y96" s="638">
        <f>'23년(세부_실적)'!W117</f>
        <v>0</v>
      </c>
      <c r="Z96" s="638">
        <f t="shared" si="931"/>
        <v>0</v>
      </c>
      <c r="AA96" s="638">
        <f>'23년(세부_실적)'!Y117</f>
        <v>0</v>
      </c>
      <c r="AB96" s="638">
        <f t="shared" si="931"/>
        <v>0</v>
      </c>
      <c r="AC96" s="638">
        <f>'23년(세부_실적)'!AA117</f>
        <v>0</v>
      </c>
      <c r="AD96" s="638">
        <f t="shared" ref="AD96" si="1306">AC96*1000</f>
        <v>0</v>
      </c>
      <c r="AE96" s="638">
        <f>'23년(세부_실적)'!AC117</f>
        <v>0</v>
      </c>
      <c r="AF96" s="638">
        <f t="shared" ref="AF96" si="1307">AE96*1000</f>
        <v>0</v>
      </c>
      <c r="AG96" s="638">
        <f>'23년(세부_실적)'!AE117</f>
        <v>0</v>
      </c>
      <c r="AH96" s="638">
        <f t="shared" ref="AH96" si="1308">AG96*1000</f>
        <v>0</v>
      </c>
      <c r="AI96" s="638">
        <f>'23년(세부_실적)'!AG117</f>
        <v>0</v>
      </c>
      <c r="AJ96" s="638">
        <f t="shared" ref="AJ96" si="1309">AI96*1000</f>
        <v>0</v>
      </c>
      <c r="AK96" s="638">
        <f>'23년(세부_실적)'!AI117</f>
        <v>0</v>
      </c>
      <c r="AL96" s="638">
        <f t="shared" ref="AL96" si="1310">AK96*1000</f>
        <v>0</v>
      </c>
      <c r="AM96" s="638">
        <f>'23년(세부_실적)'!AK117</f>
        <v>0</v>
      </c>
      <c r="AN96" s="638">
        <f t="shared" ref="AN96" si="1311">AM96*1000</f>
        <v>0</v>
      </c>
      <c r="AO96" s="638">
        <f>'23년(세부_실적)'!AM117</f>
        <v>0</v>
      </c>
      <c r="AP96" s="638">
        <f t="shared" ref="AP96" si="1312">AO96*1000</f>
        <v>0</v>
      </c>
      <c r="AQ96" s="638">
        <f>'23년(세부_실적)'!AO117</f>
        <v>0</v>
      </c>
      <c r="AR96" s="638">
        <f t="shared" ref="AR96" si="1313">AQ96*1000</f>
        <v>0</v>
      </c>
      <c r="AS96" s="638">
        <f>'23년(세부_실적)'!AQ117</f>
        <v>0</v>
      </c>
      <c r="AT96" s="638">
        <f t="shared" ref="AT96" si="1314">AS96*1000</f>
        <v>0</v>
      </c>
      <c r="AU96" s="638">
        <f>'23년(세부_실적)'!AS117</f>
        <v>0</v>
      </c>
      <c r="AV96" s="638">
        <f t="shared" ref="AV96" si="1315">AU96*1000</f>
        <v>0</v>
      </c>
      <c r="AW96" s="638">
        <f>'23년(세부_실적)'!AU117</f>
        <v>0</v>
      </c>
      <c r="AX96" s="638">
        <f t="shared" ref="AX96" si="1316">AW96*1000</f>
        <v>0</v>
      </c>
      <c r="AY96" s="638">
        <f>'23년(세부_실적)'!AW117</f>
        <v>0</v>
      </c>
      <c r="AZ96" s="638">
        <f t="shared" ref="AZ96" si="1317">AY96*1000</f>
        <v>0</v>
      </c>
      <c r="BA96" s="638">
        <f>'23년(세부_실적)'!AY117</f>
        <v>0</v>
      </c>
      <c r="BB96" s="638">
        <f t="shared" ref="BB96" si="1318">BA96*1000</f>
        <v>0</v>
      </c>
      <c r="BC96" s="638">
        <f>'23년(세부_실적)'!BA117</f>
        <v>0</v>
      </c>
      <c r="BD96" s="638">
        <f t="shared" ref="BD96" si="1319">BC96*1000</f>
        <v>0</v>
      </c>
      <c r="BF96" s="617">
        <v>0.69550000000000001</v>
      </c>
      <c r="BG96" s="617">
        <v>4.3714417509090904</v>
      </c>
      <c r="BH96" s="617"/>
      <c r="BI96" s="617"/>
      <c r="BJ96" s="617">
        <v>0.69550000000000001</v>
      </c>
      <c r="BK96" s="617">
        <v>4.3714417509090904</v>
      </c>
      <c r="BL96" s="617"/>
      <c r="BM96" s="617"/>
      <c r="BN96" s="617">
        <v>0.69550000000000001</v>
      </c>
      <c r="BO96" s="617">
        <v>4.3714417509090904</v>
      </c>
      <c r="BP96" s="617"/>
      <c r="BQ96" s="617"/>
      <c r="BR96" s="617">
        <v>0.69550000000000001</v>
      </c>
      <c r="BS96" s="617">
        <v>4.3714417509090904</v>
      </c>
      <c r="BT96" s="617"/>
      <c r="BU96" s="617"/>
      <c r="BV96" s="617">
        <v>0.69550000000000001</v>
      </c>
      <c r="BW96" s="617">
        <v>4.3714417509090904</v>
      </c>
      <c r="BX96" s="617"/>
      <c r="BY96" s="617"/>
      <c r="BZ96" s="617">
        <v>0.69550000000000001</v>
      </c>
      <c r="CA96" s="617">
        <v>4.3714417509090904</v>
      </c>
      <c r="CB96" s="617"/>
      <c r="CC96" s="617"/>
      <c r="CD96" s="617"/>
      <c r="CE96" s="617"/>
      <c r="CF96" s="617"/>
      <c r="CG96" s="617"/>
      <c r="CH96" s="617"/>
      <c r="CI96" s="617"/>
      <c r="CJ96" s="617"/>
      <c r="CK96" s="617"/>
      <c r="CL96" s="617"/>
      <c r="CM96" s="617"/>
      <c r="CN96" s="617"/>
      <c r="CO96" s="617"/>
      <c r="CP96" s="617"/>
      <c r="CQ96" s="617"/>
      <c r="CR96" s="617"/>
      <c r="CS96" s="617"/>
      <c r="CT96" s="617"/>
      <c r="CU96" s="617"/>
      <c r="CV96" s="617"/>
      <c r="CW96" s="617"/>
      <c r="CX96" s="617"/>
      <c r="CY96" s="617"/>
      <c r="CZ96" s="617"/>
      <c r="DA96" s="617"/>
      <c r="DB96" s="6">
        <f t="shared" si="960"/>
        <v>0</v>
      </c>
      <c r="DC96" s="6">
        <f t="shared" si="961"/>
        <v>0</v>
      </c>
      <c r="DD96" s="6">
        <f t="shared" si="962"/>
        <v>0</v>
      </c>
      <c r="DE96" s="6">
        <f t="shared" si="963"/>
        <v>0</v>
      </c>
      <c r="DF96" s="6">
        <f t="shared" si="964"/>
        <v>0</v>
      </c>
      <c r="DG96" s="6">
        <f t="shared" si="965"/>
        <v>0</v>
      </c>
      <c r="DH96" s="6">
        <f t="shared" si="966"/>
        <v>0</v>
      </c>
      <c r="DI96" s="6">
        <f t="shared" si="967"/>
        <v>0</v>
      </c>
      <c r="DJ96" s="6">
        <f t="shared" si="968"/>
        <v>0</v>
      </c>
      <c r="DK96" s="6">
        <f t="shared" si="969"/>
        <v>0</v>
      </c>
      <c r="DL96" s="6">
        <f t="shared" si="970"/>
        <v>0</v>
      </c>
      <c r="DM96" s="6">
        <f t="shared" si="971"/>
        <v>0</v>
      </c>
      <c r="DO96" s="6">
        <f t="shared" si="972"/>
        <v>0</v>
      </c>
      <c r="DP96" s="6">
        <f t="shared" si="973"/>
        <v>0</v>
      </c>
      <c r="DQ96" s="6">
        <f t="shared" si="974"/>
        <v>0</v>
      </c>
      <c r="DR96" s="6">
        <f t="shared" si="975"/>
        <v>0</v>
      </c>
      <c r="DS96" s="6">
        <f t="shared" si="976"/>
        <v>0</v>
      </c>
      <c r="DT96" s="6">
        <f t="shared" si="977"/>
        <v>0</v>
      </c>
      <c r="DU96" s="6">
        <f t="shared" si="978"/>
        <v>0</v>
      </c>
      <c r="DV96" s="6">
        <f t="shared" si="979"/>
        <v>0</v>
      </c>
      <c r="DW96" s="6">
        <f t="shared" si="980"/>
        <v>0</v>
      </c>
      <c r="DX96" s="6">
        <f t="shared" si="981"/>
        <v>0</v>
      </c>
      <c r="DY96" s="6">
        <f t="shared" si="982"/>
        <v>0</v>
      </c>
      <c r="DZ96" s="6">
        <f t="shared" si="983"/>
        <v>0</v>
      </c>
    </row>
    <row r="97" spans="2:130" ht="12" customHeight="1" outlineLevel="1">
      <c r="B97" s="6">
        <f>'23년(세부_실적)'!A118</f>
        <v>91</v>
      </c>
      <c r="C97" s="620"/>
      <c r="D97" s="620"/>
      <c r="E97" s="620"/>
      <c r="F97" s="622" t="str">
        <f>'23년(세부_실적)'!E118</f>
        <v>V220SN_MPN</v>
      </c>
      <c r="G97" s="622" t="s">
        <v>1290</v>
      </c>
      <c r="H97" s="622" t="str">
        <f>'23년(세부_실적)'!F118</f>
        <v>339B</v>
      </c>
      <c r="I97" s="617"/>
      <c r="J97" s="617" t="str">
        <f>'23년(세부_실적)'!H118</f>
        <v>SY</v>
      </c>
      <c r="K97" s="617">
        <f>'23년(세부_실적)'!I118</f>
        <v>6.25</v>
      </c>
      <c r="L97" s="617">
        <f>'23년(세부_실적)'!J118</f>
        <v>0</v>
      </c>
      <c r="M97" s="617">
        <f>'23년(세부_실적)'!K118</f>
        <v>0</v>
      </c>
      <c r="N97" s="617">
        <f>'23년(세부_실적)'!L118</f>
        <v>0</v>
      </c>
      <c r="O97" s="617">
        <f>'23년(세부_실적)'!M118</f>
        <v>0</v>
      </c>
      <c r="P97" s="617">
        <f>'23년(세부_실적)'!N118</f>
        <v>0</v>
      </c>
      <c r="Q97" s="617">
        <f>'23년(세부_실적)'!O118</f>
        <v>0</v>
      </c>
      <c r="R97" s="617">
        <f>'23년(세부_실적)'!P118</f>
        <v>0</v>
      </c>
      <c r="S97" s="638">
        <f>'23년(세부_실적)'!Q118</f>
        <v>0</v>
      </c>
      <c r="T97" s="638">
        <f t="shared" si="928"/>
        <v>0</v>
      </c>
      <c r="U97" s="638">
        <f>'23년(세부_실적)'!S118</f>
        <v>0</v>
      </c>
      <c r="V97" s="638">
        <f t="shared" si="929"/>
        <v>0</v>
      </c>
      <c r="W97" s="638">
        <f>'23년(세부_실적)'!U118</f>
        <v>0</v>
      </c>
      <c r="X97" s="638">
        <f t="shared" si="930"/>
        <v>0</v>
      </c>
      <c r="Y97" s="638">
        <f>'23년(세부_실적)'!W118</f>
        <v>0</v>
      </c>
      <c r="Z97" s="638">
        <f t="shared" si="931"/>
        <v>0</v>
      </c>
      <c r="AA97" s="638">
        <f>'23년(세부_실적)'!Y118</f>
        <v>0</v>
      </c>
      <c r="AB97" s="638">
        <f t="shared" si="931"/>
        <v>0</v>
      </c>
      <c r="AC97" s="638">
        <f>'23년(세부_실적)'!AA118</f>
        <v>0</v>
      </c>
      <c r="AD97" s="638">
        <f t="shared" ref="AD97" si="1320">AC97*1000</f>
        <v>0</v>
      </c>
      <c r="AE97" s="638">
        <f>'23년(세부_실적)'!AC118</f>
        <v>0</v>
      </c>
      <c r="AF97" s="638">
        <f t="shared" ref="AF97" si="1321">AE97*1000</f>
        <v>0</v>
      </c>
      <c r="AG97" s="638">
        <f>'23년(세부_실적)'!AE118</f>
        <v>0</v>
      </c>
      <c r="AH97" s="638">
        <f t="shared" ref="AH97" si="1322">AG97*1000</f>
        <v>0</v>
      </c>
      <c r="AI97" s="638">
        <f>'23년(세부_실적)'!AG118</f>
        <v>0</v>
      </c>
      <c r="AJ97" s="638">
        <f t="shared" ref="AJ97" si="1323">AI97*1000</f>
        <v>0</v>
      </c>
      <c r="AK97" s="638">
        <f>'23년(세부_실적)'!AI118</f>
        <v>0</v>
      </c>
      <c r="AL97" s="638">
        <f t="shared" ref="AL97" si="1324">AK97*1000</f>
        <v>0</v>
      </c>
      <c r="AM97" s="638">
        <f>'23년(세부_실적)'!AK118</f>
        <v>0</v>
      </c>
      <c r="AN97" s="638">
        <f t="shared" ref="AN97" si="1325">AM97*1000</f>
        <v>0</v>
      </c>
      <c r="AO97" s="638">
        <f>'23년(세부_실적)'!AM118</f>
        <v>0</v>
      </c>
      <c r="AP97" s="638">
        <f t="shared" ref="AP97" si="1326">AO97*1000</f>
        <v>0</v>
      </c>
      <c r="AQ97" s="638">
        <f>'23년(세부_실적)'!AO118</f>
        <v>0</v>
      </c>
      <c r="AR97" s="638">
        <f t="shared" ref="AR97" si="1327">AQ97*1000</f>
        <v>0</v>
      </c>
      <c r="AS97" s="638">
        <f>'23년(세부_실적)'!AQ118</f>
        <v>0</v>
      </c>
      <c r="AT97" s="638">
        <f t="shared" ref="AT97" si="1328">AS97*1000</f>
        <v>0</v>
      </c>
      <c r="AU97" s="638">
        <f>'23년(세부_실적)'!AS118</f>
        <v>0</v>
      </c>
      <c r="AV97" s="638">
        <f t="shared" ref="AV97" si="1329">AU97*1000</f>
        <v>0</v>
      </c>
      <c r="AW97" s="638">
        <f>'23년(세부_실적)'!AU118</f>
        <v>0</v>
      </c>
      <c r="AX97" s="638">
        <f t="shared" ref="AX97" si="1330">AW97*1000</f>
        <v>0</v>
      </c>
      <c r="AY97" s="638">
        <f>'23년(세부_실적)'!AW118</f>
        <v>0</v>
      </c>
      <c r="AZ97" s="638">
        <f t="shared" ref="AZ97" si="1331">AY97*1000</f>
        <v>0</v>
      </c>
      <c r="BA97" s="638">
        <f>'23년(세부_실적)'!AY118</f>
        <v>0</v>
      </c>
      <c r="BB97" s="638">
        <f t="shared" ref="BB97" si="1332">BA97*1000</f>
        <v>0</v>
      </c>
      <c r="BC97" s="638">
        <f>'23년(세부_실적)'!BA118</f>
        <v>0</v>
      </c>
      <c r="BD97" s="638">
        <f t="shared" ref="BD97" si="1333">BC97*1000</f>
        <v>0</v>
      </c>
      <c r="BF97" s="617"/>
      <c r="BG97" s="617"/>
      <c r="BH97" s="617"/>
      <c r="BI97" s="617"/>
      <c r="BJ97" s="617"/>
      <c r="BK97" s="617"/>
      <c r="BL97" s="617"/>
      <c r="BM97" s="617"/>
      <c r="BN97" s="617"/>
      <c r="BO97" s="617"/>
      <c r="BP97" s="617"/>
      <c r="BQ97" s="617"/>
      <c r="BR97" s="617"/>
      <c r="BS97" s="617"/>
      <c r="BT97" s="617"/>
      <c r="BU97" s="617"/>
      <c r="BV97" s="617"/>
      <c r="BW97" s="617"/>
      <c r="BX97" s="617"/>
      <c r="BY97" s="617"/>
      <c r="BZ97" s="617"/>
      <c r="CA97" s="617"/>
      <c r="CB97" s="617"/>
      <c r="CC97" s="617"/>
      <c r="CD97" s="617"/>
      <c r="CE97" s="617"/>
      <c r="CF97" s="617"/>
      <c r="CG97" s="617"/>
      <c r="CH97" s="617"/>
      <c r="CI97" s="617"/>
      <c r="CJ97" s="617"/>
      <c r="CK97" s="617"/>
      <c r="CL97" s="617"/>
      <c r="CM97" s="617"/>
      <c r="CN97" s="617"/>
      <c r="CO97" s="617"/>
      <c r="CP97" s="617"/>
      <c r="CQ97" s="617"/>
      <c r="CR97" s="617"/>
      <c r="CS97" s="617"/>
      <c r="CT97" s="617"/>
      <c r="CU97" s="617"/>
      <c r="CV97" s="617"/>
      <c r="CW97" s="617"/>
      <c r="CX97" s="617"/>
      <c r="CY97" s="617"/>
      <c r="CZ97" s="617"/>
      <c r="DA97" s="617"/>
      <c r="DB97" s="6">
        <f t="shared" si="960"/>
        <v>0</v>
      </c>
      <c r="DC97" s="6">
        <f t="shared" si="961"/>
        <v>0</v>
      </c>
      <c r="DD97" s="6">
        <f t="shared" si="962"/>
        <v>0</v>
      </c>
      <c r="DE97" s="6">
        <f t="shared" si="963"/>
        <v>0</v>
      </c>
      <c r="DF97" s="6">
        <f t="shared" si="964"/>
        <v>0</v>
      </c>
      <c r="DG97" s="6">
        <f t="shared" si="965"/>
        <v>0</v>
      </c>
      <c r="DH97" s="6">
        <f t="shared" si="966"/>
        <v>0</v>
      </c>
      <c r="DI97" s="6">
        <f t="shared" si="967"/>
        <v>0</v>
      </c>
      <c r="DJ97" s="6">
        <f t="shared" si="968"/>
        <v>0</v>
      </c>
      <c r="DK97" s="6">
        <f t="shared" si="969"/>
        <v>0</v>
      </c>
      <c r="DL97" s="6">
        <f t="shared" si="970"/>
        <v>0</v>
      </c>
      <c r="DM97" s="6">
        <f t="shared" si="971"/>
        <v>0</v>
      </c>
      <c r="DO97" s="6">
        <f t="shared" si="972"/>
        <v>0</v>
      </c>
      <c r="DP97" s="6">
        <f t="shared" si="973"/>
        <v>0</v>
      </c>
      <c r="DQ97" s="6">
        <f t="shared" si="974"/>
        <v>0</v>
      </c>
      <c r="DR97" s="6">
        <f t="shared" si="975"/>
        <v>0</v>
      </c>
      <c r="DS97" s="6">
        <f t="shared" si="976"/>
        <v>0</v>
      </c>
      <c r="DT97" s="6">
        <f t="shared" si="977"/>
        <v>0</v>
      </c>
      <c r="DU97" s="6">
        <f t="shared" si="978"/>
        <v>0</v>
      </c>
      <c r="DV97" s="6">
        <f t="shared" si="979"/>
        <v>0</v>
      </c>
      <c r="DW97" s="6">
        <f t="shared" si="980"/>
        <v>0</v>
      </c>
      <c r="DX97" s="6">
        <f t="shared" si="981"/>
        <v>0</v>
      </c>
      <c r="DY97" s="6">
        <f t="shared" si="982"/>
        <v>0</v>
      </c>
      <c r="DZ97" s="6">
        <f t="shared" si="983"/>
        <v>0</v>
      </c>
    </row>
    <row r="98" spans="2:130" ht="12" customHeight="1" outlineLevel="1">
      <c r="B98" s="6">
        <f>'23년(세부_실적)'!A119</f>
        <v>92</v>
      </c>
      <c r="C98" s="620"/>
      <c r="D98" s="620"/>
      <c r="E98" s="620"/>
      <c r="F98" s="622" t="str">
        <f>'23년(세부_실적)'!E119</f>
        <v>V220S_MPN</v>
      </c>
      <c r="G98" s="622" t="s">
        <v>1774</v>
      </c>
      <c r="H98" s="622" t="str">
        <f>'23년(세부_실적)'!F119</f>
        <v>339C</v>
      </c>
      <c r="I98" s="617"/>
      <c r="J98" s="617" t="str">
        <f>'23년(세부_실적)'!H119</f>
        <v>SY</v>
      </c>
      <c r="K98" s="617">
        <f>'23년(세부_실적)'!I119</f>
        <v>6.03</v>
      </c>
      <c r="L98" s="617">
        <f>'23년(세부_실적)'!J119</f>
        <v>0</v>
      </c>
      <c r="M98" s="617">
        <f>'23년(세부_실적)'!K119</f>
        <v>0</v>
      </c>
      <c r="N98" s="617">
        <f>'23년(세부_실적)'!L119</f>
        <v>0</v>
      </c>
      <c r="O98" s="617">
        <f>'23년(세부_실적)'!M119</f>
        <v>0</v>
      </c>
      <c r="P98" s="617">
        <f>'23년(세부_실적)'!N119</f>
        <v>0</v>
      </c>
      <c r="Q98" s="617">
        <f>'23년(세부_실적)'!O119</f>
        <v>0</v>
      </c>
      <c r="R98" s="617">
        <f>'23년(세부_실적)'!P119</f>
        <v>0</v>
      </c>
      <c r="S98" s="638">
        <f>'23년(세부_실적)'!Q119</f>
        <v>0</v>
      </c>
      <c r="T98" s="638">
        <f t="shared" si="928"/>
        <v>0</v>
      </c>
      <c r="U98" s="638">
        <f>'23년(세부_실적)'!S119</f>
        <v>0</v>
      </c>
      <c r="V98" s="638">
        <f t="shared" si="929"/>
        <v>0</v>
      </c>
      <c r="W98" s="638">
        <f>'23년(세부_실적)'!U119</f>
        <v>0</v>
      </c>
      <c r="X98" s="638">
        <f t="shared" si="930"/>
        <v>0</v>
      </c>
      <c r="Y98" s="638">
        <f>'23년(세부_실적)'!W119</f>
        <v>0</v>
      </c>
      <c r="Z98" s="638">
        <f t="shared" si="931"/>
        <v>0</v>
      </c>
      <c r="AA98" s="638">
        <f>'23년(세부_실적)'!Y119</f>
        <v>0</v>
      </c>
      <c r="AB98" s="638">
        <f t="shared" si="931"/>
        <v>0</v>
      </c>
      <c r="AC98" s="638">
        <f>'23년(세부_실적)'!AA119</f>
        <v>0</v>
      </c>
      <c r="AD98" s="638">
        <f t="shared" ref="AD98" si="1334">AC98*1000</f>
        <v>0</v>
      </c>
      <c r="AE98" s="638">
        <f>'23년(세부_실적)'!AC119</f>
        <v>0</v>
      </c>
      <c r="AF98" s="638">
        <f t="shared" ref="AF98" si="1335">AE98*1000</f>
        <v>0</v>
      </c>
      <c r="AG98" s="638">
        <f>'23년(세부_실적)'!AE119</f>
        <v>0</v>
      </c>
      <c r="AH98" s="638">
        <f t="shared" ref="AH98" si="1336">AG98*1000</f>
        <v>0</v>
      </c>
      <c r="AI98" s="638">
        <f>'23년(세부_실적)'!AG119</f>
        <v>0</v>
      </c>
      <c r="AJ98" s="638">
        <f t="shared" ref="AJ98" si="1337">AI98*1000</f>
        <v>0</v>
      </c>
      <c r="AK98" s="638">
        <f>'23년(세부_실적)'!AI119</f>
        <v>0</v>
      </c>
      <c r="AL98" s="638">
        <f t="shared" ref="AL98" si="1338">AK98*1000</f>
        <v>0</v>
      </c>
      <c r="AM98" s="638">
        <f>'23년(세부_실적)'!AK119</f>
        <v>0</v>
      </c>
      <c r="AN98" s="638">
        <f t="shared" ref="AN98" si="1339">AM98*1000</f>
        <v>0</v>
      </c>
      <c r="AO98" s="638">
        <f>'23년(세부_실적)'!AM119</f>
        <v>0</v>
      </c>
      <c r="AP98" s="638">
        <f t="shared" ref="AP98" si="1340">AO98*1000</f>
        <v>0</v>
      </c>
      <c r="AQ98" s="638">
        <f>'23년(세부_실적)'!AO119</f>
        <v>0</v>
      </c>
      <c r="AR98" s="638">
        <f t="shared" ref="AR98" si="1341">AQ98*1000</f>
        <v>0</v>
      </c>
      <c r="AS98" s="638">
        <f>'23년(세부_실적)'!AQ119</f>
        <v>0</v>
      </c>
      <c r="AT98" s="638">
        <f t="shared" ref="AT98" si="1342">AS98*1000</f>
        <v>0</v>
      </c>
      <c r="AU98" s="638">
        <f>'23년(세부_실적)'!AS119</f>
        <v>0</v>
      </c>
      <c r="AV98" s="638">
        <f t="shared" ref="AV98" si="1343">AU98*1000</f>
        <v>0</v>
      </c>
      <c r="AW98" s="638">
        <f>'23년(세부_실적)'!AU119</f>
        <v>0</v>
      </c>
      <c r="AX98" s="638">
        <f t="shared" ref="AX98" si="1344">AW98*1000</f>
        <v>0</v>
      </c>
      <c r="AY98" s="638">
        <f>'23년(세부_실적)'!AW119</f>
        <v>0</v>
      </c>
      <c r="AZ98" s="638">
        <f t="shared" ref="AZ98" si="1345">AY98*1000</f>
        <v>0</v>
      </c>
      <c r="BA98" s="638">
        <f>'23년(세부_실적)'!AY119</f>
        <v>0</v>
      </c>
      <c r="BB98" s="638">
        <f t="shared" ref="BB98" si="1346">BA98*1000</f>
        <v>0</v>
      </c>
      <c r="BC98" s="638">
        <f>'23년(세부_실적)'!BA119</f>
        <v>0</v>
      </c>
      <c r="BD98" s="638">
        <f t="shared" ref="BD98" si="1347">BC98*1000</f>
        <v>0</v>
      </c>
      <c r="BF98" s="617"/>
      <c r="BG98" s="617"/>
      <c r="BH98" s="617"/>
      <c r="BI98" s="617"/>
      <c r="BJ98" s="617"/>
      <c r="BK98" s="617"/>
      <c r="BL98" s="617"/>
      <c r="BM98" s="617"/>
      <c r="BN98" s="617"/>
      <c r="BO98" s="617"/>
      <c r="BP98" s="617"/>
      <c r="BQ98" s="617"/>
      <c r="BR98" s="617"/>
      <c r="BS98" s="617"/>
      <c r="BT98" s="617"/>
      <c r="BU98" s="617"/>
      <c r="BV98" s="617"/>
      <c r="BW98" s="617"/>
      <c r="BX98" s="617"/>
      <c r="BY98" s="617"/>
      <c r="BZ98" s="617">
        <v>0.69550000000000001</v>
      </c>
      <c r="CA98" s="617">
        <v>4.6171253400000012</v>
      </c>
      <c r="CB98" s="643">
        <v>6.03</v>
      </c>
      <c r="CC98" s="617"/>
      <c r="CD98" s="617"/>
      <c r="CE98" s="617"/>
      <c r="CF98" s="617"/>
      <c r="CG98" s="617"/>
      <c r="CH98" s="617"/>
      <c r="CI98" s="617"/>
      <c r="CJ98" s="617"/>
      <c r="CK98" s="617"/>
      <c r="CL98" s="617"/>
      <c r="CM98" s="617"/>
      <c r="CN98" s="617"/>
      <c r="CO98" s="617"/>
      <c r="CP98" s="617"/>
      <c r="CQ98" s="617"/>
      <c r="CR98" s="617"/>
      <c r="CS98" s="617"/>
      <c r="CT98" s="617"/>
      <c r="CU98" s="617"/>
      <c r="CV98" s="617"/>
      <c r="CW98" s="617"/>
      <c r="CX98" s="617"/>
      <c r="CY98" s="617"/>
      <c r="CZ98" s="617"/>
      <c r="DA98" s="617"/>
      <c r="DB98" s="6">
        <f t="shared" si="960"/>
        <v>0</v>
      </c>
      <c r="DC98" s="6">
        <f t="shared" si="961"/>
        <v>0</v>
      </c>
      <c r="DD98" s="6">
        <f t="shared" si="962"/>
        <v>0</v>
      </c>
      <c r="DE98" s="6">
        <f t="shared" si="963"/>
        <v>0</v>
      </c>
      <c r="DF98" s="6">
        <f t="shared" si="964"/>
        <v>0</v>
      </c>
      <c r="DG98" s="6">
        <f t="shared" si="965"/>
        <v>0</v>
      </c>
      <c r="DH98" s="6">
        <f t="shared" si="966"/>
        <v>0</v>
      </c>
      <c r="DI98" s="6">
        <f t="shared" si="967"/>
        <v>0</v>
      </c>
      <c r="DJ98" s="6">
        <f t="shared" si="968"/>
        <v>0</v>
      </c>
      <c r="DK98" s="6">
        <f t="shared" si="969"/>
        <v>0</v>
      </c>
      <c r="DL98" s="6">
        <f t="shared" si="970"/>
        <v>0</v>
      </c>
      <c r="DM98" s="6">
        <f t="shared" si="971"/>
        <v>0</v>
      </c>
      <c r="DO98" s="6">
        <f t="shared" si="972"/>
        <v>0</v>
      </c>
      <c r="DP98" s="6">
        <f t="shared" si="973"/>
        <v>0</v>
      </c>
      <c r="DQ98" s="6">
        <f t="shared" si="974"/>
        <v>0</v>
      </c>
      <c r="DR98" s="6">
        <f t="shared" si="975"/>
        <v>0</v>
      </c>
      <c r="DS98" s="6">
        <f t="shared" si="976"/>
        <v>0</v>
      </c>
      <c r="DT98" s="6">
        <f t="shared" si="977"/>
        <v>0</v>
      </c>
      <c r="DU98" s="6">
        <f t="shared" si="978"/>
        <v>0</v>
      </c>
      <c r="DV98" s="6">
        <f t="shared" si="979"/>
        <v>0</v>
      </c>
      <c r="DW98" s="6">
        <f t="shared" si="980"/>
        <v>0</v>
      </c>
      <c r="DX98" s="6">
        <f t="shared" si="981"/>
        <v>0</v>
      </c>
      <c r="DY98" s="6">
        <f t="shared" si="982"/>
        <v>0</v>
      </c>
      <c r="DZ98" s="6">
        <f t="shared" si="983"/>
        <v>0</v>
      </c>
    </row>
    <row r="99" spans="2:130" ht="12" customHeight="1" outlineLevel="1">
      <c r="B99" s="6">
        <f>'23년(세부_실적)'!A120</f>
        <v>93</v>
      </c>
      <c r="C99" s="620"/>
      <c r="D99" s="620"/>
      <c r="E99" s="620"/>
      <c r="F99" s="622" t="str">
        <f>'23년(세부_실적)'!E120</f>
        <v>V220SN_MPN_VE</v>
      </c>
      <c r="G99" s="622" t="s">
        <v>1291</v>
      </c>
      <c r="H99" s="622" t="str">
        <f>'23년(세부_실적)'!F120</f>
        <v>339D</v>
      </c>
      <c r="I99" s="617"/>
      <c r="J99" s="617" t="str">
        <f>'23년(세부_실적)'!H120</f>
        <v>QD</v>
      </c>
      <c r="K99" s="617">
        <f>'23년(세부_실적)'!I120</f>
        <v>6.33</v>
      </c>
      <c r="L99" s="617">
        <f>'23년(세부_실적)'!J120</f>
        <v>0</v>
      </c>
      <c r="M99" s="617">
        <f>'23년(세부_실적)'!K120</f>
        <v>0</v>
      </c>
      <c r="N99" s="617">
        <f>'23년(세부_실적)'!L120</f>
        <v>0</v>
      </c>
      <c r="O99" s="617">
        <f>'23년(세부_실적)'!M120</f>
        <v>0</v>
      </c>
      <c r="P99" s="617">
        <f>'23년(세부_실적)'!N120</f>
        <v>0</v>
      </c>
      <c r="Q99" s="617">
        <f>'23년(세부_실적)'!O120</f>
        <v>0</v>
      </c>
      <c r="R99" s="617">
        <f>'23년(세부_실적)'!P120</f>
        <v>0</v>
      </c>
      <c r="S99" s="638">
        <f>'23년(세부_실적)'!Q120</f>
        <v>0</v>
      </c>
      <c r="T99" s="638">
        <f t="shared" si="928"/>
        <v>0</v>
      </c>
      <c r="U99" s="638">
        <f>'23년(세부_실적)'!S120</f>
        <v>0</v>
      </c>
      <c r="V99" s="638">
        <f t="shared" si="929"/>
        <v>0</v>
      </c>
      <c r="W99" s="638">
        <f>'23년(세부_실적)'!U120</f>
        <v>0</v>
      </c>
      <c r="X99" s="638">
        <f t="shared" si="930"/>
        <v>0</v>
      </c>
      <c r="Y99" s="638">
        <f>'23년(세부_실적)'!W120</f>
        <v>0</v>
      </c>
      <c r="Z99" s="638">
        <f t="shared" si="931"/>
        <v>0</v>
      </c>
      <c r="AA99" s="638">
        <f>'23년(세부_실적)'!Y120</f>
        <v>0</v>
      </c>
      <c r="AB99" s="638">
        <f t="shared" si="931"/>
        <v>0</v>
      </c>
      <c r="AC99" s="638">
        <f>'23년(세부_실적)'!AA120</f>
        <v>0</v>
      </c>
      <c r="AD99" s="638">
        <f t="shared" ref="AD99" si="1348">AC99*1000</f>
        <v>0</v>
      </c>
      <c r="AE99" s="638">
        <f>'23년(세부_실적)'!AC120</f>
        <v>0</v>
      </c>
      <c r="AF99" s="638">
        <f t="shared" ref="AF99" si="1349">AE99*1000</f>
        <v>0</v>
      </c>
      <c r="AG99" s="638">
        <f>'23년(세부_실적)'!AE120</f>
        <v>0</v>
      </c>
      <c r="AH99" s="638">
        <f t="shared" ref="AH99" si="1350">AG99*1000</f>
        <v>0</v>
      </c>
      <c r="AI99" s="638">
        <f>'23년(세부_실적)'!AG120</f>
        <v>0</v>
      </c>
      <c r="AJ99" s="638">
        <f t="shared" ref="AJ99" si="1351">AI99*1000</f>
        <v>0</v>
      </c>
      <c r="AK99" s="638">
        <f>'23년(세부_실적)'!AI120</f>
        <v>0</v>
      </c>
      <c r="AL99" s="638">
        <f t="shared" ref="AL99" si="1352">AK99*1000</f>
        <v>0</v>
      </c>
      <c r="AM99" s="638">
        <f>'23년(세부_실적)'!AK120</f>
        <v>0</v>
      </c>
      <c r="AN99" s="638">
        <f t="shared" ref="AN99" si="1353">AM99*1000</f>
        <v>0</v>
      </c>
      <c r="AO99" s="638">
        <f>'23년(세부_실적)'!AM120</f>
        <v>0</v>
      </c>
      <c r="AP99" s="638">
        <f t="shared" ref="AP99" si="1354">AO99*1000</f>
        <v>0</v>
      </c>
      <c r="AQ99" s="638">
        <f>'23년(세부_실적)'!AO120</f>
        <v>0</v>
      </c>
      <c r="AR99" s="638">
        <f t="shared" ref="AR99" si="1355">AQ99*1000</f>
        <v>0</v>
      </c>
      <c r="AS99" s="638">
        <f>'23년(세부_실적)'!AQ120</f>
        <v>0</v>
      </c>
      <c r="AT99" s="638">
        <f t="shared" ref="AT99" si="1356">AS99*1000</f>
        <v>0</v>
      </c>
      <c r="AU99" s="638">
        <f>'23년(세부_실적)'!AS120</f>
        <v>0</v>
      </c>
      <c r="AV99" s="638">
        <f t="shared" ref="AV99" si="1357">AU99*1000</f>
        <v>0</v>
      </c>
      <c r="AW99" s="638">
        <f>'23년(세부_실적)'!AU120</f>
        <v>0</v>
      </c>
      <c r="AX99" s="638">
        <f t="shared" ref="AX99" si="1358">AW99*1000</f>
        <v>0</v>
      </c>
      <c r="AY99" s="638">
        <f>'23년(세부_실적)'!AW120</f>
        <v>0</v>
      </c>
      <c r="AZ99" s="638">
        <f t="shared" ref="AZ99" si="1359">AY99*1000</f>
        <v>0</v>
      </c>
      <c r="BA99" s="638">
        <f>'23년(세부_실적)'!AY120</f>
        <v>0</v>
      </c>
      <c r="BB99" s="638">
        <f t="shared" ref="BB99" si="1360">BA99*1000</f>
        <v>0</v>
      </c>
      <c r="BC99" s="638">
        <f>'23년(세부_실적)'!BA120</f>
        <v>0</v>
      </c>
      <c r="BD99" s="638">
        <f t="shared" ref="BD99" si="1361">BC99*1000</f>
        <v>0</v>
      </c>
      <c r="BF99" s="617">
        <v>0.69550000000000001</v>
      </c>
      <c r="BG99" s="617">
        <v>4.8042713400000006</v>
      </c>
      <c r="BH99" s="617"/>
      <c r="BI99" s="617"/>
      <c r="BJ99" s="617">
        <v>0.69550000000000001</v>
      </c>
      <c r="BK99" s="617">
        <v>4.8042713400000006</v>
      </c>
      <c r="BL99" s="617"/>
      <c r="BM99" s="617"/>
      <c r="BN99" s="617">
        <v>0.69550000000000001</v>
      </c>
      <c r="BO99" s="617">
        <v>4.8042713400000006</v>
      </c>
      <c r="BP99" s="617"/>
      <c r="BQ99" s="617"/>
      <c r="BR99" s="617">
        <v>0.69550000000000001</v>
      </c>
      <c r="BS99" s="617">
        <v>5.037125340000002</v>
      </c>
      <c r="BT99" s="617"/>
      <c r="BU99" s="617"/>
      <c r="BV99" s="617">
        <v>0.69550000000000001</v>
      </c>
      <c r="BW99" s="617">
        <v>5.037125340000002</v>
      </c>
      <c r="BX99" s="617"/>
      <c r="BY99" s="617"/>
      <c r="BZ99" s="617">
        <v>0.69550000000000001</v>
      </c>
      <c r="CA99" s="617">
        <v>5.037125340000002</v>
      </c>
      <c r="CB99" s="617"/>
      <c r="CC99" s="617"/>
      <c r="CD99" s="617"/>
      <c r="CE99" s="617"/>
      <c r="CF99" s="617"/>
      <c r="CG99" s="617"/>
      <c r="CH99" s="617"/>
      <c r="CI99" s="617"/>
      <c r="CJ99" s="617"/>
      <c r="CK99" s="617"/>
      <c r="CL99" s="617"/>
      <c r="CM99" s="617"/>
      <c r="CN99" s="617"/>
      <c r="CO99" s="617"/>
      <c r="CP99" s="617"/>
      <c r="CQ99" s="617"/>
      <c r="CR99" s="617"/>
      <c r="CS99" s="617"/>
      <c r="CT99" s="617"/>
      <c r="CU99" s="617"/>
      <c r="CV99" s="617"/>
      <c r="CW99" s="617"/>
      <c r="CX99" s="617"/>
      <c r="CY99" s="617"/>
      <c r="CZ99" s="617"/>
      <c r="DA99" s="617"/>
      <c r="DB99" s="6">
        <f t="shared" si="960"/>
        <v>0</v>
      </c>
      <c r="DC99" s="6">
        <f t="shared" si="961"/>
        <v>0</v>
      </c>
      <c r="DD99" s="6">
        <f t="shared" si="962"/>
        <v>0</v>
      </c>
      <c r="DE99" s="6">
        <f t="shared" si="963"/>
        <v>0</v>
      </c>
      <c r="DF99" s="6">
        <f t="shared" si="964"/>
        <v>0</v>
      </c>
      <c r="DG99" s="6">
        <f t="shared" si="965"/>
        <v>0</v>
      </c>
      <c r="DH99" s="6">
        <f t="shared" si="966"/>
        <v>0</v>
      </c>
      <c r="DI99" s="6">
        <f t="shared" si="967"/>
        <v>0</v>
      </c>
      <c r="DJ99" s="6">
        <f t="shared" si="968"/>
        <v>0</v>
      </c>
      <c r="DK99" s="6">
        <f t="shared" si="969"/>
        <v>0</v>
      </c>
      <c r="DL99" s="6">
        <f t="shared" si="970"/>
        <v>0</v>
      </c>
      <c r="DM99" s="6">
        <f t="shared" si="971"/>
        <v>0</v>
      </c>
      <c r="DO99" s="6">
        <f t="shared" si="972"/>
        <v>0</v>
      </c>
      <c r="DP99" s="6">
        <f t="shared" si="973"/>
        <v>0</v>
      </c>
      <c r="DQ99" s="6">
        <f t="shared" si="974"/>
        <v>0</v>
      </c>
      <c r="DR99" s="6">
        <f t="shared" si="975"/>
        <v>0</v>
      </c>
      <c r="DS99" s="6">
        <f t="shared" si="976"/>
        <v>0</v>
      </c>
      <c r="DT99" s="6">
        <f t="shared" si="977"/>
        <v>0</v>
      </c>
      <c r="DU99" s="6">
        <f t="shared" si="978"/>
        <v>0</v>
      </c>
      <c r="DV99" s="6">
        <f t="shared" si="979"/>
        <v>0</v>
      </c>
      <c r="DW99" s="6">
        <f t="shared" si="980"/>
        <v>0</v>
      </c>
      <c r="DX99" s="6">
        <f t="shared" si="981"/>
        <v>0</v>
      </c>
      <c r="DY99" s="6">
        <f t="shared" si="982"/>
        <v>0</v>
      </c>
      <c r="DZ99" s="6">
        <f t="shared" si="983"/>
        <v>0</v>
      </c>
    </row>
    <row r="100" spans="2:130" ht="12" customHeight="1" outlineLevel="1">
      <c r="B100" s="6">
        <f>'23년(세부_실적)'!A121</f>
        <v>94</v>
      </c>
      <c r="C100" s="620"/>
      <c r="D100" s="620"/>
      <c r="E100" s="620"/>
      <c r="F100" s="622" t="str">
        <f>'23년(세부_실적)'!E121</f>
        <v>V140S_FPN</v>
      </c>
      <c r="G100" s="622" t="s">
        <v>117</v>
      </c>
      <c r="H100" s="622" t="str">
        <f>'23년(세부_실적)'!F121</f>
        <v>328A</v>
      </c>
      <c r="I100" s="617"/>
      <c r="J100" s="617" t="str">
        <f>'23년(세부_실적)'!H121</f>
        <v>QD</v>
      </c>
      <c r="K100" s="617">
        <f>'23년(세부_실적)'!I121</f>
        <v>5.68</v>
      </c>
      <c r="L100" s="617">
        <f>'23년(세부_실적)'!J121</f>
        <v>0</v>
      </c>
      <c r="M100" s="617">
        <f>'23년(세부_실적)'!K121</f>
        <v>0</v>
      </c>
      <c r="N100" s="617">
        <f>'23년(세부_실적)'!L121</f>
        <v>0</v>
      </c>
      <c r="O100" s="617">
        <f>'23년(세부_실적)'!M121</f>
        <v>0</v>
      </c>
      <c r="P100" s="617">
        <f>'23년(세부_실적)'!N121</f>
        <v>0</v>
      </c>
      <c r="Q100" s="617">
        <f>'23년(세부_실적)'!O121</f>
        <v>0</v>
      </c>
      <c r="R100" s="617">
        <f>'23년(세부_실적)'!P121</f>
        <v>0</v>
      </c>
      <c r="S100" s="638">
        <f>'23년(세부_실적)'!Q121</f>
        <v>0</v>
      </c>
      <c r="T100" s="638">
        <f t="shared" si="928"/>
        <v>0</v>
      </c>
      <c r="U100" s="638">
        <f>'23년(세부_실적)'!S121</f>
        <v>0</v>
      </c>
      <c r="V100" s="638">
        <f t="shared" si="929"/>
        <v>0</v>
      </c>
      <c r="W100" s="638">
        <f>'23년(세부_실적)'!U121</f>
        <v>0</v>
      </c>
      <c r="X100" s="638">
        <f t="shared" si="930"/>
        <v>0</v>
      </c>
      <c r="Y100" s="638">
        <f>'23년(세부_실적)'!W121</f>
        <v>0</v>
      </c>
      <c r="Z100" s="638">
        <f t="shared" si="931"/>
        <v>0</v>
      </c>
      <c r="AA100" s="638">
        <f>'23년(세부_실적)'!Y121</f>
        <v>0</v>
      </c>
      <c r="AB100" s="638">
        <f t="shared" si="931"/>
        <v>0</v>
      </c>
      <c r="AC100" s="638">
        <f>'23년(세부_실적)'!AA121</f>
        <v>0</v>
      </c>
      <c r="AD100" s="638">
        <f t="shared" ref="AD100" si="1362">AC100*1000</f>
        <v>0</v>
      </c>
      <c r="AE100" s="638">
        <f>'23년(세부_실적)'!AC121</f>
        <v>0</v>
      </c>
      <c r="AF100" s="638">
        <f t="shared" ref="AF100" si="1363">AE100*1000</f>
        <v>0</v>
      </c>
      <c r="AG100" s="638">
        <f>'23년(세부_실적)'!AE121</f>
        <v>0</v>
      </c>
      <c r="AH100" s="638">
        <f t="shared" ref="AH100" si="1364">AG100*1000</f>
        <v>0</v>
      </c>
      <c r="AI100" s="638">
        <f>'23년(세부_실적)'!AG121</f>
        <v>0</v>
      </c>
      <c r="AJ100" s="638">
        <f t="shared" ref="AJ100" si="1365">AI100*1000</f>
        <v>0</v>
      </c>
      <c r="AK100" s="638">
        <f>'23년(세부_실적)'!AI121</f>
        <v>0</v>
      </c>
      <c r="AL100" s="638">
        <f t="shared" ref="AL100" si="1366">AK100*1000</f>
        <v>0</v>
      </c>
      <c r="AM100" s="638">
        <f>'23년(세부_실적)'!AK121</f>
        <v>0</v>
      </c>
      <c r="AN100" s="638">
        <f t="shared" ref="AN100" si="1367">AM100*1000</f>
        <v>0</v>
      </c>
      <c r="AO100" s="638">
        <f>'23년(세부_실적)'!AM121</f>
        <v>0</v>
      </c>
      <c r="AP100" s="638">
        <f t="shared" ref="AP100" si="1368">AO100*1000</f>
        <v>0</v>
      </c>
      <c r="AQ100" s="638">
        <f>'23년(세부_실적)'!AO121</f>
        <v>0</v>
      </c>
      <c r="AR100" s="638">
        <f t="shared" ref="AR100" si="1369">AQ100*1000</f>
        <v>0</v>
      </c>
      <c r="AS100" s="638">
        <f>'23년(세부_실적)'!AQ121</f>
        <v>0</v>
      </c>
      <c r="AT100" s="638">
        <f t="shared" ref="AT100" si="1370">AS100*1000</f>
        <v>0</v>
      </c>
      <c r="AU100" s="638">
        <f>'23년(세부_실적)'!AS121</f>
        <v>0</v>
      </c>
      <c r="AV100" s="638">
        <f t="shared" ref="AV100" si="1371">AU100*1000</f>
        <v>0</v>
      </c>
      <c r="AW100" s="638">
        <f>'23년(세부_실적)'!AU121</f>
        <v>0</v>
      </c>
      <c r="AX100" s="638">
        <f t="shared" ref="AX100" si="1372">AW100*1000</f>
        <v>0</v>
      </c>
      <c r="AY100" s="638">
        <f>'23년(세부_실적)'!AW121</f>
        <v>0</v>
      </c>
      <c r="AZ100" s="638">
        <f t="shared" ref="AZ100" si="1373">AY100*1000</f>
        <v>0</v>
      </c>
      <c r="BA100" s="638">
        <f>'23년(세부_실적)'!AY121</f>
        <v>0</v>
      </c>
      <c r="BB100" s="638">
        <f t="shared" ref="BB100" si="1374">BA100*1000</f>
        <v>0</v>
      </c>
      <c r="BC100" s="638">
        <f>'23년(세부_실적)'!BA121</f>
        <v>0</v>
      </c>
      <c r="BD100" s="638">
        <f t="shared" ref="BD100" si="1375">BC100*1000</f>
        <v>0</v>
      </c>
      <c r="BF100" s="617"/>
      <c r="BG100" s="617"/>
      <c r="BH100" s="617"/>
      <c r="BI100" s="617"/>
      <c r="BJ100" s="617"/>
      <c r="BK100" s="617"/>
      <c r="BL100" s="617"/>
      <c r="BM100" s="617"/>
      <c r="BN100" s="617"/>
      <c r="BO100" s="617"/>
      <c r="BP100" s="617"/>
      <c r="BQ100" s="617"/>
      <c r="BR100" s="617"/>
      <c r="BS100" s="617"/>
      <c r="BT100" s="617"/>
      <c r="BU100" s="617"/>
      <c r="BV100" s="617"/>
      <c r="BW100" s="617"/>
      <c r="BX100" s="617"/>
      <c r="BY100" s="617"/>
      <c r="BZ100" s="617"/>
      <c r="CA100" s="617"/>
      <c r="CB100" s="617"/>
      <c r="CC100" s="617"/>
      <c r="CD100" s="617"/>
      <c r="CE100" s="617"/>
      <c r="CF100" s="617"/>
      <c r="CG100" s="617"/>
      <c r="CH100" s="617"/>
      <c r="CI100" s="617"/>
      <c r="CJ100" s="617"/>
      <c r="CK100" s="617"/>
      <c r="CL100" s="617"/>
      <c r="CM100" s="617"/>
      <c r="CN100" s="617"/>
      <c r="CO100" s="617"/>
      <c r="CP100" s="617"/>
      <c r="CQ100" s="617"/>
      <c r="CR100" s="617"/>
      <c r="CS100" s="617"/>
      <c r="CT100" s="617"/>
      <c r="CU100" s="617"/>
      <c r="CV100" s="617"/>
      <c r="CW100" s="617"/>
      <c r="CX100" s="617"/>
      <c r="CY100" s="617"/>
      <c r="CZ100" s="617"/>
      <c r="DA100" s="617"/>
      <c r="DB100" s="6">
        <f t="shared" si="960"/>
        <v>0</v>
      </c>
      <c r="DC100" s="6">
        <f t="shared" si="961"/>
        <v>0</v>
      </c>
      <c r="DD100" s="6">
        <f t="shared" si="962"/>
        <v>0</v>
      </c>
      <c r="DE100" s="6">
        <f t="shared" si="963"/>
        <v>0</v>
      </c>
      <c r="DF100" s="6">
        <f t="shared" si="964"/>
        <v>0</v>
      </c>
      <c r="DG100" s="6">
        <f t="shared" si="965"/>
        <v>0</v>
      </c>
      <c r="DH100" s="6">
        <f t="shared" si="966"/>
        <v>0</v>
      </c>
      <c r="DI100" s="6">
        <f t="shared" si="967"/>
        <v>0</v>
      </c>
      <c r="DJ100" s="6">
        <f t="shared" si="968"/>
        <v>0</v>
      </c>
      <c r="DK100" s="6">
        <f t="shared" si="969"/>
        <v>0</v>
      </c>
      <c r="DL100" s="6">
        <f t="shared" si="970"/>
        <v>0</v>
      </c>
      <c r="DM100" s="6">
        <f t="shared" si="971"/>
        <v>0</v>
      </c>
      <c r="DO100" s="6">
        <f t="shared" si="972"/>
        <v>0</v>
      </c>
      <c r="DP100" s="6">
        <f t="shared" si="973"/>
        <v>0</v>
      </c>
      <c r="DQ100" s="6">
        <f t="shared" si="974"/>
        <v>0</v>
      </c>
      <c r="DR100" s="6">
        <f t="shared" si="975"/>
        <v>0</v>
      </c>
      <c r="DS100" s="6">
        <f t="shared" si="976"/>
        <v>0</v>
      </c>
      <c r="DT100" s="6">
        <f t="shared" si="977"/>
        <v>0</v>
      </c>
      <c r="DU100" s="6">
        <f t="shared" si="978"/>
        <v>0</v>
      </c>
      <c r="DV100" s="6">
        <f t="shared" si="979"/>
        <v>0</v>
      </c>
      <c r="DW100" s="6">
        <f t="shared" si="980"/>
        <v>0</v>
      </c>
      <c r="DX100" s="6">
        <f t="shared" si="981"/>
        <v>0</v>
      </c>
      <c r="DY100" s="6">
        <f t="shared" si="982"/>
        <v>0</v>
      </c>
      <c r="DZ100" s="6">
        <f t="shared" si="983"/>
        <v>0</v>
      </c>
    </row>
    <row r="101" spans="2:130" ht="12" customHeight="1" outlineLevel="1">
      <c r="B101" s="6">
        <f>'23년(세부_실적)'!A122</f>
        <v>95</v>
      </c>
      <c r="C101" s="620"/>
      <c r="D101" s="620"/>
      <c r="E101" s="620"/>
      <c r="F101" s="622" t="str">
        <f>'23년(세부_실적)'!E122</f>
        <v>V140SN_FPN</v>
      </c>
      <c r="G101" s="622" t="s">
        <v>73</v>
      </c>
      <c r="H101" s="622" t="str">
        <f>'23년(세부_실적)'!F122</f>
        <v>328B</v>
      </c>
      <c r="I101" s="617"/>
      <c r="J101" s="617" t="str">
        <f>'23년(세부_실적)'!H122</f>
        <v>QD</v>
      </c>
      <c r="K101" s="617">
        <f>'23년(세부_실적)'!I122</f>
        <v>7.17</v>
      </c>
      <c r="L101" s="617">
        <f>'23년(세부_실적)'!J122</f>
        <v>0</v>
      </c>
      <c r="M101" s="617">
        <f>'23년(세부_실적)'!K122</f>
        <v>0</v>
      </c>
      <c r="N101" s="617">
        <f>'23년(세부_실적)'!L122</f>
        <v>0</v>
      </c>
      <c r="O101" s="617">
        <f>'23년(세부_실적)'!M122</f>
        <v>0</v>
      </c>
      <c r="P101" s="617">
        <f>'23년(세부_실적)'!N122</f>
        <v>0</v>
      </c>
      <c r="Q101" s="617">
        <f>'23년(세부_실적)'!O122</f>
        <v>0</v>
      </c>
      <c r="R101" s="617">
        <f>'23년(세부_실적)'!P122</f>
        <v>0</v>
      </c>
      <c r="S101" s="638">
        <f>'23년(세부_실적)'!Q122</f>
        <v>0</v>
      </c>
      <c r="T101" s="638">
        <f t="shared" si="928"/>
        <v>0</v>
      </c>
      <c r="U101" s="638">
        <f>'23년(세부_실적)'!S122</f>
        <v>0</v>
      </c>
      <c r="V101" s="638">
        <f t="shared" si="929"/>
        <v>0</v>
      </c>
      <c r="W101" s="638">
        <f>'23년(세부_실적)'!U122</f>
        <v>0</v>
      </c>
      <c r="X101" s="638">
        <f t="shared" si="930"/>
        <v>0</v>
      </c>
      <c r="Y101" s="638">
        <f>'23년(세부_실적)'!W122</f>
        <v>0</v>
      </c>
      <c r="Z101" s="638">
        <f t="shared" si="931"/>
        <v>0</v>
      </c>
      <c r="AA101" s="638">
        <f>'23년(세부_실적)'!Y122</f>
        <v>0</v>
      </c>
      <c r="AB101" s="638">
        <f t="shared" si="931"/>
        <v>0</v>
      </c>
      <c r="AC101" s="638">
        <f>'23년(세부_실적)'!AA122</f>
        <v>0</v>
      </c>
      <c r="AD101" s="638">
        <f t="shared" ref="AD101" si="1376">AC101*1000</f>
        <v>0</v>
      </c>
      <c r="AE101" s="638">
        <f>'23년(세부_실적)'!AC122</f>
        <v>0</v>
      </c>
      <c r="AF101" s="638">
        <f t="shared" ref="AF101" si="1377">AE101*1000</f>
        <v>0</v>
      </c>
      <c r="AG101" s="638">
        <f>'23년(세부_실적)'!AE122</f>
        <v>0</v>
      </c>
      <c r="AH101" s="638">
        <f t="shared" ref="AH101" si="1378">AG101*1000</f>
        <v>0</v>
      </c>
      <c r="AI101" s="638">
        <f>'23년(세부_실적)'!AG122</f>
        <v>0</v>
      </c>
      <c r="AJ101" s="638">
        <f t="shared" ref="AJ101" si="1379">AI101*1000</f>
        <v>0</v>
      </c>
      <c r="AK101" s="638">
        <f>'23년(세부_실적)'!AI122</f>
        <v>0</v>
      </c>
      <c r="AL101" s="638">
        <f t="shared" ref="AL101" si="1380">AK101*1000</f>
        <v>0</v>
      </c>
      <c r="AM101" s="638">
        <f>'23년(세부_실적)'!AK122</f>
        <v>0</v>
      </c>
      <c r="AN101" s="638">
        <f t="shared" ref="AN101" si="1381">AM101*1000</f>
        <v>0</v>
      </c>
      <c r="AO101" s="638">
        <f>'23년(세부_실적)'!AM122</f>
        <v>0</v>
      </c>
      <c r="AP101" s="638">
        <f t="shared" ref="AP101" si="1382">AO101*1000</f>
        <v>0</v>
      </c>
      <c r="AQ101" s="638">
        <f>'23년(세부_실적)'!AO122</f>
        <v>0</v>
      </c>
      <c r="AR101" s="638">
        <f t="shared" ref="AR101" si="1383">AQ101*1000</f>
        <v>0</v>
      </c>
      <c r="AS101" s="638">
        <f>'23년(세부_실적)'!AQ122</f>
        <v>0</v>
      </c>
      <c r="AT101" s="638">
        <f t="shared" ref="AT101" si="1384">AS101*1000</f>
        <v>0</v>
      </c>
      <c r="AU101" s="638">
        <f>'23년(세부_실적)'!AS122</f>
        <v>0</v>
      </c>
      <c r="AV101" s="638">
        <f t="shared" ref="AV101" si="1385">AU101*1000</f>
        <v>0</v>
      </c>
      <c r="AW101" s="638">
        <f>'23년(세부_실적)'!AU122</f>
        <v>0</v>
      </c>
      <c r="AX101" s="638">
        <f t="shared" ref="AX101" si="1386">AW101*1000</f>
        <v>0</v>
      </c>
      <c r="AY101" s="638">
        <f>'23년(세부_실적)'!AW122</f>
        <v>0</v>
      </c>
      <c r="AZ101" s="638">
        <f t="shared" ref="AZ101" si="1387">AY101*1000</f>
        <v>0</v>
      </c>
      <c r="BA101" s="638">
        <f>'23년(세부_실적)'!AY122</f>
        <v>0</v>
      </c>
      <c r="BB101" s="638">
        <f t="shared" ref="BB101" si="1388">BA101*1000</f>
        <v>0</v>
      </c>
      <c r="BC101" s="638">
        <f>'23년(세부_실적)'!BA122</f>
        <v>0</v>
      </c>
      <c r="BD101" s="638">
        <f t="shared" ref="BD101" si="1389">BC101*1000</f>
        <v>0</v>
      </c>
      <c r="BF101" s="617"/>
      <c r="BG101" s="617"/>
      <c r="BH101" s="617"/>
      <c r="BI101" s="617"/>
      <c r="BJ101" s="617"/>
      <c r="BK101" s="617"/>
      <c r="BL101" s="617"/>
      <c r="BM101" s="617"/>
      <c r="BN101" s="617"/>
      <c r="BO101" s="617"/>
      <c r="BP101" s="617"/>
      <c r="BQ101" s="617"/>
      <c r="BR101" s="617"/>
      <c r="BS101" s="617"/>
      <c r="BT101" s="617"/>
      <c r="BU101" s="617"/>
      <c r="BV101" s="617"/>
      <c r="BW101" s="617"/>
      <c r="BX101" s="617"/>
      <c r="BY101" s="617"/>
      <c r="BZ101" s="617"/>
      <c r="CA101" s="617"/>
      <c r="CB101" s="617"/>
      <c r="CC101" s="617"/>
      <c r="CD101" s="617"/>
      <c r="CE101" s="617"/>
      <c r="CF101" s="617"/>
      <c r="CG101" s="617"/>
      <c r="CH101" s="617"/>
      <c r="CI101" s="617"/>
      <c r="CJ101" s="617"/>
      <c r="CK101" s="617"/>
      <c r="CL101" s="617"/>
      <c r="CM101" s="617"/>
      <c r="CN101" s="617"/>
      <c r="CO101" s="617"/>
      <c r="CP101" s="617"/>
      <c r="CQ101" s="617"/>
      <c r="CR101" s="617"/>
      <c r="CS101" s="617"/>
      <c r="CT101" s="617"/>
      <c r="CU101" s="617"/>
      <c r="CV101" s="617"/>
      <c r="CW101" s="617"/>
      <c r="CX101" s="617"/>
      <c r="CY101" s="617"/>
      <c r="CZ101" s="617"/>
      <c r="DA101" s="617"/>
      <c r="DB101" s="6">
        <f t="shared" si="960"/>
        <v>0</v>
      </c>
      <c r="DC101" s="6">
        <f t="shared" si="961"/>
        <v>0</v>
      </c>
      <c r="DD101" s="6">
        <f t="shared" si="962"/>
        <v>0</v>
      </c>
      <c r="DE101" s="6">
        <f t="shared" si="963"/>
        <v>0</v>
      </c>
      <c r="DF101" s="6">
        <f t="shared" si="964"/>
        <v>0</v>
      </c>
      <c r="DG101" s="6">
        <f t="shared" si="965"/>
        <v>0</v>
      </c>
      <c r="DH101" s="6">
        <f t="shared" si="966"/>
        <v>0</v>
      </c>
      <c r="DI101" s="6">
        <f t="shared" si="967"/>
        <v>0</v>
      </c>
      <c r="DJ101" s="6">
        <f t="shared" si="968"/>
        <v>0</v>
      </c>
      <c r="DK101" s="6">
        <f t="shared" si="969"/>
        <v>0</v>
      </c>
      <c r="DL101" s="6">
        <f t="shared" si="970"/>
        <v>0</v>
      </c>
      <c r="DM101" s="6">
        <f t="shared" si="971"/>
        <v>0</v>
      </c>
      <c r="DO101" s="6">
        <f t="shared" si="972"/>
        <v>0</v>
      </c>
      <c r="DP101" s="6">
        <f t="shared" si="973"/>
        <v>0</v>
      </c>
      <c r="DQ101" s="6">
        <f t="shared" si="974"/>
        <v>0</v>
      </c>
      <c r="DR101" s="6">
        <f t="shared" si="975"/>
        <v>0</v>
      </c>
      <c r="DS101" s="6">
        <f t="shared" si="976"/>
        <v>0</v>
      </c>
      <c r="DT101" s="6">
        <f t="shared" si="977"/>
        <v>0</v>
      </c>
      <c r="DU101" s="6">
        <f t="shared" si="978"/>
        <v>0</v>
      </c>
      <c r="DV101" s="6">
        <f t="shared" si="979"/>
        <v>0</v>
      </c>
      <c r="DW101" s="6">
        <f t="shared" si="980"/>
        <v>0</v>
      </c>
      <c r="DX101" s="6">
        <f t="shared" si="981"/>
        <v>0</v>
      </c>
      <c r="DY101" s="6">
        <f t="shared" si="982"/>
        <v>0</v>
      </c>
      <c r="DZ101" s="6">
        <f t="shared" si="983"/>
        <v>0</v>
      </c>
    </row>
    <row r="102" spans="2:130" ht="12" customHeight="1" outlineLevel="1">
      <c r="B102" s="6">
        <f>'23년(세부_실적)'!A123</f>
        <v>96</v>
      </c>
      <c r="C102" s="620"/>
      <c r="D102" s="620"/>
      <c r="E102" s="620"/>
      <c r="F102" s="622" t="str">
        <f>'23년(세부_실적)'!E123</f>
        <v>V170S_DPN(VE)</v>
      </c>
      <c r="G102" s="622" t="s">
        <v>19</v>
      </c>
      <c r="H102" s="622" t="str">
        <f>'23년(세부_실적)'!F123</f>
        <v>296A</v>
      </c>
      <c r="I102" s="617"/>
      <c r="J102" s="617" t="str">
        <f>'23년(세부_실적)'!H123</f>
        <v>QD</v>
      </c>
      <c r="K102" s="617">
        <f>'23년(세부_실적)'!I123</f>
        <v>7.56</v>
      </c>
      <c r="L102" s="617">
        <f>'23년(세부_실적)'!J123</f>
        <v>0</v>
      </c>
      <c r="M102" s="617">
        <f>'23년(세부_실적)'!K123</f>
        <v>0</v>
      </c>
      <c r="N102" s="617">
        <f>'23년(세부_실적)'!L123</f>
        <v>0</v>
      </c>
      <c r="O102" s="617">
        <f>'23년(세부_실적)'!M123</f>
        <v>0</v>
      </c>
      <c r="P102" s="617">
        <f>'23년(세부_실적)'!N123</f>
        <v>0</v>
      </c>
      <c r="Q102" s="617">
        <f>'23년(세부_실적)'!O123</f>
        <v>0</v>
      </c>
      <c r="R102" s="617">
        <f>'23년(세부_실적)'!P123</f>
        <v>0</v>
      </c>
      <c r="S102" s="638">
        <f>'23년(세부_실적)'!Q123</f>
        <v>0</v>
      </c>
      <c r="T102" s="638">
        <f t="shared" si="928"/>
        <v>0</v>
      </c>
      <c r="U102" s="638">
        <f>'23년(세부_실적)'!S123</f>
        <v>0</v>
      </c>
      <c r="V102" s="638">
        <f t="shared" si="929"/>
        <v>0</v>
      </c>
      <c r="W102" s="638">
        <f>'23년(세부_실적)'!U123</f>
        <v>0</v>
      </c>
      <c r="X102" s="638">
        <f t="shared" si="930"/>
        <v>0</v>
      </c>
      <c r="Y102" s="638">
        <f>'23년(세부_실적)'!W123</f>
        <v>0</v>
      </c>
      <c r="Z102" s="638">
        <f t="shared" si="931"/>
        <v>0</v>
      </c>
      <c r="AA102" s="638">
        <f>'23년(세부_실적)'!Y123</f>
        <v>0</v>
      </c>
      <c r="AB102" s="638">
        <f t="shared" si="931"/>
        <v>0</v>
      </c>
      <c r="AC102" s="638">
        <f>'23년(세부_실적)'!AA123</f>
        <v>0</v>
      </c>
      <c r="AD102" s="638">
        <f t="shared" ref="AD102" si="1390">AC102*1000</f>
        <v>0</v>
      </c>
      <c r="AE102" s="638">
        <f>'23년(세부_실적)'!AC123</f>
        <v>0</v>
      </c>
      <c r="AF102" s="638">
        <f t="shared" ref="AF102" si="1391">AE102*1000</f>
        <v>0</v>
      </c>
      <c r="AG102" s="638">
        <f>'23년(세부_실적)'!AE123</f>
        <v>0</v>
      </c>
      <c r="AH102" s="638">
        <f t="shared" ref="AH102" si="1392">AG102*1000</f>
        <v>0</v>
      </c>
      <c r="AI102" s="638">
        <f>'23년(세부_실적)'!AG123</f>
        <v>0</v>
      </c>
      <c r="AJ102" s="638">
        <f t="shared" ref="AJ102" si="1393">AI102*1000</f>
        <v>0</v>
      </c>
      <c r="AK102" s="638">
        <f>'23년(세부_실적)'!AI123</f>
        <v>0</v>
      </c>
      <c r="AL102" s="638">
        <f t="shared" ref="AL102" si="1394">AK102*1000</f>
        <v>0</v>
      </c>
      <c r="AM102" s="638">
        <f>'23년(세부_실적)'!AK123</f>
        <v>0</v>
      </c>
      <c r="AN102" s="638">
        <f t="shared" ref="AN102" si="1395">AM102*1000</f>
        <v>0</v>
      </c>
      <c r="AO102" s="638">
        <f>'23년(세부_실적)'!AM123</f>
        <v>0</v>
      </c>
      <c r="AP102" s="638">
        <f t="shared" ref="AP102" si="1396">AO102*1000</f>
        <v>0</v>
      </c>
      <c r="AQ102" s="638">
        <f>'23년(세부_실적)'!AO123</f>
        <v>0</v>
      </c>
      <c r="AR102" s="638">
        <f t="shared" ref="AR102" si="1397">AQ102*1000</f>
        <v>0</v>
      </c>
      <c r="AS102" s="638">
        <f>'23년(세부_실적)'!AQ123</f>
        <v>0</v>
      </c>
      <c r="AT102" s="638">
        <f t="shared" ref="AT102" si="1398">AS102*1000</f>
        <v>0</v>
      </c>
      <c r="AU102" s="638">
        <f>'23년(세부_실적)'!AS123</f>
        <v>0</v>
      </c>
      <c r="AV102" s="638">
        <f t="shared" ref="AV102" si="1399">AU102*1000</f>
        <v>0</v>
      </c>
      <c r="AW102" s="638">
        <f>'23년(세부_실적)'!AU123</f>
        <v>0</v>
      </c>
      <c r="AX102" s="638">
        <f t="shared" ref="AX102" si="1400">AW102*1000</f>
        <v>0</v>
      </c>
      <c r="AY102" s="638">
        <f>'23년(세부_실적)'!AW123</f>
        <v>0</v>
      </c>
      <c r="AZ102" s="638">
        <f t="shared" ref="AZ102" si="1401">AY102*1000</f>
        <v>0</v>
      </c>
      <c r="BA102" s="638">
        <f>'23년(세부_실적)'!AY123</f>
        <v>0</v>
      </c>
      <c r="BB102" s="638">
        <f t="shared" ref="BB102" si="1402">BA102*1000</f>
        <v>0</v>
      </c>
      <c r="BC102" s="638">
        <f>'23년(세부_실적)'!BA123</f>
        <v>0</v>
      </c>
      <c r="BD102" s="638">
        <f t="shared" ref="BD102" si="1403">BC102*1000</f>
        <v>0</v>
      </c>
      <c r="BF102" s="617"/>
      <c r="BG102" s="617"/>
      <c r="BH102" s="617"/>
      <c r="BI102" s="617"/>
      <c r="BJ102" s="617"/>
      <c r="BK102" s="617"/>
      <c r="BL102" s="617"/>
      <c r="BM102" s="617"/>
      <c r="BN102" s="617"/>
      <c r="BO102" s="617"/>
      <c r="BP102" s="617"/>
      <c r="BQ102" s="617"/>
      <c r="BR102" s="617"/>
      <c r="BS102" s="617"/>
      <c r="BT102" s="617"/>
      <c r="BU102" s="617"/>
      <c r="BV102" s="617"/>
      <c r="BW102" s="617"/>
      <c r="BX102" s="617"/>
      <c r="BY102" s="617"/>
      <c r="BZ102" s="617"/>
      <c r="CA102" s="617"/>
      <c r="CB102" s="617"/>
      <c r="CC102" s="617"/>
      <c r="CD102" s="617"/>
      <c r="CE102" s="617"/>
      <c r="CF102" s="617"/>
      <c r="CG102" s="617"/>
      <c r="CH102" s="617"/>
      <c r="CI102" s="617"/>
      <c r="CJ102" s="617"/>
      <c r="CK102" s="617"/>
      <c r="CL102" s="617"/>
      <c r="CM102" s="617"/>
      <c r="CN102" s="617"/>
      <c r="CO102" s="617"/>
      <c r="CP102" s="617"/>
      <c r="CQ102" s="617"/>
      <c r="CR102" s="617"/>
      <c r="CS102" s="617"/>
      <c r="CT102" s="617"/>
      <c r="CU102" s="617"/>
      <c r="CV102" s="617"/>
      <c r="CW102" s="617"/>
      <c r="CX102" s="617"/>
      <c r="CY102" s="617"/>
      <c r="CZ102" s="617"/>
      <c r="DA102" s="617"/>
      <c r="DB102" s="6">
        <f t="shared" si="960"/>
        <v>0</v>
      </c>
      <c r="DC102" s="6">
        <f t="shared" si="961"/>
        <v>0</v>
      </c>
      <c r="DD102" s="6">
        <f t="shared" si="962"/>
        <v>0</v>
      </c>
      <c r="DE102" s="6">
        <f t="shared" si="963"/>
        <v>0</v>
      </c>
      <c r="DF102" s="6">
        <f t="shared" si="964"/>
        <v>0</v>
      </c>
      <c r="DG102" s="6">
        <f t="shared" si="965"/>
        <v>0</v>
      </c>
      <c r="DH102" s="6">
        <f t="shared" si="966"/>
        <v>0</v>
      </c>
      <c r="DI102" s="6">
        <f t="shared" si="967"/>
        <v>0</v>
      </c>
      <c r="DJ102" s="6">
        <f t="shared" si="968"/>
        <v>0</v>
      </c>
      <c r="DK102" s="6">
        <f t="shared" si="969"/>
        <v>0</v>
      </c>
      <c r="DL102" s="6">
        <f t="shared" si="970"/>
        <v>0</v>
      </c>
      <c r="DM102" s="6">
        <f t="shared" si="971"/>
        <v>0</v>
      </c>
      <c r="DO102" s="6">
        <f t="shared" si="972"/>
        <v>0</v>
      </c>
      <c r="DP102" s="6">
        <f t="shared" si="973"/>
        <v>0</v>
      </c>
      <c r="DQ102" s="6">
        <f t="shared" si="974"/>
        <v>0</v>
      </c>
      <c r="DR102" s="6">
        <f t="shared" si="975"/>
        <v>0</v>
      </c>
      <c r="DS102" s="6">
        <f t="shared" si="976"/>
        <v>0</v>
      </c>
      <c r="DT102" s="6">
        <f t="shared" si="977"/>
        <v>0</v>
      </c>
      <c r="DU102" s="6">
        <f t="shared" si="978"/>
        <v>0</v>
      </c>
      <c r="DV102" s="6">
        <f t="shared" si="979"/>
        <v>0</v>
      </c>
      <c r="DW102" s="6">
        <f t="shared" si="980"/>
        <v>0</v>
      </c>
      <c r="DX102" s="6">
        <f t="shared" si="981"/>
        <v>0</v>
      </c>
      <c r="DY102" s="6">
        <f t="shared" si="982"/>
        <v>0</v>
      </c>
      <c r="DZ102" s="6">
        <f t="shared" si="983"/>
        <v>0</v>
      </c>
    </row>
    <row r="103" spans="2:130" ht="12" customHeight="1" outlineLevel="1">
      <c r="B103" s="6">
        <f>'23년(세부_실적)'!A124</f>
        <v>97</v>
      </c>
      <c r="C103" s="620"/>
      <c r="D103" s="620"/>
      <c r="E103" s="620"/>
      <c r="F103" s="622" t="str">
        <f>'23년(세부_실적)'!E124</f>
        <v>V170S_DPN(VE)_CKD</v>
      </c>
      <c r="G103" s="622" t="s">
        <v>1292</v>
      </c>
      <c r="H103" s="622" t="str">
        <f>'23년(세부_실적)'!F124</f>
        <v>296A</v>
      </c>
      <c r="I103" s="617"/>
      <c r="J103" s="617" t="str">
        <f>'23년(세부_실적)'!H124</f>
        <v>기타</v>
      </c>
      <c r="K103" s="617">
        <f>'23년(세부_실적)'!I124</f>
        <v>7.75</v>
      </c>
      <c r="L103" s="617">
        <f>'23년(세부_실적)'!J124</f>
        <v>0</v>
      </c>
      <c r="M103" s="617">
        <f>'23년(세부_실적)'!K124</f>
        <v>0</v>
      </c>
      <c r="N103" s="617">
        <f>'23년(세부_실적)'!L124</f>
        <v>0</v>
      </c>
      <c r="O103" s="617">
        <f>'23년(세부_실적)'!M124</f>
        <v>0</v>
      </c>
      <c r="P103" s="617">
        <f>'23년(세부_실적)'!N124</f>
        <v>0</v>
      </c>
      <c r="Q103" s="617">
        <f>'23년(세부_실적)'!O124</f>
        <v>0</v>
      </c>
      <c r="R103" s="617">
        <f>'23년(세부_실적)'!P124</f>
        <v>0</v>
      </c>
      <c r="S103" s="638">
        <f>'23년(세부_실적)'!Q124</f>
        <v>0</v>
      </c>
      <c r="T103" s="638">
        <f t="shared" si="928"/>
        <v>0</v>
      </c>
      <c r="U103" s="638">
        <f>'23년(세부_실적)'!S124</f>
        <v>0</v>
      </c>
      <c r="V103" s="638">
        <f t="shared" si="929"/>
        <v>0</v>
      </c>
      <c r="W103" s="638">
        <f>'23년(세부_실적)'!U124</f>
        <v>0</v>
      </c>
      <c r="X103" s="638">
        <f t="shared" si="930"/>
        <v>0</v>
      </c>
      <c r="Y103" s="638">
        <f>'23년(세부_실적)'!W124</f>
        <v>0</v>
      </c>
      <c r="Z103" s="638">
        <f t="shared" si="931"/>
        <v>0</v>
      </c>
      <c r="AA103" s="638">
        <f>'23년(세부_실적)'!Y124</f>
        <v>0</v>
      </c>
      <c r="AB103" s="638">
        <f t="shared" si="931"/>
        <v>0</v>
      </c>
      <c r="AC103" s="638">
        <f>'23년(세부_실적)'!AA124</f>
        <v>0</v>
      </c>
      <c r="AD103" s="638">
        <f t="shared" ref="AD103" si="1404">AC103*1000</f>
        <v>0</v>
      </c>
      <c r="AE103" s="638">
        <f>'23년(세부_실적)'!AC124</f>
        <v>0</v>
      </c>
      <c r="AF103" s="638">
        <f t="shared" ref="AF103" si="1405">AE103*1000</f>
        <v>0</v>
      </c>
      <c r="AG103" s="638">
        <f>'23년(세부_실적)'!AE124</f>
        <v>0</v>
      </c>
      <c r="AH103" s="638">
        <f t="shared" ref="AH103" si="1406">AG103*1000</f>
        <v>0</v>
      </c>
      <c r="AI103" s="638">
        <f>'23년(세부_실적)'!AG124</f>
        <v>0</v>
      </c>
      <c r="AJ103" s="638">
        <f t="shared" ref="AJ103" si="1407">AI103*1000</f>
        <v>0</v>
      </c>
      <c r="AK103" s="638">
        <f>'23년(세부_실적)'!AI124</f>
        <v>0</v>
      </c>
      <c r="AL103" s="638">
        <f t="shared" ref="AL103" si="1408">AK103*1000</f>
        <v>0</v>
      </c>
      <c r="AM103" s="638">
        <f>'23년(세부_실적)'!AK124</f>
        <v>0</v>
      </c>
      <c r="AN103" s="638">
        <f t="shared" ref="AN103" si="1409">AM103*1000</f>
        <v>0</v>
      </c>
      <c r="AO103" s="638">
        <f>'23년(세부_실적)'!AM124</f>
        <v>0</v>
      </c>
      <c r="AP103" s="638">
        <f t="shared" ref="AP103" si="1410">AO103*1000</f>
        <v>0</v>
      </c>
      <c r="AQ103" s="638">
        <f>'23년(세부_실적)'!AO124</f>
        <v>0</v>
      </c>
      <c r="AR103" s="638">
        <f t="shared" ref="AR103" si="1411">AQ103*1000</f>
        <v>0</v>
      </c>
      <c r="AS103" s="638">
        <f>'23년(세부_실적)'!AQ124</f>
        <v>0</v>
      </c>
      <c r="AT103" s="638">
        <f t="shared" ref="AT103" si="1412">AS103*1000</f>
        <v>0</v>
      </c>
      <c r="AU103" s="638">
        <f>'23년(세부_실적)'!AS124</f>
        <v>0</v>
      </c>
      <c r="AV103" s="638">
        <f t="shared" ref="AV103" si="1413">AU103*1000</f>
        <v>0</v>
      </c>
      <c r="AW103" s="638">
        <f>'23년(세부_실적)'!AU124</f>
        <v>0</v>
      </c>
      <c r="AX103" s="638">
        <f t="shared" ref="AX103" si="1414">AW103*1000</f>
        <v>0</v>
      </c>
      <c r="AY103" s="638">
        <f>'23년(세부_실적)'!AW124</f>
        <v>0</v>
      </c>
      <c r="AZ103" s="638">
        <f t="shared" ref="AZ103" si="1415">AY103*1000</f>
        <v>0</v>
      </c>
      <c r="BA103" s="638">
        <f>'23년(세부_실적)'!AY124</f>
        <v>0</v>
      </c>
      <c r="BB103" s="638">
        <f t="shared" ref="BB103" si="1416">BA103*1000</f>
        <v>0</v>
      </c>
      <c r="BC103" s="638">
        <f>'23년(세부_실적)'!BA124</f>
        <v>0</v>
      </c>
      <c r="BD103" s="638">
        <f t="shared" ref="BD103" si="1417">BC103*1000</f>
        <v>0</v>
      </c>
      <c r="BF103" s="617"/>
      <c r="BG103" s="617"/>
      <c r="BH103" s="617"/>
      <c r="BI103" s="617"/>
      <c r="BJ103" s="617"/>
      <c r="BK103" s="617"/>
      <c r="BL103" s="617"/>
      <c r="BM103" s="617"/>
      <c r="BN103" s="617"/>
      <c r="BO103" s="617"/>
      <c r="BP103" s="617"/>
      <c r="BQ103" s="617"/>
      <c r="BR103" s="617"/>
      <c r="BS103" s="617"/>
      <c r="BT103" s="617"/>
      <c r="BU103" s="617"/>
      <c r="BV103" s="617"/>
      <c r="BW103" s="617"/>
      <c r="BX103" s="617"/>
      <c r="BY103" s="617"/>
      <c r="BZ103" s="617"/>
      <c r="CA103" s="617"/>
      <c r="CB103" s="617"/>
      <c r="CC103" s="617"/>
      <c r="CD103" s="617"/>
      <c r="CE103" s="617"/>
      <c r="CF103" s="617"/>
      <c r="CG103" s="617"/>
      <c r="CH103" s="617"/>
      <c r="CI103" s="617"/>
      <c r="CJ103" s="617"/>
      <c r="CK103" s="617"/>
      <c r="CL103" s="617"/>
      <c r="CM103" s="617"/>
      <c r="CN103" s="617"/>
      <c r="CO103" s="617"/>
      <c r="CP103" s="617"/>
      <c r="CQ103" s="617"/>
      <c r="CR103" s="617"/>
      <c r="CS103" s="617"/>
      <c r="CT103" s="617"/>
      <c r="CU103" s="617"/>
      <c r="CV103" s="617"/>
      <c r="CW103" s="617"/>
      <c r="CX103" s="617"/>
      <c r="CY103" s="617"/>
      <c r="CZ103" s="617"/>
      <c r="DA103" s="617"/>
      <c r="DB103" s="6">
        <f t="shared" si="960"/>
        <v>0</v>
      </c>
      <c r="DC103" s="6">
        <f t="shared" si="961"/>
        <v>0</v>
      </c>
      <c r="DD103" s="6">
        <f t="shared" si="962"/>
        <v>0</v>
      </c>
      <c r="DE103" s="6">
        <f t="shared" si="963"/>
        <v>0</v>
      </c>
      <c r="DF103" s="6">
        <f t="shared" si="964"/>
        <v>0</v>
      </c>
      <c r="DG103" s="6">
        <f t="shared" si="965"/>
        <v>0</v>
      </c>
      <c r="DH103" s="6">
        <f t="shared" si="966"/>
        <v>0</v>
      </c>
      <c r="DI103" s="6">
        <f t="shared" si="967"/>
        <v>0</v>
      </c>
      <c r="DJ103" s="6">
        <f t="shared" si="968"/>
        <v>0</v>
      </c>
      <c r="DK103" s="6">
        <f t="shared" si="969"/>
        <v>0</v>
      </c>
      <c r="DL103" s="6">
        <f t="shared" si="970"/>
        <v>0</v>
      </c>
      <c r="DM103" s="6">
        <f t="shared" si="971"/>
        <v>0</v>
      </c>
      <c r="DO103" s="6">
        <f t="shared" si="972"/>
        <v>0</v>
      </c>
      <c r="DP103" s="6">
        <f t="shared" si="973"/>
        <v>0</v>
      </c>
      <c r="DQ103" s="6">
        <f t="shared" si="974"/>
        <v>0</v>
      </c>
      <c r="DR103" s="6">
        <f t="shared" si="975"/>
        <v>0</v>
      </c>
      <c r="DS103" s="6">
        <f t="shared" si="976"/>
        <v>0</v>
      </c>
      <c r="DT103" s="6">
        <f t="shared" si="977"/>
        <v>0</v>
      </c>
      <c r="DU103" s="6">
        <f t="shared" si="978"/>
        <v>0</v>
      </c>
      <c r="DV103" s="6">
        <f t="shared" si="979"/>
        <v>0</v>
      </c>
      <c r="DW103" s="6">
        <f t="shared" si="980"/>
        <v>0</v>
      </c>
      <c r="DX103" s="6">
        <f t="shared" si="981"/>
        <v>0</v>
      </c>
      <c r="DY103" s="6">
        <f t="shared" si="982"/>
        <v>0</v>
      </c>
      <c r="DZ103" s="6">
        <f t="shared" si="983"/>
        <v>0</v>
      </c>
    </row>
    <row r="104" spans="2:130" ht="12" customHeight="1" outlineLevel="1">
      <c r="B104" s="6">
        <f>'23년(세부_실적)'!A125</f>
        <v>98</v>
      </c>
      <c r="C104" s="620"/>
      <c r="D104" s="620"/>
      <c r="E104" s="620"/>
      <c r="F104" s="622" t="str">
        <f>'23년(세부_실적)'!E125</f>
        <v>V200S_EPN V_CKD</v>
      </c>
      <c r="G104" s="622" t="s">
        <v>122</v>
      </c>
      <c r="H104" s="622" t="str">
        <f>'23년(세부_실적)'!F125</f>
        <v>323C</v>
      </c>
      <c r="I104" s="617"/>
      <c r="J104" s="617" t="str">
        <f>'23년(세부_실적)'!H125</f>
        <v>기타</v>
      </c>
      <c r="K104" s="617">
        <f>'23년(세부_실적)'!I125</f>
        <v>6.68</v>
      </c>
      <c r="L104" s="617">
        <f>'23년(세부_실적)'!J125</f>
        <v>0</v>
      </c>
      <c r="M104" s="617">
        <f>'23년(세부_실적)'!K125</f>
        <v>0</v>
      </c>
      <c r="N104" s="617">
        <f>'23년(세부_실적)'!L125</f>
        <v>0</v>
      </c>
      <c r="O104" s="617">
        <f>'23년(세부_실적)'!M125</f>
        <v>0</v>
      </c>
      <c r="P104" s="617">
        <f>'23년(세부_실적)'!N125</f>
        <v>0</v>
      </c>
      <c r="Q104" s="617">
        <f>'23년(세부_실적)'!O125</f>
        <v>0</v>
      </c>
      <c r="R104" s="617">
        <f>'23년(세부_실적)'!P125</f>
        <v>0</v>
      </c>
      <c r="S104" s="638">
        <f>'23년(세부_실적)'!Q125</f>
        <v>0</v>
      </c>
      <c r="T104" s="638">
        <f t="shared" si="928"/>
        <v>0</v>
      </c>
      <c r="U104" s="638">
        <f>'23년(세부_실적)'!S125</f>
        <v>0</v>
      </c>
      <c r="V104" s="638">
        <f t="shared" si="929"/>
        <v>0</v>
      </c>
      <c r="W104" s="638">
        <f>'23년(세부_실적)'!U125</f>
        <v>0</v>
      </c>
      <c r="X104" s="638">
        <f t="shared" si="930"/>
        <v>0</v>
      </c>
      <c r="Y104" s="638">
        <f>'23년(세부_실적)'!W125</f>
        <v>0</v>
      </c>
      <c r="Z104" s="638">
        <f t="shared" si="931"/>
        <v>0</v>
      </c>
      <c r="AA104" s="638">
        <f>'23년(세부_실적)'!Y125</f>
        <v>0</v>
      </c>
      <c r="AB104" s="638">
        <f t="shared" si="931"/>
        <v>0</v>
      </c>
      <c r="AC104" s="638">
        <f>'23년(세부_실적)'!AA125</f>
        <v>0</v>
      </c>
      <c r="AD104" s="638">
        <f t="shared" ref="AD104" si="1418">AC104*1000</f>
        <v>0</v>
      </c>
      <c r="AE104" s="638">
        <f>'23년(세부_실적)'!AC125</f>
        <v>0</v>
      </c>
      <c r="AF104" s="638">
        <f t="shared" ref="AF104" si="1419">AE104*1000</f>
        <v>0</v>
      </c>
      <c r="AG104" s="638">
        <f>'23년(세부_실적)'!AE125</f>
        <v>0</v>
      </c>
      <c r="AH104" s="638">
        <f t="shared" ref="AH104" si="1420">AG104*1000</f>
        <v>0</v>
      </c>
      <c r="AI104" s="638">
        <f>'23년(세부_실적)'!AG125</f>
        <v>0</v>
      </c>
      <c r="AJ104" s="638">
        <f t="shared" ref="AJ104" si="1421">AI104*1000</f>
        <v>0</v>
      </c>
      <c r="AK104" s="638">
        <f>'23년(세부_실적)'!AI125</f>
        <v>0</v>
      </c>
      <c r="AL104" s="638">
        <f t="shared" ref="AL104" si="1422">AK104*1000</f>
        <v>0</v>
      </c>
      <c r="AM104" s="638">
        <f>'23년(세부_실적)'!AK125</f>
        <v>0</v>
      </c>
      <c r="AN104" s="638">
        <f t="shared" ref="AN104" si="1423">AM104*1000</f>
        <v>0</v>
      </c>
      <c r="AO104" s="638">
        <f>'23년(세부_실적)'!AM125</f>
        <v>0</v>
      </c>
      <c r="AP104" s="638">
        <f t="shared" ref="AP104" si="1424">AO104*1000</f>
        <v>0</v>
      </c>
      <c r="AQ104" s="638">
        <f>'23년(세부_실적)'!AO125</f>
        <v>0</v>
      </c>
      <c r="AR104" s="638">
        <f t="shared" ref="AR104" si="1425">AQ104*1000</f>
        <v>0</v>
      </c>
      <c r="AS104" s="638">
        <f>'23년(세부_실적)'!AQ125</f>
        <v>0</v>
      </c>
      <c r="AT104" s="638">
        <f t="shared" ref="AT104" si="1426">AS104*1000</f>
        <v>0</v>
      </c>
      <c r="AU104" s="638">
        <f>'23년(세부_실적)'!AS125</f>
        <v>0</v>
      </c>
      <c r="AV104" s="638">
        <f t="shared" ref="AV104" si="1427">AU104*1000</f>
        <v>0</v>
      </c>
      <c r="AW104" s="638">
        <f>'23년(세부_실적)'!AU125</f>
        <v>0</v>
      </c>
      <c r="AX104" s="638">
        <f t="shared" ref="AX104" si="1428">AW104*1000</f>
        <v>0</v>
      </c>
      <c r="AY104" s="638">
        <f>'23년(세부_실적)'!AW125</f>
        <v>0</v>
      </c>
      <c r="AZ104" s="638">
        <f t="shared" ref="AZ104" si="1429">AY104*1000</f>
        <v>0</v>
      </c>
      <c r="BA104" s="638">
        <f>'23년(세부_실적)'!AY125</f>
        <v>0</v>
      </c>
      <c r="BB104" s="638">
        <f t="shared" ref="BB104" si="1430">BA104*1000</f>
        <v>0</v>
      </c>
      <c r="BC104" s="638">
        <f>'23년(세부_실적)'!BA125</f>
        <v>0</v>
      </c>
      <c r="BD104" s="638">
        <f t="shared" ref="BD104" si="1431">BC104*1000</f>
        <v>0</v>
      </c>
      <c r="BF104" s="617"/>
      <c r="BG104" s="617"/>
      <c r="BH104" s="617"/>
      <c r="BI104" s="617"/>
      <c r="BJ104" s="617"/>
      <c r="BK104" s="617"/>
      <c r="BL104" s="617"/>
      <c r="BM104" s="617"/>
      <c r="BN104" s="617"/>
      <c r="BO104" s="617"/>
      <c r="BP104" s="617"/>
      <c r="BQ104" s="617"/>
      <c r="BR104" s="617"/>
      <c r="BS104" s="617"/>
      <c r="BT104" s="617"/>
      <c r="BU104" s="617"/>
      <c r="BV104" s="617"/>
      <c r="BW104" s="617"/>
      <c r="BX104" s="617"/>
      <c r="BY104" s="617"/>
      <c r="BZ104" s="617"/>
      <c r="CA104" s="617"/>
      <c r="CB104" s="617"/>
      <c r="CC104" s="617"/>
      <c r="CD104" s="617"/>
      <c r="CE104" s="617"/>
      <c r="CF104" s="617"/>
      <c r="CG104" s="617"/>
      <c r="CH104" s="617"/>
      <c r="CI104" s="617"/>
      <c r="CJ104" s="617"/>
      <c r="CK104" s="617"/>
      <c r="CL104" s="617"/>
      <c r="CM104" s="617"/>
      <c r="CN104" s="617"/>
      <c r="CO104" s="617"/>
      <c r="CP104" s="617"/>
      <c r="CQ104" s="617"/>
      <c r="CR104" s="617"/>
      <c r="CS104" s="617"/>
      <c r="CT104" s="617"/>
      <c r="CU104" s="617"/>
      <c r="CV104" s="617"/>
      <c r="CW104" s="617"/>
      <c r="CX104" s="617"/>
      <c r="CY104" s="617"/>
      <c r="CZ104" s="617"/>
      <c r="DA104" s="617"/>
      <c r="DB104" s="6">
        <f t="shared" si="960"/>
        <v>0</v>
      </c>
      <c r="DC104" s="6">
        <f t="shared" si="961"/>
        <v>0</v>
      </c>
      <c r="DD104" s="6">
        <f t="shared" si="962"/>
        <v>0</v>
      </c>
      <c r="DE104" s="6">
        <f t="shared" si="963"/>
        <v>0</v>
      </c>
      <c r="DF104" s="6">
        <f t="shared" si="964"/>
        <v>0</v>
      </c>
      <c r="DG104" s="6">
        <f t="shared" si="965"/>
        <v>0</v>
      </c>
      <c r="DH104" s="6">
        <f t="shared" si="966"/>
        <v>0</v>
      </c>
      <c r="DI104" s="6">
        <f t="shared" si="967"/>
        <v>0</v>
      </c>
      <c r="DJ104" s="6">
        <f t="shared" si="968"/>
        <v>0</v>
      </c>
      <c r="DK104" s="6">
        <f t="shared" si="969"/>
        <v>0</v>
      </c>
      <c r="DL104" s="6">
        <f t="shared" si="970"/>
        <v>0</v>
      </c>
      <c r="DM104" s="6">
        <f t="shared" si="971"/>
        <v>0</v>
      </c>
      <c r="DO104" s="6">
        <f t="shared" si="972"/>
        <v>0</v>
      </c>
      <c r="DP104" s="6">
        <f t="shared" si="973"/>
        <v>0</v>
      </c>
      <c r="DQ104" s="6">
        <f t="shared" si="974"/>
        <v>0</v>
      </c>
      <c r="DR104" s="6">
        <f t="shared" si="975"/>
        <v>0</v>
      </c>
      <c r="DS104" s="6">
        <f t="shared" si="976"/>
        <v>0</v>
      </c>
      <c r="DT104" s="6">
        <f t="shared" si="977"/>
        <v>0</v>
      </c>
      <c r="DU104" s="6">
        <f t="shared" si="978"/>
        <v>0</v>
      </c>
      <c r="DV104" s="6">
        <f t="shared" si="979"/>
        <v>0</v>
      </c>
      <c r="DW104" s="6">
        <f t="shared" si="980"/>
        <v>0</v>
      </c>
      <c r="DX104" s="6">
        <f t="shared" si="981"/>
        <v>0</v>
      </c>
      <c r="DY104" s="6">
        <f t="shared" si="982"/>
        <v>0</v>
      </c>
      <c r="DZ104" s="6">
        <f t="shared" si="983"/>
        <v>0</v>
      </c>
    </row>
    <row r="105" spans="2:130" ht="12" customHeight="1" outlineLevel="1">
      <c r="B105" s="6">
        <f>'23년(세부_실적)'!A126</f>
        <v>99</v>
      </c>
      <c r="C105" s="620"/>
      <c r="D105" s="620"/>
      <c r="E105" s="624"/>
      <c r="F105" s="633" t="str">
        <f>'23년(세부_실적)'!E126</f>
        <v>소   계</v>
      </c>
      <c r="G105" s="633" t="s">
        <v>1257</v>
      </c>
      <c r="H105" s="636"/>
      <c r="I105" s="634"/>
      <c r="J105" s="634"/>
      <c r="K105" s="634">
        <f>'23년(세부_실적)'!I126</f>
        <v>0</v>
      </c>
      <c r="L105" s="634">
        <f>'23년(세부_실적)'!J126</f>
        <v>0</v>
      </c>
      <c r="M105" s="634">
        <f>'23년(세부_실적)'!K126</f>
        <v>0</v>
      </c>
      <c r="N105" s="634">
        <f>'23년(세부_실적)'!L126</f>
        <v>0</v>
      </c>
      <c r="O105" s="634">
        <f>'23년(세부_실적)'!M126</f>
        <v>0</v>
      </c>
      <c r="P105" s="634">
        <f>'23년(세부_실적)'!N126</f>
        <v>0</v>
      </c>
      <c r="Q105" s="634">
        <f>'23년(세부_실적)'!O126</f>
        <v>0</v>
      </c>
      <c r="R105" s="634">
        <f>'23년(세부_실적)'!P126</f>
        <v>0</v>
      </c>
      <c r="S105" s="639">
        <f>'23년(세부_실적)'!Q126</f>
        <v>0</v>
      </c>
      <c r="T105" s="639">
        <f t="shared" si="928"/>
        <v>0</v>
      </c>
      <c r="U105" s="639">
        <f>'23년(세부_실적)'!S126</f>
        <v>0</v>
      </c>
      <c r="V105" s="639">
        <f t="shared" si="929"/>
        <v>0</v>
      </c>
      <c r="W105" s="639">
        <f>'23년(세부_실적)'!U126</f>
        <v>0</v>
      </c>
      <c r="X105" s="639">
        <f t="shared" si="930"/>
        <v>0</v>
      </c>
      <c r="Y105" s="639">
        <f>'23년(세부_실적)'!W126</f>
        <v>0</v>
      </c>
      <c r="Z105" s="639">
        <f t="shared" si="931"/>
        <v>0</v>
      </c>
      <c r="AA105" s="639">
        <f>'23년(세부_실적)'!Y126</f>
        <v>0</v>
      </c>
      <c r="AB105" s="639">
        <f t="shared" si="931"/>
        <v>0</v>
      </c>
      <c r="AC105" s="639">
        <f>'23년(세부_실적)'!AA126</f>
        <v>0</v>
      </c>
      <c r="AD105" s="639">
        <f t="shared" ref="AD105" si="1432">AC105*1000</f>
        <v>0</v>
      </c>
      <c r="AE105" s="639">
        <f>'23년(세부_실적)'!AC126</f>
        <v>0</v>
      </c>
      <c r="AF105" s="639">
        <f t="shared" ref="AF105" si="1433">AE105*1000</f>
        <v>0</v>
      </c>
      <c r="AG105" s="639">
        <f>'23년(세부_실적)'!AE126</f>
        <v>0</v>
      </c>
      <c r="AH105" s="639">
        <f t="shared" ref="AH105" si="1434">AG105*1000</f>
        <v>0</v>
      </c>
      <c r="AI105" s="639">
        <f>'23년(세부_실적)'!AG126</f>
        <v>0</v>
      </c>
      <c r="AJ105" s="639">
        <f t="shared" ref="AJ105" si="1435">AI105*1000</f>
        <v>0</v>
      </c>
      <c r="AK105" s="639">
        <f>'23년(세부_실적)'!AI126</f>
        <v>0</v>
      </c>
      <c r="AL105" s="639">
        <f t="shared" ref="AL105" si="1436">AK105*1000</f>
        <v>0</v>
      </c>
      <c r="AM105" s="639">
        <f>'23년(세부_실적)'!AK126</f>
        <v>0</v>
      </c>
      <c r="AN105" s="639">
        <f t="shared" ref="AN105" si="1437">AM105*1000</f>
        <v>0</v>
      </c>
      <c r="AO105" s="639">
        <f>'23년(세부_실적)'!AM126</f>
        <v>0</v>
      </c>
      <c r="AP105" s="639">
        <f t="shared" ref="AP105" si="1438">AO105*1000</f>
        <v>0</v>
      </c>
      <c r="AQ105" s="639">
        <f>'23년(세부_실적)'!AO126</f>
        <v>0</v>
      </c>
      <c r="AR105" s="639">
        <f t="shared" ref="AR105" si="1439">AQ105*1000</f>
        <v>0</v>
      </c>
      <c r="AS105" s="639">
        <f>'23년(세부_실적)'!AQ126</f>
        <v>0</v>
      </c>
      <c r="AT105" s="639">
        <f t="shared" ref="AT105" si="1440">AS105*1000</f>
        <v>0</v>
      </c>
      <c r="AU105" s="639">
        <f>'23년(세부_실적)'!AS126</f>
        <v>0</v>
      </c>
      <c r="AV105" s="639">
        <f t="shared" ref="AV105" si="1441">AU105*1000</f>
        <v>0</v>
      </c>
      <c r="AW105" s="639">
        <f>'23년(세부_실적)'!AU126</f>
        <v>0</v>
      </c>
      <c r="AX105" s="639">
        <f t="shared" ref="AX105" si="1442">AW105*1000</f>
        <v>0</v>
      </c>
      <c r="AY105" s="639">
        <f>'23년(세부_실적)'!AW126</f>
        <v>0</v>
      </c>
      <c r="AZ105" s="639">
        <f t="shared" ref="AZ105" si="1443">AY105*1000</f>
        <v>0</v>
      </c>
      <c r="BA105" s="639">
        <f>'23년(세부_실적)'!AY126</f>
        <v>0</v>
      </c>
      <c r="BB105" s="639">
        <f t="shared" ref="BB105" si="1444">BA105*1000</f>
        <v>0</v>
      </c>
      <c r="BC105" s="639">
        <f>'23년(세부_실적)'!BA126</f>
        <v>0</v>
      </c>
      <c r="BD105" s="639">
        <f t="shared" ref="BD105" si="1445">BC105*1000</f>
        <v>0</v>
      </c>
      <c r="BF105" s="617"/>
      <c r="BG105" s="617"/>
      <c r="BH105" s="617"/>
      <c r="BI105" s="617"/>
      <c r="BJ105" s="617"/>
      <c r="BK105" s="617"/>
      <c r="BL105" s="617"/>
      <c r="BM105" s="617"/>
      <c r="BN105" s="617"/>
      <c r="BO105" s="617"/>
      <c r="BP105" s="617"/>
      <c r="BQ105" s="617"/>
      <c r="BR105" s="617"/>
      <c r="BS105" s="617"/>
      <c r="BT105" s="617"/>
      <c r="BU105" s="617"/>
      <c r="BV105" s="617"/>
      <c r="BW105" s="617"/>
      <c r="BX105" s="617"/>
      <c r="BY105" s="617"/>
      <c r="BZ105" s="617"/>
      <c r="CA105" s="617"/>
      <c r="CB105" s="617"/>
      <c r="CC105" s="617"/>
      <c r="CD105" s="617"/>
      <c r="CE105" s="617"/>
      <c r="CF105" s="617"/>
      <c r="CG105" s="617"/>
      <c r="CH105" s="617"/>
      <c r="CI105" s="617"/>
      <c r="CJ105" s="617"/>
      <c r="CK105" s="617"/>
      <c r="CL105" s="617"/>
      <c r="CM105" s="617"/>
      <c r="CN105" s="617"/>
      <c r="CO105" s="617"/>
      <c r="CP105" s="617"/>
      <c r="CQ105" s="617"/>
      <c r="CR105" s="617"/>
      <c r="CS105" s="617"/>
      <c r="CT105" s="617"/>
      <c r="CU105" s="617"/>
      <c r="CV105" s="617"/>
      <c r="CW105" s="617"/>
      <c r="CX105" s="617"/>
      <c r="CY105" s="617"/>
      <c r="CZ105" s="617"/>
      <c r="DA105" s="617"/>
      <c r="DB105" s="6">
        <f t="shared" si="960"/>
        <v>0</v>
      </c>
      <c r="DC105" s="6">
        <f t="shared" si="961"/>
        <v>0</v>
      </c>
      <c r="DD105" s="6">
        <f t="shared" si="962"/>
        <v>0</v>
      </c>
      <c r="DE105" s="6">
        <f t="shared" si="963"/>
        <v>0</v>
      </c>
      <c r="DF105" s="6">
        <f t="shared" si="964"/>
        <v>0</v>
      </c>
      <c r="DG105" s="6">
        <f t="shared" si="965"/>
        <v>0</v>
      </c>
      <c r="DH105" s="6">
        <f t="shared" si="966"/>
        <v>0</v>
      </c>
      <c r="DI105" s="6">
        <f t="shared" si="967"/>
        <v>0</v>
      </c>
      <c r="DJ105" s="6">
        <f t="shared" si="968"/>
        <v>0</v>
      </c>
      <c r="DK105" s="6">
        <f t="shared" si="969"/>
        <v>0</v>
      </c>
      <c r="DL105" s="6">
        <f t="shared" si="970"/>
        <v>0</v>
      </c>
      <c r="DM105" s="6">
        <f t="shared" si="971"/>
        <v>0</v>
      </c>
      <c r="DO105" s="6">
        <f t="shared" si="972"/>
        <v>0</v>
      </c>
      <c r="DP105" s="6">
        <f t="shared" si="973"/>
        <v>0</v>
      </c>
      <c r="DQ105" s="6">
        <f t="shared" si="974"/>
        <v>0</v>
      </c>
      <c r="DR105" s="6">
        <f t="shared" si="975"/>
        <v>0</v>
      </c>
      <c r="DS105" s="6">
        <f t="shared" si="976"/>
        <v>0</v>
      </c>
      <c r="DT105" s="6">
        <f t="shared" si="977"/>
        <v>0</v>
      </c>
      <c r="DU105" s="6">
        <f t="shared" si="978"/>
        <v>0</v>
      </c>
      <c r="DV105" s="6">
        <f t="shared" si="979"/>
        <v>0</v>
      </c>
      <c r="DW105" s="6">
        <f t="shared" si="980"/>
        <v>0</v>
      </c>
      <c r="DX105" s="6">
        <f t="shared" si="981"/>
        <v>0</v>
      </c>
      <c r="DY105" s="6">
        <f t="shared" si="982"/>
        <v>0</v>
      </c>
      <c r="DZ105" s="6">
        <f t="shared" si="983"/>
        <v>0</v>
      </c>
    </row>
    <row r="106" spans="2:130" ht="12" customHeight="1" outlineLevel="1">
      <c r="B106" s="6">
        <f>'23년(세부_실적)'!A127</f>
        <v>100</v>
      </c>
      <c r="C106" s="620"/>
      <c r="D106" s="631" t="str">
        <f>'23년(세부_실적)'!C127</f>
        <v>제품계</v>
      </c>
      <c r="E106" s="632"/>
      <c r="F106" s="632"/>
      <c r="G106" s="632"/>
      <c r="H106" s="633"/>
      <c r="I106" s="634"/>
      <c r="J106" s="634"/>
      <c r="K106" s="634">
        <f>'23년(세부_실적)'!I127</f>
        <v>0</v>
      </c>
      <c r="L106" s="634">
        <f>'23년(세부_실적)'!J127</f>
        <v>0</v>
      </c>
      <c r="M106" s="634">
        <f>'23년(세부_실적)'!K127</f>
        <v>0</v>
      </c>
      <c r="N106" s="634">
        <f>'23년(세부_실적)'!L127</f>
        <v>0</v>
      </c>
      <c r="O106" s="634">
        <f>'23년(세부_실적)'!M127</f>
        <v>0</v>
      </c>
      <c r="P106" s="634">
        <f>'23년(세부_실적)'!N127</f>
        <v>0</v>
      </c>
      <c r="Q106" s="634">
        <f>'23년(세부_실적)'!O127</f>
        <v>0</v>
      </c>
      <c r="R106" s="634">
        <f>'23년(세부_실적)'!P127</f>
        <v>0</v>
      </c>
      <c r="S106" s="639">
        <f>'23년(세부_실적)'!Q127</f>
        <v>2242.2720000000004</v>
      </c>
      <c r="T106" s="639">
        <f t="shared" si="928"/>
        <v>2242272.0000000005</v>
      </c>
      <c r="U106" s="639">
        <f>'23년(세부_실적)'!S127</f>
        <v>233.90599999999998</v>
      </c>
      <c r="V106" s="639">
        <f t="shared" si="929"/>
        <v>233905.99999999997</v>
      </c>
      <c r="W106" s="639">
        <f>'23년(세부_실적)'!U127</f>
        <v>191.11699999999996</v>
      </c>
      <c r="X106" s="639">
        <f t="shared" si="930"/>
        <v>191116.99999999997</v>
      </c>
      <c r="Y106" s="639">
        <f>'23년(세부_실적)'!W127</f>
        <v>177.02100000000002</v>
      </c>
      <c r="Z106" s="639">
        <f t="shared" si="931"/>
        <v>177021.00000000003</v>
      </c>
      <c r="AA106" s="639">
        <f>'23년(세부_실적)'!Y127</f>
        <v>602.04399999999998</v>
      </c>
      <c r="AB106" s="639">
        <f t="shared" si="931"/>
        <v>602044</v>
      </c>
      <c r="AC106" s="639">
        <f>'23년(세부_실적)'!AA127</f>
        <v>137.49999999999997</v>
      </c>
      <c r="AD106" s="639">
        <f t="shared" ref="AD106" si="1446">AC106*1000</f>
        <v>137499.99999999997</v>
      </c>
      <c r="AE106" s="639">
        <f>'23년(세부_실적)'!AC127</f>
        <v>164.7</v>
      </c>
      <c r="AF106" s="639">
        <f t="shared" ref="AF106" si="1447">AE106*1000</f>
        <v>164700</v>
      </c>
      <c r="AG106" s="639">
        <f>'23년(세부_실적)'!AE127</f>
        <v>158.26099999999997</v>
      </c>
      <c r="AH106" s="639">
        <f t="shared" ref="AH106" si="1448">AG106*1000</f>
        <v>158260.99999999997</v>
      </c>
      <c r="AI106" s="639">
        <f>'23년(세부_실적)'!AG127</f>
        <v>460.46100000000001</v>
      </c>
      <c r="AJ106" s="639">
        <f t="shared" ref="AJ106" si="1449">AI106*1000</f>
        <v>460461</v>
      </c>
      <c r="AK106" s="639">
        <f>'23년(세부_실적)'!AI127</f>
        <v>1062.5049999999999</v>
      </c>
      <c r="AL106" s="639">
        <f t="shared" ref="AL106" si="1450">AK106*1000</f>
        <v>1062504.9999999998</v>
      </c>
      <c r="AM106" s="639">
        <f>'23년(세부_실적)'!AK127</f>
        <v>200.67699999999996</v>
      </c>
      <c r="AN106" s="639">
        <f t="shared" ref="AN106" si="1451">AM106*1000</f>
        <v>200676.99999999997</v>
      </c>
      <c r="AO106" s="639">
        <f>'23년(세부_실적)'!AM127</f>
        <v>174.58299999999997</v>
      </c>
      <c r="AP106" s="639">
        <f t="shared" ref="AP106" si="1452">AO106*1000</f>
        <v>174582.99999999997</v>
      </c>
      <c r="AQ106" s="639">
        <f>'23년(세부_실적)'!AO127</f>
        <v>204.548</v>
      </c>
      <c r="AR106" s="639">
        <f t="shared" ref="AR106" si="1453">AQ106*1000</f>
        <v>204548</v>
      </c>
      <c r="AS106" s="639">
        <f>'23년(세부_실적)'!AQ127</f>
        <v>579.80799999999988</v>
      </c>
      <c r="AT106" s="639">
        <f t="shared" ref="AT106" si="1454">AS106*1000</f>
        <v>579807.99999999988</v>
      </c>
      <c r="AU106" s="639">
        <f>'23년(세부_실적)'!AS127</f>
        <v>137.68899999999999</v>
      </c>
      <c r="AV106" s="639">
        <f t="shared" ref="AV106" si="1455">AU106*1000</f>
        <v>137689</v>
      </c>
      <c r="AW106" s="639">
        <f>'23년(세부_실적)'!AU127</f>
        <v>149.30799999999999</v>
      </c>
      <c r="AX106" s="639">
        <f t="shared" ref="AX106" si="1456">AW106*1000</f>
        <v>149308</v>
      </c>
      <c r="AY106" s="639">
        <f>'23년(세부_실적)'!AW127</f>
        <v>312.96199999999999</v>
      </c>
      <c r="AZ106" s="639">
        <f t="shared" ref="AZ106" si="1457">AY106*1000</f>
        <v>312962</v>
      </c>
      <c r="BA106" s="639">
        <f>'23년(세부_실적)'!AY127</f>
        <v>599.95900000000006</v>
      </c>
      <c r="BB106" s="639">
        <f t="shared" ref="BB106" si="1458">BA106*1000</f>
        <v>599959.00000000012</v>
      </c>
      <c r="BC106" s="639">
        <f>'23년(세부_실적)'!BA127</f>
        <v>1179.7669999999998</v>
      </c>
      <c r="BD106" s="639">
        <f t="shared" ref="BD106" si="1459">BC106*1000</f>
        <v>1179766.9999999998</v>
      </c>
      <c r="BF106" s="617"/>
      <c r="BG106" s="617"/>
      <c r="BH106" s="617"/>
      <c r="BI106" s="617"/>
      <c r="BJ106" s="617"/>
      <c r="BK106" s="617"/>
      <c r="BL106" s="617"/>
      <c r="BM106" s="617"/>
      <c r="BN106" s="617"/>
      <c r="BO106" s="617"/>
      <c r="BP106" s="617"/>
      <c r="BQ106" s="617"/>
      <c r="BR106" s="617"/>
      <c r="BS106" s="617"/>
      <c r="BT106" s="617"/>
      <c r="BU106" s="617"/>
      <c r="BV106" s="617"/>
      <c r="BW106" s="617"/>
      <c r="BX106" s="617"/>
      <c r="BY106" s="617"/>
      <c r="BZ106" s="617"/>
      <c r="CA106" s="617"/>
      <c r="CB106" s="617"/>
      <c r="CC106" s="617"/>
      <c r="CD106" s="617"/>
      <c r="CE106" s="617"/>
      <c r="CF106" s="617"/>
      <c r="CG106" s="617"/>
      <c r="CH106" s="617"/>
      <c r="CI106" s="617"/>
      <c r="CJ106" s="617"/>
      <c r="CK106" s="617"/>
      <c r="CL106" s="617"/>
      <c r="CM106" s="617"/>
      <c r="CN106" s="617"/>
      <c r="CO106" s="617"/>
      <c r="CP106" s="617"/>
      <c r="CQ106" s="617"/>
      <c r="CR106" s="617"/>
      <c r="CS106" s="617"/>
      <c r="CT106" s="617"/>
      <c r="CU106" s="617"/>
      <c r="CV106" s="617"/>
      <c r="CW106" s="617"/>
      <c r="CX106" s="617"/>
      <c r="CY106" s="617"/>
      <c r="CZ106" s="617"/>
      <c r="DA106" s="617"/>
      <c r="DB106" s="6">
        <f t="shared" si="960"/>
        <v>0</v>
      </c>
      <c r="DC106" s="6">
        <f t="shared" si="961"/>
        <v>0</v>
      </c>
      <c r="DD106" s="6">
        <f t="shared" si="962"/>
        <v>0</v>
      </c>
      <c r="DE106" s="6">
        <f t="shared" si="963"/>
        <v>0</v>
      </c>
      <c r="DF106" s="6">
        <f t="shared" si="964"/>
        <v>0</v>
      </c>
      <c r="DG106" s="6">
        <f t="shared" si="965"/>
        <v>0</v>
      </c>
      <c r="DH106" s="6">
        <f t="shared" si="966"/>
        <v>0</v>
      </c>
      <c r="DI106" s="6">
        <f t="shared" si="967"/>
        <v>0</v>
      </c>
      <c r="DJ106" s="6">
        <f t="shared" si="968"/>
        <v>0</v>
      </c>
      <c r="DK106" s="6">
        <f t="shared" si="969"/>
        <v>0</v>
      </c>
      <c r="DL106" s="6">
        <f t="shared" si="970"/>
        <v>0</v>
      </c>
      <c r="DM106" s="6">
        <f t="shared" si="971"/>
        <v>0</v>
      </c>
      <c r="DO106" s="6">
        <f t="shared" si="972"/>
        <v>0</v>
      </c>
      <c r="DP106" s="6">
        <f t="shared" si="973"/>
        <v>0</v>
      </c>
      <c r="DQ106" s="6">
        <f t="shared" si="974"/>
        <v>0</v>
      </c>
      <c r="DR106" s="6">
        <f t="shared" si="975"/>
        <v>0</v>
      </c>
      <c r="DS106" s="6">
        <f t="shared" si="976"/>
        <v>0</v>
      </c>
      <c r="DT106" s="6">
        <f t="shared" si="977"/>
        <v>0</v>
      </c>
      <c r="DU106" s="6">
        <f t="shared" si="978"/>
        <v>0</v>
      </c>
      <c r="DV106" s="6">
        <f t="shared" si="979"/>
        <v>0</v>
      </c>
      <c r="DW106" s="6">
        <f t="shared" si="980"/>
        <v>0</v>
      </c>
      <c r="DX106" s="6">
        <f t="shared" si="981"/>
        <v>0</v>
      </c>
      <c r="DY106" s="6">
        <f t="shared" si="982"/>
        <v>0</v>
      </c>
      <c r="DZ106" s="6">
        <f t="shared" si="983"/>
        <v>0</v>
      </c>
    </row>
    <row r="107" spans="2:130" ht="12" customHeight="1" outlineLevel="1">
      <c r="B107" s="6">
        <f>'23년(세부_실적)'!A128</f>
        <v>101</v>
      </c>
      <c r="C107" s="620"/>
      <c r="D107" s="618" t="str">
        <f>'23년(세부_실적)'!C128</f>
        <v>Adaptor</v>
      </c>
      <c r="E107" s="618" t="str">
        <f>'23년(세부_실적)'!D128</f>
        <v>TV</v>
      </c>
      <c r="F107" s="622" t="str">
        <f>'23년(세부_실적)'!E128</f>
        <v>A5919_KPNL</v>
      </c>
      <c r="G107" s="622" t="s">
        <v>1293</v>
      </c>
      <c r="H107" s="622" t="str">
        <f>'23년(세부_실적)'!F128</f>
        <v>887A</v>
      </c>
      <c r="I107" s="617" t="str">
        <f>'23년(세부_실적)'!G128</f>
        <v>구</v>
      </c>
      <c r="J107" s="617" t="str">
        <f>'23년(세부_실적)'!H128</f>
        <v>SY</v>
      </c>
      <c r="K107" s="617">
        <f>'23년(세부_실적)'!I128</f>
        <v>6.12</v>
      </c>
      <c r="L107" s="617">
        <f>'23년(세부_실적)'!J128</f>
        <v>0</v>
      </c>
      <c r="M107" s="617">
        <f>'23년(세부_실적)'!K128</f>
        <v>6.11</v>
      </c>
      <c r="N107" s="617">
        <f>'23년(세부_실적)'!L128</f>
        <v>0</v>
      </c>
      <c r="O107" s="617">
        <f>'23년(세부_실적)'!M128</f>
        <v>6.11</v>
      </c>
      <c r="P107" s="617">
        <f>'23년(세부_실적)'!N128</f>
        <v>0</v>
      </c>
      <c r="Q107" s="617">
        <f>'23년(세부_실적)'!O128</f>
        <v>6.1</v>
      </c>
      <c r="R107" s="617">
        <f>'23년(세부_실적)'!P128</f>
        <v>0</v>
      </c>
      <c r="S107" s="638">
        <f>'23년(세부_실적)'!Q128</f>
        <v>80.287999999999997</v>
      </c>
      <c r="T107" s="638">
        <f t="shared" si="928"/>
        <v>80288</v>
      </c>
      <c r="U107" s="638">
        <f>'23년(세부_실적)'!S128</f>
        <v>5.3339999999999996</v>
      </c>
      <c r="V107" s="638">
        <f t="shared" si="929"/>
        <v>5334</v>
      </c>
      <c r="W107" s="638">
        <f>'23년(세부_실적)'!U128</f>
        <v>7.8920000000000003</v>
      </c>
      <c r="X107" s="638">
        <f t="shared" si="930"/>
        <v>7892</v>
      </c>
      <c r="Y107" s="638">
        <f>'23년(세부_실적)'!W128</f>
        <v>7.5179999999999998</v>
      </c>
      <c r="Z107" s="638">
        <f t="shared" si="931"/>
        <v>7518</v>
      </c>
      <c r="AA107" s="638">
        <f>'23년(세부_실적)'!Y128</f>
        <v>20.744</v>
      </c>
      <c r="AB107" s="638">
        <f t="shared" si="931"/>
        <v>20744</v>
      </c>
      <c r="AC107" s="638">
        <f>'23년(세부_실적)'!AA128</f>
        <v>13.986000000000001</v>
      </c>
      <c r="AD107" s="638">
        <f t="shared" ref="AD107" si="1460">AC107*1000</f>
        <v>13986</v>
      </c>
      <c r="AE107" s="638">
        <f>'23년(세부_실적)'!AC128</f>
        <v>11.045999999999999</v>
      </c>
      <c r="AF107" s="638">
        <f t="shared" ref="AF107" si="1461">AE107*1000</f>
        <v>11046</v>
      </c>
      <c r="AG107" s="638">
        <f>'23년(세부_실적)'!AE128</f>
        <v>7.56</v>
      </c>
      <c r="AH107" s="638">
        <f t="shared" ref="AH107" si="1462">AG107*1000</f>
        <v>7560</v>
      </c>
      <c r="AI107" s="638">
        <f>'23년(세부_실적)'!AG128</f>
        <v>32.591999999999999</v>
      </c>
      <c r="AJ107" s="638">
        <f t="shared" ref="AJ107" si="1463">AI107*1000</f>
        <v>32592</v>
      </c>
      <c r="AK107" s="638">
        <f>'23년(세부_실적)'!AI128</f>
        <v>53.335999999999999</v>
      </c>
      <c r="AL107" s="638">
        <f t="shared" ref="AL107" si="1464">AK107*1000</f>
        <v>53336</v>
      </c>
      <c r="AM107" s="638">
        <f>'23년(세부_실적)'!AK128</f>
        <v>4.29</v>
      </c>
      <c r="AN107" s="638">
        <f t="shared" ref="AN107" si="1465">AM107*1000</f>
        <v>4290</v>
      </c>
      <c r="AO107" s="638">
        <f>'23년(세부_실적)'!AM128</f>
        <v>9.1560000000000006</v>
      </c>
      <c r="AP107" s="638">
        <f t="shared" ref="AP107" si="1466">AO107*1000</f>
        <v>9156</v>
      </c>
      <c r="AQ107" s="638">
        <f>'23년(세부_실적)'!AO128</f>
        <v>1.3879999999999999</v>
      </c>
      <c r="AR107" s="638">
        <f t="shared" ref="AR107" si="1467">AQ107*1000</f>
        <v>1388</v>
      </c>
      <c r="AS107" s="638">
        <f>'23년(세부_실적)'!AQ128</f>
        <v>14.834000000000001</v>
      </c>
      <c r="AT107" s="638">
        <f t="shared" ref="AT107" si="1468">AS107*1000</f>
        <v>14834.000000000002</v>
      </c>
      <c r="AU107" s="638">
        <f>'23년(세부_실적)'!AS128</f>
        <v>2.6040000000000001</v>
      </c>
      <c r="AV107" s="638">
        <f t="shared" ref="AV107" si="1469">AU107*1000</f>
        <v>2604</v>
      </c>
      <c r="AW107" s="638">
        <f>'23년(세부_실적)'!AU128</f>
        <v>0</v>
      </c>
      <c r="AX107" s="638">
        <f t="shared" ref="AX107" si="1470">AW107*1000</f>
        <v>0</v>
      </c>
      <c r="AY107" s="638">
        <f>'23년(세부_실적)'!AW128</f>
        <v>9.5139999999999993</v>
      </c>
      <c r="AZ107" s="638">
        <f t="shared" ref="AZ107" si="1471">AY107*1000</f>
        <v>9514</v>
      </c>
      <c r="BA107" s="638">
        <f>'23년(세부_실적)'!AY128</f>
        <v>12.117999999999999</v>
      </c>
      <c r="BB107" s="638">
        <f t="shared" ref="BB107" si="1472">BA107*1000</f>
        <v>12117.999999999998</v>
      </c>
      <c r="BC107" s="638">
        <f>'23년(세부_실적)'!BA128</f>
        <v>26.951999999999998</v>
      </c>
      <c r="BD107" s="638">
        <f t="shared" ref="BD107" si="1473">BC107*1000</f>
        <v>26952</v>
      </c>
      <c r="BF107" s="617">
        <v>0.78300000000000003</v>
      </c>
      <c r="BG107" s="617">
        <v>4.218157204545455</v>
      </c>
      <c r="BH107" s="617">
        <v>4.5</v>
      </c>
      <c r="BI107" s="617"/>
      <c r="BJ107" s="617">
        <v>0.78300000000000003</v>
      </c>
      <c r="BK107" s="617">
        <v>4.218157204545455</v>
      </c>
      <c r="BL107" s="617">
        <v>4.5</v>
      </c>
      <c r="BM107" s="617"/>
      <c r="BN107" s="617">
        <v>0.78300000000000003</v>
      </c>
      <c r="BO107" s="617">
        <v>4.218157204545455</v>
      </c>
      <c r="BP107" s="617">
        <v>4.5</v>
      </c>
      <c r="BQ107" s="617"/>
      <c r="BR107" s="617">
        <v>0.78300000000000003</v>
      </c>
      <c r="BS107" s="617">
        <v>4.3110611213091516</v>
      </c>
      <c r="BT107" s="617">
        <v>5.0350000000000001</v>
      </c>
      <c r="BU107" s="617"/>
      <c r="BV107" s="617">
        <v>0.78300000000000003</v>
      </c>
      <c r="BW107" s="617">
        <v>4.3110611213091516</v>
      </c>
      <c r="BX107" s="617">
        <v>5.57</v>
      </c>
      <c r="BY107" s="617"/>
      <c r="BZ107" s="617">
        <v>0.78300000000000003</v>
      </c>
      <c r="CA107" s="617">
        <v>4.3110611213091516</v>
      </c>
      <c r="CB107" s="617">
        <v>5.57</v>
      </c>
      <c r="CC107" s="617"/>
      <c r="CD107" s="617"/>
      <c r="CE107" s="617"/>
      <c r="CF107" s="617"/>
      <c r="CG107" s="617"/>
      <c r="CH107" s="617"/>
      <c r="CI107" s="617"/>
      <c r="CJ107" s="617"/>
      <c r="CK107" s="617"/>
      <c r="CL107" s="617"/>
      <c r="CM107" s="617"/>
      <c r="CN107" s="617"/>
      <c r="CO107" s="617"/>
      <c r="CP107" s="617"/>
      <c r="CQ107" s="617"/>
      <c r="CR107" s="617"/>
      <c r="CS107" s="617"/>
      <c r="CT107" s="617"/>
      <c r="CU107" s="617"/>
      <c r="CV107" s="617"/>
      <c r="CW107" s="617"/>
      <c r="CX107" s="617"/>
      <c r="CY107" s="617"/>
      <c r="CZ107" s="617"/>
      <c r="DA107" s="617"/>
      <c r="DB107" s="656">
        <f t="shared" si="960"/>
        <v>29900297.07</v>
      </c>
      <c r="DC107" s="656">
        <f t="shared" si="961"/>
        <v>45252649.079999998</v>
      </c>
      <c r="DD107" s="656">
        <f t="shared" si="962"/>
        <v>44096340.330000006</v>
      </c>
      <c r="DE107" s="656">
        <f t="shared" si="963"/>
        <v>93187545.973199993</v>
      </c>
      <c r="DF107" s="656">
        <f t="shared" si="964"/>
        <v>81466252.639799997</v>
      </c>
      <c r="DG107" s="656">
        <f t="shared" si="965"/>
        <v>54751645.116000004</v>
      </c>
      <c r="DH107" s="6">
        <f t="shared" si="966"/>
        <v>0</v>
      </c>
      <c r="DI107" s="6">
        <f t="shared" si="967"/>
        <v>67460861.386800006</v>
      </c>
      <c r="DJ107" s="6">
        <f t="shared" si="968"/>
        <v>0</v>
      </c>
      <c r="DK107" s="6">
        <f t="shared" si="969"/>
        <v>0</v>
      </c>
      <c r="DL107" s="6">
        <f t="shared" si="970"/>
        <v>0</v>
      </c>
      <c r="DM107" s="6">
        <f t="shared" si="971"/>
        <v>0</v>
      </c>
      <c r="DO107" s="6">
        <f t="shared" si="972"/>
        <v>33230241.35770664</v>
      </c>
      <c r="DP107" s="6">
        <f t="shared" si="973"/>
        <v>50292358.215824284</v>
      </c>
      <c r="DQ107" s="6">
        <f t="shared" si="974"/>
        <v>49007273.363437295</v>
      </c>
      <c r="DR107" s="6">
        <f t="shared" si="975"/>
        <v>94280646.461228862</v>
      </c>
      <c r="DS107" s="6">
        <f t="shared" si="976"/>
        <v>74505219.079201832</v>
      </c>
      <c r="DT107" s="6">
        <f t="shared" si="977"/>
        <v>50073290.253704078</v>
      </c>
      <c r="DU107" s="6">
        <f t="shared" si="978"/>
        <v>0</v>
      </c>
      <c r="DV107" s="6">
        <f t="shared" si="979"/>
        <v>0</v>
      </c>
      <c r="DW107" s="6">
        <f t="shared" si="980"/>
        <v>0</v>
      </c>
      <c r="DX107" s="6">
        <f t="shared" si="981"/>
        <v>0</v>
      </c>
      <c r="DY107" s="6">
        <f t="shared" si="982"/>
        <v>0</v>
      </c>
      <c r="DZ107" s="6">
        <f t="shared" si="983"/>
        <v>0</v>
      </c>
    </row>
    <row r="108" spans="2:130" ht="12" customHeight="1" outlineLevel="1">
      <c r="B108" s="6">
        <f>'23년(세부_실적)'!A129</f>
        <v>102</v>
      </c>
      <c r="C108" s="620"/>
      <c r="D108" s="620"/>
      <c r="E108" s="620"/>
      <c r="F108" s="622" t="str">
        <f>'23년(세부_실적)'!E129</f>
        <v>A5919N_KPNL</v>
      </c>
      <c r="G108" s="622" t="s">
        <v>1294</v>
      </c>
      <c r="H108" s="622" t="str">
        <f>'23년(세부_실적)'!F129</f>
        <v>887B</v>
      </c>
      <c r="I108" s="617" t="str">
        <f>'23년(세부_실적)'!G129</f>
        <v>구</v>
      </c>
      <c r="J108" s="617" t="str">
        <f>'23년(세부_실적)'!H129</f>
        <v>SY</v>
      </c>
      <c r="K108" s="617">
        <f>'23년(세부_실적)'!I129</f>
        <v>6.23</v>
      </c>
      <c r="L108" s="617">
        <f>'23년(세부_실적)'!J129</f>
        <v>0</v>
      </c>
      <c r="M108" s="617">
        <f>'23년(세부_실적)'!K129</f>
        <v>6.23</v>
      </c>
      <c r="N108" s="617">
        <f>'23년(세부_실적)'!L129</f>
        <v>0</v>
      </c>
      <c r="O108" s="617">
        <f>'23년(세부_실적)'!M129</f>
        <v>6.23</v>
      </c>
      <c r="P108" s="617">
        <f>'23년(세부_실적)'!N129</f>
        <v>0</v>
      </c>
      <c r="Q108" s="617">
        <f>'23년(세부_실적)'!O129</f>
        <v>6.23</v>
      </c>
      <c r="R108" s="617">
        <f>'23년(세부_실적)'!P129</f>
        <v>0</v>
      </c>
      <c r="S108" s="638">
        <f>'23년(세부_실적)'!Q129</f>
        <v>0</v>
      </c>
      <c r="T108" s="638">
        <f t="shared" si="928"/>
        <v>0</v>
      </c>
      <c r="U108" s="638">
        <f>'23년(세부_실적)'!S129</f>
        <v>0</v>
      </c>
      <c r="V108" s="638">
        <f t="shared" si="929"/>
        <v>0</v>
      </c>
      <c r="W108" s="638">
        <f>'23년(세부_실적)'!U129</f>
        <v>0</v>
      </c>
      <c r="X108" s="638">
        <f t="shared" si="930"/>
        <v>0</v>
      </c>
      <c r="Y108" s="638">
        <f>'23년(세부_실적)'!W129</f>
        <v>0</v>
      </c>
      <c r="Z108" s="638">
        <f t="shared" si="931"/>
        <v>0</v>
      </c>
      <c r="AA108" s="638">
        <f>'23년(세부_실적)'!Y129</f>
        <v>0</v>
      </c>
      <c r="AB108" s="638">
        <f t="shared" si="931"/>
        <v>0</v>
      </c>
      <c r="AC108" s="638">
        <f>'23년(세부_실적)'!AA129</f>
        <v>0</v>
      </c>
      <c r="AD108" s="638">
        <f t="shared" ref="AD108" si="1474">AC108*1000</f>
        <v>0</v>
      </c>
      <c r="AE108" s="638">
        <f>'23년(세부_실적)'!AC129</f>
        <v>0</v>
      </c>
      <c r="AF108" s="638">
        <f t="shared" ref="AF108" si="1475">AE108*1000</f>
        <v>0</v>
      </c>
      <c r="AG108" s="638">
        <f>'23년(세부_실적)'!AE129</f>
        <v>0</v>
      </c>
      <c r="AH108" s="638">
        <f t="shared" ref="AH108" si="1476">AG108*1000</f>
        <v>0</v>
      </c>
      <c r="AI108" s="638">
        <f>'23년(세부_실적)'!AG129</f>
        <v>0</v>
      </c>
      <c r="AJ108" s="638">
        <f t="shared" ref="AJ108" si="1477">AI108*1000</f>
        <v>0</v>
      </c>
      <c r="AK108" s="638">
        <f>'23년(세부_실적)'!AI129</f>
        <v>0</v>
      </c>
      <c r="AL108" s="638">
        <f t="shared" ref="AL108" si="1478">AK108*1000</f>
        <v>0</v>
      </c>
      <c r="AM108" s="638">
        <f>'23년(세부_실적)'!AK129</f>
        <v>0</v>
      </c>
      <c r="AN108" s="638">
        <f t="shared" ref="AN108" si="1479">AM108*1000</f>
        <v>0</v>
      </c>
      <c r="AO108" s="638">
        <f>'23년(세부_실적)'!AM129</f>
        <v>0</v>
      </c>
      <c r="AP108" s="638">
        <f t="shared" ref="AP108" si="1480">AO108*1000</f>
        <v>0</v>
      </c>
      <c r="AQ108" s="638">
        <f>'23년(세부_실적)'!AO129</f>
        <v>0</v>
      </c>
      <c r="AR108" s="638">
        <f t="shared" ref="AR108" si="1481">AQ108*1000</f>
        <v>0</v>
      </c>
      <c r="AS108" s="638">
        <f>'23년(세부_실적)'!AQ129</f>
        <v>0</v>
      </c>
      <c r="AT108" s="638">
        <f t="shared" ref="AT108" si="1482">AS108*1000</f>
        <v>0</v>
      </c>
      <c r="AU108" s="638">
        <f>'23년(세부_실적)'!AS129</f>
        <v>0</v>
      </c>
      <c r="AV108" s="638">
        <f t="shared" ref="AV108" si="1483">AU108*1000</f>
        <v>0</v>
      </c>
      <c r="AW108" s="638">
        <f>'23년(세부_실적)'!AU129</f>
        <v>0</v>
      </c>
      <c r="AX108" s="638">
        <f t="shared" ref="AX108" si="1484">AW108*1000</f>
        <v>0</v>
      </c>
      <c r="AY108" s="638">
        <f>'23년(세부_실적)'!AW129</f>
        <v>0</v>
      </c>
      <c r="AZ108" s="638">
        <f t="shared" ref="AZ108" si="1485">AY108*1000</f>
        <v>0</v>
      </c>
      <c r="BA108" s="638">
        <f>'23년(세부_실적)'!AY129</f>
        <v>0</v>
      </c>
      <c r="BB108" s="638">
        <f t="shared" ref="BB108" si="1486">BA108*1000</f>
        <v>0</v>
      </c>
      <c r="BC108" s="638">
        <f>'23년(세부_실적)'!BA129</f>
        <v>0</v>
      </c>
      <c r="BD108" s="638">
        <f t="shared" ref="BD108" si="1487">BC108*1000</f>
        <v>0</v>
      </c>
      <c r="BF108" s="617"/>
      <c r="BG108" s="617"/>
      <c r="BH108" s="617"/>
      <c r="BI108" s="617"/>
      <c r="BJ108" s="617"/>
      <c r="BK108" s="617"/>
      <c r="BL108" s="617"/>
      <c r="BM108" s="617"/>
      <c r="BN108" s="617"/>
      <c r="BO108" s="617"/>
      <c r="BP108" s="617"/>
      <c r="BQ108" s="617"/>
      <c r="BR108" s="617"/>
      <c r="BS108" s="617"/>
      <c r="BT108" s="617"/>
      <c r="BU108" s="617"/>
      <c r="BV108" s="617"/>
      <c r="BW108" s="617"/>
      <c r="BX108" s="617"/>
      <c r="BY108" s="617"/>
      <c r="BZ108" s="617"/>
      <c r="CA108" s="617"/>
      <c r="CB108" s="617"/>
      <c r="CC108" s="617"/>
      <c r="CD108" s="617"/>
      <c r="CE108" s="617"/>
      <c r="CF108" s="617"/>
      <c r="CG108" s="617"/>
      <c r="CH108" s="617"/>
      <c r="CI108" s="617"/>
      <c r="CJ108" s="617"/>
      <c r="CK108" s="617"/>
      <c r="CL108" s="617"/>
      <c r="CM108" s="617"/>
      <c r="CN108" s="617"/>
      <c r="CO108" s="617"/>
      <c r="CP108" s="617"/>
      <c r="CQ108" s="617"/>
      <c r="CR108" s="617"/>
      <c r="CS108" s="617"/>
      <c r="CT108" s="617"/>
      <c r="CU108" s="617"/>
      <c r="CV108" s="617"/>
      <c r="CW108" s="617"/>
      <c r="CX108" s="617"/>
      <c r="CY108" s="617"/>
      <c r="CZ108" s="617"/>
      <c r="DA108" s="617"/>
      <c r="DB108" s="656">
        <f t="shared" si="960"/>
        <v>0</v>
      </c>
      <c r="DC108" s="656">
        <f t="shared" si="961"/>
        <v>0</v>
      </c>
      <c r="DD108" s="656">
        <f t="shared" si="962"/>
        <v>0</v>
      </c>
      <c r="DE108" s="656">
        <f t="shared" si="963"/>
        <v>0</v>
      </c>
      <c r="DF108" s="656">
        <f t="shared" si="964"/>
        <v>0</v>
      </c>
      <c r="DG108" s="656">
        <f t="shared" si="965"/>
        <v>0</v>
      </c>
      <c r="DH108" s="6">
        <f t="shared" si="966"/>
        <v>0</v>
      </c>
      <c r="DI108" s="6">
        <f t="shared" si="967"/>
        <v>0</v>
      </c>
      <c r="DJ108" s="6">
        <f t="shared" si="968"/>
        <v>0</v>
      </c>
      <c r="DK108" s="6">
        <f t="shared" si="969"/>
        <v>0</v>
      </c>
      <c r="DL108" s="6">
        <f t="shared" si="970"/>
        <v>0</v>
      </c>
      <c r="DM108" s="6">
        <f t="shared" si="971"/>
        <v>0</v>
      </c>
      <c r="DO108" s="6">
        <f t="shared" si="972"/>
        <v>0</v>
      </c>
      <c r="DP108" s="6">
        <f t="shared" si="973"/>
        <v>0</v>
      </c>
      <c r="DQ108" s="6">
        <f t="shared" si="974"/>
        <v>0</v>
      </c>
      <c r="DR108" s="6">
        <f t="shared" si="975"/>
        <v>0</v>
      </c>
      <c r="DS108" s="6">
        <f t="shared" si="976"/>
        <v>0</v>
      </c>
      <c r="DT108" s="6">
        <f t="shared" si="977"/>
        <v>0</v>
      </c>
      <c r="DU108" s="6">
        <f t="shared" si="978"/>
        <v>0</v>
      </c>
      <c r="DV108" s="6">
        <f t="shared" si="979"/>
        <v>0</v>
      </c>
      <c r="DW108" s="6">
        <f t="shared" si="980"/>
        <v>0</v>
      </c>
      <c r="DX108" s="6">
        <f t="shared" si="981"/>
        <v>0</v>
      </c>
      <c r="DY108" s="6">
        <f t="shared" si="982"/>
        <v>0</v>
      </c>
      <c r="DZ108" s="6">
        <f t="shared" si="983"/>
        <v>0</v>
      </c>
    </row>
    <row r="109" spans="2:130" ht="12" customHeight="1" outlineLevel="1">
      <c r="B109" s="6">
        <f>'23년(세부_실적)'!A130</f>
        <v>103</v>
      </c>
      <c r="C109" s="620"/>
      <c r="D109" s="620"/>
      <c r="E109" s="620"/>
      <c r="F109" s="622" t="str">
        <f>'23년(세부_실적)'!E130</f>
        <v>A5919_KPNL_TH</v>
      </c>
      <c r="G109" s="622" t="s">
        <v>1295</v>
      </c>
      <c r="H109" s="622" t="str">
        <f>'23년(세부_실적)'!F130</f>
        <v>887C</v>
      </c>
      <c r="I109" s="617" t="str">
        <f>'23년(세부_실적)'!G130</f>
        <v>구</v>
      </c>
      <c r="J109" s="617" t="str">
        <f>'23년(세부_실적)'!H130</f>
        <v>SY</v>
      </c>
      <c r="K109" s="617">
        <f>'23년(세부_실적)'!I130</f>
        <v>5.92</v>
      </c>
      <c r="L109" s="617">
        <f>'23년(세부_실적)'!J130</f>
        <v>0</v>
      </c>
      <c r="M109" s="617">
        <f>'23년(세부_실적)'!K130</f>
        <v>5.92</v>
      </c>
      <c r="N109" s="617">
        <f>'23년(세부_실적)'!L130</f>
        <v>0</v>
      </c>
      <c r="O109" s="617">
        <f>'23년(세부_실적)'!M130</f>
        <v>5.92</v>
      </c>
      <c r="P109" s="617">
        <f>'23년(세부_실적)'!N130</f>
        <v>0</v>
      </c>
      <c r="Q109" s="617">
        <f>'23년(세부_실적)'!O130</f>
        <v>5.92</v>
      </c>
      <c r="R109" s="617">
        <f>'23년(세부_실적)'!P130</f>
        <v>0</v>
      </c>
      <c r="S109" s="638">
        <f>'23년(세부_실적)'!Q130</f>
        <v>0</v>
      </c>
      <c r="T109" s="638">
        <f t="shared" si="928"/>
        <v>0</v>
      </c>
      <c r="U109" s="638">
        <f>'23년(세부_실적)'!S130</f>
        <v>0</v>
      </c>
      <c r="V109" s="638">
        <f t="shared" si="929"/>
        <v>0</v>
      </c>
      <c r="W109" s="638">
        <f>'23년(세부_실적)'!U130</f>
        <v>0</v>
      </c>
      <c r="X109" s="638">
        <f t="shared" si="930"/>
        <v>0</v>
      </c>
      <c r="Y109" s="638">
        <f>'23년(세부_실적)'!W130</f>
        <v>0</v>
      </c>
      <c r="Z109" s="638">
        <f t="shared" si="931"/>
        <v>0</v>
      </c>
      <c r="AA109" s="638">
        <f>'23년(세부_실적)'!Y130</f>
        <v>0</v>
      </c>
      <c r="AB109" s="638">
        <f t="shared" si="931"/>
        <v>0</v>
      </c>
      <c r="AC109" s="638">
        <f>'23년(세부_실적)'!AA130</f>
        <v>0</v>
      </c>
      <c r="AD109" s="638">
        <f t="shared" ref="AD109" si="1488">AC109*1000</f>
        <v>0</v>
      </c>
      <c r="AE109" s="638">
        <f>'23년(세부_실적)'!AC130</f>
        <v>0</v>
      </c>
      <c r="AF109" s="638">
        <f t="shared" ref="AF109" si="1489">AE109*1000</f>
        <v>0</v>
      </c>
      <c r="AG109" s="638">
        <f>'23년(세부_실적)'!AE130</f>
        <v>0</v>
      </c>
      <c r="AH109" s="638">
        <f t="shared" ref="AH109" si="1490">AG109*1000</f>
        <v>0</v>
      </c>
      <c r="AI109" s="638">
        <f>'23년(세부_실적)'!AG130</f>
        <v>0</v>
      </c>
      <c r="AJ109" s="638">
        <f t="shared" ref="AJ109" si="1491">AI109*1000</f>
        <v>0</v>
      </c>
      <c r="AK109" s="638">
        <f>'23년(세부_실적)'!AI130</f>
        <v>0</v>
      </c>
      <c r="AL109" s="638">
        <f t="shared" ref="AL109" si="1492">AK109*1000</f>
        <v>0</v>
      </c>
      <c r="AM109" s="638">
        <f>'23년(세부_실적)'!AK130</f>
        <v>0</v>
      </c>
      <c r="AN109" s="638">
        <f t="shared" ref="AN109" si="1493">AM109*1000</f>
        <v>0</v>
      </c>
      <c r="AO109" s="638">
        <f>'23년(세부_실적)'!AM130</f>
        <v>0</v>
      </c>
      <c r="AP109" s="638">
        <f t="shared" ref="AP109" si="1494">AO109*1000</f>
        <v>0</v>
      </c>
      <c r="AQ109" s="638">
        <f>'23년(세부_실적)'!AO130</f>
        <v>0</v>
      </c>
      <c r="AR109" s="638">
        <f t="shared" ref="AR109" si="1495">AQ109*1000</f>
        <v>0</v>
      </c>
      <c r="AS109" s="638">
        <f>'23년(세부_실적)'!AQ130</f>
        <v>0</v>
      </c>
      <c r="AT109" s="638">
        <f t="shared" ref="AT109" si="1496">AS109*1000</f>
        <v>0</v>
      </c>
      <c r="AU109" s="638">
        <f>'23년(세부_실적)'!AS130</f>
        <v>0</v>
      </c>
      <c r="AV109" s="638">
        <f t="shared" ref="AV109" si="1497">AU109*1000</f>
        <v>0</v>
      </c>
      <c r="AW109" s="638">
        <f>'23년(세부_실적)'!AU130</f>
        <v>0</v>
      </c>
      <c r="AX109" s="638">
        <f t="shared" ref="AX109" si="1498">AW109*1000</f>
        <v>0</v>
      </c>
      <c r="AY109" s="638">
        <f>'23년(세부_실적)'!AW130</f>
        <v>0</v>
      </c>
      <c r="AZ109" s="638">
        <f t="shared" ref="AZ109" si="1499">AY109*1000</f>
        <v>0</v>
      </c>
      <c r="BA109" s="638">
        <f>'23년(세부_실적)'!AY130</f>
        <v>0</v>
      </c>
      <c r="BB109" s="638">
        <f t="shared" ref="BB109" si="1500">BA109*1000</f>
        <v>0</v>
      </c>
      <c r="BC109" s="638">
        <f>'23년(세부_실적)'!BA130</f>
        <v>0</v>
      </c>
      <c r="BD109" s="638">
        <f t="shared" ref="BD109" si="1501">BC109*1000</f>
        <v>0</v>
      </c>
      <c r="BF109" s="617">
        <v>0.78300000000000003</v>
      </c>
      <c r="BG109" s="617">
        <v>5.0738812927272727</v>
      </c>
      <c r="BH109" s="617"/>
      <c r="BI109" s="617"/>
      <c r="BJ109" s="617">
        <v>0.78300000000000003</v>
      </c>
      <c r="BK109" s="617">
        <v>5.0738812927272727</v>
      </c>
      <c r="BL109" s="617">
        <v>5</v>
      </c>
      <c r="BM109" s="617"/>
      <c r="BN109" s="617">
        <v>0.78300000000000003</v>
      </c>
      <c r="BO109" s="617">
        <v>5.0738812927272727</v>
      </c>
      <c r="BP109" s="617"/>
      <c r="BQ109" s="617"/>
      <c r="BR109" s="617">
        <v>0.78300000000000003</v>
      </c>
      <c r="BS109" s="617">
        <v>5.1667852094909703</v>
      </c>
      <c r="BT109" s="617">
        <v>5.46</v>
      </c>
      <c r="BU109" s="617"/>
      <c r="BV109" s="617">
        <v>0.78300000000000003</v>
      </c>
      <c r="BW109" s="617">
        <v>5.1667852094909703</v>
      </c>
      <c r="BX109" s="617"/>
      <c r="BY109" s="617"/>
      <c r="BZ109" s="617">
        <v>0.78300000000000003</v>
      </c>
      <c r="CA109" s="617">
        <v>5.1667852094909703</v>
      </c>
      <c r="CB109" s="617">
        <v>5.92</v>
      </c>
      <c r="CC109" s="617"/>
      <c r="CD109" s="617"/>
      <c r="CE109" s="617"/>
      <c r="CF109" s="617"/>
      <c r="CG109" s="617"/>
      <c r="CH109" s="617"/>
      <c r="CI109" s="617"/>
      <c r="CJ109" s="617"/>
      <c r="CK109" s="617"/>
      <c r="CL109" s="617"/>
      <c r="CM109" s="617"/>
      <c r="CN109" s="617"/>
      <c r="CO109" s="617"/>
      <c r="CP109" s="617"/>
      <c r="CQ109" s="617"/>
      <c r="CR109" s="617"/>
      <c r="CS109" s="617"/>
      <c r="CT109" s="617"/>
      <c r="CU109" s="617"/>
      <c r="CV109" s="617"/>
      <c r="CW109" s="617"/>
      <c r="CX109" s="617"/>
      <c r="CY109" s="617"/>
      <c r="CZ109" s="617"/>
      <c r="DA109" s="617"/>
      <c r="DB109" s="656">
        <f t="shared" si="960"/>
        <v>0</v>
      </c>
      <c r="DC109" s="656">
        <f t="shared" si="961"/>
        <v>0</v>
      </c>
      <c r="DD109" s="656">
        <f t="shared" si="962"/>
        <v>0</v>
      </c>
      <c r="DE109" s="656">
        <f t="shared" si="963"/>
        <v>0</v>
      </c>
      <c r="DF109" s="656">
        <f t="shared" si="964"/>
        <v>0</v>
      </c>
      <c r="DG109" s="656">
        <f t="shared" si="965"/>
        <v>0</v>
      </c>
      <c r="DH109" s="6">
        <f t="shared" si="966"/>
        <v>0</v>
      </c>
      <c r="DI109" s="6">
        <f t="shared" si="967"/>
        <v>0</v>
      </c>
      <c r="DJ109" s="6">
        <f t="shared" si="968"/>
        <v>0</v>
      </c>
      <c r="DK109" s="6">
        <f t="shared" si="969"/>
        <v>0</v>
      </c>
      <c r="DL109" s="6">
        <f t="shared" si="970"/>
        <v>0</v>
      </c>
      <c r="DM109" s="6">
        <f t="shared" si="971"/>
        <v>0</v>
      </c>
      <c r="DO109" s="6">
        <f t="shared" si="972"/>
        <v>0</v>
      </c>
      <c r="DP109" s="6">
        <f t="shared" si="973"/>
        <v>0</v>
      </c>
      <c r="DQ109" s="6">
        <f t="shared" si="974"/>
        <v>0</v>
      </c>
      <c r="DR109" s="6">
        <f t="shared" si="975"/>
        <v>0</v>
      </c>
      <c r="DS109" s="6">
        <f t="shared" si="976"/>
        <v>0</v>
      </c>
      <c r="DT109" s="6">
        <f t="shared" si="977"/>
        <v>0</v>
      </c>
      <c r="DU109" s="6">
        <f t="shared" si="978"/>
        <v>0</v>
      </c>
      <c r="DV109" s="6">
        <f t="shared" si="979"/>
        <v>0</v>
      </c>
      <c r="DW109" s="6">
        <f t="shared" si="980"/>
        <v>0</v>
      </c>
      <c r="DX109" s="6">
        <f t="shared" si="981"/>
        <v>0</v>
      </c>
      <c r="DY109" s="6">
        <f t="shared" si="982"/>
        <v>0</v>
      </c>
      <c r="DZ109" s="6">
        <f t="shared" si="983"/>
        <v>0</v>
      </c>
    </row>
    <row r="110" spans="2:130" ht="12" customHeight="1" outlineLevel="1">
      <c r="B110" s="6">
        <f>'23년(세부_실적)'!A131</f>
        <v>104</v>
      </c>
      <c r="C110" s="620"/>
      <c r="D110" s="620"/>
      <c r="E110" s="620"/>
      <c r="F110" s="622" t="str">
        <f>'23년(세부_실적)'!E131</f>
        <v>A5919_KPNL_WW</v>
      </c>
      <c r="G110" s="622" t="s">
        <v>1296</v>
      </c>
      <c r="H110" s="622" t="str">
        <f>'23년(세부_실적)'!F131</f>
        <v>887D</v>
      </c>
      <c r="I110" s="617" t="str">
        <f>'23년(세부_실적)'!G131</f>
        <v>구</v>
      </c>
      <c r="J110" s="617" t="str">
        <f>'23년(세부_실적)'!H131</f>
        <v>SY</v>
      </c>
      <c r="K110" s="617">
        <f>'23년(세부_실적)'!I131</f>
        <v>6.1</v>
      </c>
      <c r="L110" s="617">
        <f>'23년(세부_실적)'!J131</f>
        <v>0</v>
      </c>
      <c r="M110" s="617">
        <f>'23년(세부_실적)'!K131</f>
        <v>6.09</v>
      </c>
      <c r="N110" s="617">
        <f>'23년(세부_실적)'!L131</f>
        <v>0</v>
      </c>
      <c r="O110" s="617">
        <f>'23년(세부_실적)'!M131</f>
        <v>6.09</v>
      </c>
      <c r="P110" s="617">
        <f>'23년(세부_실적)'!N131</f>
        <v>0</v>
      </c>
      <c r="Q110" s="617">
        <f>'23년(세부_실적)'!O131</f>
        <v>6.08</v>
      </c>
      <c r="R110" s="617">
        <f>'23년(세부_실적)'!P131</f>
        <v>0</v>
      </c>
      <c r="S110" s="638">
        <f>'23년(세부_실적)'!Q131</f>
        <v>120.91799999999999</v>
      </c>
      <c r="T110" s="638">
        <f t="shared" si="928"/>
        <v>120917.99999999999</v>
      </c>
      <c r="U110" s="638">
        <f>'23년(세부_실적)'!S131</f>
        <v>5.6280000000000001</v>
      </c>
      <c r="V110" s="638">
        <f t="shared" si="929"/>
        <v>5628</v>
      </c>
      <c r="W110" s="638">
        <f>'23년(세부_실적)'!U131</f>
        <v>20.916</v>
      </c>
      <c r="X110" s="638">
        <f t="shared" si="930"/>
        <v>20916</v>
      </c>
      <c r="Y110" s="638">
        <f>'23년(세부_실적)'!W131</f>
        <v>16.884</v>
      </c>
      <c r="Z110" s="638">
        <f t="shared" si="931"/>
        <v>16884</v>
      </c>
      <c r="AA110" s="638">
        <f>'23년(세부_실적)'!Y131</f>
        <v>43.427999999999997</v>
      </c>
      <c r="AB110" s="638">
        <f t="shared" si="931"/>
        <v>43428</v>
      </c>
      <c r="AC110" s="638">
        <f>'23년(세부_실적)'!AA131</f>
        <v>7.2240000000000002</v>
      </c>
      <c r="AD110" s="638">
        <f t="shared" ref="AD110" si="1502">AC110*1000</f>
        <v>7224</v>
      </c>
      <c r="AE110" s="638">
        <f>'23년(세부_실적)'!AC131</f>
        <v>10.247999999999999</v>
      </c>
      <c r="AF110" s="638">
        <f t="shared" ref="AF110" si="1503">AE110*1000</f>
        <v>10248</v>
      </c>
      <c r="AG110" s="638">
        <f>'23년(세부_실적)'!AE131</f>
        <v>3.4020000000000001</v>
      </c>
      <c r="AH110" s="638">
        <f t="shared" ref="AH110" si="1504">AG110*1000</f>
        <v>3402</v>
      </c>
      <c r="AI110" s="638">
        <f>'23년(세부_실적)'!AG131</f>
        <v>20.874000000000002</v>
      </c>
      <c r="AJ110" s="638">
        <f t="shared" ref="AJ110" si="1505">AI110*1000</f>
        <v>20874.000000000004</v>
      </c>
      <c r="AK110" s="638">
        <f>'23년(세부_실적)'!AI131</f>
        <v>64.301999999999992</v>
      </c>
      <c r="AL110" s="638">
        <f t="shared" ref="AL110" si="1506">AK110*1000</f>
        <v>64301.999999999993</v>
      </c>
      <c r="AM110" s="638">
        <f>'23년(세부_실적)'!AK131</f>
        <v>9.4079999999999995</v>
      </c>
      <c r="AN110" s="638">
        <f t="shared" ref="AN110" si="1507">AM110*1000</f>
        <v>9408</v>
      </c>
      <c r="AO110" s="638">
        <f>'23년(세부_실적)'!AM131</f>
        <v>7.8959999999999999</v>
      </c>
      <c r="AP110" s="638">
        <f t="shared" ref="AP110" si="1508">AO110*1000</f>
        <v>7896</v>
      </c>
      <c r="AQ110" s="638">
        <f>'23년(세부_실적)'!AO131</f>
        <v>7.3819999999999997</v>
      </c>
      <c r="AR110" s="638">
        <f t="shared" ref="AR110" si="1509">AQ110*1000</f>
        <v>7382</v>
      </c>
      <c r="AS110" s="638">
        <f>'23년(세부_실적)'!AQ131</f>
        <v>24.686</v>
      </c>
      <c r="AT110" s="638">
        <f t="shared" ref="AT110" si="1510">AS110*1000</f>
        <v>24686</v>
      </c>
      <c r="AU110" s="638">
        <f>'23년(세부_실적)'!AS131</f>
        <v>10.93</v>
      </c>
      <c r="AV110" s="638">
        <f t="shared" ref="AV110" si="1511">AU110*1000</f>
        <v>10930</v>
      </c>
      <c r="AW110" s="638">
        <f>'23년(세부_실적)'!AU131</f>
        <v>11.298</v>
      </c>
      <c r="AX110" s="638">
        <f t="shared" ref="AX110" si="1512">AW110*1000</f>
        <v>11298</v>
      </c>
      <c r="AY110" s="638">
        <f>'23년(세부_실적)'!AW131</f>
        <v>9.702</v>
      </c>
      <c r="AZ110" s="638">
        <f t="shared" ref="AZ110" si="1513">AY110*1000</f>
        <v>9702</v>
      </c>
      <c r="BA110" s="638">
        <f>'23년(세부_실적)'!AY131</f>
        <v>31.93</v>
      </c>
      <c r="BB110" s="638">
        <f t="shared" ref="BB110" si="1514">BA110*1000</f>
        <v>31930</v>
      </c>
      <c r="BC110" s="638">
        <f>'23년(세부_실적)'!BA131</f>
        <v>56.616</v>
      </c>
      <c r="BD110" s="638">
        <f t="shared" ref="BD110" si="1515">BC110*1000</f>
        <v>56616</v>
      </c>
      <c r="BF110" s="617">
        <v>0.78300000000000003</v>
      </c>
      <c r="BG110" s="617">
        <v>4.2391572045454557</v>
      </c>
      <c r="BH110" s="617">
        <v>4.5</v>
      </c>
      <c r="BI110" s="617"/>
      <c r="BJ110" s="617">
        <v>0.78300000000000003</v>
      </c>
      <c r="BK110" s="617">
        <v>4.2391572045454557</v>
      </c>
      <c r="BL110" s="617">
        <v>4.5</v>
      </c>
      <c r="BM110" s="617"/>
      <c r="BN110" s="617">
        <v>0.78300000000000003</v>
      </c>
      <c r="BO110" s="617">
        <v>4.2391572045454557</v>
      </c>
      <c r="BP110" s="617">
        <v>4.5</v>
      </c>
      <c r="BQ110" s="617"/>
      <c r="BR110" s="617">
        <v>0.78300000000000003</v>
      </c>
      <c r="BS110" s="617">
        <v>4.3397830143250378</v>
      </c>
      <c r="BT110" s="617">
        <v>5.0250000000000004</v>
      </c>
      <c r="BU110" s="617"/>
      <c r="BV110" s="617">
        <v>0.78300000000000003</v>
      </c>
      <c r="BW110" s="617">
        <v>4.3397830143250378</v>
      </c>
      <c r="BX110" s="617">
        <v>5.55</v>
      </c>
      <c r="BY110" s="617"/>
      <c r="BZ110" s="617">
        <v>0.78300000000000003</v>
      </c>
      <c r="CA110" s="617">
        <v>4.3397830143250378</v>
      </c>
      <c r="CB110" s="617">
        <v>5.55</v>
      </c>
      <c r="CC110" s="617"/>
      <c r="CD110" s="617"/>
      <c r="CE110" s="617"/>
      <c r="CF110" s="617"/>
      <c r="CG110" s="617"/>
      <c r="CH110" s="617"/>
      <c r="CI110" s="617"/>
      <c r="CJ110" s="617"/>
      <c r="CK110" s="617"/>
      <c r="CL110" s="617"/>
      <c r="CM110" s="617"/>
      <c r="CN110" s="617"/>
      <c r="CO110" s="617"/>
      <c r="CP110" s="617"/>
      <c r="CQ110" s="617"/>
      <c r="CR110" s="617"/>
      <c r="CS110" s="617"/>
      <c r="CT110" s="617"/>
      <c r="CU110" s="617"/>
      <c r="CV110" s="617"/>
      <c r="CW110" s="617"/>
      <c r="CX110" s="617"/>
      <c r="CY110" s="617"/>
      <c r="CZ110" s="617"/>
      <c r="DA110" s="617"/>
      <c r="DB110" s="656">
        <f t="shared" si="960"/>
        <v>31548344.940000001</v>
      </c>
      <c r="DC110" s="656">
        <f t="shared" si="961"/>
        <v>119932134.84</v>
      </c>
      <c r="DD110" s="656">
        <f t="shared" si="962"/>
        <v>99032004.540000007</v>
      </c>
      <c r="DE110" s="656">
        <f t="shared" si="963"/>
        <v>48037309.992000006</v>
      </c>
      <c r="DF110" s="656">
        <f t="shared" si="964"/>
        <v>75309472.475999996</v>
      </c>
      <c r="DG110" s="656">
        <f t="shared" si="965"/>
        <v>24549772.652999997</v>
      </c>
      <c r="DH110" s="6">
        <f t="shared" si="966"/>
        <v>0</v>
      </c>
      <c r="DI110" s="6">
        <f t="shared" si="967"/>
        <v>57968361.611999996</v>
      </c>
      <c r="DJ110" s="6">
        <f t="shared" si="968"/>
        <v>0</v>
      </c>
      <c r="DK110" s="6">
        <f t="shared" si="969"/>
        <v>0</v>
      </c>
      <c r="DL110" s="6">
        <f t="shared" si="970"/>
        <v>0</v>
      </c>
      <c r="DM110" s="6">
        <f t="shared" si="971"/>
        <v>0</v>
      </c>
      <c r="DO110" s="6">
        <f t="shared" si="972"/>
        <v>35209055.073756933</v>
      </c>
      <c r="DP110" s="6">
        <f t="shared" si="973"/>
        <v>133848452.23182736</v>
      </c>
      <c r="DQ110" s="6">
        <f t="shared" si="974"/>
        <v>110523176.68469763</v>
      </c>
      <c r="DR110" s="6">
        <f t="shared" si="975"/>
        <v>48972082.722563982</v>
      </c>
      <c r="DS110" s="6">
        <f t="shared" si="976"/>
        <v>69512448.003212929</v>
      </c>
      <c r="DT110" s="6">
        <f t="shared" si="977"/>
        <v>22660028.531951301</v>
      </c>
      <c r="DU110" s="6">
        <f t="shared" si="978"/>
        <v>0</v>
      </c>
      <c r="DV110" s="6">
        <f t="shared" si="979"/>
        <v>0</v>
      </c>
      <c r="DW110" s="6">
        <f t="shared" si="980"/>
        <v>0</v>
      </c>
      <c r="DX110" s="6">
        <f t="shared" si="981"/>
        <v>0</v>
      </c>
      <c r="DY110" s="6">
        <f t="shared" si="982"/>
        <v>0</v>
      </c>
      <c r="DZ110" s="6">
        <f t="shared" si="983"/>
        <v>0</v>
      </c>
    </row>
    <row r="111" spans="2:130" ht="12" customHeight="1" outlineLevel="1">
      <c r="B111" s="6">
        <f>'23년(세부_실적)'!A132</f>
        <v>105</v>
      </c>
      <c r="C111" s="620"/>
      <c r="D111" s="620"/>
      <c r="E111" s="624"/>
      <c r="F111" s="633" t="str">
        <f>'23년(세부_실적)'!E132</f>
        <v>소   계</v>
      </c>
      <c r="G111" s="633" t="s">
        <v>1257</v>
      </c>
      <c r="H111" s="636"/>
      <c r="I111" s="634"/>
      <c r="J111" s="634"/>
      <c r="K111" s="634">
        <f>'23년(세부_실적)'!I132</f>
        <v>0</v>
      </c>
      <c r="L111" s="634">
        <f>'23년(세부_실적)'!J132</f>
        <v>0</v>
      </c>
      <c r="M111" s="634">
        <f>'23년(세부_실적)'!K132</f>
        <v>0</v>
      </c>
      <c r="N111" s="634">
        <f>'23년(세부_실적)'!L132</f>
        <v>0</v>
      </c>
      <c r="O111" s="634">
        <f>'23년(세부_실적)'!M132</f>
        <v>0</v>
      </c>
      <c r="P111" s="634">
        <f>'23년(세부_실적)'!N132</f>
        <v>0</v>
      </c>
      <c r="Q111" s="634">
        <f>'23년(세부_실적)'!O132</f>
        <v>0</v>
      </c>
      <c r="R111" s="634">
        <f>'23년(세부_실적)'!P132</f>
        <v>0</v>
      </c>
      <c r="S111" s="639">
        <f>'23년(세부_실적)'!Q132</f>
        <v>201.20599999999999</v>
      </c>
      <c r="T111" s="639">
        <f t="shared" si="928"/>
        <v>201206</v>
      </c>
      <c r="U111" s="639">
        <f>'23년(세부_실적)'!S132</f>
        <v>10.962</v>
      </c>
      <c r="V111" s="639">
        <f t="shared" si="929"/>
        <v>10962</v>
      </c>
      <c r="W111" s="639">
        <f>'23년(세부_실적)'!U132</f>
        <v>28.808</v>
      </c>
      <c r="X111" s="639">
        <f t="shared" si="930"/>
        <v>28808</v>
      </c>
      <c r="Y111" s="639">
        <f>'23년(세부_실적)'!W132</f>
        <v>24.402000000000001</v>
      </c>
      <c r="Z111" s="639">
        <f t="shared" si="931"/>
        <v>24402</v>
      </c>
      <c r="AA111" s="639">
        <f>'23년(세부_실적)'!Y132</f>
        <v>64.171999999999997</v>
      </c>
      <c r="AB111" s="639">
        <f t="shared" si="931"/>
        <v>64172</v>
      </c>
      <c r="AC111" s="639">
        <f>'23년(세부_실적)'!AA132</f>
        <v>21.21</v>
      </c>
      <c r="AD111" s="639">
        <f t="shared" ref="AD111" si="1516">AC111*1000</f>
        <v>21210</v>
      </c>
      <c r="AE111" s="639">
        <f>'23년(세부_실적)'!AC132</f>
        <v>21.293999999999997</v>
      </c>
      <c r="AF111" s="639">
        <f t="shared" ref="AF111" si="1517">AE111*1000</f>
        <v>21293.999999999996</v>
      </c>
      <c r="AG111" s="639">
        <f>'23년(세부_실적)'!AE132</f>
        <v>10.962</v>
      </c>
      <c r="AH111" s="639">
        <f t="shared" ref="AH111" si="1518">AG111*1000</f>
        <v>10962</v>
      </c>
      <c r="AI111" s="639">
        <f>'23년(세부_실적)'!AG132</f>
        <v>53.466000000000001</v>
      </c>
      <c r="AJ111" s="639">
        <f t="shared" ref="AJ111" si="1519">AI111*1000</f>
        <v>53466</v>
      </c>
      <c r="AK111" s="639">
        <f>'23년(세부_실적)'!AI132</f>
        <v>117.63799999999999</v>
      </c>
      <c r="AL111" s="639">
        <f t="shared" ref="AL111" si="1520">AK111*1000</f>
        <v>117637.99999999999</v>
      </c>
      <c r="AM111" s="639">
        <f>'23년(세부_실적)'!AK132</f>
        <v>13.698</v>
      </c>
      <c r="AN111" s="639">
        <f t="shared" ref="AN111" si="1521">AM111*1000</f>
        <v>13698</v>
      </c>
      <c r="AO111" s="639">
        <f>'23년(세부_실적)'!AM132</f>
        <v>17.052</v>
      </c>
      <c r="AP111" s="639">
        <f t="shared" ref="AP111" si="1522">AO111*1000</f>
        <v>17052</v>
      </c>
      <c r="AQ111" s="639">
        <f>'23년(세부_실적)'!AO132</f>
        <v>8.77</v>
      </c>
      <c r="AR111" s="639">
        <f t="shared" ref="AR111" si="1523">AQ111*1000</f>
        <v>8770</v>
      </c>
      <c r="AS111" s="639">
        <f>'23년(세부_실적)'!AQ132</f>
        <v>39.520000000000003</v>
      </c>
      <c r="AT111" s="639">
        <f t="shared" ref="AT111" si="1524">AS111*1000</f>
        <v>39520</v>
      </c>
      <c r="AU111" s="639">
        <f>'23년(세부_실적)'!AS132</f>
        <v>13.533999999999999</v>
      </c>
      <c r="AV111" s="639">
        <f t="shared" ref="AV111" si="1525">AU111*1000</f>
        <v>13533.999999999998</v>
      </c>
      <c r="AW111" s="639">
        <f>'23년(세부_실적)'!AU132</f>
        <v>11.298</v>
      </c>
      <c r="AX111" s="639">
        <f t="shared" ref="AX111" si="1526">AW111*1000</f>
        <v>11298</v>
      </c>
      <c r="AY111" s="639">
        <f>'23년(세부_실적)'!AW132</f>
        <v>19.216000000000001</v>
      </c>
      <c r="AZ111" s="639">
        <f t="shared" ref="AZ111" si="1527">AY111*1000</f>
        <v>19216</v>
      </c>
      <c r="BA111" s="639">
        <f>'23년(세부_실적)'!AY132</f>
        <v>44.048000000000002</v>
      </c>
      <c r="BB111" s="639">
        <f t="shared" ref="BB111" si="1528">BA111*1000</f>
        <v>44048</v>
      </c>
      <c r="BC111" s="639">
        <f>'23년(세부_실적)'!BA132</f>
        <v>83.567999999999998</v>
      </c>
      <c r="BD111" s="639">
        <f t="shared" ref="BD111" si="1529">BC111*1000</f>
        <v>83568</v>
      </c>
      <c r="BF111" s="617"/>
      <c r="BG111" s="617"/>
      <c r="BH111" s="617"/>
      <c r="BI111" s="617"/>
      <c r="BJ111" s="617"/>
      <c r="BK111" s="617"/>
      <c r="BL111" s="617"/>
      <c r="BM111" s="617"/>
      <c r="BN111" s="617"/>
      <c r="BO111" s="617"/>
      <c r="BP111" s="617"/>
      <c r="BQ111" s="617"/>
      <c r="BR111" s="617"/>
      <c r="BS111" s="617"/>
      <c r="BT111" s="617"/>
      <c r="BU111" s="617"/>
      <c r="BV111" s="617"/>
      <c r="BW111" s="617"/>
      <c r="BX111" s="617"/>
      <c r="BY111" s="617"/>
      <c r="BZ111" s="617"/>
      <c r="CA111" s="617"/>
      <c r="CB111" s="617"/>
      <c r="CC111" s="617"/>
      <c r="CD111" s="617"/>
      <c r="CE111" s="617"/>
      <c r="CF111" s="617"/>
      <c r="CG111" s="617"/>
      <c r="CH111" s="617"/>
      <c r="CI111" s="617"/>
      <c r="CJ111" s="617"/>
      <c r="CK111" s="617"/>
      <c r="CL111" s="617"/>
      <c r="CM111" s="617"/>
      <c r="CN111" s="617"/>
      <c r="CO111" s="617"/>
      <c r="CP111" s="617"/>
      <c r="CQ111" s="617"/>
      <c r="CR111" s="617"/>
      <c r="CS111" s="617"/>
      <c r="CT111" s="617"/>
      <c r="CU111" s="617"/>
      <c r="CV111" s="617"/>
      <c r="CW111" s="617"/>
      <c r="CX111" s="617"/>
      <c r="CY111" s="617"/>
      <c r="CZ111" s="617"/>
      <c r="DA111" s="617"/>
      <c r="DB111" s="656">
        <f t="shared" si="960"/>
        <v>0</v>
      </c>
      <c r="DC111" s="656">
        <f t="shared" si="961"/>
        <v>0</v>
      </c>
      <c r="DD111" s="656">
        <f t="shared" si="962"/>
        <v>0</v>
      </c>
      <c r="DE111" s="656">
        <f t="shared" si="963"/>
        <v>0</v>
      </c>
      <c r="DF111" s="656">
        <f t="shared" si="964"/>
        <v>0</v>
      </c>
      <c r="DG111" s="656">
        <f t="shared" si="965"/>
        <v>0</v>
      </c>
      <c r="DH111" s="6">
        <f t="shared" si="966"/>
        <v>0</v>
      </c>
      <c r="DI111" s="6">
        <f t="shared" si="967"/>
        <v>0</v>
      </c>
      <c r="DJ111" s="6">
        <f t="shared" si="968"/>
        <v>0</v>
      </c>
      <c r="DK111" s="6">
        <f t="shared" si="969"/>
        <v>0</v>
      </c>
      <c r="DL111" s="6">
        <f t="shared" si="970"/>
        <v>0</v>
      </c>
      <c r="DM111" s="6">
        <f t="shared" si="971"/>
        <v>0</v>
      </c>
      <c r="DO111" s="6">
        <f t="shared" si="972"/>
        <v>0</v>
      </c>
      <c r="DP111" s="6">
        <f t="shared" si="973"/>
        <v>0</v>
      </c>
      <c r="DQ111" s="6">
        <f t="shared" si="974"/>
        <v>0</v>
      </c>
      <c r="DR111" s="6">
        <f t="shared" si="975"/>
        <v>0</v>
      </c>
      <c r="DS111" s="6">
        <f t="shared" si="976"/>
        <v>0</v>
      </c>
      <c r="DT111" s="6">
        <f t="shared" si="977"/>
        <v>0</v>
      </c>
      <c r="DU111" s="6">
        <f t="shared" si="978"/>
        <v>0</v>
      </c>
      <c r="DV111" s="6">
        <f t="shared" si="979"/>
        <v>0</v>
      </c>
      <c r="DW111" s="6">
        <f t="shared" si="980"/>
        <v>0</v>
      </c>
      <c r="DX111" s="6">
        <f t="shared" si="981"/>
        <v>0</v>
      </c>
      <c r="DY111" s="6">
        <f t="shared" si="982"/>
        <v>0</v>
      </c>
      <c r="DZ111" s="6">
        <f t="shared" si="983"/>
        <v>0</v>
      </c>
    </row>
    <row r="112" spans="2:130" ht="12" customHeight="1" outlineLevel="1">
      <c r="B112" s="6">
        <f>'23년(세부_실적)'!A133</f>
        <v>106</v>
      </c>
      <c r="C112" s="620"/>
      <c r="D112" s="620"/>
      <c r="E112" s="618" t="str">
        <f>'23년(세부_실적)'!D133</f>
        <v>MNT</v>
      </c>
      <c r="F112" s="622" t="str">
        <f>'23년(세부_실적)'!E133</f>
        <v>PS30W-14J1</v>
      </c>
      <c r="G112" s="622" t="s">
        <v>1297</v>
      </c>
      <c r="H112" s="622" t="str">
        <f>'23년(세부_실적)'!F133</f>
        <v>394M</v>
      </c>
      <c r="I112" s="617" t="str">
        <f>'23년(세부_실적)'!G133</f>
        <v>구</v>
      </c>
      <c r="J112" s="617" t="str">
        <f>'23년(세부_실적)'!H133</f>
        <v>SY</v>
      </c>
      <c r="K112" s="617">
        <f>'23년(세부_실적)'!I133</f>
        <v>3.37</v>
      </c>
      <c r="L112" s="617">
        <f>'23년(세부_실적)'!J133</f>
        <v>0</v>
      </c>
      <c r="M112" s="617">
        <f>'23년(세부_실적)'!K133</f>
        <v>0</v>
      </c>
      <c r="N112" s="617">
        <f>'23년(세부_실적)'!L133</f>
        <v>0</v>
      </c>
      <c r="O112" s="617">
        <f>'23년(세부_실적)'!M133</f>
        <v>0</v>
      </c>
      <c r="P112" s="617">
        <f>'23년(세부_실적)'!N133</f>
        <v>0</v>
      </c>
      <c r="Q112" s="617">
        <f>'23년(세부_실적)'!O133</f>
        <v>0</v>
      </c>
      <c r="R112" s="617">
        <f>'23년(세부_실적)'!P133</f>
        <v>0</v>
      </c>
      <c r="S112" s="638">
        <f>'23년(세부_실적)'!Q133</f>
        <v>0</v>
      </c>
      <c r="T112" s="638">
        <f t="shared" si="928"/>
        <v>0</v>
      </c>
      <c r="U112" s="638">
        <f>'23년(세부_실적)'!S133</f>
        <v>0</v>
      </c>
      <c r="V112" s="638">
        <f t="shared" si="929"/>
        <v>0</v>
      </c>
      <c r="W112" s="638">
        <f>'23년(세부_실적)'!U133</f>
        <v>0</v>
      </c>
      <c r="X112" s="638">
        <f t="shared" si="930"/>
        <v>0</v>
      </c>
      <c r="Y112" s="638">
        <f>'23년(세부_실적)'!W133</f>
        <v>0</v>
      </c>
      <c r="Z112" s="638">
        <f t="shared" si="931"/>
        <v>0</v>
      </c>
      <c r="AA112" s="638">
        <f>'23년(세부_실적)'!Y133</f>
        <v>0</v>
      </c>
      <c r="AB112" s="638">
        <f t="shared" si="931"/>
        <v>0</v>
      </c>
      <c r="AC112" s="638">
        <f>'23년(세부_실적)'!AA133</f>
        <v>0</v>
      </c>
      <c r="AD112" s="638">
        <f t="shared" ref="AD112" si="1530">AC112*1000</f>
        <v>0</v>
      </c>
      <c r="AE112" s="638">
        <f>'23년(세부_실적)'!AC133</f>
        <v>0</v>
      </c>
      <c r="AF112" s="638">
        <f t="shared" ref="AF112" si="1531">AE112*1000</f>
        <v>0</v>
      </c>
      <c r="AG112" s="638">
        <f>'23년(세부_실적)'!AE133</f>
        <v>0</v>
      </c>
      <c r="AH112" s="638">
        <f t="shared" ref="AH112" si="1532">AG112*1000</f>
        <v>0</v>
      </c>
      <c r="AI112" s="638">
        <f>'23년(세부_실적)'!AG133</f>
        <v>0</v>
      </c>
      <c r="AJ112" s="638">
        <f t="shared" ref="AJ112" si="1533">AI112*1000</f>
        <v>0</v>
      </c>
      <c r="AK112" s="638">
        <f>'23년(세부_실적)'!AI133</f>
        <v>0</v>
      </c>
      <c r="AL112" s="638">
        <f t="shared" ref="AL112" si="1534">AK112*1000</f>
        <v>0</v>
      </c>
      <c r="AM112" s="638">
        <f>'23년(세부_실적)'!AK133</f>
        <v>0</v>
      </c>
      <c r="AN112" s="638">
        <f t="shared" ref="AN112" si="1535">AM112*1000</f>
        <v>0</v>
      </c>
      <c r="AO112" s="638">
        <f>'23년(세부_실적)'!AM133</f>
        <v>0</v>
      </c>
      <c r="AP112" s="638">
        <f t="shared" ref="AP112" si="1536">AO112*1000</f>
        <v>0</v>
      </c>
      <c r="AQ112" s="638">
        <f>'23년(세부_실적)'!AO133</f>
        <v>0</v>
      </c>
      <c r="AR112" s="638">
        <f t="shared" ref="AR112" si="1537">AQ112*1000</f>
        <v>0</v>
      </c>
      <c r="AS112" s="638">
        <f>'23년(세부_실적)'!AQ133</f>
        <v>0</v>
      </c>
      <c r="AT112" s="638">
        <f t="shared" ref="AT112" si="1538">AS112*1000</f>
        <v>0</v>
      </c>
      <c r="AU112" s="638">
        <f>'23년(세부_실적)'!AS133</f>
        <v>0</v>
      </c>
      <c r="AV112" s="638">
        <f t="shared" ref="AV112" si="1539">AU112*1000</f>
        <v>0</v>
      </c>
      <c r="AW112" s="638">
        <f>'23년(세부_실적)'!AU133</f>
        <v>0</v>
      </c>
      <c r="AX112" s="638">
        <f t="shared" ref="AX112" si="1540">AW112*1000</f>
        <v>0</v>
      </c>
      <c r="AY112" s="638">
        <f>'23년(세부_실적)'!AW133</f>
        <v>0</v>
      </c>
      <c r="AZ112" s="638">
        <f t="shared" ref="AZ112" si="1541">AY112*1000</f>
        <v>0</v>
      </c>
      <c r="BA112" s="638">
        <f>'23년(세부_실적)'!AY133</f>
        <v>0</v>
      </c>
      <c r="BB112" s="638">
        <f t="shared" ref="BB112" si="1542">BA112*1000</f>
        <v>0</v>
      </c>
      <c r="BC112" s="638">
        <f>'23년(세부_실적)'!BA133</f>
        <v>0</v>
      </c>
      <c r="BD112" s="638">
        <f t="shared" ref="BD112" si="1543">BC112*1000</f>
        <v>0</v>
      </c>
      <c r="BF112" s="617">
        <v>0.45</v>
      </c>
      <c r="BG112" s="617">
        <v>2.4803338486363637</v>
      </c>
      <c r="BH112" s="617"/>
      <c r="BI112" s="617"/>
      <c r="BJ112" s="617">
        <v>0.45</v>
      </c>
      <c r="BK112" s="617">
        <v>2.4803338486363637</v>
      </c>
      <c r="BL112" s="617"/>
      <c r="BM112" s="617"/>
      <c r="BN112" s="617">
        <v>0.45</v>
      </c>
      <c r="BO112" s="617">
        <v>2.4803338486363637</v>
      </c>
      <c r="BP112" s="617"/>
      <c r="BQ112" s="617"/>
      <c r="BR112" s="617">
        <v>0.45</v>
      </c>
      <c r="BS112" s="617">
        <v>2.4803338486363637</v>
      </c>
      <c r="BT112" s="617"/>
      <c r="BU112" s="617"/>
      <c r="BV112" s="617">
        <v>0.45</v>
      </c>
      <c r="BW112" s="617">
        <v>2.4803338486363637</v>
      </c>
      <c r="BX112" s="617"/>
      <c r="BY112" s="617"/>
      <c r="BZ112" s="617">
        <v>0.45</v>
      </c>
      <c r="CA112" s="617">
        <v>2.4803338486363637</v>
      </c>
      <c r="CB112" s="617">
        <v>3.37</v>
      </c>
      <c r="CC112" s="617"/>
      <c r="CD112" s="617"/>
      <c r="CE112" s="617"/>
      <c r="CF112" s="617"/>
      <c r="CG112" s="617"/>
      <c r="CH112" s="617"/>
      <c r="CI112" s="617"/>
      <c r="CJ112" s="617"/>
      <c r="CK112" s="617"/>
      <c r="CL112" s="617"/>
      <c r="CM112" s="617"/>
      <c r="CN112" s="617"/>
      <c r="CO112" s="617"/>
      <c r="CP112" s="617"/>
      <c r="CQ112" s="617"/>
      <c r="CR112" s="617"/>
      <c r="CS112" s="617"/>
      <c r="CT112" s="617"/>
      <c r="CU112" s="617"/>
      <c r="CV112" s="617"/>
      <c r="CW112" s="617"/>
      <c r="CX112" s="617"/>
      <c r="CY112" s="617"/>
      <c r="CZ112" s="617"/>
      <c r="DA112" s="617"/>
      <c r="DB112" s="656">
        <f t="shared" si="960"/>
        <v>0</v>
      </c>
      <c r="DC112" s="656">
        <f t="shared" si="961"/>
        <v>0</v>
      </c>
      <c r="DD112" s="656">
        <f t="shared" si="962"/>
        <v>0</v>
      </c>
      <c r="DE112" s="656">
        <f t="shared" si="963"/>
        <v>0</v>
      </c>
      <c r="DF112" s="656">
        <f t="shared" si="964"/>
        <v>0</v>
      </c>
      <c r="DG112" s="656">
        <f t="shared" si="965"/>
        <v>0</v>
      </c>
      <c r="DH112" s="6">
        <f t="shared" si="966"/>
        <v>0</v>
      </c>
      <c r="DI112" s="6">
        <f t="shared" si="967"/>
        <v>0</v>
      </c>
      <c r="DJ112" s="6">
        <f t="shared" si="968"/>
        <v>0</v>
      </c>
      <c r="DK112" s="6">
        <f t="shared" si="969"/>
        <v>0</v>
      </c>
      <c r="DL112" s="6">
        <f t="shared" si="970"/>
        <v>0</v>
      </c>
      <c r="DM112" s="6">
        <f t="shared" si="971"/>
        <v>0</v>
      </c>
      <c r="DO112" s="6">
        <f t="shared" si="972"/>
        <v>0</v>
      </c>
      <c r="DP112" s="6">
        <f t="shared" si="973"/>
        <v>0</v>
      </c>
      <c r="DQ112" s="6">
        <f t="shared" si="974"/>
        <v>0</v>
      </c>
      <c r="DR112" s="6">
        <f t="shared" si="975"/>
        <v>0</v>
      </c>
      <c r="DS112" s="6">
        <f t="shared" si="976"/>
        <v>0</v>
      </c>
      <c r="DT112" s="6">
        <f t="shared" si="977"/>
        <v>0</v>
      </c>
      <c r="DU112" s="6">
        <f t="shared" si="978"/>
        <v>0</v>
      </c>
      <c r="DV112" s="6">
        <f t="shared" si="979"/>
        <v>0</v>
      </c>
      <c r="DW112" s="6">
        <f t="shared" si="980"/>
        <v>0</v>
      </c>
      <c r="DX112" s="6">
        <f t="shared" si="981"/>
        <v>0</v>
      </c>
      <c r="DY112" s="6">
        <f t="shared" si="982"/>
        <v>0</v>
      </c>
      <c r="DZ112" s="6">
        <f t="shared" si="983"/>
        <v>0</v>
      </c>
    </row>
    <row r="113" spans="2:130" ht="12" customHeight="1" outlineLevel="1">
      <c r="B113" s="6">
        <f>'23년(세부_실적)'!A134</f>
        <v>107</v>
      </c>
      <c r="C113" s="620"/>
      <c r="D113" s="620"/>
      <c r="E113" s="620"/>
      <c r="F113" s="622" t="str">
        <f>'23년(세부_실적)'!E134</f>
        <v>A2514_DPN</v>
      </c>
      <c r="G113" s="622" t="s">
        <v>37</v>
      </c>
      <c r="H113" s="622" t="str">
        <f>'23년(세부_실적)'!F134</f>
        <v>591B</v>
      </c>
      <c r="I113" s="617" t="str">
        <f>'23년(세부_실적)'!G134</f>
        <v>구</v>
      </c>
      <c r="J113" s="617" t="str">
        <f>'23년(세부_실적)'!H134</f>
        <v>SY</v>
      </c>
      <c r="K113" s="617">
        <f>'23년(세부_실적)'!I134</f>
        <v>2.9</v>
      </c>
      <c r="L113" s="617">
        <f>'23년(세부_실적)'!J134</f>
        <v>0</v>
      </c>
      <c r="M113" s="617">
        <f>'23년(세부_실적)'!K134</f>
        <v>0</v>
      </c>
      <c r="N113" s="617">
        <f>'23년(세부_실적)'!L134</f>
        <v>0</v>
      </c>
      <c r="O113" s="617">
        <f>'23년(세부_실적)'!M134</f>
        <v>0</v>
      </c>
      <c r="P113" s="617">
        <f>'23년(세부_실적)'!N134</f>
        <v>0</v>
      </c>
      <c r="Q113" s="617">
        <f>'23년(세부_실적)'!O134</f>
        <v>0</v>
      </c>
      <c r="R113" s="617">
        <f>'23년(세부_실적)'!P134</f>
        <v>0</v>
      </c>
      <c r="S113" s="638">
        <f>'23년(세부_실적)'!Q134</f>
        <v>0</v>
      </c>
      <c r="T113" s="638">
        <f t="shared" si="928"/>
        <v>0</v>
      </c>
      <c r="U113" s="638">
        <f>'23년(세부_실적)'!S134</f>
        <v>0</v>
      </c>
      <c r="V113" s="638">
        <f t="shared" si="929"/>
        <v>0</v>
      </c>
      <c r="W113" s="638">
        <f>'23년(세부_실적)'!U134</f>
        <v>0</v>
      </c>
      <c r="X113" s="638">
        <f t="shared" si="930"/>
        <v>0</v>
      </c>
      <c r="Y113" s="638">
        <f>'23년(세부_실적)'!W134</f>
        <v>0</v>
      </c>
      <c r="Z113" s="638">
        <f t="shared" si="931"/>
        <v>0</v>
      </c>
      <c r="AA113" s="638">
        <f>'23년(세부_실적)'!Y134</f>
        <v>0</v>
      </c>
      <c r="AB113" s="638">
        <f t="shared" si="931"/>
        <v>0</v>
      </c>
      <c r="AC113" s="638">
        <f>'23년(세부_실적)'!AA134</f>
        <v>0</v>
      </c>
      <c r="AD113" s="638">
        <f t="shared" ref="AD113" si="1544">AC113*1000</f>
        <v>0</v>
      </c>
      <c r="AE113" s="638">
        <f>'23년(세부_실적)'!AC134</f>
        <v>0</v>
      </c>
      <c r="AF113" s="638">
        <f t="shared" ref="AF113" si="1545">AE113*1000</f>
        <v>0</v>
      </c>
      <c r="AG113" s="638">
        <f>'23년(세부_실적)'!AE134</f>
        <v>0</v>
      </c>
      <c r="AH113" s="638">
        <f t="shared" ref="AH113" si="1546">AG113*1000</f>
        <v>0</v>
      </c>
      <c r="AI113" s="638">
        <f>'23년(세부_실적)'!AG134</f>
        <v>0</v>
      </c>
      <c r="AJ113" s="638">
        <f t="shared" ref="AJ113" si="1547">AI113*1000</f>
        <v>0</v>
      </c>
      <c r="AK113" s="638">
        <f>'23년(세부_실적)'!AI134</f>
        <v>0</v>
      </c>
      <c r="AL113" s="638">
        <f t="shared" ref="AL113" si="1548">AK113*1000</f>
        <v>0</v>
      </c>
      <c r="AM113" s="638">
        <f>'23년(세부_실적)'!AK134</f>
        <v>0</v>
      </c>
      <c r="AN113" s="638">
        <f t="shared" ref="AN113" si="1549">AM113*1000</f>
        <v>0</v>
      </c>
      <c r="AO113" s="638">
        <f>'23년(세부_실적)'!AM134</f>
        <v>0</v>
      </c>
      <c r="AP113" s="638">
        <f t="shared" ref="AP113" si="1550">AO113*1000</f>
        <v>0</v>
      </c>
      <c r="AQ113" s="638">
        <f>'23년(세부_실적)'!AO134</f>
        <v>0</v>
      </c>
      <c r="AR113" s="638">
        <f t="shared" ref="AR113" si="1551">AQ113*1000</f>
        <v>0</v>
      </c>
      <c r="AS113" s="638">
        <f>'23년(세부_실적)'!AQ134</f>
        <v>0</v>
      </c>
      <c r="AT113" s="638">
        <f t="shared" ref="AT113" si="1552">AS113*1000</f>
        <v>0</v>
      </c>
      <c r="AU113" s="638">
        <f>'23년(세부_실적)'!AS134</f>
        <v>0</v>
      </c>
      <c r="AV113" s="638">
        <f t="shared" ref="AV113" si="1553">AU113*1000</f>
        <v>0</v>
      </c>
      <c r="AW113" s="638">
        <f>'23년(세부_실적)'!AU134</f>
        <v>0</v>
      </c>
      <c r="AX113" s="638">
        <f t="shared" ref="AX113" si="1554">AW113*1000</f>
        <v>0</v>
      </c>
      <c r="AY113" s="638">
        <f>'23년(세부_실적)'!AW134</f>
        <v>0</v>
      </c>
      <c r="AZ113" s="638">
        <f t="shared" ref="AZ113" si="1555">AY113*1000</f>
        <v>0</v>
      </c>
      <c r="BA113" s="638">
        <f>'23년(세부_실적)'!AY134</f>
        <v>0</v>
      </c>
      <c r="BB113" s="638">
        <f t="shared" ref="BB113" si="1556">BA113*1000</f>
        <v>0</v>
      </c>
      <c r="BC113" s="638">
        <f>'23년(세부_실적)'!BA134</f>
        <v>0</v>
      </c>
      <c r="BD113" s="638">
        <f t="shared" ref="BD113" si="1557">BC113*1000</f>
        <v>0</v>
      </c>
      <c r="BF113" s="617"/>
      <c r="BG113" s="617"/>
      <c r="BH113" s="617"/>
      <c r="BI113" s="617"/>
      <c r="BJ113" s="617"/>
      <c r="BK113" s="617"/>
      <c r="BL113" s="617"/>
      <c r="BM113" s="617"/>
      <c r="BN113" s="617"/>
      <c r="BO113" s="617"/>
      <c r="BP113" s="617"/>
      <c r="BQ113" s="617"/>
      <c r="BR113" s="617"/>
      <c r="BS113" s="617"/>
      <c r="BT113" s="617"/>
      <c r="BU113" s="617"/>
      <c r="BV113" s="617"/>
      <c r="BW113" s="617"/>
      <c r="BX113" s="617"/>
      <c r="BY113" s="617"/>
      <c r="BZ113" s="617"/>
      <c r="CA113" s="617"/>
      <c r="CB113" s="617"/>
      <c r="CC113" s="617"/>
      <c r="CD113" s="617"/>
      <c r="CE113" s="617"/>
      <c r="CF113" s="617"/>
      <c r="CG113" s="617"/>
      <c r="CH113" s="617"/>
      <c r="CI113" s="617"/>
      <c r="CJ113" s="617"/>
      <c r="CK113" s="617"/>
      <c r="CL113" s="617"/>
      <c r="CM113" s="617"/>
      <c r="CN113" s="617"/>
      <c r="CO113" s="617"/>
      <c r="CP113" s="617"/>
      <c r="CQ113" s="617"/>
      <c r="CR113" s="617"/>
      <c r="CS113" s="617"/>
      <c r="CT113" s="617"/>
      <c r="CU113" s="617"/>
      <c r="CV113" s="617"/>
      <c r="CW113" s="617"/>
      <c r="CX113" s="617"/>
      <c r="CY113" s="617"/>
      <c r="CZ113" s="617"/>
      <c r="DA113" s="617"/>
      <c r="DB113" s="656">
        <f t="shared" si="960"/>
        <v>0</v>
      </c>
      <c r="DC113" s="656">
        <f t="shared" si="961"/>
        <v>0</v>
      </c>
      <c r="DD113" s="656">
        <f t="shared" si="962"/>
        <v>0</v>
      </c>
      <c r="DE113" s="656">
        <f t="shared" si="963"/>
        <v>0</v>
      </c>
      <c r="DF113" s="656">
        <f t="shared" si="964"/>
        <v>0</v>
      </c>
      <c r="DG113" s="656">
        <f t="shared" si="965"/>
        <v>0</v>
      </c>
      <c r="DH113" s="6">
        <f t="shared" si="966"/>
        <v>0</v>
      </c>
      <c r="DI113" s="6">
        <f t="shared" si="967"/>
        <v>0</v>
      </c>
      <c r="DJ113" s="6">
        <f t="shared" si="968"/>
        <v>0</v>
      </c>
      <c r="DK113" s="6">
        <f t="shared" si="969"/>
        <v>0</v>
      </c>
      <c r="DL113" s="6">
        <f t="shared" si="970"/>
        <v>0</v>
      </c>
      <c r="DM113" s="6">
        <f t="shared" si="971"/>
        <v>0</v>
      </c>
      <c r="DO113" s="6">
        <f t="shared" si="972"/>
        <v>0</v>
      </c>
      <c r="DP113" s="6">
        <f t="shared" si="973"/>
        <v>0</v>
      </c>
      <c r="DQ113" s="6">
        <f t="shared" si="974"/>
        <v>0</v>
      </c>
      <c r="DR113" s="6">
        <f t="shared" si="975"/>
        <v>0</v>
      </c>
      <c r="DS113" s="6">
        <f t="shared" si="976"/>
        <v>0</v>
      </c>
      <c r="DT113" s="6">
        <f t="shared" si="977"/>
        <v>0</v>
      </c>
      <c r="DU113" s="6">
        <f t="shared" si="978"/>
        <v>0</v>
      </c>
      <c r="DV113" s="6">
        <f t="shared" si="979"/>
        <v>0</v>
      </c>
      <c r="DW113" s="6">
        <f t="shared" si="980"/>
        <v>0</v>
      </c>
      <c r="DX113" s="6">
        <f t="shared" si="981"/>
        <v>0</v>
      </c>
      <c r="DY113" s="6">
        <f t="shared" si="982"/>
        <v>0</v>
      </c>
      <c r="DZ113" s="6">
        <f t="shared" si="983"/>
        <v>0</v>
      </c>
    </row>
    <row r="114" spans="2:130" ht="12" customHeight="1" outlineLevel="1">
      <c r="B114" s="6">
        <f>'23년(세부_실적)'!A135</f>
        <v>108</v>
      </c>
      <c r="C114" s="620"/>
      <c r="D114" s="620"/>
      <c r="E114" s="620"/>
      <c r="F114" s="622" t="str">
        <f>'23년(세부_실적)'!E135</f>
        <v>A3514_DPN</v>
      </c>
      <c r="G114" s="622" t="s">
        <v>703</v>
      </c>
      <c r="H114" s="622" t="str">
        <f>'23년(세부_실적)'!F135</f>
        <v>592B</v>
      </c>
      <c r="I114" s="617" t="str">
        <f>'23년(세부_실적)'!G135</f>
        <v>구</v>
      </c>
      <c r="J114" s="617" t="str">
        <f>'23년(세부_실적)'!H135</f>
        <v>SY</v>
      </c>
      <c r="K114" s="617">
        <f>'23년(세부_실적)'!I135</f>
        <v>3.48</v>
      </c>
      <c r="L114" s="617">
        <f>'23년(세부_실적)'!J135</f>
        <v>0</v>
      </c>
      <c r="M114" s="617">
        <f>'23년(세부_실적)'!K135</f>
        <v>0</v>
      </c>
      <c r="N114" s="617">
        <f>'23년(세부_실적)'!L135</f>
        <v>0</v>
      </c>
      <c r="O114" s="617">
        <f>'23년(세부_실적)'!M135</f>
        <v>0</v>
      </c>
      <c r="P114" s="617">
        <f>'23년(세부_실적)'!N135</f>
        <v>0</v>
      </c>
      <c r="Q114" s="617">
        <f>'23년(세부_실적)'!O135</f>
        <v>0</v>
      </c>
      <c r="R114" s="617">
        <f>'23년(세부_실적)'!P135</f>
        <v>0</v>
      </c>
      <c r="S114" s="638">
        <f>'23년(세부_실적)'!Q135</f>
        <v>0</v>
      </c>
      <c r="T114" s="638">
        <f t="shared" si="928"/>
        <v>0</v>
      </c>
      <c r="U114" s="638">
        <f>'23년(세부_실적)'!S135</f>
        <v>0</v>
      </c>
      <c r="V114" s="638">
        <f t="shared" si="929"/>
        <v>0</v>
      </c>
      <c r="W114" s="638">
        <f>'23년(세부_실적)'!U135</f>
        <v>0</v>
      </c>
      <c r="X114" s="638">
        <f t="shared" si="930"/>
        <v>0</v>
      </c>
      <c r="Y114" s="638">
        <f>'23년(세부_실적)'!W135</f>
        <v>0</v>
      </c>
      <c r="Z114" s="638">
        <f t="shared" si="931"/>
        <v>0</v>
      </c>
      <c r="AA114" s="638">
        <f>'23년(세부_실적)'!Y135</f>
        <v>0</v>
      </c>
      <c r="AB114" s="638">
        <f t="shared" si="931"/>
        <v>0</v>
      </c>
      <c r="AC114" s="638">
        <f>'23년(세부_실적)'!AA135</f>
        <v>0</v>
      </c>
      <c r="AD114" s="638">
        <f t="shared" ref="AD114" si="1558">AC114*1000</f>
        <v>0</v>
      </c>
      <c r="AE114" s="638">
        <f>'23년(세부_실적)'!AC135</f>
        <v>0</v>
      </c>
      <c r="AF114" s="638">
        <f t="shared" ref="AF114" si="1559">AE114*1000</f>
        <v>0</v>
      </c>
      <c r="AG114" s="638">
        <f>'23년(세부_실적)'!AE135</f>
        <v>0</v>
      </c>
      <c r="AH114" s="638">
        <f t="shared" ref="AH114" si="1560">AG114*1000</f>
        <v>0</v>
      </c>
      <c r="AI114" s="638">
        <f>'23년(세부_실적)'!AG135</f>
        <v>0</v>
      </c>
      <c r="AJ114" s="638">
        <f t="shared" ref="AJ114" si="1561">AI114*1000</f>
        <v>0</v>
      </c>
      <c r="AK114" s="638">
        <f>'23년(세부_실적)'!AI135</f>
        <v>0</v>
      </c>
      <c r="AL114" s="638">
        <f t="shared" ref="AL114" si="1562">AK114*1000</f>
        <v>0</v>
      </c>
      <c r="AM114" s="638">
        <f>'23년(세부_실적)'!AK135</f>
        <v>0</v>
      </c>
      <c r="AN114" s="638">
        <f t="shared" ref="AN114" si="1563">AM114*1000</f>
        <v>0</v>
      </c>
      <c r="AO114" s="638">
        <f>'23년(세부_실적)'!AM135</f>
        <v>0</v>
      </c>
      <c r="AP114" s="638">
        <f t="shared" ref="AP114" si="1564">AO114*1000</f>
        <v>0</v>
      </c>
      <c r="AQ114" s="638">
        <f>'23년(세부_실적)'!AO135</f>
        <v>0</v>
      </c>
      <c r="AR114" s="638">
        <f t="shared" ref="AR114" si="1565">AQ114*1000</f>
        <v>0</v>
      </c>
      <c r="AS114" s="638">
        <f>'23년(세부_실적)'!AQ135</f>
        <v>0</v>
      </c>
      <c r="AT114" s="638">
        <f t="shared" ref="AT114" si="1566">AS114*1000</f>
        <v>0</v>
      </c>
      <c r="AU114" s="638">
        <f>'23년(세부_실적)'!AS135</f>
        <v>0</v>
      </c>
      <c r="AV114" s="638">
        <f t="shared" ref="AV114" si="1567">AU114*1000</f>
        <v>0</v>
      </c>
      <c r="AW114" s="638">
        <f>'23년(세부_실적)'!AU135</f>
        <v>0</v>
      </c>
      <c r="AX114" s="638">
        <f t="shared" ref="AX114" si="1568">AW114*1000</f>
        <v>0</v>
      </c>
      <c r="AY114" s="638">
        <f>'23년(세부_실적)'!AW135</f>
        <v>0</v>
      </c>
      <c r="AZ114" s="638">
        <f t="shared" ref="AZ114" si="1569">AY114*1000</f>
        <v>0</v>
      </c>
      <c r="BA114" s="638">
        <f>'23년(세부_실적)'!AY135</f>
        <v>0</v>
      </c>
      <c r="BB114" s="638">
        <f t="shared" ref="BB114" si="1570">BA114*1000</f>
        <v>0</v>
      </c>
      <c r="BC114" s="638">
        <f>'23년(세부_실적)'!BA135</f>
        <v>0</v>
      </c>
      <c r="BD114" s="638">
        <f t="shared" ref="BD114" si="1571">BC114*1000</f>
        <v>0</v>
      </c>
      <c r="BF114" s="617"/>
      <c r="BG114" s="617"/>
      <c r="BH114" s="617"/>
      <c r="BI114" s="617"/>
      <c r="BJ114" s="617"/>
      <c r="BK114" s="617"/>
      <c r="BL114" s="617"/>
      <c r="BM114" s="617"/>
      <c r="BN114" s="617"/>
      <c r="BO114" s="617"/>
      <c r="BP114" s="617"/>
      <c r="BQ114" s="617"/>
      <c r="BR114" s="617"/>
      <c r="BS114" s="617"/>
      <c r="BT114" s="617"/>
      <c r="BU114" s="617"/>
      <c r="BV114" s="617"/>
      <c r="BW114" s="617"/>
      <c r="BX114" s="617"/>
      <c r="BY114" s="617"/>
      <c r="BZ114" s="617"/>
      <c r="CA114" s="617"/>
      <c r="CB114" s="617"/>
      <c r="CC114" s="617"/>
      <c r="CD114" s="617"/>
      <c r="CE114" s="617"/>
      <c r="CF114" s="617"/>
      <c r="CG114" s="617"/>
      <c r="CH114" s="617"/>
      <c r="CI114" s="617"/>
      <c r="CJ114" s="617"/>
      <c r="CK114" s="617"/>
      <c r="CL114" s="617"/>
      <c r="CM114" s="617"/>
      <c r="CN114" s="617"/>
      <c r="CO114" s="617"/>
      <c r="CP114" s="617"/>
      <c r="CQ114" s="617"/>
      <c r="CR114" s="617"/>
      <c r="CS114" s="617"/>
      <c r="CT114" s="617"/>
      <c r="CU114" s="617"/>
      <c r="CV114" s="617"/>
      <c r="CW114" s="617"/>
      <c r="CX114" s="617"/>
      <c r="CY114" s="617"/>
      <c r="CZ114" s="617"/>
      <c r="DA114" s="617"/>
      <c r="DB114" s="656">
        <f t="shared" si="960"/>
        <v>0</v>
      </c>
      <c r="DC114" s="656">
        <f t="shared" si="961"/>
        <v>0</v>
      </c>
      <c r="DD114" s="656">
        <f t="shared" si="962"/>
        <v>0</v>
      </c>
      <c r="DE114" s="656">
        <f t="shared" si="963"/>
        <v>0</v>
      </c>
      <c r="DF114" s="656">
        <f t="shared" si="964"/>
        <v>0</v>
      </c>
      <c r="DG114" s="656">
        <f t="shared" si="965"/>
        <v>0</v>
      </c>
      <c r="DH114" s="6">
        <f t="shared" si="966"/>
        <v>0</v>
      </c>
      <c r="DI114" s="6">
        <f t="shared" si="967"/>
        <v>0</v>
      </c>
      <c r="DJ114" s="6">
        <f t="shared" si="968"/>
        <v>0</v>
      </c>
      <c r="DK114" s="6">
        <f t="shared" si="969"/>
        <v>0</v>
      </c>
      <c r="DL114" s="6">
        <f t="shared" si="970"/>
        <v>0</v>
      </c>
      <c r="DM114" s="6">
        <f t="shared" si="971"/>
        <v>0</v>
      </c>
      <c r="DO114" s="6">
        <f t="shared" si="972"/>
        <v>0</v>
      </c>
      <c r="DP114" s="6">
        <f t="shared" si="973"/>
        <v>0</v>
      </c>
      <c r="DQ114" s="6">
        <f t="shared" si="974"/>
        <v>0</v>
      </c>
      <c r="DR114" s="6">
        <f t="shared" si="975"/>
        <v>0</v>
      </c>
      <c r="DS114" s="6">
        <f t="shared" si="976"/>
        <v>0</v>
      </c>
      <c r="DT114" s="6">
        <f t="shared" si="977"/>
        <v>0</v>
      </c>
      <c r="DU114" s="6">
        <f t="shared" si="978"/>
        <v>0</v>
      </c>
      <c r="DV114" s="6">
        <f t="shared" si="979"/>
        <v>0</v>
      </c>
      <c r="DW114" s="6">
        <f t="shared" si="980"/>
        <v>0</v>
      </c>
      <c r="DX114" s="6">
        <f t="shared" si="981"/>
        <v>0</v>
      </c>
      <c r="DY114" s="6">
        <f t="shared" si="982"/>
        <v>0</v>
      </c>
      <c r="DZ114" s="6">
        <f t="shared" si="983"/>
        <v>0</v>
      </c>
    </row>
    <row r="115" spans="2:130" ht="12" customHeight="1" outlineLevel="1">
      <c r="B115" s="6">
        <f>'23년(세부_실적)'!A136</f>
        <v>109</v>
      </c>
      <c r="C115" s="620"/>
      <c r="D115" s="620"/>
      <c r="E115" s="620"/>
      <c r="F115" s="622" t="str">
        <f>'23년(세부_실적)'!E136</f>
        <v>A3514_DPNC</v>
      </c>
      <c r="G115" s="622" t="s">
        <v>143</v>
      </c>
      <c r="H115" s="622" t="str">
        <f>'23년(세부_실적)'!F136</f>
        <v>592D</v>
      </c>
      <c r="I115" s="617" t="str">
        <f>'23년(세부_실적)'!G136</f>
        <v>구</v>
      </c>
      <c r="J115" s="617" t="str">
        <f>'23년(세부_실적)'!H136</f>
        <v>SY</v>
      </c>
      <c r="K115" s="617">
        <f>'23년(세부_실적)'!I136</f>
        <v>4.01</v>
      </c>
      <c r="L115" s="617">
        <f>'23년(세부_실적)'!J136</f>
        <v>0</v>
      </c>
      <c r="M115" s="617">
        <f>'23년(세부_실적)'!K136</f>
        <v>0</v>
      </c>
      <c r="N115" s="617">
        <f>'23년(세부_실적)'!L136</f>
        <v>0</v>
      </c>
      <c r="O115" s="617">
        <f>'23년(세부_실적)'!M136</f>
        <v>0</v>
      </c>
      <c r="P115" s="617">
        <f>'23년(세부_실적)'!N136</f>
        <v>0</v>
      </c>
      <c r="Q115" s="617">
        <f>'23년(세부_실적)'!O136</f>
        <v>0</v>
      </c>
      <c r="R115" s="617">
        <f>'23년(세부_실적)'!P136</f>
        <v>0</v>
      </c>
      <c r="S115" s="638">
        <f>'23년(세부_실적)'!Q136</f>
        <v>0</v>
      </c>
      <c r="T115" s="638">
        <f t="shared" si="928"/>
        <v>0</v>
      </c>
      <c r="U115" s="638">
        <f>'23년(세부_실적)'!S136</f>
        <v>0</v>
      </c>
      <c r="V115" s="638">
        <f t="shared" si="929"/>
        <v>0</v>
      </c>
      <c r="W115" s="638">
        <f>'23년(세부_실적)'!U136</f>
        <v>0</v>
      </c>
      <c r="X115" s="638">
        <f t="shared" si="930"/>
        <v>0</v>
      </c>
      <c r="Y115" s="638">
        <f>'23년(세부_실적)'!W136</f>
        <v>0</v>
      </c>
      <c r="Z115" s="638">
        <f t="shared" si="931"/>
        <v>0</v>
      </c>
      <c r="AA115" s="638">
        <f>'23년(세부_실적)'!Y136</f>
        <v>0</v>
      </c>
      <c r="AB115" s="638">
        <f t="shared" si="931"/>
        <v>0</v>
      </c>
      <c r="AC115" s="638">
        <f>'23년(세부_실적)'!AA136</f>
        <v>0</v>
      </c>
      <c r="AD115" s="638">
        <f t="shared" ref="AD115" si="1572">AC115*1000</f>
        <v>0</v>
      </c>
      <c r="AE115" s="638">
        <f>'23년(세부_실적)'!AC136</f>
        <v>0</v>
      </c>
      <c r="AF115" s="638">
        <f t="shared" ref="AF115" si="1573">AE115*1000</f>
        <v>0</v>
      </c>
      <c r="AG115" s="638">
        <f>'23년(세부_실적)'!AE136</f>
        <v>0</v>
      </c>
      <c r="AH115" s="638">
        <f t="shared" ref="AH115" si="1574">AG115*1000</f>
        <v>0</v>
      </c>
      <c r="AI115" s="638">
        <f>'23년(세부_실적)'!AG136</f>
        <v>0</v>
      </c>
      <c r="AJ115" s="638">
        <f t="shared" ref="AJ115" si="1575">AI115*1000</f>
        <v>0</v>
      </c>
      <c r="AK115" s="638">
        <f>'23년(세부_실적)'!AI136</f>
        <v>0</v>
      </c>
      <c r="AL115" s="638">
        <f t="shared" ref="AL115" si="1576">AK115*1000</f>
        <v>0</v>
      </c>
      <c r="AM115" s="638">
        <f>'23년(세부_실적)'!AK136</f>
        <v>0</v>
      </c>
      <c r="AN115" s="638">
        <f t="shared" ref="AN115" si="1577">AM115*1000</f>
        <v>0</v>
      </c>
      <c r="AO115" s="638">
        <f>'23년(세부_실적)'!AM136</f>
        <v>0</v>
      </c>
      <c r="AP115" s="638">
        <f t="shared" ref="AP115" si="1578">AO115*1000</f>
        <v>0</v>
      </c>
      <c r="AQ115" s="638">
        <f>'23년(세부_실적)'!AO136</f>
        <v>0</v>
      </c>
      <c r="AR115" s="638">
        <f t="shared" ref="AR115" si="1579">AQ115*1000</f>
        <v>0</v>
      </c>
      <c r="AS115" s="638">
        <f>'23년(세부_실적)'!AQ136</f>
        <v>0</v>
      </c>
      <c r="AT115" s="638">
        <f t="shared" ref="AT115" si="1580">AS115*1000</f>
        <v>0</v>
      </c>
      <c r="AU115" s="638">
        <f>'23년(세부_실적)'!AS136</f>
        <v>0</v>
      </c>
      <c r="AV115" s="638">
        <f t="shared" ref="AV115" si="1581">AU115*1000</f>
        <v>0</v>
      </c>
      <c r="AW115" s="638">
        <f>'23년(세부_실적)'!AU136</f>
        <v>0</v>
      </c>
      <c r="AX115" s="638">
        <f t="shared" ref="AX115" si="1582">AW115*1000</f>
        <v>0</v>
      </c>
      <c r="AY115" s="638">
        <f>'23년(세부_실적)'!AW136</f>
        <v>0</v>
      </c>
      <c r="AZ115" s="638">
        <f t="shared" ref="AZ115" si="1583">AY115*1000</f>
        <v>0</v>
      </c>
      <c r="BA115" s="638">
        <f>'23년(세부_실적)'!AY136</f>
        <v>0</v>
      </c>
      <c r="BB115" s="638">
        <f t="shared" ref="BB115" si="1584">BA115*1000</f>
        <v>0</v>
      </c>
      <c r="BC115" s="638">
        <f>'23년(세부_실적)'!BA136</f>
        <v>0</v>
      </c>
      <c r="BD115" s="638">
        <f t="shared" ref="BD115" si="1585">BC115*1000</f>
        <v>0</v>
      </c>
      <c r="BF115" s="617"/>
      <c r="BG115" s="617"/>
      <c r="BH115" s="617"/>
      <c r="BI115" s="617"/>
      <c r="BJ115" s="617"/>
      <c r="BK115" s="617"/>
      <c r="BL115" s="617"/>
      <c r="BM115" s="617"/>
      <c r="BN115" s="617"/>
      <c r="BO115" s="617"/>
      <c r="BP115" s="617"/>
      <c r="BQ115" s="617"/>
      <c r="BR115" s="617"/>
      <c r="BS115" s="617"/>
      <c r="BT115" s="617"/>
      <c r="BU115" s="617"/>
      <c r="BV115" s="617"/>
      <c r="BW115" s="617"/>
      <c r="BX115" s="617"/>
      <c r="BY115" s="617"/>
      <c r="BZ115" s="617"/>
      <c r="CA115" s="617"/>
      <c r="CB115" s="617"/>
      <c r="CC115" s="617"/>
      <c r="CD115" s="617"/>
      <c r="CE115" s="617"/>
      <c r="CF115" s="617"/>
      <c r="CG115" s="617"/>
      <c r="CH115" s="617"/>
      <c r="CI115" s="617"/>
      <c r="CJ115" s="617"/>
      <c r="CK115" s="617"/>
      <c r="CL115" s="617"/>
      <c r="CM115" s="617"/>
      <c r="CN115" s="617"/>
      <c r="CO115" s="617"/>
      <c r="CP115" s="617"/>
      <c r="CQ115" s="617"/>
      <c r="CR115" s="617"/>
      <c r="CS115" s="617"/>
      <c r="CT115" s="617"/>
      <c r="CU115" s="617"/>
      <c r="CV115" s="617"/>
      <c r="CW115" s="617"/>
      <c r="CX115" s="617"/>
      <c r="CY115" s="617"/>
      <c r="CZ115" s="617"/>
      <c r="DA115" s="617"/>
      <c r="DB115" s="656">
        <f t="shared" si="960"/>
        <v>0</v>
      </c>
      <c r="DC115" s="656">
        <f t="shared" si="961"/>
        <v>0</v>
      </c>
      <c r="DD115" s="656">
        <f t="shared" si="962"/>
        <v>0</v>
      </c>
      <c r="DE115" s="656">
        <f t="shared" si="963"/>
        <v>0</v>
      </c>
      <c r="DF115" s="656">
        <f t="shared" si="964"/>
        <v>0</v>
      </c>
      <c r="DG115" s="656">
        <f t="shared" si="965"/>
        <v>0</v>
      </c>
      <c r="DH115" s="6">
        <f t="shared" si="966"/>
        <v>0</v>
      </c>
      <c r="DI115" s="6">
        <f t="shared" si="967"/>
        <v>0</v>
      </c>
      <c r="DJ115" s="6">
        <f t="shared" si="968"/>
        <v>0</v>
      </c>
      <c r="DK115" s="6">
        <f t="shared" si="969"/>
        <v>0</v>
      </c>
      <c r="DL115" s="6">
        <f t="shared" si="970"/>
        <v>0</v>
      </c>
      <c r="DM115" s="6">
        <f t="shared" si="971"/>
        <v>0</v>
      </c>
      <c r="DO115" s="6">
        <f t="shared" si="972"/>
        <v>0</v>
      </c>
      <c r="DP115" s="6">
        <f t="shared" si="973"/>
        <v>0</v>
      </c>
      <c r="DQ115" s="6">
        <f t="shared" si="974"/>
        <v>0</v>
      </c>
      <c r="DR115" s="6">
        <f t="shared" si="975"/>
        <v>0</v>
      </c>
      <c r="DS115" s="6">
        <f t="shared" si="976"/>
        <v>0</v>
      </c>
      <c r="DT115" s="6">
        <f t="shared" si="977"/>
        <v>0</v>
      </c>
      <c r="DU115" s="6">
        <f t="shared" si="978"/>
        <v>0</v>
      </c>
      <c r="DV115" s="6">
        <f t="shared" si="979"/>
        <v>0</v>
      </c>
      <c r="DW115" s="6">
        <f t="shared" si="980"/>
        <v>0</v>
      </c>
      <c r="DX115" s="6">
        <f t="shared" si="981"/>
        <v>0</v>
      </c>
      <c r="DY115" s="6">
        <f t="shared" si="982"/>
        <v>0</v>
      </c>
      <c r="DZ115" s="6">
        <f t="shared" si="983"/>
        <v>0</v>
      </c>
    </row>
    <row r="116" spans="2:130" ht="12" customHeight="1" outlineLevel="1">
      <c r="B116" s="6">
        <f>'23년(세부_실적)'!A137</f>
        <v>110</v>
      </c>
      <c r="C116" s="620"/>
      <c r="D116" s="620"/>
      <c r="E116" s="620"/>
      <c r="F116" s="622" t="str">
        <f>'23년(세부_실적)'!E137</f>
        <v>A2514_DPN-14</v>
      </c>
      <c r="G116" s="622" t="s">
        <v>1298</v>
      </c>
      <c r="H116" s="622" t="str">
        <f>'23년(세부_실적)'!F137</f>
        <v>719B</v>
      </c>
      <c r="I116" s="617" t="str">
        <f>'23년(세부_실적)'!G137</f>
        <v>구</v>
      </c>
      <c r="J116" s="617" t="str">
        <f>'23년(세부_실적)'!H137</f>
        <v>SY</v>
      </c>
      <c r="K116" s="617">
        <f>'23년(세부_실적)'!I137</f>
        <v>2</v>
      </c>
      <c r="L116" s="617">
        <f>'23년(세부_실적)'!J137</f>
        <v>0</v>
      </c>
      <c r="M116" s="617">
        <f>'23년(세부_실적)'!K137</f>
        <v>0</v>
      </c>
      <c r="N116" s="617">
        <f>'23년(세부_실적)'!L137</f>
        <v>0</v>
      </c>
      <c r="O116" s="617">
        <f>'23년(세부_실적)'!M137</f>
        <v>0</v>
      </c>
      <c r="P116" s="617">
        <f>'23년(세부_실적)'!N137</f>
        <v>0</v>
      </c>
      <c r="Q116" s="617">
        <f>'23년(세부_실적)'!O137</f>
        <v>0</v>
      </c>
      <c r="R116" s="617">
        <f>'23년(세부_실적)'!P137</f>
        <v>0</v>
      </c>
      <c r="S116" s="638">
        <f>'23년(세부_실적)'!Q137</f>
        <v>0</v>
      </c>
      <c r="T116" s="638">
        <f t="shared" si="928"/>
        <v>0</v>
      </c>
      <c r="U116" s="638">
        <f>'23년(세부_실적)'!S137</f>
        <v>0</v>
      </c>
      <c r="V116" s="638">
        <f t="shared" si="929"/>
        <v>0</v>
      </c>
      <c r="W116" s="638">
        <f>'23년(세부_실적)'!U137</f>
        <v>0</v>
      </c>
      <c r="X116" s="638">
        <f t="shared" si="930"/>
        <v>0</v>
      </c>
      <c r="Y116" s="638">
        <f>'23년(세부_실적)'!W137</f>
        <v>0</v>
      </c>
      <c r="Z116" s="638">
        <f t="shared" si="931"/>
        <v>0</v>
      </c>
      <c r="AA116" s="638">
        <f>'23년(세부_실적)'!Y137</f>
        <v>0</v>
      </c>
      <c r="AB116" s="638">
        <f t="shared" si="931"/>
        <v>0</v>
      </c>
      <c r="AC116" s="638">
        <f>'23년(세부_실적)'!AA137</f>
        <v>0</v>
      </c>
      <c r="AD116" s="638">
        <f t="shared" ref="AD116" si="1586">AC116*1000</f>
        <v>0</v>
      </c>
      <c r="AE116" s="638">
        <f>'23년(세부_실적)'!AC137</f>
        <v>0</v>
      </c>
      <c r="AF116" s="638">
        <f t="shared" ref="AF116" si="1587">AE116*1000</f>
        <v>0</v>
      </c>
      <c r="AG116" s="638">
        <f>'23년(세부_실적)'!AE137</f>
        <v>0</v>
      </c>
      <c r="AH116" s="638">
        <f t="shared" ref="AH116" si="1588">AG116*1000</f>
        <v>0</v>
      </c>
      <c r="AI116" s="638">
        <f>'23년(세부_실적)'!AG137</f>
        <v>0</v>
      </c>
      <c r="AJ116" s="638">
        <f t="shared" ref="AJ116" si="1589">AI116*1000</f>
        <v>0</v>
      </c>
      <c r="AK116" s="638">
        <f>'23년(세부_실적)'!AI137</f>
        <v>0</v>
      </c>
      <c r="AL116" s="638">
        <f t="shared" ref="AL116" si="1590">AK116*1000</f>
        <v>0</v>
      </c>
      <c r="AM116" s="638">
        <f>'23년(세부_실적)'!AK137</f>
        <v>0</v>
      </c>
      <c r="AN116" s="638">
        <f t="shared" ref="AN116" si="1591">AM116*1000</f>
        <v>0</v>
      </c>
      <c r="AO116" s="638">
        <f>'23년(세부_실적)'!AM137</f>
        <v>0</v>
      </c>
      <c r="AP116" s="638">
        <f t="shared" ref="AP116" si="1592">AO116*1000</f>
        <v>0</v>
      </c>
      <c r="AQ116" s="638">
        <f>'23년(세부_실적)'!AO137</f>
        <v>0</v>
      </c>
      <c r="AR116" s="638">
        <f t="shared" ref="AR116" si="1593">AQ116*1000</f>
        <v>0</v>
      </c>
      <c r="AS116" s="638">
        <f>'23년(세부_실적)'!AQ137</f>
        <v>0</v>
      </c>
      <c r="AT116" s="638">
        <f t="shared" ref="AT116" si="1594">AS116*1000</f>
        <v>0</v>
      </c>
      <c r="AU116" s="638">
        <f>'23년(세부_실적)'!AS137</f>
        <v>0</v>
      </c>
      <c r="AV116" s="638">
        <f t="shared" ref="AV116" si="1595">AU116*1000</f>
        <v>0</v>
      </c>
      <c r="AW116" s="638">
        <f>'23년(세부_실적)'!AU137</f>
        <v>0</v>
      </c>
      <c r="AX116" s="638">
        <f t="shared" ref="AX116" si="1596">AW116*1000</f>
        <v>0</v>
      </c>
      <c r="AY116" s="638">
        <f>'23년(세부_실적)'!AW137</f>
        <v>0</v>
      </c>
      <c r="AZ116" s="638">
        <f t="shared" ref="AZ116" si="1597">AY116*1000</f>
        <v>0</v>
      </c>
      <c r="BA116" s="638">
        <f>'23년(세부_실적)'!AY137</f>
        <v>0</v>
      </c>
      <c r="BB116" s="638">
        <f t="shared" ref="BB116" si="1598">BA116*1000</f>
        <v>0</v>
      </c>
      <c r="BC116" s="638">
        <f>'23년(세부_실적)'!BA137</f>
        <v>0</v>
      </c>
      <c r="BD116" s="638">
        <f t="shared" ref="BD116" si="1599">BC116*1000</f>
        <v>0</v>
      </c>
      <c r="BF116" s="617"/>
      <c r="BG116" s="617"/>
      <c r="BH116" s="617"/>
      <c r="BI116" s="617"/>
      <c r="BJ116" s="617"/>
      <c r="BK116" s="617"/>
      <c r="BL116" s="617"/>
      <c r="BM116" s="617"/>
      <c r="BN116" s="617"/>
      <c r="BO116" s="617"/>
      <c r="BP116" s="617"/>
      <c r="BQ116" s="617"/>
      <c r="BR116" s="617"/>
      <c r="BS116" s="617"/>
      <c r="BT116" s="617"/>
      <c r="BU116" s="617"/>
      <c r="BV116" s="617"/>
      <c r="BW116" s="617"/>
      <c r="BX116" s="617"/>
      <c r="BY116" s="617"/>
      <c r="BZ116" s="617"/>
      <c r="CA116" s="617"/>
      <c r="CB116" s="617"/>
      <c r="CC116" s="617"/>
      <c r="CD116" s="617"/>
      <c r="CE116" s="617"/>
      <c r="CF116" s="617"/>
      <c r="CG116" s="617"/>
      <c r="CH116" s="617"/>
      <c r="CI116" s="617"/>
      <c r="CJ116" s="617"/>
      <c r="CK116" s="617"/>
      <c r="CL116" s="617"/>
      <c r="CM116" s="617"/>
      <c r="CN116" s="617"/>
      <c r="CO116" s="617"/>
      <c r="CP116" s="617"/>
      <c r="CQ116" s="617"/>
      <c r="CR116" s="617"/>
      <c r="CS116" s="617"/>
      <c r="CT116" s="617"/>
      <c r="CU116" s="617"/>
      <c r="CV116" s="617"/>
      <c r="CW116" s="617"/>
      <c r="CX116" s="617"/>
      <c r="CY116" s="617"/>
      <c r="CZ116" s="617"/>
      <c r="DA116" s="617"/>
      <c r="DB116" s="656">
        <f t="shared" si="960"/>
        <v>0</v>
      </c>
      <c r="DC116" s="656">
        <f t="shared" si="961"/>
        <v>0</v>
      </c>
      <c r="DD116" s="656">
        <f t="shared" si="962"/>
        <v>0</v>
      </c>
      <c r="DE116" s="656">
        <f t="shared" si="963"/>
        <v>0</v>
      </c>
      <c r="DF116" s="656">
        <f t="shared" si="964"/>
        <v>0</v>
      </c>
      <c r="DG116" s="656">
        <f t="shared" si="965"/>
        <v>0</v>
      </c>
      <c r="DH116" s="6">
        <f t="shared" si="966"/>
        <v>0</v>
      </c>
      <c r="DI116" s="6">
        <f t="shared" si="967"/>
        <v>0</v>
      </c>
      <c r="DJ116" s="6">
        <f t="shared" si="968"/>
        <v>0</v>
      </c>
      <c r="DK116" s="6">
        <f t="shared" si="969"/>
        <v>0</v>
      </c>
      <c r="DL116" s="6">
        <f t="shared" si="970"/>
        <v>0</v>
      </c>
      <c r="DM116" s="6">
        <f t="shared" si="971"/>
        <v>0</v>
      </c>
      <c r="DO116" s="6">
        <f t="shared" si="972"/>
        <v>0</v>
      </c>
      <c r="DP116" s="6">
        <f t="shared" si="973"/>
        <v>0</v>
      </c>
      <c r="DQ116" s="6">
        <f t="shared" si="974"/>
        <v>0</v>
      </c>
      <c r="DR116" s="6">
        <f t="shared" si="975"/>
        <v>0</v>
      </c>
      <c r="DS116" s="6">
        <f t="shared" si="976"/>
        <v>0</v>
      </c>
      <c r="DT116" s="6">
        <f t="shared" si="977"/>
        <v>0</v>
      </c>
      <c r="DU116" s="6">
        <f t="shared" si="978"/>
        <v>0</v>
      </c>
      <c r="DV116" s="6">
        <f t="shared" si="979"/>
        <v>0</v>
      </c>
      <c r="DW116" s="6">
        <f t="shared" si="980"/>
        <v>0</v>
      </c>
      <c r="DX116" s="6">
        <f t="shared" si="981"/>
        <v>0</v>
      </c>
      <c r="DY116" s="6">
        <f t="shared" si="982"/>
        <v>0</v>
      </c>
      <c r="DZ116" s="6">
        <f t="shared" si="983"/>
        <v>0</v>
      </c>
    </row>
    <row r="117" spans="2:130" ht="12" customHeight="1" outlineLevel="1">
      <c r="B117" s="6">
        <f>'23년(세부_실적)'!A138</f>
        <v>111</v>
      </c>
      <c r="C117" s="620"/>
      <c r="D117" s="620"/>
      <c r="E117" s="620"/>
      <c r="F117" s="622" t="str">
        <f>'23년(세부_실적)'!E138</f>
        <v>A2514_DPNI</v>
      </c>
      <c r="G117" s="622" t="s">
        <v>145</v>
      </c>
      <c r="H117" s="622" t="str">
        <f>'23년(세부_실적)'!F138</f>
        <v>719C</v>
      </c>
      <c r="I117" s="617" t="str">
        <f>'23년(세부_실적)'!G138</f>
        <v>구</v>
      </c>
      <c r="J117" s="617" t="str">
        <f>'23년(세부_실적)'!H138</f>
        <v>SY</v>
      </c>
      <c r="K117" s="617">
        <f>'23년(세부_실적)'!I138</f>
        <v>2.87</v>
      </c>
      <c r="L117" s="617">
        <f>'23년(세부_실적)'!J138</f>
        <v>0</v>
      </c>
      <c r="M117" s="617">
        <f>'23년(세부_실적)'!K138</f>
        <v>2.87</v>
      </c>
      <c r="N117" s="617">
        <f>'23년(세부_실적)'!L138</f>
        <v>0</v>
      </c>
      <c r="O117" s="617">
        <f>'23년(세부_실적)'!M138</f>
        <v>2.87</v>
      </c>
      <c r="P117" s="617">
        <f>'23년(세부_실적)'!N138</f>
        <v>0</v>
      </c>
      <c r="Q117" s="617">
        <f>'23년(세부_실적)'!O138</f>
        <v>2.87</v>
      </c>
      <c r="R117" s="617">
        <f>'23년(세부_실적)'!P138</f>
        <v>0</v>
      </c>
      <c r="S117" s="638">
        <f>'23년(세부_실적)'!Q138</f>
        <v>1.776</v>
      </c>
      <c r="T117" s="638">
        <f t="shared" si="928"/>
        <v>1776</v>
      </c>
      <c r="U117" s="638">
        <f>'23년(세부_실적)'!S138</f>
        <v>0</v>
      </c>
      <c r="V117" s="638">
        <f t="shared" si="929"/>
        <v>0</v>
      </c>
      <c r="W117" s="638">
        <f>'23년(세부_실적)'!U138</f>
        <v>0</v>
      </c>
      <c r="X117" s="638">
        <f t="shared" si="930"/>
        <v>0</v>
      </c>
      <c r="Y117" s="638">
        <f>'23년(세부_실적)'!W138</f>
        <v>0</v>
      </c>
      <c r="Z117" s="638">
        <f t="shared" si="931"/>
        <v>0</v>
      </c>
      <c r="AA117" s="638">
        <f>'23년(세부_실적)'!Y138</f>
        <v>0</v>
      </c>
      <c r="AB117" s="638">
        <f t="shared" si="931"/>
        <v>0</v>
      </c>
      <c r="AC117" s="638">
        <f>'23년(세부_실적)'!AA138</f>
        <v>0.96</v>
      </c>
      <c r="AD117" s="638">
        <f t="shared" ref="AD117" si="1600">AC117*1000</f>
        <v>960</v>
      </c>
      <c r="AE117" s="638">
        <f>'23년(세부_실적)'!AC138</f>
        <v>0.52800000000000002</v>
      </c>
      <c r="AF117" s="638">
        <f t="shared" ref="AF117" si="1601">AE117*1000</f>
        <v>528</v>
      </c>
      <c r="AG117" s="638">
        <f>'23년(세부_실적)'!AE138</f>
        <v>0</v>
      </c>
      <c r="AH117" s="638">
        <f t="shared" ref="AH117" si="1602">AG117*1000</f>
        <v>0</v>
      </c>
      <c r="AI117" s="638">
        <f>'23년(세부_실적)'!AG138</f>
        <v>1.488</v>
      </c>
      <c r="AJ117" s="638">
        <f t="shared" ref="AJ117" si="1603">AI117*1000</f>
        <v>1488</v>
      </c>
      <c r="AK117" s="638">
        <f>'23년(세부_실적)'!AI138</f>
        <v>1.488</v>
      </c>
      <c r="AL117" s="638">
        <f t="shared" ref="AL117" si="1604">AK117*1000</f>
        <v>1488</v>
      </c>
      <c r="AM117" s="638">
        <f>'23년(세부_실적)'!AK138</f>
        <v>0</v>
      </c>
      <c r="AN117" s="638">
        <f t="shared" ref="AN117" si="1605">AM117*1000</f>
        <v>0</v>
      </c>
      <c r="AO117" s="638">
        <f>'23년(세부_실적)'!AM138</f>
        <v>0</v>
      </c>
      <c r="AP117" s="638">
        <f t="shared" ref="AP117" si="1606">AO117*1000</f>
        <v>0</v>
      </c>
      <c r="AQ117" s="638">
        <f>'23년(세부_실적)'!AO138</f>
        <v>0</v>
      </c>
      <c r="AR117" s="638">
        <f t="shared" ref="AR117" si="1607">AQ117*1000</f>
        <v>0</v>
      </c>
      <c r="AS117" s="638">
        <f>'23년(세부_실적)'!AQ138</f>
        <v>0</v>
      </c>
      <c r="AT117" s="638">
        <f t="shared" ref="AT117" si="1608">AS117*1000</f>
        <v>0</v>
      </c>
      <c r="AU117" s="638">
        <f>'23년(세부_실적)'!AS138</f>
        <v>0.14399999999999999</v>
      </c>
      <c r="AV117" s="638">
        <f t="shared" ref="AV117" si="1609">AU117*1000</f>
        <v>144</v>
      </c>
      <c r="AW117" s="638">
        <f>'23년(세부_실적)'!AU138</f>
        <v>0.14399999999999999</v>
      </c>
      <c r="AX117" s="638">
        <f t="shared" ref="AX117" si="1610">AW117*1000</f>
        <v>144</v>
      </c>
      <c r="AY117" s="638">
        <f>'23년(세부_실적)'!AW138</f>
        <v>0</v>
      </c>
      <c r="AZ117" s="638">
        <f t="shared" ref="AZ117" si="1611">AY117*1000</f>
        <v>0</v>
      </c>
      <c r="BA117" s="638">
        <f>'23년(세부_실적)'!AY138</f>
        <v>0.28799999999999998</v>
      </c>
      <c r="BB117" s="638">
        <f t="shared" ref="BB117" si="1612">BA117*1000</f>
        <v>288</v>
      </c>
      <c r="BC117" s="638">
        <f>'23년(세부_실적)'!BA138</f>
        <v>0.28799999999999998</v>
      </c>
      <c r="BD117" s="638">
        <f t="shared" ref="BD117" si="1613">BC117*1000</f>
        <v>288</v>
      </c>
      <c r="BF117" s="617">
        <v>0.40500000000000003</v>
      </c>
      <c r="BG117" s="617">
        <v>2.1503360000000002</v>
      </c>
      <c r="BH117" s="617">
        <v>2.35</v>
      </c>
      <c r="BI117" s="617"/>
      <c r="BJ117" s="617">
        <v>0.40500000000000003</v>
      </c>
      <c r="BK117" s="617">
        <v>2.1503360000000002</v>
      </c>
      <c r="BL117" s="617">
        <v>2.35</v>
      </c>
      <c r="BM117" s="617"/>
      <c r="BN117" s="617">
        <v>0.40500000000000003</v>
      </c>
      <c r="BO117" s="617">
        <v>2.1503360000000002</v>
      </c>
      <c r="BP117" s="617">
        <v>2.35</v>
      </c>
      <c r="BQ117" s="617"/>
      <c r="BR117" s="617">
        <v>0.40500000000000003</v>
      </c>
      <c r="BS117" s="617">
        <v>2.2821401061093201</v>
      </c>
      <c r="BT117" s="617">
        <v>2.6100000000000003</v>
      </c>
      <c r="BU117" s="617"/>
      <c r="BV117" s="617">
        <v>0.40500000000000003</v>
      </c>
      <c r="BW117" s="617">
        <v>2.2821401061093201</v>
      </c>
      <c r="BX117" s="617">
        <v>2.87</v>
      </c>
      <c r="BY117" s="617"/>
      <c r="BZ117" s="617">
        <v>0.40500000000000003</v>
      </c>
      <c r="CA117" s="617">
        <v>2.2821401061093201</v>
      </c>
      <c r="CB117" s="617">
        <v>2.87</v>
      </c>
      <c r="CC117" s="617"/>
      <c r="CD117" s="617"/>
      <c r="CE117" s="617"/>
      <c r="CF117" s="617"/>
      <c r="CG117" s="617"/>
      <c r="CH117" s="617"/>
      <c r="CI117" s="617"/>
      <c r="CJ117" s="617"/>
      <c r="CK117" s="617"/>
      <c r="CL117" s="617"/>
      <c r="CM117" s="617"/>
      <c r="CN117" s="617"/>
      <c r="CO117" s="617"/>
      <c r="CP117" s="617"/>
      <c r="CQ117" s="617"/>
      <c r="CR117" s="617"/>
      <c r="CS117" s="617"/>
      <c r="CT117" s="617"/>
      <c r="CU117" s="617"/>
      <c r="CV117" s="617"/>
      <c r="CW117" s="617"/>
      <c r="CX117" s="617"/>
      <c r="CY117" s="617"/>
      <c r="CZ117" s="617"/>
      <c r="DA117" s="617"/>
      <c r="DB117" s="656">
        <f t="shared" si="960"/>
        <v>0</v>
      </c>
      <c r="DC117" s="656">
        <f t="shared" si="961"/>
        <v>0</v>
      </c>
      <c r="DD117" s="656">
        <f t="shared" si="962"/>
        <v>0</v>
      </c>
      <c r="DE117" s="656">
        <f t="shared" si="963"/>
        <v>3315710.5920000002</v>
      </c>
      <c r="DF117" s="656">
        <f t="shared" si="964"/>
        <v>2006473.0224000001</v>
      </c>
      <c r="DG117" s="656">
        <f t="shared" si="965"/>
        <v>0</v>
      </c>
      <c r="DH117" s="6">
        <f t="shared" si="966"/>
        <v>0</v>
      </c>
      <c r="DI117" s="6">
        <f t="shared" si="967"/>
        <v>0</v>
      </c>
      <c r="DJ117" s="6">
        <f t="shared" si="968"/>
        <v>0</v>
      </c>
      <c r="DK117" s="6">
        <f t="shared" si="969"/>
        <v>0</v>
      </c>
      <c r="DL117" s="6">
        <f t="shared" si="970"/>
        <v>0</v>
      </c>
      <c r="DM117" s="6">
        <f t="shared" si="971"/>
        <v>0</v>
      </c>
      <c r="DO117" s="6">
        <f t="shared" si="972"/>
        <v>0</v>
      </c>
      <c r="DP117" s="6">
        <f t="shared" si="973"/>
        <v>0</v>
      </c>
      <c r="DQ117" s="6">
        <f t="shared" si="974"/>
        <v>0</v>
      </c>
      <c r="DR117" s="6">
        <f t="shared" si="975"/>
        <v>3413708.3954079216</v>
      </c>
      <c r="DS117" s="6">
        <f t="shared" si="976"/>
        <v>1878632.1011558967</v>
      </c>
      <c r="DT117" s="6">
        <f t="shared" si="977"/>
        <v>0</v>
      </c>
      <c r="DU117" s="6">
        <f t="shared" si="978"/>
        <v>0</v>
      </c>
      <c r="DV117" s="6">
        <f t="shared" si="979"/>
        <v>0</v>
      </c>
      <c r="DW117" s="6">
        <f t="shared" si="980"/>
        <v>0</v>
      </c>
      <c r="DX117" s="6">
        <f t="shared" si="981"/>
        <v>0</v>
      </c>
      <c r="DY117" s="6">
        <f t="shared" si="982"/>
        <v>0</v>
      </c>
      <c r="DZ117" s="6">
        <f t="shared" si="983"/>
        <v>0</v>
      </c>
    </row>
    <row r="118" spans="2:130" ht="12" customHeight="1" outlineLevel="1">
      <c r="B118" s="6">
        <f>'23년(세부_실적)'!A139</f>
        <v>112</v>
      </c>
      <c r="C118" s="620"/>
      <c r="D118" s="620"/>
      <c r="E118" s="620"/>
      <c r="F118" s="622" t="str">
        <f>'23년(세부_실적)'!E139</f>
        <v>A10024_APN</v>
      </c>
      <c r="G118" s="622" t="s">
        <v>1299</v>
      </c>
      <c r="H118" s="622" t="str">
        <f>'23년(세부_실적)'!F139</f>
        <v>1137A</v>
      </c>
      <c r="I118" s="617" t="str">
        <f>'23년(세부_실적)'!G139</f>
        <v>신</v>
      </c>
      <c r="J118" s="617" t="str">
        <f>'23년(세부_실적)'!H139</f>
        <v>SY</v>
      </c>
      <c r="K118" s="617">
        <f>'23년(세부_실적)'!I139</f>
        <v>12.94</v>
      </c>
      <c r="L118" s="617">
        <f>'23년(세부_실적)'!J139</f>
        <v>0</v>
      </c>
      <c r="M118" s="617">
        <f>'23년(세부_실적)'!K139</f>
        <v>12.93</v>
      </c>
      <c r="N118" s="617">
        <f>'23년(세부_실적)'!L139</f>
        <v>0</v>
      </c>
      <c r="O118" s="617">
        <f>'23년(세부_실적)'!M139</f>
        <v>12.93</v>
      </c>
      <c r="P118" s="617">
        <f>'23년(세부_실적)'!N139</f>
        <v>0</v>
      </c>
      <c r="Q118" s="617">
        <f>'23년(세부_실적)'!O139</f>
        <v>12.92</v>
      </c>
      <c r="R118" s="617">
        <f>'23년(세부_실적)'!P139</f>
        <v>0</v>
      </c>
      <c r="S118" s="638">
        <f>'23년(세부_실적)'!Q139</f>
        <v>162.53399999999999</v>
      </c>
      <c r="T118" s="638">
        <f t="shared" si="928"/>
        <v>162534</v>
      </c>
      <c r="U118" s="638">
        <f>'23년(세부_실적)'!S139</f>
        <v>15.744</v>
      </c>
      <c r="V118" s="638">
        <f t="shared" si="929"/>
        <v>15744</v>
      </c>
      <c r="W118" s="638">
        <f>'23년(세부_실적)'!U139</f>
        <v>10.368</v>
      </c>
      <c r="X118" s="638">
        <f t="shared" si="930"/>
        <v>10368</v>
      </c>
      <c r="Y118" s="638">
        <f>'23년(세부_실적)'!W139</f>
        <v>17.783999999999999</v>
      </c>
      <c r="Z118" s="638">
        <f t="shared" si="931"/>
        <v>17784</v>
      </c>
      <c r="AA118" s="638">
        <f>'23년(세부_실적)'!Y139</f>
        <v>43.896000000000001</v>
      </c>
      <c r="AB118" s="638">
        <f t="shared" si="931"/>
        <v>43896</v>
      </c>
      <c r="AC118" s="638">
        <f>'23년(세부_실적)'!AA139</f>
        <v>14.256</v>
      </c>
      <c r="AD118" s="638">
        <f t="shared" ref="AD118" si="1614">AC118*1000</f>
        <v>14256</v>
      </c>
      <c r="AE118" s="638">
        <f>'23년(세부_실적)'!AC139</f>
        <v>16.416</v>
      </c>
      <c r="AF118" s="638">
        <f t="shared" ref="AF118" si="1615">AE118*1000</f>
        <v>16416</v>
      </c>
      <c r="AG118" s="638">
        <f>'23년(세부_실적)'!AE139</f>
        <v>10.007999999999999</v>
      </c>
      <c r="AH118" s="638">
        <f t="shared" ref="AH118" si="1616">AG118*1000</f>
        <v>10008</v>
      </c>
      <c r="AI118" s="638">
        <f>'23년(세부_실적)'!AG139</f>
        <v>40.68</v>
      </c>
      <c r="AJ118" s="638">
        <f t="shared" ref="AJ118" si="1617">AI118*1000</f>
        <v>40680</v>
      </c>
      <c r="AK118" s="638">
        <f>'23년(세부_실적)'!AI139</f>
        <v>84.575999999999993</v>
      </c>
      <c r="AL118" s="638">
        <f t="shared" ref="AL118" si="1618">AK118*1000</f>
        <v>84576</v>
      </c>
      <c r="AM118" s="638">
        <f>'23년(세부_실적)'!AK139</f>
        <v>4.32</v>
      </c>
      <c r="AN118" s="638">
        <f t="shared" ref="AN118" si="1619">AM118*1000</f>
        <v>4320</v>
      </c>
      <c r="AO118" s="638">
        <f>'23년(세부_실적)'!AM139</f>
        <v>13.512</v>
      </c>
      <c r="AP118" s="638">
        <f t="shared" ref="AP118" si="1620">AO118*1000</f>
        <v>13512</v>
      </c>
      <c r="AQ118" s="638">
        <f>'23년(세부_실적)'!AO139</f>
        <v>14.223000000000001</v>
      </c>
      <c r="AR118" s="638">
        <f t="shared" ref="AR118" si="1621">AQ118*1000</f>
        <v>14223</v>
      </c>
      <c r="AS118" s="638">
        <f>'23년(세부_실적)'!AQ139</f>
        <v>32.055</v>
      </c>
      <c r="AT118" s="638">
        <f t="shared" ref="AT118" si="1622">AS118*1000</f>
        <v>32055</v>
      </c>
      <c r="AU118" s="638">
        <f>'23년(세부_실적)'!AS139</f>
        <v>10.776</v>
      </c>
      <c r="AV118" s="638">
        <f t="shared" ref="AV118" si="1623">AU118*1000</f>
        <v>10776</v>
      </c>
      <c r="AW118" s="638">
        <f>'23년(세부_실적)'!AU139</f>
        <v>21.047999999999998</v>
      </c>
      <c r="AX118" s="638">
        <f t="shared" ref="AX118" si="1624">AW118*1000</f>
        <v>21048</v>
      </c>
      <c r="AY118" s="638">
        <f>'23년(세부_실적)'!AW139</f>
        <v>14.078999999999999</v>
      </c>
      <c r="AZ118" s="638">
        <f t="shared" ref="AZ118" si="1625">AY118*1000</f>
        <v>14078.999999999998</v>
      </c>
      <c r="BA118" s="638">
        <f>'23년(세부_실적)'!AY139</f>
        <v>45.902999999999999</v>
      </c>
      <c r="BB118" s="638">
        <f t="shared" ref="BB118" si="1626">BA118*1000</f>
        <v>45903</v>
      </c>
      <c r="BC118" s="638">
        <f>'23년(세부_실적)'!BA139</f>
        <v>77.957999999999998</v>
      </c>
      <c r="BD118" s="638">
        <f t="shared" ref="BD118" si="1627">BC118*1000</f>
        <v>77958</v>
      </c>
      <c r="BF118" s="617">
        <v>1.1100000000000001</v>
      </c>
      <c r="BG118" s="617">
        <v>8.4931353181818245</v>
      </c>
      <c r="BH118" s="617">
        <v>12.95</v>
      </c>
      <c r="BI118" s="617"/>
      <c r="BJ118" s="617">
        <v>1.1100000000000001</v>
      </c>
      <c r="BK118" s="617">
        <v>8.4931353181818245</v>
      </c>
      <c r="BL118" s="617">
        <v>12.95</v>
      </c>
      <c r="BM118" s="617"/>
      <c r="BN118" s="617">
        <v>1.1100000000000001</v>
      </c>
      <c r="BO118" s="617">
        <v>8.4931353181818245</v>
      </c>
      <c r="BP118" s="617">
        <v>12.95</v>
      </c>
      <c r="BQ118" s="617"/>
      <c r="BR118" s="617">
        <v>1.1100000000000001</v>
      </c>
      <c r="BS118" s="617">
        <v>8.7331125780169288</v>
      </c>
      <c r="BT118" s="617">
        <v>12.95</v>
      </c>
      <c r="BU118" s="617"/>
      <c r="BV118" s="617">
        <v>1.1100000000000001</v>
      </c>
      <c r="BW118" s="617">
        <v>8.7331125780169288</v>
      </c>
      <c r="BX118" s="617">
        <v>12.95</v>
      </c>
      <c r="BY118" s="617"/>
      <c r="BZ118" s="617">
        <v>1.1100000000000001</v>
      </c>
      <c r="CA118" s="617">
        <v>8.7331125780169288</v>
      </c>
      <c r="CB118" s="617">
        <v>12.95</v>
      </c>
      <c r="CC118" s="617"/>
      <c r="CD118" s="617"/>
      <c r="CE118" s="617"/>
      <c r="CF118" s="617"/>
      <c r="CG118" s="617"/>
      <c r="CH118" s="617"/>
      <c r="CI118" s="617"/>
      <c r="CJ118" s="617"/>
      <c r="CK118" s="617"/>
      <c r="CL118" s="617"/>
      <c r="CM118" s="617"/>
      <c r="CN118" s="617"/>
      <c r="CO118" s="617"/>
      <c r="CP118" s="617"/>
      <c r="CQ118" s="617"/>
      <c r="CR118" s="617"/>
      <c r="CS118" s="617"/>
      <c r="CT118" s="617"/>
      <c r="CU118" s="617"/>
      <c r="CV118" s="617"/>
      <c r="CW118" s="617"/>
      <c r="CX118" s="617"/>
      <c r="CY118" s="617"/>
      <c r="CZ118" s="617"/>
      <c r="DA118" s="617"/>
      <c r="DB118" s="656">
        <f t="shared" si="960"/>
        <v>253977256.51199999</v>
      </c>
      <c r="DC118" s="656">
        <f t="shared" si="961"/>
        <v>171083912.83200002</v>
      </c>
      <c r="DD118" s="656">
        <f t="shared" si="962"/>
        <v>300183578.60399997</v>
      </c>
      <c r="DE118" s="656">
        <f t="shared" si="963"/>
        <v>244304986.46399996</v>
      </c>
      <c r="DF118" s="656">
        <f t="shared" si="964"/>
        <v>281484585.64799994</v>
      </c>
      <c r="DG118" s="656">
        <f t="shared" si="965"/>
        <v>168514488.82799998</v>
      </c>
      <c r="DH118" s="6">
        <f t="shared" si="966"/>
        <v>0</v>
      </c>
      <c r="DI118" s="6">
        <f t="shared" si="967"/>
        <v>231462323.31599998</v>
      </c>
      <c r="DJ118" s="6">
        <f t="shared" si="968"/>
        <v>0</v>
      </c>
      <c r="DK118" s="6">
        <f t="shared" si="969"/>
        <v>0</v>
      </c>
      <c r="DL118" s="6">
        <f t="shared" si="970"/>
        <v>0</v>
      </c>
      <c r="DM118" s="6">
        <f t="shared" si="971"/>
        <v>0</v>
      </c>
      <c r="DO118" s="6">
        <f t="shared" si="972"/>
        <v>188338066.56566116</v>
      </c>
      <c r="DP118" s="6">
        <f t="shared" si="973"/>
        <v>126868105.45866562</v>
      </c>
      <c r="DQ118" s="6">
        <f t="shared" si="974"/>
        <v>222602588.85175925</v>
      </c>
      <c r="DR118" s="6">
        <f t="shared" si="975"/>
        <v>185692778.77498481</v>
      </c>
      <c r="DS118" s="6">
        <f t="shared" si="976"/>
        <v>213952468.37912834</v>
      </c>
      <c r="DT118" s="6">
        <f t="shared" si="977"/>
        <v>128085489.15528803</v>
      </c>
      <c r="DU118" s="6">
        <f t="shared" si="978"/>
        <v>0</v>
      </c>
      <c r="DV118" s="6">
        <f t="shared" si="979"/>
        <v>0</v>
      </c>
      <c r="DW118" s="6">
        <f t="shared" si="980"/>
        <v>0</v>
      </c>
      <c r="DX118" s="6">
        <f t="shared" si="981"/>
        <v>0</v>
      </c>
      <c r="DY118" s="6">
        <f t="shared" si="982"/>
        <v>0</v>
      </c>
      <c r="DZ118" s="6">
        <f t="shared" si="983"/>
        <v>0</v>
      </c>
    </row>
    <row r="119" spans="2:130" ht="12" customHeight="1" outlineLevel="1">
      <c r="B119" s="6">
        <f>'23년(세부_실적)'!A140</f>
        <v>113</v>
      </c>
      <c r="C119" s="620"/>
      <c r="D119" s="620"/>
      <c r="E119" s="620"/>
      <c r="F119" s="622" t="str">
        <f>'23년(세부_실적)'!E140</f>
        <v>A10024_EPN</v>
      </c>
      <c r="G119" s="622" t="s">
        <v>60</v>
      </c>
      <c r="H119" s="622" t="str">
        <f>'23년(세부_실적)'!F140</f>
        <v>794A</v>
      </c>
      <c r="I119" s="617" t="str">
        <f>'23년(세부_실적)'!G140</f>
        <v>구</v>
      </c>
      <c r="J119" s="617" t="str">
        <f>'23년(세부_실적)'!H140</f>
        <v>SY</v>
      </c>
      <c r="K119" s="617">
        <f>'23년(세부_실적)'!I140</f>
        <v>0</v>
      </c>
      <c r="L119" s="617">
        <f>'23년(세부_실적)'!J140</f>
        <v>0</v>
      </c>
      <c r="M119" s="617">
        <f>'23년(세부_실적)'!K140</f>
        <v>0</v>
      </c>
      <c r="N119" s="617">
        <f>'23년(세부_실적)'!L140</f>
        <v>0</v>
      </c>
      <c r="O119" s="617">
        <f>'23년(세부_실적)'!M140</f>
        <v>0</v>
      </c>
      <c r="P119" s="617">
        <f>'23년(세부_실적)'!N140</f>
        <v>0</v>
      </c>
      <c r="Q119" s="617">
        <f>'23년(세부_실적)'!O140</f>
        <v>0</v>
      </c>
      <c r="R119" s="617">
        <f>'23년(세부_실적)'!P140</f>
        <v>0</v>
      </c>
      <c r="S119" s="638">
        <f>'23년(세부_실적)'!Q140</f>
        <v>0</v>
      </c>
      <c r="T119" s="638">
        <f t="shared" si="928"/>
        <v>0</v>
      </c>
      <c r="U119" s="638">
        <f>'23년(세부_실적)'!S140</f>
        <v>0</v>
      </c>
      <c r="V119" s="638">
        <f t="shared" si="929"/>
        <v>0</v>
      </c>
      <c r="W119" s="638">
        <f>'23년(세부_실적)'!U140</f>
        <v>0</v>
      </c>
      <c r="X119" s="638">
        <f t="shared" si="930"/>
        <v>0</v>
      </c>
      <c r="Y119" s="638">
        <f>'23년(세부_실적)'!W140</f>
        <v>0</v>
      </c>
      <c r="Z119" s="638">
        <f t="shared" si="931"/>
        <v>0</v>
      </c>
      <c r="AA119" s="638">
        <f>'23년(세부_실적)'!Y140</f>
        <v>0</v>
      </c>
      <c r="AB119" s="638">
        <f t="shared" si="931"/>
        <v>0</v>
      </c>
      <c r="AC119" s="638">
        <f>'23년(세부_실적)'!AA140</f>
        <v>0</v>
      </c>
      <c r="AD119" s="638">
        <f t="shared" ref="AD119" si="1628">AC119*1000</f>
        <v>0</v>
      </c>
      <c r="AE119" s="638">
        <f>'23년(세부_실적)'!AC140</f>
        <v>0</v>
      </c>
      <c r="AF119" s="638">
        <f t="shared" ref="AF119" si="1629">AE119*1000</f>
        <v>0</v>
      </c>
      <c r="AG119" s="638">
        <f>'23년(세부_실적)'!AE140</f>
        <v>0</v>
      </c>
      <c r="AH119" s="638">
        <f t="shared" ref="AH119" si="1630">AG119*1000</f>
        <v>0</v>
      </c>
      <c r="AI119" s="638">
        <f>'23년(세부_실적)'!AG140</f>
        <v>0</v>
      </c>
      <c r="AJ119" s="638">
        <f t="shared" ref="AJ119" si="1631">AI119*1000</f>
        <v>0</v>
      </c>
      <c r="AK119" s="638">
        <f>'23년(세부_실적)'!AI140</f>
        <v>0</v>
      </c>
      <c r="AL119" s="638">
        <f t="shared" ref="AL119" si="1632">AK119*1000</f>
        <v>0</v>
      </c>
      <c r="AM119" s="638">
        <f>'23년(세부_실적)'!AK140</f>
        <v>0</v>
      </c>
      <c r="AN119" s="638">
        <f t="shared" ref="AN119" si="1633">AM119*1000</f>
        <v>0</v>
      </c>
      <c r="AO119" s="638">
        <f>'23년(세부_실적)'!AM140</f>
        <v>0</v>
      </c>
      <c r="AP119" s="638">
        <f t="shared" ref="AP119" si="1634">AO119*1000</f>
        <v>0</v>
      </c>
      <c r="AQ119" s="638">
        <f>'23년(세부_실적)'!AO140</f>
        <v>0</v>
      </c>
      <c r="AR119" s="638">
        <f t="shared" ref="AR119" si="1635">AQ119*1000</f>
        <v>0</v>
      </c>
      <c r="AS119" s="638">
        <f>'23년(세부_실적)'!AQ140</f>
        <v>0</v>
      </c>
      <c r="AT119" s="638">
        <f t="shared" ref="AT119" si="1636">AS119*1000</f>
        <v>0</v>
      </c>
      <c r="AU119" s="638">
        <f>'23년(세부_실적)'!AS140</f>
        <v>0</v>
      </c>
      <c r="AV119" s="638">
        <f t="shared" ref="AV119" si="1637">AU119*1000</f>
        <v>0</v>
      </c>
      <c r="AW119" s="638">
        <f>'23년(세부_실적)'!AU140</f>
        <v>0</v>
      </c>
      <c r="AX119" s="638">
        <f t="shared" ref="AX119" si="1638">AW119*1000</f>
        <v>0</v>
      </c>
      <c r="AY119" s="638">
        <f>'23년(세부_실적)'!AW140</f>
        <v>0</v>
      </c>
      <c r="AZ119" s="638">
        <f t="shared" ref="AZ119" si="1639">AY119*1000</f>
        <v>0</v>
      </c>
      <c r="BA119" s="638">
        <f>'23년(세부_실적)'!AY140</f>
        <v>0</v>
      </c>
      <c r="BB119" s="638">
        <f t="shared" ref="BB119" si="1640">BA119*1000</f>
        <v>0</v>
      </c>
      <c r="BC119" s="638">
        <f>'23년(세부_실적)'!BA140</f>
        <v>0</v>
      </c>
      <c r="BD119" s="638">
        <f t="shared" ref="BD119" si="1641">BC119*1000</f>
        <v>0</v>
      </c>
      <c r="BF119" s="617">
        <v>1.48</v>
      </c>
      <c r="BG119" s="617">
        <v>9.4072538272727311</v>
      </c>
      <c r="BH119" s="617"/>
      <c r="BI119" s="617"/>
      <c r="BJ119" s="617">
        <v>1.48</v>
      </c>
      <c r="BK119" s="617">
        <v>9.4072538272727311</v>
      </c>
      <c r="BL119" s="617"/>
      <c r="BM119" s="617"/>
      <c r="BN119" s="617">
        <v>1.48</v>
      </c>
      <c r="BO119" s="617">
        <v>9.4072538272727311</v>
      </c>
      <c r="BP119" s="617">
        <v>8.6</v>
      </c>
      <c r="BQ119" s="617"/>
      <c r="BR119" s="617">
        <v>1.48</v>
      </c>
      <c r="BS119" s="617">
        <v>9.5785114451765523</v>
      </c>
      <c r="BT119" s="617"/>
      <c r="BU119" s="617"/>
      <c r="BV119" s="617">
        <v>1.48</v>
      </c>
      <c r="BW119" s="617">
        <v>9.5785114451765523</v>
      </c>
      <c r="BX119" s="617"/>
      <c r="BY119" s="617"/>
      <c r="BZ119" s="617">
        <v>1.48</v>
      </c>
      <c r="CA119" s="617">
        <v>9.5785114451765523</v>
      </c>
      <c r="CB119" s="617"/>
      <c r="CC119" s="617"/>
      <c r="CD119" s="617"/>
      <c r="CE119" s="617"/>
      <c r="CF119" s="617"/>
      <c r="CG119" s="617"/>
      <c r="CH119" s="617"/>
      <c r="CI119" s="617"/>
      <c r="CJ119" s="617"/>
      <c r="CK119" s="617"/>
      <c r="CL119" s="617"/>
      <c r="CM119" s="617"/>
      <c r="CN119" s="617"/>
      <c r="CO119" s="617"/>
      <c r="CP119" s="617"/>
      <c r="CQ119" s="617"/>
      <c r="CR119" s="617"/>
      <c r="CS119" s="617"/>
      <c r="CT119" s="617"/>
      <c r="CU119" s="617"/>
      <c r="CV119" s="617"/>
      <c r="CW119" s="617"/>
      <c r="CX119" s="617"/>
      <c r="CY119" s="617"/>
      <c r="CZ119" s="617"/>
      <c r="DA119" s="617"/>
      <c r="DB119" s="656">
        <f t="shared" si="960"/>
        <v>0</v>
      </c>
      <c r="DC119" s="656">
        <f t="shared" si="961"/>
        <v>0</v>
      </c>
      <c r="DD119" s="656">
        <f t="shared" si="962"/>
        <v>0</v>
      </c>
      <c r="DE119" s="656">
        <f t="shared" si="963"/>
        <v>0</v>
      </c>
      <c r="DF119" s="656">
        <f t="shared" si="964"/>
        <v>0</v>
      </c>
      <c r="DG119" s="656">
        <f t="shared" si="965"/>
        <v>0</v>
      </c>
      <c r="DH119" s="6">
        <f t="shared" si="966"/>
        <v>0</v>
      </c>
      <c r="DI119" s="6">
        <f t="shared" si="967"/>
        <v>0</v>
      </c>
      <c r="DJ119" s="6">
        <f t="shared" si="968"/>
        <v>0</v>
      </c>
      <c r="DK119" s="6">
        <f t="shared" si="969"/>
        <v>0</v>
      </c>
      <c r="DL119" s="6">
        <f t="shared" si="970"/>
        <v>0</v>
      </c>
      <c r="DM119" s="6">
        <f t="shared" si="971"/>
        <v>0</v>
      </c>
      <c r="DO119" s="6">
        <f t="shared" si="972"/>
        <v>0</v>
      </c>
      <c r="DP119" s="6">
        <f t="shared" si="973"/>
        <v>0</v>
      </c>
      <c r="DQ119" s="6">
        <f t="shared" si="974"/>
        <v>0</v>
      </c>
      <c r="DR119" s="6">
        <f t="shared" si="975"/>
        <v>0</v>
      </c>
      <c r="DS119" s="6">
        <f t="shared" si="976"/>
        <v>0</v>
      </c>
      <c r="DT119" s="6">
        <f t="shared" si="977"/>
        <v>0</v>
      </c>
      <c r="DU119" s="6">
        <f t="shared" si="978"/>
        <v>0</v>
      </c>
      <c r="DV119" s="6">
        <f t="shared" si="979"/>
        <v>0</v>
      </c>
      <c r="DW119" s="6">
        <f t="shared" si="980"/>
        <v>0</v>
      </c>
      <c r="DX119" s="6">
        <f t="shared" si="981"/>
        <v>0</v>
      </c>
      <c r="DY119" s="6">
        <f t="shared" si="982"/>
        <v>0</v>
      </c>
      <c r="DZ119" s="6">
        <f t="shared" si="983"/>
        <v>0</v>
      </c>
    </row>
    <row r="120" spans="2:130" ht="12" customHeight="1" outlineLevel="1">
      <c r="B120" s="6">
        <f>'23년(세부_실적)'!A141</f>
        <v>114</v>
      </c>
      <c r="C120" s="620"/>
      <c r="D120" s="620"/>
      <c r="E120" s="620"/>
      <c r="F120" s="622" t="str">
        <f>'23년(세부_실적)'!E141</f>
        <v>A10024N_EPN</v>
      </c>
      <c r="G120" s="622" t="s">
        <v>948</v>
      </c>
      <c r="H120" s="622" t="str">
        <f>'23년(세부_실적)'!F141</f>
        <v>794B</v>
      </c>
      <c r="I120" s="617" t="str">
        <f>'23년(세부_실적)'!G141</f>
        <v>구</v>
      </c>
      <c r="J120" s="617" t="str">
        <f>'23년(세부_실적)'!H141</f>
        <v>SY</v>
      </c>
      <c r="K120" s="617">
        <f>'23년(세부_실적)'!I141</f>
        <v>0</v>
      </c>
      <c r="L120" s="617">
        <f>'23년(세부_실적)'!J141</f>
        <v>0</v>
      </c>
      <c r="M120" s="617">
        <f>'23년(세부_실적)'!K141</f>
        <v>0</v>
      </c>
      <c r="N120" s="617">
        <f>'23년(세부_실적)'!L141</f>
        <v>0</v>
      </c>
      <c r="O120" s="617">
        <f>'23년(세부_실적)'!M141</f>
        <v>0</v>
      </c>
      <c r="P120" s="617">
        <f>'23년(세부_실적)'!N141</f>
        <v>0</v>
      </c>
      <c r="Q120" s="617">
        <f>'23년(세부_실적)'!O141</f>
        <v>0</v>
      </c>
      <c r="R120" s="617">
        <f>'23년(세부_실적)'!P141</f>
        <v>0</v>
      </c>
      <c r="S120" s="638">
        <f>'23년(세부_실적)'!Q141</f>
        <v>0</v>
      </c>
      <c r="T120" s="638">
        <f t="shared" si="928"/>
        <v>0</v>
      </c>
      <c r="U120" s="638">
        <f>'23년(세부_실적)'!S141</f>
        <v>0</v>
      </c>
      <c r="V120" s="638">
        <f t="shared" si="929"/>
        <v>0</v>
      </c>
      <c r="W120" s="638">
        <f>'23년(세부_실적)'!U141</f>
        <v>0</v>
      </c>
      <c r="X120" s="638">
        <f t="shared" si="930"/>
        <v>0</v>
      </c>
      <c r="Y120" s="638">
        <f>'23년(세부_실적)'!W141</f>
        <v>0</v>
      </c>
      <c r="Z120" s="638">
        <f t="shared" si="931"/>
        <v>0</v>
      </c>
      <c r="AA120" s="638">
        <f>'23년(세부_실적)'!Y141</f>
        <v>0</v>
      </c>
      <c r="AB120" s="638">
        <f t="shared" si="931"/>
        <v>0</v>
      </c>
      <c r="AC120" s="638">
        <f>'23년(세부_실적)'!AA141</f>
        <v>0</v>
      </c>
      <c r="AD120" s="638">
        <f t="shared" ref="AD120" si="1642">AC120*1000</f>
        <v>0</v>
      </c>
      <c r="AE120" s="638">
        <f>'23년(세부_실적)'!AC141</f>
        <v>0</v>
      </c>
      <c r="AF120" s="638">
        <f t="shared" ref="AF120" si="1643">AE120*1000</f>
        <v>0</v>
      </c>
      <c r="AG120" s="638">
        <f>'23년(세부_실적)'!AE141</f>
        <v>0</v>
      </c>
      <c r="AH120" s="638">
        <f t="shared" ref="AH120" si="1644">AG120*1000</f>
        <v>0</v>
      </c>
      <c r="AI120" s="638">
        <f>'23년(세부_실적)'!AG141</f>
        <v>0</v>
      </c>
      <c r="AJ120" s="638">
        <f t="shared" ref="AJ120" si="1645">AI120*1000</f>
        <v>0</v>
      </c>
      <c r="AK120" s="638">
        <f>'23년(세부_실적)'!AI141</f>
        <v>0</v>
      </c>
      <c r="AL120" s="638">
        <f t="shared" ref="AL120" si="1646">AK120*1000</f>
        <v>0</v>
      </c>
      <c r="AM120" s="638">
        <f>'23년(세부_실적)'!AK141</f>
        <v>0</v>
      </c>
      <c r="AN120" s="638">
        <f t="shared" ref="AN120" si="1647">AM120*1000</f>
        <v>0</v>
      </c>
      <c r="AO120" s="638">
        <f>'23년(세부_실적)'!AM141</f>
        <v>0</v>
      </c>
      <c r="AP120" s="638">
        <f t="shared" ref="AP120" si="1648">AO120*1000</f>
        <v>0</v>
      </c>
      <c r="AQ120" s="638">
        <f>'23년(세부_실적)'!AO141</f>
        <v>0</v>
      </c>
      <c r="AR120" s="638">
        <f t="shared" ref="AR120" si="1649">AQ120*1000</f>
        <v>0</v>
      </c>
      <c r="AS120" s="638">
        <f>'23년(세부_실적)'!AQ141</f>
        <v>0</v>
      </c>
      <c r="AT120" s="638">
        <f t="shared" ref="AT120" si="1650">AS120*1000</f>
        <v>0</v>
      </c>
      <c r="AU120" s="638">
        <f>'23년(세부_실적)'!AS141</f>
        <v>0</v>
      </c>
      <c r="AV120" s="638">
        <f t="shared" ref="AV120" si="1651">AU120*1000</f>
        <v>0</v>
      </c>
      <c r="AW120" s="638">
        <f>'23년(세부_실적)'!AU141</f>
        <v>0</v>
      </c>
      <c r="AX120" s="638">
        <f t="shared" ref="AX120" si="1652">AW120*1000</f>
        <v>0</v>
      </c>
      <c r="AY120" s="638">
        <f>'23년(세부_실적)'!AW141</f>
        <v>0</v>
      </c>
      <c r="AZ120" s="638">
        <f t="shared" ref="AZ120" si="1653">AY120*1000</f>
        <v>0</v>
      </c>
      <c r="BA120" s="638">
        <f>'23년(세부_실적)'!AY141</f>
        <v>0</v>
      </c>
      <c r="BB120" s="638">
        <f t="shared" ref="BB120" si="1654">BA120*1000</f>
        <v>0</v>
      </c>
      <c r="BC120" s="638">
        <f>'23년(세부_실적)'!BA141</f>
        <v>0</v>
      </c>
      <c r="BD120" s="638">
        <f t="shared" ref="BD120" si="1655">BC120*1000</f>
        <v>0</v>
      </c>
      <c r="BF120" s="617">
        <v>1.48</v>
      </c>
      <c r="BG120" s="617">
        <v>9.6980993545454552</v>
      </c>
      <c r="BH120" s="617">
        <v>9</v>
      </c>
      <c r="BI120" s="617"/>
      <c r="BJ120" s="617">
        <v>1.48</v>
      </c>
      <c r="BK120" s="617">
        <v>9.6980993545454552</v>
      </c>
      <c r="BL120" s="617"/>
      <c r="BM120" s="617"/>
      <c r="BN120" s="617">
        <v>1.48</v>
      </c>
      <c r="BO120" s="617">
        <v>9.6980993545454552</v>
      </c>
      <c r="BP120" s="617">
        <v>9</v>
      </c>
      <c r="BQ120" s="617"/>
      <c r="BR120" s="617">
        <v>1.48</v>
      </c>
      <c r="BS120" s="617">
        <v>9.6980993545454552</v>
      </c>
      <c r="BT120" s="617"/>
      <c r="BU120" s="617"/>
      <c r="BV120" s="617">
        <v>1.48</v>
      </c>
      <c r="BW120" s="617">
        <v>9.6980993545454552</v>
      </c>
      <c r="BX120" s="617"/>
      <c r="BY120" s="617"/>
      <c r="BZ120" s="617">
        <v>1.48</v>
      </c>
      <c r="CA120" s="617">
        <v>9.6980993545454552</v>
      </c>
      <c r="CB120" s="617"/>
      <c r="CC120" s="617"/>
      <c r="CD120" s="617"/>
      <c r="CE120" s="617"/>
      <c r="CF120" s="617"/>
      <c r="CG120" s="617"/>
      <c r="CH120" s="617"/>
      <c r="CI120" s="617"/>
      <c r="CJ120" s="617"/>
      <c r="CK120" s="617"/>
      <c r="CL120" s="617"/>
      <c r="CM120" s="617"/>
      <c r="CN120" s="617"/>
      <c r="CO120" s="617"/>
      <c r="CP120" s="617"/>
      <c r="CQ120" s="617"/>
      <c r="CR120" s="617"/>
      <c r="CS120" s="617"/>
      <c r="CT120" s="617"/>
      <c r="CU120" s="617"/>
      <c r="CV120" s="617"/>
      <c r="CW120" s="617"/>
      <c r="CX120" s="617"/>
      <c r="CY120" s="617"/>
      <c r="CZ120" s="617"/>
      <c r="DA120" s="617"/>
      <c r="DB120" s="656">
        <f t="shared" si="960"/>
        <v>0</v>
      </c>
      <c r="DC120" s="656">
        <f t="shared" si="961"/>
        <v>0</v>
      </c>
      <c r="DD120" s="656">
        <f t="shared" si="962"/>
        <v>0</v>
      </c>
      <c r="DE120" s="656">
        <f t="shared" si="963"/>
        <v>0</v>
      </c>
      <c r="DF120" s="656">
        <f t="shared" si="964"/>
        <v>0</v>
      </c>
      <c r="DG120" s="656">
        <f t="shared" si="965"/>
        <v>0</v>
      </c>
      <c r="DH120" s="6">
        <f t="shared" si="966"/>
        <v>0</v>
      </c>
      <c r="DI120" s="6">
        <f t="shared" si="967"/>
        <v>0</v>
      </c>
      <c r="DJ120" s="6">
        <f t="shared" si="968"/>
        <v>0</v>
      </c>
      <c r="DK120" s="6">
        <f t="shared" si="969"/>
        <v>0</v>
      </c>
      <c r="DL120" s="6">
        <f t="shared" si="970"/>
        <v>0</v>
      </c>
      <c r="DM120" s="6">
        <f t="shared" si="971"/>
        <v>0</v>
      </c>
      <c r="DO120" s="6">
        <f t="shared" si="972"/>
        <v>0</v>
      </c>
      <c r="DP120" s="6">
        <f t="shared" si="973"/>
        <v>0</v>
      </c>
      <c r="DQ120" s="6">
        <f t="shared" si="974"/>
        <v>0</v>
      </c>
      <c r="DR120" s="6">
        <f t="shared" si="975"/>
        <v>0</v>
      </c>
      <c r="DS120" s="6">
        <f t="shared" si="976"/>
        <v>0</v>
      </c>
      <c r="DT120" s="6">
        <f t="shared" si="977"/>
        <v>0</v>
      </c>
      <c r="DU120" s="6">
        <f t="shared" si="978"/>
        <v>0</v>
      </c>
      <c r="DV120" s="6">
        <f t="shared" si="979"/>
        <v>0</v>
      </c>
      <c r="DW120" s="6">
        <f t="shared" si="980"/>
        <v>0</v>
      </c>
      <c r="DX120" s="6">
        <f t="shared" si="981"/>
        <v>0</v>
      </c>
      <c r="DY120" s="6">
        <f t="shared" si="982"/>
        <v>0</v>
      </c>
      <c r="DZ120" s="6">
        <f t="shared" si="983"/>
        <v>0</v>
      </c>
    </row>
    <row r="121" spans="2:130" ht="12" customHeight="1" outlineLevel="1">
      <c r="B121" s="6">
        <f>'23년(세부_실적)'!A142</f>
        <v>115</v>
      </c>
      <c r="C121" s="620"/>
      <c r="D121" s="620"/>
      <c r="E121" s="620"/>
      <c r="F121" s="622" t="str">
        <f>'23년(세부_실적)'!E142</f>
        <v>A10024S_EPN</v>
      </c>
      <c r="G121" s="622" t="s">
        <v>1300</v>
      </c>
      <c r="H121" s="622" t="str">
        <f>'23년(세부_실적)'!F142</f>
        <v>794D</v>
      </c>
      <c r="I121" s="617" t="str">
        <f>'23년(세부_실적)'!G142</f>
        <v>구</v>
      </c>
      <c r="J121" s="617" t="str">
        <f>'23년(세부_실적)'!H142</f>
        <v>SY</v>
      </c>
      <c r="K121" s="617">
        <f>'23년(세부_실적)'!I142</f>
        <v>8.6999999999999993</v>
      </c>
      <c r="L121" s="617">
        <f>'23년(세부_실적)'!J142</f>
        <v>0</v>
      </c>
      <c r="M121" s="617">
        <f>'23년(세부_실적)'!K142</f>
        <v>8.6999999999999993</v>
      </c>
      <c r="N121" s="617">
        <f>'23년(세부_실적)'!L142</f>
        <v>0</v>
      </c>
      <c r="O121" s="617">
        <f>'23년(세부_실적)'!M142</f>
        <v>8.6999999999999993</v>
      </c>
      <c r="P121" s="617">
        <f>'23년(세부_실적)'!N142</f>
        <v>0</v>
      </c>
      <c r="Q121" s="617">
        <f>'23년(세부_실적)'!O142</f>
        <v>8.6999999999999993</v>
      </c>
      <c r="R121" s="617">
        <f>'23년(세부_실적)'!P142</f>
        <v>0</v>
      </c>
      <c r="S121" s="638">
        <f>'23년(세부_실적)'!Q142</f>
        <v>0</v>
      </c>
      <c r="T121" s="638">
        <f t="shared" si="928"/>
        <v>0</v>
      </c>
      <c r="U121" s="638">
        <f>'23년(세부_실적)'!S142</f>
        <v>0</v>
      </c>
      <c r="V121" s="638">
        <f t="shared" si="929"/>
        <v>0</v>
      </c>
      <c r="W121" s="638">
        <f>'23년(세부_실적)'!U142</f>
        <v>0</v>
      </c>
      <c r="X121" s="638">
        <f t="shared" si="930"/>
        <v>0</v>
      </c>
      <c r="Y121" s="638">
        <f>'23년(세부_실적)'!W142</f>
        <v>0</v>
      </c>
      <c r="Z121" s="638">
        <f t="shared" si="931"/>
        <v>0</v>
      </c>
      <c r="AA121" s="638">
        <f>'23년(세부_실적)'!Y142</f>
        <v>0</v>
      </c>
      <c r="AB121" s="638">
        <f t="shared" si="931"/>
        <v>0</v>
      </c>
      <c r="AC121" s="638">
        <f>'23년(세부_실적)'!AA142</f>
        <v>0</v>
      </c>
      <c r="AD121" s="638">
        <f t="shared" ref="AD121" si="1656">AC121*1000</f>
        <v>0</v>
      </c>
      <c r="AE121" s="638">
        <f>'23년(세부_실적)'!AC142</f>
        <v>0</v>
      </c>
      <c r="AF121" s="638">
        <f t="shared" ref="AF121" si="1657">AE121*1000</f>
        <v>0</v>
      </c>
      <c r="AG121" s="638">
        <f>'23년(세부_실적)'!AE142</f>
        <v>0</v>
      </c>
      <c r="AH121" s="638">
        <f t="shared" ref="AH121" si="1658">AG121*1000</f>
        <v>0</v>
      </c>
      <c r="AI121" s="638">
        <f>'23년(세부_실적)'!AG142</f>
        <v>0</v>
      </c>
      <c r="AJ121" s="638">
        <f t="shared" ref="AJ121" si="1659">AI121*1000</f>
        <v>0</v>
      </c>
      <c r="AK121" s="638">
        <f>'23년(세부_실적)'!AI142</f>
        <v>0</v>
      </c>
      <c r="AL121" s="638">
        <f t="shared" ref="AL121" si="1660">AK121*1000</f>
        <v>0</v>
      </c>
      <c r="AM121" s="638">
        <f>'23년(세부_실적)'!AK142</f>
        <v>0</v>
      </c>
      <c r="AN121" s="638">
        <f t="shared" ref="AN121" si="1661">AM121*1000</f>
        <v>0</v>
      </c>
      <c r="AO121" s="638">
        <f>'23년(세부_실적)'!AM142</f>
        <v>0</v>
      </c>
      <c r="AP121" s="638">
        <f t="shared" ref="AP121" si="1662">AO121*1000</f>
        <v>0</v>
      </c>
      <c r="AQ121" s="638">
        <f>'23년(세부_실적)'!AO142</f>
        <v>0</v>
      </c>
      <c r="AR121" s="638">
        <f t="shared" ref="AR121" si="1663">AQ121*1000</f>
        <v>0</v>
      </c>
      <c r="AS121" s="638">
        <f>'23년(세부_실적)'!AQ142</f>
        <v>0</v>
      </c>
      <c r="AT121" s="638">
        <f t="shared" ref="AT121" si="1664">AS121*1000</f>
        <v>0</v>
      </c>
      <c r="AU121" s="638">
        <f>'23년(세부_실적)'!AS142</f>
        <v>0</v>
      </c>
      <c r="AV121" s="638">
        <f t="shared" ref="AV121" si="1665">AU121*1000</f>
        <v>0</v>
      </c>
      <c r="AW121" s="638">
        <f>'23년(세부_실적)'!AU142</f>
        <v>0</v>
      </c>
      <c r="AX121" s="638">
        <f t="shared" ref="AX121" si="1666">AW121*1000</f>
        <v>0</v>
      </c>
      <c r="AY121" s="638">
        <f>'23년(세부_실적)'!AW142</f>
        <v>0</v>
      </c>
      <c r="AZ121" s="638">
        <f t="shared" ref="AZ121" si="1667">AY121*1000</f>
        <v>0</v>
      </c>
      <c r="BA121" s="638">
        <f>'23년(세부_실적)'!AY142</f>
        <v>0</v>
      </c>
      <c r="BB121" s="638">
        <f t="shared" ref="BB121" si="1668">BA121*1000</f>
        <v>0</v>
      </c>
      <c r="BC121" s="638">
        <f>'23년(세부_실적)'!BA142</f>
        <v>0</v>
      </c>
      <c r="BD121" s="638">
        <f t="shared" ref="BD121" si="1669">BC121*1000</f>
        <v>0</v>
      </c>
      <c r="BF121" s="617">
        <v>1.48</v>
      </c>
      <c r="BG121" s="617">
        <v>9.6285438272727308</v>
      </c>
      <c r="BH121" s="617"/>
      <c r="BI121" s="617"/>
      <c r="BJ121" s="617">
        <v>1.48</v>
      </c>
      <c r="BK121" s="617">
        <v>9.6285438272727308</v>
      </c>
      <c r="BL121" s="617">
        <v>8.6999999999999993</v>
      </c>
      <c r="BM121" s="617"/>
      <c r="BN121" s="617">
        <v>1.48</v>
      </c>
      <c r="BO121" s="617">
        <v>9.6285438272727308</v>
      </c>
      <c r="BP121" s="617"/>
      <c r="BQ121" s="617"/>
      <c r="BR121" s="617">
        <v>1.48</v>
      </c>
      <c r="BS121" s="617">
        <v>9.7952896194336692</v>
      </c>
      <c r="BT121" s="617"/>
      <c r="BU121" s="617"/>
      <c r="BV121" s="617">
        <v>1.48</v>
      </c>
      <c r="BW121" s="617">
        <v>9.7952896194336692</v>
      </c>
      <c r="BX121" s="617"/>
      <c r="BY121" s="617"/>
      <c r="BZ121" s="617">
        <v>1.48</v>
      </c>
      <c r="CA121" s="617">
        <v>9.7952896194336692</v>
      </c>
      <c r="CB121" s="617"/>
      <c r="CC121" s="617"/>
      <c r="CD121" s="617"/>
      <c r="CE121" s="617"/>
      <c r="CF121" s="617"/>
      <c r="CG121" s="617"/>
      <c r="CH121" s="617"/>
      <c r="CI121" s="617"/>
      <c r="CJ121" s="617"/>
      <c r="CK121" s="617"/>
      <c r="CL121" s="617"/>
      <c r="CM121" s="617"/>
      <c r="CN121" s="617"/>
      <c r="CO121" s="617"/>
      <c r="CP121" s="617"/>
      <c r="CQ121" s="617"/>
      <c r="CR121" s="617"/>
      <c r="CS121" s="617"/>
      <c r="CT121" s="617"/>
      <c r="CU121" s="617"/>
      <c r="CV121" s="617"/>
      <c r="CW121" s="617"/>
      <c r="CX121" s="617"/>
      <c r="CY121" s="617"/>
      <c r="CZ121" s="617"/>
      <c r="DA121" s="617"/>
      <c r="DB121" s="656">
        <f t="shared" si="960"/>
        <v>0</v>
      </c>
      <c r="DC121" s="656">
        <f t="shared" si="961"/>
        <v>0</v>
      </c>
      <c r="DD121" s="656">
        <f t="shared" si="962"/>
        <v>0</v>
      </c>
      <c r="DE121" s="656">
        <f t="shared" si="963"/>
        <v>0</v>
      </c>
      <c r="DF121" s="656">
        <f t="shared" si="964"/>
        <v>0</v>
      </c>
      <c r="DG121" s="656">
        <f t="shared" si="965"/>
        <v>0</v>
      </c>
      <c r="DH121" s="6">
        <f t="shared" si="966"/>
        <v>0</v>
      </c>
      <c r="DI121" s="6">
        <f t="shared" si="967"/>
        <v>0</v>
      </c>
      <c r="DJ121" s="6">
        <f t="shared" si="968"/>
        <v>0</v>
      </c>
      <c r="DK121" s="6">
        <f t="shared" si="969"/>
        <v>0</v>
      </c>
      <c r="DL121" s="6">
        <f t="shared" si="970"/>
        <v>0</v>
      </c>
      <c r="DM121" s="6">
        <f t="shared" si="971"/>
        <v>0</v>
      </c>
      <c r="DO121" s="6">
        <f t="shared" si="972"/>
        <v>0</v>
      </c>
      <c r="DP121" s="6">
        <f t="shared" si="973"/>
        <v>0</v>
      </c>
      <c r="DQ121" s="6">
        <f t="shared" si="974"/>
        <v>0</v>
      </c>
      <c r="DR121" s="6">
        <f t="shared" si="975"/>
        <v>0</v>
      </c>
      <c r="DS121" s="6">
        <f t="shared" si="976"/>
        <v>0</v>
      </c>
      <c r="DT121" s="6">
        <f t="shared" si="977"/>
        <v>0</v>
      </c>
      <c r="DU121" s="6">
        <f t="shared" si="978"/>
        <v>0</v>
      </c>
      <c r="DV121" s="6">
        <f t="shared" si="979"/>
        <v>0</v>
      </c>
      <c r="DW121" s="6">
        <f t="shared" si="980"/>
        <v>0</v>
      </c>
      <c r="DX121" s="6">
        <f t="shared" si="981"/>
        <v>0</v>
      </c>
      <c r="DY121" s="6">
        <f t="shared" si="982"/>
        <v>0</v>
      </c>
      <c r="DZ121" s="6">
        <f t="shared" si="983"/>
        <v>0</v>
      </c>
    </row>
    <row r="122" spans="2:130" ht="12" customHeight="1" outlineLevel="1">
      <c r="B122" s="6" t="e">
        <f>'23년(세부_실적)'!#REF!</f>
        <v>#REF!</v>
      </c>
      <c r="C122" s="620"/>
      <c r="D122" s="620"/>
      <c r="E122" s="620"/>
      <c r="F122" s="622" t="e">
        <f>'23년(세부_실적)'!#REF!</f>
        <v>#REF!</v>
      </c>
      <c r="G122" s="622" t="s">
        <v>1301</v>
      </c>
      <c r="H122" s="622" t="e">
        <f>'23년(세부_실적)'!#REF!</f>
        <v>#REF!</v>
      </c>
      <c r="I122" s="617" t="e">
        <f>'23년(세부_실적)'!#REF!</f>
        <v>#REF!</v>
      </c>
      <c r="J122" s="617" t="e">
        <f>'23년(세부_실적)'!#REF!</f>
        <v>#REF!</v>
      </c>
      <c r="K122" s="617" t="e">
        <f>'23년(세부_실적)'!#REF!</f>
        <v>#REF!</v>
      </c>
      <c r="L122" s="617" t="e">
        <f>'23년(세부_실적)'!#REF!</f>
        <v>#REF!</v>
      </c>
      <c r="M122" s="617" t="e">
        <f>'23년(세부_실적)'!#REF!</f>
        <v>#REF!</v>
      </c>
      <c r="N122" s="617" t="e">
        <f>'23년(세부_실적)'!#REF!</f>
        <v>#REF!</v>
      </c>
      <c r="O122" s="617" t="e">
        <f>'23년(세부_실적)'!#REF!</f>
        <v>#REF!</v>
      </c>
      <c r="P122" s="617" t="e">
        <f>'23년(세부_실적)'!#REF!</f>
        <v>#REF!</v>
      </c>
      <c r="Q122" s="617" t="e">
        <f>'23년(세부_실적)'!#REF!</f>
        <v>#REF!</v>
      </c>
      <c r="R122" s="617" t="e">
        <f>'23년(세부_실적)'!#REF!</f>
        <v>#REF!</v>
      </c>
      <c r="S122" s="638" t="e">
        <f>'23년(세부_실적)'!#REF!</f>
        <v>#REF!</v>
      </c>
      <c r="T122" s="638" t="e">
        <f t="shared" si="928"/>
        <v>#REF!</v>
      </c>
      <c r="U122" s="638" t="e">
        <f>'23년(세부_실적)'!#REF!</f>
        <v>#REF!</v>
      </c>
      <c r="V122" s="638" t="e">
        <f t="shared" si="929"/>
        <v>#REF!</v>
      </c>
      <c r="W122" s="638" t="e">
        <f>'23년(세부_실적)'!#REF!</f>
        <v>#REF!</v>
      </c>
      <c r="X122" s="638" t="e">
        <f t="shared" si="930"/>
        <v>#REF!</v>
      </c>
      <c r="Y122" s="638" t="e">
        <f>'23년(세부_실적)'!#REF!</f>
        <v>#REF!</v>
      </c>
      <c r="Z122" s="638" t="e">
        <f t="shared" si="931"/>
        <v>#REF!</v>
      </c>
      <c r="AA122" s="638" t="e">
        <f>'23년(세부_실적)'!#REF!</f>
        <v>#REF!</v>
      </c>
      <c r="AB122" s="638" t="e">
        <f t="shared" si="931"/>
        <v>#REF!</v>
      </c>
      <c r="AC122" s="638" t="e">
        <f>'23년(세부_실적)'!#REF!</f>
        <v>#REF!</v>
      </c>
      <c r="AD122" s="638" t="e">
        <f t="shared" ref="AD122" si="1670">AC122*1000</f>
        <v>#REF!</v>
      </c>
      <c r="AE122" s="638" t="e">
        <f>'23년(세부_실적)'!#REF!</f>
        <v>#REF!</v>
      </c>
      <c r="AF122" s="638" t="e">
        <f t="shared" ref="AF122" si="1671">AE122*1000</f>
        <v>#REF!</v>
      </c>
      <c r="AG122" s="638" t="e">
        <f>'23년(세부_실적)'!#REF!</f>
        <v>#REF!</v>
      </c>
      <c r="AH122" s="638" t="e">
        <f t="shared" ref="AH122" si="1672">AG122*1000</f>
        <v>#REF!</v>
      </c>
      <c r="AI122" s="638" t="e">
        <f>'23년(세부_실적)'!#REF!</f>
        <v>#REF!</v>
      </c>
      <c r="AJ122" s="638" t="e">
        <f t="shared" ref="AJ122" si="1673">AI122*1000</f>
        <v>#REF!</v>
      </c>
      <c r="AK122" s="638" t="e">
        <f>'23년(세부_실적)'!#REF!</f>
        <v>#REF!</v>
      </c>
      <c r="AL122" s="638" t="e">
        <f t="shared" ref="AL122" si="1674">AK122*1000</f>
        <v>#REF!</v>
      </c>
      <c r="AM122" s="638" t="e">
        <f>'23년(세부_실적)'!#REF!</f>
        <v>#REF!</v>
      </c>
      <c r="AN122" s="638" t="e">
        <f t="shared" ref="AN122" si="1675">AM122*1000</f>
        <v>#REF!</v>
      </c>
      <c r="AO122" s="638" t="e">
        <f>'23년(세부_실적)'!#REF!</f>
        <v>#REF!</v>
      </c>
      <c r="AP122" s="638" t="e">
        <f t="shared" ref="AP122" si="1676">AO122*1000</f>
        <v>#REF!</v>
      </c>
      <c r="AQ122" s="638" t="e">
        <f>'23년(세부_실적)'!#REF!</f>
        <v>#REF!</v>
      </c>
      <c r="AR122" s="638" t="e">
        <f t="shared" ref="AR122" si="1677">AQ122*1000</f>
        <v>#REF!</v>
      </c>
      <c r="AS122" s="638" t="e">
        <f>'23년(세부_실적)'!#REF!</f>
        <v>#REF!</v>
      </c>
      <c r="AT122" s="638" t="e">
        <f t="shared" ref="AT122" si="1678">AS122*1000</f>
        <v>#REF!</v>
      </c>
      <c r="AU122" s="638" t="e">
        <f>'23년(세부_실적)'!#REF!</f>
        <v>#REF!</v>
      </c>
      <c r="AV122" s="638" t="e">
        <f t="shared" ref="AV122" si="1679">AU122*1000</f>
        <v>#REF!</v>
      </c>
      <c r="AW122" s="638" t="e">
        <f>'23년(세부_실적)'!#REF!</f>
        <v>#REF!</v>
      </c>
      <c r="AX122" s="638" t="e">
        <f t="shared" ref="AX122" si="1680">AW122*1000</f>
        <v>#REF!</v>
      </c>
      <c r="AY122" s="638" t="e">
        <f>'23년(세부_실적)'!#REF!</f>
        <v>#REF!</v>
      </c>
      <c r="AZ122" s="638" t="e">
        <f t="shared" ref="AZ122" si="1681">AY122*1000</f>
        <v>#REF!</v>
      </c>
      <c r="BA122" s="638" t="e">
        <f>'23년(세부_실적)'!#REF!</f>
        <v>#REF!</v>
      </c>
      <c r="BB122" s="638" t="e">
        <f t="shared" ref="BB122" si="1682">BA122*1000</f>
        <v>#REF!</v>
      </c>
      <c r="BC122" s="638" t="e">
        <f>'23년(세부_실적)'!#REF!</f>
        <v>#REF!</v>
      </c>
      <c r="BD122" s="638" t="e">
        <f t="shared" ref="BD122" si="1683">BC122*1000</f>
        <v>#REF!</v>
      </c>
      <c r="BF122" s="617">
        <v>1.1499999999999999</v>
      </c>
      <c r="BG122" s="617">
        <v>10.860362954545455</v>
      </c>
      <c r="BH122" s="617">
        <v>12.3</v>
      </c>
      <c r="BI122" s="617"/>
      <c r="BJ122" s="617">
        <v>1.1499999999999999</v>
      </c>
      <c r="BK122" s="617">
        <v>10.860362954545455</v>
      </c>
      <c r="BL122" s="617">
        <v>12.3</v>
      </c>
      <c r="BM122" s="617"/>
      <c r="BN122" s="617">
        <v>1.1499999999999999</v>
      </c>
      <c r="BO122" s="617">
        <v>10.860362954545455</v>
      </c>
      <c r="BP122" s="617">
        <v>12.3</v>
      </c>
      <c r="BQ122" s="617"/>
      <c r="BR122" s="617">
        <v>1.1499999999999999</v>
      </c>
      <c r="BS122" s="617">
        <v>11.12305805923172</v>
      </c>
      <c r="BT122" s="617">
        <v>13.2</v>
      </c>
      <c r="BU122" s="617"/>
      <c r="BV122" s="617">
        <v>1.1499999999999999</v>
      </c>
      <c r="BW122" s="617">
        <v>11.12305805923172</v>
      </c>
      <c r="BX122" s="617"/>
      <c r="BY122" s="617"/>
      <c r="BZ122" s="617">
        <v>1.1499999999999999</v>
      </c>
      <c r="CA122" s="617">
        <v>11.12305805923172</v>
      </c>
      <c r="CB122" s="617"/>
      <c r="CC122" s="617"/>
      <c r="CD122" s="617"/>
      <c r="CE122" s="617"/>
      <c r="CF122" s="617"/>
      <c r="CG122" s="617"/>
      <c r="CH122" s="617"/>
      <c r="CI122" s="617"/>
      <c r="CJ122" s="617"/>
      <c r="CK122" s="617"/>
      <c r="CL122" s="617"/>
      <c r="CM122" s="617"/>
      <c r="CN122" s="617"/>
      <c r="CO122" s="617"/>
      <c r="CP122" s="617"/>
      <c r="CQ122" s="617"/>
      <c r="CR122" s="617"/>
      <c r="CS122" s="617"/>
      <c r="CT122" s="617"/>
      <c r="CU122" s="617"/>
      <c r="CV122" s="617"/>
      <c r="CW122" s="617"/>
      <c r="CX122" s="617"/>
      <c r="CY122" s="617"/>
      <c r="CZ122" s="617"/>
      <c r="DA122" s="617"/>
      <c r="DB122" s="656" t="e">
        <f t="shared" si="960"/>
        <v>#REF!</v>
      </c>
      <c r="DC122" s="656" t="e">
        <f t="shared" si="961"/>
        <v>#REF!</v>
      </c>
      <c r="DD122" s="656" t="e">
        <f t="shared" si="962"/>
        <v>#REF!</v>
      </c>
      <c r="DE122" s="656" t="e">
        <f t="shared" si="963"/>
        <v>#REF!</v>
      </c>
      <c r="DF122" s="656" t="e">
        <f t="shared" si="964"/>
        <v>#REF!</v>
      </c>
      <c r="DG122" s="656" t="e">
        <f t="shared" si="965"/>
        <v>#REF!</v>
      </c>
      <c r="DH122" s="6" t="e">
        <f t="shared" si="966"/>
        <v>#REF!</v>
      </c>
      <c r="DI122" s="6" t="e">
        <f t="shared" si="967"/>
        <v>#REF!</v>
      </c>
      <c r="DJ122" s="6" t="e">
        <f t="shared" si="968"/>
        <v>#REF!</v>
      </c>
      <c r="DK122" s="6" t="e">
        <f t="shared" si="969"/>
        <v>#REF!</v>
      </c>
      <c r="DL122" s="6" t="e">
        <f t="shared" si="970"/>
        <v>#REF!</v>
      </c>
      <c r="DM122" s="6" t="e">
        <f t="shared" si="971"/>
        <v>#REF!</v>
      </c>
      <c r="DO122" s="6" t="e">
        <f t="shared" si="972"/>
        <v>#REF!</v>
      </c>
      <c r="DP122" s="6" t="e">
        <f t="shared" si="973"/>
        <v>#REF!</v>
      </c>
      <c r="DQ122" s="6" t="e">
        <f t="shared" si="974"/>
        <v>#REF!</v>
      </c>
      <c r="DR122" s="6" t="e">
        <f t="shared" si="975"/>
        <v>#REF!</v>
      </c>
      <c r="DS122" s="6" t="e">
        <f t="shared" si="976"/>
        <v>#REF!</v>
      </c>
      <c r="DT122" s="6" t="e">
        <f t="shared" si="977"/>
        <v>#REF!</v>
      </c>
      <c r="DU122" s="6" t="e">
        <f t="shared" si="978"/>
        <v>#REF!</v>
      </c>
      <c r="DV122" s="6" t="e">
        <f t="shared" si="979"/>
        <v>#REF!</v>
      </c>
      <c r="DW122" s="6" t="e">
        <f t="shared" si="980"/>
        <v>#REF!</v>
      </c>
      <c r="DX122" s="6" t="e">
        <f t="shared" si="981"/>
        <v>#REF!</v>
      </c>
      <c r="DY122" s="6" t="e">
        <f t="shared" si="982"/>
        <v>#REF!</v>
      </c>
      <c r="DZ122" s="6" t="e">
        <f t="shared" si="983"/>
        <v>#REF!</v>
      </c>
    </row>
    <row r="123" spans="2:130" ht="12" customHeight="1" outlineLevel="1">
      <c r="B123" s="6">
        <f>'23년(세부_실적)'!A152</f>
        <v>117</v>
      </c>
      <c r="C123" s="620"/>
      <c r="D123" s="620"/>
      <c r="E123" s="620"/>
      <c r="F123" s="622" t="str">
        <f>'23년(세부_실적)'!E152</f>
        <v>A14024_TPN</v>
      </c>
      <c r="G123" s="622" t="s">
        <v>1301</v>
      </c>
      <c r="H123" s="622" t="str">
        <f>'23년(세부_실적)'!F152</f>
        <v>1024A</v>
      </c>
      <c r="I123" s="617" t="str">
        <f>'23년(세부_실적)'!G152</f>
        <v>구</v>
      </c>
      <c r="J123" s="617" t="str">
        <f>'23년(세부_실적)'!H152</f>
        <v>SY</v>
      </c>
      <c r="K123" s="617">
        <f>'23년(세부_실적)'!I152</f>
        <v>14.1</v>
      </c>
      <c r="L123" s="617">
        <f>'23년(세부_실적)'!J152</f>
        <v>0</v>
      </c>
      <c r="M123" s="617">
        <f>'23년(세부_실적)'!K152</f>
        <v>14.1</v>
      </c>
      <c r="N123" s="617">
        <f>'23년(세부_실적)'!L152</f>
        <v>0</v>
      </c>
      <c r="O123" s="617">
        <f>'23년(세부_실적)'!M152</f>
        <v>14.1</v>
      </c>
      <c r="P123" s="617">
        <f>'23년(세부_실적)'!N152</f>
        <v>0</v>
      </c>
      <c r="Q123" s="617">
        <f>'23년(세부_실적)'!O152</f>
        <v>14.1</v>
      </c>
      <c r="R123" s="617">
        <f>'23년(세부_실적)'!P152</f>
        <v>0</v>
      </c>
      <c r="S123" s="638">
        <f>'23년(세부_실적)'!Q152</f>
        <v>23.463000000000001</v>
      </c>
      <c r="T123" s="638">
        <f t="shared" si="928"/>
        <v>23463</v>
      </c>
      <c r="U123" s="638">
        <f>'23년(세부_실적)'!S152</f>
        <v>2.016</v>
      </c>
      <c r="V123" s="638">
        <f t="shared" si="929"/>
        <v>2016</v>
      </c>
      <c r="W123" s="638">
        <f>'23년(세부_실적)'!U152</f>
        <v>5.76</v>
      </c>
      <c r="X123" s="638">
        <f t="shared" si="930"/>
        <v>5760</v>
      </c>
      <c r="Y123" s="638">
        <f>'23년(세부_실적)'!W152</f>
        <v>7.3920000000000003</v>
      </c>
      <c r="Z123" s="638">
        <f t="shared" si="931"/>
        <v>7392</v>
      </c>
      <c r="AA123" s="638">
        <f>'23년(세부_실적)'!Y152</f>
        <v>15.167999999999999</v>
      </c>
      <c r="AB123" s="638">
        <f t="shared" si="931"/>
        <v>15168</v>
      </c>
      <c r="AC123" s="638">
        <f>'23년(세부_실적)'!AA152</f>
        <v>5.8890000000000002</v>
      </c>
      <c r="AD123" s="638">
        <f t="shared" ref="AD123" si="1684">AC123*1000</f>
        <v>5889</v>
      </c>
      <c r="AE123" s="638">
        <f>'23년(세부_실적)'!AC152</f>
        <v>0.46500000000000002</v>
      </c>
      <c r="AF123" s="638">
        <f t="shared" ref="AF123" si="1685">AE123*1000</f>
        <v>465</v>
      </c>
      <c r="AG123" s="638">
        <f>'23년(세부_실적)'!AE152</f>
        <v>2.1000000000000001E-2</v>
      </c>
      <c r="AH123" s="638">
        <f t="shared" ref="AH123" si="1686">AG123*1000</f>
        <v>21</v>
      </c>
      <c r="AI123" s="638">
        <f>'23년(세부_실적)'!AG152</f>
        <v>6.375</v>
      </c>
      <c r="AJ123" s="638">
        <f t="shared" ref="AJ123" si="1687">AI123*1000</f>
        <v>6375</v>
      </c>
      <c r="AK123" s="638">
        <f>'23년(세부_실적)'!AI152</f>
        <v>21.542999999999999</v>
      </c>
      <c r="AL123" s="638">
        <f t="shared" ref="AL123" si="1688">AK123*1000</f>
        <v>21543</v>
      </c>
      <c r="AM123" s="638">
        <f>'23년(세부_실적)'!AK152</f>
        <v>0</v>
      </c>
      <c r="AN123" s="638">
        <f t="shared" ref="AN123" si="1689">AM123*1000</f>
        <v>0</v>
      </c>
      <c r="AO123" s="638">
        <f>'23년(세부_실적)'!AM152</f>
        <v>0</v>
      </c>
      <c r="AP123" s="638">
        <f t="shared" ref="AP123" si="1690">AO123*1000</f>
        <v>0</v>
      </c>
      <c r="AQ123" s="638">
        <f>'23년(세부_실적)'!AO152</f>
        <v>0.12</v>
      </c>
      <c r="AR123" s="638">
        <f t="shared" ref="AR123" si="1691">AQ123*1000</f>
        <v>120</v>
      </c>
      <c r="AS123" s="638">
        <f>'23년(세부_실적)'!AQ152</f>
        <v>0.12</v>
      </c>
      <c r="AT123" s="638">
        <f t="shared" ref="AT123" si="1692">AS123*1000</f>
        <v>120</v>
      </c>
      <c r="AU123" s="638">
        <f>'23년(세부_실적)'!AS152</f>
        <v>0.1</v>
      </c>
      <c r="AV123" s="638">
        <f t="shared" ref="AV123" si="1693">AU123*1000</f>
        <v>100</v>
      </c>
      <c r="AW123" s="638">
        <f>'23년(세부_실적)'!AU152</f>
        <v>0.9</v>
      </c>
      <c r="AX123" s="638">
        <f t="shared" ref="AX123" si="1694">AW123*1000</f>
        <v>900</v>
      </c>
      <c r="AY123" s="638">
        <f>'23년(세부_실적)'!AW152</f>
        <v>0.8</v>
      </c>
      <c r="AZ123" s="638">
        <f t="shared" ref="AZ123" si="1695">AY123*1000</f>
        <v>800</v>
      </c>
      <c r="BA123" s="638">
        <f>'23년(세부_실적)'!AY152</f>
        <v>1.8</v>
      </c>
      <c r="BB123" s="638">
        <f t="shared" ref="BB123" si="1696">BA123*1000</f>
        <v>1800</v>
      </c>
      <c r="BC123" s="638">
        <f>'23년(세부_실적)'!BA152</f>
        <v>1.92</v>
      </c>
      <c r="BD123" s="638">
        <f t="shared" ref="BD123" si="1697">BC123*1000</f>
        <v>1920</v>
      </c>
      <c r="BF123" s="617">
        <v>1.1499999999999999</v>
      </c>
      <c r="BG123" s="617">
        <v>10.860362954545455</v>
      </c>
      <c r="BH123" s="617"/>
      <c r="BI123" s="617"/>
      <c r="BJ123" s="617">
        <v>1.1499999999999999</v>
      </c>
      <c r="BK123" s="617">
        <v>10.860362954545455</v>
      </c>
      <c r="BL123" s="617"/>
      <c r="BM123" s="617"/>
      <c r="BN123" s="617">
        <v>1.1499999999999999</v>
      </c>
      <c r="BO123" s="617">
        <v>10.860362954545455</v>
      </c>
      <c r="BP123" s="617"/>
      <c r="BQ123" s="617"/>
      <c r="BR123" s="617">
        <v>1.1499999999999999</v>
      </c>
      <c r="BS123" s="617">
        <v>11.12305805923172</v>
      </c>
      <c r="BT123" s="617"/>
      <c r="BU123" s="617"/>
      <c r="BV123" s="617">
        <v>1.1499999999999999</v>
      </c>
      <c r="BW123" s="617">
        <v>11.12305805923172</v>
      </c>
      <c r="BX123" s="617"/>
      <c r="BY123" s="617"/>
      <c r="BZ123" s="617">
        <v>1.1499999999999999</v>
      </c>
      <c r="CA123" s="617">
        <v>11.12305805923172</v>
      </c>
      <c r="CB123" s="617">
        <v>14.1</v>
      </c>
      <c r="CC123" s="617"/>
      <c r="CD123" s="617"/>
      <c r="CE123" s="617"/>
      <c r="CF123" s="617"/>
      <c r="CG123" s="617"/>
      <c r="CH123" s="617"/>
      <c r="CI123" s="617"/>
      <c r="CJ123" s="617"/>
      <c r="CK123" s="617"/>
      <c r="CL123" s="617"/>
      <c r="CM123" s="617"/>
      <c r="CN123" s="617"/>
      <c r="CO123" s="617"/>
      <c r="CP123" s="617"/>
      <c r="CQ123" s="617"/>
      <c r="CR123" s="617"/>
      <c r="CS123" s="617"/>
      <c r="CT123" s="617"/>
      <c r="CU123" s="617"/>
      <c r="CV123" s="617"/>
      <c r="CW123" s="617"/>
      <c r="CX123" s="617"/>
      <c r="CY123" s="617"/>
      <c r="CZ123" s="617"/>
      <c r="DA123" s="617"/>
      <c r="DB123" s="656">
        <f t="shared" si="960"/>
        <v>0</v>
      </c>
      <c r="DC123" s="656">
        <f t="shared" si="961"/>
        <v>0</v>
      </c>
      <c r="DD123" s="656">
        <f t="shared" si="962"/>
        <v>0</v>
      </c>
      <c r="DE123" s="656">
        <f t="shared" si="963"/>
        <v>0</v>
      </c>
      <c r="DF123" s="656">
        <f t="shared" si="964"/>
        <v>0</v>
      </c>
      <c r="DG123" s="656">
        <f t="shared" si="965"/>
        <v>384998.10299999994</v>
      </c>
      <c r="DH123" s="6">
        <f t="shared" si="966"/>
        <v>0</v>
      </c>
      <c r="DI123" s="6">
        <f t="shared" si="967"/>
        <v>0</v>
      </c>
      <c r="DJ123" s="6">
        <f t="shared" si="968"/>
        <v>0</v>
      </c>
      <c r="DK123" s="6">
        <f t="shared" si="969"/>
        <v>0</v>
      </c>
      <c r="DL123" s="6">
        <f t="shared" si="970"/>
        <v>0</v>
      </c>
      <c r="DM123" s="6">
        <f t="shared" si="971"/>
        <v>0</v>
      </c>
      <c r="DO123" s="6">
        <f t="shared" si="972"/>
        <v>30161757.08215702</v>
      </c>
      <c r="DP123" s="6">
        <f t="shared" si="973"/>
        <v>88150145.379499644</v>
      </c>
      <c r="DQ123" s="6">
        <f t="shared" si="974"/>
        <v>115719301.31615281</v>
      </c>
      <c r="DR123" s="6">
        <f t="shared" si="975"/>
        <v>95644327.81146051</v>
      </c>
      <c r="DS123" s="6">
        <f t="shared" si="976"/>
        <v>7556544.5522263786</v>
      </c>
      <c r="DT123" s="6">
        <f t="shared" si="977"/>
        <v>335113.76388745202</v>
      </c>
      <c r="DU123" s="6">
        <f t="shared" si="978"/>
        <v>0</v>
      </c>
      <c r="DV123" s="6">
        <f t="shared" si="979"/>
        <v>0</v>
      </c>
      <c r="DW123" s="6">
        <f t="shared" si="980"/>
        <v>0</v>
      </c>
      <c r="DX123" s="6">
        <f t="shared" si="981"/>
        <v>0</v>
      </c>
      <c r="DY123" s="6">
        <f t="shared" si="982"/>
        <v>0</v>
      </c>
      <c r="DZ123" s="6">
        <f t="shared" si="983"/>
        <v>0</v>
      </c>
    </row>
    <row r="124" spans="2:130" ht="12" customHeight="1" outlineLevel="1">
      <c r="B124" s="6">
        <f>'23년(세부_실적)'!A153</f>
        <v>118</v>
      </c>
      <c r="C124" s="620"/>
      <c r="D124" s="620"/>
      <c r="E124" s="620"/>
      <c r="F124" s="622" t="str">
        <f>'23년(세부_실적)'!E153</f>
        <v>A14024N_TPN</v>
      </c>
      <c r="G124" s="622" t="s">
        <v>902</v>
      </c>
      <c r="H124" s="622" t="str">
        <f>'23년(세부_실적)'!F153</f>
        <v>1024B</v>
      </c>
      <c r="I124" s="617" t="str">
        <f>'23년(세부_실적)'!G153</f>
        <v>구</v>
      </c>
      <c r="J124" s="617" t="str">
        <f>'23년(세부_실적)'!H153</f>
        <v>SY</v>
      </c>
      <c r="K124" s="617">
        <f>'23년(세부_실적)'!I153</f>
        <v>14.45</v>
      </c>
      <c r="L124" s="617">
        <f>'23년(세부_실적)'!J153</f>
        <v>0</v>
      </c>
      <c r="M124" s="617">
        <f>'23년(세부_실적)'!K153</f>
        <v>14.45</v>
      </c>
      <c r="N124" s="617">
        <f>'23년(세부_실적)'!L153</f>
        <v>0</v>
      </c>
      <c r="O124" s="617">
        <f>'23년(세부_실적)'!M153</f>
        <v>14.45</v>
      </c>
      <c r="P124" s="617">
        <f>'23년(세부_실적)'!N153</f>
        <v>0</v>
      </c>
      <c r="Q124" s="617">
        <f>'23년(세부_실적)'!O153</f>
        <v>14.45</v>
      </c>
      <c r="R124" s="617">
        <f>'23년(세부_실적)'!P153</f>
        <v>0</v>
      </c>
      <c r="S124" s="638">
        <f>'23년(세부_실적)'!Q153</f>
        <v>1.488</v>
      </c>
      <c r="T124" s="638">
        <f t="shared" si="928"/>
        <v>1488</v>
      </c>
      <c r="U124" s="638">
        <f>'23년(세부_실적)'!S153</f>
        <v>0.36</v>
      </c>
      <c r="V124" s="638">
        <f t="shared" si="929"/>
        <v>360</v>
      </c>
      <c r="W124" s="638">
        <f>'23년(세부_실적)'!U153</f>
        <v>0.48</v>
      </c>
      <c r="X124" s="638">
        <f t="shared" si="930"/>
        <v>480</v>
      </c>
      <c r="Y124" s="638">
        <f>'23년(세부_실적)'!W153</f>
        <v>9.6000000000000002E-2</v>
      </c>
      <c r="Z124" s="638">
        <f t="shared" si="931"/>
        <v>96</v>
      </c>
      <c r="AA124" s="638">
        <f>'23년(세부_실적)'!Y153</f>
        <v>0.93599999999999994</v>
      </c>
      <c r="AB124" s="638">
        <f t="shared" si="931"/>
        <v>936</v>
      </c>
      <c r="AC124" s="638">
        <f>'23년(세부_실적)'!AA153</f>
        <v>0.53800000000000003</v>
      </c>
      <c r="AD124" s="638">
        <f t="shared" ref="AD124" si="1698">AC124*1000</f>
        <v>538</v>
      </c>
      <c r="AE124" s="638">
        <f>'23년(세부_실적)'!AC153</f>
        <v>0</v>
      </c>
      <c r="AF124" s="638">
        <f t="shared" ref="AF124" si="1699">AE124*1000</f>
        <v>0</v>
      </c>
      <c r="AG124" s="638">
        <f>'23년(세부_실적)'!AE153</f>
        <v>0</v>
      </c>
      <c r="AH124" s="638">
        <f t="shared" ref="AH124" si="1700">AG124*1000</f>
        <v>0</v>
      </c>
      <c r="AI124" s="638">
        <f>'23년(세부_실적)'!AG153</f>
        <v>0.53800000000000003</v>
      </c>
      <c r="AJ124" s="638">
        <f t="shared" ref="AJ124" si="1701">AI124*1000</f>
        <v>538</v>
      </c>
      <c r="AK124" s="638">
        <f>'23년(세부_실적)'!AI153</f>
        <v>1.474</v>
      </c>
      <c r="AL124" s="638">
        <f t="shared" ref="AL124" si="1702">AK124*1000</f>
        <v>1474</v>
      </c>
      <c r="AM124" s="638">
        <f>'23년(세부_실적)'!AK153</f>
        <v>0</v>
      </c>
      <c r="AN124" s="638">
        <f t="shared" ref="AN124" si="1703">AM124*1000</f>
        <v>0</v>
      </c>
      <c r="AO124" s="638">
        <f>'23년(세부_실적)'!AM153</f>
        <v>1.4E-2</v>
      </c>
      <c r="AP124" s="638">
        <f t="shared" ref="AP124" si="1704">AO124*1000</f>
        <v>14</v>
      </c>
      <c r="AQ124" s="638">
        <f>'23년(세부_실적)'!AO153</f>
        <v>0</v>
      </c>
      <c r="AR124" s="638">
        <f t="shared" ref="AR124" si="1705">AQ124*1000</f>
        <v>0</v>
      </c>
      <c r="AS124" s="638">
        <f>'23년(세부_실적)'!AQ153</f>
        <v>1.4E-2</v>
      </c>
      <c r="AT124" s="638">
        <f t="shared" ref="AT124" si="1706">AS124*1000</f>
        <v>14</v>
      </c>
      <c r="AU124" s="638">
        <f>'23년(세부_실적)'!AS153</f>
        <v>0</v>
      </c>
      <c r="AV124" s="638">
        <f t="shared" ref="AV124" si="1707">AU124*1000</f>
        <v>0</v>
      </c>
      <c r="AW124" s="638">
        <f>'23년(세부_실적)'!AU153</f>
        <v>0</v>
      </c>
      <c r="AX124" s="638">
        <f t="shared" ref="AX124" si="1708">AW124*1000</f>
        <v>0</v>
      </c>
      <c r="AY124" s="638">
        <f>'23년(세부_실적)'!AW153</f>
        <v>0</v>
      </c>
      <c r="AZ124" s="638">
        <f t="shared" ref="AZ124" si="1709">AY124*1000</f>
        <v>0</v>
      </c>
      <c r="BA124" s="638">
        <f>'23년(세부_실적)'!AY153</f>
        <v>0</v>
      </c>
      <c r="BB124" s="638">
        <f t="shared" ref="BB124" si="1710">BA124*1000</f>
        <v>0</v>
      </c>
      <c r="BC124" s="638">
        <f>'23년(세부_실적)'!BA153</f>
        <v>1.4E-2</v>
      </c>
      <c r="BD124" s="638">
        <f t="shared" ref="BD124" si="1711">BC124*1000</f>
        <v>14</v>
      </c>
      <c r="BF124" s="617">
        <v>1.1499999999999999</v>
      </c>
      <c r="BG124" s="617">
        <v>10.949362954545455</v>
      </c>
      <c r="BH124" s="617">
        <v>12.6</v>
      </c>
      <c r="BI124" s="617"/>
      <c r="BJ124" s="617">
        <v>1.1499999999999999</v>
      </c>
      <c r="BK124" s="617">
        <v>10.949362954545455</v>
      </c>
      <c r="BL124" s="617">
        <v>12.6</v>
      </c>
      <c r="BM124" s="617"/>
      <c r="BN124" s="617">
        <v>1.1499999999999999</v>
      </c>
      <c r="BO124" s="617">
        <v>10.949362954545455</v>
      </c>
      <c r="BP124" s="617">
        <v>12.6</v>
      </c>
      <c r="BQ124" s="617"/>
      <c r="BR124" s="617">
        <v>1.1499999999999999</v>
      </c>
      <c r="BS124" s="617">
        <v>11.211808059231721</v>
      </c>
      <c r="BT124" s="617">
        <v>13.524999999999999</v>
      </c>
      <c r="BU124" s="617"/>
      <c r="BV124" s="617">
        <v>1.1499999999999999</v>
      </c>
      <c r="BW124" s="617">
        <v>11.211808059231721</v>
      </c>
      <c r="BX124" s="617"/>
      <c r="BY124" s="617"/>
      <c r="BZ124" s="617">
        <v>1.1499999999999999</v>
      </c>
      <c r="CA124" s="617">
        <v>11.211808059231721</v>
      </c>
      <c r="CB124" s="617">
        <v>14.45</v>
      </c>
      <c r="CC124" s="617"/>
      <c r="CD124" s="617"/>
      <c r="CE124" s="617"/>
      <c r="CF124" s="617"/>
      <c r="CG124" s="617"/>
      <c r="CH124" s="617"/>
      <c r="CI124" s="617"/>
      <c r="CJ124" s="617"/>
      <c r="CK124" s="617"/>
      <c r="CL124" s="617"/>
      <c r="CM124" s="617"/>
      <c r="CN124" s="617"/>
      <c r="CO124" s="617"/>
      <c r="CP124" s="617"/>
      <c r="CQ124" s="617"/>
      <c r="CR124" s="617"/>
      <c r="CS124" s="617"/>
      <c r="CT124" s="617"/>
      <c r="CU124" s="617"/>
      <c r="CV124" s="617"/>
      <c r="CW124" s="617"/>
      <c r="CX124" s="617"/>
      <c r="CY124" s="617"/>
      <c r="CZ124" s="617"/>
      <c r="DA124" s="617"/>
      <c r="DB124" s="656">
        <f t="shared" si="960"/>
        <v>5650449.8399999999</v>
      </c>
      <c r="DC124" s="656">
        <f t="shared" si="961"/>
        <v>7706482.5600000005</v>
      </c>
      <c r="DD124" s="656">
        <f t="shared" si="962"/>
        <v>1576628.9280000001</v>
      </c>
      <c r="DE124" s="656">
        <f t="shared" si="963"/>
        <v>9629071.8139999975</v>
      </c>
      <c r="DF124" s="656">
        <f t="shared" si="964"/>
        <v>0</v>
      </c>
      <c r="DG124" s="656">
        <f t="shared" si="965"/>
        <v>0</v>
      </c>
      <c r="DH124" s="6">
        <f t="shared" si="966"/>
        <v>0</v>
      </c>
      <c r="DI124" s="6">
        <f t="shared" si="967"/>
        <v>267600.41699999996</v>
      </c>
      <c r="DJ124" s="6">
        <f t="shared" si="968"/>
        <v>0</v>
      </c>
      <c r="DK124" s="6">
        <f t="shared" si="969"/>
        <v>0</v>
      </c>
      <c r="DL124" s="6">
        <f t="shared" si="970"/>
        <v>0</v>
      </c>
      <c r="DM124" s="6">
        <f t="shared" si="971"/>
        <v>0</v>
      </c>
      <c r="DO124" s="6">
        <f t="shared" si="972"/>
        <v>5425939.9579851823</v>
      </c>
      <c r="DP124" s="6">
        <f t="shared" si="973"/>
        <v>7400280.1266916366</v>
      </c>
      <c r="DQ124" s="6">
        <f t="shared" si="974"/>
        <v>1513984.5749609456</v>
      </c>
      <c r="DR124" s="6">
        <f t="shared" si="975"/>
        <v>8800941.7784270756</v>
      </c>
      <c r="DS124" s="6">
        <f t="shared" si="976"/>
        <v>0</v>
      </c>
      <c r="DT124" s="6">
        <f t="shared" si="977"/>
        <v>0</v>
      </c>
      <c r="DU124" s="6">
        <f t="shared" si="978"/>
        <v>0</v>
      </c>
      <c r="DV124" s="6">
        <f t="shared" si="979"/>
        <v>0</v>
      </c>
      <c r="DW124" s="6">
        <f t="shared" si="980"/>
        <v>0</v>
      </c>
      <c r="DX124" s="6">
        <f t="shared" si="981"/>
        <v>0</v>
      </c>
      <c r="DY124" s="6">
        <f t="shared" si="982"/>
        <v>0</v>
      </c>
      <c r="DZ124" s="6">
        <f t="shared" si="983"/>
        <v>0</v>
      </c>
    </row>
    <row r="125" spans="2:130" ht="12" customHeight="1" outlineLevel="1">
      <c r="B125" s="6">
        <f>'23년(세부_실적)'!A157</f>
        <v>119</v>
      </c>
      <c r="C125" s="620"/>
      <c r="D125" s="620"/>
      <c r="E125" s="620"/>
      <c r="F125" s="622" t="str">
        <f>'23년(세부_실적)'!E157</f>
        <v>A2514_FPN(VE)</v>
      </c>
      <c r="G125" s="622" t="s">
        <v>1302</v>
      </c>
      <c r="H125" s="622" t="str">
        <f>'23년(세부_실적)'!F157</f>
        <v>797A</v>
      </c>
      <c r="I125" s="617" t="str">
        <f>'23년(세부_실적)'!G157</f>
        <v>구</v>
      </c>
      <c r="J125" s="617" t="str">
        <f>'23년(세부_실적)'!H157</f>
        <v>SY</v>
      </c>
      <c r="K125" s="617">
        <f>'23년(세부_실적)'!I157</f>
        <v>2.56</v>
      </c>
      <c r="L125" s="617">
        <f>'23년(세부_실적)'!J157</f>
        <v>0</v>
      </c>
      <c r="M125" s="617">
        <f>'23년(세부_실적)'!K157</f>
        <v>2.56</v>
      </c>
      <c r="N125" s="617">
        <f>'23년(세부_실적)'!L157</f>
        <v>0</v>
      </c>
      <c r="O125" s="617">
        <f>'23년(세부_실적)'!M157</f>
        <v>2.56</v>
      </c>
      <c r="P125" s="617">
        <f>'23년(세부_실적)'!N157</f>
        <v>0</v>
      </c>
      <c r="Q125" s="617">
        <f>'23년(세부_실적)'!O157</f>
        <v>2.56</v>
      </c>
      <c r="R125" s="617">
        <f>'23년(세부_실적)'!P157</f>
        <v>0</v>
      </c>
      <c r="S125" s="638">
        <f>'23년(세부_실적)'!Q157</f>
        <v>0</v>
      </c>
      <c r="T125" s="638">
        <f t="shared" si="928"/>
        <v>0</v>
      </c>
      <c r="U125" s="638">
        <f>'23년(세부_실적)'!S157</f>
        <v>0</v>
      </c>
      <c r="V125" s="638">
        <f t="shared" si="929"/>
        <v>0</v>
      </c>
      <c r="W125" s="638">
        <f>'23년(세부_실적)'!U157</f>
        <v>0</v>
      </c>
      <c r="X125" s="638">
        <f t="shared" si="930"/>
        <v>0</v>
      </c>
      <c r="Y125" s="638">
        <f>'23년(세부_실적)'!W157</f>
        <v>0</v>
      </c>
      <c r="Z125" s="638">
        <f t="shared" si="931"/>
        <v>0</v>
      </c>
      <c r="AA125" s="638">
        <f>'23년(세부_실적)'!Y157</f>
        <v>0</v>
      </c>
      <c r="AB125" s="638">
        <f t="shared" si="931"/>
        <v>0</v>
      </c>
      <c r="AC125" s="638">
        <f>'23년(세부_실적)'!AA157</f>
        <v>0</v>
      </c>
      <c r="AD125" s="638">
        <f t="shared" ref="AD125" si="1712">AC125*1000</f>
        <v>0</v>
      </c>
      <c r="AE125" s="638">
        <f>'23년(세부_실적)'!AC157</f>
        <v>0</v>
      </c>
      <c r="AF125" s="638">
        <f t="shared" ref="AF125" si="1713">AE125*1000</f>
        <v>0</v>
      </c>
      <c r="AG125" s="638">
        <f>'23년(세부_실적)'!AE157</f>
        <v>0</v>
      </c>
      <c r="AH125" s="638">
        <f t="shared" ref="AH125" si="1714">AG125*1000</f>
        <v>0</v>
      </c>
      <c r="AI125" s="638">
        <f>'23년(세부_실적)'!AG157</f>
        <v>0</v>
      </c>
      <c r="AJ125" s="638">
        <f t="shared" ref="AJ125" si="1715">AI125*1000</f>
        <v>0</v>
      </c>
      <c r="AK125" s="638">
        <f>'23년(세부_실적)'!AI157</f>
        <v>0</v>
      </c>
      <c r="AL125" s="638">
        <f t="shared" ref="AL125" si="1716">AK125*1000</f>
        <v>0</v>
      </c>
      <c r="AM125" s="638">
        <f>'23년(세부_실적)'!AK157</f>
        <v>0</v>
      </c>
      <c r="AN125" s="638">
        <f t="shared" ref="AN125" si="1717">AM125*1000</f>
        <v>0</v>
      </c>
      <c r="AO125" s="638">
        <f>'23년(세부_실적)'!AM157</f>
        <v>0</v>
      </c>
      <c r="AP125" s="638">
        <f t="shared" ref="AP125" si="1718">AO125*1000</f>
        <v>0</v>
      </c>
      <c r="AQ125" s="638">
        <f>'23년(세부_실적)'!AO157</f>
        <v>0</v>
      </c>
      <c r="AR125" s="638">
        <f t="shared" ref="AR125" si="1719">AQ125*1000</f>
        <v>0</v>
      </c>
      <c r="AS125" s="638">
        <f>'23년(세부_실적)'!AQ157</f>
        <v>0</v>
      </c>
      <c r="AT125" s="638">
        <f t="shared" ref="AT125" si="1720">AS125*1000</f>
        <v>0</v>
      </c>
      <c r="AU125" s="638">
        <f>'23년(세부_실적)'!AS157</f>
        <v>0</v>
      </c>
      <c r="AV125" s="638">
        <f t="shared" ref="AV125" si="1721">AU125*1000</f>
        <v>0</v>
      </c>
      <c r="AW125" s="638">
        <f>'23년(세부_실적)'!AU157</f>
        <v>0</v>
      </c>
      <c r="AX125" s="638">
        <f t="shared" ref="AX125" si="1722">AW125*1000</f>
        <v>0</v>
      </c>
      <c r="AY125" s="638">
        <f>'23년(세부_실적)'!AW157</f>
        <v>0</v>
      </c>
      <c r="AZ125" s="638">
        <f t="shared" ref="AZ125" si="1723">AY125*1000</f>
        <v>0</v>
      </c>
      <c r="BA125" s="638">
        <f>'23년(세부_실적)'!AY157</f>
        <v>0</v>
      </c>
      <c r="BB125" s="638">
        <f t="shared" ref="BB125" si="1724">BA125*1000</f>
        <v>0</v>
      </c>
      <c r="BC125" s="638">
        <f>'23년(세부_실적)'!BA157</f>
        <v>0</v>
      </c>
      <c r="BD125" s="638">
        <f t="shared" ref="BD125" si="1725">BC125*1000</f>
        <v>0</v>
      </c>
      <c r="BF125" s="617"/>
      <c r="BG125" s="617"/>
      <c r="BH125" s="617"/>
      <c r="BI125" s="617"/>
      <c r="BJ125" s="617"/>
      <c r="BK125" s="617"/>
      <c r="BL125" s="617"/>
      <c r="BM125" s="617"/>
      <c r="BN125" s="617"/>
      <c r="BO125" s="617"/>
      <c r="BP125" s="617"/>
      <c r="BQ125" s="617"/>
      <c r="BR125" s="617"/>
      <c r="BS125" s="617"/>
      <c r="BT125" s="617"/>
      <c r="BU125" s="617"/>
      <c r="BV125" s="617"/>
      <c r="BW125" s="617"/>
      <c r="BX125" s="617"/>
      <c r="BY125" s="617"/>
      <c r="BZ125" s="617"/>
      <c r="CA125" s="617"/>
      <c r="CB125" s="617"/>
      <c r="CC125" s="617"/>
      <c r="CD125" s="617"/>
      <c r="CE125" s="617"/>
      <c r="CF125" s="617"/>
      <c r="CG125" s="617"/>
      <c r="CH125" s="617"/>
      <c r="CI125" s="617"/>
      <c r="CJ125" s="617"/>
      <c r="CK125" s="617"/>
      <c r="CL125" s="617"/>
      <c r="CM125" s="617"/>
      <c r="CN125" s="617"/>
      <c r="CO125" s="617"/>
      <c r="CP125" s="617"/>
      <c r="CQ125" s="617"/>
      <c r="CR125" s="617"/>
      <c r="CS125" s="617"/>
      <c r="CT125" s="617"/>
      <c r="CU125" s="617"/>
      <c r="CV125" s="617"/>
      <c r="CW125" s="617"/>
      <c r="CX125" s="617"/>
      <c r="CY125" s="617"/>
      <c r="CZ125" s="617"/>
      <c r="DA125" s="617"/>
      <c r="DB125" s="656">
        <f t="shared" si="960"/>
        <v>0</v>
      </c>
      <c r="DC125" s="656">
        <f t="shared" si="961"/>
        <v>0</v>
      </c>
      <c r="DD125" s="656">
        <f t="shared" si="962"/>
        <v>0</v>
      </c>
      <c r="DE125" s="656">
        <f t="shared" si="963"/>
        <v>0</v>
      </c>
      <c r="DF125" s="656">
        <f t="shared" si="964"/>
        <v>0</v>
      </c>
      <c r="DG125" s="656">
        <f t="shared" si="965"/>
        <v>0</v>
      </c>
      <c r="DH125" s="6">
        <f t="shared" si="966"/>
        <v>0</v>
      </c>
      <c r="DI125" s="6">
        <f t="shared" si="967"/>
        <v>0</v>
      </c>
      <c r="DJ125" s="6">
        <f t="shared" si="968"/>
        <v>0</v>
      </c>
      <c r="DK125" s="6">
        <f t="shared" si="969"/>
        <v>0</v>
      </c>
      <c r="DL125" s="6">
        <f t="shared" si="970"/>
        <v>0</v>
      </c>
      <c r="DM125" s="6">
        <f t="shared" si="971"/>
        <v>0</v>
      </c>
      <c r="DO125" s="6">
        <f t="shared" si="972"/>
        <v>0</v>
      </c>
      <c r="DP125" s="6">
        <f t="shared" si="973"/>
        <v>0</v>
      </c>
      <c r="DQ125" s="6">
        <f t="shared" si="974"/>
        <v>0</v>
      </c>
      <c r="DR125" s="6">
        <f t="shared" si="975"/>
        <v>0</v>
      </c>
      <c r="DS125" s="6">
        <f t="shared" si="976"/>
        <v>0</v>
      </c>
      <c r="DT125" s="6">
        <f t="shared" si="977"/>
        <v>0</v>
      </c>
      <c r="DU125" s="6">
        <f t="shared" si="978"/>
        <v>0</v>
      </c>
      <c r="DV125" s="6">
        <f t="shared" si="979"/>
        <v>0</v>
      </c>
      <c r="DW125" s="6">
        <f t="shared" si="980"/>
        <v>0</v>
      </c>
      <c r="DX125" s="6">
        <f t="shared" si="981"/>
        <v>0</v>
      </c>
      <c r="DY125" s="6">
        <f t="shared" si="982"/>
        <v>0</v>
      </c>
      <c r="DZ125" s="6">
        <f t="shared" si="983"/>
        <v>0</v>
      </c>
    </row>
    <row r="126" spans="2:130" ht="12" customHeight="1" outlineLevel="1">
      <c r="B126" s="6">
        <f>'23년(세부_실적)'!A158</f>
        <v>120</v>
      </c>
      <c r="C126" s="620"/>
      <c r="D126" s="620"/>
      <c r="E126" s="620"/>
      <c r="F126" s="622" t="str">
        <f>'23년(세부_실적)'!E158</f>
        <v>A3514_FPN(VE)</v>
      </c>
      <c r="G126" s="622" t="s">
        <v>701</v>
      </c>
      <c r="H126" s="622" t="str">
        <f>'23년(세부_실적)'!F158</f>
        <v>832A</v>
      </c>
      <c r="I126" s="617" t="str">
        <f>'23년(세부_실적)'!G158</f>
        <v>구</v>
      </c>
      <c r="J126" s="617" t="str">
        <f>'23년(세부_실적)'!H158</f>
        <v>SY</v>
      </c>
      <c r="K126" s="617">
        <f>'23년(세부_실적)'!I158</f>
        <v>3.26</v>
      </c>
      <c r="L126" s="617">
        <f>'23년(세부_실적)'!J158</f>
        <v>0</v>
      </c>
      <c r="M126" s="617">
        <f>'23년(세부_실적)'!K158</f>
        <v>3.26</v>
      </c>
      <c r="N126" s="617">
        <f>'23년(세부_실적)'!L158</f>
        <v>0</v>
      </c>
      <c r="O126" s="617">
        <f>'23년(세부_실적)'!M158</f>
        <v>3.26</v>
      </c>
      <c r="P126" s="617">
        <f>'23년(세부_실적)'!N158</f>
        <v>0</v>
      </c>
      <c r="Q126" s="617">
        <f>'23년(세부_실적)'!O158</f>
        <v>3.26</v>
      </c>
      <c r="R126" s="617">
        <f>'23년(세부_실적)'!P158</f>
        <v>0</v>
      </c>
      <c r="S126" s="638">
        <f>'23년(세부_실적)'!Q158</f>
        <v>0</v>
      </c>
      <c r="T126" s="638">
        <f t="shared" si="928"/>
        <v>0</v>
      </c>
      <c r="U126" s="638">
        <f>'23년(세부_실적)'!S158</f>
        <v>0</v>
      </c>
      <c r="V126" s="638">
        <f t="shared" si="929"/>
        <v>0</v>
      </c>
      <c r="W126" s="638">
        <f>'23년(세부_실적)'!U158</f>
        <v>0</v>
      </c>
      <c r="X126" s="638">
        <f t="shared" si="930"/>
        <v>0</v>
      </c>
      <c r="Y126" s="638">
        <f>'23년(세부_실적)'!W158</f>
        <v>0</v>
      </c>
      <c r="Z126" s="638">
        <f t="shared" si="931"/>
        <v>0</v>
      </c>
      <c r="AA126" s="638">
        <f>'23년(세부_실적)'!Y158</f>
        <v>0</v>
      </c>
      <c r="AB126" s="638">
        <f t="shared" si="931"/>
        <v>0</v>
      </c>
      <c r="AC126" s="638">
        <f>'23년(세부_실적)'!AA158</f>
        <v>0</v>
      </c>
      <c r="AD126" s="638">
        <f t="shared" ref="AD126" si="1726">AC126*1000</f>
        <v>0</v>
      </c>
      <c r="AE126" s="638">
        <f>'23년(세부_실적)'!AC158</f>
        <v>0</v>
      </c>
      <c r="AF126" s="638">
        <f t="shared" ref="AF126" si="1727">AE126*1000</f>
        <v>0</v>
      </c>
      <c r="AG126" s="638">
        <f>'23년(세부_실적)'!AE158</f>
        <v>0</v>
      </c>
      <c r="AH126" s="638">
        <f t="shared" ref="AH126" si="1728">AG126*1000</f>
        <v>0</v>
      </c>
      <c r="AI126" s="638">
        <f>'23년(세부_실적)'!AG158</f>
        <v>0</v>
      </c>
      <c r="AJ126" s="638">
        <f t="shared" ref="AJ126" si="1729">AI126*1000</f>
        <v>0</v>
      </c>
      <c r="AK126" s="638">
        <f>'23년(세부_실적)'!AI158</f>
        <v>0</v>
      </c>
      <c r="AL126" s="638">
        <f t="shared" ref="AL126" si="1730">AK126*1000</f>
        <v>0</v>
      </c>
      <c r="AM126" s="638">
        <f>'23년(세부_실적)'!AK158</f>
        <v>0</v>
      </c>
      <c r="AN126" s="638">
        <f t="shared" ref="AN126" si="1731">AM126*1000</f>
        <v>0</v>
      </c>
      <c r="AO126" s="638">
        <f>'23년(세부_실적)'!AM158</f>
        <v>0</v>
      </c>
      <c r="AP126" s="638">
        <f t="shared" ref="AP126" si="1732">AO126*1000</f>
        <v>0</v>
      </c>
      <c r="AQ126" s="638">
        <f>'23년(세부_실적)'!AO158</f>
        <v>0</v>
      </c>
      <c r="AR126" s="638">
        <f t="shared" ref="AR126" si="1733">AQ126*1000</f>
        <v>0</v>
      </c>
      <c r="AS126" s="638">
        <f>'23년(세부_실적)'!AQ158</f>
        <v>0</v>
      </c>
      <c r="AT126" s="638">
        <f t="shared" ref="AT126" si="1734">AS126*1000</f>
        <v>0</v>
      </c>
      <c r="AU126" s="638">
        <f>'23년(세부_실적)'!AS158</f>
        <v>0</v>
      </c>
      <c r="AV126" s="638">
        <f t="shared" ref="AV126" si="1735">AU126*1000</f>
        <v>0</v>
      </c>
      <c r="AW126" s="638">
        <f>'23년(세부_실적)'!AU158</f>
        <v>0</v>
      </c>
      <c r="AX126" s="638">
        <f t="shared" ref="AX126" si="1736">AW126*1000</f>
        <v>0</v>
      </c>
      <c r="AY126" s="638">
        <f>'23년(세부_실적)'!AW158</f>
        <v>0</v>
      </c>
      <c r="AZ126" s="638">
        <f t="shared" ref="AZ126" si="1737">AY126*1000</f>
        <v>0</v>
      </c>
      <c r="BA126" s="638">
        <f>'23년(세부_실적)'!AY158</f>
        <v>0</v>
      </c>
      <c r="BB126" s="638">
        <f t="shared" ref="BB126" si="1738">BA126*1000</f>
        <v>0</v>
      </c>
      <c r="BC126" s="638">
        <f>'23년(세부_실적)'!BA158</f>
        <v>0</v>
      </c>
      <c r="BD126" s="638">
        <f t="shared" ref="BD126" si="1739">BC126*1000</f>
        <v>0</v>
      </c>
      <c r="BF126" s="617">
        <v>0.45</v>
      </c>
      <c r="BG126" s="617">
        <v>2.695079786545453</v>
      </c>
      <c r="BH126" s="617">
        <v>2.6</v>
      </c>
      <c r="BI126" s="617"/>
      <c r="BJ126" s="617">
        <v>0.45</v>
      </c>
      <c r="BK126" s="617">
        <v>2.695079786545453</v>
      </c>
      <c r="BL126" s="617">
        <v>2.6</v>
      </c>
      <c r="BM126" s="617"/>
      <c r="BN126" s="617">
        <v>0.45</v>
      </c>
      <c r="BO126" s="617">
        <v>2.695079786545453</v>
      </c>
      <c r="BP126" s="617">
        <v>2.6</v>
      </c>
      <c r="BQ126" s="617"/>
      <c r="BR126" s="617">
        <v>0.45</v>
      </c>
      <c r="BS126" s="617">
        <v>2.8026152994159514</v>
      </c>
      <c r="BT126" s="617">
        <v>2.9299999999999997</v>
      </c>
      <c r="BU126" s="617"/>
      <c r="BV126" s="617">
        <v>0.45</v>
      </c>
      <c r="BW126" s="617">
        <v>2.8026152994159514</v>
      </c>
      <c r="BX126" s="617">
        <v>3.26</v>
      </c>
      <c r="BY126" s="617"/>
      <c r="BZ126" s="617">
        <v>0.45</v>
      </c>
      <c r="CA126" s="617">
        <v>2.8026152994159514</v>
      </c>
      <c r="CB126" s="617">
        <v>3.26</v>
      </c>
      <c r="CC126" s="617"/>
      <c r="CD126" s="617"/>
      <c r="CE126" s="617"/>
      <c r="CF126" s="617"/>
      <c r="CG126" s="617"/>
      <c r="CH126" s="617"/>
      <c r="CI126" s="617"/>
      <c r="CJ126" s="617"/>
      <c r="CK126" s="617"/>
      <c r="CL126" s="617"/>
      <c r="CM126" s="617"/>
      <c r="CN126" s="617"/>
      <c r="CO126" s="617"/>
      <c r="CP126" s="617"/>
      <c r="CQ126" s="617"/>
      <c r="CR126" s="617"/>
      <c r="CS126" s="617"/>
      <c r="CT126" s="617"/>
      <c r="CU126" s="617"/>
      <c r="CV126" s="617"/>
      <c r="CW126" s="617"/>
      <c r="CX126" s="617"/>
      <c r="CY126" s="617"/>
      <c r="CZ126" s="617"/>
      <c r="DA126" s="617"/>
      <c r="DB126" s="656">
        <f t="shared" si="960"/>
        <v>0</v>
      </c>
      <c r="DC126" s="656">
        <f t="shared" si="961"/>
        <v>0</v>
      </c>
      <c r="DD126" s="656">
        <f t="shared" si="962"/>
        <v>0</v>
      </c>
      <c r="DE126" s="656">
        <f t="shared" si="963"/>
        <v>0</v>
      </c>
      <c r="DF126" s="656">
        <f t="shared" si="964"/>
        <v>0</v>
      </c>
      <c r="DG126" s="656">
        <f t="shared" si="965"/>
        <v>0</v>
      </c>
      <c r="DH126" s="6">
        <f t="shared" si="966"/>
        <v>0</v>
      </c>
      <c r="DI126" s="6">
        <f t="shared" si="967"/>
        <v>0</v>
      </c>
      <c r="DJ126" s="6">
        <f t="shared" si="968"/>
        <v>0</v>
      </c>
      <c r="DK126" s="6">
        <f t="shared" si="969"/>
        <v>0</v>
      </c>
      <c r="DL126" s="6">
        <f t="shared" si="970"/>
        <v>0</v>
      </c>
      <c r="DM126" s="6">
        <f t="shared" si="971"/>
        <v>0</v>
      </c>
      <c r="DO126" s="6">
        <f t="shared" si="972"/>
        <v>0</v>
      </c>
      <c r="DP126" s="6">
        <f t="shared" si="973"/>
        <v>0</v>
      </c>
      <c r="DQ126" s="6">
        <f t="shared" si="974"/>
        <v>0</v>
      </c>
      <c r="DR126" s="6">
        <f t="shared" si="975"/>
        <v>0</v>
      </c>
      <c r="DS126" s="6">
        <f t="shared" si="976"/>
        <v>0</v>
      </c>
      <c r="DT126" s="6">
        <f t="shared" si="977"/>
        <v>0</v>
      </c>
      <c r="DU126" s="6">
        <f t="shared" si="978"/>
        <v>0</v>
      </c>
      <c r="DV126" s="6">
        <f t="shared" si="979"/>
        <v>0</v>
      </c>
      <c r="DW126" s="6">
        <f t="shared" si="980"/>
        <v>0</v>
      </c>
      <c r="DX126" s="6">
        <f t="shared" si="981"/>
        <v>0</v>
      </c>
      <c r="DY126" s="6">
        <f t="shared" si="982"/>
        <v>0</v>
      </c>
      <c r="DZ126" s="6">
        <f t="shared" si="983"/>
        <v>0</v>
      </c>
    </row>
    <row r="127" spans="2:130" ht="12" customHeight="1" outlineLevel="1">
      <c r="B127" s="6">
        <f>'23년(세부_실적)'!A159</f>
        <v>121</v>
      </c>
      <c r="C127" s="620"/>
      <c r="D127" s="620"/>
      <c r="E127" s="620"/>
      <c r="F127" s="622" t="str">
        <f>'23년(세부_실적)'!E159</f>
        <v>A4514_FPN</v>
      </c>
      <c r="G127" s="622" t="s">
        <v>64</v>
      </c>
      <c r="H127" s="622" t="str">
        <f>'23년(세부_실적)'!F159</f>
        <v>800B</v>
      </c>
      <c r="I127" s="617" t="str">
        <f>'23년(세부_실적)'!G159</f>
        <v>구</v>
      </c>
      <c r="J127" s="617" t="str">
        <f>'23년(세부_실적)'!H159</f>
        <v>SY</v>
      </c>
      <c r="K127" s="617">
        <f>'23년(세부_실적)'!I159</f>
        <v>4.16</v>
      </c>
      <c r="L127" s="617">
        <f>'23년(세부_실적)'!J159</f>
        <v>0</v>
      </c>
      <c r="M127" s="617">
        <f>'23년(세부_실적)'!K159</f>
        <v>4.16</v>
      </c>
      <c r="N127" s="617">
        <f>'23년(세부_실적)'!L159</f>
        <v>0</v>
      </c>
      <c r="O127" s="617">
        <f>'23년(세부_실적)'!M159</f>
        <v>4.16</v>
      </c>
      <c r="P127" s="617">
        <f>'23년(세부_실적)'!N159</f>
        <v>0</v>
      </c>
      <c r="Q127" s="617">
        <f>'23년(세부_실적)'!O159</f>
        <v>4.16</v>
      </c>
      <c r="R127" s="617">
        <f>'23년(세부_실적)'!P159</f>
        <v>0</v>
      </c>
      <c r="S127" s="638">
        <f>'23년(세부_실적)'!Q159</f>
        <v>0</v>
      </c>
      <c r="T127" s="638">
        <f t="shared" si="928"/>
        <v>0</v>
      </c>
      <c r="U127" s="638">
        <f>'23년(세부_실적)'!S159</f>
        <v>0</v>
      </c>
      <c r="V127" s="638">
        <f t="shared" si="929"/>
        <v>0</v>
      </c>
      <c r="W127" s="638">
        <f>'23년(세부_실적)'!U159</f>
        <v>0</v>
      </c>
      <c r="X127" s="638">
        <f t="shared" si="930"/>
        <v>0</v>
      </c>
      <c r="Y127" s="638">
        <f>'23년(세부_실적)'!W159</f>
        <v>0</v>
      </c>
      <c r="Z127" s="638">
        <f t="shared" si="931"/>
        <v>0</v>
      </c>
      <c r="AA127" s="638">
        <f>'23년(세부_실적)'!Y159</f>
        <v>0</v>
      </c>
      <c r="AB127" s="638">
        <f t="shared" si="931"/>
        <v>0</v>
      </c>
      <c r="AC127" s="638">
        <f>'23년(세부_실적)'!AA159</f>
        <v>0</v>
      </c>
      <c r="AD127" s="638">
        <f t="shared" ref="AD127" si="1740">AC127*1000</f>
        <v>0</v>
      </c>
      <c r="AE127" s="638">
        <f>'23년(세부_실적)'!AC159</f>
        <v>0</v>
      </c>
      <c r="AF127" s="638">
        <f t="shared" ref="AF127" si="1741">AE127*1000</f>
        <v>0</v>
      </c>
      <c r="AG127" s="638">
        <f>'23년(세부_실적)'!AE159</f>
        <v>0</v>
      </c>
      <c r="AH127" s="638">
        <f t="shared" ref="AH127" si="1742">AG127*1000</f>
        <v>0</v>
      </c>
      <c r="AI127" s="638">
        <f>'23년(세부_실적)'!AG159</f>
        <v>0</v>
      </c>
      <c r="AJ127" s="638">
        <f t="shared" ref="AJ127" si="1743">AI127*1000</f>
        <v>0</v>
      </c>
      <c r="AK127" s="638">
        <f>'23년(세부_실적)'!AI159</f>
        <v>0</v>
      </c>
      <c r="AL127" s="638">
        <f t="shared" ref="AL127" si="1744">AK127*1000</f>
        <v>0</v>
      </c>
      <c r="AM127" s="638">
        <f>'23년(세부_실적)'!AK159</f>
        <v>0</v>
      </c>
      <c r="AN127" s="638">
        <f t="shared" ref="AN127" si="1745">AM127*1000</f>
        <v>0</v>
      </c>
      <c r="AO127" s="638">
        <f>'23년(세부_실적)'!AM159</f>
        <v>0</v>
      </c>
      <c r="AP127" s="638">
        <f t="shared" ref="AP127" si="1746">AO127*1000</f>
        <v>0</v>
      </c>
      <c r="AQ127" s="638">
        <f>'23년(세부_실적)'!AO159</f>
        <v>0</v>
      </c>
      <c r="AR127" s="638">
        <f t="shared" ref="AR127" si="1747">AQ127*1000</f>
        <v>0</v>
      </c>
      <c r="AS127" s="638">
        <f>'23년(세부_실적)'!AQ159</f>
        <v>0</v>
      </c>
      <c r="AT127" s="638">
        <f t="shared" ref="AT127" si="1748">AS127*1000</f>
        <v>0</v>
      </c>
      <c r="AU127" s="638">
        <f>'23년(세부_실적)'!AS159</f>
        <v>0</v>
      </c>
      <c r="AV127" s="638">
        <f t="shared" ref="AV127" si="1749">AU127*1000</f>
        <v>0</v>
      </c>
      <c r="AW127" s="638">
        <f>'23년(세부_실적)'!AU159</f>
        <v>0</v>
      </c>
      <c r="AX127" s="638">
        <f t="shared" ref="AX127" si="1750">AW127*1000</f>
        <v>0</v>
      </c>
      <c r="AY127" s="638">
        <f>'23년(세부_실적)'!AW159</f>
        <v>0</v>
      </c>
      <c r="AZ127" s="638">
        <f t="shared" ref="AZ127" si="1751">AY127*1000</f>
        <v>0</v>
      </c>
      <c r="BA127" s="638">
        <f>'23년(세부_실적)'!AY159</f>
        <v>0</v>
      </c>
      <c r="BB127" s="638">
        <f t="shared" ref="BB127" si="1752">BA127*1000</f>
        <v>0</v>
      </c>
      <c r="BC127" s="638">
        <f>'23년(세부_실적)'!BA159</f>
        <v>0</v>
      </c>
      <c r="BD127" s="638">
        <f t="shared" ref="BD127" si="1753">BC127*1000</f>
        <v>0</v>
      </c>
      <c r="BF127" s="617">
        <v>0.47249999999999998</v>
      </c>
      <c r="BG127" s="617">
        <v>3.3529299258181822</v>
      </c>
      <c r="BH127" s="617">
        <v>3.4</v>
      </c>
      <c r="BI127" s="617"/>
      <c r="BJ127" s="617">
        <v>0.47249999999999998</v>
      </c>
      <c r="BK127" s="617">
        <v>3.3529299258181822</v>
      </c>
      <c r="BL127" s="617">
        <v>3.4</v>
      </c>
      <c r="BM127" s="617"/>
      <c r="BN127" s="617">
        <v>0.47249999999999998</v>
      </c>
      <c r="BO127" s="617">
        <v>3.3529299258181822</v>
      </c>
      <c r="BP127" s="617">
        <v>3.4</v>
      </c>
      <c r="BQ127" s="617"/>
      <c r="BR127" s="617">
        <v>0.47249999999999998</v>
      </c>
      <c r="BS127" s="617">
        <v>3.458480262123437</v>
      </c>
      <c r="BT127" s="617">
        <v>3.7800000000000002</v>
      </c>
      <c r="BU127" s="617"/>
      <c r="BV127" s="617">
        <v>0.47249999999999998</v>
      </c>
      <c r="BW127" s="617">
        <v>3.458480262123437</v>
      </c>
      <c r="BX127" s="617">
        <v>4.16</v>
      </c>
      <c r="BY127" s="617"/>
      <c r="BZ127" s="617">
        <v>0.47249999999999998</v>
      </c>
      <c r="CA127" s="617">
        <v>3.458480262123437</v>
      </c>
      <c r="CB127" s="617">
        <v>4.16</v>
      </c>
      <c r="CC127" s="617"/>
      <c r="CD127" s="617"/>
      <c r="CE127" s="617"/>
      <c r="CF127" s="617"/>
      <c r="CG127" s="617"/>
      <c r="CH127" s="617"/>
      <c r="CI127" s="617"/>
      <c r="CJ127" s="617"/>
      <c r="CK127" s="617"/>
      <c r="CL127" s="617"/>
      <c r="CM127" s="617"/>
      <c r="CN127" s="617"/>
      <c r="CO127" s="617"/>
      <c r="CP127" s="617"/>
      <c r="CQ127" s="617"/>
      <c r="CR127" s="617"/>
      <c r="CS127" s="617"/>
      <c r="CT127" s="617"/>
      <c r="CU127" s="617"/>
      <c r="CV127" s="617"/>
      <c r="CW127" s="617"/>
      <c r="CX127" s="617"/>
      <c r="CY127" s="617"/>
      <c r="CZ127" s="617"/>
      <c r="DA127" s="617"/>
      <c r="DB127" s="656">
        <f t="shared" si="960"/>
        <v>0</v>
      </c>
      <c r="DC127" s="656">
        <f t="shared" si="961"/>
        <v>0</v>
      </c>
      <c r="DD127" s="656">
        <f t="shared" si="962"/>
        <v>0</v>
      </c>
      <c r="DE127" s="656">
        <f t="shared" si="963"/>
        <v>0</v>
      </c>
      <c r="DF127" s="656">
        <f t="shared" si="964"/>
        <v>0</v>
      </c>
      <c r="DG127" s="656">
        <f t="shared" si="965"/>
        <v>0</v>
      </c>
      <c r="DH127" s="6">
        <f t="shared" si="966"/>
        <v>0</v>
      </c>
      <c r="DI127" s="6">
        <f t="shared" si="967"/>
        <v>0</v>
      </c>
      <c r="DJ127" s="6">
        <f t="shared" si="968"/>
        <v>0</v>
      </c>
      <c r="DK127" s="6">
        <f t="shared" si="969"/>
        <v>0</v>
      </c>
      <c r="DL127" s="6">
        <f t="shared" si="970"/>
        <v>0</v>
      </c>
      <c r="DM127" s="6">
        <f t="shared" si="971"/>
        <v>0</v>
      </c>
      <c r="DO127" s="6">
        <f t="shared" si="972"/>
        <v>0</v>
      </c>
      <c r="DP127" s="6">
        <f t="shared" si="973"/>
        <v>0</v>
      </c>
      <c r="DQ127" s="6">
        <f t="shared" si="974"/>
        <v>0</v>
      </c>
      <c r="DR127" s="6">
        <f t="shared" si="975"/>
        <v>0</v>
      </c>
      <c r="DS127" s="6">
        <f t="shared" si="976"/>
        <v>0</v>
      </c>
      <c r="DT127" s="6">
        <f t="shared" si="977"/>
        <v>0</v>
      </c>
      <c r="DU127" s="6">
        <f t="shared" si="978"/>
        <v>0</v>
      </c>
      <c r="DV127" s="6">
        <f t="shared" si="979"/>
        <v>0</v>
      </c>
      <c r="DW127" s="6">
        <f t="shared" si="980"/>
        <v>0</v>
      </c>
      <c r="DX127" s="6">
        <f t="shared" si="981"/>
        <v>0</v>
      </c>
      <c r="DY127" s="6">
        <f t="shared" si="982"/>
        <v>0</v>
      </c>
      <c r="DZ127" s="6">
        <f t="shared" si="983"/>
        <v>0</v>
      </c>
    </row>
    <row r="128" spans="2:130" ht="12" customHeight="1" outlineLevel="1">
      <c r="B128" s="6">
        <f>'23년(세부_실적)'!A160</f>
        <v>122</v>
      </c>
      <c r="C128" s="620"/>
      <c r="D128" s="620"/>
      <c r="E128" s="620"/>
      <c r="F128" s="622" t="str">
        <f>'23년(세부_실적)'!E160</f>
        <v>A5814_FPN</v>
      </c>
      <c r="G128" s="622" t="s">
        <v>43</v>
      </c>
      <c r="H128" s="622" t="str">
        <f>'23년(세부_실적)'!F160</f>
        <v>827B</v>
      </c>
      <c r="I128" s="617" t="str">
        <f>'23년(세부_실적)'!G160</f>
        <v>구</v>
      </c>
      <c r="J128" s="617" t="str">
        <f>'23년(세부_실적)'!H160</f>
        <v>SY</v>
      </c>
      <c r="K128" s="617">
        <f>'23년(세부_실적)'!I160</f>
        <v>5.45</v>
      </c>
      <c r="L128" s="617">
        <f>'23년(세부_실적)'!J160</f>
        <v>0</v>
      </c>
      <c r="M128" s="617">
        <f>'23년(세부_실적)'!K160</f>
        <v>5.45</v>
      </c>
      <c r="N128" s="617">
        <f>'23년(세부_실적)'!L160</f>
        <v>0</v>
      </c>
      <c r="O128" s="617">
        <f>'23년(세부_실적)'!M160</f>
        <v>5.45</v>
      </c>
      <c r="P128" s="617">
        <f>'23년(세부_실적)'!N160</f>
        <v>0</v>
      </c>
      <c r="Q128" s="617">
        <f>'23년(세부_실적)'!O160</f>
        <v>5.45</v>
      </c>
      <c r="R128" s="617">
        <f>'23년(세부_실적)'!P160</f>
        <v>0</v>
      </c>
      <c r="S128" s="638">
        <f>'23년(세부_실적)'!Q160</f>
        <v>0</v>
      </c>
      <c r="T128" s="638">
        <f t="shared" si="928"/>
        <v>0</v>
      </c>
      <c r="U128" s="638">
        <f>'23년(세부_실적)'!S160</f>
        <v>0</v>
      </c>
      <c r="V128" s="638">
        <f t="shared" si="929"/>
        <v>0</v>
      </c>
      <c r="W128" s="638">
        <f>'23년(세부_실적)'!U160</f>
        <v>0</v>
      </c>
      <c r="X128" s="638">
        <f t="shared" si="930"/>
        <v>0</v>
      </c>
      <c r="Y128" s="638">
        <f>'23년(세부_실적)'!W160</f>
        <v>0</v>
      </c>
      <c r="Z128" s="638">
        <f t="shared" si="931"/>
        <v>0</v>
      </c>
      <c r="AA128" s="638">
        <f>'23년(세부_실적)'!Y160</f>
        <v>0</v>
      </c>
      <c r="AB128" s="638">
        <f t="shared" si="931"/>
        <v>0</v>
      </c>
      <c r="AC128" s="638">
        <f>'23년(세부_실적)'!AA160</f>
        <v>0</v>
      </c>
      <c r="AD128" s="638">
        <f t="shared" ref="AD128" si="1754">AC128*1000</f>
        <v>0</v>
      </c>
      <c r="AE128" s="638">
        <f>'23년(세부_실적)'!AC160</f>
        <v>0</v>
      </c>
      <c r="AF128" s="638">
        <f t="shared" ref="AF128" si="1755">AE128*1000</f>
        <v>0</v>
      </c>
      <c r="AG128" s="638">
        <f>'23년(세부_실적)'!AE160</f>
        <v>0</v>
      </c>
      <c r="AH128" s="638">
        <f t="shared" ref="AH128" si="1756">AG128*1000</f>
        <v>0</v>
      </c>
      <c r="AI128" s="638">
        <f>'23년(세부_실적)'!AG160</f>
        <v>0</v>
      </c>
      <c r="AJ128" s="638">
        <f t="shared" ref="AJ128" si="1757">AI128*1000</f>
        <v>0</v>
      </c>
      <c r="AK128" s="638">
        <f>'23년(세부_실적)'!AI160</f>
        <v>0</v>
      </c>
      <c r="AL128" s="638">
        <f t="shared" ref="AL128" si="1758">AK128*1000</f>
        <v>0</v>
      </c>
      <c r="AM128" s="638">
        <f>'23년(세부_실적)'!AK160</f>
        <v>0</v>
      </c>
      <c r="AN128" s="638">
        <f t="shared" ref="AN128" si="1759">AM128*1000</f>
        <v>0</v>
      </c>
      <c r="AO128" s="638">
        <f>'23년(세부_실적)'!AM160</f>
        <v>0</v>
      </c>
      <c r="AP128" s="638">
        <f t="shared" ref="AP128" si="1760">AO128*1000</f>
        <v>0</v>
      </c>
      <c r="AQ128" s="638">
        <f>'23년(세부_실적)'!AO160</f>
        <v>0</v>
      </c>
      <c r="AR128" s="638">
        <f t="shared" ref="AR128" si="1761">AQ128*1000</f>
        <v>0</v>
      </c>
      <c r="AS128" s="638">
        <f>'23년(세부_실적)'!AQ160</f>
        <v>0</v>
      </c>
      <c r="AT128" s="638">
        <f t="shared" ref="AT128" si="1762">AS128*1000</f>
        <v>0</v>
      </c>
      <c r="AU128" s="638">
        <f>'23년(세부_실적)'!AS160</f>
        <v>0</v>
      </c>
      <c r="AV128" s="638">
        <f t="shared" ref="AV128" si="1763">AU128*1000</f>
        <v>0</v>
      </c>
      <c r="AW128" s="638">
        <f>'23년(세부_실적)'!AU160</f>
        <v>0</v>
      </c>
      <c r="AX128" s="638">
        <f t="shared" ref="AX128" si="1764">AW128*1000</f>
        <v>0</v>
      </c>
      <c r="AY128" s="638">
        <f>'23년(세부_실적)'!AW160</f>
        <v>0</v>
      </c>
      <c r="AZ128" s="638">
        <f t="shared" ref="AZ128" si="1765">AY128*1000</f>
        <v>0</v>
      </c>
      <c r="BA128" s="638">
        <f>'23년(세부_실적)'!AY160</f>
        <v>0</v>
      </c>
      <c r="BB128" s="638">
        <f t="shared" ref="BB128" si="1766">BA128*1000</f>
        <v>0</v>
      </c>
      <c r="BC128" s="638">
        <f>'23년(세부_실적)'!BA160</f>
        <v>0</v>
      </c>
      <c r="BD128" s="638">
        <f t="shared" ref="BD128" si="1767">BC128*1000</f>
        <v>0</v>
      </c>
      <c r="BF128" s="617"/>
      <c r="BG128" s="617"/>
      <c r="BH128" s="617"/>
      <c r="BI128" s="617"/>
      <c r="BJ128" s="617"/>
      <c r="BK128" s="617"/>
      <c r="BL128" s="617"/>
      <c r="BM128" s="617"/>
      <c r="BN128" s="617"/>
      <c r="BO128" s="617"/>
      <c r="BP128" s="617"/>
      <c r="BQ128" s="617"/>
      <c r="BR128" s="617"/>
      <c r="BS128" s="617"/>
      <c r="BT128" s="617"/>
      <c r="BU128" s="617"/>
      <c r="BV128" s="617"/>
      <c r="BW128" s="617"/>
      <c r="BX128" s="617"/>
      <c r="BY128" s="617"/>
      <c r="BZ128" s="617"/>
      <c r="CA128" s="617"/>
      <c r="CB128" s="617"/>
      <c r="CC128" s="617"/>
      <c r="CD128" s="617"/>
      <c r="CE128" s="617"/>
      <c r="CF128" s="617"/>
      <c r="CG128" s="617"/>
      <c r="CH128" s="617"/>
      <c r="CI128" s="617"/>
      <c r="CJ128" s="617"/>
      <c r="CK128" s="617"/>
      <c r="CL128" s="617"/>
      <c r="CM128" s="617"/>
      <c r="CN128" s="617"/>
      <c r="CO128" s="617"/>
      <c r="CP128" s="617"/>
      <c r="CQ128" s="617"/>
      <c r="CR128" s="617"/>
      <c r="CS128" s="617"/>
      <c r="CT128" s="617"/>
      <c r="CU128" s="617"/>
      <c r="CV128" s="617"/>
      <c r="CW128" s="617"/>
      <c r="CX128" s="617"/>
      <c r="CY128" s="617"/>
      <c r="CZ128" s="617"/>
      <c r="DA128" s="617"/>
      <c r="DB128" s="656">
        <f t="shared" si="960"/>
        <v>0</v>
      </c>
      <c r="DC128" s="656">
        <f t="shared" si="961"/>
        <v>0</v>
      </c>
      <c r="DD128" s="656">
        <f t="shared" si="962"/>
        <v>0</v>
      </c>
      <c r="DE128" s="656">
        <f t="shared" si="963"/>
        <v>0</v>
      </c>
      <c r="DF128" s="656">
        <f t="shared" si="964"/>
        <v>0</v>
      </c>
      <c r="DG128" s="656">
        <f t="shared" si="965"/>
        <v>0</v>
      </c>
      <c r="DH128" s="6">
        <f t="shared" si="966"/>
        <v>0</v>
      </c>
      <c r="DI128" s="6">
        <f t="shared" si="967"/>
        <v>0</v>
      </c>
      <c r="DJ128" s="6">
        <f t="shared" si="968"/>
        <v>0</v>
      </c>
      <c r="DK128" s="6">
        <f t="shared" si="969"/>
        <v>0</v>
      </c>
      <c r="DL128" s="6">
        <f t="shared" si="970"/>
        <v>0</v>
      </c>
      <c r="DM128" s="6">
        <f t="shared" si="971"/>
        <v>0</v>
      </c>
      <c r="DO128" s="6">
        <f t="shared" si="972"/>
        <v>0</v>
      </c>
      <c r="DP128" s="6">
        <f t="shared" si="973"/>
        <v>0</v>
      </c>
      <c r="DQ128" s="6">
        <f t="shared" si="974"/>
        <v>0</v>
      </c>
      <c r="DR128" s="6">
        <f t="shared" si="975"/>
        <v>0</v>
      </c>
      <c r="DS128" s="6">
        <f t="shared" si="976"/>
        <v>0</v>
      </c>
      <c r="DT128" s="6">
        <f t="shared" si="977"/>
        <v>0</v>
      </c>
      <c r="DU128" s="6">
        <f t="shared" si="978"/>
        <v>0</v>
      </c>
      <c r="DV128" s="6">
        <f t="shared" si="979"/>
        <v>0</v>
      </c>
      <c r="DW128" s="6">
        <f t="shared" si="980"/>
        <v>0</v>
      </c>
      <c r="DX128" s="6">
        <f t="shared" si="981"/>
        <v>0</v>
      </c>
      <c r="DY128" s="6">
        <f t="shared" si="982"/>
        <v>0</v>
      </c>
      <c r="DZ128" s="6">
        <f t="shared" si="983"/>
        <v>0</v>
      </c>
    </row>
    <row r="129" spans="2:130" ht="12" customHeight="1" outlineLevel="1">
      <c r="B129" s="6">
        <f>'23년(세부_실적)'!A161</f>
        <v>123</v>
      </c>
      <c r="C129" s="620"/>
      <c r="D129" s="620"/>
      <c r="E129" s="620"/>
      <c r="F129" s="622" t="str">
        <f>'23년(세부_실적)'!E161</f>
        <v>A5919_KPNL_WW(W)</v>
      </c>
      <c r="G129" s="622" t="s">
        <v>1303</v>
      </c>
      <c r="H129" s="622" t="str">
        <f>'23년(세부_실적)'!F161</f>
        <v>887E</v>
      </c>
      <c r="I129" s="617" t="str">
        <f>'23년(세부_실적)'!G161</f>
        <v>구</v>
      </c>
      <c r="J129" s="617" t="str">
        <f>'23년(세부_실적)'!H161</f>
        <v>SY</v>
      </c>
      <c r="K129" s="617">
        <f>'23년(세부_실적)'!I161</f>
        <v>5.64</v>
      </c>
      <c r="L129" s="617">
        <f>'23년(세부_실적)'!J161</f>
        <v>0</v>
      </c>
      <c r="M129" s="617">
        <f>'23년(세부_실적)'!K161</f>
        <v>5.64</v>
      </c>
      <c r="N129" s="617">
        <f>'23년(세부_실적)'!L161</f>
        <v>0</v>
      </c>
      <c r="O129" s="617">
        <f>'23년(세부_실적)'!M161</f>
        <v>5.64</v>
      </c>
      <c r="P129" s="617">
        <f>'23년(세부_실적)'!N161</f>
        <v>0</v>
      </c>
      <c r="Q129" s="617">
        <f>'23년(세부_실적)'!O161</f>
        <v>5.64</v>
      </c>
      <c r="R129" s="617">
        <f>'23년(세부_실적)'!P161</f>
        <v>0</v>
      </c>
      <c r="S129" s="638">
        <f>'23년(세부_실적)'!Q161</f>
        <v>9.911999999999999</v>
      </c>
      <c r="T129" s="638">
        <f t="shared" si="928"/>
        <v>9911.9999999999982</v>
      </c>
      <c r="U129" s="638">
        <f>'23년(세부_실적)'!S161</f>
        <v>0.92400000000000004</v>
      </c>
      <c r="V129" s="638">
        <f t="shared" si="929"/>
        <v>924</v>
      </c>
      <c r="W129" s="638">
        <f>'23년(세부_실적)'!U161</f>
        <v>1.4279999999999999</v>
      </c>
      <c r="X129" s="638">
        <f t="shared" si="930"/>
        <v>1428</v>
      </c>
      <c r="Y129" s="638">
        <f>'23년(세부_실적)'!W161</f>
        <v>1.47</v>
      </c>
      <c r="Z129" s="638">
        <f t="shared" si="931"/>
        <v>1470</v>
      </c>
      <c r="AA129" s="638">
        <f>'23년(세부_실적)'!Y161</f>
        <v>3.8220000000000001</v>
      </c>
      <c r="AB129" s="638">
        <f t="shared" si="931"/>
        <v>3822</v>
      </c>
      <c r="AC129" s="638">
        <f>'23년(세부_실적)'!AA161</f>
        <v>0.504</v>
      </c>
      <c r="AD129" s="638">
        <f t="shared" ref="AD129" si="1768">AC129*1000</f>
        <v>504</v>
      </c>
      <c r="AE129" s="638">
        <f>'23년(세부_실적)'!AC161</f>
        <v>1.512</v>
      </c>
      <c r="AF129" s="638">
        <f t="shared" ref="AF129" si="1769">AE129*1000</f>
        <v>1512</v>
      </c>
      <c r="AG129" s="638">
        <f>'23년(세부_실적)'!AE161</f>
        <v>0</v>
      </c>
      <c r="AH129" s="638">
        <f t="shared" ref="AH129" si="1770">AG129*1000</f>
        <v>0</v>
      </c>
      <c r="AI129" s="638">
        <f>'23년(세부_실적)'!AG161</f>
        <v>2.016</v>
      </c>
      <c r="AJ129" s="638">
        <f t="shared" ref="AJ129" si="1771">AI129*1000</f>
        <v>2016</v>
      </c>
      <c r="AK129" s="638">
        <f>'23년(세부_실적)'!AI161</f>
        <v>5.8380000000000001</v>
      </c>
      <c r="AL129" s="638">
        <f t="shared" ref="AL129" si="1772">AK129*1000</f>
        <v>5838</v>
      </c>
      <c r="AM129" s="638">
        <f>'23년(세부_실적)'!AK161</f>
        <v>0.33600000000000002</v>
      </c>
      <c r="AN129" s="638">
        <f t="shared" ref="AN129" si="1773">AM129*1000</f>
        <v>336</v>
      </c>
      <c r="AO129" s="638">
        <f>'23년(세부_실적)'!AM161</f>
        <v>0</v>
      </c>
      <c r="AP129" s="638">
        <f t="shared" ref="AP129" si="1774">AO129*1000</f>
        <v>0</v>
      </c>
      <c r="AQ129" s="638">
        <f>'23년(세부_실적)'!AO161</f>
        <v>0.67200000000000004</v>
      </c>
      <c r="AR129" s="638">
        <f t="shared" ref="AR129" si="1775">AQ129*1000</f>
        <v>672</v>
      </c>
      <c r="AS129" s="638">
        <f>'23년(세부_실적)'!AQ161</f>
        <v>1.008</v>
      </c>
      <c r="AT129" s="638">
        <f t="shared" ref="AT129" si="1776">AS129*1000</f>
        <v>1008</v>
      </c>
      <c r="AU129" s="638">
        <f>'23년(세부_실적)'!AS161</f>
        <v>1.0920000000000001</v>
      </c>
      <c r="AV129" s="638">
        <f t="shared" ref="AV129" si="1777">AU129*1000</f>
        <v>1092</v>
      </c>
      <c r="AW129" s="638">
        <f>'23년(세부_실적)'!AU161</f>
        <v>1.512</v>
      </c>
      <c r="AX129" s="638">
        <f t="shared" ref="AX129" si="1778">AW129*1000</f>
        <v>1512</v>
      </c>
      <c r="AY129" s="638">
        <f>'23년(세부_실적)'!AW161</f>
        <v>0.46200000000000002</v>
      </c>
      <c r="AZ129" s="638">
        <f t="shared" ref="AZ129" si="1779">AY129*1000</f>
        <v>462</v>
      </c>
      <c r="BA129" s="638">
        <f>'23년(세부_실적)'!AY161</f>
        <v>3.0660000000000003</v>
      </c>
      <c r="BB129" s="638">
        <f t="shared" ref="BB129" si="1780">BA129*1000</f>
        <v>3066.0000000000005</v>
      </c>
      <c r="BC129" s="638">
        <f>'23년(세부_실적)'!BA161</f>
        <v>4.0739999999999998</v>
      </c>
      <c r="BD129" s="638">
        <f t="shared" ref="BD129" si="1781">BC129*1000</f>
        <v>4074</v>
      </c>
      <c r="BF129" s="617">
        <v>0.78300000000000003</v>
      </c>
      <c r="BG129" s="617">
        <v>4.3513572045454554</v>
      </c>
      <c r="BH129" s="617">
        <v>4.5999999999999996</v>
      </c>
      <c r="BI129" s="617"/>
      <c r="BJ129" s="617">
        <v>0.78300000000000003</v>
      </c>
      <c r="BK129" s="617">
        <v>4.3513572045454554</v>
      </c>
      <c r="BL129" s="617"/>
      <c r="BM129" s="617"/>
      <c r="BN129" s="617">
        <v>0.78300000000000003</v>
      </c>
      <c r="BO129" s="617">
        <v>4.3513572045454554</v>
      </c>
      <c r="BP129" s="617">
        <v>4.5999999999999996</v>
      </c>
      <c r="BQ129" s="617"/>
      <c r="BR129" s="617">
        <v>0.78300000000000003</v>
      </c>
      <c r="BS129" s="617">
        <v>4.450105333827536</v>
      </c>
      <c r="BT129" s="617">
        <v>5.1199999999999992</v>
      </c>
      <c r="BU129" s="617"/>
      <c r="BV129" s="617">
        <v>0.78300000000000003</v>
      </c>
      <c r="BW129" s="617">
        <v>4.450105333827536</v>
      </c>
      <c r="BX129" s="617">
        <v>5.64</v>
      </c>
      <c r="BY129" s="617"/>
      <c r="BZ129" s="617">
        <v>0.78300000000000003</v>
      </c>
      <c r="CA129" s="617">
        <v>4.450105333827536</v>
      </c>
      <c r="CB129" s="617">
        <v>5.64</v>
      </c>
      <c r="CC129" s="617"/>
      <c r="CD129" s="617"/>
      <c r="CE129" s="617"/>
      <c r="CF129" s="617"/>
      <c r="CG129" s="617"/>
      <c r="CH129" s="617"/>
      <c r="CI129" s="617"/>
      <c r="CJ129" s="617"/>
      <c r="CK129" s="617"/>
      <c r="CL129" s="617"/>
      <c r="CM129" s="617"/>
      <c r="CN129" s="617"/>
      <c r="CO129" s="617"/>
      <c r="CP129" s="617"/>
      <c r="CQ129" s="617"/>
      <c r="CR129" s="617"/>
      <c r="CS129" s="617"/>
      <c r="CT129" s="617"/>
      <c r="CU129" s="617"/>
      <c r="CV129" s="617"/>
      <c r="CW129" s="617"/>
      <c r="CX129" s="617"/>
      <c r="CY129" s="617"/>
      <c r="CZ129" s="617"/>
      <c r="DA129" s="617"/>
      <c r="DB129" s="656">
        <f t="shared" si="960"/>
        <v>5294680.7759999996</v>
      </c>
      <c r="DC129" s="656">
        <f t="shared" si="961"/>
        <v>0</v>
      </c>
      <c r="DD129" s="656">
        <f t="shared" si="962"/>
        <v>8813793.6600000001</v>
      </c>
      <c r="DE129" s="656">
        <f t="shared" si="963"/>
        <v>3414800.793599999</v>
      </c>
      <c r="DF129" s="656">
        <f t="shared" si="964"/>
        <v>11291415.8112</v>
      </c>
      <c r="DG129" s="656">
        <f t="shared" si="965"/>
        <v>0</v>
      </c>
      <c r="DH129" s="6">
        <f t="shared" si="966"/>
        <v>0</v>
      </c>
      <c r="DI129" s="6">
        <f t="shared" si="967"/>
        <v>0</v>
      </c>
      <c r="DJ129" s="6">
        <f t="shared" si="968"/>
        <v>0</v>
      </c>
      <c r="DK129" s="6">
        <f t="shared" si="969"/>
        <v>0</v>
      </c>
      <c r="DL129" s="6">
        <f t="shared" si="970"/>
        <v>0</v>
      </c>
      <c r="DM129" s="6">
        <f t="shared" si="971"/>
        <v>0</v>
      </c>
      <c r="DO129" s="6">
        <f t="shared" si="972"/>
        <v>5909735.3017443316</v>
      </c>
      <c r="DP129" s="6">
        <f t="shared" si="973"/>
        <v>9342405.3098872006</v>
      </c>
      <c r="DQ129" s="6">
        <f t="shared" si="974"/>
        <v>9837644.5603474043</v>
      </c>
      <c r="DR129" s="6">
        <f t="shared" si="975"/>
        <v>3490236.7669817698</v>
      </c>
      <c r="DS129" s="6">
        <f t="shared" si="976"/>
        <v>10476802.891499165</v>
      </c>
      <c r="DT129" s="6">
        <f t="shared" si="977"/>
        <v>0</v>
      </c>
      <c r="DU129" s="6">
        <f t="shared" si="978"/>
        <v>0</v>
      </c>
      <c r="DV129" s="6">
        <f t="shared" si="979"/>
        <v>0</v>
      </c>
      <c r="DW129" s="6">
        <f t="shared" si="980"/>
        <v>0</v>
      </c>
      <c r="DX129" s="6">
        <f t="shared" si="981"/>
        <v>0</v>
      </c>
      <c r="DY129" s="6">
        <f t="shared" si="982"/>
        <v>0</v>
      </c>
      <c r="DZ129" s="6">
        <f t="shared" si="983"/>
        <v>0</v>
      </c>
    </row>
    <row r="130" spans="2:130" ht="12" customHeight="1" outlineLevel="1">
      <c r="B130" s="6">
        <f>'23년(세부_실적)'!A162</f>
        <v>124</v>
      </c>
      <c r="C130" s="620"/>
      <c r="D130" s="620"/>
      <c r="E130" s="620"/>
      <c r="F130" s="622" t="str">
        <f>'23년(세부_실적)'!E162</f>
        <v>A5919_KPNL(W)</v>
      </c>
      <c r="G130" s="622" t="s">
        <v>1304</v>
      </c>
      <c r="H130" s="622" t="str">
        <f>'23년(세부_실적)'!F162</f>
        <v>887F</v>
      </c>
      <c r="I130" s="617" t="str">
        <f>'23년(세부_실적)'!G162</f>
        <v>구</v>
      </c>
      <c r="J130" s="617" t="str">
        <f>'23년(세부_실적)'!H162</f>
        <v>SY</v>
      </c>
      <c r="K130" s="617">
        <f>'23년(세부_실적)'!I162</f>
        <v>5.62</v>
      </c>
      <c r="L130" s="617">
        <f>'23년(세부_실적)'!J162</f>
        <v>0</v>
      </c>
      <c r="M130" s="617">
        <f>'23년(세부_실적)'!K162</f>
        <v>5.62</v>
      </c>
      <c r="N130" s="617">
        <f>'23년(세부_실적)'!L162</f>
        <v>0</v>
      </c>
      <c r="O130" s="617">
        <f>'23년(세부_실적)'!M162</f>
        <v>5.62</v>
      </c>
      <c r="P130" s="617">
        <f>'23년(세부_실적)'!N162</f>
        <v>0</v>
      </c>
      <c r="Q130" s="617">
        <f>'23년(세부_실적)'!O162</f>
        <v>5.62</v>
      </c>
      <c r="R130" s="617">
        <f>'23년(세부_실적)'!P162</f>
        <v>0</v>
      </c>
      <c r="S130" s="638">
        <f>'23년(세부_실적)'!Q162</f>
        <v>11.55</v>
      </c>
      <c r="T130" s="638">
        <f t="shared" si="928"/>
        <v>11550</v>
      </c>
      <c r="U130" s="638">
        <f>'23년(세부_실적)'!S162</f>
        <v>0</v>
      </c>
      <c r="V130" s="638">
        <f t="shared" si="929"/>
        <v>0</v>
      </c>
      <c r="W130" s="638">
        <f>'23년(세부_실적)'!U162</f>
        <v>0</v>
      </c>
      <c r="X130" s="638">
        <f t="shared" si="930"/>
        <v>0</v>
      </c>
      <c r="Y130" s="638">
        <f>'23년(세부_실적)'!W162</f>
        <v>0.252</v>
      </c>
      <c r="Z130" s="638">
        <f t="shared" si="931"/>
        <v>252</v>
      </c>
      <c r="AA130" s="638">
        <f>'23년(세부_실적)'!Y162</f>
        <v>0.252</v>
      </c>
      <c r="AB130" s="638">
        <f t="shared" si="931"/>
        <v>252</v>
      </c>
      <c r="AC130" s="638">
        <f>'23년(세부_실적)'!AA162</f>
        <v>2.52</v>
      </c>
      <c r="AD130" s="638">
        <f t="shared" ref="AD130" si="1782">AC130*1000</f>
        <v>2520</v>
      </c>
      <c r="AE130" s="638">
        <f>'23년(세부_실적)'!AC162</f>
        <v>3.15</v>
      </c>
      <c r="AF130" s="638">
        <f t="shared" ref="AF130" si="1783">AE130*1000</f>
        <v>3150</v>
      </c>
      <c r="AG130" s="638">
        <f>'23년(세부_실적)'!AE162</f>
        <v>1.218</v>
      </c>
      <c r="AH130" s="638">
        <f t="shared" ref="AH130" si="1784">AG130*1000</f>
        <v>1218</v>
      </c>
      <c r="AI130" s="638">
        <f>'23년(세부_실적)'!AG162</f>
        <v>6.8879999999999999</v>
      </c>
      <c r="AJ130" s="638">
        <f t="shared" ref="AJ130" si="1785">AI130*1000</f>
        <v>6888</v>
      </c>
      <c r="AK130" s="638">
        <f>'23년(세부_실적)'!AI162</f>
        <v>7.14</v>
      </c>
      <c r="AL130" s="638">
        <f t="shared" ref="AL130" si="1786">AK130*1000</f>
        <v>7140</v>
      </c>
      <c r="AM130" s="638">
        <f>'23년(세부_실적)'!AK162</f>
        <v>2.4780000000000002</v>
      </c>
      <c r="AN130" s="638">
        <f t="shared" ref="AN130" si="1787">AM130*1000</f>
        <v>2478</v>
      </c>
      <c r="AO130" s="638">
        <f>'23년(세부_실적)'!AM162</f>
        <v>0.67200000000000004</v>
      </c>
      <c r="AP130" s="638">
        <f t="shared" ref="AP130" si="1788">AO130*1000</f>
        <v>672</v>
      </c>
      <c r="AQ130" s="638">
        <f>'23년(세부_실적)'!AO162</f>
        <v>0</v>
      </c>
      <c r="AR130" s="638">
        <f t="shared" ref="AR130" si="1789">AQ130*1000</f>
        <v>0</v>
      </c>
      <c r="AS130" s="638">
        <f>'23년(세부_실적)'!AQ162</f>
        <v>3.1500000000000004</v>
      </c>
      <c r="AT130" s="638">
        <f t="shared" ref="AT130" si="1790">AS130*1000</f>
        <v>3150.0000000000005</v>
      </c>
      <c r="AU130" s="638">
        <f>'23년(세부_실적)'!AS162</f>
        <v>0</v>
      </c>
      <c r="AV130" s="638">
        <f t="shared" ref="AV130" si="1791">AU130*1000</f>
        <v>0</v>
      </c>
      <c r="AW130" s="638">
        <f>'23년(세부_실적)'!AU162</f>
        <v>0</v>
      </c>
      <c r="AX130" s="638">
        <f t="shared" ref="AX130" si="1792">AW130*1000</f>
        <v>0</v>
      </c>
      <c r="AY130" s="638">
        <f>'23년(세부_실적)'!AW162</f>
        <v>1.26</v>
      </c>
      <c r="AZ130" s="638">
        <f t="shared" ref="AZ130" si="1793">AY130*1000</f>
        <v>1260</v>
      </c>
      <c r="BA130" s="638">
        <f>'23년(세부_실적)'!AY162</f>
        <v>1.26</v>
      </c>
      <c r="BB130" s="638">
        <f t="shared" ref="BB130" si="1794">BA130*1000</f>
        <v>1260</v>
      </c>
      <c r="BC130" s="638">
        <f>'23년(세부_실적)'!BA162</f>
        <v>4.41</v>
      </c>
      <c r="BD130" s="638">
        <f t="shared" ref="BD130" si="1795">BC130*1000</f>
        <v>4410</v>
      </c>
      <c r="BF130" s="617">
        <v>0.78300000000000003</v>
      </c>
      <c r="BG130" s="617">
        <v>4.3403572045454553</v>
      </c>
      <c r="BH130" s="617"/>
      <c r="BI130" s="617"/>
      <c r="BJ130" s="617">
        <v>0.78300000000000003</v>
      </c>
      <c r="BK130" s="617">
        <v>4.3403572045454553</v>
      </c>
      <c r="BL130" s="617">
        <v>4.4000000000000004</v>
      </c>
      <c r="BM130" s="617"/>
      <c r="BN130" s="617">
        <v>0.78300000000000003</v>
      </c>
      <c r="BO130" s="617">
        <v>4.3403572045454553</v>
      </c>
      <c r="BP130" s="617"/>
      <c r="BQ130" s="617"/>
      <c r="BR130" s="617">
        <v>0.78300000000000003</v>
      </c>
      <c r="BS130" s="617">
        <v>4.4365862981833253</v>
      </c>
      <c r="BT130" s="617">
        <v>5.01</v>
      </c>
      <c r="BU130" s="617"/>
      <c r="BV130" s="617">
        <v>0.78300000000000003</v>
      </c>
      <c r="BW130" s="617">
        <v>4.4365862981833253</v>
      </c>
      <c r="BX130" s="617">
        <v>5.62</v>
      </c>
      <c r="BY130" s="617"/>
      <c r="BZ130" s="617">
        <v>0.78300000000000003</v>
      </c>
      <c r="CA130" s="617">
        <v>4.4365862981833253</v>
      </c>
      <c r="CB130" s="617">
        <v>5.62</v>
      </c>
      <c r="CC130" s="617"/>
      <c r="CD130" s="617"/>
      <c r="CE130" s="617"/>
      <c r="CF130" s="617"/>
      <c r="CG130" s="617"/>
      <c r="CH130" s="617"/>
      <c r="CI130" s="617"/>
      <c r="CJ130" s="617"/>
      <c r="CK130" s="617"/>
      <c r="CL130" s="617"/>
      <c r="CM130" s="617"/>
      <c r="CN130" s="617"/>
      <c r="CO130" s="617"/>
      <c r="CP130" s="617"/>
      <c r="CQ130" s="617"/>
      <c r="CR130" s="617"/>
      <c r="CS130" s="617"/>
      <c r="CT130" s="617"/>
      <c r="CU130" s="617"/>
      <c r="CV130" s="617"/>
      <c r="CW130" s="617"/>
      <c r="CX130" s="617"/>
      <c r="CY130" s="617"/>
      <c r="CZ130" s="617"/>
      <c r="DA130" s="617"/>
      <c r="DB130" s="656">
        <f t="shared" si="960"/>
        <v>0</v>
      </c>
      <c r="DC130" s="656">
        <f t="shared" si="961"/>
        <v>0</v>
      </c>
      <c r="DD130" s="656">
        <f t="shared" si="962"/>
        <v>0</v>
      </c>
      <c r="DE130" s="656">
        <f t="shared" si="963"/>
        <v>16707179.663999997</v>
      </c>
      <c r="DF130" s="656">
        <f t="shared" si="964"/>
        <v>23440365.27</v>
      </c>
      <c r="DG130" s="656">
        <f t="shared" si="965"/>
        <v>8900282.3868000004</v>
      </c>
      <c r="DH130" s="6">
        <f t="shared" si="966"/>
        <v>0</v>
      </c>
      <c r="DI130" s="6">
        <f t="shared" si="967"/>
        <v>4995701.6255999999</v>
      </c>
      <c r="DJ130" s="6">
        <f t="shared" si="968"/>
        <v>0</v>
      </c>
      <c r="DK130" s="6">
        <f t="shared" si="969"/>
        <v>0</v>
      </c>
      <c r="DL130" s="6">
        <f t="shared" si="970"/>
        <v>0</v>
      </c>
      <c r="DM130" s="6">
        <f t="shared" si="971"/>
        <v>0</v>
      </c>
      <c r="DO130" s="6">
        <f t="shared" si="972"/>
        <v>0</v>
      </c>
      <c r="DP130" s="6">
        <f t="shared" si="973"/>
        <v>0</v>
      </c>
      <c r="DQ130" s="6">
        <f t="shared" si="974"/>
        <v>1682840.2452424122</v>
      </c>
      <c r="DR130" s="6">
        <f t="shared" si="975"/>
        <v>17406101.009082135</v>
      </c>
      <c r="DS130" s="6">
        <f t="shared" si="976"/>
        <v>21770286.367918912</v>
      </c>
      <c r="DT130" s="6">
        <f t="shared" si="977"/>
        <v>8266155.1594490511</v>
      </c>
      <c r="DU130" s="6">
        <f t="shared" si="978"/>
        <v>0</v>
      </c>
      <c r="DV130" s="6">
        <f t="shared" si="979"/>
        <v>0</v>
      </c>
      <c r="DW130" s="6">
        <f t="shared" si="980"/>
        <v>0</v>
      </c>
      <c r="DX130" s="6">
        <f t="shared" si="981"/>
        <v>0</v>
      </c>
      <c r="DY130" s="6">
        <f t="shared" si="982"/>
        <v>0</v>
      </c>
      <c r="DZ130" s="6">
        <f t="shared" si="983"/>
        <v>0</v>
      </c>
    </row>
    <row r="131" spans="2:130" ht="12" customHeight="1" outlineLevel="1">
      <c r="B131" s="6">
        <f>'23년(세부_실적)'!A163</f>
        <v>125</v>
      </c>
      <c r="C131" s="620"/>
      <c r="D131" s="620"/>
      <c r="E131" s="620"/>
      <c r="F131" s="622" t="str">
        <f>'23년(세부_실적)'!E163</f>
        <v>A5919N_KPNL_ITE</v>
      </c>
      <c r="G131" s="622" t="s">
        <v>1305</v>
      </c>
      <c r="H131" s="622" t="str">
        <f>'23년(세부_실적)'!F163</f>
        <v>887G</v>
      </c>
      <c r="I131" s="617" t="str">
        <f>'23년(세부_실적)'!G163</f>
        <v>구</v>
      </c>
      <c r="J131" s="617" t="str">
        <f>'23년(세부_실적)'!H163</f>
        <v>SY</v>
      </c>
      <c r="K131" s="617">
        <f>'23년(세부_실적)'!I163</f>
        <v>6.3</v>
      </c>
      <c r="L131" s="617">
        <f>'23년(세부_실적)'!J163</f>
        <v>0</v>
      </c>
      <c r="M131" s="617">
        <f>'23년(세부_실적)'!K163</f>
        <v>6.3</v>
      </c>
      <c r="N131" s="617">
        <f>'23년(세부_실적)'!L163</f>
        <v>0</v>
      </c>
      <c r="O131" s="617">
        <f>'23년(세부_실적)'!M163</f>
        <v>6.3</v>
      </c>
      <c r="P131" s="617">
        <f>'23년(세부_실적)'!N163</f>
        <v>0</v>
      </c>
      <c r="Q131" s="617">
        <f>'23년(세부_실적)'!O163</f>
        <v>6.3</v>
      </c>
      <c r="R131" s="617">
        <f>'23년(세부_실적)'!P163</f>
        <v>0</v>
      </c>
      <c r="S131" s="638">
        <f>'23년(세부_실적)'!Q163</f>
        <v>5.2489999999999997</v>
      </c>
      <c r="T131" s="638">
        <f t="shared" si="928"/>
        <v>5249</v>
      </c>
      <c r="U131" s="638">
        <f>'23년(세부_실적)'!S163</f>
        <v>0.42</v>
      </c>
      <c r="V131" s="638">
        <f t="shared" si="929"/>
        <v>420</v>
      </c>
      <c r="W131" s="638">
        <f>'23년(세부_실적)'!U163</f>
        <v>0.79800000000000004</v>
      </c>
      <c r="X131" s="638">
        <f t="shared" si="930"/>
        <v>798</v>
      </c>
      <c r="Y131" s="638">
        <f>'23년(세부_실적)'!W163</f>
        <v>0.504</v>
      </c>
      <c r="Z131" s="638">
        <f t="shared" si="931"/>
        <v>504</v>
      </c>
      <c r="AA131" s="638">
        <f>'23년(세부_실적)'!Y163</f>
        <v>1.722</v>
      </c>
      <c r="AB131" s="638">
        <f t="shared" si="931"/>
        <v>1722</v>
      </c>
      <c r="AC131" s="638">
        <f>'23년(세부_실적)'!AA163</f>
        <v>0.58799999999999997</v>
      </c>
      <c r="AD131" s="638">
        <f t="shared" ref="AD131" si="1796">AC131*1000</f>
        <v>588</v>
      </c>
      <c r="AE131" s="638">
        <f>'23년(세부_실적)'!AC163</f>
        <v>0.378</v>
      </c>
      <c r="AF131" s="638">
        <f t="shared" ref="AF131" si="1797">AE131*1000</f>
        <v>378</v>
      </c>
      <c r="AG131" s="638">
        <f>'23년(세부_실적)'!AE163</f>
        <v>0</v>
      </c>
      <c r="AH131" s="638">
        <f t="shared" ref="AH131" si="1798">AG131*1000</f>
        <v>0</v>
      </c>
      <c r="AI131" s="638">
        <f>'23년(세부_실적)'!AG163</f>
        <v>0.96599999999999997</v>
      </c>
      <c r="AJ131" s="638">
        <f t="shared" ref="AJ131" si="1799">AI131*1000</f>
        <v>966</v>
      </c>
      <c r="AK131" s="638">
        <f>'23년(세부_실적)'!AI163</f>
        <v>2.6879999999999997</v>
      </c>
      <c r="AL131" s="638">
        <f t="shared" ref="AL131" si="1800">AK131*1000</f>
        <v>2687.9999999999995</v>
      </c>
      <c r="AM131" s="638">
        <f>'23년(세부_실적)'!AK163</f>
        <v>0</v>
      </c>
      <c r="AN131" s="638">
        <f t="shared" ref="AN131" si="1801">AM131*1000</f>
        <v>0</v>
      </c>
      <c r="AO131" s="638">
        <f>'23년(세부_실적)'!AM163</f>
        <v>0.71099999999999997</v>
      </c>
      <c r="AP131" s="638">
        <f t="shared" ref="AP131" si="1802">AO131*1000</f>
        <v>711</v>
      </c>
      <c r="AQ131" s="638">
        <f>'23년(세부_실적)'!AO163</f>
        <v>0.34599999999999997</v>
      </c>
      <c r="AR131" s="638">
        <f t="shared" ref="AR131" si="1803">AQ131*1000</f>
        <v>346</v>
      </c>
      <c r="AS131" s="638">
        <f>'23년(세부_실적)'!AQ163</f>
        <v>1.0569999999999999</v>
      </c>
      <c r="AT131" s="638">
        <f t="shared" ref="AT131" si="1804">AS131*1000</f>
        <v>1057</v>
      </c>
      <c r="AU131" s="638">
        <f>'23년(세부_실적)'!AS163</f>
        <v>0.66400000000000003</v>
      </c>
      <c r="AV131" s="638">
        <f t="shared" ref="AV131" si="1805">AU131*1000</f>
        <v>664</v>
      </c>
      <c r="AW131" s="638">
        <f>'23년(세부_실적)'!AU163</f>
        <v>0.58799999999999997</v>
      </c>
      <c r="AX131" s="638">
        <f t="shared" ref="AX131" si="1806">AW131*1000</f>
        <v>588</v>
      </c>
      <c r="AY131" s="638">
        <f>'23년(세부_실적)'!AW163</f>
        <v>0.252</v>
      </c>
      <c r="AZ131" s="638">
        <f t="shared" ref="AZ131" si="1807">AY131*1000</f>
        <v>252</v>
      </c>
      <c r="BA131" s="638">
        <f>'23년(세부_실적)'!AY163</f>
        <v>1.504</v>
      </c>
      <c r="BB131" s="638">
        <f t="shared" ref="BB131" si="1808">BA131*1000</f>
        <v>1504</v>
      </c>
      <c r="BC131" s="638">
        <f>'23년(세부_실적)'!BA163</f>
        <v>2.5609999999999999</v>
      </c>
      <c r="BD131" s="638">
        <f t="shared" ref="BD131" si="1809">BC131*1000</f>
        <v>2561</v>
      </c>
      <c r="BF131" s="617">
        <v>0.78300000000000003</v>
      </c>
      <c r="BG131" s="617">
        <v>4.5815891318181832</v>
      </c>
      <c r="BH131" s="617">
        <v>4.8</v>
      </c>
      <c r="BI131" s="617"/>
      <c r="BJ131" s="617">
        <v>0.78300000000000003</v>
      </c>
      <c r="BK131" s="617">
        <v>4.5815891318181832</v>
      </c>
      <c r="BL131" s="617">
        <v>4.8</v>
      </c>
      <c r="BM131" s="617"/>
      <c r="BN131" s="617">
        <v>0.78300000000000003</v>
      </c>
      <c r="BO131" s="617">
        <v>4.5815891318181832</v>
      </c>
      <c r="BP131" s="617">
        <v>4.8</v>
      </c>
      <c r="BQ131" s="617"/>
      <c r="BR131" s="617">
        <v>0.78300000000000003</v>
      </c>
      <c r="BS131" s="617">
        <v>4.6744930485818807</v>
      </c>
      <c r="BT131" s="617"/>
      <c r="BU131" s="617"/>
      <c r="BV131" s="617">
        <v>0.78300000000000003</v>
      </c>
      <c r="BW131" s="617">
        <v>4.6744930485818807</v>
      </c>
      <c r="BX131" s="617"/>
      <c r="BY131" s="617"/>
      <c r="BZ131" s="617">
        <v>0.78300000000000003</v>
      </c>
      <c r="CA131" s="617">
        <v>4.6744930485818807</v>
      </c>
      <c r="CB131" s="617"/>
      <c r="CC131" s="617"/>
      <c r="CD131" s="617"/>
      <c r="CE131" s="617"/>
      <c r="CF131" s="617"/>
      <c r="CG131" s="617"/>
      <c r="CH131" s="617"/>
      <c r="CI131" s="617"/>
      <c r="CJ131" s="617"/>
      <c r="CK131" s="617"/>
      <c r="CL131" s="617"/>
      <c r="CM131" s="617"/>
      <c r="CN131" s="617"/>
      <c r="CO131" s="617"/>
      <c r="CP131" s="617"/>
      <c r="CQ131" s="617"/>
      <c r="CR131" s="617"/>
      <c r="CS131" s="617"/>
      <c r="CT131" s="617"/>
      <c r="CU131" s="617"/>
      <c r="CV131" s="617"/>
      <c r="CW131" s="617"/>
      <c r="CX131" s="617"/>
      <c r="CY131" s="617"/>
      <c r="CZ131" s="617"/>
      <c r="DA131" s="617"/>
      <c r="DB131" s="656">
        <f t="shared" si="960"/>
        <v>2511311.04</v>
      </c>
      <c r="DC131" s="656">
        <f t="shared" si="961"/>
        <v>4880772.2879999997</v>
      </c>
      <c r="DD131" s="656">
        <f t="shared" si="962"/>
        <v>3153257.8560000001</v>
      </c>
      <c r="DE131" s="656">
        <f t="shared" si="963"/>
        <v>0</v>
      </c>
      <c r="DF131" s="656">
        <f t="shared" si="964"/>
        <v>0</v>
      </c>
      <c r="DG131" s="656">
        <f t="shared" si="965"/>
        <v>0</v>
      </c>
      <c r="DH131" s="6">
        <f t="shared" si="966"/>
        <v>0</v>
      </c>
      <c r="DI131" s="6">
        <f t="shared" si="967"/>
        <v>0</v>
      </c>
      <c r="DJ131" s="6">
        <f t="shared" si="968"/>
        <v>0</v>
      </c>
      <c r="DK131" s="6">
        <f t="shared" si="969"/>
        <v>0</v>
      </c>
      <c r="DL131" s="6">
        <f t="shared" si="970"/>
        <v>0</v>
      </c>
      <c r="DM131" s="6">
        <f t="shared" si="971"/>
        <v>0</v>
      </c>
      <c r="DO131" s="6">
        <f t="shared" si="972"/>
        <v>2806698.3149581295</v>
      </c>
      <c r="DP131" s="6">
        <f t="shared" si="973"/>
        <v>5454862.0773092024</v>
      </c>
      <c r="DQ131" s="6">
        <f t="shared" si="974"/>
        <v>3524152.6716912305</v>
      </c>
      <c r="DR131" s="6">
        <f t="shared" si="975"/>
        <v>4246541.7042170325</v>
      </c>
      <c r="DS131" s="6">
        <f t="shared" si="976"/>
        <v>2731508.1249233834</v>
      </c>
      <c r="DT131" s="6">
        <f t="shared" si="977"/>
        <v>0</v>
      </c>
      <c r="DU131" s="6">
        <f t="shared" si="978"/>
        <v>0</v>
      </c>
      <c r="DV131" s="6">
        <f t="shared" si="979"/>
        <v>0</v>
      </c>
      <c r="DW131" s="6">
        <f t="shared" si="980"/>
        <v>0</v>
      </c>
      <c r="DX131" s="6">
        <f t="shared" si="981"/>
        <v>0</v>
      </c>
      <c r="DY131" s="6">
        <f t="shared" si="982"/>
        <v>0</v>
      </c>
      <c r="DZ131" s="6">
        <f t="shared" si="983"/>
        <v>0</v>
      </c>
    </row>
    <row r="132" spans="2:130" ht="12" customHeight="1" outlineLevel="1">
      <c r="B132" s="6">
        <f>'23년(세부_실적)'!A164</f>
        <v>126</v>
      </c>
      <c r="C132" s="620"/>
      <c r="D132" s="620"/>
      <c r="E132" s="620"/>
      <c r="F132" s="622" t="str">
        <f>'23년(세부_실적)'!E164</f>
        <v>A5919_KPNL_AR</v>
      </c>
      <c r="G132" s="622" t="s">
        <v>1306</v>
      </c>
      <c r="H132" s="622" t="str">
        <f>'23년(세부_실적)'!F164</f>
        <v>887H</v>
      </c>
      <c r="I132" s="617" t="str">
        <f>'23년(세부_실적)'!G164</f>
        <v>구</v>
      </c>
      <c r="J132" s="617" t="str">
        <f>'23년(세부_실적)'!H164</f>
        <v>SY</v>
      </c>
      <c r="K132" s="617">
        <f>'23년(세부_실적)'!I164</f>
        <v>7.08</v>
      </c>
      <c r="L132" s="617">
        <f>'23년(세부_실적)'!J164</f>
        <v>0</v>
      </c>
      <c r="M132" s="617">
        <f>'23년(세부_실적)'!K164</f>
        <v>7.08</v>
      </c>
      <c r="N132" s="617">
        <f>'23년(세부_실적)'!L164</f>
        <v>0</v>
      </c>
      <c r="O132" s="617">
        <f>'23년(세부_실적)'!M164</f>
        <v>7.08</v>
      </c>
      <c r="P132" s="617">
        <f>'23년(세부_실적)'!N164</f>
        <v>0</v>
      </c>
      <c r="Q132" s="617">
        <f>'23년(세부_실적)'!O164</f>
        <v>7.08</v>
      </c>
      <c r="R132" s="617">
        <f>'23년(세부_실적)'!P164</f>
        <v>0</v>
      </c>
      <c r="S132" s="638">
        <f>'23년(세부_실적)'!Q164</f>
        <v>5.0000000000000001E-3</v>
      </c>
      <c r="T132" s="638">
        <f t="shared" si="928"/>
        <v>5</v>
      </c>
      <c r="U132" s="638">
        <f>'23년(세부_실적)'!S164</f>
        <v>0</v>
      </c>
      <c r="V132" s="638">
        <f t="shared" si="929"/>
        <v>0</v>
      </c>
      <c r="W132" s="638">
        <f>'23년(세부_실적)'!U164</f>
        <v>0</v>
      </c>
      <c r="X132" s="638">
        <f t="shared" si="930"/>
        <v>0</v>
      </c>
      <c r="Y132" s="638">
        <f>'23년(세부_실적)'!W164</f>
        <v>0</v>
      </c>
      <c r="Z132" s="638">
        <f t="shared" si="931"/>
        <v>0</v>
      </c>
      <c r="AA132" s="638">
        <f>'23년(세부_실적)'!Y164</f>
        <v>0</v>
      </c>
      <c r="AB132" s="638">
        <f t="shared" si="931"/>
        <v>0</v>
      </c>
      <c r="AC132" s="638">
        <f>'23년(세부_실적)'!AA164</f>
        <v>0</v>
      </c>
      <c r="AD132" s="638">
        <f t="shared" ref="AD132" si="1810">AC132*1000</f>
        <v>0</v>
      </c>
      <c r="AE132" s="638">
        <f>'23년(세부_실적)'!AC164</f>
        <v>0</v>
      </c>
      <c r="AF132" s="638">
        <f t="shared" ref="AF132" si="1811">AE132*1000</f>
        <v>0</v>
      </c>
      <c r="AG132" s="638">
        <f>'23년(세부_실적)'!AE164</f>
        <v>0</v>
      </c>
      <c r="AH132" s="638">
        <f t="shared" ref="AH132" si="1812">AG132*1000</f>
        <v>0</v>
      </c>
      <c r="AI132" s="638">
        <f>'23년(세부_실적)'!AG164</f>
        <v>0</v>
      </c>
      <c r="AJ132" s="638">
        <f t="shared" ref="AJ132" si="1813">AI132*1000</f>
        <v>0</v>
      </c>
      <c r="AK132" s="638">
        <f>'23년(세부_실적)'!AI164</f>
        <v>0</v>
      </c>
      <c r="AL132" s="638">
        <f t="shared" ref="AL132" si="1814">AK132*1000</f>
        <v>0</v>
      </c>
      <c r="AM132" s="638">
        <f>'23년(세부_실적)'!AK164</f>
        <v>0</v>
      </c>
      <c r="AN132" s="638">
        <f t="shared" ref="AN132" si="1815">AM132*1000</f>
        <v>0</v>
      </c>
      <c r="AO132" s="638">
        <f>'23년(세부_실적)'!AM164</f>
        <v>0</v>
      </c>
      <c r="AP132" s="638">
        <f t="shared" ref="AP132" si="1816">AO132*1000</f>
        <v>0</v>
      </c>
      <c r="AQ132" s="638">
        <f>'23년(세부_실적)'!AO164</f>
        <v>0</v>
      </c>
      <c r="AR132" s="638">
        <f t="shared" ref="AR132" si="1817">AQ132*1000</f>
        <v>0</v>
      </c>
      <c r="AS132" s="638">
        <f>'23년(세부_실적)'!AQ164</f>
        <v>0</v>
      </c>
      <c r="AT132" s="638">
        <f t="shared" ref="AT132" si="1818">AS132*1000</f>
        <v>0</v>
      </c>
      <c r="AU132" s="638">
        <f>'23년(세부_실적)'!AS164</f>
        <v>0</v>
      </c>
      <c r="AV132" s="638">
        <f t="shared" ref="AV132" si="1819">AU132*1000</f>
        <v>0</v>
      </c>
      <c r="AW132" s="638">
        <f>'23년(세부_실적)'!AU164</f>
        <v>5.0000000000000001E-3</v>
      </c>
      <c r="AX132" s="638">
        <f t="shared" ref="AX132" si="1820">AW132*1000</f>
        <v>5</v>
      </c>
      <c r="AY132" s="638">
        <f>'23년(세부_실적)'!AW164</f>
        <v>0</v>
      </c>
      <c r="AZ132" s="638">
        <f t="shared" ref="AZ132" si="1821">AY132*1000</f>
        <v>0</v>
      </c>
      <c r="BA132" s="638">
        <f>'23년(세부_실적)'!AY164</f>
        <v>5.0000000000000001E-3</v>
      </c>
      <c r="BB132" s="638">
        <f t="shared" ref="BB132" si="1822">BA132*1000</f>
        <v>5</v>
      </c>
      <c r="BC132" s="638">
        <f>'23년(세부_실적)'!BA164</f>
        <v>5.0000000000000001E-3</v>
      </c>
      <c r="BD132" s="638">
        <f t="shared" ref="BD132" si="1823">BC132*1000</f>
        <v>5</v>
      </c>
      <c r="BF132" s="617">
        <v>0.78300000000000003</v>
      </c>
      <c r="BG132" s="617">
        <v>4.8331690227272732</v>
      </c>
      <c r="BH132" s="617"/>
      <c r="BI132" s="617"/>
      <c r="BJ132" s="617">
        <v>0.78300000000000003</v>
      </c>
      <c r="BK132" s="617">
        <v>4.8331690227272732</v>
      </c>
      <c r="BL132" s="617"/>
      <c r="BM132" s="617"/>
      <c r="BN132" s="617">
        <v>0.78300000000000003</v>
      </c>
      <c r="BO132" s="617">
        <v>4.8331690227272732</v>
      </c>
      <c r="BP132" s="617"/>
      <c r="BQ132" s="617"/>
      <c r="BR132" s="617">
        <v>0.78300000000000003</v>
      </c>
      <c r="BS132" s="617">
        <v>4.9260729394909708</v>
      </c>
      <c r="BT132" s="617">
        <v>6.51</v>
      </c>
      <c r="BU132" s="617"/>
      <c r="BV132" s="617">
        <v>0.78300000000000003</v>
      </c>
      <c r="BW132" s="617">
        <v>4.9260729394909708</v>
      </c>
      <c r="BX132" s="617"/>
      <c r="BY132" s="617"/>
      <c r="BZ132" s="617">
        <v>0.78300000000000003</v>
      </c>
      <c r="CA132" s="617">
        <v>4.9260729394909708</v>
      </c>
      <c r="CB132" s="617"/>
      <c r="CC132" s="617"/>
      <c r="CD132" s="617"/>
      <c r="CE132" s="617"/>
      <c r="CF132" s="617"/>
      <c r="CG132" s="617"/>
      <c r="CH132" s="617"/>
      <c r="CI132" s="617"/>
      <c r="CJ132" s="617"/>
      <c r="CK132" s="617"/>
      <c r="CL132" s="617"/>
      <c r="CM132" s="617"/>
      <c r="CN132" s="617"/>
      <c r="CO132" s="617"/>
      <c r="CP132" s="617"/>
      <c r="CQ132" s="617"/>
      <c r="CR132" s="617"/>
      <c r="CS132" s="617"/>
      <c r="CT132" s="617"/>
      <c r="CU132" s="617"/>
      <c r="CV132" s="617"/>
      <c r="CW132" s="617"/>
      <c r="CX132" s="617"/>
      <c r="CY132" s="617"/>
      <c r="CZ132" s="617"/>
      <c r="DA132" s="617"/>
      <c r="DB132" s="656">
        <f t="shared" si="960"/>
        <v>0</v>
      </c>
      <c r="DC132" s="656">
        <f t="shared" si="961"/>
        <v>0</v>
      </c>
      <c r="DD132" s="656">
        <f t="shared" si="962"/>
        <v>0</v>
      </c>
      <c r="DE132" s="656">
        <f t="shared" si="963"/>
        <v>0</v>
      </c>
      <c r="DF132" s="656">
        <f t="shared" si="964"/>
        <v>0</v>
      </c>
      <c r="DG132" s="656">
        <f t="shared" si="965"/>
        <v>0</v>
      </c>
      <c r="DH132" s="6">
        <f t="shared" si="966"/>
        <v>0</v>
      </c>
      <c r="DI132" s="6">
        <f t="shared" si="967"/>
        <v>0</v>
      </c>
      <c r="DJ132" s="6">
        <f t="shared" si="968"/>
        <v>0</v>
      </c>
      <c r="DK132" s="6">
        <f t="shared" si="969"/>
        <v>0</v>
      </c>
      <c r="DL132" s="6">
        <f t="shared" si="970"/>
        <v>0</v>
      </c>
      <c r="DM132" s="6">
        <f t="shared" si="971"/>
        <v>0</v>
      </c>
      <c r="DO132" s="6">
        <f t="shared" si="972"/>
        <v>0</v>
      </c>
      <c r="DP132" s="6">
        <f t="shared" si="973"/>
        <v>0</v>
      </c>
      <c r="DQ132" s="6">
        <f t="shared" si="974"/>
        <v>0</v>
      </c>
      <c r="DR132" s="6">
        <f t="shared" si="975"/>
        <v>0</v>
      </c>
      <c r="DS132" s="6">
        <f t="shared" si="976"/>
        <v>0</v>
      </c>
      <c r="DT132" s="6">
        <f t="shared" si="977"/>
        <v>0</v>
      </c>
      <c r="DU132" s="6">
        <f t="shared" si="978"/>
        <v>0</v>
      </c>
      <c r="DV132" s="6">
        <f t="shared" si="979"/>
        <v>0</v>
      </c>
      <c r="DW132" s="6">
        <f t="shared" si="980"/>
        <v>0</v>
      </c>
      <c r="DX132" s="6">
        <f t="shared" si="981"/>
        <v>0</v>
      </c>
      <c r="DY132" s="6">
        <f t="shared" si="982"/>
        <v>0</v>
      </c>
      <c r="DZ132" s="6">
        <f t="shared" si="983"/>
        <v>0</v>
      </c>
    </row>
    <row r="133" spans="2:130" ht="12" customHeight="1" outlineLevel="1">
      <c r="B133" s="6">
        <f>'23년(세부_실적)'!A172</f>
        <v>127</v>
      </c>
      <c r="C133" s="620"/>
      <c r="D133" s="620"/>
      <c r="E133" s="620"/>
      <c r="F133" s="622" t="str">
        <f>'23년(세부_실적)'!E172</f>
        <v>A2514_MPNL</v>
      </c>
      <c r="G133" s="622" t="s">
        <v>1307</v>
      </c>
      <c r="H133" s="622" t="str">
        <f>'23년(세부_실적)'!F172</f>
        <v>917A</v>
      </c>
      <c r="I133" s="617" t="str">
        <f>'23년(세부_실적)'!G172</f>
        <v>구</v>
      </c>
      <c r="J133" s="617" t="str">
        <f>'23년(세부_실적)'!H172</f>
        <v>SY</v>
      </c>
      <c r="K133" s="617">
        <f>'23년(세부_실적)'!I172</f>
        <v>2.5299999999999998</v>
      </c>
      <c r="L133" s="617">
        <f>'23년(세부_실적)'!J172</f>
        <v>0</v>
      </c>
      <c r="M133" s="617">
        <f>'23년(세부_실적)'!K172</f>
        <v>2.5299999999999998</v>
      </c>
      <c r="N133" s="617">
        <f>'23년(세부_실적)'!L172</f>
        <v>0</v>
      </c>
      <c r="O133" s="617">
        <f>'23년(세부_실적)'!M172</f>
        <v>2.5299999999999998</v>
      </c>
      <c r="P133" s="617">
        <f>'23년(세부_실적)'!N172</f>
        <v>0</v>
      </c>
      <c r="Q133" s="617">
        <f>'23년(세부_실적)'!O172</f>
        <v>2.5299999999999998</v>
      </c>
      <c r="R133" s="617">
        <f>'23년(세부_실적)'!P172</f>
        <v>0</v>
      </c>
      <c r="S133" s="638">
        <f>'23년(세부_실적)'!Q172</f>
        <v>0</v>
      </c>
      <c r="T133" s="638">
        <f t="shared" si="928"/>
        <v>0</v>
      </c>
      <c r="U133" s="638">
        <f>'23년(세부_실적)'!S172</f>
        <v>0</v>
      </c>
      <c r="V133" s="638">
        <f t="shared" si="929"/>
        <v>0</v>
      </c>
      <c r="W133" s="638">
        <f>'23년(세부_실적)'!U172</f>
        <v>0</v>
      </c>
      <c r="X133" s="638">
        <f t="shared" si="930"/>
        <v>0</v>
      </c>
      <c r="Y133" s="638">
        <f>'23년(세부_실적)'!W172</f>
        <v>0</v>
      </c>
      <c r="Z133" s="638">
        <f t="shared" si="931"/>
        <v>0</v>
      </c>
      <c r="AA133" s="638">
        <f>'23년(세부_실적)'!Y172</f>
        <v>0</v>
      </c>
      <c r="AB133" s="638">
        <f t="shared" si="931"/>
        <v>0</v>
      </c>
      <c r="AC133" s="638">
        <f>'23년(세부_실적)'!AA172</f>
        <v>0</v>
      </c>
      <c r="AD133" s="638">
        <f t="shared" ref="AD133" si="1824">AC133*1000</f>
        <v>0</v>
      </c>
      <c r="AE133" s="638">
        <f>'23년(세부_실적)'!AC172</f>
        <v>0</v>
      </c>
      <c r="AF133" s="638">
        <f t="shared" ref="AF133" si="1825">AE133*1000</f>
        <v>0</v>
      </c>
      <c r="AG133" s="638">
        <f>'23년(세부_실적)'!AE172</f>
        <v>0</v>
      </c>
      <c r="AH133" s="638">
        <f t="shared" ref="AH133" si="1826">AG133*1000</f>
        <v>0</v>
      </c>
      <c r="AI133" s="638">
        <f>'23년(세부_실적)'!AG172</f>
        <v>0</v>
      </c>
      <c r="AJ133" s="638">
        <f t="shared" ref="AJ133" si="1827">AI133*1000</f>
        <v>0</v>
      </c>
      <c r="AK133" s="638">
        <f>'23년(세부_실적)'!AI172</f>
        <v>0</v>
      </c>
      <c r="AL133" s="638">
        <f t="shared" ref="AL133" si="1828">AK133*1000</f>
        <v>0</v>
      </c>
      <c r="AM133" s="638">
        <f>'23년(세부_실적)'!AK172</f>
        <v>0</v>
      </c>
      <c r="AN133" s="638">
        <f t="shared" ref="AN133" si="1829">AM133*1000</f>
        <v>0</v>
      </c>
      <c r="AO133" s="638">
        <f>'23년(세부_실적)'!AM172</f>
        <v>0</v>
      </c>
      <c r="AP133" s="638">
        <f t="shared" ref="AP133" si="1830">AO133*1000</f>
        <v>0</v>
      </c>
      <c r="AQ133" s="638">
        <f>'23년(세부_실적)'!AO172</f>
        <v>0</v>
      </c>
      <c r="AR133" s="638">
        <f t="shared" ref="AR133" si="1831">AQ133*1000</f>
        <v>0</v>
      </c>
      <c r="AS133" s="638">
        <f>'23년(세부_실적)'!AQ172</f>
        <v>0</v>
      </c>
      <c r="AT133" s="638">
        <f t="shared" ref="AT133" si="1832">AS133*1000</f>
        <v>0</v>
      </c>
      <c r="AU133" s="638">
        <f>'23년(세부_실적)'!AS172</f>
        <v>0</v>
      </c>
      <c r="AV133" s="638">
        <f t="shared" ref="AV133" si="1833">AU133*1000</f>
        <v>0</v>
      </c>
      <c r="AW133" s="638">
        <f>'23년(세부_실적)'!AU172</f>
        <v>0</v>
      </c>
      <c r="AX133" s="638">
        <f t="shared" ref="AX133" si="1834">AW133*1000</f>
        <v>0</v>
      </c>
      <c r="AY133" s="638">
        <f>'23년(세부_실적)'!AW172</f>
        <v>0</v>
      </c>
      <c r="AZ133" s="638">
        <f t="shared" ref="AZ133" si="1835">AY133*1000</f>
        <v>0</v>
      </c>
      <c r="BA133" s="638">
        <f>'23년(세부_실적)'!AY172</f>
        <v>0</v>
      </c>
      <c r="BB133" s="638">
        <f t="shared" ref="BB133" si="1836">BA133*1000</f>
        <v>0</v>
      </c>
      <c r="BC133" s="638">
        <f>'23년(세부_실적)'!BA172</f>
        <v>0</v>
      </c>
      <c r="BD133" s="638">
        <f t="shared" ref="BD133" si="1837">BC133*1000</f>
        <v>0</v>
      </c>
      <c r="BF133" s="617"/>
      <c r="BG133" s="617"/>
      <c r="BH133" s="617"/>
      <c r="BI133" s="617"/>
      <c r="BJ133" s="617"/>
      <c r="BK133" s="617"/>
      <c r="BL133" s="617"/>
      <c r="BM133" s="617"/>
      <c r="BN133" s="617"/>
      <c r="BO133" s="617"/>
      <c r="BP133" s="617"/>
      <c r="BQ133" s="617"/>
      <c r="BR133" s="617"/>
      <c r="BS133" s="617"/>
      <c r="BT133" s="617"/>
      <c r="BU133" s="617"/>
      <c r="BV133" s="617"/>
      <c r="BW133" s="617"/>
      <c r="BX133" s="617"/>
      <c r="BY133" s="617"/>
      <c r="BZ133" s="617"/>
      <c r="CA133" s="617"/>
      <c r="CB133" s="617"/>
      <c r="CC133" s="617"/>
      <c r="CD133" s="617"/>
      <c r="CE133" s="617"/>
      <c r="CF133" s="617"/>
      <c r="CG133" s="617"/>
      <c r="CH133" s="617"/>
      <c r="CI133" s="617"/>
      <c r="CJ133" s="617"/>
      <c r="CK133" s="617"/>
      <c r="CL133" s="617"/>
      <c r="CM133" s="617"/>
      <c r="CN133" s="617"/>
      <c r="CO133" s="617"/>
      <c r="CP133" s="617"/>
      <c r="CQ133" s="617"/>
      <c r="CR133" s="617"/>
      <c r="CS133" s="617"/>
      <c r="CT133" s="617"/>
      <c r="CU133" s="617"/>
      <c r="CV133" s="617"/>
      <c r="CW133" s="617"/>
      <c r="CX133" s="617"/>
      <c r="CY133" s="617"/>
      <c r="CZ133" s="617"/>
      <c r="DA133" s="617"/>
      <c r="DB133" s="656">
        <f t="shared" si="960"/>
        <v>0</v>
      </c>
      <c r="DC133" s="656">
        <f t="shared" si="961"/>
        <v>0</v>
      </c>
      <c r="DD133" s="656">
        <f t="shared" si="962"/>
        <v>0</v>
      </c>
      <c r="DE133" s="656">
        <f t="shared" si="963"/>
        <v>0</v>
      </c>
      <c r="DF133" s="656">
        <f t="shared" si="964"/>
        <v>0</v>
      </c>
      <c r="DG133" s="656">
        <f t="shared" si="965"/>
        <v>0</v>
      </c>
      <c r="DH133" s="6">
        <f t="shared" si="966"/>
        <v>0</v>
      </c>
      <c r="DI133" s="6">
        <f t="shared" si="967"/>
        <v>0</v>
      </c>
      <c r="DJ133" s="6">
        <f t="shared" si="968"/>
        <v>0</v>
      </c>
      <c r="DK133" s="6">
        <f t="shared" si="969"/>
        <v>0</v>
      </c>
      <c r="DL133" s="6">
        <f t="shared" si="970"/>
        <v>0</v>
      </c>
      <c r="DM133" s="6">
        <f t="shared" si="971"/>
        <v>0</v>
      </c>
      <c r="DO133" s="6">
        <f t="shared" si="972"/>
        <v>0</v>
      </c>
      <c r="DP133" s="6">
        <f t="shared" si="973"/>
        <v>0</v>
      </c>
      <c r="DQ133" s="6">
        <f t="shared" si="974"/>
        <v>0</v>
      </c>
      <c r="DR133" s="6">
        <f t="shared" si="975"/>
        <v>0</v>
      </c>
      <c r="DS133" s="6">
        <f t="shared" si="976"/>
        <v>0</v>
      </c>
      <c r="DT133" s="6">
        <f t="shared" si="977"/>
        <v>0</v>
      </c>
      <c r="DU133" s="6">
        <f t="shared" si="978"/>
        <v>0</v>
      </c>
      <c r="DV133" s="6">
        <f t="shared" si="979"/>
        <v>0</v>
      </c>
      <c r="DW133" s="6">
        <f t="shared" si="980"/>
        <v>0</v>
      </c>
      <c r="DX133" s="6">
        <f t="shared" si="981"/>
        <v>0</v>
      </c>
      <c r="DY133" s="6">
        <f t="shared" si="982"/>
        <v>0</v>
      </c>
      <c r="DZ133" s="6">
        <f t="shared" si="983"/>
        <v>0</v>
      </c>
    </row>
    <row r="134" spans="2:130" ht="12" customHeight="1" outlineLevel="1">
      <c r="B134" s="6">
        <f>'23년(세부_실적)'!A173</f>
        <v>128</v>
      </c>
      <c r="C134" s="620"/>
      <c r="D134" s="620"/>
      <c r="E134" s="620"/>
      <c r="F134" s="622" t="str">
        <f>'23년(세부_실적)'!E173</f>
        <v>A2514_MPNL_TH</v>
      </c>
      <c r="G134" s="622" t="s">
        <v>1308</v>
      </c>
      <c r="H134" s="622" t="str">
        <f>'23년(세부_실적)'!F173</f>
        <v>917C</v>
      </c>
      <c r="I134" s="617" t="str">
        <f>'23년(세부_실적)'!G173</f>
        <v>구</v>
      </c>
      <c r="J134" s="617" t="str">
        <f>'23년(세부_실적)'!H173</f>
        <v>SY</v>
      </c>
      <c r="K134" s="617">
        <f>'23년(세부_실적)'!I173</f>
        <v>3.84</v>
      </c>
      <c r="L134" s="617">
        <f>'23년(세부_실적)'!J173</f>
        <v>0</v>
      </c>
      <c r="M134" s="617">
        <f>'23년(세부_실적)'!K173</f>
        <v>3.84</v>
      </c>
      <c r="N134" s="617">
        <f>'23년(세부_실적)'!L173</f>
        <v>0</v>
      </c>
      <c r="O134" s="617">
        <f>'23년(세부_실적)'!M173</f>
        <v>3.84</v>
      </c>
      <c r="P134" s="617">
        <f>'23년(세부_실적)'!N173</f>
        <v>0</v>
      </c>
      <c r="Q134" s="617">
        <f>'23년(세부_실적)'!O173</f>
        <v>3.84</v>
      </c>
      <c r="R134" s="617">
        <f>'23년(세부_실적)'!P173</f>
        <v>0</v>
      </c>
      <c r="S134" s="638">
        <f>'23년(세부_실적)'!Q173</f>
        <v>0</v>
      </c>
      <c r="T134" s="638">
        <f t="shared" si="928"/>
        <v>0</v>
      </c>
      <c r="U134" s="638">
        <f>'23년(세부_실적)'!S173</f>
        <v>0</v>
      </c>
      <c r="V134" s="638">
        <f t="shared" si="929"/>
        <v>0</v>
      </c>
      <c r="W134" s="638">
        <f>'23년(세부_실적)'!U173</f>
        <v>0</v>
      </c>
      <c r="X134" s="638">
        <f t="shared" si="930"/>
        <v>0</v>
      </c>
      <c r="Y134" s="638">
        <f>'23년(세부_실적)'!W173</f>
        <v>0</v>
      </c>
      <c r="Z134" s="638">
        <f t="shared" si="931"/>
        <v>0</v>
      </c>
      <c r="AA134" s="638">
        <f>'23년(세부_실적)'!Y173</f>
        <v>0</v>
      </c>
      <c r="AB134" s="638">
        <f t="shared" si="931"/>
        <v>0</v>
      </c>
      <c r="AC134" s="638">
        <f>'23년(세부_실적)'!AA173</f>
        <v>0</v>
      </c>
      <c r="AD134" s="638">
        <f t="shared" ref="AD134" si="1838">AC134*1000</f>
        <v>0</v>
      </c>
      <c r="AE134" s="638">
        <f>'23년(세부_실적)'!AC173</f>
        <v>0</v>
      </c>
      <c r="AF134" s="638">
        <f t="shared" ref="AF134" si="1839">AE134*1000</f>
        <v>0</v>
      </c>
      <c r="AG134" s="638">
        <f>'23년(세부_실적)'!AE173</f>
        <v>0</v>
      </c>
      <c r="AH134" s="638">
        <f t="shared" ref="AH134" si="1840">AG134*1000</f>
        <v>0</v>
      </c>
      <c r="AI134" s="638">
        <f>'23년(세부_실적)'!AG173</f>
        <v>0</v>
      </c>
      <c r="AJ134" s="638">
        <f t="shared" ref="AJ134" si="1841">AI134*1000</f>
        <v>0</v>
      </c>
      <c r="AK134" s="638">
        <f>'23년(세부_실적)'!AI173</f>
        <v>0</v>
      </c>
      <c r="AL134" s="638">
        <f t="shared" ref="AL134" si="1842">AK134*1000</f>
        <v>0</v>
      </c>
      <c r="AM134" s="638">
        <f>'23년(세부_실적)'!AK173</f>
        <v>0</v>
      </c>
      <c r="AN134" s="638">
        <f t="shared" ref="AN134" si="1843">AM134*1000</f>
        <v>0</v>
      </c>
      <c r="AO134" s="638">
        <f>'23년(세부_실적)'!AM173</f>
        <v>0</v>
      </c>
      <c r="AP134" s="638">
        <f t="shared" ref="AP134" si="1844">AO134*1000</f>
        <v>0</v>
      </c>
      <c r="AQ134" s="638">
        <f>'23년(세부_실적)'!AO173</f>
        <v>0</v>
      </c>
      <c r="AR134" s="638">
        <f t="shared" ref="AR134" si="1845">AQ134*1000</f>
        <v>0</v>
      </c>
      <c r="AS134" s="638">
        <f>'23년(세부_실적)'!AQ173</f>
        <v>0</v>
      </c>
      <c r="AT134" s="638">
        <f t="shared" ref="AT134" si="1846">AS134*1000</f>
        <v>0</v>
      </c>
      <c r="AU134" s="638">
        <f>'23년(세부_실적)'!AS173</f>
        <v>0</v>
      </c>
      <c r="AV134" s="638">
        <f t="shared" ref="AV134" si="1847">AU134*1000</f>
        <v>0</v>
      </c>
      <c r="AW134" s="638">
        <f>'23년(세부_실적)'!AU173</f>
        <v>0</v>
      </c>
      <c r="AX134" s="638">
        <f t="shared" ref="AX134" si="1848">AW134*1000</f>
        <v>0</v>
      </c>
      <c r="AY134" s="638">
        <f>'23년(세부_실적)'!AW173</f>
        <v>0</v>
      </c>
      <c r="AZ134" s="638">
        <f t="shared" ref="AZ134" si="1849">AY134*1000</f>
        <v>0</v>
      </c>
      <c r="BA134" s="638">
        <f>'23년(세부_실적)'!AY173</f>
        <v>0</v>
      </c>
      <c r="BB134" s="638">
        <f t="shared" ref="BB134" si="1850">BA134*1000</f>
        <v>0</v>
      </c>
      <c r="BC134" s="638">
        <f>'23년(세부_실적)'!BA173</f>
        <v>0</v>
      </c>
      <c r="BD134" s="638">
        <f t="shared" ref="BD134" si="1851">BC134*1000</f>
        <v>0</v>
      </c>
      <c r="BF134" s="617"/>
      <c r="BG134" s="617"/>
      <c r="BH134" s="617"/>
      <c r="BI134" s="617"/>
      <c r="BJ134" s="617"/>
      <c r="BK134" s="617"/>
      <c r="BL134" s="617"/>
      <c r="BM134" s="617"/>
      <c r="BN134" s="617"/>
      <c r="BO134" s="617"/>
      <c r="BP134" s="617"/>
      <c r="BQ134" s="617"/>
      <c r="BR134" s="617"/>
      <c r="BS134" s="617"/>
      <c r="BT134" s="617"/>
      <c r="BU134" s="617"/>
      <c r="BV134" s="617"/>
      <c r="BW134" s="617"/>
      <c r="BX134" s="617"/>
      <c r="BY134" s="617"/>
      <c r="BZ134" s="617"/>
      <c r="CA134" s="617"/>
      <c r="CB134" s="617"/>
      <c r="CC134" s="617"/>
      <c r="CD134" s="617"/>
      <c r="CE134" s="617"/>
      <c r="CF134" s="617"/>
      <c r="CG134" s="617"/>
      <c r="CH134" s="617"/>
      <c r="CI134" s="617"/>
      <c r="CJ134" s="617"/>
      <c r="CK134" s="617"/>
      <c r="CL134" s="617"/>
      <c r="CM134" s="617"/>
      <c r="CN134" s="617"/>
      <c r="CO134" s="617"/>
      <c r="CP134" s="617"/>
      <c r="CQ134" s="617"/>
      <c r="CR134" s="617"/>
      <c r="CS134" s="617"/>
      <c r="CT134" s="617"/>
      <c r="CU134" s="617"/>
      <c r="CV134" s="617"/>
      <c r="CW134" s="617"/>
      <c r="CX134" s="617"/>
      <c r="CY134" s="617"/>
      <c r="CZ134" s="617"/>
      <c r="DA134" s="617"/>
      <c r="DB134" s="656">
        <f t="shared" si="960"/>
        <v>0</v>
      </c>
      <c r="DC134" s="656">
        <f t="shared" si="961"/>
        <v>0</v>
      </c>
      <c r="DD134" s="656">
        <f t="shared" si="962"/>
        <v>0</v>
      </c>
      <c r="DE134" s="656">
        <f t="shared" si="963"/>
        <v>0</v>
      </c>
      <c r="DF134" s="656">
        <f t="shared" si="964"/>
        <v>0</v>
      </c>
      <c r="DG134" s="656">
        <f t="shared" si="965"/>
        <v>0</v>
      </c>
      <c r="DH134" s="6">
        <f t="shared" si="966"/>
        <v>0</v>
      </c>
      <c r="DI134" s="6">
        <f t="shared" si="967"/>
        <v>0</v>
      </c>
      <c r="DJ134" s="6">
        <f t="shared" si="968"/>
        <v>0</v>
      </c>
      <c r="DK134" s="6">
        <f t="shared" si="969"/>
        <v>0</v>
      </c>
      <c r="DL134" s="6">
        <f t="shared" si="970"/>
        <v>0</v>
      </c>
      <c r="DM134" s="6">
        <f t="shared" si="971"/>
        <v>0</v>
      </c>
      <c r="DO134" s="6">
        <f t="shared" si="972"/>
        <v>0</v>
      </c>
      <c r="DP134" s="6">
        <f t="shared" si="973"/>
        <v>0</v>
      </c>
      <c r="DQ134" s="6">
        <f t="shared" si="974"/>
        <v>0</v>
      </c>
      <c r="DR134" s="6">
        <f t="shared" si="975"/>
        <v>0</v>
      </c>
      <c r="DS134" s="6">
        <f t="shared" si="976"/>
        <v>0</v>
      </c>
      <c r="DT134" s="6">
        <f t="shared" si="977"/>
        <v>0</v>
      </c>
      <c r="DU134" s="6">
        <f t="shared" si="978"/>
        <v>0</v>
      </c>
      <c r="DV134" s="6">
        <f t="shared" si="979"/>
        <v>0</v>
      </c>
      <c r="DW134" s="6">
        <f t="shared" si="980"/>
        <v>0</v>
      </c>
      <c r="DX134" s="6">
        <f t="shared" si="981"/>
        <v>0</v>
      </c>
      <c r="DY134" s="6">
        <f t="shared" si="982"/>
        <v>0</v>
      </c>
      <c r="DZ134" s="6">
        <f t="shared" si="983"/>
        <v>0</v>
      </c>
    </row>
    <row r="135" spans="2:130" ht="12" customHeight="1" outlineLevel="1">
      <c r="B135" s="6">
        <f>'23년(세부_실적)'!A174</f>
        <v>129</v>
      </c>
      <c r="C135" s="620"/>
      <c r="D135" s="620"/>
      <c r="E135" s="620"/>
      <c r="F135" s="622" t="str">
        <f>'23년(세부_실적)'!E174</f>
        <v>A2514_MPNL_WW</v>
      </c>
      <c r="G135" s="622" t="s">
        <v>1309</v>
      </c>
      <c r="H135" s="622" t="str">
        <f>'23년(세부_실적)'!F174</f>
        <v>917D</v>
      </c>
      <c r="I135" s="617" t="str">
        <f>'23년(세부_실적)'!G174</f>
        <v>구</v>
      </c>
      <c r="J135" s="617" t="str">
        <f>'23년(세부_실적)'!H174</f>
        <v>SY</v>
      </c>
      <c r="K135" s="617">
        <f>'23년(세부_실적)'!I174</f>
        <v>2.52</v>
      </c>
      <c r="L135" s="617">
        <f>'23년(세부_실적)'!J174</f>
        <v>0</v>
      </c>
      <c r="M135" s="617">
        <f>'23년(세부_실적)'!K174</f>
        <v>2.52</v>
      </c>
      <c r="N135" s="617">
        <f>'23년(세부_실적)'!L174</f>
        <v>0</v>
      </c>
      <c r="O135" s="617">
        <f>'23년(세부_실적)'!M174</f>
        <v>2.52</v>
      </c>
      <c r="P135" s="617">
        <f>'23년(세부_실적)'!N174</f>
        <v>0</v>
      </c>
      <c r="Q135" s="617">
        <f>'23년(세부_실적)'!O174</f>
        <v>2.52</v>
      </c>
      <c r="R135" s="617">
        <f>'23년(세부_실적)'!P174</f>
        <v>0</v>
      </c>
      <c r="S135" s="638">
        <f>'23년(세부_실적)'!Q174</f>
        <v>0</v>
      </c>
      <c r="T135" s="638">
        <f t="shared" ref="T135:T198" si="1852">+S135*1000</f>
        <v>0</v>
      </c>
      <c r="U135" s="638">
        <f>'23년(세부_실적)'!S174</f>
        <v>0</v>
      </c>
      <c r="V135" s="638">
        <f t="shared" ref="V135:V198" si="1853">+U135*1000</f>
        <v>0</v>
      </c>
      <c r="W135" s="638">
        <f>'23년(세부_실적)'!U174</f>
        <v>0</v>
      </c>
      <c r="X135" s="638">
        <f t="shared" ref="X135:X198" si="1854">W135*1000</f>
        <v>0</v>
      </c>
      <c r="Y135" s="638">
        <f>'23년(세부_실적)'!W174</f>
        <v>0</v>
      </c>
      <c r="Z135" s="638">
        <f t="shared" ref="Z135:AB198" si="1855">Y135*1000</f>
        <v>0</v>
      </c>
      <c r="AA135" s="638">
        <f>'23년(세부_실적)'!Y174</f>
        <v>0</v>
      </c>
      <c r="AB135" s="638">
        <f t="shared" si="1855"/>
        <v>0</v>
      </c>
      <c r="AC135" s="638">
        <f>'23년(세부_실적)'!AA174</f>
        <v>0</v>
      </c>
      <c r="AD135" s="638">
        <f t="shared" ref="AD135" si="1856">AC135*1000</f>
        <v>0</v>
      </c>
      <c r="AE135" s="638">
        <f>'23년(세부_실적)'!AC174</f>
        <v>0</v>
      </c>
      <c r="AF135" s="638">
        <f t="shared" ref="AF135" si="1857">AE135*1000</f>
        <v>0</v>
      </c>
      <c r="AG135" s="638">
        <f>'23년(세부_실적)'!AE174</f>
        <v>0</v>
      </c>
      <c r="AH135" s="638">
        <f t="shared" ref="AH135" si="1858">AG135*1000</f>
        <v>0</v>
      </c>
      <c r="AI135" s="638">
        <f>'23년(세부_실적)'!AG174</f>
        <v>0</v>
      </c>
      <c r="AJ135" s="638">
        <f t="shared" ref="AJ135" si="1859">AI135*1000</f>
        <v>0</v>
      </c>
      <c r="AK135" s="638">
        <f>'23년(세부_실적)'!AI174</f>
        <v>0</v>
      </c>
      <c r="AL135" s="638">
        <f t="shared" ref="AL135" si="1860">AK135*1000</f>
        <v>0</v>
      </c>
      <c r="AM135" s="638">
        <f>'23년(세부_실적)'!AK174</f>
        <v>0</v>
      </c>
      <c r="AN135" s="638">
        <f t="shared" ref="AN135" si="1861">AM135*1000</f>
        <v>0</v>
      </c>
      <c r="AO135" s="638">
        <f>'23년(세부_실적)'!AM174</f>
        <v>0</v>
      </c>
      <c r="AP135" s="638">
        <f t="shared" ref="AP135" si="1862">AO135*1000</f>
        <v>0</v>
      </c>
      <c r="AQ135" s="638">
        <f>'23년(세부_실적)'!AO174</f>
        <v>0</v>
      </c>
      <c r="AR135" s="638">
        <f t="shared" ref="AR135" si="1863">AQ135*1000</f>
        <v>0</v>
      </c>
      <c r="AS135" s="638">
        <f>'23년(세부_실적)'!AQ174</f>
        <v>0</v>
      </c>
      <c r="AT135" s="638">
        <f t="shared" ref="AT135" si="1864">AS135*1000</f>
        <v>0</v>
      </c>
      <c r="AU135" s="638">
        <f>'23년(세부_실적)'!AS174</f>
        <v>0</v>
      </c>
      <c r="AV135" s="638">
        <f t="shared" ref="AV135" si="1865">AU135*1000</f>
        <v>0</v>
      </c>
      <c r="AW135" s="638">
        <f>'23년(세부_실적)'!AU174</f>
        <v>0</v>
      </c>
      <c r="AX135" s="638">
        <f t="shared" ref="AX135" si="1866">AW135*1000</f>
        <v>0</v>
      </c>
      <c r="AY135" s="638">
        <f>'23년(세부_실적)'!AW174</f>
        <v>0</v>
      </c>
      <c r="AZ135" s="638">
        <f t="shared" ref="AZ135" si="1867">AY135*1000</f>
        <v>0</v>
      </c>
      <c r="BA135" s="638">
        <f>'23년(세부_실적)'!AY174</f>
        <v>0</v>
      </c>
      <c r="BB135" s="638">
        <f t="shared" ref="BB135" si="1868">BA135*1000</f>
        <v>0</v>
      </c>
      <c r="BC135" s="638">
        <f>'23년(세부_실적)'!BA174</f>
        <v>0</v>
      </c>
      <c r="BD135" s="638">
        <f t="shared" ref="BD135" si="1869">BC135*1000</f>
        <v>0</v>
      </c>
      <c r="BF135" s="617"/>
      <c r="BG135" s="617"/>
      <c r="BH135" s="617"/>
      <c r="BI135" s="617"/>
      <c r="BJ135" s="617"/>
      <c r="BK135" s="617"/>
      <c r="BL135" s="617"/>
      <c r="BM135" s="617"/>
      <c r="BN135" s="617"/>
      <c r="BO135" s="617"/>
      <c r="BP135" s="617"/>
      <c r="BQ135" s="617"/>
      <c r="BR135" s="617"/>
      <c r="BS135" s="617"/>
      <c r="BT135" s="617"/>
      <c r="BU135" s="617"/>
      <c r="BV135" s="617"/>
      <c r="BW135" s="617"/>
      <c r="BX135" s="617"/>
      <c r="BY135" s="617"/>
      <c r="BZ135" s="617"/>
      <c r="CA135" s="617"/>
      <c r="CB135" s="617"/>
      <c r="CC135" s="617"/>
      <c r="CD135" s="617"/>
      <c r="CE135" s="617"/>
      <c r="CF135" s="617"/>
      <c r="CG135" s="617"/>
      <c r="CH135" s="617"/>
      <c r="CI135" s="617"/>
      <c r="CJ135" s="617"/>
      <c r="CK135" s="617"/>
      <c r="CL135" s="617"/>
      <c r="CM135" s="617"/>
      <c r="CN135" s="617"/>
      <c r="CO135" s="617"/>
      <c r="CP135" s="617"/>
      <c r="CQ135" s="617"/>
      <c r="CR135" s="617"/>
      <c r="CS135" s="617"/>
      <c r="CT135" s="617"/>
      <c r="CU135" s="617"/>
      <c r="CV135" s="617"/>
      <c r="CW135" s="617"/>
      <c r="CX135" s="617"/>
      <c r="CY135" s="617"/>
      <c r="CZ135" s="617"/>
      <c r="DA135" s="617"/>
      <c r="DB135" s="656">
        <f t="shared" si="960"/>
        <v>0</v>
      </c>
      <c r="DC135" s="656">
        <f t="shared" si="961"/>
        <v>0</v>
      </c>
      <c r="DD135" s="656">
        <f t="shared" si="962"/>
        <v>0</v>
      </c>
      <c r="DE135" s="656">
        <f t="shared" si="963"/>
        <v>0</v>
      </c>
      <c r="DF135" s="656">
        <f t="shared" si="964"/>
        <v>0</v>
      </c>
      <c r="DG135" s="656">
        <f t="shared" si="965"/>
        <v>0</v>
      </c>
      <c r="DH135" s="6">
        <f t="shared" si="966"/>
        <v>0</v>
      </c>
      <c r="DI135" s="6">
        <f t="shared" si="967"/>
        <v>0</v>
      </c>
      <c r="DJ135" s="6">
        <f t="shared" si="968"/>
        <v>0</v>
      </c>
      <c r="DK135" s="6">
        <f t="shared" si="969"/>
        <v>0</v>
      </c>
      <c r="DL135" s="6">
        <f t="shared" si="970"/>
        <v>0</v>
      </c>
      <c r="DM135" s="6">
        <f t="shared" si="971"/>
        <v>0</v>
      </c>
      <c r="DO135" s="6">
        <f t="shared" si="972"/>
        <v>0</v>
      </c>
      <c r="DP135" s="6">
        <f t="shared" si="973"/>
        <v>0</v>
      </c>
      <c r="DQ135" s="6">
        <f t="shared" si="974"/>
        <v>0</v>
      </c>
      <c r="DR135" s="6">
        <f t="shared" si="975"/>
        <v>0</v>
      </c>
      <c r="DS135" s="6">
        <f t="shared" si="976"/>
        <v>0</v>
      </c>
      <c r="DT135" s="6">
        <f t="shared" si="977"/>
        <v>0</v>
      </c>
      <c r="DU135" s="6">
        <f t="shared" si="978"/>
        <v>0</v>
      </c>
      <c r="DV135" s="6">
        <f t="shared" si="979"/>
        <v>0</v>
      </c>
      <c r="DW135" s="6">
        <f t="shared" si="980"/>
        <v>0</v>
      </c>
      <c r="DX135" s="6">
        <f t="shared" si="981"/>
        <v>0</v>
      </c>
      <c r="DY135" s="6">
        <f t="shared" si="982"/>
        <v>0</v>
      </c>
      <c r="DZ135" s="6">
        <f t="shared" si="983"/>
        <v>0</v>
      </c>
    </row>
    <row r="136" spans="2:130" ht="12" customHeight="1" outlineLevel="1">
      <c r="B136" s="6" t="e">
        <f>'23년(세부_실적)'!#REF!</f>
        <v>#REF!</v>
      </c>
      <c r="C136" s="620"/>
      <c r="D136" s="620"/>
      <c r="E136" s="620"/>
      <c r="F136" s="622" t="e">
        <f>'23년(세부_실적)'!#REF!</f>
        <v>#REF!</v>
      </c>
      <c r="G136" s="622" t="s">
        <v>1310</v>
      </c>
      <c r="H136" s="622" t="e">
        <f>'23년(세부_실적)'!#REF!</f>
        <v>#REF!</v>
      </c>
      <c r="I136" s="617" t="e">
        <f>'23년(세부_실적)'!#REF!</f>
        <v>#REF!</v>
      </c>
      <c r="J136" s="617" t="e">
        <f>'23년(세부_실적)'!#REF!</f>
        <v>#REF!</v>
      </c>
      <c r="K136" s="617" t="e">
        <f>'23년(세부_실적)'!#REF!</f>
        <v>#REF!</v>
      </c>
      <c r="L136" s="617" t="e">
        <f>'23년(세부_실적)'!#REF!</f>
        <v>#REF!</v>
      </c>
      <c r="M136" s="617" t="e">
        <f>'23년(세부_실적)'!#REF!</f>
        <v>#REF!</v>
      </c>
      <c r="N136" s="617" t="e">
        <f>'23년(세부_실적)'!#REF!</f>
        <v>#REF!</v>
      </c>
      <c r="O136" s="617" t="e">
        <f>'23년(세부_실적)'!#REF!</f>
        <v>#REF!</v>
      </c>
      <c r="P136" s="617" t="e">
        <f>'23년(세부_실적)'!#REF!</f>
        <v>#REF!</v>
      </c>
      <c r="Q136" s="617" t="e">
        <f>'23년(세부_실적)'!#REF!</f>
        <v>#REF!</v>
      </c>
      <c r="R136" s="617" t="e">
        <f>'23년(세부_실적)'!#REF!</f>
        <v>#REF!</v>
      </c>
      <c r="S136" s="638" t="e">
        <f>'23년(세부_실적)'!#REF!</f>
        <v>#REF!</v>
      </c>
      <c r="T136" s="638" t="e">
        <f t="shared" si="1852"/>
        <v>#REF!</v>
      </c>
      <c r="U136" s="638" t="e">
        <f>'23년(세부_실적)'!#REF!</f>
        <v>#REF!</v>
      </c>
      <c r="V136" s="638" t="e">
        <f t="shared" si="1853"/>
        <v>#REF!</v>
      </c>
      <c r="W136" s="638" t="e">
        <f>'23년(세부_실적)'!#REF!</f>
        <v>#REF!</v>
      </c>
      <c r="X136" s="638" t="e">
        <f t="shared" si="1854"/>
        <v>#REF!</v>
      </c>
      <c r="Y136" s="638" t="e">
        <f>'23년(세부_실적)'!#REF!</f>
        <v>#REF!</v>
      </c>
      <c r="Z136" s="638" t="e">
        <f t="shared" si="1855"/>
        <v>#REF!</v>
      </c>
      <c r="AA136" s="638" t="e">
        <f>'23년(세부_실적)'!#REF!</f>
        <v>#REF!</v>
      </c>
      <c r="AB136" s="638" t="e">
        <f t="shared" si="1855"/>
        <v>#REF!</v>
      </c>
      <c r="AC136" s="638" t="e">
        <f>'23년(세부_실적)'!#REF!</f>
        <v>#REF!</v>
      </c>
      <c r="AD136" s="638" t="e">
        <f t="shared" ref="AD136" si="1870">AC136*1000</f>
        <v>#REF!</v>
      </c>
      <c r="AE136" s="638" t="e">
        <f>'23년(세부_실적)'!#REF!</f>
        <v>#REF!</v>
      </c>
      <c r="AF136" s="638" t="e">
        <f t="shared" ref="AF136" si="1871">AE136*1000</f>
        <v>#REF!</v>
      </c>
      <c r="AG136" s="638" t="e">
        <f>'23년(세부_실적)'!#REF!</f>
        <v>#REF!</v>
      </c>
      <c r="AH136" s="638" t="e">
        <f t="shared" ref="AH136" si="1872">AG136*1000</f>
        <v>#REF!</v>
      </c>
      <c r="AI136" s="638" t="e">
        <f>'23년(세부_실적)'!#REF!</f>
        <v>#REF!</v>
      </c>
      <c r="AJ136" s="638" t="e">
        <f t="shared" ref="AJ136" si="1873">AI136*1000</f>
        <v>#REF!</v>
      </c>
      <c r="AK136" s="638" t="e">
        <f>'23년(세부_실적)'!#REF!</f>
        <v>#REF!</v>
      </c>
      <c r="AL136" s="638" t="e">
        <f t="shared" ref="AL136" si="1874">AK136*1000</f>
        <v>#REF!</v>
      </c>
      <c r="AM136" s="638" t="e">
        <f>'23년(세부_실적)'!#REF!</f>
        <v>#REF!</v>
      </c>
      <c r="AN136" s="638" t="e">
        <f t="shared" ref="AN136" si="1875">AM136*1000</f>
        <v>#REF!</v>
      </c>
      <c r="AO136" s="638" t="e">
        <f>'23년(세부_실적)'!#REF!</f>
        <v>#REF!</v>
      </c>
      <c r="AP136" s="638" t="e">
        <f t="shared" ref="AP136" si="1876">AO136*1000</f>
        <v>#REF!</v>
      </c>
      <c r="AQ136" s="638" t="e">
        <f>'23년(세부_실적)'!#REF!</f>
        <v>#REF!</v>
      </c>
      <c r="AR136" s="638" t="e">
        <f t="shared" ref="AR136" si="1877">AQ136*1000</f>
        <v>#REF!</v>
      </c>
      <c r="AS136" s="638" t="e">
        <f>'23년(세부_실적)'!#REF!</f>
        <v>#REF!</v>
      </c>
      <c r="AT136" s="638" t="e">
        <f t="shared" ref="AT136" si="1878">AS136*1000</f>
        <v>#REF!</v>
      </c>
      <c r="AU136" s="638" t="e">
        <f>'23년(세부_실적)'!#REF!</f>
        <v>#REF!</v>
      </c>
      <c r="AV136" s="638" t="e">
        <f t="shared" ref="AV136" si="1879">AU136*1000</f>
        <v>#REF!</v>
      </c>
      <c r="AW136" s="638" t="e">
        <f>'23년(세부_실적)'!#REF!</f>
        <v>#REF!</v>
      </c>
      <c r="AX136" s="638" t="e">
        <f t="shared" ref="AX136" si="1880">AW136*1000</f>
        <v>#REF!</v>
      </c>
      <c r="AY136" s="638" t="e">
        <f>'23년(세부_실적)'!#REF!</f>
        <v>#REF!</v>
      </c>
      <c r="AZ136" s="638" t="e">
        <f t="shared" ref="AZ136" si="1881">AY136*1000</f>
        <v>#REF!</v>
      </c>
      <c r="BA136" s="638" t="e">
        <f>'23년(세부_실적)'!#REF!</f>
        <v>#REF!</v>
      </c>
      <c r="BB136" s="638" t="e">
        <f t="shared" ref="BB136" si="1882">BA136*1000</f>
        <v>#REF!</v>
      </c>
      <c r="BC136" s="638" t="e">
        <f>'23년(세부_실적)'!#REF!</f>
        <v>#REF!</v>
      </c>
      <c r="BD136" s="638" t="e">
        <f t="shared" ref="BD136" si="1883">BC136*1000</f>
        <v>#REF!</v>
      </c>
      <c r="BF136" s="617">
        <v>0.3</v>
      </c>
      <c r="BG136" s="617">
        <v>1.9974292272727268</v>
      </c>
      <c r="BH136" s="617">
        <v>2.36</v>
      </c>
      <c r="BI136" s="617"/>
      <c r="BJ136" s="617">
        <v>0.3</v>
      </c>
      <c r="BK136" s="617">
        <v>1.9974292272727268</v>
      </c>
      <c r="BL136" s="617">
        <v>2.36</v>
      </c>
      <c r="BM136" s="617"/>
      <c r="BN136" s="617">
        <v>0.3</v>
      </c>
      <c r="BO136" s="617">
        <v>1.9974292272727268</v>
      </c>
      <c r="BP136" s="617">
        <v>2.36</v>
      </c>
      <c r="BQ136" s="617"/>
      <c r="BR136" s="617">
        <v>0.3</v>
      </c>
      <c r="BS136" s="617">
        <v>2.0909726667315711</v>
      </c>
      <c r="BT136" s="617">
        <v>2.38</v>
      </c>
      <c r="BU136" s="617"/>
      <c r="BV136" s="617">
        <v>0.3</v>
      </c>
      <c r="BW136" s="617">
        <v>2.0909726667315711</v>
      </c>
      <c r="BX136" s="617"/>
      <c r="BY136" s="617"/>
      <c r="BZ136" s="617">
        <v>0.3</v>
      </c>
      <c r="CA136" s="617">
        <v>2.0909726667315711</v>
      </c>
      <c r="CB136" s="617"/>
      <c r="CC136" s="617"/>
      <c r="CD136" s="617"/>
      <c r="CE136" s="617"/>
      <c r="CF136" s="617"/>
      <c r="CG136" s="617"/>
      <c r="CH136" s="617"/>
      <c r="CI136" s="617"/>
      <c r="CJ136" s="617"/>
      <c r="CK136" s="617"/>
      <c r="CL136" s="617"/>
      <c r="CM136" s="617"/>
      <c r="CN136" s="617"/>
      <c r="CO136" s="617"/>
      <c r="CP136" s="617"/>
      <c r="CQ136" s="617"/>
      <c r="CR136" s="617"/>
      <c r="CS136" s="617"/>
      <c r="CT136" s="617"/>
      <c r="CU136" s="617"/>
      <c r="CV136" s="617"/>
      <c r="CW136" s="617"/>
      <c r="CX136" s="617"/>
      <c r="CY136" s="617"/>
      <c r="CZ136" s="617"/>
      <c r="DA136" s="617"/>
      <c r="DB136" s="656" t="e">
        <f t="shared" ref="DB136:DB199" si="1884">+V136*BH136*$BI$2</f>
        <v>#REF!</v>
      </c>
      <c r="DC136" s="656" t="e">
        <f t="shared" ref="DC136:DC199" si="1885">+X136*BL136*$BM$2</f>
        <v>#REF!</v>
      </c>
      <c r="DD136" s="656" t="e">
        <f t="shared" ref="DD136:DD199" si="1886">+BP136*Z136*$BQ$2</f>
        <v>#REF!</v>
      </c>
      <c r="DE136" s="656" t="e">
        <f t="shared" ref="DE136:DE199" si="1887">+AD136*BT136*$BU$2</f>
        <v>#REF!</v>
      </c>
      <c r="DF136" s="656" t="e">
        <f t="shared" ref="DF136:DF199" si="1888">+BX136*AF136*$BY$2</f>
        <v>#REF!</v>
      </c>
      <c r="DG136" s="656" t="e">
        <f t="shared" ref="DG136:DG199" si="1889">+CB136*AH136*$CC$2</f>
        <v>#REF!</v>
      </c>
      <c r="DH136" s="6" t="e">
        <f t="shared" ref="DH136:DH199" si="1890">+CF136*AN136*$CG$2</f>
        <v>#REF!</v>
      </c>
      <c r="DI136" s="6" t="e">
        <f t="shared" ref="DI136:DI199" si="1891">+CB136*AP136*$AP$2</f>
        <v>#REF!</v>
      </c>
      <c r="DJ136" s="6" t="e">
        <f t="shared" ref="DJ136:DJ199" si="1892">+CN136*AR136*$AR$2</f>
        <v>#REF!</v>
      </c>
      <c r="DK136" s="6" t="e">
        <f t="shared" ref="DK136:DK199" si="1893">+CR136*AV136*$AV$2</f>
        <v>#REF!</v>
      </c>
      <c r="DL136" s="6" t="e">
        <f t="shared" ref="DL136:DL199" si="1894">+CV136*AX136*$AX$2</f>
        <v>#REF!</v>
      </c>
      <c r="DM136" s="6" t="e">
        <f t="shared" ref="DM136:DM199" si="1895">+CZ136*AZ136*$AZ$2</f>
        <v>#REF!</v>
      </c>
      <c r="DO136" s="6" t="e">
        <f t="shared" ref="DO136:DO199" si="1896">+(BF136+BG136)*V136*$V$2</f>
        <v>#REF!</v>
      </c>
      <c r="DP136" s="6" t="e">
        <f t="shared" ref="DP136:DP199" si="1897">+(BJ136+BK136)*X136*$X$2</f>
        <v>#REF!</v>
      </c>
      <c r="DQ136" s="6" t="e">
        <f t="shared" ref="DQ136:DQ199" si="1898">+(BN136+BO136)*Z136*$Z$2</f>
        <v>#REF!</v>
      </c>
      <c r="DR136" s="6" t="e">
        <f t="shared" ref="DR136:DR199" si="1899">+(BR136+BS136)*AD136*$AD$2</f>
        <v>#REF!</v>
      </c>
      <c r="DS136" s="6" t="e">
        <f t="shared" ref="DS136:DS199" si="1900">+(BV136+BW136)*AF136*$AF$2</f>
        <v>#REF!</v>
      </c>
      <c r="DT136" s="6" t="e">
        <f t="shared" ref="DT136:DT199" si="1901">+(BZ136+CA136)*AH136*$AH$2</f>
        <v>#REF!</v>
      </c>
      <c r="DU136" s="6" t="e">
        <f t="shared" ref="DU136:DU199" si="1902">+(CD136+CE136)*AN136*$AN$2</f>
        <v>#REF!</v>
      </c>
      <c r="DV136" s="6" t="e">
        <f t="shared" ref="DV136:DV199" si="1903">+(CH136+CI136)*AP136*$AP$2</f>
        <v>#REF!</v>
      </c>
      <c r="DW136" s="6" t="e">
        <f t="shared" ref="DW136:DW199" si="1904">+(CL136+CM136)*AR136*$AR$2</f>
        <v>#REF!</v>
      </c>
      <c r="DX136" s="6" t="e">
        <f t="shared" ref="DX136:DX199" si="1905">+(CP136+CQ136)*AV136*$AV$2</f>
        <v>#REF!</v>
      </c>
      <c r="DY136" s="6" t="e">
        <f t="shared" ref="DY136:DY199" si="1906">+(CT136+CU136)*AX136*$AX$2</f>
        <v>#REF!</v>
      </c>
      <c r="DZ136" s="6" t="e">
        <f t="shared" ref="DZ136:DZ199" si="1907">+(CX136+CY136)*AZ136*$AZ$2</f>
        <v>#REF!</v>
      </c>
    </row>
    <row r="137" spans="2:130" ht="12" customHeight="1" outlineLevel="1">
      <c r="B137" s="6">
        <f>'23년(세부_실적)'!A175</f>
        <v>131</v>
      </c>
      <c r="C137" s="620"/>
      <c r="D137" s="620"/>
      <c r="E137" s="620"/>
      <c r="F137" s="622" t="str">
        <f>'23년(세부_실적)'!E175</f>
        <v>A2514_RPN</v>
      </c>
      <c r="G137" s="622" t="s">
        <v>1310</v>
      </c>
      <c r="H137" s="622" t="str">
        <f>'23년(세부_실적)'!F175</f>
        <v>989A</v>
      </c>
      <c r="I137" s="617" t="str">
        <f>'23년(세부_실적)'!G175</f>
        <v>구</v>
      </c>
      <c r="J137" s="617" t="str">
        <f>'23년(세부_실적)'!H175</f>
        <v>SY</v>
      </c>
      <c r="K137" s="617">
        <f>'23년(세부_실적)'!I175</f>
        <v>2.64</v>
      </c>
      <c r="L137" s="617">
        <f>'23년(세부_실적)'!J175</f>
        <v>0</v>
      </c>
      <c r="M137" s="617">
        <f>'23년(세부_실적)'!K175</f>
        <v>2.63</v>
      </c>
      <c r="N137" s="617">
        <f>'23년(세부_실적)'!L175</f>
        <v>0</v>
      </c>
      <c r="O137" s="617">
        <f>'23년(세부_실적)'!M175</f>
        <v>2.63</v>
      </c>
      <c r="P137" s="617">
        <f>'23년(세부_실적)'!N175</f>
        <v>0</v>
      </c>
      <c r="Q137" s="617">
        <f>'23년(세부_실적)'!O175</f>
        <v>2.63</v>
      </c>
      <c r="R137" s="617">
        <f>'23년(세부_실적)'!P175</f>
        <v>0</v>
      </c>
      <c r="S137" s="638">
        <f>'23년(세부_실적)'!Q175</f>
        <v>1157.7760000000001</v>
      </c>
      <c r="T137" s="638">
        <f t="shared" si="1852"/>
        <v>1157776</v>
      </c>
      <c r="U137" s="638">
        <f>'23년(세부_실적)'!S175</f>
        <v>125.312</v>
      </c>
      <c r="V137" s="638">
        <f t="shared" si="1853"/>
        <v>125312</v>
      </c>
      <c r="W137" s="638">
        <f>'23년(세부_실적)'!U175</f>
        <v>239.88800000000001</v>
      </c>
      <c r="X137" s="638">
        <f t="shared" si="1854"/>
        <v>239888</v>
      </c>
      <c r="Y137" s="638">
        <f>'23년(세부_실적)'!W175</f>
        <v>183.172</v>
      </c>
      <c r="Z137" s="638">
        <f t="shared" si="1855"/>
        <v>183172</v>
      </c>
      <c r="AA137" s="638">
        <f>'23년(세부_실적)'!Y175</f>
        <v>548.37199999999996</v>
      </c>
      <c r="AB137" s="638">
        <f t="shared" si="1855"/>
        <v>548372</v>
      </c>
      <c r="AC137" s="638">
        <f>'23년(세부_실적)'!AA175</f>
        <v>261.976</v>
      </c>
      <c r="AD137" s="638">
        <f t="shared" ref="AD137" si="1908">AC137*1000</f>
        <v>261976</v>
      </c>
      <c r="AE137" s="638">
        <f>'23년(세부_실적)'!AC175</f>
        <v>74.8</v>
      </c>
      <c r="AF137" s="638">
        <f t="shared" ref="AF137" si="1909">AE137*1000</f>
        <v>74800</v>
      </c>
      <c r="AG137" s="638">
        <f>'23년(세부_실적)'!AE175</f>
        <v>45.408000000000001</v>
      </c>
      <c r="AH137" s="638">
        <f t="shared" ref="AH137" si="1910">AG137*1000</f>
        <v>45408</v>
      </c>
      <c r="AI137" s="638">
        <f>'23년(세부_실적)'!AG175</f>
        <v>382.18400000000003</v>
      </c>
      <c r="AJ137" s="638">
        <f t="shared" ref="AJ137" si="1911">AI137*1000</f>
        <v>382184</v>
      </c>
      <c r="AK137" s="638">
        <f>'23년(세부_실적)'!AI175</f>
        <v>930.55600000000004</v>
      </c>
      <c r="AL137" s="638">
        <f t="shared" ref="AL137" si="1912">AK137*1000</f>
        <v>930556</v>
      </c>
      <c r="AM137" s="638">
        <f>'23년(세부_실적)'!AK175</f>
        <v>106.65600000000001</v>
      </c>
      <c r="AN137" s="638">
        <f t="shared" ref="AN137" si="1913">AM137*1000</f>
        <v>106656</v>
      </c>
      <c r="AO137" s="638">
        <f>'23년(세부_실적)'!AM175</f>
        <v>120.56399999999999</v>
      </c>
      <c r="AP137" s="638">
        <f t="shared" ref="AP137" si="1914">AO137*1000</f>
        <v>120564</v>
      </c>
      <c r="AQ137" s="638">
        <f>'23년(세부_실적)'!AO175</f>
        <v>0</v>
      </c>
      <c r="AR137" s="638">
        <f t="shared" ref="AR137" si="1915">AQ137*1000</f>
        <v>0</v>
      </c>
      <c r="AS137" s="638">
        <f>'23년(세부_실적)'!AQ175</f>
        <v>227.22</v>
      </c>
      <c r="AT137" s="638">
        <f t="shared" ref="AT137" si="1916">AS137*1000</f>
        <v>227220</v>
      </c>
      <c r="AU137" s="638">
        <f>'23년(세부_실적)'!AS175</f>
        <v>0</v>
      </c>
      <c r="AV137" s="638">
        <f t="shared" ref="AV137" si="1917">AU137*1000</f>
        <v>0</v>
      </c>
      <c r="AW137" s="638">
        <f>'23년(세부_실적)'!AU175</f>
        <v>0</v>
      </c>
      <c r="AX137" s="638">
        <f t="shared" ref="AX137" si="1918">AW137*1000</f>
        <v>0</v>
      </c>
      <c r="AY137" s="638">
        <f>'23년(세부_실적)'!AW175</f>
        <v>0</v>
      </c>
      <c r="AZ137" s="638">
        <f t="shared" ref="AZ137" si="1919">AY137*1000</f>
        <v>0</v>
      </c>
      <c r="BA137" s="638">
        <f>'23년(세부_실적)'!AY175</f>
        <v>0</v>
      </c>
      <c r="BB137" s="638">
        <f t="shared" ref="BB137" si="1920">BA137*1000</f>
        <v>0</v>
      </c>
      <c r="BC137" s="638">
        <f>'23년(세부_실적)'!BA175</f>
        <v>227.22</v>
      </c>
      <c r="BD137" s="638">
        <f t="shared" ref="BD137" si="1921">BC137*1000</f>
        <v>227220</v>
      </c>
      <c r="BF137" s="617">
        <v>0.3</v>
      </c>
      <c r="BG137" s="617">
        <v>1.9974292272727268</v>
      </c>
      <c r="BH137" s="617"/>
      <c r="BI137" s="617"/>
      <c r="BJ137" s="617">
        <v>0.3</v>
      </c>
      <c r="BK137" s="617">
        <v>1.9974292272727268</v>
      </c>
      <c r="BL137" s="617"/>
      <c r="BM137" s="617"/>
      <c r="BN137" s="617">
        <v>0.3</v>
      </c>
      <c r="BO137" s="617">
        <v>1.9974292272727268</v>
      </c>
      <c r="BP137" s="617"/>
      <c r="BQ137" s="617"/>
      <c r="BR137" s="617">
        <v>0.3</v>
      </c>
      <c r="BS137" s="617">
        <v>2.0909726667315711</v>
      </c>
      <c r="BT137" s="617"/>
      <c r="BU137" s="617"/>
      <c r="BV137" s="617">
        <v>0.3</v>
      </c>
      <c r="BW137" s="617">
        <v>2.0909726667315711</v>
      </c>
      <c r="BX137" s="617">
        <v>2.4</v>
      </c>
      <c r="BY137" s="617"/>
      <c r="BZ137" s="617">
        <v>0.3</v>
      </c>
      <c r="CA137" s="617">
        <v>2.0909726667315711</v>
      </c>
      <c r="CB137" s="617">
        <v>2.4</v>
      </c>
      <c r="CC137" s="617"/>
      <c r="CD137" s="617"/>
      <c r="CE137" s="617"/>
      <c r="CF137" s="617"/>
      <c r="CG137" s="617"/>
      <c r="CH137" s="617"/>
      <c r="CI137" s="617"/>
      <c r="CJ137" s="617"/>
      <c r="CK137" s="617"/>
      <c r="CL137" s="617"/>
      <c r="CM137" s="617"/>
      <c r="CN137" s="617"/>
      <c r="CO137" s="617"/>
      <c r="CP137" s="617"/>
      <c r="CQ137" s="617"/>
      <c r="CR137" s="617"/>
      <c r="CS137" s="617"/>
      <c r="CT137" s="617"/>
      <c r="CU137" s="617"/>
      <c r="CV137" s="617"/>
      <c r="CW137" s="617"/>
      <c r="CX137" s="617"/>
      <c r="CY137" s="617"/>
      <c r="CZ137" s="617"/>
      <c r="DA137" s="617"/>
      <c r="DB137" s="656">
        <f t="shared" si="1884"/>
        <v>0</v>
      </c>
      <c r="DC137" s="656">
        <f t="shared" si="1885"/>
        <v>0</v>
      </c>
      <c r="DD137" s="656">
        <f t="shared" si="1886"/>
        <v>0</v>
      </c>
      <c r="DE137" s="656">
        <f t="shared" si="1887"/>
        <v>0</v>
      </c>
      <c r="DF137" s="656">
        <f t="shared" si="1888"/>
        <v>237700636.79999998</v>
      </c>
      <c r="DG137" s="656">
        <f t="shared" si="1889"/>
        <v>141698025.21599999</v>
      </c>
      <c r="DH137" s="6">
        <f t="shared" si="1890"/>
        <v>0</v>
      </c>
      <c r="DI137" s="6">
        <f t="shared" si="1891"/>
        <v>382754048.54399997</v>
      </c>
      <c r="DJ137" s="6">
        <f t="shared" si="1892"/>
        <v>0</v>
      </c>
      <c r="DK137" s="6">
        <f t="shared" si="1893"/>
        <v>0</v>
      </c>
      <c r="DL137" s="6">
        <f t="shared" si="1894"/>
        <v>0</v>
      </c>
      <c r="DM137" s="6">
        <f t="shared" si="1895"/>
        <v>0</v>
      </c>
      <c r="DO137" s="6">
        <f t="shared" si="1896"/>
        <v>358628484.76477623</v>
      </c>
      <c r="DP137" s="6">
        <f t="shared" si="1897"/>
        <v>702255392.60387158</v>
      </c>
      <c r="DQ137" s="6">
        <f t="shared" si="1898"/>
        <v>548515547.08641362</v>
      </c>
      <c r="DR137" s="6">
        <f t="shared" si="1899"/>
        <v>828897814.2000922</v>
      </c>
      <c r="DS137" s="6">
        <f t="shared" si="1900"/>
        <v>236806552.27228689</v>
      </c>
      <c r="DT137" s="6">
        <f t="shared" si="1901"/>
        <v>141165043.84220704</v>
      </c>
      <c r="DU137" s="6">
        <f t="shared" si="1902"/>
        <v>0</v>
      </c>
      <c r="DV137" s="6">
        <f t="shared" si="1903"/>
        <v>0</v>
      </c>
      <c r="DW137" s="6">
        <f t="shared" si="1904"/>
        <v>0</v>
      </c>
      <c r="DX137" s="6">
        <f t="shared" si="1905"/>
        <v>0</v>
      </c>
      <c r="DY137" s="6">
        <f t="shared" si="1906"/>
        <v>0</v>
      </c>
      <c r="DZ137" s="6">
        <f t="shared" si="1907"/>
        <v>0</v>
      </c>
    </row>
    <row r="138" spans="2:130" ht="12" customHeight="1" outlineLevel="1">
      <c r="B138" s="6">
        <f>'23년(세부_실적)'!A177</f>
        <v>132</v>
      </c>
      <c r="C138" s="620"/>
      <c r="D138" s="620"/>
      <c r="E138" s="620"/>
      <c r="F138" s="622" t="str">
        <f>'23년(세부_실적)'!E177</f>
        <v>A2514N_RPN</v>
      </c>
      <c r="G138" s="622" t="s">
        <v>1311</v>
      </c>
      <c r="H138" s="622" t="str">
        <f>'23년(세부_실적)'!F177</f>
        <v>989B</v>
      </c>
      <c r="I138" s="617" t="str">
        <f>'23년(세부_실적)'!G177</f>
        <v>구</v>
      </c>
      <c r="J138" s="617" t="str">
        <f>'23년(세부_실적)'!H177</f>
        <v>SY</v>
      </c>
      <c r="K138" s="617">
        <f>'23년(세부_실적)'!I177</f>
        <v>3.33</v>
      </c>
      <c r="L138" s="617">
        <f>'23년(세부_실적)'!J177</f>
        <v>0</v>
      </c>
      <c r="M138" s="617">
        <f>'23년(세부_실적)'!K177</f>
        <v>3.33</v>
      </c>
      <c r="N138" s="617">
        <f>'23년(세부_실적)'!L177</f>
        <v>0</v>
      </c>
      <c r="O138" s="617">
        <f>'23년(세부_실적)'!M177</f>
        <v>3.33</v>
      </c>
      <c r="P138" s="617">
        <f>'23년(세부_실적)'!N177</f>
        <v>0</v>
      </c>
      <c r="Q138" s="617">
        <f>'23년(세부_실적)'!O177</f>
        <v>3.33</v>
      </c>
      <c r="R138" s="617">
        <f>'23년(세부_실적)'!P177</f>
        <v>0</v>
      </c>
      <c r="S138" s="638">
        <f>'23년(세부_실적)'!Q177</f>
        <v>27.851999999999997</v>
      </c>
      <c r="T138" s="638">
        <f t="shared" si="1852"/>
        <v>27851.999999999996</v>
      </c>
      <c r="U138" s="638">
        <f>'23년(세부_실적)'!S177</f>
        <v>0.35199999999999998</v>
      </c>
      <c r="V138" s="638">
        <f t="shared" si="1853"/>
        <v>352</v>
      </c>
      <c r="W138" s="638">
        <f>'23년(세부_실적)'!U177</f>
        <v>1.8480000000000001</v>
      </c>
      <c r="X138" s="638">
        <f t="shared" si="1854"/>
        <v>1848</v>
      </c>
      <c r="Y138" s="638">
        <f>'23년(세부_실적)'!W177</f>
        <v>3.9159999999999999</v>
      </c>
      <c r="Z138" s="638">
        <f t="shared" si="1855"/>
        <v>3916</v>
      </c>
      <c r="AA138" s="638">
        <f>'23년(세부_실적)'!Y177</f>
        <v>6.1159999999999997</v>
      </c>
      <c r="AB138" s="638">
        <f t="shared" si="1855"/>
        <v>6116</v>
      </c>
      <c r="AC138" s="638">
        <f>'23년(세부_실적)'!AA177</f>
        <v>4.5759999999999996</v>
      </c>
      <c r="AD138" s="638">
        <f t="shared" ref="AD138" si="1922">AC138*1000</f>
        <v>4576</v>
      </c>
      <c r="AE138" s="638">
        <f>'23년(세부_실적)'!AC177</f>
        <v>2.8159999999999998</v>
      </c>
      <c r="AF138" s="638">
        <f t="shared" ref="AF138" si="1923">AE138*1000</f>
        <v>2816</v>
      </c>
      <c r="AG138" s="638">
        <f>'23년(세부_실적)'!AE177</f>
        <v>5.1479999999999997</v>
      </c>
      <c r="AH138" s="638">
        <f t="shared" ref="AH138" si="1924">AG138*1000</f>
        <v>5148</v>
      </c>
      <c r="AI138" s="638">
        <f>'23년(세부_실적)'!AG177</f>
        <v>12.54</v>
      </c>
      <c r="AJ138" s="638">
        <f t="shared" ref="AJ138" si="1925">AI138*1000</f>
        <v>12540</v>
      </c>
      <c r="AK138" s="638">
        <f>'23년(세부_실적)'!AI177</f>
        <v>18.655999999999999</v>
      </c>
      <c r="AL138" s="638">
        <f t="shared" ref="AL138" si="1926">AK138*1000</f>
        <v>18656</v>
      </c>
      <c r="AM138" s="638">
        <f>'23년(세부_실적)'!AK177</f>
        <v>1.4079999999999999</v>
      </c>
      <c r="AN138" s="638">
        <f t="shared" ref="AN138" si="1927">AM138*1000</f>
        <v>1408</v>
      </c>
      <c r="AO138" s="638">
        <f>'23년(세부_실적)'!AM177</f>
        <v>0</v>
      </c>
      <c r="AP138" s="638">
        <f t="shared" ref="AP138" si="1928">AO138*1000</f>
        <v>0</v>
      </c>
      <c r="AQ138" s="638">
        <f>'23년(세부_실적)'!AO177</f>
        <v>0</v>
      </c>
      <c r="AR138" s="638">
        <f t="shared" ref="AR138" si="1929">AQ138*1000</f>
        <v>0</v>
      </c>
      <c r="AS138" s="638">
        <f>'23년(세부_실적)'!AQ177</f>
        <v>1.4079999999999999</v>
      </c>
      <c r="AT138" s="638">
        <f t="shared" ref="AT138" si="1930">AS138*1000</f>
        <v>1408</v>
      </c>
      <c r="AU138" s="638">
        <f>'23년(세부_실적)'!AS177</f>
        <v>0.88</v>
      </c>
      <c r="AV138" s="638">
        <f t="shared" ref="AV138" si="1931">AU138*1000</f>
        <v>880</v>
      </c>
      <c r="AW138" s="638">
        <f>'23년(세부_실적)'!AU177</f>
        <v>4.18</v>
      </c>
      <c r="AX138" s="638">
        <f t="shared" ref="AX138" si="1932">AW138*1000</f>
        <v>4180</v>
      </c>
      <c r="AY138" s="638">
        <f>'23년(세부_실적)'!AW177</f>
        <v>2.7280000000000002</v>
      </c>
      <c r="AZ138" s="638">
        <f t="shared" ref="AZ138" si="1933">AY138*1000</f>
        <v>2728</v>
      </c>
      <c r="BA138" s="638">
        <f>'23년(세부_실적)'!AY177</f>
        <v>7.7880000000000003</v>
      </c>
      <c r="BB138" s="638">
        <f t="shared" ref="BB138" si="1934">BA138*1000</f>
        <v>7788</v>
      </c>
      <c r="BC138" s="638">
        <f>'23년(세부_실적)'!BA177</f>
        <v>9.1959999999999997</v>
      </c>
      <c r="BD138" s="638">
        <f t="shared" ref="BD138" si="1935">BC138*1000</f>
        <v>9196</v>
      </c>
      <c r="BF138" s="617">
        <v>0.3</v>
      </c>
      <c r="BG138" s="617">
        <v>2.2306772272727264</v>
      </c>
      <c r="BH138" s="617">
        <v>2.81</v>
      </c>
      <c r="BI138" s="617"/>
      <c r="BJ138" s="617">
        <v>0.3</v>
      </c>
      <c r="BK138" s="617">
        <v>2.2306772272727264</v>
      </c>
      <c r="BL138" s="617">
        <v>2.81</v>
      </c>
      <c r="BM138" s="617"/>
      <c r="BN138" s="617">
        <v>0.3</v>
      </c>
      <c r="BO138" s="617">
        <v>2.2306772272727264</v>
      </c>
      <c r="BP138" s="617">
        <v>2.81</v>
      </c>
      <c r="BQ138" s="617"/>
      <c r="BR138" s="617">
        <v>0.3</v>
      </c>
      <c r="BS138" s="617">
        <v>2.3263206667315717</v>
      </c>
      <c r="BT138" s="617">
        <v>2.92</v>
      </c>
      <c r="BU138" s="617"/>
      <c r="BV138" s="617">
        <v>0.3</v>
      </c>
      <c r="BW138" s="617">
        <v>2.3263206667315717</v>
      </c>
      <c r="BX138" s="617">
        <v>3.03</v>
      </c>
      <c r="BY138" s="617"/>
      <c r="BZ138" s="617">
        <v>0.3</v>
      </c>
      <c r="CA138" s="617">
        <v>2.3263206667315717</v>
      </c>
      <c r="CB138" s="617">
        <v>3.03</v>
      </c>
      <c r="CC138" s="617"/>
      <c r="CD138" s="617"/>
      <c r="CE138" s="617"/>
      <c r="CF138" s="617"/>
      <c r="CG138" s="617"/>
      <c r="CH138" s="617"/>
      <c r="CI138" s="617"/>
      <c r="CJ138" s="617"/>
      <c r="CK138" s="617"/>
      <c r="CL138" s="617"/>
      <c r="CM138" s="617"/>
      <c r="CN138" s="617"/>
      <c r="CO138" s="617"/>
      <c r="CP138" s="617"/>
      <c r="CQ138" s="617"/>
      <c r="CR138" s="617"/>
      <c r="CS138" s="617"/>
      <c r="CT138" s="617"/>
      <c r="CU138" s="617"/>
      <c r="CV138" s="617"/>
      <c r="CW138" s="617"/>
      <c r="CX138" s="617"/>
      <c r="CY138" s="617"/>
      <c r="CZ138" s="617"/>
      <c r="DA138" s="617"/>
      <c r="DB138" s="656">
        <f t="shared" si="1884"/>
        <v>1232136.8928</v>
      </c>
      <c r="DC138" s="656">
        <f t="shared" si="1885"/>
        <v>6616871.5536000002</v>
      </c>
      <c r="DD138" s="656">
        <f t="shared" si="1886"/>
        <v>14342891.582800003</v>
      </c>
      <c r="DE138" s="656">
        <f t="shared" si="1887"/>
        <v>17682095.974399999</v>
      </c>
      <c r="DF138" s="656">
        <f t="shared" si="1888"/>
        <v>11297771.4432</v>
      </c>
      <c r="DG138" s="656">
        <f t="shared" si="1889"/>
        <v>20281559.641199999</v>
      </c>
      <c r="DH138" s="6">
        <f t="shared" si="1890"/>
        <v>0</v>
      </c>
      <c r="DI138" s="6">
        <f t="shared" si="1891"/>
        <v>0</v>
      </c>
      <c r="DJ138" s="6">
        <f t="shared" si="1892"/>
        <v>0</v>
      </c>
      <c r="DK138" s="6">
        <f t="shared" si="1893"/>
        <v>0</v>
      </c>
      <c r="DL138" s="6">
        <f t="shared" si="1894"/>
        <v>0</v>
      </c>
      <c r="DM138" s="6">
        <f t="shared" si="1895"/>
        <v>0</v>
      </c>
      <c r="DO138" s="6">
        <f t="shared" si="1896"/>
        <v>1109658.6389649597</v>
      </c>
      <c r="DP138" s="6">
        <f t="shared" si="1897"/>
        <v>5959133.8635175172</v>
      </c>
      <c r="DQ138" s="6">
        <f t="shared" si="1898"/>
        <v>12917163.381435456</v>
      </c>
      <c r="DR138" s="6">
        <f t="shared" si="1899"/>
        <v>15903717.153663645</v>
      </c>
      <c r="DS138" s="6">
        <f t="shared" si="1900"/>
        <v>9792597.5674210992</v>
      </c>
      <c r="DT138" s="6">
        <f t="shared" si="1901"/>
        <v>17579498.098756608</v>
      </c>
      <c r="DU138" s="6">
        <f t="shared" si="1902"/>
        <v>0</v>
      </c>
      <c r="DV138" s="6">
        <f t="shared" si="1903"/>
        <v>0</v>
      </c>
      <c r="DW138" s="6">
        <f t="shared" si="1904"/>
        <v>0</v>
      </c>
      <c r="DX138" s="6">
        <f t="shared" si="1905"/>
        <v>0</v>
      </c>
      <c r="DY138" s="6">
        <f t="shared" si="1906"/>
        <v>0</v>
      </c>
      <c r="DZ138" s="6">
        <f t="shared" si="1907"/>
        <v>0</v>
      </c>
    </row>
    <row r="139" spans="2:130" ht="12" customHeight="1" outlineLevel="1">
      <c r="B139" s="6">
        <f>'23년(세부_실적)'!A178</f>
        <v>133</v>
      </c>
      <c r="C139" s="620"/>
      <c r="D139" s="620"/>
      <c r="E139" s="620"/>
      <c r="F139" s="622" t="str">
        <f>'23년(세부_실적)'!E178</f>
        <v>A3514_MPNL</v>
      </c>
      <c r="G139" s="622" t="s">
        <v>1312</v>
      </c>
      <c r="H139" s="622" t="str">
        <f>'23년(세부_실적)'!F178</f>
        <v>918A</v>
      </c>
      <c r="I139" s="617" t="str">
        <f>'23년(세부_실적)'!G178</f>
        <v>구</v>
      </c>
      <c r="J139" s="617" t="str">
        <f>'23년(세부_실적)'!H178</f>
        <v>SY</v>
      </c>
      <c r="K139" s="617">
        <f>'23년(세부_실적)'!I178</f>
        <v>3.3</v>
      </c>
      <c r="L139" s="617">
        <f>'23년(세부_실적)'!J178</f>
        <v>0</v>
      </c>
      <c r="M139" s="617">
        <f>'23년(세부_실적)'!K178</f>
        <v>3.3</v>
      </c>
      <c r="N139" s="617">
        <f>'23년(세부_실적)'!L178</f>
        <v>0</v>
      </c>
      <c r="O139" s="617">
        <f>'23년(세부_실적)'!M178</f>
        <v>3.3</v>
      </c>
      <c r="P139" s="617">
        <f>'23년(세부_실적)'!N178</f>
        <v>0</v>
      </c>
      <c r="Q139" s="617">
        <f>'23년(세부_실적)'!O178</f>
        <v>3.3</v>
      </c>
      <c r="R139" s="617">
        <f>'23년(세부_실적)'!P178</f>
        <v>0</v>
      </c>
      <c r="S139" s="638">
        <f>'23년(세부_실적)'!Q178</f>
        <v>0</v>
      </c>
      <c r="T139" s="638">
        <f t="shared" si="1852"/>
        <v>0</v>
      </c>
      <c r="U139" s="638">
        <f>'23년(세부_실적)'!S178</f>
        <v>0</v>
      </c>
      <c r="V139" s="638">
        <f t="shared" si="1853"/>
        <v>0</v>
      </c>
      <c r="W139" s="638">
        <f>'23년(세부_실적)'!U178</f>
        <v>0</v>
      </c>
      <c r="X139" s="638">
        <f t="shared" si="1854"/>
        <v>0</v>
      </c>
      <c r="Y139" s="638">
        <f>'23년(세부_실적)'!W178</f>
        <v>0</v>
      </c>
      <c r="Z139" s="638">
        <f t="shared" si="1855"/>
        <v>0</v>
      </c>
      <c r="AA139" s="638">
        <f>'23년(세부_실적)'!Y178</f>
        <v>0</v>
      </c>
      <c r="AB139" s="638">
        <f t="shared" si="1855"/>
        <v>0</v>
      </c>
      <c r="AC139" s="638">
        <f>'23년(세부_실적)'!AA178</f>
        <v>0</v>
      </c>
      <c r="AD139" s="638">
        <f t="shared" ref="AD139" si="1936">AC139*1000</f>
        <v>0</v>
      </c>
      <c r="AE139" s="638">
        <f>'23년(세부_실적)'!AC178</f>
        <v>0</v>
      </c>
      <c r="AF139" s="638">
        <f t="shared" ref="AF139" si="1937">AE139*1000</f>
        <v>0</v>
      </c>
      <c r="AG139" s="638">
        <f>'23년(세부_실적)'!AE178</f>
        <v>0</v>
      </c>
      <c r="AH139" s="638">
        <f t="shared" ref="AH139" si="1938">AG139*1000</f>
        <v>0</v>
      </c>
      <c r="AI139" s="638">
        <f>'23년(세부_실적)'!AG178</f>
        <v>0</v>
      </c>
      <c r="AJ139" s="638">
        <f t="shared" ref="AJ139" si="1939">AI139*1000</f>
        <v>0</v>
      </c>
      <c r="AK139" s="638">
        <f>'23년(세부_실적)'!AI178</f>
        <v>0</v>
      </c>
      <c r="AL139" s="638">
        <f t="shared" ref="AL139" si="1940">AK139*1000</f>
        <v>0</v>
      </c>
      <c r="AM139" s="638">
        <f>'23년(세부_실적)'!AK178</f>
        <v>0</v>
      </c>
      <c r="AN139" s="638">
        <f t="shared" ref="AN139" si="1941">AM139*1000</f>
        <v>0</v>
      </c>
      <c r="AO139" s="638">
        <f>'23년(세부_실적)'!AM178</f>
        <v>0</v>
      </c>
      <c r="AP139" s="638">
        <f t="shared" ref="AP139" si="1942">AO139*1000</f>
        <v>0</v>
      </c>
      <c r="AQ139" s="638">
        <f>'23년(세부_실적)'!AO178</f>
        <v>0</v>
      </c>
      <c r="AR139" s="638">
        <f t="shared" ref="AR139" si="1943">AQ139*1000</f>
        <v>0</v>
      </c>
      <c r="AS139" s="638">
        <f>'23년(세부_실적)'!AQ178</f>
        <v>0</v>
      </c>
      <c r="AT139" s="638">
        <f t="shared" ref="AT139" si="1944">AS139*1000</f>
        <v>0</v>
      </c>
      <c r="AU139" s="638">
        <f>'23년(세부_실적)'!AS178</f>
        <v>0</v>
      </c>
      <c r="AV139" s="638">
        <f t="shared" ref="AV139" si="1945">AU139*1000</f>
        <v>0</v>
      </c>
      <c r="AW139" s="638">
        <f>'23년(세부_실적)'!AU178</f>
        <v>0</v>
      </c>
      <c r="AX139" s="638">
        <f t="shared" ref="AX139" si="1946">AW139*1000</f>
        <v>0</v>
      </c>
      <c r="AY139" s="638">
        <f>'23년(세부_실적)'!AW178</f>
        <v>0</v>
      </c>
      <c r="AZ139" s="638">
        <f t="shared" ref="AZ139" si="1947">AY139*1000</f>
        <v>0</v>
      </c>
      <c r="BA139" s="638">
        <f>'23년(세부_실적)'!AY178</f>
        <v>0</v>
      </c>
      <c r="BB139" s="638">
        <f t="shared" ref="BB139" si="1948">BA139*1000</f>
        <v>0</v>
      </c>
      <c r="BC139" s="638">
        <f>'23년(세부_실적)'!BA178</f>
        <v>0</v>
      </c>
      <c r="BD139" s="638">
        <f t="shared" ref="BD139" si="1949">BC139*1000</f>
        <v>0</v>
      </c>
      <c r="BF139" s="617">
        <v>0.4</v>
      </c>
      <c r="BG139" s="617">
        <v>2.7531798774545453</v>
      </c>
      <c r="BH139" s="617"/>
      <c r="BI139" s="617"/>
      <c r="BJ139" s="617">
        <v>0.4</v>
      </c>
      <c r="BK139" s="617">
        <v>2.7531798774545453</v>
      </c>
      <c r="BL139" s="617"/>
      <c r="BM139" s="617"/>
      <c r="BN139" s="617">
        <v>0.4</v>
      </c>
      <c r="BO139" s="617">
        <v>2.7531798774545453</v>
      </c>
      <c r="BP139" s="617"/>
      <c r="BQ139" s="617"/>
      <c r="BR139" s="617">
        <v>0.4</v>
      </c>
      <c r="BS139" s="617">
        <v>2.8161938209095032</v>
      </c>
      <c r="BT139" s="617"/>
      <c r="BU139" s="617"/>
      <c r="BV139" s="617">
        <v>0.4</v>
      </c>
      <c r="BW139" s="617">
        <v>2.8161938209095032</v>
      </c>
      <c r="BX139" s="617"/>
      <c r="BY139" s="617"/>
      <c r="BZ139" s="617">
        <v>0.4</v>
      </c>
      <c r="CA139" s="617">
        <v>2.8161938209095032</v>
      </c>
      <c r="CB139" s="617"/>
      <c r="CC139" s="617"/>
      <c r="CD139" s="617"/>
      <c r="CE139" s="617"/>
      <c r="CF139" s="617"/>
      <c r="CG139" s="617"/>
      <c r="CH139" s="617"/>
      <c r="CI139" s="617"/>
      <c r="CJ139" s="617"/>
      <c r="CK139" s="617"/>
      <c r="CL139" s="617"/>
      <c r="CM139" s="617"/>
      <c r="CN139" s="617"/>
      <c r="CO139" s="617"/>
      <c r="CP139" s="617"/>
      <c r="CQ139" s="617"/>
      <c r="CR139" s="617"/>
      <c r="CS139" s="617"/>
      <c r="CT139" s="617"/>
      <c r="CU139" s="617"/>
      <c r="CV139" s="617"/>
      <c r="CW139" s="617"/>
      <c r="CX139" s="617"/>
      <c r="CY139" s="617"/>
      <c r="CZ139" s="617"/>
      <c r="DA139" s="617"/>
      <c r="DB139" s="656">
        <f t="shared" si="1884"/>
        <v>0</v>
      </c>
      <c r="DC139" s="656">
        <f t="shared" si="1885"/>
        <v>0</v>
      </c>
      <c r="DD139" s="656">
        <f t="shared" si="1886"/>
        <v>0</v>
      </c>
      <c r="DE139" s="656">
        <f t="shared" si="1887"/>
        <v>0</v>
      </c>
      <c r="DF139" s="656">
        <f t="shared" si="1888"/>
        <v>0</v>
      </c>
      <c r="DG139" s="656">
        <f t="shared" si="1889"/>
        <v>0</v>
      </c>
      <c r="DH139" s="6">
        <f t="shared" si="1890"/>
        <v>0</v>
      </c>
      <c r="DI139" s="6">
        <f t="shared" si="1891"/>
        <v>0</v>
      </c>
      <c r="DJ139" s="6">
        <f t="shared" si="1892"/>
        <v>0</v>
      </c>
      <c r="DK139" s="6">
        <f t="shared" si="1893"/>
        <v>0</v>
      </c>
      <c r="DL139" s="6">
        <f t="shared" si="1894"/>
        <v>0</v>
      </c>
      <c r="DM139" s="6">
        <f t="shared" si="1895"/>
        <v>0</v>
      </c>
      <c r="DO139" s="6">
        <f t="shared" si="1896"/>
        <v>0</v>
      </c>
      <c r="DP139" s="6">
        <f t="shared" si="1897"/>
        <v>0</v>
      </c>
      <c r="DQ139" s="6">
        <f t="shared" si="1898"/>
        <v>0</v>
      </c>
      <c r="DR139" s="6">
        <f t="shared" si="1899"/>
        <v>0</v>
      </c>
      <c r="DS139" s="6">
        <f t="shared" si="1900"/>
        <v>0</v>
      </c>
      <c r="DT139" s="6">
        <f t="shared" si="1901"/>
        <v>0</v>
      </c>
      <c r="DU139" s="6">
        <f t="shared" si="1902"/>
        <v>0</v>
      </c>
      <c r="DV139" s="6">
        <f t="shared" si="1903"/>
        <v>0</v>
      </c>
      <c r="DW139" s="6">
        <f t="shared" si="1904"/>
        <v>0</v>
      </c>
      <c r="DX139" s="6">
        <f t="shared" si="1905"/>
        <v>0</v>
      </c>
      <c r="DY139" s="6">
        <f t="shared" si="1906"/>
        <v>0</v>
      </c>
      <c r="DZ139" s="6">
        <f t="shared" si="1907"/>
        <v>0</v>
      </c>
    </row>
    <row r="140" spans="2:130" ht="12" customHeight="1" outlineLevel="1">
      <c r="B140" s="6">
        <f>'23년(세부_실적)'!A179</f>
        <v>134</v>
      </c>
      <c r="C140" s="620"/>
      <c r="D140" s="620"/>
      <c r="E140" s="620"/>
      <c r="F140" s="622" t="str">
        <f>'23년(세부_실적)'!E179</f>
        <v>A3514_MPNL_WW</v>
      </c>
      <c r="G140" s="622" t="s">
        <v>453</v>
      </c>
      <c r="H140" s="622" t="str">
        <f>'23년(세부_실적)'!F179</f>
        <v>918D</v>
      </c>
      <c r="I140" s="617" t="str">
        <f>'23년(세부_실적)'!G179</f>
        <v>구</v>
      </c>
      <c r="J140" s="617" t="str">
        <f>'23년(세부_실적)'!H179</f>
        <v>SY</v>
      </c>
      <c r="K140" s="617">
        <f>'23년(세부_실적)'!I179</f>
        <v>3.3</v>
      </c>
      <c r="L140" s="617">
        <f>'23년(세부_실적)'!J179</f>
        <v>0</v>
      </c>
      <c r="M140" s="617">
        <f>'23년(세부_실적)'!K179</f>
        <v>3.3</v>
      </c>
      <c r="N140" s="617">
        <f>'23년(세부_실적)'!L179</f>
        <v>0</v>
      </c>
      <c r="O140" s="617">
        <f>'23년(세부_실적)'!M179</f>
        <v>3.3</v>
      </c>
      <c r="P140" s="617">
        <f>'23년(세부_실적)'!N179</f>
        <v>0</v>
      </c>
      <c r="Q140" s="617">
        <f>'23년(세부_실적)'!O179</f>
        <v>3.3</v>
      </c>
      <c r="R140" s="617">
        <f>'23년(세부_실적)'!P179</f>
        <v>0</v>
      </c>
      <c r="S140" s="638">
        <f>'23년(세부_실적)'!Q179</f>
        <v>0</v>
      </c>
      <c r="T140" s="638">
        <f t="shared" si="1852"/>
        <v>0</v>
      </c>
      <c r="U140" s="638">
        <f>'23년(세부_실적)'!S179</f>
        <v>0</v>
      </c>
      <c r="V140" s="638">
        <f t="shared" si="1853"/>
        <v>0</v>
      </c>
      <c r="W140" s="638">
        <f>'23년(세부_실적)'!U179</f>
        <v>0</v>
      </c>
      <c r="X140" s="638">
        <f t="shared" si="1854"/>
        <v>0</v>
      </c>
      <c r="Y140" s="638">
        <f>'23년(세부_실적)'!W179</f>
        <v>0</v>
      </c>
      <c r="Z140" s="638">
        <f t="shared" si="1855"/>
        <v>0</v>
      </c>
      <c r="AA140" s="638">
        <f>'23년(세부_실적)'!Y179</f>
        <v>0</v>
      </c>
      <c r="AB140" s="638">
        <f t="shared" si="1855"/>
        <v>0</v>
      </c>
      <c r="AC140" s="638">
        <f>'23년(세부_실적)'!AA179</f>
        <v>0</v>
      </c>
      <c r="AD140" s="638">
        <f t="shared" ref="AD140" si="1950">AC140*1000</f>
        <v>0</v>
      </c>
      <c r="AE140" s="638">
        <f>'23년(세부_실적)'!AC179</f>
        <v>0</v>
      </c>
      <c r="AF140" s="638">
        <f t="shared" ref="AF140" si="1951">AE140*1000</f>
        <v>0</v>
      </c>
      <c r="AG140" s="638">
        <f>'23년(세부_실적)'!AE179</f>
        <v>0</v>
      </c>
      <c r="AH140" s="638">
        <f t="shared" ref="AH140" si="1952">AG140*1000</f>
        <v>0</v>
      </c>
      <c r="AI140" s="638">
        <f>'23년(세부_실적)'!AG179</f>
        <v>0</v>
      </c>
      <c r="AJ140" s="638">
        <f t="shared" ref="AJ140" si="1953">AI140*1000</f>
        <v>0</v>
      </c>
      <c r="AK140" s="638">
        <f>'23년(세부_실적)'!AI179</f>
        <v>0</v>
      </c>
      <c r="AL140" s="638">
        <f t="shared" ref="AL140" si="1954">AK140*1000</f>
        <v>0</v>
      </c>
      <c r="AM140" s="638">
        <f>'23년(세부_실적)'!AK179</f>
        <v>0</v>
      </c>
      <c r="AN140" s="638">
        <f t="shared" ref="AN140" si="1955">AM140*1000</f>
        <v>0</v>
      </c>
      <c r="AO140" s="638">
        <f>'23년(세부_실적)'!AM179</f>
        <v>0</v>
      </c>
      <c r="AP140" s="638">
        <f t="shared" ref="AP140" si="1956">AO140*1000</f>
        <v>0</v>
      </c>
      <c r="AQ140" s="638">
        <f>'23년(세부_실적)'!AO179</f>
        <v>0</v>
      </c>
      <c r="AR140" s="638">
        <f t="shared" ref="AR140" si="1957">AQ140*1000</f>
        <v>0</v>
      </c>
      <c r="AS140" s="638">
        <f>'23년(세부_실적)'!AQ179</f>
        <v>0</v>
      </c>
      <c r="AT140" s="638">
        <f t="shared" ref="AT140" si="1958">AS140*1000</f>
        <v>0</v>
      </c>
      <c r="AU140" s="638">
        <f>'23년(세부_실적)'!AS179</f>
        <v>0</v>
      </c>
      <c r="AV140" s="638">
        <f t="shared" ref="AV140" si="1959">AU140*1000</f>
        <v>0</v>
      </c>
      <c r="AW140" s="638">
        <f>'23년(세부_실적)'!AU179</f>
        <v>0</v>
      </c>
      <c r="AX140" s="638">
        <f t="shared" ref="AX140" si="1960">AW140*1000</f>
        <v>0</v>
      </c>
      <c r="AY140" s="638">
        <f>'23년(세부_실적)'!AW179</f>
        <v>0</v>
      </c>
      <c r="AZ140" s="638">
        <f t="shared" ref="AZ140" si="1961">AY140*1000</f>
        <v>0</v>
      </c>
      <c r="BA140" s="638">
        <f>'23년(세부_실적)'!AY179</f>
        <v>0</v>
      </c>
      <c r="BB140" s="638">
        <f t="shared" ref="BB140" si="1962">BA140*1000</f>
        <v>0</v>
      </c>
      <c r="BC140" s="638">
        <f>'23년(세부_실적)'!BA179</f>
        <v>0</v>
      </c>
      <c r="BD140" s="638">
        <f t="shared" ref="BD140" si="1963">BC140*1000</f>
        <v>0</v>
      </c>
      <c r="BF140" s="617"/>
      <c r="BG140" s="617"/>
      <c r="BH140" s="617"/>
      <c r="BI140" s="617"/>
      <c r="BJ140" s="617"/>
      <c r="BK140" s="617"/>
      <c r="BL140" s="617"/>
      <c r="BM140" s="617"/>
      <c r="BN140" s="617"/>
      <c r="BO140" s="617"/>
      <c r="BP140" s="617"/>
      <c r="BQ140" s="617"/>
      <c r="BR140" s="617"/>
      <c r="BS140" s="617"/>
      <c r="BT140" s="617"/>
      <c r="BU140" s="617"/>
      <c r="BV140" s="617"/>
      <c r="BW140" s="617"/>
      <c r="BX140" s="617"/>
      <c r="BY140" s="617"/>
      <c r="BZ140" s="617"/>
      <c r="CA140" s="617"/>
      <c r="CB140" s="617"/>
      <c r="CC140" s="617"/>
      <c r="CD140" s="617"/>
      <c r="CE140" s="617"/>
      <c r="CF140" s="617"/>
      <c r="CG140" s="617"/>
      <c r="CH140" s="617"/>
      <c r="CI140" s="617"/>
      <c r="CJ140" s="617"/>
      <c r="CK140" s="617"/>
      <c r="CL140" s="617"/>
      <c r="CM140" s="617"/>
      <c r="CN140" s="617"/>
      <c r="CO140" s="617"/>
      <c r="CP140" s="617"/>
      <c r="CQ140" s="617"/>
      <c r="CR140" s="617"/>
      <c r="CS140" s="617"/>
      <c r="CT140" s="617"/>
      <c r="CU140" s="617"/>
      <c r="CV140" s="617"/>
      <c r="CW140" s="617"/>
      <c r="CX140" s="617"/>
      <c r="CY140" s="617"/>
      <c r="CZ140" s="617"/>
      <c r="DA140" s="617"/>
      <c r="DB140" s="656">
        <f t="shared" si="1884"/>
        <v>0</v>
      </c>
      <c r="DC140" s="656">
        <f t="shared" si="1885"/>
        <v>0</v>
      </c>
      <c r="DD140" s="656">
        <f t="shared" si="1886"/>
        <v>0</v>
      </c>
      <c r="DE140" s="656">
        <f t="shared" si="1887"/>
        <v>0</v>
      </c>
      <c r="DF140" s="656">
        <f t="shared" si="1888"/>
        <v>0</v>
      </c>
      <c r="DG140" s="656">
        <f t="shared" si="1889"/>
        <v>0</v>
      </c>
      <c r="DH140" s="6">
        <f t="shared" si="1890"/>
        <v>0</v>
      </c>
      <c r="DI140" s="6">
        <f t="shared" si="1891"/>
        <v>0</v>
      </c>
      <c r="DJ140" s="6">
        <f t="shared" si="1892"/>
        <v>0</v>
      </c>
      <c r="DK140" s="6">
        <f t="shared" si="1893"/>
        <v>0</v>
      </c>
      <c r="DL140" s="6">
        <f t="shared" si="1894"/>
        <v>0</v>
      </c>
      <c r="DM140" s="6">
        <f t="shared" si="1895"/>
        <v>0</v>
      </c>
      <c r="DO140" s="6">
        <f t="shared" si="1896"/>
        <v>0</v>
      </c>
      <c r="DP140" s="6">
        <f t="shared" si="1897"/>
        <v>0</v>
      </c>
      <c r="DQ140" s="6">
        <f t="shared" si="1898"/>
        <v>0</v>
      </c>
      <c r="DR140" s="6">
        <f t="shared" si="1899"/>
        <v>0</v>
      </c>
      <c r="DS140" s="6">
        <f t="shared" si="1900"/>
        <v>0</v>
      </c>
      <c r="DT140" s="6">
        <f t="shared" si="1901"/>
        <v>0</v>
      </c>
      <c r="DU140" s="6">
        <f t="shared" si="1902"/>
        <v>0</v>
      </c>
      <c r="DV140" s="6">
        <f t="shared" si="1903"/>
        <v>0</v>
      </c>
      <c r="DW140" s="6">
        <f t="shared" si="1904"/>
        <v>0</v>
      </c>
      <c r="DX140" s="6">
        <f t="shared" si="1905"/>
        <v>0</v>
      </c>
      <c r="DY140" s="6">
        <f t="shared" si="1906"/>
        <v>0</v>
      </c>
      <c r="DZ140" s="6">
        <f t="shared" si="1907"/>
        <v>0</v>
      </c>
    </row>
    <row r="141" spans="2:130" ht="12" customHeight="1" outlineLevel="1">
      <c r="B141" s="6" t="e">
        <f>'23년(세부_실적)'!#REF!</f>
        <v>#REF!</v>
      </c>
      <c r="C141" s="620"/>
      <c r="D141" s="620"/>
      <c r="E141" s="620"/>
      <c r="F141" s="622" t="e">
        <f>'23년(세부_실적)'!#REF!</f>
        <v>#REF!</v>
      </c>
      <c r="G141" s="622" t="s">
        <v>1228</v>
      </c>
      <c r="H141" s="622" t="e">
        <f>'23년(세부_실적)'!#REF!</f>
        <v>#REF!</v>
      </c>
      <c r="I141" s="617" t="e">
        <f>'23년(세부_실적)'!#REF!</f>
        <v>#REF!</v>
      </c>
      <c r="J141" s="617" t="e">
        <f>'23년(세부_실적)'!#REF!</f>
        <v>#REF!</v>
      </c>
      <c r="K141" s="617" t="e">
        <f>'23년(세부_실적)'!#REF!</f>
        <v>#REF!</v>
      </c>
      <c r="L141" s="617" t="e">
        <f>'23년(세부_실적)'!#REF!</f>
        <v>#REF!</v>
      </c>
      <c r="M141" s="617" t="e">
        <f>'23년(세부_실적)'!#REF!</f>
        <v>#REF!</v>
      </c>
      <c r="N141" s="617" t="e">
        <f>'23년(세부_실적)'!#REF!</f>
        <v>#REF!</v>
      </c>
      <c r="O141" s="617" t="e">
        <f>'23년(세부_실적)'!#REF!</f>
        <v>#REF!</v>
      </c>
      <c r="P141" s="617" t="e">
        <f>'23년(세부_실적)'!#REF!</f>
        <v>#REF!</v>
      </c>
      <c r="Q141" s="617" t="e">
        <f>'23년(세부_실적)'!#REF!</f>
        <v>#REF!</v>
      </c>
      <c r="R141" s="617" t="e">
        <f>'23년(세부_실적)'!#REF!</f>
        <v>#REF!</v>
      </c>
      <c r="S141" s="638" t="e">
        <f>'23년(세부_실적)'!#REF!</f>
        <v>#REF!</v>
      </c>
      <c r="T141" s="638" t="e">
        <f t="shared" si="1852"/>
        <v>#REF!</v>
      </c>
      <c r="U141" s="638" t="e">
        <f>'23년(세부_실적)'!#REF!</f>
        <v>#REF!</v>
      </c>
      <c r="V141" s="638" t="e">
        <f t="shared" si="1853"/>
        <v>#REF!</v>
      </c>
      <c r="W141" s="638" t="e">
        <f>'23년(세부_실적)'!#REF!</f>
        <v>#REF!</v>
      </c>
      <c r="X141" s="638" t="e">
        <f t="shared" si="1854"/>
        <v>#REF!</v>
      </c>
      <c r="Y141" s="638" t="e">
        <f>'23년(세부_실적)'!#REF!</f>
        <v>#REF!</v>
      </c>
      <c r="Z141" s="638" t="e">
        <f t="shared" si="1855"/>
        <v>#REF!</v>
      </c>
      <c r="AA141" s="638" t="e">
        <f>'23년(세부_실적)'!#REF!</f>
        <v>#REF!</v>
      </c>
      <c r="AB141" s="638" t="e">
        <f t="shared" si="1855"/>
        <v>#REF!</v>
      </c>
      <c r="AC141" s="638" t="e">
        <f>'23년(세부_실적)'!#REF!</f>
        <v>#REF!</v>
      </c>
      <c r="AD141" s="638" t="e">
        <f t="shared" ref="AD141" si="1964">AC141*1000</f>
        <v>#REF!</v>
      </c>
      <c r="AE141" s="638" t="e">
        <f>'23년(세부_실적)'!#REF!</f>
        <v>#REF!</v>
      </c>
      <c r="AF141" s="638" t="e">
        <f t="shared" ref="AF141" si="1965">AE141*1000</f>
        <v>#REF!</v>
      </c>
      <c r="AG141" s="638" t="e">
        <f>'23년(세부_실적)'!#REF!</f>
        <v>#REF!</v>
      </c>
      <c r="AH141" s="638" t="e">
        <f t="shared" ref="AH141" si="1966">AG141*1000</f>
        <v>#REF!</v>
      </c>
      <c r="AI141" s="638" t="e">
        <f>'23년(세부_실적)'!#REF!</f>
        <v>#REF!</v>
      </c>
      <c r="AJ141" s="638" t="e">
        <f t="shared" ref="AJ141" si="1967">AI141*1000</f>
        <v>#REF!</v>
      </c>
      <c r="AK141" s="638" t="e">
        <f>'23년(세부_실적)'!#REF!</f>
        <v>#REF!</v>
      </c>
      <c r="AL141" s="638" t="e">
        <f t="shared" ref="AL141" si="1968">AK141*1000</f>
        <v>#REF!</v>
      </c>
      <c r="AM141" s="638" t="e">
        <f>'23년(세부_실적)'!#REF!</f>
        <v>#REF!</v>
      </c>
      <c r="AN141" s="638" t="e">
        <f t="shared" ref="AN141" si="1969">AM141*1000</f>
        <v>#REF!</v>
      </c>
      <c r="AO141" s="638" t="e">
        <f>'23년(세부_실적)'!#REF!</f>
        <v>#REF!</v>
      </c>
      <c r="AP141" s="638" t="e">
        <f t="shared" ref="AP141" si="1970">AO141*1000</f>
        <v>#REF!</v>
      </c>
      <c r="AQ141" s="638" t="e">
        <f>'23년(세부_실적)'!#REF!</f>
        <v>#REF!</v>
      </c>
      <c r="AR141" s="638" t="e">
        <f t="shared" ref="AR141" si="1971">AQ141*1000</f>
        <v>#REF!</v>
      </c>
      <c r="AS141" s="638" t="e">
        <f>'23년(세부_실적)'!#REF!</f>
        <v>#REF!</v>
      </c>
      <c r="AT141" s="638" t="e">
        <f t="shared" ref="AT141" si="1972">AS141*1000</f>
        <v>#REF!</v>
      </c>
      <c r="AU141" s="638" t="e">
        <f>'23년(세부_실적)'!#REF!</f>
        <v>#REF!</v>
      </c>
      <c r="AV141" s="638" t="e">
        <f t="shared" ref="AV141" si="1973">AU141*1000</f>
        <v>#REF!</v>
      </c>
      <c r="AW141" s="638" t="e">
        <f>'23년(세부_실적)'!#REF!</f>
        <v>#REF!</v>
      </c>
      <c r="AX141" s="638" t="e">
        <f t="shared" ref="AX141" si="1974">AW141*1000</f>
        <v>#REF!</v>
      </c>
      <c r="AY141" s="638" t="e">
        <f>'23년(세부_실적)'!#REF!</f>
        <v>#REF!</v>
      </c>
      <c r="AZ141" s="638" t="e">
        <f t="shared" ref="AZ141" si="1975">AY141*1000</f>
        <v>#REF!</v>
      </c>
      <c r="BA141" s="638" t="e">
        <f>'23년(세부_실적)'!#REF!</f>
        <v>#REF!</v>
      </c>
      <c r="BB141" s="638" t="e">
        <f t="shared" ref="BB141" si="1976">BA141*1000</f>
        <v>#REF!</v>
      </c>
      <c r="BC141" s="638" t="e">
        <f>'23년(세부_실적)'!#REF!</f>
        <v>#REF!</v>
      </c>
      <c r="BD141" s="638" t="e">
        <f t="shared" ref="BD141" si="1977">BC141*1000</f>
        <v>#REF!</v>
      </c>
      <c r="BF141" s="617">
        <v>0.35</v>
      </c>
      <c r="BG141" s="617">
        <v>2.5095915909090896</v>
      </c>
      <c r="BH141" s="617">
        <v>3.09</v>
      </c>
      <c r="BI141" s="617"/>
      <c r="BJ141" s="617">
        <v>0.35</v>
      </c>
      <c r="BK141" s="617">
        <v>2.5095915909090896</v>
      </c>
      <c r="BL141" s="617">
        <v>3.09</v>
      </c>
      <c r="BM141" s="617"/>
      <c r="BN141" s="617">
        <v>0.35</v>
      </c>
      <c r="BO141" s="617">
        <v>2.5095915909090896</v>
      </c>
      <c r="BP141" s="617">
        <v>3.09</v>
      </c>
      <c r="BQ141" s="617"/>
      <c r="BR141" s="617">
        <v>0.35</v>
      </c>
      <c r="BS141" s="617">
        <v>2.6207622303679345</v>
      </c>
      <c r="BT141" s="617">
        <v>3.13</v>
      </c>
      <c r="BU141" s="617"/>
      <c r="BV141" s="617">
        <v>0.35</v>
      </c>
      <c r="BW141" s="617">
        <v>2.6207622303679345</v>
      </c>
      <c r="BX141" s="617"/>
      <c r="BY141" s="617"/>
      <c r="BZ141" s="617">
        <v>0.35</v>
      </c>
      <c r="CA141" s="617">
        <v>2.6207622303679345</v>
      </c>
      <c r="CB141" s="617"/>
      <c r="CC141" s="617"/>
      <c r="CD141" s="617"/>
      <c r="CE141" s="617"/>
      <c r="CF141" s="617"/>
      <c r="CG141" s="617"/>
      <c r="CH141" s="617"/>
      <c r="CI141" s="617"/>
      <c r="CJ141" s="617"/>
      <c r="CK141" s="617"/>
      <c r="CL141" s="617"/>
      <c r="CM141" s="617"/>
      <c r="CN141" s="617"/>
      <c r="CO141" s="617"/>
      <c r="CP141" s="617"/>
      <c r="CQ141" s="617"/>
      <c r="CR141" s="617"/>
      <c r="CS141" s="617"/>
      <c r="CT141" s="617"/>
      <c r="CU141" s="617"/>
      <c r="CV141" s="617"/>
      <c r="CW141" s="617"/>
      <c r="CX141" s="617"/>
      <c r="CY141" s="617"/>
      <c r="CZ141" s="617"/>
      <c r="DA141" s="617"/>
      <c r="DB141" s="656" t="e">
        <f t="shared" si="1884"/>
        <v>#REF!</v>
      </c>
      <c r="DC141" s="656" t="e">
        <f t="shared" si="1885"/>
        <v>#REF!</v>
      </c>
      <c r="DD141" s="656" t="e">
        <f t="shared" si="1886"/>
        <v>#REF!</v>
      </c>
      <c r="DE141" s="656" t="e">
        <f t="shared" si="1887"/>
        <v>#REF!</v>
      </c>
      <c r="DF141" s="656" t="e">
        <f t="shared" si="1888"/>
        <v>#REF!</v>
      </c>
      <c r="DG141" s="656" t="e">
        <f t="shared" si="1889"/>
        <v>#REF!</v>
      </c>
      <c r="DH141" s="6" t="e">
        <f t="shared" si="1890"/>
        <v>#REF!</v>
      </c>
      <c r="DI141" s="6" t="e">
        <f t="shared" si="1891"/>
        <v>#REF!</v>
      </c>
      <c r="DJ141" s="6" t="e">
        <f t="shared" si="1892"/>
        <v>#REF!</v>
      </c>
      <c r="DK141" s="6" t="e">
        <f t="shared" si="1893"/>
        <v>#REF!</v>
      </c>
      <c r="DL141" s="6" t="e">
        <f t="shared" si="1894"/>
        <v>#REF!</v>
      </c>
      <c r="DM141" s="6" t="e">
        <f t="shared" si="1895"/>
        <v>#REF!</v>
      </c>
      <c r="DO141" s="6" t="e">
        <f t="shared" si="1896"/>
        <v>#REF!</v>
      </c>
      <c r="DP141" s="6" t="e">
        <f t="shared" si="1897"/>
        <v>#REF!</v>
      </c>
      <c r="DQ141" s="6" t="e">
        <f t="shared" si="1898"/>
        <v>#REF!</v>
      </c>
      <c r="DR141" s="6" t="e">
        <f t="shared" si="1899"/>
        <v>#REF!</v>
      </c>
      <c r="DS141" s="6" t="e">
        <f t="shared" si="1900"/>
        <v>#REF!</v>
      </c>
      <c r="DT141" s="6" t="e">
        <f t="shared" si="1901"/>
        <v>#REF!</v>
      </c>
      <c r="DU141" s="6" t="e">
        <f t="shared" si="1902"/>
        <v>#REF!</v>
      </c>
      <c r="DV141" s="6" t="e">
        <f t="shared" si="1903"/>
        <v>#REF!</v>
      </c>
      <c r="DW141" s="6" t="e">
        <f t="shared" si="1904"/>
        <v>#REF!</v>
      </c>
      <c r="DX141" s="6" t="e">
        <f t="shared" si="1905"/>
        <v>#REF!</v>
      </c>
      <c r="DY141" s="6" t="e">
        <f t="shared" si="1906"/>
        <v>#REF!</v>
      </c>
      <c r="DZ141" s="6" t="e">
        <f t="shared" si="1907"/>
        <v>#REF!</v>
      </c>
    </row>
    <row r="142" spans="2:130" ht="12" customHeight="1" outlineLevel="1">
      <c r="B142" s="6">
        <f>'23년(세부_실적)'!A180</f>
        <v>136</v>
      </c>
      <c r="C142" s="620"/>
      <c r="D142" s="620"/>
      <c r="E142" s="620"/>
      <c r="F142" s="622" t="str">
        <f>'23년(세부_실적)'!E180</f>
        <v>A3514_RPN</v>
      </c>
      <c r="G142" s="622" t="s">
        <v>1228</v>
      </c>
      <c r="H142" s="622" t="str">
        <f>'23년(세부_실적)'!F180</f>
        <v>990A</v>
      </c>
      <c r="I142" s="617" t="str">
        <f>'23년(세부_실적)'!G180</f>
        <v>구</v>
      </c>
      <c r="J142" s="617" t="str">
        <f>'23년(세부_실적)'!H180</f>
        <v>SY</v>
      </c>
      <c r="K142" s="617">
        <f>'23년(세부_실적)'!I180</f>
        <v>3.48</v>
      </c>
      <c r="L142" s="617">
        <f>'23년(세부_실적)'!J180</f>
        <v>0</v>
      </c>
      <c r="M142" s="617">
        <f>'23년(세부_실적)'!K180</f>
        <v>3.47</v>
      </c>
      <c r="N142" s="617">
        <f>'23년(세부_실적)'!L180</f>
        <v>0</v>
      </c>
      <c r="O142" s="617">
        <f>'23년(세부_실적)'!M180</f>
        <v>3.47</v>
      </c>
      <c r="P142" s="617">
        <f>'23년(세부_실적)'!N180</f>
        <v>0</v>
      </c>
      <c r="Q142" s="617">
        <f>'23년(세부_실적)'!O180</f>
        <v>3.38</v>
      </c>
      <c r="R142" s="617">
        <f>'23년(세부_실적)'!P180</f>
        <v>0</v>
      </c>
      <c r="S142" s="638">
        <f>'23년(세부_실적)'!Q180</f>
        <v>204.12799999999999</v>
      </c>
      <c r="T142" s="638">
        <f t="shared" si="1852"/>
        <v>204128</v>
      </c>
      <c r="U142" s="638">
        <f>'23년(세부_실적)'!S180</f>
        <v>29.303999999999998</v>
      </c>
      <c r="V142" s="638">
        <f t="shared" si="1853"/>
        <v>29304</v>
      </c>
      <c r="W142" s="638">
        <f>'23년(세부_실적)'!U180</f>
        <v>8.0519999999999996</v>
      </c>
      <c r="X142" s="638">
        <f t="shared" si="1854"/>
        <v>8052</v>
      </c>
      <c r="Y142" s="638">
        <f>'23년(세부_실적)'!W180</f>
        <v>46.835999999999999</v>
      </c>
      <c r="Z142" s="638">
        <f t="shared" si="1855"/>
        <v>46836</v>
      </c>
      <c r="AA142" s="638">
        <f>'23년(세부_실적)'!Y180</f>
        <v>84.191999999999993</v>
      </c>
      <c r="AB142" s="638">
        <f t="shared" si="1855"/>
        <v>84192</v>
      </c>
      <c r="AC142" s="638">
        <f>'23년(세부_실적)'!AA180</f>
        <v>12.715999999999999</v>
      </c>
      <c r="AD142" s="638">
        <f t="shared" ref="AD142" si="1978">AC142*1000</f>
        <v>12716</v>
      </c>
      <c r="AE142" s="638">
        <f>'23년(세부_실적)'!AC180</f>
        <v>12.407999999999999</v>
      </c>
      <c r="AF142" s="638">
        <f t="shared" ref="AF142" si="1979">AE142*1000</f>
        <v>12408</v>
      </c>
      <c r="AG142" s="638">
        <f>'23년(세부_실적)'!AE180</f>
        <v>15.884</v>
      </c>
      <c r="AH142" s="638">
        <f t="shared" ref="AH142" si="1980">AG142*1000</f>
        <v>15884</v>
      </c>
      <c r="AI142" s="638">
        <f>'23년(세부_실적)'!AG180</f>
        <v>41.007999999999996</v>
      </c>
      <c r="AJ142" s="638">
        <f t="shared" ref="AJ142" si="1981">AI142*1000</f>
        <v>41007.999999999993</v>
      </c>
      <c r="AK142" s="638">
        <f>'23년(세부_실적)'!AI180</f>
        <v>125.19999999999999</v>
      </c>
      <c r="AL142" s="638">
        <f t="shared" ref="AL142" si="1982">AK142*1000</f>
        <v>125199.99999999999</v>
      </c>
      <c r="AM142" s="638">
        <f>'23년(세부_실적)'!AK180</f>
        <v>8.3960000000000008</v>
      </c>
      <c r="AN142" s="638">
        <f t="shared" ref="AN142" si="1983">AM142*1000</f>
        <v>8396</v>
      </c>
      <c r="AO142" s="638">
        <f>'23년(세부_실적)'!AM180</f>
        <v>26.135999999999999</v>
      </c>
      <c r="AP142" s="638">
        <f t="shared" ref="AP142" si="1984">AO142*1000</f>
        <v>26136</v>
      </c>
      <c r="AQ142" s="638">
        <f>'23년(세부_실적)'!AO180</f>
        <v>5.94</v>
      </c>
      <c r="AR142" s="638">
        <f t="shared" ref="AR142" si="1985">AQ142*1000</f>
        <v>5940</v>
      </c>
      <c r="AS142" s="638">
        <f>'23년(세부_실적)'!AQ180</f>
        <v>40.471999999999994</v>
      </c>
      <c r="AT142" s="638">
        <f t="shared" ref="AT142" si="1986">AS142*1000</f>
        <v>40471.999999999993</v>
      </c>
      <c r="AU142" s="638">
        <f>'23년(세부_실적)'!AS180</f>
        <v>9.68</v>
      </c>
      <c r="AV142" s="638">
        <f t="shared" ref="AV142" si="1987">AU142*1000</f>
        <v>9680</v>
      </c>
      <c r="AW142" s="638">
        <f>'23년(세부_실적)'!AU180</f>
        <v>14.167999999999999</v>
      </c>
      <c r="AX142" s="638">
        <f t="shared" ref="AX142" si="1988">AW142*1000</f>
        <v>14168</v>
      </c>
      <c r="AY142" s="638">
        <f>'23년(세부_실적)'!AW180</f>
        <v>14.608000000000001</v>
      </c>
      <c r="AZ142" s="638">
        <f t="shared" ref="AZ142" si="1989">AY142*1000</f>
        <v>14608</v>
      </c>
      <c r="BA142" s="638">
        <f>'23년(세부_실적)'!AY180</f>
        <v>38.456000000000003</v>
      </c>
      <c r="BB142" s="638">
        <f t="shared" ref="BB142" si="1990">BA142*1000</f>
        <v>38456</v>
      </c>
      <c r="BC142" s="638">
        <f>'23년(세부_실적)'!BA180</f>
        <v>78.927999999999997</v>
      </c>
      <c r="BD142" s="638">
        <f t="shared" ref="BD142" si="1991">BC142*1000</f>
        <v>78928</v>
      </c>
      <c r="BF142" s="617">
        <v>0.35</v>
      </c>
      <c r="BG142" s="617">
        <v>2.5095915909090896</v>
      </c>
      <c r="BH142" s="617"/>
      <c r="BI142" s="617"/>
      <c r="BJ142" s="617">
        <v>0.35</v>
      </c>
      <c r="BK142" s="617">
        <v>2.5095915909090896</v>
      </c>
      <c r="BL142" s="617"/>
      <c r="BM142" s="617"/>
      <c r="BN142" s="617">
        <v>0.35</v>
      </c>
      <c r="BO142" s="617">
        <v>2.5095915909090896</v>
      </c>
      <c r="BP142" s="617"/>
      <c r="BQ142" s="617"/>
      <c r="BR142" s="617">
        <v>0.35</v>
      </c>
      <c r="BS142" s="617">
        <v>2.6207622303679345</v>
      </c>
      <c r="BT142" s="617"/>
      <c r="BU142" s="617"/>
      <c r="BV142" s="617">
        <v>0.35</v>
      </c>
      <c r="BW142" s="617">
        <v>2.6207622303679345</v>
      </c>
      <c r="BX142" s="617">
        <v>3.17</v>
      </c>
      <c r="BY142" s="617"/>
      <c r="BZ142" s="617">
        <v>0.35</v>
      </c>
      <c r="CA142" s="617">
        <v>2.6207622303679345</v>
      </c>
      <c r="CB142" s="617">
        <v>3.17</v>
      </c>
      <c r="CC142" s="617"/>
      <c r="CD142" s="617"/>
      <c r="CE142" s="617"/>
      <c r="CF142" s="617"/>
      <c r="CG142" s="617"/>
      <c r="CH142" s="617"/>
      <c r="CI142" s="617"/>
      <c r="CJ142" s="617"/>
      <c r="CK142" s="617"/>
      <c r="CL142" s="617"/>
      <c r="CM142" s="617"/>
      <c r="CN142" s="617"/>
      <c r="CO142" s="617"/>
      <c r="CP142" s="617"/>
      <c r="CQ142" s="617"/>
      <c r="CR142" s="617"/>
      <c r="CS142" s="617"/>
      <c r="CT142" s="617"/>
      <c r="CU142" s="617"/>
      <c r="CV142" s="617"/>
      <c r="CW142" s="617"/>
      <c r="CX142" s="617"/>
      <c r="CY142" s="617"/>
      <c r="CZ142" s="617"/>
      <c r="DA142" s="617"/>
      <c r="DB142" s="656">
        <f t="shared" si="1884"/>
        <v>0</v>
      </c>
      <c r="DC142" s="656">
        <f t="shared" si="1885"/>
        <v>0</v>
      </c>
      <c r="DD142" s="656">
        <f t="shared" si="1886"/>
        <v>0</v>
      </c>
      <c r="DE142" s="656">
        <f t="shared" si="1887"/>
        <v>0</v>
      </c>
      <c r="DF142" s="656">
        <f t="shared" si="1888"/>
        <v>52080908.642399997</v>
      </c>
      <c r="DG142" s="656">
        <f t="shared" si="1889"/>
        <v>65469545.024399996</v>
      </c>
      <c r="DH142" s="6">
        <f t="shared" si="1890"/>
        <v>0</v>
      </c>
      <c r="DI142" s="6">
        <f t="shared" si="1891"/>
        <v>109594633.02479999</v>
      </c>
      <c r="DJ142" s="6">
        <f t="shared" si="1892"/>
        <v>0</v>
      </c>
      <c r="DK142" s="6">
        <f t="shared" si="1893"/>
        <v>0</v>
      </c>
      <c r="DL142" s="6">
        <f t="shared" si="1894"/>
        <v>0</v>
      </c>
      <c r="DM142" s="6">
        <f t="shared" si="1895"/>
        <v>0</v>
      </c>
      <c r="DO142" s="6">
        <f t="shared" si="1896"/>
        <v>104385672.87076615</v>
      </c>
      <c r="DP142" s="6">
        <f t="shared" si="1897"/>
        <v>29339465.313187785</v>
      </c>
      <c r="DQ142" s="6">
        <f t="shared" si="1898"/>
        <v>174570767.46027231</v>
      </c>
      <c r="DR142" s="6">
        <f t="shared" si="1899"/>
        <v>49990017.553764336</v>
      </c>
      <c r="DS142" s="6">
        <f t="shared" si="1900"/>
        <v>48807569.816430554</v>
      </c>
      <c r="DT142" s="6">
        <f t="shared" si="1901"/>
        <v>61354716.592385001</v>
      </c>
      <c r="DU142" s="6">
        <f t="shared" si="1902"/>
        <v>0</v>
      </c>
      <c r="DV142" s="6">
        <f t="shared" si="1903"/>
        <v>0</v>
      </c>
      <c r="DW142" s="6">
        <f t="shared" si="1904"/>
        <v>0</v>
      </c>
      <c r="DX142" s="6">
        <f t="shared" si="1905"/>
        <v>0</v>
      </c>
      <c r="DY142" s="6">
        <f t="shared" si="1906"/>
        <v>0</v>
      </c>
      <c r="DZ142" s="6">
        <f t="shared" si="1907"/>
        <v>0</v>
      </c>
    </row>
    <row r="143" spans="2:130" ht="12" customHeight="1" outlineLevel="1">
      <c r="B143" s="6">
        <f>'23년(세부_실적)'!A181</f>
        <v>137</v>
      </c>
      <c r="C143" s="620"/>
      <c r="D143" s="620"/>
      <c r="E143" s="620"/>
      <c r="F143" s="622" t="str">
        <f>'23년(세부_실적)'!E181</f>
        <v>A3514N_RPN</v>
      </c>
      <c r="G143" s="622" t="s">
        <v>1230</v>
      </c>
      <c r="H143" s="622" t="str">
        <f>'23년(세부_실적)'!F181</f>
        <v>990B</v>
      </c>
      <c r="I143" s="617" t="str">
        <f>'23년(세부_실적)'!G181</f>
        <v>구</v>
      </c>
      <c r="J143" s="617" t="str">
        <f>'23년(세부_실적)'!H181</f>
        <v>SY</v>
      </c>
      <c r="K143" s="617">
        <f>'23년(세부_실적)'!I181</f>
        <v>3.52</v>
      </c>
      <c r="L143" s="617">
        <f>'23년(세부_실적)'!J181</f>
        <v>0</v>
      </c>
      <c r="M143" s="617">
        <f>'23년(세부_실적)'!K181</f>
        <v>3.52</v>
      </c>
      <c r="N143" s="617">
        <f>'23년(세부_실적)'!L181</f>
        <v>0</v>
      </c>
      <c r="O143" s="617">
        <f>'23년(세부_실적)'!M181</f>
        <v>3.52</v>
      </c>
      <c r="P143" s="617">
        <f>'23년(세부_실적)'!N181</f>
        <v>0</v>
      </c>
      <c r="Q143" s="617">
        <f>'23년(세부_실적)'!O181</f>
        <v>3.52</v>
      </c>
      <c r="R143" s="617">
        <f>'23년(세부_실적)'!P181</f>
        <v>0</v>
      </c>
      <c r="S143" s="638">
        <f>'23년(세부_실적)'!Q181</f>
        <v>8.859</v>
      </c>
      <c r="T143" s="638">
        <f t="shared" si="1852"/>
        <v>8859</v>
      </c>
      <c r="U143" s="638">
        <f>'23년(세부_실적)'!S181</f>
        <v>0.96699999999999997</v>
      </c>
      <c r="V143" s="638">
        <f t="shared" si="1853"/>
        <v>967</v>
      </c>
      <c r="W143" s="638">
        <f>'23년(세부_실적)'!U181</f>
        <v>1.056</v>
      </c>
      <c r="X143" s="638">
        <f t="shared" si="1854"/>
        <v>1056</v>
      </c>
      <c r="Y143" s="638">
        <f>'23년(세부_실적)'!W181</f>
        <v>1.823</v>
      </c>
      <c r="Z143" s="638">
        <f t="shared" si="1855"/>
        <v>1823</v>
      </c>
      <c r="AA143" s="638">
        <f>'23년(세부_실적)'!Y181</f>
        <v>3.8460000000000001</v>
      </c>
      <c r="AB143" s="638">
        <f t="shared" si="1855"/>
        <v>3846</v>
      </c>
      <c r="AC143" s="638">
        <f>'23년(세부_실적)'!AA181</f>
        <v>0.748</v>
      </c>
      <c r="AD143" s="638">
        <f t="shared" ref="AD143" si="1992">AC143*1000</f>
        <v>748</v>
      </c>
      <c r="AE143" s="638">
        <f>'23년(세부_실적)'!AC181</f>
        <v>0</v>
      </c>
      <c r="AF143" s="638">
        <f t="shared" ref="AF143" si="1993">AE143*1000</f>
        <v>0</v>
      </c>
      <c r="AG143" s="638">
        <f>'23년(세부_실적)'!AE181</f>
        <v>0</v>
      </c>
      <c r="AH143" s="638">
        <f t="shared" ref="AH143" si="1994">AG143*1000</f>
        <v>0</v>
      </c>
      <c r="AI143" s="638">
        <f>'23년(세부_실적)'!AG181</f>
        <v>0.748</v>
      </c>
      <c r="AJ143" s="638">
        <f t="shared" ref="AJ143" si="1995">AI143*1000</f>
        <v>748</v>
      </c>
      <c r="AK143" s="638">
        <f>'23년(세부_실적)'!AI181</f>
        <v>4.5940000000000003</v>
      </c>
      <c r="AL143" s="638">
        <f t="shared" ref="AL143" si="1996">AK143*1000</f>
        <v>4594</v>
      </c>
      <c r="AM143" s="638">
        <f>'23년(세부_실적)'!AK181</f>
        <v>0</v>
      </c>
      <c r="AN143" s="638">
        <f t="shared" ref="AN143" si="1997">AM143*1000</f>
        <v>0</v>
      </c>
      <c r="AO143" s="638">
        <f>'23년(세부_실적)'!AM181</f>
        <v>0.46</v>
      </c>
      <c r="AP143" s="638">
        <f t="shared" ref="AP143" si="1998">AO143*1000</f>
        <v>460</v>
      </c>
      <c r="AQ143" s="638">
        <f>'23년(세부_실적)'!AO181</f>
        <v>0.59499999999999997</v>
      </c>
      <c r="AR143" s="638">
        <f t="shared" ref="AR143" si="1999">AQ143*1000</f>
        <v>595</v>
      </c>
      <c r="AS143" s="638">
        <f>'23년(세부_실적)'!AQ181</f>
        <v>1.0549999999999999</v>
      </c>
      <c r="AT143" s="638">
        <f t="shared" ref="AT143" si="2000">AS143*1000</f>
        <v>1055</v>
      </c>
      <c r="AU143" s="638">
        <f>'23년(세부_실적)'!AS181</f>
        <v>1.4410000000000001</v>
      </c>
      <c r="AV143" s="638">
        <f t="shared" ref="AV143" si="2001">AU143*1000</f>
        <v>1441</v>
      </c>
      <c r="AW143" s="638">
        <f>'23년(세부_실적)'!AU181</f>
        <v>1.056</v>
      </c>
      <c r="AX143" s="638">
        <f t="shared" ref="AX143" si="2002">AW143*1000</f>
        <v>1056</v>
      </c>
      <c r="AY143" s="638">
        <f>'23년(세부_실적)'!AW181</f>
        <v>0.71299999999999997</v>
      </c>
      <c r="AZ143" s="638">
        <f t="shared" ref="AZ143" si="2003">AY143*1000</f>
        <v>713</v>
      </c>
      <c r="BA143" s="638">
        <f>'23년(세부_실적)'!AY181</f>
        <v>3.21</v>
      </c>
      <c r="BB143" s="638">
        <f t="shared" ref="BB143" si="2004">BA143*1000</f>
        <v>3210</v>
      </c>
      <c r="BC143" s="638">
        <f>'23년(세부_실적)'!BA181</f>
        <v>4.2649999999999997</v>
      </c>
      <c r="BD143" s="638">
        <f t="shared" ref="BD143" si="2005">BC143*1000</f>
        <v>4265</v>
      </c>
      <c r="BF143" s="617">
        <v>0.35</v>
      </c>
      <c r="BG143" s="617">
        <v>2.8022055909090908</v>
      </c>
      <c r="BH143" s="617">
        <v>3.44</v>
      </c>
      <c r="BI143" s="617"/>
      <c r="BJ143" s="617">
        <v>0.35</v>
      </c>
      <c r="BK143" s="617">
        <v>2.8022055909090908</v>
      </c>
      <c r="BL143" s="617">
        <v>3.44</v>
      </c>
      <c r="BM143" s="617"/>
      <c r="BN143" s="617">
        <v>0.35</v>
      </c>
      <c r="BO143" s="617">
        <v>2.8022055909090908</v>
      </c>
      <c r="BP143" s="617">
        <v>3.44</v>
      </c>
      <c r="BQ143" s="617"/>
      <c r="BR143" s="617">
        <v>0.35</v>
      </c>
      <c r="BS143" s="617">
        <v>2.9133762303679354</v>
      </c>
      <c r="BT143" s="617">
        <v>3.48</v>
      </c>
      <c r="BU143" s="617"/>
      <c r="BV143" s="617">
        <v>0.35</v>
      </c>
      <c r="BW143" s="617">
        <v>2.9133762303679354</v>
      </c>
      <c r="BX143" s="617"/>
      <c r="BY143" s="617"/>
      <c r="BZ143" s="617">
        <v>0.35</v>
      </c>
      <c r="CA143" s="617">
        <v>2.9133762303679354</v>
      </c>
      <c r="CB143" s="617">
        <v>3.52</v>
      </c>
      <c r="CC143" s="617"/>
      <c r="CD143" s="617"/>
      <c r="CE143" s="617"/>
      <c r="CF143" s="617"/>
      <c r="CG143" s="617"/>
      <c r="CH143" s="617"/>
      <c r="CI143" s="617"/>
      <c r="CJ143" s="617"/>
      <c r="CK143" s="617"/>
      <c r="CL143" s="617"/>
      <c r="CM143" s="617"/>
      <c r="CN143" s="617"/>
      <c r="CO143" s="617"/>
      <c r="CP143" s="617"/>
      <c r="CQ143" s="617"/>
      <c r="CR143" s="617"/>
      <c r="CS143" s="617"/>
      <c r="CT143" s="617"/>
      <c r="CU143" s="617"/>
      <c r="CV143" s="617"/>
      <c r="CW143" s="617"/>
      <c r="CX143" s="617"/>
      <c r="CY143" s="617"/>
      <c r="CZ143" s="617"/>
      <c r="DA143" s="617"/>
      <c r="DB143" s="656">
        <f t="shared" si="1884"/>
        <v>4143762.8712000004</v>
      </c>
      <c r="DC143" s="656">
        <f t="shared" si="1885"/>
        <v>4628782.5407999996</v>
      </c>
      <c r="DD143" s="656">
        <f t="shared" si="1886"/>
        <v>8173965.9416000005</v>
      </c>
      <c r="DE143" s="656">
        <f t="shared" si="1887"/>
        <v>3444654.8927999996</v>
      </c>
      <c r="DF143" s="656">
        <f t="shared" si="1888"/>
        <v>0</v>
      </c>
      <c r="DG143" s="656">
        <f t="shared" si="1889"/>
        <v>0</v>
      </c>
      <c r="DH143" s="6">
        <f t="shared" si="1890"/>
        <v>0</v>
      </c>
      <c r="DI143" s="6">
        <f t="shared" si="1891"/>
        <v>2141861.568</v>
      </c>
      <c r="DJ143" s="6">
        <f t="shared" si="1892"/>
        <v>0</v>
      </c>
      <c r="DK143" s="6">
        <f t="shared" si="1893"/>
        <v>0</v>
      </c>
      <c r="DL143" s="6">
        <f t="shared" si="1894"/>
        <v>0</v>
      </c>
      <c r="DM143" s="6">
        <f t="shared" si="1895"/>
        <v>0</v>
      </c>
      <c r="DO143" s="6">
        <f t="shared" si="1896"/>
        <v>3797090.8401157409</v>
      </c>
      <c r="DP143" s="6">
        <f t="shared" si="1897"/>
        <v>4241533.1988988798</v>
      </c>
      <c r="DQ143" s="6">
        <f t="shared" si="1898"/>
        <v>7490122.4247127948</v>
      </c>
      <c r="DR143" s="6">
        <f t="shared" si="1899"/>
        <v>3230231.2928115311</v>
      </c>
      <c r="DS143" s="6">
        <f t="shared" si="1900"/>
        <v>0</v>
      </c>
      <c r="DT143" s="6">
        <f t="shared" si="1901"/>
        <v>0</v>
      </c>
      <c r="DU143" s="6">
        <f t="shared" si="1902"/>
        <v>0</v>
      </c>
      <c r="DV143" s="6">
        <f t="shared" si="1903"/>
        <v>0</v>
      </c>
      <c r="DW143" s="6">
        <f t="shared" si="1904"/>
        <v>0</v>
      </c>
      <c r="DX143" s="6">
        <f t="shared" si="1905"/>
        <v>0</v>
      </c>
      <c r="DY143" s="6">
        <f t="shared" si="1906"/>
        <v>0</v>
      </c>
      <c r="DZ143" s="6">
        <f t="shared" si="1907"/>
        <v>0</v>
      </c>
    </row>
    <row r="144" spans="2:130" ht="12" customHeight="1" outlineLevel="1">
      <c r="B144" s="6">
        <f>'23년(세부_실적)'!A182</f>
        <v>138</v>
      </c>
      <c r="C144" s="620"/>
      <c r="D144" s="620"/>
      <c r="E144" s="624"/>
      <c r="F144" s="633" t="str">
        <f>'23년(세부_실적)'!E182</f>
        <v>소   계</v>
      </c>
      <c r="G144" s="633" t="s">
        <v>1257</v>
      </c>
      <c r="H144" s="636"/>
      <c r="I144" s="634"/>
      <c r="J144" s="634"/>
      <c r="K144" s="634">
        <f>'23년(세부_실적)'!I182</f>
        <v>0</v>
      </c>
      <c r="L144" s="634">
        <f>'23년(세부_실적)'!J182</f>
        <v>0</v>
      </c>
      <c r="M144" s="634">
        <f>'23년(세부_실적)'!K182</f>
        <v>0</v>
      </c>
      <c r="N144" s="634">
        <f>'23년(세부_실적)'!L182</f>
        <v>0</v>
      </c>
      <c r="O144" s="634">
        <f>'23년(세부_실적)'!M182</f>
        <v>0</v>
      </c>
      <c r="P144" s="634">
        <f>'23년(세부_실적)'!N182</f>
        <v>0</v>
      </c>
      <c r="Q144" s="634">
        <f>'23년(세부_실적)'!O182</f>
        <v>0</v>
      </c>
      <c r="R144" s="634">
        <f>'23년(세부_실적)'!P182</f>
        <v>0</v>
      </c>
      <c r="S144" s="639">
        <f>'23년(세부_실적)'!Q182</f>
        <v>2433.8119999999999</v>
      </c>
      <c r="T144" s="639">
        <f t="shared" si="1852"/>
        <v>2433812</v>
      </c>
      <c r="U144" s="639">
        <f>'23년(세부_실적)'!S182</f>
        <v>193.61700000000002</v>
      </c>
      <c r="V144" s="639">
        <f t="shared" si="1853"/>
        <v>193617.00000000003</v>
      </c>
      <c r="W144" s="639">
        <f>'23년(세부_실적)'!U182</f>
        <v>290.81600000000003</v>
      </c>
      <c r="X144" s="639">
        <f t="shared" si="1854"/>
        <v>290816.00000000006</v>
      </c>
      <c r="Y144" s="639">
        <f>'23년(세부_실적)'!W182</f>
        <v>303.32399999999996</v>
      </c>
      <c r="Z144" s="639">
        <f t="shared" si="1855"/>
        <v>303323.99999999994</v>
      </c>
      <c r="AA144" s="639">
        <f>'23년(세부_실적)'!Y182</f>
        <v>787.75700000000006</v>
      </c>
      <c r="AB144" s="639">
        <f t="shared" si="1855"/>
        <v>787757.00000000012</v>
      </c>
      <c r="AC144" s="639">
        <f>'23년(세부_실적)'!AA182</f>
        <v>346.67500000000001</v>
      </c>
      <c r="AD144" s="639">
        <f t="shared" ref="AD144" si="2006">AC144*1000</f>
        <v>346675</v>
      </c>
      <c r="AE144" s="639">
        <f>'23년(세부_실적)'!AC182</f>
        <v>156.92099999999999</v>
      </c>
      <c r="AF144" s="639">
        <f t="shared" ref="AF144" si="2007">AE144*1000</f>
        <v>156921</v>
      </c>
      <c r="AG144" s="639">
        <f>'23년(세부_실적)'!AE182</f>
        <v>108.61199999999999</v>
      </c>
      <c r="AH144" s="639">
        <f t="shared" ref="AH144" si="2008">AG144*1000</f>
        <v>108612</v>
      </c>
      <c r="AI144" s="639">
        <f>'23년(세부_실적)'!AG182</f>
        <v>612.20800000000008</v>
      </c>
      <c r="AJ144" s="639">
        <f t="shared" ref="AJ144" si="2009">AI144*1000</f>
        <v>612208.00000000012</v>
      </c>
      <c r="AK144" s="639">
        <f>'23년(세부_실적)'!AI182</f>
        <v>1399.9649999999999</v>
      </c>
      <c r="AL144" s="639">
        <f t="shared" ref="AL144" si="2010">AK144*1000</f>
        <v>1399965</v>
      </c>
      <c r="AM144" s="639">
        <f>'23년(세부_실적)'!AK182</f>
        <v>161.815</v>
      </c>
      <c r="AN144" s="639">
        <f t="shared" ref="AN144" si="2011">AM144*1000</f>
        <v>161815</v>
      </c>
      <c r="AO144" s="639">
        <f>'23년(세부_실적)'!AM182</f>
        <v>207.98099999999999</v>
      </c>
      <c r="AP144" s="639">
        <f t="shared" ref="AP144" si="2012">AO144*1000</f>
        <v>207981</v>
      </c>
      <c r="AQ144" s="639">
        <f>'23년(세부_실적)'!AO182</f>
        <v>133.61500000000001</v>
      </c>
      <c r="AR144" s="639">
        <f t="shared" ref="AR144" si="2013">AQ144*1000</f>
        <v>133615</v>
      </c>
      <c r="AS144" s="639">
        <f>'23년(세부_실적)'!AQ182</f>
        <v>503.411</v>
      </c>
      <c r="AT144" s="639">
        <f t="shared" ref="AT144" si="2014">AS144*1000</f>
        <v>503411</v>
      </c>
      <c r="AU144" s="639">
        <f>'23년(세부_실적)'!AS182</f>
        <v>118.215</v>
      </c>
      <c r="AV144" s="639">
        <f t="shared" ref="AV144" si="2015">AU144*1000</f>
        <v>118215</v>
      </c>
      <c r="AW144" s="639">
        <f>'23년(세부_실적)'!AU182</f>
        <v>207.63700000000003</v>
      </c>
      <c r="AX144" s="639">
        <f t="shared" ref="AX144" si="2016">AW144*1000</f>
        <v>207637.00000000003</v>
      </c>
      <c r="AY144" s="639">
        <f>'23년(세부_실적)'!AW182</f>
        <v>204.58400000000003</v>
      </c>
      <c r="AZ144" s="639">
        <f t="shared" ref="AZ144" si="2017">AY144*1000</f>
        <v>204584.00000000003</v>
      </c>
      <c r="BA144" s="639">
        <f>'23년(세부_실적)'!AY182</f>
        <v>530.43600000000004</v>
      </c>
      <c r="BB144" s="639">
        <f t="shared" ref="BB144" si="2018">BA144*1000</f>
        <v>530436</v>
      </c>
      <c r="BC144" s="639">
        <f>'23년(세부_실적)'!BA182</f>
        <v>1033.8470000000002</v>
      </c>
      <c r="BD144" s="639">
        <f t="shared" ref="BD144" si="2019">BC144*1000</f>
        <v>1033847.0000000002</v>
      </c>
      <c r="BF144" s="617"/>
      <c r="BG144" s="617"/>
      <c r="BH144" s="617"/>
      <c r="BI144" s="617"/>
      <c r="BJ144" s="617"/>
      <c r="BK144" s="617"/>
      <c r="BL144" s="617"/>
      <c r="BM144" s="617"/>
      <c r="BN144" s="617"/>
      <c r="BO144" s="617"/>
      <c r="BP144" s="617"/>
      <c r="BQ144" s="617"/>
      <c r="BR144" s="617"/>
      <c r="BS144" s="617"/>
      <c r="BT144" s="617"/>
      <c r="BU144" s="617"/>
      <c r="BV144" s="617"/>
      <c r="BW144" s="617"/>
      <c r="BX144" s="617"/>
      <c r="BY144" s="617"/>
      <c r="BZ144" s="617"/>
      <c r="CA144" s="617"/>
      <c r="CB144" s="617"/>
      <c r="CC144" s="617"/>
      <c r="CD144" s="617"/>
      <c r="CE144" s="617"/>
      <c r="CF144" s="617"/>
      <c r="CG144" s="617"/>
      <c r="CH144" s="617"/>
      <c r="CI144" s="617"/>
      <c r="CJ144" s="617"/>
      <c r="CK144" s="617"/>
      <c r="CL144" s="617"/>
      <c r="CM144" s="617"/>
      <c r="CN144" s="617"/>
      <c r="CO144" s="617"/>
      <c r="CP144" s="617"/>
      <c r="CQ144" s="617"/>
      <c r="CR144" s="617"/>
      <c r="CS144" s="617"/>
      <c r="CT144" s="617"/>
      <c r="CU144" s="617"/>
      <c r="CV144" s="617"/>
      <c r="CW144" s="617"/>
      <c r="CX144" s="617"/>
      <c r="CY144" s="617"/>
      <c r="CZ144" s="617"/>
      <c r="DA144" s="617"/>
      <c r="DB144" s="6">
        <f t="shared" si="1884"/>
        <v>0</v>
      </c>
      <c r="DC144" s="6">
        <f t="shared" si="1885"/>
        <v>0</v>
      </c>
      <c r="DD144" s="6">
        <f t="shared" si="1886"/>
        <v>0</v>
      </c>
      <c r="DE144" s="6">
        <f t="shared" si="1887"/>
        <v>0</v>
      </c>
      <c r="DF144" s="6">
        <f t="shared" si="1888"/>
        <v>0</v>
      </c>
      <c r="DG144" s="6">
        <f t="shared" si="1889"/>
        <v>0</v>
      </c>
      <c r="DH144" s="6">
        <f t="shared" si="1890"/>
        <v>0</v>
      </c>
      <c r="DI144" s="6">
        <f t="shared" si="1891"/>
        <v>0</v>
      </c>
      <c r="DJ144" s="6">
        <f t="shared" si="1892"/>
        <v>0</v>
      </c>
      <c r="DK144" s="6">
        <f t="shared" si="1893"/>
        <v>0</v>
      </c>
      <c r="DL144" s="6">
        <f t="shared" si="1894"/>
        <v>0</v>
      </c>
      <c r="DM144" s="6">
        <f t="shared" si="1895"/>
        <v>0</v>
      </c>
      <c r="DO144" s="6">
        <f t="shared" si="1896"/>
        <v>0</v>
      </c>
      <c r="DP144" s="6">
        <f t="shared" si="1897"/>
        <v>0</v>
      </c>
      <c r="DQ144" s="6">
        <f t="shared" si="1898"/>
        <v>0</v>
      </c>
      <c r="DR144" s="6">
        <f t="shared" si="1899"/>
        <v>0</v>
      </c>
      <c r="DS144" s="6">
        <f t="shared" si="1900"/>
        <v>0</v>
      </c>
      <c r="DT144" s="6">
        <f t="shared" si="1901"/>
        <v>0</v>
      </c>
      <c r="DU144" s="6">
        <f t="shared" si="1902"/>
        <v>0</v>
      </c>
      <c r="DV144" s="6">
        <f t="shared" si="1903"/>
        <v>0</v>
      </c>
      <c r="DW144" s="6">
        <f t="shared" si="1904"/>
        <v>0</v>
      </c>
      <c r="DX144" s="6">
        <f t="shared" si="1905"/>
        <v>0</v>
      </c>
      <c r="DY144" s="6">
        <f t="shared" si="1906"/>
        <v>0</v>
      </c>
      <c r="DZ144" s="6">
        <f t="shared" si="1907"/>
        <v>0</v>
      </c>
    </row>
    <row r="145" spans="2:130" ht="12" customHeight="1" outlineLevel="1">
      <c r="B145" s="6">
        <f>'23년(세부_실적)'!A183</f>
        <v>139</v>
      </c>
      <c r="C145" s="620"/>
      <c r="D145" s="620"/>
      <c r="E145" s="618" t="str">
        <f>'23년(세부_실적)'!D183</f>
        <v>AV</v>
      </c>
      <c r="F145" s="622" t="str">
        <f>'23년(세부_실적)'!E183</f>
        <v>A10024_NPNF</v>
      </c>
      <c r="G145" s="622" t="s">
        <v>1313</v>
      </c>
      <c r="H145" s="622" t="str">
        <f>'23년(세부_실적)'!F183</f>
        <v>794E</v>
      </c>
      <c r="I145" s="617" t="str">
        <f>'23년(세부_실적)'!G183</f>
        <v>구</v>
      </c>
      <c r="J145" s="617" t="str">
        <f>'23년(세부_실적)'!H183</f>
        <v>SY</v>
      </c>
      <c r="K145" s="617">
        <f>'23년(세부_실적)'!I183</f>
        <v>15.27</v>
      </c>
      <c r="L145" s="617">
        <f>'23년(세부_실적)'!J183</f>
        <v>0</v>
      </c>
      <c r="M145" s="617">
        <f>'23년(세부_실적)'!K183</f>
        <v>15.27</v>
      </c>
      <c r="N145" s="617">
        <f>'23년(세부_실적)'!L183</f>
        <v>0</v>
      </c>
      <c r="O145" s="617">
        <f>'23년(세부_실적)'!M183</f>
        <v>15.27</v>
      </c>
      <c r="P145" s="617">
        <f>'23년(세부_실적)'!N183</f>
        <v>0</v>
      </c>
      <c r="Q145" s="617">
        <f>'23년(세부_실적)'!O183</f>
        <v>15.27</v>
      </c>
      <c r="R145" s="617">
        <f>'23년(세부_실적)'!P183</f>
        <v>0</v>
      </c>
      <c r="S145" s="638">
        <f>'23년(세부_실적)'!Q183</f>
        <v>0</v>
      </c>
      <c r="T145" s="638">
        <f t="shared" si="1852"/>
        <v>0</v>
      </c>
      <c r="U145" s="638">
        <f>'23년(세부_실적)'!S183</f>
        <v>0</v>
      </c>
      <c r="V145" s="638">
        <f t="shared" si="1853"/>
        <v>0</v>
      </c>
      <c r="W145" s="638">
        <f>'23년(세부_실적)'!U183</f>
        <v>0</v>
      </c>
      <c r="X145" s="638">
        <f t="shared" si="1854"/>
        <v>0</v>
      </c>
      <c r="Y145" s="638">
        <f>'23년(세부_실적)'!W183</f>
        <v>0</v>
      </c>
      <c r="Z145" s="638">
        <f t="shared" si="1855"/>
        <v>0</v>
      </c>
      <c r="AA145" s="638">
        <f>'23년(세부_실적)'!Y183</f>
        <v>0</v>
      </c>
      <c r="AB145" s="638">
        <f t="shared" si="1855"/>
        <v>0</v>
      </c>
      <c r="AC145" s="638">
        <f>'23년(세부_실적)'!AA183</f>
        <v>0</v>
      </c>
      <c r="AD145" s="638">
        <f t="shared" ref="AD145" si="2020">AC145*1000</f>
        <v>0</v>
      </c>
      <c r="AE145" s="638">
        <f>'23년(세부_실적)'!AC183</f>
        <v>0</v>
      </c>
      <c r="AF145" s="638">
        <f t="shared" ref="AF145" si="2021">AE145*1000</f>
        <v>0</v>
      </c>
      <c r="AG145" s="638">
        <f>'23년(세부_실적)'!AE183</f>
        <v>0</v>
      </c>
      <c r="AH145" s="638">
        <f t="shared" ref="AH145" si="2022">AG145*1000</f>
        <v>0</v>
      </c>
      <c r="AI145" s="638">
        <f>'23년(세부_실적)'!AG183</f>
        <v>0</v>
      </c>
      <c r="AJ145" s="638">
        <f t="shared" ref="AJ145" si="2023">AI145*1000</f>
        <v>0</v>
      </c>
      <c r="AK145" s="638">
        <f>'23년(세부_실적)'!AI183</f>
        <v>0</v>
      </c>
      <c r="AL145" s="638">
        <f t="shared" ref="AL145" si="2024">AK145*1000</f>
        <v>0</v>
      </c>
      <c r="AM145" s="638">
        <f>'23년(세부_실적)'!AK183</f>
        <v>0</v>
      </c>
      <c r="AN145" s="638">
        <f t="shared" ref="AN145" si="2025">AM145*1000</f>
        <v>0</v>
      </c>
      <c r="AO145" s="638">
        <f>'23년(세부_실적)'!AM183</f>
        <v>0</v>
      </c>
      <c r="AP145" s="638">
        <f t="shared" ref="AP145" si="2026">AO145*1000</f>
        <v>0</v>
      </c>
      <c r="AQ145" s="638">
        <f>'23년(세부_실적)'!AO183</f>
        <v>0</v>
      </c>
      <c r="AR145" s="638">
        <f t="shared" ref="AR145" si="2027">AQ145*1000</f>
        <v>0</v>
      </c>
      <c r="AS145" s="638">
        <f>'23년(세부_실적)'!AQ183</f>
        <v>0</v>
      </c>
      <c r="AT145" s="638">
        <f t="shared" ref="AT145" si="2028">AS145*1000</f>
        <v>0</v>
      </c>
      <c r="AU145" s="638">
        <f>'23년(세부_실적)'!AS183</f>
        <v>0</v>
      </c>
      <c r="AV145" s="638">
        <f t="shared" ref="AV145" si="2029">AU145*1000</f>
        <v>0</v>
      </c>
      <c r="AW145" s="638">
        <f>'23년(세부_실적)'!AU183</f>
        <v>0</v>
      </c>
      <c r="AX145" s="638">
        <f t="shared" ref="AX145" si="2030">AW145*1000</f>
        <v>0</v>
      </c>
      <c r="AY145" s="638">
        <f>'23년(세부_실적)'!AW183</f>
        <v>0</v>
      </c>
      <c r="AZ145" s="638">
        <f t="shared" ref="AZ145" si="2031">AY145*1000</f>
        <v>0</v>
      </c>
      <c r="BA145" s="638">
        <f>'23년(세부_실적)'!AY183</f>
        <v>0</v>
      </c>
      <c r="BB145" s="638">
        <f t="shared" ref="BB145" si="2032">BA145*1000</f>
        <v>0</v>
      </c>
      <c r="BC145" s="638">
        <f>'23년(세부_실적)'!BA183</f>
        <v>0</v>
      </c>
      <c r="BD145" s="638">
        <f t="shared" ref="BD145" si="2033">BC145*1000</f>
        <v>0</v>
      </c>
      <c r="BF145" s="617"/>
      <c r="BG145" s="617"/>
      <c r="BH145" s="617"/>
      <c r="BI145" s="617"/>
      <c r="BJ145" s="617"/>
      <c r="BK145" s="617"/>
      <c r="BL145" s="617"/>
      <c r="BM145" s="617"/>
      <c r="BN145" s="617"/>
      <c r="BO145" s="617"/>
      <c r="BP145" s="617"/>
      <c r="BQ145" s="617"/>
      <c r="BR145" s="617"/>
      <c r="BS145" s="617"/>
      <c r="BT145" s="617"/>
      <c r="BU145" s="617"/>
      <c r="BV145" s="617"/>
      <c r="BW145" s="617"/>
      <c r="BX145" s="617"/>
      <c r="BY145" s="617"/>
      <c r="BZ145" s="617"/>
      <c r="CA145" s="617"/>
      <c r="CB145" s="617"/>
      <c r="CC145" s="617"/>
      <c r="CD145" s="617"/>
      <c r="CE145" s="617"/>
      <c r="CF145" s="617"/>
      <c r="CG145" s="617"/>
      <c r="CH145" s="617"/>
      <c r="CI145" s="617"/>
      <c r="CJ145" s="617"/>
      <c r="CK145" s="617"/>
      <c r="CL145" s="617"/>
      <c r="CM145" s="617"/>
      <c r="CN145" s="617"/>
      <c r="CO145" s="617"/>
      <c r="CP145" s="617"/>
      <c r="CQ145" s="617"/>
      <c r="CR145" s="617"/>
      <c r="CS145" s="617"/>
      <c r="CT145" s="617"/>
      <c r="CU145" s="617"/>
      <c r="CV145" s="617"/>
      <c r="CW145" s="617"/>
      <c r="CX145" s="617"/>
      <c r="CY145" s="617"/>
      <c r="CZ145" s="617"/>
      <c r="DA145" s="617"/>
      <c r="DB145" s="6">
        <f t="shared" si="1884"/>
        <v>0</v>
      </c>
      <c r="DC145" s="6">
        <f t="shared" si="1885"/>
        <v>0</v>
      </c>
      <c r="DD145" s="6">
        <f t="shared" si="1886"/>
        <v>0</v>
      </c>
      <c r="DE145" s="6">
        <f t="shared" si="1887"/>
        <v>0</v>
      </c>
      <c r="DF145" s="6">
        <f t="shared" si="1888"/>
        <v>0</v>
      </c>
      <c r="DG145" s="6">
        <f t="shared" si="1889"/>
        <v>0</v>
      </c>
      <c r="DH145" s="6">
        <f t="shared" si="1890"/>
        <v>0</v>
      </c>
      <c r="DI145" s="6">
        <f t="shared" si="1891"/>
        <v>0</v>
      </c>
      <c r="DJ145" s="6">
        <f t="shared" si="1892"/>
        <v>0</v>
      </c>
      <c r="DK145" s="6">
        <f t="shared" si="1893"/>
        <v>0</v>
      </c>
      <c r="DL145" s="6">
        <f t="shared" si="1894"/>
        <v>0</v>
      </c>
      <c r="DM145" s="6">
        <f t="shared" si="1895"/>
        <v>0</v>
      </c>
      <c r="DO145" s="6">
        <f t="shared" si="1896"/>
        <v>0</v>
      </c>
      <c r="DP145" s="6">
        <f t="shared" si="1897"/>
        <v>0</v>
      </c>
      <c r="DQ145" s="6">
        <f t="shared" si="1898"/>
        <v>0</v>
      </c>
      <c r="DR145" s="6">
        <f t="shared" si="1899"/>
        <v>0</v>
      </c>
      <c r="DS145" s="6">
        <f t="shared" si="1900"/>
        <v>0</v>
      </c>
      <c r="DT145" s="6">
        <f t="shared" si="1901"/>
        <v>0</v>
      </c>
      <c r="DU145" s="6">
        <f t="shared" si="1902"/>
        <v>0</v>
      </c>
      <c r="DV145" s="6">
        <f t="shared" si="1903"/>
        <v>0</v>
      </c>
      <c r="DW145" s="6">
        <f t="shared" si="1904"/>
        <v>0</v>
      </c>
      <c r="DX145" s="6">
        <f t="shared" si="1905"/>
        <v>0</v>
      </c>
      <c r="DY145" s="6">
        <f t="shared" si="1906"/>
        <v>0</v>
      </c>
      <c r="DZ145" s="6">
        <f t="shared" si="1907"/>
        <v>0</v>
      </c>
    </row>
    <row r="146" spans="2:130" ht="12" customHeight="1" outlineLevel="1">
      <c r="B146" s="6">
        <f>'23년(세부_실적)'!A184</f>
        <v>140</v>
      </c>
      <c r="C146" s="620"/>
      <c r="D146" s="620"/>
      <c r="E146" s="620"/>
      <c r="F146" s="622" t="str">
        <f>'23년(세부_실적)'!E184</f>
        <v>A10024N_NPNF</v>
      </c>
      <c r="G146" s="622" t="s">
        <v>1314</v>
      </c>
      <c r="H146" s="622" t="str">
        <f>'23년(세부_실적)'!F184</f>
        <v>794F</v>
      </c>
      <c r="I146" s="617" t="str">
        <f>'23년(세부_실적)'!G184</f>
        <v>구</v>
      </c>
      <c r="J146" s="617" t="str">
        <f>'23년(세부_실적)'!H184</f>
        <v>SY</v>
      </c>
      <c r="K146" s="617">
        <f>'23년(세부_실적)'!I184</f>
        <v>15.47</v>
      </c>
      <c r="L146" s="617">
        <f>'23년(세부_실적)'!J184</f>
        <v>0</v>
      </c>
      <c r="M146" s="617">
        <f>'23년(세부_실적)'!K184</f>
        <v>15.47</v>
      </c>
      <c r="N146" s="617">
        <f>'23년(세부_실적)'!L184</f>
        <v>0</v>
      </c>
      <c r="O146" s="617">
        <f>'23년(세부_실적)'!M184</f>
        <v>15.47</v>
      </c>
      <c r="P146" s="617">
        <f>'23년(세부_실적)'!N184</f>
        <v>0</v>
      </c>
      <c r="Q146" s="617">
        <f>'23년(세부_실적)'!O184</f>
        <v>15.47</v>
      </c>
      <c r="R146" s="617">
        <f>'23년(세부_실적)'!P184</f>
        <v>0</v>
      </c>
      <c r="S146" s="638">
        <f>'23년(세부_실적)'!Q184</f>
        <v>0</v>
      </c>
      <c r="T146" s="638">
        <f t="shared" si="1852"/>
        <v>0</v>
      </c>
      <c r="U146" s="638">
        <f>'23년(세부_실적)'!S184</f>
        <v>0</v>
      </c>
      <c r="V146" s="638">
        <f t="shared" si="1853"/>
        <v>0</v>
      </c>
      <c r="W146" s="638">
        <f>'23년(세부_실적)'!U184</f>
        <v>0</v>
      </c>
      <c r="X146" s="638">
        <f t="shared" si="1854"/>
        <v>0</v>
      </c>
      <c r="Y146" s="638">
        <f>'23년(세부_실적)'!W184</f>
        <v>0</v>
      </c>
      <c r="Z146" s="638">
        <f t="shared" si="1855"/>
        <v>0</v>
      </c>
      <c r="AA146" s="638">
        <f>'23년(세부_실적)'!Y184</f>
        <v>0</v>
      </c>
      <c r="AB146" s="638">
        <f t="shared" si="1855"/>
        <v>0</v>
      </c>
      <c r="AC146" s="638">
        <f>'23년(세부_실적)'!AA184</f>
        <v>0</v>
      </c>
      <c r="AD146" s="638">
        <f t="shared" ref="AD146" si="2034">AC146*1000</f>
        <v>0</v>
      </c>
      <c r="AE146" s="638">
        <f>'23년(세부_실적)'!AC184</f>
        <v>0</v>
      </c>
      <c r="AF146" s="638">
        <f t="shared" ref="AF146" si="2035">AE146*1000</f>
        <v>0</v>
      </c>
      <c r="AG146" s="638">
        <f>'23년(세부_실적)'!AE184</f>
        <v>0</v>
      </c>
      <c r="AH146" s="638">
        <f t="shared" ref="AH146" si="2036">AG146*1000</f>
        <v>0</v>
      </c>
      <c r="AI146" s="638">
        <f>'23년(세부_실적)'!AG184</f>
        <v>0</v>
      </c>
      <c r="AJ146" s="638">
        <f t="shared" ref="AJ146" si="2037">AI146*1000</f>
        <v>0</v>
      </c>
      <c r="AK146" s="638">
        <f>'23년(세부_실적)'!AI184</f>
        <v>0</v>
      </c>
      <c r="AL146" s="638">
        <f t="shared" ref="AL146" si="2038">AK146*1000</f>
        <v>0</v>
      </c>
      <c r="AM146" s="638">
        <f>'23년(세부_실적)'!AK184</f>
        <v>0</v>
      </c>
      <c r="AN146" s="638">
        <f t="shared" ref="AN146" si="2039">AM146*1000</f>
        <v>0</v>
      </c>
      <c r="AO146" s="638">
        <f>'23년(세부_실적)'!AM184</f>
        <v>0</v>
      </c>
      <c r="AP146" s="638">
        <f t="shared" ref="AP146" si="2040">AO146*1000</f>
        <v>0</v>
      </c>
      <c r="AQ146" s="638">
        <f>'23년(세부_실적)'!AO184</f>
        <v>0</v>
      </c>
      <c r="AR146" s="638">
        <f t="shared" ref="AR146" si="2041">AQ146*1000</f>
        <v>0</v>
      </c>
      <c r="AS146" s="638">
        <f>'23년(세부_실적)'!AQ184</f>
        <v>0</v>
      </c>
      <c r="AT146" s="638">
        <f t="shared" ref="AT146" si="2042">AS146*1000</f>
        <v>0</v>
      </c>
      <c r="AU146" s="638">
        <f>'23년(세부_실적)'!AS184</f>
        <v>0</v>
      </c>
      <c r="AV146" s="638">
        <f t="shared" ref="AV146" si="2043">AU146*1000</f>
        <v>0</v>
      </c>
      <c r="AW146" s="638">
        <f>'23년(세부_실적)'!AU184</f>
        <v>0</v>
      </c>
      <c r="AX146" s="638">
        <f t="shared" ref="AX146" si="2044">AW146*1000</f>
        <v>0</v>
      </c>
      <c r="AY146" s="638">
        <f>'23년(세부_실적)'!AW184</f>
        <v>0</v>
      </c>
      <c r="AZ146" s="638">
        <f t="shared" ref="AZ146" si="2045">AY146*1000</f>
        <v>0</v>
      </c>
      <c r="BA146" s="638">
        <f>'23년(세부_실적)'!AY184</f>
        <v>0</v>
      </c>
      <c r="BB146" s="638">
        <f t="shared" ref="BB146" si="2046">BA146*1000</f>
        <v>0</v>
      </c>
      <c r="BC146" s="638">
        <f>'23년(세부_실적)'!BA184</f>
        <v>0</v>
      </c>
      <c r="BD146" s="638">
        <f t="shared" ref="BD146" si="2047">BC146*1000</f>
        <v>0</v>
      </c>
      <c r="BF146" s="617"/>
      <c r="BG146" s="617"/>
      <c r="BH146" s="617"/>
      <c r="BI146" s="617"/>
      <c r="BJ146" s="617"/>
      <c r="BK146" s="617"/>
      <c r="BL146" s="617"/>
      <c r="BM146" s="617"/>
      <c r="BN146" s="617"/>
      <c r="BO146" s="617"/>
      <c r="BP146" s="617"/>
      <c r="BQ146" s="617"/>
      <c r="BR146" s="617"/>
      <c r="BS146" s="617"/>
      <c r="BT146" s="617"/>
      <c r="BU146" s="617"/>
      <c r="BV146" s="617"/>
      <c r="BW146" s="617"/>
      <c r="BX146" s="617"/>
      <c r="BY146" s="617"/>
      <c r="BZ146" s="617"/>
      <c r="CA146" s="617"/>
      <c r="CB146" s="617"/>
      <c r="CC146" s="617"/>
      <c r="CD146" s="617"/>
      <c r="CE146" s="617"/>
      <c r="CF146" s="617"/>
      <c r="CG146" s="617"/>
      <c r="CH146" s="617"/>
      <c r="CI146" s="617"/>
      <c r="CJ146" s="617"/>
      <c r="CK146" s="617"/>
      <c r="CL146" s="617"/>
      <c r="CM146" s="617"/>
      <c r="CN146" s="617"/>
      <c r="CO146" s="617"/>
      <c r="CP146" s="617"/>
      <c r="CQ146" s="617"/>
      <c r="CR146" s="617"/>
      <c r="CS146" s="617"/>
      <c r="CT146" s="617"/>
      <c r="CU146" s="617"/>
      <c r="CV146" s="617"/>
      <c r="CW146" s="617"/>
      <c r="CX146" s="617"/>
      <c r="CY146" s="617"/>
      <c r="CZ146" s="617"/>
      <c r="DA146" s="617"/>
      <c r="DB146" s="6">
        <f t="shared" si="1884"/>
        <v>0</v>
      </c>
      <c r="DC146" s="6">
        <f t="shared" si="1885"/>
        <v>0</v>
      </c>
      <c r="DD146" s="6">
        <f t="shared" si="1886"/>
        <v>0</v>
      </c>
      <c r="DE146" s="6">
        <f t="shared" si="1887"/>
        <v>0</v>
      </c>
      <c r="DF146" s="6">
        <f t="shared" si="1888"/>
        <v>0</v>
      </c>
      <c r="DG146" s="6">
        <f t="shared" si="1889"/>
        <v>0</v>
      </c>
      <c r="DH146" s="6">
        <f t="shared" si="1890"/>
        <v>0</v>
      </c>
      <c r="DI146" s="6">
        <f t="shared" si="1891"/>
        <v>0</v>
      </c>
      <c r="DJ146" s="6">
        <f t="shared" si="1892"/>
        <v>0</v>
      </c>
      <c r="DK146" s="6">
        <f t="shared" si="1893"/>
        <v>0</v>
      </c>
      <c r="DL146" s="6">
        <f t="shared" si="1894"/>
        <v>0</v>
      </c>
      <c r="DM146" s="6">
        <f t="shared" si="1895"/>
        <v>0</v>
      </c>
      <c r="DO146" s="6">
        <f t="shared" si="1896"/>
        <v>0</v>
      </c>
      <c r="DP146" s="6">
        <f t="shared" si="1897"/>
        <v>0</v>
      </c>
      <c r="DQ146" s="6">
        <f t="shared" si="1898"/>
        <v>0</v>
      </c>
      <c r="DR146" s="6">
        <f t="shared" si="1899"/>
        <v>0</v>
      </c>
      <c r="DS146" s="6">
        <f t="shared" si="1900"/>
        <v>0</v>
      </c>
      <c r="DT146" s="6">
        <f t="shared" si="1901"/>
        <v>0</v>
      </c>
      <c r="DU146" s="6">
        <f t="shared" si="1902"/>
        <v>0</v>
      </c>
      <c r="DV146" s="6">
        <f t="shared" si="1903"/>
        <v>0</v>
      </c>
      <c r="DW146" s="6">
        <f t="shared" si="1904"/>
        <v>0</v>
      </c>
      <c r="DX146" s="6">
        <f t="shared" si="1905"/>
        <v>0</v>
      </c>
      <c r="DY146" s="6">
        <f t="shared" si="1906"/>
        <v>0</v>
      </c>
      <c r="DZ146" s="6">
        <f t="shared" si="1907"/>
        <v>0</v>
      </c>
    </row>
    <row r="147" spans="2:130" ht="12" customHeight="1" outlineLevel="1">
      <c r="B147" s="6">
        <f>'23년(세부_실적)'!A185</f>
        <v>141</v>
      </c>
      <c r="C147" s="620"/>
      <c r="D147" s="620"/>
      <c r="E147" s="620"/>
      <c r="F147" s="622" t="str">
        <f>'23년(세부_실적)'!E185</f>
        <v>A10024_NPNT</v>
      </c>
      <c r="G147" s="622" t="s">
        <v>1315</v>
      </c>
      <c r="H147" s="622" t="str">
        <f>'23년(세부_실적)'!F185</f>
        <v>794G</v>
      </c>
      <c r="I147" s="617" t="str">
        <f>'23년(세부_실적)'!G185</f>
        <v>구</v>
      </c>
      <c r="J147" s="617" t="str">
        <f>'23년(세부_실적)'!H185</f>
        <v>SY</v>
      </c>
      <c r="K147" s="617">
        <f>'23년(세부_실적)'!I185</f>
        <v>15.3</v>
      </c>
      <c r="L147" s="617">
        <f>'23년(세부_실적)'!J185</f>
        <v>0</v>
      </c>
      <c r="M147" s="617">
        <f>'23년(세부_실적)'!K185</f>
        <v>15.3</v>
      </c>
      <c r="N147" s="617">
        <f>'23년(세부_실적)'!L185</f>
        <v>0</v>
      </c>
      <c r="O147" s="617">
        <f>'23년(세부_실적)'!M185</f>
        <v>15.3</v>
      </c>
      <c r="P147" s="617">
        <f>'23년(세부_실적)'!N185</f>
        <v>0</v>
      </c>
      <c r="Q147" s="617">
        <f>'23년(세부_실적)'!O185</f>
        <v>15.3</v>
      </c>
      <c r="R147" s="617">
        <f>'23년(세부_실적)'!P185</f>
        <v>0</v>
      </c>
      <c r="S147" s="638">
        <f>'23년(세부_실적)'!Q185</f>
        <v>0</v>
      </c>
      <c r="T147" s="638">
        <f t="shared" si="1852"/>
        <v>0</v>
      </c>
      <c r="U147" s="638">
        <f>'23년(세부_실적)'!S185</f>
        <v>0</v>
      </c>
      <c r="V147" s="638">
        <f t="shared" si="1853"/>
        <v>0</v>
      </c>
      <c r="W147" s="638">
        <f>'23년(세부_실적)'!U185</f>
        <v>0</v>
      </c>
      <c r="X147" s="638">
        <f t="shared" si="1854"/>
        <v>0</v>
      </c>
      <c r="Y147" s="638">
        <f>'23년(세부_실적)'!W185</f>
        <v>0</v>
      </c>
      <c r="Z147" s="638">
        <f t="shared" si="1855"/>
        <v>0</v>
      </c>
      <c r="AA147" s="638">
        <f>'23년(세부_실적)'!Y185</f>
        <v>0</v>
      </c>
      <c r="AB147" s="638">
        <f t="shared" si="1855"/>
        <v>0</v>
      </c>
      <c r="AC147" s="638">
        <f>'23년(세부_실적)'!AA185</f>
        <v>0</v>
      </c>
      <c r="AD147" s="638">
        <f t="shared" ref="AD147" si="2048">AC147*1000</f>
        <v>0</v>
      </c>
      <c r="AE147" s="638">
        <f>'23년(세부_실적)'!AC185</f>
        <v>0</v>
      </c>
      <c r="AF147" s="638">
        <f t="shared" ref="AF147" si="2049">AE147*1000</f>
        <v>0</v>
      </c>
      <c r="AG147" s="638">
        <f>'23년(세부_실적)'!AE185</f>
        <v>0</v>
      </c>
      <c r="AH147" s="638">
        <f t="shared" ref="AH147" si="2050">AG147*1000</f>
        <v>0</v>
      </c>
      <c r="AI147" s="638">
        <f>'23년(세부_실적)'!AG185</f>
        <v>0</v>
      </c>
      <c r="AJ147" s="638">
        <f t="shared" ref="AJ147" si="2051">AI147*1000</f>
        <v>0</v>
      </c>
      <c r="AK147" s="638">
        <f>'23년(세부_실적)'!AI185</f>
        <v>0</v>
      </c>
      <c r="AL147" s="638">
        <f t="shared" ref="AL147" si="2052">AK147*1000</f>
        <v>0</v>
      </c>
      <c r="AM147" s="638">
        <f>'23년(세부_실적)'!AK185</f>
        <v>0</v>
      </c>
      <c r="AN147" s="638">
        <f t="shared" ref="AN147" si="2053">AM147*1000</f>
        <v>0</v>
      </c>
      <c r="AO147" s="638">
        <f>'23년(세부_실적)'!AM185</f>
        <v>0</v>
      </c>
      <c r="AP147" s="638">
        <f t="shared" ref="AP147" si="2054">AO147*1000</f>
        <v>0</v>
      </c>
      <c r="AQ147" s="638">
        <f>'23년(세부_실적)'!AO185</f>
        <v>0</v>
      </c>
      <c r="AR147" s="638">
        <f t="shared" ref="AR147" si="2055">AQ147*1000</f>
        <v>0</v>
      </c>
      <c r="AS147" s="638">
        <f>'23년(세부_실적)'!AQ185</f>
        <v>0</v>
      </c>
      <c r="AT147" s="638">
        <f t="shared" ref="AT147" si="2056">AS147*1000</f>
        <v>0</v>
      </c>
      <c r="AU147" s="638">
        <f>'23년(세부_실적)'!AS185</f>
        <v>0</v>
      </c>
      <c r="AV147" s="638">
        <f t="shared" ref="AV147" si="2057">AU147*1000</f>
        <v>0</v>
      </c>
      <c r="AW147" s="638">
        <f>'23년(세부_실적)'!AU185</f>
        <v>0</v>
      </c>
      <c r="AX147" s="638">
        <f t="shared" ref="AX147" si="2058">AW147*1000</f>
        <v>0</v>
      </c>
      <c r="AY147" s="638">
        <f>'23년(세부_실적)'!AW185</f>
        <v>0</v>
      </c>
      <c r="AZ147" s="638">
        <f t="shared" ref="AZ147" si="2059">AY147*1000</f>
        <v>0</v>
      </c>
      <c r="BA147" s="638">
        <f>'23년(세부_실적)'!AY185</f>
        <v>0</v>
      </c>
      <c r="BB147" s="638">
        <f t="shared" ref="BB147" si="2060">BA147*1000</f>
        <v>0</v>
      </c>
      <c r="BC147" s="638">
        <f>'23년(세부_실적)'!BA185</f>
        <v>0</v>
      </c>
      <c r="BD147" s="638">
        <f t="shared" ref="BD147" si="2061">BC147*1000</f>
        <v>0</v>
      </c>
      <c r="BF147" s="617"/>
      <c r="BG147" s="617"/>
      <c r="BH147" s="617"/>
      <c r="BI147" s="617"/>
      <c r="BJ147" s="617"/>
      <c r="BK147" s="617"/>
      <c r="BL147" s="617"/>
      <c r="BM147" s="617"/>
      <c r="BN147" s="617"/>
      <c r="BO147" s="617"/>
      <c r="BP147" s="617"/>
      <c r="BQ147" s="617"/>
      <c r="BR147" s="617"/>
      <c r="BS147" s="617"/>
      <c r="BT147" s="617"/>
      <c r="BU147" s="617"/>
      <c r="BV147" s="617"/>
      <c r="BW147" s="617"/>
      <c r="BX147" s="617"/>
      <c r="BY147" s="617"/>
      <c r="BZ147" s="617"/>
      <c r="CA147" s="617"/>
      <c r="CB147" s="617"/>
      <c r="CC147" s="617"/>
      <c r="CD147" s="617"/>
      <c r="CE147" s="617"/>
      <c r="CF147" s="617"/>
      <c r="CG147" s="617"/>
      <c r="CH147" s="617"/>
      <c r="CI147" s="617"/>
      <c r="CJ147" s="617"/>
      <c r="CK147" s="617"/>
      <c r="CL147" s="617"/>
      <c r="CM147" s="617"/>
      <c r="CN147" s="617"/>
      <c r="CO147" s="617"/>
      <c r="CP147" s="617"/>
      <c r="CQ147" s="617"/>
      <c r="CR147" s="617"/>
      <c r="CS147" s="617"/>
      <c r="CT147" s="617"/>
      <c r="CU147" s="617"/>
      <c r="CV147" s="617"/>
      <c r="CW147" s="617"/>
      <c r="CX147" s="617"/>
      <c r="CY147" s="617"/>
      <c r="CZ147" s="617"/>
      <c r="DA147" s="617"/>
      <c r="DB147" s="6">
        <f t="shared" si="1884"/>
        <v>0</v>
      </c>
      <c r="DC147" s="6">
        <f t="shared" si="1885"/>
        <v>0</v>
      </c>
      <c r="DD147" s="6">
        <f t="shared" si="1886"/>
        <v>0</v>
      </c>
      <c r="DE147" s="6">
        <f t="shared" si="1887"/>
        <v>0</v>
      </c>
      <c r="DF147" s="6">
        <f t="shared" si="1888"/>
        <v>0</v>
      </c>
      <c r="DG147" s="6">
        <f t="shared" si="1889"/>
        <v>0</v>
      </c>
      <c r="DH147" s="6">
        <f t="shared" si="1890"/>
        <v>0</v>
      </c>
      <c r="DI147" s="6">
        <f t="shared" si="1891"/>
        <v>0</v>
      </c>
      <c r="DJ147" s="6">
        <f t="shared" si="1892"/>
        <v>0</v>
      </c>
      <c r="DK147" s="6">
        <f t="shared" si="1893"/>
        <v>0</v>
      </c>
      <c r="DL147" s="6">
        <f t="shared" si="1894"/>
        <v>0</v>
      </c>
      <c r="DM147" s="6">
        <f t="shared" si="1895"/>
        <v>0</v>
      </c>
      <c r="DO147" s="6">
        <f t="shared" si="1896"/>
        <v>0</v>
      </c>
      <c r="DP147" s="6">
        <f t="shared" si="1897"/>
        <v>0</v>
      </c>
      <c r="DQ147" s="6">
        <f t="shared" si="1898"/>
        <v>0</v>
      </c>
      <c r="DR147" s="6">
        <f t="shared" si="1899"/>
        <v>0</v>
      </c>
      <c r="DS147" s="6">
        <f t="shared" si="1900"/>
        <v>0</v>
      </c>
      <c r="DT147" s="6">
        <f t="shared" si="1901"/>
        <v>0</v>
      </c>
      <c r="DU147" s="6">
        <f t="shared" si="1902"/>
        <v>0</v>
      </c>
      <c r="DV147" s="6">
        <f t="shared" si="1903"/>
        <v>0</v>
      </c>
      <c r="DW147" s="6">
        <f t="shared" si="1904"/>
        <v>0</v>
      </c>
      <c r="DX147" s="6">
        <f t="shared" si="1905"/>
        <v>0</v>
      </c>
      <c r="DY147" s="6">
        <f t="shared" si="1906"/>
        <v>0</v>
      </c>
      <c r="DZ147" s="6">
        <f t="shared" si="1907"/>
        <v>0</v>
      </c>
    </row>
    <row r="148" spans="2:130" ht="12" customHeight="1" outlineLevel="1">
      <c r="B148" s="6">
        <f>'23년(세부_실적)'!A186</f>
        <v>142</v>
      </c>
      <c r="C148" s="620"/>
      <c r="D148" s="620"/>
      <c r="E148" s="620"/>
      <c r="F148" s="622" t="str">
        <f>'23년(세부_실적)'!E186</f>
        <v>A10024N_NPNT</v>
      </c>
      <c r="G148" s="622" t="s">
        <v>1316</v>
      </c>
      <c r="H148" s="622" t="str">
        <f>'23년(세부_실적)'!F186</f>
        <v>794H</v>
      </c>
      <c r="I148" s="617" t="str">
        <f>'23년(세부_실적)'!G186</f>
        <v>구</v>
      </c>
      <c r="J148" s="617" t="str">
        <f>'23년(세부_실적)'!H186</f>
        <v>SY</v>
      </c>
      <c r="K148" s="617">
        <f>'23년(세부_실적)'!I186</f>
        <v>15.75</v>
      </c>
      <c r="L148" s="617">
        <f>'23년(세부_실적)'!J186</f>
        <v>0</v>
      </c>
      <c r="M148" s="617">
        <f>'23년(세부_실적)'!K186</f>
        <v>15.75</v>
      </c>
      <c r="N148" s="617">
        <f>'23년(세부_실적)'!L186</f>
        <v>0</v>
      </c>
      <c r="O148" s="617">
        <f>'23년(세부_실적)'!M186</f>
        <v>15.75</v>
      </c>
      <c r="P148" s="617">
        <f>'23년(세부_실적)'!N186</f>
        <v>0</v>
      </c>
      <c r="Q148" s="617">
        <f>'23년(세부_실적)'!O186</f>
        <v>15.75</v>
      </c>
      <c r="R148" s="617">
        <f>'23년(세부_실적)'!P186</f>
        <v>0</v>
      </c>
      <c r="S148" s="638">
        <f>'23년(세부_실적)'!Q186</f>
        <v>0</v>
      </c>
      <c r="T148" s="638">
        <f t="shared" si="1852"/>
        <v>0</v>
      </c>
      <c r="U148" s="638">
        <f>'23년(세부_실적)'!S186</f>
        <v>0</v>
      </c>
      <c r="V148" s="638">
        <f t="shared" si="1853"/>
        <v>0</v>
      </c>
      <c r="W148" s="638">
        <f>'23년(세부_실적)'!U186</f>
        <v>0</v>
      </c>
      <c r="X148" s="638">
        <f t="shared" si="1854"/>
        <v>0</v>
      </c>
      <c r="Y148" s="638">
        <f>'23년(세부_실적)'!W186</f>
        <v>0</v>
      </c>
      <c r="Z148" s="638">
        <f t="shared" si="1855"/>
        <v>0</v>
      </c>
      <c r="AA148" s="638">
        <f>'23년(세부_실적)'!Y186</f>
        <v>0</v>
      </c>
      <c r="AB148" s="638">
        <f t="shared" si="1855"/>
        <v>0</v>
      </c>
      <c r="AC148" s="638">
        <f>'23년(세부_실적)'!AA186</f>
        <v>0</v>
      </c>
      <c r="AD148" s="638">
        <f t="shared" ref="AD148" si="2062">AC148*1000</f>
        <v>0</v>
      </c>
      <c r="AE148" s="638">
        <f>'23년(세부_실적)'!AC186</f>
        <v>0</v>
      </c>
      <c r="AF148" s="638">
        <f t="shared" ref="AF148" si="2063">AE148*1000</f>
        <v>0</v>
      </c>
      <c r="AG148" s="638">
        <f>'23년(세부_실적)'!AE186</f>
        <v>0</v>
      </c>
      <c r="AH148" s="638">
        <f t="shared" ref="AH148" si="2064">AG148*1000</f>
        <v>0</v>
      </c>
      <c r="AI148" s="638">
        <f>'23년(세부_실적)'!AG186</f>
        <v>0</v>
      </c>
      <c r="AJ148" s="638">
        <f t="shared" ref="AJ148" si="2065">AI148*1000</f>
        <v>0</v>
      </c>
      <c r="AK148" s="638">
        <f>'23년(세부_실적)'!AI186</f>
        <v>0</v>
      </c>
      <c r="AL148" s="638">
        <f t="shared" ref="AL148" si="2066">AK148*1000</f>
        <v>0</v>
      </c>
      <c r="AM148" s="638">
        <f>'23년(세부_실적)'!AK186</f>
        <v>0</v>
      </c>
      <c r="AN148" s="638">
        <f t="shared" ref="AN148" si="2067">AM148*1000</f>
        <v>0</v>
      </c>
      <c r="AO148" s="638">
        <f>'23년(세부_실적)'!AM186</f>
        <v>0</v>
      </c>
      <c r="AP148" s="638">
        <f t="shared" ref="AP148" si="2068">AO148*1000</f>
        <v>0</v>
      </c>
      <c r="AQ148" s="638">
        <f>'23년(세부_실적)'!AO186</f>
        <v>0</v>
      </c>
      <c r="AR148" s="638">
        <f t="shared" ref="AR148" si="2069">AQ148*1000</f>
        <v>0</v>
      </c>
      <c r="AS148" s="638">
        <f>'23년(세부_실적)'!AQ186</f>
        <v>0</v>
      </c>
      <c r="AT148" s="638">
        <f t="shared" ref="AT148" si="2070">AS148*1000</f>
        <v>0</v>
      </c>
      <c r="AU148" s="638">
        <f>'23년(세부_실적)'!AS186</f>
        <v>0</v>
      </c>
      <c r="AV148" s="638">
        <f t="shared" ref="AV148" si="2071">AU148*1000</f>
        <v>0</v>
      </c>
      <c r="AW148" s="638">
        <f>'23년(세부_실적)'!AU186</f>
        <v>0</v>
      </c>
      <c r="AX148" s="638">
        <f t="shared" ref="AX148" si="2072">AW148*1000</f>
        <v>0</v>
      </c>
      <c r="AY148" s="638">
        <f>'23년(세부_실적)'!AW186</f>
        <v>0</v>
      </c>
      <c r="AZ148" s="638">
        <f t="shared" ref="AZ148" si="2073">AY148*1000</f>
        <v>0</v>
      </c>
      <c r="BA148" s="638">
        <f>'23년(세부_실적)'!AY186</f>
        <v>0</v>
      </c>
      <c r="BB148" s="638">
        <f t="shared" ref="BB148" si="2074">BA148*1000</f>
        <v>0</v>
      </c>
      <c r="BC148" s="638">
        <f>'23년(세부_실적)'!BA186</f>
        <v>0</v>
      </c>
      <c r="BD148" s="638">
        <f t="shared" ref="BD148" si="2075">BC148*1000</f>
        <v>0</v>
      </c>
      <c r="BF148" s="617"/>
      <c r="BG148" s="617"/>
      <c r="BH148" s="617"/>
      <c r="BI148" s="617"/>
      <c r="BJ148" s="617"/>
      <c r="BK148" s="617"/>
      <c r="BL148" s="617"/>
      <c r="BM148" s="617"/>
      <c r="BN148" s="617"/>
      <c r="BO148" s="617"/>
      <c r="BP148" s="617"/>
      <c r="BQ148" s="617"/>
      <c r="BR148" s="617"/>
      <c r="BS148" s="617"/>
      <c r="BT148" s="617"/>
      <c r="BU148" s="617"/>
      <c r="BV148" s="617"/>
      <c r="BW148" s="617"/>
      <c r="BX148" s="617"/>
      <c r="BY148" s="617"/>
      <c r="BZ148" s="617"/>
      <c r="CA148" s="617"/>
      <c r="CB148" s="617"/>
      <c r="CC148" s="617"/>
      <c r="CD148" s="617"/>
      <c r="CE148" s="617"/>
      <c r="CF148" s="617"/>
      <c r="CG148" s="617"/>
      <c r="CH148" s="617"/>
      <c r="CI148" s="617"/>
      <c r="CJ148" s="617"/>
      <c r="CK148" s="617"/>
      <c r="CL148" s="617"/>
      <c r="CM148" s="617"/>
      <c r="CN148" s="617"/>
      <c r="CO148" s="617"/>
      <c r="CP148" s="617"/>
      <c r="CQ148" s="617"/>
      <c r="CR148" s="617"/>
      <c r="CS148" s="617"/>
      <c r="CT148" s="617"/>
      <c r="CU148" s="617"/>
      <c r="CV148" s="617"/>
      <c r="CW148" s="617"/>
      <c r="CX148" s="617"/>
      <c r="CY148" s="617"/>
      <c r="CZ148" s="617"/>
      <c r="DA148" s="617"/>
      <c r="DB148" s="6">
        <f t="shared" si="1884"/>
        <v>0</v>
      </c>
      <c r="DC148" s="6">
        <f t="shared" si="1885"/>
        <v>0</v>
      </c>
      <c r="DD148" s="6">
        <f t="shared" si="1886"/>
        <v>0</v>
      </c>
      <c r="DE148" s="6">
        <f t="shared" si="1887"/>
        <v>0</v>
      </c>
      <c r="DF148" s="6">
        <f t="shared" si="1888"/>
        <v>0</v>
      </c>
      <c r="DG148" s="6">
        <f t="shared" si="1889"/>
        <v>0</v>
      </c>
      <c r="DH148" s="6">
        <f t="shared" si="1890"/>
        <v>0</v>
      </c>
      <c r="DI148" s="6">
        <f t="shared" si="1891"/>
        <v>0</v>
      </c>
      <c r="DJ148" s="6">
        <f t="shared" si="1892"/>
        <v>0</v>
      </c>
      <c r="DK148" s="6">
        <f t="shared" si="1893"/>
        <v>0</v>
      </c>
      <c r="DL148" s="6">
        <f t="shared" si="1894"/>
        <v>0</v>
      </c>
      <c r="DM148" s="6">
        <f t="shared" si="1895"/>
        <v>0</v>
      </c>
      <c r="DO148" s="6">
        <f t="shared" si="1896"/>
        <v>0</v>
      </c>
      <c r="DP148" s="6">
        <f t="shared" si="1897"/>
        <v>0</v>
      </c>
      <c r="DQ148" s="6">
        <f t="shared" si="1898"/>
        <v>0</v>
      </c>
      <c r="DR148" s="6">
        <f t="shared" si="1899"/>
        <v>0</v>
      </c>
      <c r="DS148" s="6">
        <f t="shared" si="1900"/>
        <v>0</v>
      </c>
      <c r="DT148" s="6">
        <f t="shared" si="1901"/>
        <v>0</v>
      </c>
      <c r="DU148" s="6">
        <f t="shared" si="1902"/>
        <v>0</v>
      </c>
      <c r="DV148" s="6">
        <f t="shared" si="1903"/>
        <v>0</v>
      </c>
      <c r="DW148" s="6">
        <f t="shared" si="1904"/>
        <v>0</v>
      </c>
      <c r="DX148" s="6">
        <f t="shared" si="1905"/>
        <v>0</v>
      </c>
      <c r="DY148" s="6">
        <f t="shared" si="1906"/>
        <v>0</v>
      </c>
      <c r="DZ148" s="6">
        <f t="shared" si="1907"/>
        <v>0</v>
      </c>
    </row>
    <row r="149" spans="2:130" ht="12" customHeight="1" outlineLevel="1">
      <c r="B149" s="6">
        <f>'23년(세부_실적)'!A187</f>
        <v>143</v>
      </c>
      <c r="C149" s="620"/>
      <c r="D149" s="620"/>
      <c r="E149" s="620"/>
      <c r="F149" s="622" t="str">
        <f>'23년(세부_실적)'!E187</f>
        <v>A6024_FPN(VE)</v>
      </c>
      <c r="G149" s="622" t="s">
        <v>158</v>
      </c>
      <c r="H149" s="622" t="str">
        <f>'23년(세부_실적)'!F187</f>
        <v>799A</v>
      </c>
      <c r="I149" s="617" t="str">
        <f>'23년(세부_실적)'!G187</f>
        <v>구</v>
      </c>
      <c r="J149" s="617" t="str">
        <f>'23년(세부_실적)'!H187</f>
        <v>SY</v>
      </c>
      <c r="K149" s="617">
        <f>'23년(세부_실적)'!I187</f>
        <v>5.77</v>
      </c>
      <c r="L149" s="617">
        <f>'23년(세부_실적)'!J187</f>
        <v>0</v>
      </c>
      <c r="M149" s="617">
        <f>'23년(세부_실적)'!K187</f>
        <v>5.77</v>
      </c>
      <c r="N149" s="617">
        <f>'23년(세부_실적)'!L187</f>
        <v>0</v>
      </c>
      <c r="O149" s="617">
        <f>'23년(세부_실적)'!M187</f>
        <v>5.77</v>
      </c>
      <c r="P149" s="617">
        <f>'23년(세부_실적)'!N187</f>
        <v>0</v>
      </c>
      <c r="Q149" s="617">
        <f>'23년(세부_실적)'!O187</f>
        <v>5.77</v>
      </c>
      <c r="R149" s="617">
        <f>'23년(세부_실적)'!P187</f>
        <v>0</v>
      </c>
      <c r="S149" s="638">
        <f>'23년(세부_실적)'!Q187</f>
        <v>0</v>
      </c>
      <c r="T149" s="638">
        <f t="shared" si="1852"/>
        <v>0</v>
      </c>
      <c r="U149" s="638">
        <f>'23년(세부_실적)'!S187</f>
        <v>0</v>
      </c>
      <c r="V149" s="638">
        <f t="shared" si="1853"/>
        <v>0</v>
      </c>
      <c r="W149" s="638">
        <f>'23년(세부_실적)'!U187</f>
        <v>0</v>
      </c>
      <c r="X149" s="638">
        <f t="shared" si="1854"/>
        <v>0</v>
      </c>
      <c r="Y149" s="638">
        <f>'23년(세부_실적)'!W187</f>
        <v>0</v>
      </c>
      <c r="Z149" s="638">
        <f t="shared" si="1855"/>
        <v>0</v>
      </c>
      <c r="AA149" s="638">
        <f>'23년(세부_실적)'!Y187</f>
        <v>0</v>
      </c>
      <c r="AB149" s="638">
        <f t="shared" si="1855"/>
        <v>0</v>
      </c>
      <c r="AC149" s="638">
        <f>'23년(세부_실적)'!AA187</f>
        <v>0</v>
      </c>
      <c r="AD149" s="638">
        <f t="shared" ref="AD149" si="2076">AC149*1000</f>
        <v>0</v>
      </c>
      <c r="AE149" s="638">
        <f>'23년(세부_실적)'!AC187</f>
        <v>0</v>
      </c>
      <c r="AF149" s="638">
        <f t="shared" ref="AF149" si="2077">AE149*1000</f>
        <v>0</v>
      </c>
      <c r="AG149" s="638">
        <f>'23년(세부_실적)'!AE187</f>
        <v>0</v>
      </c>
      <c r="AH149" s="638">
        <f t="shared" ref="AH149" si="2078">AG149*1000</f>
        <v>0</v>
      </c>
      <c r="AI149" s="638">
        <f>'23년(세부_실적)'!AG187</f>
        <v>0</v>
      </c>
      <c r="AJ149" s="638">
        <f t="shared" ref="AJ149" si="2079">AI149*1000</f>
        <v>0</v>
      </c>
      <c r="AK149" s="638">
        <f>'23년(세부_실적)'!AI187</f>
        <v>0</v>
      </c>
      <c r="AL149" s="638">
        <f t="shared" ref="AL149" si="2080">AK149*1000</f>
        <v>0</v>
      </c>
      <c r="AM149" s="638">
        <f>'23년(세부_실적)'!AK187</f>
        <v>0</v>
      </c>
      <c r="AN149" s="638">
        <f t="shared" ref="AN149" si="2081">AM149*1000</f>
        <v>0</v>
      </c>
      <c r="AO149" s="638">
        <f>'23년(세부_실적)'!AM187</f>
        <v>0</v>
      </c>
      <c r="AP149" s="638">
        <f t="shared" ref="AP149" si="2082">AO149*1000</f>
        <v>0</v>
      </c>
      <c r="AQ149" s="638">
        <f>'23년(세부_실적)'!AO187</f>
        <v>0</v>
      </c>
      <c r="AR149" s="638">
        <f t="shared" ref="AR149" si="2083">AQ149*1000</f>
        <v>0</v>
      </c>
      <c r="AS149" s="638">
        <f>'23년(세부_실적)'!AQ187</f>
        <v>0</v>
      </c>
      <c r="AT149" s="638">
        <f t="shared" ref="AT149" si="2084">AS149*1000</f>
        <v>0</v>
      </c>
      <c r="AU149" s="638">
        <f>'23년(세부_실적)'!AS187</f>
        <v>0</v>
      </c>
      <c r="AV149" s="638">
        <f t="shared" ref="AV149" si="2085">AU149*1000</f>
        <v>0</v>
      </c>
      <c r="AW149" s="638">
        <f>'23년(세부_실적)'!AU187</f>
        <v>0</v>
      </c>
      <c r="AX149" s="638">
        <f t="shared" ref="AX149" si="2086">AW149*1000</f>
        <v>0</v>
      </c>
      <c r="AY149" s="638">
        <f>'23년(세부_실적)'!AW187</f>
        <v>0</v>
      </c>
      <c r="AZ149" s="638">
        <f t="shared" ref="AZ149" si="2087">AY149*1000</f>
        <v>0</v>
      </c>
      <c r="BA149" s="638">
        <f>'23년(세부_실적)'!AY187</f>
        <v>0</v>
      </c>
      <c r="BB149" s="638">
        <f t="shared" ref="BB149" si="2088">BA149*1000</f>
        <v>0</v>
      </c>
      <c r="BC149" s="638">
        <f>'23년(세부_실적)'!BA187</f>
        <v>0</v>
      </c>
      <c r="BD149" s="638">
        <f t="shared" ref="BD149" si="2089">BC149*1000</f>
        <v>0</v>
      </c>
      <c r="BF149" s="617"/>
      <c r="BG149" s="617"/>
      <c r="BH149" s="617"/>
      <c r="BI149" s="617"/>
      <c r="BJ149" s="617"/>
      <c r="BK149" s="617"/>
      <c r="BL149" s="617"/>
      <c r="BM149" s="617"/>
      <c r="BN149" s="617"/>
      <c r="BO149" s="617"/>
      <c r="BP149" s="617"/>
      <c r="BQ149" s="617"/>
      <c r="BR149" s="617"/>
      <c r="BS149" s="617"/>
      <c r="BT149" s="617"/>
      <c r="BU149" s="617"/>
      <c r="BV149" s="617"/>
      <c r="BW149" s="617"/>
      <c r="BX149" s="617"/>
      <c r="BY149" s="617"/>
      <c r="BZ149" s="617">
        <v>0.69</v>
      </c>
      <c r="CA149" s="617">
        <v>4.2100903836363628</v>
      </c>
      <c r="CB149" s="643">
        <v>5.77</v>
      </c>
      <c r="CC149" s="617"/>
      <c r="CD149" s="617"/>
      <c r="CE149" s="617"/>
      <c r="CF149" s="617"/>
      <c r="CG149" s="617"/>
      <c r="CH149" s="617"/>
      <c r="CI149" s="617"/>
      <c r="CJ149" s="617"/>
      <c r="CK149" s="617"/>
      <c r="CL149" s="617"/>
      <c r="CM149" s="617"/>
      <c r="CN149" s="617"/>
      <c r="CO149" s="617"/>
      <c r="CP149" s="617"/>
      <c r="CQ149" s="617"/>
      <c r="CR149" s="617"/>
      <c r="CS149" s="617"/>
      <c r="CT149" s="617"/>
      <c r="CU149" s="617"/>
      <c r="CV149" s="617"/>
      <c r="CW149" s="617"/>
      <c r="CX149" s="617"/>
      <c r="CY149" s="617"/>
      <c r="CZ149" s="617"/>
      <c r="DA149" s="617"/>
      <c r="DB149" s="6">
        <f t="shared" si="1884"/>
        <v>0</v>
      </c>
      <c r="DC149" s="6">
        <f t="shared" si="1885"/>
        <v>0</v>
      </c>
      <c r="DD149" s="6">
        <f t="shared" si="1886"/>
        <v>0</v>
      </c>
      <c r="DE149" s="6">
        <f t="shared" si="1887"/>
        <v>0</v>
      </c>
      <c r="DF149" s="6">
        <f t="shared" si="1888"/>
        <v>0</v>
      </c>
      <c r="DG149" s="6">
        <f t="shared" si="1889"/>
        <v>0</v>
      </c>
      <c r="DH149" s="6">
        <f t="shared" si="1890"/>
        <v>0</v>
      </c>
      <c r="DI149" s="6">
        <f t="shared" si="1891"/>
        <v>0</v>
      </c>
      <c r="DJ149" s="6">
        <f t="shared" si="1892"/>
        <v>0</v>
      </c>
      <c r="DK149" s="6">
        <f t="shared" si="1893"/>
        <v>0</v>
      </c>
      <c r="DL149" s="6">
        <f t="shared" si="1894"/>
        <v>0</v>
      </c>
      <c r="DM149" s="6">
        <f t="shared" si="1895"/>
        <v>0</v>
      </c>
      <c r="DO149" s="6">
        <f t="shared" si="1896"/>
        <v>0</v>
      </c>
      <c r="DP149" s="6">
        <f t="shared" si="1897"/>
        <v>0</v>
      </c>
      <c r="DQ149" s="6">
        <f t="shared" si="1898"/>
        <v>0</v>
      </c>
      <c r="DR149" s="6">
        <f t="shared" si="1899"/>
        <v>0</v>
      </c>
      <c r="DS149" s="6">
        <f t="shared" si="1900"/>
        <v>0</v>
      </c>
      <c r="DT149" s="6">
        <f t="shared" si="1901"/>
        <v>0</v>
      </c>
      <c r="DU149" s="6">
        <f t="shared" si="1902"/>
        <v>0</v>
      </c>
      <c r="DV149" s="6">
        <f t="shared" si="1903"/>
        <v>0</v>
      </c>
      <c r="DW149" s="6">
        <f t="shared" si="1904"/>
        <v>0</v>
      </c>
      <c r="DX149" s="6">
        <f t="shared" si="1905"/>
        <v>0</v>
      </c>
      <c r="DY149" s="6">
        <f t="shared" si="1906"/>
        <v>0</v>
      </c>
      <c r="DZ149" s="6">
        <f t="shared" si="1907"/>
        <v>0</v>
      </c>
    </row>
    <row r="150" spans="2:130" ht="12" customHeight="1" outlineLevel="1">
      <c r="B150" s="6">
        <f>'23년(세부_실적)'!A188</f>
        <v>144</v>
      </c>
      <c r="C150" s="620"/>
      <c r="D150" s="620"/>
      <c r="E150" s="620"/>
      <c r="F150" s="622" t="str">
        <f>'23년(세부_실적)'!E188</f>
        <v>A6024N_FPN(VE)</v>
      </c>
      <c r="G150" s="622" t="s">
        <v>77</v>
      </c>
      <c r="H150" s="622" t="str">
        <f>'23년(세부_실적)'!F188</f>
        <v>799B</v>
      </c>
      <c r="I150" s="617" t="str">
        <f>'23년(세부_실적)'!G188</f>
        <v>구</v>
      </c>
      <c r="J150" s="617" t="str">
        <f>'23년(세부_실적)'!H188</f>
        <v>SY</v>
      </c>
      <c r="K150" s="617">
        <f>'23년(세부_실적)'!I188</f>
        <v>6.97</v>
      </c>
      <c r="L150" s="617">
        <f>'23년(세부_실적)'!J188</f>
        <v>0</v>
      </c>
      <c r="M150" s="617">
        <f>'23년(세부_실적)'!K188</f>
        <v>6.97</v>
      </c>
      <c r="N150" s="617">
        <f>'23년(세부_실적)'!L188</f>
        <v>0</v>
      </c>
      <c r="O150" s="617">
        <f>'23년(세부_실적)'!M188</f>
        <v>6.97</v>
      </c>
      <c r="P150" s="617">
        <f>'23년(세부_실적)'!N188</f>
        <v>0</v>
      </c>
      <c r="Q150" s="617">
        <f>'23년(세부_실적)'!O188</f>
        <v>6.97</v>
      </c>
      <c r="R150" s="617">
        <f>'23년(세부_실적)'!P188</f>
        <v>0</v>
      </c>
      <c r="S150" s="638">
        <f>'23년(세부_실적)'!Q188</f>
        <v>0</v>
      </c>
      <c r="T150" s="638">
        <f t="shared" si="1852"/>
        <v>0</v>
      </c>
      <c r="U150" s="638">
        <f>'23년(세부_실적)'!S188</f>
        <v>0</v>
      </c>
      <c r="V150" s="638">
        <f t="shared" si="1853"/>
        <v>0</v>
      </c>
      <c r="W150" s="638">
        <f>'23년(세부_실적)'!U188</f>
        <v>0</v>
      </c>
      <c r="X150" s="638">
        <f t="shared" si="1854"/>
        <v>0</v>
      </c>
      <c r="Y150" s="638">
        <f>'23년(세부_실적)'!W188</f>
        <v>0</v>
      </c>
      <c r="Z150" s="638">
        <f t="shared" si="1855"/>
        <v>0</v>
      </c>
      <c r="AA150" s="638">
        <f>'23년(세부_실적)'!Y188</f>
        <v>0</v>
      </c>
      <c r="AB150" s="638">
        <f t="shared" si="1855"/>
        <v>0</v>
      </c>
      <c r="AC150" s="638">
        <f>'23년(세부_실적)'!AA188</f>
        <v>0</v>
      </c>
      <c r="AD150" s="638">
        <f t="shared" ref="AD150" si="2090">AC150*1000</f>
        <v>0</v>
      </c>
      <c r="AE150" s="638">
        <f>'23년(세부_실적)'!AC188</f>
        <v>0</v>
      </c>
      <c r="AF150" s="638">
        <f t="shared" ref="AF150" si="2091">AE150*1000</f>
        <v>0</v>
      </c>
      <c r="AG150" s="638">
        <f>'23년(세부_실적)'!AE188</f>
        <v>0</v>
      </c>
      <c r="AH150" s="638">
        <f t="shared" ref="AH150" si="2092">AG150*1000</f>
        <v>0</v>
      </c>
      <c r="AI150" s="638">
        <f>'23년(세부_실적)'!AG188</f>
        <v>0</v>
      </c>
      <c r="AJ150" s="638">
        <f t="shared" ref="AJ150" si="2093">AI150*1000</f>
        <v>0</v>
      </c>
      <c r="AK150" s="638">
        <f>'23년(세부_실적)'!AI188</f>
        <v>0</v>
      </c>
      <c r="AL150" s="638">
        <f t="shared" ref="AL150" si="2094">AK150*1000</f>
        <v>0</v>
      </c>
      <c r="AM150" s="638">
        <f>'23년(세부_실적)'!AK188</f>
        <v>0</v>
      </c>
      <c r="AN150" s="638">
        <f t="shared" ref="AN150" si="2095">AM150*1000</f>
        <v>0</v>
      </c>
      <c r="AO150" s="638">
        <f>'23년(세부_실적)'!AM188</f>
        <v>0</v>
      </c>
      <c r="AP150" s="638">
        <f t="shared" ref="AP150" si="2096">AO150*1000</f>
        <v>0</v>
      </c>
      <c r="AQ150" s="638">
        <f>'23년(세부_실적)'!AO188</f>
        <v>0</v>
      </c>
      <c r="AR150" s="638">
        <f t="shared" ref="AR150" si="2097">AQ150*1000</f>
        <v>0</v>
      </c>
      <c r="AS150" s="638">
        <f>'23년(세부_실적)'!AQ188</f>
        <v>0</v>
      </c>
      <c r="AT150" s="638">
        <f t="shared" ref="AT150" si="2098">AS150*1000</f>
        <v>0</v>
      </c>
      <c r="AU150" s="638">
        <f>'23년(세부_실적)'!AS188</f>
        <v>0</v>
      </c>
      <c r="AV150" s="638">
        <f t="shared" ref="AV150" si="2099">AU150*1000</f>
        <v>0</v>
      </c>
      <c r="AW150" s="638">
        <f>'23년(세부_실적)'!AU188</f>
        <v>0</v>
      </c>
      <c r="AX150" s="638">
        <f t="shared" ref="AX150" si="2100">AW150*1000</f>
        <v>0</v>
      </c>
      <c r="AY150" s="638">
        <f>'23년(세부_실적)'!AW188</f>
        <v>0</v>
      </c>
      <c r="AZ150" s="638">
        <f t="shared" ref="AZ150" si="2101">AY150*1000</f>
        <v>0</v>
      </c>
      <c r="BA150" s="638">
        <f>'23년(세부_실적)'!AY188</f>
        <v>0</v>
      </c>
      <c r="BB150" s="638">
        <f t="shared" ref="BB150" si="2102">BA150*1000</f>
        <v>0</v>
      </c>
      <c r="BC150" s="638">
        <f>'23년(세부_실적)'!BA188</f>
        <v>0</v>
      </c>
      <c r="BD150" s="638">
        <f t="shared" ref="BD150" si="2103">BC150*1000</f>
        <v>0</v>
      </c>
      <c r="BF150" s="617">
        <v>0.69</v>
      </c>
      <c r="BG150" s="617">
        <v>4.3900907472727253</v>
      </c>
      <c r="BH150" s="617"/>
      <c r="BI150" s="617"/>
      <c r="BJ150" s="617">
        <v>0.69</v>
      </c>
      <c r="BK150" s="617">
        <v>4.3900907472727253</v>
      </c>
      <c r="BL150" s="617"/>
      <c r="BM150" s="617"/>
      <c r="BN150" s="617">
        <v>0.69</v>
      </c>
      <c r="BO150" s="617">
        <v>4.3900907472727253</v>
      </c>
      <c r="BP150" s="617"/>
      <c r="BQ150" s="617"/>
      <c r="BR150" s="617">
        <v>0.69</v>
      </c>
      <c r="BS150" s="617">
        <v>4.5474575835779829</v>
      </c>
      <c r="BT150" s="617"/>
      <c r="BU150" s="617"/>
      <c r="BV150" s="617">
        <v>0.69</v>
      </c>
      <c r="BW150" s="617">
        <v>4.5474575835779829</v>
      </c>
      <c r="BX150" s="617"/>
      <c r="BY150" s="617"/>
      <c r="BZ150" s="617">
        <v>0.69</v>
      </c>
      <c r="CA150" s="617">
        <v>4.5474575835779829</v>
      </c>
      <c r="CB150" s="617"/>
      <c r="CC150" s="617"/>
      <c r="CD150" s="617"/>
      <c r="CE150" s="617"/>
      <c r="CF150" s="617"/>
      <c r="CG150" s="617"/>
      <c r="CH150" s="617"/>
      <c r="CI150" s="617"/>
      <c r="CJ150" s="617"/>
      <c r="CK150" s="617"/>
      <c r="CL150" s="617"/>
      <c r="CM150" s="617"/>
      <c r="CN150" s="617"/>
      <c r="CO150" s="617"/>
      <c r="CP150" s="617"/>
      <c r="CQ150" s="617"/>
      <c r="CR150" s="617"/>
      <c r="CS150" s="617"/>
      <c r="CT150" s="617"/>
      <c r="CU150" s="617"/>
      <c r="CV150" s="617"/>
      <c r="CW150" s="617"/>
      <c r="CX150" s="617"/>
      <c r="CY150" s="617"/>
      <c r="CZ150" s="617"/>
      <c r="DA150" s="617"/>
      <c r="DB150" s="6">
        <f t="shared" si="1884"/>
        <v>0</v>
      </c>
      <c r="DC150" s="6">
        <f t="shared" si="1885"/>
        <v>0</v>
      </c>
      <c r="DD150" s="6">
        <f t="shared" si="1886"/>
        <v>0</v>
      </c>
      <c r="DE150" s="6">
        <f t="shared" si="1887"/>
        <v>0</v>
      </c>
      <c r="DF150" s="6">
        <f t="shared" si="1888"/>
        <v>0</v>
      </c>
      <c r="DG150" s="6">
        <f t="shared" si="1889"/>
        <v>0</v>
      </c>
      <c r="DH150" s="6">
        <f t="shared" si="1890"/>
        <v>0</v>
      </c>
      <c r="DI150" s="6">
        <f t="shared" si="1891"/>
        <v>0</v>
      </c>
      <c r="DJ150" s="6">
        <f t="shared" si="1892"/>
        <v>0</v>
      </c>
      <c r="DK150" s="6">
        <f t="shared" si="1893"/>
        <v>0</v>
      </c>
      <c r="DL150" s="6">
        <f t="shared" si="1894"/>
        <v>0</v>
      </c>
      <c r="DM150" s="6">
        <f t="shared" si="1895"/>
        <v>0</v>
      </c>
      <c r="DO150" s="6">
        <f t="shared" si="1896"/>
        <v>0</v>
      </c>
      <c r="DP150" s="6">
        <f t="shared" si="1897"/>
        <v>0</v>
      </c>
      <c r="DQ150" s="6">
        <f t="shared" si="1898"/>
        <v>0</v>
      </c>
      <c r="DR150" s="6">
        <f t="shared" si="1899"/>
        <v>0</v>
      </c>
      <c r="DS150" s="6">
        <f t="shared" si="1900"/>
        <v>0</v>
      </c>
      <c r="DT150" s="6">
        <f t="shared" si="1901"/>
        <v>0</v>
      </c>
      <c r="DU150" s="6">
        <f t="shared" si="1902"/>
        <v>0</v>
      </c>
      <c r="DV150" s="6">
        <f t="shared" si="1903"/>
        <v>0</v>
      </c>
      <c r="DW150" s="6">
        <f t="shared" si="1904"/>
        <v>0</v>
      </c>
      <c r="DX150" s="6">
        <f t="shared" si="1905"/>
        <v>0</v>
      </c>
      <c r="DY150" s="6">
        <f t="shared" si="1906"/>
        <v>0</v>
      </c>
      <c r="DZ150" s="6">
        <f t="shared" si="1907"/>
        <v>0</v>
      </c>
    </row>
    <row r="151" spans="2:130" ht="12" customHeight="1" outlineLevel="1">
      <c r="B151" s="6">
        <f>'23년(세부_실적)'!A189</f>
        <v>145</v>
      </c>
      <c r="C151" s="620"/>
      <c r="D151" s="620"/>
      <c r="E151" s="620"/>
      <c r="F151" s="622" t="str">
        <f>'23년(세부_실적)'!E189</f>
        <v>A6024_FPNS(VE)</v>
      </c>
      <c r="G151" s="622" t="s">
        <v>78</v>
      </c>
      <c r="H151" s="622" t="str">
        <f>'23년(세부_실적)'!F189</f>
        <v>799C</v>
      </c>
      <c r="I151" s="617" t="str">
        <f>'23년(세부_실적)'!G189</f>
        <v>구</v>
      </c>
      <c r="J151" s="617" t="str">
        <f>'23년(세부_실적)'!H189</f>
        <v>SY</v>
      </c>
      <c r="K151" s="617">
        <f>'23년(세부_실적)'!I189</f>
        <v>5.71</v>
      </c>
      <c r="L151" s="617">
        <f>'23년(세부_실적)'!J189</f>
        <v>0</v>
      </c>
      <c r="M151" s="617">
        <f>'23년(세부_실적)'!K189</f>
        <v>5.71</v>
      </c>
      <c r="N151" s="617">
        <f>'23년(세부_실적)'!L189</f>
        <v>0</v>
      </c>
      <c r="O151" s="617">
        <f>'23년(세부_실적)'!M189</f>
        <v>5.71</v>
      </c>
      <c r="P151" s="617">
        <f>'23년(세부_실적)'!N189</f>
        <v>0</v>
      </c>
      <c r="Q151" s="617">
        <f>'23년(세부_실적)'!O189</f>
        <v>5.71</v>
      </c>
      <c r="R151" s="617">
        <f>'23년(세부_실적)'!P189</f>
        <v>0</v>
      </c>
      <c r="S151" s="638">
        <f>'23년(세부_실적)'!Q189</f>
        <v>0</v>
      </c>
      <c r="T151" s="638">
        <f t="shared" si="1852"/>
        <v>0</v>
      </c>
      <c r="U151" s="638">
        <f>'23년(세부_실적)'!S189</f>
        <v>0</v>
      </c>
      <c r="V151" s="638">
        <f t="shared" si="1853"/>
        <v>0</v>
      </c>
      <c r="W151" s="638">
        <f>'23년(세부_실적)'!U189</f>
        <v>0</v>
      </c>
      <c r="X151" s="638">
        <f t="shared" si="1854"/>
        <v>0</v>
      </c>
      <c r="Y151" s="638">
        <f>'23년(세부_실적)'!W189</f>
        <v>0</v>
      </c>
      <c r="Z151" s="638">
        <f t="shared" si="1855"/>
        <v>0</v>
      </c>
      <c r="AA151" s="638">
        <f>'23년(세부_실적)'!Y189</f>
        <v>0</v>
      </c>
      <c r="AB151" s="638">
        <f t="shared" si="1855"/>
        <v>0</v>
      </c>
      <c r="AC151" s="638">
        <f>'23년(세부_실적)'!AA189</f>
        <v>0</v>
      </c>
      <c r="AD151" s="638">
        <f t="shared" ref="AD151" si="2104">AC151*1000</f>
        <v>0</v>
      </c>
      <c r="AE151" s="638">
        <f>'23년(세부_실적)'!AC189</f>
        <v>0</v>
      </c>
      <c r="AF151" s="638">
        <f t="shared" ref="AF151" si="2105">AE151*1000</f>
        <v>0</v>
      </c>
      <c r="AG151" s="638">
        <f>'23년(세부_실적)'!AE189</f>
        <v>0</v>
      </c>
      <c r="AH151" s="638">
        <f t="shared" ref="AH151" si="2106">AG151*1000</f>
        <v>0</v>
      </c>
      <c r="AI151" s="638">
        <f>'23년(세부_실적)'!AG189</f>
        <v>0</v>
      </c>
      <c r="AJ151" s="638">
        <f t="shared" ref="AJ151" si="2107">AI151*1000</f>
        <v>0</v>
      </c>
      <c r="AK151" s="638">
        <f>'23년(세부_실적)'!AI189</f>
        <v>0</v>
      </c>
      <c r="AL151" s="638">
        <f t="shared" ref="AL151" si="2108">AK151*1000</f>
        <v>0</v>
      </c>
      <c r="AM151" s="638">
        <f>'23년(세부_실적)'!AK189</f>
        <v>0</v>
      </c>
      <c r="AN151" s="638">
        <f t="shared" ref="AN151" si="2109">AM151*1000</f>
        <v>0</v>
      </c>
      <c r="AO151" s="638">
        <f>'23년(세부_실적)'!AM189</f>
        <v>0</v>
      </c>
      <c r="AP151" s="638">
        <f t="shared" ref="AP151" si="2110">AO151*1000</f>
        <v>0</v>
      </c>
      <c r="AQ151" s="638">
        <f>'23년(세부_실적)'!AO189</f>
        <v>0</v>
      </c>
      <c r="AR151" s="638">
        <f t="shared" ref="AR151" si="2111">AQ151*1000</f>
        <v>0</v>
      </c>
      <c r="AS151" s="638">
        <f>'23년(세부_실적)'!AQ189</f>
        <v>0</v>
      </c>
      <c r="AT151" s="638">
        <f t="shared" ref="AT151" si="2112">AS151*1000</f>
        <v>0</v>
      </c>
      <c r="AU151" s="638">
        <f>'23년(세부_실적)'!AS189</f>
        <v>0</v>
      </c>
      <c r="AV151" s="638">
        <f t="shared" ref="AV151" si="2113">AU151*1000</f>
        <v>0</v>
      </c>
      <c r="AW151" s="638">
        <f>'23년(세부_실적)'!AU189</f>
        <v>0</v>
      </c>
      <c r="AX151" s="638">
        <f t="shared" ref="AX151" si="2114">AW151*1000</f>
        <v>0</v>
      </c>
      <c r="AY151" s="638">
        <f>'23년(세부_실적)'!AW189</f>
        <v>0</v>
      </c>
      <c r="AZ151" s="638">
        <f t="shared" ref="AZ151" si="2115">AY151*1000</f>
        <v>0</v>
      </c>
      <c r="BA151" s="638">
        <f>'23년(세부_실적)'!AY189</f>
        <v>0</v>
      </c>
      <c r="BB151" s="638">
        <f t="shared" ref="BB151" si="2116">BA151*1000</f>
        <v>0</v>
      </c>
      <c r="BC151" s="638">
        <f>'23년(세부_실적)'!BA189</f>
        <v>0</v>
      </c>
      <c r="BD151" s="638">
        <f t="shared" ref="BD151" si="2117">BC151*1000</f>
        <v>0</v>
      </c>
      <c r="BF151" s="617"/>
      <c r="BG151" s="617"/>
      <c r="BH151" s="617"/>
      <c r="BI151" s="617"/>
      <c r="BJ151" s="617"/>
      <c r="BK151" s="617"/>
      <c r="BL151" s="617"/>
      <c r="BM151" s="617"/>
      <c r="BN151" s="617"/>
      <c r="BO151" s="617"/>
      <c r="BP151" s="617"/>
      <c r="BQ151" s="617"/>
      <c r="BR151" s="617"/>
      <c r="BS151" s="617"/>
      <c r="BT151" s="617"/>
      <c r="BU151" s="617"/>
      <c r="BV151" s="617"/>
      <c r="BW151" s="617"/>
      <c r="BX151" s="617"/>
      <c r="BY151" s="617"/>
      <c r="BZ151" s="617"/>
      <c r="CA151" s="617"/>
      <c r="CB151" s="617"/>
      <c r="CC151" s="617"/>
      <c r="CD151" s="617"/>
      <c r="CE151" s="617"/>
      <c r="CF151" s="617"/>
      <c r="CG151" s="617"/>
      <c r="CH151" s="617"/>
      <c r="CI151" s="617"/>
      <c r="CJ151" s="617"/>
      <c r="CK151" s="617"/>
      <c r="CL151" s="617"/>
      <c r="CM151" s="617"/>
      <c r="CN151" s="617"/>
      <c r="CO151" s="617"/>
      <c r="CP151" s="617"/>
      <c r="CQ151" s="617"/>
      <c r="CR151" s="617"/>
      <c r="CS151" s="617"/>
      <c r="CT151" s="617"/>
      <c r="CU151" s="617"/>
      <c r="CV151" s="617"/>
      <c r="CW151" s="617"/>
      <c r="CX151" s="617"/>
      <c r="CY151" s="617"/>
      <c r="CZ151" s="617"/>
      <c r="DA151" s="617"/>
      <c r="DB151" s="6">
        <f t="shared" si="1884"/>
        <v>0</v>
      </c>
      <c r="DC151" s="6">
        <f t="shared" si="1885"/>
        <v>0</v>
      </c>
      <c r="DD151" s="6">
        <f t="shared" si="1886"/>
        <v>0</v>
      </c>
      <c r="DE151" s="6">
        <f t="shared" si="1887"/>
        <v>0</v>
      </c>
      <c r="DF151" s="6">
        <f t="shared" si="1888"/>
        <v>0</v>
      </c>
      <c r="DG151" s="6">
        <f t="shared" si="1889"/>
        <v>0</v>
      </c>
      <c r="DH151" s="6">
        <f t="shared" si="1890"/>
        <v>0</v>
      </c>
      <c r="DI151" s="6">
        <f t="shared" si="1891"/>
        <v>0</v>
      </c>
      <c r="DJ151" s="6">
        <f t="shared" si="1892"/>
        <v>0</v>
      </c>
      <c r="DK151" s="6">
        <f t="shared" si="1893"/>
        <v>0</v>
      </c>
      <c r="DL151" s="6">
        <f t="shared" si="1894"/>
        <v>0</v>
      </c>
      <c r="DM151" s="6">
        <f t="shared" si="1895"/>
        <v>0</v>
      </c>
      <c r="DO151" s="6">
        <f t="shared" si="1896"/>
        <v>0</v>
      </c>
      <c r="DP151" s="6">
        <f t="shared" si="1897"/>
        <v>0</v>
      </c>
      <c r="DQ151" s="6">
        <f t="shared" si="1898"/>
        <v>0</v>
      </c>
      <c r="DR151" s="6">
        <f t="shared" si="1899"/>
        <v>0</v>
      </c>
      <c r="DS151" s="6">
        <f t="shared" si="1900"/>
        <v>0</v>
      </c>
      <c r="DT151" s="6">
        <f t="shared" si="1901"/>
        <v>0</v>
      </c>
      <c r="DU151" s="6">
        <f t="shared" si="1902"/>
        <v>0</v>
      </c>
      <c r="DV151" s="6">
        <f t="shared" si="1903"/>
        <v>0</v>
      </c>
      <c r="DW151" s="6">
        <f t="shared" si="1904"/>
        <v>0</v>
      </c>
      <c r="DX151" s="6">
        <f t="shared" si="1905"/>
        <v>0</v>
      </c>
      <c r="DY151" s="6">
        <f t="shared" si="1906"/>
        <v>0</v>
      </c>
      <c r="DZ151" s="6">
        <f t="shared" si="1907"/>
        <v>0</v>
      </c>
    </row>
    <row r="152" spans="2:130" ht="12" customHeight="1" outlineLevel="1">
      <c r="B152" s="6">
        <f>'23년(세부_실적)'!A190</f>
        <v>146</v>
      </c>
      <c r="C152" s="620"/>
      <c r="D152" s="620"/>
      <c r="E152" s="620"/>
      <c r="F152" s="622" t="str">
        <f>'23년(세부_실적)'!E190</f>
        <v>A6024_FPNW(VE)</v>
      </c>
      <c r="G152" s="622" t="s">
        <v>79</v>
      </c>
      <c r="H152" s="622" t="str">
        <f>'23년(세부_실적)'!F190</f>
        <v>799D</v>
      </c>
      <c r="I152" s="617" t="str">
        <f>'23년(세부_실적)'!G190</f>
        <v>구</v>
      </c>
      <c r="J152" s="617" t="str">
        <f>'23년(세부_실적)'!H190</f>
        <v>SY</v>
      </c>
      <c r="K152" s="617">
        <f>'23년(세부_실적)'!I190</f>
        <v>6.45</v>
      </c>
      <c r="L152" s="617">
        <f>'23년(세부_실적)'!J190</f>
        <v>0</v>
      </c>
      <c r="M152" s="617">
        <f>'23년(세부_실적)'!K190</f>
        <v>6.45</v>
      </c>
      <c r="N152" s="617">
        <f>'23년(세부_실적)'!L190</f>
        <v>0</v>
      </c>
      <c r="O152" s="617">
        <f>'23년(세부_실적)'!M190</f>
        <v>6.45</v>
      </c>
      <c r="P152" s="617">
        <f>'23년(세부_실적)'!N190</f>
        <v>0</v>
      </c>
      <c r="Q152" s="617">
        <f>'23년(세부_실적)'!O190</f>
        <v>6.45</v>
      </c>
      <c r="R152" s="617">
        <f>'23년(세부_실적)'!P190</f>
        <v>0</v>
      </c>
      <c r="S152" s="638">
        <f>'23년(세부_실적)'!Q190</f>
        <v>0</v>
      </c>
      <c r="T152" s="638">
        <f t="shared" si="1852"/>
        <v>0</v>
      </c>
      <c r="U152" s="638">
        <f>'23년(세부_실적)'!S190</f>
        <v>0</v>
      </c>
      <c r="V152" s="638">
        <f t="shared" si="1853"/>
        <v>0</v>
      </c>
      <c r="W152" s="638">
        <f>'23년(세부_실적)'!U190</f>
        <v>0</v>
      </c>
      <c r="X152" s="638">
        <f t="shared" si="1854"/>
        <v>0</v>
      </c>
      <c r="Y152" s="638">
        <f>'23년(세부_실적)'!W190</f>
        <v>0</v>
      </c>
      <c r="Z152" s="638">
        <f t="shared" si="1855"/>
        <v>0</v>
      </c>
      <c r="AA152" s="638">
        <f>'23년(세부_실적)'!Y190</f>
        <v>0</v>
      </c>
      <c r="AB152" s="638">
        <f t="shared" si="1855"/>
        <v>0</v>
      </c>
      <c r="AC152" s="638">
        <f>'23년(세부_실적)'!AA190</f>
        <v>0</v>
      </c>
      <c r="AD152" s="638">
        <f t="shared" ref="AD152" si="2118">AC152*1000</f>
        <v>0</v>
      </c>
      <c r="AE152" s="638">
        <f>'23년(세부_실적)'!AC190</f>
        <v>0</v>
      </c>
      <c r="AF152" s="638">
        <f t="shared" ref="AF152" si="2119">AE152*1000</f>
        <v>0</v>
      </c>
      <c r="AG152" s="638">
        <f>'23년(세부_실적)'!AE190</f>
        <v>0</v>
      </c>
      <c r="AH152" s="638">
        <f t="shared" ref="AH152" si="2120">AG152*1000</f>
        <v>0</v>
      </c>
      <c r="AI152" s="638">
        <f>'23년(세부_실적)'!AG190</f>
        <v>0</v>
      </c>
      <c r="AJ152" s="638">
        <f t="shared" ref="AJ152" si="2121">AI152*1000</f>
        <v>0</v>
      </c>
      <c r="AK152" s="638">
        <f>'23년(세부_실적)'!AI190</f>
        <v>0</v>
      </c>
      <c r="AL152" s="638">
        <f t="shared" ref="AL152" si="2122">AK152*1000</f>
        <v>0</v>
      </c>
      <c r="AM152" s="638">
        <f>'23년(세부_실적)'!AK190</f>
        <v>0</v>
      </c>
      <c r="AN152" s="638">
        <f t="shared" ref="AN152" si="2123">AM152*1000</f>
        <v>0</v>
      </c>
      <c r="AO152" s="638">
        <f>'23년(세부_실적)'!AM190</f>
        <v>0</v>
      </c>
      <c r="AP152" s="638">
        <f t="shared" ref="AP152" si="2124">AO152*1000</f>
        <v>0</v>
      </c>
      <c r="AQ152" s="638">
        <f>'23년(세부_실적)'!AO190</f>
        <v>0</v>
      </c>
      <c r="AR152" s="638">
        <f t="shared" ref="AR152" si="2125">AQ152*1000</f>
        <v>0</v>
      </c>
      <c r="AS152" s="638">
        <f>'23년(세부_실적)'!AQ190</f>
        <v>0</v>
      </c>
      <c r="AT152" s="638">
        <f t="shared" ref="AT152" si="2126">AS152*1000</f>
        <v>0</v>
      </c>
      <c r="AU152" s="638">
        <f>'23년(세부_실적)'!AS190</f>
        <v>0</v>
      </c>
      <c r="AV152" s="638">
        <f t="shared" ref="AV152" si="2127">AU152*1000</f>
        <v>0</v>
      </c>
      <c r="AW152" s="638">
        <f>'23년(세부_실적)'!AU190</f>
        <v>0</v>
      </c>
      <c r="AX152" s="638">
        <f t="shared" ref="AX152" si="2128">AW152*1000</f>
        <v>0</v>
      </c>
      <c r="AY152" s="638">
        <f>'23년(세부_실적)'!AW190</f>
        <v>0</v>
      </c>
      <c r="AZ152" s="638">
        <f t="shared" ref="AZ152" si="2129">AY152*1000</f>
        <v>0</v>
      </c>
      <c r="BA152" s="638">
        <f>'23년(세부_실적)'!AY190</f>
        <v>0</v>
      </c>
      <c r="BB152" s="638">
        <f t="shared" ref="BB152" si="2130">BA152*1000</f>
        <v>0</v>
      </c>
      <c r="BC152" s="638">
        <f>'23년(세부_실적)'!BA190</f>
        <v>0</v>
      </c>
      <c r="BD152" s="638">
        <f t="shared" ref="BD152" si="2131">BC152*1000</f>
        <v>0</v>
      </c>
      <c r="BF152" s="617"/>
      <c r="BG152" s="617"/>
      <c r="BH152" s="617"/>
      <c r="BI152" s="617"/>
      <c r="BJ152" s="617"/>
      <c r="BK152" s="617"/>
      <c r="BL152" s="617"/>
      <c r="BM152" s="617"/>
      <c r="BN152" s="617"/>
      <c r="BO152" s="617"/>
      <c r="BP152" s="617"/>
      <c r="BQ152" s="617"/>
      <c r="BR152" s="617"/>
      <c r="BS152" s="617"/>
      <c r="BT152" s="617"/>
      <c r="BU152" s="617"/>
      <c r="BV152" s="617"/>
      <c r="BW152" s="617"/>
      <c r="BX152" s="617"/>
      <c r="BY152" s="617"/>
      <c r="BZ152" s="617"/>
      <c r="CA152" s="617"/>
      <c r="CB152" s="617"/>
      <c r="CC152" s="617"/>
      <c r="CD152" s="617"/>
      <c r="CE152" s="617"/>
      <c r="CF152" s="617"/>
      <c r="CG152" s="617"/>
      <c r="CH152" s="617"/>
      <c r="CI152" s="617"/>
      <c r="CJ152" s="617"/>
      <c r="CK152" s="617"/>
      <c r="CL152" s="617"/>
      <c r="CM152" s="617"/>
      <c r="CN152" s="617"/>
      <c r="CO152" s="617"/>
      <c r="CP152" s="617"/>
      <c r="CQ152" s="617"/>
      <c r="CR152" s="617"/>
      <c r="CS152" s="617"/>
      <c r="CT152" s="617"/>
      <c r="CU152" s="617"/>
      <c r="CV152" s="617"/>
      <c r="CW152" s="617"/>
      <c r="CX152" s="617"/>
      <c r="CY152" s="617"/>
      <c r="CZ152" s="617"/>
      <c r="DA152" s="617"/>
      <c r="DB152" s="6">
        <f t="shared" si="1884"/>
        <v>0</v>
      </c>
      <c r="DC152" s="6">
        <f t="shared" si="1885"/>
        <v>0</v>
      </c>
      <c r="DD152" s="6">
        <f t="shared" si="1886"/>
        <v>0</v>
      </c>
      <c r="DE152" s="6">
        <f t="shared" si="1887"/>
        <v>0</v>
      </c>
      <c r="DF152" s="6">
        <f t="shared" si="1888"/>
        <v>0</v>
      </c>
      <c r="DG152" s="6">
        <f t="shared" si="1889"/>
        <v>0</v>
      </c>
      <c r="DH152" s="6">
        <f t="shared" si="1890"/>
        <v>0</v>
      </c>
      <c r="DI152" s="6">
        <f t="shared" si="1891"/>
        <v>0</v>
      </c>
      <c r="DJ152" s="6">
        <f t="shared" si="1892"/>
        <v>0</v>
      </c>
      <c r="DK152" s="6">
        <f t="shared" si="1893"/>
        <v>0</v>
      </c>
      <c r="DL152" s="6">
        <f t="shared" si="1894"/>
        <v>0</v>
      </c>
      <c r="DM152" s="6">
        <f t="shared" si="1895"/>
        <v>0</v>
      </c>
      <c r="DO152" s="6">
        <f t="shared" si="1896"/>
        <v>0</v>
      </c>
      <c r="DP152" s="6">
        <f t="shared" si="1897"/>
        <v>0</v>
      </c>
      <c r="DQ152" s="6">
        <f t="shared" si="1898"/>
        <v>0</v>
      </c>
      <c r="DR152" s="6">
        <f t="shared" si="1899"/>
        <v>0</v>
      </c>
      <c r="DS152" s="6">
        <f t="shared" si="1900"/>
        <v>0</v>
      </c>
      <c r="DT152" s="6">
        <f t="shared" si="1901"/>
        <v>0</v>
      </c>
      <c r="DU152" s="6">
        <f t="shared" si="1902"/>
        <v>0</v>
      </c>
      <c r="DV152" s="6">
        <f t="shared" si="1903"/>
        <v>0</v>
      </c>
      <c r="DW152" s="6">
        <f t="shared" si="1904"/>
        <v>0</v>
      </c>
      <c r="DX152" s="6">
        <f t="shared" si="1905"/>
        <v>0</v>
      </c>
      <c r="DY152" s="6">
        <f t="shared" si="1906"/>
        <v>0</v>
      </c>
      <c r="DZ152" s="6">
        <f t="shared" si="1907"/>
        <v>0</v>
      </c>
    </row>
    <row r="153" spans="2:130" ht="12" customHeight="1" outlineLevel="1">
      <c r="B153" s="6">
        <f>'23년(세부_실적)'!A191</f>
        <v>147</v>
      </c>
      <c r="C153" s="620"/>
      <c r="D153" s="620"/>
      <c r="E153" s="620"/>
      <c r="F153" s="622" t="str">
        <f>'23년(세부_실적)'!E191</f>
        <v>A4514_FPNA</v>
      </c>
      <c r="G153" s="622" t="s">
        <v>1317</v>
      </c>
      <c r="H153" s="622" t="str">
        <f>'23년(세부_실적)'!F191</f>
        <v>800A</v>
      </c>
      <c r="I153" s="617" t="str">
        <f>'23년(세부_실적)'!G191</f>
        <v>구</v>
      </c>
      <c r="J153" s="617" t="str">
        <f>'23년(세부_실적)'!H191</f>
        <v>SY</v>
      </c>
      <c r="K153" s="617">
        <f>'23년(세부_실적)'!I191</f>
        <v>4.2699999999999996</v>
      </c>
      <c r="L153" s="617">
        <f>'23년(세부_실적)'!J191</f>
        <v>0</v>
      </c>
      <c r="M153" s="617">
        <f>'23년(세부_실적)'!K191</f>
        <v>4.2699999999999996</v>
      </c>
      <c r="N153" s="617">
        <f>'23년(세부_실적)'!L191</f>
        <v>0</v>
      </c>
      <c r="O153" s="617">
        <f>'23년(세부_실적)'!M191</f>
        <v>4.2699999999999996</v>
      </c>
      <c r="P153" s="617">
        <f>'23년(세부_실적)'!N191</f>
        <v>0</v>
      </c>
      <c r="Q153" s="617">
        <f>'23년(세부_실적)'!O191</f>
        <v>4.2699999999999996</v>
      </c>
      <c r="R153" s="617">
        <f>'23년(세부_실적)'!P191</f>
        <v>0</v>
      </c>
      <c r="S153" s="638">
        <f>'23년(세부_실적)'!Q191</f>
        <v>0</v>
      </c>
      <c r="T153" s="638">
        <f t="shared" si="1852"/>
        <v>0</v>
      </c>
      <c r="U153" s="638">
        <f>'23년(세부_실적)'!S191</f>
        <v>0</v>
      </c>
      <c r="V153" s="638">
        <f t="shared" si="1853"/>
        <v>0</v>
      </c>
      <c r="W153" s="638">
        <f>'23년(세부_실적)'!U191</f>
        <v>0</v>
      </c>
      <c r="X153" s="638">
        <f t="shared" si="1854"/>
        <v>0</v>
      </c>
      <c r="Y153" s="638">
        <f>'23년(세부_실적)'!W191</f>
        <v>0</v>
      </c>
      <c r="Z153" s="638">
        <f t="shared" si="1855"/>
        <v>0</v>
      </c>
      <c r="AA153" s="638">
        <f>'23년(세부_실적)'!Y191</f>
        <v>0</v>
      </c>
      <c r="AB153" s="638">
        <f t="shared" si="1855"/>
        <v>0</v>
      </c>
      <c r="AC153" s="638">
        <f>'23년(세부_실적)'!AA191</f>
        <v>0</v>
      </c>
      <c r="AD153" s="638">
        <f t="shared" ref="AD153" si="2132">AC153*1000</f>
        <v>0</v>
      </c>
      <c r="AE153" s="638">
        <f>'23년(세부_실적)'!AC191</f>
        <v>0</v>
      </c>
      <c r="AF153" s="638">
        <f t="shared" ref="AF153" si="2133">AE153*1000</f>
        <v>0</v>
      </c>
      <c r="AG153" s="638">
        <f>'23년(세부_실적)'!AE191</f>
        <v>0</v>
      </c>
      <c r="AH153" s="638">
        <f t="shared" ref="AH153" si="2134">AG153*1000</f>
        <v>0</v>
      </c>
      <c r="AI153" s="638">
        <f>'23년(세부_실적)'!AG191</f>
        <v>0</v>
      </c>
      <c r="AJ153" s="638">
        <f t="shared" ref="AJ153" si="2135">AI153*1000</f>
        <v>0</v>
      </c>
      <c r="AK153" s="638">
        <f>'23년(세부_실적)'!AI191</f>
        <v>0</v>
      </c>
      <c r="AL153" s="638">
        <f t="shared" ref="AL153" si="2136">AK153*1000</f>
        <v>0</v>
      </c>
      <c r="AM153" s="638">
        <f>'23년(세부_실적)'!AK191</f>
        <v>0</v>
      </c>
      <c r="AN153" s="638">
        <f t="shared" ref="AN153" si="2137">AM153*1000</f>
        <v>0</v>
      </c>
      <c r="AO153" s="638">
        <f>'23년(세부_실적)'!AM191</f>
        <v>0</v>
      </c>
      <c r="AP153" s="638">
        <f t="shared" ref="AP153" si="2138">AO153*1000</f>
        <v>0</v>
      </c>
      <c r="AQ153" s="638">
        <f>'23년(세부_실적)'!AO191</f>
        <v>0</v>
      </c>
      <c r="AR153" s="638">
        <f t="shared" ref="AR153" si="2139">AQ153*1000</f>
        <v>0</v>
      </c>
      <c r="AS153" s="638">
        <f>'23년(세부_실적)'!AQ191</f>
        <v>0</v>
      </c>
      <c r="AT153" s="638">
        <f t="shared" ref="AT153" si="2140">AS153*1000</f>
        <v>0</v>
      </c>
      <c r="AU153" s="638">
        <f>'23년(세부_실적)'!AS191</f>
        <v>0</v>
      </c>
      <c r="AV153" s="638">
        <f t="shared" ref="AV153" si="2141">AU153*1000</f>
        <v>0</v>
      </c>
      <c r="AW153" s="638">
        <f>'23년(세부_실적)'!AU191</f>
        <v>0</v>
      </c>
      <c r="AX153" s="638">
        <f t="shared" ref="AX153" si="2142">AW153*1000</f>
        <v>0</v>
      </c>
      <c r="AY153" s="638">
        <f>'23년(세부_실적)'!AW191</f>
        <v>0</v>
      </c>
      <c r="AZ153" s="638">
        <f t="shared" ref="AZ153" si="2143">AY153*1000</f>
        <v>0</v>
      </c>
      <c r="BA153" s="638">
        <f>'23년(세부_실적)'!AY191</f>
        <v>0</v>
      </c>
      <c r="BB153" s="638">
        <f t="shared" ref="BB153" si="2144">BA153*1000</f>
        <v>0</v>
      </c>
      <c r="BC153" s="638">
        <f>'23년(세부_실적)'!BA191</f>
        <v>0</v>
      </c>
      <c r="BD153" s="638">
        <f t="shared" ref="BD153" si="2145">BC153*1000</f>
        <v>0</v>
      </c>
      <c r="BF153" s="617">
        <v>0.47249999999999998</v>
      </c>
      <c r="BG153" s="617">
        <v>3.6374360653636368</v>
      </c>
      <c r="BH153" s="617"/>
      <c r="BI153" s="617"/>
      <c r="BJ153" s="617">
        <v>0.47249999999999998</v>
      </c>
      <c r="BK153" s="617">
        <v>3.6374360653636368</v>
      </c>
      <c r="BL153" s="617"/>
      <c r="BM153" s="617"/>
      <c r="BN153" s="617">
        <v>0.47249999999999998</v>
      </c>
      <c r="BO153" s="617">
        <v>3.6374360653636368</v>
      </c>
      <c r="BP153" s="617"/>
      <c r="BQ153" s="617"/>
      <c r="BR153" s="617">
        <v>0.47249999999999998</v>
      </c>
      <c r="BS153" s="617">
        <v>3.6374360653636368</v>
      </c>
      <c r="BT153" s="617"/>
      <c r="BU153" s="617"/>
      <c r="BV153" s="617">
        <v>0.47249999999999998</v>
      </c>
      <c r="BW153" s="617">
        <v>3.6374360653636368</v>
      </c>
      <c r="BX153" s="617"/>
      <c r="BY153" s="617"/>
      <c r="BZ153" s="617">
        <v>0.47249999999999998</v>
      </c>
      <c r="CA153" s="617">
        <v>3.6374360653636368</v>
      </c>
      <c r="CB153" s="617">
        <v>4.17</v>
      </c>
      <c r="CC153" s="617"/>
      <c r="CD153" s="617"/>
      <c r="CE153" s="617"/>
      <c r="CF153" s="617"/>
      <c r="CG153" s="617"/>
      <c r="CH153" s="617"/>
      <c r="CI153" s="617"/>
      <c r="CJ153" s="617"/>
      <c r="CK153" s="617"/>
      <c r="CL153" s="617"/>
      <c r="CM153" s="617"/>
      <c r="CN153" s="617"/>
      <c r="CO153" s="617"/>
      <c r="CP153" s="617"/>
      <c r="CQ153" s="617"/>
      <c r="CR153" s="617"/>
      <c r="CS153" s="617"/>
      <c r="CT153" s="617"/>
      <c r="CU153" s="617"/>
      <c r="CV153" s="617"/>
      <c r="CW153" s="617"/>
      <c r="CX153" s="617"/>
      <c r="CY153" s="617"/>
      <c r="CZ153" s="617"/>
      <c r="DA153" s="617"/>
      <c r="DB153" s="656">
        <f t="shared" si="1884"/>
        <v>0</v>
      </c>
      <c r="DC153" s="656">
        <f t="shared" si="1885"/>
        <v>0</v>
      </c>
      <c r="DD153" s="656">
        <f t="shared" si="1886"/>
        <v>0</v>
      </c>
      <c r="DE153" s="656">
        <f t="shared" si="1887"/>
        <v>0</v>
      </c>
      <c r="DF153" s="656">
        <f t="shared" si="1888"/>
        <v>0</v>
      </c>
      <c r="DG153" s="656">
        <f t="shared" si="1889"/>
        <v>0</v>
      </c>
      <c r="DH153" s="6">
        <f t="shared" si="1890"/>
        <v>0</v>
      </c>
      <c r="DI153" s="6">
        <f t="shared" si="1891"/>
        <v>0</v>
      </c>
      <c r="DJ153" s="6">
        <f t="shared" si="1892"/>
        <v>0</v>
      </c>
      <c r="DK153" s="6">
        <f t="shared" si="1893"/>
        <v>0</v>
      </c>
      <c r="DL153" s="6">
        <f t="shared" si="1894"/>
        <v>0</v>
      </c>
      <c r="DM153" s="6">
        <f t="shared" si="1895"/>
        <v>0</v>
      </c>
      <c r="DO153" s="6">
        <f t="shared" si="1896"/>
        <v>0</v>
      </c>
      <c r="DP153" s="6">
        <f t="shared" si="1897"/>
        <v>0</v>
      </c>
      <c r="DQ153" s="6">
        <f t="shared" si="1898"/>
        <v>0</v>
      </c>
      <c r="DR153" s="6">
        <f t="shared" si="1899"/>
        <v>0</v>
      </c>
      <c r="DS153" s="6">
        <f t="shared" si="1900"/>
        <v>0</v>
      </c>
      <c r="DT153" s="6">
        <f t="shared" si="1901"/>
        <v>0</v>
      </c>
      <c r="DU153" s="6">
        <f t="shared" si="1902"/>
        <v>0</v>
      </c>
      <c r="DV153" s="6">
        <f t="shared" si="1903"/>
        <v>0</v>
      </c>
      <c r="DW153" s="6">
        <f t="shared" si="1904"/>
        <v>0</v>
      </c>
      <c r="DX153" s="6">
        <f t="shared" si="1905"/>
        <v>0</v>
      </c>
      <c r="DY153" s="6">
        <f t="shared" si="1906"/>
        <v>0</v>
      </c>
      <c r="DZ153" s="6">
        <f t="shared" si="1907"/>
        <v>0</v>
      </c>
    </row>
    <row r="154" spans="2:130" ht="12" customHeight="1" outlineLevel="1">
      <c r="B154" s="6">
        <f>'23년(세부_실적)'!A192</f>
        <v>148</v>
      </c>
      <c r="C154" s="620"/>
      <c r="D154" s="620"/>
      <c r="E154" s="620"/>
      <c r="F154" s="622" t="str">
        <f>'23년(세부_실적)'!E192</f>
        <v>A4514N_FPNA</v>
      </c>
      <c r="G154" s="622" t="s">
        <v>157</v>
      </c>
      <c r="H154" s="622" t="str">
        <f>'23년(세부_실적)'!F192</f>
        <v>800C</v>
      </c>
      <c r="I154" s="617" t="str">
        <f>'23년(세부_실적)'!G192</f>
        <v>구</v>
      </c>
      <c r="J154" s="617" t="str">
        <f>'23년(세부_실적)'!H192</f>
        <v>SY</v>
      </c>
      <c r="K154" s="617">
        <f>'23년(세부_실적)'!I192</f>
        <v>4.92</v>
      </c>
      <c r="L154" s="617">
        <f>'23년(세부_실적)'!J192</f>
        <v>0</v>
      </c>
      <c r="M154" s="617">
        <f>'23년(세부_실적)'!K192</f>
        <v>4.92</v>
      </c>
      <c r="N154" s="617">
        <f>'23년(세부_실적)'!L192</f>
        <v>0</v>
      </c>
      <c r="O154" s="617">
        <f>'23년(세부_실적)'!M192</f>
        <v>4.92</v>
      </c>
      <c r="P154" s="617">
        <f>'23년(세부_실적)'!N192</f>
        <v>0</v>
      </c>
      <c r="Q154" s="617">
        <f>'23년(세부_실적)'!O192</f>
        <v>4.92</v>
      </c>
      <c r="R154" s="617">
        <f>'23년(세부_실적)'!P192</f>
        <v>0</v>
      </c>
      <c r="S154" s="638">
        <f>'23년(세부_실적)'!Q192</f>
        <v>4.5679999999999996</v>
      </c>
      <c r="T154" s="638">
        <f t="shared" si="1852"/>
        <v>4568</v>
      </c>
      <c r="U154" s="638">
        <f>'23년(세부_실적)'!S192</f>
        <v>0</v>
      </c>
      <c r="V154" s="638">
        <f t="shared" si="1853"/>
        <v>0</v>
      </c>
      <c r="W154" s="638">
        <f>'23년(세부_실적)'!U192</f>
        <v>0.71399999999999997</v>
      </c>
      <c r="X154" s="638">
        <f t="shared" si="1854"/>
        <v>714</v>
      </c>
      <c r="Y154" s="638">
        <f>'23년(세부_실적)'!W192</f>
        <v>0.93500000000000005</v>
      </c>
      <c r="Z154" s="638">
        <f t="shared" si="1855"/>
        <v>935</v>
      </c>
      <c r="AA154" s="638">
        <f>'23년(세부_실적)'!Y192</f>
        <v>1.649</v>
      </c>
      <c r="AB154" s="638">
        <f t="shared" si="1855"/>
        <v>1649</v>
      </c>
      <c r="AC154" s="638">
        <f>'23년(세부_실적)'!AA192</f>
        <v>0.27300000000000002</v>
      </c>
      <c r="AD154" s="638">
        <f t="shared" ref="AD154" si="2146">AC154*1000</f>
        <v>273</v>
      </c>
      <c r="AE154" s="638">
        <f>'23년(세부_실적)'!AC192</f>
        <v>4.2000000000000003E-2</v>
      </c>
      <c r="AF154" s="638">
        <f t="shared" ref="AF154" si="2147">AE154*1000</f>
        <v>42</v>
      </c>
      <c r="AG154" s="638">
        <f>'23년(세부_실적)'!AE192</f>
        <v>0.75600000000000001</v>
      </c>
      <c r="AH154" s="638">
        <f t="shared" ref="AH154" si="2148">AG154*1000</f>
        <v>756</v>
      </c>
      <c r="AI154" s="638">
        <f>'23년(세부_실적)'!AG192</f>
        <v>1.071</v>
      </c>
      <c r="AJ154" s="638">
        <f t="shared" ref="AJ154" si="2149">AI154*1000</f>
        <v>1071</v>
      </c>
      <c r="AK154" s="638">
        <f>'23년(세부_실적)'!AI192</f>
        <v>2.7199999999999998</v>
      </c>
      <c r="AL154" s="638">
        <f t="shared" ref="AL154" si="2150">AK154*1000</f>
        <v>2719.9999999999995</v>
      </c>
      <c r="AM154" s="638">
        <f>'23년(세부_실적)'!AK192</f>
        <v>0</v>
      </c>
      <c r="AN154" s="638">
        <f t="shared" ref="AN154" si="2151">AM154*1000</f>
        <v>0</v>
      </c>
      <c r="AO154" s="638">
        <f>'23년(세부_실적)'!AM192</f>
        <v>0</v>
      </c>
      <c r="AP154" s="638">
        <f t="shared" ref="AP154" si="2152">AO154*1000</f>
        <v>0</v>
      </c>
      <c r="AQ154" s="638">
        <f>'23년(세부_실적)'!AO192</f>
        <v>0</v>
      </c>
      <c r="AR154" s="638">
        <f t="shared" ref="AR154" si="2153">AQ154*1000</f>
        <v>0</v>
      </c>
      <c r="AS154" s="638">
        <f>'23년(세부_실적)'!AQ192</f>
        <v>0</v>
      </c>
      <c r="AT154" s="638">
        <f t="shared" ref="AT154" si="2154">AS154*1000</f>
        <v>0</v>
      </c>
      <c r="AU154" s="638">
        <f>'23년(세부_실적)'!AS192</f>
        <v>0.378</v>
      </c>
      <c r="AV154" s="638">
        <f t="shared" ref="AV154" si="2155">AU154*1000</f>
        <v>378</v>
      </c>
      <c r="AW154" s="638">
        <f>'23년(세부_실적)'!AU192</f>
        <v>0.54600000000000004</v>
      </c>
      <c r="AX154" s="638">
        <f t="shared" ref="AX154" si="2156">AW154*1000</f>
        <v>546</v>
      </c>
      <c r="AY154" s="638">
        <f>'23년(세부_실적)'!AW192</f>
        <v>0.92400000000000004</v>
      </c>
      <c r="AZ154" s="638">
        <f t="shared" ref="AZ154" si="2157">AY154*1000</f>
        <v>924</v>
      </c>
      <c r="BA154" s="638">
        <f>'23년(세부_실적)'!AY192</f>
        <v>1.8480000000000001</v>
      </c>
      <c r="BB154" s="638">
        <f t="shared" ref="BB154" si="2158">BA154*1000</f>
        <v>1848</v>
      </c>
      <c r="BC154" s="638">
        <f>'23년(세부_실적)'!BA192</f>
        <v>1.8480000000000001</v>
      </c>
      <c r="BD154" s="638">
        <f t="shared" ref="BD154" si="2159">BC154*1000</f>
        <v>1848</v>
      </c>
      <c r="BF154" s="617">
        <v>0.47249999999999998</v>
      </c>
      <c r="BG154" s="617">
        <v>3.7863499258181821</v>
      </c>
      <c r="BH154" s="617"/>
      <c r="BI154" s="617"/>
      <c r="BJ154" s="617">
        <v>0.47249999999999998</v>
      </c>
      <c r="BK154" s="617">
        <v>3.7863499258181821</v>
      </c>
      <c r="BL154" s="617">
        <v>4</v>
      </c>
      <c r="BM154" s="617"/>
      <c r="BN154" s="617">
        <v>0.47249999999999998</v>
      </c>
      <c r="BO154" s="617">
        <v>3.7863499258181821</v>
      </c>
      <c r="BP154" s="617">
        <v>4</v>
      </c>
      <c r="BQ154" s="617"/>
      <c r="BR154" s="617">
        <v>0.47249999999999998</v>
      </c>
      <c r="BS154" s="617">
        <v>3.876940262123437</v>
      </c>
      <c r="BT154" s="617"/>
      <c r="BU154" s="617"/>
      <c r="BV154" s="617">
        <v>0.47249999999999998</v>
      </c>
      <c r="BW154" s="617">
        <v>3.876940262123437</v>
      </c>
      <c r="BX154" s="617"/>
      <c r="BY154" s="617"/>
      <c r="BZ154" s="617">
        <v>0.47249999999999998</v>
      </c>
      <c r="CA154" s="617">
        <v>3.876940262123437</v>
      </c>
      <c r="CB154" s="617">
        <v>4.92</v>
      </c>
      <c r="CC154" s="617"/>
      <c r="CD154" s="617"/>
      <c r="CE154" s="617"/>
      <c r="CF154" s="617"/>
      <c r="CG154" s="617"/>
      <c r="CH154" s="617"/>
      <c r="CI154" s="617"/>
      <c r="CJ154" s="617"/>
      <c r="CK154" s="617"/>
      <c r="CL154" s="617"/>
      <c r="CM154" s="617"/>
      <c r="CN154" s="617"/>
      <c r="CO154" s="617"/>
      <c r="CP154" s="617"/>
      <c r="CQ154" s="617"/>
      <c r="CR154" s="617"/>
      <c r="CS154" s="617"/>
      <c r="CT154" s="617"/>
      <c r="CU154" s="617"/>
      <c r="CV154" s="617"/>
      <c r="CW154" s="617"/>
      <c r="CX154" s="617"/>
      <c r="CY154" s="617"/>
      <c r="CZ154" s="617"/>
      <c r="DA154" s="617"/>
      <c r="DB154" s="656">
        <f t="shared" si="1884"/>
        <v>0</v>
      </c>
      <c r="DC154" s="656">
        <f t="shared" si="1885"/>
        <v>3639172.3200000003</v>
      </c>
      <c r="DD154" s="656">
        <f t="shared" si="1886"/>
        <v>4874828.2</v>
      </c>
      <c r="DE154" s="656">
        <f t="shared" si="1887"/>
        <v>0</v>
      </c>
      <c r="DF154" s="656">
        <f t="shared" si="1888"/>
        <v>0</v>
      </c>
      <c r="DG154" s="656">
        <f t="shared" si="1889"/>
        <v>4836231.4896</v>
      </c>
      <c r="DH154" s="6">
        <f t="shared" si="1890"/>
        <v>0</v>
      </c>
      <c r="DI154" s="6">
        <f t="shared" si="1891"/>
        <v>0</v>
      </c>
      <c r="DJ154" s="6">
        <f t="shared" si="1892"/>
        <v>0</v>
      </c>
      <c r="DK154" s="6">
        <f t="shared" si="1893"/>
        <v>0</v>
      </c>
      <c r="DL154" s="6">
        <f t="shared" si="1894"/>
        <v>0</v>
      </c>
      <c r="DM154" s="6">
        <f t="shared" si="1895"/>
        <v>0</v>
      </c>
      <c r="DO154" s="6">
        <f t="shared" si="1896"/>
        <v>0</v>
      </c>
      <c r="DP154" s="6">
        <f t="shared" si="1897"/>
        <v>3874672.1912678955</v>
      </c>
      <c r="DQ154" s="6">
        <f t="shared" si="1898"/>
        <v>5190290.4294865951</v>
      </c>
      <c r="DR154" s="6">
        <f t="shared" si="1899"/>
        <v>1571306.45153478</v>
      </c>
      <c r="DS154" s="6">
        <f t="shared" si="1900"/>
        <v>241880.11498035092</v>
      </c>
      <c r="DT154" s="6">
        <f t="shared" si="1901"/>
        <v>4275386.170287692</v>
      </c>
      <c r="DU154" s="6">
        <f t="shared" si="1902"/>
        <v>0</v>
      </c>
      <c r="DV154" s="6">
        <f t="shared" si="1903"/>
        <v>0</v>
      </c>
      <c r="DW154" s="6">
        <f t="shared" si="1904"/>
        <v>0</v>
      </c>
      <c r="DX154" s="6">
        <f t="shared" si="1905"/>
        <v>0</v>
      </c>
      <c r="DY154" s="6">
        <f t="shared" si="1906"/>
        <v>0</v>
      </c>
      <c r="DZ154" s="6">
        <f t="shared" si="1907"/>
        <v>0</v>
      </c>
    </row>
    <row r="155" spans="2:130" ht="12" customHeight="1" outlineLevel="1">
      <c r="B155" s="6">
        <f>'23년(세부_실적)'!A193</f>
        <v>149</v>
      </c>
      <c r="C155" s="620"/>
      <c r="D155" s="620"/>
      <c r="E155" s="620"/>
      <c r="F155" s="622" t="str">
        <f>'23년(세부_실적)'!E193</f>
        <v>A5814_FPNA</v>
      </c>
      <c r="G155" s="622" t="s">
        <v>62</v>
      </c>
      <c r="H155" s="622" t="str">
        <f>'23년(세부_실적)'!F193</f>
        <v>827A</v>
      </c>
      <c r="I155" s="617" t="str">
        <f>'23년(세부_실적)'!G193</f>
        <v>구</v>
      </c>
      <c r="J155" s="617" t="str">
        <f>'23년(세부_실적)'!H193</f>
        <v>SY</v>
      </c>
      <c r="K155" s="617">
        <f>'23년(세부_실적)'!I193</f>
        <v>5.51</v>
      </c>
      <c r="L155" s="617">
        <f>'23년(세부_실적)'!J193</f>
        <v>0</v>
      </c>
      <c r="M155" s="617">
        <f>'23년(세부_실적)'!K193</f>
        <v>5.51</v>
      </c>
      <c r="N155" s="617">
        <f>'23년(세부_실적)'!L193</f>
        <v>0</v>
      </c>
      <c r="O155" s="617">
        <f>'23년(세부_실적)'!M193</f>
        <v>5.51</v>
      </c>
      <c r="P155" s="617">
        <f>'23년(세부_실적)'!N193</f>
        <v>0</v>
      </c>
      <c r="Q155" s="617">
        <f>'23년(세부_실적)'!O193</f>
        <v>5.51</v>
      </c>
      <c r="R155" s="617">
        <f>'23년(세부_실적)'!P193</f>
        <v>0</v>
      </c>
      <c r="S155" s="638">
        <f>'23년(세부_실적)'!Q193</f>
        <v>0</v>
      </c>
      <c r="T155" s="638">
        <f t="shared" si="1852"/>
        <v>0</v>
      </c>
      <c r="U155" s="638">
        <f>'23년(세부_실적)'!S193</f>
        <v>0</v>
      </c>
      <c r="V155" s="638">
        <f t="shared" si="1853"/>
        <v>0</v>
      </c>
      <c r="W155" s="638">
        <f>'23년(세부_실적)'!U193</f>
        <v>0</v>
      </c>
      <c r="X155" s="638">
        <f t="shared" si="1854"/>
        <v>0</v>
      </c>
      <c r="Y155" s="638">
        <f>'23년(세부_실적)'!W193</f>
        <v>0</v>
      </c>
      <c r="Z155" s="638">
        <f t="shared" si="1855"/>
        <v>0</v>
      </c>
      <c r="AA155" s="638">
        <f>'23년(세부_실적)'!Y193</f>
        <v>0</v>
      </c>
      <c r="AB155" s="638">
        <f t="shared" si="1855"/>
        <v>0</v>
      </c>
      <c r="AC155" s="638">
        <f>'23년(세부_실적)'!AA193</f>
        <v>0</v>
      </c>
      <c r="AD155" s="638">
        <f t="shared" ref="AD155" si="2160">AC155*1000</f>
        <v>0</v>
      </c>
      <c r="AE155" s="638">
        <f>'23년(세부_실적)'!AC193</f>
        <v>0</v>
      </c>
      <c r="AF155" s="638">
        <f t="shared" ref="AF155" si="2161">AE155*1000</f>
        <v>0</v>
      </c>
      <c r="AG155" s="638">
        <f>'23년(세부_실적)'!AE193</f>
        <v>0</v>
      </c>
      <c r="AH155" s="638">
        <f t="shared" ref="AH155" si="2162">AG155*1000</f>
        <v>0</v>
      </c>
      <c r="AI155" s="638">
        <f>'23년(세부_실적)'!AG193</f>
        <v>0</v>
      </c>
      <c r="AJ155" s="638">
        <f t="shared" ref="AJ155" si="2163">AI155*1000</f>
        <v>0</v>
      </c>
      <c r="AK155" s="638">
        <f>'23년(세부_실적)'!AI193</f>
        <v>0</v>
      </c>
      <c r="AL155" s="638">
        <f t="shared" ref="AL155" si="2164">AK155*1000</f>
        <v>0</v>
      </c>
      <c r="AM155" s="638">
        <f>'23년(세부_실적)'!AK193</f>
        <v>0</v>
      </c>
      <c r="AN155" s="638">
        <f t="shared" ref="AN155" si="2165">AM155*1000</f>
        <v>0</v>
      </c>
      <c r="AO155" s="638">
        <f>'23년(세부_실적)'!AM193</f>
        <v>0</v>
      </c>
      <c r="AP155" s="638">
        <f t="shared" ref="AP155" si="2166">AO155*1000</f>
        <v>0</v>
      </c>
      <c r="AQ155" s="638">
        <f>'23년(세부_실적)'!AO193</f>
        <v>0</v>
      </c>
      <c r="AR155" s="638">
        <f t="shared" ref="AR155" si="2167">AQ155*1000</f>
        <v>0</v>
      </c>
      <c r="AS155" s="638">
        <f>'23년(세부_실적)'!AQ193</f>
        <v>0</v>
      </c>
      <c r="AT155" s="638">
        <f t="shared" ref="AT155" si="2168">AS155*1000</f>
        <v>0</v>
      </c>
      <c r="AU155" s="638">
        <f>'23년(세부_실적)'!AS193</f>
        <v>0</v>
      </c>
      <c r="AV155" s="638">
        <f t="shared" ref="AV155" si="2169">AU155*1000</f>
        <v>0</v>
      </c>
      <c r="AW155" s="638">
        <f>'23년(세부_실적)'!AU193</f>
        <v>0</v>
      </c>
      <c r="AX155" s="638">
        <f t="shared" ref="AX155" si="2170">AW155*1000</f>
        <v>0</v>
      </c>
      <c r="AY155" s="638">
        <f>'23년(세부_실적)'!AW193</f>
        <v>0</v>
      </c>
      <c r="AZ155" s="638">
        <f t="shared" ref="AZ155" si="2171">AY155*1000</f>
        <v>0</v>
      </c>
      <c r="BA155" s="638">
        <f>'23년(세부_실적)'!AY193</f>
        <v>0</v>
      </c>
      <c r="BB155" s="638">
        <f t="shared" ref="BB155" si="2172">BA155*1000</f>
        <v>0</v>
      </c>
      <c r="BC155" s="638">
        <f>'23년(세부_실적)'!BA193</f>
        <v>0</v>
      </c>
      <c r="BD155" s="638">
        <f t="shared" ref="BD155" si="2173">BC155*1000</f>
        <v>0</v>
      </c>
      <c r="BF155" s="617"/>
      <c r="BG155" s="617"/>
      <c r="BH155" s="617"/>
      <c r="BI155" s="617"/>
      <c r="BJ155" s="617"/>
      <c r="BK155" s="617"/>
      <c r="BL155" s="617"/>
      <c r="BM155" s="617"/>
      <c r="BN155" s="617"/>
      <c r="BO155" s="617"/>
      <c r="BP155" s="617"/>
      <c r="BQ155" s="617"/>
      <c r="BR155" s="617"/>
      <c r="BS155" s="617"/>
      <c r="BT155" s="617"/>
      <c r="BU155" s="617"/>
      <c r="BV155" s="617"/>
      <c r="BW155" s="617"/>
      <c r="BX155" s="617"/>
      <c r="BY155" s="617"/>
      <c r="BZ155" s="617"/>
      <c r="CA155" s="617"/>
      <c r="CB155" s="617"/>
      <c r="CC155" s="617"/>
      <c r="CD155" s="617"/>
      <c r="CE155" s="617"/>
      <c r="CF155" s="617"/>
      <c r="CG155" s="617"/>
      <c r="CH155" s="617"/>
      <c r="CI155" s="617"/>
      <c r="CJ155" s="617"/>
      <c r="CK155" s="617"/>
      <c r="CL155" s="617"/>
      <c r="CM155" s="617"/>
      <c r="CN155" s="617"/>
      <c r="CO155" s="617"/>
      <c r="CP155" s="617"/>
      <c r="CQ155" s="617"/>
      <c r="CR155" s="617"/>
      <c r="CS155" s="617"/>
      <c r="CT155" s="617"/>
      <c r="CU155" s="617"/>
      <c r="CV155" s="617"/>
      <c r="CW155" s="617"/>
      <c r="CX155" s="617"/>
      <c r="CY155" s="617"/>
      <c r="CZ155" s="617"/>
      <c r="DA155" s="617"/>
      <c r="DB155" s="656">
        <f t="shared" si="1884"/>
        <v>0</v>
      </c>
      <c r="DC155" s="656">
        <f t="shared" si="1885"/>
        <v>0</v>
      </c>
      <c r="DD155" s="656">
        <f t="shared" si="1886"/>
        <v>0</v>
      </c>
      <c r="DE155" s="656">
        <f t="shared" si="1887"/>
        <v>0</v>
      </c>
      <c r="DF155" s="656">
        <f t="shared" si="1888"/>
        <v>0</v>
      </c>
      <c r="DG155" s="656">
        <f t="shared" si="1889"/>
        <v>0</v>
      </c>
      <c r="DH155" s="6">
        <f t="shared" si="1890"/>
        <v>0</v>
      </c>
      <c r="DI155" s="6">
        <f t="shared" si="1891"/>
        <v>0</v>
      </c>
      <c r="DJ155" s="6">
        <f t="shared" si="1892"/>
        <v>0</v>
      </c>
      <c r="DK155" s="6">
        <f t="shared" si="1893"/>
        <v>0</v>
      </c>
      <c r="DL155" s="6">
        <f t="shared" si="1894"/>
        <v>0</v>
      </c>
      <c r="DM155" s="6">
        <f t="shared" si="1895"/>
        <v>0</v>
      </c>
      <c r="DO155" s="6">
        <f t="shared" si="1896"/>
        <v>0</v>
      </c>
      <c r="DP155" s="6">
        <f t="shared" si="1897"/>
        <v>0</v>
      </c>
      <c r="DQ155" s="6">
        <f t="shared" si="1898"/>
        <v>0</v>
      </c>
      <c r="DR155" s="6">
        <f t="shared" si="1899"/>
        <v>0</v>
      </c>
      <c r="DS155" s="6">
        <f t="shared" si="1900"/>
        <v>0</v>
      </c>
      <c r="DT155" s="6">
        <f t="shared" si="1901"/>
        <v>0</v>
      </c>
      <c r="DU155" s="6">
        <f t="shared" si="1902"/>
        <v>0</v>
      </c>
      <c r="DV155" s="6">
        <f t="shared" si="1903"/>
        <v>0</v>
      </c>
      <c r="DW155" s="6">
        <f t="shared" si="1904"/>
        <v>0</v>
      </c>
      <c r="DX155" s="6">
        <f t="shared" si="1905"/>
        <v>0</v>
      </c>
      <c r="DY155" s="6">
        <f t="shared" si="1906"/>
        <v>0</v>
      </c>
      <c r="DZ155" s="6">
        <f t="shared" si="1907"/>
        <v>0</v>
      </c>
    </row>
    <row r="156" spans="2:130" ht="12" customHeight="1" outlineLevel="1">
      <c r="B156" s="6">
        <f>'23년(세부_실적)'!A194</f>
        <v>150</v>
      </c>
      <c r="C156" s="620"/>
      <c r="D156" s="620"/>
      <c r="E156" s="620"/>
      <c r="F156" s="622" t="str">
        <f>'23년(세부_실적)'!E194</f>
        <v>A5814_FPNAW</v>
      </c>
      <c r="G156" s="622" t="s">
        <v>63</v>
      </c>
      <c r="H156" s="622" t="str">
        <f>'23년(세부_실적)'!F194</f>
        <v>827C</v>
      </c>
      <c r="I156" s="617" t="str">
        <f>'23년(세부_실적)'!G194</f>
        <v>구</v>
      </c>
      <c r="J156" s="617" t="str">
        <f>'23년(세부_실적)'!H194</f>
        <v>SY</v>
      </c>
      <c r="K156" s="617">
        <f>'23년(세부_실적)'!I194</f>
        <v>6.15</v>
      </c>
      <c r="L156" s="617">
        <f>'23년(세부_실적)'!J194</f>
        <v>0</v>
      </c>
      <c r="M156" s="617">
        <f>'23년(세부_실적)'!K194</f>
        <v>6.15</v>
      </c>
      <c r="N156" s="617">
        <f>'23년(세부_실적)'!L194</f>
        <v>0</v>
      </c>
      <c r="O156" s="617">
        <f>'23년(세부_실적)'!M194</f>
        <v>6.15</v>
      </c>
      <c r="P156" s="617">
        <f>'23년(세부_실적)'!N194</f>
        <v>0</v>
      </c>
      <c r="Q156" s="617">
        <f>'23년(세부_실적)'!O194</f>
        <v>6.15</v>
      </c>
      <c r="R156" s="617">
        <f>'23년(세부_실적)'!P194</f>
        <v>0</v>
      </c>
      <c r="S156" s="638">
        <f>'23년(세부_실적)'!Q194</f>
        <v>0</v>
      </c>
      <c r="T156" s="638">
        <f t="shared" si="1852"/>
        <v>0</v>
      </c>
      <c r="U156" s="638">
        <f>'23년(세부_실적)'!S194</f>
        <v>0</v>
      </c>
      <c r="V156" s="638">
        <f t="shared" si="1853"/>
        <v>0</v>
      </c>
      <c r="W156" s="638">
        <f>'23년(세부_실적)'!U194</f>
        <v>0</v>
      </c>
      <c r="X156" s="638">
        <f t="shared" si="1854"/>
        <v>0</v>
      </c>
      <c r="Y156" s="638">
        <f>'23년(세부_실적)'!W194</f>
        <v>0</v>
      </c>
      <c r="Z156" s="638">
        <f t="shared" si="1855"/>
        <v>0</v>
      </c>
      <c r="AA156" s="638">
        <f>'23년(세부_실적)'!Y194</f>
        <v>0</v>
      </c>
      <c r="AB156" s="638">
        <f t="shared" si="1855"/>
        <v>0</v>
      </c>
      <c r="AC156" s="638">
        <f>'23년(세부_실적)'!AA194</f>
        <v>0</v>
      </c>
      <c r="AD156" s="638">
        <f t="shared" ref="AD156" si="2174">AC156*1000</f>
        <v>0</v>
      </c>
      <c r="AE156" s="638">
        <f>'23년(세부_실적)'!AC194</f>
        <v>0</v>
      </c>
      <c r="AF156" s="638">
        <f t="shared" ref="AF156" si="2175">AE156*1000</f>
        <v>0</v>
      </c>
      <c r="AG156" s="638">
        <f>'23년(세부_실적)'!AE194</f>
        <v>0</v>
      </c>
      <c r="AH156" s="638">
        <f t="shared" ref="AH156" si="2176">AG156*1000</f>
        <v>0</v>
      </c>
      <c r="AI156" s="638">
        <f>'23년(세부_실적)'!AG194</f>
        <v>0</v>
      </c>
      <c r="AJ156" s="638">
        <f t="shared" ref="AJ156" si="2177">AI156*1000</f>
        <v>0</v>
      </c>
      <c r="AK156" s="638">
        <f>'23년(세부_실적)'!AI194</f>
        <v>0</v>
      </c>
      <c r="AL156" s="638">
        <f t="shared" ref="AL156" si="2178">AK156*1000</f>
        <v>0</v>
      </c>
      <c r="AM156" s="638">
        <f>'23년(세부_실적)'!AK194</f>
        <v>0</v>
      </c>
      <c r="AN156" s="638">
        <f t="shared" ref="AN156" si="2179">AM156*1000</f>
        <v>0</v>
      </c>
      <c r="AO156" s="638">
        <f>'23년(세부_실적)'!AM194</f>
        <v>0</v>
      </c>
      <c r="AP156" s="638">
        <f t="shared" ref="AP156" si="2180">AO156*1000</f>
        <v>0</v>
      </c>
      <c r="AQ156" s="638">
        <f>'23년(세부_실적)'!AO194</f>
        <v>0</v>
      </c>
      <c r="AR156" s="638">
        <f t="shared" ref="AR156" si="2181">AQ156*1000</f>
        <v>0</v>
      </c>
      <c r="AS156" s="638">
        <f>'23년(세부_실적)'!AQ194</f>
        <v>0</v>
      </c>
      <c r="AT156" s="638">
        <f t="shared" ref="AT156" si="2182">AS156*1000</f>
        <v>0</v>
      </c>
      <c r="AU156" s="638">
        <f>'23년(세부_실적)'!AS194</f>
        <v>0</v>
      </c>
      <c r="AV156" s="638">
        <f t="shared" ref="AV156" si="2183">AU156*1000</f>
        <v>0</v>
      </c>
      <c r="AW156" s="638">
        <f>'23년(세부_실적)'!AU194</f>
        <v>0</v>
      </c>
      <c r="AX156" s="638">
        <f t="shared" ref="AX156" si="2184">AW156*1000</f>
        <v>0</v>
      </c>
      <c r="AY156" s="638">
        <f>'23년(세부_실적)'!AW194</f>
        <v>0</v>
      </c>
      <c r="AZ156" s="638">
        <f t="shared" ref="AZ156" si="2185">AY156*1000</f>
        <v>0</v>
      </c>
      <c r="BA156" s="638">
        <f>'23년(세부_실적)'!AY194</f>
        <v>0</v>
      </c>
      <c r="BB156" s="638">
        <f t="shared" ref="BB156" si="2186">BA156*1000</f>
        <v>0</v>
      </c>
      <c r="BC156" s="638">
        <f>'23년(세부_실적)'!BA194</f>
        <v>0</v>
      </c>
      <c r="BD156" s="638">
        <f t="shared" ref="BD156" si="2187">BC156*1000</f>
        <v>0</v>
      </c>
      <c r="BF156" s="617"/>
      <c r="BG156" s="617"/>
      <c r="BH156" s="617"/>
      <c r="BI156" s="617"/>
      <c r="BJ156" s="617"/>
      <c r="BK156" s="617"/>
      <c r="BL156" s="617"/>
      <c r="BM156" s="617"/>
      <c r="BN156" s="617"/>
      <c r="BO156" s="617"/>
      <c r="BP156" s="617"/>
      <c r="BQ156" s="617"/>
      <c r="BR156" s="617"/>
      <c r="BS156" s="617"/>
      <c r="BT156" s="617"/>
      <c r="BU156" s="617"/>
      <c r="BV156" s="617"/>
      <c r="BW156" s="617"/>
      <c r="BX156" s="617"/>
      <c r="BY156" s="617"/>
      <c r="BZ156" s="617"/>
      <c r="CA156" s="617"/>
      <c r="CB156" s="617"/>
      <c r="CC156" s="617"/>
      <c r="CD156" s="617"/>
      <c r="CE156" s="617"/>
      <c r="CF156" s="617"/>
      <c r="CG156" s="617"/>
      <c r="CH156" s="617"/>
      <c r="CI156" s="617"/>
      <c r="CJ156" s="617"/>
      <c r="CK156" s="617"/>
      <c r="CL156" s="617"/>
      <c r="CM156" s="617"/>
      <c r="CN156" s="617"/>
      <c r="CO156" s="617"/>
      <c r="CP156" s="617"/>
      <c r="CQ156" s="617"/>
      <c r="CR156" s="617"/>
      <c r="CS156" s="617"/>
      <c r="CT156" s="617"/>
      <c r="CU156" s="617"/>
      <c r="CV156" s="617"/>
      <c r="CW156" s="617"/>
      <c r="CX156" s="617"/>
      <c r="CY156" s="617"/>
      <c r="CZ156" s="617"/>
      <c r="DA156" s="617"/>
      <c r="DB156" s="656">
        <f t="shared" si="1884"/>
        <v>0</v>
      </c>
      <c r="DC156" s="656">
        <f t="shared" si="1885"/>
        <v>0</v>
      </c>
      <c r="DD156" s="656">
        <f t="shared" si="1886"/>
        <v>0</v>
      </c>
      <c r="DE156" s="656">
        <f t="shared" si="1887"/>
        <v>0</v>
      </c>
      <c r="DF156" s="656">
        <f t="shared" si="1888"/>
        <v>0</v>
      </c>
      <c r="DG156" s="656">
        <f t="shared" si="1889"/>
        <v>0</v>
      </c>
      <c r="DH156" s="6">
        <f t="shared" si="1890"/>
        <v>0</v>
      </c>
      <c r="DI156" s="6">
        <f t="shared" si="1891"/>
        <v>0</v>
      </c>
      <c r="DJ156" s="6">
        <f t="shared" si="1892"/>
        <v>0</v>
      </c>
      <c r="DK156" s="6">
        <f t="shared" si="1893"/>
        <v>0</v>
      </c>
      <c r="DL156" s="6">
        <f t="shared" si="1894"/>
        <v>0</v>
      </c>
      <c r="DM156" s="6">
        <f t="shared" si="1895"/>
        <v>0</v>
      </c>
      <c r="DO156" s="6">
        <f t="shared" si="1896"/>
        <v>0</v>
      </c>
      <c r="DP156" s="6">
        <f t="shared" si="1897"/>
        <v>0</v>
      </c>
      <c r="DQ156" s="6">
        <f t="shared" si="1898"/>
        <v>0</v>
      </c>
      <c r="DR156" s="6">
        <f t="shared" si="1899"/>
        <v>0</v>
      </c>
      <c r="DS156" s="6">
        <f t="shared" si="1900"/>
        <v>0</v>
      </c>
      <c r="DT156" s="6">
        <f t="shared" si="1901"/>
        <v>0</v>
      </c>
      <c r="DU156" s="6">
        <f t="shared" si="1902"/>
        <v>0</v>
      </c>
      <c r="DV156" s="6">
        <f t="shared" si="1903"/>
        <v>0</v>
      </c>
      <c r="DW156" s="6">
        <f t="shared" si="1904"/>
        <v>0</v>
      </c>
      <c r="DX156" s="6">
        <f t="shared" si="1905"/>
        <v>0</v>
      </c>
      <c r="DY156" s="6">
        <f t="shared" si="1906"/>
        <v>0</v>
      </c>
      <c r="DZ156" s="6">
        <f t="shared" si="1907"/>
        <v>0</v>
      </c>
    </row>
    <row r="157" spans="2:130" ht="12" customHeight="1" outlineLevel="1">
      <c r="B157" s="6">
        <f>'23년(세부_실적)'!A195</f>
        <v>151</v>
      </c>
      <c r="C157" s="620"/>
      <c r="D157" s="620"/>
      <c r="E157" s="620"/>
      <c r="F157" s="622" t="str">
        <f>'23년(세부_실적)'!E195</f>
        <v>A4024_FPN</v>
      </c>
      <c r="G157" s="622" t="s">
        <v>448</v>
      </c>
      <c r="H157" s="622" t="str">
        <f>'23년(세부_실적)'!F195</f>
        <v>862A</v>
      </c>
      <c r="I157" s="617" t="str">
        <f>'23년(세부_실적)'!G195</f>
        <v>구</v>
      </c>
      <c r="J157" s="617" t="str">
        <f>'23년(세부_실적)'!H195</f>
        <v>SY</v>
      </c>
      <c r="K157" s="617">
        <f>'23년(세부_실적)'!I195</f>
        <v>5.12</v>
      </c>
      <c r="L157" s="617">
        <f>'23년(세부_실적)'!J195</f>
        <v>0</v>
      </c>
      <c r="M157" s="617">
        <f>'23년(세부_실적)'!K195</f>
        <v>5.12</v>
      </c>
      <c r="N157" s="617">
        <f>'23년(세부_실적)'!L195</f>
        <v>0</v>
      </c>
      <c r="O157" s="617">
        <f>'23년(세부_실적)'!M195</f>
        <v>5.12</v>
      </c>
      <c r="P157" s="617">
        <f>'23년(세부_실적)'!N195</f>
        <v>0</v>
      </c>
      <c r="Q157" s="617">
        <f>'23년(세부_실적)'!O195</f>
        <v>5.12</v>
      </c>
      <c r="R157" s="617">
        <f>'23년(세부_실적)'!P195</f>
        <v>0</v>
      </c>
      <c r="S157" s="638">
        <f>'23년(세부_실적)'!Q195</f>
        <v>0</v>
      </c>
      <c r="T157" s="638">
        <f t="shared" si="1852"/>
        <v>0</v>
      </c>
      <c r="U157" s="638">
        <f>'23년(세부_실적)'!S195</f>
        <v>0</v>
      </c>
      <c r="V157" s="638">
        <f t="shared" si="1853"/>
        <v>0</v>
      </c>
      <c r="W157" s="638">
        <f>'23년(세부_실적)'!U195</f>
        <v>0</v>
      </c>
      <c r="X157" s="638">
        <f t="shared" si="1854"/>
        <v>0</v>
      </c>
      <c r="Y157" s="638">
        <f>'23년(세부_실적)'!W195</f>
        <v>0</v>
      </c>
      <c r="Z157" s="638">
        <f t="shared" si="1855"/>
        <v>0</v>
      </c>
      <c r="AA157" s="638">
        <f>'23년(세부_실적)'!Y195</f>
        <v>0</v>
      </c>
      <c r="AB157" s="638">
        <f t="shared" si="1855"/>
        <v>0</v>
      </c>
      <c r="AC157" s="638">
        <f>'23년(세부_실적)'!AA195</f>
        <v>0</v>
      </c>
      <c r="AD157" s="638">
        <f t="shared" ref="AD157" si="2188">AC157*1000</f>
        <v>0</v>
      </c>
      <c r="AE157" s="638">
        <f>'23년(세부_실적)'!AC195</f>
        <v>0</v>
      </c>
      <c r="AF157" s="638">
        <f t="shared" ref="AF157" si="2189">AE157*1000</f>
        <v>0</v>
      </c>
      <c r="AG157" s="638">
        <f>'23년(세부_실적)'!AE195</f>
        <v>0</v>
      </c>
      <c r="AH157" s="638">
        <f t="shared" ref="AH157" si="2190">AG157*1000</f>
        <v>0</v>
      </c>
      <c r="AI157" s="638">
        <f>'23년(세부_실적)'!AG195</f>
        <v>0</v>
      </c>
      <c r="AJ157" s="638">
        <f t="shared" ref="AJ157" si="2191">AI157*1000</f>
        <v>0</v>
      </c>
      <c r="AK157" s="638">
        <f>'23년(세부_실적)'!AI195</f>
        <v>0</v>
      </c>
      <c r="AL157" s="638">
        <f t="shared" ref="AL157" si="2192">AK157*1000</f>
        <v>0</v>
      </c>
      <c r="AM157" s="638">
        <f>'23년(세부_실적)'!AK195</f>
        <v>0</v>
      </c>
      <c r="AN157" s="638">
        <f t="shared" ref="AN157" si="2193">AM157*1000</f>
        <v>0</v>
      </c>
      <c r="AO157" s="638">
        <f>'23년(세부_실적)'!AM195</f>
        <v>0</v>
      </c>
      <c r="AP157" s="638">
        <f t="shared" ref="AP157" si="2194">AO157*1000</f>
        <v>0</v>
      </c>
      <c r="AQ157" s="638">
        <f>'23년(세부_실적)'!AO195</f>
        <v>0</v>
      </c>
      <c r="AR157" s="638">
        <f t="shared" ref="AR157" si="2195">AQ157*1000</f>
        <v>0</v>
      </c>
      <c r="AS157" s="638">
        <f>'23년(세부_실적)'!AQ195</f>
        <v>0</v>
      </c>
      <c r="AT157" s="638">
        <f t="shared" ref="AT157" si="2196">AS157*1000</f>
        <v>0</v>
      </c>
      <c r="AU157" s="638">
        <f>'23년(세부_실적)'!AS195</f>
        <v>0</v>
      </c>
      <c r="AV157" s="638">
        <f t="shared" ref="AV157" si="2197">AU157*1000</f>
        <v>0</v>
      </c>
      <c r="AW157" s="638">
        <f>'23년(세부_실적)'!AU195</f>
        <v>0</v>
      </c>
      <c r="AX157" s="638">
        <f t="shared" ref="AX157" si="2198">AW157*1000</f>
        <v>0</v>
      </c>
      <c r="AY157" s="638">
        <f>'23년(세부_실적)'!AW195</f>
        <v>0</v>
      </c>
      <c r="AZ157" s="638">
        <f t="shared" ref="AZ157" si="2199">AY157*1000</f>
        <v>0</v>
      </c>
      <c r="BA157" s="638">
        <f>'23년(세부_실적)'!AY195</f>
        <v>0</v>
      </c>
      <c r="BB157" s="638">
        <f t="shared" ref="BB157" si="2200">BA157*1000</f>
        <v>0</v>
      </c>
      <c r="BC157" s="638">
        <f>'23년(세부_실적)'!BA195</f>
        <v>0</v>
      </c>
      <c r="BD157" s="638">
        <f t="shared" ref="BD157" si="2201">BC157*1000</f>
        <v>0</v>
      </c>
      <c r="BF157" s="617">
        <v>0.67410000000000003</v>
      </c>
      <c r="BG157" s="617">
        <v>3.6838725654545437</v>
      </c>
      <c r="BH157" s="617"/>
      <c r="BI157" s="617"/>
      <c r="BJ157" s="617">
        <v>0.67410000000000003</v>
      </c>
      <c r="BK157" s="617">
        <v>3.6838725654545437</v>
      </c>
      <c r="BL157" s="617"/>
      <c r="BM157" s="617"/>
      <c r="BN157" s="617">
        <v>0.67410000000000003</v>
      </c>
      <c r="BO157" s="617">
        <v>3.6838725654545437</v>
      </c>
      <c r="BP157" s="617"/>
      <c r="BQ157" s="617"/>
      <c r="BR157" s="617">
        <v>0.67410000000000003</v>
      </c>
      <c r="BS157" s="617">
        <v>3.8085394017597984</v>
      </c>
      <c r="BT157" s="617"/>
      <c r="BU157" s="617"/>
      <c r="BV157" s="617">
        <v>0.67410000000000003</v>
      </c>
      <c r="BW157" s="617">
        <v>3.8085394017597984</v>
      </c>
      <c r="BX157" s="617"/>
      <c r="BY157" s="617"/>
      <c r="BZ157" s="617">
        <v>0.67410000000000003</v>
      </c>
      <c r="CA157" s="617">
        <v>3.8085394017597984</v>
      </c>
      <c r="CB157" s="617"/>
      <c r="CC157" s="617"/>
      <c r="CD157" s="617"/>
      <c r="CE157" s="617"/>
      <c r="CF157" s="617"/>
      <c r="CG157" s="617"/>
      <c r="CH157" s="617"/>
      <c r="CI157" s="617"/>
      <c r="CJ157" s="617"/>
      <c r="CK157" s="617"/>
      <c r="CL157" s="617"/>
      <c r="CM157" s="617"/>
      <c r="CN157" s="617"/>
      <c r="CO157" s="617"/>
      <c r="CP157" s="617"/>
      <c r="CQ157" s="617"/>
      <c r="CR157" s="617"/>
      <c r="CS157" s="617"/>
      <c r="CT157" s="617"/>
      <c r="CU157" s="617"/>
      <c r="CV157" s="617"/>
      <c r="CW157" s="617"/>
      <c r="CX157" s="617"/>
      <c r="CY157" s="617"/>
      <c r="CZ157" s="617"/>
      <c r="DA157" s="617"/>
      <c r="DB157" s="656">
        <f t="shared" si="1884"/>
        <v>0</v>
      </c>
      <c r="DC157" s="656">
        <f t="shared" si="1885"/>
        <v>0</v>
      </c>
      <c r="DD157" s="656">
        <f t="shared" si="1886"/>
        <v>0</v>
      </c>
      <c r="DE157" s="656">
        <f t="shared" si="1887"/>
        <v>0</v>
      </c>
      <c r="DF157" s="656">
        <f t="shared" si="1888"/>
        <v>0</v>
      </c>
      <c r="DG157" s="656">
        <f t="shared" si="1889"/>
        <v>0</v>
      </c>
      <c r="DH157" s="6">
        <f t="shared" si="1890"/>
        <v>0</v>
      </c>
      <c r="DI157" s="6">
        <f t="shared" si="1891"/>
        <v>0</v>
      </c>
      <c r="DJ157" s="6">
        <f t="shared" si="1892"/>
        <v>0</v>
      </c>
      <c r="DK157" s="6">
        <f t="shared" si="1893"/>
        <v>0</v>
      </c>
      <c r="DL157" s="6">
        <f t="shared" si="1894"/>
        <v>0</v>
      </c>
      <c r="DM157" s="6">
        <f t="shared" si="1895"/>
        <v>0</v>
      </c>
      <c r="DO157" s="6">
        <f t="shared" si="1896"/>
        <v>0</v>
      </c>
      <c r="DP157" s="6">
        <f t="shared" si="1897"/>
        <v>0</v>
      </c>
      <c r="DQ157" s="6">
        <f t="shared" si="1898"/>
        <v>0</v>
      </c>
      <c r="DR157" s="6">
        <f t="shared" si="1899"/>
        <v>0</v>
      </c>
      <c r="DS157" s="6">
        <f t="shared" si="1900"/>
        <v>0</v>
      </c>
      <c r="DT157" s="6">
        <f t="shared" si="1901"/>
        <v>0</v>
      </c>
      <c r="DU157" s="6">
        <f t="shared" si="1902"/>
        <v>0</v>
      </c>
      <c r="DV157" s="6">
        <f t="shared" si="1903"/>
        <v>0</v>
      </c>
      <c r="DW157" s="6">
        <f t="shared" si="1904"/>
        <v>0</v>
      </c>
      <c r="DX157" s="6">
        <f t="shared" si="1905"/>
        <v>0</v>
      </c>
      <c r="DY157" s="6">
        <f t="shared" si="1906"/>
        <v>0</v>
      </c>
      <c r="DZ157" s="6">
        <f t="shared" si="1907"/>
        <v>0</v>
      </c>
    </row>
    <row r="158" spans="2:130" ht="12" customHeight="1" outlineLevel="1">
      <c r="B158" s="6">
        <f>'23년(세부_실적)'!A196</f>
        <v>152</v>
      </c>
      <c r="C158" s="620"/>
      <c r="D158" s="620"/>
      <c r="E158" s="620"/>
      <c r="F158" s="622" t="str">
        <f>'23년(세부_실적)'!E196</f>
        <v>A5924_NPNF_WW</v>
      </c>
      <c r="G158" s="622" t="s">
        <v>1318</v>
      </c>
      <c r="H158" s="622" t="str">
        <f>'23년(세부_실적)'!F196</f>
        <v>928D</v>
      </c>
      <c r="I158" s="617" t="str">
        <f>'23년(세부_실적)'!G196</f>
        <v>구</v>
      </c>
      <c r="J158" s="617" t="str">
        <f>'23년(세부_실적)'!H196</f>
        <v>SY</v>
      </c>
      <c r="K158" s="617">
        <f>'23년(세부_실적)'!I196</f>
        <v>6.72</v>
      </c>
      <c r="L158" s="617">
        <f>'23년(세부_실적)'!J196</f>
        <v>0</v>
      </c>
      <c r="M158" s="617">
        <f>'23년(세부_실적)'!K196</f>
        <v>6.72</v>
      </c>
      <c r="N158" s="617">
        <f>'23년(세부_실적)'!L196</f>
        <v>0</v>
      </c>
      <c r="O158" s="617">
        <f>'23년(세부_실적)'!M196</f>
        <v>6.72</v>
      </c>
      <c r="P158" s="617">
        <f>'23년(세부_실적)'!N196</f>
        <v>0</v>
      </c>
      <c r="Q158" s="617">
        <f>'23년(세부_실적)'!O196</f>
        <v>6.72</v>
      </c>
      <c r="R158" s="617">
        <f>'23년(세부_실적)'!P196</f>
        <v>0</v>
      </c>
      <c r="S158" s="638">
        <f>'23년(세부_실적)'!Q196</f>
        <v>0</v>
      </c>
      <c r="T158" s="638">
        <f t="shared" si="1852"/>
        <v>0</v>
      </c>
      <c r="U158" s="638">
        <f>'23년(세부_실적)'!S196</f>
        <v>0</v>
      </c>
      <c r="V158" s="638">
        <f t="shared" si="1853"/>
        <v>0</v>
      </c>
      <c r="W158" s="638">
        <f>'23년(세부_실적)'!U196</f>
        <v>0</v>
      </c>
      <c r="X158" s="638">
        <f t="shared" si="1854"/>
        <v>0</v>
      </c>
      <c r="Y158" s="638">
        <f>'23년(세부_실적)'!W196</f>
        <v>0</v>
      </c>
      <c r="Z158" s="638">
        <f t="shared" si="1855"/>
        <v>0</v>
      </c>
      <c r="AA158" s="638">
        <f>'23년(세부_실적)'!Y196</f>
        <v>0</v>
      </c>
      <c r="AB158" s="638">
        <f t="shared" si="1855"/>
        <v>0</v>
      </c>
      <c r="AC158" s="638">
        <f>'23년(세부_실적)'!AA196</f>
        <v>0</v>
      </c>
      <c r="AD158" s="638">
        <f t="shared" ref="AD158" si="2202">AC158*1000</f>
        <v>0</v>
      </c>
      <c r="AE158" s="638">
        <f>'23년(세부_실적)'!AC196</f>
        <v>0</v>
      </c>
      <c r="AF158" s="638">
        <f t="shared" ref="AF158" si="2203">AE158*1000</f>
        <v>0</v>
      </c>
      <c r="AG158" s="638">
        <f>'23년(세부_실적)'!AE196</f>
        <v>0</v>
      </c>
      <c r="AH158" s="638">
        <f t="shared" ref="AH158" si="2204">AG158*1000</f>
        <v>0</v>
      </c>
      <c r="AI158" s="638">
        <f>'23년(세부_실적)'!AG196</f>
        <v>0</v>
      </c>
      <c r="AJ158" s="638">
        <f t="shared" ref="AJ158" si="2205">AI158*1000</f>
        <v>0</v>
      </c>
      <c r="AK158" s="638">
        <f>'23년(세부_실적)'!AI196</f>
        <v>0</v>
      </c>
      <c r="AL158" s="638">
        <f t="shared" ref="AL158" si="2206">AK158*1000</f>
        <v>0</v>
      </c>
      <c r="AM158" s="638">
        <f>'23년(세부_실적)'!AK196</f>
        <v>0</v>
      </c>
      <c r="AN158" s="638">
        <f t="shared" ref="AN158" si="2207">AM158*1000</f>
        <v>0</v>
      </c>
      <c r="AO158" s="638">
        <f>'23년(세부_실적)'!AM196</f>
        <v>0</v>
      </c>
      <c r="AP158" s="638">
        <f t="shared" ref="AP158" si="2208">AO158*1000</f>
        <v>0</v>
      </c>
      <c r="AQ158" s="638">
        <f>'23년(세부_실적)'!AO196</f>
        <v>0</v>
      </c>
      <c r="AR158" s="638">
        <f t="shared" ref="AR158" si="2209">AQ158*1000</f>
        <v>0</v>
      </c>
      <c r="AS158" s="638">
        <f>'23년(세부_실적)'!AQ196</f>
        <v>0</v>
      </c>
      <c r="AT158" s="638">
        <f t="shared" ref="AT158" si="2210">AS158*1000</f>
        <v>0</v>
      </c>
      <c r="AU158" s="638">
        <f>'23년(세부_실적)'!AS196</f>
        <v>0</v>
      </c>
      <c r="AV158" s="638">
        <f t="shared" ref="AV158" si="2211">AU158*1000</f>
        <v>0</v>
      </c>
      <c r="AW158" s="638">
        <f>'23년(세부_실적)'!AU196</f>
        <v>0</v>
      </c>
      <c r="AX158" s="638">
        <f t="shared" ref="AX158" si="2212">AW158*1000</f>
        <v>0</v>
      </c>
      <c r="AY158" s="638">
        <f>'23년(세부_실적)'!AW196</f>
        <v>0</v>
      </c>
      <c r="AZ158" s="638">
        <f t="shared" ref="AZ158" si="2213">AY158*1000</f>
        <v>0</v>
      </c>
      <c r="BA158" s="638">
        <f>'23년(세부_실적)'!AY196</f>
        <v>0</v>
      </c>
      <c r="BB158" s="638">
        <f t="shared" ref="BB158" si="2214">BA158*1000</f>
        <v>0</v>
      </c>
      <c r="BC158" s="638">
        <f>'23년(세부_실적)'!BA196</f>
        <v>0</v>
      </c>
      <c r="BD158" s="638">
        <f t="shared" ref="BD158" si="2215">BC158*1000</f>
        <v>0</v>
      </c>
      <c r="BF158" s="617"/>
      <c r="BG158" s="617"/>
      <c r="BH158" s="617"/>
      <c r="BI158" s="617"/>
      <c r="BJ158" s="617"/>
      <c r="BK158" s="617"/>
      <c r="BL158" s="617"/>
      <c r="BM158" s="617"/>
      <c r="BN158" s="617"/>
      <c r="BO158" s="617"/>
      <c r="BP158" s="617"/>
      <c r="BQ158" s="617"/>
      <c r="BR158" s="617"/>
      <c r="BS158" s="617"/>
      <c r="BT158" s="617"/>
      <c r="BU158" s="617"/>
      <c r="BV158" s="617"/>
      <c r="BW158" s="617"/>
      <c r="BX158" s="617"/>
      <c r="BY158" s="617"/>
      <c r="BZ158" s="617"/>
      <c r="CA158" s="617"/>
      <c r="CB158" s="617"/>
      <c r="CC158" s="617"/>
      <c r="CD158" s="617"/>
      <c r="CE158" s="617"/>
      <c r="CF158" s="617"/>
      <c r="CG158" s="617"/>
      <c r="CH158" s="617"/>
      <c r="CI158" s="617"/>
      <c r="CJ158" s="617"/>
      <c r="CK158" s="617"/>
      <c r="CL158" s="617"/>
      <c r="CM158" s="617"/>
      <c r="CN158" s="617"/>
      <c r="CO158" s="617"/>
      <c r="CP158" s="617"/>
      <c r="CQ158" s="617"/>
      <c r="CR158" s="617"/>
      <c r="CS158" s="617"/>
      <c r="CT158" s="617"/>
      <c r="CU158" s="617"/>
      <c r="CV158" s="617"/>
      <c r="CW158" s="617"/>
      <c r="CX158" s="617"/>
      <c r="CY158" s="617"/>
      <c r="CZ158" s="617"/>
      <c r="DA158" s="617"/>
      <c r="DB158" s="656">
        <f t="shared" si="1884"/>
        <v>0</v>
      </c>
      <c r="DC158" s="656">
        <f t="shared" si="1885"/>
        <v>0</v>
      </c>
      <c r="DD158" s="656">
        <f t="shared" si="1886"/>
        <v>0</v>
      </c>
      <c r="DE158" s="656">
        <f t="shared" si="1887"/>
        <v>0</v>
      </c>
      <c r="DF158" s="656">
        <f t="shared" si="1888"/>
        <v>0</v>
      </c>
      <c r="DG158" s="656">
        <f t="shared" si="1889"/>
        <v>0</v>
      </c>
      <c r="DH158" s="6">
        <f t="shared" si="1890"/>
        <v>0</v>
      </c>
      <c r="DI158" s="6">
        <f t="shared" si="1891"/>
        <v>0</v>
      </c>
      <c r="DJ158" s="6">
        <f t="shared" si="1892"/>
        <v>0</v>
      </c>
      <c r="DK158" s="6">
        <f t="shared" si="1893"/>
        <v>0</v>
      </c>
      <c r="DL158" s="6">
        <f t="shared" si="1894"/>
        <v>0</v>
      </c>
      <c r="DM158" s="6">
        <f t="shared" si="1895"/>
        <v>0</v>
      </c>
      <c r="DO158" s="6">
        <f t="shared" si="1896"/>
        <v>0</v>
      </c>
      <c r="DP158" s="6">
        <f t="shared" si="1897"/>
        <v>0</v>
      </c>
      <c r="DQ158" s="6">
        <f t="shared" si="1898"/>
        <v>0</v>
      </c>
      <c r="DR158" s="6">
        <f t="shared" si="1899"/>
        <v>0</v>
      </c>
      <c r="DS158" s="6">
        <f t="shared" si="1900"/>
        <v>0</v>
      </c>
      <c r="DT158" s="6">
        <f t="shared" si="1901"/>
        <v>0</v>
      </c>
      <c r="DU158" s="6">
        <f t="shared" si="1902"/>
        <v>0</v>
      </c>
      <c r="DV158" s="6">
        <f t="shared" si="1903"/>
        <v>0</v>
      </c>
      <c r="DW158" s="6">
        <f t="shared" si="1904"/>
        <v>0</v>
      </c>
      <c r="DX158" s="6">
        <f t="shared" si="1905"/>
        <v>0</v>
      </c>
      <c r="DY158" s="6">
        <f t="shared" si="1906"/>
        <v>0</v>
      </c>
      <c r="DZ158" s="6">
        <f t="shared" si="1907"/>
        <v>0</v>
      </c>
    </row>
    <row r="159" spans="2:130" ht="12" customHeight="1" outlineLevel="1">
      <c r="B159" s="6">
        <f>'23년(세부_실적)'!A197</f>
        <v>153</v>
      </c>
      <c r="C159" s="620"/>
      <c r="D159" s="620"/>
      <c r="E159" s="620"/>
      <c r="F159" s="622" t="str">
        <f>'23년(세부_실적)'!E197</f>
        <v>A5924_NPNF</v>
      </c>
      <c r="G159" s="622" t="s">
        <v>1319</v>
      </c>
      <c r="H159" s="622" t="str">
        <f>'23년(세부_실적)'!F197</f>
        <v>928A</v>
      </c>
      <c r="I159" s="617" t="str">
        <f>'23년(세부_실적)'!G197</f>
        <v>구</v>
      </c>
      <c r="J159" s="617" t="str">
        <f>'23년(세부_실적)'!H197</f>
        <v>SY</v>
      </c>
      <c r="K159" s="617">
        <f>'23년(세부_실적)'!I197</f>
        <v>6.72</v>
      </c>
      <c r="L159" s="617">
        <f>'23년(세부_실적)'!J197</f>
        <v>0</v>
      </c>
      <c r="M159" s="617">
        <f>'23년(세부_실적)'!K197</f>
        <v>6.72</v>
      </c>
      <c r="N159" s="617">
        <f>'23년(세부_실적)'!L197</f>
        <v>0</v>
      </c>
      <c r="O159" s="617">
        <f>'23년(세부_실적)'!M197</f>
        <v>6.72</v>
      </c>
      <c r="P159" s="617">
        <f>'23년(세부_실적)'!N197</f>
        <v>0</v>
      </c>
      <c r="Q159" s="617">
        <f>'23년(세부_실적)'!O197</f>
        <v>6.72</v>
      </c>
      <c r="R159" s="617">
        <f>'23년(세부_실적)'!P197</f>
        <v>0</v>
      </c>
      <c r="S159" s="638">
        <f>'23년(세부_실적)'!Q197</f>
        <v>0</v>
      </c>
      <c r="T159" s="638">
        <f t="shared" si="1852"/>
        <v>0</v>
      </c>
      <c r="U159" s="638">
        <f>'23년(세부_실적)'!S197</f>
        <v>0</v>
      </c>
      <c r="V159" s="638">
        <f t="shared" si="1853"/>
        <v>0</v>
      </c>
      <c r="W159" s="638">
        <f>'23년(세부_실적)'!U197</f>
        <v>0</v>
      </c>
      <c r="X159" s="638">
        <f t="shared" si="1854"/>
        <v>0</v>
      </c>
      <c r="Y159" s="638">
        <f>'23년(세부_실적)'!W197</f>
        <v>0</v>
      </c>
      <c r="Z159" s="638">
        <f t="shared" si="1855"/>
        <v>0</v>
      </c>
      <c r="AA159" s="638">
        <f>'23년(세부_실적)'!Y197</f>
        <v>0</v>
      </c>
      <c r="AB159" s="638">
        <f t="shared" si="1855"/>
        <v>0</v>
      </c>
      <c r="AC159" s="638">
        <f>'23년(세부_실적)'!AA197</f>
        <v>0</v>
      </c>
      <c r="AD159" s="638">
        <f t="shared" ref="AD159" si="2216">AC159*1000</f>
        <v>0</v>
      </c>
      <c r="AE159" s="638">
        <f>'23년(세부_실적)'!AC197</f>
        <v>0</v>
      </c>
      <c r="AF159" s="638">
        <f t="shared" ref="AF159" si="2217">AE159*1000</f>
        <v>0</v>
      </c>
      <c r="AG159" s="638">
        <f>'23년(세부_실적)'!AE197</f>
        <v>0</v>
      </c>
      <c r="AH159" s="638">
        <f t="shared" ref="AH159" si="2218">AG159*1000</f>
        <v>0</v>
      </c>
      <c r="AI159" s="638">
        <f>'23년(세부_실적)'!AG197</f>
        <v>0</v>
      </c>
      <c r="AJ159" s="638">
        <f t="shared" ref="AJ159" si="2219">AI159*1000</f>
        <v>0</v>
      </c>
      <c r="AK159" s="638">
        <f>'23년(세부_실적)'!AI197</f>
        <v>0</v>
      </c>
      <c r="AL159" s="638">
        <f t="shared" ref="AL159" si="2220">AK159*1000</f>
        <v>0</v>
      </c>
      <c r="AM159" s="638">
        <f>'23년(세부_실적)'!AK197</f>
        <v>0</v>
      </c>
      <c r="AN159" s="638">
        <f t="shared" ref="AN159" si="2221">AM159*1000</f>
        <v>0</v>
      </c>
      <c r="AO159" s="638">
        <f>'23년(세부_실적)'!AM197</f>
        <v>0</v>
      </c>
      <c r="AP159" s="638">
        <f t="shared" ref="AP159" si="2222">AO159*1000</f>
        <v>0</v>
      </c>
      <c r="AQ159" s="638">
        <f>'23년(세부_실적)'!AO197</f>
        <v>0</v>
      </c>
      <c r="AR159" s="638">
        <f t="shared" ref="AR159" si="2223">AQ159*1000</f>
        <v>0</v>
      </c>
      <c r="AS159" s="638">
        <f>'23년(세부_실적)'!AQ197</f>
        <v>0</v>
      </c>
      <c r="AT159" s="638">
        <f t="shared" ref="AT159" si="2224">AS159*1000</f>
        <v>0</v>
      </c>
      <c r="AU159" s="638">
        <f>'23년(세부_실적)'!AS197</f>
        <v>0</v>
      </c>
      <c r="AV159" s="638">
        <f t="shared" ref="AV159" si="2225">AU159*1000</f>
        <v>0</v>
      </c>
      <c r="AW159" s="638">
        <f>'23년(세부_실적)'!AU197</f>
        <v>0</v>
      </c>
      <c r="AX159" s="638">
        <f t="shared" ref="AX159" si="2226">AW159*1000</f>
        <v>0</v>
      </c>
      <c r="AY159" s="638">
        <f>'23년(세부_실적)'!AW197</f>
        <v>0</v>
      </c>
      <c r="AZ159" s="638">
        <f t="shared" ref="AZ159" si="2227">AY159*1000</f>
        <v>0</v>
      </c>
      <c r="BA159" s="638">
        <f>'23년(세부_실적)'!AY197</f>
        <v>0</v>
      </c>
      <c r="BB159" s="638">
        <f t="shared" ref="BB159" si="2228">BA159*1000</f>
        <v>0</v>
      </c>
      <c r="BC159" s="638">
        <f>'23년(세부_실적)'!BA197</f>
        <v>0</v>
      </c>
      <c r="BD159" s="638">
        <f t="shared" ref="BD159" si="2229">BC159*1000</f>
        <v>0</v>
      </c>
      <c r="BF159" s="617"/>
      <c r="BG159" s="617"/>
      <c r="BH159" s="617"/>
      <c r="BI159" s="617"/>
      <c r="BJ159" s="617"/>
      <c r="BK159" s="617"/>
      <c r="BL159" s="617"/>
      <c r="BM159" s="617"/>
      <c r="BN159" s="617"/>
      <c r="BO159" s="617"/>
      <c r="BP159" s="617"/>
      <c r="BQ159" s="617"/>
      <c r="BR159" s="617"/>
      <c r="BS159" s="617"/>
      <c r="BT159" s="617"/>
      <c r="BU159" s="617"/>
      <c r="BV159" s="617"/>
      <c r="BW159" s="617"/>
      <c r="BX159" s="617"/>
      <c r="BY159" s="617"/>
      <c r="BZ159" s="617"/>
      <c r="CA159" s="617"/>
      <c r="CB159" s="617"/>
      <c r="CC159" s="617"/>
      <c r="CD159" s="617"/>
      <c r="CE159" s="617"/>
      <c r="CF159" s="617"/>
      <c r="CG159" s="617"/>
      <c r="CH159" s="617"/>
      <c r="CI159" s="617"/>
      <c r="CJ159" s="617"/>
      <c r="CK159" s="617"/>
      <c r="CL159" s="617"/>
      <c r="CM159" s="617"/>
      <c r="CN159" s="617"/>
      <c r="CO159" s="617"/>
      <c r="CP159" s="617"/>
      <c r="CQ159" s="617"/>
      <c r="CR159" s="617"/>
      <c r="CS159" s="617"/>
      <c r="CT159" s="617"/>
      <c r="CU159" s="617"/>
      <c r="CV159" s="617"/>
      <c r="CW159" s="617"/>
      <c r="CX159" s="617"/>
      <c r="CY159" s="617"/>
      <c r="CZ159" s="617"/>
      <c r="DA159" s="617"/>
      <c r="DB159" s="656">
        <f t="shared" si="1884"/>
        <v>0</v>
      </c>
      <c r="DC159" s="656">
        <f t="shared" si="1885"/>
        <v>0</v>
      </c>
      <c r="DD159" s="656">
        <f t="shared" si="1886"/>
        <v>0</v>
      </c>
      <c r="DE159" s="656">
        <f t="shared" si="1887"/>
        <v>0</v>
      </c>
      <c r="DF159" s="656">
        <f t="shared" si="1888"/>
        <v>0</v>
      </c>
      <c r="DG159" s="656">
        <f t="shared" si="1889"/>
        <v>0</v>
      </c>
      <c r="DH159" s="6">
        <f t="shared" si="1890"/>
        <v>0</v>
      </c>
      <c r="DI159" s="6">
        <f t="shared" si="1891"/>
        <v>0</v>
      </c>
      <c r="DJ159" s="6">
        <f t="shared" si="1892"/>
        <v>0</v>
      </c>
      <c r="DK159" s="6">
        <f t="shared" si="1893"/>
        <v>0</v>
      </c>
      <c r="DL159" s="6">
        <f t="shared" si="1894"/>
        <v>0</v>
      </c>
      <c r="DM159" s="6">
        <f t="shared" si="1895"/>
        <v>0</v>
      </c>
      <c r="DO159" s="6">
        <f t="shared" si="1896"/>
        <v>0</v>
      </c>
      <c r="DP159" s="6">
        <f t="shared" si="1897"/>
        <v>0</v>
      </c>
      <c r="DQ159" s="6">
        <f t="shared" si="1898"/>
        <v>0</v>
      </c>
      <c r="DR159" s="6">
        <f t="shared" si="1899"/>
        <v>0</v>
      </c>
      <c r="DS159" s="6">
        <f t="shared" si="1900"/>
        <v>0</v>
      </c>
      <c r="DT159" s="6">
        <f t="shared" si="1901"/>
        <v>0</v>
      </c>
      <c r="DU159" s="6">
        <f t="shared" si="1902"/>
        <v>0</v>
      </c>
      <c r="DV159" s="6">
        <f t="shared" si="1903"/>
        <v>0</v>
      </c>
      <c r="DW159" s="6">
        <f t="shared" si="1904"/>
        <v>0</v>
      </c>
      <c r="DX159" s="6">
        <f t="shared" si="1905"/>
        <v>0</v>
      </c>
      <c r="DY159" s="6">
        <f t="shared" si="1906"/>
        <v>0</v>
      </c>
      <c r="DZ159" s="6">
        <f t="shared" si="1907"/>
        <v>0</v>
      </c>
    </row>
    <row r="160" spans="2:130" ht="12" customHeight="1" outlineLevel="1">
      <c r="B160" s="6">
        <f>'23년(세부_실적)'!A198</f>
        <v>154</v>
      </c>
      <c r="C160" s="620"/>
      <c r="D160" s="620"/>
      <c r="E160" s="620"/>
      <c r="F160" s="622" t="str">
        <f>'23년(세부_실적)'!E198</f>
        <v>A5924N_NPNF</v>
      </c>
      <c r="G160" s="622" t="s">
        <v>1320</v>
      </c>
      <c r="H160" s="622" t="str">
        <f>'23년(세부_실적)'!F198</f>
        <v>928B</v>
      </c>
      <c r="I160" s="617" t="str">
        <f>'23년(세부_실적)'!G198</f>
        <v>구</v>
      </c>
      <c r="J160" s="617" t="str">
        <f>'23년(세부_실적)'!H198</f>
        <v>SY</v>
      </c>
      <c r="K160" s="617">
        <f>'23년(세부_실적)'!I198</f>
        <v>7.12</v>
      </c>
      <c r="L160" s="617">
        <f>'23년(세부_실적)'!J198</f>
        <v>0</v>
      </c>
      <c r="M160" s="617">
        <f>'23년(세부_실적)'!K198</f>
        <v>7.12</v>
      </c>
      <c r="N160" s="617">
        <f>'23년(세부_실적)'!L198</f>
        <v>0</v>
      </c>
      <c r="O160" s="617">
        <f>'23년(세부_실적)'!M198</f>
        <v>7.12</v>
      </c>
      <c r="P160" s="617">
        <f>'23년(세부_실적)'!N198</f>
        <v>0</v>
      </c>
      <c r="Q160" s="617">
        <f>'23년(세부_실적)'!O198</f>
        <v>7.12</v>
      </c>
      <c r="R160" s="617">
        <f>'23년(세부_실적)'!P198</f>
        <v>0</v>
      </c>
      <c r="S160" s="638">
        <f>'23년(세부_실적)'!Q198</f>
        <v>0</v>
      </c>
      <c r="T160" s="638">
        <f t="shared" si="1852"/>
        <v>0</v>
      </c>
      <c r="U160" s="638">
        <f>'23년(세부_실적)'!S198</f>
        <v>0</v>
      </c>
      <c r="V160" s="638">
        <f t="shared" si="1853"/>
        <v>0</v>
      </c>
      <c r="W160" s="638">
        <f>'23년(세부_실적)'!U198</f>
        <v>0</v>
      </c>
      <c r="X160" s="638">
        <f t="shared" si="1854"/>
        <v>0</v>
      </c>
      <c r="Y160" s="638">
        <f>'23년(세부_실적)'!W198</f>
        <v>0</v>
      </c>
      <c r="Z160" s="638">
        <f t="shared" si="1855"/>
        <v>0</v>
      </c>
      <c r="AA160" s="638">
        <f>'23년(세부_실적)'!Y198</f>
        <v>0</v>
      </c>
      <c r="AB160" s="638">
        <f t="shared" si="1855"/>
        <v>0</v>
      </c>
      <c r="AC160" s="638">
        <f>'23년(세부_실적)'!AA198</f>
        <v>0</v>
      </c>
      <c r="AD160" s="638">
        <f t="shared" ref="AD160" si="2230">AC160*1000</f>
        <v>0</v>
      </c>
      <c r="AE160" s="638">
        <f>'23년(세부_실적)'!AC198</f>
        <v>0</v>
      </c>
      <c r="AF160" s="638">
        <f t="shared" ref="AF160" si="2231">AE160*1000</f>
        <v>0</v>
      </c>
      <c r="AG160" s="638">
        <f>'23년(세부_실적)'!AE198</f>
        <v>0</v>
      </c>
      <c r="AH160" s="638">
        <f t="shared" ref="AH160" si="2232">AG160*1000</f>
        <v>0</v>
      </c>
      <c r="AI160" s="638">
        <f>'23년(세부_실적)'!AG198</f>
        <v>0</v>
      </c>
      <c r="AJ160" s="638">
        <f t="shared" ref="AJ160" si="2233">AI160*1000</f>
        <v>0</v>
      </c>
      <c r="AK160" s="638">
        <f>'23년(세부_실적)'!AI198</f>
        <v>0</v>
      </c>
      <c r="AL160" s="638">
        <f t="shared" ref="AL160" si="2234">AK160*1000</f>
        <v>0</v>
      </c>
      <c r="AM160" s="638">
        <f>'23년(세부_실적)'!AK198</f>
        <v>0</v>
      </c>
      <c r="AN160" s="638">
        <f t="shared" ref="AN160" si="2235">AM160*1000</f>
        <v>0</v>
      </c>
      <c r="AO160" s="638">
        <f>'23년(세부_실적)'!AM198</f>
        <v>0</v>
      </c>
      <c r="AP160" s="638">
        <f t="shared" ref="AP160" si="2236">AO160*1000</f>
        <v>0</v>
      </c>
      <c r="AQ160" s="638">
        <f>'23년(세부_실적)'!AO198</f>
        <v>0</v>
      </c>
      <c r="AR160" s="638">
        <f t="shared" ref="AR160" si="2237">AQ160*1000</f>
        <v>0</v>
      </c>
      <c r="AS160" s="638">
        <f>'23년(세부_실적)'!AQ198</f>
        <v>0</v>
      </c>
      <c r="AT160" s="638">
        <f t="shared" ref="AT160" si="2238">AS160*1000</f>
        <v>0</v>
      </c>
      <c r="AU160" s="638">
        <f>'23년(세부_실적)'!AS198</f>
        <v>0</v>
      </c>
      <c r="AV160" s="638">
        <f t="shared" ref="AV160" si="2239">AU160*1000</f>
        <v>0</v>
      </c>
      <c r="AW160" s="638">
        <f>'23년(세부_실적)'!AU198</f>
        <v>0</v>
      </c>
      <c r="AX160" s="638">
        <f t="shared" ref="AX160" si="2240">AW160*1000</f>
        <v>0</v>
      </c>
      <c r="AY160" s="638">
        <f>'23년(세부_실적)'!AW198</f>
        <v>0</v>
      </c>
      <c r="AZ160" s="638">
        <f t="shared" ref="AZ160" si="2241">AY160*1000</f>
        <v>0</v>
      </c>
      <c r="BA160" s="638">
        <f>'23년(세부_실적)'!AY198</f>
        <v>0</v>
      </c>
      <c r="BB160" s="638">
        <f t="shared" ref="BB160" si="2242">BA160*1000</f>
        <v>0</v>
      </c>
      <c r="BC160" s="638">
        <f>'23년(세부_실적)'!BA198</f>
        <v>0</v>
      </c>
      <c r="BD160" s="638">
        <f t="shared" ref="BD160" si="2243">BC160*1000</f>
        <v>0</v>
      </c>
      <c r="BF160" s="617"/>
      <c r="BG160" s="617"/>
      <c r="BH160" s="617"/>
      <c r="BI160" s="617"/>
      <c r="BJ160" s="617"/>
      <c r="BK160" s="617"/>
      <c r="BL160" s="617"/>
      <c r="BM160" s="617"/>
      <c r="BN160" s="617"/>
      <c r="BO160" s="617"/>
      <c r="BP160" s="617"/>
      <c r="BQ160" s="617"/>
      <c r="BR160" s="617"/>
      <c r="BS160" s="617"/>
      <c r="BT160" s="617"/>
      <c r="BU160" s="617"/>
      <c r="BV160" s="617"/>
      <c r="BW160" s="617"/>
      <c r="BX160" s="617"/>
      <c r="BY160" s="617"/>
      <c r="BZ160" s="617"/>
      <c r="CA160" s="617"/>
      <c r="CB160" s="617"/>
      <c r="CC160" s="617"/>
      <c r="CD160" s="617"/>
      <c r="CE160" s="617"/>
      <c r="CF160" s="617"/>
      <c r="CG160" s="617"/>
      <c r="CH160" s="617"/>
      <c r="CI160" s="617"/>
      <c r="CJ160" s="617"/>
      <c r="CK160" s="617"/>
      <c r="CL160" s="617"/>
      <c r="CM160" s="617"/>
      <c r="CN160" s="617"/>
      <c r="CO160" s="617"/>
      <c r="CP160" s="617"/>
      <c r="CQ160" s="617"/>
      <c r="CR160" s="617"/>
      <c r="CS160" s="617"/>
      <c r="CT160" s="617"/>
      <c r="CU160" s="617"/>
      <c r="CV160" s="617"/>
      <c r="CW160" s="617"/>
      <c r="CX160" s="617"/>
      <c r="CY160" s="617"/>
      <c r="CZ160" s="617"/>
      <c r="DA160" s="617"/>
      <c r="DB160" s="656">
        <f t="shared" si="1884"/>
        <v>0</v>
      </c>
      <c r="DC160" s="656">
        <f t="shared" si="1885"/>
        <v>0</v>
      </c>
      <c r="DD160" s="656">
        <f t="shared" si="1886"/>
        <v>0</v>
      </c>
      <c r="DE160" s="656">
        <f t="shared" si="1887"/>
        <v>0</v>
      </c>
      <c r="DF160" s="656">
        <f t="shared" si="1888"/>
        <v>0</v>
      </c>
      <c r="DG160" s="656">
        <f t="shared" si="1889"/>
        <v>0</v>
      </c>
      <c r="DH160" s="6">
        <f t="shared" si="1890"/>
        <v>0</v>
      </c>
      <c r="DI160" s="6">
        <f t="shared" si="1891"/>
        <v>0</v>
      </c>
      <c r="DJ160" s="6">
        <f t="shared" si="1892"/>
        <v>0</v>
      </c>
      <c r="DK160" s="6">
        <f t="shared" si="1893"/>
        <v>0</v>
      </c>
      <c r="DL160" s="6">
        <f t="shared" si="1894"/>
        <v>0</v>
      </c>
      <c r="DM160" s="6">
        <f t="shared" si="1895"/>
        <v>0</v>
      </c>
      <c r="DO160" s="6">
        <f t="shared" si="1896"/>
        <v>0</v>
      </c>
      <c r="DP160" s="6">
        <f t="shared" si="1897"/>
        <v>0</v>
      </c>
      <c r="DQ160" s="6">
        <f t="shared" si="1898"/>
        <v>0</v>
      </c>
      <c r="DR160" s="6">
        <f t="shared" si="1899"/>
        <v>0</v>
      </c>
      <c r="DS160" s="6">
        <f t="shared" si="1900"/>
        <v>0</v>
      </c>
      <c r="DT160" s="6">
        <f t="shared" si="1901"/>
        <v>0</v>
      </c>
      <c r="DU160" s="6">
        <f t="shared" si="1902"/>
        <v>0</v>
      </c>
      <c r="DV160" s="6">
        <f t="shared" si="1903"/>
        <v>0</v>
      </c>
      <c r="DW160" s="6">
        <f t="shared" si="1904"/>
        <v>0</v>
      </c>
      <c r="DX160" s="6">
        <f t="shared" si="1905"/>
        <v>0</v>
      </c>
      <c r="DY160" s="6">
        <f t="shared" si="1906"/>
        <v>0</v>
      </c>
      <c r="DZ160" s="6">
        <f t="shared" si="1907"/>
        <v>0</v>
      </c>
    </row>
    <row r="161" spans="2:130" ht="12" customHeight="1" outlineLevel="1">
      <c r="B161" s="6">
        <f>'23년(세부_실적)'!A199</f>
        <v>155</v>
      </c>
      <c r="C161" s="620"/>
      <c r="D161" s="620"/>
      <c r="E161" s="624"/>
      <c r="F161" s="633" t="str">
        <f>'23년(세부_실적)'!E199</f>
        <v>소   계</v>
      </c>
      <c r="G161" s="633" t="s">
        <v>1257</v>
      </c>
      <c r="H161" s="636"/>
      <c r="I161" s="634"/>
      <c r="J161" s="634"/>
      <c r="K161" s="634">
        <f>'23년(세부_실적)'!I199</f>
        <v>0</v>
      </c>
      <c r="L161" s="634">
        <f>'23년(세부_실적)'!J199</f>
        <v>0</v>
      </c>
      <c r="M161" s="634">
        <f>'23년(세부_실적)'!K199</f>
        <v>0</v>
      </c>
      <c r="N161" s="634">
        <f>'23년(세부_실적)'!L199</f>
        <v>0</v>
      </c>
      <c r="O161" s="634">
        <f>'23년(세부_실적)'!M199</f>
        <v>0</v>
      </c>
      <c r="P161" s="634">
        <f>'23년(세부_실적)'!N199</f>
        <v>0</v>
      </c>
      <c r="Q161" s="634">
        <f>'23년(세부_실적)'!O199</f>
        <v>0</v>
      </c>
      <c r="R161" s="634">
        <f>'23년(세부_실적)'!P199</f>
        <v>0</v>
      </c>
      <c r="S161" s="639">
        <f>'23년(세부_실적)'!Q199</f>
        <v>4.5679999999999996</v>
      </c>
      <c r="T161" s="639">
        <f t="shared" si="1852"/>
        <v>4568</v>
      </c>
      <c r="U161" s="639">
        <f>'23년(세부_실적)'!S199</f>
        <v>0</v>
      </c>
      <c r="V161" s="639">
        <f t="shared" si="1853"/>
        <v>0</v>
      </c>
      <c r="W161" s="639">
        <f>'23년(세부_실적)'!U199</f>
        <v>0.71399999999999997</v>
      </c>
      <c r="X161" s="639">
        <f t="shared" si="1854"/>
        <v>714</v>
      </c>
      <c r="Y161" s="639">
        <f>'23년(세부_실적)'!W199</f>
        <v>0.93500000000000005</v>
      </c>
      <c r="Z161" s="639">
        <f t="shared" si="1855"/>
        <v>935</v>
      </c>
      <c r="AA161" s="639">
        <f>'23년(세부_실적)'!Y199</f>
        <v>1.649</v>
      </c>
      <c r="AB161" s="639">
        <f t="shared" si="1855"/>
        <v>1649</v>
      </c>
      <c r="AC161" s="639">
        <f>'23년(세부_실적)'!AA199</f>
        <v>0.27300000000000002</v>
      </c>
      <c r="AD161" s="639">
        <f t="shared" ref="AD161" si="2244">AC161*1000</f>
        <v>273</v>
      </c>
      <c r="AE161" s="639">
        <f>'23년(세부_실적)'!AC199</f>
        <v>4.2000000000000003E-2</v>
      </c>
      <c r="AF161" s="639">
        <f t="shared" ref="AF161" si="2245">AE161*1000</f>
        <v>42</v>
      </c>
      <c r="AG161" s="639">
        <f>'23년(세부_실적)'!AE199</f>
        <v>0.75600000000000001</v>
      </c>
      <c r="AH161" s="639">
        <f t="shared" ref="AH161" si="2246">AG161*1000</f>
        <v>756</v>
      </c>
      <c r="AI161" s="639">
        <f>'23년(세부_실적)'!AG199</f>
        <v>1.071</v>
      </c>
      <c r="AJ161" s="639">
        <f t="shared" ref="AJ161" si="2247">AI161*1000</f>
        <v>1071</v>
      </c>
      <c r="AK161" s="639">
        <f>'23년(세부_실적)'!AI199</f>
        <v>2.7199999999999998</v>
      </c>
      <c r="AL161" s="639">
        <f t="shared" ref="AL161" si="2248">AK161*1000</f>
        <v>2719.9999999999995</v>
      </c>
      <c r="AM161" s="639">
        <f>'23년(세부_실적)'!AK199</f>
        <v>0</v>
      </c>
      <c r="AN161" s="639">
        <f t="shared" ref="AN161" si="2249">AM161*1000</f>
        <v>0</v>
      </c>
      <c r="AO161" s="639">
        <f>'23년(세부_실적)'!AM199</f>
        <v>0</v>
      </c>
      <c r="AP161" s="639">
        <f t="shared" ref="AP161" si="2250">AO161*1000</f>
        <v>0</v>
      </c>
      <c r="AQ161" s="639">
        <f>'23년(세부_실적)'!AO199</f>
        <v>0</v>
      </c>
      <c r="AR161" s="639">
        <f t="shared" ref="AR161" si="2251">AQ161*1000</f>
        <v>0</v>
      </c>
      <c r="AS161" s="639">
        <f>'23년(세부_실적)'!AQ199</f>
        <v>0</v>
      </c>
      <c r="AT161" s="639">
        <f t="shared" ref="AT161" si="2252">AS161*1000</f>
        <v>0</v>
      </c>
      <c r="AU161" s="639">
        <f>'23년(세부_실적)'!AS199</f>
        <v>0.378</v>
      </c>
      <c r="AV161" s="639">
        <f t="shared" ref="AV161" si="2253">AU161*1000</f>
        <v>378</v>
      </c>
      <c r="AW161" s="639">
        <f>'23년(세부_실적)'!AU199</f>
        <v>0.54600000000000004</v>
      </c>
      <c r="AX161" s="639">
        <f t="shared" ref="AX161" si="2254">AW161*1000</f>
        <v>546</v>
      </c>
      <c r="AY161" s="639">
        <f>'23년(세부_실적)'!AW199</f>
        <v>0.92400000000000004</v>
      </c>
      <c r="AZ161" s="639">
        <f t="shared" ref="AZ161" si="2255">AY161*1000</f>
        <v>924</v>
      </c>
      <c r="BA161" s="639">
        <f>'23년(세부_실적)'!AY199</f>
        <v>1.8480000000000001</v>
      </c>
      <c r="BB161" s="639">
        <f t="shared" ref="BB161" si="2256">BA161*1000</f>
        <v>1848</v>
      </c>
      <c r="BC161" s="639">
        <f>'23년(세부_실적)'!BA199</f>
        <v>1.8480000000000001</v>
      </c>
      <c r="BD161" s="639">
        <f t="shared" ref="BD161" si="2257">BC161*1000</f>
        <v>1848</v>
      </c>
      <c r="BF161" s="617"/>
      <c r="BG161" s="617"/>
      <c r="BH161" s="617"/>
      <c r="BI161" s="617"/>
      <c r="BJ161" s="617"/>
      <c r="BK161" s="617"/>
      <c r="BL161" s="617"/>
      <c r="BM161" s="617"/>
      <c r="BN161" s="617"/>
      <c r="BO161" s="617"/>
      <c r="BP161" s="617"/>
      <c r="BQ161" s="617"/>
      <c r="BR161" s="617"/>
      <c r="BS161" s="617"/>
      <c r="BT161" s="617"/>
      <c r="BU161" s="617"/>
      <c r="BV161" s="617"/>
      <c r="BW161" s="617"/>
      <c r="BX161" s="617"/>
      <c r="BY161" s="617"/>
      <c r="BZ161" s="617"/>
      <c r="CA161" s="617"/>
      <c r="CB161" s="617"/>
      <c r="CC161" s="617"/>
      <c r="CD161" s="617"/>
      <c r="CE161" s="617"/>
      <c r="CF161" s="617"/>
      <c r="CG161" s="617"/>
      <c r="CH161" s="617"/>
      <c r="CI161" s="617"/>
      <c r="CJ161" s="617"/>
      <c r="CK161" s="617"/>
      <c r="CL161" s="617"/>
      <c r="CM161" s="617"/>
      <c r="CN161" s="617"/>
      <c r="CO161" s="617"/>
      <c r="CP161" s="617"/>
      <c r="CQ161" s="617"/>
      <c r="CR161" s="617"/>
      <c r="CS161" s="617"/>
      <c r="CT161" s="617"/>
      <c r="CU161" s="617"/>
      <c r="CV161" s="617"/>
      <c r="CW161" s="617"/>
      <c r="CX161" s="617"/>
      <c r="CY161" s="617"/>
      <c r="CZ161" s="617"/>
      <c r="DA161" s="617"/>
      <c r="DB161" s="656">
        <f t="shared" si="1884"/>
        <v>0</v>
      </c>
      <c r="DC161" s="656">
        <f t="shared" si="1885"/>
        <v>0</v>
      </c>
      <c r="DD161" s="656">
        <f t="shared" si="1886"/>
        <v>0</v>
      </c>
      <c r="DE161" s="656">
        <f t="shared" si="1887"/>
        <v>0</v>
      </c>
      <c r="DF161" s="656">
        <f t="shared" si="1888"/>
        <v>0</v>
      </c>
      <c r="DG161" s="656">
        <f t="shared" si="1889"/>
        <v>0</v>
      </c>
      <c r="DH161" s="6">
        <f t="shared" si="1890"/>
        <v>0</v>
      </c>
      <c r="DI161" s="6">
        <f t="shared" si="1891"/>
        <v>0</v>
      </c>
      <c r="DJ161" s="6">
        <f t="shared" si="1892"/>
        <v>0</v>
      </c>
      <c r="DK161" s="6">
        <f t="shared" si="1893"/>
        <v>0</v>
      </c>
      <c r="DL161" s="6">
        <f t="shared" si="1894"/>
        <v>0</v>
      </c>
      <c r="DM161" s="6">
        <f t="shared" si="1895"/>
        <v>0</v>
      </c>
      <c r="DO161" s="6">
        <f t="shared" si="1896"/>
        <v>0</v>
      </c>
      <c r="DP161" s="6">
        <f t="shared" si="1897"/>
        <v>0</v>
      </c>
      <c r="DQ161" s="6">
        <f t="shared" si="1898"/>
        <v>0</v>
      </c>
      <c r="DR161" s="6">
        <f t="shared" si="1899"/>
        <v>0</v>
      </c>
      <c r="DS161" s="6">
        <f t="shared" si="1900"/>
        <v>0</v>
      </c>
      <c r="DT161" s="6">
        <f t="shared" si="1901"/>
        <v>0</v>
      </c>
      <c r="DU161" s="6">
        <f t="shared" si="1902"/>
        <v>0</v>
      </c>
      <c r="DV161" s="6">
        <f t="shared" si="1903"/>
        <v>0</v>
      </c>
      <c r="DW161" s="6">
        <f t="shared" si="1904"/>
        <v>0</v>
      </c>
      <c r="DX161" s="6">
        <f t="shared" si="1905"/>
        <v>0</v>
      </c>
      <c r="DY161" s="6">
        <f t="shared" si="1906"/>
        <v>0</v>
      </c>
      <c r="DZ161" s="6">
        <f t="shared" si="1907"/>
        <v>0</v>
      </c>
    </row>
    <row r="162" spans="2:130" ht="12" customHeight="1" outlineLevel="1">
      <c r="B162" s="6">
        <f>'23년(세부_실적)'!A200</f>
        <v>156</v>
      </c>
      <c r="C162" s="620"/>
      <c r="D162" s="620"/>
      <c r="E162" s="618" t="str">
        <f>'23년(세부_실적)'!D200</f>
        <v>STB</v>
      </c>
      <c r="F162" s="622" t="str">
        <f>'23년(세부_실적)'!E200</f>
        <v>PN4012NL</v>
      </c>
      <c r="G162" s="622" t="s">
        <v>1321</v>
      </c>
      <c r="H162" s="622" t="str">
        <f>'23년(세부_실적)'!F200</f>
        <v>098C</v>
      </c>
      <c r="I162" s="617" t="str">
        <f>'23년(세부_실적)'!G200</f>
        <v>구</v>
      </c>
      <c r="J162" s="617" t="str">
        <f>'23년(세부_실적)'!H200</f>
        <v>SY</v>
      </c>
      <c r="K162" s="617">
        <f>'23년(세부_실적)'!I200</f>
        <v>5.09</v>
      </c>
      <c r="L162" s="617">
        <f>'23년(세부_실적)'!J200</f>
        <v>0</v>
      </c>
      <c r="M162" s="617">
        <f>'23년(세부_실적)'!K200</f>
        <v>5.09</v>
      </c>
      <c r="N162" s="617">
        <f>'23년(세부_실적)'!L200</f>
        <v>0</v>
      </c>
      <c r="O162" s="617">
        <f>'23년(세부_실적)'!M200</f>
        <v>5.09</v>
      </c>
      <c r="P162" s="617">
        <f>'23년(세부_실적)'!N200</f>
        <v>0</v>
      </c>
      <c r="Q162" s="617">
        <f>'23년(세부_실적)'!O200</f>
        <v>5.09</v>
      </c>
      <c r="R162" s="617">
        <f>'23년(세부_실적)'!P200</f>
        <v>0</v>
      </c>
      <c r="S162" s="638">
        <f>'23년(세부_실적)'!Q200</f>
        <v>0</v>
      </c>
      <c r="T162" s="638">
        <f t="shared" si="1852"/>
        <v>0</v>
      </c>
      <c r="U162" s="638">
        <f>'23년(세부_실적)'!S200</f>
        <v>0</v>
      </c>
      <c r="V162" s="638">
        <f t="shared" si="1853"/>
        <v>0</v>
      </c>
      <c r="W162" s="638">
        <f>'23년(세부_실적)'!U200</f>
        <v>0</v>
      </c>
      <c r="X162" s="638">
        <f t="shared" si="1854"/>
        <v>0</v>
      </c>
      <c r="Y162" s="638">
        <f>'23년(세부_실적)'!W200</f>
        <v>0</v>
      </c>
      <c r="Z162" s="638">
        <f t="shared" si="1855"/>
        <v>0</v>
      </c>
      <c r="AA162" s="638">
        <f>'23년(세부_실적)'!Y200</f>
        <v>0</v>
      </c>
      <c r="AB162" s="638">
        <f t="shared" si="1855"/>
        <v>0</v>
      </c>
      <c r="AC162" s="638">
        <f>'23년(세부_실적)'!AA200</f>
        <v>0</v>
      </c>
      <c r="AD162" s="638">
        <f t="shared" ref="AD162" si="2258">AC162*1000</f>
        <v>0</v>
      </c>
      <c r="AE162" s="638">
        <f>'23년(세부_실적)'!AC200</f>
        <v>0</v>
      </c>
      <c r="AF162" s="638">
        <f t="shared" ref="AF162" si="2259">AE162*1000</f>
        <v>0</v>
      </c>
      <c r="AG162" s="638">
        <f>'23년(세부_실적)'!AE200</f>
        <v>0</v>
      </c>
      <c r="AH162" s="638">
        <f t="shared" ref="AH162" si="2260">AG162*1000</f>
        <v>0</v>
      </c>
      <c r="AI162" s="638">
        <f>'23년(세부_실적)'!AG200</f>
        <v>0</v>
      </c>
      <c r="AJ162" s="638">
        <f t="shared" ref="AJ162" si="2261">AI162*1000</f>
        <v>0</v>
      </c>
      <c r="AK162" s="638">
        <f>'23년(세부_실적)'!AI200</f>
        <v>0</v>
      </c>
      <c r="AL162" s="638">
        <f t="shared" ref="AL162" si="2262">AK162*1000</f>
        <v>0</v>
      </c>
      <c r="AM162" s="638">
        <f>'23년(세부_실적)'!AK200</f>
        <v>0</v>
      </c>
      <c r="AN162" s="638">
        <f t="shared" ref="AN162" si="2263">AM162*1000</f>
        <v>0</v>
      </c>
      <c r="AO162" s="638">
        <f>'23년(세부_실적)'!AM200</f>
        <v>0</v>
      </c>
      <c r="AP162" s="638">
        <f t="shared" ref="AP162" si="2264">AO162*1000</f>
        <v>0</v>
      </c>
      <c r="AQ162" s="638">
        <f>'23년(세부_실적)'!AO200</f>
        <v>0</v>
      </c>
      <c r="AR162" s="638">
        <f t="shared" ref="AR162" si="2265">AQ162*1000</f>
        <v>0</v>
      </c>
      <c r="AS162" s="638">
        <f>'23년(세부_실적)'!AQ200</f>
        <v>0</v>
      </c>
      <c r="AT162" s="638">
        <f t="shared" ref="AT162" si="2266">AS162*1000</f>
        <v>0</v>
      </c>
      <c r="AU162" s="638">
        <f>'23년(세부_실적)'!AS200</f>
        <v>0</v>
      </c>
      <c r="AV162" s="638">
        <f t="shared" ref="AV162" si="2267">AU162*1000</f>
        <v>0</v>
      </c>
      <c r="AW162" s="638">
        <f>'23년(세부_실적)'!AU200</f>
        <v>0</v>
      </c>
      <c r="AX162" s="638">
        <f t="shared" ref="AX162" si="2268">AW162*1000</f>
        <v>0</v>
      </c>
      <c r="AY162" s="638">
        <f>'23년(세부_실적)'!AW200</f>
        <v>0</v>
      </c>
      <c r="AZ162" s="638">
        <f t="shared" ref="AZ162" si="2269">AY162*1000</f>
        <v>0</v>
      </c>
      <c r="BA162" s="638">
        <f>'23년(세부_실적)'!AY200</f>
        <v>0</v>
      </c>
      <c r="BB162" s="638">
        <f t="shared" ref="BB162" si="2270">BA162*1000</f>
        <v>0</v>
      </c>
      <c r="BC162" s="638">
        <f>'23년(세부_실적)'!BA200</f>
        <v>0</v>
      </c>
      <c r="BD162" s="638">
        <f t="shared" ref="BD162" si="2271">BC162*1000</f>
        <v>0</v>
      </c>
      <c r="BF162" s="617"/>
      <c r="BG162" s="617"/>
      <c r="BH162" s="617"/>
      <c r="BI162" s="617"/>
      <c r="BJ162" s="617"/>
      <c r="BK162" s="617"/>
      <c r="BL162" s="617"/>
      <c r="BM162" s="617"/>
      <c r="BN162" s="617"/>
      <c r="BO162" s="617"/>
      <c r="BP162" s="617"/>
      <c r="BQ162" s="617"/>
      <c r="BR162" s="617"/>
      <c r="BS162" s="617"/>
      <c r="BT162" s="617"/>
      <c r="BU162" s="617"/>
      <c r="BV162" s="617"/>
      <c r="BW162" s="617"/>
      <c r="BX162" s="617"/>
      <c r="BY162" s="617"/>
      <c r="BZ162" s="617"/>
      <c r="CA162" s="617"/>
      <c r="CB162" s="617"/>
      <c r="CC162" s="617"/>
      <c r="CD162" s="617"/>
      <c r="CE162" s="617"/>
      <c r="CF162" s="617"/>
      <c r="CG162" s="617"/>
      <c r="CH162" s="617"/>
      <c r="CI162" s="617"/>
      <c r="CJ162" s="617"/>
      <c r="CK162" s="617"/>
      <c r="CL162" s="617"/>
      <c r="CM162" s="617"/>
      <c r="CN162" s="617"/>
      <c r="CO162" s="617"/>
      <c r="CP162" s="617"/>
      <c r="CQ162" s="617"/>
      <c r="CR162" s="617"/>
      <c r="CS162" s="617"/>
      <c r="CT162" s="617"/>
      <c r="CU162" s="617"/>
      <c r="CV162" s="617"/>
      <c r="CW162" s="617"/>
      <c r="CX162" s="617"/>
      <c r="CY162" s="617"/>
      <c r="CZ162" s="617"/>
      <c r="DA162" s="617"/>
      <c r="DB162" s="6">
        <f t="shared" si="1884"/>
        <v>0</v>
      </c>
      <c r="DC162" s="6">
        <f t="shared" si="1885"/>
        <v>0</v>
      </c>
      <c r="DD162" s="6">
        <f t="shared" si="1886"/>
        <v>0</v>
      </c>
      <c r="DE162" s="6">
        <f t="shared" si="1887"/>
        <v>0</v>
      </c>
      <c r="DF162" s="6">
        <f t="shared" si="1888"/>
        <v>0</v>
      </c>
      <c r="DG162" s="6">
        <f t="shared" si="1889"/>
        <v>0</v>
      </c>
      <c r="DH162" s="6">
        <f t="shared" si="1890"/>
        <v>0</v>
      </c>
      <c r="DI162" s="6">
        <f t="shared" si="1891"/>
        <v>0</v>
      </c>
      <c r="DJ162" s="6">
        <f t="shared" si="1892"/>
        <v>0</v>
      </c>
      <c r="DK162" s="6">
        <f t="shared" si="1893"/>
        <v>0</v>
      </c>
      <c r="DL162" s="6">
        <f t="shared" si="1894"/>
        <v>0</v>
      </c>
      <c r="DM162" s="6">
        <f t="shared" si="1895"/>
        <v>0</v>
      </c>
      <c r="DO162" s="6">
        <f t="shared" si="1896"/>
        <v>0</v>
      </c>
      <c r="DP162" s="6">
        <f t="shared" si="1897"/>
        <v>0</v>
      </c>
      <c r="DQ162" s="6">
        <f t="shared" si="1898"/>
        <v>0</v>
      </c>
      <c r="DR162" s="6">
        <f t="shared" si="1899"/>
        <v>0</v>
      </c>
      <c r="DS162" s="6">
        <f t="shared" si="1900"/>
        <v>0</v>
      </c>
      <c r="DT162" s="6">
        <f t="shared" si="1901"/>
        <v>0</v>
      </c>
      <c r="DU162" s="6">
        <f t="shared" si="1902"/>
        <v>0</v>
      </c>
      <c r="DV162" s="6">
        <f t="shared" si="1903"/>
        <v>0</v>
      </c>
      <c r="DW162" s="6">
        <f t="shared" si="1904"/>
        <v>0</v>
      </c>
      <c r="DX162" s="6">
        <f t="shared" si="1905"/>
        <v>0</v>
      </c>
      <c r="DY162" s="6">
        <f t="shared" si="1906"/>
        <v>0</v>
      </c>
      <c r="DZ162" s="6">
        <f t="shared" si="1907"/>
        <v>0</v>
      </c>
    </row>
    <row r="163" spans="2:130" ht="12" customHeight="1" outlineLevel="1">
      <c r="B163" s="6">
        <f>'23년(세부_실적)'!A201</f>
        <v>157</v>
      </c>
      <c r="C163" s="620"/>
      <c r="D163" s="620"/>
      <c r="E163" s="620"/>
      <c r="F163" s="622" t="str">
        <f>'23년(세부_실적)'!E201</f>
        <v>PN3012AL</v>
      </c>
      <c r="G163" s="622" t="s">
        <v>1322</v>
      </c>
      <c r="H163" s="622" t="str">
        <f>'23년(세부_실적)'!F201</f>
        <v>013A</v>
      </c>
      <c r="I163" s="617" t="str">
        <f>'23년(세부_실적)'!G201</f>
        <v>구</v>
      </c>
      <c r="J163" s="617" t="str">
        <f>'23년(세부_실적)'!H201</f>
        <v>SY</v>
      </c>
      <c r="K163" s="617">
        <f>'23년(세부_실적)'!I201</f>
        <v>4.43</v>
      </c>
      <c r="L163" s="617">
        <f>'23년(세부_실적)'!J201</f>
        <v>0</v>
      </c>
      <c r="M163" s="617">
        <f>'23년(세부_실적)'!K201</f>
        <v>4.43</v>
      </c>
      <c r="N163" s="617">
        <f>'23년(세부_실적)'!L201</f>
        <v>0</v>
      </c>
      <c r="O163" s="617">
        <f>'23년(세부_실적)'!M201</f>
        <v>4.43</v>
      </c>
      <c r="P163" s="617">
        <f>'23년(세부_실적)'!N201</f>
        <v>0</v>
      </c>
      <c r="Q163" s="617">
        <f>'23년(세부_실적)'!O201</f>
        <v>4.43</v>
      </c>
      <c r="R163" s="617">
        <f>'23년(세부_실적)'!P201</f>
        <v>0</v>
      </c>
      <c r="S163" s="638">
        <f>'23년(세부_실적)'!Q201</f>
        <v>0</v>
      </c>
      <c r="T163" s="638">
        <f t="shared" si="1852"/>
        <v>0</v>
      </c>
      <c r="U163" s="638">
        <f>'23년(세부_실적)'!S201</f>
        <v>0</v>
      </c>
      <c r="V163" s="638">
        <f t="shared" si="1853"/>
        <v>0</v>
      </c>
      <c r="W163" s="638">
        <f>'23년(세부_실적)'!U201</f>
        <v>0</v>
      </c>
      <c r="X163" s="638">
        <f t="shared" si="1854"/>
        <v>0</v>
      </c>
      <c r="Y163" s="638">
        <f>'23년(세부_실적)'!W201</f>
        <v>0</v>
      </c>
      <c r="Z163" s="638">
        <f t="shared" si="1855"/>
        <v>0</v>
      </c>
      <c r="AA163" s="638">
        <f>'23년(세부_실적)'!Y201</f>
        <v>0</v>
      </c>
      <c r="AB163" s="638">
        <f t="shared" si="1855"/>
        <v>0</v>
      </c>
      <c r="AC163" s="638">
        <f>'23년(세부_실적)'!AA201</f>
        <v>0</v>
      </c>
      <c r="AD163" s="638">
        <f t="shared" ref="AD163" si="2272">AC163*1000</f>
        <v>0</v>
      </c>
      <c r="AE163" s="638">
        <f>'23년(세부_실적)'!AC201</f>
        <v>0</v>
      </c>
      <c r="AF163" s="638">
        <f t="shared" ref="AF163" si="2273">AE163*1000</f>
        <v>0</v>
      </c>
      <c r="AG163" s="638">
        <f>'23년(세부_실적)'!AE201</f>
        <v>0</v>
      </c>
      <c r="AH163" s="638">
        <f t="shared" ref="AH163" si="2274">AG163*1000</f>
        <v>0</v>
      </c>
      <c r="AI163" s="638">
        <f>'23년(세부_실적)'!AG201</f>
        <v>0</v>
      </c>
      <c r="AJ163" s="638">
        <f t="shared" ref="AJ163" si="2275">AI163*1000</f>
        <v>0</v>
      </c>
      <c r="AK163" s="638">
        <f>'23년(세부_실적)'!AI201</f>
        <v>0</v>
      </c>
      <c r="AL163" s="638">
        <f t="shared" ref="AL163" si="2276">AK163*1000</f>
        <v>0</v>
      </c>
      <c r="AM163" s="638">
        <f>'23년(세부_실적)'!AK201</f>
        <v>0</v>
      </c>
      <c r="AN163" s="638">
        <f t="shared" ref="AN163" si="2277">AM163*1000</f>
        <v>0</v>
      </c>
      <c r="AO163" s="638">
        <f>'23년(세부_실적)'!AM201</f>
        <v>0</v>
      </c>
      <c r="AP163" s="638">
        <f t="shared" ref="AP163" si="2278">AO163*1000</f>
        <v>0</v>
      </c>
      <c r="AQ163" s="638">
        <f>'23년(세부_실적)'!AO201</f>
        <v>0</v>
      </c>
      <c r="AR163" s="638">
        <f t="shared" ref="AR163" si="2279">AQ163*1000</f>
        <v>0</v>
      </c>
      <c r="AS163" s="638">
        <f>'23년(세부_실적)'!AQ201</f>
        <v>0</v>
      </c>
      <c r="AT163" s="638">
        <f t="shared" ref="AT163" si="2280">AS163*1000</f>
        <v>0</v>
      </c>
      <c r="AU163" s="638">
        <f>'23년(세부_실적)'!AS201</f>
        <v>0</v>
      </c>
      <c r="AV163" s="638">
        <f t="shared" ref="AV163" si="2281">AU163*1000</f>
        <v>0</v>
      </c>
      <c r="AW163" s="638">
        <f>'23년(세부_실적)'!AU201</f>
        <v>0</v>
      </c>
      <c r="AX163" s="638">
        <f t="shared" ref="AX163" si="2282">AW163*1000</f>
        <v>0</v>
      </c>
      <c r="AY163" s="638">
        <f>'23년(세부_실적)'!AW201</f>
        <v>0</v>
      </c>
      <c r="AZ163" s="638">
        <f t="shared" ref="AZ163" si="2283">AY163*1000</f>
        <v>0</v>
      </c>
      <c r="BA163" s="638">
        <f>'23년(세부_실적)'!AY201</f>
        <v>0</v>
      </c>
      <c r="BB163" s="638">
        <f t="shared" ref="BB163" si="2284">BA163*1000</f>
        <v>0</v>
      </c>
      <c r="BC163" s="638">
        <f>'23년(세부_실적)'!BA201</f>
        <v>0</v>
      </c>
      <c r="BD163" s="638">
        <f t="shared" ref="BD163" si="2285">BC163*1000</f>
        <v>0</v>
      </c>
      <c r="BF163" s="617"/>
      <c r="BG163" s="617"/>
      <c r="BH163" s="617"/>
      <c r="BI163" s="617"/>
      <c r="BJ163" s="617"/>
      <c r="BK163" s="617"/>
      <c r="BL163" s="617"/>
      <c r="BM163" s="617"/>
      <c r="BN163" s="617"/>
      <c r="BO163" s="617"/>
      <c r="BP163" s="617"/>
      <c r="BQ163" s="617"/>
      <c r="BR163" s="617"/>
      <c r="BS163" s="617"/>
      <c r="BT163" s="617"/>
      <c r="BU163" s="617"/>
      <c r="BV163" s="617"/>
      <c r="BW163" s="617"/>
      <c r="BX163" s="617"/>
      <c r="BY163" s="617"/>
      <c r="BZ163" s="617"/>
      <c r="CA163" s="617"/>
      <c r="CB163" s="617"/>
      <c r="CC163" s="617"/>
      <c r="CD163" s="617"/>
      <c r="CE163" s="617"/>
      <c r="CF163" s="617"/>
      <c r="CG163" s="617"/>
      <c r="CH163" s="617"/>
      <c r="CI163" s="617"/>
      <c r="CJ163" s="617"/>
      <c r="CK163" s="617"/>
      <c r="CL163" s="617"/>
      <c r="CM163" s="617"/>
      <c r="CN163" s="617"/>
      <c r="CO163" s="617"/>
      <c r="CP163" s="617"/>
      <c r="CQ163" s="617"/>
      <c r="CR163" s="617"/>
      <c r="CS163" s="617"/>
      <c r="CT163" s="617"/>
      <c r="CU163" s="617"/>
      <c r="CV163" s="617"/>
      <c r="CW163" s="617"/>
      <c r="CX163" s="617"/>
      <c r="CY163" s="617"/>
      <c r="CZ163" s="617"/>
      <c r="DA163" s="617"/>
      <c r="DB163" s="6">
        <f t="shared" si="1884"/>
        <v>0</v>
      </c>
      <c r="DC163" s="6">
        <f t="shared" si="1885"/>
        <v>0</v>
      </c>
      <c r="DD163" s="6">
        <f t="shared" si="1886"/>
        <v>0</v>
      </c>
      <c r="DE163" s="6">
        <f t="shared" si="1887"/>
        <v>0</v>
      </c>
      <c r="DF163" s="6">
        <f t="shared" si="1888"/>
        <v>0</v>
      </c>
      <c r="DG163" s="6">
        <f t="shared" si="1889"/>
        <v>0</v>
      </c>
      <c r="DH163" s="6">
        <f t="shared" si="1890"/>
        <v>0</v>
      </c>
      <c r="DI163" s="6">
        <f t="shared" si="1891"/>
        <v>0</v>
      </c>
      <c r="DJ163" s="6">
        <f t="shared" si="1892"/>
        <v>0</v>
      </c>
      <c r="DK163" s="6">
        <f t="shared" si="1893"/>
        <v>0</v>
      </c>
      <c r="DL163" s="6">
        <f t="shared" si="1894"/>
        <v>0</v>
      </c>
      <c r="DM163" s="6">
        <f t="shared" si="1895"/>
        <v>0</v>
      </c>
      <c r="DO163" s="6">
        <f t="shared" si="1896"/>
        <v>0</v>
      </c>
      <c r="DP163" s="6">
        <f t="shared" si="1897"/>
        <v>0</v>
      </c>
      <c r="DQ163" s="6">
        <f t="shared" si="1898"/>
        <v>0</v>
      </c>
      <c r="DR163" s="6">
        <f t="shared" si="1899"/>
        <v>0</v>
      </c>
      <c r="DS163" s="6">
        <f t="shared" si="1900"/>
        <v>0</v>
      </c>
      <c r="DT163" s="6">
        <f t="shared" si="1901"/>
        <v>0</v>
      </c>
      <c r="DU163" s="6">
        <f t="shared" si="1902"/>
        <v>0</v>
      </c>
      <c r="DV163" s="6">
        <f t="shared" si="1903"/>
        <v>0</v>
      </c>
      <c r="DW163" s="6">
        <f t="shared" si="1904"/>
        <v>0</v>
      </c>
      <c r="DX163" s="6">
        <f t="shared" si="1905"/>
        <v>0</v>
      </c>
      <c r="DY163" s="6">
        <f t="shared" si="1906"/>
        <v>0</v>
      </c>
      <c r="DZ163" s="6">
        <f t="shared" si="1907"/>
        <v>0</v>
      </c>
    </row>
    <row r="164" spans="2:130" ht="12" customHeight="1" outlineLevel="1">
      <c r="B164" s="6">
        <f>'23년(세부_실적)'!A202</f>
        <v>158</v>
      </c>
      <c r="C164" s="620"/>
      <c r="D164" s="620"/>
      <c r="E164" s="620"/>
      <c r="F164" s="622" t="str">
        <f>'23년(세부_실적)'!E202</f>
        <v>PN3012NL</v>
      </c>
      <c r="G164" s="622" t="s">
        <v>764</v>
      </c>
      <c r="H164" s="622" t="str">
        <f>'23년(세부_실적)'!F202</f>
        <v>101B</v>
      </c>
      <c r="I164" s="617" t="str">
        <f>'23년(세부_실적)'!G202</f>
        <v>구</v>
      </c>
      <c r="J164" s="617" t="str">
        <f>'23년(세부_실적)'!H202</f>
        <v>SY</v>
      </c>
      <c r="K164" s="617">
        <f>'23년(세부_실적)'!I202</f>
        <v>4.49</v>
      </c>
      <c r="L164" s="617">
        <f>'23년(세부_실적)'!J202</f>
        <v>0</v>
      </c>
      <c r="M164" s="617">
        <f>'23년(세부_실적)'!K202</f>
        <v>4.49</v>
      </c>
      <c r="N164" s="617">
        <f>'23년(세부_실적)'!L202</f>
        <v>0</v>
      </c>
      <c r="O164" s="617">
        <f>'23년(세부_실적)'!M202</f>
        <v>4.49</v>
      </c>
      <c r="P164" s="617">
        <f>'23년(세부_실적)'!N202</f>
        <v>0</v>
      </c>
      <c r="Q164" s="617">
        <f>'23년(세부_실적)'!O202</f>
        <v>4.49</v>
      </c>
      <c r="R164" s="617">
        <f>'23년(세부_실적)'!P202</f>
        <v>0</v>
      </c>
      <c r="S164" s="638">
        <f>'23년(세부_실적)'!Q202</f>
        <v>0</v>
      </c>
      <c r="T164" s="638">
        <f t="shared" si="1852"/>
        <v>0</v>
      </c>
      <c r="U164" s="638">
        <f>'23년(세부_실적)'!S202</f>
        <v>0</v>
      </c>
      <c r="V164" s="638">
        <f t="shared" si="1853"/>
        <v>0</v>
      </c>
      <c r="W164" s="638">
        <f>'23년(세부_실적)'!U202</f>
        <v>0</v>
      </c>
      <c r="X164" s="638">
        <f t="shared" si="1854"/>
        <v>0</v>
      </c>
      <c r="Y164" s="638">
        <f>'23년(세부_실적)'!W202</f>
        <v>0</v>
      </c>
      <c r="Z164" s="638">
        <f t="shared" si="1855"/>
        <v>0</v>
      </c>
      <c r="AA164" s="638">
        <f>'23년(세부_실적)'!Y202</f>
        <v>0</v>
      </c>
      <c r="AB164" s="638">
        <f t="shared" si="1855"/>
        <v>0</v>
      </c>
      <c r="AC164" s="638">
        <f>'23년(세부_실적)'!AA202</f>
        <v>0</v>
      </c>
      <c r="AD164" s="638">
        <f t="shared" ref="AD164" si="2286">AC164*1000</f>
        <v>0</v>
      </c>
      <c r="AE164" s="638">
        <f>'23년(세부_실적)'!AC202</f>
        <v>0</v>
      </c>
      <c r="AF164" s="638">
        <f t="shared" ref="AF164" si="2287">AE164*1000</f>
        <v>0</v>
      </c>
      <c r="AG164" s="638">
        <f>'23년(세부_실적)'!AE202</f>
        <v>0</v>
      </c>
      <c r="AH164" s="638">
        <f t="shared" ref="AH164" si="2288">AG164*1000</f>
        <v>0</v>
      </c>
      <c r="AI164" s="638">
        <f>'23년(세부_실적)'!AG202</f>
        <v>0</v>
      </c>
      <c r="AJ164" s="638">
        <f t="shared" ref="AJ164" si="2289">AI164*1000</f>
        <v>0</v>
      </c>
      <c r="AK164" s="638">
        <f>'23년(세부_실적)'!AI202</f>
        <v>0</v>
      </c>
      <c r="AL164" s="638">
        <f t="shared" ref="AL164" si="2290">AK164*1000</f>
        <v>0</v>
      </c>
      <c r="AM164" s="638">
        <f>'23년(세부_실적)'!AK202</f>
        <v>0</v>
      </c>
      <c r="AN164" s="638">
        <f t="shared" ref="AN164" si="2291">AM164*1000</f>
        <v>0</v>
      </c>
      <c r="AO164" s="638">
        <f>'23년(세부_실적)'!AM202</f>
        <v>0</v>
      </c>
      <c r="AP164" s="638">
        <f t="shared" ref="AP164" si="2292">AO164*1000</f>
        <v>0</v>
      </c>
      <c r="AQ164" s="638">
        <f>'23년(세부_실적)'!AO202</f>
        <v>0</v>
      </c>
      <c r="AR164" s="638">
        <f t="shared" ref="AR164" si="2293">AQ164*1000</f>
        <v>0</v>
      </c>
      <c r="AS164" s="638">
        <f>'23년(세부_실적)'!AQ202</f>
        <v>0</v>
      </c>
      <c r="AT164" s="638">
        <f t="shared" ref="AT164" si="2294">AS164*1000</f>
        <v>0</v>
      </c>
      <c r="AU164" s="638">
        <f>'23년(세부_실적)'!AS202</f>
        <v>0</v>
      </c>
      <c r="AV164" s="638">
        <f t="shared" ref="AV164" si="2295">AU164*1000</f>
        <v>0</v>
      </c>
      <c r="AW164" s="638">
        <f>'23년(세부_실적)'!AU202</f>
        <v>0</v>
      </c>
      <c r="AX164" s="638">
        <f t="shared" ref="AX164" si="2296">AW164*1000</f>
        <v>0</v>
      </c>
      <c r="AY164" s="638">
        <f>'23년(세부_실적)'!AW202</f>
        <v>0</v>
      </c>
      <c r="AZ164" s="638">
        <f t="shared" ref="AZ164" si="2297">AY164*1000</f>
        <v>0</v>
      </c>
      <c r="BA164" s="638">
        <f>'23년(세부_실적)'!AY202</f>
        <v>0</v>
      </c>
      <c r="BB164" s="638">
        <f t="shared" ref="BB164" si="2298">BA164*1000</f>
        <v>0</v>
      </c>
      <c r="BC164" s="638">
        <f>'23년(세부_실적)'!BA202</f>
        <v>0</v>
      </c>
      <c r="BD164" s="638">
        <f t="shared" ref="BD164" si="2299">BC164*1000</f>
        <v>0</v>
      </c>
      <c r="BF164" s="617"/>
      <c r="BG164" s="617"/>
      <c r="BH164" s="617"/>
      <c r="BI164" s="617"/>
      <c r="BJ164" s="617"/>
      <c r="BK164" s="617"/>
      <c r="BL164" s="617"/>
      <c r="BM164" s="617"/>
      <c r="BN164" s="617"/>
      <c r="BO164" s="617"/>
      <c r="BP164" s="617"/>
      <c r="BQ164" s="617"/>
      <c r="BR164" s="617"/>
      <c r="BS164" s="617"/>
      <c r="BT164" s="617"/>
      <c r="BU164" s="617"/>
      <c r="BV164" s="617"/>
      <c r="BW164" s="617"/>
      <c r="BX164" s="617"/>
      <c r="BY164" s="617"/>
      <c r="BZ164" s="617"/>
      <c r="CA164" s="617"/>
      <c r="CB164" s="617"/>
      <c r="CC164" s="617"/>
      <c r="CD164" s="617"/>
      <c r="CE164" s="617"/>
      <c r="CF164" s="617"/>
      <c r="CG164" s="617"/>
      <c r="CH164" s="617"/>
      <c r="CI164" s="617"/>
      <c r="CJ164" s="617"/>
      <c r="CK164" s="617"/>
      <c r="CL164" s="617"/>
      <c r="CM164" s="617"/>
      <c r="CN164" s="617"/>
      <c r="CO164" s="617"/>
      <c r="CP164" s="617"/>
      <c r="CQ164" s="617"/>
      <c r="CR164" s="617"/>
      <c r="CS164" s="617"/>
      <c r="CT164" s="617"/>
      <c r="CU164" s="617"/>
      <c r="CV164" s="617"/>
      <c r="CW164" s="617"/>
      <c r="CX164" s="617"/>
      <c r="CY164" s="617"/>
      <c r="CZ164" s="617"/>
      <c r="DA164" s="617"/>
      <c r="DB164" s="6">
        <f t="shared" si="1884"/>
        <v>0</v>
      </c>
      <c r="DC164" s="6">
        <f t="shared" si="1885"/>
        <v>0</v>
      </c>
      <c r="DD164" s="6">
        <f t="shared" si="1886"/>
        <v>0</v>
      </c>
      <c r="DE164" s="6">
        <f t="shared" si="1887"/>
        <v>0</v>
      </c>
      <c r="DF164" s="6">
        <f t="shared" si="1888"/>
        <v>0</v>
      </c>
      <c r="DG164" s="6">
        <f t="shared" si="1889"/>
        <v>0</v>
      </c>
      <c r="DH164" s="6">
        <f t="shared" si="1890"/>
        <v>0</v>
      </c>
      <c r="DI164" s="6">
        <f t="shared" si="1891"/>
        <v>0</v>
      </c>
      <c r="DJ164" s="6">
        <f t="shared" si="1892"/>
        <v>0</v>
      </c>
      <c r="DK164" s="6">
        <f t="shared" si="1893"/>
        <v>0</v>
      </c>
      <c r="DL164" s="6">
        <f t="shared" si="1894"/>
        <v>0</v>
      </c>
      <c r="DM164" s="6">
        <f t="shared" si="1895"/>
        <v>0</v>
      </c>
      <c r="DO164" s="6">
        <f t="shared" si="1896"/>
        <v>0</v>
      </c>
      <c r="DP164" s="6">
        <f t="shared" si="1897"/>
        <v>0</v>
      </c>
      <c r="DQ164" s="6">
        <f t="shared" si="1898"/>
        <v>0</v>
      </c>
      <c r="DR164" s="6">
        <f t="shared" si="1899"/>
        <v>0</v>
      </c>
      <c r="DS164" s="6">
        <f t="shared" si="1900"/>
        <v>0</v>
      </c>
      <c r="DT164" s="6">
        <f t="shared" si="1901"/>
        <v>0</v>
      </c>
      <c r="DU164" s="6">
        <f t="shared" si="1902"/>
        <v>0</v>
      </c>
      <c r="DV164" s="6">
        <f t="shared" si="1903"/>
        <v>0</v>
      </c>
      <c r="DW164" s="6">
        <f t="shared" si="1904"/>
        <v>0</v>
      </c>
      <c r="DX164" s="6">
        <f t="shared" si="1905"/>
        <v>0</v>
      </c>
      <c r="DY164" s="6">
        <f t="shared" si="1906"/>
        <v>0</v>
      </c>
      <c r="DZ164" s="6">
        <f t="shared" si="1907"/>
        <v>0</v>
      </c>
    </row>
    <row r="165" spans="2:130" ht="12" customHeight="1" outlineLevel="1">
      <c r="B165" s="6">
        <f>'23년(세부_실적)'!A203</f>
        <v>159</v>
      </c>
      <c r="C165" s="620"/>
      <c r="D165" s="620"/>
      <c r="E165" s="620"/>
      <c r="F165" s="622" t="str">
        <f>'23년(세부_실적)'!E203</f>
        <v>PN3012NL-KT</v>
      </c>
      <c r="G165" s="622" t="s">
        <v>1323</v>
      </c>
      <c r="H165" s="622" t="str">
        <f>'23년(세부_실적)'!F203</f>
        <v>101J</v>
      </c>
      <c r="I165" s="617" t="str">
        <f>'23년(세부_실적)'!G203</f>
        <v>구</v>
      </c>
      <c r="J165" s="617" t="str">
        <f>'23년(세부_실적)'!H203</f>
        <v>SY</v>
      </c>
      <c r="K165" s="617">
        <f>'23년(세부_실적)'!I203</f>
        <v>4.51</v>
      </c>
      <c r="L165" s="617">
        <f>'23년(세부_실적)'!J203</f>
        <v>0</v>
      </c>
      <c r="M165" s="617">
        <f>'23년(세부_실적)'!K203</f>
        <v>4.51</v>
      </c>
      <c r="N165" s="617">
        <f>'23년(세부_실적)'!L203</f>
        <v>0</v>
      </c>
      <c r="O165" s="617">
        <f>'23년(세부_실적)'!M203</f>
        <v>4.51</v>
      </c>
      <c r="P165" s="617">
        <f>'23년(세부_실적)'!N203</f>
        <v>0</v>
      </c>
      <c r="Q165" s="617">
        <f>'23년(세부_실적)'!O203</f>
        <v>4.51</v>
      </c>
      <c r="R165" s="617">
        <f>'23년(세부_실적)'!P203</f>
        <v>0</v>
      </c>
      <c r="S165" s="638">
        <f>'23년(세부_실적)'!Q203</f>
        <v>0</v>
      </c>
      <c r="T165" s="638">
        <f t="shared" si="1852"/>
        <v>0</v>
      </c>
      <c r="U165" s="638">
        <f>'23년(세부_실적)'!S203</f>
        <v>0</v>
      </c>
      <c r="V165" s="638">
        <f t="shared" si="1853"/>
        <v>0</v>
      </c>
      <c r="W165" s="638">
        <f>'23년(세부_실적)'!U203</f>
        <v>0</v>
      </c>
      <c r="X165" s="638">
        <f t="shared" si="1854"/>
        <v>0</v>
      </c>
      <c r="Y165" s="638">
        <f>'23년(세부_실적)'!W203</f>
        <v>0</v>
      </c>
      <c r="Z165" s="638">
        <f t="shared" si="1855"/>
        <v>0</v>
      </c>
      <c r="AA165" s="638">
        <f>'23년(세부_실적)'!Y203</f>
        <v>0</v>
      </c>
      <c r="AB165" s="638">
        <f t="shared" si="1855"/>
        <v>0</v>
      </c>
      <c r="AC165" s="638">
        <f>'23년(세부_실적)'!AA203</f>
        <v>0</v>
      </c>
      <c r="AD165" s="638">
        <f t="shared" ref="AD165" si="2300">AC165*1000</f>
        <v>0</v>
      </c>
      <c r="AE165" s="638">
        <f>'23년(세부_실적)'!AC203</f>
        <v>0</v>
      </c>
      <c r="AF165" s="638">
        <f t="shared" ref="AF165" si="2301">AE165*1000</f>
        <v>0</v>
      </c>
      <c r="AG165" s="638">
        <f>'23년(세부_실적)'!AE203</f>
        <v>0</v>
      </c>
      <c r="AH165" s="638">
        <f t="shared" ref="AH165" si="2302">AG165*1000</f>
        <v>0</v>
      </c>
      <c r="AI165" s="638">
        <f>'23년(세부_실적)'!AG203</f>
        <v>0</v>
      </c>
      <c r="AJ165" s="638">
        <f t="shared" ref="AJ165" si="2303">AI165*1000</f>
        <v>0</v>
      </c>
      <c r="AK165" s="638">
        <f>'23년(세부_실적)'!AI203</f>
        <v>0</v>
      </c>
      <c r="AL165" s="638">
        <f t="shared" ref="AL165" si="2304">AK165*1000</f>
        <v>0</v>
      </c>
      <c r="AM165" s="638">
        <f>'23년(세부_실적)'!AK203</f>
        <v>0</v>
      </c>
      <c r="AN165" s="638">
        <f t="shared" ref="AN165" si="2305">AM165*1000</f>
        <v>0</v>
      </c>
      <c r="AO165" s="638">
        <f>'23년(세부_실적)'!AM203</f>
        <v>0</v>
      </c>
      <c r="AP165" s="638">
        <f t="shared" ref="AP165" si="2306">AO165*1000</f>
        <v>0</v>
      </c>
      <c r="AQ165" s="638">
        <f>'23년(세부_실적)'!AO203</f>
        <v>0</v>
      </c>
      <c r="AR165" s="638">
        <f t="shared" ref="AR165" si="2307">AQ165*1000</f>
        <v>0</v>
      </c>
      <c r="AS165" s="638">
        <f>'23년(세부_실적)'!AQ203</f>
        <v>0</v>
      </c>
      <c r="AT165" s="638">
        <f t="shared" ref="AT165" si="2308">AS165*1000</f>
        <v>0</v>
      </c>
      <c r="AU165" s="638">
        <f>'23년(세부_실적)'!AS203</f>
        <v>0</v>
      </c>
      <c r="AV165" s="638">
        <f t="shared" ref="AV165" si="2309">AU165*1000</f>
        <v>0</v>
      </c>
      <c r="AW165" s="638">
        <f>'23년(세부_실적)'!AU203</f>
        <v>0</v>
      </c>
      <c r="AX165" s="638">
        <f t="shared" ref="AX165" si="2310">AW165*1000</f>
        <v>0</v>
      </c>
      <c r="AY165" s="638">
        <f>'23년(세부_실적)'!AW203</f>
        <v>0</v>
      </c>
      <c r="AZ165" s="638">
        <f t="shared" ref="AZ165" si="2311">AY165*1000</f>
        <v>0</v>
      </c>
      <c r="BA165" s="638">
        <f>'23년(세부_실적)'!AY203</f>
        <v>0</v>
      </c>
      <c r="BB165" s="638">
        <f t="shared" ref="BB165" si="2312">BA165*1000</f>
        <v>0</v>
      </c>
      <c r="BC165" s="638">
        <f>'23년(세부_실적)'!BA203</f>
        <v>0</v>
      </c>
      <c r="BD165" s="638">
        <f t="shared" ref="BD165" si="2313">BC165*1000</f>
        <v>0</v>
      </c>
      <c r="BF165" s="617"/>
      <c r="BG165" s="617"/>
      <c r="BH165" s="617"/>
      <c r="BI165" s="617"/>
      <c r="BJ165" s="617"/>
      <c r="BK165" s="617"/>
      <c r="BL165" s="617"/>
      <c r="BM165" s="617"/>
      <c r="BN165" s="617"/>
      <c r="BO165" s="617"/>
      <c r="BP165" s="617"/>
      <c r="BQ165" s="617"/>
      <c r="BR165" s="617"/>
      <c r="BS165" s="617"/>
      <c r="BT165" s="617"/>
      <c r="BU165" s="617"/>
      <c r="BV165" s="617"/>
      <c r="BW165" s="617"/>
      <c r="BX165" s="617"/>
      <c r="BY165" s="617"/>
      <c r="BZ165" s="617"/>
      <c r="CA165" s="617"/>
      <c r="CB165" s="617"/>
      <c r="CC165" s="617"/>
      <c r="CD165" s="617"/>
      <c r="CE165" s="617"/>
      <c r="CF165" s="617"/>
      <c r="CG165" s="617"/>
      <c r="CH165" s="617"/>
      <c r="CI165" s="617"/>
      <c r="CJ165" s="617"/>
      <c r="CK165" s="617"/>
      <c r="CL165" s="617"/>
      <c r="CM165" s="617"/>
      <c r="CN165" s="617"/>
      <c r="CO165" s="617"/>
      <c r="CP165" s="617"/>
      <c r="CQ165" s="617"/>
      <c r="CR165" s="617"/>
      <c r="CS165" s="617"/>
      <c r="CT165" s="617"/>
      <c r="CU165" s="617"/>
      <c r="CV165" s="617"/>
      <c r="CW165" s="617"/>
      <c r="CX165" s="617"/>
      <c r="CY165" s="617"/>
      <c r="CZ165" s="617"/>
      <c r="DA165" s="617"/>
      <c r="DB165" s="6">
        <f t="shared" si="1884"/>
        <v>0</v>
      </c>
      <c r="DC165" s="6">
        <f t="shared" si="1885"/>
        <v>0</v>
      </c>
      <c r="DD165" s="6">
        <f t="shared" si="1886"/>
        <v>0</v>
      </c>
      <c r="DE165" s="6">
        <f t="shared" si="1887"/>
        <v>0</v>
      </c>
      <c r="DF165" s="6">
        <f t="shared" si="1888"/>
        <v>0</v>
      </c>
      <c r="DG165" s="6">
        <f t="shared" si="1889"/>
        <v>0</v>
      </c>
      <c r="DH165" s="6">
        <f t="shared" si="1890"/>
        <v>0</v>
      </c>
      <c r="DI165" s="6">
        <f t="shared" si="1891"/>
        <v>0</v>
      </c>
      <c r="DJ165" s="6">
        <f t="shared" si="1892"/>
        <v>0</v>
      </c>
      <c r="DK165" s="6">
        <f t="shared" si="1893"/>
        <v>0</v>
      </c>
      <c r="DL165" s="6">
        <f t="shared" si="1894"/>
        <v>0</v>
      </c>
      <c r="DM165" s="6">
        <f t="shared" si="1895"/>
        <v>0</v>
      </c>
      <c r="DO165" s="6">
        <f t="shared" si="1896"/>
        <v>0</v>
      </c>
      <c r="DP165" s="6">
        <f t="shared" si="1897"/>
        <v>0</v>
      </c>
      <c r="DQ165" s="6">
        <f t="shared" si="1898"/>
        <v>0</v>
      </c>
      <c r="DR165" s="6">
        <f t="shared" si="1899"/>
        <v>0</v>
      </c>
      <c r="DS165" s="6">
        <f t="shared" si="1900"/>
        <v>0</v>
      </c>
      <c r="DT165" s="6">
        <f t="shared" si="1901"/>
        <v>0</v>
      </c>
      <c r="DU165" s="6">
        <f t="shared" si="1902"/>
        <v>0</v>
      </c>
      <c r="DV165" s="6">
        <f t="shared" si="1903"/>
        <v>0</v>
      </c>
      <c r="DW165" s="6">
        <f t="shared" si="1904"/>
        <v>0</v>
      </c>
      <c r="DX165" s="6">
        <f t="shared" si="1905"/>
        <v>0</v>
      </c>
      <c r="DY165" s="6">
        <f t="shared" si="1906"/>
        <v>0</v>
      </c>
      <c r="DZ165" s="6">
        <f t="shared" si="1907"/>
        <v>0</v>
      </c>
    </row>
    <row r="166" spans="2:130" ht="12" customHeight="1" outlineLevel="1">
      <c r="B166" s="6">
        <f>'23년(세부_실적)'!A204</f>
        <v>160</v>
      </c>
      <c r="C166" s="620"/>
      <c r="D166" s="620"/>
      <c r="E166" s="620"/>
      <c r="F166" s="622" t="str">
        <f>'23년(세부_실적)'!E204</f>
        <v>PN24E-12J10L</v>
      </c>
      <c r="G166" s="622" t="s">
        <v>1324</v>
      </c>
      <c r="H166" s="622" t="str">
        <f>'23년(세부_실적)'!F204</f>
        <v>110A</v>
      </c>
      <c r="I166" s="617" t="str">
        <f>'23년(세부_실적)'!G204</f>
        <v>구</v>
      </c>
      <c r="J166" s="617" t="str">
        <f>'23년(세부_실적)'!H204</f>
        <v>SY</v>
      </c>
      <c r="K166" s="617">
        <f>'23년(세부_실적)'!I204</f>
        <v>3.7</v>
      </c>
      <c r="L166" s="617">
        <f>'23년(세부_실적)'!J204</f>
        <v>0</v>
      </c>
      <c r="M166" s="617">
        <f>'23년(세부_실적)'!K204</f>
        <v>3.7</v>
      </c>
      <c r="N166" s="617">
        <f>'23년(세부_실적)'!L204</f>
        <v>0</v>
      </c>
      <c r="O166" s="617">
        <f>'23년(세부_실적)'!M204</f>
        <v>3.7</v>
      </c>
      <c r="P166" s="617">
        <f>'23년(세부_실적)'!N204</f>
        <v>0</v>
      </c>
      <c r="Q166" s="617">
        <f>'23년(세부_실적)'!O204</f>
        <v>3.7</v>
      </c>
      <c r="R166" s="617">
        <f>'23년(세부_실적)'!P204</f>
        <v>0</v>
      </c>
      <c r="S166" s="638">
        <f>'23년(세부_실적)'!Q204</f>
        <v>0</v>
      </c>
      <c r="T166" s="638">
        <f t="shared" si="1852"/>
        <v>0</v>
      </c>
      <c r="U166" s="638">
        <f>'23년(세부_실적)'!S204</f>
        <v>0</v>
      </c>
      <c r="V166" s="638">
        <f t="shared" si="1853"/>
        <v>0</v>
      </c>
      <c r="W166" s="638">
        <f>'23년(세부_실적)'!U204</f>
        <v>0</v>
      </c>
      <c r="X166" s="638">
        <f t="shared" si="1854"/>
        <v>0</v>
      </c>
      <c r="Y166" s="638">
        <f>'23년(세부_실적)'!W204</f>
        <v>0</v>
      </c>
      <c r="Z166" s="638">
        <f t="shared" si="1855"/>
        <v>0</v>
      </c>
      <c r="AA166" s="638">
        <f>'23년(세부_실적)'!Y204</f>
        <v>0</v>
      </c>
      <c r="AB166" s="638">
        <f t="shared" si="1855"/>
        <v>0</v>
      </c>
      <c r="AC166" s="638">
        <f>'23년(세부_실적)'!AA204</f>
        <v>0</v>
      </c>
      <c r="AD166" s="638">
        <f t="shared" ref="AD166" si="2314">AC166*1000</f>
        <v>0</v>
      </c>
      <c r="AE166" s="638">
        <f>'23년(세부_실적)'!AC204</f>
        <v>0</v>
      </c>
      <c r="AF166" s="638">
        <f t="shared" ref="AF166" si="2315">AE166*1000</f>
        <v>0</v>
      </c>
      <c r="AG166" s="638">
        <f>'23년(세부_실적)'!AE204</f>
        <v>0</v>
      </c>
      <c r="AH166" s="638">
        <f t="shared" ref="AH166" si="2316">AG166*1000</f>
        <v>0</v>
      </c>
      <c r="AI166" s="638">
        <f>'23년(세부_실적)'!AG204</f>
        <v>0</v>
      </c>
      <c r="AJ166" s="638">
        <f t="shared" ref="AJ166" si="2317">AI166*1000</f>
        <v>0</v>
      </c>
      <c r="AK166" s="638">
        <f>'23년(세부_실적)'!AI204</f>
        <v>0</v>
      </c>
      <c r="AL166" s="638">
        <f t="shared" ref="AL166" si="2318">AK166*1000</f>
        <v>0</v>
      </c>
      <c r="AM166" s="638">
        <f>'23년(세부_실적)'!AK204</f>
        <v>0</v>
      </c>
      <c r="AN166" s="638">
        <f t="shared" ref="AN166" si="2319">AM166*1000</f>
        <v>0</v>
      </c>
      <c r="AO166" s="638">
        <f>'23년(세부_실적)'!AM204</f>
        <v>0</v>
      </c>
      <c r="AP166" s="638">
        <f t="shared" ref="AP166" si="2320">AO166*1000</f>
        <v>0</v>
      </c>
      <c r="AQ166" s="638">
        <f>'23년(세부_실적)'!AO204</f>
        <v>0</v>
      </c>
      <c r="AR166" s="638">
        <f t="shared" ref="AR166" si="2321">AQ166*1000</f>
        <v>0</v>
      </c>
      <c r="AS166" s="638">
        <f>'23년(세부_실적)'!AQ204</f>
        <v>0</v>
      </c>
      <c r="AT166" s="638">
        <f t="shared" ref="AT166" si="2322">AS166*1000</f>
        <v>0</v>
      </c>
      <c r="AU166" s="638">
        <f>'23년(세부_실적)'!AS204</f>
        <v>0</v>
      </c>
      <c r="AV166" s="638">
        <f t="shared" ref="AV166" si="2323">AU166*1000</f>
        <v>0</v>
      </c>
      <c r="AW166" s="638">
        <f>'23년(세부_실적)'!AU204</f>
        <v>0</v>
      </c>
      <c r="AX166" s="638">
        <f t="shared" ref="AX166" si="2324">AW166*1000</f>
        <v>0</v>
      </c>
      <c r="AY166" s="638">
        <f>'23년(세부_실적)'!AW204</f>
        <v>0</v>
      </c>
      <c r="AZ166" s="638">
        <f t="shared" ref="AZ166" si="2325">AY166*1000</f>
        <v>0</v>
      </c>
      <c r="BA166" s="638">
        <f>'23년(세부_실적)'!AY204</f>
        <v>0</v>
      </c>
      <c r="BB166" s="638">
        <f t="shared" ref="BB166" si="2326">BA166*1000</f>
        <v>0</v>
      </c>
      <c r="BC166" s="638">
        <f>'23년(세부_실적)'!BA204</f>
        <v>0</v>
      </c>
      <c r="BD166" s="638">
        <f t="shared" ref="BD166" si="2327">BC166*1000</f>
        <v>0</v>
      </c>
      <c r="BF166" s="617"/>
      <c r="BG166" s="617"/>
      <c r="BH166" s="617"/>
      <c r="BI166" s="617"/>
      <c r="BJ166" s="617"/>
      <c r="BK166" s="617"/>
      <c r="BL166" s="617"/>
      <c r="BM166" s="617"/>
      <c r="BN166" s="617"/>
      <c r="BO166" s="617"/>
      <c r="BP166" s="617"/>
      <c r="BQ166" s="617"/>
      <c r="BR166" s="617"/>
      <c r="BS166" s="617"/>
      <c r="BT166" s="617"/>
      <c r="BU166" s="617"/>
      <c r="BV166" s="617"/>
      <c r="BW166" s="617"/>
      <c r="BX166" s="617"/>
      <c r="BY166" s="617"/>
      <c r="BZ166" s="617"/>
      <c r="CA166" s="617"/>
      <c r="CB166" s="617"/>
      <c r="CC166" s="617"/>
      <c r="CD166" s="617"/>
      <c r="CE166" s="617"/>
      <c r="CF166" s="617"/>
      <c r="CG166" s="617"/>
      <c r="CH166" s="617"/>
      <c r="CI166" s="617"/>
      <c r="CJ166" s="617"/>
      <c r="CK166" s="617"/>
      <c r="CL166" s="617"/>
      <c r="CM166" s="617"/>
      <c r="CN166" s="617"/>
      <c r="CO166" s="617"/>
      <c r="CP166" s="617"/>
      <c r="CQ166" s="617"/>
      <c r="CR166" s="617"/>
      <c r="CS166" s="617"/>
      <c r="CT166" s="617"/>
      <c r="CU166" s="617"/>
      <c r="CV166" s="617"/>
      <c r="CW166" s="617"/>
      <c r="CX166" s="617"/>
      <c r="CY166" s="617"/>
      <c r="CZ166" s="617"/>
      <c r="DA166" s="617"/>
      <c r="DB166" s="6">
        <f t="shared" si="1884"/>
        <v>0</v>
      </c>
      <c r="DC166" s="6">
        <f t="shared" si="1885"/>
        <v>0</v>
      </c>
      <c r="DD166" s="6">
        <f t="shared" si="1886"/>
        <v>0</v>
      </c>
      <c r="DE166" s="6">
        <f t="shared" si="1887"/>
        <v>0</v>
      </c>
      <c r="DF166" s="6">
        <f t="shared" si="1888"/>
        <v>0</v>
      </c>
      <c r="DG166" s="6">
        <f t="shared" si="1889"/>
        <v>0</v>
      </c>
      <c r="DH166" s="6">
        <f t="shared" si="1890"/>
        <v>0</v>
      </c>
      <c r="DI166" s="6">
        <f t="shared" si="1891"/>
        <v>0</v>
      </c>
      <c r="DJ166" s="6">
        <f t="shared" si="1892"/>
        <v>0</v>
      </c>
      <c r="DK166" s="6">
        <f t="shared" si="1893"/>
        <v>0</v>
      </c>
      <c r="DL166" s="6">
        <f t="shared" si="1894"/>
        <v>0</v>
      </c>
      <c r="DM166" s="6">
        <f t="shared" si="1895"/>
        <v>0</v>
      </c>
      <c r="DO166" s="6">
        <f t="shared" si="1896"/>
        <v>0</v>
      </c>
      <c r="DP166" s="6">
        <f t="shared" si="1897"/>
        <v>0</v>
      </c>
      <c r="DQ166" s="6">
        <f t="shared" si="1898"/>
        <v>0</v>
      </c>
      <c r="DR166" s="6">
        <f t="shared" si="1899"/>
        <v>0</v>
      </c>
      <c r="DS166" s="6">
        <f t="shared" si="1900"/>
        <v>0</v>
      </c>
      <c r="DT166" s="6">
        <f t="shared" si="1901"/>
        <v>0</v>
      </c>
      <c r="DU166" s="6">
        <f t="shared" si="1902"/>
        <v>0</v>
      </c>
      <c r="DV166" s="6">
        <f t="shared" si="1903"/>
        <v>0</v>
      </c>
      <c r="DW166" s="6">
        <f t="shared" si="1904"/>
        <v>0</v>
      </c>
      <c r="DX166" s="6">
        <f t="shared" si="1905"/>
        <v>0</v>
      </c>
      <c r="DY166" s="6">
        <f t="shared" si="1906"/>
        <v>0</v>
      </c>
      <c r="DZ166" s="6">
        <f t="shared" si="1907"/>
        <v>0</v>
      </c>
    </row>
    <row r="167" spans="2:130" ht="12" customHeight="1" outlineLevel="1">
      <c r="B167" s="6">
        <f>'23년(세부_실적)'!A205</f>
        <v>161</v>
      </c>
      <c r="C167" s="620"/>
      <c r="D167" s="620"/>
      <c r="E167" s="620"/>
      <c r="F167" s="622" t="str">
        <f>'23년(세부_실적)'!E205</f>
        <v>PN24U-12J10L</v>
      </c>
      <c r="G167" s="622" t="s">
        <v>46</v>
      </c>
      <c r="H167" s="622" t="str">
        <f>'23년(세부_실적)'!F205</f>
        <v>110B</v>
      </c>
      <c r="I167" s="617" t="str">
        <f>'23년(세부_실적)'!G205</f>
        <v>구</v>
      </c>
      <c r="J167" s="617" t="str">
        <f>'23년(세부_실적)'!H205</f>
        <v>SY</v>
      </c>
      <c r="K167" s="617">
        <f>'23년(세부_실적)'!I205</f>
        <v>3.63</v>
      </c>
      <c r="L167" s="617">
        <f>'23년(세부_실적)'!J205</f>
        <v>0</v>
      </c>
      <c r="M167" s="617">
        <f>'23년(세부_실적)'!K205</f>
        <v>3.63</v>
      </c>
      <c r="N167" s="617">
        <f>'23년(세부_실적)'!L205</f>
        <v>0</v>
      </c>
      <c r="O167" s="617">
        <f>'23년(세부_실적)'!M205</f>
        <v>3.63</v>
      </c>
      <c r="P167" s="617">
        <f>'23년(세부_실적)'!N205</f>
        <v>0</v>
      </c>
      <c r="Q167" s="617">
        <f>'23년(세부_실적)'!O205</f>
        <v>3.63</v>
      </c>
      <c r="R167" s="617">
        <f>'23년(세부_실적)'!P205</f>
        <v>0</v>
      </c>
      <c r="S167" s="638">
        <f>'23년(세부_실적)'!Q205</f>
        <v>0</v>
      </c>
      <c r="T167" s="638">
        <f t="shared" si="1852"/>
        <v>0</v>
      </c>
      <c r="U167" s="638">
        <f>'23년(세부_실적)'!S205</f>
        <v>0</v>
      </c>
      <c r="V167" s="638">
        <f t="shared" si="1853"/>
        <v>0</v>
      </c>
      <c r="W167" s="638">
        <f>'23년(세부_실적)'!U205</f>
        <v>0</v>
      </c>
      <c r="X167" s="638">
        <f t="shared" si="1854"/>
        <v>0</v>
      </c>
      <c r="Y167" s="638">
        <f>'23년(세부_실적)'!W205</f>
        <v>0</v>
      </c>
      <c r="Z167" s="638">
        <f t="shared" si="1855"/>
        <v>0</v>
      </c>
      <c r="AA167" s="638">
        <f>'23년(세부_실적)'!Y205</f>
        <v>0</v>
      </c>
      <c r="AB167" s="638">
        <f t="shared" si="1855"/>
        <v>0</v>
      </c>
      <c r="AC167" s="638">
        <f>'23년(세부_실적)'!AA205</f>
        <v>0</v>
      </c>
      <c r="AD167" s="638">
        <f t="shared" ref="AD167" si="2328">AC167*1000</f>
        <v>0</v>
      </c>
      <c r="AE167" s="638">
        <f>'23년(세부_실적)'!AC205</f>
        <v>0</v>
      </c>
      <c r="AF167" s="638">
        <f t="shared" ref="AF167" si="2329">AE167*1000</f>
        <v>0</v>
      </c>
      <c r="AG167" s="638">
        <f>'23년(세부_실적)'!AE205</f>
        <v>0</v>
      </c>
      <c r="AH167" s="638">
        <f t="shared" ref="AH167" si="2330">AG167*1000</f>
        <v>0</v>
      </c>
      <c r="AI167" s="638">
        <f>'23년(세부_실적)'!AG205</f>
        <v>0</v>
      </c>
      <c r="AJ167" s="638">
        <f t="shared" ref="AJ167" si="2331">AI167*1000</f>
        <v>0</v>
      </c>
      <c r="AK167" s="638">
        <f>'23년(세부_실적)'!AI205</f>
        <v>0</v>
      </c>
      <c r="AL167" s="638">
        <f t="shared" ref="AL167" si="2332">AK167*1000</f>
        <v>0</v>
      </c>
      <c r="AM167" s="638">
        <f>'23년(세부_실적)'!AK205</f>
        <v>0</v>
      </c>
      <c r="AN167" s="638">
        <f t="shared" ref="AN167" si="2333">AM167*1000</f>
        <v>0</v>
      </c>
      <c r="AO167" s="638">
        <f>'23년(세부_실적)'!AM205</f>
        <v>0</v>
      </c>
      <c r="AP167" s="638">
        <f t="shared" ref="AP167" si="2334">AO167*1000</f>
        <v>0</v>
      </c>
      <c r="AQ167" s="638">
        <f>'23년(세부_실적)'!AO205</f>
        <v>0</v>
      </c>
      <c r="AR167" s="638">
        <f t="shared" ref="AR167" si="2335">AQ167*1000</f>
        <v>0</v>
      </c>
      <c r="AS167" s="638">
        <f>'23년(세부_실적)'!AQ205</f>
        <v>0</v>
      </c>
      <c r="AT167" s="638">
        <f t="shared" ref="AT167" si="2336">AS167*1000</f>
        <v>0</v>
      </c>
      <c r="AU167" s="638">
        <f>'23년(세부_실적)'!AS205</f>
        <v>0</v>
      </c>
      <c r="AV167" s="638">
        <f t="shared" ref="AV167" si="2337">AU167*1000</f>
        <v>0</v>
      </c>
      <c r="AW167" s="638">
        <f>'23년(세부_실적)'!AU205</f>
        <v>0</v>
      </c>
      <c r="AX167" s="638">
        <f t="shared" ref="AX167" si="2338">AW167*1000</f>
        <v>0</v>
      </c>
      <c r="AY167" s="638">
        <f>'23년(세부_실적)'!AW205</f>
        <v>0</v>
      </c>
      <c r="AZ167" s="638">
        <f t="shared" ref="AZ167" si="2339">AY167*1000</f>
        <v>0</v>
      </c>
      <c r="BA167" s="638">
        <f>'23년(세부_실적)'!AY205</f>
        <v>0</v>
      </c>
      <c r="BB167" s="638">
        <f t="shared" ref="BB167" si="2340">BA167*1000</f>
        <v>0</v>
      </c>
      <c r="BC167" s="638">
        <f>'23년(세부_실적)'!BA205</f>
        <v>0</v>
      </c>
      <c r="BD167" s="638">
        <f t="shared" ref="BD167" si="2341">BC167*1000</f>
        <v>0</v>
      </c>
      <c r="BF167" s="617"/>
      <c r="BG167" s="617"/>
      <c r="BH167" s="617"/>
      <c r="BI167" s="617"/>
      <c r="BJ167" s="617"/>
      <c r="BK167" s="617"/>
      <c r="BL167" s="617"/>
      <c r="BM167" s="617"/>
      <c r="BN167" s="617"/>
      <c r="BO167" s="617"/>
      <c r="BP167" s="617"/>
      <c r="BQ167" s="617"/>
      <c r="BR167" s="617"/>
      <c r="BS167" s="617"/>
      <c r="BT167" s="617"/>
      <c r="BU167" s="617"/>
      <c r="BV167" s="617"/>
      <c r="BW167" s="617"/>
      <c r="BX167" s="617"/>
      <c r="BY167" s="617"/>
      <c r="BZ167" s="617"/>
      <c r="CA167" s="617"/>
      <c r="CB167" s="617"/>
      <c r="CC167" s="617"/>
      <c r="CD167" s="617"/>
      <c r="CE167" s="617"/>
      <c r="CF167" s="617"/>
      <c r="CG167" s="617"/>
      <c r="CH167" s="617"/>
      <c r="CI167" s="617"/>
      <c r="CJ167" s="617"/>
      <c r="CK167" s="617"/>
      <c r="CL167" s="617"/>
      <c r="CM167" s="617"/>
      <c r="CN167" s="617"/>
      <c r="CO167" s="617"/>
      <c r="CP167" s="617"/>
      <c r="CQ167" s="617"/>
      <c r="CR167" s="617"/>
      <c r="CS167" s="617"/>
      <c r="CT167" s="617"/>
      <c r="CU167" s="617"/>
      <c r="CV167" s="617"/>
      <c r="CW167" s="617"/>
      <c r="CX167" s="617"/>
      <c r="CY167" s="617"/>
      <c r="CZ167" s="617"/>
      <c r="DA167" s="617"/>
      <c r="DB167" s="6">
        <f t="shared" si="1884"/>
        <v>0</v>
      </c>
      <c r="DC167" s="6">
        <f t="shared" si="1885"/>
        <v>0</v>
      </c>
      <c r="DD167" s="6">
        <f t="shared" si="1886"/>
        <v>0</v>
      </c>
      <c r="DE167" s="6">
        <f t="shared" si="1887"/>
        <v>0</v>
      </c>
      <c r="DF167" s="6">
        <f t="shared" si="1888"/>
        <v>0</v>
      </c>
      <c r="DG167" s="6">
        <f t="shared" si="1889"/>
        <v>0</v>
      </c>
      <c r="DH167" s="6">
        <f t="shared" si="1890"/>
        <v>0</v>
      </c>
      <c r="DI167" s="6">
        <f t="shared" si="1891"/>
        <v>0</v>
      </c>
      <c r="DJ167" s="6">
        <f t="shared" si="1892"/>
        <v>0</v>
      </c>
      <c r="DK167" s="6">
        <f t="shared" si="1893"/>
        <v>0</v>
      </c>
      <c r="DL167" s="6">
        <f t="shared" si="1894"/>
        <v>0</v>
      </c>
      <c r="DM167" s="6">
        <f t="shared" si="1895"/>
        <v>0</v>
      </c>
      <c r="DO167" s="6">
        <f t="shared" si="1896"/>
        <v>0</v>
      </c>
      <c r="DP167" s="6">
        <f t="shared" si="1897"/>
        <v>0</v>
      </c>
      <c r="DQ167" s="6">
        <f t="shared" si="1898"/>
        <v>0</v>
      </c>
      <c r="DR167" s="6">
        <f t="shared" si="1899"/>
        <v>0</v>
      </c>
      <c r="DS167" s="6">
        <f t="shared" si="1900"/>
        <v>0</v>
      </c>
      <c r="DT167" s="6">
        <f t="shared" si="1901"/>
        <v>0</v>
      </c>
      <c r="DU167" s="6">
        <f t="shared" si="1902"/>
        <v>0</v>
      </c>
      <c r="DV167" s="6">
        <f t="shared" si="1903"/>
        <v>0</v>
      </c>
      <c r="DW167" s="6">
        <f t="shared" si="1904"/>
        <v>0</v>
      </c>
      <c r="DX167" s="6">
        <f t="shared" si="1905"/>
        <v>0</v>
      </c>
      <c r="DY167" s="6">
        <f t="shared" si="1906"/>
        <v>0</v>
      </c>
      <c r="DZ167" s="6">
        <f t="shared" si="1907"/>
        <v>0</v>
      </c>
    </row>
    <row r="168" spans="2:130" ht="12" customHeight="1" outlineLevel="1">
      <c r="B168" s="6">
        <f>'23년(세부_실적)'!A206</f>
        <v>162</v>
      </c>
      <c r="C168" s="620"/>
      <c r="D168" s="620"/>
      <c r="E168" s="620"/>
      <c r="F168" s="622" t="str">
        <f>'23년(세부_실적)'!E206</f>
        <v>A3612_DPNW</v>
      </c>
      <c r="G168" s="622" t="s">
        <v>159</v>
      </c>
      <c r="H168" s="622" t="str">
        <f>'23년(세부_실적)'!F206</f>
        <v>112A</v>
      </c>
      <c r="I168" s="617" t="str">
        <f>'23년(세부_실적)'!G206</f>
        <v>구</v>
      </c>
      <c r="J168" s="617" t="str">
        <f>'23년(세부_실적)'!H206</f>
        <v>SY</v>
      </c>
      <c r="K168" s="617">
        <f>'23년(세부_실적)'!I206</f>
        <v>4.4800000000000004</v>
      </c>
      <c r="L168" s="617">
        <f>'23년(세부_실적)'!J206</f>
        <v>0</v>
      </c>
      <c r="M168" s="617">
        <f>'23년(세부_실적)'!K206</f>
        <v>4.4800000000000004</v>
      </c>
      <c r="N168" s="617">
        <f>'23년(세부_실적)'!L206</f>
        <v>0</v>
      </c>
      <c r="O168" s="617">
        <f>'23년(세부_실적)'!M206</f>
        <v>4.4800000000000004</v>
      </c>
      <c r="P168" s="617">
        <f>'23년(세부_실적)'!N206</f>
        <v>0</v>
      </c>
      <c r="Q168" s="617">
        <f>'23년(세부_실적)'!O206</f>
        <v>4.4800000000000004</v>
      </c>
      <c r="R168" s="617">
        <f>'23년(세부_실적)'!P206</f>
        <v>0</v>
      </c>
      <c r="S168" s="638">
        <f>'23년(세부_실적)'!Q206</f>
        <v>0</v>
      </c>
      <c r="T168" s="638">
        <f t="shared" si="1852"/>
        <v>0</v>
      </c>
      <c r="U168" s="638">
        <f>'23년(세부_실적)'!S206</f>
        <v>0</v>
      </c>
      <c r="V168" s="638">
        <f t="shared" si="1853"/>
        <v>0</v>
      </c>
      <c r="W168" s="638">
        <f>'23년(세부_실적)'!U206</f>
        <v>0</v>
      </c>
      <c r="X168" s="638">
        <f t="shared" si="1854"/>
        <v>0</v>
      </c>
      <c r="Y168" s="638">
        <f>'23년(세부_실적)'!W206</f>
        <v>0</v>
      </c>
      <c r="Z168" s="638">
        <f t="shared" si="1855"/>
        <v>0</v>
      </c>
      <c r="AA168" s="638">
        <f>'23년(세부_실적)'!Y206</f>
        <v>0</v>
      </c>
      <c r="AB168" s="638">
        <f t="shared" si="1855"/>
        <v>0</v>
      </c>
      <c r="AC168" s="638">
        <f>'23년(세부_실적)'!AA206</f>
        <v>0</v>
      </c>
      <c r="AD168" s="638">
        <f t="shared" ref="AD168" si="2342">AC168*1000</f>
        <v>0</v>
      </c>
      <c r="AE168" s="638">
        <f>'23년(세부_실적)'!AC206</f>
        <v>0</v>
      </c>
      <c r="AF168" s="638">
        <f t="shared" ref="AF168" si="2343">AE168*1000</f>
        <v>0</v>
      </c>
      <c r="AG168" s="638">
        <f>'23년(세부_실적)'!AE206</f>
        <v>0</v>
      </c>
      <c r="AH168" s="638">
        <f t="shared" ref="AH168" si="2344">AG168*1000</f>
        <v>0</v>
      </c>
      <c r="AI168" s="638">
        <f>'23년(세부_실적)'!AG206</f>
        <v>0</v>
      </c>
      <c r="AJ168" s="638">
        <f t="shared" ref="AJ168" si="2345">AI168*1000</f>
        <v>0</v>
      </c>
      <c r="AK168" s="638">
        <f>'23년(세부_실적)'!AI206</f>
        <v>0</v>
      </c>
      <c r="AL168" s="638">
        <f t="shared" ref="AL168" si="2346">AK168*1000</f>
        <v>0</v>
      </c>
      <c r="AM168" s="638">
        <f>'23년(세부_실적)'!AK206</f>
        <v>0</v>
      </c>
      <c r="AN168" s="638">
        <f t="shared" ref="AN168" si="2347">AM168*1000</f>
        <v>0</v>
      </c>
      <c r="AO168" s="638">
        <f>'23년(세부_실적)'!AM206</f>
        <v>0</v>
      </c>
      <c r="AP168" s="638">
        <f t="shared" ref="AP168" si="2348">AO168*1000</f>
        <v>0</v>
      </c>
      <c r="AQ168" s="638">
        <f>'23년(세부_실적)'!AO206</f>
        <v>0</v>
      </c>
      <c r="AR168" s="638">
        <f t="shared" ref="AR168" si="2349">AQ168*1000</f>
        <v>0</v>
      </c>
      <c r="AS168" s="638">
        <f>'23년(세부_실적)'!AQ206</f>
        <v>0</v>
      </c>
      <c r="AT168" s="638">
        <f t="shared" ref="AT168" si="2350">AS168*1000</f>
        <v>0</v>
      </c>
      <c r="AU168" s="638">
        <f>'23년(세부_실적)'!AS206</f>
        <v>0</v>
      </c>
      <c r="AV168" s="638">
        <f t="shared" ref="AV168" si="2351">AU168*1000</f>
        <v>0</v>
      </c>
      <c r="AW168" s="638">
        <f>'23년(세부_실적)'!AU206</f>
        <v>0</v>
      </c>
      <c r="AX168" s="638">
        <f t="shared" ref="AX168" si="2352">AW168*1000</f>
        <v>0</v>
      </c>
      <c r="AY168" s="638">
        <f>'23년(세부_실적)'!AW206</f>
        <v>0</v>
      </c>
      <c r="AZ168" s="638">
        <f t="shared" ref="AZ168" si="2353">AY168*1000</f>
        <v>0</v>
      </c>
      <c r="BA168" s="638">
        <f>'23년(세부_실적)'!AY206</f>
        <v>0</v>
      </c>
      <c r="BB168" s="638">
        <f t="shared" ref="BB168" si="2354">BA168*1000</f>
        <v>0</v>
      </c>
      <c r="BC168" s="638">
        <f>'23년(세부_실적)'!BA206</f>
        <v>0</v>
      </c>
      <c r="BD168" s="638">
        <f t="shared" ref="BD168" si="2355">BC168*1000</f>
        <v>0</v>
      </c>
      <c r="BF168" s="617">
        <v>0.45</v>
      </c>
      <c r="BG168" s="617">
        <v>3.1671920236363618</v>
      </c>
      <c r="BH168" s="617">
        <v>4.4800000000000004</v>
      </c>
      <c r="BI168" s="617"/>
      <c r="BJ168" s="617">
        <v>0.45</v>
      </c>
      <c r="BK168" s="617">
        <v>3.1671920236363618</v>
      </c>
      <c r="BL168" s="617">
        <v>4.4800000000000004</v>
      </c>
      <c r="BM168" s="617"/>
      <c r="BN168" s="617">
        <v>0.45</v>
      </c>
      <c r="BO168" s="617">
        <v>3.1671920236363618</v>
      </c>
      <c r="BP168" s="617">
        <v>4.4800000000000004</v>
      </c>
      <c r="BQ168" s="617"/>
      <c r="BR168" s="617">
        <v>0.45</v>
      </c>
      <c r="BS168" s="617">
        <v>3.4288256710039695</v>
      </c>
      <c r="BT168" s="617">
        <v>4.4800000000000004</v>
      </c>
      <c r="BU168" s="617"/>
      <c r="BV168" s="617">
        <v>0.45</v>
      </c>
      <c r="BW168" s="617">
        <v>3.4288256710039695</v>
      </c>
      <c r="BX168" s="617">
        <v>4.4800000000000004</v>
      </c>
      <c r="BY168" s="617"/>
      <c r="BZ168" s="617">
        <v>0.45</v>
      </c>
      <c r="CA168" s="617">
        <v>3.4288256710039695</v>
      </c>
      <c r="CB168" s="617">
        <v>4.4800000000000004</v>
      </c>
      <c r="CC168" s="617"/>
      <c r="CD168" s="617"/>
      <c r="CE168" s="617"/>
      <c r="CF168" s="617"/>
      <c r="CG168" s="617"/>
      <c r="CH168" s="617"/>
      <c r="CI168" s="617"/>
      <c r="CJ168" s="617"/>
      <c r="CK168" s="617"/>
      <c r="CL168" s="617"/>
      <c r="CM168" s="617"/>
      <c r="CN168" s="617"/>
      <c r="CO168" s="617"/>
      <c r="CP168" s="617"/>
      <c r="CQ168" s="617"/>
      <c r="CR168" s="617"/>
      <c r="CS168" s="617"/>
      <c r="CT168" s="617"/>
      <c r="CU168" s="617"/>
      <c r="CV168" s="617"/>
      <c r="CW168" s="617"/>
      <c r="CX168" s="617"/>
      <c r="CY168" s="617"/>
      <c r="CZ168" s="617"/>
      <c r="DA168" s="617"/>
      <c r="DB168" s="6">
        <f t="shared" si="1884"/>
        <v>0</v>
      </c>
      <c r="DC168" s="6">
        <f t="shared" si="1885"/>
        <v>0</v>
      </c>
      <c r="DD168" s="6">
        <f t="shared" si="1886"/>
        <v>0</v>
      </c>
      <c r="DE168" s="6">
        <f t="shared" si="1887"/>
        <v>0</v>
      </c>
      <c r="DF168" s="6">
        <f t="shared" si="1888"/>
        <v>0</v>
      </c>
      <c r="DG168" s="6">
        <f t="shared" si="1889"/>
        <v>0</v>
      </c>
      <c r="DH168" s="6">
        <f t="shared" si="1890"/>
        <v>0</v>
      </c>
      <c r="DI168" s="6">
        <f t="shared" si="1891"/>
        <v>0</v>
      </c>
      <c r="DJ168" s="6">
        <f t="shared" si="1892"/>
        <v>0</v>
      </c>
      <c r="DK168" s="6">
        <f t="shared" si="1893"/>
        <v>0</v>
      </c>
      <c r="DL168" s="6">
        <f t="shared" si="1894"/>
        <v>0</v>
      </c>
      <c r="DM168" s="6">
        <f t="shared" si="1895"/>
        <v>0</v>
      </c>
      <c r="DO168" s="6">
        <f t="shared" si="1896"/>
        <v>0</v>
      </c>
      <c r="DP168" s="6">
        <f t="shared" si="1897"/>
        <v>0</v>
      </c>
      <c r="DQ168" s="6">
        <f t="shared" si="1898"/>
        <v>0</v>
      </c>
      <c r="DR168" s="6">
        <f t="shared" si="1899"/>
        <v>0</v>
      </c>
      <c r="DS168" s="6">
        <f t="shared" si="1900"/>
        <v>0</v>
      </c>
      <c r="DT168" s="6">
        <f t="shared" si="1901"/>
        <v>0</v>
      </c>
      <c r="DU168" s="6">
        <f t="shared" si="1902"/>
        <v>0</v>
      </c>
      <c r="DV168" s="6">
        <f t="shared" si="1903"/>
        <v>0</v>
      </c>
      <c r="DW168" s="6">
        <f t="shared" si="1904"/>
        <v>0</v>
      </c>
      <c r="DX168" s="6">
        <f t="shared" si="1905"/>
        <v>0</v>
      </c>
      <c r="DY168" s="6">
        <f t="shared" si="1906"/>
        <v>0</v>
      </c>
      <c r="DZ168" s="6">
        <f t="shared" si="1907"/>
        <v>0</v>
      </c>
    </row>
    <row r="169" spans="2:130" ht="12" customHeight="1" outlineLevel="1">
      <c r="B169" s="6">
        <f>'23년(세부_실적)'!A207</f>
        <v>163</v>
      </c>
      <c r="C169" s="620"/>
      <c r="D169" s="620"/>
      <c r="E169" s="620"/>
      <c r="F169" s="622" t="str">
        <f>'23년(세부_실적)'!E207</f>
        <v>A4012_FPN</v>
      </c>
      <c r="G169" s="622" t="s">
        <v>1325</v>
      </c>
      <c r="H169" s="622" t="str">
        <f>'23년(세부_실적)'!F207</f>
        <v>116A</v>
      </c>
      <c r="I169" s="617" t="str">
        <f>'23년(세부_실적)'!G207</f>
        <v>구</v>
      </c>
      <c r="J169" s="617" t="str">
        <f>'23년(세부_실적)'!H207</f>
        <v>SY</v>
      </c>
      <c r="K169" s="617">
        <f>'23년(세부_실적)'!I207</f>
        <v>4.54</v>
      </c>
      <c r="L169" s="617">
        <f>'23년(세부_실적)'!J207</f>
        <v>0</v>
      </c>
      <c r="M169" s="617">
        <f>'23년(세부_실적)'!K207</f>
        <v>0</v>
      </c>
      <c r="N169" s="617">
        <f>'23년(세부_실적)'!L207</f>
        <v>0</v>
      </c>
      <c r="O169" s="617">
        <f>'23년(세부_실적)'!M207</f>
        <v>0</v>
      </c>
      <c r="P169" s="617">
        <f>'23년(세부_실적)'!N207</f>
        <v>0</v>
      </c>
      <c r="Q169" s="617">
        <f>'23년(세부_실적)'!O207</f>
        <v>0</v>
      </c>
      <c r="R169" s="617">
        <f>'23년(세부_실적)'!P207</f>
        <v>0</v>
      </c>
      <c r="S169" s="638">
        <f>'23년(세부_실적)'!Q207</f>
        <v>0</v>
      </c>
      <c r="T169" s="638">
        <f t="shared" si="1852"/>
        <v>0</v>
      </c>
      <c r="U169" s="638">
        <f>'23년(세부_실적)'!S207</f>
        <v>0</v>
      </c>
      <c r="V169" s="638">
        <f t="shared" si="1853"/>
        <v>0</v>
      </c>
      <c r="W169" s="638">
        <f>'23년(세부_실적)'!U207</f>
        <v>0</v>
      </c>
      <c r="X169" s="638">
        <f t="shared" si="1854"/>
        <v>0</v>
      </c>
      <c r="Y169" s="638">
        <f>'23년(세부_실적)'!W207</f>
        <v>0</v>
      </c>
      <c r="Z169" s="638">
        <f t="shared" si="1855"/>
        <v>0</v>
      </c>
      <c r="AA169" s="638">
        <f>'23년(세부_실적)'!Y207</f>
        <v>0</v>
      </c>
      <c r="AB169" s="638">
        <f t="shared" si="1855"/>
        <v>0</v>
      </c>
      <c r="AC169" s="638">
        <f>'23년(세부_실적)'!AA207</f>
        <v>0</v>
      </c>
      <c r="AD169" s="638">
        <f t="shared" ref="AD169" si="2356">AC169*1000</f>
        <v>0</v>
      </c>
      <c r="AE169" s="638">
        <f>'23년(세부_실적)'!AC207</f>
        <v>0</v>
      </c>
      <c r="AF169" s="638">
        <f t="shared" ref="AF169" si="2357">AE169*1000</f>
        <v>0</v>
      </c>
      <c r="AG169" s="638">
        <f>'23년(세부_실적)'!AE207</f>
        <v>0</v>
      </c>
      <c r="AH169" s="638">
        <f t="shared" ref="AH169" si="2358">AG169*1000</f>
        <v>0</v>
      </c>
      <c r="AI169" s="638">
        <f>'23년(세부_실적)'!AG207</f>
        <v>0</v>
      </c>
      <c r="AJ169" s="638">
        <f t="shared" ref="AJ169" si="2359">AI169*1000</f>
        <v>0</v>
      </c>
      <c r="AK169" s="638">
        <f>'23년(세부_실적)'!AI207</f>
        <v>0</v>
      </c>
      <c r="AL169" s="638">
        <f t="shared" ref="AL169" si="2360">AK169*1000</f>
        <v>0</v>
      </c>
      <c r="AM169" s="638">
        <f>'23년(세부_실적)'!AK207</f>
        <v>0</v>
      </c>
      <c r="AN169" s="638">
        <f t="shared" ref="AN169" si="2361">AM169*1000</f>
        <v>0</v>
      </c>
      <c r="AO169" s="638">
        <f>'23년(세부_실적)'!AM207</f>
        <v>0</v>
      </c>
      <c r="AP169" s="638">
        <f t="shared" ref="AP169" si="2362">AO169*1000</f>
        <v>0</v>
      </c>
      <c r="AQ169" s="638">
        <f>'23년(세부_실적)'!AO207</f>
        <v>0</v>
      </c>
      <c r="AR169" s="638">
        <f t="shared" ref="AR169" si="2363">AQ169*1000</f>
        <v>0</v>
      </c>
      <c r="AS169" s="638">
        <f>'23년(세부_실적)'!AQ207</f>
        <v>0</v>
      </c>
      <c r="AT169" s="638">
        <f t="shared" ref="AT169" si="2364">AS169*1000</f>
        <v>0</v>
      </c>
      <c r="AU169" s="638">
        <f>'23년(세부_실적)'!AS207</f>
        <v>0</v>
      </c>
      <c r="AV169" s="638">
        <f t="shared" ref="AV169" si="2365">AU169*1000</f>
        <v>0</v>
      </c>
      <c r="AW169" s="638">
        <f>'23년(세부_실적)'!AU207</f>
        <v>0</v>
      </c>
      <c r="AX169" s="638">
        <f t="shared" ref="AX169" si="2366">AW169*1000</f>
        <v>0</v>
      </c>
      <c r="AY169" s="638">
        <f>'23년(세부_실적)'!AW207</f>
        <v>0</v>
      </c>
      <c r="AZ169" s="638">
        <f t="shared" ref="AZ169" si="2367">AY169*1000</f>
        <v>0</v>
      </c>
      <c r="BA169" s="638">
        <f>'23년(세부_실적)'!AY207</f>
        <v>0</v>
      </c>
      <c r="BB169" s="638">
        <f t="shared" ref="BB169" si="2368">BA169*1000</f>
        <v>0</v>
      </c>
      <c r="BC169" s="638">
        <f>'23년(세부_실적)'!BA207</f>
        <v>0</v>
      </c>
      <c r="BD169" s="638">
        <f t="shared" ref="BD169" si="2369">BC169*1000</f>
        <v>0</v>
      </c>
      <c r="BF169" s="617"/>
      <c r="BG169" s="617"/>
      <c r="BH169" s="617"/>
      <c r="BI169" s="617"/>
      <c r="BJ169" s="617"/>
      <c r="BK169" s="617"/>
      <c r="BL169" s="617"/>
      <c r="BM169" s="617"/>
      <c r="BN169" s="617"/>
      <c r="BO169" s="617"/>
      <c r="BP169" s="617"/>
      <c r="BQ169" s="617"/>
      <c r="BR169" s="617"/>
      <c r="BS169" s="617"/>
      <c r="BT169" s="617"/>
      <c r="BU169" s="617"/>
      <c r="BV169" s="617"/>
      <c r="BW169" s="617"/>
      <c r="BX169" s="617"/>
      <c r="BY169" s="617"/>
      <c r="BZ169" s="617"/>
      <c r="CA169" s="617"/>
      <c r="CB169" s="617"/>
      <c r="CC169" s="617"/>
      <c r="CD169" s="617"/>
      <c r="CE169" s="617"/>
      <c r="CF169" s="617"/>
      <c r="CG169" s="617"/>
      <c r="CH169" s="617"/>
      <c r="CI169" s="617"/>
      <c r="CJ169" s="617"/>
      <c r="CK169" s="617"/>
      <c r="CL169" s="617"/>
      <c r="CM169" s="617"/>
      <c r="CN169" s="617"/>
      <c r="CO169" s="617"/>
      <c r="CP169" s="617"/>
      <c r="CQ169" s="617"/>
      <c r="CR169" s="617"/>
      <c r="CS169" s="617"/>
      <c r="CT169" s="617"/>
      <c r="CU169" s="617"/>
      <c r="CV169" s="617"/>
      <c r="CW169" s="617"/>
      <c r="CX169" s="617"/>
      <c r="CY169" s="617"/>
      <c r="CZ169" s="617"/>
      <c r="DA169" s="617"/>
      <c r="DB169" s="6">
        <f t="shared" si="1884"/>
        <v>0</v>
      </c>
      <c r="DC169" s="6">
        <f t="shared" si="1885"/>
        <v>0</v>
      </c>
      <c r="DD169" s="6">
        <f t="shared" si="1886"/>
        <v>0</v>
      </c>
      <c r="DE169" s="6">
        <f t="shared" si="1887"/>
        <v>0</v>
      </c>
      <c r="DF169" s="6">
        <f t="shared" si="1888"/>
        <v>0</v>
      </c>
      <c r="DG169" s="6">
        <f t="shared" si="1889"/>
        <v>0</v>
      </c>
      <c r="DH169" s="6">
        <f t="shared" si="1890"/>
        <v>0</v>
      </c>
      <c r="DI169" s="6">
        <f t="shared" si="1891"/>
        <v>0</v>
      </c>
      <c r="DJ169" s="6">
        <f t="shared" si="1892"/>
        <v>0</v>
      </c>
      <c r="DK169" s="6">
        <f t="shared" si="1893"/>
        <v>0</v>
      </c>
      <c r="DL169" s="6">
        <f t="shared" si="1894"/>
        <v>0</v>
      </c>
      <c r="DM169" s="6">
        <f t="shared" si="1895"/>
        <v>0</v>
      </c>
      <c r="DO169" s="6">
        <f t="shared" si="1896"/>
        <v>0</v>
      </c>
      <c r="DP169" s="6">
        <f t="shared" si="1897"/>
        <v>0</v>
      </c>
      <c r="DQ169" s="6">
        <f t="shared" si="1898"/>
        <v>0</v>
      </c>
      <c r="DR169" s="6">
        <f t="shared" si="1899"/>
        <v>0</v>
      </c>
      <c r="DS169" s="6">
        <f t="shared" si="1900"/>
        <v>0</v>
      </c>
      <c r="DT169" s="6">
        <f t="shared" si="1901"/>
        <v>0</v>
      </c>
      <c r="DU169" s="6">
        <f t="shared" si="1902"/>
        <v>0</v>
      </c>
      <c r="DV169" s="6">
        <f t="shared" si="1903"/>
        <v>0</v>
      </c>
      <c r="DW169" s="6">
        <f t="shared" si="1904"/>
        <v>0</v>
      </c>
      <c r="DX169" s="6">
        <f t="shared" si="1905"/>
        <v>0</v>
      </c>
      <c r="DY169" s="6">
        <f t="shared" si="1906"/>
        <v>0</v>
      </c>
      <c r="DZ169" s="6">
        <f t="shared" si="1907"/>
        <v>0</v>
      </c>
    </row>
    <row r="170" spans="2:130" ht="12" customHeight="1" outlineLevel="1">
      <c r="B170" s="6">
        <f>'23년(세부_실적)'!A208</f>
        <v>164</v>
      </c>
      <c r="C170" s="620"/>
      <c r="D170" s="620"/>
      <c r="E170" s="620"/>
      <c r="F170" s="622" t="str">
        <f>'23년(세부_실적)'!E208</f>
        <v>A4812_DPN</v>
      </c>
      <c r="G170" s="622" t="s">
        <v>160</v>
      </c>
      <c r="H170" s="622" t="str">
        <f>'23년(세부_실적)'!F208</f>
        <v>596A</v>
      </c>
      <c r="I170" s="617" t="str">
        <f>'23년(세부_실적)'!G208</f>
        <v>구</v>
      </c>
      <c r="J170" s="617" t="str">
        <f>'23년(세부_실적)'!H208</f>
        <v>SY</v>
      </c>
      <c r="K170" s="617">
        <f>'23년(세부_실적)'!I208</f>
        <v>4.99</v>
      </c>
      <c r="L170" s="617">
        <f>'23년(세부_실적)'!J208</f>
        <v>0</v>
      </c>
      <c r="M170" s="617">
        <f>'23년(세부_실적)'!K208</f>
        <v>0</v>
      </c>
      <c r="N170" s="617">
        <f>'23년(세부_실적)'!L208</f>
        <v>0</v>
      </c>
      <c r="O170" s="617">
        <f>'23년(세부_실적)'!M208</f>
        <v>0</v>
      </c>
      <c r="P170" s="617">
        <f>'23년(세부_실적)'!N208</f>
        <v>0</v>
      </c>
      <c r="Q170" s="617">
        <f>'23년(세부_실적)'!O208</f>
        <v>0</v>
      </c>
      <c r="R170" s="617">
        <f>'23년(세부_실적)'!P208</f>
        <v>0</v>
      </c>
      <c r="S170" s="638">
        <f>'23년(세부_실적)'!Q208</f>
        <v>0</v>
      </c>
      <c r="T170" s="638">
        <f t="shared" si="1852"/>
        <v>0</v>
      </c>
      <c r="U170" s="638">
        <f>'23년(세부_실적)'!S208</f>
        <v>0</v>
      </c>
      <c r="V170" s="638">
        <f t="shared" si="1853"/>
        <v>0</v>
      </c>
      <c r="W170" s="638">
        <f>'23년(세부_실적)'!U208</f>
        <v>0</v>
      </c>
      <c r="X170" s="638">
        <f t="shared" si="1854"/>
        <v>0</v>
      </c>
      <c r="Y170" s="638">
        <f>'23년(세부_실적)'!W208</f>
        <v>0</v>
      </c>
      <c r="Z170" s="638">
        <f t="shared" si="1855"/>
        <v>0</v>
      </c>
      <c r="AA170" s="638">
        <f>'23년(세부_실적)'!Y208</f>
        <v>0</v>
      </c>
      <c r="AB170" s="638">
        <f t="shared" si="1855"/>
        <v>0</v>
      </c>
      <c r="AC170" s="638">
        <f>'23년(세부_실적)'!AA208</f>
        <v>0</v>
      </c>
      <c r="AD170" s="638">
        <f t="shared" ref="AD170" si="2370">AC170*1000</f>
        <v>0</v>
      </c>
      <c r="AE170" s="638">
        <f>'23년(세부_실적)'!AC208</f>
        <v>0</v>
      </c>
      <c r="AF170" s="638">
        <f t="shared" ref="AF170" si="2371">AE170*1000</f>
        <v>0</v>
      </c>
      <c r="AG170" s="638">
        <f>'23년(세부_실적)'!AE208</f>
        <v>0</v>
      </c>
      <c r="AH170" s="638">
        <f t="shared" ref="AH170" si="2372">AG170*1000</f>
        <v>0</v>
      </c>
      <c r="AI170" s="638">
        <f>'23년(세부_실적)'!AG208</f>
        <v>0</v>
      </c>
      <c r="AJ170" s="638">
        <f t="shared" ref="AJ170" si="2373">AI170*1000</f>
        <v>0</v>
      </c>
      <c r="AK170" s="638">
        <f>'23년(세부_실적)'!AI208</f>
        <v>0</v>
      </c>
      <c r="AL170" s="638">
        <f t="shared" ref="AL170" si="2374">AK170*1000</f>
        <v>0</v>
      </c>
      <c r="AM170" s="638">
        <f>'23년(세부_실적)'!AK208</f>
        <v>0</v>
      </c>
      <c r="AN170" s="638">
        <f t="shared" ref="AN170" si="2375">AM170*1000</f>
        <v>0</v>
      </c>
      <c r="AO170" s="638">
        <f>'23년(세부_실적)'!AM208</f>
        <v>0</v>
      </c>
      <c r="AP170" s="638">
        <f t="shared" ref="AP170" si="2376">AO170*1000</f>
        <v>0</v>
      </c>
      <c r="AQ170" s="638">
        <f>'23년(세부_실적)'!AO208</f>
        <v>0</v>
      </c>
      <c r="AR170" s="638">
        <f t="shared" ref="AR170" si="2377">AQ170*1000</f>
        <v>0</v>
      </c>
      <c r="AS170" s="638">
        <f>'23년(세부_실적)'!AQ208</f>
        <v>0</v>
      </c>
      <c r="AT170" s="638">
        <f t="shared" ref="AT170" si="2378">AS170*1000</f>
        <v>0</v>
      </c>
      <c r="AU170" s="638">
        <f>'23년(세부_실적)'!AS208</f>
        <v>0</v>
      </c>
      <c r="AV170" s="638">
        <f t="shared" ref="AV170" si="2379">AU170*1000</f>
        <v>0</v>
      </c>
      <c r="AW170" s="638">
        <f>'23년(세부_실적)'!AU208</f>
        <v>0</v>
      </c>
      <c r="AX170" s="638">
        <f t="shared" ref="AX170" si="2380">AW170*1000</f>
        <v>0</v>
      </c>
      <c r="AY170" s="638">
        <f>'23년(세부_실적)'!AW208</f>
        <v>0</v>
      </c>
      <c r="AZ170" s="638">
        <f t="shared" ref="AZ170" si="2381">AY170*1000</f>
        <v>0</v>
      </c>
      <c r="BA170" s="638">
        <f>'23년(세부_실적)'!AY208</f>
        <v>0</v>
      </c>
      <c r="BB170" s="638">
        <f t="shared" ref="BB170" si="2382">BA170*1000</f>
        <v>0</v>
      </c>
      <c r="BC170" s="638">
        <f>'23년(세부_실적)'!BA208</f>
        <v>0</v>
      </c>
      <c r="BD170" s="638">
        <f t="shared" ref="BD170" si="2383">BC170*1000</f>
        <v>0</v>
      </c>
      <c r="BF170" s="617"/>
      <c r="BG170" s="617"/>
      <c r="BH170" s="617"/>
      <c r="BI170" s="617"/>
      <c r="BJ170" s="617"/>
      <c r="BK170" s="617"/>
      <c r="BL170" s="617"/>
      <c r="BM170" s="617"/>
      <c r="BN170" s="617"/>
      <c r="BO170" s="617"/>
      <c r="BP170" s="617"/>
      <c r="BQ170" s="617"/>
      <c r="BR170" s="617"/>
      <c r="BS170" s="617"/>
      <c r="BT170" s="617"/>
      <c r="BU170" s="617"/>
      <c r="BV170" s="617"/>
      <c r="BW170" s="617"/>
      <c r="BX170" s="617"/>
      <c r="BY170" s="617"/>
      <c r="BZ170" s="617"/>
      <c r="CA170" s="617"/>
      <c r="CB170" s="617"/>
      <c r="CC170" s="617"/>
      <c r="CD170" s="617"/>
      <c r="CE170" s="617"/>
      <c r="CF170" s="617"/>
      <c r="CG170" s="617"/>
      <c r="CH170" s="617"/>
      <c r="CI170" s="617"/>
      <c r="CJ170" s="617"/>
      <c r="CK170" s="617"/>
      <c r="CL170" s="617"/>
      <c r="CM170" s="617"/>
      <c r="CN170" s="617"/>
      <c r="CO170" s="617"/>
      <c r="CP170" s="617"/>
      <c r="CQ170" s="617"/>
      <c r="CR170" s="617"/>
      <c r="CS170" s="617"/>
      <c r="CT170" s="617"/>
      <c r="CU170" s="617"/>
      <c r="CV170" s="617"/>
      <c r="CW170" s="617"/>
      <c r="CX170" s="617"/>
      <c r="CY170" s="617"/>
      <c r="CZ170" s="617"/>
      <c r="DA170" s="617"/>
      <c r="DB170" s="6">
        <f t="shared" si="1884"/>
        <v>0</v>
      </c>
      <c r="DC170" s="6">
        <f t="shared" si="1885"/>
        <v>0</v>
      </c>
      <c r="DD170" s="6">
        <f t="shared" si="1886"/>
        <v>0</v>
      </c>
      <c r="DE170" s="6">
        <f t="shared" si="1887"/>
        <v>0</v>
      </c>
      <c r="DF170" s="6">
        <f t="shared" si="1888"/>
        <v>0</v>
      </c>
      <c r="DG170" s="6">
        <f t="shared" si="1889"/>
        <v>0</v>
      </c>
      <c r="DH170" s="6">
        <f t="shared" si="1890"/>
        <v>0</v>
      </c>
      <c r="DI170" s="6">
        <f t="shared" si="1891"/>
        <v>0</v>
      </c>
      <c r="DJ170" s="6">
        <f t="shared" si="1892"/>
        <v>0</v>
      </c>
      <c r="DK170" s="6">
        <f t="shared" si="1893"/>
        <v>0</v>
      </c>
      <c r="DL170" s="6">
        <f t="shared" si="1894"/>
        <v>0</v>
      </c>
      <c r="DM170" s="6">
        <f t="shared" si="1895"/>
        <v>0</v>
      </c>
      <c r="DO170" s="6">
        <f t="shared" si="1896"/>
        <v>0</v>
      </c>
      <c r="DP170" s="6">
        <f t="shared" si="1897"/>
        <v>0</v>
      </c>
      <c r="DQ170" s="6">
        <f t="shared" si="1898"/>
        <v>0</v>
      </c>
      <c r="DR170" s="6">
        <f t="shared" si="1899"/>
        <v>0</v>
      </c>
      <c r="DS170" s="6">
        <f t="shared" si="1900"/>
        <v>0</v>
      </c>
      <c r="DT170" s="6">
        <f t="shared" si="1901"/>
        <v>0</v>
      </c>
      <c r="DU170" s="6">
        <f t="shared" si="1902"/>
        <v>0</v>
      </c>
      <c r="DV170" s="6">
        <f t="shared" si="1903"/>
        <v>0</v>
      </c>
      <c r="DW170" s="6">
        <f t="shared" si="1904"/>
        <v>0</v>
      </c>
      <c r="DX170" s="6">
        <f t="shared" si="1905"/>
        <v>0</v>
      </c>
      <c r="DY170" s="6">
        <f t="shared" si="1906"/>
        <v>0</v>
      </c>
      <c r="DZ170" s="6">
        <f t="shared" si="1907"/>
        <v>0</v>
      </c>
    </row>
    <row r="171" spans="2:130" ht="12" customHeight="1" outlineLevel="1">
      <c r="B171" s="6">
        <f>'23년(세부_실적)'!A209</f>
        <v>165</v>
      </c>
      <c r="C171" s="620"/>
      <c r="D171" s="620"/>
      <c r="E171" s="620"/>
      <c r="F171" s="622" t="str">
        <f>'23년(세부_실적)'!E209</f>
        <v>A3514_FPNP</v>
      </c>
      <c r="G171" s="622" t="s">
        <v>75</v>
      </c>
      <c r="H171" s="622" t="str">
        <f>'23년(세부_실적)'!F209</f>
        <v>832B</v>
      </c>
      <c r="I171" s="617" t="str">
        <f>'23년(세부_실적)'!G209</f>
        <v>구</v>
      </c>
      <c r="J171" s="617" t="str">
        <f>'23년(세부_실적)'!H209</f>
        <v>SY</v>
      </c>
      <c r="K171" s="617">
        <f>'23년(세부_실적)'!I209</f>
        <v>3.54</v>
      </c>
      <c r="L171" s="617">
        <f>'23년(세부_실적)'!J209</f>
        <v>0</v>
      </c>
      <c r="M171" s="617">
        <f>'23년(세부_실적)'!K209</f>
        <v>0</v>
      </c>
      <c r="N171" s="617">
        <f>'23년(세부_실적)'!L209</f>
        <v>0</v>
      </c>
      <c r="O171" s="617">
        <f>'23년(세부_실적)'!M209</f>
        <v>0</v>
      </c>
      <c r="P171" s="617">
        <f>'23년(세부_실적)'!N209</f>
        <v>0</v>
      </c>
      <c r="Q171" s="617">
        <f>'23년(세부_실적)'!O209</f>
        <v>0</v>
      </c>
      <c r="R171" s="617">
        <f>'23년(세부_실적)'!P209</f>
        <v>0</v>
      </c>
      <c r="S171" s="638">
        <f>'23년(세부_실적)'!Q209</f>
        <v>0</v>
      </c>
      <c r="T171" s="638">
        <f t="shared" si="1852"/>
        <v>0</v>
      </c>
      <c r="U171" s="638">
        <f>'23년(세부_실적)'!S209</f>
        <v>0</v>
      </c>
      <c r="V171" s="638">
        <f t="shared" si="1853"/>
        <v>0</v>
      </c>
      <c r="W171" s="638">
        <f>'23년(세부_실적)'!U209</f>
        <v>0</v>
      </c>
      <c r="X171" s="638">
        <f t="shared" si="1854"/>
        <v>0</v>
      </c>
      <c r="Y171" s="638">
        <f>'23년(세부_실적)'!W209</f>
        <v>0</v>
      </c>
      <c r="Z171" s="638">
        <f t="shared" si="1855"/>
        <v>0</v>
      </c>
      <c r="AA171" s="638">
        <f>'23년(세부_실적)'!Y209</f>
        <v>0</v>
      </c>
      <c r="AB171" s="638">
        <f t="shared" si="1855"/>
        <v>0</v>
      </c>
      <c r="AC171" s="638">
        <f>'23년(세부_실적)'!AA209</f>
        <v>0</v>
      </c>
      <c r="AD171" s="638">
        <f t="shared" ref="AD171" si="2384">AC171*1000</f>
        <v>0</v>
      </c>
      <c r="AE171" s="638">
        <f>'23년(세부_실적)'!AC209</f>
        <v>0</v>
      </c>
      <c r="AF171" s="638">
        <f t="shared" ref="AF171" si="2385">AE171*1000</f>
        <v>0</v>
      </c>
      <c r="AG171" s="638">
        <f>'23년(세부_실적)'!AE209</f>
        <v>0</v>
      </c>
      <c r="AH171" s="638">
        <f t="shared" ref="AH171" si="2386">AG171*1000</f>
        <v>0</v>
      </c>
      <c r="AI171" s="638">
        <f>'23년(세부_실적)'!AG209</f>
        <v>0</v>
      </c>
      <c r="AJ171" s="638">
        <f t="shared" ref="AJ171" si="2387">AI171*1000</f>
        <v>0</v>
      </c>
      <c r="AK171" s="638">
        <f>'23년(세부_실적)'!AI209</f>
        <v>0</v>
      </c>
      <c r="AL171" s="638">
        <f t="shared" ref="AL171" si="2388">AK171*1000</f>
        <v>0</v>
      </c>
      <c r="AM171" s="638">
        <f>'23년(세부_실적)'!AK209</f>
        <v>0</v>
      </c>
      <c r="AN171" s="638">
        <f t="shared" ref="AN171" si="2389">AM171*1000</f>
        <v>0</v>
      </c>
      <c r="AO171" s="638">
        <f>'23년(세부_실적)'!AM209</f>
        <v>0</v>
      </c>
      <c r="AP171" s="638">
        <f t="shared" ref="AP171" si="2390">AO171*1000</f>
        <v>0</v>
      </c>
      <c r="AQ171" s="638">
        <f>'23년(세부_실적)'!AO209</f>
        <v>0</v>
      </c>
      <c r="AR171" s="638">
        <f t="shared" ref="AR171" si="2391">AQ171*1000</f>
        <v>0</v>
      </c>
      <c r="AS171" s="638">
        <f>'23년(세부_실적)'!AQ209</f>
        <v>0</v>
      </c>
      <c r="AT171" s="638">
        <f t="shared" ref="AT171" si="2392">AS171*1000</f>
        <v>0</v>
      </c>
      <c r="AU171" s="638">
        <f>'23년(세부_실적)'!AS209</f>
        <v>0</v>
      </c>
      <c r="AV171" s="638">
        <f t="shared" ref="AV171" si="2393">AU171*1000</f>
        <v>0</v>
      </c>
      <c r="AW171" s="638">
        <f>'23년(세부_실적)'!AU209</f>
        <v>0</v>
      </c>
      <c r="AX171" s="638">
        <f t="shared" ref="AX171" si="2394">AW171*1000</f>
        <v>0</v>
      </c>
      <c r="AY171" s="638">
        <f>'23년(세부_실적)'!AW209</f>
        <v>0</v>
      </c>
      <c r="AZ171" s="638">
        <f t="shared" ref="AZ171" si="2395">AY171*1000</f>
        <v>0</v>
      </c>
      <c r="BA171" s="638">
        <f>'23년(세부_실적)'!AY209</f>
        <v>0</v>
      </c>
      <c r="BB171" s="638">
        <f t="shared" ref="BB171" si="2396">BA171*1000</f>
        <v>0</v>
      </c>
      <c r="BC171" s="638">
        <f>'23년(세부_실적)'!BA209</f>
        <v>0</v>
      </c>
      <c r="BD171" s="638">
        <f t="shared" ref="BD171" si="2397">BC171*1000</f>
        <v>0</v>
      </c>
      <c r="BF171" s="617"/>
      <c r="BG171" s="617"/>
      <c r="BH171" s="617"/>
      <c r="BI171" s="617"/>
      <c r="BJ171" s="617"/>
      <c r="BK171" s="617"/>
      <c r="BL171" s="617"/>
      <c r="BM171" s="617"/>
      <c r="BN171" s="617"/>
      <c r="BO171" s="617"/>
      <c r="BP171" s="617"/>
      <c r="BQ171" s="617"/>
      <c r="BR171" s="617"/>
      <c r="BS171" s="617"/>
      <c r="BT171" s="617"/>
      <c r="BU171" s="617"/>
      <c r="BV171" s="617"/>
      <c r="BW171" s="617"/>
      <c r="BX171" s="617"/>
      <c r="BY171" s="617"/>
      <c r="BZ171" s="617"/>
      <c r="CA171" s="617"/>
      <c r="CB171" s="617"/>
      <c r="CC171" s="617"/>
      <c r="CD171" s="617"/>
      <c r="CE171" s="617"/>
      <c r="CF171" s="617"/>
      <c r="CG171" s="617"/>
      <c r="CH171" s="617"/>
      <c r="CI171" s="617"/>
      <c r="CJ171" s="617"/>
      <c r="CK171" s="617"/>
      <c r="CL171" s="617"/>
      <c r="CM171" s="617"/>
      <c r="CN171" s="617"/>
      <c r="CO171" s="617"/>
      <c r="CP171" s="617"/>
      <c r="CQ171" s="617"/>
      <c r="CR171" s="617"/>
      <c r="CS171" s="617"/>
      <c r="CT171" s="617"/>
      <c r="CU171" s="617"/>
      <c r="CV171" s="617"/>
      <c r="CW171" s="617"/>
      <c r="CX171" s="617"/>
      <c r="CY171" s="617"/>
      <c r="CZ171" s="617"/>
      <c r="DA171" s="617"/>
      <c r="DB171" s="6">
        <f t="shared" si="1884"/>
        <v>0</v>
      </c>
      <c r="DC171" s="6">
        <f t="shared" si="1885"/>
        <v>0</v>
      </c>
      <c r="DD171" s="6">
        <f t="shared" si="1886"/>
        <v>0</v>
      </c>
      <c r="DE171" s="6">
        <f t="shared" si="1887"/>
        <v>0</v>
      </c>
      <c r="DF171" s="6">
        <f t="shared" si="1888"/>
        <v>0</v>
      </c>
      <c r="DG171" s="6">
        <f t="shared" si="1889"/>
        <v>0</v>
      </c>
      <c r="DH171" s="6">
        <f t="shared" si="1890"/>
        <v>0</v>
      </c>
      <c r="DI171" s="6">
        <f t="shared" si="1891"/>
        <v>0</v>
      </c>
      <c r="DJ171" s="6">
        <f t="shared" si="1892"/>
        <v>0</v>
      </c>
      <c r="DK171" s="6">
        <f t="shared" si="1893"/>
        <v>0</v>
      </c>
      <c r="DL171" s="6">
        <f t="shared" si="1894"/>
        <v>0</v>
      </c>
      <c r="DM171" s="6">
        <f t="shared" si="1895"/>
        <v>0</v>
      </c>
      <c r="DO171" s="6">
        <f t="shared" si="1896"/>
        <v>0</v>
      </c>
      <c r="DP171" s="6">
        <f t="shared" si="1897"/>
        <v>0</v>
      </c>
      <c r="DQ171" s="6">
        <f t="shared" si="1898"/>
        <v>0</v>
      </c>
      <c r="DR171" s="6">
        <f t="shared" si="1899"/>
        <v>0</v>
      </c>
      <c r="DS171" s="6">
        <f t="shared" si="1900"/>
        <v>0</v>
      </c>
      <c r="DT171" s="6">
        <f t="shared" si="1901"/>
        <v>0</v>
      </c>
      <c r="DU171" s="6">
        <f t="shared" si="1902"/>
        <v>0</v>
      </c>
      <c r="DV171" s="6">
        <f t="shared" si="1903"/>
        <v>0</v>
      </c>
      <c r="DW171" s="6">
        <f t="shared" si="1904"/>
        <v>0</v>
      </c>
      <c r="DX171" s="6">
        <f t="shared" si="1905"/>
        <v>0</v>
      </c>
      <c r="DY171" s="6">
        <f t="shared" si="1906"/>
        <v>0</v>
      </c>
      <c r="DZ171" s="6">
        <f t="shared" si="1907"/>
        <v>0</v>
      </c>
    </row>
    <row r="172" spans="2:130" ht="12" customHeight="1" outlineLevel="1">
      <c r="B172" s="6">
        <f>'23년(세부_실적)'!A210</f>
        <v>166</v>
      </c>
      <c r="C172" s="620"/>
      <c r="D172" s="620"/>
      <c r="E172" s="620"/>
      <c r="F172" s="622" t="str">
        <f>'23년(세부_실적)'!E210</f>
        <v>A3514_FPNI</v>
      </c>
      <c r="G172" s="622" t="s">
        <v>1326</v>
      </c>
      <c r="H172" s="622" t="str">
        <f>'23년(세부_실적)'!F210</f>
        <v>832C</v>
      </c>
      <c r="I172" s="617" t="str">
        <f>'23년(세부_실적)'!G210</f>
        <v>구</v>
      </c>
      <c r="J172" s="617" t="str">
        <f>'23년(세부_실적)'!H210</f>
        <v>SY</v>
      </c>
      <c r="K172" s="617">
        <f>'23년(세부_실적)'!I210</f>
        <v>3.68</v>
      </c>
      <c r="L172" s="617">
        <f>'23년(세부_실적)'!J210</f>
        <v>0</v>
      </c>
      <c r="M172" s="617">
        <f>'23년(세부_실적)'!K210</f>
        <v>0</v>
      </c>
      <c r="N172" s="617">
        <f>'23년(세부_실적)'!L210</f>
        <v>0</v>
      </c>
      <c r="O172" s="617">
        <f>'23년(세부_실적)'!M210</f>
        <v>0</v>
      </c>
      <c r="P172" s="617">
        <f>'23년(세부_실적)'!N210</f>
        <v>0</v>
      </c>
      <c r="Q172" s="617">
        <f>'23년(세부_실적)'!O210</f>
        <v>0</v>
      </c>
      <c r="R172" s="617">
        <f>'23년(세부_실적)'!P210</f>
        <v>0</v>
      </c>
      <c r="S172" s="638">
        <f>'23년(세부_실적)'!Q210</f>
        <v>0</v>
      </c>
      <c r="T172" s="638">
        <f t="shared" si="1852"/>
        <v>0</v>
      </c>
      <c r="U172" s="638">
        <f>'23년(세부_실적)'!S210</f>
        <v>0</v>
      </c>
      <c r="V172" s="638">
        <f t="shared" si="1853"/>
        <v>0</v>
      </c>
      <c r="W172" s="638">
        <f>'23년(세부_실적)'!U210</f>
        <v>0</v>
      </c>
      <c r="X172" s="638">
        <f t="shared" si="1854"/>
        <v>0</v>
      </c>
      <c r="Y172" s="638">
        <f>'23년(세부_실적)'!W210</f>
        <v>0</v>
      </c>
      <c r="Z172" s="638">
        <f t="shared" si="1855"/>
        <v>0</v>
      </c>
      <c r="AA172" s="638">
        <f>'23년(세부_실적)'!Y210</f>
        <v>0</v>
      </c>
      <c r="AB172" s="638">
        <f t="shared" si="1855"/>
        <v>0</v>
      </c>
      <c r="AC172" s="638">
        <f>'23년(세부_실적)'!AA210</f>
        <v>0</v>
      </c>
      <c r="AD172" s="638">
        <f t="shared" ref="AD172" si="2398">AC172*1000</f>
        <v>0</v>
      </c>
      <c r="AE172" s="638">
        <f>'23년(세부_실적)'!AC210</f>
        <v>0</v>
      </c>
      <c r="AF172" s="638">
        <f t="shared" ref="AF172" si="2399">AE172*1000</f>
        <v>0</v>
      </c>
      <c r="AG172" s="638">
        <f>'23년(세부_실적)'!AE210</f>
        <v>0</v>
      </c>
      <c r="AH172" s="638">
        <f t="shared" ref="AH172" si="2400">AG172*1000</f>
        <v>0</v>
      </c>
      <c r="AI172" s="638">
        <f>'23년(세부_실적)'!AG210</f>
        <v>0</v>
      </c>
      <c r="AJ172" s="638">
        <f t="shared" ref="AJ172" si="2401">AI172*1000</f>
        <v>0</v>
      </c>
      <c r="AK172" s="638">
        <f>'23년(세부_실적)'!AI210</f>
        <v>0</v>
      </c>
      <c r="AL172" s="638">
        <f t="shared" ref="AL172" si="2402">AK172*1000</f>
        <v>0</v>
      </c>
      <c r="AM172" s="638">
        <f>'23년(세부_실적)'!AK210</f>
        <v>0</v>
      </c>
      <c r="AN172" s="638">
        <f t="shared" ref="AN172" si="2403">AM172*1000</f>
        <v>0</v>
      </c>
      <c r="AO172" s="638">
        <f>'23년(세부_실적)'!AM210</f>
        <v>0</v>
      </c>
      <c r="AP172" s="638">
        <f t="shared" ref="AP172" si="2404">AO172*1000</f>
        <v>0</v>
      </c>
      <c r="AQ172" s="638">
        <f>'23년(세부_실적)'!AO210</f>
        <v>0</v>
      </c>
      <c r="AR172" s="638">
        <f t="shared" ref="AR172" si="2405">AQ172*1000</f>
        <v>0</v>
      </c>
      <c r="AS172" s="638">
        <f>'23년(세부_실적)'!AQ210</f>
        <v>0</v>
      </c>
      <c r="AT172" s="638">
        <f t="shared" ref="AT172" si="2406">AS172*1000</f>
        <v>0</v>
      </c>
      <c r="AU172" s="638">
        <f>'23년(세부_실적)'!AS210</f>
        <v>0</v>
      </c>
      <c r="AV172" s="638">
        <f t="shared" ref="AV172" si="2407">AU172*1000</f>
        <v>0</v>
      </c>
      <c r="AW172" s="638">
        <f>'23년(세부_실적)'!AU210</f>
        <v>0</v>
      </c>
      <c r="AX172" s="638">
        <f t="shared" ref="AX172" si="2408">AW172*1000</f>
        <v>0</v>
      </c>
      <c r="AY172" s="638">
        <f>'23년(세부_실적)'!AW210</f>
        <v>0</v>
      </c>
      <c r="AZ172" s="638">
        <f t="shared" ref="AZ172" si="2409">AY172*1000</f>
        <v>0</v>
      </c>
      <c r="BA172" s="638">
        <f>'23년(세부_실적)'!AY210</f>
        <v>0</v>
      </c>
      <c r="BB172" s="638">
        <f t="shared" ref="BB172" si="2410">BA172*1000</f>
        <v>0</v>
      </c>
      <c r="BC172" s="638">
        <f>'23년(세부_실적)'!BA210</f>
        <v>0</v>
      </c>
      <c r="BD172" s="638">
        <f t="shared" ref="BD172" si="2411">BC172*1000</f>
        <v>0</v>
      </c>
      <c r="BF172" s="617"/>
      <c r="BG172" s="617"/>
      <c r="BH172" s="617"/>
      <c r="BI172" s="617"/>
      <c r="BJ172" s="617"/>
      <c r="BK172" s="617"/>
      <c r="BL172" s="617"/>
      <c r="BM172" s="617"/>
      <c r="BN172" s="617"/>
      <c r="BO172" s="617"/>
      <c r="BP172" s="617"/>
      <c r="BQ172" s="617"/>
      <c r="BR172" s="617"/>
      <c r="BS172" s="617"/>
      <c r="BT172" s="617"/>
      <c r="BU172" s="617"/>
      <c r="BV172" s="617"/>
      <c r="BW172" s="617"/>
      <c r="BX172" s="617"/>
      <c r="BY172" s="617"/>
      <c r="BZ172" s="617"/>
      <c r="CA172" s="617"/>
      <c r="CB172" s="617"/>
      <c r="CC172" s="617"/>
      <c r="CD172" s="617"/>
      <c r="CE172" s="617"/>
      <c r="CF172" s="617"/>
      <c r="CG172" s="617"/>
      <c r="CH172" s="617"/>
      <c r="CI172" s="617"/>
      <c r="CJ172" s="617"/>
      <c r="CK172" s="617"/>
      <c r="CL172" s="617"/>
      <c r="CM172" s="617"/>
      <c r="CN172" s="617"/>
      <c r="CO172" s="617"/>
      <c r="CP172" s="617"/>
      <c r="CQ172" s="617"/>
      <c r="CR172" s="617"/>
      <c r="CS172" s="617"/>
      <c r="CT172" s="617"/>
      <c r="CU172" s="617"/>
      <c r="CV172" s="617"/>
      <c r="CW172" s="617"/>
      <c r="CX172" s="617"/>
      <c r="CY172" s="617"/>
      <c r="CZ172" s="617"/>
      <c r="DA172" s="617"/>
      <c r="DB172" s="6">
        <f t="shared" si="1884"/>
        <v>0</v>
      </c>
      <c r="DC172" s="6">
        <f t="shared" si="1885"/>
        <v>0</v>
      </c>
      <c r="DD172" s="6">
        <f t="shared" si="1886"/>
        <v>0</v>
      </c>
      <c r="DE172" s="6">
        <f t="shared" si="1887"/>
        <v>0</v>
      </c>
      <c r="DF172" s="6">
        <f t="shared" si="1888"/>
        <v>0</v>
      </c>
      <c r="DG172" s="6">
        <f t="shared" si="1889"/>
        <v>0</v>
      </c>
      <c r="DH172" s="6">
        <f t="shared" si="1890"/>
        <v>0</v>
      </c>
      <c r="DI172" s="6">
        <f t="shared" si="1891"/>
        <v>0</v>
      </c>
      <c r="DJ172" s="6">
        <f t="shared" si="1892"/>
        <v>0</v>
      </c>
      <c r="DK172" s="6">
        <f t="shared" si="1893"/>
        <v>0</v>
      </c>
      <c r="DL172" s="6">
        <f t="shared" si="1894"/>
        <v>0</v>
      </c>
      <c r="DM172" s="6">
        <f t="shared" si="1895"/>
        <v>0</v>
      </c>
      <c r="DO172" s="6">
        <f t="shared" si="1896"/>
        <v>0</v>
      </c>
      <c r="DP172" s="6">
        <f t="shared" si="1897"/>
        <v>0</v>
      </c>
      <c r="DQ172" s="6">
        <f t="shared" si="1898"/>
        <v>0</v>
      </c>
      <c r="DR172" s="6">
        <f t="shared" si="1899"/>
        <v>0</v>
      </c>
      <c r="DS172" s="6">
        <f t="shared" si="1900"/>
        <v>0</v>
      </c>
      <c r="DT172" s="6">
        <f t="shared" si="1901"/>
        <v>0</v>
      </c>
      <c r="DU172" s="6">
        <f t="shared" si="1902"/>
        <v>0</v>
      </c>
      <c r="DV172" s="6">
        <f t="shared" si="1903"/>
        <v>0</v>
      </c>
      <c r="DW172" s="6">
        <f t="shared" si="1904"/>
        <v>0</v>
      </c>
      <c r="DX172" s="6">
        <f t="shared" si="1905"/>
        <v>0</v>
      </c>
      <c r="DY172" s="6">
        <f t="shared" si="1906"/>
        <v>0</v>
      </c>
      <c r="DZ172" s="6">
        <f t="shared" si="1907"/>
        <v>0</v>
      </c>
    </row>
    <row r="173" spans="2:130" ht="12" customHeight="1" outlineLevel="1">
      <c r="B173" s="6">
        <f>'23년(세부_실적)'!A211</f>
        <v>167</v>
      </c>
      <c r="C173" s="620"/>
      <c r="D173" s="620"/>
      <c r="E173" s="620"/>
      <c r="F173" s="622" t="str">
        <f>'23년(세부_실적)'!E211</f>
        <v>A3514_FPNT</v>
      </c>
      <c r="G173" s="622" t="s">
        <v>1327</v>
      </c>
      <c r="H173" s="622" t="str">
        <f>'23년(세부_실적)'!F211</f>
        <v>832D</v>
      </c>
      <c r="I173" s="617" t="str">
        <f>'23년(세부_실적)'!G211</f>
        <v>구</v>
      </c>
      <c r="J173" s="617" t="str">
        <f>'23년(세부_실적)'!H211</f>
        <v>SY</v>
      </c>
      <c r="K173" s="617">
        <f>'23년(세부_실적)'!I211</f>
        <v>3.34</v>
      </c>
      <c r="L173" s="617">
        <f>'23년(세부_실적)'!J211</f>
        <v>0</v>
      </c>
      <c r="M173" s="617">
        <f>'23년(세부_실적)'!K211</f>
        <v>0</v>
      </c>
      <c r="N173" s="617">
        <f>'23년(세부_실적)'!L211</f>
        <v>0</v>
      </c>
      <c r="O173" s="617">
        <f>'23년(세부_실적)'!M211</f>
        <v>0</v>
      </c>
      <c r="P173" s="617">
        <f>'23년(세부_실적)'!N211</f>
        <v>0</v>
      </c>
      <c r="Q173" s="617">
        <f>'23년(세부_실적)'!O211</f>
        <v>0</v>
      </c>
      <c r="R173" s="617">
        <f>'23년(세부_실적)'!P211</f>
        <v>0</v>
      </c>
      <c r="S173" s="638">
        <f>'23년(세부_실적)'!Q211</f>
        <v>0</v>
      </c>
      <c r="T173" s="638">
        <f t="shared" si="1852"/>
        <v>0</v>
      </c>
      <c r="U173" s="638">
        <f>'23년(세부_실적)'!S211</f>
        <v>0</v>
      </c>
      <c r="V173" s="638">
        <f t="shared" si="1853"/>
        <v>0</v>
      </c>
      <c r="W173" s="638">
        <f>'23년(세부_실적)'!U211</f>
        <v>0</v>
      </c>
      <c r="X173" s="638">
        <f t="shared" si="1854"/>
        <v>0</v>
      </c>
      <c r="Y173" s="638">
        <f>'23년(세부_실적)'!W211</f>
        <v>0</v>
      </c>
      <c r="Z173" s="638">
        <f t="shared" si="1855"/>
        <v>0</v>
      </c>
      <c r="AA173" s="638">
        <f>'23년(세부_실적)'!Y211</f>
        <v>0</v>
      </c>
      <c r="AB173" s="638">
        <f t="shared" si="1855"/>
        <v>0</v>
      </c>
      <c r="AC173" s="638">
        <f>'23년(세부_실적)'!AA211</f>
        <v>0</v>
      </c>
      <c r="AD173" s="638">
        <f t="shared" ref="AD173" si="2412">AC173*1000</f>
        <v>0</v>
      </c>
      <c r="AE173" s="638">
        <f>'23년(세부_실적)'!AC211</f>
        <v>0</v>
      </c>
      <c r="AF173" s="638">
        <f t="shared" ref="AF173" si="2413">AE173*1000</f>
        <v>0</v>
      </c>
      <c r="AG173" s="638">
        <f>'23년(세부_실적)'!AE211</f>
        <v>0</v>
      </c>
      <c r="AH173" s="638">
        <f t="shared" ref="AH173" si="2414">AG173*1000</f>
        <v>0</v>
      </c>
      <c r="AI173" s="638">
        <f>'23년(세부_실적)'!AG211</f>
        <v>0</v>
      </c>
      <c r="AJ173" s="638">
        <f t="shared" ref="AJ173" si="2415">AI173*1000</f>
        <v>0</v>
      </c>
      <c r="AK173" s="638">
        <f>'23년(세부_실적)'!AI211</f>
        <v>0</v>
      </c>
      <c r="AL173" s="638">
        <f t="shared" ref="AL173" si="2416">AK173*1000</f>
        <v>0</v>
      </c>
      <c r="AM173" s="638">
        <f>'23년(세부_실적)'!AK211</f>
        <v>0</v>
      </c>
      <c r="AN173" s="638">
        <f t="shared" ref="AN173" si="2417">AM173*1000</f>
        <v>0</v>
      </c>
      <c r="AO173" s="638">
        <f>'23년(세부_실적)'!AM211</f>
        <v>0</v>
      </c>
      <c r="AP173" s="638">
        <f t="shared" ref="AP173" si="2418">AO173*1000</f>
        <v>0</v>
      </c>
      <c r="AQ173" s="638">
        <f>'23년(세부_실적)'!AO211</f>
        <v>0</v>
      </c>
      <c r="AR173" s="638">
        <f t="shared" ref="AR173" si="2419">AQ173*1000</f>
        <v>0</v>
      </c>
      <c r="AS173" s="638">
        <f>'23년(세부_실적)'!AQ211</f>
        <v>0</v>
      </c>
      <c r="AT173" s="638">
        <f t="shared" ref="AT173" si="2420">AS173*1000</f>
        <v>0</v>
      </c>
      <c r="AU173" s="638">
        <f>'23년(세부_실적)'!AS211</f>
        <v>0</v>
      </c>
      <c r="AV173" s="638">
        <f t="shared" ref="AV173" si="2421">AU173*1000</f>
        <v>0</v>
      </c>
      <c r="AW173" s="638">
        <f>'23년(세부_실적)'!AU211</f>
        <v>0</v>
      </c>
      <c r="AX173" s="638">
        <f t="shared" ref="AX173" si="2422">AW173*1000</f>
        <v>0</v>
      </c>
      <c r="AY173" s="638">
        <f>'23년(세부_실적)'!AW211</f>
        <v>0</v>
      </c>
      <c r="AZ173" s="638">
        <f t="shared" ref="AZ173" si="2423">AY173*1000</f>
        <v>0</v>
      </c>
      <c r="BA173" s="638">
        <f>'23년(세부_실적)'!AY211</f>
        <v>0</v>
      </c>
      <c r="BB173" s="638">
        <f t="shared" ref="BB173" si="2424">BA173*1000</f>
        <v>0</v>
      </c>
      <c r="BC173" s="638">
        <f>'23년(세부_실적)'!BA211</f>
        <v>0</v>
      </c>
      <c r="BD173" s="638">
        <f t="shared" ref="BD173" si="2425">BC173*1000</f>
        <v>0</v>
      </c>
      <c r="BF173" s="617">
        <v>0.45</v>
      </c>
      <c r="BG173" s="617">
        <v>2.7435797865454545</v>
      </c>
      <c r="BH173" s="617"/>
      <c r="BI173" s="617"/>
      <c r="BJ173" s="617">
        <v>0.45</v>
      </c>
      <c r="BK173" s="617">
        <v>2.7435797865454545</v>
      </c>
      <c r="BL173" s="617"/>
      <c r="BM173" s="617"/>
      <c r="BN173" s="617">
        <v>0.45</v>
      </c>
      <c r="BO173" s="617">
        <v>2.7435797865454545</v>
      </c>
      <c r="BP173" s="617"/>
      <c r="BQ173" s="617"/>
      <c r="BR173" s="617">
        <v>0.45</v>
      </c>
      <c r="BS173" s="617">
        <v>2.8361552994159522</v>
      </c>
      <c r="BT173" s="617"/>
      <c r="BU173" s="617"/>
      <c r="BV173" s="617">
        <v>0.45</v>
      </c>
      <c r="BW173" s="617">
        <v>2.8361552994159522</v>
      </c>
      <c r="BX173" s="617"/>
      <c r="BY173" s="617"/>
      <c r="BZ173" s="617">
        <v>0.45</v>
      </c>
      <c r="CA173" s="617">
        <v>2.8361552994159522</v>
      </c>
      <c r="CB173" s="617"/>
      <c r="CC173" s="617"/>
      <c r="CD173" s="617"/>
      <c r="CE173" s="617"/>
      <c r="CF173" s="617"/>
      <c r="CG173" s="617"/>
      <c r="CH173" s="617"/>
      <c r="CI173" s="617"/>
      <c r="CJ173" s="617"/>
      <c r="CK173" s="617"/>
      <c r="CL173" s="617"/>
      <c r="CM173" s="617"/>
      <c r="CN173" s="617"/>
      <c r="CO173" s="617"/>
      <c r="CP173" s="617"/>
      <c r="CQ173" s="617"/>
      <c r="CR173" s="617"/>
      <c r="CS173" s="617"/>
      <c r="CT173" s="617"/>
      <c r="CU173" s="617"/>
      <c r="CV173" s="617"/>
      <c r="CW173" s="617"/>
      <c r="CX173" s="617"/>
      <c r="CY173" s="617"/>
      <c r="CZ173" s="617"/>
      <c r="DA173" s="617"/>
      <c r="DB173" s="6">
        <f t="shared" si="1884"/>
        <v>0</v>
      </c>
      <c r="DC173" s="6">
        <f t="shared" si="1885"/>
        <v>0</v>
      </c>
      <c r="DD173" s="6">
        <f t="shared" si="1886"/>
        <v>0</v>
      </c>
      <c r="DE173" s="6">
        <f t="shared" si="1887"/>
        <v>0</v>
      </c>
      <c r="DF173" s="6">
        <f t="shared" si="1888"/>
        <v>0</v>
      </c>
      <c r="DG173" s="6">
        <f t="shared" si="1889"/>
        <v>0</v>
      </c>
      <c r="DH173" s="6">
        <f t="shared" si="1890"/>
        <v>0</v>
      </c>
      <c r="DI173" s="6">
        <f t="shared" si="1891"/>
        <v>0</v>
      </c>
      <c r="DJ173" s="6">
        <f t="shared" si="1892"/>
        <v>0</v>
      </c>
      <c r="DK173" s="6">
        <f t="shared" si="1893"/>
        <v>0</v>
      </c>
      <c r="DL173" s="6">
        <f t="shared" si="1894"/>
        <v>0</v>
      </c>
      <c r="DM173" s="6">
        <f t="shared" si="1895"/>
        <v>0</v>
      </c>
      <c r="DO173" s="6">
        <f t="shared" si="1896"/>
        <v>0</v>
      </c>
      <c r="DP173" s="6">
        <f t="shared" si="1897"/>
        <v>0</v>
      </c>
      <c r="DQ173" s="6">
        <f t="shared" si="1898"/>
        <v>0</v>
      </c>
      <c r="DR173" s="6">
        <f t="shared" si="1899"/>
        <v>0</v>
      </c>
      <c r="DS173" s="6">
        <f t="shared" si="1900"/>
        <v>0</v>
      </c>
      <c r="DT173" s="6">
        <f t="shared" si="1901"/>
        <v>0</v>
      </c>
      <c r="DU173" s="6">
        <f t="shared" si="1902"/>
        <v>0</v>
      </c>
      <c r="DV173" s="6">
        <f t="shared" si="1903"/>
        <v>0</v>
      </c>
      <c r="DW173" s="6">
        <f t="shared" si="1904"/>
        <v>0</v>
      </c>
      <c r="DX173" s="6">
        <f t="shared" si="1905"/>
        <v>0</v>
      </c>
      <c r="DY173" s="6">
        <f t="shared" si="1906"/>
        <v>0</v>
      </c>
      <c r="DZ173" s="6">
        <f t="shared" si="1907"/>
        <v>0</v>
      </c>
    </row>
    <row r="174" spans="2:130" ht="12" customHeight="1" outlineLevel="1">
      <c r="B174" s="6">
        <f>'23년(세부_실적)'!A212</f>
        <v>168</v>
      </c>
      <c r="C174" s="620"/>
      <c r="D174" s="620"/>
      <c r="E174" s="620"/>
      <c r="F174" s="622" t="str">
        <f>'23년(세부_실적)'!E212</f>
        <v>A3514_FPN  HF</v>
      </c>
      <c r="G174" s="622" t="s">
        <v>1328</v>
      </c>
      <c r="H174" s="622" t="str">
        <f>'23년(세부_실적)'!F212</f>
        <v>832E</v>
      </c>
      <c r="I174" s="617" t="str">
        <f>'23년(세부_실적)'!G212</f>
        <v>구</v>
      </c>
      <c r="J174" s="617" t="str">
        <f>'23년(세부_실적)'!H212</f>
        <v>SY</v>
      </c>
      <c r="K174" s="617">
        <f>'23년(세부_실적)'!I212</f>
        <v>3.35</v>
      </c>
      <c r="L174" s="617">
        <f>'23년(세부_실적)'!J212</f>
        <v>0</v>
      </c>
      <c r="M174" s="617">
        <f>'23년(세부_실적)'!K212</f>
        <v>0</v>
      </c>
      <c r="N174" s="617">
        <f>'23년(세부_실적)'!L212</f>
        <v>0</v>
      </c>
      <c r="O174" s="617">
        <f>'23년(세부_실적)'!M212</f>
        <v>0</v>
      </c>
      <c r="P174" s="617">
        <f>'23년(세부_실적)'!N212</f>
        <v>0</v>
      </c>
      <c r="Q174" s="617">
        <f>'23년(세부_실적)'!O212</f>
        <v>0</v>
      </c>
      <c r="R174" s="617">
        <f>'23년(세부_실적)'!P212</f>
        <v>0</v>
      </c>
      <c r="S174" s="638">
        <f>'23년(세부_실적)'!Q212</f>
        <v>0</v>
      </c>
      <c r="T174" s="638">
        <f t="shared" si="1852"/>
        <v>0</v>
      </c>
      <c r="U174" s="638">
        <f>'23년(세부_실적)'!S212</f>
        <v>0</v>
      </c>
      <c r="V174" s="638">
        <f t="shared" si="1853"/>
        <v>0</v>
      </c>
      <c r="W174" s="638">
        <f>'23년(세부_실적)'!U212</f>
        <v>0</v>
      </c>
      <c r="X174" s="638">
        <f t="shared" si="1854"/>
        <v>0</v>
      </c>
      <c r="Y174" s="638">
        <f>'23년(세부_실적)'!W212</f>
        <v>0</v>
      </c>
      <c r="Z174" s="638">
        <f t="shared" si="1855"/>
        <v>0</v>
      </c>
      <c r="AA174" s="638">
        <f>'23년(세부_실적)'!Y212</f>
        <v>0</v>
      </c>
      <c r="AB174" s="638">
        <f t="shared" si="1855"/>
        <v>0</v>
      </c>
      <c r="AC174" s="638">
        <f>'23년(세부_실적)'!AA212</f>
        <v>0</v>
      </c>
      <c r="AD174" s="638">
        <f t="shared" ref="AD174" si="2426">AC174*1000</f>
        <v>0</v>
      </c>
      <c r="AE174" s="638">
        <f>'23년(세부_실적)'!AC212</f>
        <v>0</v>
      </c>
      <c r="AF174" s="638">
        <f t="shared" ref="AF174" si="2427">AE174*1000</f>
        <v>0</v>
      </c>
      <c r="AG174" s="638">
        <f>'23년(세부_실적)'!AE212</f>
        <v>0</v>
      </c>
      <c r="AH174" s="638">
        <f t="shared" ref="AH174" si="2428">AG174*1000</f>
        <v>0</v>
      </c>
      <c r="AI174" s="638">
        <f>'23년(세부_실적)'!AG212</f>
        <v>0</v>
      </c>
      <c r="AJ174" s="638">
        <f t="shared" ref="AJ174" si="2429">AI174*1000</f>
        <v>0</v>
      </c>
      <c r="AK174" s="638">
        <f>'23년(세부_실적)'!AI212</f>
        <v>0</v>
      </c>
      <c r="AL174" s="638">
        <f t="shared" ref="AL174" si="2430">AK174*1000</f>
        <v>0</v>
      </c>
      <c r="AM174" s="638">
        <f>'23년(세부_실적)'!AK212</f>
        <v>0</v>
      </c>
      <c r="AN174" s="638">
        <f t="shared" ref="AN174" si="2431">AM174*1000</f>
        <v>0</v>
      </c>
      <c r="AO174" s="638">
        <f>'23년(세부_실적)'!AM212</f>
        <v>0</v>
      </c>
      <c r="AP174" s="638">
        <f t="shared" ref="AP174" si="2432">AO174*1000</f>
        <v>0</v>
      </c>
      <c r="AQ174" s="638">
        <f>'23년(세부_실적)'!AO212</f>
        <v>0</v>
      </c>
      <c r="AR174" s="638">
        <f t="shared" ref="AR174" si="2433">AQ174*1000</f>
        <v>0</v>
      </c>
      <c r="AS174" s="638">
        <f>'23년(세부_실적)'!AQ212</f>
        <v>0</v>
      </c>
      <c r="AT174" s="638">
        <f t="shared" ref="AT174" si="2434">AS174*1000</f>
        <v>0</v>
      </c>
      <c r="AU174" s="638">
        <f>'23년(세부_실적)'!AS212</f>
        <v>0</v>
      </c>
      <c r="AV174" s="638">
        <f t="shared" ref="AV174" si="2435">AU174*1000</f>
        <v>0</v>
      </c>
      <c r="AW174" s="638">
        <f>'23년(세부_실적)'!AU212</f>
        <v>0</v>
      </c>
      <c r="AX174" s="638">
        <f t="shared" ref="AX174" si="2436">AW174*1000</f>
        <v>0</v>
      </c>
      <c r="AY174" s="638">
        <f>'23년(세부_실적)'!AW212</f>
        <v>0</v>
      </c>
      <c r="AZ174" s="638">
        <f t="shared" ref="AZ174" si="2437">AY174*1000</f>
        <v>0</v>
      </c>
      <c r="BA174" s="638">
        <f>'23년(세부_실적)'!AY212</f>
        <v>0</v>
      </c>
      <c r="BB174" s="638">
        <f t="shared" ref="BB174" si="2438">BA174*1000</f>
        <v>0</v>
      </c>
      <c r="BC174" s="638">
        <f>'23년(세부_실적)'!BA212</f>
        <v>0</v>
      </c>
      <c r="BD174" s="638">
        <f t="shared" ref="BD174" si="2439">BC174*1000</f>
        <v>0</v>
      </c>
      <c r="BF174" s="617"/>
      <c r="BG174" s="617"/>
      <c r="BH174" s="617"/>
      <c r="BI174" s="617"/>
      <c r="BJ174" s="617"/>
      <c r="BK174" s="617"/>
      <c r="BL174" s="617"/>
      <c r="BM174" s="617"/>
      <c r="BN174" s="617"/>
      <c r="BO174" s="617"/>
      <c r="BP174" s="617"/>
      <c r="BQ174" s="617"/>
      <c r="BR174" s="617"/>
      <c r="BS174" s="617"/>
      <c r="BT174" s="617"/>
      <c r="BU174" s="617"/>
      <c r="BV174" s="617"/>
      <c r="BW174" s="617"/>
      <c r="BX174" s="617"/>
      <c r="BY174" s="617"/>
      <c r="BZ174" s="617"/>
      <c r="CA174" s="617"/>
      <c r="CB174" s="617"/>
      <c r="CC174" s="617"/>
      <c r="CD174" s="617"/>
      <c r="CE174" s="617"/>
      <c r="CF174" s="617"/>
      <c r="CG174" s="617"/>
      <c r="CH174" s="617"/>
      <c r="CI174" s="617"/>
      <c r="CJ174" s="617"/>
      <c r="CK174" s="617"/>
      <c r="CL174" s="617"/>
      <c r="CM174" s="617"/>
      <c r="CN174" s="617"/>
      <c r="CO174" s="617"/>
      <c r="CP174" s="617"/>
      <c r="CQ174" s="617"/>
      <c r="CR174" s="617"/>
      <c r="CS174" s="617"/>
      <c r="CT174" s="617"/>
      <c r="CU174" s="617"/>
      <c r="CV174" s="617"/>
      <c r="CW174" s="617"/>
      <c r="CX174" s="617"/>
      <c r="CY174" s="617"/>
      <c r="CZ174" s="617"/>
      <c r="DA174" s="617"/>
      <c r="DB174" s="6">
        <f t="shared" si="1884"/>
        <v>0</v>
      </c>
      <c r="DC174" s="6">
        <f t="shared" si="1885"/>
        <v>0</v>
      </c>
      <c r="DD174" s="6">
        <f t="shared" si="1886"/>
        <v>0</v>
      </c>
      <c r="DE174" s="6">
        <f t="shared" si="1887"/>
        <v>0</v>
      </c>
      <c r="DF174" s="6">
        <f t="shared" si="1888"/>
        <v>0</v>
      </c>
      <c r="DG174" s="6">
        <f t="shared" si="1889"/>
        <v>0</v>
      </c>
      <c r="DH174" s="6">
        <f t="shared" si="1890"/>
        <v>0</v>
      </c>
      <c r="DI174" s="6">
        <f t="shared" si="1891"/>
        <v>0</v>
      </c>
      <c r="DJ174" s="6">
        <f t="shared" si="1892"/>
        <v>0</v>
      </c>
      <c r="DK174" s="6">
        <f t="shared" si="1893"/>
        <v>0</v>
      </c>
      <c r="DL174" s="6">
        <f t="shared" si="1894"/>
        <v>0</v>
      </c>
      <c r="DM174" s="6">
        <f t="shared" si="1895"/>
        <v>0</v>
      </c>
      <c r="DO174" s="6">
        <f t="shared" si="1896"/>
        <v>0</v>
      </c>
      <c r="DP174" s="6">
        <f t="shared" si="1897"/>
        <v>0</v>
      </c>
      <c r="DQ174" s="6">
        <f t="shared" si="1898"/>
        <v>0</v>
      </c>
      <c r="DR174" s="6">
        <f t="shared" si="1899"/>
        <v>0</v>
      </c>
      <c r="DS174" s="6">
        <f t="shared" si="1900"/>
        <v>0</v>
      </c>
      <c r="DT174" s="6">
        <f t="shared" si="1901"/>
        <v>0</v>
      </c>
      <c r="DU174" s="6">
        <f t="shared" si="1902"/>
        <v>0</v>
      </c>
      <c r="DV174" s="6">
        <f t="shared" si="1903"/>
        <v>0</v>
      </c>
      <c r="DW174" s="6">
        <f t="shared" si="1904"/>
        <v>0</v>
      </c>
      <c r="DX174" s="6">
        <f t="shared" si="1905"/>
        <v>0</v>
      </c>
      <c r="DY174" s="6">
        <f t="shared" si="1906"/>
        <v>0</v>
      </c>
      <c r="DZ174" s="6">
        <f t="shared" si="1907"/>
        <v>0</v>
      </c>
    </row>
    <row r="175" spans="2:130" ht="12" customHeight="1" outlineLevel="1">
      <c r="B175" s="6">
        <f>'23년(세부_실적)'!A213</f>
        <v>169</v>
      </c>
      <c r="C175" s="620"/>
      <c r="D175" s="620"/>
      <c r="E175" s="624"/>
      <c r="F175" s="633" t="str">
        <f>'23년(세부_실적)'!E213</f>
        <v>소   계</v>
      </c>
      <c r="G175" s="633" t="s">
        <v>1257</v>
      </c>
      <c r="H175" s="636"/>
      <c r="I175" s="634"/>
      <c r="J175" s="634"/>
      <c r="K175" s="634">
        <f>'23년(세부_실적)'!I213</f>
        <v>0</v>
      </c>
      <c r="L175" s="634">
        <f>'23년(세부_실적)'!J213</f>
        <v>0</v>
      </c>
      <c r="M175" s="634">
        <f>'23년(세부_실적)'!K213</f>
        <v>0</v>
      </c>
      <c r="N175" s="634">
        <f>'23년(세부_실적)'!L213</f>
        <v>0</v>
      </c>
      <c r="O175" s="634">
        <f>'23년(세부_실적)'!M213</f>
        <v>0</v>
      </c>
      <c r="P175" s="634">
        <f>'23년(세부_실적)'!N213</f>
        <v>0</v>
      </c>
      <c r="Q175" s="634">
        <f>'23년(세부_실적)'!O213</f>
        <v>0</v>
      </c>
      <c r="R175" s="634">
        <f>'23년(세부_실적)'!P213</f>
        <v>0</v>
      </c>
      <c r="S175" s="639">
        <f>'23년(세부_실적)'!Q213</f>
        <v>0</v>
      </c>
      <c r="T175" s="639">
        <f t="shared" si="1852"/>
        <v>0</v>
      </c>
      <c r="U175" s="639">
        <f>'23년(세부_실적)'!S213</f>
        <v>0</v>
      </c>
      <c r="V175" s="639">
        <f t="shared" si="1853"/>
        <v>0</v>
      </c>
      <c r="W175" s="639">
        <f>'23년(세부_실적)'!U213</f>
        <v>0</v>
      </c>
      <c r="X175" s="639">
        <f t="shared" si="1854"/>
        <v>0</v>
      </c>
      <c r="Y175" s="639">
        <f>'23년(세부_실적)'!W213</f>
        <v>0</v>
      </c>
      <c r="Z175" s="639">
        <f t="shared" si="1855"/>
        <v>0</v>
      </c>
      <c r="AA175" s="639">
        <f>'23년(세부_실적)'!Y213</f>
        <v>0</v>
      </c>
      <c r="AB175" s="639">
        <f t="shared" si="1855"/>
        <v>0</v>
      </c>
      <c r="AC175" s="639">
        <f>'23년(세부_실적)'!AA213</f>
        <v>0</v>
      </c>
      <c r="AD175" s="639">
        <f t="shared" ref="AD175" si="2440">AC175*1000</f>
        <v>0</v>
      </c>
      <c r="AE175" s="639">
        <f>'23년(세부_실적)'!AC213</f>
        <v>0</v>
      </c>
      <c r="AF175" s="639">
        <f t="shared" ref="AF175" si="2441">AE175*1000</f>
        <v>0</v>
      </c>
      <c r="AG175" s="639">
        <f>'23년(세부_실적)'!AE213</f>
        <v>0</v>
      </c>
      <c r="AH175" s="639">
        <f t="shared" ref="AH175" si="2442">AG175*1000</f>
        <v>0</v>
      </c>
      <c r="AI175" s="639">
        <f>'23년(세부_실적)'!AG213</f>
        <v>0</v>
      </c>
      <c r="AJ175" s="639">
        <f t="shared" ref="AJ175" si="2443">AI175*1000</f>
        <v>0</v>
      </c>
      <c r="AK175" s="639">
        <f>'23년(세부_실적)'!AI213</f>
        <v>0</v>
      </c>
      <c r="AL175" s="639">
        <f t="shared" ref="AL175" si="2444">AK175*1000</f>
        <v>0</v>
      </c>
      <c r="AM175" s="639">
        <f>'23년(세부_실적)'!AK213</f>
        <v>0</v>
      </c>
      <c r="AN175" s="639">
        <f t="shared" ref="AN175" si="2445">AM175*1000</f>
        <v>0</v>
      </c>
      <c r="AO175" s="639">
        <f>'23년(세부_실적)'!AM213</f>
        <v>0</v>
      </c>
      <c r="AP175" s="639">
        <f t="shared" ref="AP175" si="2446">AO175*1000</f>
        <v>0</v>
      </c>
      <c r="AQ175" s="639">
        <f>'23년(세부_실적)'!AO213</f>
        <v>0</v>
      </c>
      <c r="AR175" s="639">
        <f t="shared" ref="AR175" si="2447">AQ175*1000</f>
        <v>0</v>
      </c>
      <c r="AS175" s="639">
        <f>'23년(세부_실적)'!AQ213</f>
        <v>0</v>
      </c>
      <c r="AT175" s="639">
        <f t="shared" ref="AT175" si="2448">AS175*1000</f>
        <v>0</v>
      </c>
      <c r="AU175" s="639">
        <f>'23년(세부_실적)'!AS213</f>
        <v>0</v>
      </c>
      <c r="AV175" s="639">
        <f t="shared" ref="AV175" si="2449">AU175*1000</f>
        <v>0</v>
      </c>
      <c r="AW175" s="639">
        <f>'23년(세부_실적)'!AU213</f>
        <v>0</v>
      </c>
      <c r="AX175" s="639">
        <f t="shared" ref="AX175" si="2450">AW175*1000</f>
        <v>0</v>
      </c>
      <c r="AY175" s="639">
        <f>'23년(세부_실적)'!AW213</f>
        <v>0</v>
      </c>
      <c r="AZ175" s="639">
        <f t="shared" ref="AZ175" si="2451">AY175*1000</f>
        <v>0</v>
      </c>
      <c r="BA175" s="639">
        <f>'23년(세부_실적)'!AY213</f>
        <v>0</v>
      </c>
      <c r="BB175" s="639">
        <f t="shared" ref="BB175" si="2452">BA175*1000</f>
        <v>0</v>
      </c>
      <c r="BC175" s="639">
        <f>'23년(세부_실적)'!BA213</f>
        <v>0</v>
      </c>
      <c r="BD175" s="639">
        <f t="shared" ref="BD175" si="2453">BC175*1000</f>
        <v>0</v>
      </c>
      <c r="BF175" s="617"/>
      <c r="BG175" s="617"/>
      <c r="BH175" s="617"/>
      <c r="BI175" s="617"/>
      <c r="BJ175" s="617"/>
      <c r="BK175" s="617"/>
      <c r="BL175" s="617"/>
      <c r="BM175" s="617"/>
      <c r="BN175" s="617"/>
      <c r="BO175" s="617"/>
      <c r="BP175" s="617"/>
      <c r="BQ175" s="617"/>
      <c r="BR175" s="617"/>
      <c r="BS175" s="617"/>
      <c r="BT175" s="617"/>
      <c r="BU175" s="617"/>
      <c r="BV175" s="617"/>
      <c r="BW175" s="617"/>
      <c r="BX175" s="617"/>
      <c r="BY175" s="617"/>
      <c r="BZ175" s="617"/>
      <c r="CA175" s="617"/>
      <c r="CB175" s="617"/>
      <c r="CC175" s="617"/>
      <c r="CD175" s="617"/>
      <c r="CE175" s="617"/>
      <c r="CF175" s="617"/>
      <c r="CG175" s="617"/>
      <c r="CH175" s="617"/>
      <c r="CI175" s="617"/>
      <c r="CJ175" s="617"/>
      <c r="CK175" s="617"/>
      <c r="CL175" s="617"/>
      <c r="CM175" s="617"/>
      <c r="CN175" s="617"/>
      <c r="CO175" s="617"/>
      <c r="CP175" s="617"/>
      <c r="CQ175" s="617"/>
      <c r="CR175" s="617"/>
      <c r="CS175" s="617"/>
      <c r="CT175" s="617"/>
      <c r="CU175" s="617"/>
      <c r="CV175" s="617"/>
      <c r="CW175" s="617"/>
      <c r="CX175" s="617"/>
      <c r="CY175" s="617"/>
      <c r="CZ175" s="617"/>
      <c r="DA175" s="617"/>
      <c r="DB175" s="6">
        <f t="shared" si="1884"/>
        <v>0</v>
      </c>
      <c r="DC175" s="6">
        <f t="shared" si="1885"/>
        <v>0</v>
      </c>
      <c r="DD175" s="6">
        <f t="shared" si="1886"/>
        <v>0</v>
      </c>
      <c r="DE175" s="6">
        <f t="shared" si="1887"/>
        <v>0</v>
      </c>
      <c r="DF175" s="6">
        <f t="shared" si="1888"/>
        <v>0</v>
      </c>
      <c r="DG175" s="6">
        <f t="shared" si="1889"/>
        <v>0</v>
      </c>
      <c r="DH175" s="6">
        <f t="shared" si="1890"/>
        <v>0</v>
      </c>
      <c r="DI175" s="6">
        <f t="shared" si="1891"/>
        <v>0</v>
      </c>
      <c r="DJ175" s="6">
        <f t="shared" si="1892"/>
        <v>0</v>
      </c>
      <c r="DK175" s="6">
        <f t="shared" si="1893"/>
        <v>0</v>
      </c>
      <c r="DL175" s="6">
        <f t="shared" si="1894"/>
        <v>0</v>
      </c>
      <c r="DM175" s="6">
        <f t="shared" si="1895"/>
        <v>0</v>
      </c>
      <c r="DO175" s="6">
        <f t="shared" si="1896"/>
        <v>0</v>
      </c>
      <c r="DP175" s="6">
        <f t="shared" si="1897"/>
        <v>0</v>
      </c>
      <c r="DQ175" s="6">
        <f t="shared" si="1898"/>
        <v>0</v>
      </c>
      <c r="DR175" s="6">
        <f t="shared" si="1899"/>
        <v>0</v>
      </c>
      <c r="DS175" s="6">
        <f t="shared" si="1900"/>
        <v>0</v>
      </c>
      <c r="DT175" s="6">
        <f t="shared" si="1901"/>
        <v>0</v>
      </c>
      <c r="DU175" s="6">
        <f t="shared" si="1902"/>
        <v>0</v>
      </c>
      <c r="DV175" s="6">
        <f t="shared" si="1903"/>
        <v>0</v>
      </c>
      <c r="DW175" s="6">
        <f t="shared" si="1904"/>
        <v>0</v>
      </c>
      <c r="DX175" s="6">
        <f t="shared" si="1905"/>
        <v>0</v>
      </c>
      <c r="DY175" s="6">
        <f t="shared" si="1906"/>
        <v>0</v>
      </c>
      <c r="DZ175" s="6">
        <f t="shared" si="1907"/>
        <v>0</v>
      </c>
    </row>
    <row r="176" spans="2:130" ht="12" customHeight="1" outlineLevel="1">
      <c r="B176" s="6">
        <f>'23년(세부_실적)'!A214</f>
        <v>170</v>
      </c>
      <c r="C176" s="620"/>
      <c r="D176" s="631" t="str">
        <f>'23년(세부_실적)'!C214</f>
        <v>제품계</v>
      </c>
      <c r="E176" s="632"/>
      <c r="F176" s="632"/>
      <c r="G176" s="632"/>
      <c r="H176" s="633"/>
      <c r="I176" s="634"/>
      <c r="J176" s="634"/>
      <c r="K176" s="634">
        <f>'23년(세부_실적)'!I214</f>
        <v>0</v>
      </c>
      <c r="L176" s="634">
        <f>'23년(세부_실적)'!J214</f>
        <v>0</v>
      </c>
      <c r="M176" s="634">
        <f>'23년(세부_실적)'!K214</f>
        <v>0</v>
      </c>
      <c r="N176" s="634">
        <f>'23년(세부_실적)'!L214</f>
        <v>0</v>
      </c>
      <c r="O176" s="634">
        <f>'23년(세부_실적)'!M214</f>
        <v>0</v>
      </c>
      <c r="P176" s="634">
        <f>'23년(세부_실적)'!N214</f>
        <v>0</v>
      </c>
      <c r="Q176" s="634">
        <f>'23년(세부_실적)'!O214</f>
        <v>0</v>
      </c>
      <c r="R176" s="634">
        <f>'23년(세부_실적)'!P214</f>
        <v>0</v>
      </c>
      <c r="S176" s="639">
        <f>'23년(세부_실적)'!Q214</f>
        <v>2639.5860000000002</v>
      </c>
      <c r="T176" s="639">
        <f t="shared" si="1852"/>
        <v>2639586.0000000005</v>
      </c>
      <c r="U176" s="639">
        <f>'23년(세부_실적)'!S214</f>
        <v>204.57900000000001</v>
      </c>
      <c r="V176" s="639">
        <f t="shared" si="1853"/>
        <v>204579</v>
      </c>
      <c r="W176" s="639">
        <f>'23년(세부_실적)'!U214</f>
        <v>320.33800000000002</v>
      </c>
      <c r="X176" s="639">
        <f t="shared" si="1854"/>
        <v>320338</v>
      </c>
      <c r="Y176" s="639">
        <f>'23년(세부_실적)'!W214</f>
        <v>328.66099999999994</v>
      </c>
      <c r="Z176" s="639">
        <f t="shared" si="1855"/>
        <v>328660.99999999994</v>
      </c>
      <c r="AA176" s="639">
        <f>'23년(세부_실적)'!Y214</f>
        <v>853.57800000000009</v>
      </c>
      <c r="AB176" s="639">
        <f t="shared" si="1855"/>
        <v>853578.00000000012</v>
      </c>
      <c r="AC176" s="639">
        <f>'23년(세부_실적)'!AA214</f>
        <v>368.15800000000002</v>
      </c>
      <c r="AD176" s="639">
        <f t="shared" ref="AD176" si="2454">AC176*1000</f>
        <v>368158</v>
      </c>
      <c r="AE176" s="639">
        <f>'23년(세부_실적)'!AC214</f>
        <v>178.25700000000001</v>
      </c>
      <c r="AF176" s="639">
        <f t="shared" ref="AF176" si="2455">AE176*1000</f>
        <v>178257</v>
      </c>
      <c r="AG176" s="639">
        <f>'23년(세부_실적)'!AE214</f>
        <v>120.33</v>
      </c>
      <c r="AH176" s="639">
        <f t="shared" ref="AH176" si="2456">AG176*1000</f>
        <v>120330</v>
      </c>
      <c r="AI176" s="639">
        <f>'23년(세부_실적)'!AG214</f>
        <v>666.74500000000012</v>
      </c>
      <c r="AJ176" s="639">
        <f t="shared" ref="AJ176" si="2457">AI176*1000</f>
        <v>666745.00000000012</v>
      </c>
      <c r="AK176" s="639">
        <f>'23년(세부_실적)'!AI214</f>
        <v>1520.3229999999999</v>
      </c>
      <c r="AL176" s="639">
        <f t="shared" ref="AL176" si="2458">AK176*1000</f>
        <v>1520322.9999999998</v>
      </c>
      <c r="AM176" s="639">
        <f>'23년(세부_실적)'!AK214</f>
        <v>175.51300000000001</v>
      </c>
      <c r="AN176" s="639">
        <f t="shared" ref="AN176" si="2459">AM176*1000</f>
        <v>175513</v>
      </c>
      <c r="AO176" s="639">
        <f>'23년(세부_실적)'!AM214</f>
        <v>225.03299999999999</v>
      </c>
      <c r="AP176" s="639">
        <f t="shared" ref="AP176" si="2460">AO176*1000</f>
        <v>225033</v>
      </c>
      <c r="AQ176" s="639">
        <f>'23년(세부_실적)'!AO214</f>
        <v>142.38500000000002</v>
      </c>
      <c r="AR176" s="639">
        <f t="shared" ref="AR176" si="2461">AQ176*1000</f>
        <v>142385.00000000003</v>
      </c>
      <c r="AS176" s="639">
        <f>'23년(세부_실적)'!AQ214</f>
        <v>542.93100000000004</v>
      </c>
      <c r="AT176" s="639">
        <f t="shared" ref="AT176" si="2462">AS176*1000</f>
        <v>542931</v>
      </c>
      <c r="AU176" s="639">
        <f>'23년(세부_실적)'!AS214</f>
        <v>132.12700000000001</v>
      </c>
      <c r="AV176" s="639">
        <f t="shared" ref="AV176" si="2463">AU176*1000</f>
        <v>132127</v>
      </c>
      <c r="AW176" s="639">
        <f>'23년(세부_실적)'!AU214</f>
        <v>219.48100000000002</v>
      </c>
      <c r="AX176" s="639">
        <f t="shared" ref="AX176" si="2464">AW176*1000</f>
        <v>219481.00000000003</v>
      </c>
      <c r="AY176" s="639">
        <f>'23년(세부_실적)'!AW214</f>
        <v>224.72400000000005</v>
      </c>
      <c r="AZ176" s="639">
        <f t="shared" ref="AZ176" si="2465">AY176*1000</f>
        <v>224724.00000000006</v>
      </c>
      <c r="BA176" s="639">
        <f>'23년(세부_실적)'!AY214</f>
        <v>576.33199999999999</v>
      </c>
      <c r="BB176" s="639">
        <f t="shared" ref="BB176" si="2466">BA176*1000</f>
        <v>576332</v>
      </c>
      <c r="BC176" s="639">
        <f>'23년(세부_실적)'!BA214</f>
        <v>1119.2630000000001</v>
      </c>
      <c r="BD176" s="639">
        <f t="shared" ref="BD176" si="2467">BC176*1000</f>
        <v>1119263.0000000002</v>
      </c>
      <c r="BF176" s="617"/>
      <c r="BG176" s="617"/>
      <c r="BH176" s="617"/>
      <c r="BI176" s="617"/>
      <c r="BJ176" s="617"/>
      <c r="BK176" s="617"/>
      <c r="BL176" s="617"/>
      <c r="BM176" s="617"/>
      <c r="BN176" s="617"/>
      <c r="BO176" s="617"/>
      <c r="BP176" s="617"/>
      <c r="BQ176" s="617"/>
      <c r="BR176" s="617"/>
      <c r="BS176" s="617"/>
      <c r="BT176" s="617"/>
      <c r="BU176" s="617"/>
      <c r="BV176" s="617"/>
      <c r="BW176" s="617"/>
      <c r="BX176" s="617"/>
      <c r="BY176" s="617"/>
      <c r="BZ176" s="617"/>
      <c r="CA176" s="617"/>
      <c r="CB176" s="617"/>
      <c r="CC176" s="617"/>
      <c r="CD176" s="617"/>
      <c r="CE176" s="617"/>
      <c r="CF176" s="617"/>
      <c r="CG176" s="617"/>
      <c r="CH176" s="617"/>
      <c r="CI176" s="617"/>
      <c r="CJ176" s="617"/>
      <c r="CK176" s="617"/>
      <c r="CL176" s="617"/>
      <c r="CM176" s="617"/>
      <c r="CN176" s="617"/>
      <c r="CO176" s="617"/>
      <c r="CP176" s="617"/>
      <c r="CQ176" s="617"/>
      <c r="CR176" s="617"/>
      <c r="CS176" s="617"/>
      <c r="CT176" s="617"/>
      <c r="CU176" s="617"/>
      <c r="CV176" s="617"/>
      <c r="CW176" s="617"/>
      <c r="CX176" s="617"/>
      <c r="CY176" s="617"/>
      <c r="CZ176" s="617"/>
      <c r="DA176" s="617"/>
      <c r="DB176" s="6">
        <f t="shared" si="1884"/>
        <v>0</v>
      </c>
      <c r="DC176" s="6">
        <f t="shared" si="1885"/>
        <v>0</v>
      </c>
      <c r="DD176" s="6">
        <f t="shared" si="1886"/>
        <v>0</v>
      </c>
      <c r="DE176" s="6">
        <f t="shared" si="1887"/>
        <v>0</v>
      </c>
      <c r="DF176" s="6">
        <f t="shared" si="1888"/>
        <v>0</v>
      </c>
      <c r="DG176" s="6">
        <f t="shared" si="1889"/>
        <v>0</v>
      </c>
      <c r="DH176" s="6">
        <f t="shared" si="1890"/>
        <v>0</v>
      </c>
      <c r="DI176" s="6">
        <f t="shared" si="1891"/>
        <v>0</v>
      </c>
      <c r="DJ176" s="6">
        <f t="shared" si="1892"/>
        <v>0</v>
      </c>
      <c r="DK176" s="6">
        <f t="shared" si="1893"/>
        <v>0</v>
      </c>
      <c r="DL176" s="6">
        <f t="shared" si="1894"/>
        <v>0</v>
      </c>
      <c r="DM176" s="6">
        <f t="shared" si="1895"/>
        <v>0</v>
      </c>
      <c r="DO176" s="6">
        <f t="shared" si="1896"/>
        <v>0</v>
      </c>
      <c r="DP176" s="6">
        <f t="shared" si="1897"/>
        <v>0</v>
      </c>
      <c r="DQ176" s="6">
        <f t="shared" si="1898"/>
        <v>0</v>
      </c>
      <c r="DR176" s="6">
        <f t="shared" si="1899"/>
        <v>0</v>
      </c>
      <c r="DS176" s="6">
        <f t="shared" si="1900"/>
        <v>0</v>
      </c>
      <c r="DT176" s="6">
        <f t="shared" si="1901"/>
        <v>0</v>
      </c>
      <c r="DU176" s="6">
        <f t="shared" si="1902"/>
        <v>0</v>
      </c>
      <c r="DV176" s="6">
        <f t="shared" si="1903"/>
        <v>0</v>
      </c>
      <c r="DW176" s="6">
        <f t="shared" si="1904"/>
        <v>0</v>
      </c>
      <c r="DX176" s="6">
        <f t="shared" si="1905"/>
        <v>0</v>
      </c>
      <c r="DY176" s="6">
        <f t="shared" si="1906"/>
        <v>0</v>
      </c>
      <c r="DZ176" s="6">
        <f t="shared" si="1907"/>
        <v>0</v>
      </c>
    </row>
    <row r="177" spans="2:130" ht="12" customHeight="1" outlineLevel="1">
      <c r="B177" s="6">
        <f>'23년(세부_실적)'!A215</f>
        <v>171</v>
      </c>
      <c r="C177" s="620"/>
      <c r="D177" s="618" t="str">
        <f>'23년(세부_실적)'!C215</f>
        <v>POE</v>
      </c>
      <c r="E177" s="622" t="str">
        <f>'23년(세부_실적)'!D215</f>
        <v>POE</v>
      </c>
      <c r="F177" s="622" t="str">
        <f>'23년(세부_실적)'!E215</f>
        <v>P3014P_FPN</v>
      </c>
      <c r="G177" s="622" t="s">
        <v>1329</v>
      </c>
      <c r="H177" s="622" t="str">
        <f>'23년(세부_실적)'!F215</f>
        <v>850A</v>
      </c>
      <c r="I177" s="617" t="str">
        <f>'23년(세부_실적)'!G215</f>
        <v>구</v>
      </c>
      <c r="J177" s="617" t="str">
        <f>'23년(세부_실적)'!H215</f>
        <v>SY</v>
      </c>
      <c r="K177" s="617">
        <f>'23년(세부_실적)'!I215</f>
        <v>7.8</v>
      </c>
      <c r="L177" s="617">
        <f>'23년(세부_실적)'!J215</f>
        <v>0</v>
      </c>
      <c r="M177" s="617">
        <f>'23년(세부_실적)'!K215</f>
        <v>7.8</v>
      </c>
      <c r="N177" s="617">
        <f>'23년(세부_실적)'!L215</f>
        <v>0</v>
      </c>
      <c r="O177" s="617">
        <f>'23년(세부_실적)'!M215</f>
        <v>0</v>
      </c>
      <c r="P177" s="617">
        <f>'23년(세부_실적)'!N215</f>
        <v>0</v>
      </c>
      <c r="Q177" s="617">
        <f>'23년(세부_실적)'!O215</f>
        <v>0</v>
      </c>
      <c r="R177" s="617">
        <f>'23년(세부_실적)'!P215</f>
        <v>0</v>
      </c>
      <c r="S177" s="638">
        <f>'23년(세부_실적)'!Q215</f>
        <v>0</v>
      </c>
      <c r="T177" s="638">
        <f t="shared" si="1852"/>
        <v>0</v>
      </c>
      <c r="U177" s="638">
        <f>'23년(세부_실적)'!S215</f>
        <v>0</v>
      </c>
      <c r="V177" s="638">
        <f t="shared" si="1853"/>
        <v>0</v>
      </c>
      <c r="W177" s="638">
        <f>'23년(세부_실적)'!U215</f>
        <v>0</v>
      </c>
      <c r="X177" s="638">
        <f t="shared" si="1854"/>
        <v>0</v>
      </c>
      <c r="Y177" s="638">
        <f>'23년(세부_실적)'!W215</f>
        <v>0</v>
      </c>
      <c r="Z177" s="638">
        <f t="shared" si="1855"/>
        <v>0</v>
      </c>
      <c r="AA177" s="638">
        <f>'23년(세부_실적)'!Y215</f>
        <v>0</v>
      </c>
      <c r="AB177" s="638">
        <f t="shared" si="1855"/>
        <v>0</v>
      </c>
      <c r="AC177" s="638">
        <f>'23년(세부_실적)'!AA215</f>
        <v>0</v>
      </c>
      <c r="AD177" s="638">
        <f t="shared" ref="AD177" si="2468">AC177*1000</f>
        <v>0</v>
      </c>
      <c r="AE177" s="638">
        <f>'23년(세부_실적)'!AC215</f>
        <v>0</v>
      </c>
      <c r="AF177" s="638">
        <f t="shared" ref="AF177" si="2469">AE177*1000</f>
        <v>0</v>
      </c>
      <c r="AG177" s="638">
        <f>'23년(세부_실적)'!AE215</f>
        <v>0</v>
      </c>
      <c r="AH177" s="638">
        <f t="shared" ref="AH177" si="2470">AG177*1000</f>
        <v>0</v>
      </c>
      <c r="AI177" s="638">
        <f>'23년(세부_실적)'!AG215</f>
        <v>0</v>
      </c>
      <c r="AJ177" s="638">
        <f t="shared" ref="AJ177" si="2471">AI177*1000</f>
        <v>0</v>
      </c>
      <c r="AK177" s="638">
        <f>'23년(세부_실적)'!AI215</f>
        <v>0</v>
      </c>
      <c r="AL177" s="638">
        <f t="shared" ref="AL177" si="2472">AK177*1000</f>
        <v>0</v>
      </c>
      <c r="AM177" s="638">
        <f>'23년(세부_실적)'!AK215</f>
        <v>0</v>
      </c>
      <c r="AN177" s="638">
        <f t="shared" ref="AN177" si="2473">AM177*1000</f>
        <v>0</v>
      </c>
      <c r="AO177" s="638">
        <f>'23년(세부_실적)'!AM215</f>
        <v>0</v>
      </c>
      <c r="AP177" s="638">
        <f t="shared" ref="AP177" si="2474">AO177*1000</f>
        <v>0</v>
      </c>
      <c r="AQ177" s="638">
        <f>'23년(세부_실적)'!AO215</f>
        <v>0</v>
      </c>
      <c r="AR177" s="638">
        <f t="shared" ref="AR177" si="2475">AQ177*1000</f>
        <v>0</v>
      </c>
      <c r="AS177" s="638">
        <f>'23년(세부_실적)'!AQ215</f>
        <v>0</v>
      </c>
      <c r="AT177" s="638">
        <f t="shared" ref="AT177" si="2476">AS177*1000</f>
        <v>0</v>
      </c>
      <c r="AU177" s="638">
        <f>'23년(세부_실적)'!AS215</f>
        <v>0</v>
      </c>
      <c r="AV177" s="638">
        <f t="shared" ref="AV177" si="2477">AU177*1000</f>
        <v>0</v>
      </c>
      <c r="AW177" s="638">
        <f>'23년(세부_실적)'!AU215</f>
        <v>0</v>
      </c>
      <c r="AX177" s="638">
        <f t="shared" ref="AX177" si="2478">AW177*1000</f>
        <v>0</v>
      </c>
      <c r="AY177" s="638">
        <f>'23년(세부_실적)'!AW215</f>
        <v>0</v>
      </c>
      <c r="AZ177" s="638">
        <f t="shared" ref="AZ177" si="2479">AY177*1000</f>
        <v>0</v>
      </c>
      <c r="BA177" s="638">
        <f>'23년(세부_실적)'!AY215</f>
        <v>0</v>
      </c>
      <c r="BB177" s="638">
        <f t="shared" ref="BB177" si="2480">BA177*1000</f>
        <v>0</v>
      </c>
      <c r="BC177" s="638">
        <f>'23년(세부_실적)'!BA215</f>
        <v>0</v>
      </c>
      <c r="BD177" s="638">
        <f t="shared" ref="BD177" si="2481">BC177*1000</f>
        <v>0</v>
      </c>
      <c r="BF177" s="617"/>
      <c r="BG177" s="617"/>
      <c r="BH177" s="617"/>
      <c r="BI177" s="617"/>
      <c r="BJ177" s="617"/>
      <c r="BK177" s="617"/>
      <c r="BL177" s="617"/>
      <c r="BM177" s="617"/>
      <c r="BN177" s="617"/>
      <c r="BO177" s="617"/>
      <c r="BP177" s="617"/>
      <c r="BQ177" s="617"/>
      <c r="BR177" s="617"/>
      <c r="BS177" s="617"/>
      <c r="BT177" s="617"/>
      <c r="BU177" s="617"/>
      <c r="BV177" s="617"/>
      <c r="BW177" s="617"/>
      <c r="BX177" s="617"/>
      <c r="BY177" s="617"/>
      <c r="BZ177" s="617"/>
      <c r="CA177" s="617"/>
      <c r="CB177" s="617"/>
      <c r="CC177" s="617"/>
      <c r="CD177" s="617"/>
      <c r="CE177" s="617"/>
      <c r="CF177" s="617"/>
      <c r="CG177" s="617"/>
      <c r="CH177" s="617"/>
      <c r="CI177" s="617"/>
      <c r="CJ177" s="617"/>
      <c r="CK177" s="617"/>
      <c r="CL177" s="617"/>
      <c r="CM177" s="617"/>
      <c r="CN177" s="617"/>
      <c r="CO177" s="617"/>
      <c r="CP177" s="617"/>
      <c r="CQ177" s="617"/>
      <c r="CR177" s="617"/>
      <c r="CS177" s="617"/>
      <c r="CT177" s="617"/>
      <c r="CU177" s="617"/>
      <c r="CV177" s="617"/>
      <c r="CW177" s="617"/>
      <c r="CX177" s="617"/>
      <c r="CY177" s="617"/>
      <c r="CZ177" s="617"/>
      <c r="DA177" s="617"/>
      <c r="DB177" s="6">
        <f t="shared" si="1884"/>
        <v>0</v>
      </c>
      <c r="DC177" s="6">
        <f t="shared" si="1885"/>
        <v>0</v>
      </c>
      <c r="DD177" s="6">
        <f t="shared" si="1886"/>
        <v>0</v>
      </c>
      <c r="DE177" s="6">
        <f t="shared" si="1887"/>
        <v>0</v>
      </c>
      <c r="DF177" s="6">
        <f t="shared" si="1888"/>
        <v>0</v>
      </c>
      <c r="DG177" s="6">
        <f t="shared" si="1889"/>
        <v>0</v>
      </c>
      <c r="DH177" s="6">
        <f t="shared" si="1890"/>
        <v>0</v>
      </c>
      <c r="DI177" s="6">
        <f t="shared" si="1891"/>
        <v>0</v>
      </c>
      <c r="DJ177" s="6">
        <f t="shared" si="1892"/>
        <v>0</v>
      </c>
      <c r="DK177" s="6">
        <f t="shared" si="1893"/>
        <v>0</v>
      </c>
      <c r="DL177" s="6">
        <f t="shared" si="1894"/>
        <v>0</v>
      </c>
      <c r="DM177" s="6">
        <f t="shared" si="1895"/>
        <v>0</v>
      </c>
      <c r="DO177" s="6">
        <f t="shared" si="1896"/>
        <v>0</v>
      </c>
      <c r="DP177" s="6">
        <f t="shared" si="1897"/>
        <v>0</v>
      </c>
      <c r="DQ177" s="6">
        <f t="shared" si="1898"/>
        <v>0</v>
      </c>
      <c r="DR177" s="6">
        <f t="shared" si="1899"/>
        <v>0</v>
      </c>
      <c r="DS177" s="6">
        <f t="shared" si="1900"/>
        <v>0</v>
      </c>
      <c r="DT177" s="6">
        <f t="shared" si="1901"/>
        <v>0</v>
      </c>
      <c r="DU177" s="6">
        <f t="shared" si="1902"/>
        <v>0</v>
      </c>
      <c r="DV177" s="6">
        <f t="shared" si="1903"/>
        <v>0</v>
      </c>
      <c r="DW177" s="6">
        <f t="shared" si="1904"/>
        <v>0</v>
      </c>
      <c r="DX177" s="6">
        <f t="shared" si="1905"/>
        <v>0</v>
      </c>
      <c r="DY177" s="6">
        <f t="shared" si="1906"/>
        <v>0</v>
      </c>
      <c r="DZ177" s="6">
        <f t="shared" si="1907"/>
        <v>0</v>
      </c>
    </row>
    <row r="178" spans="2:130" ht="12" customHeight="1" outlineLevel="1">
      <c r="B178" s="6">
        <f>'23년(세부_실적)'!A216</f>
        <v>172</v>
      </c>
      <c r="C178" s="620"/>
      <c r="D178" s="631" t="str">
        <f>'23년(세부_실적)'!C216</f>
        <v>제품계</v>
      </c>
      <c r="E178" s="635"/>
      <c r="F178" s="632"/>
      <c r="G178" s="632"/>
      <c r="H178" s="633"/>
      <c r="I178" s="634"/>
      <c r="J178" s="634"/>
      <c r="K178" s="634">
        <f>'23년(세부_실적)'!I216</f>
        <v>0</v>
      </c>
      <c r="L178" s="634">
        <f>'23년(세부_실적)'!J216</f>
        <v>0</v>
      </c>
      <c r="M178" s="634">
        <f>'23년(세부_실적)'!K216</f>
        <v>0</v>
      </c>
      <c r="N178" s="634">
        <f>'23년(세부_실적)'!L216</f>
        <v>0</v>
      </c>
      <c r="O178" s="634">
        <f>'23년(세부_실적)'!M216</f>
        <v>0</v>
      </c>
      <c r="P178" s="634">
        <f>'23년(세부_실적)'!N216</f>
        <v>0</v>
      </c>
      <c r="Q178" s="634">
        <f>'23년(세부_실적)'!O216</f>
        <v>0</v>
      </c>
      <c r="R178" s="634">
        <f>'23년(세부_실적)'!P216</f>
        <v>0</v>
      </c>
      <c r="S178" s="639">
        <f>'23년(세부_실적)'!Q216</f>
        <v>0</v>
      </c>
      <c r="T178" s="639">
        <f t="shared" si="1852"/>
        <v>0</v>
      </c>
      <c r="U178" s="639">
        <f>'23년(세부_실적)'!S216</f>
        <v>0</v>
      </c>
      <c r="V178" s="639">
        <f t="shared" si="1853"/>
        <v>0</v>
      </c>
      <c r="W178" s="639">
        <f>'23년(세부_실적)'!U216</f>
        <v>0</v>
      </c>
      <c r="X178" s="639">
        <f t="shared" si="1854"/>
        <v>0</v>
      </c>
      <c r="Y178" s="639">
        <f>'23년(세부_실적)'!W216</f>
        <v>0</v>
      </c>
      <c r="Z178" s="639">
        <f t="shared" si="1855"/>
        <v>0</v>
      </c>
      <c r="AA178" s="639">
        <f>'23년(세부_실적)'!Y216</f>
        <v>0</v>
      </c>
      <c r="AB178" s="639">
        <f t="shared" si="1855"/>
        <v>0</v>
      </c>
      <c r="AC178" s="639">
        <f>'23년(세부_실적)'!AA216</f>
        <v>0</v>
      </c>
      <c r="AD178" s="639">
        <f t="shared" ref="AD178" si="2482">AC178*1000</f>
        <v>0</v>
      </c>
      <c r="AE178" s="639">
        <f>'23년(세부_실적)'!AC216</f>
        <v>0</v>
      </c>
      <c r="AF178" s="639">
        <f t="shared" ref="AF178" si="2483">AE178*1000</f>
        <v>0</v>
      </c>
      <c r="AG178" s="639">
        <f>'23년(세부_실적)'!AE216</f>
        <v>0</v>
      </c>
      <c r="AH178" s="639">
        <f t="shared" ref="AH178" si="2484">AG178*1000</f>
        <v>0</v>
      </c>
      <c r="AI178" s="639">
        <f>'23년(세부_실적)'!AG216</f>
        <v>0</v>
      </c>
      <c r="AJ178" s="639">
        <f t="shared" ref="AJ178" si="2485">AI178*1000</f>
        <v>0</v>
      </c>
      <c r="AK178" s="639">
        <f>'23년(세부_실적)'!AI216</f>
        <v>0</v>
      </c>
      <c r="AL178" s="639">
        <f t="shared" ref="AL178" si="2486">AK178*1000</f>
        <v>0</v>
      </c>
      <c r="AM178" s="639">
        <f>'23년(세부_실적)'!AK216</f>
        <v>0</v>
      </c>
      <c r="AN178" s="639">
        <f t="shared" ref="AN178" si="2487">AM178*1000</f>
        <v>0</v>
      </c>
      <c r="AO178" s="639">
        <f>'23년(세부_실적)'!AM216</f>
        <v>0</v>
      </c>
      <c r="AP178" s="639">
        <f t="shared" ref="AP178" si="2488">AO178*1000</f>
        <v>0</v>
      </c>
      <c r="AQ178" s="639">
        <f>'23년(세부_실적)'!AO216</f>
        <v>0</v>
      </c>
      <c r="AR178" s="639">
        <f t="shared" ref="AR178" si="2489">AQ178*1000</f>
        <v>0</v>
      </c>
      <c r="AS178" s="639">
        <f>'23년(세부_실적)'!AQ216</f>
        <v>0</v>
      </c>
      <c r="AT178" s="639">
        <f t="shared" ref="AT178" si="2490">AS178*1000</f>
        <v>0</v>
      </c>
      <c r="AU178" s="639">
        <f>'23년(세부_실적)'!AS216</f>
        <v>0</v>
      </c>
      <c r="AV178" s="639">
        <f t="shared" ref="AV178" si="2491">AU178*1000</f>
        <v>0</v>
      </c>
      <c r="AW178" s="639">
        <f>'23년(세부_실적)'!AU216</f>
        <v>0</v>
      </c>
      <c r="AX178" s="639">
        <f t="shared" ref="AX178" si="2492">AW178*1000</f>
        <v>0</v>
      </c>
      <c r="AY178" s="639">
        <f>'23년(세부_실적)'!AW216</f>
        <v>0</v>
      </c>
      <c r="AZ178" s="639">
        <f t="shared" ref="AZ178" si="2493">AY178*1000</f>
        <v>0</v>
      </c>
      <c r="BA178" s="639">
        <f>'23년(세부_실적)'!AY216</f>
        <v>0</v>
      </c>
      <c r="BB178" s="639">
        <f t="shared" ref="BB178" si="2494">BA178*1000</f>
        <v>0</v>
      </c>
      <c r="BC178" s="639">
        <f>'23년(세부_실적)'!BA216</f>
        <v>0</v>
      </c>
      <c r="BD178" s="639">
        <f t="shared" ref="BD178" si="2495">BC178*1000</f>
        <v>0</v>
      </c>
      <c r="BF178" s="617"/>
      <c r="BG178" s="617"/>
      <c r="BH178" s="617"/>
      <c r="BI178" s="617"/>
      <c r="BJ178" s="617"/>
      <c r="BK178" s="617"/>
      <c r="BL178" s="617"/>
      <c r="BM178" s="617"/>
      <c r="BN178" s="617"/>
      <c r="BO178" s="617"/>
      <c r="BP178" s="617"/>
      <c r="BQ178" s="617"/>
      <c r="BR178" s="617"/>
      <c r="BS178" s="617"/>
      <c r="BT178" s="617"/>
      <c r="BU178" s="617"/>
      <c r="BV178" s="617"/>
      <c r="BW178" s="617"/>
      <c r="BX178" s="617"/>
      <c r="BY178" s="617"/>
      <c r="BZ178" s="617"/>
      <c r="CA178" s="617"/>
      <c r="CB178" s="617"/>
      <c r="CC178" s="617"/>
      <c r="CD178" s="617"/>
      <c r="CE178" s="617"/>
      <c r="CF178" s="617"/>
      <c r="CG178" s="617"/>
      <c r="CH178" s="617"/>
      <c r="CI178" s="617"/>
      <c r="CJ178" s="617"/>
      <c r="CK178" s="617"/>
      <c r="CL178" s="617"/>
      <c r="CM178" s="617"/>
      <c r="CN178" s="617"/>
      <c r="CO178" s="617"/>
      <c r="CP178" s="617"/>
      <c r="CQ178" s="617"/>
      <c r="CR178" s="617"/>
      <c r="CS178" s="617"/>
      <c r="CT178" s="617"/>
      <c r="CU178" s="617"/>
      <c r="CV178" s="617"/>
      <c r="CW178" s="617"/>
      <c r="CX178" s="617"/>
      <c r="CY178" s="617"/>
      <c r="CZ178" s="617"/>
      <c r="DA178" s="617"/>
      <c r="DB178" s="6">
        <f t="shared" si="1884"/>
        <v>0</v>
      </c>
      <c r="DC178" s="6">
        <f t="shared" si="1885"/>
        <v>0</v>
      </c>
      <c r="DD178" s="6">
        <f t="shared" si="1886"/>
        <v>0</v>
      </c>
      <c r="DE178" s="6">
        <f t="shared" si="1887"/>
        <v>0</v>
      </c>
      <c r="DF178" s="6">
        <f t="shared" si="1888"/>
        <v>0</v>
      </c>
      <c r="DG178" s="6">
        <f t="shared" si="1889"/>
        <v>0</v>
      </c>
      <c r="DH178" s="6">
        <f t="shared" si="1890"/>
        <v>0</v>
      </c>
      <c r="DI178" s="6">
        <f t="shared" si="1891"/>
        <v>0</v>
      </c>
      <c r="DJ178" s="6">
        <f t="shared" si="1892"/>
        <v>0</v>
      </c>
      <c r="DK178" s="6">
        <f t="shared" si="1893"/>
        <v>0</v>
      </c>
      <c r="DL178" s="6">
        <f t="shared" si="1894"/>
        <v>0</v>
      </c>
      <c r="DM178" s="6">
        <f t="shared" si="1895"/>
        <v>0</v>
      </c>
      <c r="DO178" s="6">
        <f t="shared" si="1896"/>
        <v>0</v>
      </c>
      <c r="DP178" s="6">
        <f t="shared" si="1897"/>
        <v>0</v>
      </c>
      <c r="DQ178" s="6">
        <f t="shared" si="1898"/>
        <v>0</v>
      </c>
      <c r="DR178" s="6">
        <f t="shared" si="1899"/>
        <v>0</v>
      </c>
      <c r="DS178" s="6">
        <f t="shared" si="1900"/>
        <v>0</v>
      </c>
      <c r="DT178" s="6">
        <f t="shared" si="1901"/>
        <v>0</v>
      </c>
      <c r="DU178" s="6">
        <f t="shared" si="1902"/>
        <v>0</v>
      </c>
      <c r="DV178" s="6">
        <f t="shared" si="1903"/>
        <v>0</v>
      </c>
      <c r="DW178" s="6">
        <f t="shared" si="1904"/>
        <v>0</v>
      </c>
      <c r="DX178" s="6">
        <f t="shared" si="1905"/>
        <v>0</v>
      </c>
      <c r="DY178" s="6">
        <f t="shared" si="1906"/>
        <v>0</v>
      </c>
      <c r="DZ178" s="6">
        <f t="shared" si="1907"/>
        <v>0</v>
      </c>
    </row>
    <row r="179" spans="2:130" ht="12" customHeight="1" outlineLevel="1">
      <c r="B179" s="6">
        <f>'23년(세부_실적)'!A217</f>
        <v>173</v>
      </c>
      <c r="C179" s="620"/>
      <c r="D179" s="618" t="str">
        <f>'23년(세부_실적)'!C217</f>
        <v>기타</v>
      </c>
      <c r="E179" s="618" t="str">
        <f>'23년(세부_실적)'!D217</f>
        <v>기타</v>
      </c>
      <c r="F179" s="622" t="str">
        <f>'23년(세부_실적)'!E217</f>
        <v>PS30W-14J2</v>
      </c>
      <c r="G179" s="622" t="s">
        <v>1330</v>
      </c>
      <c r="H179" s="622" t="str">
        <f>'23년(세부_실적)'!F217</f>
        <v>566A</v>
      </c>
      <c r="I179" s="617" t="str">
        <f>'23년(세부_실적)'!G217</f>
        <v>구</v>
      </c>
      <c r="J179" s="617" t="str">
        <f>'23년(세부_실적)'!H217</f>
        <v>SY</v>
      </c>
      <c r="K179" s="617">
        <f>'23년(세부_실적)'!I217</f>
        <v>3.7</v>
      </c>
      <c r="L179" s="617">
        <f>'23년(세부_실적)'!J217</f>
        <v>0</v>
      </c>
      <c r="M179" s="617">
        <f>'23년(세부_실적)'!K217</f>
        <v>3.7</v>
      </c>
      <c r="N179" s="617">
        <f>'23년(세부_실적)'!L217</f>
        <v>0</v>
      </c>
      <c r="O179" s="617">
        <f>'23년(세부_실적)'!M217</f>
        <v>0</v>
      </c>
      <c r="P179" s="617">
        <f>'23년(세부_실적)'!N217</f>
        <v>0</v>
      </c>
      <c r="Q179" s="617">
        <f>'23년(세부_실적)'!O217</f>
        <v>0</v>
      </c>
      <c r="R179" s="617">
        <f>'23년(세부_실적)'!P217</f>
        <v>0</v>
      </c>
      <c r="S179" s="638">
        <f>'23년(세부_실적)'!Q217</f>
        <v>0</v>
      </c>
      <c r="T179" s="638">
        <f t="shared" si="1852"/>
        <v>0</v>
      </c>
      <c r="U179" s="638">
        <f>'23년(세부_실적)'!S217</f>
        <v>0</v>
      </c>
      <c r="V179" s="638">
        <f t="shared" si="1853"/>
        <v>0</v>
      </c>
      <c r="W179" s="638">
        <f>'23년(세부_실적)'!U217</f>
        <v>0</v>
      </c>
      <c r="X179" s="638">
        <f t="shared" si="1854"/>
        <v>0</v>
      </c>
      <c r="Y179" s="638">
        <f>'23년(세부_실적)'!W217</f>
        <v>0</v>
      </c>
      <c r="Z179" s="638">
        <f t="shared" si="1855"/>
        <v>0</v>
      </c>
      <c r="AA179" s="638">
        <f>'23년(세부_실적)'!Y217</f>
        <v>0</v>
      </c>
      <c r="AB179" s="638">
        <f t="shared" si="1855"/>
        <v>0</v>
      </c>
      <c r="AC179" s="638">
        <f>'23년(세부_실적)'!AA217</f>
        <v>0</v>
      </c>
      <c r="AD179" s="638">
        <f t="shared" ref="AD179" si="2496">AC179*1000</f>
        <v>0</v>
      </c>
      <c r="AE179" s="638">
        <f>'23년(세부_실적)'!AC217</f>
        <v>0</v>
      </c>
      <c r="AF179" s="638">
        <f t="shared" ref="AF179" si="2497">AE179*1000</f>
        <v>0</v>
      </c>
      <c r="AG179" s="638">
        <f>'23년(세부_실적)'!AE217</f>
        <v>0</v>
      </c>
      <c r="AH179" s="638">
        <f t="shared" ref="AH179" si="2498">AG179*1000</f>
        <v>0</v>
      </c>
      <c r="AI179" s="638">
        <f>'23년(세부_실적)'!AG217</f>
        <v>0</v>
      </c>
      <c r="AJ179" s="638">
        <f t="shared" ref="AJ179" si="2499">AI179*1000</f>
        <v>0</v>
      </c>
      <c r="AK179" s="638">
        <f>'23년(세부_실적)'!AI217</f>
        <v>0</v>
      </c>
      <c r="AL179" s="638">
        <f t="shared" ref="AL179" si="2500">AK179*1000</f>
        <v>0</v>
      </c>
      <c r="AM179" s="638">
        <f>'23년(세부_실적)'!AK217</f>
        <v>0</v>
      </c>
      <c r="AN179" s="638">
        <f t="shared" ref="AN179" si="2501">AM179*1000</f>
        <v>0</v>
      </c>
      <c r="AO179" s="638">
        <f>'23년(세부_실적)'!AM217</f>
        <v>0</v>
      </c>
      <c r="AP179" s="638">
        <f t="shared" ref="AP179" si="2502">AO179*1000</f>
        <v>0</v>
      </c>
      <c r="AQ179" s="638">
        <f>'23년(세부_실적)'!AO217</f>
        <v>0</v>
      </c>
      <c r="AR179" s="638">
        <f t="shared" ref="AR179" si="2503">AQ179*1000</f>
        <v>0</v>
      </c>
      <c r="AS179" s="638">
        <f>'23년(세부_실적)'!AQ217</f>
        <v>0</v>
      </c>
      <c r="AT179" s="638">
        <f t="shared" ref="AT179" si="2504">AS179*1000</f>
        <v>0</v>
      </c>
      <c r="AU179" s="638">
        <f>'23년(세부_실적)'!AS217</f>
        <v>0</v>
      </c>
      <c r="AV179" s="638">
        <f t="shared" ref="AV179" si="2505">AU179*1000</f>
        <v>0</v>
      </c>
      <c r="AW179" s="638">
        <f>'23년(세부_실적)'!AU217</f>
        <v>0</v>
      </c>
      <c r="AX179" s="638">
        <f t="shared" ref="AX179" si="2506">AW179*1000</f>
        <v>0</v>
      </c>
      <c r="AY179" s="638">
        <f>'23년(세부_실적)'!AW217</f>
        <v>0</v>
      </c>
      <c r="AZ179" s="638">
        <f t="shared" ref="AZ179" si="2507">AY179*1000</f>
        <v>0</v>
      </c>
      <c r="BA179" s="638">
        <f>'23년(세부_실적)'!AY217</f>
        <v>0</v>
      </c>
      <c r="BB179" s="638">
        <f t="shared" ref="BB179" si="2508">BA179*1000</f>
        <v>0</v>
      </c>
      <c r="BC179" s="638">
        <f>'23년(세부_실적)'!BA217</f>
        <v>0</v>
      </c>
      <c r="BD179" s="638">
        <f t="shared" ref="BD179" si="2509">BC179*1000</f>
        <v>0</v>
      </c>
      <c r="BF179" s="617"/>
      <c r="BG179" s="617"/>
      <c r="BH179" s="617"/>
      <c r="BI179" s="617"/>
      <c r="BJ179" s="617"/>
      <c r="BK179" s="617"/>
      <c r="BL179" s="617"/>
      <c r="BM179" s="617"/>
      <c r="BN179" s="617"/>
      <c r="BO179" s="617"/>
      <c r="BP179" s="617"/>
      <c r="BQ179" s="617"/>
      <c r="BR179" s="617"/>
      <c r="BS179" s="617"/>
      <c r="BT179" s="617"/>
      <c r="BU179" s="617"/>
      <c r="BV179" s="617"/>
      <c r="BW179" s="617"/>
      <c r="BX179" s="617"/>
      <c r="BY179" s="617"/>
      <c r="BZ179" s="617"/>
      <c r="CA179" s="617"/>
      <c r="CB179" s="617"/>
      <c r="CC179" s="617"/>
      <c r="CD179" s="617"/>
      <c r="CE179" s="617"/>
      <c r="CF179" s="617"/>
      <c r="CG179" s="617"/>
      <c r="CH179" s="617"/>
      <c r="CI179" s="617"/>
      <c r="CJ179" s="617"/>
      <c r="CK179" s="617"/>
      <c r="CL179" s="617"/>
      <c r="CM179" s="617"/>
      <c r="CN179" s="617"/>
      <c r="CO179" s="617"/>
      <c r="CP179" s="617"/>
      <c r="CQ179" s="617"/>
      <c r="CR179" s="617"/>
      <c r="CS179" s="617"/>
      <c r="CT179" s="617"/>
      <c r="CU179" s="617"/>
      <c r="CV179" s="617"/>
      <c r="CW179" s="617"/>
      <c r="CX179" s="617"/>
      <c r="CY179" s="617"/>
      <c r="CZ179" s="617"/>
      <c r="DA179" s="617"/>
      <c r="DB179" s="6">
        <f t="shared" si="1884"/>
        <v>0</v>
      </c>
      <c r="DC179" s="6">
        <f t="shared" si="1885"/>
        <v>0</v>
      </c>
      <c r="DD179" s="6">
        <f t="shared" si="1886"/>
        <v>0</v>
      </c>
      <c r="DE179" s="6">
        <f t="shared" si="1887"/>
        <v>0</v>
      </c>
      <c r="DF179" s="6">
        <f t="shared" si="1888"/>
        <v>0</v>
      </c>
      <c r="DG179" s="6">
        <f t="shared" si="1889"/>
        <v>0</v>
      </c>
      <c r="DH179" s="6">
        <f t="shared" si="1890"/>
        <v>0</v>
      </c>
      <c r="DI179" s="6">
        <f t="shared" si="1891"/>
        <v>0</v>
      </c>
      <c r="DJ179" s="6">
        <f t="shared" si="1892"/>
        <v>0</v>
      </c>
      <c r="DK179" s="6">
        <f t="shared" si="1893"/>
        <v>0</v>
      </c>
      <c r="DL179" s="6">
        <f t="shared" si="1894"/>
        <v>0</v>
      </c>
      <c r="DM179" s="6">
        <f t="shared" si="1895"/>
        <v>0</v>
      </c>
      <c r="DO179" s="6">
        <f t="shared" si="1896"/>
        <v>0</v>
      </c>
      <c r="DP179" s="6">
        <f t="shared" si="1897"/>
        <v>0</v>
      </c>
      <c r="DQ179" s="6">
        <f t="shared" si="1898"/>
        <v>0</v>
      </c>
      <c r="DR179" s="6">
        <f t="shared" si="1899"/>
        <v>0</v>
      </c>
      <c r="DS179" s="6">
        <f t="shared" si="1900"/>
        <v>0</v>
      </c>
      <c r="DT179" s="6">
        <f t="shared" si="1901"/>
        <v>0</v>
      </c>
      <c r="DU179" s="6">
        <f t="shared" si="1902"/>
        <v>0</v>
      </c>
      <c r="DV179" s="6">
        <f t="shared" si="1903"/>
        <v>0</v>
      </c>
      <c r="DW179" s="6">
        <f t="shared" si="1904"/>
        <v>0</v>
      </c>
      <c r="DX179" s="6">
        <f t="shared" si="1905"/>
        <v>0</v>
      </c>
      <c r="DY179" s="6">
        <f t="shared" si="1906"/>
        <v>0</v>
      </c>
      <c r="DZ179" s="6">
        <f t="shared" si="1907"/>
        <v>0</v>
      </c>
    </row>
    <row r="180" spans="2:130" ht="12" customHeight="1" outlineLevel="1">
      <c r="B180" s="6">
        <f>'23년(세부_실적)'!A218</f>
        <v>174</v>
      </c>
      <c r="C180" s="620"/>
      <c r="D180" s="620"/>
      <c r="E180" s="620"/>
      <c r="F180" s="622" t="str">
        <f>'23년(세부_실적)'!E218</f>
        <v>A1514_EPN2</v>
      </c>
      <c r="G180" s="622" t="s">
        <v>1331</v>
      </c>
      <c r="H180" s="622" t="str">
        <f>'23년(세부_실적)'!F218</f>
        <v>590D</v>
      </c>
      <c r="I180" s="617" t="str">
        <f>'23년(세부_실적)'!G218</f>
        <v>구</v>
      </c>
      <c r="J180" s="617" t="str">
        <f>'23년(세부_실적)'!H218</f>
        <v>SY</v>
      </c>
      <c r="K180" s="617">
        <f>'23년(세부_실적)'!I218</f>
        <v>2.9</v>
      </c>
      <c r="L180" s="617">
        <f>'23년(세부_실적)'!J218</f>
        <v>0</v>
      </c>
      <c r="M180" s="617">
        <f>'23년(세부_실적)'!K218</f>
        <v>2.9</v>
      </c>
      <c r="N180" s="617">
        <f>'23년(세부_실적)'!L218</f>
        <v>0</v>
      </c>
      <c r="O180" s="617">
        <f>'23년(세부_실적)'!M218</f>
        <v>0</v>
      </c>
      <c r="P180" s="617">
        <f>'23년(세부_실적)'!N218</f>
        <v>0</v>
      </c>
      <c r="Q180" s="617">
        <f>'23년(세부_실적)'!O218</f>
        <v>0</v>
      </c>
      <c r="R180" s="617">
        <f>'23년(세부_실적)'!P218</f>
        <v>0</v>
      </c>
      <c r="S180" s="638">
        <f>'23년(세부_실적)'!Q218</f>
        <v>0</v>
      </c>
      <c r="T180" s="638">
        <f t="shared" si="1852"/>
        <v>0</v>
      </c>
      <c r="U180" s="638">
        <f>'23년(세부_실적)'!S218</f>
        <v>0</v>
      </c>
      <c r="V180" s="638">
        <f t="shared" si="1853"/>
        <v>0</v>
      </c>
      <c r="W180" s="638">
        <f>'23년(세부_실적)'!U218</f>
        <v>0</v>
      </c>
      <c r="X180" s="638">
        <f t="shared" si="1854"/>
        <v>0</v>
      </c>
      <c r="Y180" s="638">
        <f>'23년(세부_실적)'!W218</f>
        <v>0</v>
      </c>
      <c r="Z180" s="638">
        <f t="shared" si="1855"/>
        <v>0</v>
      </c>
      <c r="AA180" s="638">
        <f>'23년(세부_실적)'!Y218</f>
        <v>0</v>
      </c>
      <c r="AB180" s="638">
        <f t="shared" si="1855"/>
        <v>0</v>
      </c>
      <c r="AC180" s="638">
        <f>'23년(세부_실적)'!AA218</f>
        <v>0</v>
      </c>
      <c r="AD180" s="638">
        <f t="shared" ref="AD180" si="2510">AC180*1000</f>
        <v>0</v>
      </c>
      <c r="AE180" s="638">
        <f>'23년(세부_실적)'!AC218</f>
        <v>0</v>
      </c>
      <c r="AF180" s="638">
        <f t="shared" ref="AF180" si="2511">AE180*1000</f>
        <v>0</v>
      </c>
      <c r="AG180" s="638">
        <f>'23년(세부_실적)'!AE218</f>
        <v>0</v>
      </c>
      <c r="AH180" s="638">
        <f t="shared" ref="AH180" si="2512">AG180*1000</f>
        <v>0</v>
      </c>
      <c r="AI180" s="638">
        <f>'23년(세부_실적)'!AG218</f>
        <v>0</v>
      </c>
      <c r="AJ180" s="638">
        <f t="shared" ref="AJ180" si="2513">AI180*1000</f>
        <v>0</v>
      </c>
      <c r="AK180" s="638">
        <f>'23년(세부_실적)'!AI218</f>
        <v>0</v>
      </c>
      <c r="AL180" s="638">
        <f t="shared" ref="AL180" si="2514">AK180*1000</f>
        <v>0</v>
      </c>
      <c r="AM180" s="638">
        <f>'23년(세부_실적)'!AK218</f>
        <v>0</v>
      </c>
      <c r="AN180" s="638">
        <f t="shared" ref="AN180" si="2515">AM180*1000</f>
        <v>0</v>
      </c>
      <c r="AO180" s="638">
        <f>'23년(세부_실적)'!AM218</f>
        <v>0</v>
      </c>
      <c r="AP180" s="638">
        <f t="shared" ref="AP180" si="2516">AO180*1000</f>
        <v>0</v>
      </c>
      <c r="AQ180" s="638">
        <f>'23년(세부_실적)'!AO218</f>
        <v>0</v>
      </c>
      <c r="AR180" s="638">
        <f t="shared" ref="AR180" si="2517">AQ180*1000</f>
        <v>0</v>
      </c>
      <c r="AS180" s="638">
        <f>'23년(세부_실적)'!AQ218</f>
        <v>0</v>
      </c>
      <c r="AT180" s="638">
        <f t="shared" ref="AT180" si="2518">AS180*1000</f>
        <v>0</v>
      </c>
      <c r="AU180" s="638">
        <f>'23년(세부_실적)'!AS218</f>
        <v>0</v>
      </c>
      <c r="AV180" s="638">
        <f t="shared" ref="AV180" si="2519">AU180*1000</f>
        <v>0</v>
      </c>
      <c r="AW180" s="638">
        <f>'23년(세부_실적)'!AU218</f>
        <v>0</v>
      </c>
      <c r="AX180" s="638">
        <f t="shared" ref="AX180" si="2520">AW180*1000</f>
        <v>0</v>
      </c>
      <c r="AY180" s="638">
        <f>'23년(세부_실적)'!AW218</f>
        <v>0</v>
      </c>
      <c r="AZ180" s="638">
        <f t="shared" ref="AZ180" si="2521">AY180*1000</f>
        <v>0</v>
      </c>
      <c r="BA180" s="638">
        <f>'23년(세부_실적)'!AY218</f>
        <v>0</v>
      </c>
      <c r="BB180" s="638">
        <f t="shared" ref="BB180" si="2522">BA180*1000</f>
        <v>0</v>
      </c>
      <c r="BC180" s="638">
        <f>'23년(세부_실적)'!BA218</f>
        <v>0</v>
      </c>
      <c r="BD180" s="638">
        <f t="shared" ref="BD180" si="2523">BC180*1000</f>
        <v>0</v>
      </c>
      <c r="BF180" s="617"/>
      <c r="BG180" s="617"/>
      <c r="BH180" s="617"/>
      <c r="BI180" s="617"/>
      <c r="BJ180" s="617"/>
      <c r="BK180" s="617"/>
      <c r="BL180" s="617"/>
      <c r="BM180" s="617"/>
      <c r="BN180" s="617"/>
      <c r="BO180" s="617"/>
      <c r="BP180" s="617"/>
      <c r="BQ180" s="617"/>
      <c r="BR180" s="617"/>
      <c r="BS180" s="617"/>
      <c r="BT180" s="617"/>
      <c r="BU180" s="617"/>
      <c r="BV180" s="617"/>
      <c r="BW180" s="617"/>
      <c r="BX180" s="617"/>
      <c r="BY180" s="617"/>
      <c r="BZ180" s="617"/>
      <c r="CA180" s="617"/>
      <c r="CB180" s="617"/>
      <c r="CC180" s="617"/>
      <c r="CD180" s="617"/>
      <c r="CE180" s="617"/>
      <c r="CF180" s="617"/>
      <c r="CG180" s="617"/>
      <c r="CH180" s="617"/>
      <c r="CI180" s="617"/>
      <c r="CJ180" s="617"/>
      <c r="CK180" s="617"/>
      <c r="CL180" s="617"/>
      <c r="CM180" s="617"/>
      <c r="CN180" s="617"/>
      <c r="CO180" s="617"/>
      <c r="CP180" s="617"/>
      <c r="CQ180" s="617"/>
      <c r="CR180" s="617"/>
      <c r="CS180" s="617"/>
      <c r="CT180" s="617"/>
      <c r="CU180" s="617"/>
      <c r="CV180" s="617"/>
      <c r="CW180" s="617"/>
      <c r="CX180" s="617"/>
      <c r="CY180" s="617"/>
      <c r="CZ180" s="617"/>
      <c r="DA180" s="617"/>
      <c r="DB180" s="6">
        <f t="shared" si="1884"/>
        <v>0</v>
      </c>
      <c r="DC180" s="6">
        <f t="shared" si="1885"/>
        <v>0</v>
      </c>
      <c r="DD180" s="6">
        <f t="shared" si="1886"/>
        <v>0</v>
      </c>
      <c r="DE180" s="6">
        <f t="shared" si="1887"/>
        <v>0</v>
      </c>
      <c r="DF180" s="6">
        <f t="shared" si="1888"/>
        <v>0</v>
      </c>
      <c r="DG180" s="6">
        <f t="shared" si="1889"/>
        <v>0</v>
      </c>
      <c r="DH180" s="6">
        <f t="shared" si="1890"/>
        <v>0</v>
      </c>
      <c r="DI180" s="6">
        <f t="shared" si="1891"/>
        <v>0</v>
      </c>
      <c r="DJ180" s="6">
        <f t="shared" si="1892"/>
        <v>0</v>
      </c>
      <c r="DK180" s="6">
        <f t="shared" si="1893"/>
        <v>0</v>
      </c>
      <c r="DL180" s="6">
        <f t="shared" si="1894"/>
        <v>0</v>
      </c>
      <c r="DM180" s="6">
        <f t="shared" si="1895"/>
        <v>0</v>
      </c>
      <c r="DO180" s="6">
        <f t="shared" si="1896"/>
        <v>0</v>
      </c>
      <c r="DP180" s="6">
        <f t="shared" si="1897"/>
        <v>0</v>
      </c>
      <c r="DQ180" s="6">
        <f t="shared" si="1898"/>
        <v>0</v>
      </c>
      <c r="DR180" s="6">
        <f t="shared" si="1899"/>
        <v>0</v>
      </c>
      <c r="DS180" s="6">
        <f t="shared" si="1900"/>
        <v>0</v>
      </c>
      <c r="DT180" s="6">
        <f t="shared" si="1901"/>
        <v>0</v>
      </c>
      <c r="DU180" s="6">
        <f t="shared" si="1902"/>
        <v>0</v>
      </c>
      <c r="DV180" s="6">
        <f t="shared" si="1903"/>
        <v>0</v>
      </c>
      <c r="DW180" s="6">
        <f t="shared" si="1904"/>
        <v>0</v>
      </c>
      <c r="DX180" s="6">
        <f t="shared" si="1905"/>
        <v>0</v>
      </c>
      <c r="DY180" s="6">
        <f t="shared" si="1906"/>
        <v>0</v>
      </c>
      <c r="DZ180" s="6">
        <f t="shared" si="1907"/>
        <v>0</v>
      </c>
    </row>
    <row r="181" spans="2:130" ht="12" customHeight="1" outlineLevel="1">
      <c r="B181" s="6">
        <f>'23년(세부_실적)'!A219</f>
        <v>175</v>
      </c>
      <c r="C181" s="620"/>
      <c r="D181" s="620"/>
      <c r="E181" s="620"/>
      <c r="F181" s="622" t="str">
        <f>'23년(세부_실적)'!E219</f>
        <v>P64QF_EPN</v>
      </c>
      <c r="G181" s="622" t="s">
        <v>717</v>
      </c>
      <c r="H181" s="622" t="str">
        <f>'23년(세부_실적)'!F219</f>
        <v>690A</v>
      </c>
      <c r="I181" s="617" t="str">
        <f>'23년(세부_실적)'!G219</f>
        <v>구</v>
      </c>
      <c r="J181" s="617" t="str">
        <f>'23년(세부_실적)'!H219</f>
        <v>QD</v>
      </c>
      <c r="K181" s="617">
        <f>'23년(세부_실적)'!I219</f>
        <v>24.27</v>
      </c>
      <c r="L181" s="617">
        <f>'23년(세부_실적)'!J219</f>
        <v>0</v>
      </c>
      <c r="M181" s="617">
        <f>'23년(세부_실적)'!K219</f>
        <v>24.27</v>
      </c>
      <c r="N181" s="617">
        <f>'23년(세부_실적)'!L219</f>
        <v>0</v>
      </c>
      <c r="O181" s="617">
        <f>'23년(세부_실적)'!M219</f>
        <v>0</v>
      </c>
      <c r="P181" s="617">
        <f>'23년(세부_실적)'!N219</f>
        <v>0</v>
      </c>
      <c r="Q181" s="617">
        <f>'23년(세부_실적)'!O219</f>
        <v>0</v>
      </c>
      <c r="R181" s="617">
        <f>'23년(세부_실적)'!P219</f>
        <v>0</v>
      </c>
      <c r="S181" s="638">
        <f>'23년(세부_실적)'!Q219</f>
        <v>0</v>
      </c>
      <c r="T181" s="638">
        <f t="shared" si="1852"/>
        <v>0</v>
      </c>
      <c r="U181" s="638">
        <f>'23년(세부_실적)'!S219</f>
        <v>0</v>
      </c>
      <c r="V181" s="638">
        <f t="shared" si="1853"/>
        <v>0</v>
      </c>
      <c r="W181" s="638">
        <f>'23년(세부_실적)'!U219</f>
        <v>0</v>
      </c>
      <c r="X181" s="638">
        <f t="shared" si="1854"/>
        <v>0</v>
      </c>
      <c r="Y181" s="638">
        <f>'23년(세부_실적)'!W219</f>
        <v>0</v>
      </c>
      <c r="Z181" s="638">
        <f t="shared" si="1855"/>
        <v>0</v>
      </c>
      <c r="AA181" s="638">
        <f>'23년(세부_실적)'!Y219</f>
        <v>0</v>
      </c>
      <c r="AB181" s="638">
        <f t="shared" si="1855"/>
        <v>0</v>
      </c>
      <c r="AC181" s="638">
        <f>'23년(세부_실적)'!AA219</f>
        <v>0</v>
      </c>
      <c r="AD181" s="638">
        <f t="shared" ref="AD181" si="2524">AC181*1000</f>
        <v>0</v>
      </c>
      <c r="AE181" s="638">
        <f>'23년(세부_실적)'!AC219</f>
        <v>0</v>
      </c>
      <c r="AF181" s="638">
        <f t="shared" ref="AF181" si="2525">AE181*1000</f>
        <v>0</v>
      </c>
      <c r="AG181" s="638">
        <f>'23년(세부_실적)'!AE219</f>
        <v>0</v>
      </c>
      <c r="AH181" s="638">
        <f t="shared" ref="AH181" si="2526">AG181*1000</f>
        <v>0</v>
      </c>
      <c r="AI181" s="638">
        <f>'23년(세부_실적)'!AG219</f>
        <v>0</v>
      </c>
      <c r="AJ181" s="638">
        <f t="shared" ref="AJ181" si="2527">AI181*1000</f>
        <v>0</v>
      </c>
      <c r="AK181" s="638">
        <f>'23년(세부_실적)'!AI219</f>
        <v>0</v>
      </c>
      <c r="AL181" s="638">
        <f t="shared" ref="AL181" si="2528">AK181*1000</f>
        <v>0</v>
      </c>
      <c r="AM181" s="638">
        <f>'23년(세부_실적)'!AK219</f>
        <v>0</v>
      </c>
      <c r="AN181" s="638">
        <f t="shared" ref="AN181" si="2529">AM181*1000</f>
        <v>0</v>
      </c>
      <c r="AO181" s="638">
        <f>'23년(세부_실적)'!AM219</f>
        <v>0</v>
      </c>
      <c r="AP181" s="638">
        <f t="shared" ref="AP181" si="2530">AO181*1000</f>
        <v>0</v>
      </c>
      <c r="AQ181" s="638">
        <f>'23년(세부_실적)'!AO219</f>
        <v>0</v>
      </c>
      <c r="AR181" s="638">
        <f t="shared" ref="AR181" si="2531">AQ181*1000</f>
        <v>0</v>
      </c>
      <c r="AS181" s="638">
        <f>'23년(세부_실적)'!AQ219</f>
        <v>0</v>
      </c>
      <c r="AT181" s="638">
        <f t="shared" ref="AT181" si="2532">AS181*1000</f>
        <v>0</v>
      </c>
      <c r="AU181" s="638">
        <f>'23년(세부_실적)'!AS219</f>
        <v>0</v>
      </c>
      <c r="AV181" s="638">
        <f t="shared" ref="AV181" si="2533">AU181*1000</f>
        <v>0</v>
      </c>
      <c r="AW181" s="638">
        <f>'23년(세부_실적)'!AU219</f>
        <v>0</v>
      </c>
      <c r="AX181" s="638">
        <f t="shared" ref="AX181" si="2534">AW181*1000</f>
        <v>0</v>
      </c>
      <c r="AY181" s="638">
        <f>'23년(세부_실적)'!AW219</f>
        <v>0</v>
      </c>
      <c r="AZ181" s="638">
        <f t="shared" ref="AZ181" si="2535">AY181*1000</f>
        <v>0</v>
      </c>
      <c r="BA181" s="638">
        <f>'23년(세부_실적)'!AY219</f>
        <v>0</v>
      </c>
      <c r="BB181" s="638">
        <f t="shared" ref="BB181" si="2536">BA181*1000</f>
        <v>0</v>
      </c>
      <c r="BC181" s="638">
        <f>'23년(세부_실적)'!BA219</f>
        <v>0</v>
      </c>
      <c r="BD181" s="638">
        <f t="shared" ref="BD181" si="2537">BC181*1000</f>
        <v>0</v>
      </c>
      <c r="BF181" s="617"/>
      <c r="BG181" s="617"/>
      <c r="BH181" s="617"/>
      <c r="BI181" s="617"/>
      <c r="BJ181" s="617"/>
      <c r="BK181" s="617"/>
      <c r="BL181" s="617"/>
      <c r="BM181" s="617"/>
      <c r="BN181" s="617"/>
      <c r="BO181" s="617"/>
      <c r="BP181" s="617"/>
      <c r="BQ181" s="617"/>
      <c r="BR181" s="617"/>
      <c r="BS181" s="617"/>
      <c r="BT181" s="617"/>
      <c r="BU181" s="617"/>
      <c r="BV181" s="617"/>
      <c r="BW181" s="617"/>
      <c r="BX181" s="617"/>
      <c r="BY181" s="617"/>
      <c r="BZ181" s="617"/>
      <c r="CA181" s="617"/>
      <c r="CB181" s="617"/>
      <c r="CC181" s="617"/>
      <c r="CD181" s="617"/>
      <c r="CE181" s="617"/>
      <c r="CF181" s="617"/>
      <c r="CG181" s="617"/>
      <c r="CH181" s="617"/>
      <c r="CI181" s="617"/>
      <c r="CJ181" s="617"/>
      <c r="CK181" s="617"/>
      <c r="CL181" s="617"/>
      <c r="CM181" s="617"/>
      <c r="CN181" s="617"/>
      <c r="CO181" s="617"/>
      <c r="CP181" s="617"/>
      <c r="CQ181" s="617"/>
      <c r="CR181" s="617"/>
      <c r="CS181" s="617"/>
      <c r="CT181" s="617"/>
      <c r="CU181" s="617"/>
      <c r="CV181" s="617"/>
      <c r="CW181" s="617"/>
      <c r="CX181" s="617"/>
      <c r="CY181" s="617"/>
      <c r="CZ181" s="617"/>
      <c r="DA181" s="617"/>
      <c r="DB181" s="6">
        <f t="shared" si="1884"/>
        <v>0</v>
      </c>
      <c r="DC181" s="6">
        <f t="shared" si="1885"/>
        <v>0</v>
      </c>
      <c r="DD181" s="6">
        <f t="shared" si="1886"/>
        <v>0</v>
      </c>
      <c r="DE181" s="6">
        <f t="shared" si="1887"/>
        <v>0</v>
      </c>
      <c r="DF181" s="6">
        <f t="shared" si="1888"/>
        <v>0</v>
      </c>
      <c r="DG181" s="6">
        <f t="shared" si="1889"/>
        <v>0</v>
      </c>
      <c r="DH181" s="6">
        <f t="shared" si="1890"/>
        <v>0</v>
      </c>
      <c r="DI181" s="6">
        <f t="shared" si="1891"/>
        <v>0</v>
      </c>
      <c r="DJ181" s="6">
        <f t="shared" si="1892"/>
        <v>0</v>
      </c>
      <c r="DK181" s="6">
        <f t="shared" si="1893"/>
        <v>0</v>
      </c>
      <c r="DL181" s="6">
        <f t="shared" si="1894"/>
        <v>0</v>
      </c>
      <c r="DM181" s="6">
        <f t="shared" si="1895"/>
        <v>0</v>
      </c>
      <c r="DO181" s="6">
        <f t="shared" si="1896"/>
        <v>0</v>
      </c>
      <c r="DP181" s="6">
        <f t="shared" si="1897"/>
        <v>0</v>
      </c>
      <c r="DQ181" s="6">
        <f t="shared" si="1898"/>
        <v>0</v>
      </c>
      <c r="DR181" s="6">
        <f t="shared" si="1899"/>
        <v>0</v>
      </c>
      <c r="DS181" s="6">
        <f t="shared" si="1900"/>
        <v>0</v>
      </c>
      <c r="DT181" s="6">
        <f t="shared" si="1901"/>
        <v>0</v>
      </c>
      <c r="DU181" s="6">
        <f t="shared" si="1902"/>
        <v>0</v>
      </c>
      <c r="DV181" s="6">
        <f t="shared" si="1903"/>
        <v>0</v>
      </c>
      <c r="DW181" s="6">
        <f t="shared" si="1904"/>
        <v>0</v>
      </c>
      <c r="DX181" s="6">
        <f t="shared" si="1905"/>
        <v>0</v>
      </c>
      <c r="DY181" s="6">
        <f t="shared" si="1906"/>
        <v>0</v>
      </c>
      <c r="DZ181" s="6">
        <f t="shared" si="1907"/>
        <v>0</v>
      </c>
    </row>
    <row r="182" spans="2:130" ht="12" customHeight="1" outlineLevel="1">
      <c r="B182" s="6">
        <f>'23년(세부_실적)'!A220</f>
        <v>176</v>
      </c>
      <c r="C182" s="620"/>
      <c r="D182" s="620"/>
      <c r="E182" s="621"/>
      <c r="F182" s="622"/>
      <c r="G182" s="622"/>
      <c r="H182" s="622"/>
      <c r="I182" s="617"/>
      <c r="J182" s="617"/>
      <c r="K182" s="617">
        <f>'23년(세부_실적)'!I220</f>
        <v>0</v>
      </c>
      <c r="L182" s="617">
        <f>'23년(세부_실적)'!J220</f>
        <v>0</v>
      </c>
      <c r="M182" s="617">
        <f>'23년(세부_실적)'!K220</f>
        <v>0</v>
      </c>
      <c r="N182" s="617">
        <f>'23년(세부_실적)'!L220</f>
        <v>0</v>
      </c>
      <c r="O182" s="617">
        <f>'23년(세부_실적)'!M220</f>
        <v>0</v>
      </c>
      <c r="P182" s="617">
        <f>'23년(세부_실적)'!N220</f>
        <v>0</v>
      </c>
      <c r="Q182" s="617">
        <f>'23년(세부_실적)'!O220</f>
        <v>0</v>
      </c>
      <c r="R182" s="617">
        <f>'23년(세부_실적)'!P220</f>
        <v>0</v>
      </c>
      <c r="S182" s="638">
        <f>'23년(세부_실적)'!Q220</f>
        <v>0</v>
      </c>
      <c r="T182" s="638">
        <f t="shared" si="1852"/>
        <v>0</v>
      </c>
      <c r="U182" s="638">
        <f>'23년(세부_실적)'!S220</f>
        <v>0</v>
      </c>
      <c r="V182" s="638">
        <f t="shared" si="1853"/>
        <v>0</v>
      </c>
      <c r="W182" s="638">
        <f>'23년(세부_실적)'!U220</f>
        <v>0</v>
      </c>
      <c r="X182" s="638">
        <f t="shared" si="1854"/>
        <v>0</v>
      </c>
      <c r="Y182" s="638">
        <f>'23년(세부_실적)'!W220</f>
        <v>0</v>
      </c>
      <c r="Z182" s="638">
        <f t="shared" si="1855"/>
        <v>0</v>
      </c>
      <c r="AA182" s="638">
        <f>'23년(세부_실적)'!Y220</f>
        <v>0</v>
      </c>
      <c r="AB182" s="638">
        <f t="shared" si="1855"/>
        <v>0</v>
      </c>
      <c r="AC182" s="638">
        <f>'23년(세부_실적)'!AA220</f>
        <v>0</v>
      </c>
      <c r="AD182" s="638">
        <f t="shared" ref="AD182" si="2538">AC182*1000</f>
        <v>0</v>
      </c>
      <c r="AE182" s="638">
        <f>'23년(세부_실적)'!AC220</f>
        <v>0</v>
      </c>
      <c r="AF182" s="638">
        <f t="shared" ref="AF182" si="2539">AE182*1000</f>
        <v>0</v>
      </c>
      <c r="AG182" s="638">
        <f>'23년(세부_실적)'!AE220</f>
        <v>0</v>
      </c>
      <c r="AH182" s="638">
        <f t="shared" ref="AH182" si="2540">AG182*1000</f>
        <v>0</v>
      </c>
      <c r="AI182" s="638">
        <f>'23년(세부_실적)'!AG220</f>
        <v>0</v>
      </c>
      <c r="AJ182" s="638">
        <f t="shared" ref="AJ182" si="2541">AI182*1000</f>
        <v>0</v>
      </c>
      <c r="AK182" s="638">
        <f>'23년(세부_실적)'!AI220</f>
        <v>0</v>
      </c>
      <c r="AL182" s="638">
        <f t="shared" ref="AL182" si="2542">AK182*1000</f>
        <v>0</v>
      </c>
      <c r="AM182" s="638">
        <f>'23년(세부_실적)'!AK220</f>
        <v>0</v>
      </c>
      <c r="AN182" s="638">
        <f t="shared" ref="AN182" si="2543">AM182*1000</f>
        <v>0</v>
      </c>
      <c r="AO182" s="638">
        <f>'23년(세부_실적)'!AM220</f>
        <v>0</v>
      </c>
      <c r="AP182" s="638">
        <f t="shared" ref="AP182" si="2544">AO182*1000</f>
        <v>0</v>
      </c>
      <c r="AQ182" s="638">
        <f>'23년(세부_실적)'!AO220</f>
        <v>0</v>
      </c>
      <c r="AR182" s="638">
        <f t="shared" ref="AR182" si="2545">AQ182*1000</f>
        <v>0</v>
      </c>
      <c r="AS182" s="638">
        <f>'23년(세부_실적)'!AQ220</f>
        <v>0</v>
      </c>
      <c r="AT182" s="638">
        <f t="shared" ref="AT182" si="2546">AS182*1000</f>
        <v>0</v>
      </c>
      <c r="AU182" s="638">
        <f>'23년(세부_실적)'!AS220</f>
        <v>0</v>
      </c>
      <c r="AV182" s="638">
        <f t="shared" ref="AV182" si="2547">AU182*1000</f>
        <v>0</v>
      </c>
      <c r="AW182" s="638">
        <f>'23년(세부_실적)'!AU220</f>
        <v>0</v>
      </c>
      <c r="AX182" s="638">
        <f t="shared" ref="AX182" si="2548">AW182*1000</f>
        <v>0</v>
      </c>
      <c r="AY182" s="638">
        <f>'23년(세부_실적)'!AW220</f>
        <v>0</v>
      </c>
      <c r="AZ182" s="638">
        <f t="shared" ref="AZ182" si="2549">AY182*1000</f>
        <v>0</v>
      </c>
      <c r="BA182" s="638">
        <f>'23년(세부_실적)'!AY220</f>
        <v>0</v>
      </c>
      <c r="BB182" s="638">
        <f t="shared" ref="BB182" si="2550">BA182*1000</f>
        <v>0</v>
      </c>
      <c r="BC182" s="638">
        <f>'23년(세부_실적)'!BA220</f>
        <v>0</v>
      </c>
      <c r="BD182" s="638">
        <f t="shared" ref="BD182" si="2551">BC182*1000</f>
        <v>0</v>
      </c>
      <c r="BF182" s="617"/>
      <c r="BG182" s="617"/>
      <c r="BH182" s="617"/>
      <c r="BI182" s="617"/>
      <c r="BJ182" s="617"/>
      <c r="BK182" s="617"/>
      <c r="BL182" s="617"/>
      <c r="BM182" s="617"/>
      <c r="BN182" s="617"/>
      <c r="BO182" s="617"/>
      <c r="BP182" s="617"/>
      <c r="BQ182" s="617"/>
      <c r="BR182" s="617"/>
      <c r="BS182" s="617"/>
      <c r="BT182" s="617"/>
      <c r="BU182" s="617"/>
      <c r="BV182" s="617"/>
      <c r="BW182" s="617"/>
      <c r="BX182" s="617"/>
      <c r="BY182" s="617"/>
      <c r="BZ182" s="617"/>
      <c r="CA182" s="617"/>
      <c r="CB182" s="617"/>
      <c r="CC182" s="617"/>
      <c r="CD182" s="617"/>
      <c r="CE182" s="617"/>
      <c r="CF182" s="617"/>
      <c r="CG182" s="617"/>
      <c r="CH182" s="617"/>
      <c r="CI182" s="617"/>
      <c r="CJ182" s="617"/>
      <c r="CK182" s="617"/>
      <c r="CL182" s="617"/>
      <c r="CM182" s="617"/>
      <c r="CN182" s="617"/>
      <c r="CO182" s="617"/>
      <c r="CP182" s="617"/>
      <c r="CQ182" s="617"/>
      <c r="CR182" s="617"/>
      <c r="CS182" s="617"/>
      <c r="CT182" s="617"/>
      <c r="CU182" s="617"/>
      <c r="CV182" s="617"/>
      <c r="CW182" s="617"/>
      <c r="CX182" s="617"/>
      <c r="CY182" s="617"/>
      <c r="CZ182" s="617"/>
      <c r="DA182" s="617"/>
      <c r="DB182" s="6">
        <f t="shared" si="1884"/>
        <v>0</v>
      </c>
      <c r="DC182" s="6">
        <f t="shared" si="1885"/>
        <v>0</v>
      </c>
      <c r="DD182" s="6">
        <f t="shared" si="1886"/>
        <v>0</v>
      </c>
      <c r="DE182" s="6">
        <f t="shared" si="1887"/>
        <v>0</v>
      </c>
      <c r="DF182" s="6">
        <f t="shared" si="1888"/>
        <v>0</v>
      </c>
      <c r="DG182" s="6">
        <f t="shared" si="1889"/>
        <v>0</v>
      </c>
      <c r="DH182" s="6">
        <f t="shared" si="1890"/>
        <v>0</v>
      </c>
      <c r="DI182" s="6">
        <f t="shared" si="1891"/>
        <v>0</v>
      </c>
      <c r="DJ182" s="6">
        <f t="shared" si="1892"/>
        <v>0</v>
      </c>
      <c r="DK182" s="6">
        <f t="shared" si="1893"/>
        <v>0</v>
      </c>
      <c r="DL182" s="6">
        <f t="shared" si="1894"/>
        <v>0</v>
      </c>
      <c r="DM182" s="6">
        <f t="shared" si="1895"/>
        <v>0</v>
      </c>
      <c r="DO182" s="6">
        <f t="shared" si="1896"/>
        <v>0</v>
      </c>
      <c r="DP182" s="6">
        <f t="shared" si="1897"/>
        <v>0</v>
      </c>
      <c r="DQ182" s="6">
        <f t="shared" si="1898"/>
        <v>0</v>
      </c>
      <c r="DR182" s="6">
        <f t="shared" si="1899"/>
        <v>0</v>
      </c>
      <c r="DS182" s="6">
        <f t="shared" si="1900"/>
        <v>0</v>
      </c>
      <c r="DT182" s="6">
        <f t="shared" si="1901"/>
        <v>0</v>
      </c>
      <c r="DU182" s="6">
        <f t="shared" si="1902"/>
        <v>0</v>
      </c>
      <c r="DV182" s="6">
        <f t="shared" si="1903"/>
        <v>0</v>
      </c>
      <c r="DW182" s="6">
        <f t="shared" si="1904"/>
        <v>0</v>
      </c>
      <c r="DX182" s="6">
        <f t="shared" si="1905"/>
        <v>0</v>
      </c>
      <c r="DY182" s="6">
        <f t="shared" si="1906"/>
        <v>0</v>
      </c>
      <c r="DZ182" s="6">
        <f t="shared" si="1907"/>
        <v>0</v>
      </c>
    </row>
    <row r="183" spans="2:130" ht="12" customHeight="1" outlineLevel="1">
      <c r="B183" s="6">
        <f>'23년(세부_실적)'!A221</f>
        <v>177</v>
      </c>
      <c r="C183" s="620"/>
      <c r="D183" s="631" t="str">
        <f>'23년(세부_실적)'!C221</f>
        <v>제품계</v>
      </c>
      <c r="E183" s="635"/>
      <c r="F183" s="632"/>
      <c r="G183" s="632"/>
      <c r="H183" s="633"/>
      <c r="I183" s="634"/>
      <c r="J183" s="634"/>
      <c r="K183" s="634">
        <f>'23년(세부_실적)'!I221</f>
        <v>0</v>
      </c>
      <c r="L183" s="634">
        <f>'23년(세부_실적)'!J221</f>
        <v>0</v>
      </c>
      <c r="M183" s="634">
        <f>'23년(세부_실적)'!K221</f>
        <v>0</v>
      </c>
      <c r="N183" s="634">
        <f>'23년(세부_실적)'!L221</f>
        <v>0</v>
      </c>
      <c r="O183" s="634">
        <f>'23년(세부_실적)'!M221</f>
        <v>0</v>
      </c>
      <c r="P183" s="634">
        <f>'23년(세부_실적)'!N221</f>
        <v>0</v>
      </c>
      <c r="Q183" s="634">
        <f>'23년(세부_실적)'!O221</f>
        <v>0</v>
      </c>
      <c r="R183" s="634">
        <f>'23년(세부_실적)'!P221</f>
        <v>0</v>
      </c>
      <c r="S183" s="639">
        <f>'23년(세부_실적)'!Q221</f>
        <v>0</v>
      </c>
      <c r="T183" s="639">
        <f t="shared" si="1852"/>
        <v>0</v>
      </c>
      <c r="U183" s="639">
        <f>'23년(세부_실적)'!S221</f>
        <v>0</v>
      </c>
      <c r="V183" s="639">
        <f t="shared" si="1853"/>
        <v>0</v>
      </c>
      <c r="W183" s="639">
        <f>'23년(세부_실적)'!U221</f>
        <v>0</v>
      </c>
      <c r="X183" s="639">
        <f t="shared" si="1854"/>
        <v>0</v>
      </c>
      <c r="Y183" s="639">
        <f>'23년(세부_실적)'!W221</f>
        <v>0</v>
      </c>
      <c r="Z183" s="639">
        <f t="shared" si="1855"/>
        <v>0</v>
      </c>
      <c r="AA183" s="639">
        <f>'23년(세부_실적)'!Y221</f>
        <v>0</v>
      </c>
      <c r="AB183" s="639">
        <f t="shared" si="1855"/>
        <v>0</v>
      </c>
      <c r="AC183" s="639">
        <f>'23년(세부_실적)'!AA221</f>
        <v>0</v>
      </c>
      <c r="AD183" s="639">
        <f t="shared" ref="AD183" si="2552">AC183*1000</f>
        <v>0</v>
      </c>
      <c r="AE183" s="639">
        <f>'23년(세부_실적)'!AC221</f>
        <v>0</v>
      </c>
      <c r="AF183" s="639">
        <f t="shared" ref="AF183" si="2553">AE183*1000</f>
        <v>0</v>
      </c>
      <c r="AG183" s="639">
        <f>'23년(세부_실적)'!AE221</f>
        <v>0</v>
      </c>
      <c r="AH183" s="639">
        <f t="shared" ref="AH183" si="2554">AG183*1000</f>
        <v>0</v>
      </c>
      <c r="AI183" s="639">
        <f>'23년(세부_실적)'!AG221</f>
        <v>0</v>
      </c>
      <c r="AJ183" s="639">
        <f t="shared" ref="AJ183" si="2555">AI183*1000</f>
        <v>0</v>
      </c>
      <c r="AK183" s="639">
        <f>'23년(세부_실적)'!AI221</f>
        <v>0</v>
      </c>
      <c r="AL183" s="639">
        <f t="shared" ref="AL183" si="2556">AK183*1000</f>
        <v>0</v>
      </c>
      <c r="AM183" s="639">
        <f>'23년(세부_실적)'!AK221</f>
        <v>0</v>
      </c>
      <c r="AN183" s="639">
        <f t="shared" ref="AN183" si="2557">AM183*1000</f>
        <v>0</v>
      </c>
      <c r="AO183" s="639">
        <f>'23년(세부_실적)'!AM221</f>
        <v>0</v>
      </c>
      <c r="AP183" s="639">
        <f t="shared" ref="AP183" si="2558">AO183*1000</f>
        <v>0</v>
      </c>
      <c r="AQ183" s="639">
        <f>'23년(세부_실적)'!AO221</f>
        <v>0</v>
      </c>
      <c r="AR183" s="639">
        <f t="shared" ref="AR183" si="2559">AQ183*1000</f>
        <v>0</v>
      </c>
      <c r="AS183" s="639">
        <f>'23년(세부_실적)'!AQ221</f>
        <v>0</v>
      </c>
      <c r="AT183" s="639">
        <f t="shared" ref="AT183" si="2560">AS183*1000</f>
        <v>0</v>
      </c>
      <c r="AU183" s="639">
        <f>'23년(세부_실적)'!AS221</f>
        <v>0</v>
      </c>
      <c r="AV183" s="639">
        <f t="shared" ref="AV183" si="2561">AU183*1000</f>
        <v>0</v>
      </c>
      <c r="AW183" s="639">
        <f>'23년(세부_실적)'!AU221</f>
        <v>0</v>
      </c>
      <c r="AX183" s="639">
        <f t="shared" ref="AX183" si="2562">AW183*1000</f>
        <v>0</v>
      </c>
      <c r="AY183" s="639">
        <f>'23년(세부_실적)'!AW221</f>
        <v>0</v>
      </c>
      <c r="AZ183" s="639">
        <f t="shared" ref="AZ183" si="2563">AY183*1000</f>
        <v>0</v>
      </c>
      <c r="BA183" s="639">
        <f>'23년(세부_실적)'!AY221</f>
        <v>0</v>
      </c>
      <c r="BB183" s="639">
        <f t="shared" ref="BB183" si="2564">BA183*1000</f>
        <v>0</v>
      </c>
      <c r="BC183" s="639">
        <f>'23년(세부_실적)'!BA221</f>
        <v>0</v>
      </c>
      <c r="BD183" s="639">
        <f t="shared" ref="BD183" si="2565">BC183*1000</f>
        <v>0</v>
      </c>
      <c r="BF183" s="617"/>
      <c r="BG183" s="617"/>
      <c r="BH183" s="617"/>
      <c r="BI183" s="617"/>
      <c r="BJ183" s="617"/>
      <c r="BK183" s="617"/>
      <c r="BL183" s="617"/>
      <c r="BM183" s="617"/>
      <c r="BN183" s="617"/>
      <c r="BO183" s="617"/>
      <c r="BP183" s="617"/>
      <c r="BQ183" s="617"/>
      <c r="BR183" s="617"/>
      <c r="BS183" s="617"/>
      <c r="BT183" s="617"/>
      <c r="BU183" s="617"/>
      <c r="BV183" s="617"/>
      <c r="BW183" s="617"/>
      <c r="BX183" s="617"/>
      <c r="BY183" s="617"/>
      <c r="BZ183" s="617"/>
      <c r="CA183" s="617"/>
      <c r="CB183" s="617"/>
      <c r="CC183" s="617"/>
      <c r="CD183" s="617"/>
      <c r="CE183" s="617"/>
      <c r="CF183" s="617"/>
      <c r="CG183" s="617"/>
      <c r="CH183" s="617"/>
      <c r="CI183" s="617"/>
      <c r="CJ183" s="617"/>
      <c r="CK183" s="617"/>
      <c r="CL183" s="617"/>
      <c r="CM183" s="617"/>
      <c r="CN183" s="617"/>
      <c r="CO183" s="617"/>
      <c r="CP183" s="617"/>
      <c r="CQ183" s="617"/>
      <c r="CR183" s="617"/>
      <c r="CS183" s="617"/>
      <c r="CT183" s="617"/>
      <c r="CU183" s="617"/>
      <c r="CV183" s="617"/>
      <c r="CW183" s="617"/>
      <c r="CX183" s="617"/>
      <c r="CY183" s="617"/>
      <c r="CZ183" s="617"/>
      <c r="DA183" s="617"/>
      <c r="DB183" s="6">
        <f t="shared" si="1884"/>
        <v>0</v>
      </c>
      <c r="DC183" s="6">
        <f t="shared" si="1885"/>
        <v>0</v>
      </c>
      <c r="DD183" s="6">
        <f t="shared" si="1886"/>
        <v>0</v>
      </c>
      <c r="DE183" s="6">
        <f t="shared" si="1887"/>
        <v>0</v>
      </c>
      <c r="DF183" s="6">
        <f t="shared" si="1888"/>
        <v>0</v>
      </c>
      <c r="DG183" s="6">
        <f t="shared" si="1889"/>
        <v>0</v>
      </c>
      <c r="DH183" s="6">
        <f t="shared" si="1890"/>
        <v>0</v>
      </c>
      <c r="DI183" s="6">
        <f t="shared" si="1891"/>
        <v>0</v>
      </c>
      <c r="DJ183" s="6">
        <f t="shared" si="1892"/>
        <v>0</v>
      </c>
      <c r="DK183" s="6">
        <f t="shared" si="1893"/>
        <v>0</v>
      </c>
      <c r="DL183" s="6">
        <f t="shared" si="1894"/>
        <v>0</v>
      </c>
      <c r="DM183" s="6">
        <f t="shared" si="1895"/>
        <v>0</v>
      </c>
      <c r="DO183" s="6">
        <f t="shared" si="1896"/>
        <v>0</v>
      </c>
      <c r="DP183" s="6">
        <f t="shared" si="1897"/>
        <v>0</v>
      </c>
      <c r="DQ183" s="6">
        <f t="shared" si="1898"/>
        <v>0</v>
      </c>
      <c r="DR183" s="6">
        <f t="shared" si="1899"/>
        <v>0</v>
      </c>
      <c r="DS183" s="6">
        <f t="shared" si="1900"/>
        <v>0</v>
      </c>
      <c r="DT183" s="6">
        <f t="shared" si="1901"/>
        <v>0</v>
      </c>
      <c r="DU183" s="6">
        <f t="shared" si="1902"/>
        <v>0</v>
      </c>
      <c r="DV183" s="6">
        <f t="shared" si="1903"/>
        <v>0</v>
      </c>
      <c r="DW183" s="6">
        <f t="shared" si="1904"/>
        <v>0</v>
      </c>
      <c r="DX183" s="6">
        <f t="shared" si="1905"/>
        <v>0</v>
      </c>
      <c r="DY183" s="6">
        <f t="shared" si="1906"/>
        <v>0</v>
      </c>
      <c r="DZ183" s="6">
        <f t="shared" si="1907"/>
        <v>0</v>
      </c>
    </row>
    <row r="184" spans="2:130" ht="12" customHeight="1" outlineLevel="1">
      <c r="B184" s="6">
        <f>'23년(세부_실적)'!A222</f>
        <v>178</v>
      </c>
      <c r="C184" s="625" t="str">
        <f>'23년(세부_실적)'!B222</f>
        <v>거래선 계</v>
      </c>
      <c r="D184" s="626"/>
      <c r="E184" s="626"/>
      <c r="F184" s="626"/>
      <c r="G184" s="626"/>
      <c r="H184" s="626"/>
      <c r="I184" s="627"/>
      <c r="J184" s="628"/>
      <c r="K184" s="629">
        <f>'23년(세부_실적)'!I222</f>
        <v>0</v>
      </c>
      <c r="L184" s="629">
        <f>'23년(세부_실적)'!J222</f>
        <v>0</v>
      </c>
      <c r="M184" s="629">
        <f>'23년(세부_실적)'!K222</f>
        <v>0</v>
      </c>
      <c r="N184" s="629">
        <f>'23년(세부_실적)'!L222</f>
        <v>0</v>
      </c>
      <c r="O184" s="629">
        <f>'23년(세부_실적)'!M222</f>
        <v>0</v>
      </c>
      <c r="P184" s="629">
        <f>'23년(세부_실적)'!N222</f>
        <v>0</v>
      </c>
      <c r="Q184" s="629">
        <f>'23년(세부_실적)'!O222</f>
        <v>0</v>
      </c>
      <c r="R184" s="629">
        <f>'23년(세부_실적)'!P222</f>
        <v>0</v>
      </c>
      <c r="S184" s="640">
        <f>'23년(세부_실적)'!Q222</f>
        <v>5170.527</v>
      </c>
      <c r="T184" s="640">
        <f t="shared" si="1852"/>
        <v>5170527</v>
      </c>
      <c r="U184" s="640">
        <f>'23년(세부_실적)'!S222</f>
        <v>448.21500000000003</v>
      </c>
      <c r="V184" s="640">
        <f t="shared" si="1853"/>
        <v>448215.00000000006</v>
      </c>
      <c r="W184" s="640">
        <f>'23년(세부_실적)'!U222</f>
        <v>545.67999999999995</v>
      </c>
      <c r="X184" s="640">
        <f t="shared" si="1854"/>
        <v>545680</v>
      </c>
      <c r="Y184" s="640">
        <f>'23년(세부_실적)'!W222</f>
        <v>532.68299999999999</v>
      </c>
      <c r="Z184" s="640">
        <f t="shared" si="1855"/>
        <v>532683</v>
      </c>
      <c r="AA184" s="640">
        <f>'23년(세부_실적)'!Y222</f>
        <v>1526.578</v>
      </c>
      <c r="AB184" s="640">
        <f t="shared" si="1855"/>
        <v>1526578</v>
      </c>
      <c r="AC184" s="640">
        <f>'23년(세부_실적)'!AA222</f>
        <v>538.86699999999996</v>
      </c>
      <c r="AD184" s="640">
        <f t="shared" ref="AD184" si="2566">AC184*1000</f>
        <v>538867</v>
      </c>
      <c r="AE184" s="640">
        <f>'23년(세부_실적)'!AC222</f>
        <v>365.61</v>
      </c>
      <c r="AF184" s="640">
        <f t="shared" ref="AF184" si="2567">AE184*1000</f>
        <v>365610</v>
      </c>
      <c r="AG184" s="640">
        <f>'23년(세부_실적)'!AE222</f>
        <v>314.51899999999995</v>
      </c>
      <c r="AH184" s="640">
        <f t="shared" ref="AH184" si="2568">AG184*1000</f>
        <v>314518.99999999994</v>
      </c>
      <c r="AI184" s="640">
        <f>'23년(세부_실적)'!AG222</f>
        <v>1218.9960000000001</v>
      </c>
      <c r="AJ184" s="640">
        <f t="shared" ref="AJ184" si="2569">AI184*1000</f>
        <v>1218996</v>
      </c>
      <c r="AK184" s="640">
        <f>'23년(세부_실적)'!AI222</f>
        <v>2745.5739999999996</v>
      </c>
      <c r="AL184" s="640">
        <f t="shared" ref="AL184" si="2570">AK184*1000</f>
        <v>2745573.9999999995</v>
      </c>
      <c r="AM184" s="640">
        <f>'23년(세부_실적)'!AK222</f>
        <v>397.06499999999994</v>
      </c>
      <c r="AN184" s="640">
        <f t="shared" ref="AN184" si="2571">AM184*1000</f>
        <v>397064.99999999994</v>
      </c>
      <c r="AO184" s="640">
        <f>'23년(세부_실적)'!AM222</f>
        <v>429.71600000000001</v>
      </c>
      <c r="AP184" s="640">
        <f t="shared" ref="AP184" si="2572">AO184*1000</f>
        <v>429716</v>
      </c>
      <c r="AQ184" s="640">
        <f>'23년(세부_실적)'!AO222</f>
        <v>374.411</v>
      </c>
      <c r="AR184" s="640">
        <f t="shared" ref="AR184" si="2573">AQ184*1000</f>
        <v>374411</v>
      </c>
      <c r="AS184" s="640">
        <f>'23년(세부_실적)'!AQ222</f>
        <v>1201.192</v>
      </c>
      <c r="AT184" s="640">
        <f t="shared" ref="AT184" si="2574">AS184*1000</f>
        <v>1201192</v>
      </c>
      <c r="AU184" s="640">
        <f>'23년(세부_실적)'!AS222</f>
        <v>282.94500000000005</v>
      </c>
      <c r="AV184" s="640">
        <f t="shared" ref="AV184" si="2575">AU184*1000</f>
        <v>282945.00000000006</v>
      </c>
      <c r="AW184" s="640">
        <f>'23년(세부_실적)'!AU222</f>
        <v>378.61199999999997</v>
      </c>
      <c r="AX184" s="640">
        <f t="shared" ref="AX184" si="2576">AW184*1000</f>
        <v>378611.99999999994</v>
      </c>
      <c r="AY184" s="640">
        <f>'23년(세부_실적)'!AW222</f>
        <v>562.20400000000006</v>
      </c>
      <c r="AZ184" s="640">
        <f t="shared" ref="AZ184" si="2577">AY184*1000</f>
        <v>562204.00000000012</v>
      </c>
      <c r="BA184" s="640">
        <f>'23년(세부_실적)'!AY222</f>
        <v>1223.7610000000002</v>
      </c>
      <c r="BB184" s="640">
        <f t="shared" ref="BB184" si="2578">BA184*1000</f>
        <v>1223761.0000000002</v>
      </c>
      <c r="BC184" s="640">
        <f>'23년(세부_실적)'!BA222</f>
        <v>2424.9529999999995</v>
      </c>
      <c r="BD184" s="640">
        <f t="shared" ref="BD184" si="2579">BC184*1000</f>
        <v>2424952.9999999995</v>
      </c>
      <c r="BF184" s="617"/>
      <c r="BG184" s="617"/>
      <c r="BH184" s="617"/>
      <c r="BI184" s="617"/>
      <c r="BJ184" s="617"/>
      <c r="BK184" s="617"/>
      <c r="BL184" s="617"/>
      <c r="BM184" s="617"/>
      <c r="BN184" s="617"/>
      <c r="BO184" s="617"/>
      <c r="BP184" s="617"/>
      <c r="BQ184" s="617"/>
      <c r="BR184" s="617"/>
      <c r="BS184" s="617"/>
      <c r="BT184" s="617"/>
      <c r="BU184" s="617"/>
      <c r="BV184" s="617"/>
      <c r="BW184" s="617"/>
      <c r="BX184" s="617"/>
      <c r="BY184" s="617"/>
      <c r="BZ184" s="617"/>
      <c r="CA184" s="617"/>
      <c r="CB184" s="617"/>
      <c r="CC184" s="617"/>
      <c r="CD184" s="617"/>
      <c r="CE184" s="617"/>
      <c r="CF184" s="617"/>
      <c r="CG184" s="617"/>
      <c r="CH184" s="617"/>
      <c r="CI184" s="617"/>
      <c r="CJ184" s="617"/>
      <c r="CK184" s="617"/>
      <c r="CL184" s="617"/>
      <c r="CM184" s="617"/>
      <c r="CN184" s="617"/>
      <c r="CO184" s="617"/>
      <c r="CP184" s="617"/>
      <c r="CQ184" s="617"/>
      <c r="CR184" s="617"/>
      <c r="CS184" s="617"/>
      <c r="CT184" s="617"/>
      <c r="CU184" s="617"/>
      <c r="CV184" s="617"/>
      <c r="CW184" s="617"/>
      <c r="CX184" s="617"/>
      <c r="CY184" s="617"/>
      <c r="CZ184" s="617"/>
      <c r="DA184" s="617"/>
      <c r="DB184" s="656">
        <f t="shared" si="1884"/>
        <v>0</v>
      </c>
      <c r="DC184" s="656">
        <f t="shared" si="1885"/>
        <v>0</v>
      </c>
      <c r="DD184" s="656">
        <f t="shared" si="1886"/>
        <v>0</v>
      </c>
      <c r="DE184" s="656">
        <f t="shared" si="1887"/>
        <v>0</v>
      </c>
      <c r="DF184" s="656">
        <f t="shared" si="1888"/>
        <v>0</v>
      </c>
      <c r="DG184" s="656">
        <f t="shared" si="1889"/>
        <v>0</v>
      </c>
      <c r="DH184" s="6">
        <f t="shared" si="1890"/>
        <v>0</v>
      </c>
      <c r="DI184" s="6">
        <f t="shared" si="1891"/>
        <v>0</v>
      </c>
      <c r="DJ184" s="6">
        <f t="shared" si="1892"/>
        <v>0</v>
      </c>
      <c r="DK184" s="6">
        <f t="shared" si="1893"/>
        <v>0</v>
      </c>
      <c r="DL184" s="6">
        <f t="shared" si="1894"/>
        <v>0</v>
      </c>
      <c r="DM184" s="6">
        <f t="shared" si="1895"/>
        <v>0</v>
      </c>
      <c r="DO184" s="6">
        <f t="shared" si="1896"/>
        <v>0</v>
      </c>
      <c r="DP184" s="6">
        <f t="shared" si="1897"/>
        <v>0</v>
      </c>
      <c r="DQ184" s="6">
        <f t="shared" si="1898"/>
        <v>0</v>
      </c>
      <c r="DR184" s="6">
        <f t="shared" si="1899"/>
        <v>0</v>
      </c>
      <c r="DS184" s="6">
        <f t="shared" si="1900"/>
        <v>0</v>
      </c>
      <c r="DT184" s="6">
        <f t="shared" si="1901"/>
        <v>0</v>
      </c>
      <c r="DU184" s="6">
        <f t="shared" si="1902"/>
        <v>0</v>
      </c>
      <c r="DV184" s="6">
        <f t="shared" si="1903"/>
        <v>0</v>
      </c>
      <c r="DW184" s="6">
        <f t="shared" si="1904"/>
        <v>0</v>
      </c>
      <c r="DX184" s="6">
        <f t="shared" si="1905"/>
        <v>0</v>
      </c>
      <c r="DY184" s="6">
        <f t="shared" si="1906"/>
        <v>0</v>
      </c>
      <c r="DZ184" s="6">
        <f t="shared" si="1907"/>
        <v>0</v>
      </c>
    </row>
    <row r="185" spans="2:130" ht="12" customHeight="1" outlineLevel="1">
      <c r="B185" s="6">
        <f>'23년(세부_실적)'!A223</f>
        <v>179</v>
      </c>
      <c r="C185" s="618" t="str">
        <f>'23년(세부_실적)'!B223</f>
        <v>BOE</v>
      </c>
      <c r="D185" s="618" t="str">
        <f>'23년(세부_실적)'!C223</f>
        <v>Adaptor</v>
      </c>
      <c r="E185" s="618" t="str">
        <f>'23년(세부_실적)'!D223</f>
        <v>MNT</v>
      </c>
      <c r="F185" s="622" t="str">
        <f>'23년(세부_실적)'!E223</f>
        <v>A1514_EPN</v>
      </c>
      <c r="G185" s="622" t="s">
        <v>163</v>
      </c>
      <c r="H185" s="622" t="str">
        <f>'23년(세부_실적)'!F223</f>
        <v>590C</v>
      </c>
      <c r="I185" s="617" t="str">
        <f>'23년(세부_실적)'!G223</f>
        <v>구</v>
      </c>
      <c r="J185" s="617" t="str">
        <f>'23년(세부_실적)'!H223</f>
        <v>SY</v>
      </c>
      <c r="K185" s="617">
        <f>'23년(세부_실적)'!I223</f>
        <v>2.63</v>
      </c>
      <c r="L185" s="617">
        <f>'23년(세부_실적)'!J223</f>
        <v>0</v>
      </c>
      <c r="M185" s="617">
        <f>'23년(세부_실적)'!K223</f>
        <v>2.63</v>
      </c>
      <c r="N185" s="617">
        <f>'23년(세부_실적)'!L223</f>
        <v>0</v>
      </c>
      <c r="O185" s="617">
        <f>'23년(세부_실적)'!M223</f>
        <v>2.63</v>
      </c>
      <c r="P185" s="617">
        <f>'23년(세부_실적)'!N223</f>
        <v>0</v>
      </c>
      <c r="Q185" s="617">
        <f>'23년(세부_실적)'!O223</f>
        <v>2.63</v>
      </c>
      <c r="R185" s="617">
        <f>'23년(세부_실적)'!P223</f>
        <v>0</v>
      </c>
      <c r="S185" s="638">
        <f>'23년(세부_실적)'!Q223</f>
        <v>0</v>
      </c>
      <c r="T185" s="638">
        <f t="shared" si="1852"/>
        <v>0</v>
      </c>
      <c r="U185" s="638">
        <f>'23년(세부_실적)'!S223</f>
        <v>0</v>
      </c>
      <c r="V185" s="638">
        <f t="shared" si="1853"/>
        <v>0</v>
      </c>
      <c r="W185" s="638">
        <f>'23년(세부_실적)'!U223</f>
        <v>0</v>
      </c>
      <c r="X185" s="638">
        <f t="shared" si="1854"/>
        <v>0</v>
      </c>
      <c r="Y185" s="638">
        <f>'23년(세부_실적)'!W223</f>
        <v>0</v>
      </c>
      <c r="Z185" s="638">
        <f t="shared" si="1855"/>
        <v>0</v>
      </c>
      <c r="AA185" s="638">
        <f>'23년(세부_실적)'!Y223</f>
        <v>0</v>
      </c>
      <c r="AB185" s="638">
        <f t="shared" si="1855"/>
        <v>0</v>
      </c>
      <c r="AC185" s="638">
        <f>'23년(세부_실적)'!AA223</f>
        <v>0</v>
      </c>
      <c r="AD185" s="638">
        <f t="shared" ref="AD185" si="2580">AC185*1000</f>
        <v>0</v>
      </c>
      <c r="AE185" s="638">
        <f>'23년(세부_실적)'!AC223</f>
        <v>0</v>
      </c>
      <c r="AF185" s="638">
        <f t="shared" ref="AF185" si="2581">AE185*1000</f>
        <v>0</v>
      </c>
      <c r="AG185" s="638">
        <f>'23년(세부_실적)'!AE223</f>
        <v>0</v>
      </c>
      <c r="AH185" s="638">
        <f t="shared" ref="AH185" si="2582">AG185*1000</f>
        <v>0</v>
      </c>
      <c r="AI185" s="638">
        <f>'23년(세부_실적)'!AG223</f>
        <v>0</v>
      </c>
      <c r="AJ185" s="638">
        <f t="shared" ref="AJ185" si="2583">AI185*1000</f>
        <v>0</v>
      </c>
      <c r="AK185" s="638">
        <f>'23년(세부_실적)'!AI223</f>
        <v>0</v>
      </c>
      <c r="AL185" s="638">
        <f t="shared" ref="AL185" si="2584">AK185*1000</f>
        <v>0</v>
      </c>
      <c r="AM185" s="638">
        <f>'23년(세부_실적)'!AK223</f>
        <v>0</v>
      </c>
      <c r="AN185" s="638">
        <f t="shared" ref="AN185" si="2585">AM185*1000</f>
        <v>0</v>
      </c>
      <c r="AO185" s="638">
        <f>'23년(세부_실적)'!AM223</f>
        <v>0</v>
      </c>
      <c r="AP185" s="638">
        <f t="shared" ref="AP185" si="2586">AO185*1000</f>
        <v>0</v>
      </c>
      <c r="AQ185" s="638">
        <f>'23년(세부_실적)'!AO223</f>
        <v>0</v>
      </c>
      <c r="AR185" s="638">
        <f t="shared" ref="AR185" si="2587">AQ185*1000</f>
        <v>0</v>
      </c>
      <c r="AS185" s="638">
        <f>'23년(세부_실적)'!AQ223</f>
        <v>0</v>
      </c>
      <c r="AT185" s="638">
        <f t="shared" ref="AT185" si="2588">AS185*1000</f>
        <v>0</v>
      </c>
      <c r="AU185" s="638">
        <f>'23년(세부_실적)'!AS223</f>
        <v>0</v>
      </c>
      <c r="AV185" s="638">
        <f t="shared" ref="AV185" si="2589">AU185*1000</f>
        <v>0</v>
      </c>
      <c r="AW185" s="638">
        <f>'23년(세부_실적)'!AU223</f>
        <v>0</v>
      </c>
      <c r="AX185" s="638">
        <f t="shared" ref="AX185" si="2590">AW185*1000</f>
        <v>0</v>
      </c>
      <c r="AY185" s="638">
        <f>'23년(세부_실적)'!AW223</f>
        <v>0</v>
      </c>
      <c r="AZ185" s="638">
        <f t="shared" ref="AZ185" si="2591">AY185*1000</f>
        <v>0</v>
      </c>
      <c r="BA185" s="638">
        <f>'23년(세부_실적)'!AY223</f>
        <v>0</v>
      </c>
      <c r="BB185" s="638">
        <f t="shared" ref="BB185" si="2592">BA185*1000</f>
        <v>0</v>
      </c>
      <c r="BC185" s="638">
        <f>'23년(세부_실적)'!BA223</f>
        <v>0</v>
      </c>
      <c r="BD185" s="638">
        <f t="shared" ref="BD185" si="2593">BC185*1000</f>
        <v>0</v>
      </c>
      <c r="BF185" s="617">
        <v>0.35</v>
      </c>
      <c r="BG185" s="617">
        <v>1.8851393545454549</v>
      </c>
      <c r="BH185" s="617"/>
      <c r="BI185" s="617"/>
      <c r="BJ185" s="617">
        <v>0.35</v>
      </c>
      <c r="BK185" s="617">
        <v>1.8851393545454549</v>
      </c>
      <c r="BL185" s="617"/>
      <c r="BM185" s="617"/>
      <c r="BN185" s="617">
        <v>0.35</v>
      </c>
      <c r="BO185" s="617">
        <v>1.8851393545454549</v>
      </c>
      <c r="BP185" s="617"/>
      <c r="BQ185" s="617"/>
      <c r="BR185" s="617">
        <v>0.35</v>
      </c>
      <c r="BS185" s="617">
        <v>1.8851393545454549</v>
      </c>
      <c r="BT185" s="617"/>
      <c r="BU185" s="617"/>
      <c r="BV185" s="617">
        <v>0.35</v>
      </c>
      <c r="BW185" s="617">
        <v>1.8851393545454549</v>
      </c>
      <c r="BX185" s="617"/>
      <c r="BY185" s="617"/>
      <c r="BZ185" s="617">
        <v>0.35</v>
      </c>
      <c r="CA185" s="617">
        <v>1.8851393545454549</v>
      </c>
      <c r="CB185" s="617"/>
      <c r="CC185" s="617"/>
      <c r="CD185" s="617"/>
      <c r="CE185" s="617"/>
      <c r="CF185" s="617"/>
      <c r="CG185" s="617"/>
      <c r="CH185" s="617"/>
      <c r="CI185" s="617"/>
      <c r="CJ185" s="617"/>
      <c r="CK185" s="617"/>
      <c r="CL185" s="617"/>
      <c r="CM185" s="617"/>
      <c r="CN185" s="617"/>
      <c r="CO185" s="617"/>
      <c r="CP185" s="617"/>
      <c r="CQ185" s="617"/>
      <c r="CR185" s="617"/>
      <c r="CS185" s="617"/>
      <c r="CT185" s="617"/>
      <c r="CU185" s="617"/>
      <c r="CV185" s="617"/>
      <c r="CW185" s="617"/>
      <c r="CX185" s="617"/>
      <c r="CY185" s="617"/>
      <c r="CZ185" s="617"/>
      <c r="DA185" s="617"/>
      <c r="DB185" s="656">
        <f t="shared" si="1884"/>
        <v>0</v>
      </c>
      <c r="DC185" s="656">
        <f t="shared" si="1885"/>
        <v>0</v>
      </c>
      <c r="DD185" s="656">
        <f t="shared" si="1886"/>
        <v>0</v>
      </c>
      <c r="DE185" s="656">
        <f t="shared" si="1887"/>
        <v>0</v>
      </c>
      <c r="DF185" s="656">
        <f t="shared" si="1888"/>
        <v>0</v>
      </c>
      <c r="DG185" s="656">
        <f t="shared" si="1889"/>
        <v>0</v>
      </c>
      <c r="DH185" s="6">
        <f t="shared" si="1890"/>
        <v>0</v>
      </c>
      <c r="DI185" s="6">
        <f t="shared" si="1891"/>
        <v>0</v>
      </c>
      <c r="DJ185" s="6">
        <f t="shared" si="1892"/>
        <v>0</v>
      </c>
      <c r="DK185" s="6">
        <f t="shared" si="1893"/>
        <v>0</v>
      </c>
      <c r="DL185" s="6">
        <f t="shared" si="1894"/>
        <v>0</v>
      </c>
      <c r="DM185" s="6">
        <f t="shared" si="1895"/>
        <v>0</v>
      </c>
      <c r="DO185" s="6">
        <f t="shared" si="1896"/>
        <v>0</v>
      </c>
      <c r="DP185" s="6">
        <f t="shared" si="1897"/>
        <v>0</v>
      </c>
      <c r="DQ185" s="6">
        <f t="shared" si="1898"/>
        <v>0</v>
      </c>
      <c r="DR185" s="6">
        <f t="shared" si="1899"/>
        <v>0</v>
      </c>
      <c r="DS185" s="6">
        <f t="shared" si="1900"/>
        <v>0</v>
      </c>
      <c r="DT185" s="6">
        <f t="shared" si="1901"/>
        <v>0</v>
      </c>
      <c r="DU185" s="6">
        <f t="shared" si="1902"/>
        <v>0</v>
      </c>
      <c r="DV185" s="6">
        <f t="shared" si="1903"/>
        <v>0</v>
      </c>
      <c r="DW185" s="6">
        <f t="shared" si="1904"/>
        <v>0</v>
      </c>
      <c r="DX185" s="6">
        <f t="shared" si="1905"/>
        <v>0</v>
      </c>
      <c r="DY185" s="6">
        <f t="shared" si="1906"/>
        <v>0</v>
      </c>
      <c r="DZ185" s="6">
        <f t="shared" si="1907"/>
        <v>0</v>
      </c>
    </row>
    <row r="186" spans="2:130" ht="12" customHeight="1" outlineLevel="1">
      <c r="B186" s="6">
        <f>'23년(세부_실적)'!A224</f>
        <v>180</v>
      </c>
      <c r="C186" s="620"/>
      <c r="D186" s="620"/>
      <c r="E186" s="620"/>
      <c r="F186" s="622" t="str">
        <f>'23년(세부_실적)'!E224</f>
        <v>A2514_FPN</v>
      </c>
      <c r="G186" s="622" t="s">
        <v>1332</v>
      </c>
      <c r="H186" s="622" t="str">
        <f>'23년(세부_실적)'!F224</f>
        <v>797A</v>
      </c>
      <c r="I186" s="617" t="str">
        <f>'23년(세부_실적)'!G224</f>
        <v>구</v>
      </c>
      <c r="J186" s="617" t="str">
        <f>'23년(세부_실적)'!H224</f>
        <v>SY</v>
      </c>
      <c r="K186" s="617">
        <f>'23년(세부_실적)'!I224</f>
        <v>2.76</v>
      </c>
      <c r="L186" s="617">
        <f>'23년(세부_실적)'!J224</f>
        <v>0</v>
      </c>
      <c r="M186" s="617">
        <f>'23년(세부_실적)'!K224</f>
        <v>2.76</v>
      </c>
      <c r="N186" s="617">
        <f>'23년(세부_실적)'!L224</f>
        <v>0</v>
      </c>
      <c r="O186" s="617">
        <f>'23년(세부_실적)'!M224</f>
        <v>2.76</v>
      </c>
      <c r="P186" s="617">
        <f>'23년(세부_실적)'!N224</f>
        <v>0</v>
      </c>
      <c r="Q186" s="617">
        <f>'23년(세부_실적)'!O224</f>
        <v>2.76</v>
      </c>
      <c r="R186" s="617">
        <f>'23년(세부_실적)'!P224</f>
        <v>0</v>
      </c>
      <c r="S186" s="638">
        <f>'23년(세부_실적)'!Q224</f>
        <v>0</v>
      </c>
      <c r="T186" s="638">
        <f t="shared" si="1852"/>
        <v>0</v>
      </c>
      <c r="U186" s="638">
        <f>'23년(세부_실적)'!S224</f>
        <v>0</v>
      </c>
      <c r="V186" s="638">
        <f t="shared" si="1853"/>
        <v>0</v>
      </c>
      <c r="W186" s="638">
        <f>'23년(세부_실적)'!U224</f>
        <v>0</v>
      </c>
      <c r="X186" s="638">
        <f t="shared" si="1854"/>
        <v>0</v>
      </c>
      <c r="Y186" s="638">
        <f>'23년(세부_실적)'!W224</f>
        <v>0</v>
      </c>
      <c r="Z186" s="638">
        <f t="shared" si="1855"/>
        <v>0</v>
      </c>
      <c r="AA186" s="638">
        <f>'23년(세부_실적)'!Y224</f>
        <v>0</v>
      </c>
      <c r="AB186" s="638">
        <f t="shared" si="1855"/>
        <v>0</v>
      </c>
      <c r="AC186" s="638">
        <f>'23년(세부_실적)'!AA224</f>
        <v>0</v>
      </c>
      <c r="AD186" s="638">
        <f t="shared" ref="AD186" si="2594">AC186*1000</f>
        <v>0</v>
      </c>
      <c r="AE186" s="638">
        <f>'23년(세부_실적)'!AC224</f>
        <v>0</v>
      </c>
      <c r="AF186" s="638">
        <f t="shared" ref="AF186" si="2595">AE186*1000</f>
        <v>0</v>
      </c>
      <c r="AG186" s="638">
        <f>'23년(세부_실적)'!AE224</f>
        <v>0</v>
      </c>
      <c r="AH186" s="638">
        <f t="shared" ref="AH186" si="2596">AG186*1000</f>
        <v>0</v>
      </c>
      <c r="AI186" s="638">
        <f>'23년(세부_실적)'!AG224</f>
        <v>0</v>
      </c>
      <c r="AJ186" s="638">
        <f t="shared" ref="AJ186" si="2597">AI186*1000</f>
        <v>0</v>
      </c>
      <c r="AK186" s="638">
        <f>'23년(세부_실적)'!AI224</f>
        <v>0</v>
      </c>
      <c r="AL186" s="638">
        <f t="shared" ref="AL186" si="2598">AK186*1000</f>
        <v>0</v>
      </c>
      <c r="AM186" s="638">
        <f>'23년(세부_실적)'!AK224</f>
        <v>0</v>
      </c>
      <c r="AN186" s="638">
        <f t="shared" ref="AN186" si="2599">AM186*1000</f>
        <v>0</v>
      </c>
      <c r="AO186" s="638">
        <f>'23년(세부_실적)'!AM224</f>
        <v>0</v>
      </c>
      <c r="AP186" s="638">
        <f t="shared" ref="AP186" si="2600">AO186*1000</f>
        <v>0</v>
      </c>
      <c r="AQ186" s="638">
        <f>'23년(세부_실적)'!AO224</f>
        <v>0</v>
      </c>
      <c r="AR186" s="638">
        <f t="shared" ref="AR186" si="2601">AQ186*1000</f>
        <v>0</v>
      </c>
      <c r="AS186" s="638">
        <f>'23년(세부_실적)'!AQ224</f>
        <v>0</v>
      </c>
      <c r="AT186" s="638">
        <f t="shared" ref="AT186" si="2602">AS186*1000</f>
        <v>0</v>
      </c>
      <c r="AU186" s="638">
        <f>'23년(세부_실적)'!AS224</f>
        <v>0</v>
      </c>
      <c r="AV186" s="638">
        <f t="shared" ref="AV186" si="2603">AU186*1000</f>
        <v>0</v>
      </c>
      <c r="AW186" s="638">
        <f>'23년(세부_실적)'!AU224</f>
        <v>0</v>
      </c>
      <c r="AX186" s="638">
        <f t="shared" ref="AX186" si="2604">AW186*1000</f>
        <v>0</v>
      </c>
      <c r="AY186" s="638">
        <f>'23년(세부_실적)'!AW224</f>
        <v>0</v>
      </c>
      <c r="AZ186" s="638">
        <f t="shared" ref="AZ186" si="2605">AY186*1000</f>
        <v>0</v>
      </c>
      <c r="BA186" s="638">
        <f>'23년(세부_실적)'!AY224</f>
        <v>0</v>
      </c>
      <c r="BB186" s="638">
        <f t="shared" ref="BB186" si="2606">BA186*1000</f>
        <v>0</v>
      </c>
      <c r="BC186" s="638">
        <f>'23년(세부_실적)'!BA224</f>
        <v>0</v>
      </c>
      <c r="BD186" s="638">
        <f t="shared" ref="BD186" si="2607">BC186*1000</f>
        <v>0</v>
      </c>
      <c r="BF186" s="617">
        <v>0.39500000000000002</v>
      </c>
      <c r="BG186" s="617">
        <v>2.1000856818181819</v>
      </c>
      <c r="BH186" s="617"/>
      <c r="BI186" s="617"/>
      <c r="BJ186" s="617">
        <v>0.39500000000000002</v>
      </c>
      <c r="BK186" s="617">
        <v>2.1000856818181819</v>
      </c>
      <c r="BL186" s="617"/>
      <c r="BM186" s="617"/>
      <c r="BN186" s="617">
        <v>0.39500000000000002</v>
      </c>
      <c r="BO186" s="617">
        <v>2.1000856818181819</v>
      </c>
      <c r="BP186" s="617"/>
      <c r="BQ186" s="617"/>
      <c r="BR186" s="617">
        <v>0.39500000000000002</v>
      </c>
      <c r="BS186" s="617">
        <v>2.2075096970184105</v>
      </c>
      <c r="BT186" s="617"/>
      <c r="BU186" s="617"/>
      <c r="BV186" s="617">
        <v>0.39500000000000002</v>
      </c>
      <c r="BW186" s="617">
        <v>2.2075096970184105</v>
      </c>
      <c r="BX186" s="617"/>
      <c r="BY186" s="617"/>
      <c r="BZ186" s="617">
        <v>0.39500000000000002</v>
      </c>
      <c r="CA186" s="617">
        <v>2.2075096970184105</v>
      </c>
      <c r="CB186" s="617"/>
      <c r="CC186" s="617"/>
      <c r="CD186" s="617"/>
      <c r="CE186" s="617"/>
      <c r="CF186" s="617"/>
      <c r="CG186" s="617"/>
      <c r="CH186" s="617"/>
      <c r="CI186" s="617"/>
      <c r="CJ186" s="617"/>
      <c r="CK186" s="617"/>
      <c r="CL186" s="617"/>
      <c r="CM186" s="617"/>
      <c r="CN186" s="617"/>
      <c r="CO186" s="617"/>
      <c r="CP186" s="617"/>
      <c r="CQ186" s="617"/>
      <c r="CR186" s="617"/>
      <c r="CS186" s="617"/>
      <c r="CT186" s="617"/>
      <c r="CU186" s="617"/>
      <c r="CV186" s="617"/>
      <c r="CW186" s="617"/>
      <c r="CX186" s="617"/>
      <c r="CY186" s="617"/>
      <c r="CZ186" s="617"/>
      <c r="DA186" s="617"/>
      <c r="DB186" s="656">
        <f t="shared" si="1884"/>
        <v>0</v>
      </c>
      <c r="DC186" s="656">
        <f t="shared" si="1885"/>
        <v>0</v>
      </c>
      <c r="DD186" s="656">
        <f t="shared" si="1886"/>
        <v>0</v>
      </c>
      <c r="DE186" s="656">
        <f t="shared" si="1887"/>
        <v>0</v>
      </c>
      <c r="DF186" s="656">
        <f t="shared" si="1888"/>
        <v>0</v>
      </c>
      <c r="DG186" s="656">
        <f t="shared" si="1889"/>
        <v>0</v>
      </c>
      <c r="DH186" s="6">
        <f t="shared" si="1890"/>
        <v>0</v>
      </c>
      <c r="DI186" s="6">
        <f t="shared" si="1891"/>
        <v>0</v>
      </c>
      <c r="DJ186" s="6">
        <f t="shared" si="1892"/>
        <v>0</v>
      </c>
      <c r="DK186" s="6">
        <f t="shared" si="1893"/>
        <v>0</v>
      </c>
      <c r="DL186" s="6">
        <f t="shared" si="1894"/>
        <v>0</v>
      </c>
      <c r="DM186" s="6">
        <f t="shared" si="1895"/>
        <v>0</v>
      </c>
      <c r="DO186" s="6">
        <f t="shared" si="1896"/>
        <v>0</v>
      </c>
      <c r="DP186" s="6">
        <f t="shared" si="1897"/>
        <v>0</v>
      </c>
      <c r="DQ186" s="6">
        <f t="shared" si="1898"/>
        <v>0</v>
      </c>
      <c r="DR186" s="6">
        <f t="shared" si="1899"/>
        <v>0</v>
      </c>
      <c r="DS186" s="6">
        <f t="shared" si="1900"/>
        <v>0</v>
      </c>
      <c r="DT186" s="6">
        <f t="shared" si="1901"/>
        <v>0</v>
      </c>
      <c r="DU186" s="6">
        <f t="shared" si="1902"/>
        <v>0</v>
      </c>
      <c r="DV186" s="6">
        <f t="shared" si="1903"/>
        <v>0</v>
      </c>
      <c r="DW186" s="6">
        <f t="shared" si="1904"/>
        <v>0</v>
      </c>
      <c r="DX186" s="6">
        <f t="shared" si="1905"/>
        <v>0</v>
      </c>
      <c r="DY186" s="6">
        <f t="shared" si="1906"/>
        <v>0</v>
      </c>
      <c r="DZ186" s="6">
        <f t="shared" si="1907"/>
        <v>0</v>
      </c>
    </row>
    <row r="187" spans="2:130" ht="12" customHeight="1" outlineLevel="1">
      <c r="B187" s="6">
        <f>'23년(세부_실적)'!A225</f>
        <v>181</v>
      </c>
      <c r="C187" s="620"/>
      <c r="D187" s="620"/>
      <c r="E187" s="620"/>
      <c r="F187" s="622" t="str">
        <f>'23년(세부_실적)'!E225</f>
        <v>A2514_DPNI</v>
      </c>
      <c r="G187" s="622" t="s">
        <v>145</v>
      </c>
      <c r="H187" s="622" t="str">
        <f>'23년(세부_실적)'!F225</f>
        <v>719C</v>
      </c>
      <c r="I187" s="617" t="str">
        <f>'23년(세부_실적)'!G225</f>
        <v>구</v>
      </c>
      <c r="J187" s="617" t="str">
        <f>'23년(세부_실적)'!H225</f>
        <v>SY</v>
      </c>
      <c r="K187" s="617">
        <f>'23년(세부_실적)'!I225</f>
        <v>3.29</v>
      </c>
      <c r="L187" s="617">
        <f>'23년(세부_실적)'!J225</f>
        <v>0</v>
      </c>
      <c r="M187" s="617">
        <f>'23년(세부_실적)'!K225</f>
        <v>3.29</v>
      </c>
      <c r="N187" s="617">
        <f>'23년(세부_실적)'!L225</f>
        <v>0</v>
      </c>
      <c r="O187" s="617">
        <f>'23년(세부_실적)'!M225</f>
        <v>3.29</v>
      </c>
      <c r="P187" s="617">
        <f>'23년(세부_실적)'!N225</f>
        <v>0</v>
      </c>
      <c r="Q187" s="617">
        <f>'23년(세부_실적)'!O225</f>
        <v>3.29</v>
      </c>
      <c r="R187" s="617">
        <f>'23년(세부_실적)'!P225</f>
        <v>0</v>
      </c>
      <c r="S187" s="638">
        <f>'23년(세부_실적)'!Q225</f>
        <v>0</v>
      </c>
      <c r="T187" s="638">
        <f t="shared" si="1852"/>
        <v>0</v>
      </c>
      <c r="U187" s="638">
        <f>'23년(세부_실적)'!S225</f>
        <v>0</v>
      </c>
      <c r="V187" s="638">
        <f t="shared" si="1853"/>
        <v>0</v>
      </c>
      <c r="W187" s="638">
        <f>'23년(세부_실적)'!U225</f>
        <v>0</v>
      </c>
      <c r="X187" s="638">
        <f t="shared" si="1854"/>
        <v>0</v>
      </c>
      <c r="Y187" s="638">
        <f>'23년(세부_실적)'!W225</f>
        <v>0</v>
      </c>
      <c r="Z187" s="638">
        <f t="shared" si="1855"/>
        <v>0</v>
      </c>
      <c r="AA187" s="638">
        <f>'23년(세부_실적)'!Y225</f>
        <v>0</v>
      </c>
      <c r="AB187" s="638">
        <f t="shared" si="1855"/>
        <v>0</v>
      </c>
      <c r="AC187" s="638">
        <f>'23년(세부_실적)'!AA225</f>
        <v>0</v>
      </c>
      <c r="AD187" s="638">
        <f t="shared" ref="AD187" si="2608">AC187*1000</f>
        <v>0</v>
      </c>
      <c r="AE187" s="638">
        <f>'23년(세부_실적)'!AC225</f>
        <v>0</v>
      </c>
      <c r="AF187" s="638">
        <f t="shared" ref="AF187" si="2609">AE187*1000</f>
        <v>0</v>
      </c>
      <c r="AG187" s="638">
        <f>'23년(세부_실적)'!AE225</f>
        <v>0</v>
      </c>
      <c r="AH187" s="638">
        <f t="shared" ref="AH187" si="2610">AG187*1000</f>
        <v>0</v>
      </c>
      <c r="AI187" s="638">
        <f>'23년(세부_실적)'!AG225</f>
        <v>0</v>
      </c>
      <c r="AJ187" s="638">
        <f t="shared" ref="AJ187" si="2611">AI187*1000</f>
        <v>0</v>
      </c>
      <c r="AK187" s="638">
        <f>'23년(세부_실적)'!AI225</f>
        <v>0</v>
      </c>
      <c r="AL187" s="638">
        <f t="shared" ref="AL187" si="2612">AK187*1000</f>
        <v>0</v>
      </c>
      <c r="AM187" s="638">
        <f>'23년(세부_실적)'!AK225</f>
        <v>0</v>
      </c>
      <c r="AN187" s="638">
        <f t="shared" ref="AN187" si="2613">AM187*1000</f>
        <v>0</v>
      </c>
      <c r="AO187" s="638">
        <f>'23년(세부_실적)'!AM225</f>
        <v>0</v>
      </c>
      <c r="AP187" s="638">
        <f t="shared" ref="AP187" si="2614">AO187*1000</f>
        <v>0</v>
      </c>
      <c r="AQ187" s="638">
        <f>'23년(세부_실적)'!AO225</f>
        <v>0</v>
      </c>
      <c r="AR187" s="638">
        <f t="shared" ref="AR187" si="2615">AQ187*1000</f>
        <v>0</v>
      </c>
      <c r="AS187" s="638">
        <f>'23년(세부_실적)'!AQ225</f>
        <v>0</v>
      </c>
      <c r="AT187" s="638">
        <f t="shared" ref="AT187" si="2616">AS187*1000</f>
        <v>0</v>
      </c>
      <c r="AU187" s="638">
        <f>'23년(세부_실적)'!AS225</f>
        <v>0</v>
      </c>
      <c r="AV187" s="638">
        <f t="shared" ref="AV187" si="2617">AU187*1000</f>
        <v>0</v>
      </c>
      <c r="AW187" s="638">
        <f>'23년(세부_실적)'!AU225</f>
        <v>0</v>
      </c>
      <c r="AX187" s="638">
        <f t="shared" ref="AX187" si="2618">AW187*1000</f>
        <v>0</v>
      </c>
      <c r="AY187" s="638">
        <f>'23년(세부_실적)'!AW225</f>
        <v>0</v>
      </c>
      <c r="AZ187" s="638">
        <f t="shared" ref="AZ187" si="2619">AY187*1000</f>
        <v>0</v>
      </c>
      <c r="BA187" s="638">
        <f>'23년(세부_실적)'!AY225</f>
        <v>0</v>
      </c>
      <c r="BB187" s="638">
        <f t="shared" ref="BB187" si="2620">BA187*1000</f>
        <v>0</v>
      </c>
      <c r="BC187" s="638">
        <f>'23년(세부_실적)'!BA225</f>
        <v>0</v>
      </c>
      <c r="BD187" s="638">
        <f t="shared" ref="BD187" si="2621">BC187*1000</f>
        <v>0</v>
      </c>
      <c r="BF187" s="617">
        <v>0.40500000000000003</v>
      </c>
      <c r="BG187" s="617">
        <v>2.1503360000000002</v>
      </c>
      <c r="BH187" s="617"/>
      <c r="BI187" s="617"/>
      <c r="BJ187" s="617">
        <v>0.40500000000000003</v>
      </c>
      <c r="BK187" s="617">
        <v>2.1503360000000002</v>
      </c>
      <c r="BL187" s="617"/>
      <c r="BM187" s="617"/>
      <c r="BN187" s="617">
        <v>0.40500000000000003</v>
      </c>
      <c r="BO187" s="617">
        <v>2.1503360000000002</v>
      </c>
      <c r="BP187" s="617"/>
      <c r="BQ187" s="617"/>
      <c r="BR187" s="617">
        <v>0.40500000000000003</v>
      </c>
      <c r="BS187" s="617">
        <v>2.2821401061093201</v>
      </c>
      <c r="BT187" s="617"/>
      <c r="BU187" s="617"/>
      <c r="BV187" s="617">
        <v>0.40500000000000003</v>
      </c>
      <c r="BW187" s="617">
        <v>2.2821401061093201</v>
      </c>
      <c r="BX187" s="617"/>
      <c r="BY187" s="617"/>
      <c r="BZ187" s="617">
        <v>0.40500000000000003</v>
      </c>
      <c r="CA187" s="617">
        <v>2.2821401061093201</v>
      </c>
      <c r="CB187" s="617"/>
      <c r="CC187" s="617"/>
      <c r="CD187" s="617"/>
      <c r="CE187" s="617"/>
      <c r="CF187" s="617"/>
      <c r="CG187" s="617"/>
      <c r="CH187" s="617"/>
      <c r="CI187" s="617"/>
      <c r="CJ187" s="617"/>
      <c r="CK187" s="617"/>
      <c r="CL187" s="617"/>
      <c r="CM187" s="617"/>
      <c r="CN187" s="617"/>
      <c r="CO187" s="617"/>
      <c r="CP187" s="617"/>
      <c r="CQ187" s="617"/>
      <c r="CR187" s="617"/>
      <c r="CS187" s="617"/>
      <c r="CT187" s="617"/>
      <c r="CU187" s="617"/>
      <c r="CV187" s="617"/>
      <c r="CW187" s="617"/>
      <c r="CX187" s="617"/>
      <c r="CY187" s="617"/>
      <c r="CZ187" s="617"/>
      <c r="DA187" s="617"/>
      <c r="DB187" s="656">
        <f t="shared" si="1884"/>
        <v>0</v>
      </c>
      <c r="DC187" s="656">
        <f t="shared" si="1885"/>
        <v>0</v>
      </c>
      <c r="DD187" s="656">
        <f t="shared" si="1886"/>
        <v>0</v>
      </c>
      <c r="DE187" s="656">
        <f t="shared" si="1887"/>
        <v>0</v>
      </c>
      <c r="DF187" s="656">
        <f t="shared" si="1888"/>
        <v>0</v>
      </c>
      <c r="DG187" s="656">
        <f t="shared" si="1889"/>
        <v>0</v>
      </c>
      <c r="DH187" s="6">
        <f t="shared" si="1890"/>
        <v>0</v>
      </c>
      <c r="DI187" s="6">
        <f t="shared" si="1891"/>
        <v>0</v>
      </c>
      <c r="DJ187" s="6">
        <f t="shared" si="1892"/>
        <v>0</v>
      </c>
      <c r="DK187" s="6">
        <f t="shared" si="1893"/>
        <v>0</v>
      </c>
      <c r="DL187" s="6">
        <f t="shared" si="1894"/>
        <v>0</v>
      </c>
      <c r="DM187" s="6">
        <f t="shared" si="1895"/>
        <v>0</v>
      </c>
      <c r="DO187" s="6">
        <f t="shared" si="1896"/>
        <v>0</v>
      </c>
      <c r="DP187" s="6">
        <f t="shared" si="1897"/>
        <v>0</v>
      </c>
      <c r="DQ187" s="6">
        <f t="shared" si="1898"/>
        <v>0</v>
      </c>
      <c r="DR187" s="6">
        <f t="shared" si="1899"/>
        <v>0</v>
      </c>
      <c r="DS187" s="6">
        <f t="shared" si="1900"/>
        <v>0</v>
      </c>
      <c r="DT187" s="6">
        <f t="shared" si="1901"/>
        <v>0</v>
      </c>
      <c r="DU187" s="6">
        <f t="shared" si="1902"/>
        <v>0</v>
      </c>
      <c r="DV187" s="6">
        <f t="shared" si="1903"/>
        <v>0</v>
      </c>
      <c r="DW187" s="6">
        <f t="shared" si="1904"/>
        <v>0</v>
      </c>
      <c r="DX187" s="6">
        <f t="shared" si="1905"/>
        <v>0</v>
      </c>
      <c r="DY187" s="6">
        <f t="shared" si="1906"/>
        <v>0</v>
      </c>
      <c r="DZ187" s="6">
        <f t="shared" si="1907"/>
        <v>0</v>
      </c>
    </row>
    <row r="188" spans="2:130" ht="12" customHeight="1" outlineLevel="1">
      <c r="B188" s="6" t="e">
        <f>'23년(세부_실적)'!#REF!</f>
        <v>#REF!</v>
      </c>
      <c r="C188" s="620"/>
      <c r="D188" s="620"/>
      <c r="E188" s="620"/>
      <c r="F188" s="622" t="e">
        <f>'23년(세부_실적)'!#REF!</f>
        <v>#REF!</v>
      </c>
      <c r="G188" s="622" t="s">
        <v>992</v>
      </c>
      <c r="H188" s="622" t="e">
        <f>'23년(세부_실적)'!#REF!</f>
        <v>#REF!</v>
      </c>
      <c r="I188" s="617" t="e">
        <f>'23년(세부_실적)'!#REF!</f>
        <v>#REF!</v>
      </c>
      <c r="J188" s="617" t="e">
        <f>'23년(세부_실적)'!#REF!</f>
        <v>#REF!</v>
      </c>
      <c r="K188" s="617" t="e">
        <f>'23년(세부_실적)'!#REF!</f>
        <v>#REF!</v>
      </c>
      <c r="L188" s="617" t="e">
        <f>'23년(세부_실적)'!#REF!</f>
        <v>#REF!</v>
      </c>
      <c r="M188" s="617" t="e">
        <f>'23년(세부_실적)'!#REF!</f>
        <v>#REF!</v>
      </c>
      <c r="N188" s="617" t="e">
        <f>'23년(세부_실적)'!#REF!</f>
        <v>#REF!</v>
      </c>
      <c r="O188" s="617" t="e">
        <f>'23년(세부_실적)'!#REF!</f>
        <v>#REF!</v>
      </c>
      <c r="P188" s="617" t="e">
        <f>'23년(세부_실적)'!#REF!</f>
        <v>#REF!</v>
      </c>
      <c r="Q188" s="617" t="e">
        <f>'23년(세부_실적)'!#REF!</f>
        <v>#REF!</v>
      </c>
      <c r="R188" s="617" t="e">
        <f>'23년(세부_실적)'!#REF!</f>
        <v>#REF!</v>
      </c>
      <c r="S188" s="638" t="e">
        <f>'23년(세부_실적)'!#REF!</f>
        <v>#REF!</v>
      </c>
      <c r="T188" s="638" t="e">
        <f t="shared" si="1852"/>
        <v>#REF!</v>
      </c>
      <c r="U188" s="638" t="e">
        <f>'23년(세부_실적)'!#REF!</f>
        <v>#REF!</v>
      </c>
      <c r="V188" s="638" t="e">
        <f t="shared" si="1853"/>
        <v>#REF!</v>
      </c>
      <c r="W188" s="638" t="e">
        <f>'23년(세부_실적)'!#REF!</f>
        <v>#REF!</v>
      </c>
      <c r="X188" s="638" t="e">
        <f t="shared" si="1854"/>
        <v>#REF!</v>
      </c>
      <c r="Y188" s="638" t="e">
        <f>'23년(세부_실적)'!#REF!</f>
        <v>#REF!</v>
      </c>
      <c r="Z188" s="638" t="e">
        <f t="shared" si="1855"/>
        <v>#REF!</v>
      </c>
      <c r="AA188" s="638" t="e">
        <f>'23년(세부_실적)'!#REF!</f>
        <v>#REF!</v>
      </c>
      <c r="AB188" s="638" t="e">
        <f t="shared" si="1855"/>
        <v>#REF!</v>
      </c>
      <c r="AC188" s="638" t="e">
        <f>'23년(세부_실적)'!#REF!</f>
        <v>#REF!</v>
      </c>
      <c r="AD188" s="638" t="e">
        <f t="shared" ref="AD188" si="2622">AC188*1000</f>
        <v>#REF!</v>
      </c>
      <c r="AE188" s="638" t="e">
        <f>'23년(세부_실적)'!#REF!</f>
        <v>#REF!</v>
      </c>
      <c r="AF188" s="638" t="e">
        <f t="shared" ref="AF188" si="2623">AE188*1000</f>
        <v>#REF!</v>
      </c>
      <c r="AG188" s="638" t="e">
        <f>'23년(세부_실적)'!#REF!</f>
        <v>#REF!</v>
      </c>
      <c r="AH188" s="638" t="e">
        <f t="shared" ref="AH188" si="2624">AG188*1000</f>
        <v>#REF!</v>
      </c>
      <c r="AI188" s="638" t="e">
        <f>'23년(세부_실적)'!#REF!</f>
        <v>#REF!</v>
      </c>
      <c r="AJ188" s="638" t="e">
        <f t="shared" ref="AJ188" si="2625">AI188*1000</f>
        <v>#REF!</v>
      </c>
      <c r="AK188" s="638" t="e">
        <f>'23년(세부_실적)'!#REF!</f>
        <v>#REF!</v>
      </c>
      <c r="AL188" s="638" t="e">
        <f t="shared" ref="AL188" si="2626">AK188*1000</f>
        <v>#REF!</v>
      </c>
      <c r="AM188" s="638" t="e">
        <f>'23년(세부_실적)'!#REF!</f>
        <v>#REF!</v>
      </c>
      <c r="AN188" s="638" t="e">
        <f t="shared" ref="AN188" si="2627">AM188*1000</f>
        <v>#REF!</v>
      </c>
      <c r="AO188" s="638" t="e">
        <f>'23년(세부_실적)'!#REF!</f>
        <v>#REF!</v>
      </c>
      <c r="AP188" s="638" t="e">
        <f t="shared" ref="AP188" si="2628">AO188*1000</f>
        <v>#REF!</v>
      </c>
      <c r="AQ188" s="638" t="e">
        <f>'23년(세부_실적)'!#REF!</f>
        <v>#REF!</v>
      </c>
      <c r="AR188" s="638" t="e">
        <f t="shared" ref="AR188" si="2629">AQ188*1000</f>
        <v>#REF!</v>
      </c>
      <c r="AS188" s="638" t="e">
        <f>'23년(세부_실적)'!#REF!</f>
        <v>#REF!</v>
      </c>
      <c r="AT188" s="638" t="e">
        <f t="shared" ref="AT188" si="2630">AS188*1000</f>
        <v>#REF!</v>
      </c>
      <c r="AU188" s="638" t="e">
        <f>'23년(세부_실적)'!#REF!</f>
        <v>#REF!</v>
      </c>
      <c r="AV188" s="638" t="e">
        <f t="shared" ref="AV188" si="2631">AU188*1000</f>
        <v>#REF!</v>
      </c>
      <c r="AW188" s="638" t="e">
        <f>'23년(세부_실적)'!#REF!</f>
        <v>#REF!</v>
      </c>
      <c r="AX188" s="638" t="e">
        <f t="shared" ref="AX188" si="2632">AW188*1000</f>
        <v>#REF!</v>
      </c>
      <c r="AY188" s="638" t="e">
        <f>'23년(세부_실적)'!#REF!</f>
        <v>#REF!</v>
      </c>
      <c r="AZ188" s="638" t="e">
        <f t="shared" ref="AZ188" si="2633">AY188*1000</f>
        <v>#REF!</v>
      </c>
      <c r="BA188" s="638" t="e">
        <f>'23년(세부_실적)'!#REF!</f>
        <v>#REF!</v>
      </c>
      <c r="BB188" s="638" t="e">
        <f t="shared" ref="BB188" si="2634">BA188*1000</f>
        <v>#REF!</v>
      </c>
      <c r="BC188" s="638" t="e">
        <f>'23년(세부_실적)'!#REF!</f>
        <v>#REF!</v>
      </c>
      <c r="BD188" s="638" t="e">
        <f t="shared" ref="BD188" si="2635">BC188*1000</f>
        <v>#REF!</v>
      </c>
      <c r="BF188" s="617">
        <v>0.3</v>
      </c>
      <c r="BG188" s="617">
        <v>2.0781392272727275</v>
      </c>
      <c r="BH188" s="617">
        <v>2.75</v>
      </c>
      <c r="BI188" s="617"/>
      <c r="BJ188" s="617">
        <v>0.3</v>
      </c>
      <c r="BK188" s="617">
        <v>2.0781392272727275</v>
      </c>
      <c r="BL188" s="617">
        <v>2.75</v>
      </c>
      <c r="BM188" s="617"/>
      <c r="BN188" s="617">
        <v>0.3</v>
      </c>
      <c r="BO188" s="617">
        <v>2.0781392272727275</v>
      </c>
      <c r="BP188" s="617">
        <v>2.75</v>
      </c>
      <c r="BQ188" s="617"/>
      <c r="BR188" s="617">
        <v>0.3</v>
      </c>
      <c r="BS188" s="617">
        <v>2.1873198667315714</v>
      </c>
      <c r="BT188" s="617">
        <v>2.75</v>
      </c>
      <c r="BU188" s="617"/>
      <c r="BV188" s="617">
        <v>0.3</v>
      </c>
      <c r="BW188" s="617">
        <v>2.1873198667315714</v>
      </c>
      <c r="BX188" s="617">
        <v>2.75</v>
      </c>
      <c r="BY188" s="617"/>
      <c r="BZ188" s="617">
        <v>0.3</v>
      </c>
      <c r="CA188" s="617">
        <v>2.1873198667315714</v>
      </c>
      <c r="CB188" s="617">
        <v>2.97</v>
      </c>
      <c r="CC188" s="617"/>
      <c r="CD188" s="617"/>
      <c r="CE188" s="617"/>
      <c r="CF188" s="617"/>
      <c r="CG188" s="617"/>
      <c r="CH188" s="617"/>
      <c r="CI188" s="617"/>
      <c r="CJ188" s="617"/>
      <c r="CK188" s="617"/>
      <c r="CL188" s="617"/>
      <c r="CM188" s="617"/>
      <c r="CN188" s="617"/>
      <c r="CO188" s="617"/>
      <c r="CP188" s="617"/>
      <c r="CQ188" s="617"/>
      <c r="CR188" s="617"/>
      <c r="CS188" s="617"/>
      <c r="CT188" s="617"/>
      <c r="CU188" s="617"/>
      <c r="CV188" s="617"/>
      <c r="CW188" s="617"/>
      <c r="CX188" s="617"/>
      <c r="CY188" s="617"/>
      <c r="CZ188" s="617"/>
      <c r="DA188" s="617"/>
      <c r="DB188" s="656" t="e">
        <f t="shared" si="1884"/>
        <v>#REF!</v>
      </c>
      <c r="DC188" s="656" t="e">
        <f t="shared" si="1885"/>
        <v>#REF!</v>
      </c>
      <c r="DD188" s="656" t="e">
        <f t="shared" si="1886"/>
        <v>#REF!</v>
      </c>
      <c r="DE188" s="656" t="e">
        <f t="shared" si="1887"/>
        <v>#REF!</v>
      </c>
      <c r="DF188" s="656" t="e">
        <f t="shared" si="1888"/>
        <v>#REF!</v>
      </c>
      <c r="DG188" s="656" t="e">
        <f t="shared" si="1889"/>
        <v>#REF!</v>
      </c>
      <c r="DH188" s="6" t="e">
        <f t="shared" si="1890"/>
        <v>#REF!</v>
      </c>
      <c r="DI188" s="6" t="e">
        <f t="shared" si="1891"/>
        <v>#REF!</v>
      </c>
      <c r="DJ188" s="6" t="e">
        <f t="shared" si="1892"/>
        <v>#REF!</v>
      </c>
      <c r="DK188" s="6" t="e">
        <f t="shared" si="1893"/>
        <v>#REF!</v>
      </c>
      <c r="DL188" s="6" t="e">
        <f t="shared" si="1894"/>
        <v>#REF!</v>
      </c>
      <c r="DM188" s="6" t="e">
        <f t="shared" si="1895"/>
        <v>#REF!</v>
      </c>
      <c r="DO188" s="6" t="e">
        <f t="shared" si="1896"/>
        <v>#REF!</v>
      </c>
      <c r="DP188" s="6" t="e">
        <f t="shared" si="1897"/>
        <v>#REF!</v>
      </c>
      <c r="DQ188" s="6" t="e">
        <f t="shared" si="1898"/>
        <v>#REF!</v>
      </c>
      <c r="DR188" s="6" t="e">
        <f t="shared" si="1899"/>
        <v>#REF!</v>
      </c>
      <c r="DS188" s="6" t="e">
        <f t="shared" si="1900"/>
        <v>#REF!</v>
      </c>
      <c r="DT188" s="6" t="e">
        <f t="shared" si="1901"/>
        <v>#REF!</v>
      </c>
      <c r="DU188" s="6" t="e">
        <f t="shared" si="1902"/>
        <v>#REF!</v>
      </c>
      <c r="DV188" s="6" t="e">
        <f t="shared" si="1903"/>
        <v>#REF!</v>
      </c>
      <c r="DW188" s="6" t="e">
        <f t="shared" si="1904"/>
        <v>#REF!</v>
      </c>
      <c r="DX188" s="6" t="e">
        <f t="shared" si="1905"/>
        <v>#REF!</v>
      </c>
      <c r="DY188" s="6" t="e">
        <f t="shared" si="1906"/>
        <v>#REF!</v>
      </c>
      <c r="DZ188" s="6" t="e">
        <f t="shared" si="1907"/>
        <v>#REF!</v>
      </c>
    </row>
    <row r="189" spans="2:130" ht="12" customHeight="1" outlineLevel="1">
      <c r="B189" s="6">
        <f>'23년(세부_실적)'!A226</f>
        <v>183</v>
      </c>
      <c r="C189" s="620"/>
      <c r="D189" s="620"/>
      <c r="E189" s="620"/>
      <c r="F189" s="622" t="str">
        <f>'23년(세부_실적)'!E226</f>
        <v>A2514_RPN(BOE)</v>
      </c>
      <c r="G189" s="622" t="s">
        <v>992</v>
      </c>
      <c r="H189" s="622" t="str">
        <f>'23년(세부_실적)'!F226</f>
        <v>989A</v>
      </c>
      <c r="I189" s="617" t="str">
        <f>'23년(세부_실적)'!G226</f>
        <v>구</v>
      </c>
      <c r="J189" s="617" t="str">
        <f>'23년(세부_실적)'!H226</f>
        <v>SY</v>
      </c>
      <c r="K189" s="617">
        <f>'23년(세부_실적)'!I226</f>
        <v>3.25</v>
      </c>
      <c r="L189" s="617">
        <f>'23년(세부_실적)'!J226</f>
        <v>0</v>
      </c>
      <c r="M189" s="617">
        <f>'23년(세부_실적)'!K226</f>
        <v>3.25</v>
      </c>
      <c r="N189" s="617">
        <f>'23년(세부_실적)'!L226</f>
        <v>0</v>
      </c>
      <c r="O189" s="617">
        <f>'23년(세부_실적)'!M226</f>
        <v>3.25</v>
      </c>
      <c r="P189" s="617">
        <f>'23년(세부_실적)'!N226</f>
        <v>0</v>
      </c>
      <c r="Q189" s="617">
        <f>'23년(세부_실적)'!O226</f>
        <v>3.25</v>
      </c>
      <c r="R189" s="617">
        <f>'23년(세부_실적)'!P226</f>
        <v>0</v>
      </c>
      <c r="S189" s="638">
        <f>'23년(세부_실적)'!Q226</f>
        <v>774.048</v>
      </c>
      <c r="T189" s="638">
        <f t="shared" si="1852"/>
        <v>774048</v>
      </c>
      <c r="U189" s="638">
        <f>'23년(세부_실적)'!S226</f>
        <v>80.256</v>
      </c>
      <c r="V189" s="638">
        <f t="shared" si="1853"/>
        <v>80256</v>
      </c>
      <c r="W189" s="638">
        <f>'23년(세부_실적)'!U226</f>
        <v>69.695999999999998</v>
      </c>
      <c r="X189" s="638">
        <f t="shared" si="1854"/>
        <v>69696</v>
      </c>
      <c r="Y189" s="638">
        <f>'23년(세부_실적)'!W226</f>
        <v>78.144000000000005</v>
      </c>
      <c r="Z189" s="638">
        <f t="shared" si="1855"/>
        <v>78144</v>
      </c>
      <c r="AA189" s="638">
        <f>'23년(세부_실적)'!Y226</f>
        <v>228.096</v>
      </c>
      <c r="AB189" s="638">
        <f t="shared" si="1855"/>
        <v>228096</v>
      </c>
      <c r="AC189" s="638">
        <f>'23년(세부_실적)'!AA226</f>
        <v>106.65600000000001</v>
      </c>
      <c r="AD189" s="638">
        <f t="shared" ref="AD189" si="2636">AC189*1000</f>
        <v>106656</v>
      </c>
      <c r="AE189" s="638">
        <f>'23년(세부_실적)'!AC226</f>
        <v>108.768</v>
      </c>
      <c r="AF189" s="638">
        <f t="shared" ref="AF189" si="2637">AE189*1000</f>
        <v>108768</v>
      </c>
      <c r="AG189" s="638">
        <f>'23년(세부_실적)'!AE226</f>
        <v>74.975999999999999</v>
      </c>
      <c r="AH189" s="638">
        <f t="shared" ref="AH189" si="2638">AG189*1000</f>
        <v>74976</v>
      </c>
      <c r="AI189" s="638">
        <f>'23년(세부_실적)'!AG226</f>
        <v>290.39999999999998</v>
      </c>
      <c r="AJ189" s="638">
        <f t="shared" ref="AJ189" si="2639">AI189*1000</f>
        <v>290400</v>
      </c>
      <c r="AK189" s="638">
        <f>'23년(세부_실적)'!AI226</f>
        <v>518.49599999999998</v>
      </c>
      <c r="AL189" s="638">
        <f t="shared" ref="AL189" si="2640">AK189*1000</f>
        <v>518496</v>
      </c>
      <c r="AM189" s="638">
        <f>'23년(세부_실적)'!AK226</f>
        <v>64.415999999999997</v>
      </c>
      <c r="AN189" s="638">
        <f t="shared" ref="AN189" si="2641">AM189*1000</f>
        <v>64416</v>
      </c>
      <c r="AO189" s="638">
        <f>'23년(세부_실적)'!AM226</f>
        <v>25.344000000000001</v>
      </c>
      <c r="AP189" s="638">
        <f t="shared" ref="AP189" si="2642">AO189*1000</f>
        <v>25344</v>
      </c>
      <c r="AQ189" s="638">
        <f>'23년(세부_실적)'!AO226</f>
        <v>64.415999999999997</v>
      </c>
      <c r="AR189" s="638">
        <f t="shared" ref="AR189" si="2643">AQ189*1000</f>
        <v>64416</v>
      </c>
      <c r="AS189" s="638">
        <f>'23년(세부_실적)'!AQ226</f>
        <v>154.17599999999999</v>
      </c>
      <c r="AT189" s="638">
        <f t="shared" ref="AT189" si="2644">AS189*1000</f>
        <v>154176</v>
      </c>
      <c r="AU189" s="638">
        <f>'23년(세부_실적)'!AS226</f>
        <v>33.792000000000002</v>
      </c>
      <c r="AV189" s="638">
        <f t="shared" ref="AV189" si="2645">AU189*1000</f>
        <v>33792</v>
      </c>
      <c r="AW189" s="638">
        <f>'23년(세부_실적)'!AU226</f>
        <v>25.344000000000001</v>
      </c>
      <c r="AX189" s="638">
        <f t="shared" ref="AX189" si="2646">AW189*1000</f>
        <v>25344</v>
      </c>
      <c r="AY189" s="638">
        <f>'23년(세부_실적)'!AW226</f>
        <v>42.24</v>
      </c>
      <c r="AZ189" s="638">
        <f t="shared" ref="AZ189" si="2647">AY189*1000</f>
        <v>42240</v>
      </c>
      <c r="BA189" s="638">
        <f>'23년(세부_실적)'!AY226</f>
        <v>101.376</v>
      </c>
      <c r="BB189" s="638">
        <f t="shared" ref="BB189" si="2648">BA189*1000</f>
        <v>101376</v>
      </c>
      <c r="BC189" s="638">
        <f>'23년(세부_실적)'!BA226</f>
        <v>255.55199999999999</v>
      </c>
      <c r="BD189" s="638">
        <f t="shared" ref="BD189" si="2649">BC189*1000</f>
        <v>255552</v>
      </c>
      <c r="BF189" s="617">
        <v>0.3</v>
      </c>
      <c r="BG189" s="617">
        <v>2.0781392272727275</v>
      </c>
      <c r="BH189" s="617"/>
      <c r="BI189" s="617"/>
      <c r="BJ189" s="617">
        <v>0.3</v>
      </c>
      <c r="BK189" s="617">
        <v>2.0781392272727275</v>
      </c>
      <c r="BL189" s="617"/>
      <c r="BM189" s="617"/>
      <c r="BN189" s="617">
        <v>0.3</v>
      </c>
      <c r="BO189" s="617">
        <v>2.0781392272727275</v>
      </c>
      <c r="BP189" s="617"/>
      <c r="BQ189" s="617"/>
      <c r="BR189" s="617">
        <v>0.3</v>
      </c>
      <c r="BS189" s="617">
        <v>2.1873198667315714</v>
      </c>
      <c r="BT189" s="617"/>
      <c r="BU189" s="617"/>
      <c r="BV189" s="617">
        <v>0.3</v>
      </c>
      <c r="BW189" s="617">
        <v>2.1873198667315714</v>
      </c>
      <c r="BX189" s="617"/>
      <c r="BY189" s="617"/>
      <c r="BZ189" s="617">
        <v>0.3</v>
      </c>
      <c r="CA189" s="617">
        <v>2.1873198667315714</v>
      </c>
      <c r="CB189" s="617">
        <v>2.97</v>
      </c>
      <c r="CC189" s="617"/>
      <c r="CD189" s="617"/>
      <c r="CE189" s="617"/>
      <c r="CF189" s="617"/>
      <c r="CG189" s="617"/>
      <c r="CH189" s="617"/>
      <c r="CI189" s="617"/>
      <c r="CJ189" s="617"/>
      <c r="CK189" s="617"/>
      <c r="CL189" s="617"/>
      <c r="CM189" s="617"/>
      <c r="CN189" s="617"/>
      <c r="CO189" s="617"/>
      <c r="CP189" s="617"/>
      <c r="CQ189" s="617"/>
      <c r="CR189" s="617"/>
      <c r="CS189" s="617"/>
      <c r="CT189" s="617"/>
      <c r="CU189" s="617"/>
      <c r="CV189" s="617"/>
      <c r="CW189" s="617"/>
      <c r="CX189" s="617"/>
      <c r="CY189" s="617"/>
      <c r="CZ189" s="617"/>
      <c r="DA189" s="617"/>
      <c r="DB189" s="656">
        <f t="shared" si="1884"/>
        <v>0</v>
      </c>
      <c r="DC189" s="656">
        <f t="shared" si="1885"/>
        <v>0</v>
      </c>
      <c r="DD189" s="656">
        <f t="shared" si="1886"/>
        <v>0</v>
      </c>
      <c r="DE189" s="656">
        <f t="shared" si="1887"/>
        <v>0</v>
      </c>
      <c r="DF189" s="656">
        <f t="shared" si="1888"/>
        <v>0</v>
      </c>
      <c r="DG189" s="656">
        <f t="shared" si="1889"/>
        <v>289533552.1056</v>
      </c>
      <c r="DH189" s="6">
        <f t="shared" si="1890"/>
        <v>0</v>
      </c>
      <c r="DI189" s="6">
        <f t="shared" si="1891"/>
        <v>99568625.587200001</v>
      </c>
      <c r="DJ189" s="6">
        <f t="shared" si="1892"/>
        <v>0</v>
      </c>
      <c r="DK189" s="6">
        <f t="shared" si="1893"/>
        <v>0</v>
      </c>
      <c r="DL189" s="6">
        <f t="shared" si="1894"/>
        <v>0</v>
      </c>
      <c r="DM189" s="6">
        <f t="shared" si="1895"/>
        <v>0</v>
      </c>
      <c r="DO189" s="6">
        <f t="shared" si="1896"/>
        <v>237752320.93073857</v>
      </c>
      <c r="DP189" s="6">
        <f t="shared" si="1897"/>
        <v>211197876.77216446</v>
      </c>
      <c r="DQ189" s="6">
        <f t="shared" si="1898"/>
        <v>242225927.28819171</v>
      </c>
      <c r="DR189" s="6">
        <f t="shared" si="1899"/>
        <v>351060370.56326598</v>
      </c>
      <c r="DS189" s="6">
        <f t="shared" si="1900"/>
        <v>358220377.49106306</v>
      </c>
      <c r="DT189" s="6">
        <f t="shared" si="1901"/>
        <v>242478975.16418162</v>
      </c>
      <c r="DU189" s="6">
        <f t="shared" si="1902"/>
        <v>0</v>
      </c>
      <c r="DV189" s="6">
        <f t="shared" si="1903"/>
        <v>0</v>
      </c>
      <c r="DW189" s="6">
        <f t="shared" si="1904"/>
        <v>0</v>
      </c>
      <c r="DX189" s="6">
        <f t="shared" si="1905"/>
        <v>0</v>
      </c>
      <c r="DY189" s="6">
        <f t="shared" si="1906"/>
        <v>0</v>
      </c>
      <c r="DZ189" s="6">
        <f t="shared" si="1907"/>
        <v>0</v>
      </c>
    </row>
    <row r="190" spans="2:130" ht="12" customHeight="1" outlineLevel="1">
      <c r="B190" s="6">
        <f>'23년(세부_실적)'!A227</f>
        <v>184</v>
      </c>
      <c r="C190" s="620"/>
      <c r="D190" s="620"/>
      <c r="E190" s="620"/>
      <c r="F190" s="622" t="str">
        <f>'23년(세부_실적)'!E227</f>
        <v>A2514N_RPN(BOE)</v>
      </c>
      <c r="G190" s="622" t="s">
        <v>1055</v>
      </c>
      <c r="H190" s="622" t="str">
        <f>'23년(세부_실적)'!F227</f>
        <v>989B</v>
      </c>
      <c r="I190" s="617" t="str">
        <f>'23년(세부_실적)'!G227</f>
        <v>구</v>
      </c>
      <c r="J190" s="617" t="str">
        <f>'23년(세부_실적)'!H227</f>
        <v>SY</v>
      </c>
      <c r="K190" s="617">
        <f>'23년(세부_실적)'!I227</f>
        <v>3.89</v>
      </c>
      <c r="L190" s="617">
        <f>'23년(세부_실적)'!J227</f>
        <v>0</v>
      </c>
      <c r="M190" s="617">
        <f>'23년(세부_실적)'!K227</f>
        <v>3.89</v>
      </c>
      <c r="N190" s="617">
        <f>'23년(세부_실적)'!L227</f>
        <v>0</v>
      </c>
      <c r="O190" s="617">
        <f>'23년(세부_실적)'!M227</f>
        <v>3.89</v>
      </c>
      <c r="P190" s="617">
        <f>'23년(세부_실적)'!N227</f>
        <v>0</v>
      </c>
      <c r="Q190" s="617">
        <f>'23년(세부_실적)'!O227</f>
        <v>3.89</v>
      </c>
      <c r="R190" s="617">
        <f>'23년(세부_실적)'!P227</f>
        <v>0</v>
      </c>
      <c r="S190" s="638">
        <f>'23년(세부_실적)'!Q227</f>
        <v>503.34799999999996</v>
      </c>
      <c r="T190" s="638">
        <f t="shared" si="1852"/>
        <v>503347.99999999994</v>
      </c>
      <c r="U190" s="638">
        <f>'23년(세부_실적)'!S227</f>
        <v>0</v>
      </c>
      <c r="V190" s="638">
        <f t="shared" si="1853"/>
        <v>0</v>
      </c>
      <c r="W190" s="638">
        <f>'23년(세부_실적)'!U227</f>
        <v>38.015999999999998</v>
      </c>
      <c r="X190" s="638">
        <f t="shared" si="1854"/>
        <v>38016</v>
      </c>
      <c r="Y190" s="638">
        <f>'23년(세부_실적)'!W227</f>
        <v>16.896000000000001</v>
      </c>
      <c r="Z190" s="638">
        <f t="shared" si="1855"/>
        <v>16896</v>
      </c>
      <c r="AA190" s="638">
        <f>'23년(세부_실적)'!Y227</f>
        <v>54.911999999999999</v>
      </c>
      <c r="AB190" s="638">
        <f t="shared" si="1855"/>
        <v>54912</v>
      </c>
      <c r="AC190" s="638">
        <f>'23년(세부_실적)'!AA227</f>
        <v>34.847999999999999</v>
      </c>
      <c r="AD190" s="638">
        <f t="shared" ref="AD190" si="2650">AC190*1000</f>
        <v>34848</v>
      </c>
      <c r="AE190" s="638">
        <f>'23년(세부_실적)'!AC227</f>
        <v>72.864000000000004</v>
      </c>
      <c r="AF190" s="638">
        <f t="shared" ref="AF190" si="2651">AE190*1000</f>
        <v>72864</v>
      </c>
      <c r="AG190" s="638">
        <f>'23년(세부_실적)'!AE227</f>
        <v>67.584000000000003</v>
      </c>
      <c r="AH190" s="638">
        <f t="shared" ref="AH190" si="2652">AG190*1000</f>
        <v>67584</v>
      </c>
      <c r="AI190" s="638">
        <f>'23년(세부_실적)'!AG227</f>
        <v>175.29599999999999</v>
      </c>
      <c r="AJ190" s="638">
        <f t="shared" ref="AJ190" si="2653">AI190*1000</f>
        <v>175296</v>
      </c>
      <c r="AK190" s="638">
        <f>'23년(세부_실적)'!AI227</f>
        <v>230.208</v>
      </c>
      <c r="AL190" s="638">
        <f t="shared" ref="AL190" si="2654">AK190*1000</f>
        <v>230208</v>
      </c>
      <c r="AM190" s="638">
        <f>'23년(세부_실적)'!AK227</f>
        <v>50.688000000000002</v>
      </c>
      <c r="AN190" s="638">
        <f t="shared" ref="AN190" si="2655">AM190*1000</f>
        <v>50688</v>
      </c>
      <c r="AO190" s="638">
        <f>'23년(세부_실적)'!AM227</f>
        <v>16.896000000000001</v>
      </c>
      <c r="AP190" s="638">
        <f t="shared" ref="AP190" si="2656">AO190*1000</f>
        <v>16896</v>
      </c>
      <c r="AQ190" s="638">
        <f>'23년(세부_실적)'!AO227</f>
        <v>46.463999999999999</v>
      </c>
      <c r="AR190" s="638">
        <f t="shared" ref="AR190" si="2657">AQ190*1000</f>
        <v>46464</v>
      </c>
      <c r="AS190" s="638">
        <f>'23년(세부_실적)'!AQ227</f>
        <v>114.048</v>
      </c>
      <c r="AT190" s="638">
        <f t="shared" ref="AT190" si="2658">AS190*1000</f>
        <v>114048</v>
      </c>
      <c r="AU190" s="638">
        <f>'23년(세부_실적)'!AS227</f>
        <v>64.052000000000007</v>
      </c>
      <c r="AV190" s="638">
        <f t="shared" ref="AV190" si="2659">AU190*1000</f>
        <v>64052.000000000007</v>
      </c>
      <c r="AW190" s="638">
        <f>'23년(세부_실적)'!AU227</f>
        <v>42.24</v>
      </c>
      <c r="AX190" s="638">
        <f t="shared" ref="AX190" si="2660">AW190*1000</f>
        <v>42240</v>
      </c>
      <c r="AY190" s="638">
        <f>'23년(세부_실적)'!AW227</f>
        <v>52.8</v>
      </c>
      <c r="AZ190" s="638">
        <f t="shared" ref="AZ190" si="2661">AY190*1000</f>
        <v>52800</v>
      </c>
      <c r="BA190" s="638">
        <f>'23년(세부_실적)'!AY227</f>
        <v>159.09199999999998</v>
      </c>
      <c r="BB190" s="638">
        <f t="shared" ref="BB190" si="2662">BA190*1000</f>
        <v>159091.99999999997</v>
      </c>
      <c r="BC190" s="638">
        <f>'23년(세부_실적)'!BA227</f>
        <v>273.14</v>
      </c>
      <c r="BD190" s="638">
        <f t="shared" ref="BD190" si="2663">BC190*1000</f>
        <v>273140</v>
      </c>
      <c r="BF190" s="617">
        <v>0.3</v>
      </c>
      <c r="BG190" s="617">
        <v>2.3116872272727274</v>
      </c>
      <c r="BH190" s="617">
        <v>3.29</v>
      </c>
      <c r="BI190" s="617"/>
      <c r="BJ190" s="617">
        <v>0.3</v>
      </c>
      <c r="BK190" s="617">
        <v>2.3116872272727274</v>
      </c>
      <c r="BL190" s="617">
        <v>3.29</v>
      </c>
      <c r="BM190" s="617"/>
      <c r="BN190" s="617">
        <v>0.3</v>
      </c>
      <c r="BO190" s="617">
        <v>2.3116872272727274</v>
      </c>
      <c r="BP190" s="617">
        <v>3.29</v>
      </c>
      <c r="BQ190" s="617"/>
      <c r="BR190" s="617">
        <v>0.3</v>
      </c>
      <c r="BS190" s="617">
        <v>2.4118778667315719</v>
      </c>
      <c r="BT190" s="617">
        <v>3.29</v>
      </c>
      <c r="BU190" s="617"/>
      <c r="BV190" s="617">
        <v>0.3</v>
      </c>
      <c r="BW190" s="617">
        <v>2.4118778667315719</v>
      </c>
      <c r="BX190" s="617">
        <v>3.29</v>
      </c>
      <c r="BY190" s="617"/>
      <c r="BZ190" s="617">
        <v>0.3</v>
      </c>
      <c r="CA190" s="617">
        <v>2.4118778667315719</v>
      </c>
      <c r="CB190" s="617">
        <v>3.55</v>
      </c>
      <c r="CC190" s="617"/>
      <c r="CD190" s="617"/>
      <c r="CE190" s="617"/>
      <c r="CF190" s="617"/>
      <c r="CG190" s="617"/>
      <c r="CH190" s="617"/>
      <c r="CI190" s="617"/>
      <c r="CJ190" s="617"/>
      <c r="CK190" s="617"/>
      <c r="CL190" s="617"/>
      <c r="CM190" s="617"/>
      <c r="CN190" s="617"/>
      <c r="CO190" s="617"/>
      <c r="CP190" s="617"/>
      <c r="CQ190" s="617"/>
      <c r="CR190" s="617"/>
      <c r="CS190" s="617"/>
      <c r="CT190" s="617"/>
      <c r="CU190" s="617"/>
      <c r="CV190" s="617"/>
      <c r="CW190" s="617"/>
      <c r="CX190" s="617"/>
      <c r="CY190" s="617"/>
      <c r="CZ190" s="617"/>
      <c r="DA190" s="617"/>
      <c r="DB190" s="656">
        <f t="shared" si="1884"/>
        <v>0</v>
      </c>
      <c r="DC190" s="656">
        <f t="shared" si="1885"/>
        <v>159370059.34080002</v>
      </c>
      <c r="DD190" s="656">
        <f t="shared" si="1886"/>
        <v>72454858.291200012</v>
      </c>
      <c r="DE190" s="656">
        <f t="shared" si="1887"/>
        <v>151718532.13439998</v>
      </c>
      <c r="DF190" s="656">
        <f t="shared" si="1888"/>
        <v>317414244.47039998</v>
      </c>
      <c r="DG190" s="656">
        <f t="shared" si="1889"/>
        <v>311955342.33599997</v>
      </c>
      <c r="DH190" s="6">
        <f t="shared" si="1890"/>
        <v>0</v>
      </c>
      <c r="DI190" s="6">
        <f t="shared" si="1891"/>
        <v>79342002.431999996</v>
      </c>
      <c r="DJ190" s="6">
        <f t="shared" si="1892"/>
        <v>0</v>
      </c>
      <c r="DK190" s="6">
        <f t="shared" si="1893"/>
        <v>0</v>
      </c>
      <c r="DL190" s="6">
        <f t="shared" si="1894"/>
        <v>0</v>
      </c>
      <c r="DM190" s="6">
        <f t="shared" si="1895"/>
        <v>0</v>
      </c>
      <c r="DO190" s="6">
        <f t="shared" si="1896"/>
        <v>0</v>
      </c>
      <c r="DP190" s="6">
        <f t="shared" si="1897"/>
        <v>126512081.57752703</v>
      </c>
      <c r="DQ190" s="6">
        <f t="shared" si="1898"/>
        <v>57516543.450754561</v>
      </c>
      <c r="DR190" s="6">
        <f t="shared" si="1899"/>
        <v>125058397.95388512</v>
      </c>
      <c r="DS190" s="6">
        <f t="shared" si="1900"/>
        <v>261637891.84334406</v>
      </c>
      <c r="DT190" s="6">
        <f t="shared" si="1901"/>
        <v>238305574.1661039</v>
      </c>
      <c r="DU190" s="6">
        <f t="shared" si="1902"/>
        <v>0</v>
      </c>
      <c r="DV190" s="6">
        <f t="shared" si="1903"/>
        <v>0</v>
      </c>
      <c r="DW190" s="6">
        <f t="shared" si="1904"/>
        <v>0</v>
      </c>
      <c r="DX190" s="6">
        <f t="shared" si="1905"/>
        <v>0</v>
      </c>
      <c r="DY190" s="6">
        <f t="shared" si="1906"/>
        <v>0</v>
      </c>
      <c r="DZ190" s="6">
        <f t="shared" si="1907"/>
        <v>0</v>
      </c>
    </row>
    <row r="191" spans="2:130" ht="12" customHeight="1" outlineLevel="1">
      <c r="B191" s="6" t="e">
        <f>'23년(세부_실적)'!#REF!</f>
        <v>#REF!</v>
      </c>
      <c r="C191" s="621"/>
      <c r="D191" s="621"/>
      <c r="E191" s="621"/>
      <c r="F191" s="622" t="e">
        <f>'23년(세부_실적)'!#REF!</f>
        <v>#REF!</v>
      </c>
      <c r="G191" s="622" t="s">
        <v>1055</v>
      </c>
      <c r="H191" s="622" t="e">
        <f>'23년(세부_실적)'!#REF!</f>
        <v>#REF!</v>
      </c>
      <c r="I191" s="617" t="e">
        <f>'23년(세부_실적)'!#REF!</f>
        <v>#REF!</v>
      </c>
      <c r="J191" s="617" t="e">
        <f>'23년(세부_실적)'!#REF!</f>
        <v>#REF!</v>
      </c>
      <c r="K191" s="617" t="e">
        <f>'23년(세부_실적)'!#REF!</f>
        <v>#REF!</v>
      </c>
      <c r="L191" s="617" t="e">
        <f>'23년(세부_실적)'!#REF!</f>
        <v>#REF!</v>
      </c>
      <c r="M191" s="617" t="e">
        <f>'23년(세부_실적)'!#REF!</f>
        <v>#REF!</v>
      </c>
      <c r="N191" s="617" t="e">
        <f>'23년(세부_실적)'!#REF!</f>
        <v>#REF!</v>
      </c>
      <c r="O191" s="617" t="e">
        <f>'23년(세부_실적)'!#REF!</f>
        <v>#REF!</v>
      </c>
      <c r="P191" s="617" t="e">
        <f>'23년(세부_실적)'!#REF!</f>
        <v>#REF!</v>
      </c>
      <c r="Q191" s="617" t="e">
        <f>'23년(세부_실적)'!#REF!</f>
        <v>#REF!</v>
      </c>
      <c r="R191" s="617" t="e">
        <f>'23년(세부_실적)'!#REF!</f>
        <v>#REF!</v>
      </c>
      <c r="S191" s="638" t="e">
        <f>'23년(세부_실적)'!#REF!</f>
        <v>#REF!</v>
      </c>
      <c r="T191" s="638" t="e">
        <f t="shared" si="1852"/>
        <v>#REF!</v>
      </c>
      <c r="U191" s="638" t="e">
        <f>'23년(세부_실적)'!#REF!</f>
        <v>#REF!</v>
      </c>
      <c r="V191" s="638" t="e">
        <f t="shared" si="1853"/>
        <v>#REF!</v>
      </c>
      <c r="W191" s="638" t="e">
        <f>'23년(세부_실적)'!#REF!</f>
        <v>#REF!</v>
      </c>
      <c r="X191" s="638" t="e">
        <f t="shared" si="1854"/>
        <v>#REF!</v>
      </c>
      <c r="Y191" s="638" t="e">
        <f>'23년(세부_실적)'!#REF!</f>
        <v>#REF!</v>
      </c>
      <c r="Z191" s="638" t="e">
        <f t="shared" si="1855"/>
        <v>#REF!</v>
      </c>
      <c r="AA191" s="638" t="e">
        <f>'23년(세부_실적)'!#REF!</f>
        <v>#REF!</v>
      </c>
      <c r="AB191" s="638" t="e">
        <f t="shared" si="1855"/>
        <v>#REF!</v>
      </c>
      <c r="AC191" s="638" t="e">
        <f>'23년(세부_실적)'!#REF!</f>
        <v>#REF!</v>
      </c>
      <c r="AD191" s="638" t="e">
        <f t="shared" ref="AD191" si="2664">AC191*1000</f>
        <v>#REF!</v>
      </c>
      <c r="AE191" s="638" t="e">
        <f>'23년(세부_실적)'!#REF!</f>
        <v>#REF!</v>
      </c>
      <c r="AF191" s="638" t="e">
        <f t="shared" ref="AF191" si="2665">AE191*1000</f>
        <v>#REF!</v>
      </c>
      <c r="AG191" s="638" t="e">
        <f>'23년(세부_실적)'!#REF!</f>
        <v>#REF!</v>
      </c>
      <c r="AH191" s="638" t="e">
        <f t="shared" ref="AH191" si="2666">AG191*1000</f>
        <v>#REF!</v>
      </c>
      <c r="AI191" s="638" t="e">
        <f>'23년(세부_실적)'!#REF!</f>
        <v>#REF!</v>
      </c>
      <c r="AJ191" s="638" t="e">
        <f t="shared" ref="AJ191" si="2667">AI191*1000</f>
        <v>#REF!</v>
      </c>
      <c r="AK191" s="638" t="e">
        <f>'23년(세부_실적)'!#REF!</f>
        <v>#REF!</v>
      </c>
      <c r="AL191" s="638" t="e">
        <f t="shared" ref="AL191" si="2668">AK191*1000</f>
        <v>#REF!</v>
      </c>
      <c r="AM191" s="638" t="e">
        <f>'23년(세부_실적)'!#REF!</f>
        <v>#REF!</v>
      </c>
      <c r="AN191" s="638" t="e">
        <f t="shared" ref="AN191" si="2669">AM191*1000</f>
        <v>#REF!</v>
      </c>
      <c r="AO191" s="638" t="e">
        <f>'23년(세부_실적)'!#REF!</f>
        <v>#REF!</v>
      </c>
      <c r="AP191" s="638" t="e">
        <f t="shared" ref="AP191" si="2670">AO191*1000</f>
        <v>#REF!</v>
      </c>
      <c r="AQ191" s="638" t="e">
        <f>'23년(세부_실적)'!#REF!</f>
        <v>#REF!</v>
      </c>
      <c r="AR191" s="638" t="e">
        <f t="shared" ref="AR191" si="2671">AQ191*1000</f>
        <v>#REF!</v>
      </c>
      <c r="AS191" s="638" t="e">
        <f>'23년(세부_실적)'!#REF!</f>
        <v>#REF!</v>
      </c>
      <c r="AT191" s="638" t="e">
        <f t="shared" ref="AT191" si="2672">AS191*1000</f>
        <v>#REF!</v>
      </c>
      <c r="AU191" s="638" t="e">
        <f>'23년(세부_실적)'!#REF!</f>
        <v>#REF!</v>
      </c>
      <c r="AV191" s="638" t="e">
        <f t="shared" ref="AV191" si="2673">AU191*1000</f>
        <v>#REF!</v>
      </c>
      <c r="AW191" s="638" t="e">
        <f>'23년(세부_실적)'!#REF!</f>
        <v>#REF!</v>
      </c>
      <c r="AX191" s="638" t="e">
        <f t="shared" ref="AX191" si="2674">AW191*1000</f>
        <v>#REF!</v>
      </c>
      <c r="AY191" s="638" t="e">
        <f>'23년(세부_실적)'!#REF!</f>
        <v>#REF!</v>
      </c>
      <c r="AZ191" s="638" t="e">
        <f t="shared" ref="AZ191" si="2675">AY191*1000</f>
        <v>#REF!</v>
      </c>
      <c r="BA191" s="638" t="e">
        <f>'23년(세부_실적)'!#REF!</f>
        <v>#REF!</v>
      </c>
      <c r="BB191" s="638" t="e">
        <f t="shared" ref="BB191" si="2676">BA191*1000</f>
        <v>#REF!</v>
      </c>
      <c r="BC191" s="638" t="e">
        <f>'23년(세부_실적)'!#REF!</f>
        <v>#REF!</v>
      </c>
      <c r="BD191" s="638" t="e">
        <f t="shared" ref="BD191" si="2677">BC191*1000</f>
        <v>#REF!</v>
      </c>
      <c r="BF191" s="617">
        <v>0.3</v>
      </c>
      <c r="BG191" s="617">
        <v>2.3116872272727274</v>
      </c>
      <c r="BH191" s="617"/>
      <c r="BI191" s="617"/>
      <c r="BJ191" s="617">
        <v>0.3</v>
      </c>
      <c r="BK191" s="617">
        <v>2.3116872272727274</v>
      </c>
      <c r="BL191" s="617"/>
      <c r="BM191" s="617"/>
      <c r="BN191" s="617">
        <v>0.3</v>
      </c>
      <c r="BO191" s="617">
        <v>2.3116872272727274</v>
      </c>
      <c r="BP191" s="617"/>
      <c r="BQ191" s="617"/>
      <c r="BR191" s="617">
        <v>0.3</v>
      </c>
      <c r="BS191" s="617">
        <v>2.4118778667315719</v>
      </c>
      <c r="BT191" s="617"/>
      <c r="BU191" s="617"/>
      <c r="BV191" s="617">
        <v>0.3</v>
      </c>
      <c r="BW191" s="617">
        <v>2.4118778667315719</v>
      </c>
      <c r="BX191" s="617"/>
      <c r="BY191" s="617"/>
      <c r="BZ191" s="617">
        <v>0.3</v>
      </c>
      <c r="CA191" s="617">
        <v>2.4118778667315719</v>
      </c>
      <c r="CB191" s="617">
        <v>3.55</v>
      </c>
      <c r="CC191" s="617"/>
      <c r="CD191" s="617"/>
      <c r="CE191" s="617"/>
      <c r="CF191" s="617"/>
      <c r="CG191" s="617"/>
      <c r="CH191" s="617"/>
      <c r="CI191" s="617"/>
      <c r="CJ191" s="617"/>
      <c r="CK191" s="617"/>
      <c r="CL191" s="617"/>
      <c r="CM191" s="617"/>
      <c r="CN191" s="617"/>
      <c r="CO191" s="617"/>
      <c r="CP191" s="617"/>
      <c r="CQ191" s="617"/>
      <c r="CR191" s="617"/>
      <c r="CS191" s="617"/>
      <c r="CT191" s="617"/>
      <c r="CU191" s="617"/>
      <c r="CV191" s="617"/>
      <c r="CW191" s="617"/>
      <c r="CX191" s="617"/>
      <c r="CY191" s="617"/>
      <c r="CZ191" s="617"/>
      <c r="DA191" s="617"/>
      <c r="DB191" s="656" t="e">
        <f t="shared" si="1884"/>
        <v>#REF!</v>
      </c>
      <c r="DC191" s="656" t="e">
        <f t="shared" si="1885"/>
        <v>#REF!</v>
      </c>
      <c r="DD191" s="656" t="e">
        <f t="shared" si="1886"/>
        <v>#REF!</v>
      </c>
      <c r="DE191" s="656" t="e">
        <f t="shared" si="1887"/>
        <v>#REF!</v>
      </c>
      <c r="DF191" s="656" t="e">
        <f t="shared" si="1888"/>
        <v>#REF!</v>
      </c>
      <c r="DG191" s="656" t="e">
        <f t="shared" si="1889"/>
        <v>#REF!</v>
      </c>
      <c r="DH191" s="6" t="e">
        <f t="shared" si="1890"/>
        <v>#REF!</v>
      </c>
      <c r="DI191" s="6" t="e">
        <f t="shared" si="1891"/>
        <v>#REF!</v>
      </c>
      <c r="DJ191" s="6" t="e">
        <f t="shared" si="1892"/>
        <v>#REF!</v>
      </c>
      <c r="DK191" s="6" t="e">
        <f t="shared" si="1893"/>
        <v>#REF!</v>
      </c>
      <c r="DL191" s="6" t="e">
        <f t="shared" si="1894"/>
        <v>#REF!</v>
      </c>
      <c r="DM191" s="6" t="e">
        <f t="shared" si="1895"/>
        <v>#REF!</v>
      </c>
      <c r="DO191" s="6" t="e">
        <f t="shared" si="1896"/>
        <v>#REF!</v>
      </c>
      <c r="DP191" s="6" t="e">
        <f t="shared" si="1897"/>
        <v>#REF!</v>
      </c>
      <c r="DQ191" s="6" t="e">
        <f t="shared" si="1898"/>
        <v>#REF!</v>
      </c>
      <c r="DR191" s="6" t="e">
        <f t="shared" si="1899"/>
        <v>#REF!</v>
      </c>
      <c r="DS191" s="6" t="e">
        <f t="shared" si="1900"/>
        <v>#REF!</v>
      </c>
      <c r="DT191" s="6" t="e">
        <f t="shared" si="1901"/>
        <v>#REF!</v>
      </c>
      <c r="DU191" s="6" t="e">
        <f t="shared" si="1902"/>
        <v>#REF!</v>
      </c>
      <c r="DV191" s="6" t="e">
        <f t="shared" si="1903"/>
        <v>#REF!</v>
      </c>
      <c r="DW191" s="6" t="e">
        <f t="shared" si="1904"/>
        <v>#REF!</v>
      </c>
      <c r="DX191" s="6" t="e">
        <f t="shared" si="1905"/>
        <v>#REF!</v>
      </c>
      <c r="DY191" s="6" t="e">
        <f t="shared" si="1906"/>
        <v>#REF!</v>
      </c>
      <c r="DZ191" s="6" t="e">
        <f t="shared" si="1907"/>
        <v>#REF!</v>
      </c>
    </row>
    <row r="192" spans="2:130" ht="12" customHeight="1" outlineLevel="1">
      <c r="B192" s="6">
        <f>'23년(세부_실적)'!A230</f>
        <v>186</v>
      </c>
      <c r="C192" s="618" t="str">
        <f>'23년(세부_실적)'!B230</f>
        <v>AMTRAN</v>
      </c>
      <c r="D192" s="618" t="str">
        <f>'23년(세부_실적)'!C230</f>
        <v>Adaptor</v>
      </c>
      <c r="E192" s="618" t="str">
        <f>'23년(세부_실적)'!D230</f>
        <v>MNT</v>
      </c>
      <c r="F192" s="622" t="str">
        <f>'23년(세부_실적)'!E230</f>
        <v>A2514_RPN(BOE)</v>
      </c>
      <c r="G192" s="622" t="s">
        <v>992</v>
      </c>
      <c r="H192" s="622" t="str">
        <f>'23년(세부_실적)'!F230</f>
        <v>989A</v>
      </c>
      <c r="I192" s="617" t="str">
        <f>'23년(세부_실적)'!G230</f>
        <v>구</v>
      </c>
      <c r="J192" s="617" t="str">
        <f>'23년(세부_실적)'!H230</f>
        <v>SY</v>
      </c>
      <c r="K192" s="617">
        <f>'23년(세부_실적)'!I230</f>
        <v>3.23</v>
      </c>
      <c r="L192" s="617">
        <f>'23년(세부_실적)'!J230</f>
        <v>0</v>
      </c>
      <c r="M192" s="617">
        <f>'23년(세부_실적)'!K230</f>
        <v>3.23</v>
      </c>
      <c r="N192" s="617">
        <f>'23년(세부_실적)'!L230</f>
        <v>0</v>
      </c>
      <c r="O192" s="617">
        <f>'23년(세부_실적)'!M230</f>
        <v>3.23</v>
      </c>
      <c r="P192" s="617">
        <f>'23년(세부_실적)'!N230</f>
        <v>0</v>
      </c>
      <c r="Q192" s="617">
        <f>'23년(세부_실적)'!O230</f>
        <v>3.23</v>
      </c>
      <c r="R192" s="617">
        <f>'23년(세부_실적)'!P230</f>
        <v>0</v>
      </c>
      <c r="S192" s="638">
        <f>'23년(세부_실적)'!Q230</f>
        <v>156.61199999999999</v>
      </c>
      <c r="T192" s="638">
        <f t="shared" si="1852"/>
        <v>156612</v>
      </c>
      <c r="U192" s="638">
        <f>'23년(세부_실적)'!S230</f>
        <v>25.344000000000001</v>
      </c>
      <c r="V192" s="638">
        <f t="shared" si="1853"/>
        <v>25344</v>
      </c>
      <c r="W192" s="638">
        <f>'23년(세부_실적)'!U230</f>
        <v>16.896000000000001</v>
      </c>
      <c r="X192" s="638">
        <f t="shared" si="1854"/>
        <v>16896</v>
      </c>
      <c r="Y192" s="638">
        <f>'23년(세부_실적)'!W230</f>
        <v>16.896000000000001</v>
      </c>
      <c r="Z192" s="638">
        <f t="shared" si="1855"/>
        <v>16896</v>
      </c>
      <c r="AA192" s="638">
        <f>'23년(세부_실적)'!Y230</f>
        <v>59.136000000000003</v>
      </c>
      <c r="AB192" s="638">
        <f t="shared" si="1855"/>
        <v>59136</v>
      </c>
      <c r="AC192" s="638">
        <f>'23년(세부_실적)'!AA230</f>
        <v>33.792000000000002</v>
      </c>
      <c r="AD192" s="638">
        <f t="shared" ref="AD192" si="2678">AC192*1000</f>
        <v>33792</v>
      </c>
      <c r="AE192" s="638">
        <f>'23년(세부_실적)'!AC230</f>
        <v>16.896000000000001</v>
      </c>
      <c r="AF192" s="638">
        <f t="shared" ref="AF192" si="2679">AE192*1000</f>
        <v>16896</v>
      </c>
      <c r="AG192" s="638">
        <f>'23년(세부_실적)'!AE230</f>
        <v>16.896000000000001</v>
      </c>
      <c r="AH192" s="638">
        <f t="shared" ref="AH192" si="2680">AG192*1000</f>
        <v>16896</v>
      </c>
      <c r="AI192" s="638">
        <f>'23년(세부_실적)'!AG230</f>
        <v>67.584000000000003</v>
      </c>
      <c r="AJ192" s="638">
        <f t="shared" ref="AJ192" si="2681">AI192*1000</f>
        <v>67584</v>
      </c>
      <c r="AK192" s="638">
        <f>'23년(세부_실적)'!AI230</f>
        <v>126.72</v>
      </c>
      <c r="AL192" s="638">
        <f t="shared" ref="AL192" si="2682">AK192*1000</f>
        <v>126720</v>
      </c>
      <c r="AM192" s="638">
        <f>'23년(세부_실적)'!AK230</f>
        <v>16.896000000000001</v>
      </c>
      <c r="AN192" s="638">
        <f t="shared" ref="AN192" si="2683">AM192*1000</f>
        <v>16896</v>
      </c>
      <c r="AO192" s="638">
        <f>'23년(세부_실적)'!AM230</f>
        <v>12.996</v>
      </c>
      <c r="AP192" s="638">
        <f t="shared" ref="AP192" si="2684">AO192*1000</f>
        <v>12996</v>
      </c>
      <c r="AQ192" s="638">
        <f>'23년(세부_실적)'!AO230</f>
        <v>0</v>
      </c>
      <c r="AR192" s="638">
        <f t="shared" ref="AR192" si="2685">AQ192*1000</f>
        <v>0</v>
      </c>
      <c r="AS192" s="638">
        <f>'23년(세부_실적)'!AQ230</f>
        <v>29.892000000000003</v>
      </c>
      <c r="AT192" s="638">
        <f t="shared" ref="AT192" si="2686">AS192*1000</f>
        <v>29892.000000000004</v>
      </c>
      <c r="AU192" s="638">
        <f>'23년(세부_실적)'!AS230</f>
        <v>0</v>
      </c>
      <c r="AV192" s="638">
        <f t="shared" ref="AV192" si="2687">AU192*1000</f>
        <v>0</v>
      </c>
      <c r="AW192" s="638">
        <f>'23년(세부_실적)'!AU230</f>
        <v>0</v>
      </c>
      <c r="AX192" s="638">
        <f t="shared" ref="AX192" si="2688">AW192*1000</f>
        <v>0</v>
      </c>
      <c r="AY192" s="638">
        <f>'23년(세부_실적)'!AW230</f>
        <v>0</v>
      </c>
      <c r="AZ192" s="638">
        <f t="shared" ref="AZ192" si="2689">AY192*1000</f>
        <v>0</v>
      </c>
      <c r="BA192" s="638">
        <f>'23년(세부_실적)'!AY230</f>
        <v>0</v>
      </c>
      <c r="BB192" s="638">
        <f t="shared" ref="BB192" si="2690">BA192*1000</f>
        <v>0</v>
      </c>
      <c r="BC192" s="638">
        <f>'23년(세부_실적)'!BA230</f>
        <v>29.892000000000003</v>
      </c>
      <c r="BD192" s="638">
        <f t="shared" ref="BD192" si="2691">BC192*1000</f>
        <v>29892.000000000004</v>
      </c>
      <c r="BF192" s="617">
        <v>0.3</v>
      </c>
      <c r="BG192" s="617">
        <v>2.0781392272727275</v>
      </c>
      <c r="BH192" s="617">
        <v>2.73</v>
      </c>
      <c r="BI192" s="617"/>
      <c r="BJ192" s="617">
        <v>0.3</v>
      </c>
      <c r="BK192" s="617">
        <v>2.0781392272727275</v>
      </c>
      <c r="BL192" s="617">
        <v>2.73</v>
      </c>
      <c r="BM192" s="617"/>
      <c r="BN192" s="617">
        <v>0.3</v>
      </c>
      <c r="BO192" s="617">
        <v>2.0781392272727275</v>
      </c>
      <c r="BP192" s="617">
        <v>2.73</v>
      </c>
      <c r="BQ192" s="617"/>
      <c r="BR192" s="617">
        <v>0.3</v>
      </c>
      <c r="BS192" s="617">
        <v>2.1873198667315714</v>
      </c>
      <c r="BT192" s="617">
        <v>2.73</v>
      </c>
      <c r="BU192" s="617"/>
      <c r="BV192" s="617">
        <v>0.3</v>
      </c>
      <c r="BW192" s="617">
        <v>2.1873198667315714</v>
      </c>
      <c r="BX192" s="617">
        <v>2.73</v>
      </c>
      <c r="BY192" s="617"/>
      <c r="BZ192" s="617">
        <v>0.3</v>
      </c>
      <c r="CA192" s="617">
        <v>2.1873198667315714</v>
      </c>
      <c r="CB192" s="617">
        <v>2.95</v>
      </c>
      <c r="CC192" s="617"/>
      <c r="CD192" s="617"/>
      <c r="CE192" s="617"/>
      <c r="CF192" s="617"/>
      <c r="CG192" s="617"/>
      <c r="CH192" s="617"/>
      <c r="CI192" s="617"/>
      <c r="CJ192" s="617"/>
      <c r="CK192" s="617"/>
      <c r="CL192" s="617"/>
      <c r="CM192" s="617"/>
      <c r="CN192" s="617"/>
      <c r="CO192" s="617"/>
      <c r="CP192" s="617"/>
      <c r="CQ192" s="617"/>
      <c r="CR192" s="617"/>
      <c r="CS192" s="617"/>
      <c r="CT192" s="617"/>
      <c r="CU192" s="617"/>
      <c r="CV192" s="617"/>
      <c r="CW192" s="617"/>
      <c r="CX192" s="617"/>
      <c r="CY192" s="617"/>
      <c r="CZ192" s="617"/>
      <c r="DA192" s="617"/>
      <c r="DB192" s="656">
        <f t="shared" si="1884"/>
        <v>86188194.892800003</v>
      </c>
      <c r="DC192" s="656">
        <f t="shared" si="1885"/>
        <v>58774773.657600001</v>
      </c>
      <c r="DD192" s="656">
        <f t="shared" si="1886"/>
        <v>60122116.454400003</v>
      </c>
      <c r="DE192" s="656">
        <f t="shared" si="1887"/>
        <v>122079128.3712</v>
      </c>
      <c r="DF192" s="656">
        <f t="shared" si="1888"/>
        <v>61075081.267200001</v>
      </c>
      <c r="DG192" s="656">
        <f t="shared" si="1889"/>
        <v>64807623.936000004</v>
      </c>
      <c r="DH192" s="6">
        <f t="shared" si="1890"/>
        <v>0</v>
      </c>
      <c r="DI192" s="6">
        <f t="shared" si="1891"/>
        <v>50713387.578000002</v>
      </c>
      <c r="DJ192" s="6">
        <f t="shared" si="1892"/>
        <v>0</v>
      </c>
      <c r="DK192" s="6">
        <f t="shared" si="1893"/>
        <v>0</v>
      </c>
      <c r="DL192" s="6">
        <f t="shared" si="1894"/>
        <v>0</v>
      </c>
      <c r="DM192" s="6">
        <f t="shared" si="1895"/>
        <v>0</v>
      </c>
      <c r="DO192" s="6">
        <f t="shared" si="1896"/>
        <v>75079680.293917447</v>
      </c>
      <c r="DP192" s="6">
        <f t="shared" si="1897"/>
        <v>51199485.278100483</v>
      </c>
      <c r="DQ192" s="6">
        <f t="shared" si="1898"/>
        <v>52373173.467717126</v>
      </c>
      <c r="DR192" s="6">
        <f t="shared" si="1899"/>
        <v>111227048.09925258</v>
      </c>
      <c r="DS192" s="6">
        <f t="shared" si="1900"/>
        <v>55645883.882106878</v>
      </c>
      <c r="DT192" s="6">
        <f t="shared" si="1901"/>
        <v>54643149.33277332</v>
      </c>
      <c r="DU192" s="6">
        <f t="shared" si="1902"/>
        <v>0</v>
      </c>
      <c r="DV192" s="6">
        <f t="shared" si="1903"/>
        <v>0</v>
      </c>
      <c r="DW192" s="6">
        <f t="shared" si="1904"/>
        <v>0</v>
      </c>
      <c r="DX192" s="6">
        <f t="shared" si="1905"/>
        <v>0</v>
      </c>
      <c r="DY192" s="6">
        <f t="shared" si="1906"/>
        <v>0</v>
      </c>
      <c r="DZ192" s="6">
        <f t="shared" si="1907"/>
        <v>0</v>
      </c>
    </row>
    <row r="193" spans="2:130" ht="12" customHeight="1" outlineLevel="1">
      <c r="B193" s="6">
        <f>'23년(세부_실적)'!A233</f>
        <v>187</v>
      </c>
      <c r="C193" s="621"/>
      <c r="D193" s="621"/>
      <c r="E193" s="621"/>
      <c r="F193" s="622" t="str">
        <f>'23년(세부_실적)'!E233</f>
        <v>A3514N_RPN</v>
      </c>
      <c r="G193" s="622" t="s">
        <v>1055</v>
      </c>
      <c r="H193" s="622" t="str">
        <f>'23년(세부_실적)'!F233</f>
        <v>990B</v>
      </c>
      <c r="I193" s="617" t="str">
        <f>'23년(세부_실적)'!G233</f>
        <v>구</v>
      </c>
      <c r="J193" s="617" t="str">
        <f>'23년(세부_실적)'!H233</f>
        <v>SY</v>
      </c>
      <c r="K193" s="617">
        <f>'23년(세부_실적)'!I233</f>
        <v>4.76</v>
      </c>
      <c r="L193" s="617">
        <f>'23년(세부_실적)'!J233</f>
        <v>0</v>
      </c>
      <c r="M193" s="617">
        <f>'23년(세부_실적)'!K233</f>
        <v>4.76</v>
      </c>
      <c r="N193" s="617">
        <f>'23년(세부_실적)'!L233</f>
        <v>0</v>
      </c>
      <c r="O193" s="617">
        <f>'23년(세부_실적)'!M233</f>
        <v>4.76</v>
      </c>
      <c r="P193" s="617">
        <f>'23년(세부_실적)'!N233</f>
        <v>0</v>
      </c>
      <c r="Q193" s="617">
        <f>'23년(세부_실적)'!O233</f>
        <v>4.76</v>
      </c>
      <c r="R193" s="617">
        <f>'23년(세부_실적)'!P233</f>
        <v>0</v>
      </c>
      <c r="S193" s="638">
        <f>'23년(세부_실적)'!Q233</f>
        <v>0</v>
      </c>
      <c r="T193" s="638">
        <f t="shared" si="1852"/>
        <v>0</v>
      </c>
      <c r="U193" s="638">
        <f>'23년(세부_실적)'!S233</f>
        <v>0</v>
      </c>
      <c r="V193" s="638">
        <f t="shared" si="1853"/>
        <v>0</v>
      </c>
      <c r="W193" s="638">
        <f>'23년(세부_실적)'!U233</f>
        <v>0</v>
      </c>
      <c r="X193" s="638">
        <f t="shared" si="1854"/>
        <v>0</v>
      </c>
      <c r="Y193" s="638">
        <f>'23년(세부_실적)'!W233</f>
        <v>0</v>
      </c>
      <c r="Z193" s="638">
        <f t="shared" si="1855"/>
        <v>0</v>
      </c>
      <c r="AA193" s="638">
        <f>'23년(세부_실적)'!Y233</f>
        <v>0</v>
      </c>
      <c r="AB193" s="638">
        <f t="shared" si="1855"/>
        <v>0</v>
      </c>
      <c r="AC193" s="638">
        <f>'23년(세부_실적)'!AA233</f>
        <v>0</v>
      </c>
      <c r="AD193" s="638">
        <f t="shared" ref="AD193" si="2692">AC193*1000</f>
        <v>0</v>
      </c>
      <c r="AE193" s="638">
        <f>'23년(세부_실적)'!AC233</f>
        <v>0</v>
      </c>
      <c r="AF193" s="638">
        <f t="shared" ref="AF193" si="2693">AE193*1000</f>
        <v>0</v>
      </c>
      <c r="AG193" s="638">
        <f>'23년(세부_실적)'!AE233</f>
        <v>0</v>
      </c>
      <c r="AH193" s="638">
        <f t="shared" ref="AH193" si="2694">AG193*1000</f>
        <v>0</v>
      </c>
      <c r="AI193" s="638">
        <f>'23년(세부_실적)'!AG233</f>
        <v>0</v>
      </c>
      <c r="AJ193" s="638">
        <f t="shared" ref="AJ193" si="2695">AI193*1000</f>
        <v>0</v>
      </c>
      <c r="AK193" s="638">
        <f>'23년(세부_실적)'!AI233</f>
        <v>0</v>
      </c>
      <c r="AL193" s="638">
        <f t="shared" ref="AL193" si="2696">AK193*1000</f>
        <v>0</v>
      </c>
      <c r="AM193" s="638">
        <f>'23년(세부_실적)'!AK233</f>
        <v>0</v>
      </c>
      <c r="AN193" s="638">
        <f t="shared" ref="AN193" si="2697">AM193*1000</f>
        <v>0</v>
      </c>
      <c r="AO193" s="638">
        <f>'23년(세부_실적)'!AM233</f>
        <v>0</v>
      </c>
      <c r="AP193" s="638">
        <f t="shared" ref="AP193" si="2698">AO193*1000</f>
        <v>0</v>
      </c>
      <c r="AQ193" s="638">
        <f>'23년(세부_실적)'!AO233</f>
        <v>0</v>
      </c>
      <c r="AR193" s="638">
        <f t="shared" ref="AR193" si="2699">AQ193*1000</f>
        <v>0</v>
      </c>
      <c r="AS193" s="638">
        <f>'23년(세부_실적)'!AQ233</f>
        <v>0</v>
      </c>
      <c r="AT193" s="638">
        <f t="shared" ref="AT193" si="2700">AS193*1000</f>
        <v>0</v>
      </c>
      <c r="AU193" s="638">
        <f>'23년(세부_실적)'!AS233</f>
        <v>0</v>
      </c>
      <c r="AV193" s="638">
        <f t="shared" ref="AV193" si="2701">AU193*1000</f>
        <v>0</v>
      </c>
      <c r="AW193" s="638">
        <f>'23년(세부_실적)'!AU233</f>
        <v>0</v>
      </c>
      <c r="AX193" s="638">
        <f t="shared" ref="AX193" si="2702">AW193*1000</f>
        <v>0</v>
      </c>
      <c r="AY193" s="638">
        <f>'23년(세부_실적)'!AW233</f>
        <v>0</v>
      </c>
      <c r="AZ193" s="638">
        <f t="shared" ref="AZ193" si="2703">AY193*1000</f>
        <v>0</v>
      </c>
      <c r="BA193" s="638">
        <f>'23년(세부_실적)'!AY233</f>
        <v>0</v>
      </c>
      <c r="BB193" s="638">
        <f t="shared" ref="BB193" si="2704">BA193*1000</f>
        <v>0</v>
      </c>
      <c r="BC193" s="638">
        <f>'23년(세부_실적)'!BA233</f>
        <v>0</v>
      </c>
      <c r="BD193" s="638">
        <f t="shared" ref="BD193" si="2705">BC193*1000</f>
        <v>0</v>
      </c>
      <c r="BF193" s="617">
        <v>0.3</v>
      </c>
      <c r="BG193" s="617">
        <v>2.3116872272727274</v>
      </c>
      <c r="BH193" s="617">
        <v>3.23</v>
      </c>
      <c r="BI193" s="617"/>
      <c r="BJ193" s="617">
        <v>0.3</v>
      </c>
      <c r="BK193" s="617">
        <v>2.3116872272727274</v>
      </c>
      <c r="BL193" s="617">
        <v>3.23</v>
      </c>
      <c r="BM193" s="617"/>
      <c r="BN193" s="617">
        <v>0.3</v>
      </c>
      <c r="BO193" s="617">
        <v>2.3116872272727274</v>
      </c>
      <c r="BP193" s="617"/>
      <c r="BQ193" s="617"/>
      <c r="BR193" s="617">
        <v>0.3</v>
      </c>
      <c r="BS193" s="617">
        <v>2.4118778667315719</v>
      </c>
      <c r="BT193" s="617">
        <v>3.23</v>
      </c>
      <c r="BU193" s="617"/>
      <c r="BV193" s="617">
        <v>0.3</v>
      </c>
      <c r="BW193" s="617">
        <v>2.4118778667315719</v>
      </c>
      <c r="BX193" s="617">
        <v>3.23</v>
      </c>
      <c r="BY193" s="617"/>
      <c r="BZ193" s="617">
        <v>0.3</v>
      </c>
      <c r="CA193" s="617">
        <v>2.4118778667315719</v>
      </c>
      <c r="CB193" s="617">
        <v>3.49</v>
      </c>
      <c r="CC193" s="617"/>
      <c r="CD193" s="617"/>
      <c r="CE193" s="617"/>
      <c r="CF193" s="617"/>
      <c r="CG193" s="617"/>
      <c r="CH193" s="617"/>
      <c r="CI193" s="617"/>
      <c r="CJ193" s="617"/>
      <c r="CK193" s="617"/>
      <c r="CL193" s="617"/>
      <c r="CM193" s="617"/>
      <c r="CN193" s="617"/>
      <c r="CO193" s="617"/>
      <c r="CP193" s="617"/>
      <c r="CQ193" s="617"/>
      <c r="CR193" s="617"/>
      <c r="CS193" s="617"/>
      <c r="CT193" s="617"/>
      <c r="CU193" s="617"/>
      <c r="CV193" s="617"/>
      <c r="CW193" s="617"/>
      <c r="CX193" s="617"/>
      <c r="CY193" s="617"/>
      <c r="CZ193" s="617"/>
      <c r="DA193" s="617"/>
      <c r="DB193" s="656">
        <f t="shared" si="1884"/>
        <v>0</v>
      </c>
      <c r="DC193" s="656">
        <f t="shared" si="1885"/>
        <v>0</v>
      </c>
      <c r="DD193" s="656">
        <f t="shared" si="1886"/>
        <v>0</v>
      </c>
      <c r="DE193" s="656">
        <f t="shared" si="1887"/>
        <v>0</v>
      </c>
      <c r="DF193" s="656">
        <f t="shared" si="1888"/>
        <v>0</v>
      </c>
      <c r="DG193" s="656">
        <f t="shared" si="1889"/>
        <v>0</v>
      </c>
      <c r="DH193" s="6">
        <f t="shared" si="1890"/>
        <v>0</v>
      </c>
      <c r="DI193" s="6">
        <f t="shared" si="1891"/>
        <v>0</v>
      </c>
      <c r="DJ193" s="6">
        <f t="shared" si="1892"/>
        <v>0</v>
      </c>
      <c r="DK193" s="6">
        <f t="shared" si="1893"/>
        <v>0</v>
      </c>
      <c r="DL193" s="6">
        <f t="shared" si="1894"/>
        <v>0</v>
      </c>
      <c r="DM193" s="6">
        <f t="shared" si="1895"/>
        <v>0</v>
      </c>
      <c r="DO193" s="6">
        <f t="shared" si="1896"/>
        <v>0</v>
      </c>
      <c r="DP193" s="6">
        <f t="shared" si="1897"/>
        <v>0</v>
      </c>
      <c r="DQ193" s="6">
        <f t="shared" si="1898"/>
        <v>0</v>
      </c>
      <c r="DR193" s="6">
        <f t="shared" si="1899"/>
        <v>0</v>
      </c>
      <c r="DS193" s="6">
        <f t="shared" si="1900"/>
        <v>0</v>
      </c>
      <c r="DT193" s="6">
        <f t="shared" si="1901"/>
        <v>0</v>
      </c>
      <c r="DU193" s="6">
        <f t="shared" si="1902"/>
        <v>0</v>
      </c>
      <c r="DV193" s="6">
        <f t="shared" si="1903"/>
        <v>0</v>
      </c>
      <c r="DW193" s="6">
        <f t="shared" si="1904"/>
        <v>0</v>
      </c>
      <c r="DX193" s="6">
        <f t="shared" si="1905"/>
        <v>0</v>
      </c>
      <c r="DY193" s="6">
        <f t="shared" si="1906"/>
        <v>0</v>
      </c>
      <c r="DZ193" s="6">
        <f t="shared" si="1907"/>
        <v>0</v>
      </c>
    </row>
    <row r="194" spans="2:130" ht="12" customHeight="1" outlineLevel="1">
      <c r="B194" s="6">
        <f>'23년(세부_실적)'!A238</f>
        <v>188</v>
      </c>
      <c r="C194" s="618" t="str">
        <f>'23년(세부_실적)'!B238</f>
        <v>HKC</v>
      </c>
      <c r="D194" s="618" t="str">
        <f>'23년(세부_실적)'!C238</f>
        <v>Adaptor</v>
      </c>
      <c r="E194" s="618" t="str">
        <f>'23년(세부_실적)'!D238</f>
        <v>MNT</v>
      </c>
      <c r="F194" s="622" t="str">
        <f>'23년(세부_실적)'!E238</f>
        <v>A3514_FPN(VE)</v>
      </c>
      <c r="G194" s="622" t="s">
        <v>701</v>
      </c>
      <c r="H194" s="622" t="str">
        <f>'23년(세부_실적)'!F238</f>
        <v>832A</v>
      </c>
      <c r="I194" s="617" t="str">
        <f>'23년(세부_실적)'!G238</f>
        <v>구</v>
      </c>
      <c r="J194" s="617" t="str">
        <f>'23년(세부_실적)'!H238</f>
        <v>SY</v>
      </c>
      <c r="K194" s="617">
        <f>'23년(세부_실적)'!I238</f>
        <v>3.54</v>
      </c>
      <c r="L194" s="617">
        <f>'23년(세부_실적)'!J238</f>
        <v>0</v>
      </c>
      <c r="M194" s="617">
        <f>'23년(세부_실적)'!K238</f>
        <v>3.54</v>
      </c>
      <c r="N194" s="617">
        <f>'23년(세부_실적)'!L238</f>
        <v>0</v>
      </c>
      <c r="O194" s="617">
        <f>'23년(세부_실적)'!M238</f>
        <v>3.54</v>
      </c>
      <c r="P194" s="617">
        <f>'23년(세부_실적)'!N238</f>
        <v>0</v>
      </c>
      <c r="Q194" s="617">
        <f>'23년(세부_실적)'!O238</f>
        <v>3.54</v>
      </c>
      <c r="R194" s="617">
        <f>'23년(세부_실적)'!P238</f>
        <v>0</v>
      </c>
      <c r="S194" s="638">
        <f>'23년(세부_실적)'!Q238</f>
        <v>0</v>
      </c>
      <c r="T194" s="638">
        <f t="shared" si="1852"/>
        <v>0</v>
      </c>
      <c r="U194" s="638">
        <f>'23년(세부_실적)'!S238</f>
        <v>0</v>
      </c>
      <c r="V194" s="638">
        <f t="shared" si="1853"/>
        <v>0</v>
      </c>
      <c r="W194" s="638">
        <f>'23년(세부_실적)'!U238</f>
        <v>0</v>
      </c>
      <c r="X194" s="638">
        <f t="shared" si="1854"/>
        <v>0</v>
      </c>
      <c r="Y194" s="638">
        <f>'23년(세부_실적)'!W238</f>
        <v>0</v>
      </c>
      <c r="Z194" s="638">
        <f t="shared" si="1855"/>
        <v>0</v>
      </c>
      <c r="AA194" s="638">
        <f>'23년(세부_실적)'!Y238</f>
        <v>0</v>
      </c>
      <c r="AB194" s="638">
        <f t="shared" si="1855"/>
        <v>0</v>
      </c>
      <c r="AC194" s="638">
        <f>'23년(세부_실적)'!AA238</f>
        <v>0</v>
      </c>
      <c r="AD194" s="638">
        <f t="shared" ref="AD194" si="2706">AC194*1000</f>
        <v>0</v>
      </c>
      <c r="AE194" s="638">
        <f>'23년(세부_실적)'!AC238</f>
        <v>0</v>
      </c>
      <c r="AF194" s="638">
        <f t="shared" ref="AF194" si="2707">AE194*1000</f>
        <v>0</v>
      </c>
      <c r="AG194" s="638">
        <f>'23년(세부_실적)'!AE238</f>
        <v>0</v>
      </c>
      <c r="AH194" s="638">
        <f t="shared" ref="AH194" si="2708">AG194*1000</f>
        <v>0</v>
      </c>
      <c r="AI194" s="638">
        <f>'23년(세부_실적)'!AG238</f>
        <v>0</v>
      </c>
      <c r="AJ194" s="638">
        <f t="shared" ref="AJ194" si="2709">AI194*1000</f>
        <v>0</v>
      </c>
      <c r="AK194" s="638">
        <f>'23년(세부_실적)'!AI238</f>
        <v>0</v>
      </c>
      <c r="AL194" s="638">
        <f t="shared" ref="AL194" si="2710">AK194*1000</f>
        <v>0</v>
      </c>
      <c r="AM194" s="638">
        <f>'23년(세부_실적)'!AK238</f>
        <v>0</v>
      </c>
      <c r="AN194" s="638">
        <f t="shared" ref="AN194" si="2711">AM194*1000</f>
        <v>0</v>
      </c>
      <c r="AO194" s="638">
        <f>'23년(세부_실적)'!AM238</f>
        <v>0</v>
      </c>
      <c r="AP194" s="638">
        <f t="shared" ref="AP194" si="2712">AO194*1000</f>
        <v>0</v>
      </c>
      <c r="AQ194" s="638">
        <f>'23년(세부_실적)'!AO238</f>
        <v>0</v>
      </c>
      <c r="AR194" s="638">
        <f t="shared" ref="AR194" si="2713">AQ194*1000</f>
        <v>0</v>
      </c>
      <c r="AS194" s="638">
        <f>'23년(세부_실적)'!AQ238</f>
        <v>0</v>
      </c>
      <c r="AT194" s="638">
        <f t="shared" ref="AT194" si="2714">AS194*1000</f>
        <v>0</v>
      </c>
      <c r="AU194" s="638">
        <f>'23년(세부_실적)'!AS238</f>
        <v>0</v>
      </c>
      <c r="AV194" s="638">
        <f t="shared" ref="AV194" si="2715">AU194*1000</f>
        <v>0</v>
      </c>
      <c r="AW194" s="638">
        <f>'23년(세부_실적)'!AU238</f>
        <v>0</v>
      </c>
      <c r="AX194" s="638">
        <f t="shared" ref="AX194" si="2716">AW194*1000</f>
        <v>0</v>
      </c>
      <c r="AY194" s="638">
        <f>'23년(세부_실적)'!AW238</f>
        <v>0</v>
      </c>
      <c r="AZ194" s="638">
        <f t="shared" ref="AZ194" si="2717">AY194*1000</f>
        <v>0</v>
      </c>
      <c r="BA194" s="638">
        <f>'23년(세부_실적)'!AY238</f>
        <v>0</v>
      </c>
      <c r="BB194" s="638">
        <f t="shared" ref="BB194" si="2718">BA194*1000</f>
        <v>0</v>
      </c>
      <c r="BC194" s="638">
        <f>'23년(세부_실적)'!BA238</f>
        <v>0</v>
      </c>
      <c r="BD194" s="638">
        <f t="shared" ref="BD194" si="2719">BC194*1000</f>
        <v>0</v>
      </c>
      <c r="BF194" s="617">
        <v>0.45</v>
      </c>
      <c r="BG194" s="617">
        <v>2.695079786545453</v>
      </c>
      <c r="BH194" s="617"/>
      <c r="BI194" s="617"/>
      <c r="BJ194" s="617">
        <v>0.45</v>
      </c>
      <c r="BK194" s="617">
        <v>2.695079786545453</v>
      </c>
      <c r="BL194" s="617"/>
      <c r="BM194" s="617"/>
      <c r="BN194" s="617">
        <v>0.45</v>
      </c>
      <c r="BO194" s="617">
        <v>2.695079786545453</v>
      </c>
      <c r="BP194" s="617"/>
      <c r="BQ194" s="617"/>
      <c r="BR194" s="617">
        <v>0.45</v>
      </c>
      <c r="BS194" s="617">
        <v>2.8026152994159514</v>
      </c>
      <c r="BT194" s="617"/>
      <c r="BU194" s="617"/>
      <c r="BV194" s="617">
        <v>0.45</v>
      </c>
      <c r="BW194" s="617">
        <v>2.8026152994159514</v>
      </c>
      <c r="BX194" s="617"/>
      <c r="BY194" s="617"/>
      <c r="BZ194" s="617">
        <v>0.45</v>
      </c>
      <c r="CA194" s="617">
        <v>2.8026152994159514</v>
      </c>
      <c r="CB194" s="617"/>
      <c r="CC194" s="617"/>
      <c r="CD194" s="617"/>
      <c r="CE194" s="617"/>
      <c r="CF194" s="617"/>
      <c r="CG194" s="617"/>
      <c r="CH194" s="617"/>
      <c r="CI194" s="617"/>
      <c r="CJ194" s="617"/>
      <c r="CK194" s="617"/>
      <c r="CL194" s="617"/>
      <c r="CM194" s="617"/>
      <c r="CN194" s="617"/>
      <c r="CO194" s="617"/>
      <c r="CP194" s="617"/>
      <c r="CQ194" s="617"/>
      <c r="CR194" s="617"/>
      <c r="CS194" s="617"/>
      <c r="CT194" s="617"/>
      <c r="CU194" s="617"/>
      <c r="CV194" s="617"/>
      <c r="CW194" s="617"/>
      <c r="CX194" s="617"/>
      <c r="CY194" s="617"/>
      <c r="CZ194" s="617"/>
      <c r="DA194" s="617"/>
      <c r="DB194" s="656">
        <f t="shared" si="1884"/>
        <v>0</v>
      </c>
      <c r="DC194" s="656">
        <f t="shared" si="1885"/>
        <v>0</v>
      </c>
      <c r="DD194" s="656">
        <f t="shared" si="1886"/>
        <v>0</v>
      </c>
      <c r="DE194" s="656">
        <f t="shared" si="1887"/>
        <v>0</v>
      </c>
      <c r="DF194" s="656">
        <f t="shared" si="1888"/>
        <v>0</v>
      </c>
      <c r="DG194" s="656">
        <f t="shared" si="1889"/>
        <v>0</v>
      </c>
      <c r="DH194" s="6">
        <f t="shared" si="1890"/>
        <v>0</v>
      </c>
      <c r="DI194" s="6">
        <f t="shared" si="1891"/>
        <v>0</v>
      </c>
      <c r="DJ194" s="6">
        <f t="shared" si="1892"/>
        <v>0</v>
      </c>
      <c r="DK194" s="6">
        <f t="shared" si="1893"/>
        <v>0</v>
      </c>
      <c r="DL194" s="6">
        <f t="shared" si="1894"/>
        <v>0</v>
      </c>
      <c r="DM194" s="6">
        <f t="shared" si="1895"/>
        <v>0</v>
      </c>
      <c r="DO194" s="6">
        <f t="shared" si="1896"/>
        <v>0</v>
      </c>
      <c r="DP194" s="6">
        <f t="shared" si="1897"/>
        <v>0</v>
      </c>
      <c r="DQ194" s="6">
        <f t="shared" si="1898"/>
        <v>0</v>
      </c>
      <c r="DR194" s="6">
        <f t="shared" si="1899"/>
        <v>0</v>
      </c>
      <c r="DS194" s="6">
        <f t="shared" si="1900"/>
        <v>0</v>
      </c>
      <c r="DT194" s="6">
        <f t="shared" si="1901"/>
        <v>0</v>
      </c>
      <c r="DU194" s="6">
        <f t="shared" si="1902"/>
        <v>0</v>
      </c>
      <c r="DV194" s="6">
        <f t="shared" si="1903"/>
        <v>0</v>
      </c>
      <c r="DW194" s="6">
        <f t="shared" si="1904"/>
        <v>0</v>
      </c>
      <c r="DX194" s="6">
        <f t="shared" si="1905"/>
        <v>0</v>
      </c>
      <c r="DY194" s="6">
        <f t="shared" si="1906"/>
        <v>0</v>
      </c>
      <c r="DZ194" s="6">
        <f t="shared" si="1907"/>
        <v>0</v>
      </c>
    </row>
    <row r="195" spans="2:130" ht="12" customHeight="1" outlineLevel="1">
      <c r="B195" s="6">
        <f>'23년(세부_실적)'!A239</f>
        <v>189</v>
      </c>
      <c r="C195" s="620"/>
      <c r="D195" s="620"/>
      <c r="E195" s="620"/>
      <c r="F195" s="622" t="str">
        <f>'23년(세부_실적)'!E239</f>
        <v>A4514N_FPNA</v>
      </c>
      <c r="G195" s="622" t="s">
        <v>157</v>
      </c>
      <c r="H195" s="622" t="str">
        <f>'23년(세부_실적)'!F239</f>
        <v>800C</v>
      </c>
      <c r="I195" s="617" t="str">
        <f>'23년(세부_실적)'!G239</f>
        <v>구</v>
      </c>
      <c r="J195" s="617" t="str">
        <f>'23년(세부_실적)'!H239</f>
        <v>SY</v>
      </c>
      <c r="K195" s="617">
        <f>'23년(세부_실적)'!I239</f>
        <v>5.43</v>
      </c>
      <c r="L195" s="617">
        <f>'23년(세부_실적)'!J239</f>
        <v>0</v>
      </c>
      <c r="M195" s="617">
        <f>'23년(세부_실적)'!K239</f>
        <v>5.43</v>
      </c>
      <c r="N195" s="617">
        <f>'23년(세부_실적)'!L239</f>
        <v>0</v>
      </c>
      <c r="O195" s="617">
        <f>'23년(세부_실적)'!M239</f>
        <v>5.43</v>
      </c>
      <c r="P195" s="617">
        <f>'23년(세부_실적)'!N239</f>
        <v>0</v>
      </c>
      <c r="Q195" s="617">
        <f>'23년(세부_실적)'!O239</f>
        <v>5.43</v>
      </c>
      <c r="R195" s="617">
        <f>'23년(세부_실적)'!P239</f>
        <v>0</v>
      </c>
      <c r="S195" s="638">
        <f>'23년(세부_실적)'!Q239</f>
        <v>0</v>
      </c>
      <c r="T195" s="638">
        <f t="shared" si="1852"/>
        <v>0</v>
      </c>
      <c r="U195" s="638">
        <f>'23년(세부_실적)'!S239</f>
        <v>0</v>
      </c>
      <c r="V195" s="638">
        <f t="shared" si="1853"/>
        <v>0</v>
      </c>
      <c r="W195" s="638">
        <f>'23년(세부_실적)'!U239</f>
        <v>0</v>
      </c>
      <c r="X195" s="638">
        <f t="shared" si="1854"/>
        <v>0</v>
      </c>
      <c r="Y195" s="638">
        <f>'23년(세부_실적)'!W239</f>
        <v>0</v>
      </c>
      <c r="Z195" s="638">
        <f t="shared" si="1855"/>
        <v>0</v>
      </c>
      <c r="AA195" s="638">
        <f>'23년(세부_실적)'!Y239</f>
        <v>0</v>
      </c>
      <c r="AB195" s="638">
        <f t="shared" si="1855"/>
        <v>0</v>
      </c>
      <c r="AC195" s="638">
        <f>'23년(세부_실적)'!AA239</f>
        <v>0</v>
      </c>
      <c r="AD195" s="638">
        <f t="shared" ref="AD195" si="2720">AC195*1000</f>
        <v>0</v>
      </c>
      <c r="AE195" s="638">
        <f>'23년(세부_실적)'!AC239</f>
        <v>0</v>
      </c>
      <c r="AF195" s="638">
        <f t="shared" ref="AF195" si="2721">AE195*1000</f>
        <v>0</v>
      </c>
      <c r="AG195" s="638">
        <f>'23년(세부_실적)'!AE239</f>
        <v>0</v>
      </c>
      <c r="AH195" s="638">
        <f t="shared" ref="AH195" si="2722">AG195*1000</f>
        <v>0</v>
      </c>
      <c r="AI195" s="638">
        <f>'23년(세부_실적)'!AG239</f>
        <v>0</v>
      </c>
      <c r="AJ195" s="638">
        <f t="shared" ref="AJ195" si="2723">AI195*1000</f>
        <v>0</v>
      </c>
      <c r="AK195" s="638">
        <f>'23년(세부_실적)'!AI239</f>
        <v>0</v>
      </c>
      <c r="AL195" s="638">
        <f t="shared" ref="AL195" si="2724">AK195*1000</f>
        <v>0</v>
      </c>
      <c r="AM195" s="638">
        <f>'23년(세부_실적)'!AK239</f>
        <v>0</v>
      </c>
      <c r="AN195" s="638">
        <f t="shared" ref="AN195" si="2725">AM195*1000</f>
        <v>0</v>
      </c>
      <c r="AO195" s="638">
        <f>'23년(세부_실적)'!AM239</f>
        <v>0</v>
      </c>
      <c r="AP195" s="638">
        <f t="shared" ref="AP195" si="2726">AO195*1000</f>
        <v>0</v>
      </c>
      <c r="AQ195" s="638">
        <f>'23년(세부_실적)'!AO239</f>
        <v>0</v>
      </c>
      <c r="AR195" s="638">
        <f t="shared" ref="AR195" si="2727">AQ195*1000</f>
        <v>0</v>
      </c>
      <c r="AS195" s="638">
        <f>'23년(세부_실적)'!AQ239</f>
        <v>0</v>
      </c>
      <c r="AT195" s="638">
        <f t="shared" ref="AT195" si="2728">AS195*1000</f>
        <v>0</v>
      </c>
      <c r="AU195" s="638">
        <f>'23년(세부_실적)'!AS239</f>
        <v>0</v>
      </c>
      <c r="AV195" s="638">
        <f t="shared" ref="AV195" si="2729">AU195*1000</f>
        <v>0</v>
      </c>
      <c r="AW195" s="638">
        <f>'23년(세부_실적)'!AU239</f>
        <v>0</v>
      </c>
      <c r="AX195" s="638">
        <f t="shared" ref="AX195" si="2730">AW195*1000</f>
        <v>0</v>
      </c>
      <c r="AY195" s="638">
        <f>'23년(세부_실적)'!AW239</f>
        <v>0</v>
      </c>
      <c r="AZ195" s="638">
        <f t="shared" ref="AZ195" si="2731">AY195*1000</f>
        <v>0</v>
      </c>
      <c r="BA195" s="638">
        <f>'23년(세부_실적)'!AY239</f>
        <v>0</v>
      </c>
      <c r="BB195" s="638">
        <f t="shared" ref="BB195" si="2732">BA195*1000</f>
        <v>0</v>
      </c>
      <c r="BC195" s="638">
        <f>'23년(세부_실적)'!BA239</f>
        <v>0</v>
      </c>
      <c r="BD195" s="638">
        <f t="shared" ref="BD195" si="2733">BC195*1000</f>
        <v>0</v>
      </c>
      <c r="BF195" s="617">
        <v>0.47249999999999998</v>
      </c>
      <c r="BG195" s="617">
        <v>3.7863499258181821</v>
      </c>
      <c r="BH195" s="617"/>
      <c r="BI195" s="617"/>
      <c r="BJ195" s="617">
        <v>0.47249999999999998</v>
      </c>
      <c r="BK195" s="617">
        <v>3.7863499258181821</v>
      </c>
      <c r="BL195" s="617"/>
      <c r="BM195" s="617"/>
      <c r="BN195" s="617">
        <v>0.47249999999999998</v>
      </c>
      <c r="BO195" s="617">
        <v>3.7863499258181821</v>
      </c>
      <c r="BP195" s="617"/>
      <c r="BQ195" s="617"/>
      <c r="BR195" s="617">
        <v>0.47249999999999998</v>
      </c>
      <c r="BS195" s="617">
        <v>3.876940262123437</v>
      </c>
      <c r="BT195" s="617"/>
      <c r="BU195" s="617"/>
      <c r="BV195" s="617">
        <v>0.47249999999999998</v>
      </c>
      <c r="BW195" s="617">
        <v>3.876940262123437</v>
      </c>
      <c r="BX195" s="617"/>
      <c r="BY195" s="617"/>
      <c r="BZ195" s="617">
        <v>0.47249999999999998</v>
      </c>
      <c r="CA195" s="617">
        <v>3.876940262123437</v>
      </c>
      <c r="CB195" s="617"/>
      <c r="CC195" s="617"/>
      <c r="CD195" s="617"/>
      <c r="CE195" s="617"/>
      <c r="CF195" s="617"/>
      <c r="CG195" s="617"/>
      <c r="CH195" s="617"/>
      <c r="CI195" s="617"/>
      <c r="CJ195" s="617"/>
      <c r="CK195" s="617"/>
      <c r="CL195" s="617"/>
      <c r="CM195" s="617"/>
      <c r="CN195" s="617"/>
      <c r="CO195" s="617"/>
      <c r="CP195" s="617"/>
      <c r="CQ195" s="617"/>
      <c r="CR195" s="617"/>
      <c r="CS195" s="617"/>
      <c r="CT195" s="617"/>
      <c r="CU195" s="617"/>
      <c r="CV195" s="617"/>
      <c r="CW195" s="617"/>
      <c r="CX195" s="617"/>
      <c r="CY195" s="617"/>
      <c r="CZ195" s="617"/>
      <c r="DA195" s="617"/>
      <c r="DB195" s="656">
        <f t="shared" si="1884"/>
        <v>0</v>
      </c>
      <c r="DC195" s="656">
        <f t="shared" si="1885"/>
        <v>0</v>
      </c>
      <c r="DD195" s="656">
        <f t="shared" si="1886"/>
        <v>0</v>
      </c>
      <c r="DE195" s="656">
        <f t="shared" si="1887"/>
        <v>0</v>
      </c>
      <c r="DF195" s="656">
        <f t="shared" si="1888"/>
        <v>0</v>
      </c>
      <c r="DG195" s="656">
        <f t="shared" si="1889"/>
        <v>0</v>
      </c>
      <c r="DH195" s="6">
        <f t="shared" si="1890"/>
        <v>0</v>
      </c>
      <c r="DI195" s="6">
        <f t="shared" si="1891"/>
        <v>0</v>
      </c>
      <c r="DJ195" s="6">
        <f t="shared" si="1892"/>
        <v>0</v>
      </c>
      <c r="DK195" s="6">
        <f t="shared" si="1893"/>
        <v>0</v>
      </c>
      <c r="DL195" s="6">
        <f t="shared" si="1894"/>
        <v>0</v>
      </c>
      <c r="DM195" s="6">
        <f t="shared" si="1895"/>
        <v>0</v>
      </c>
      <c r="DO195" s="6">
        <f t="shared" si="1896"/>
        <v>0</v>
      </c>
      <c r="DP195" s="6">
        <f t="shared" si="1897"/>
        <v>0</v>
      </c>
      <c r="DQ195" s="6">
        <f t="shared" si="1898"/>
        <v>0</v>
      </c>
      <c r="DR195" s="6">
        <f t="shared" si="1899"/>
        <v>0</v>
      </c>
      <c r="DS195" s="6">
        <f t="shared" si="1900"/>
        <v>0</v>
      </c>
      <c r="DT195" s="6">
        <f t="shared" si="1901"/>
        <v>0</v>
      </c>
      <c r="DU195" s="6">
        <f t="shared" si="1902"/>
        <v>0</v>
      </c>
      <c r="DV195" s="6">
        <f t="shared" si="1903"/>
        <v>0</v>
      </c>
      <c r="DW195" s="6">
        <f t="shared" si="1904"/>
        <v>0</v>
      </c>
      <c r="DX195" s="6">
        <f t="shared" si="1905"/>
        <v>0</v>
      </c>
      <c r="DY195" s="6">
        <f t="shared" si="1906"/>
        <v>0</v>
      </c>
      <c r="DZ195" s="6">
        <f t="shared" si="1907"/>
        <v>0</v>
      </c>
    </row>
    <row r="196" spans="2:130" ht="12" customHeight="1" outlineLevel="1">
      <c r="B196" s="6" t="e">
        <f>'23년(세부_실적)'!#REF!</f>
        <v>#REF!</v>
      </c>
      <c r="C196" s="620"/>
      <c r="D196" s="620"/>
      <c r="E196" s="620"/>
      <c r="F196" s="622" t="e">
        <f>'23년(세부_실적)'!#REF!</f>
        <v>#REF!</v>
      </c>
      <c r="G196" s="622" t="s">
        <v>992</v>
      </c>
      <c r="H196" s="622" t="e">
        <f>'23년(세부_실적)'!#REF!</f>
        <v>#REF!</v>
      </c>
      <c r="I196" s="617" t="e">
        <f>'23년(세부_실적)'!#REF!</f>
        <v>#REF!</v>
      </c>
      <c r="J196" s="617" t="e">
        <f>'23년(세부_실적)'!#REF!</f>
        <v>#REF!</v>
      </c>
      <c r="K196" s="617" t="e">
        <f>'23년(세부_실적)'!#REF!</f>
        <v>#REF!</v>
      </c>
      <c r="L196" s="617" t="e">
        <f>'23년(세부_실적)'!#REF!</f>
        <v>#REF!</v>
      </c>
      <c r="M196" s="617" t="e">
        <f>'23년(세부_실적)'!#REF!</f>
        <v>#REF!</v>
      </c>
      <c r="N196" s="617" t="e">
        <f>'23년(세부_실적)'!#REF!</f>
        <v>#REF!</v>
      </c>
      <c r="O196" s="617" t="e">
        <f>'23년(세부_실적)'!#REF!</f>
        <v>#REF!</v>
      </c>
      <c r="P196" s="617" t="e">
        <f>'23년(세부_실적)'!#REF!</f>
        <v>#REF!</v>
      </c>
      <c r="Q196" s="617" t="e">
        <f>'23년(세부_실적)'!#REF!</f>
        <v>#REF!</v>
      </c>
      <c r="R196" s="617" t="e">
        <f>'23년(세부_실적)'!#REF!</f>
        <v>#REF!</v>
      </c>
      <c r="S196" s="638" t="e">
        <f>'23년(세부_실적)'!#REF!</f>
        <v>#REF!</v>
      </c>
      <c r="T196" s="638" t="e">
        <f t="shared" si="1852"/>
        <v>#REF!</v>
      </c>
      <c r="U196" s="638" t="e">
        <f>'23년(세부_실적)'!#REF!</f>
        <v>#REF!</v>
      </c>
      <c r="V196" s="638" t="e">
        <f t="shared" si="1853"/>
        <v>#REF!</v>
      </c>
      <c r="W196" s="638" t="e">
        <f>'23년(세부_실적)'!#REF!</f>
        <v>#REF!</v>
      </c>
      <c r="X196" s="638" t="e">
        <f t="shared" si="1854"/>
        <v>#REF!</v>
      </c>
      <c r="Y196" s="638" t="e">
        <f>'23년(세부_실적)'!#REF!</f>
        <v>#REF!</v>
      </c>
      <c r="Z196" s="638" t="e">
        <f t="shared" si="1855"/>
        <v>#REF!</v>
      </c>
      <c r="AA196" s="638" t="e">
        <f>'23년(세부_실적)'!#REF!</f>
        <v>#REF!</v>
      </c>
      <c r="AB196" s="638" t="e">
        <f t="shared" si="1855"/>
        <v>#REF!</v>
      </c>
      <c r="AC196" s="638" t="e">
        <f>'23년(세부_실적)'!#REF!</f>
        <v>#REF!</v>
      </c>
      <c r="AD196" s="638" t="e">
        <f t="shared" ref="AD196" si="2734">AC196*1000</f>
        <v>#REF!</v>
      </c>
      <c r="AE196" s="638" t="e">
        <f>'23년(세부_실적)'!#REF!</f>
        <v>#REF!</v>
      </c>
      <c r="AF196" s="638" t="e">
        <f t="shared" ref="AF196" si="2735">AE196*1000</f>
        <v>#REF!</v>
      </c>
      <c r="AG196" s="638" t="e">
        <f>'23년(세부_실적)'!#REF!</f>
        <v>#REF!</v>
      </c>
      <c r="AH196" s="638" t="e">
        <f t="shared" ref="AH196" si="2736">AG196*1000</f>
        <v>#REF!</v>
      </c>
      <c r="AI196" s="638" t="e">
        <f>'23년(세부_실적)'!#REF!</f>
        <v>#REF!</v>
      </c>
      <c r="AJ196" s="638" t="e">
        <f t="shared" ref="AJ196" si="2737">AI196*1000</f>
        <v>#REF!</v>
      </c>
      <c r="AK196" s="638" t="e">
        <f>'23년(세부_실적)'!#REF!</f>
        <v>#REF!</v>
      </c>
      <c r="AL196" s="638" t="e">
        <f t="shared" ref="AL196" si="2738">AK196*1000</f>
        <v>#REF!</v>
      </c>
      <c r="AM196" s="638" t="e">
        <f>'23년(세부_실적)'!#REF!</f>
        <v>#REF!</v>
      </c>
      <c r="AN196" s="638" t="e">
        <f t="shared" ref="AN196" si="2739">AM196*1000</f>
        <v>#REF!</v>
      </c>
      <c r="AO196" s="638" t="e">
        <f>'23년(세부_실적)'!#REF!</f>
        <v>#REF!</v>
      </c>
      <c r="AP196" s="638" t="e">
        <f t="shared" ref="AP196" si="2740">AO196*1000</f>
        <v>#REF!</v>
      </c>
      <c r="AQ196" s="638" t="e">
        <f>'23년(세부_실적)'!#REF!</f>
        <v>#REF!</v>
      </c>
      <c r="AR196" s="638" t="e">
        <f t="shared" ref="AR196" si="2741">AQ196*1000</f>
        <v>#REF!</v>
      </c>
      <c r="AS196" s="638" t="e">
        <f>'23년(세부_실적)'!#REF!</f>
        <v>#REF!</v>
      </c>
      <c r="AT196" s="638" t="e">
        <f t="shared" ref="AT196" si="2742">AS196*1000</f>
        <v>#REF!</v>
      </c>
      <c r="AU196" s="638" t="e">
        <f>'23년(세부_실적)'!#REF!</f>
        <v>#REF!</v>
      </c>
      <c r="AV196" s="638" t="e">
        <f t="shared" ref="AV196" si="2743">AU196*1000</f>
        <v>#REF!</v>
      </c>
      <c r="AW196" s="638" t="e">
        <f>'23년(세부_실적)'!#REF!</f>
        <v>#REF!</v>
      </c>
      <c r="AX196" s="638" t="e">
        <f t="shared" ref="AX196" si="2744">AW196*1000</f>
        <v>#REF!</v>
      </c>
      <c r="AY196" s="638" t="e">
        <f>'23년(세부_실적)'!#REF!</f>
        <v>#REF!</v>
      </c>
      <c r="AZ196" s="638" t="e">
        <f t="shared" ref="AZ196" si="2745">AY196*1000</f>
        <v>#REF!</v>
      </c>
      <c r="BA196" s="638" t="e">
        <f>'23년(세부_실적)'!#REF!</f>
        <v>#REF!</v>
      </c>
      <c r="BB196" s="638" t="e">
        <f t="shared" ref="BB196" si="2746">BA196*1000</f>
        <v>#REF!</v>
      </c>
      <c r="BC196" s="638" t="e">
        <f>'23년(세부_실적)'!#REF!</f>
        <v>#REF!</v>
      </c>
      <c r="BD196" s="638" t="e">
        <f t="shared" ref="BD196" si="2747">BC196*1000</f>
        <v>#REF!</v>
      </c>
      <c r="BF196" s="617">
        <v>0.3</v>
      </c>
      <c r="BG196" s="617">
        <v>2.0781392272727275</v>
      </c>
      <c r="BH196" s="617">
        <v>2.75</v>
      </c>
      <c r="BI196" s="617"/>
      <c r="BJ196" s="617">
        <v>0.3</v>
      </c>
      <c r="BK196" s="617">
        <v>2.0781392272727275</v>
      </c>
      <c r="BL196" s="617">
        <v>2.75</v>
      </c>
      <c r="BM196" s="617"/>
      <c r="BN196" s="617">
        <v>0.3</v>
      </c>
      <c r="BO196" s="617">
        <v>2.0781392272727275</v>
      </c>
      <c r="BP196" s="617">
        <v>2.77</v>
      </c>
      <c r="BQ196" s="617"/>
      <c r="BR196" s="617">
        <v>0.3</v>
      </c>
      <c r="BS196" s="617">
        <v>2.1873198667315714</v>
      </c>
      <c r="BT196" s="617">
        <v>2.77</v>
      </c>
      <c r="BU196" s="617"/>
      <c r="BV196" s="617">
        <v>0.3</v>
      </c>
      <c r="BW196" s="617">
        <v>2.1873198667315714</v>
      </c>
      <c r="BX196" s="617">
        <v>2.77</v>
      </c>
      <c r="BY196" s="617"/>
      <c r="BZ196" s="617">
        <v>0.3</v>
      </c>
      <c r="CA196" s="617">
        <v>2.1873198667315714</v>
      </c>
      <c r="CB196" s="617"/>
      <c r="CC196" s="617"/>
      <c r="CD196" s="617"/>
      <c r="CE196" s="617"/>
      <c r="CF196" s="617"/>
      <c r="CG196" s="617"/>
      <c r="CH196" s="617"/>
      <c r="CI196" s="617"/>
      <c r="CJ196" s="617"/>
      <c r="CK196" s="617"/>
      <c r="CL196" s="617"/>
      <c r="CM196" s="617"/>
      <c r="CN196" s="617"/>
      <c r="CO196" s="617"/>
      <c r="CP196" s="617"/>
      <c r="CQ196" s="617"/>
      <c r="CR196" s="617"/>
      <c r="CS196" s="617"/>
      <c r="CT196" s="617"/>
      <c r="CU196" s="617"/>
      <c r="CV196" s="617"/>
      <c r="CW196" s="617"/>
      <c r="CX196" s="617"/>
      <c r="CY196" s="617"/>
      <c r="CZ196" s="617"/>
      <c r="DA196" s="617"/>
      <c r="DB196" s="656" t="e">
        <f t="shared" si="1884"/>
        <v>#REF!</v>
      </c>
      <c r="DC196" s="656" t="e">
        <f t="shared" si="1885"/>
        <v>#REF!</v>
      </c>
      <c r="DD196" s="656" t="e">
        <f t="shared" si="1886"/>
        <v>#REF!</v>
      </c>
      <c r="DE196" s="656" t="e">
        <f t="shared" si="1887"/>
        <v>#REF!</v>
      </c>
      <c r="DF196" s="656" t="e">
        <f t="shared" si="1888"/>
        <v>#REF!</v>
      </c>
      <c r="DG196" s="656" t="e">
        <f t="shared" si="1889"/>
        <v>#REF!</v>
      </c>
      <c r="DH196" s="6" t="e">
        <f t="shared" si="1890"/>
        <v>#REF!</v>
      </c>
      <c r="DI196" s="6" t="e">
        <f t="shared" si="1891"/>
        <v>#REF!</v>
      </c>
      <c r="DJ196" s="6" t="e">
        <f t="shared" si="1892"/>
        <v>#REF!</v>
      </c>
      <c r="DK196" s="6" t="e">
        <f t="shared" si="1893"/>
        <v>#REF!</v>
      </c>
      <c r="DL196" s="6" t="e">
        <f t="shared" si="1894"/>
        <v>#REF!</v>
      </c>
      <c r="DM196" s="6" t="e">
        <f t="shared" si="1895"/>
        <v>#REF!</v>
      </c>
      <c r="DO196" s="6" t="e">
        <f t="shared" si="1896"/>
        <v>#REF!</v>
      </c>
      <c r="DP196" s="6" t="e">
        <f t="shared" si="1897"/>
        <v>#REF!</v>
      </c>
      <c r="DQ196" s="6" t="e">
        <f t="shared" si="1898"/>
        <v>#REF!</v>
      </c>
      <c r="DR196" s="6" t="e">
        <f t="shared" si="1899"/>
        <v>#REF!</v>
      </c>
      <c r="DS196" s="6" t="e">
        <f t="shared" si="1900"/>
        <v>#REF!</v>
      </c>
      <c r="DT196" s="6" t="e">
        <f t="shared" si="1901"/>
        <v>#REF!</v>
      </c>
      <c r="DU196" s="6" t="e">
        <f t="shared" si="1902"/>
        <v>#REF!</v>
      </c>
      <c r="DV196" s="6" t="e">
        <f t="shared" si="1903"/>
        <v>#REF!</v>
      </c>
      <c r="DW196" s="6" t="e">
        <f t="shared" si="1904"/>
        <v>#REF!</v>
      </c>
      <c r="DX196" s="6" t="e">
        <f t="shared" si="1905"/>
        <v>#REF!</v>
      </c>
      <c r="DY196" s="6" t="e">
        <f t="shared" si="1906"/>
        <v>#REF!</v>
      </c>
      <c r="DZ196" s="6" t="e">
        <f t="shared" si="1907"/>
        <v>#REF!</v>
      </c>
    </row>
    <row r="197" spans="2:130" ht="12" customHeight="1" outlineLevel="1">
      <c r="B197" s="6">
        <f>'23년(세부_실적)'!A240</f>
        <v>191</v>
      </c>
      <c r="C197" s="620"/>
      <c r="D197" s="620"/>
      <c r="E197" s="620"/>
      <c r="F197" s="622" t="str">
        <f>'23년(세부_실적)'!E240</f>
        <v>A2514_RPN(BOE)</v>
      </c>
      <c r="G197" s="622" t="s">
        <v>992</v>
      </c>
      <c r="H197" s="622" t="str">
        <f>'23년(세부_실적)'!F240</f>
        <v>989A</v>
      </c>
      <c r="I197" s="617" t="str">
        <f>'23년(세부_실적)'!G240</f>
        <v>구</v>
      </c>
      <c r="J197" s="617" t="str">
        <f>'23년(세부_실적)'!H240</f>
        <v>SY</v>
      </c>
      <c r="K197" s="617">
        <f>'23년(세부_실적)'!I240</f>
        <v>3.27</v>
      </c>
      <c r="L197" s="617">
        <f>'23년(세부_실적)'!J240</f>
        <v>0</v>
      </c>
      <c r="M197" s="617">
        <f>'23년(세부_실적)'!K240</f>
        <v>3.27</v>
      </c>
      <c r="N197" s="617">
        <f>'23년(세부_실적)'!L240</f>
        <v>0</v>
      </c>
      <c r="O197" s="617">
        <f>'23년(세부_실적)'!M240</f>
        <v>3.27</v>
      </c>
      <c r="P197" s="617">
        <f>'23년(세부_실적)'!N240</f>
        <v>0</v>
      </c>
      <c r="Q197" s="617">
        <f>'23년(세부_실적)'!O240</f>
        <v>3.27</v>
      </c>
      <c r="R197" s="617">
        <f>'23년(세부_실적)'!P240</f>
        <v>0</v>
      </c>
      <c r="S197" s="638">
        <f>'23년(세부_실적)'!Q240</f>
        <v>853.16000000000008</v>
      </c>
      <c r="T197" s="638">
        <f t="shared" si="1852"/>
        <v>853160.00000000012</v>
      </c>
      <c r="U197" s="638">
        <f>'23년(세부_실적)'!S240</f>
        <v>63.36</v>
      </c>
      <c r="V197" s="638">
        <f t="shared" si="1853"/>
        <v>63360</v>
      </c>
      <c r="W197" s="638">
        <f>'23년(세부_실적)'!U240</f>
        <v>40.128</v>
      </c>
      <c r="X197" s="638">
        <f t="shared" si="1854"/>
        <v>40128</v>
      </c>
      <c r="Y197" s="638">
        <f>'23년(세부_실적)'!W240</f>
        <v>90.816000000000003</v>
      </c>
      <c r="Z197" s="638">
        <f t="shared" si="1855"/>
        <v>90816</v>
      </c>
      <c r="AA197" s="638">
        <f>'23년(세부_실적)'!Y240</f>
        <v>194.304</v>
      </c>
      <c r="AB197" s="638">
        <f t="shared" si="1855"/>
        <v>194304</v>
      </c>
      <c r="AC197" s="638">
        <f>'23년(세부_실적)'!AA240</f>
        <v>71.808000000000007</v>
      </c>
      <c r="AD197" s="638">
        <f t="shared" ref="AD197" si="2748">AC197*1000</f>
        <v>71808</v>
      </c>
      <c r="AE197" s="638">
        <f>'23년(세부_실적)'!AC240</f>
        <v>144.584</v>
      </c>
      <c r="AF197" s="638">
        <f t="shared" ref="AF197" si="2749">AE197*1000</f>
        <v>144584</v>
      </c>
      <c r="AG197" s="638">
        <f>'23년(세부_실적)'!AE240</f>
        <v>120.384</v>
      </c>
      <c r="AH197" s="638">
        <f t="shared" ref="AH197" si="2750">AG197*1000</f>
        <v>120384</v>
      </c>
      <c r="AI197" s="638">
        <f>'23년(세부_실적)'!AG240</f>
        <v>336.77600000000001</v>
      </c>
      <c r="AJ197" s="638">
        <f t="shared" ref="AJ197" si="2751">AI197*1000</f>
        <v>336776</v>
      </c>
      <c r="AK197" s="638">
        <f>'23년(세부_실적)'!AI240</f>
        <v>531.08000000000004</v>
      </c>
      <c r="AL197" s="638">
        <f t="shared" ref="AL197" si="2752">AK197*1000</f>
        <v>531080</v>
      </c>
      <c r="AM197" s="638">
        <f>'23년(세부_실적)'!AK240</f>
        <v>47.52</v>
      </c>
      <c r="AN197" s="638">
        <f t="shared" ref="AN197" si="2753">AM197*1000</f>
        <v>47520</v>
      </c>
      <c r="AO197" s="638">
        <f>'23년(세부_실적)'!AM240</f>
        <v>41.183999999999997</v>
      </c>
      <c r="AP197" s="638">
        <f t="shared" ref="AP197" si="2754">AO197*1000</f>
        <v>41184</v>
      </c>
      <c r="AQ197" s="638">
        <f>'23년(세부_실적)'!AO240</f>
        <v>109.824</v>
      </c>
      <c r="AR197" s="638">
        <f t="shared" ref="AR197" si="2755">AQ197*1000</f>
        <v>109824</v>
      </c>
      <c r="AS197" s="638">
        <f>'23년(세부_실적)'!AQ240</f>
        <v>198.52800000000002</v>
      </c>
      <c r="AT197" s="638">
        <f t="shared" ref="AT197" si="2756">AS197*1000</f>
        <v>198528.00000000003</v>
      </c>
      <c r="AU197" s="638">
        <f>'23년(세부_실적)'!AS240</f>
        <v>43.295999999999999</v>
      </c>
      <c r="AV197" s="638">
        <f t="shared" ref="AV197" si="2757">AU197*1000</f>
        <v>43296</v>
      </c>
      <c r="AW197" s="638">
        <f>'23년(세부_실적)'!AU240</f>
        <v>7.3920000000000003</v>
      </c>
      <c r="AX197" s="638">
        <f t="shared" ref="AX197" si="2758">AW197*1000</f>
        <v>7392</v>
      </c>
      <c r="AY197" s="638">
        <f>'23년(세부_실적)'!AW240</f>
        <v>72.864000000000004</v>
      </c>
      <c r="AZ197" s="638">
        <f t="shared" ref="AZ197" si="2759">AY197*1000</f>
        <v>72864</v>
      </c>
      <c r="BA197" s="638">
        <f>'23년(세부_실적)'!AY240</f>
        <v>123.55200000000001</v>
      </c>
      <c r="BB197" s="638">
        <f t="shared" ref="BB197" si="2760">BA197*1000</f>
        <v>123552</v>
      </c>
      <c r="BC197" s="638">
        <f>'23년(세부_실적)'!BA240</f>
        <v>322.08000000000004</v>
      </c>
      <c r="BD197" s="638">
        <f t="shared" ref="BD197" si="2761">BC197*1000</f>
        <v>322080.00000000006</v>
      </c>
      <c r="BF197" s="617">
        <v>0.3</v>
      </c>
      <c r="BG197" s="617">
        <v>2.0781392272727275</v>
      </c>
      <c r="BH197" s="617"/>
      <c r="BI197" s="617"/>
      <c r="BJ197" s="617">
        <v>0.3</v>
      </c>
      <c r="BK197" s="617">
        <v>2.0781392272727275</v>
      </c>
      <c r="BL197" s="617"/>
      <c r="BM197" s="617"/>
      <c r="BN197" s="617">
        <v>0.3</v>
      </c>
      <c r="BO197" s="617">
        <v>2.0781392272727275</v>
      </c>
      <c r="BP197" s="617"/>
      <c r="BQ197" s="617"/>
      <c r="BR197" s="617">
        <v>0.3</v>
      </c>
      <c r="BS197" s="617">
        <v>2.1873198667315714</v>
      </c>
      <c r="BT197" s="617"/>
      <c r="BU197" s="617"/>
      <c r="BV197" s="617">
        <v>0.3</v>
      </c>
      <c r="BW197" s="617">
        <v>2.1873198667315714</v>
      </c>
      <c r="BX197" s="617"/>
      <c r="BY197" s="617"/>
      <c r="BZ197" s="617">
        <v>0.3</v>
      </c>
      <c r="CA197" s="617">
        <v>2.1873198667315714</v>
      </c>
      <c r="CB197" s="617">
        <v>2.99</v>
      </c>
      <c r="CC197" s="617"/>
      <c r="CD197" s="617"/>
      <c r="CE197" s="617"/>
      <c r="CF197" s="617"/>
      <c r="CG197" s="617"/>
      <c r="CH197" s="617"/>
      <c r="CI197" s="617"/>
      <c r="CJ197" s="617"/>
      <c r="CK197" s="617"/>
      <c r="CL197" s="617"/>
      <c r="CM197" s="617"/>
      <c r="CN197" s="617"/>
      <c r="CO197" s="617"/>
      <c r="CP197" s="617"/>
      <c r="CQ197" s="617"/>
      <c r="CR197" s="617"/>
      <c r="CS197" s="617"/>
      <c r="CT197" s="617"/>
      <c r="CU197" s="617"/>
      <c r="CV197" s="617"/>
      <c r="CW197" s="617"/>
      <c r="CX197" s="617"/>
      <c r="CY197" s="617"/>
      <c r="CZ197" s="617"/>
      <c r="DA197" s="617"/>
      <c r="DB197" s="656">
        <f t="shared" si="1884"/>
        <v>0</v>
      </c>
      <c r="DC197" s="656">
        <f t="shared" si="1885"/>
        <v>0</v>
      </c>
      <c r="DD197" s="656">
        <f t="shared" si="1886"/>
        <v>0</v>
      </c>
      <c r="DE197" s="656">
        <f t="shared" si="1887"/>
        <v>0</v>
      </c>
      <c r="DF197" s="656">
        <f t="shared" si="1888"/>
        <v>0</v>
      </c>
      <c r="DG197" s="656">
        <f t="shared" si="1889"/>
        <v>468015396.07680005</v>
      </c>
      <c r="DH197" s="6">
        <f t="shared" si="1890"/>
        <v>0</v>
      </c>
      <c r="DI197" s="6">
        <f t="shared" si="1891"/>
        <v>162888572.2464</v>
      </c>
      <c r="DJ197" s="6">
        <f t="shared" si="1892"/>
        <v>0</v>
      </c>
      <c r="DK197" s="6">
        <f t="shared" si="1893"/>
        <v>0</v>
      </c>
      <c r="DL197" s="6">
        <f t="shared" si="1894"/>
        <v>0</v>
      </c>
      <c r="DM197" s="6">
        <f t="shared" si="1895"/>
        <v>0</v>
      </c>
      <c r="DO197" s="6">
        <f t="shared" si="1896"/>
        <v>187699200.73479363</v>
      </c>
      <c r="DP197" s="6">
        <f t="shared" si="1897"/>
        <v>121598777.53548865</v>
      </c>
      <c r="DQ197" s="6">
        <f t="shared" si="1898"/>
        <v>281505807.38897955</v>
      </c>
      <c r="DR197" s="6">
        <f t="shared" si="1899"/>
        <v>236357477.21091172</v>
      </c>
      <c r="DS197" s="6">
        <f t="shared" si="1900"/>
        <v>476178058.42865413</v>
      </c>
      <c r="DT197" s="6">
        <f t="shared" si="1901"/>
        <v>389332438.99600995</v>
      </c>
      <c r="DU197" s="6">
        <f t="shared" si="1902"/>
        <v>0</v>
      </c>
      <c r="DV197" s="6">
        <f t="shared" si="1903"/>
        <v>0</v>
      </c>
      <c r="DW197" s="6">
        <f t="shared" si="1904"/>
        <v>0</v>
      </c>
      <c r="DX197" s="6">
        <f t="shared" si="1905"/>
        <v>0</v>
      </c>
      <c r="DY197" s="6">
        <f t="shared" si="1906"/>
        <v>0</v>
      </c>
      <c r="DZ197" s="6">
        <f t="shared" si="1907"/>
        <v>0</v>
      </c>
    </row>
    <row r="198" spans="2:130" ht="12" customHeight="1" outlineLevel="1">
      <c r="B198" s="6">
        <f>'23년(세부_실적)'!A241</f>
        <v>192</v>
      </c>
      <c r="C198" s="620"/>
      <c r="D198" s="620"/>
      <c r="E198" s="620"/>
      <c r="F198" s="622" t="str">
        <f>'23년(세부_실적)'!E241</f>
        <v>A2514N_RPN(BOE)</v>
      </c>
      <c r="G198" s="622" t="s">
        <v>1055</v>
      </c>
      <c r="H198" s="622" t="str">
        <f>'23년(세부_실적)'!F241</f>
        <v>989B</v>
      </c>
      <c r="I198" s="617" t="str">
        <f>'23년(세부_실적)'!G241</f>
        <v>구</v>
      </c>
      <c r="J198" s="617" t="str">
        <f>'23년(세부_실적)'!H241</f>
        <v>SY</v>
      </c>
      <c r="K198" s="617">
        <f>'23년(세부_실적)'!I241</f>
        <v>3.91</v>
      </c>
      <c r="L198" s="617">
        <f>'23년(세부_실적)'!J241</f>
        <v>0</v>
      </c>
      <c r="M198" s="617">
        <f>'23년(세부_실적)'!K241</f>
        <v>3.91</v>
      </c>
      <c r="N198" s="617">
        <f>'23년(세부_실적)'!L241</f>
        <v>0</v>
      </c>
      <c r="O198" s="617">
        <f>'23년(세부_실적)'!M241</f>
        <v>3.91</v>
      </c>
      <c r="P198" s="617">
        <f>'23년(세부_실적)'!N241</f>
        <v>0</v>
      </c>
      <c r="Q198" s="617">
        <f>'23년(세부_실적)'!O241</f>
        <v>3.91</v>
      </c>
      <c r="R198" s="617">
        <f>'23년(세부_실적)'!P241</f>
        <v>0</v>
      </c>
      <c r="S198" s="638">
        <f>'23년(세부_실적)'!Q241</f>
        <v>9.5040000000000013</v>
      </c>
      <c r="T198" s="638">
        <f t="shared" si="1852"/>
        <v>9504.0000000000018</v>
      </c>
      <c r="U198" s="638">
        <f>'23년(세부_실적)'!S241</f>
        <v>0</v>
      </c>
      <c r="V198" s="638">
        <f t="shared" si="1853"/>
        <v>0</v>
      </c>
      <c r="W198" s="638">
        <f>'23년(세부_실적)'!U241</f>
        <v>4.2240000000000002</v>
      </c>
      <c r="X198" s="638">
        <f t="shared" si="1854"/>
        <v>4224</v>
      </c>
      <c r="Y198" s="638">
        <f>'23년(세부_실적)'!W241</f>
        <v>1.056</v>
      </c>
      <c r="Z198" s="638">
        <f t="shared" si="1855"/>
        <v>1056</v>
      </c>
      <c r="AA198" s="638">
        <f>'23년(세부_실적)'!Y241</f>
        <v>5.28</v>
      </c>
      <c r="AB198" s="638">
        <f t="shared" si="1855"/>
        <v>5280</v>
      </c>
      <c r="AC198" s="638">
        <f>'23년(세부_실적)'!AA241</f>
        <v>1.056</v>
      </c>
      <c r="AD198" s="638">
        <f t="shared" ref="AD198" si="2762">AC198*1000</f>
        <v>1056</v>
      </c>
      <c r="AE198" s="638">
        <f>'23년(세부_실적)'!AC241</f>
        <v>3.1680000000000001</v>
      </c>
      <c r="AF198" s="638">
        <f t="shared" ref="AF198" si="2763">AE198*1000</f>
        <v>3168</v>
      </c>
      <c r="AG198" s="638">
        <f>'23년(세부_실적)'!AE241</f>
        <v>0</v>
      </c>
      <c r="AH198" s="638">
        <f t="shared" ref="AH198" si="2764">AG198*1000</f>
        <v>0</v>
      </c>
      <c r="AI198" s="638">
        <f>'23년(세부_실적)'!AG241</f>
        <v>4.2240000000000002</v>
      </c>
      <c r="AJ198" s="638">
        <f t="shared" ref="AJ198" si="2765">AI198*1000</f>
        <v>4224</v>
      </c>
      <c r="AK198" s="638">
        <f>'23년(세부_실적)'!AI241</f>
        <v>9.5040000000000013</v>
      </c>
      <c r="AL198" s="638">
        <f t="shared" ref="AL198" si="2766">AK198*1000</f>
        <v>9504.0000000000018</v>
      </c>
      <c r="AM198" s="638">
        <f>'23년(세부_실적)'!AK241</f>
        <v>0</v>
      </c>
      <c r="AN198" s="638">
        <f t="shared" ref="AN198" si="2767">AM198*1000</f>
        <v>0</v>
      </c>
      <c r="AO198" s="638">
        <f>'23년(세부_실적)'!AM241</f>
        <v>0</v>
      </c>
      <c r="AP198" s="638">
        <f t="shared" ref="AP198" si="2768">AO198*1000</f>
        <v>0</v>
      </c>
      <c r="AQ198" s="638">
        <f>'23년(세부_실적)'!AO241</f>
        <v>0</v>
      </c>
      <c r="AR198" s="638">
        <f t="shared" ref="AR198" si="2769">AQ198*1000</f>
        <v>0</v>
      </c>
      <c r="AS198" s="638">
        <f>'23년(세부_실적)'!AQ241</f>
        <v>0</v>
      </c>
      <c r="AT198" s="638">
        <f t="shared" ref="AT198" si="2770">AS198*1000</f>
        <v>0</v>
      </c>
      <c r="AU198" s="638">
        <f>'23년(세부_실적)'!AS241</f>
        <v>0</v>
      </c>
      <c r="AV198" s="638">
        <f t="shared" ref="AV198" si="2771">AU198*1000</f>
        <v>0</v>
      </c>
      <c r="AW198" s="638">
        <f>'23년(세부_실적)'!AU241</f>
        <v>0</v>
      </c>
      <c r="AX198" s="638">
        <f t="shared" ref="AX198" si="2772">AW198*1000</f>
        <v>0</v>
      </c>
      <c r="AY198" s="638">
        <f>'23년(세부_실적)'!AW241</f>
        <v>0</v>
      </c>
      <c r="AZ198" s="638">
        <f t="shared" ref="AZ198" si="2773">AY198*1000</f>
        <v>0</v>
      </c>
      <c r="BA198" s="638">
        <f>'23년(세부_실적)'!AY241</f>
        <v>0</v>
      </c>
      <c r="BB198" s="638">
        <f t="shared" ref="BB198" si="2774">BA198*1000</f>
        <v>0</v>
      </c>
      <c r="BC198" s="638">
        <f>'23년(세부_실적)'!BA241</f>
        <v>0</v>
      </c>
      <c r="BD198" s="638">
        <f t="shared" ref="BD198" si="2775">BC198*1000</f>
        <v>0</v>
      </c>
      <c r="BF198" s="617">
        <v>0.3</v>
      </c>
      <c r="BG198" s="617">
        <v>2.3116872272727274</v>
      </c>
      <c r="BH198" s="617">
        <v>3.31</v>
      </c>
      <c r="BI198" s="617"/>
      <c r="BJ198" s="617">
        <v>0.3</v>
      </c>
      <c r="BK198" s="617">
        <v>2.3116872272727274</v>
      </c>
      <c r="BL198" s="617">
        <v>3.31</v>
      </c>
      <c r="BM198" s="617"/>
      <c r="BN198" s="617">
        <v>0.3</v>
      </c>
      <c r="BO198" s="617">
        <v>2.3116872272727274</v>
      </c>
      <c r="BP198" s="617">
        <v>3.31</v>
      </c>
      <c r="BQ198" s="617"/>
      <c r="BR198" s="617">
        <v>0.3</v>
      </c>
      <c r="BS198" s="617">
        <v>2.4118778667315719</v>
      </c>
      <c r="BT198" s="617"/>
      <c r="BU198" s="617"/>
      <c r="BV198" s="617">
        <v>0.3</v>
      </c>
      <c r="BW198" s="617">
        <v>2.4118778667315719</v>
      </c>
      <c r="BX198" s="617">
        <v>3.68</v>
      </c>
      <c r="BY198" s="617"/>
      <c r="BZ198" s="617">
        <v>0.3</v>
      </c>
      <c r="CA198" s="617">
        <v>2.4118778667315719</v>
      </c>
      <c r="CB198" s="617"/>
      <c r="CC198" s="617"/>
      <c r="CD198" s="617"/>
      <c r="CE198" s="617"/>
      <c r="CF198" s="617"/>
      <c r="CG198" s="617"/>
      <c r="CH198" s="617"/>
      <c r="CI198" s="617"/>
      <c r="CJ198" s="617"/>
      <c r="CK198" s="617"/>
      <c r="CL198" s="617"/>
      <c r="CM198" s="617"/>
      <c r="CN198" s="617"/>
      <c r="CO198" s="617"/>
      <c r="CP198" s="617"/>
      <c r="CQ198" s="617"/>
      <c r="CR198" s="617"/>
      <c r="CS198" s="617"/>
      <c r="CT198" s="617"/>
      <c r="CU198" s="617"/>
      <c r="CV198" s="617"/>
      <c r="CW198" s="617"/>
      <c r="CX198" s="617"/>
      <c r="CY198" s="617"/>
      <c r="CZ198" s="617"/>
      <c r="DA198" s="617"/>
      <c r="DB198" s="656">
        <f t="shared" si="1884"/>
        <v>0</v>
      </c>
      <c r="DC198" s="656">
        <f t="shared" si="1885"/>
        <v>17815430.476800002</v>
      </c>
      <c r="DD198" s="656">
        <f t="shared" si="1886"/>
        <v>4555957.0848000003</v>
      </c>
      <c r="DE198" s="656">
        <f t="shared" si="1887"/>
        <v>0</v>
      </c>
      <c r="DF198" s="656">
        <f t="shared" si="1888"/>
        <v>15436559.001599999</v>
      </c>
      <c r="DG198" s="656">
        <f t="shared" si="1889"/>
        <v>0</v>
      </c>
      <c r="DH198" s="6">
        <f t="shared" si="1890"/>
        <v>0</v>
      </c>
      <c r="DI198" s="6">
        <f t="shared" si="1891"/>
        <v>0</v>
      </c>
      <c r="DJ198" s="6">
        <f t="shared" si="1892"/>
        <v>0</v>
      </c>
      <c r="DK198" s="6">
        <f t="shared" si="1893"/>
        <v>0</v>
      </c>
      <c r="DL198" s="6">
        <f t="shared" si="1894"/>
        <v>0</v>
      </c>
      <c r="DM198" s="6">
        <f t="shared" si="1895"/>
        <v>0</v>
      </c>
      <c r="DO198" s="6">
        <f t="shared" si="1896"/>
        <v>0</v>
      </c>
      <c r="DP198" s="6">
        <f t="shared" si="1897"/>
        <v>14056897.953058559</v>
      </c>
      <c r="DQ198" s="6">
        <f t="shared" si="1898"/>
        <v>3594783.96567216</v>
      </c>
      <c r="DR198" s="6">
        <f t="shared" si="1899"/>
        <v>3789648.4228450037</v>
      </c>
      <c r="DS198" s="6">
        <f t="shared" si="1900"/>
        <v>11375560.514928002</v>
      </c>
      <c r="DT198" s="6">
        <f t="shared" si="1901"/>
        <v>0</v>
      </c>
      <c r="DU198" s="6">
        <f t="shared" si="1902"/>
        <v>0</v>
      </c>
      <c r="DV198" s="6">
        <f t="shared" si="1903"/>
        <v>0</v>
      </c>
      <c r="DW198" s="6">
        <f t="shared" si="1904"/>
        <v>0</v>
      </c>
      <c r="DX198" s="6">
        <f t="shared" si="1905"/>
        <v>0</v>
      </c>
      <c r="DY198" s="6">
        <f t="shared" si="1906"/>
        <v>0</v>
      </c>
      <c r="DZ198" s="6">
        <f t="shared" si="1907"/>
        <v>0</v>
      </c>
    </row>
    <row r="199" spans="2:130" ht="12" customHeight="1" outlineLevel="1">
      <c r="B199" s="6" t="e">
        <f>'23년(세부_실적)'!#REF!</f>
        <v>#REF!</v>
      </c>
      <c r="C199" s="620"/>
      <c r="D199" s="620"/>
      <c r="E199" s="620"/>
      <c r="F199" s="622" t="e">
        <f>'23년(세부_실적)'!#REF!</f>
        <v>#REF!</v>
      </c>
      <c r="G199" s="622" t="s">
        <v>1055</v>
      </c>
      <c r="H199" s="622" t="e">
        <f>'23년(세부_실적)'!#REF!</f>
        <v>#REF!</v>
      </c>
      <c r="I199" s="617" t="e">
        <f>'23년(세부_실적)'!#REF!</f>
        <v>#REF!</v>
      </c>
      <c r="J199" s="617" t="e">
        <f>'23년(세부_실적)'!#REF!</f>
        <v>#REF!</v>
      </c>
      <c r="K199" s="617" t="e">
        <f>'23년(세부_실적)'!#REF!</f>
        <v>#REF!</v>
      </c>
      <c r="L199" s="617" t="e">
        <f>'23년(세부_실적)'!#REF!</f>
        <v>#REF!</v>
      </c>
      <c r="M199" s="617" t="e">
        <f>'23년(세부_실적)'!#REF!</f>
        <v>#REF!</v>
      </c>
      <c r="N199" s="617" t="e">
        <f>'23년(세부_실적)'!#REF!</f>
        <v>#REF!</v>
      </c>
      <c r="O199" s="617" t="e">
        <f>'23년(세부_실적)'!#REF!</f>
        <v>#REF!</v>
      </c>
      <c r="P199" s="617" t="e">
        <f>'23년(세부_실적)'!#REF!</f>
        <v>#REF!</v>
      </c>
      <c r="Q199" s="617" t="e">
        <f>'23년(세부_실적)'!#REF!</f>
        <v>#REF!</v>
      </c>
      <c r="R199" s="617" t="e">
        <f>'23년(세부_실적)'!#REF!</f>
        <v>#REF!</v>
      </c>
      <c r="S199" s="638" t="e">
        <f>'23년(세부_실적)'!#REF!</f>
        <v>#REF!</v>
      </c>
      <c r="T199" s="638" t="e">
        <f t="shared" ref="T199:T262" si="2776">+S199*1000</f>
        <v>#REF!</v>
      </c>
      <c r="U199" s="638" t="e">
        <f>'23년(세부_실적)'!#REF!</f>
        <v>#REF!</v>
      </c>
      <c r="V199" s="638" t="e">
        <f t="shared" ref="V199:V262" si="2777">+U199*1000</f>
        <v>#REF!</v>
      </c>
      <c r="W199" s="638" t="e">
        <f>'23년(세부_실적)'!#REF!</f>
        <v>#REF!</v>
      </c>
      <c r="X199" s="638" t="e">
        <f t="shared" ref="X199:X262" si="2778">W199*1000</f>
        <v>#REF!</v>
      </c>
      <c r="Y199" s="638" t="e">
        <f>'23년(세부_실적)'!#REF!</f>
        <v>#REF!</v>
      </c>
      <c r="Z199" s="638" t="e">
        <f t="shared" ref="Z199:AB262" si="2779">Y199*1000</f>
        <v>#REF!</v>
      </c>
      <c r="AA199" s="638" t="e">
        <f>'23년(세부_실적)'!#REF!</f>
        <v>#REF!</v>
      </c>
      <c r="AB199" s="638" t="e">
        <f t="shared" si="2779"/>
        <v>#REF!</v>
      </c>
      <c r="AC199" s="638" t="e">
        <f>'23년(세부_실적)'!#REF!</f>
        <v>#REF!</v>
      </c>
      <c r="AD199" s="638" t="e">
        <f t="shared" ref="AD199" si="2780">AC199*1000</f>
        <v>#REF!</v>
      </c>
      <c r="AE199" s="638" t="e">
        <f>'23년(세부_실적)'!#REF!</f>
        <v>#REF!</v>
      </c>
      <c r="AF199" s="638" t="e">
        <f t="shared" ref="AF199" si="2781">AE199*1000</f>
        <v>#REF!</v>
      </c>
      <c r="AG199" s="638" t="e">
        <f>'23년(세부_실적)'!#REF!</f>
        <v>#REF!</v>
      </c>
      <c r="AH199" s="638" t="e">
        <f t="shared" ref="AH199" si="2782">AG199*1000</f>
        <v>#REF!</v>
      </c>
      <c r="AI199" s="638" t="e">
        <f>'23년(세부_실적)'!#REF!</f>
        <v>#REF!</v>
      </c>
      <c r="AJ199" s="638" t="e">
        <f t="shared" ref="AJ199" si="2783">AI199*1000</f>
        <v>#REF!</v>
      </c>
      <c r="AK199" s="638" t="e">
        <f>'23년(세부_실적)'!#REF!</f>
        <v>#REF!</v>
      </c>
      <c r="AL199" s="638" t="e">
        <f t="shared" ref="AL199" si="2784">AK199*1000</f>
        <v>#REF!</v>
      </c>
      <c r="AM199" s="638" t="e">
        <f>'23년(세부_실적)'!#REF!</f>
        <v>#REF!</v>
      </c>
      <c r="AN199" s="638" t="e">
        <f t="shared" ref="AN199" si="2785">AM199*1000</f>
        <v>#REF!</v>
      </c>
      <c r="AO199" s="638" t="e">
        <f>'23년(세부_실적)'!#REF!</f>
        <v>#REF!</v>
      </c>
      <c r="AP199" s="638" t="e">
        <f t="shared" ref="AP199" si="2786">AO199*1000</f>
        <v>#REF!</v>
      </c>
      <c r="AQ199" s="638" t="e">
        <f>'23년(세부_실적)'!#REF!</f>
        <v>#REF!</v>
      </c>
      <c r="AR199" s="638" t="e">
        <f t="shared" ref="AR199" si="2787">AQ199*1000</f>
        <v>#REF!</v>
      </c>
      <c r="AS199" s="638" t="e">
        <f>'23년(세부_실적)'!#REF!</f>
        <v>#REF!</v>
      </c>
      <c r="AT199" s="638" t="e">
        <f t="shared" ref="AT199" si="2788">AS199*1000</f>
        <v>#REF!</v>
      </c>
      <c r="AU199" s="638" t="e">
        <f>'23년(세부_실적)'!#REF!</f>
        <v>#REF!</v>
      </c>
      <c r="AV199" s="638" t="e">
        <f t="shared" ref="AV199" si="2789">AU199*1000</f>
        <v>#REF!</v>
      </c>
      <c r="AW199" s="638" t="e">
        <f>'23년(세부_실적)'!#REF!</f>
        <v>#REF!</v>
      </c>
      <c r="AX199" s="638" t="e">
        <f t="shared" ref="AX199" si="2790">AW199*1000</f>
        <v>#REF!</v>
      </c>
      <c r="AY199" s="638" t="e">
        <f>'23년(세부_실적)'!#REF!</f>
        <v>#REF!</v>
      </c>
      <c r="AZ199" s="638" t="e">
        <f t="shared" ref="AZ199" si="2791">AY199*1000</f>
        <v>#REF!</v>
      </c>
      <c r="BA199" s="638" t="e">
        <f>'23년(세부_실적)'!#REF!</f>
        <v>#REF!</v>
      </c>
      <c r="BB199" s="638" t="e">
        <f t="shared" ref="BB199" si="2792">BA199*1000</f>
        <v>#REF!</v>
      </c>
      <c r="BC199" s="638" t="e">
        <f>'23년(세부_실적)'!#REF!</f>
        <v>#REF!</v>
      </c>
      <c r="BD199" s="638" t="e">
        <f t="shared" ref="BD199" si="2793">BC199*1000</f>
        <v>#REF!</v>
      </c>
      <c r="BF199" s="617">
        <v>0.3</v>
      </c>
      <c r="BG199" s="617">
        <v>2.3116872272727274</v>
      </c>
      <c r="BH199" s="617"/>
      <c r="BI199" s="617"/>
      <c r="BJ199" s="617">
        <v>0.3</v>
      </c>
      <c r="BK199" s="617">
        <v>2.3116872272727274</v>
      </c>
      <c r="BL199" s="617"/>
      <c r="BM199" s="617"/>
      <c r="BN199" s="617">
        <v>0.3</v>
      </c>
      <c r="BO199" s="617">
        <v>2.3116872272727274</v>
      </c>
      <c r="BP199" s="617"/>
      <c r="BQ199" s="617"/>
      <c r="BR199" s="617">
        <v>0.3</v>
      </c>
      <c r="BS199" s="617">
        <v>2.4118778667315719</v>
      </c>
      <c r="BT199" s="617"/>
      <c r="BU199" s="617"/>
      <c r="BV199" s="617">
        <v>0.3</v>
      </c>
      <c r="BW199" s="617">
        <v>2.4118778667315719</v>
      </c>
      <c r="BX199" s="617"/>
      <c r="BY199" s="617"/>
      <c r="BZ199" s="617">
        <v>0.3</v>
      </c>
      <c r="CA199" s="617">
        <v>2.4118778667315719</v>
      </c>
      <c r="CB199" s="617">
        <v>3.57</v>
      </c>
      <c r="CC199" s="617"/>
      <c r="CD199" s="617"/>
      <c r="CE199" s="617"/>
      <c r="CF199" s="617"/>
      <c r="CG199" s="617"/>
      <c r="CH199" s="617"/>
      <c r="CI199" s="617"/>
      <c r="CJ199" s="617"/>
      <c r="CK199" s="617"/>
      <c r="CL199" s="617"/>
      <c r="CM199" s="617"/>
      <c r="CN199" s="617"/>
      <c r="CO199" s="617"/>
      <c r="CP199" s="617"/>
      <c r="CQ199" s="617"/>
      <c r="CR199" s="617"/>
      <c r="CS199" s="617"/>
      <c r="CT199" s="617"/>
      <c r="CU199" s="617"/>
      <c r="CV199" s="617"/>
      <c r="CW199" s="617"/>
      <c r="CX199" s="617"/>
      <c r="CY199" s="617"/>
      <c r="CZ199" s="617"/>
      <c r="DA199" s="617"/>
      <c r="DB199" s="656" t="e">
        <f t="shared" si="1884"/>
        <v>#REF!</v>
      </c>
      <c r="DC199" s="656" t="e">
        <f t="shared" si="1885"/>
        <v>#REF!</v>
      </c>
      <c r="DD199" s="656" t="e">
        <f t="shared" si="1886"/>
        <v>#REF!</v>
      </c>
      <c r="DE199" s="656" t="e">
        <f t="shared" si="1887"/>
        <v>#REF!</v>
      </c>
      <c r="DF199" s="656" t="e">
        <f t="shared" si="1888"/>
        <v>#REF!</v>
      </c>
      <c r="DG199" s="656" t="e">
        <f t="shared" si="1889"/>
        <v>#REF!</v>
      </c>
      <c r="DH199" s="6" t="e">
        <f t="shared" si="1890"/>
        <v>#REF!</v>
      </c>
      <c r="DI199" s="6" t="e">
        <f t="shared" si="1891"/>
        <v>#REF!</v>
      </c>
      <c r="DJ199" s="6" t="e">
        <f t="shared" si="1892"/>
        <v>#REF!</v>
      </c>
      <c r="DK199" s="6" t="e">
        <f t="shared" si="1893"/>
        <v>#REF!</v>
      </c>
      <c r="DL199" s="6" t="e">
        <f t="shared" si="1894"/>
        <v>#REF!</v>
      </c>
      <c r="DM199" s="6" t="e">
        <f t="shared" si="1895"/>
        <v>#REF!</v>
      </c>
      <c r="DO199" s="6" t="e">
        <f t="shared" si="1896"/>
        <v>#REF!</v>
      </c>
      <c r="DP199" s="6" t="e">
        <f t="shared" si="1897"/>
        <v>#REF!</v>
      </c>
      <c r="DQ199" s="6" t="e">
        <f t="shared" si="1898"/>
        <v>#REF!</v>
      </c>
      <c r="DR199" s="6" t="e">
        <f t="shared" si="1899"/>
        <v>#REF!</v>
      </c>
      <c r="DS199" s="6" t="e">
        <f t="shared" si="1900"/>
        <v>#REF!</v>
      </c>
      <c r="DT199" s="6" t="e">
        <f t="shared" si="1901"/>
        <v>#REF!</v>
      </c>
      <c r="DU199" s="6" t="e">
        <f t="shared" si="1902"/>
        <v>#REF!</v>
      </c>
      <c r="DV199" s="6" t="e">
        <f t="shared" si="1903"/>
        <v>#REF!</v>
      </c>
      <c r="DW199" s="6" t="e">
        <f t="shared" si="1904"/>
        <v>#REF!</v>
      </c>
      <c r="DX199" s="6" t="e">
        <f t="shared" si="1905"/>
        <v>#REF!</v>
      </c>
      <c r="DY199" s="6" t="e">
        <f t="shared" si="1906"/>
        <v>#REF!</v>
      </c>
      <c r="DZ199" s="6" t="e">
        <f t="shared" si="1907"/>
        <v>#REF!</v>
      </c>
    </row>
    <row r="200" spans="2:130" ht="12" customHeight="1" outlineLevel="1">
      <c r="B200" s="6">
        <f>'23년(세부_실적)'!A242</f>
        <v>194</v>
      </c>
      <c r="C200" s="620"/>
      <c r="D200" s="620"/>
      <c r="E200" s="620"/>
      <c r="F200" s="622" t="str">
        <f>'23년(세부_실적)'!E242</f>
        <v>A3514_RPN</v>
      </c>
      <c r="G200" s="622" t="s">
        <v>1228</v>
      </c>
      <c r="H200" s="622" t="str">
        <f>'23년(세부_실적)'!F242</f>
        <v>990A</v>
      </c>
      <c r="I200" s="617" t="str">
        <f>'23년(세부_실적)'!G242</f>
        <v>구</v>
      </c>
      <c r="J200" s="617" t="str">
        <f>'23년(세부_실적)'!H242</f>
        <v>SY</v>
      </c>
      <c r="K200" s="617">
        <f>'23년(세부_실적)'!I242</f>
        <v>4</v>
      </c>
      <c r="L200" s="617">
        <f>'23년(세부_실적)'!J242</f>
        <v>0</v>
      </c>
      <c r="M200" s="617">
        <f>'23년(세부_실적)'!K242</f>
        <v>4</v>
      </c>
      <c r="N200" s="617">
        <f>'23년(세부_실적)'!L242</f>
        <v>0</v>
      </c>
      <c r="O200" s="617">
        <f>'23년(세부_실적)'!M242</f>
        <v>4</v>
      </c>
      <c r="P200" s="617">
        <f>'23년(세부_실적)'!N242</f>
        <v>0</v>
      </c>
      <c r="Q200" s="617">
        <f>'23년(세부_실적)'!O242</f>
        <v>4</v>
      </c>
      <c r="R200" s="617">
        <f>'23년(세부_실적)'!P242</f>
        <v>0</v>
      </c>
      <c r="S200" s="638">
        <f>'23년(세부_실적)'!Q242</f>
        <v>68.639999999999986</v>
      </c>
      <c r="T200" s="638">
        <f t="shared" si="2776"/>
        <v>68639.999999999985</v>
      </c>
      <c r="U200" s="638">
        <f>'23년(세부_실적)'!S242</f>
        <v>4.2240000000000002</v>
      </c>
      <c r="V200" s="638">
        <f t="shared" si="2777"/>
        <v>4224</v>
      </c>
      <c r="W200" s="638">
        <f>'23년(세부_실적)'!U242</f>
        <v>6.3360000000000003</v>
      </c>
      <c r="X200" s="638">
        <f t="shared" si="2778"/>
        <v>6336</v>
      </c>
      <c r="Y200" s="638">
        <f>'23년(세부_실적)'!W242</f>
        <v>7.3920000000000003</v>
      </c>
      <c r="Z200" s="638">
        <f t="shared" si="2779"/>
        <v>7392</v>
      </c>
      <c r="AA200" s="638">
        <f>'23년(세부_실적)'!Y242</f>
        <v>17.952000000000002</v>
      </c>
      <c r="AB200" s="638">
        <f t="shared" si="2779"/>
        <v>17952</v>
      </c>
      <c r="AC200" s="638">
        <f>'23년(세부_실적)'!AA242</f>
        <v>9.5039999999999996</v>
      </c>
      <c r="AD200" s="638">
        <f t="shared" ref="AD200" si="2794">AC200*1000</f>
        <v>9504</v>
      </c>
      <c r="AE200" s="638">
        <f>'23년(세부_실적)'!AC242</f>
        <v>2.1120000000000001</v>
      </c>
      <c r="AF200" s="638">
        <f t="shared" ref="AF200" si="2795">AE200*1000</f>
        <v>2112</v>
      </c>
      <c r="AG200" s="638">
        <f>'23년(세부_실적)'!AE242</f>
        <v>6.3360000000000003</v>
      </c>
      <c r="AH200" s="638">
        <f t="shared" ref="AH200" si="2796">AG200*1000</f>
        <v>6336</v>
      </c>
      <c r="AI200" s="638">
        <f>'23년(세부_실적)'!AG242</f>
        <v>17.951999999999998</v>
      </c>
      <c r="AJ200" s="638">
        <f t="shared" ref="AJ200" si="2797">AI200*1000</f>
        <v>17952</v>
      </c>
      <c r="AK200" s="638">
        <f>'23년(세부_실적)'!AI242</f>
        <v>35.903999999999996</v>
      </c>
      <c r="AL200" s="638">
        <f t="shared" ref="AL200" si="2798">AK200*1000</f>
        <v>35904</v>
      </c>
      <c r="AM200" s="638">
        <f>'23년(세부_실적)'!AK242</f>
        <v>4.2240000000000002</v>
      </c>
      <c r="AN200" s="638">
        <f t="shared" ref="AN200" si="2799">AM200*1000</f>
        <v>4224</v>
      </c>
      <c r="AO200" s="638">
        <f>'23년(세부_실적)'!AM242</f>
        <v>7.3920000000000003</v>
      </c>
      <c r="AP200" s="638">
        <f t="shared" ref="AP200" si="2800">AO200*1000</f>
        <v>7392</v>
      </c>
      <c r="AQ200" s="638">
        <f>'23년(세부_실적)'!AO242</f>
        <v>6.3360000000000003</v>
      </c>
      <c r="AR200" s="638">
        <f t="shared" ref="AR200" si="2801">AQ200*1000</f>
        <v>6336</v>
      </c>
      <c r="AS200" s="638">
        <f>'23년(세부_실적)'!AQ242</f>
        <v>17.951999999999998</v>
      </c>
      <c r="AT200" s="638">
        <f t="shared" ref="AT200" si="2802">AS200*1000</f>
        <v>17952</v>
      </c>
      <c r="AU200" s="638">
        <f>'23년(세부_실적)'!AS242</f>
        <v>6.3360000000000003</v>
      </c>
      <c r="AV200" s="638">
        <f t="shared" ref="AV200" si="2803">AU200*1000</f>
        <v>6336</v>
      </c>
      <c r="AW200" s="638">
        <f>'23년(세부_실적)'!AU242</f>
        <v>0</v>
      </c>
      <c r="AX200" s="638">
        <f t="shared" ref="AX200" si="2804">AW200*1000</f>
        <v>0</v>
      </c>
      <c r="AY200" s="638">
        <f>'23년(세부_실적)'!AW242</f>
        <v>8.4480000000000004</v>
      </c>
      <c r="AZ200" s="638">
        <f t="shared" ref="AZ200" si="2805">AY200*1000</f>
        <v>8448</v>
      </c>
      <c r="BA200" s="638">
        <f>'23년(세부_실적)'!AY242</f>
        <v>14.784000000000001</v>
      </c>
      <c r="BB200" s="638">
        <f t="shared" ref="BB200" si="2806">BA200*1000</f>
        <v>14784</v>
      </c>
      <c r="BC200" s="638">
        <f>'23년(세부_실적)'!BA242</f>
        <v>32.735999999999997</v>
      </c>
      <c r="BD200" s="638">
        <f t="shared" ref="BD200" si="2807">BC200*1000</f>
        <v>32735.999999999996</v>
      </c>
      <c r="BF200" s="617">
        <v>0.35</v>
      </c>
      <c r="BG200" s="617">
        <v>2.5095915909090896</v>
      </c>
      <c r="BH200" s="617">
        <v>3.38</v>
      </c>
      <c r="BI200" s="617"/>
      <c r="BJ200" s="617">
        <v>0.35</v>
      </c>
      <c r="BK200" s="617">
        <v>2.5095915909090896</v>
      </c>
      <c r="BL200" s="617">
        <v>3.38</v>
      </c>
      <c r="BM200" s="617"/>
      <c r="BN200" s="617">
        <v>0.35</v>
      </c>
      <c r="BO200" s="617">
        <v>2.5095915909090896</v>
      </c>
      <c r="BP200" s="617">
        <v>3.38</v>
      </c>
      <c r="BQ200" s="617"/>
      <c r="BR200" s="617">
        <v>0.35</v>
      </c>
      <c r="BS200" s="617">
        <v>2.6207622303679345</v>
      </c>
      <c r="BT200" s="617">
        <v>3.38</v>
      </c>
      <c r="BU200" s="617"/>
      <c r="BV200" s="617">
        <v>0.35</v>
      </c>
      <c r="BW200" s="617">
        <v>2.6207622303679345</v>
      </c>
      <c r="BX200" s="617">
        <v>3.77</v>
      </c>
      <c r="BY200" s="617"/>
      <c r="BZ200" s="617">
        <v>0.35</v>
      </c>
      <c r="CA200" s="617">
        <v>2.6207622303679345</v>
      </c>
      <c r="CB200" s="617"/>
      <c r="CC200" s="617"/>
      <c r="CD200" s="617"/>
      <c r="CE200" s="617"/>
      <c r="CF200" s="617"/>
      <c r="CG200" s="617"/>
      <c r="CH200" s="617"/>
      <c r="CI200" s="617"/>
      <c r="CJ200" s="617"/>
      <c r="CK200" s="617"/>
      <c r="CL200" s="617"/>
      <c r="CM200" s="617"/>
      <c r="CN200" s="617"/>
      <c r="CO200" s="617"/>
      <c r="CP200" s="617"/>
      <c r="CQ200" s="617"/>
      <c r="CR200" s="617"/>
      <c r="CS200" s="617"/>
      <c r="CT200" s="617"/>
      <c r="CU200" s="617"/>
      <c r="CV200" s="617"/>
      <c r="CW200" s="617"/>
      <c r="CX200" s="617"/>
      <c r="CY200" s="617"/>
      <c r="CZ200" s="617"/>
      <c r="DA200" s="617"/>
      <c r="DB200" s="656">
        <f t="shared" ref="DB200:DB263" si="2808">+V200*BH200*$BI$2</f>
        <v>17784865.612799998</v>
      </c>
      <c r="DC200" s="656">
        <f t="shared" ref="DC200:DC263" si="2809">+X200*BL200*$BM$2</f>
        <v>27288287.7696</v>
      </c>
      <c r="DD200" s="656">
        <f t="shared" ref="DD200:DD263" si="2810">+BP200*Z200*$BQ$2</f>
        <v>32566146.412799999</v>
      </c>
      <c r="DE200" s="656">
        <f t="shared" ref="DE200:DE263" si="2811">+AD200*BT200*$BU$2</f>
        <v>42509696.486400001</v>
      </c>
      <c r="DF200" s="656">
        <f t="shared" ref="DF200:DF263" si="2812">+BX200*AF200*$BY$2</f>
        <v>10542722.361599999</v>
      </c>
      <c r="DG200" s="656">
        <f t="shared" ref="DG200:DG263" si="2813">+CB200*AH200*$CC$2</f>
        <v>0</v>
      </c>
      <c r="DH200" s="6">
        <f t="shared" ref="DH200:DH263" si="2814">+CF200*AN200*$CG$2</f>
        <v>0</v>
      </c>
      <c r="DI200" s="6">
        <f t="shared" ref="DI200:DI263" si="2815">+CB200*AP200*$AP$2</f>
        <v>0</v>
      </c>
      <c r="DJ200" s="6">
        <f t="shared" ref="DJ200:DJ263" si="2816">+CN200*AR200*$AR$2</f>
        <v>0</v>
      </c>
      <c r="DK200" s="6">
        <f t="shared" ref="DK200:DK263" si="2817">+CR200*AV200*$AV$2</f>
        <v>0</v>
      </c>
      <c r="DL200" s="6">
        <f t="shared" ref="DL200:DL263" si="2818">+CV200*AX200*$AX$2</f>
        <v>0</v>
      </c>
      <c r="DM200" s="6">
        <f t="shared" ref="DM200:DM263" si="2819">+CZ200*AZ200*$AZ$2</f>
        <v>0</v>
      </c>
      <c r="DO200" s="6">
        <f t="shared" ref="DO200:DO263" si="2820">+(BF200+BG200)*V200*$V$2</f>
        <v>15046583.476867193</v>
      </c>
      <c r="DP200" s="6">
        <f t="shared" ref="DP200:DP263" si="2821">+(BJ200+BK200)*X200*$X$2</f>
        <v>23086792.377590388</v>
      </c>
      <c r="DQ200" s="6">
        <f t="shared" ref="DQ200:DQ263" si="2822">+(BN200+BO200)*Z200*$Z$2</f>
        <v>27552035.038567189</v>
      </c>
      <c r="DR200" s="6">
        <f t="shared" ref="DR200:DR263" si="2823">+(BR200+BS200)*AD200*$AD$2</f>
        <v>37362781.285858467</v>
      </c>
      <c r="DS200" s="6">
        <f t="shared" ref="DS200:DS263" si="2824">+(BV200+BW200)*AF200*$AF$2</f>
        <v>8307671.4581158394</v>
      </c>
      <c r="DT200" s="6">
        <f t="shared" ref="DT200:DT263" si="2825">+(BZ200+CA200)*AH200*$AH$2</f>
        <v>24473903.571477674</v>
      </c>
      <c r="DU200" s="6">
        <f t="shared" ref="DU200:DU263" si="2826">+(CD200+CE200)*AN200*$AN$2</f>
        <v>0</v>
      </c>
      <c r="DV200" s="6">
        <f t="shared" ref="DV200:DV263" si="2827">+(CH200+CI200)*AP200*$AP$2</f>
        <v>0</v>
      </c>
      <c r="DW200" s="6">
        <f t="shared" ref="DW200:DW263" si="2828">+(CL200+CM200)*AR200*$AR$2</f>
        <v>0</v>
      </c>
      <c r="DX200" s="6">
        <f t="shared" ref="DX200:DX263" si="2829">+(CP200+CQ200)*AV200*$AV$2</f>
        <v>0</v>
      </c>
      <c r="DY200" s="6">
        <f t="shared" ref="DY200:DY263" si="2830">+(CT200+CU200)*AX200*$AX$2</f>
        <v>0</v>
      </c>
      <c r="DZ200" s="6">
        <f t="shared" ref="DZ200:DZ263" si="2831">+(CX200+CY200)*AZ200*$AZ$2</f>
        <v>0</v>
      </c>
    </row>
    <row r="201" spans="2:130" ht="12" customHeight="1" outlineLevel="1">
      <c r="B201" s="6" t="e">
        <f>'23년(세부_실적)'!#REF!</f>
        <v>#REF!</v>
      </c>
      <c r="C201" s="620"/>
      <c r="D201" s="620"/>
      <c r="E201" s="620"/>
      <c r="F201" s="622" t="e">
        <f>'23년(세부_실적)'!#REF!</f>
        <v>#REF!</v>
      </c>
      <c r="G201" s="622" t="s">
        <v>1228</v>
      </c>
      <c r="H201" s="622" t="e">
        <f>'23년(세부_실적)'!#REF!</f>
        <v>#REF!</v>
      </c>
      <c r="I201" s="617" t="e">
        <f>'23년(세부_실적)'!#REF!</f>
        <v>#REF!</v>
      </c>
      <c r="J201" s="617" t="e">
        <f>'23년(세부_실적)'!#REF!</f>
        <v>#REF!</v>
      </c>
      <c r="K201" s="617" t="e">
        <f>'23년(세부_실적)'!#REF!</f>
        <v>#REF!</v>
      </c>
      <c r="L201" s="617" t="e">
        <f>'23년(세부_실적)'!#REF!</f>
        <v>#REF!</v>
      </c>
      <c r="M201" s="617" t="e">
        <f>'23년(세부_실적)'!#REF!</f>
        <v>#REF!</v>
      </c>
      <c r="N201" s="617" t="e">
        <f>'23년(세부_실적)'!#REF!</f>
        <v>#REF!</v>
      </c>
      <c r="O201" s="617" t="e">
        <f>'23년(세부_실적)'!#REF!</f>
        <v>#REF!</v>
      </c>
      <c r="P201" s="617" t="e">
        <f>'23년(세부_실적)'!#REF!</f>
        <v>#REF!</v>
      </c>
      <c r="Q201" s="617" t="e">
        <f>'23년(세부_실적)'!#REF!</f>
        <v>#REF!</v>
      </c>
      <c r="R201" s="617" t="e">
        <f>'23년(세부_실적)'!#REF!</f>
        <v>#REF!</v>
      </c>
      <c r="S201" s="638" t="e">
        <f>'23년(세부_실적)'!#REF!</f>
        <v>#REF!</v>
      </c>
      <c r="T201" s="638" t="e">
        <f t="shared" si="2776"/>
        <v>#REF!</v>
      </c>
      <c r="U201" s="638" t="e">
        <f>'23년(세부_실적)'!#REF!</f>
        <v>#REF!</v>
      </c>
      <c r="V201" s="638" t="e">
        <f t="shared" si="2777"/>
        <v>#REF!</v>
      </c>
      <c r="W201" s="638" t="e">
        <f>'23년(세부_실적)'!#REF!</f>
        <v>#REF!</v>
      </c>
      <c r="X201" s="638" t="e">
        <f t="shared" si="2778"/>
        <v>#REF!</v>
      </c>
      <c r="Y201" s="638" t="e">
        <f>'23년(세부_실적)'!#REF!</f>
        <v>#REF!</v>
      </c>
      <c r="Z201" s="638" t="e">
        <f t="shared" si="2779"/>
        <v>#REF!</v>
      </c>
      <c r="AA201" s="638" t="e">
        <f>'23년(세부_실적)'!#REF!</f>
        <v>#REF!</v>
      </c>
      <c r="AB201" s="638" t="e">
        <f t="shared" si="2779"/>
        <v>#REF!</v>
      </c>
      <c r="AC201" s="638" t="e">
        <f>'23년(세부_실적)'!#REF!</f>
        <v>#REF!</v>
      </c>
      <c r="AD201" s="638" t="e">
        <f t="shared" ref="AD201" si="2832">AC201*1000</f>
        <v>#REF!</v>
      </c>
      <c r="AE201" s="638" t="e">
        <f>'23년(세부_실적)'!#REF!</f>
        <v>#REF!</v>
      </c>
      <c r="AF201" s="638" t="e">
        <f t="shared" ref="AF201" si="2833">AE201*1000</f>
        <v>#REF!</v>
      </c>
      <c r="AG201" s="638" t="e">
        <f>'23년(세부_실적)'!#REF!</f>
        <v>#REF!</v>
      </c>
      <c r="AH201" s="638" t="e">
        <f t="shared" ref="AH201" si="2834">AG201*1000</f>
        <v>#REF!</v>
      </c>
      <c r="AI201" s="638" t="e">
        <f>'23년(세부_실적)'!#REF!</f>
        <v>#REF!</v>
      </c>
      <c r="AJ201" s="638" t="e">
        <f t="shared" ref="AJ201" si="2835">AI201*1000</f>
        <v>#REF!</v>
      </c>
      <c r="AK201" s="638" t="e">
        <f>'23년(세부_실적)'!#REF!</f>
        <v>#REF!</v>
      </c>
      <c r="AL201" s="638" t="e">
        <f t="shared" ref="AL201" si="2836">AK201*1000</f>
        <v>#REF!</v>
      </c>
      <c r="AM201" s="638" t="e">
        <f>'23년(세부_실적)'!#REF!</f>
        <v>#REF!</v>
      </c>
      <c r="AN201" s="638" t="e">
        <f t="shared" ref="AN201" si="2837">AM201*1000</f>
        <v>#REF!</v>
      </c>
      <c r="AO201" s="638" t="e">
        <f>'23년(세부_실적)'!#REF!</f>
        <v>#REF!</v>
      </c>
      <c r="AP201" s="638" t="e">
        <f t="shared" ref="AP201" si="2838">AO201*1000</f>
        <v>#REF!</v>
      </c>
      <c r="AQ201" s="638" t="e">
        <f>'23년(세부_실적)'!#REF!</f>
        <v>#REF!</v>
      </c>
      <c r="AR201" s="638" t="e">
        <f t="shared" ref="AR201" si="2839">AQ201*1000</f>
        <v>#REF!</v>
      </c>
      <c r="AS201" s="638" t="e">
        <f>'23년(세부_실적)'!#REF!</f>
        <v>#REF!</v>
      </c>
      <c r="AT201" s="638" t="e">
        <f t="shared" ref="AT201" si="2840">AS201*1000</f>
        <v>#REF!</v>
      </c>
      <c r="AU201" s="638" t="e">
        <f>'23년(세부_실적)'!#REF!</f>
        <v>#REF!</v>
      </c>
      <c r="AV201" s="638" t="e">
        <f t="shared" ref="AV201" si="2841">AU201*1000</f>
        <v>#REF!</v>
      </c>
      <c r="AW201" s="638" t="e">
        <f>'23년(세부_실적)'!#REF!</f>
        <v>#REF!</v>
      </c>
      <c r="AX201" s="638" t="e">
        <f t="shared" ref="AX201" si="2842">AW201*1000</f>
        <v>#REF!</v>
      </c>
      <c r="AY201" s="638" t="e">
        <f>'23년(세부_실적)'!#REF!</f>
        <v>#REF!</v>
      </c>
      <c r="AZ201" s="638" t="e">
        <f t="shared" ref="AZ201" si="2843">AY201*1000</f>
        <v>#REF!</v>
      </c>
      <c r="BA201" s="638" t="e">
        <f>'23년(세부_실적)'!#REF!</f>
        <v>#REF!</v>
      </c>
      <c r="BB201" s="638" t="e">
        <f t="shared" ref="BB201" si="2844">BA201*1000</f>
        <v>#REF!</v>
      </c>
      <c r="BC201" s="638" t="e">
        <f>'23년(세부_실적)'!#REF!</f>
        <v>#REF!</v>
      </c>
      <c r="BD201" s="638" t="e">
        <f t="shared" ref="BD201" si="2845">BC201*1000</f>
        <v>#REF!</v>
      </c>
      <c r="BF201" s="617">
        <v>0.35</v>
      </c>
      <c r="BG201" s="617">
        <v>2.5095915909090896</v>
      </c>
      <c r="BH201" s="617"/>
      <c r="BI201" s="617"/>
      <c r="BJ201" s="617">
        <v>0.35</v>
      </c>
      <c r="BK201" s="617">
        <v>2.5095915909090896</v>
      </c>
      <c r="BL201" s="617"/>
      <c r="BM201" s="617"/>
      <c r="BN201" s="617">
        <v>0.35</v>
      </c>
      <c r="BO201" s="617">
        <v>2.5095915909090896</v>
      </c>
      <c r="BP201" s="617"/>
      <c r="BQ201" s="617"/>
      <c r="BR201" s="617">
        <v>0.35</v>
      </c>
      <c r="BS201" s="617">
        <v>2.6207622303679345</v>
      </c>
      <c r="BT201" s="617"/>
      <c r="BU201" s="617"/>
      <c r="BV201" s="617">
        <v>0.35</v>
      </c>
      <c r="BW201" s="617">
        <v>2.6207622303679345</v>
      </c>
      <c r="BX201" s="617"/>
      <c r="BY201" s="617"/>
      <c r="BZ201" s="617">
        <v>0.35</v>
      </c>
      <c r="CA201" s="617">
        <v>2.6207622303679345</v>
      </c>
      <c r="CB201" s="617">
        <v>3.65</v>
      </c>
      <c r="CC201" s="617"/>
      <c r="CD201" s="617"/>
      <c r="CE201" s="617"/>
      <c r="CF201" s="617"/>
      <c r="CG201" s="617"/>
      <c r="CH201" s="617"/>
      <c r="CI201" s="617"/>
      <c r="CJ201" s="617"/>
      <c r="CK201" s="617"/>
      <c r="CL201" s="617"/>
      <c r="CM201" s="617"/>
      <c r="CN201" s="617"/>
      <c r="CO201" s="617"/>
      <c r="CP201" s="617"/>
      <c r="CQ201" s="617"/>
      <c r="CR201" s="617"/>
      <c r="CS201" s="617"/>
      <c r="CT201" s="617"/>
      <c r="CU201" s="617"/>
      <c r="CV201" s="617"/>
      <c r="CW201" s="617"/>
      <c r="CX201" s="617"/>
      <c r="CY201" s="617"/>
      <c r="CZ201" s="617"/>
      <c r="DA201" s="617"/>
      <c r="DB201" s="656" t="e">
        <f t="shared" si="2808"/>
        <v>#REF!</v>
      </c>
      <c r="DC201" s="656" t="e">
        <f t="shared" si="2809"/>
        <v>#REF!</v>
      </c>
      <c r="DD201" s="656" t="e">
        <f t="shared" si="2810"/>
        <v>#REF!</v>
      </c>
      <c r="DE201" s="656" t="e">
        <f t="shared" si="2811"/>
        <v>#REF!</v>
      </c>
      <c r="DF201" s="656" t="e">
        <f t="shared" si="2812"/>
        <v>#REF!</v>
      </c>
      <c r="DG201" s="656" t="e">
        <f t="shared" si="2813"/>
        <v>#REF!</v>
      </c>
      <c r="DH201" s="6" t="e">
        <f t="shared" si="2814"/>
        <v>#REF!</v>
      </c>
      <c r="DI201" s="6" t="e">
        <f t="shared" si="2815"/>
        <v>#REF!</v>
      </c>
      <c r="DJ201" s="6" t="e">
        <f t="shared" si="2816"/>
        <v>#REF!</v>
      </c>
      <c r="DK201" s="6" t="e">
        <f t="shared" si="2817"/>
        <v>#REF!</v>
      </c>
      <c r="DL201" s="6" t="e">
        <f t="shared" si="2818"/>
        <v>#REF!</v>
      </c>
      <c r="DM201" s="6" t="e">
        <f t="shared" si="2819"/>
        <v>#REF!</v>
      </c>
      <c r="DO201" s="6" t="e">
        <f t="shared" si="2820"/>
        <v>#REF!</v>
      </c>
      <c r="DP201" s="6" t="e">
        <f t="shared" si="2821"/>
        <v>#REF!</v>
      </c>
      <c r="DQ201" s="6" t="e">
        <f t="shared" si="2822"/>
        <v>#REF!</v>
      </c>
      <c r="DR201" s="6" t="e">
        <f t="shared" si="2823"/>
        <v>#REF!</v>
      </c>
      <c r="DS201" s="6" t="e">
        <f t="shared" si="2824"/>
        <v>#REF!</v>
      </c>
      <c r="DT201" s="6" t="e">
        <f t="shared" si="2825"/>
        <v>#REF!</v>
      </c>
      <c r="DU201" s="6" t="e">
        <f t="shared" si="2826"/>
        <v>#REF!</v>
      </c>
      <c r="DV201" s="6" t="e">
        <f t="shared" si="2827"/>
        <v>#REF!</v>
      </c>
      <c r="DW201" s="6" t="e">
        <f t="shared" si="2828"/>
        <v>#REF!</v>
      </c>
      <c r="DX201" s="6" t="e">
        <f t="shared" si="2829"/>
        <v>#REF!</v>
      </c>
      <c r="DY201" s="6" t="e">
        <f t="shared" si="2830"/>
        <v>#REF!</v>
      </c>
      <c r="DZ201" s="6" t="e">
        <f t="shared" si="2831"/>
        <v>#REF!</v>
      </c>
    </row>
    <row r="202" spans="2:130" ht="12" customHeight="1" outlineLevel="1">
      <c r="B202" s="6">
        <f>'23년(세부_실적)'!A243</f>
        <v>196</v>
      </c>
      <c r="C202" s="620"/>
      <c r="D202" s="620"/>
      <c r="E202" s="620"/>
      <c r="F202" s="622" t="str">
        <f>'23년(세부_실적)'!E243</f>
        <v>A3514N_RPN</v>
      </c>
      <c r="G202" s="622" t="s">
        <v>1230</v>
      </c>
      <c r="H202" s="622" t="str">
        <f>'23년(세부_실적)'!F243</f>
        <v>990B</v>
      </c>
      <c r="I202" s="617" t="str">
        <f>'23년(세부_실적)'!G243</f>
        <v>구</v>
      </c>
      <c r="J202" s="617" t="str">
        <f>'23년(세부_실적)'!H243</f>
        <v>SY</v>
      </c>
      <c r="K202" s="617">
        <f>'23년(세부_실적)'!I243</f>
        <v>4.76</v>
      </c>
      <c r="L202" s="617">
        <f>'23년(세부_실적)'!J243</f>
        <v>0</v>
      </c>
      <c r="M202" s="617">
        <f>'23년(세부_실적)'!K243</f>
        <v>4.76</v>
      </c>
      <c r="N202" s="617">
        <f>'23년(세부_실적)'!L243</f>
        <v>0</v>
      </c>
      <c r="O202" s="617">
        <f>'23년(세부_실적)'!M243</f>
        <v>4.76</v>
      </c>
      <c r="P202" s="617">
        <f>'23년(세부_실적)'!N243</f>
        <v>0</v>
      </c>
      <c r="Q202" s="617">
        <f>'23년(세부_실적)'!O243</f>
        <v>4.76</v>
      </c>
      <c r="R202" s="617">
        <f>'23년(세부_실적)'!P243</f>
        <v>0</v>
      </c>
      <c r="S202" s="638">
        <f>'23년(세부_실적)'!Q243</f>
        <v>17.952000000000002</v>
      </c>
      <c r="T202" s="638">
        <f t="shared" si="2776"/>
        <v>17952</v>
      </c>
      <c r="U202" s="638">
        <f>'23년(세부_실적)'!S243</f>
        <v>0</v>
      </c>
      <c r="V202" s="638">
        <f t="shared" si="2777"/>
        <v>0</v>
      </c>
      <c r="W202" s="638">
        <f>'23년(세부_실적)'!U243</f>
        <v>2.1120000000000001</v>
      </c>
      <c r="X202" s="638">
        <f t="shared" si="2778"/>
        <v>2112</v>
      </c>
      <c r="Y202" s="638">
        <f>'23년(세부_실적)'!W243</f>
        <v>0</v>
      </c>
      <c r="Z202" s="638">
        <f t="shared" si="2779"/>
        <v>0</v>
      </c>
      <c r="AA202" s="638">
        <f>'23년(세부_실적)'!Y243</f>
        <v>2.1120000000000001</v>
      </c>
      <c r="AB202" s="638">
        <f t="shared" si="2779"/>
        <v>2112</v>
      </c>
      <c r="AC202" s="638">
        <f>'23년(세부_실적)'!AA243</f>
        <v>2.1120000000000001</v>
      </c>
      <c r="AD202" s="638">
        <f t="shared" ref="AD202" si="2846">AC202*1000</f>
        <v>2112</v>
      </c>
      <c r="AE202" s="638">
        <f>'23년(세부_실적)'!AC243</f>
        <v>2.1120000000000001</v>
      </c>
      <c r="AF202" s="638">
        <f t="shared" ref="AF202" si="2847">AE202*1000</f>
        <v>2112</v>
      </c>
      <c r="AG202" s="638">
        <f>'23년(세부_실적)'!AE243</f>
        <v>2.1120000000000001</v>
      </c>
      <c r="AH202" s="638">
        <f t="shared" ref="AH202" si="2848">AG202*1000</f>
        <v>2112</v>
      </c>
      <c r="AI202" s="638">
        <f>'23년(세부_실적)'!AG243</f>
        <v>6.3360000000000003</v>
      </c>
      <c r="AJ202" s="638">
        <f t="shared" ref="AJ202" si="2849">AI202*1000</f>
        <v>6336</v>
      </c>
      <c r="AK202" s="638">
        <f>'23년(세부_실적)'!AI243</f>
        <v>8.4480000000000004</v>
      </c>
      <c r="AL202" s="638">
        <f t="shared" ref="AL202" si="2850">AK202*1000</f>
        <v>8448</v>
      </c>
      <c r="AM202" s="638">
        <f>'23년(세부_실적)'!AK243</f>
        <v>0</v>
      </c>
      <c r="AN202" s="638">
        <f t="shared" ref="AN202" si="2851">AM202*1000</f>
        <v>0</v>
      </c>
      <c r="AO202" s="638">
        <f>'23년(세부_실적)'!AM243</f>
        <v>2.1120000000000001</v>
      </c>
      <c r="AP202" s="638">
        <f t="shared" ref="AP202" si="2852">AO202*1000</f>
        <v>2112</v>
      </c>
      <c r="AQ202" s="638">
        <f>'23년(세부_실적)'!AO243</f>
        <v>2.1120000000000001</v>
      </c>
      <c r="AR202" s="638">
        <f t="shared" ref="AR202" si="2853">AQ202*1000</f>
        <v>2112</v>
      </c>
      <c r="AS202" s="638">
        <f>'23년(세부_실적)'!AQ243</f>
        <v>4.2240000000000002</v>
      </c>
      <c r="AT202" s="638">
        <f t="shared" ref="AT202" si="2854">AS202*1000</f>
        <v>4224</v>
      </c>
      <c r="AU202" s="638">
        <f>'23년(세부_실적)'!AS243</f>
        <v>1.056</v>
      </c>
      <c r="AV202" s="638">
        <f t="shared" ref="AV202" si="2855">AU202*1000</f>
        <v>1056</v>
      </c>
      <c r="AW202" s="638">
        <f>'23년(세부_실적)'!AU243</f>
        <v>1.056</v>
      </c>
      <c r="AX202" s="638">
        <f t="shared" ref="AX202" si="2856">AW202*1000</f>
        <v>1056</v>
      </c>
      <c r="AY202" s="638">
        <f>'23년(세부_실적)'!AW243</f>
        <v>3.1680000000000001</v>
      </c>
      <c r="AZ202" s="638">
        <f t="shared" ref="AZ202" si="2857">AY202*1000</f>
        <v>3168</v>
      </c>
      <c r="BA202" s="638">
        <f>'23년(세부_실적)'!AY243</f>
        <v>5.28</v>
      </c>
      <c r="BB202" s="638">
        <f t="shared" ref="BB202" si="2858">BA202*1000</f>
        <v>5280</v>
      </c>
      <c r="BC202" s="638">
        <f>'23년(세부_실적)'!BA243</f>
        <v>9.5040000000000013</v>
      </c>
      <c r="BD202" s="638">
        <f t="shared" ref="BD202" si="2859">BC202*1000</f>
        <v>9504.0000000000018</v>
      </c>
      <c r="BF202" s="617">
        <v>0.35</v>
      </c>
      <c r="BG202" s="617">
        <v>2.8022055909090908</v>
      </c>
      <c r="BH202" s="617">
        <v>4.03</v>
      </c>
      <c r="BI202" s="617"/>
      <c r="BJ202" s="617">
        <v>0.35</v>
      </c>
      <c r="BK202" s="617">
        <v>2.8022055909090908</v>
      </c>
      <c r="BL202" s="617">
        <v>4.03</v>
      </c>
      <c r="BM202" s="617"/>
      <c r="BN202" s="617">
        <v>0.35</v>
      </c>
      <c r="BO202" s="617">
        <v>2.8022055909090908</v>
      </c>
      <c r="BP202" s="617"/>
      <c r="BQ202" s="617"/>
      <c r="BR202" s="617">
        <v>0.35</v>
      </c>
      <c r="BS202" s="617">
        <v>2.9133762303679354</v>
      </c>
      <c r="BT202" s="617"/>
      <c r="BU202" s="617"/>
      <c r="BV202" s="617">
        <v>0.35</v>
      </c>
      <c r="BW202" s="617">
        <v>2.9133762303679354</v>
      </c>
      <c r="BX202" s="617"/>
      <c r="BY202" s="617"/>
      <c r="BZ202" s="617">
        <v>0.35</v>
      </c>
      <c r="CA202" s="617">
        <v>2.9133762303679354</v>
      </c>
      <c r="CB202" s="617"/>
      <c r="CC202" s="617"/>
      <c r="CD202" s="617"/>
      <c r="CE202" s="617"/>
      <c r="CF202" s="617"/>
      <c r="CG202" s="617"/>
      <c r="CH202" s="617"/>
      <c r="CI202" s="617"/>
      <c r="CJ202" s="617"/>
      <c r="CK202" s="617"/>
      <c r="CL202" s="617"/>
      <c r="CM202" s="617"/>
      <c r="CN202" s="617"/>
      <c r="CO202" s="617"/>
      <c r="CP202" s="617"/>
      <c r="CQ202" s="617"/>
      <c r="CR202" s="617"/>
      <c r="CS202" s="617"/>
      <c r="CT202" s="617"/>
      <c r="CU202" s="617"/>
      <c r="CV202" s="617"/>
      <c r="CW202" s="617"/>
      <c r="CX202" s="617"/>
      <c r="CY202" s="617"/>
      <c r="CZ202" s="617"/>
      <c r="DA202" s="617"/>
      <c r="DB202" s="656">
        <f t="shared" si="2808"/>
        <v>0</v>
      </c>
      <c r="DC202" s="656">
        <f t="shared" si="2809"/>
        <v>10845345.1392</v>
      </c>
      <c r="DD202" s="656">
        <f t="shared" si="2810"/>
        <v>0</v>
      </c>
      <c r="DE202" s="656">
        <f t="shared" si="2811"/>
        <v>0</v>
      </c>
      <c r="DF202" s="656">
        <f t="shared" si="2812"/>
        <v>0</v>
      </c>
      <c r="DG202" s="656">
        <f t="shared" si="2813"/>
        <v>0</v>
      </c>
      <c r="DH202" s="6">
        <f t="shared" si="2814"/>
        <v>0</v>
      </c>
      <c r="DI202" s="6">
        <f t="shared" si="2815"/>
        <v>0</v>
      </c>
      <c r="DJ202" s="6">
        <f t="shared" si="2816"/>
        <v>0</v>
      </c>
      <c r="DK202" s="6">
        <f t="shared" si="2817"/>
        <v>0</v>
      </c>
      <c r="DL202" s="6">
        <f t="shared" si="2818"/>
        <v>0</v>
      </c>
      <c r="DM202" s="6">
        <f t="shared" si="2819"/>
        <v>0</v>
      </c>
      <c r="DO202" s="6">
        <f t="shared" si="2820"/>
        <v>0</v>
      </c>
      <c r="DP202" s="6">
        <f t="shared" si="2821"/>
        <v>8483066.3977977596</v>
      </c>
      <c r="DQ202" s="6">
        <f t="shared" si="2822"/>
        <v>0</v>
      </c>
      <c r="DR202" s="6">
        <f t="shared" si="2823"/>
        <v>9120653.0620560888</v>
      </c>
      <c r="DS202" s="6">
        <f t="shared" si="2824"/>
        <v>9125960.0950169619</v>
      </c>
      <c r="DT202" s="6">
        <f t="shared" si="2825"/>
        <v>8961510.9957358669</v>
      </c>
      <c r="DU202" s="6">
        <f t="shared" si="2826"/>
        <v>0</v>
      </c>
      <c r="DV202" s="6">
        <f t="shared" si="2827"/>
        <v>0</v>
      </c>
      <c r="DW202" s="6">
        <f t="shared" si="2828"/>
        <v>0</v>
      </c>
      <c r="DX202" s="6">
        <f t="shared" si="2829"/>
        <v>0</v>
      </c>
      <c r="DY202" s="6">
        <f t="shared" si="2830"/>
        <v>0</v>
      </c>
      <c r="DZ202" s="6">
        <f t="shared" si="2831"/>
        <v>0</v>
      </c>
    </row>
    <row r="203" spans="2:130" ht="12" customHeight="1" outlineLevel="1">
      <c r="B203" s="6" t="e">
        <f>'23년(세부_실적)'!#REF!</f>
        <v>#REF!</v>
      </c>
      <c r="C203" s="621"/>
      <c r="D203" s="621"/>
      <c r="E203" s="621"/>
      <c r="F203" s="622" t="e">
        <f>'23년(세부_실적)'!#REF!</f>
        <v>#REF!</v>
      </c>
      <c r="G203" s="622" t="s">
        <v>1230</v>
      </c>
      <c r="H203" s="622" t="e">
        <f>'23년(세부_실적)'!#REF!</f>
        <v>#REF!</v>
      </c>
      <c r="I203" s="617" t="e">
        <f>'23년(세부_실적)'!#REF!</f>
        <v>#REF!</v>
      </c>
      <c r="J203" s="617" t="e">
        <f>'23년(세부_실적)'!#REF!</f>
        <v>#REF!</v>
      </c>
      <c r="K203" s="617" t="e">
        <f>'23년(세부_실적)'!#REF!</f>
        <v>#REF!</v>
      </c>
      <c r="L203" s="617" t="e">
        <f>'23년(세부_실적)'!#REF!</f>
        <v>#REF!</v>
      </c>
      <c r="M203" s="617" t="e">
        <f>'23년(세부_실적)'!#REF!</f>
        <v>#REF!</v>
      </c>
      <c r="N203" s="617" t="e">
        <f>'23년(세부_실적)'!#REF!</f>
        <v>#REF!</v>
      </c>
      <c r="O203" s="617" t="e">
        <f>'23년(세부_실적)'!#REF!</f>
        <v>#REF!</v>
      </c>
      <c r="P203" s="617" t="e">
        <f>'23년(세부_실적)'!#REF!</f>
        <v>#REF!</v>
      </c>
      <c r="Q203" s="617" t="e">
        <f>'23년(세부_실적)'!#REF!</f>
        <v>#REF!</v>
      </c>
      <c r="R203" s="617" t="e">
        <f>'23년(세부_실적)'!#REF!</f>
        <v>#REF!</v>
      </c>
      <c r="S203" s="638" t="e">
        <f>'23년(세부_실적)'!#REF!</f>
        <v>#REF!</v>
      </c>
      <c r="T203" s="638" t="e">
        <f t="shared" si="2776"/>
        <v>#REF!</v>
      </c>
      <c r="U203" s="638" t="e">
        <f>'23년(세부_실적)'!#REF!</f>
        <v>#REF!</v>
      </c>
      <c r="V203" s="638" t="e">
        <f t="shared" si="2777"/>
        <v>#REF!</v>
      </c>
      <c r="W203" s="638" t="e">
        <f>'23년(세부_실적)'!#REF!</f>
        <v>#REF!</v>
      </c>
      <c r="X203" s="638" t="e">
        <f t="shared" si="2778"/>
        <v>#REF!</v>
      </c>
      <c r="Y203" s="638" t="e">
        <f>'23년(세부_실적)'!#REF!</f>
        <v>#REF!</v>
      </c>
      <c r="Z203" s="638" t="e">
        <f t="shared" si="2779"/>
        <v>#REF!</v>
      </c>
      <c r="AA203" s="638" t="e">
        <f>'23년(세부_실적)'!#REF!</f>
        <v>#REF!</v>
      </c>
      <c r="AB203" s="638" t="e">
        <f t="shared" si="2779"/>
        <v>#REF!</v>
      </c>
      <c r="AC203" s="638" t="e">
        <f>'23년(세부_실적)'!#REF!</f>
        <v>#REF!</v>
      </c>
      <c r="AD203" s="638" t="e">
        <f t="shared" ref="AD203" si="2860">AC203*1000</f>
        <v>#REF!</v>
      </c>
      <c r="AE203" s="638" t="e">
        <f>'23년(세부_실적)'!#REF!</f>
        <v>#REF!</v>
      </c>
      <c r="AF203" s="638" t="e">
        <f t="shared" ref="AF203" si="2861">AE203*1000</f>
        <v>#REF!</v>
      </c>
      <c r="AG203" s="638" t="e">
        <f>'23년(세부_실적)'!#REF!</f>
        <v>#REF!</v>
      </c>
      <c r="AH203" s="638" t="e">
        <f t="shared" ref="AH203" si="2862">AG203*1000</f>
        <v>#REF!</v>
      </c>
      <c r="AI203" s="638" t="e">
        <f>'23년(세부_실적)'!#REF!</f>
        <v>#REF!</v>
      </c>
      <c r="AJ203" s="638" t="e">
        <f t="shared" ref="AJ203" si="2863">AI203*1000</f>
        <v>#REF!</v>
      </c>
      <c r="AK203" s="638" t="e">
        <f>'23년(세부_실적)'!#REF!</f>
        <v>#REF!</v>
      </c>
      <c r="AL203" s="638" t="e">
        <f t="shared" ref="AL203" si="2864">AK203*1000</f>
        <v>#REF!</v>
      </c>
      <c r="AM203" s="638" t="e">
        <f>'23년(세부_실적)'!#REF!</f>
        <v>#REF!</v>
      </c>
      <c r="AN203" s="638" t="e">
        <f t="shared" ref="AN203" si="2865">AM203*1000</f>
        <v>#REF!</v>
      </c>
      <c r="AO203" s="638" t="e">
        <f>'23년(세부_실적)'!#REF!</f>
        <v>#REF!</v>
      </c>
      <c r="AP203" s="638" t="e">
        <f t="shared" ref="AP203" si="2866">AO203*1000</f>
        <v>#REF!</v>
      </c>
      <c r="AQ203" s="638" t="e">
        <f>'23년(세부_실적)'!#REF!</f>
        <v>#REF!</v>
      </c>
      <c r="AR203" s="638" t="e">
        <f t="shared" ref="AR203" si="2867">AQ203*1000</f>
        <v>#REF!</v>
      </c>
      <c r="AS203" s="638" t="e">
        <f>'23년(세부_실적)'!#REF!</f>
        <v>#REF!</v>
      </c>
      <c r="AT203" s="638" t="e">
        <f t="shared" ref="AT203" si="2868">AS203*1000</f>
        <v>#REF!</v>
      </c>
      <c r="AU203" s="638" t="e">
        <f>'23년(세부_실적)'!#REF!</f>
        <v>#REF!</v>
      </c>
      <c r="AV203" s="638" t="e">
        <f t="shared" ref="AV203" si="2869">AU203*1000</f>
        <v>#REF!</v>
      </c>
      <c r="AW203" s="638" t="e">
        <f>'23년(세부_실적)'!#REF!</f>
        <v>#REF!</v>
      </c>
      <c r="AX203" s="638" t="e">
        <f t="shared" ref="AX203" si="2870">AW203*1000</f>
        <v>#REF!</v>
      </c>
      <c r="AY203" s="638" t="e">
        <f>'23년(세부_실적)'!#REF!</f>
        <v>#REF!</v>
      </c>
      <c r="AZ203" s="638" t="e">
        <f t="shared" ref="AZ203" si="2871">AY203*1000</f>
        <v>#REF!</v>
      </c>
      <c r="BA203" s="638" t="e">
        <f>'23년(세부_실적)'!#REF!</f>
        <v>#REF!</v>
      </c>
      <c r="BB203" s="638" t="e">
        <f t="shared" ref="BB203" si="2872">BA203*1000</f>
        <v>#REF!</v>
      </c>
      <c r="BC203" s="638" t="e">
        <f>'23년(세부_실적)'!#REF!</f>
        <v>#REF!</v>
      </c>
      <c r="BD203" s="638" t="e">
        <f t="shared" ref="BD203" si="2873">BC203*1000</f>
        <v>#REF!</v>
      </c>
      <c r="BF203" s="617">
        <v>0.35</v>
      </c>
      <c r="BG203" s="617">
        <v>2.8022055909090908</v>
      </c>
      <c r="BH203" s="617"/>
      <c r="BI203" s="617"/>
      <c r="BJ203" s="617">
        <v>0.35</v>
      </c>
      <c r="BK203" s="617">
        <v>2.8022055909090908</v>
      </c>
      <c r="BL203" s="617"/>
      <c r="BM203" s="617"/>
      <c r="BN203" s="617">
        <v>0.35</v>
      </c>
      <c r="BO203" s="617">
        <v>2.8022055909090908</v>
      </c>
      <c r="BP203" s="617"/>
      <c r="BQ203" s="617"/>
      <c r="BR203" s="617">
        <v>0.35</v>
      </c>
      <c r="BS203" s="617">
        <v>2.9133762303679354</v>
      </c>
      <c r="BT203" s="617"/>
      <c r="BU203" s="617"/>
      <c r="BV203" s="617">
        <v>0.35</v>
      </c>
      <c r="BW203" s="617">
        <v>2.9133762303679354</v>
      </c>
      <c r="BX203" s="617"/>
      <c r="BY203" s="617"/>
      <c r="BZ203" s="617">
        <v>0.35</v>
      </c>
      <c r="CA203" s="617">
        <v>2.9133762303679354</v>
      </c>
      <c r="CB203" s="617">
        <v>4.3499999999999996</v>
      </c>
      <c r="CC203" s="617"/>
      <c r="CD203" s="617"/>
      <c r="CE203" s="617"/>
      <c r="CF203" s="617"/>
      <c r="CG203" s="617"/>
      <c r="CH203" s="617"/>
      <c r="CI203" s="617"/>
      <c r="CJ203" s="617"/>
      <c r="CK203" s="617"/>
      <c r="CL203" s="617"/>
      <c r="CM203" s="617"/>
      <c r="CN203" s="617"/>
      <c r="CO203" s="617"/>
      <c r="CP203" s="617"/>
      <c r="CQ203" s="617"/>
      <c r="CR203" s="617"/>
      <c r="CS203" s="617"/>
      <c r="CT203" s="617"/>
      <c r="CU203" s="617"/>
      <c r="CV203" s="617"/>
      <c r="CW203" s="617"/>
      <c r="CX203" s="617"/>
      <c r="CY203" s="617"/>
      <c r="CZ203" s="617"/>
      <c r="DA203" s="617"/>
      <c r="DB203" s="656" t="e">
        <f t="shared" si="2808"/>
        <v>#REF!</v>
      </c>
      <c r="DC203" s="656" t="e">
        <f t="shared" si="2809"/>
        <v>#REF!</v>
      </c>
      <c r="DD203" s="656" t="e">
        <f t="shared" si="2810"/>
        <v>#REF!</v>
      </c>
      <c r="DE203" s="656" t="e">
        <f t="shared" si="2811"/>
        <v>#REF!</v>
      </c>
      <c r="DF203" s="656" t="e">
        <f t="shared" si="2812"/>
        <v>#REF!</v>
      </c>
      <c r="DG203" s="656" t="e">
        <f t="shared" si="2813"/>
        <v>#REF!</v>
      </c>
      <c r="DH203" s="6" t="e">
        <f t="shared" si="2814"/>
        <v>#REF!</v>
      </c>
      <c r="DI203" s="6" t="e">
        <f t="shared" si="2815"/>
        <v>#REF!</v>
      </c>
      <c r="DJ203" s="6" t="e">
        <f t="shared" si="2816"/>
        <v>#REF!</v>
      </c>
      <c r="DK203" s="6" t="e">
        <f t="shared" si="2817"/>
        <v>#REF!</v>
      </c>
      <c r="DL203" s="6" t="e">
        <f t="shared" si="2818"/>
        <v>#REF!</v>
      </c>
      <c r="DM203" s="6" t="e">
        <f t="shared" si="2819"/>
        <v>#REF!</v>
      </c>
      <c r="DO203" s="6" t="e">
        <f t="shared" si="2820"/>
        <v>#REF!</v>
      </c>
      <c r="DP203" s="6" t="e">
        <f t="shared" si="2821"/>
        <v>#REF!</v>
      </c>
      <c r="DQ203" s="6" t="e">
        <f t="shared" si="2822"/>
        <v>#REF!</v>
      </c>
      <c r="DR203" s="6" t="e">
        <f t="shared" si="2823"/>
        <v>#REF!</v>
      </c>
      <c r="DS203" s="6" t="e">
        <f t="shared" si="2824"/>
        <v>#REF!</v>
      </c>
      <c r="DT203" s="6" t="e">
        <f t="shared" si="2825"/>
        <v>#REF!</v>
      </c>
      <c r="DU203" s="6" t="e">
        <f t="shared" si="2826"/>
        <v>#REF!</v>
      </c>
      <c r="DV203" s="6" t="e">
        <f t="shared" si="2827"/>
        <v>#REF!</v>
      </c>
      <c r="DW203" s="6" t="e">
        <f t="shared" si="2828"/>
        <v>#REF!</v>
      </c>
      <c r="DX203" s="6" t="e">
        <f t="shared" si="2829"/>
        <v>#REF!</v>
      </c>
      <c r="DY203" s="6" t="e">
        <f t="shared" si="2830"/>
        <v>#REF!</v>
      </c>
      <c r="DZ203" s="6" t="e">
        <f t="shared" si="2831"/>
        <v>#REF!</v>
      </c>
    </row>
    <row r="204" spans="2:130" ht="12" customHeight="1" outlineLevel="1">
      <c r="B204" s="6">
        <f>'23년(세부_실적)'!A244</f>
        <v>198</v>
      </c>
      <c r="C204" s="618" t="str">
        <f>'23년(세부_실적)'!B244</f>
        <v>이랜텍</v>
      </c>
      <c r="D204" s="618">
        <f>'23년(세부_실적)'!C244</f>
        <v>0</v>
      </c>
      <c r="E204" s="618" t="str">
        <f>'23년(세부_실적)'!D244</f>
        <v>AV</v>
      </c>
      <c r="F204" s="622" t="str">
        <f>'23년(세부_실적)'!E244</f>
        <v>A4024_FPNT</v>
      </c>
      <c r="G204" s="622" t="s">
        <v>701</v>
      </c>
      <c r="H204" s="622" t="str">
        <f>'23년(세부_실적)'!F244</f>
        <v>091A</v>
      </c>
      <c r="I204" s="617" t="str">
        <f>'23년(세부_실적)'!G244</f>
        <v>신</v>
      </c>
      <c r="J204" s="617" t="str">
        <f>'23년(세부_실적)'!H244</f>
        <v>SY</v>
      </c>
      <c r="K204" s="617">
        <f>'23년(세부_실적)'!I244</f>
        <v>6.1</v>
      </c>
      <c r="L204" s="617">
        <f>'23년(세부_실적)'!J244</f>
        <v>0</v>
      </c>
      <c r="M204" s="617">
        <f>'23년(세부_실적)'!K244</f>
        <v>6.1</v>
      </c>
      <c r="N204" s="617">
        <f>'23년(세부_실적)'!L244</f>
        <v>0</v>
      </c>
      <c r="O204" s="617">
        <f>'23년(세부_실적)'!M244</f>
        <v>6.1</v>
      </c>
      <c r="P204" s="617">
        <f>'23년(세부_실적)'!N244</f>
        <v>0</v>
      </c>
      <c r="Q204" s="617">
        <f>'23년(세부_실적)'!O244</f>
        <v>6.1</v>
      </c>
      <c r="R204" s="617">
        <f>'23년(세부_실적)'!P244</f>
        <v>0</v>
      </c>
      <c r="S204" s="638">
        <f>'23년(세부_실적)'!Q244</f>
        <v>1.008</v>
      </c>
      <c r="T204" s="638">
        <f t="shared" si="2776"/>
        <v>1008</v>
      </c>
      <c r="U204" s="638">
        <f>'23년(세부_실적)'!S244</f>
        <v>1.008</v>
      </c>
      <c r="V204" s="638">
        <f t="shared" si="2777"/>
        <v>1008</v>
      </c>
      <c r="W204" s="638">
        <f>'23년(세부_실적)'!U244</f>
        <v>0</v>
      </c>
      <c r="X204" s="638">
        <f t="shared" si="2778"/>
        <v>0</v>
      </c>
      <c r="Y204" s="638">
        <f>'23년(세부_실적)'!W244</f>
        <v>0</v>
      </c>
      <c r="Z204" s="638">
        <f t="shared" si="2779"/>
        <v>0</v>
      </c>
      <c r="AA204" s="638">
        <f>'23년(세부_실적)'!Y244</f>
        <v>1.008</v>
      </c>
      <c r="AB204" s="638">
        <f t="shared" si="2779"/>
        <v>1008</v>
      </c>
      <c r="AC204" s="638">
        <f>'23년(세부_실적)'!AA244</f>
        <v>0</v>
      </c>
      <c r="AD204" s="638">
        <f t="shared" ref="AD204" si="2874">AC204*1000</f>
        <v>0</v>
      </c>
      <c r="AE204" s="638">
        <f>'23년(세부_실적)'!AC244</f>
        <v>0</v>
      </c>
      <c r="AF204" s="638">
        <f t="shared" ref="AF204" si="2875">AE204*1000</f>
        <v>0</v>
      </c>
      <c r="AG204" s="638">
        <f>'23년(세부_실적)'!AE244</f>
        <v>0</v>
      </c>
      <c r="AH204" s="638">
        <f t="shared" ref="AH204" si="2876">AG204*1000</f>
        <v>0</v>
      </c>
      <c r="AI204" s="638">
        <f>'23년(세부_실적)'!AG244</f>
        <v>0</v>
      </c>
      <c r="AJ204" s="638">
        <f t="shared" ref="AJ204" si="2877">AI204*1000</f>
        <v>0</v>
      </c>
      <c r="AK204" s="638">
        <f>'23년(세부_실적)'!AI244</f>
        <v>1.008</v>
      </c>
      <c r="AL204" s="638">
        <f t="shared" ref="AL204" si="2878">AK204*1000</f>
        <v>1008</v>
      </c>
      <c r="AM204" s="638">
        <f>'23년(세부_실적)'!AK244</f>
        <v>0</v>
      </c>
      <c r="AN204" s="638">
        <f t="shared" ref="AN204" si="2879">AM204*1000</f>
        <v>0</v>
      </c>
      <c r="AO204" s="638">
        <f>'23년(세부_실적)'!AM244</f>
        <v>0</v>
      </c>
      <c r="AP204" s="638">
        <f t="shared" ref="AP204" si="2880">AO204*1000</f>
        <v>0</v>
      </c>
      <c r="AQ204" s="638">
        <f>'23년(세부_실적)'!AO244</f>
        <v>0</v>
      </c>
      <c r="AR204" s="638">
        <f t="shared" ref="AR204" si="2881">AQ204*1000</f>
        <v>0</v>
      </c>
      <c r="AS204" s="638">
        <f>'23년(세부_실적)'!AQ244</f>
        <v>0</v>
      </c>
      <c r="AT204" s="638">
        <f t="shared" ref="AT204" si="2882">AS204*1000</f>
        <v>0</v>
      </c>
      <c r="AU204" s="638">
        <f>'23년(세부_실적)'!AS244</f>
        <v>0</v>
      </c>
      <c r="AV204" s="638">
        <f t="shared" ref="AV204" si="2883">AU204*1000</f>
        <v>0</v>
      </c>
      <c r="AW204" s="638">
        <f>'23년(세부_실적)'!AU244</f>
        <v>0</v>
      </c>
      <c r="AX204" s="638">
        <f t="shared" ref="AX204" si="2884">AW204*1000</f>
        <v>0</v>
      </c>
      <c r="AY204" s="638">
        <f>'23년(세부_실적)'!AW244</f>
        <v>0</v>
      </c>
      <c r="AZ204" s="638">
        <f t="shared" ref="AZ204" si="2885">AY204*1000</f>
        <v>0</v>
      </c>
      <c r="BA204" s="638">
        <f>'23년(세부_실적)'!AY244</f>
        <v>0</v>
      </c>
      <c r="BB204" s="638">
        <f t="shared" ref="BB204" si="2886">BA204*1000</f>
        <v>0</v>
      </c>
      <c r="BC204" s="638">
        <f>'23년(세부_실적)'!BA244</f>
        <v>0</v>
      </c>
      <c r="BD204" s="638">
        <f t="shared" ref="BD204" si="2887">BC204*1000</f>
        <v>0</v>
      </c>
      <c r="BF204" s="617">
        <v>0.45</v>
      </c>
      <c r="BG204" s="617">
        <v>2.695079786545453</v>
      </c>
      <c r="BH204" s="617"/>
      <c r="BI204" s="617"/>
      <c r="BJ204" s="617">
        <v>0.45</v>
      </c>
      <c r="BK204" s="617">
        <v>2.695079786545453</v>
      </c>
      <c r="BL204" s="617"/>
      <c r="BM204" s="617"/>
      <c r="BN204" s="617">
        <v>0.45</v>
      </c>
      <c r="BO204" s="617">
        <v>2.695079786545453</v>
      </c>
      <c r="BP204" s="617"/>
      <c r="BQ204" s="617"/>
      <c r="BR204" s="617">
        <v>0.45</v>
      </c>
      <c r="BS204" s="617">
        <v>2.8026152994159514</v>
      </c>
      <c r="BT204" s="617"/>
      <c r="BU204" s="617"/>
      <c r="BV204" s="617">
        <v>0.45</v>
      </c>
      <c r="BW204" s="617">
        <v>2.8026152994159514</v>
      </c>
      <c r="BX204" s="617"/>
      <c r="BY204" s="617"/>
      <c r="BZ204" s="617">
        <v>0.45</v>
      </c>
      <c r="CA204" s="617">
        <v>2.8026152994159514</v>
      </c>
      <c r="CB204" s="617"/>
      <c r="CC204" s="617"/>
      <c r="CD204" s="617"/>
      <c r="CE204" s="617"/>
      <c r="CF204" s="617"/>
      <c r="CG204" s="617"/>
      <c r="CH204" s="617"/>
      <c r="CI204" s="617"/>
      <c r="CJ204" s="617"/>
      <c r="CK204" s="617"/>
      <c r="CL204" s="617"/>
      <c r="CM204" s="617"/>
      <c r="CN204" s="617"/>
      <c r="CO204" s="617"/>
      <c r="CP204" s="617"/>
      <c r="CQ204" s="617"/>
      <c r="CR204" s="617"/>
      <c r="CS204" s="617"/>
      <c r="CT204" s="617"/>
      <c r="CU204" s="617"/>
      <c r="CV204" s="617"/>
      <c r="CW204" s="617"/>
      <c r="CX204" s="617"/>
      <c r="CY204" s="617"/>
      <c r="CZ204" s="617"/>
      <c r="DA204" s="617"/>
      <c r="DB204" s="6">
        <f t="shared" si="2808"/>
        <v>0</v>
      </c>
      <c r="DC204" s="6">
        <f t="shared" si="2809"/>
        <v>0</v>
      </c>
      <c r="DD204" s="6">
        <f t="shared" si="2810"/>
        <v>0</v>
      </c>
      <c r="DE204" s="6">
        <f t="shared" si="2811"/>
        <v>0</v>
      </c>
      <c r="DF204" s="6">
        <f t="shared" si="2812"/>
        <v>0</v>
      </c>
      <c r="DG204" s="6">
        <f t="shared" si="2813"/>
        <v>0</v>
      </c>
      <c r="DH204" s="6">
        <f t="shared" si="2814"/>
        <v>0</v>
      </c>
      <c r="DI204" s="6">
        <f t="shared" si="2815"/>
        <v>0</v>
      </c>
      <c r="DJ204" s="6">
        <f t="shared" si="2816"/>
        <v>0</v>
      </c>
      <c r="DK204" s="6">
        <f t="shared" si="2817"/>
        <v>0</v>
      </c>
      <c r="DL204" s="6">
        <f t="shared" si="2818"/>
        <v>0</v>
      </c>
      <c r="DM204" s="6">
        <f t="shared" si="2819"/>
        <v>0</v>
      </c>
      <c r="DO204" s="6">
        <f t="shared" si="2820"/>
        <v>3949136.7948162197</v>
      </c>
      <c r="DP204" s="6">
        <f t="shared" si="2821"/>
        <v>0</v>
      </c>
      <c r="DQ204" s="6">
        <f t="shared" si="2822"/>
        <v>0</v>
      </c>
      <c r="DR204" s="6">
        <f t="shared" si="2823"/>
        <v>0</v>
      </c>
      <c r="DS204" s="6">
        <f t="shared" si="2824"/>
        <v>0</v>
      </c>
      <c r="DT204" s="6">
        <f t="shared" si="2825"/>
        <v>0</v>
      </c>
      <c r="DU204" s="6">
        <f t="shared" si="2826"/>
        <v>0</v>
      </c>
      <c r="DV204" s="6">
        <f t="shared" si="2827"/>
        <v>0</v>
      </c>
      <c r="DW204" s="6">
        <f t="shared" si="2828"/>
        <v>0</v>
      </c>
      <c r="DX204" s="6">
        <f t="shared" si="2829"/>
        <v>0</v>
      </c>
      <c r="DY204" s="6">
        <f t="shared" si="2830"/>
        <v>0</v>
      </c>
      <c r="DZ204" s="6">
        <f t="shared" si="2831"/>
        <v>0</v>
      </c>
    </row>
    <row r="205" spans="2:130" ht="12" customHeight="1" outlineLevel="1">
      <c r="B205" s="6">
        <f>'23년(세부_실적)'!A245</f>
        <v>199</v>
      </c>
      <c r="C205" s="621"/>
      <c r="D205" s="621"/>
      <c r="E205" s="621"/>
      <c r="F205" s="622" t="str">
        <f>'23년(세부_실적)'!E245</f>
        <v>A6024N_FPNT</v>
      </c>
      <c r="G205" s="622" t="s">
        <v>1333</v>
      </c>
      <c r="H205" s="622" t="str">
        <f>'23년(세부_실적)'!F245</f>
        <v>-</v>
      </c>
      <c r="I205" s="617" t="str">
        <f>'23년(세부_실적)'!G245</f>
        <v>신</v>
      </c>
      <c r="J205" s="617" t="str">
        <f>'23년(세부_실적)'!H245</f>
        <v>SY</v>
      </c>
      <c r="K205" s="617">
        <f>'23년(세부_실적)'!I245</f>
        <v>7.6</v>
      </c>
      <c r="L205" s="617">
        <f>'23년(세부_실적)'!J245</f>
        <v>0</v>
      </c>
      <c r="M205" s="617">
        <f>'23년(세부_실적)'!K245</f>
        <v>7.6</v>
      </c>
      <c r="N205" s="617">
        <f>'23년(세부_실적)'!L245</f>
        <v>0</v>
      </c>
      <c r="O205" s="617">
        <f>'23년(세부_실적)'!M245</f>
        <v>7.6</v>
      </c>
      <c r="P205" s="617">
        <f>'23년(세부_실적)'!N245</f>
        <v>0</v>
      </c>
      <c r="Q205" s="617">
        <f>'23년(세부_실적)'!O245</f>
        <v>7.6</v>
      </c>
      <c r="R205" s="617">
        <f>'23년(세부_실적)'!P245</f>
        <v>0</v>
      </c>
      <c r="S205" s="638">
        <f>'23년(세부_실적)'!Q245</f>
        <v>0</v>
      </c>
      <c r="T205" s="638">
        <f t="shared" si="2776"/>
        <v>0</v>
      </c>
      <c r="U205" s="638">
        <f>'23년(세부_실적)'!S245</f>
        <v>0</v>
      </c>
      <c r="V205" s="638">
        <f t="shared" si="2777"/>
        <v>0</v>
      </c>
      <c r="W205" s="638">
        <f>'23년(세부_실적)'!U245</f>
        <v>0</v>
      </c>
      <c r="X205" s="638">
        <f t="shared" si="2778"/>
        <v>0</v>
      </c>
      <c r="Y205" s="638">
        <f>'23년(세부_실적)'!W245</f>
        <v>0</v>
      </c>
      <c r="Z205" s="638">
        <f t="shared" si="2779"/>
        <v>0</v>
      </c>
      <c r="AA205" s="638">
        <f>'23년(세부_실적)'!Y245</f>
        <v>0</v>
      </c>
      <c r="AB205" s="638">
        <f t="shared" si="2779"/>
        <v>0</v>
      </c>
      <c r="AC205" s="638">
        <f>'23년(세부_실적)'!AA245</f>
        <v>0</v>
      </c>
      <c r="AD205" s="638">
        <f t="shared" ref="AD205" si="2888">AC205*1000</f>
        <v>0</v>
      </c>
      <c r="AE205" s="638">
        <f>'23년(세부_실적)'!AC245</f>
        <v>0</v>
      </c>
      <c r="AF205" s="638">
        <f t="shared" ref="AF205" si="2889">AE205*1000</f>
        <v>0</v>
      </c>
      <c r="AG205" s="638">
        <f>'23년(세부_실적)'!AE245</f>
        <v>0</v>
      </c>
      <c r="AH205" s="638">
        <f t="shared" ref="AH205" si="2890">AG205*1000</f>
        <v>0</v>
      </c>
      <c r="AI205" s="638">
        <f>'23년(세부_실적)'!AG245</f>
        <v>0</v>
      </c>
      <c r="AJ205" s="638">
        <f t="shared" ref="AJ205" si="2891">AI205*1000</f>
        <v>0</v>
      </c>
      <c r="AK205" s="638">
        <f>'23년(세부_실적)'!AI245</f>
        <v>0</v>
      </c>
      <c r="AL205" s="638">
        <f t="shared" ref="AL205" si="2892">AK205*1000</f>
        <v>0</v>
      </c>
      <c r="AM205" s="638">
        <f>'23년(세부_실적)'!AK245</f>
        <v>0</v>
      </c>
      <c r="AN205" s="638">
        <f t="shared" ref="AN205" si="2893">AM205*1000</f>
        <v>0</v>
      </c>
      <c r="AO205" s="638">
        <f>'23년(세부_실적)'!AM245</f>
        <v>0</v>
      </c>
      <c r="AP205" s="638">
        <f t="shared" ref="AP205" si="2894">AO205*1000</f>
        <v>0</v>
      </c>
      <c r="AQ205" s="638">
        <f>'23년(세부_실적)'!AO245</f>
        <v>0</v>
      </c>
      <c r="AR205" s="638">
        <f t="shared" ref="AR205" si="2895">AQ205*1000</f>
        <v>0</v>
      </c>
      <c r="AS205" s="638">
        <f>'23년(세부_실적)'!AQ245</f>
        <v>0</v>
      </c>
      <c r="AT205" s="638">
        <f t="shared" ref="AT205" si="2896">AS205*1000</f>
        <v>0</v>
      </c>
      <c r="AU205" s="638">
        <f>'23년(세부_실적)'!AS245</f>
        <v>0</v>
      </c>
      <c r="AV205" s="638">
        <f t="shared" ref="AV205" si="2897">AU205*1000</f>
        <v>0</v>
      </c>
      <c r="AW205" s="638">
        <f>'23년(세부_실적)'!AU245</f>
        <v>0</v>
      </c>
      <c r="AX205" s="638">
        <f t="shared" ref="AX205" si="2898">AW205*1000</f>
        <v>0</v>
      </c>
      <c r="AY205" s="638">
        <f>'23년(세부_실적)'!AW245</f>
        <v>0</v>
      </c>
      <c r="AZ205" s="638">
        <f t="shared" ref="AZ205" si="2899">AY205*1000</f>
        <v>0</v>
      </c>
      <c r="BA205" s="638">
        <f>'23년(세부_실적)'!AY245</f>
        <v>0</v>
      </c>
      <c r="BB205" s="638">
        <f t="shared" ref="BB205" si="2900">BA205*1000</f>
        <v>0</v>
      </c>
      <c r="BC205" s="638">
        <f>'23년(세부_실적)'!BA245</f>
        <v>0</v>
      </c>
      <c r="BD205" s="638">
        <f t="shared" ref="BD205" si="2901">BC205*1000</f>
        <v>0</v>
      </c>
      <c r="BF205" s="617"/>
      <c r="BG205" s="617"/>
      <c r="BH205" s="617"/>
      <c r="BI205" s="617"/>
      <c r="BJ205" s="617"/>
      <c r="BK205" s="617"/>
      <c r="BL205" s="617"/>
      <c r="BM205" s="617"/>
      <c r="BN205" s="617"/>
      <c r="BO205" s="617"/>
      <c r="BP205" s="617"/>
      <c r="BQ205" s="617"/>
      <c r="BR205" s="617"/>
      <c r="BS205" s="617"/>
      <c r="BT205" s="617"/>
      <c r="BU205" s="617"/>
      <c r="BV205" s="617"/>
      <c r="BW205" s="617"/>
      <c r="BX205" s="617"/>
      <c r="BY205" s="617"/>
      <c r="BZ205" s="617"/>
      <c r="CA205" s="617"/>
      <c r="CB205" s="617"/>
      <c r="CC205" s="617"/>
      <c r="CD205" s="617"/>
      <c r="CE205" s="617"/>
      <c r="CF205" s="617"/>
      <c r="CG205" s="617"/>
      <c r="CH205" s="617"/>
      <c r="CI205" s="617"/>
      <c r="CJ205" s="617"/>
      <c r="CK205" s="617"/>
      <c r="CL205" s="617"/>
      <c r="CM205" s="617"/>
      <c r="CN205" s="617"/>
      <c r="CO205" s="617"/>
      <c r="CP205" s="617"/>
      <c r="CQ205" s="617"/>
      <c r="CR205" s="617"/>
      <c r="CS205" s="617"/>
      <c r="CT205" s="617"/>
      <c r="CU205" s="617"/>
      <c r="CV205" s="617"/>
      <c r="CW205" s="617"/>
      <c r="CX205" s="617"/>
      <c r="CY205" s="617"/>
      <c r="CZ205" s="617"/>
      <c r="DA205" s="617"/>
      <c r="DB205" s="6">
        <f t="shared" si="2808"/>
        <v>0</v>
      </c>
      <c r="DC205" s="6">
        <f t="shared" si="2809"/>
        <v>0</v>
      </c>
      <c r="DD205" s="6">
        <f t="shared" si="2810"/>
        <v>0</v>
      </c>
      <c r="DE205" s="6">
        <f t="shared" si="2811"/>
        <v>0</v>
      </c>
      <c r="DF205" s="6">
        <f t="shared" si="2812"/>
        <v>0</v>
      </c>
      <c r="DG205" s="6">
        <f t="shared" si="2813"/>
        <v>0</v>
      </c>
      <c r="DH205" s="6">
        <f t="shared" si="2814"/>
        <v>0</v>
      </c>
      <c r="DI205" s="6">
        <f t="shared" si="2815"/>
        <v>0</v>
      </c>
      <c r="DJ205" s="6">
        <f t="shared" si="2816"/>
        <v>0</v>
      </c>
      <c r="DK205" s="6">
        <f t="shared" si="2817"/>
        <v>0</v>
      </c>
      <c r="DL205" s="6">
        <f t="shared" si="2818"/>
        <v>0</v>
      </c>
      <c r="DM205" s="6">
        <f t="shared" si="2819"/>
        <v>0</v>
      </c>
      <c r="DO205" s="6">
        <f t="shared" si="2820"/>
        <v>0</v>
      </c>
      <c r="DP205" s="6">
        <f t="shared" si="2821"/>
        <v>0</v>
      </c>
      <c r="DQ205" s="6">
        <f t="shared" si="2822"/>
        <v>0</v>
      </c>
      <c r="DR205" s="6">
        <f t="shared" si="2823"/>
        <v>0</v>
      </c>
      <c r="DS205" s="6">
        <f t="shared" si="2824"/>
        <v>0</v>
      </c>
      <c r="DT205" s="6">
        <f t="shared" si="2825"/>
        <v>0</v>
      </c>
      <c r="DU205" s="6">
        <f t="shared" si="2826"/>
        <v>0</v>
      </c>
      <c r="DV205" s="6">
        <f t="shared" si="2827"/>
        <v>0</v>
      </c>
      <c r="DW205" s="6">
        <f t="shared" si="2828"/>
        <v>0</v>
      </c>
      <c r="DX205" s="6">
        <f t="shared" si="2829"/>
        <v>0</v>
      </c>
      <c r="DY205" s="6">
        <f t="shared" si="2830"/>
        <v>0</v>
      </c>
      <c r="DZ205" s="6">
        <f t="shared" si="2831"/>
        <v>0</v>
      </c>
    </row>
    <row r="206" spans="2:130" ht="12" customHeight="1" outlineLevel="1">
      <c r="B206" s="6" t="e">
        <f>'23년(세부_실적)'!#REF!</f>
        <v>#REF!</v>
      </c>
      <c r="C206" s="622" t="e">
        <f>'23년(세부_실적)'!#REF!</f>
        <v>#REF!</v>
      </c>
      <c r="D206" s="622"/>
      <c r="E206" s="622"/>
      <c r="F206" s="622" t="e">
        <f>'23년(세부_실적)'!#REF!</f>
        <v>#REF!</v>
      </c>
      <c r="G206" s="622" t="s">
        <v>703</v>
      </c>
      <c r="H206" s="622" t="e">
        <f>'23년(세부_실적)'!#REF!</f>
        <v>#REF!</v>
      </c>
      <c r="I206" s="617" t="e">
        <f>'23년(세부_실적)'!#REF!</f>
        <v>#REF!</v>
      </c>
      <c r="J206" s="617" t="e">
        <f>'23년(세부_실적)'!#REF!</f>
        <v>#REF!</v>
      </c>
      <c r="K206" s="617" t="e">
        <f>'23년(세부_실적)'!#REF!</f>
        <v>#REF!</v>
      </c>
      <c r="L206" s="617" t="e">
        <f>'23년(세부_실적)'!#REF!</f>
        <v>#REF!</v>
      </c>
      <c r="M206" s="617" t="e">
        <f>'23년(세부_실적)'!#REF!</f>
        <v>#REF!</v>
      </c>
      <c r="N206" s="617" t="e">
        <f>'23년(세부_실적)'!#REF!</f>
        <v>#REF!</v>
      </c>
      <c r="O206" s="617" t="e">
        <f>'23년(세부_실적)'!#REF!</f>
        <v>#REF!</v>
      </c>
      <c r="P206" s="617" t="e">
        <f>'23년(세부_실적)'!#REF!</f>
        <v>#REF!</v>
      </c>
      <c r="Q206" s="617" t="e">
        <f>'23년(세부_실적)'!#REF!</f>
        <v>#REF!</v>
      </c>
      <c r="R206" s="617" t="e">
        <f>'23년(세부_실적)'!#REF!</f>
        <v>#REF!</v>
      </c>
      <c r="S206" s="638" t="e">
        <f>'23년(세부_실적)'!#REF!</f>
        <v>#REF!</v>
      </c>
      <c r="T206" s="638" t="e">
        <f t="shared" si="2776"/>
        <v>#REF!</v>
      </c>
      <c r="U206" s="638" t="e">
        <f>'23년(세부_실적)'!#REF!</f>
        <v>#REF!</v>
      </c>
      <c r="V206" s="638" t="e">
        <f t="shared" si="2777"/>
        <v>#REF!</v>
      </c>
      <c r="W206" s="638" t="e">
        <f>'23년(세부_실적)'!#REF!</f>
        <v>#REF!</v>
      </c>
      <c r="X206" s="638" t="e">
        <f t="shared" si="2778"/>
        <v>#REF!</v>
      </c>
      <c r="Y206" s="638" t="e">
        <f>'23년(세부_실적)'!#REF!</f>
        <v>#REF!</v>
      </c>
      <c r="Z206" s="638" t="e">
        <f t="shared" si="2779"/>
        <v>#REF!</v>
      </c>
      <c r="AA206" s="638" t="e">
        <f>'23년(세부_실적)'!#REF!</f>
        <v>#REF!</v>
      </c>
      <c r="AB206" s="638" t="e">
        <f t="shared" si="2779"/>
        <v>#REF!</v>
      </c>
      <c r="AC206" s="638" t="e">
        <f>'23년(세부_실적)'!#REF!</f>
        <v>#REF!</v>
      </c>
      <c r="AD206" s="638" t="e">
        <f t="shared" ref="AD206" si="2902">AC206*1000</f>
        <v>#REF!</v>
      </c>
      <c r="AE206" s="638" t="e">
        <f>'23년(세부_실적)'!#REF!</f>
        <v>#REF!</v>
      </c>
      <c r="AF206" s="638" t="e">
        <f t="shared" ref="AF206" si="2903">AE206*1000</f>
        <v>#REF!</v>
      </c>
      <c r="AG206" s="638" t="e">
        <f>'23년(세부_실적)'!#REF!</f>
        <v>#REF!</v>
      </c>
      <c r="AH206" s="638" t="e">
        <f t="shared" ref="AH206" si="2904">AG206*1000</f>
        <v>#REF!</v>
      </c>
      <c r="AI206" s="638" t="e">
        <f>'23년(세부_실적)'!#REF!</f>
        <v>#REF!</v>
      </c>
      <c r="AJ206" s="638" t="e">
        <f t="shared" ref="AJ206" si="2905">AI206*1000</f>
        <v>#REF!</v>
      </c>
      <c r="AK206" s="638" t="e">
        <f>'23년(세부_실적)'!#REF!</f>
        <v>#REF!</v>
      </c>
      <c r="AL206" s="638" t="e">
        <f t="shared" ref="AL206" si="2906">AK206*1000</f>
        <v>#REF!</v>
      </c>
      <c r="AM206" s="638" t="e">
        <f>'23년(세부_실적)'!#REF!</f>
        <v>#REF!</v>
      </c>
      <c r="AN206" s="638" t="e">
        <f t="shared" ref="AN206" si="2907">AM206*1000</f>
        <v>#REF!</v>
      </c>
      <c r="AO206" s="638" t="e">
        <f>'23년(세부_실적)'!#REF!</f>
        <v>#REF!</v>
      </c>
      <c r="AP206" s="638" t="e">
        <f t="shared" ref="AP206" si="2908">AO206*1000</f>
        <v>#REF!</v>
      </c>
      <c r="AQ206" s="638" t="e">
        <f>'23년(세부_실적)'!#REF!</f>
        <v>#REF!</v>
      </c>
      <c r="AR206" s="638" t="e">
        <f t="shared" ref="AR206" si="2909">AQ206*1000</f>
        <v>#REF!</v>
      </c>
      <c r="AS206" s="638" t="e">
        <f>'23년(세부_실적)'!#REF!</f>
        <v>#REF!</v>
      </c>
      <c r="AT206" s="638" t="e">
        <f t="shared" ref="AT206" si="2910">AS206*1000</f>
        <v>#REF!</v>
      </c>
      <c r="AU206" s="638" t="e">
        <f>'23년(세부_실적)'!#REF!</f>
        <v>#REF!</v>
      </c>
      <c r="AV206" s="638" t="e">
        <f t="shared" ref="AV206" si="2911">AU206*1000</f>
        <v>#REF!</v>
      </c>
      <c r="AW206" s="638" t="e">
        <f>'23년(세부_실적)'!#REF!</f>
        <v>#REF!</v>
      </c>
      <c r="AX206" s="638" t="e">
        <f t="shared" ref="AX206" si="2912">AW206*1000</f>
        <v>#REF!</v>
      </c>
      <c r="AY206" s="638" t="e">
        <f>'23년(세부_실적)'!#REF!</f>
        <v>#REF!</v>
      </c>
      <c r="AZ206" s="638" t="e">
        <f t="shared" ref="AZ206" si="2913">AY206*1000</f>
        <v>#REF!</v>
      </c>
      <c r="BA206" s="638" t="e">
        <f>'23년(세부_실적)'!#REF!</f>
        <v>#REF!</v>
      </c>
      <c r="BB206" s="638" t="e">
        <f t="shared" ref="BB206" si="2914">BA206*1000</f>
        <v>#REF!</v>
      </c>
      <c r="BC206" s="638" t="e">
        <f>'23년(세부_실적)'!#REF!</f>
        <v>#REF!</v>
      </c>
      <c r="BD206" s="638" t="e">
        <f t="shared" ref="BD206" si="2915">BC206*1000</f>
        <v>#REF!</v>
      </c>
      <c r="BF206" s="617"/>
      <c r="BG206" s="617"/>
      <c r="BH206" s="617"/>
      <c r="BI206" s="617"/>
      <c r="BJ206" s="617"/>
      <c r="BK206" s="617"/>
      <c r="BL206" s="617"/>
      <c r="BM206" s="617"/>
      <c r="BN206" s="617"/>
      <c r="BO206" s="617"/>
      <c r="BP206" s="617"/>
      <c r="BQ206" s="617"/>
      <c r="BR206" s="617"/>
      <c r="BS206" s="617"/>
      <c r="BT206" s="617"/>
      <c r="BU206" s="617"/>
      <c r="BV206" s="617"/>
      <c r="BW206" s="617"/>
      <c r="BX206" s="617"/>
      <c r="BY206" s="617"/>
      <c r="BZ206" s="617"/>
      <c r="CA206" s="617"/>
      <c r="CB206" s="617"/>
      <c r="CC206" s="617"/>
      <c r="CD206" s="617"/>
      <c r="CE206" s="617"/>
      <c r="CF206" s="617"/>
      <c r="CG206" s="617"/>
      <c r="CH206" s="617"/>
      <c r="CI206" s="617"/>
      <c r="CJ206" s="617"/>
      <c r="CK206" s="617"/>
      <c r="CL206" s="617"/>
      <c r="CM206" s="617"/>
      <c r="CN206" s="617"/>
      <c r="CO206" s="617"/>
      <c r="CP206" s="617"/>
      <c r="CQ206" s="617"/>
      <c r="CR206" s="617"/>
      <c r="CS206" s="617"/>
      <c r="CT206" s="617"/>
      <c r="CU206" s="617"/>
      <c r="CV206" s="617"/>
      <c r="CW206" s="617"/>
      <c r="CX206" s="617"/>
      <c r="CY206" s="617"/>
      <c r="CZ206" s="617"/>
      <c r="DA206" s="617"/>
      <c r="DB206" s="6" t="e">
        <f t="shared" si="2808"/>
        <v>#REF!</v>
      </c>
      <c r="DC206" s="6" t="e">
        <f t="shared" si="2809"/>
        <v>#REF!</v>
      </c>
      <c r="DD206" s="6" t="e">
        <f t="shared" si="2810"/>
        <v>#REF!</v>
      </c>
      <c r="DE206" s="6" t="e">
        <f t="shared" si="2811"/>
        <v>#REF!</v>
      </c>
      <c r="DF206" s="6" t="e">
        <f t="shared" si="2812"/>
        <v>#REF!</v>
      </c>
      <c r="DG206" s="6" t="e">
        <f t="shared" si="2813"/>
        <v>#REF!</v>
      </c>
      <c r="DH206" s="6" t="e">
        <f t="shared" si="2814"/>
        <v>#REF!</v>
      </c>
      <c r="DI206" s="6" t="e">
        <f t="shared" si="2815"/>
        <v>#REF!</v>
      </c>
      <c r="DJ206" s="6" t="e">
        <f t="shared" si="2816"/>
        <v>#REF!</v>
      </c>
      <c r="DK206" s="6" t="e">
        <f t="shared" si="2817"/>
        <v>#REF!</v>
      </c>
      <c r="DL206" s="6" t="e">
        <f t="shared" si="2818"/>
        <v>#REF!</v>
      </c>
      <c r="DM206" s="6" t="e">
        <f t="shared" si="2819"/>
        <v>#REF!</v>
      </c>
      <c r="DO206" s="6" t="e">
        <f t="shared" si="2820"/>
        <v>#REF!</v>
      </c>
      <c r="DP206" s="6" t="e">
        <f t="shared" si="2821"/>
        <v>#REF!</v>
      </c>
      <c r="DQ206" s="6" t="e">
        <f t="shared" si="2822"/>
        <v>#REF!</v>
      </c>
      <c r="DR206" s="6" t="e">
        <f t="shared" si="2823"/>
        <v>#REF!</v>
      </c>
      <c r="DS206" s="6" t="e">
        <f t="shared" si="2824"/>
        <v>#REF!</v>
      </c>
      <c r="DT206" s="6" t="e">
        <f t="shared" si="2825"/>
        <v>#REF!</v>
      </c>
      <c r="DU206" s="6" t="e">
        <f t="shared" si="2826"/>
        <v>#REF!</v>
      </c>
      <c r="DV206" s="6" t="e">
        <f t="shared" si="2827"/>
        <v>#REF!</v>
      </c>
      <c r="DW206" s="6" t="e">
        <f t="shared" si="2828"/>
        <v>#REF!</v>
      </c>
      <c r="DX206" s="6" t="e">
        <f t="shared" si="2829"/>
        <v>#REF!</v>
      </c>
      <c r="DY206" s="6" t="e">
        <f t="shared" si="2830"/>
        <v>#REF!</v>
      </c>
      <c r="DZ206" s="6" t="e">
        <f t="shared" si="2831"/>
        <v>#REF!</v>
      </c>
    </row>
    <row r="207" spans="2:130" ht="12" customHeight="1" outlineLevel="1">
      <c r="B207" s="6">
        <f>'23년(세부_실적)'!A254</f>
        <v>201</v>
      </c>
      <c r="C207" s="622" t="str">
        <f>'23년(세부_실적)'!B254</f>
        <v>PESI</v>
      </c>
      <c r="D207" s="622" t="str">
        <f>'23년(세부_실적)'!C254</f>
        <v>Adaptor</v>
      </c>
      <c r="E207" s="622" t="str">
        <f>'23년(세부_실적)'!D254</f>
        <v>STB</v>
      </c>
      <c r="F207" s="622" t="str">
        <f>'23년(세부_실적)'!E254</f>
        <v>A3514_FPN(PS)</v>
      </c>
      <c r="G207" s="622" t="s">
        <v>920</v>
      </c>
      <c r="H207" s="622" t="str">
        <f>'23년(세부_실적)'!F254</f>
        <v>832A</v>
      </c>
      <c r="I207" s="617" t="str">
        <f>'23년(세부_실적)'!G254</f>
        <v>구</v>
      </c>
      <c r="J207" s="617" t="str">
        <f>'23년(세부_실적)'!H254</f>
        <v>SY</v>
      </c>
      <c r="K207" s="617">
        <f>'23년(세부_실적)'!I254</f>
        <v>6.03</v>
      </c>
      <c r="L207" s="617">
        <f>'23년(세부_실적)'!J254</f>
        <v>0</v>
      </c>
      <c r="M207" s="617">
        <f>'23년(세부_실적)'!K254</f>
        <v>6.03</v>
      </c>
      <c r="N207" s="617">
        <f>'23년(세부_실적)'!L254</f>
        <v>0</v>
      </c>
      <c r="O207" s="617">
        <f>'23년(세부_실적)'!M254</f>
        <v>6.03</v>
      </c>
      <c r="P207" s="617">
        <f>'23년(세부_실적)'!N254</f>
        <v>0</v>
      </c>
      <c r="Q207" s="617">
        <f>'23년(세부_실적)'!O254</f>
        <v>6.03</v>
      </c>
      <c r="R207" s="617">
        <f>'23년(세부_실적)'!P254</f>
        <v>0</v>
      </c>
      <c r="S207" s="638">
        <f>'23년(세부_실적)'!Q254</f>
        <v>0</v>
      </c>
      <c r="T207" s="638">
        <f t="shared" si="2776"/>
        <v>0</v>
      </c>
      <c r="U207" s="638">
        <f>'23년(세부_실적)'!S254</f>
        <v>0</v>
      </c>
      <c r="V207" s="638">
        <f t="shared" si="2777"/>
        <v>0</v>
      </c>
      <c r="W207" s="638">
        <f>'23년(세부_실적)'!U254</f>
        <v>0</v>
      </c>
      <c r="X207" s="638">
        <f t="shared" si="2778"/>
        <v>0</v>
      </c>
      <c r="Y207" s="638">
        <f>'23년(세부_실적)'!W254</f>
        <v>0</v>
      </c>
      <c r="Z207" s="638">
        <f t="shared" si="2779"/>
        <v>0</v>
      </c>
      <c r="AA207" s="638">
        <f>'23년(세부_실적)'!Y254</f>
        <v>0</v>
      </c>
      <c r="AB207" s="638">
        <f t="shared" si="2779"/>
        <v>0</v>
      </c>
      <c r="AC207" s="638">
        <f>'23년(세부_실적)'!AA254</f>
        <v>0</v>
      </c>
      <c r="AD207" s="638">
        <f t="shared" ref="AD207" si="2916">AC207*1000</f>
        <v>0</v>
      </c>
      <c r="AE207" s="638">
        <f>'23년(세부_실적)'!AC254</f>
        <v>0</v>
      </c>
      <c r="AF207" s="638">
        <f t="shared" ref="AF207" si="2917">AE207*1000</f>
        <v>0</v>
      </c>
      <c r="AG207" s="638">
        <f>'23년(세부_실적)'!AE254</f>
        <v>0</v>
      </c>
      <c r="AH207" s="638">
        <f t="shared" ref="AH207" si="2918">AG207*1000</f>
        <v>0</v>
      </c>
      <c r="AI207" s="638">
        <f>'23년(세부_실적)'!AG254</f>
        <v>0</v>
      </c>
      <c r="AJ207" s="638">
        <f t="shared" ref="AJ207" si="2919">AI207*1000</f>
        <v>0</v>
      </c>
      <c r="AK207" s="638">
        <f>'23년(세부_실적)'!AI254</f>
        <v>0</v>
      </c>
      <c r="AL207" s="638">
        <f t="shared" ref="AL207" si="2920">AK207*1000</f>
        <v>0</v>
      </c>
      <c r="AM207" s="638">
        <f>'23년(세부_실적)'!AK254</f>
        <v>0</v>
      </c>
      <c r="AN207" s="638">
        <f t="shared" ref="AN207" si="2921">AM207*1000</f>
        <v>0</v>
      </c>
      <c r="AO207" s="638">
        <f>'23년(세부_실적)'!AM254</f>
        <v>0</v>
      </c>
      <c r="AP207" s="638">
        <f t="shared" ref="AP207" si="2922">AO207*1000</f>
        <v>0</v>
      </c>
      <c r="AQ207" s="638">
        <f>'23년(세부_실적)'!AO254</f>
        <v>0</v>
      </c>
      <c r="AR207" s="638">
        <f t="shared" ref="AR207" si="2923">AQ207*1000</f>
        <v>0</v>
      </c>
      <c r="AS207" s="638">
        <f>'23년(세부_실적)'!AQ254</f>
        <v>0</v>
      </c>
      <c r="AT207" s="638">
        <f t="shared" ref="AT207" si="2924">AS207*1000</f>
        <v>0</v>
      </c>
      <c r="AU207" s="638">
        <f>'23년(세부_실적)'!AS254</f>
        <v>0</v>
      </c>
      <c r="AV207" s="638">
        <f t="shared" ref="AV207" si="2925">AU207*1000</f>
        <v>0</v>
      </c>
      <c r="AW207" s="638">
        <f>'23년(세부_실적)'!AU254</f>
        <v>0</v>
      </c>
      <c r="AX207" s="638">
        <f t="shared" ref="AX207" si="2926">AW207*1000</f>
        <v>0</v>
      </c>
      <c r="AY207" s="638">
        <f>'23년(세부_실적)'!AW254</f>
        <v>0</v>
      </c>
      <c r="AZ207" s="638">
        <f t="shared" ref="AZ207" si="2927">AY207*1000</f>
        <v>0</v>
      </c>
      <c r="BA207" s="638">
        <f>'23년(세부_실적)'!AY254</f>
        <v>0</v>
      </c>
      <c r="BB207" s="638">
        <f t="shared" ref="BB207" si="2928">BA207*1000</f>
        <v>0</v>
      </c>
      <c r="BC207" s="638">
        <f>'23년(세부_실적)'!BA254</f>
        <v>0</v>
      </c>
      <c r="BD207" s="638">
        <f t="shared" ref="BD207" si="2929">BC207*1000</f>
        <v>0</v>
      </c>
      <c r="BF207" s="617">
        <v>0.45</v>
      </c>
      <c r="BG207" s="617">
        <v>2.7095469545454547</v>
      </c>
      <c r="BH207" s="617">
        <v>3.67</v>
      </c>
      <c r="BI207" s="617"/>
      <c r="BJ207" s="617">
        <v>0.45</v>
      </c>
      <c r="BK207" s="617">
        <v>2.7095469545454547</v>
      </c>
      <c r="BL207" s="617"/>
      <c r="BM207" s="617"/>
      <c r="BN207" s="617">
        <v>0.45</v>
      </c>
      <c r="BO207" s="617">
        <v>2.7095469545454547</v>
      </c>
      <c r="BP207" s="617"/>
      <c r="BQ207" s="617"/>
      <c r="BR207" s="617">
        <v>0.45</v>
      </c>
      <c r="BS207" s="617">
        <v>2.8159164674159523</v>
      </c>
      <c r="BT207" s="617">
        <v>3.67</v>
      </c>
      <c r="BU207" s="617"/>
      <c r="BV207" s="617">
        <v>0.45</v>
      </c>
      <c r="BW207" s="617">
        <v>2.8159164674159523</v>
      </c>
      <c r="BX207" s="617"/>
      <c r="BY207" s="617"/>
      <c r="BZ207" s="617">
        <v>0.45</v>
      </c>
      <c r="CA207" s="617">
        <v>2.8159164674159523</v>
      </c>
      <c r="CB207" s="617">
        <v>3.67</v>
      </c>
      <c r="CC207" s="617"/>
      <c r="CD207" s="617"/>
      <c r="CE207" s="617"/>
      <c r="CF207" s="617"/>
      <c r="CG207" s="617"/>
      <c r="CH207" s="617"/>
      <c r="CI207" s="617"/>
      <c r="CJ207" s="617"/>
      <c r="CK207" s="617"/>
      <c r="CL207" s="617"/>
      <c r="CM207" s="617"/>
      <c r="CN207" s="617"/>
      <c r="CO207" s="617"/>
      <c r="CP207" s="617"/>
      <c r="CQ207" s="617"/>
      <c r="CR207" s="617"/>
      <c r="CS207" s="617"/>
      <c r="CT207" s="617"/>
      <c r="CU207" s="617"/>
      <c r="CV207" s="617"/>
      <c r="CW207" s="617"/>
      <c r="CX207" s="617"/>
      <c r="CY207" s="617"/>
      <c r="CZ207" s="617"/>
      <c r="DA207" s="617"/>
      <c r="DB207" s="6">
        <f t="shared" si="2808"/>
        <v>0</v>
      </c>
      <c r="DC207" s="6">
        <f t="shared" si="2809"/>
        <v>0</v>
      </c>
      <c r="DD207" s="6">
        <f t="shared" si="2810"/>
        <v>0</v>
      </c>
      <c r="DE207" s="6">
        <f t="shared" si="2811"/>
        <v>0</v>
      </c>
      <c r="DF207" s="6">
        <f t="shared" si="2812"/>
        <v>0</v>
      </c>
      <c r="DG207" s="6">
        <f t="shared" si="2813"/>
        <v>0</v>
      </c>
      <c r="DH207" s="6">
        <f t="shared" si="2814"/>
        <v>0</v>
      </c>
      <c r="DI207" s="6">
        <f t="shared" si="2815"/>
        <v>0</v>
      </c>
      <c r="DJ207" s="6">
        <f t="shared" si="2816"/>
        <v>0</v>
      </c>
      <c r="DK207" s="6">
        <f t="shared" si="2817"/>
        <v>0</v>
      </c>
      <c r="DL207" s="6">
        <f t="shared" si="2818"/>
        <v>0</v>
      </c>
      <c r="DM207" s="6">
        <f t="shared" si="2819"/>
        <v>0</v>
      </c>
      <c r="DO207" s="6">
        <f t="shared" si="2820"/>
        <v>0</v>
      </c>
      <c r="DP207" s="6">
        <f t="shared" si="2821"/>
        <v>0</v>
      </c>
      <c r="DQ207" s="6">
        <f t="shared" si="2822"/>
        <v>0</v>
      </c>
      <c r="DR207" s="6">
        <f t="shared" si="2823"/>
        <v>0</v>
      </c>
      <c r="DS207" s="6">
        <f t="shared" si="2824"/>
        <v>0</v>
      </c>
      <c r="DT207" s="6">
        <f t="shared" si="2825"/>
        <v>0</v>
      </c>
      <c r="DU207" s="6">
        <f t="shared" si="2826"/>
        <v>0</v>
      </c>
      <c r="DV207" s="6">
        <f t="shared" si="2827"/>
        <v>0</v>
      </c>
      <c r="DW207" s="6">
        <f t="shared" si="2828"/>
        <v>0</v>
      </c>
      <c r="DX207" s="6">
        <f t="shared" si="2829"/>
        <v>0</v>
      </c>
      <c r="DY207" s="6">
        <f t="shared" si="2830"/>
        <v>0</v>
      </c>
      <c r="DZ207" s="6">
        <f t="shared" si="2831"/>
        <v>0</v>
      </c>
    </row>
    <row r="208" spans="2:130" ht="12" customHeight="1" outlineLevel="1">
      <c r="B208" s="6">
        <f>'23년(세부_실적)'!A255</f>
        <v>202</v>
      </c>
      <c r="C208" s="618" t="str">
        <f>'23년(세부_실적)'!B255</f>
        <v>동아</v>
      </c>
      <c r="D208" s="618" t="str">
        <f>'23년(세부_실적)'!C255</f>
        <v>SMPS</v>
      </c>
      <c r="E208" s="618" t="str">
        <f>'23년(세부_실적)'!D255</f>
        <v>AV</v>
      </c>
      <c r="F208" s="622" t="str">
        <f>'23년(세부_실적)'!E255</f>
        <v>V200SR_EPN V</v>
      </c>
      <c r="G208" s="622" t="s">
        <v>707</v>
      </c>
      <c r="H208" s="622" t="str">
        <f>'23년(세부_실적)'!F255</f>
        <v>323D</v>
      </c>
      <c r="I208" s="617" t="str">
        <f>'23년(세부_실적)'!G255</f>
        <v>구</v>
      </c>
      <c r="J208" s="617" t="str">
        <f>'23년(세부_실적)'!H255</f>
        <v>QD</v>
      </c>
      <c r="K208" s="617">
        <f>'23년(세부_실적)'!I255</f>
        <v>6.94</v>
      </c>
      <c r="L208" s="617">
        <f>'23년(세부_실적)'!J255</f>
        <v>0</v>
      </c>
      <c r="M208" s="617">
        <f>'23년(세부_실적)'!K255</f>
        <v>6.94</v>
      </c>
      <c r="N208" s="617">
        <f>'23년(세부_실적)'!L255</f>
        <v>0</v>
      </c>
      <c r="O208" s="617">
        <f>'23년(세부_실적)'!M255</f>
        <v>6.94</v>
      </c>
      <c r="P208" s="617">
        <f>'23년(세부_실적)'!N255</f>
        <v>0</v>
      </c>
      <c r="Q208" s="617">
        <f>'23년(세부_실적)'!O255</f>
        <v>6.94</v>
      </c>
      <c r="R208" s="617">
        <f>'23년(세부_실적)'!P255</f>
        <v>0</v>
      </c>
      <c r="S208" s="638">
        <f>'23년(세부_실적)'!Q255</f>
        <v>0</v>
      </c>
      <c r="T208" s="638">
        <f t="shared" si="2776"/>
        <v>0</v>
      </c>
      <c r="U208" s="638">
        <f>'23년(세부_실적)'!S255</f>
        <v>0</v>
      </c>
      <c r="V208" s="638">
        <f t="shared" si="2777"/>
        <v>0</v>
      </c>
      <c r="W208" s="638">
        <f>'23년(세부_실적)'!U255</f>
        <v>0</v>
      </c>
      <c r="X208" s="638">
        <f t="shared" si="2778"/>
        <v>0</v>
      </c>
      <c r="Y208" s="638">
        <f>'23년(세부_실적)'!W255</f>
        <v>0</v>
      </c>
      <c r="Z208" s="638">
        <f t="shared" si="2779"/>
        <v>0</v>
      </c>
      <c r="AA208" s="638">
        <f>'23년(세부_실적)'!Y255</f>
        <v>0</v>
      </c>
      <c r="AB208" s="638">
        <f t="shared" si="2779"/>
        <v>0</v>
      </c>
      <c r="AC208" s="638">
        <f>'23년(세부_실적)'!AA255</f>
        <v>0</v>
      </c>
      <c r="AD208" s="638">
        <f t="shared" ref="AD208" si="2930">AC208*1000</f>
        <v>0</v>
      </c>
      <c r="AE208" s="638">
        <f>'23년(세부_실적)'!AC255</f>
        <v>0</v>
      </c>
      <c r="AF208" s="638">
        <f t="shared" ref="AF208" si="2931">AE208*1000</f>
        <v>0</v>
      </c>
      <c r="AG208" s="638">
        <f>'23년(세부_실적)'!AE255</f>
        <v>0</v>
      </c>
      <c r="AH208" s="638">
        <f t="shared" ref="AH208" si="2932">AG208*1000</f>
        <v>0</v>
      </c>
      <c r="AI208" s="638">
        <f>'23년(세부_실적)'!AG255</f>
        <v>0</v>
      </c>
      <c r="AJ208" s="638">
        <f t="shared" ref="AJ208" si="2933">AI208*1000</f>
        <v>0</v>
      </c>
      <c r="AK208" s="638">
        <f>'23년(세부_실적)'!AI255</f>
        <v>0</v>
      </c>
      <c r="AL208" s="638">
        <f t="shared" ref="AL208" si="2934">AK208*1000</f>
        <v>0</v>
      </c>
      <c r="AM208" s="638">
        <f>'23년(세부_실적)'!AK255</f>
        <v>0</v>
      </c>
      <c r="AN208" s="638">
        <f t="shared" ref="AN208" si="2935">AM208*1000</f>
        <v>0</v>
      </c>
      <c r="AO208" s="638">
        <f>'23년(세부_실적)'!AM255</f>
        <v>0</v>
      </c>
      <c r="AP208" s="638">
        <f t="shared" ref="AP208" si="2936">AO208*1000</f>
        <v>0</v>
      </c>
      <c r="AQ208" s="638">
        <f>'23년(세부_실적)'!AO255</f>
        <v>0</v>
      </c>
      <c r="AR208" s="638">
        <f t="shared" ref="AR208" si="2937">AQ208*1000</f>
        <v>0</v>
      </c>
      <c r="AS208" s="638">
        <f>'23년(세부_실적)'!AQ255</f>
        <v>0</v>
      </c>
      <c r="AT208" s="638">
        <f t="shared" ref="AT208" si="2938">AS208*1000</f>
        <v>0</v>
      </c>
      <c r="AU208" s="638">
        <f>'23년(세부_실적)'!AS255</f>
        <v>0</v>
      </c>
      <c r="AV208" s="638">
        <f t="shared" ref="AV208" si="2939">AU208*1000</f>
        <v>0</v>
      </c>
      <c r="AW208" s="638">
        <f>'23년(세부_실적)'!AU255</f>
        <v>0</v>
      </c>
      <c r="AX208" s="638">
        <f t="shared" ref="AX208" si="2940">AW208*1000</f>
        <v>0</v>
      </c>
      <c r="AY208" s="638">
        <f>'23년(세부_실적)'!AW255</f>
        <v>0</v>
      </c>
      <c r="AZ208" s="638">
        <f t="shared" ref="AZ208" si="2941">AY208*1000</f>
        <v>0</v>
      </c>
      <c r="BA208" s="638">
        <f>'23년(세부_실적)'!AY255</f>
        <v>0</v>
      </c>
      <c r="BB208" s="638">
        <f t="shared" ref="BB208" si="2942">BA208*1000</f>
        <v>0</v>
      </c>
      <c r="BC208" s="638">
        <f>'23년(세부_실적)'!BA255</f>
        <v>0</v>
      </c>
      <c r="BD208" s="638">
        <f t="shared" ref="BD208" si="2943">BC208*1000</f>
        <v>0</v>
      </c>
      <c r="BF208" s="617">
        <v>0.65</v>
      </c>
      <c r="BG208" s="617">
        <v>5.1367304490909103</v>
      </c>
      <c r="BH208" s="617">
        <v>6.42</v>
      </c>
      <c r="BI208" s="617"/>
      <c r="BJ208" s="617">
        <v>0.65</v>
      </c>
      <c r="BK208" s="617">
        <v>5.1367304490909103</v>
      </c>
      <c r="BL208" s="617">
        <v>6.42</v>
      </c>
      <c r="BM208" s="617"/>
      <c r="BN208" s="617">
        <v>0.65</v>
      </c>
      <c r="BO208" s="617">
        <v>5.1367304490909103</v>
      </c>
      <c r="BP208" s="617">
        <v>6.42</v>
      </c>
      <c r="BQ208" s="617"/>
      <c r="BR208" s="617">
        <v>0.65</v>
      </c>
      <c r="BS208" s="617">
        <v>5.3371841581818185</v>
      </c>
      <c r="BT208" s="617">
        <v>6.42</v>
      </c>
      <c r="BU208" s="617"/>
      <c r="BV208" s="617">
        <v>0.65</v>
      </c>
      <c r="BW208" s="617">
        <v>5.3371841581818185</v>
      </c>
      <c r="BX208" s="617"/>
      <c r="BY208" s="617"/>
      <c r="BZ208" s="617">
        <v>0.65</v>
      </c>
      <c r="CA208" s="617">
        <v>5.3371841581818185</v>
      </c>
      <c r="CB208" s="617">
        <v>6.42</v>
      </c>
      <c r="CC208" s="617"/>
      <c r="CD208" s="617"/>
      <c r="CE208" s="617"/>
      <c r="CF208" s="617"/>
      <c r="CG208" s="617"/>
      <c r="CH208" s="617"/>
      <c r="CI208" s="617"/>
      <c r="CJ208" s="617"/>
      <c r="CK208" s="617"/>
      <c r="CL208" s="617"/>
      <c r="CM208" s="617"/>
      <c r="CN208" s="617"/>
      <c r="CO208" s="617"/>
      <c r="CP208" s="617"/>
      <c r="CQ208" s="617"/>
      <c r="CR208" s="617"/>
      <c r="CS208" s="617"/>
      <c r="CT208" s="617"/>
      <c r="CU208" s="617"/>
      <c r="CV208" s="617"/>
      <c r="CW208" s="617"/>
      <c r="CX208" s="617"/>
      <c r="CY208" s="617"/>
      <c r="CZ208" s="617"/>
      <c r="DA208" s="617"/>
      <c r="DB208" s="6">
        <f t="shared" si="2808"/>
        <v>0</v>
      </c>
      <c r="DC208" s="6">
        <f t="shared" si="2809"/>
        <v>0</v>
      </c>
      <c r="DD208" s="6">
        <f t="shared" si="2810"/>
        <v>0</v>
      </c>
      <c r="DE208" s="6">
        <f t="shared" si="2811"/>
        <v>0</v>
      </c>
      <c r="DF208" s="6">
        <f t="shared" si="2812"/>
        <v>0</v>
      </c>
      <c r="DG208" s="6">
        <f t="shared" si="2813"/>
        <v>0</v>
      </c>
      <c r="DH208" s="6">
        <f t="shared" si="2814"/>
        <v>0</v>
      </c>
      <c r="DI208" s="6">
        <f t="shared" si="2815"/>
        <v>0</v>
      </c>
      <c r="DJ208" s="6">
        <f t="shared" si="2816"/>
        <v>0</v>
      </c>
      <c r="DK208" s="6">
        <f t="shared" si="2817"/>
        <v>0</v>
      </c>
      <c r="DL208" s="6">
        <f t="shared" si="2818"/>
        <v>0</v>
      </c>
      <c r="DM208" s="6">
        <f t="shared" si="2819"/>
        <v>0</v>
      </c>
      <c r="DO208" s="6">
        <f t="shared" si="2820"/>
        <v>0</v>
      </c>
      <c r="DP208" s="6">
        <f t="shared" si="2821"/>
        <v>0</v>
      </c>
      <c r="DQ208" s="6">
        <f t="shared" si="2822"/>
        <v>0</v>
      </c>
      <c r="DR208" s="6">
        <f t="shared" si="2823"/>
        <v>0</v>
      </c>
      <c r="DS208" s="6">
        <f t="shared" si="2824"/>
        <v>0</v>
      </c>
      <c r="DT208" s="6">
        <f t="shared" si="2825"/>
        <v>0</v>
      </c>
      <c r="DU208" s="6">
        <f t="shared" si="2826"/>
        <v>0</v>
      </c>
      <c r="DV208" s="6">
        <f t="shared" si="2827"/>
        <v>0</v>
      </c>
      <c r="DW208" s="6">
        <f t="shared" si="2828"/>
        <v>0</v>
      </c>
      <c r="DX208" s="6">
        <f t="shared" si="2829"/>
        <v>0</v>
      </c>
      <c r="DY208" s="6">
        <f t="shared" si="2830"/>
        <v>0</v>
      </c>
      <c r="DZ208" s="6">
        <f t="shared" si="2831"/>
        <v>0</v>
      </c>
    </row>
    <row r="209" spans="2:130" ht="12" customHeight="1" outlineLevel="1">
      <c r="B209" s="6">
        <f>'23년(세부_실적)'!A256</f>
        <v>203</v>
      </c>
      <c r="C209" s="620"/>
      <c r="D209" s="620"/>
      <c r="E209" s="620"/>
      <c r="F209" s="622" t="str">
        <f>'23년(세부_실적)'!E256</f>
        <v>V200SR_EPN V (CKD)</v>
      </c>
      <c r="G209" s="622" t="s">
        <v>1334</v>
      </c>
      <c r="H209" s="622" t="str">
        <f>'23년(세부_실적)'!F256</f>
        <v>323D</v>
      </c>
      <c r="I209" s="617" t="str">
        <f>'23년(세부_실적)'!G256</f>
        <v>구</v>
      </c>
      <c r="J209" s="617" t="str">
        <f>'23년(세부_실적)'!H256</f>
        <v>QD</v>
      </c>
      <c r="K209" s="617">
        <f>'23년(세부_실적)'!I256</f>
        <v>7.82</v>
      </c>
      <c r="L209" s="617">
        <f>'23년(세부_실적)'!J256</f>
        <v>0</v>
      </c>
      <c r="M209" s="617">
        <f>'23년(세부_실적)'!K256</f>
        <v>7.82</v>
      </c>
      <c r="N209" s="617">
        <f>'23년(세부_실적)'!L256</f>
        <v>0</v>
      </c>
      <c r="O209" s="617">
        <f>'23년(세부_실적)'!M256</f>
        <v>7.82</v>
      </c>
      <c r="P209" s="617">
        <f>'23년(세부_실적)'!N256</f>
        <v>0</v>
      </c>
      <c r="Q209" s="617">
        <f>'23년(세부_실적)'!O256</f>
        <v>7.82</v>
      </c>
      <c r="R209" s="617">
        <f>'23년(세부_실적)'!P256</f>
        <v>0</v>
      </c>
      <c r="S209" s="638">
        <f>'23년(세부_실적)'!Q256</f>
        <v>0</v>
      </c>
      <c r="T209" s="638">
        <f t="shared" si="2776"/>
        <v>0</v>
      </c>
      <c r="U209" s="638">
        <f>'23년(세부_실적)'!S256</f>
        <v>0</v>
      </c>
      <c r="V209" s="638">
        <f t="shared" si="2777"/>
        <v>0</v>
      </c>
      <c r="W209" s="638">
        <f>'23년(세부_실적)'!U256</f>
        <v>0</v>
      </c>
      <c r="X209" s="638">
        <f t="shared" si="2778"/>
        <v>0</v>
      </c>
      <c r="Y209" s="638">
        <f>'23년(세부_실적)'!W256</f>
        <v>0</v>
      </c>
      <c r="Z209" s="638">
        <f t="shared" si="2779"/>
        <v>0</v>
      </c>
      <c r="AA209" s="638">
        <f>'23년(세부_실적)'!Y256</f>
        <v>0</v>
      </c>
      <c r="AB209" s="638">
        <f t="shared" si="2779"/>
        <v>0</v>
      </c>
      <c r="AC209" s="638">
        <f>'23년(세부_실적)'!AA256</f>
        <v>0</v>
      </c>
      <c r="AD209" s="638">
        <f t="shared" ref="AD209" si="2944">AC209*1000</f>
        <v>0</v>
      </c>
      <c r="AE209" s="638">
        <f>'23년(세부_실적)'!AC256</f>
        <v>0</v>
      </c>
      <c r="AF209" s="638">
        <f t="shared" ref="AF209" si="2945">AE209*1000</f>
        <v>0</v>
      </c>
      <c r="AG209" s="638">
        <f>'23년(세부_실적)'!AE256</f>
        <v>0</v>
      </c>
      <c r="AH209" s="638">
        <f t="shared" ref="AH209" si="2946">AG209*1000</f>
        <v>0</v>
      </c>
      <c r="AI209" s="638">
        <f>'23년(세부_실적)'!AG256</f>
        <v>0</v>
      </c>
      <c r="AJ209" s="638">
        <f t="shared" ref="AJ209" si="2947">AI209*1000</f>
        <v>0</v>
      </c>
      <c r="AK209" s="638">
        <f>'23년(세부_실적)'!AI256</f>
        <v>0</v>
      </c>
      <c r="AL209" s="638">
        <f t="shared" ref="AL209" si="2948">AK209*1000</f>
        <v>0</v>
      </c>
      <c r="AM209" s="638">
        <f>'23년(세부_실적)'!AK256</f>
        <v>0</v>
      </c>
      <c r="AN209" s="638">
        <f t="shared" ref="AN209" si="2949">AM209*1000</f>
        <v>0</v>
      </c>
      <c r="AO209" s="638">
        <f>'23년(세부_실적)'!AM256</f>
        <v>0</v>
      </c>
      <c r="AP209" s="638">
        <f t="shared" ref="AP209" si="2950">AO209*1000</f>
        <v>0</v>
      </c>
      <c r="AQ209" s="638">
        <f>'23년(세부_실적)'!AO256</f>
        <v>0</v>
      </c>
      <c r="AR209" s="638">
        <f t="shared" ref="AR209" si="2951">AQ209*1000</f>
        <v>0</v>
      </c>
      <c r="AS209" s="638">
        <f>'23년(세부_실적)'!AQ256</f>
        <v>0</v>
      </c>
      <c r="AT209" s="638">
        <f t="shared" ref="AT209" si="2952">AS209*1000</f>
        <v>0</v>
      </c>
      <c r="AU209" s="638">
        <f>'23년(세부_실적)'!AS256</f>
        <v>0</v>
      </c>
      <c r="AV209" s="638">
        <f t="shared" ref="AV209" si="2953">AU209*1000</f>
        <v>0</v>
      </c>
      <c r="AW209" s="638">
        <f>'23년(세부_실적)'!AU256</f>
        <v>0</v>
      </c>
      <c r="AX209" s="638">
        <f t="shared" ref="AX209" si="2954">AW209*1000</f>
        <v>0</v>
      </c>
      <c r="AY209" s="638">
        <f>'23년(세부_실적)'!AW256</f>
        <v>0</v>
      </c>
      <c r="AZ209" s="638">
        <f t="shared" ref="AZ209" si="2955">AY209*1000</f>
        <v>0</v>
      </c>
      <c r="BA209" s="638">
        <f>'23년(세부_실적)'!AY256</f>
        <v>0</v>
      </c>
      <c r="BB209" s="638">
        <f t="shared" ref="BB209" si="2956">BA209*1000</f>
        <v>0</v>
      </c>
      <c r="BC209" s="638">
        <f>'23년(세부_실적)'!BA256</f>
        <v>0</v>
      </c>
      <c r="BD209" s="638">
        <f t="shared" ref="BD209" si="2957">BC209*1000</f>
        <v>0</v>
      </c>
      <c r="BF209" s="617"/>
      <c r="BG209" s="617">
        <v>4.9140054545454523</v>
      </c>
      <c r="BH209" s="617">
        <v>7.82</v>
      </c>
      <c r="BI209" s="617"/>
      <c r="BJ209" s="617"/>
      <c r="BK209" s="617">
        <v>4.9140054545454523</v>
      </c>
      <c r="BL209" s="617">
        <v>7.82</v>
      </c>
      <c r="BM209" s="617"/>
      <c r="BN209" s="617"/>
      <c r="BO209" s="617">
        <v>4.9140054545454523</v>
      </c>
      <c r="BP209" s="617">
        <v>7.82</v>
      </c>
      <c r="BQ209" s="617"/>
      <c r="BR209" s="617"/>
      <c r="BS209" s="617">
        <v>5.1121163636363622</v>
      </c>
      <c r="BT209" s="617"/>
      <c r="BU209" s="617"/>
      <c r="BV209" s="617"/>
      <c r="BW209" s="617">
        <v>5.1121163636363622</v>
      </c>
      <c r="BX209" s="617">
        <v>7.82</v>
      </c>
      <c r="BY209" s="617"/>
      <c r="BZ209" s="617"/>
      <c r="CA209" s="617">
        <v>5.1121163636363622</v>
      </c>
      <c r="CB209" s="617">
        <v>7.82</v>
      </c>
      <c r="CC209" s="617"/>
      <c r="CD209" s="617"/>
      <c r="CE209" s="617"/>
      <c r="CF209" s="617"/>
      <c r="CG209" s="617"/>
      <c r="CH209" s="617"/>
      <c r="CI209" s="617"/>
      <c r="CJ209" s="617"/>
      <c r="CK209" s="617"/>
      <c r="CL209" s="617"/>
      <c r="CM209" s="617"/>
      <c r="CN209" s="617"/>
      <c r="CO209" s="617"/>
      <c r="CP209" s="617"/>
      <c r="CQ209" s="617"/>
      <c r="CR209" s="617"/>
      <c r="CS209" s="617"/>
      <c r="CT209" s="617"/>
      <c r="CU209" s="617"/>
      <c r="CV209" s="617"/>
      <c r="CW209" s="617"/>
      <c r="CX209" s="617"/>
      <c r="CY209" s="617"/>
      <c r="CZ209" s="617"/>
      <c r="DA209" s="617"/>
      <c r="DB209" s="6">
        <f t="shared" si="2808"/>
        <v>0</v>
      </c>
      <c r="DC209" s="6">
        <f t="shared" si="2809"/>
        <v>0</v>
      </c>
      <c r="DD209" s="6">
        <f t="shared" si="2810"/>
        <v>0</v>
      </c>
      <c r="DE209" s="6">
        <f t="shared" si="2811"/>
        <v>0</v>
      </c>
      <c r="DF209" s="6">
        <f t="shared" si="2812"/>
        <v>0</v>
      </c>
      <c r="DG209" s="6">
        <f t="shared" si="2813"/>
        <v>0</v>
      </c>
      <c r="DH209" s="6">
        <f t="shared" si="2814"/>
        <v>0</v>
      </c>
      <c r="DI209" s="6">
        <f t="shared" si="2815"/>
        <v>0</v>
      </c>
      <c r="DJ209" s="6">
        <f t="shared" si="2816"/>
        <v>0</v>
      </c>
      <c r="DK209" s="6">
        <f t="shared" si="2817"/>
        <v>0</v>
      </c>
      <c r="DL209" s="6">
        <f t="shared" si="2818"/>
        <v>0</v>
      </c>
      <c r="DM209" s="6">
        <f t="shared" si="2819"/>
        <v>0</v>
      </c>
      <c r="DO209" s="6">
        <f t="shared" si="2820"/>
        <v>0</v>
      </c>
      <c r="DP209" s="6">
        <f t="shared" si="2821"/>
        <v>0</v>
      </c>
      <c r="DQ209" s="6">
        <f t="shared" si="2822"/>
        <v>0</v>
      </c>
      <c r="DR209" s="6">
        <f t="shared" si="2823"/>
        <v>0</v>
      </c>
      <c r="DS209" s="6">
        <f t="shared" si="2824"/>
        <v>0</v>
      </c>
      <c r="DT209" s="6">
        <f t="shared" si="2825"/>
        <v>0</v>
      </c>
      <c r="DU209" s="6">
        <f t="shared" si="2826"/>
        <v>0</v>
      </c>
      <c r="DV209" s="6">
        <f t="shared" si="2827"/>
        <v>0</v>
      </c>
      <c r="DW209" s="6">
        <f t="shared" si="2828"/>
        <v>0</v>
      </c>
      <c r="DX209" s="6">
        <f t="shared" si="2829"/>
        <v>0</v>
      </c>
      <c r="DY209" s="6">
        <f t="shared" si="2830"/>
        <v>0</v>
      </c>
      <c r="DZ209" s="6">
        <f t="shared" si="2831"/>
        <v>0</v>
      </c>
    </row>
    <row r="210" spans="2:130" ht="12" customHeight="1" outlineLevel="1">
      <c r="B210" s="6">
        <f>'23년(세부_실적)'!A257</f>
        <v>204</v>
      </c>
      <c r="C210" s="620"/>
      <c r="D210" s="620"/>
      <c r="E210" s="620"/>
      <c r="F210" s="622" t="str">
        <f>'23년(세부_실적)'!E257</f>
        <v>V200SRN_EPN V</v>
      </c>
      <c r="G210" s="622" t="s">
        <v>709</v>
      </c>
      <c r="H210" s="622" t="str">
        <f>'23년(세부_실적)'!F257</f>
        <v>323E</v>
      </c>
      <c r="I210" s="617" t="str">
        <f>'23년(세부_실적)'!G257</f>
        <v>구</v>
      </c>
      <c r="J210" s="617" t="str">
        <f>'23년(세부_실적)'!H257</f>
        <v>QD</v>
      </c>
      <c r="K210" s="617">
        <f>'23년(세부_실적)'!I257</f>
        <v>7.56</v>
      </c>
      <c r="L210" s="617">
        <f>'23년(세부_실적)'!J257</f>
        <v>0</v>
      </c>
      <c r="M210" s="617">
        <f>'23년(세부_실적)'!K257</f>
        <v>7.56</v>
      </c>
      <c r="N210" s="617">
        <f>'23년(세부_실적)'!L257</f>
        <v>0</v>
      </c>
      <c r="O210" s="617">
        <f>'23년(세부_실적)'!M257</f>
        <v>7.56</v>
      </c>
      <c r="P210" s="617">
        <f>'23년(세부_실적)'!N257</f>
        <v>0</v>
      </c>
      <c r="Q210" s="617">
        <f>'23년(세부_실적)'!O257</f>
        <v>7.56</v>
      </c>
      <c r="R210" s="617">
        <f>'23년(세부_실적)'!P257</f>
        <v>0</v>
      </c>
      <c r="S210" s="638">
        <f>'23년(세부_실적)'!Q257</f>
        <v>0</v>
      </c>
      <c r="T210" s="638">
        <f t="shared" si="2776"/>
        <v>0</v>
      </c>
      <c r="U210" s="638">
        <f>'23년(세부_실적)'!S257</f>
        <v>0</v>
      </c>
      <c r="V210" s="638">
        <f t="shared" si="2777"/>
        <v>0</v>
      </c>
      <c r="W210" s="638">
        <f>'23년(세부_실적)'!U257</f>
        <v>0</v>
      </c>
      <c r="X210" s="638">
        <f t="shared" si="2778"/>
        <v>0</v>
      </c>
      <c r="Y210" s="638">
        <f>'23년(세부_실적)'!W257</f>
        <v>0</v>
      </c>
      <c r="Z210" s="638">
        <f t="shared" si="2779"/>
        <v>0</v>
      </c>
      <c r="AA210" s="638">
        <f>'23년(세부_실적)'!Y257</f>
        <v>0</v>
      </c>
      <c r="AB210" s="638">
        <f t="shared" si="2779"/>
        <v>0</v>
      </c>
      <c r="AC210" s="638">
        <f>'23년(세부_실적)'!AA257</f>
        <v>0</v>
      </c>
      <c r="AD210" s="638">
        <f t="shared" ref="AD210" si="2958">AC210*1000</f>
        <v>0</v>
      </c>
      <c r="AE210" s="638">
        <f>'23년(세부_실적)'!AC257</f>
        <v>0</v>
      </c>
      <c r="AF210" s="638">
        <f t="shared" ref="AF210" si="2959">AE210*1000</f>
        <v>0</v>
      </c>
      <c r="AG210" s="638">
        <f>'23년(세부_실적)'!AE257</f>
        <v>0</v>
      </c>
      <c r="AH210" s="638">
        <f t="shared" ref="AH210" si="2960">AG210*1000</f>
        <v>0</v>
      </c>
      <c r="AI210" s="638">
        <f>'23년(세부_실적)'!AG257</f>
        <v>0</v>
      </c>
      <c r="AJ210" s="638">
        <f t="shared" ref="AJ210" si="2961">AI210*1000</f>
        <v>0</v>
      </c>
      <c r="AK210" s="638">
        <f>'23년(세부_실적)'!AI257</f>
        <v>0</v>
      </c>
      <c r="AL210" s="638">
        <f t="shared" ref="AL210" si="2962">AK210*1000</f>
        <v>0</v>
      </c>
      <c r="AM210" s="638">
        <f>'23년(세부_실적)'!AK257</f>
        <v>0</v>
      </c>
      <c r="AN210" s="638">
        <f t="shared" ref="AN210" si="2963">AM210*1000</f>
        <v>0</v>
      </c>
      <c r="AO210" s="638">
        <f>'23년(세부_실적)'!AM257</f>
        <v>0</v>
      </c>
      <c r="AP210" s="638">
        <f t="shared" ref="AP210" si="2964">AO210*1000</f>
        <v>0</v>
      </c>
      <c r="AQ210" s="638">
        <f>'23년(세부_실적)'!AO257</f>
        <v>0</v>
      </c>
      <c r="AR210" s="638">
        <f t="shared" ref="AR210" si="2965">AQ210*1000</f>
        <v>0</v>
      </c>
      <c r="AS210" s="638">
        <f>'23년(세부_실적)'!AQ257</f>
        <v>0</v>
      </c>
      <c r="AT210" s="638">
        <f t="shared" ref="AT210" si="2966">AS210*1000</f>
        <v>0</v>
      </c>
      <c r="AU210" s="638">
        <f>'23년(세부_실적)'!AS257</f>
        <v>0</v>
      </c>
      <c r="AV210" s="638">
        <f t="shared" ref="AV210" si="2967">AU210*1000</f>
        <v>0</v>
      </c>
      <c r="AW210" s="638">
        <f>'23년(세부_실적)'!AU257</f>
        <v>0</v>
      </c>
      <c r="AX210" s="638">
        <f t="shared" ref="AX210" si="2968">AW210*1000</f>
        <v>0</v>
      </c>
      <c r="AY210" s="638">
        <f>'23년(세부_실적)'!AW257</f>
        <v>0</v>
      </c>
      <c r="AZ210" s="638">
        <f t="shared" ref="AZ210" si="2969">AY210*1000</f>
        <v>0</v>
      </c>
      <c r="BA210" s="638">
        <f>'23년(세부_실적)'!AY257</f>
        <v>0</v>
      </c>
      <c r="BB210" s="638">
        <f t="shared" ref="BB210" si="2970">BA210*1000</f>
        <v>0</v>
      </c>
      <c r="BC210" s="638">
        <f>'23년(세부_실적)'!BA257</f>
        <v>0</v>
      </c>
      <c r="BD210" s="638">
        <f t="shared" ref="BD210" si="2971">BC210*1000</f>
        <v>0</v>
      </c>
      <c r="BF210" s="617">
        <v>0.65</v>
      </c>
      <c r="BG210" s="617">
        <v>5.61473044909091</v>
      </c>
      <c r="BH210" s="617"/>
      <c r="BI210" s="617"/>
      <c r="BJ210" s="617">
        <v>0.65</v>
      </c>
      <c r="BK210" s="617">
        <v>5.61473044909091</v>
      </c>
      <c r="BL210" s="617"/>
      <c r="BM210" s="617"/>
      <c r="BN210" s="617">
        <v>0.65</v>
      </c>
      <c r="BO210" s="617">
        <v>5.61473044909091</v>
      </c>
      <c r="BP210" s="617"/>
      <c r="BQ210" s="617"/>
      <c r="BR210" s="617">
        <v>0.65</v>
      </c>
      <c r="BS210" s="617">
        <v>5.8151841581818191</v>
      </c>
      <c r="BT210" s="617"/>
      <c r="BU210" s="617"/>
      <c r="BV210" s="617">
        <v>0.65</v>
      </c>
      <c r="BW210" s="617">
        <v>5.8151841581818191</v>
      </c>
      <c r="BX210" s="617"/>
      <c r="BY210" s="617"/>
      <c r="BZ210" s="617">
        <v>0.65</v>
      </c>
      <c r="CA210" s="617">
        <v>5.8151841581818191</v>
      </c>
      <c r="CB210" s="617"/>
      <c r="CC210" s="617"/>
      <c r="CD210" s="617"/>
      <c r="CE210" s="617"/>
      <c r="CF210" s="617"/>
      <c r="CG210" s="617"/>
      <c r="CH210" s="617"/>
      <c r="CI210" s="617"/>
      <c r="CJ210" s="617"/>
      <c r="CK210" s="617"/>
      <c r="CL210" s="617"/>
      <c r="CM210" s="617"/>
      <c r="CN210" s="617"/>
      <c r="CO210" s="617"/>
      <c r="CP210" s="617"/>
      <c r="CQ210" s="617"/>
      <c r="CR210" s="617"/>
      <c r="CS210" s="617"/>
      <c r="CT210" s="617"/>
      <c r="CU210" s="617"/>
      <c r="CV210" s="617"/>
      <c r="CW210" s="617"/>
      <c r="CX210" s="617"/>
      <c r="CY210" s="617"/>
      <c r="CZ210" s="617"/>
      <c r="DA210" s="617"/>
      <c r="DB210" s="6">
        <f t="shared" si="2808"/>
        <v>0</v>
      </c>
      <c r="DC210" s="6">
        <f t="shared" si="2809"/>
        <v>0</v>
      </c>
      <c r="DD210" s="6">
        <f t="shared" si="2810"/>
        <v>0</v>
      </c>
      <c r="DE210" s="6">
        <f t="shared" si="2811"/>
        <v>0</v>
      </c>
      <c r="DF210" s="6">
        <f t="shared" si="2812"/>
        <v>0</v>
      </c>
      <c r="DG210" s="6">
        <f t="shared" si="2813"/>
        <v>0</v>
      </c>
      <c r="DH210" s="6">
        <f t="shared" si="2814"/>
        <v>0</v>
      </c>
      <c r="DI210" s="6">
        <f t="shared" si="2815"/>
        <v>0</v>
      </c>
      <c r="DJ210" s="6">
        <f t="shared" si="2816"/>
        <v>0</v>
      </c>
      <c r="DK210" s="6">
        <f t="shared" si="2817"/>
        <v>0</v>
      </c>
      <c r="DL210" s="6">
        <f t="shared" si="2818"/>
        <v>0</v>
      </c>
      <c r="DM210" s="6">
        <f t="shared" si="2819"/>
        <v>0</v>
      </c>
      <c r="DO210" s="6">
        <f t="shared" si="2820"/>
        <v>0</v>
      </c>
      <c r="DP210" s="6">
        <f t="shared" si="2821"/>
        <v>0</v>
      </c>
      <c r="DQ210" s="6">
        <f t="shared" si="2822"/>
        <v>0</v>
      </c>
      <c r="DR210" s="6">
        <f t="shared" si="2823"/>
        <v>0</v>
      </c>
      <c r="DS210" s="6">
        <f t="shared" si="2824"/>
        <v>0</v>
      </c>
      <c r="DT210" s="6">
        <f t="shared" si="2825"/>
        <v>0</v>
      </c>
      <c r="DU210" s="6">
        <f t="shared" si="2826"/>
        <v>0</v>
      </c>
      <c r="DV210" s="6">
        <f t="shared" si="2827"/>
        <v>0</v>
      </c>
      <c r="DW210" s="6">
        <f t="shared" si="2828"/>
        <v>0</v>
      </c>
      <c r="DX210" s="6">
        <f t="shared" si="2829"/>
        <v>0</v>
      </c>
      <c r="DY210" s="6">
        <f t="shared" si="2830"/>
        <v>0</v>
      </c>
      <c r="DZ210" s="6">
        <f t="shared" si="2831"/>
        <v>0</v>
      </c>
    </row>
    <row r="211" spans="2:130" ht="12" customHeight="1" outlineLevel="1">
      <c r="B211" s="6">
        <f>'23년(세부_실적)'!A263</f>
        <v>205</v>
      </c>
      <c r="C211" s="620"/>
      <c r="D211" s="620"/>
      <c r="E211" s="620"/>
      <c r="F211" s="622" t="str">
        <f>'23년(세부_실적)'!E263</f>
        <v>V220SN_BPN</v>
      </c>
      <c r="G211" s="622" t="s">
        <v>1289</v>
      </c>
      <c r="H211" s="622" t="str">
        <f>'23년(세부_실적)'!F263</f>
        <v>5048B</v>
      </c>
      <c r="I211" s="617" t="str">
        <f>'23년(세부_실적)'!G263</f>
        <v>신</v>
      </c>
      <c r="J211" s="617" t="str">
        <f>'23년(세부_실적)'!H263</f>
        <v>SY</v>
      </c>
      <c r="K211" s="617">
        <f>'23년(세부_실적)'!I263</f>
        <v>8.0399999999999991</v>
      </c>
      <c r="L211" s="617">
        <f>'23년(세부_실적)'!J263</f>
        <v>0</v>
      </c>
      <c r="M211" s="617">
        <f>'23년(세부_실적)'!K263</f>
        <v>8.0399999999999991</v>
      </c>
      <c r="N211" s="617">
        <f>'23년(세부_실적)'!L263</f>
        <v>0</v>
      </c>
      <c r="O211" s="617">
        <f>'23년(세부_실적)'!M263</f>
        <v>8.0399999999999991</v>
      </c>
      <c r="P211" s="617">
        <f>'23년(세부_실적)'!N263</f>
        <v>0</v>
      </c>
      <c r="Q211" s="617">
        <f>'23년(세부_실적)'!O263</f>
        <v>8.0399999999999991</v>
      </c>
      <c r="R211" s="617">
        <f>'23년(세부_실적)'!P263</f>
        <v>0</v>
      </c>
      <c r="S211" s="638">
        <f>'23년(세부_실적)'!Q263</f>
        <v>0</v>
      </c>
      <c r="T211" s="638">
        <f t="shared" si="2776"/>
        <v>0</v>
      </c>
      <c r="U211" s="638">
        <f>'23년(세부_실적)'!S263</f>
        <v>0</v>
      </c>
      <c r="V211" s="638">
        <f t="shared" si="2777"/>
        <v>0</v>
      </c>
      <c r="W211" s="638">
        <f>'23년(세부_실적)'!U263</f>
        <v>0</v>
      </c>
      <c r="X211" s="638">
        <f t="shared" si="2778"/>
        <v>0</v>
      </c>
      <c r="Y211" s="638">
        <f>'23년(세부_실적)'!W263</f>
        <v>0</v>
      </c>
      <c r="Z211" s="638">
        <f t="shared" si="2779"/>
        <v>0</v>
      </c>
      <c r="AA211" s="638">
        <f>'23년(세부_실적)'!Y263</f>
        <v>0</v>
      </c>
      <c r="AB211" s="638">
        <f t="shared" si="2779"/>
        <v>0</v>
      </c>
      <c r="AC211" s="638">
        <f>'23년(세부_실적)'!AA263</f>
        <v>0</v>
      </c>
      <c r="AD211" s="638">
        <f t="shared" ref="AD211" si="2972">AC211*1000</f>
        <v>0</v>
      </c>
      <c r="AE211" s="638">
        <f>'23년(세부_실적)'!AC263</f>
        <v>0</v>
      </c>
      <c r="AF211" s="638">
        <f t="shared" ref="AF211" si="2973">AE211*1000</f>
        <v>0</v>
      </c>
      <c r="AG211" s="638">
        <f>'23년(세부_실적)'!AE263</f>
        <v>0</v>
      </c>
      <c r="AH211" s="638">
        <f t="shared" ref="AH211" si="2974">AG211*1000</f>
        <v>0</v>
      </c>
      <c r="AI211" s="638">
        <f>'23년(세부_실적)'!AG263</f>
        <v>0</v>
      </c>
      <c r="AJ211" s="638">
        <f t="shared" ref="AJ211" si="2975">AI211*1000</f>
        <v>0</v>
      </c>
      <c r="AK211" s="638">
        <f>'23년(세부_실적)'!AI263</f>
        <v>0</v>
      </c>
      <c r="AL211" s="638">
        <f t="shared" ref="AL211" si="2976">AK211*1000</f>
        <v>0</v>
      </c>
      <c r="AM211" s="638">
        <f>'23년(세부_실적)'!AK263</f>
        <v>0</v>
      </c>
      <c r="AN211" s="638">
        <f t="shared" ref="AN211" si="2977">AM211*1000</f>
        <v>0</v>
      </c>
      <c r="AO211" s="638">
        <f>'23년(세부_실적)'!AM263</f>
        <v>0</v>
      </c>
      <c r="AP211" s="638">
        <f t="shared" ref="AP211" si="2978">AO211*1000</f>
        <v>0</v>
      </c>
      <c r="AQ211" s="638">
        <f>'23년(세부_실적)'!AO263</f>
        <v>0</v>
      </c>
      <c r="AR211" s="638">
        <f t="shared" ref="AR211" si="2979">AQ211*1000</f>
        <v>0</v>
      </c>
      <c r="AS211" s="638">
        <f>'23년(세부_실적)'!AQ263</f>
        <v>0</v>
      </c>
      <c r="AT211" s="638">
        <f t="shared" ref="AT211" si="2980">AS211*1000</f>
        <v>0</v>
      </c>
      <c r="AU211" s="638">
        <f>'23년(세부_실적)'!AS263</f>
        <v>0</v>
      </c>
      <c r="AV211" s="638">
        <f t="shared" ref="AV211" si="2981">AU211*1000</f>
        <v>0</v>
      </c>
      <c r="AW211" s="638">
        <f>'23년(세부_실적)'!AU263</f>
        <v>0</v>
      </c>
      <c r="AX211" s="638">
        <f t="shared" ref="AX211" si="2982">AW211*1000</f>
        <v>0</v>
      </c>
      <c r="AY211" s="638">
        <f>'23년(세부_실적)'!AW263</f>
        <v>0</v>
      </c>
      <c r="AZ211" s="638">
        <f t="shared" ref="AZ211" si="2983">AY211*1000</f>
        <v>0</v>
      </c>
      <c r="BA211" s="638">
        <f>'23년(세부_실적)'!AY263</f>
        <v>0</v>
      </c>
      <c r="BB211" s="638">
        <f t="shared" ref="BB211" si="2984">BA211*1000</f>
        <v>0</v>
      </c>
      <c r="BC211" s="638">
        <f>'23년(세부_실적)'!BA263</f>
        <v>0</v>
      </c>
      <c r="BD211" s="638">
        <f t="shared" ref="BD211" si="2985">BC211*1000</f>
        <v>0</v>
      </c>
      <c r="BF211" s="617">
        <v>0.69550000000000001</v>
      </c>
      <c r="BG211" s="617">
        <v>4.3714417509090904</v>
      </c>
      <c r="BH211" s="617"/>
      <c r="BI211" s="617"/>
      <c r="BJ211" s="617">
        <v>0.69550000000000001</v>
      </c>
      <c r="BK211" s="617">
        <v>4.3714417509090904</v>
      </c>
      <c r="BL211" s="617"/>
      <c r="BM211" s="617"/>
      <c r="BN211" s="617">
        <v>0.69550000000000001</v>
      </c>
      <c r="BO211" s="617">
        <v>4.3714417509090904</v>
      </c>
      <c r="BP211" s="617"/>
      <c r="BQ211" s="617"/>
      <c r="BR211" s="617">
        <v>0.69550000000000001</v>
      </c>
      <c r="BS211" s="617">
        <v>4.3714417509090904</v>
      </c>
      <c r="BT211" s="617"/>
      <c r="BU211" s="617"/>
      <c r="BV211" s="617">
        <v>0.69550000000000001</v>
      </c>
      <c r="BW211" s="617">
        <v>4.3714417509090904</v>
      </c>
      <c r="BX211" s="617"/>
      <c r="BY211" s="617"/>
      <c r="BZ211" s="617">
        <v>0.69550000000000001</v>
      </c>
      <c r="CA211" s="617">
        <v>4.3714417509090904</v>
      </c>
      <c r="CB211" s="617"/>
      <c r="CC211" s="617"/>
      <c r="CD211" s="617"/>
      <c r="CE211" s="617"/>
      <c r="CF211" s="617"/>
      <c r="CG211" s="617"/>
      <c r="CH211" s="617"/>
      <c r="CI211" s="617"/>
      <c r="CJ211" s="617"/>
      <c r="CK211" s="617"/>
      <c r="CL211" s="617"/>
      <c r="CM211" s="617"/>
      <c r="CN211" s="617"/>
      <c r="CO211" s="617"/>
      <c r="CP211" s="617"/>
      <c r="CQ211" s="617"/>
      <c r="CR211" s="617"/>
      <c r="CS211" s="617"/>
      <c r="CT211" s="617"/>
      <c r="CU211" s="617"/>
      <c r="CV211" s="617"/>
      <c r="CW211" s="617"/>
      <c r="CX211" s="617"/>
      <c r="CY211" s="617"/>
      <c r="CZ211" s="617"/>
      <c r="DA211" s="617"/>
      <c r="DB211" s="6">
        <f t="shared" si="2808"/>
        <v>0</v>
      </c>
      <c r="DC211" s="6">
        <f t="shared" si="2809"/>
        <v>0</v>
      </c>
      <c r="DD211" s="6">
        <f t="shared" si="2810"/>
        <v>0</v>
      </c>
      <c r="DE211" s="6">
        <f t="shared" si="2811"/>
        <v>0</v>
      </c>
      <c r="DF211" s="6">
        <f t="shared" si="2812"/>
        <v>0</v>
      </c>
      <c r="DG211" s="6">
        <f t="shared" si="2813"/>
        <v>0</v>
      </c>
      <c r="DH211" s="6">
        <f t="shared" si="2814"/>
        <v>0</v>
      </c>
      <c r="DI211" s="6">
        <f t="shared" si="2815"/>
        <v>0</v>
      </c>
      <c r="DJ211" s="6">
        <f t="shared" si="2816"/>
        <v>0</v>
      </c>
      <c r="DK211" s="6">
        <f t="shared" si="2817"/>
        <v>0</v>
      </c>
      <c r="DL211" s="6">
        <f t="shared" si="2818"/>
        <v>0</v>
      </c>
      <c r="DM211" s="6">
        <f t="shared" si="2819"/>
        <v>0</v>
      </c>
      <c r="DO211" s="6">
        <f t="shared" si="2820"/>
        <v>0</v>
      </c>
      <c r="DP211" s="6">
        <f t="shared" si="2821"/>
        <v>0</v>
      </c>
      <c r="DQ211" s="6">
        <f t="shared" si="2822"/>
        <v>0</v>
      </c>
      <c r="DR211" s="6">
        <f t="shared" si="2823"/>
        <v>0</v>
      </c>
      <c r="DS211" s="6">
        <f t="shared" si="2824"/>
        <v>0</v>
      </c>
      <c r="DT211" s="6">
        <f t="shared" si="2825"/>
        <v>0</v>
      </c>
      <c r="DU211" s="6">
        <f t="shared" si="2826"/>
        <v>0</v>
      </c>
      <c r="DV211" s="6">
        <f t="shared" si="2827"/>
        <v>0</v>
      </c>
      <c r="DW211" s="6">
        <f t="shared" si="2828"/>
        <v>0</v>
      </c>
      <c r="DX211" s="6">
        <f t="shared" si="2829"/>
        <v>0</v>
      </c>
      <c r="DY211" s="6">
        <f t="shared" si="2830"/>
        <v>0</v>
      </c>
      <c r="DZ211" s="6">
        <f t="shared" si="2831"/>
        <v>0</v>
      </c>
    </row>
    <row r="212" spans="2:130" ht="12" customHeight="1" outlineLevel="1">
      <c r="B212" s="6">
        <f>'23년(세부_실적)'!A259</f>
        <v>206</v>
      </c>
      <c r="C212" s="620"/>
      <c r="D212" s="620"/>
      <c r="E212" s="620"/>
      <c r="F212" s="622" t="str">
        <f>'23년(세부_실적)'!E259</f>
        <v>V250S_APND</v>
      </c>
      <c r="G212" s="622" t="s">
        <v>1049</v>
      </c>
      <c r="H212" s="622" t="str">
        <f>'23년(세부_실적)'!F259</f>
        <v>-</v>
      </c>
      <c r="I212" s="617" t="str">
        <f>'23년(세부_실적)'!G259</f>
        <v>신</v>
      </c>
      <c r="J212" s="617" t="str">
        <f>'23년(세부_실적)'!H259</f>
        <v>SY</v>
      </c>
      <c r="K212" s="617">
        <f>'23년(세부_실적)'!I259</f>
        <v>8.51</v>
      </c>
      <c r="L212" s="617">
        <f>'23년(세부_실적)'!J259</f>
        <v>0</v>
      </c>
      <c r="M212" s="617">
        <f>'23년(세부_실적)'!K259</f>
        <v>8.41</v>
      </c>
      <c r="N212" s="617">
        <f>'23년(세부_실적)'!L259</f>
        <v>0</v>
      </c>
      <c r="O212" s="617">
        <f>'23년(세부_실적)'!M259</f>
        <v>8.41</v>
      </c>
      <c r="P212" s="617">
        <f>'23년(세부_실적)'!N259</f>
        <v>0</v>
      </c>
      <c r="Q212" s="617">
        <f>'23년(세부_실적)'!O259</f>
        <v>8.41</v>
      </c>
      <c r="R212" s="617">
        <f>'23년(세부_실적)'!P259</f>
        <v>0</v>
      </c>
      <c r="S212" s="638">
        <f>'23년(세부_실적)'!Q259</f>
        <v>501.67999999999995</v>
      </c>
      <c r="T212" s="638">
        <f t="shared" si="2776"/>
        <v>501679.99999999994</v>
      </c>
      <c r="U212" s="638">
        <f>'23년(세부_실적)'!S259</f>
        <v>30.04</v>
      </c>
      <c r="V212" s="638">
        <f t="shared" si="2777"/>
        <v>30040</v>
      </c>
      <c r="W212" s="638">
        <f>'23년(세부_실적)'!U259</f>
        <v>46.08</v>
      </c>
      <c r="X212" s="638">
        <f t="shared" si="2778"/>
        <v>46080</v>
      </c>
      <c r="Y212" s="638">
        <f>'23년(세부_실적)'!W259</f>
        <v>33.479999999999997</v>
      </c>
      <c r="Z212" s="638">
        <f t="shared" si="2779"/>
        <v>33480</v>
      </c>
      <c r="AA212" s="638">
        <f>'23년(세부_실적)'!Y259</f>
        <v>109.6</v>
      </c>
      <c r="AB212" s="638">
        <f t="shared" si="2779"/>
        <v>109600</v>
      </c>
      <c r="AC212" s="638">
        <f>'23년(세부_실적)'!AA259</f>
        <v>16</v>
      </c>
      <c r="AD212" s="638">
        <f t="shared" ref="AD212" si="2986">AC212*1000</f>
        <v>16000</v>
      </c>
      <c r="AE212" s="638">
        <f>'23년(세부_실적)'!AC259</f>
        <v>54.2</v>
      </c>
      <c r="AF212" s="638">
        <f t="shared" ref="AF212" si="2987">AE212*1000</f>
        <v>54200</v>
      </c>
      <c r="AG212" s="638">
        <f>'23년(세부_실적)'!AE259</f>
        <v>44.84</v>
      </c>
      <c r="AH212" s="638">
        <f t="shared" ref="AH212" si="2988">AG212*1000</f>
        <v>44840</v>
      </c>
      <c r="AI212" s="638">
        <f>'23년(세부_실적)'!AG259</f>
        <v>115.04</v>
      </c>
      <c r="AJ212" s="638">
        <f t="shared" ref="AJ212" si="2989">AI212*1000</f>
        <v>115040</v>
      </c>
      <c r="AK212" s="638">
        <f>'23년(세부_실적)'!AI259</f>
        <v>224.64</v>
      </c>
      <c r="AL212" s="638">
        <f t="shared" ref="AL212" si="2990">AK212*1000</f>
        <v>224640</v>
      </c>
      <c r="AM212" s="638">
        <f>'23년(세부_실적)'!AK259</f>
        <v>64.48</v>
      </c>
      <c r="AN212" s="638">
        <f t="shared" ref="AN212" si="2991">AM212*1000</f>
        <v>64480.000000000007</v>
      </c>
      <c r="AO212" s="638">
        <f>'23년(세부_실적)'!AM259</f>
        <v>77.88</v>
      </c>
      <c r="AP212" s="638">
        <f t="shared" ref="AP212" si="2992">AO212*1000</f>
        <v>77880</v>
      </c>
      <c r="AQ212" s="638">
        <f>'23년(세부_실적)'!AO259</f>
        <v>83.96</v>
      </c>
      <c r="AR212" s="638">
        <f t="shared" ref="AR212" si="2993">AQ212*1000</f>
        <v>83960</v>
      </c>
      <c r="AS212" s="638">
        <f>'23년(세부_실적)'!AQ259</f>
        <v>226.32</v>
      </c>
      <c r="AT212" s="638">
        <f t="shared" ref="AT212" si="2994">AS212*1000</f>
        <v>226320</v>
      </c>
      <c r="AU212" s="638">
        <f>'23년(세부_실적)'!AS259</f>
        <v>22.4</v>
      </c>
      <c r="AV212" s="638">
        <f t="shared" ref="AV212" si="2995">AU212*1000</f>
        <v>22400</v>
      </c>
      <c r="AW212" s="638">
        <f>'23년(세부_실적)'!AU259</f>
        <v>11.4</v>
      </c>
      <c r="AX212" s="638">
        <f t="shared" ref="AX212" si="2996">AW212*1000</f>
        <v>11400</v>
      </c>
      <c r="AY212" s="638">
        <f>'23년(세부_실적)'!AW259</f>
        <v>16.920000000000002</v>
      </c>
      <c r="AZ212" s="638">
        <f t="shared" ref="AZ212" si="2997">AY212*1000</f>
        <v>16920</v>
      </c>
      <c r="BA212" s="638">
        <f>'23년(세부_실적)'!AY259</f>
        <v>50.72</v>
      </c>
      <c r="BB212" s="638">
        <f t="shared" ref="BB212" si="2998">BA212*1000</f>
        <v>50720</v>
      </c>
      <c r="BC212" s="638">
        <f>'23년(세부_실적)'!BA259</f>
        <v>277.03999999999996</v>
      </c>
      <c r="BD212" s="638">
        <f t="shared" ref="BD212" si="2999">BC212*1000</f>
        <v>277039.99999999994</v>
      </c>
      <c r="BF212" s="617">
        <v>0.67</v>
      </c>
      <c r="BG212" s="617">
        <v>5.38</v>
      </c>
      <c r="BH212" s="617">
        <v>8.1</v>
      </c>
      <c r="BI212" s="617"/>
      <c r="BJ212" s="617">
        <v>0.67</v>
      </c>
      <c r="BK212" s="617">
        <v>5.38</v>
      </c>
      <c r="BL212" s="617">
        <v>8.1</v>
      </c>
      <c r="BM212" s="617"/>
      <c r="BN212" s="617">
        <v>0.67</v>
      </c>
      <c r="BO212" s="617">
        <v>5.38</v>
      </c>
      <c r="BP212" s="617">
        <v>8.1</v>
      </c>
      <c r="BQ212" s="617"/>
      <c r="BR212" s="617">
        <v>0.67</v>
      </c>
      <c r="BS212" s="617">
        <v>5.38</v>
      </c>
      <c r="BT212" s="617"/>
      <c r="BU212" s="617"/>
      <c r="BV212" s="617">
        <v>0.67</v>
      </c>
      <c r="BW212" s="617">
        <v>5.38</v>
      </c>
      <c r="BX212" s="617">
        <v>8.1</v>
      </c>
      <c r="BY212" s="617"/>
      <c r="BZ212" s="617">
        <v>0.67</v>
      </c>
      <c r="CA212" s="617">
        <v>5.38</v>
      </c>
      <c r="CB212" s="617">
        <v>8.1</v>
      </c>
      <c r="CC212" s="617"/>
      <c r="CD212" s="617"/>
      <c r="CE212" s="617"/>
      <c r="CF212" s="617"/>
      <c r="CG212" s="617"/>
      <c r="CH212" s="617"/>
      <c r="CI212" s="617"/>
      <c r="CJ212" s="617"/>
      <c r="CK212" s="617"/>
      <c r="CL212" s="617"/>
      <c r="CM212" s="617"/>
      <c r="CN212" s="617"/>
      <c r="CO212" s="617"/>
      <c r="CP212" s="617"/>
      <c r="CQ212" s="617"/>
      <c r="CR212" s="617"/>
      <c r="CS212" s="617"/>
      <c r="CT212" s="617"/>
      <c r="CU212" s="617"/>
      <c r="CV212" s="617"/>
      <c r="CW212" s="617"/>
      <c r="CX212" s="617"/>
      <c r="CY212" s="617"/>
      <c r="CZ212" s="617"/>
      <c r="DA212" s="617"/>
      <c r="DB212" s="6">
        <f t="shared" si="2808"/>
        <v>303106273.56</v>
      </c>
      <c r="DC212" s="6">
        <f t="shared" si="2809"/>
        <v>475600066.56</v>
      </c>
      <c r="DD212" s="6">
        <f t="shared" si="2810"/>
        <v>353474574.84000003</v>
      </c>
      <c r="DE212" s="6">
        <f t="shared" si="2811"/>
        <v>0</v>
      </c>
      <c r="DF212" s="6">
        <f t="shared" si="2812"/>
        <v>581301991.79999995</v>
      </c>
      <c r="DG212" s="6">
        <f t="shared" si="2813"/>
        <v>472248736.92000002</v>
      </c>
      <c r="DH212" s="6">
        <f t="shared" si="2814"/>
        <v>0</v>
      </c>
      <c r="DI212" s="6">
        <f t="shared" si="2815"/>
        <v>834452970.12</v>
      </c>
      <c r="DJ212" s="6">
        <f t="shared" si="2816"/>
        <v>0</v>
      </c>
      <c r="DK212" s="6">
        <f t="shared" si="2817"/>
        <v>0</v>
      </c>
      <c r="DL212" s="6">
        <f t="shared" si="2818"/>
        <v>0</v>
      </c>
      <c r="DM212" s="6">
        <f t="shared" si="2819"/>
        <v>0</v>
      </c>
      <c r="DO212" s="6">
        <f t="shared" si="2820"/>
        <v>226394191.98000002</v>
      </c>
      <c r="DP212" s="6">
        <f t="shared" si="2821"/>
        <v>355232148.48000002</v>
      </c>
      <c r="DQ212" s="6">
        <f t="shared" si="2822"/>
        <v>264014960.22</v>
      </c>
      <c r="DR212" s="6">
        <f t="shared" si="2823"/>
        <v>128097376</v>
      </c>
      <c r="DS212" s="6">
        <f t="shared" si="2824"/>
        <v>434182351.89999998</v>
      </c>
      <c r="DT212" s="6">
        <f t="shared" si="2825"/>
        <v>352728994.86000001</v>
      </c>
      <c r="DU212" s="6">
        <f t="shared" si="2826"/>
        <v>0</v>
      </c>
      <c r="DV212" s="6">
        <f t="shared" si="2827"/>
        <v>0</v>
      </c>
      <c r="DW212" s="6">
        <f t="shared" si="2828"/>
        <v>0</v>
      </c>
      <c r="DX212" s="6">
        <f t="shared" si="2829"/>
        <v>0</v>
      </c>
      <c r="DY212" s="6">
        <f t="shared" si="2830"/>
        <v>0</v>
      </c>
      <c r="DZ212" s="6">
        <f t="shared" si="2831"/>
        <v>0</v>
      </c>
    </row>
    <row r="213" spans="2:130" ht="12" customHeight="1" outlineLevel="1">
      <c r="B213" s="6">
        <f>'23년(세부_실적)'!A260</f>
        <v>207</v>
      </c>
      <c r="C213" s="620"/>
      <c r="D213" s="620"/>
      <c r="E213" s="620"/>
      <c r="F213" s="622" t="str">
        <f>'23년(세부_실적)'!E260</f>
        <v>V250SN_APND</v>
      </c>
      <c r="G213" s="622" t="s">
        <v>1335</v>
      </c>
      <c r="H213" s="622" t="str">
        <f>'23년(세부_실적)'!F260</f>
        <v>-</v>
      </c>
      <c r="I213" s="617" t="str">
        <f>'23년(세부_실적)'!G260</f>
        <v>신</v>
      </c>
      <c r="J213" s="617" t="str">
        <f>'23년(세부_실적)'!H260</f>
        <v>SY</v>
      </c>
      <c r="K213" s="617">
        <f>'23년(세부_실적)'!I260</f>
        <v>8.8699999999999992</v>
      </c>
      <c r="L213" s="617">
        <f>'23년(세부_실적)'!J260</f>
        <v>0</v>
      </c>
      <c r="M213" s="617">
        <f>'23년(세부_실적)'!K260</f>
        <v>8.8699999999999992</v>
      </c>
      <c r="N213" s="617">
        <f>'23년(세부_실적)'!L260</f>
        <v>0</v>
      </c>
      <c r="O213" s="617">
        <f>'23년(세부_실적)'!M260</f>
        <v>8.8699999999999992</v>
      </c>
      <c r="P213" s="617">
        <f>'23년(세부_실적)'!N260</f>
        <v>0</v>
      </c>
      <c r="Q213" s="617">
        <f>'23년(세부_실적)'!O260</f>
        <v>8.8699999999999992</v>
      </c>
      <c r="R213" s="617">
        <f>'23년(세부_실적)'!P260</f>
        <v>0</v>
      </c>
      <c r="S213" s="638">
        <f>'23년(세부_실적)'!Q260</f>
        <v>56.76</v>
      </c>
      <c r="T213" s="638">
        <f t="shared" si="2776"/>
        <v>56760</v>
      </c>
      <c r="U213" s="638">
        <f>'23년(세부_실적)'!S260</f>
        <v>3.6</v>
      </c>
      <c r="V213" s="638">
        <f t="shared" si="2777"/>
        <v>3600</v>
      </c>
      <c r="W213" s="638">
        <f>'23년(세부_실적)'!U260</f>
        <v>2</v>
      </c>
      <c r="X213" s="638">
        <f t="shared" si="2778"/>
        <v>2000</v>
      </c>
      <c r="Y213" s="638">
        <f>'23년(세부_실적)'!W260</f>
        <v>2.64</v>
      </c>
      <c r="Z213" s="638">
        <f t="shared" si="2779"/>
        <v>2640</v>
      </c>
      <c r="AA213" s="638">
        <f>'23년(세부_실적)'!Y260</f>
        <v>8.24</v>
      </c>
      <c r="AB213" s="638">
        <f t="shared" si="2779"/>
        <v>8240</v>
      </c>
      <c r="AC213" s="638">
        <f>'23년(세부_실적)'!AA260</f>
        <v>1.2</v>
      </c>
      <c r="AD213" s="638">
        <f t="shared" ref="AD213" si="3000">AC213*1000</f>
        <v>1200</v>
      </c>
      <c r="AE213" s="638">
        <f>'23년(세부_실적)'!AC260</f>
        <v>5.84</v>
      </c>
      <c r="AF213" s="638">
        <f t="shared" ref="AF213" si="3001">AE213*1000</f>
        <v>5840</v>
      </c>
      <c r="AG213" s="638">
        <f>'23년(세부_실적)'!AE260</f>
        <v>5.16</v>
      </c>
      <c r="AH213" s="638">
        <f t="shared" ref="AH213" si="3002">AG213*1000</f>
        <v>5160</v>
      </c>
      <c r="AI213" s="638">
        <f>'23년(세부_실적)'!AG260</f>
        <v>12.2</v>
      </c>
      <c r="AJ213" s="638">
        <f t="shared" ref="AJ213" si="3003">AI213*1000</f>
        <v>12200</v>
      </c>
      <c r="AK213" s="638">
        <f>'23년(세부_실적)'!AI260</f>
        <v>20.439999999999998</v>
      </c>
      <c r="AL213" s="638">
        <f t="shared" ref="AL213" si="3004">AK213*1000</f>
        <v>20439.999999999996</v>
      </c>
      <c r="AM213" s="638">
        <f>'23년(세부_실적)'!AK260</f>
        <v>6.12</v>
      </c>
      <c r="AN213" s="638">
        <f t="shared" ref="AN213" si="3005">AM213*1000</f>
        <v>6120</v>
      </c>
      <c r="AO213" s="638">
        <f>'23년(세부_실적)'!AM260</f>
        <v>18.64</v>
      </c>
      <c r="AP213" s="638">
        <f t="shared" ref="AP213" si="3006">AO213*1000</f>
        <v>18640</v>
      </c>
      <c r="AQ213" s="638">
        <f>'23년(세부_실적)'!AO260</f>
        <v>6.2</v>
      </c>
      <c r="AR213" s="638">
        <f t="shared" ref="AR213" si="3007">AQ213*1000</f>
        <v>6200</v>
      </c>
      <c r="AS213" s="638">
        <f>'23년(세부_실적)'!AQ260</f>
        <v>30.96</v>
      </c>
      <c r="AT213" s="638">
        <f t="shared" ref="AT213" si="3008">AS213*1000</f>
        <v>30960</v>
      </c>
      <c r="AU213" s="638">
        <f>'23년(세부_실적)'!AS260</f>
        <v>0</v>
      </c>
      <c r="AV213" s="638">
        <f t="shared" ref="AV213" si="3009">AU213*1000</f>
        <v>0</v>
      </c>
      <c r="AW213" s="638">
        <f>'23년(세부_실적)'!AU260</f>
        <v>2.96</v>
      </c>
      <c r="AX213" s="638">
        <f t="shared" ref="AX213" si="3010">AW213*1000</f>
        <v>2960</v>
      </c>
      <c r="AY213" s="638">
        <f>'23년(세부_실적)'!AW260</f>
        <v>2.4</v>
      </c>
      <c r="AZ213" s="638">
        <f t="shared" ref="AZ213" si="3011">AY213*1000</f>
        <v>2400</v>
      </c>
      <c r="BA213" s="638">
        <f>'23년(세부_실적)'!AY260</f>
        <v>5.3599999999999994</v>
      </c>
      <c r="BB213" s="638">
        <f t="shared" ref="BB213" si="3012">BA213*1000</f>
        <v>5359.9999999999991</v>
      </c>
      <c r="BC213" s="638">
        <f>'23년(세부_실적)'!BA260</f>
        <v>36.32</v>
      </c>
      <c r="BD213" s="638">
        <f t="shared" ref="BD213" si="3013">BC213*1000</f>
        <v>36320</v>
      </c>
      <c r="BF213" s="617">
        <v>0.67</v>
      </c>
      <c r="BG213" s="617">
        <v>5.51</v>
      </c>
      <c r="BH213" s="617"/>
      <c r="BI213" s="617"/>
      <c r="BJ213" s="617">
        <v>0.67</v>
      </c>
      <c r="BK213" s="617">
        <v>5.51</v>
      </c>
      <c r="BL213" s="617"/>
      <c r="BM213" s="617"/>
      <c r="BN213" s="617">
        <v>0.67</v>
      </c>
      <c r="BO213" s="617">
        <v>5.51</v>
      </c>
      <c r="BP213" s="617">
        <v>8.4499999999999993</v>
      </c>
      <c r="BQ213" s="617"/>
      <c r="BR213" s="617">
        <v>0.67</v>
      </c>
      <c r="BS213" s="617">
        <v>5.51</v>
      </c>
      <c r="BT213" s="617"/>
      <c r="BU213" s="617"/>
      <c r="BV213" s="617">
        <v>0.67</v>
      </c>
      <c r="BW213" s="617">
        <v>5.51</v>
      </c>
      <c r="BX213" s="617"/>
      <c r="BY213" s="617"/>
      <c r="BZ213" s="617">
        <v>0.67</v>
      </c>
      <c r="CA213" s="617">
        <v>5.51</v>
      </c>
      <c r="CB213" s="617"/>
      <c r="CC213" s="617"/>
      <c r="CD213" s="617"/>
      <c r="CE213" s="617"/>
      <c r="CF213" s="617"/>
      <c r="CG213" s="617"/>
      <c r="CH213" s="617"/>
      <c r="CI213" s="617"/>
      <c r="CJ213" s="617"/>
      <c r="CK213" s="617"/>
      <c r="CL213" s="617"/>
      <c r="CM213" s="617"/>
      <c r="CN213" s="617"/>
      <c r="CO213" s="617"/>
      <c r="CP213" s="617"/>
      <c r="CQ213" s="617"/>
      <c r="CR213" s="617"/>
      <c r="CS213" s="617"/>
      <c r="CT213" s="617"/>
      <c r="CU213" s="617"/>
      <c r="CV213" s="617"/>
      <c r="CW213" s="617"/>
      <c r="CX213" s="617"/>
      <c r="CY213" s="617"/>
      <c r="CZ213" s="617"/>
      <c r="DA213" s="617"/>
      <c r="DB213" s="6">
        <f t="shared" si="2808"/>
        <v>0</v>
      </c>
      <c r="DC213" s="6">
        <f t="shared" si="2809"/>
        <v>0</v>
      </c>
      <c r="DD213" s="6">
        <f t="shared" si="2810"/>
        <v>29076916.439999998</v>
      </c>
      <c r="DE213" s="6">
        <f t="shared" si="2811"/>
        <v>0</v>
      </c>
      <c r="DF213" s="6">
        <f t="shared" si="2812"/>
        <v>0</v>
      </c>
      <c r="DG213" s="6">
        <f t="shared" si="2813"/>
        <v>0</v>
      </c>
      <c r="DH213" s="6">
        <f t="shared" si="2814"/>
        <v>0</v>
      </c>
      <c r="DI213" s="6">
        <f t="shared" si="2815"/>
        <v>0</v>
      </c>
      <c r="DJ213" s="6">
        <f t="shared" si="2816"/>
        <v>0</v>
      </c>
      <c r="DK213" s="6">
        <f t="shared" si="2817"/>
        <v>0</v>
      </c>
      <c r="DL213" s="6">
        <f t="shared" si="2818"/>
        <v>0</v>
      </c>
      <c r="DM213" s="6">
        <f t="shared" si="2819"/>
        <v>0</v>
      </c>
      <c r="DO213" s="6">
        <f t="shared" si="2820"/>
        <v>27714111.120000001</v>
      </c>
      <c r="DP213" s="6">
        <f t="shared" si="2821"/>
        <v>15749359.200000001</v>
      </c>
      <c r="DQ213" s="6">
        <f t="shared" si="2822"/>
        <v>21265721.136</v>
      </c>
      <c r="DR213" s="6">
        <f t="shared" si="2823"/>
        <v>9813741.1199999992</v>
      </c>
      <c r="DS213" s="6">
        <f t="shared" si="2824"/>
        <v>47787997.007999994</v>
      </c>
      <c r="DT213" s="6">
        <f t="shared" si="2825"/>
        <v>41462774.424000002</v>
      </c>
      <c r="DU213" s="6">
        <f t="shared" si="2826"/>
        <v>0</v>
      </c>
      <c r="DV213" s="6">
        <f t="shared" si="2827"/>
        <v>0</v>
      </c>
      <c r="DW213" s="6">
        <f t="shared" si="2828"/>
        <v>0</v>
      </c>
      <c r="DX213" s="6">
        <f t="shared" si="2829"/>
        <v>0</v>
      </c>
      <c r="DY213" s="6">
        <f t="shared" si="2830"/>
        <v>0</v>
      </c>
      <c r="DZ213" s="6">
        <f t="shared" si="2831"/>
        <v>0</v>
      </c>
    </row>
    <row r="214" spans="2:130" ht="12" customHeight="1" outlineLevel="1">
      <c r="B214" s="6">
        <f>'23년(세부_실적)'!A261</f>
        <v>208</v>
      </c>
      <c r="C214" s="620"/>
      <c r="D214" s="620"/>
      <c r="E214" s="620"/>
      <c r="F214" s="622" t="str">
        <f>'23년(세부_실적)'!E261</f>
        <v>V250S_APND (CKD)</v>
      </c>
      <c r="G214" s="622" t="s">
        <v>1336</v>
      </c>
      <c r="H214" s="622" t="str">
        <f>'23년(세부_실적)'!F261</f>
        <v>-</v>
      </c>
      <c r="I214" s="617"/>
      <c r="J214" s="617" t="str">
        <f>'23년(세부_실적)'!H261</f>
        <v>SY</v>
      </c>
      <c r="K214" s="617">
        <f>'23년(세부_실적)'!I261</f>
        <v>9.5</v>
      </c>
      <c r="L214" s="617">
        <f>'23년(세부_실적)'!J261</f>
        <v>0</v>
      </c>
      <c r="M214" s="617">
        <f>'23년(세부_실적)'!K261</f>
        <v>9.5</v>
      </c>
      <c r="N214" s="617">
        <f>'23년(세부_실적)'!L261</f>
        <v>0</v>
      </c>
      <c r="O214" s="617">
        <f>'23년(세부_실적)'!M261</f>
        <v>9.5</v>
      </c>
      <c r="P214" s="617">
        <f>'23년(세부_실적)'!N261</f>
        <v>0</v>
      </c>
      <c r="Q214" s="617">
        <f>'23년(세부_실적)'!O261</f>
        <v>9.5</v>
      </c>
      <c r="R214" s="617">
        <f>'23년(세부_실적)'!P261</f>
        <v>0</v>
      </c>
      <c r="S214" s="638">
        <f>'23년(세부_실적)'!Q261</f>
        <v>30.627000000000002</v>
      </c>
      <c r="T214" s="638">
        <f t="shared" si="2776"/>
        <v>30627.000000000004</v>
      </c>
      <c r="U214" s="638">
        <f>'23년(세부_실적)'!S261</f>
        <v>7.18</v>
      </c>
      <c r="V214" s="638">
        <f t="shared" si="2777"/>
        <v>7180</v>
      </c>
      <c r="W214" s="638">
        <f>'23년(세부_실적)'!U261</f>
        <v>3.5049999999999999</v>
      </c>
      <c r="X214" s="638">
        <f t="shared" si="2778"/>
        <v>3505</v>
      </c>
      <c r="Y214" s="638">
        <f>'23년(세부_실적)'!W261</f>
        <v>4.9980000000000002</v>
      </c>
      <c r="Z214" s="638">
        <f t="shared" si="2779"/>
        <v>4998</v>
      </c>
      <c r="AA214" s="638">
        <f>'23년(세부_실적)'!Y261</f>
        <v>15.683</v>
      </c>
      <c r="AB214" s="638">
        <f t="shared" si="2779"/>
        <v>15683</v>
      </c>
      <c r="AC214" s="638">
        <f>'23년(세부_실적)'!AA261</f>
        <v>2.21</v>
      </c>
      <c r="AD214" s="638">
        <f t="shared" ref="AD214" si="3014">AC214*1000</f>
        <v>2210</v>
      </c>
      <c r="AE214" s="638">
        <f>'23년(세부_실적)'!AC261</f>
        <v>0</v>
      </c>
      <c r="AF214" s="638">
        <f t="shared" ref="AF214" si="3015">AE214*1000</f>
        <v>0</v>
      </c>
      <c r="AG214" s="638">
        <f>'23년(세부_실적)'!AE261</f>
        <v>0</v>
      </c>
      <c r="AH214" s="638">
        <f t="shared" ref="AH214" si="3016">AG214*1000</f>
        <v>0</v>
      </c>
      <c r="AI214" s="638">
        <f>'23년(세부_실적)'!AG261</f>
        <v>2.21</v>
      </c>
      <c r="AJ214" s="638">
        <f t="shared" ref="AJ214" si="3017">AI214*1000</f>
        <v>2210</v>
      </c>
      <c r="AK214" s="638">
        <f>'23년(세부_실적)'!AI261</f>
        <v>17.893000000000001</v>
      </c>
      <c r="AL214" s="638">
        <f t="shared" ref="AL214" si="3018">AK214*1000</f>
        <v>17893</v>
      </c>
      <c r="AM214" s="638">
        <f>'23년(세부_실적)'!AK261</f>
        <v>0</v>
      </c>
      <c r="AN214" s="638">
        <f t="shared" ref="AN214" si="3019">AM214*1000</f>
        <v>0</v>
      </c>
      <c r="AO214" s="638">
        <f>'23년(세부_실적)'!AM261</f>
        <v>8.0730000000000004</v>
      </c>
      <c r="AP214" s="638">
        <f t="shared" ref="AP214" si="3020">AO214*1000</f>
        <v>8073</v>
      </c>
      <c r="AQ214" s="638">
        <f>'23년(세부_실적)'!AO261</f>
        <v>1.0489999999999999</v>
      </c>
      <c r="AR214" s="638">
        <f t="shared" ref="AR214" si="3021">AQ214*1000</f>
        <v>1049</v>
      </c>
      <c r="AS214" s="638">
        <f>'23년(세부_실적)'!AQ261</f>
        <v>9.1219999999999999</v>
      </c>
      <c r="AT214" s="638">
        <f t="shared" ref="AT214" si="3022">AS214*1000</f>
        <v>9122</v>
      </c>
      <c r="AU214" s="638">
        <f>'23년(세부_실적)'!AS261</f>
        <v>0.31</v>
      </c>
      <c r="AV214" s="638">
        <f t="shared" ref="AV214" si="3023">AU214*1000</f>
        <v>310</v>
      </c>
      <c r="AW214" s="638">
        <f>'23년(세부_실적)'!AU261</f>
        <v>3.302</v>
      </c>
      <c r="AX214" s="638">
        <f t="shared" ref="AX214" si="3024">AW214*1000</f>
        <v>3302</v>
      </c>
      <c r="AY214" s="638">
        <f>'23년(세부_실적)'!AW261</f>
        <v>0</v>
      </c>
      <c r="AZ214" s="638">
        <f t="shared" ref="AZ214" si="3025">AY214*1000</f>
        <v>0</v>
      </c>
      <c r="BA214" s="638">
        <f>'23년(세부_실적)'!AY261</f>
        <v>3.6120000000000001</v>
      </c>
      <c r="BB214" s="638">
        <f t="shared" ref="BB214" si="3026">BA214*1000</f>
        <v>3612</v>
      </c>
      <c r="BC214" s="638">
        <f>'23년(세부_실적)'!BA261</f>
        <v>12.734</v>
      </c>
      <c r="BD214" s="638">
        <f t="shared" ref="BD214" si="3027">BC214*1000</f>
        <v>12734</v>
      </c>
      <c r="BF214" s="617"/>
      <c r="BG214" s="617"/>
      <c r="BH214" s="617"/>
      <c r="BI214" s="617"/>
      <c r="BJ214" s="617"/>
      <c r="BK214" s="617"/>
      <c r="BL214" s="617"/>
      <c r="BM214" s="617"/>
      <c r="BN214" s="617"/>
      <c r="BO214" s="617"/>
      <c r="BP214" s="617"/>
      <c r="BQ214" s="617"/>
      <c r="BR214" s="617"/>
      <c r="BS214" s="617">
        <v>5.38</v>
      </c>
      <c r="BT214" s="617"/>
      <c r="BU214" s="617"/>
      <c r="BV214" s="617"/>
      <c r="BW214" s="617">
        <v>5.38</v>
      </c>
      <c r="BX214" s="617"/>
      <c r="BY214" s="617"/>
      <c r="BZ214" s="617"/>
      <c r="CA214" s="617">
        <v>5.38</v>
      </c>
      <c r="CB214" s="617">
        <v>9.5</v>
      </c>
      <c r="CC214" s="617"/>
      <c r="CD214" s="617"/>
      <c r="CE214" s="617"/>
      <c r="CF214" s="617"/>
      <c r="CG214" s="617"/>
      <c r="CH214" s="617"/>
      <c r="CI214" s="617"/>
      <c r="CJ214" s="617"/>
      <c r="CK214" s="617"/>
      <c r="CL214" s="617"/>
      <c r="CM214" s="617"/>
      <c r="CN214" s="617"/>
      <c r="CO214" s="617"/>
      <c r="CP214" s="617"/>
      <c r="CQ214" s="617"/>
      <c r="CR214" s="617"/>
      <c r="CS214" s="617"/>
      <c r="CT214" s="617"/>
      <c r="CU214" s="617"/>
      <c r="CV214" s="617"/>
      <c r="CW214" s="617"/>
      <c r="CX214" s="617"/>
      <c r="CY214" s="617"/>
      <c r="CZ214" s="617"/>
      <c r="DA214" s="617"/>
      <c r="DB214" s="6">
        <f t="shared" si="2808"/>
        <v>0</v>
      </c>
      <c r="DC214" s="6">
        <f t="shared" si="2809"/>
        <v>0</v>
      </c>
      <c r="DD214" s="6">
        <f t="shared" si="2810"/>
        <v>0</v>
      </c>
      <c r="DE214" s="6">
        <f t="shared" si="2811"/>
        <v>0</v>
      </c>
      <c r="DF214" s="6">
        <f t="shared" si="2812"/>
        <v>0</v>
      </c>
      <c r="DG214" s="6">
        <f t="shared" si="2813"/>
        <v>0</v>
      </c>
      <c r="DH214" s="6">
        <f t="shared" si="2814"/>
        <v>0</v>
      </c>
      <c r="DI214" s="6">
        <f t="shared" si="2815"/>
        <v>101449394.86499999</v>
      </c>
      <c r="DJ214" s="6">
        <f t="shared" si="2816"/>
        <v>0</v>
      </c>
      <c r="DK214" s="6">
        <f t="shared" si="2817"/>
        <v>0</v>
      </c>
      <c r="DL214" s="6">
        <f t="shared" si="2818"/>
        <v>0</v>
      </c>
      <c r="DM214" s="6">
        <f t="shared" si="2819"/>
        <v>0</v>
      </c>
      <c r="DO214" s="6">
        <f t="shared" si="2820"/>
        <v>0</v>
      </c>
      <c r="DP214" s="6">
        <f t="shared" si="2821"/>
        <v>0</v>
      </c>
      <c r="DQ214" s="6">
        <f t="shared" si="2822"/>
        <v>0</v>
      </c>
      <c r="DR214" s="6">
        <f t="shared" si="2823"/>
        <v>15734010.135999998</v>
      </c>
      <c r="DS214" s="6">
        <f t="shared" si="2824"/>
        <v>0</v>
      </c>
      <c r="DT214" s="6">
        <f t="shared" si="2825"/>
        <v>0</v>
      </c>
      <c r="DU214" s="6">
        <f t="shared" si="2826"/>
        <v>0</v>
      </c>
      <c r="DV214" s="6">
        <f t="shared" si="2827"/>
        <v>0</v>
      </c>
      <c r="DW214" s="6">
        <f t="shared" si="2828"/>
        <v>0</v>
      </c>
      <c r="DX214" s="6">
        <f t="shared" si="2829"/>
        <v>0</v>
      </c>
      <c r="DY214" s="6">
        <f t="shared" si="2830"/>
        <v>0</v>
      </c>
      <c r="DZ214" s="6">
        <f t="shared" si="2831"/>
        <v>0</v>
      </c>
    </row>
    <row r="215" spans="2:130" ht="12" customHeight="1" outlineLevel="1">
      <c r="B215" s="6" t="e">
        <f>'23년(세부_실적)'!#REF!</f>
        <v>#REF!</v>
      </c>
      <c r="C215" s="620"/>
      <c r="D215" s="620"/>
      <c r="E215" s="620"/>
      <c r="F215" s="622" t="e">
        <f>'23년(세부_실적)'!#REF!</f>
        <v>#REF!</v>
      </c>
      <c r="G215" s="622" t="s">
        <v>77</v>
      </c>
      <c r="H215" s="622" t="e">
        <f>'23년(세부_실적)'!#REF!</f>
        <v>#REF!</v>
      </c>
      <c r="I215" s="617" t="e">
        <f>'23년(세부_실적)'!#REF!</f>
        <v>#REF!</v>
      </c>
      <c r="J215" s="617" t="e">
        <f>'23년(세부_실적)'!#REF!</f>
        <v>#REF!</v>
      </c>
      <c r="K215" s="617" t="e">
        <f>'23년(세부_실적)'!#REF!</f>
        <v>#REF!</v>
      </c>
      <c r="L215" s="617" t="e">
        <f>'23년(세부_실적)'!#REF!</f>
        <v>#REF!</v>
      </c>
      <c r="M215" s="617" t="e">
        <f>'23년(세부_실적)'!#REF!</f>
        <v>#REF!</v>
      </c>
      <c r="N215" s="617" t="e">
        <f>'23년(세부_실적)'!#REF!</f>
        <v>#REF!</v>
      </c>
      <c r="O215" s="617" t="e">
        <f>'23년(세부_실적)'!#REF!</f>
        <v>#REF!</v>
      </c>
      <c r="P215" s="617" t="e">
        <f>'23년(세부_실적)'!#REF!</f>
        <v>#REF!</v>
      </c>
      <c r="Q215" s="617" t="e">
        <f>'23년(세부_실적)'!#REF!</f>
        <v>#REF!</v>
      </c>
      <c r="R215" s="617" t="e">
        <f>'23년(세부_실적)'!#REF!</f>
        <v>#REF!</v>
      </c>
      <c r="S215" s="638" t="e">
        <f>'23년(세부_실적)'!#REF!</f>
        <v>#REF!</v>
      </c>
      <c r="T215" s="638" t="e">
        <f t="shared" si="2776"/>
        <v>#REF!</v>
      </c>
      <c r="U215" s="638" t="e">
        <f>'23년(세부_실적)'!#REF!</f>
        <v>#REF!</v>
      </c>
      <c r="V215" s="638" t="e">
        <f t="shared" si="2777"/>
        <v>#REF!</v>
      </c>
      <c r="W215" s="638" t="e">
        <f>'23년(세부_실적)'!#REF!</f>
        <v>#REF!</v>
      </c>
      <c r="X215" s="638" t="e">
        <f t="shared" si="2778"/>
        <v>#REF!</v>
      </c>
      <c r="Y215" s="638" t="e">
        <f>'23년(세부_실적)'!#REF!</f>
        <v>#REF!</v>
      </c>
      <c r="Z215" s="638" t="e">
        <f t="shared" si="2779"/>
        <v>#REF!</v>
      </c>
      <c r="AA215" s="638" t="e">
        <f>'23년(세부_실적)'!#REF!</f>
        <v>#REF!</v>
      </c>
      <c r="AB215" s="638" t="e">
        <f t="shared" si="2779"/>
        <v>#REF!</v>
      </c>
      <c r="AC215" s="638" t="e">
        <f>'23년(세부_실적)'!#REF!</f>
        <v>#REF!</v>
      </c>
      <c r="AD215" s="638" t="e">
        <f t="shared" ref="AD215" si="3028">AC215*1000</f>
        <v>#REF!</v>
      </c>
      <c r="AE215" s="638" t="e">
        <f>'23년(세부_실적)'!#REF!</f>
        <v>#REF!</v>
      </c>
      <c r="AF215" s="638" t="e">
        <f t="shared" ref="AF215" si="3029">AE215*1000</f>
        <v>#REF!</v>
      </c>
      <c r="AG215" s="638" t="e">
        <f>'23년(세부_실적)'!#REF!</f>
        <v>#REF!</v>
      </c>
      <c r="AH215" s="638" t="e">
        <f t="shared" ref="AH215" si="3030">AG215*1000</f>
        <v>#REF!</v>
      </c>
      <c r="AI215" s="638" t="e">
        <f>'23년(세부_실적)'!#REF!</f>
        <v>#REF!</v>
      </c>
      <c r="AJ215" s="638" t="e">
        <f t="shared" ref="AJ215" si="3031">AI215*1000</f>
        <v>#REF!</v>
      </c>
      <c r="AK215" s="638" t="e">
        <f>'23년(세부_실적)'!#REF!</f>
        <v>#REF!</v>
      </c>
      <c r="AL215" s="638" t="e">
        <f t="shared" ref="AL215" si="3032">AK215*1000</f>
        <v>#REF!</v>
      </c>
      <c r="AM215" s="638" t="e">
        <f>'23년(세부_실적)'!#REF!</f>
        <v>#REF!</v>
      </c>
      <c r="AN215" s="638" t="e">
        <f t="shared" ref="AN215" si="3033">AM215*1000</f>
        <v>#REF!</v>
      </c>
      <c r="AO215" s="638" t="e">
        <f>'23년(세부_실적)'!#REF!</f>
        <v>#REF!</v>
      </c>
      <c r="AP215" s="638" t="e">
        <f t="shared" ref="AP215" si="3034">AO215*1000</f>
        <v>#REF!</v>
      </c>
      <c r="AQ215" s="638" t="e">
        <f>'23년(세부_실적)'!#REF!</f>
        <v>#REF!</v>
      </c>
      <c r="AR215" s="638" t="e">
        <f t="shared" ref="AR215" si="3035">AQ215*1000</f>
        <v>#REF!</v>
      </c>
      <c r="AS215" s="638" t="e">
        <f>'23년(세부_실적)'!#REF!</f>
        <v>#REF!</v>
      </c>
      <c r="AT215" s="638" t="e">
        <f t="shared" ref="AT215" si="3036">AS215*1000</f>
        <v>#REF!</v>
      </c>
      <c r="AU215" s="638" t="e">
        <f>'23년(세부_실적)'!#REF!</f>
        <v>#REF!</v>
      </c>
      <c r="AV215" s="638" t="e">
        <f t="shared" ref="AV215" si="3037">AU215*1000</f>
        <v>#REF!</v>
      </c>
      <c r="AW215" s="638" t="e">
        <f>'23년(세부_실적)'!#REF!</f>
        <v>#REF!</v>
      </c>
      <c r="AX215" s="638" t="e">
        <f t="shared" ref="AX215" si="3038">AW215*1000</f>
        <v>#REF!</v>
      </c>
      <c r="AY215" s="638" t="e">
        <f>'23년(세부_실적)'!#REF!</f>
        <v>#REF!</v>
      </c>
      <c r="AZ215" s="638" t="e">
        <f t="shared" ref="AZ215" si="3039">AY215*1000</f>
        <v>#REF!</v>
      </c>
      <c r="BA215" s="638" t="e">
        <f>'23년(세부_실적)'!#REF!</f>
        <v>#REF!</v>
      </c>
      <c r="BB215" s="638" t="e">
        <f t="shared" ref="BB215" si="3040">BA215*1000</f>
        <v>#REF!</v>
      </c>
      <c r="BC215" s="638" t="e">
        <f>'23년(세부_실적)'!#REF!</f>
        <v>#REF!</v>
      </c>
      <c r="BD215" s="638" t="e">
        <f t="shared" ref="BD215" si="3041">BC215*1000</f>
        <v>#REF!</v>
      </c>
      <c r="BF215" s="617">
        <v>0.69</v>
      </c>
      <c r="BG215" s="617">
        <v>4.3900907472727253</v>
      </c>
      <c r="BH215" s="617"/>
      <c r="BI215" s="617"/>
      <c r="BJ215" s="617">
        <v>0.69</v>
      </c>
      <c r="BK215" s="617">
        <v>4.3900907472727253</v>
      </c>
      <c r="BL215" s="617"/>
      <c r="BM215" s="617"/>
      <c r="BN215" s="617">
        <v>0.69</v>
      </c>
      <c r="BO215" s="617">
        <v>4.3900907472727253</v>
      </c>
      <c r="BP215" s="617"/>
      <c r="BQ215" s="617"/>
      <c r="BR215" s="617">
        <v>0.69</v>
      </c>
      <c r="BS215" s="617">
        <v>4.5474575835779829</v>
      </c>
      <c r="BT215" s="617">
        <v>7.13</v>
      </c>
      <c r="BU215" s="617"/>
      <c r="BV215" s="617">
        <v>0.69</v>
      </c>
      <c r="BW215" s="617">
        <v>4.5474575835779829</v>
      </c>
      <c r="BX215" s="617">
        <v>7.13</v>
      </c>
      <c r="BY215" s="617"/>
      <c r="BZ215" s="617">
        <v>0.69</v>
      </c>
      <c r="CA215" s="617">
        <v>4.5474575835779829</v>
      </c>
      <c r="CB215" s="617">
        <v>7.13</v>
      </c>
      <c r="CC215" s="617"/>
      <c r="CD215" s="617"/>
      <c r="CE215" s="617"/>
      <c r="CF215" s="617"/>
      <c r="CG215" s="617"/>
      <c r="CH215" s="617"/>
      <c r="CI215" s="617"/>
      <c r="CJ215" s="617"/>
      <c r="CK215" s="617"/>
      <c r="CL215" s="617"/>
      <c r="CM215" s="617"/>
      <c r="CN215" s="617"/>
      <c r="CO215" s="617"/>
      <c r="CP215" s="617"/>
      <c r="CQ215" s="617"/>
      <c r="CR215" s="617"/>
      <c r="CS215" s="617"/>
      <c r="CT215" s="617"/>
      <c r="CU215" s="617"/>
      <c r="CV215" s="617"/>
      <c r="CW215" s="617"/>
      <c r="CX215" s="617"/>
      <c r="CY215" s="617"/>
      <c r="CZ215" s="617"/>
      <c r="DA215" s="617"/>
      <c r="DB215" s="6" t="e">
        <f t="shared" si="2808"/>
        <v>#REF!</v>
      </c>
      <c r="DC215" s="6" t="e">
        <f t="shared" si="2809"/>
        <v>#REF!</v>
      </c>
      <c r="DD215" s="6" t="e">
        <f t="shared" si="2810"/>
        <v>#REF!</v>
      </c>
      <c r="DE215" s="6" t="e">
        <f t="shared" si="2811"/>
        <v>#REF!</v>
      </c>
      <c r="DF215" s="6" t="e">
        <f t="shared" si="2812"/>
        <v>#REF!</v>
      </c>
      <c r="DG215" s="6" t="e">
        <f t="shared" si="2813"/>
        <v>#REF!</v>
      </c>
      <c r="DH215" s="6" t="e">
        <f t="shared" si="2814"/>
        <v>#REF!</v>
      </c>
      <c r="DI215" s="6" t="e">
        <f t="shared" si="2815"/>
        <v>#REF!</v>
      </c>
      <c r="DJ215" s="6" t="e">
        <f t="shared" si="2816"/>
        <v>#REF!</v>
      </c>
      <c r="DK215" s="6" t="e">
        <f t="shared" si="2817"/>
        <v>#REF!</v>
      </c>
      <c r="DL215" s="6" t="e">
        <f t="shared" si="2818"/>
        <v>#REF!</v>
      </c>
      <c r="DM215" s="6" t="e">
        <f t="shared" si="2819"/>
        <v>#REF!</v>
      </c>
      <c r="DO215" s="6" t="e">
        <f t="shared" si="2820"/>
        <v>#REF!</v>
      </c>
      <c r="DP215" s="6" t="e">
        <f t="shared" si="2821"/>
        <v>#REF!</v>
      </c>
      <c r="DQ215" s="6" t="e">
        <f t="shared" si="2822"/>
        <v>#REF!</v>
      </c>
      <c r="DR215" s="6" t="e">
        <f t="shared" si="2823"/>
        <v>#REF!</v>
      </c>
      <c r="DS215" s="6" t="e">
        <f t="shared" si="2824"/>
        <v>#REF!</v>
      </c>
      <c r="DT215" s="6" t="e">
        <f t="shared" si="2825"/>
        <v>#REF!</v>
      </c>
      <c r="DU215" s="6" t="e">
        <f t="shared" si="2826"/>
        <v>#REF!</v>
      </c>
      <c r="DV215" s="6" t="e">
        <f t="shared" si="2827"/>
        <v>#REF!</v>
      </c>
      <c r="DW215" s="6" t="e">
        <f t="shared" si="2828"/>
        <v>#REF!</v>
      </c>
      <c r="DX215" s="6" t="e">
        <f t="shared" si="2829"/>
        <v>#REF!</v>
      </c>
      <c r="DY215" s="6" t="e">
        <f t="shared" si="2830"/>
        <v>#REF!</v>
      </c>
      <c r="DZ215" s="6" t="e">
        <f t="shared" si="2831"/>
        <v>#REF!</v>
      </c>
    </row>
    <row r="216" spans="2:130" ht="12" customHeight="1" outlineLevel="1">
      <c r="B216" s="6" t="e">
        <f>'23년(세부_실적)'!#REF!</f>
        <v>#REF!</v>
      </c>
      <c r="C216" s="620"/>
      <c r="D216" s="620"/>
      <c r="E216" s="620"/>
      <c r="F216" s="622" t="e">
        <f>'23년(세부_실적)'!#REF!</f>
        <v>#REF!</v>
      </c>
      <c r="G216" s="622" t="s">
        <v>448</v>
      </c>
      <c r="H216" s="622" t="e">
        <f>'23년(세부_실적)'!#REF!</f>
        <v>#REF!</v>
      </c>
      <c r="I216" s="617" t="e">
        <f>'23년(세부_실적)'!#REF!</f>
        <v>#REF!</v>
      </c>
      <c r="J216" s="617" t="e">
        <f>'23년(세부_실적)'!#REF!</f>
        <v>#REF!</v>
      </c>
      <c r="K216" s="617" t="e">
        <f>'23년(세부_실적)'!#REF!</f>
        <v>#REF!</v>
      </c>
      <c r="L216" s="617" t="e">
        <f>'23년(세부_실적)'!#REF!</f>
        <v>#REF!</v>
      </c>
      <c r="M216" s="617" t="e">
        <f>'23년(세부_실적)'!#REF!</f>
        <v>#REF!</v>
      </c>
      <c r="N216" s="617" t="e">
        <f>'23년(세부_실적)'!#REF!</f>
        <v>#REF!</v>
      </c>
      <c r="O216" s="617" t="e">
        <f>'23년(세부_실적)'!#REF!</f>
        <v>#REF!</v>
      </c>
      <c r="P216" s="617" t="e">
        <f>'23년(세부_실적)'!#REF!</f>
        <v>#REF!</v>
      </c>
      <c r="Q216" s="617" t="e">
        <f>'23년(세부_실적)'!#REF!</f>
        <v>#REF!</v>
      </c>
      <c r="R216" s="617" t="e">
        <f>'23년(세부_실적)'!#REF!</f>
        <v>#REF!</v>
      </c>
      <c r="S216" s="638" t="e">
        <f>'23년(세부_실적)'!#REF!</f>
        <v>#REF!</v>
      </c>
      <c r="T216" s="638" t="e">
        <f t="shared" si="2776"/>
        <v>#REF!</v>
      </c>
      <c r="U216" s="638" t="e">
        <f>'23년(세부_실적)'!#REF!</f>
        <v>#REF!</v>
      </c>
      <c r="V216" s="638" t="e">
        <f t="shared" si="2777"/>
        <v>#REF!</v>
      </c>
      <c r="W216" s="638" t="e">
        <f>'23년(세부_실적)'!#REF!</f>
        <v>#REF!</v>
      </c>
      <c r="X216" s="638" t="e">
        <f t="shared" si="2778"/>
        <v>#REF!</v>
      </c>
      <c r="Y216" s="638" t="e">
        <f>'23년(세부_실적)'!#REF!</f>
        <v>#REF!</v>
      </c>
      <c r="Z216" s="638" t="e">
        <f t="shared" si="2779"/>
        <v>#REF!</v>
      </c>
      <c r="AA216" s="638" t="e">
        <f>'23년(세부_실적)'!#REF!</f>
        <v>#REF!</v>
      </c>
      <c r="AB216" s="638" t="e">
        <f t="shared" si="2779"/>
        <v>#REF!</v>
      </c>
      <c r="AC216" s="638" t="e">
        <f>'23년(세부_실적)'!#REF!</f>
        <v>#REF!</v>
      </c>
      <c r="AD216" s="638" t="e">
        <f t="shared" ref="AD216" si="3042">AC216*1000</f>
        <v>#REF!</v>
      </c>
      <c r="AE216" s="638" t="e">
        <f>'23년(세부_실적)'!#REF!</f>
        <v>#REF!</v>
      </c>
      <c r="AF216" s="638" t="e">
        <f t="shared" ref="AF216" si="3043">AE216*1000</f>
        <v>#REF!</v>
      </c>
      <c r="AG216" s="638" t="e">
        <f>'23년(세부_실적)'!#REF!</f>
        <v>#REF!</v>
      </c>
      <c r="AH216" s="638" t="e">
        <f t="shared" ref="AH216" si="3044">AG216*1000</f>
        <v>#REF!</v>
      </c>
      <c r="AI216" s="638" t="e">
        <f>'23년(세부_실적)'!#REF!</f>
        <v>#REF!</v>
      </c>
      <c r="AJ216" s="638" t="e">
        <f t="shared" ref="AJ216" si="3045">AI216*1000</f>
        <v>#REF!</v>
      </c>
      <c r="AK216" s="638" t="e">
        <f>'23년(세부_실적)'!#REF!</f>
        <v>#REF!</v>
      </c>
      <c r="AL216" s="638" t="e">
        <f t="shared" ref="AL216" si="3046">AK216*1000</f>
        <v>#REF!</v>
      </c>
      <c r="AM216" s="638" t="e">
        <f>'23년(세부_실적)'!#REF!</f>
        <v>#REF!</v>
      </c>
      <c r="AN216" s="638" t="e">
        <f t="shared" ref="AN216" si="3047">AM216*1000</f>
        <v>#REF!</v>
      </c>
      <c r="AO216" s="638" t="e">
        <f>'23년(세부_실적)'!#REF!</f>
        <v>#REF!</v>
      </c>
      <c r="AP216" s="638" t="e">
        <f t="shared" ref="AP216" si="3048">AO216*1000</f>
        <v>#REF!</v>
      </c>
      <c r="AQ216" s="638" t="e">
        <f>'23년(세부_실적)'!#REF!</f>
        <v>#REF!</v>
      </c>
      <c r="AR216" s="638" t="e">
        <f t="shared" ref="AR216" si="3049">AQ216*1000</f>
        <v>#REF!</v>
      </c>
      <c r="AS216" s="638" t="e">
        <f>'23년(세부_실적)'!#REF!</f>
        <v>#REF!</v>
      </c>
      <c r="AT216" s="638" t="e">
        <f t="shared" ref="AT216" si="3050">AS216*1000</f>
        <v>#REF!</v>
      </c>
      <c r="AU216" s="638" t="e">
        <f>'23년(세부_실적)'!#REF!</f>
        <v>#REF!</v>
      </c>
      <c r="AV216" s="638" t="e">
        <f t="shared" ref="AV216" si="3051">AU216*1000</f>
        <v>#REF!</v>
      </c>
      <c r="AW216" s="638" t="e">
        <f>'23년(세부_실적)'!#REF!</f>
        <v>#REF!</v>
      </c>
      <c r="AX216" s="638" t="e">
        <f t="shared" ref="AX216" si="3052">AW216*1000</f>
        <v>#REF!</v>
      </c>
      <c r="AY216" s="638" t="e">
        <f>'23년(세부_실적)'!#REF!</f>
        <v>#REF!</v>
      </c>
      <c r="AZ216" s="638" t="e">
        <f t="shared" ref="AZ216" si="3053">AY216*1000</f>
        <v>#REF!</v>
      </c>
      <c r="BA216" s="638" t="e">
        <f>'23년(세부_실적)'!#REF!</f>
        <v>#REF!</v>
      </c>
      <c r="BB216" s="638" t="e">
        <f t="shared" ref="BB216" si="3054">BA216*1000</f>
        <v>#REF!</v>
      </c>
      <c r="BC216" s="638" t="e">
        <f>'23년(세부_실적)'!#REF!</f>
        <v>#REF!</v>
      </c>
      <c r="BD216" s="638" t="e">
        <f t="shared" ref="BD216" si="3055">BC216*1000</f>
        <v>#REF!</v>
      </c>
      <c r="BF216" s="617">
        <v>0.67410000000000003</v>
      </c>
      <c r="BG216" s="617">
        <v>3.6838725654545437</v>
      </c>
      <c r="BH216" s="617">
        <v>5.18</v>
      </c>
      <c r="BI216" s="617"/>
      <c r="BJ216" s="617">
        <v>0.67410000000000003</v>
      </c>
      <c r="BK216" s="617">
        <v>3.6838725654545437</v>
      </c>
      <c r="BL216" s="617">
        <v>5.18</v>
      </c>
      <c r="BM216" s="617"/>
      <c r="BN216" s="617">
        <v>0.67410000000000003</v>
      </c>
      <c r="BO216" s="617">
        <v>3.6838725654545437</v>
      </c>
      <c r="BP216" s="617">
        <v>5.18</v>
      </c>
      <c r="BQ216" s="617"/>
      <c r="BR216" s="617">
        <v>0.67410000000000003</v>
      </c>
      <c r="BS216" s="617">
        <v>3.8085394017597984</v>
      </c>
      <c r="BT216" s="617">
        <v>5.18</v>
      </c>
      <c r="BU216" s="617"/>
      <c r="BV216" s="617">
        <v>0.67410000000000003</v>
      </c>
      <c r="BW216" s="617">
        <v>3.8085394017597984</v>
      </c>
      <c r="BX216" s="617">
        <v>5.18</v>
      </c>
      <c r="BY216" s="617"/>
      <c r="BZ216" s="617">
        <v>0.67410000000000003</v>
      </c>
      <c r="CA216" s="617">
        <v>3.8085394017597984</v>
      </c>
      <c r="CB216" s="617">
        <v>5.18</v>
      </c>
      <c r="CC216" s="617"/>
      <c r="CD216" s="617"/>
      <c r="CE216" s="617"/>
      <c r="CF216" s="617"/>
      <c r="CG216" s="617"/>
      <c r="CH216" s="617"/>
      <c r="CI216" s="617"/>
      <c r="CJ216" s="617"/>
      <c r="CK216" s="617"/>
      <c r="CL216" s="617"/>
      <c r="CM216" s="617"/>
      <c r="CN216" s="617"/>
      <c r="CO216" s="617"/>
      <c r="CP216" s="617"/>
      <c r="CQ216" s="617"/>
      <c r="CR216" s="617"/>
      <c r="CS216" s="617"/>
      <c r="CT216" s="617"/>
      <c r="CU216" s="617"/>
      <c r="CV216" s="617"/>
      <c r="CW216" s="617"/>
      <c r="CX216" s="617"/>
      <c r="CY216" s="617"/>
      <c r="CZ216" s="617"/>
      <c r="DA216" s="617"/>
      <c r="DB216" s="6" t="e">
        <f t="shared" si="2808"/>
        <v>#REF!</v>
      </c>
      <c r="DC216" s="6" t="e">
        <f t="shared" si="2809"/>
        <v>#REF!</v>
      </c>
      <c r="DD216" s="6" t="e">
        <f t="shared" si="2810"/>
        <v>#REF!</v>
      </c>
      <c r="DE216" s="6" t="e">
        <f t="shared" si="2811"/>
        <v>#REF!</v>
      </c>
      <c r="DF216" s="6" t="e">
        <f t="shared" si="2812"/>
        <v>#REF!</v>
      </c>
      <c r="DG216" s="6" t="e">
        <f t="shared" si="2813"/>
        <v>#REF!</v>
      </c>
      <c r="DH216" s="6" t="e">
        <f t="shared" si="2814"/>
        <v>#REF!</v>
      </c>
      <c r="DI216" s="6" t="e">
        <f t="shared" si="2815"/>
        <v>#REF!</v>
      </c>
      <c r="DJ216" s="6" t="e">
        <f t="shared" si="2816"/>
        <v>#REF!</v>
      </c>
      <c r="DK216" s="6" t="e">
        <f t="shared" si="2817"/>
        <v>#REF!</v>
      </c>
      <c r="DL216" s="6" t="e">
        <f t="shared" si="2818"/>
        <v>#REF!</v>
      </c>
      <c r="DM216" s="6" t="e">
        <f t="shared" si="2819"/>
        <v>#REF!</v>
      </c>
      <c r="DO216" s="6" t="e">
        <f t="shared" si="2820"/>
        <v>#REF!</v>
      </c>
      <c r="DP216" s="6" t="e">
        <f t="shared" si="2821"/>
        <v>#REF!</v>
      </c>
      <c r="DQ216" s="6" t="e">
        <f t="shared" si="2822"/>
        <v>#REF!</v>
      </c>
      <c r="DR216" s="6" t="e">
        <f t="shared" si="2823"/>
        <v>#REF!</v>
      </c>
      <c r="DS216" s="6" t="e">
        <f t="shared" si="2824"/>
        <v>#REF!</v>
      </c>
      <c r="DT216" s="6" t="e">
        <f t="shared" si="2825"/>
        <v>#REF!</v>
      </c>
      <c r="DU216" s="6" t="e">
        <f t="shared" si="2826"/>
        <v>#REF!</v>
      </c>
      <c r="DV216" s="6" t="e">
        <f t="shared" si="2827"/>
        <v>#REF!</v>
      </c>
      <c r="DW216" s="6" t="e">
        <f t="shared" si="2828"/>
        <v>#REF!</v>
      </c>
      <c r="DX216" s="6" t="e">
        <f t="shared" si="2829"/>
        <v>#REF!</v>
      </c>
      <c r="DY216" s="6" t="e">
        <f t="shared" si="2830"/>
        <v>#REF!</v>
      </c>
      <c r="DZ216" s="6" t="e">
        <f t="shared" si="2831"/>
        <v>#REF!</v>
      </c>
    </row>
    <row r="217" spans="2:130" ht="12" customHeight="1" outlineLevel="1">
      <c r="B217" s="6" t="e">
        <f>'23년(세부_실적)'!#REF!</f>
        <v>#REF!</v>
      </c>
      <c r="C217" s="620"/>
      <c r="D217" s="620"/>
      <c r="E217" s="620"/>
      <c r="F217" s="622" t="e">
        <f>'23년(세부_실적)'!#REF!</f>
        <v>#REF!</v>
      </c>
      <c r="G217" s="622" t="s">
        <v>1337</v>
      </c>
      <c r="H217" s="622" t="e">
        <f>'23년(세부_실적)'!#REF!</f>
        <v>#REF!</v>
      </c>
      <c r="I217" s="617" t="e">
        <f>'23년(세부_실적)'!#REF!</f>
        <v>#REF!</v>
      </c>
      <c r="J217" s="617" t="e">
        <f>'23년(세부_실적)'!#REF!</f>
        <v>#REF!</v>
      </c>
      <c r="K217" s="617" t="e">
        <f>'23년(세부_실적)'!#REF!</f>
        <v>#REF!</v>
      </c>
      <c r="L217" s="617" t="e">
        <f>'23년(세부_실적)'!#REF!</f>
        <v>#REF!</v>
      </c>
      <c r="M217" s="617" t="e">
        <f>'23년(세부_실적)'!#REF!</f>
        <v>#REF!</v>
      </c>
      <c r="N217" s="617" t="e">
        <f>'23년(세부_실적)'!#REF!</f>
        <v>#REF!</v>
      </c>
      <c r="O217" s="617" t="e">
        <f>'23년(세부_실적)'!#REF!</f>
        <v>#REF!</v>
      </c>
      <c r="P217" s="617" t="e">
        <f>'23년(세부_실적)'!#REF!</f>
        <v>#REF!</v>
      </c>
      <c r="Q217" s="617" t="e">
        <f>'23년(세부_실적)'!#REF!</f>
        <v>#REF!</v>
      </c>
      <c r="R217" s="617" t="e">
        <f>'23년(세부_실적)'!#REF!</f>
        <v>#REF!</v>
      </c>
      <c r="S217" s="638" t="e">
        <f>'23년(세부_실적)'!#REF!</f>
        <v>#REF!</v>
      </c>
      <c r="T217" s="638" t="e">
        <f t="shared" si="2776"/>
        <v>#REF!</v>
      </c>
      <c r="U217" s="638" t="e">
        <f>'23년(세부_실적)'!#REF!</f>
        <v>#REF!</v>
      </c>
      <c r="V217" s="638" t="e">
        <f t="shared" si="2777"/>
        <v>#REF!</v>
      </c>
      <c r="W217" s="638" t="e">
        <f>'23년(세부_실적)'!#REF!</f>
        <v>#REF!</v>
      </c>
      <c r="X217" s="638" t="e">
        <f t="shared" si="2778"/>
        <v>#REF!</v>
      </c>
      <c r="Y217" s="638" t="e">
        <f>'23년(세부_실적)'!#REF!</f>
        <v>#REF!</v>
      </c>
      <c r="Z217" s="638" t="e">
        <f t="shared" si="2779"/>
        <v>#REF!</v>
      </c>
      <c r="AA217" s="638" t="e">
        <f>'23년(세부_실적)'!#REF!</f>
        <v>#REF!</v>
      </c>
      <c r="AB217" s="638" t="e">
        <f t="shared" si="2779"/>
        <v>#REF!</v>
      </c>
      <c r="AC217" s="638" t="e">
        <f>'23년(세부_실적)'!#REF!</f>
        <v>#REF!</v>
      </c>
      <c r="AD217" s="638" t="e">
        <f t="shared" ref="AD217" si="3056">AC217*1000</f>
        <v>#REF!</v>
      </c>
      <c r="AE217" s="638" t="e">
        <f>'23년(세부_실적)'!#REF!</f>
        <v>#REF!</v>
      </c>
      <c r="AF217" s="638" t="e">
        <f t="shared" ref="AF217" si="3057">AE217*1000</f>
        <v>#REF!</v>
      </c>
      <c r="AG217" s="638" t="e">
        <f>'23년(세부_실적)'!#REF!</f>
        <v>#REF!</v>
      </c>
      <c r="AH217" s="638" t="e">
        <f t="shared" ref="AH217" si="3058">AG217*1000</f>
        <v>#REF!</v>
      </c>
      <c r="AI217" s="638" t="e">
        <f>'23년(세부_실적)'!#REF!</f>
        <v>#REF!</v>
      </c>
      <c r="AJ217" s="638" t="e">
        <f t="shared" ref="AJ217" si="3059">AI217*1000</f>
        <v>#REF!</v>
      </c>
      <c r="AK217" s="638" t="e">
        <f>'23년(세부_실적)'!#REF!</f>
        <v>#REF!</v>
      </c>
      <c r="AL217" s="638" t="e">
        <f t="shared" ref="AL217" si="3060">AK217*1000</f>
        <v>#REF!</v>
      </c>
      <c r="AM217" s="638" t="e">
        <f>'23년(세부_실적)'!#REF!</f>
        <v>#REF!</v>
      </c>
      <c r="AN217" s="638" t="e">
        <f t="shared" ref="AN217" si="3061">AM217*1000</f>
        <v>#REF!</v>
      </c>
      <c r="AO217" s="638" t="e">
        <f>'23년(세부_실적)'!#REF!</f>
        <v>#REF!</v>
      </c>
      <c r="AP217" s="638" t="e">
        <f t="shared" ref="AP217" si="3062">AO217*1000</f>
        <v>#REF!</v>
      </c>
      <c r="AQ217" s="638" t="e">
        <f>'23년(세부_실적)'!#REF!</f>
        <v>#REF!</v>
      </c>
      <c r="AR217" s="638" t="e">
        <f t="shared" ref="AR217" si="3063">AQ217*1000</f>
        <v>#REF!</v>
      </c>
      <c r="AS217" s="638" t="e">
        <f>'23년(세부_실적)'!#REF!</f>
        <v>#REF!</v>
      </c>
      <c r="AT217" s="638" t="e">
        <f t="shared" ref="AT217" si="3064">AS217*1000</f>
        <v>#REF!</v>
      </c>
      <c r="AU217" s="638" t="e">
        <f>'23년(세부_실적)'!#REF!</f>
        <v>#REF!</v>
      </c>
      <c r="AV217" s="638" t="e">
        <f t="shared" ref="AV217" si="3065">AU217*1000</f>
        <v>#REF!</v>
      </c>
      <c r="AW217" s="638" t="e">
        <f>'23년(세부_실적)'!#REF!</f>
        <v>#REF!</v>
      </c>
      <c r="AX217" s="638" t="e">
        <f t="shared" ref="AX217" si="3066">AW217*1000</f>
        <v>#REF!</v>
      </c>
      <c r="AY217" s="638" t="e">
        <f>'23년(세부_실적)'!#REF!</f>
        <v>#REF!</v>
      </c>
      <c r="AZ217" s="638" t="e">
        <f t="shared" ref="AZ217" si="3067">AY217*1000</f>
        <v>#REF!</v>
      </c>
      <c r="BA217" s="638" t="e">
        <f>'23년(세부_실적)'!#REF!</f>
        <v>#REF!</v>
      </c>
      <c r="BB217" s="638" t="e">
        <f t="shared" ref="BB217" si="3068">BA217*1000</f>
        <v>#REF!</v>
      </c>
      <c r="BC217" s="638" t="e">
        <f>'23년(세부_실적)'!#REF!</f>
        <v>#REF!</v>
      </c>
      <c r="BD217" s="638" t="e">
        <f t="shared" ref="BD217" si="3069">BC217*1000</f>
        <v>#REF!</v>
      </c>
      <c r="BF217" s="617">
        <v>0.67410000000000003</v>
      </c>
      <c r="BG217" s="617">
        <v>3.7768140454545454</v>
      </c>
      <c r="BH217" s="617">
        <v>5.23</v>
      </c>
      <c r="BI217" s="617"/>
      <c r="BJ217" s="617">
        <v>0.67410000000000003</v>
      </c>
      <c r="BK217" s="617">
        <v>3.7768140454545454</v>
      </c>
      <c r="BL217" s="617"/>
      <c r="BM217" s="617"/>
      <c r="BN217" s="617">
        <v>0.67410000000000003</v>
      </c>
      <c r="BO217" s="617">
        <v>3.7768140454545454</v>
      </c>
      <c r="BP217" s="617"/>
      <c r="BQ217" s="617"/>
      <c r="BR217" s="617">
        <v>0.67410000000000003</v>
      </c>
      <c r="BS217" s="617">
        <v>3.8780307762237767</v>
      </c>
      <c r="BT217" s="617"/>
      <c r="BU217" s="617"/>
      <c r="BV217" s="617">
        <v>0.67410000000000003</v>
      </c>
      <c r="BW217" s="617">
        <v>3.8780307762237767</v>
      </c>
      <c r="BX217" s="617">
        <v>5.23</v>
      </c>
      <c r="BY217" s="617"/>
      <c r="BZ217" s="617">
        <v>0.67410000000000003</v>
      </c>
      <c r="CA217" s="617">
        <v>3.8780307762237767</v>
      </c>
      <c r="CB217" s="617">
        <v>5.23</v>
      </c>
      <c r="CC217" s="617"/>
      <c r="CD217" s="617"/>
      <c r="CE217" s="617"/>
      <c r="CF217" s="617"/>
      <c r="CG217" s="617"/>
      <c r="CH217" s="617"/>
      <c r="CI217" s="617"/>
      <c r="CJ217" s="617"/>
      <c r="CK217" s="617"/>
      <c r="CL217" s="617"/>
      <c r="CM217" s="617"/>
      <c r="CN217" s="617"/>
      <c r="CO217" s="617"/>
      <c r="CP217" s="617"/>
      <c r="CQ217" s="617"/>
      <c r="CR217" s="617"/>
      <c r="CS217" s="617"/>
      <c r="CT217" s="617"/>
      <c r="CU217" s="617"/>
      <c r="CV217" s="617"/>
      <c r="CW217" s="617"/>
      <c r="CX217" s="617"/>
      <c r="CY217" s="617"/>
      <c r="CZ217" s="617"/>
      <c r="DA217" s="617"/>
      <c r="DB217" s="6" t="e">
        <f t="shared" si="2808"/>
        <v>#REF!</v>
      </c>
      <c r="DC217" s="6" t="e">
        <f t="shared" si="2809"/>
        <v>#REF!</v>
      </c>
      <c r="DD217" s="6" t="e">
        <f t="shared" si="2810"/>
        <v>#REF!</v>
      </c>
      <c r="DE217" s="6" t="e">
        <f t="shared" si="2811"/>
        <v>#REF!</v>
      </c>
      <c r="DF217" s="6" t="e">
        <f t="shared" si="2812"/>
        <v>#REF!</v>
      </c>
      <c r="DG217" s="6" t="e">
        <f t="shared" si="2813"/>
        <v>#REF!</v>
      </c>
      <c r="DH217" s="6" t="e">
        <f t="shared" si="2814"/>
        <v>#REF!</v>
      </c>
      <c r="DI217" s="6" t="e">
        <f t="shared" si="2815"/>
        <v>#REF!</v>
      </c>
      <c r="DJ217" s="6" t="e">
        <f t="shared" si="2816"/>
        <v>#REF!</v>
      </c>
      <c r="DK217" s="6" t="e">
        <f t="shared" si="2817"/>
        <v>#REF!</v>
      </c>
      <c r="DL217" s="6" t="e">
        <f t="shared" si="2818"/>
        <v>#REF!</v>
      </c>
      <c r="DM217" s="6" t="e">
        <f t="shared" si="2819"/>
        <v>#REF!</v>
      </c>
      <c r="DO217" s="6" t="e">
        <f t="shared" si="2820"/>
        <v>#REF!</v>
      </c>
      <c r="DP217" s="6" t="e">
        <f t="shared" si="2821"/>
        <v>#REF!</v>
      </c>
      <c r="DQ217" s="6" t="e">
        <f t="shared" si="2822"/>
        <v>#REF!</v>
      </c>
      <c r="DR217" s="6" t="e">
        <f t="shared" si="2823"/>
        <v>#REF!</v>
      </c>
      <c r="DS217" s="6" t="e">
        <f t="shared" si="2824"/>
        <v>#REF!</v>
      </c>
      <c r="DT217" s="6" t="e">
        <f t="shared" si="2825"/>
        <v>#REF!</v>
      </c>
      <c r="DU217" s="6" t="e">
        <f t="shared" si="2826"/>
        <v>#REF!</v>
      </c>
      <c r="DV217" s="6" t="e">
        <f t="shared" si="2827"/>
        <v>#REF!</v>
      </c>
      <c r="DW217" s="6" t="e">
        <f t="shared" si="2828"/>
        <v>#REF!</v>
      </c>
      <c r="DX217" s="6" t="e">
        <f t="shared" si="2829"/>
        <v>#REF!</v>
      </c>
      <c r="DY217" s="6" t="e">
        <f t="shared" si="2830"/>
        <v>#REF!</v>
      </c>
      <c r="DZ217" s="6" t="e">
        <f t="shared" si="2831"/>
        <v>#REF!</v>
      </c>
    </row>
    <row r="218" spans="2:130" ht="12" customHeight="1" outlineLevel="1">
      <c r="B218" s="6" t="e">
        <f>'23년(세부_실적)'!#REF!</f>
        <v>#REF!</v>
      </c>
      <c r="C218" s="621"/>
      <c r="D218" s="621"/>
      <c r="E218" s="621"/>
      <c r="F218" s="622" t="e">
        <f>'23년(세부_실적)'!#REF!</f>
        <v>#REF!</v>
      </c>
      <c r="G218" s="622" t="s">
        <v>1338</v>
      </c>
      <c r="H218" s="622" t="e">
        <f>'23년(세부_실적)'!#REF!</f>
        <v>#REF!</v>
      </c>
      <c r="I218" s="617" t="e">
        <f>'23년(세부_실적)'!#REF!</f>
        <v>#REF!</v>
      </c>
      <c r="J218" s="617" t="e">
        <f>'23년(세부_실적)'!#REF!</f>
        <v>#REF!</v>
      </c>
      <c r="K218" s="617" t="e">
        <f>'23년(세부_실적)'!#REF!</f>
        <v>#REF!</v>
      </c>
      <c r="L218" s="617" t="e">
        <f>'23년(세부_실적)'!#REF!</f>
        <v>#REF!</v>
      </c>
      <c r="M218" s="617" t="e">
        <f>'23년(세부_실적)'!#REF!</f>
        <v>#REF!</v>
      </c>
      <c r="N218" s="617" t="e">
        <f>'23년(세부_실적)'!#REF!</f>
        <v>#REF!</v>
      </c>
      <c r="O218" s="617" t="e">
        <f>'23년(세부_실적)'!#REF!</f>
        <v>#REF!</v>
      </c>
      <c r="P218" s="617" t="e">
        <f>'23년(세부_실적)'!#REF!</f>
        <v>#REF!</v>
      </c>
      <c r="Q218" s="617" t="e">
        <f>'23년(세부_실적)'!#REF!</f>
        <v>#REF!</v>
      </c>
      <c r="R218" s="617" t="e">
        <f>'23년(세부_실적)'!#REF!</f>
        <v>#REF!</v>
      </c>
      <c r="S218" s="638" t="e">
        <f>'23년(세부_실적)'!#REF!</f>
        <v>#REF!</v>
      </c>
      <c r="T218" s="638" t="e">
        <f t="shared" si="2776"/>
        <v>#REF!</v>
      </c>
      <c r="U218" s="638" t="e">
        <f>'23년(세부_실적)'!#REF!</f>
        <v>#REF!</v>
      </c>
      <c r="V218" s="638" t="e">
        <f t="shared" si="2777"/>
        <v>#REF!</v>
      </c>
      <c r="W218" s="638" t="e">
        <f>'23년(세부_실적)'!#REF!</f>
        <v>#REF!</v>
      </c>
      <c r="X218" s="638" t="e">
        <f t="shared" si="2778"/>
        <v>#REF!</v>
      </c>
      <c r="Y218" s="638" t="e">
        <f>'23년(세부_실적)'!#REF!</f>
        <v>#REF!</v>
      </c>
      <c r="Z218" s="638" t="e">
        <f t="shared" si="2779"/>
        <v>#REF!</v>
      </c>
      <c r="AA218" s="638" t="e">
        <f>'23년(세부_실적)'!#REF!</f>
        <v>#REF!</v>
      </c>
      <c r="AB218" s="638" t="e">
        <f t="shared" si="2779"/>
        <v>#REF!</v>
      </c>
      <c r="AC218" s="638" t="e">
        <f>'23년(세부_실적)'!#REF!</f>
        <v>#REF!</v>
      </c>
      <c r="AD218" s="638" t="e">
        <f t="shared" ref="AD218" si="3070">AC218*1000</f>
        <v>#REF!</v>
      </c>
      <c r="AE218" s="638" t="e">
        <f>'23년(세부_실적)'!#REF!</f>
        <v>#REF!</v>
      </c>
      <c r="AF218" s="638" t="e">
        <f t="shared" ref="AF218" si="3071">AE218*1000</f>
        <v>#REF!</v>
      </c>
      <c r="AG218" s="638" t="e">
        <f>'23년(세부_실적)'!#REF!</f>
        <v>#REF!</v>
      </c>
      <c r="AH218" s="638" t="e">
        <f t="shared" ref="AH218" si="3072">AG218*1000</f>
        <v>#REF!</v>
      </c>
      <c r="AI218" s="638" t="e">
        <f>'23년(세부_실적)'!#REF!</f>
        <v>#REF!</v>
      </c>
      <c r="AJ218" s="638" t="e">
        <f t="shared" ref="AJ218" si="3073">AI218*1000</f>
        <v>#REF!</v>
      </c>
      <c r="AK218" s="638" t="e">
        <f>'23년(세부_실적)'!#REF!</f>
        <v>#REF!</v>
      </c>
      <c r="AL218" s="638" t="e">
        <f t="shared" ref="AL218" si="3074">AK218*1000</f>
        <v>#REF!</v>
      </c>
      <c r="AM218" s="638" t="e">
        <f>'23년(세부_실적)'!#REF!</f>
        <v>#REF!</v>
      </c>
      <c r="AN218" s="638" t="e">
        <f t="shared" ref="AN218" si="3075">AM218*1000</f>
        <v>#REF!</v>
      </c>
      <c r="AO218" s="638" t="e">
        <f>'23년(세부_실적)'!#REF!</f>
        <v>#REF!</v>
      </c>
      <c r="AP218" s="638" t="e">
        <f t="shared" ref="AP218" si="3076">AO218*1000</f>
        <v>#REF!</v>
      </c>
      <c r="AQ218" s="638" t="e">
        <f>'23년(세부_실적)'!#REF!</f>
        <v>#REF!</v>
      </c>
      <c r="AR218" s="638" t="e">
        <f t="shared" ref="AR218" si="3077">AQ218*1000</f>
        <v>#REF!</v>
      </c>
      <c r="AS218" s="638" t="e">
        <f>'23년(세부_실적)'!#REF!</f>
        <v>#REF!</v>
      </c>
      <c r="AT218" s="638" t="e">
        <f t="shared" ref="AT218" si="3078">AS218*1000</f>
        <v>#REF!</v>
      </c>
      <c r="AU218" s="638" t="e">
        <f>'23년(세부_실적)'!#REF!</f>
        <v>#REF!</v>
      </c>
      <c r="AV218" s="638" t="e">
        <f t="shared" ref="AV218" si="3079">AU218*1000</f>
        <v>#REF!</v>
      </c>
      <c r="AW218" s="638" t="e">
        <f>'23년(세부_실적)'!#REF!</f>
        <v>#REF!</v>
      </c>
      <c r="AX218" s="638" t="e">
        <f t="shared" ref="AX218" si="3080">AW218*1000</f>
        <v>#REF!</v>
      </c>
      <c r="AY218" s="638" t="e">
        <f>'23년(세부_실적)'!#REF!</f>
        <v>#REF!</v>
      </c>
      <c r="AZ218" s="638" t="e">
        <f t="shared" ref="AZ218" si="3081">AY218*1000</f>
        <v>#REF!</v>
      </c>
      <c r="BA218" s="638" t="e">
        <f>'23년(세부_실적)'!#REF!</f>
        <v>#REF!</v>
      </c>
      <c r="BB218" s="638" t="e">
        <f t="shared" ref="BB218" si="3082">BA218*1000</f>
        <v>#REF!</v>
      </c>
      <c r="BC218" s="638" t="e">
        <f>'23년(세부_실적)'!#REF!</f>
        <v>#REF!</v>
      </c>
      <c r="BD218" s="638" t="e">
        <f t="shared" ref="BD218" si="3083">BC218*1000</f>
        <v>#REF!</v>
      </c>
      <c r="BF218" s="617">
        <v>0.67410000000000003</v>
      </c>
      <c r="BG218" s="617">
        <v>3.7768140454545454</v>
      </c>
      <c r="BH218" s="617">
        <v>5.18</v>
      </c>
      <c r="BI218" s="617"/>
      <c r="BJ218" s="617">
        <v>0.67410000000000003</v>
      </c>
      <c r="BK218" s="617">
        <v>3.7768140454545454</v>
      </c>
      <c r="BL218" s="617">
        <v>5.18</v>
      </c>
      <c r="BM218" s="617"/>
      <c r="BN218" s="617">
        <v>0.67410000000000003</v>
      </c>
      <c r="BO218" s="617">
        <v>3.7768140454545454</v>
      </c>
      <c r="BP218" s="617">
        <v>5.18</v>
      </c>
      <c r="BQ218" s="617"/>
      <c r="BR218" s="617">
        <v>0.67410000000000003</v>
      </c>
      <c r="BS218" s="617">
        <v>3.8780307762237767</v>
      </c>
      <c r="BT218" s="617"/>
      <c r="BU218" s="617"/>
      <c r="BV218" s="617">
        <v>0.67410000000000003</v>
      </c>
      <c r="BW218" s="617">
        <v>3.8780307762237767</v>
      </c>
      <c r="BX218" s="617">
        <v>5.18</v>
      </c>
      <c r="BY218" s="617"/>
      <c r="BZ218" s="617">
        <v>0.67410000000000003</v>
      </c>
      <c r="CA218" s="617">
        <v>3.8780307762237767</v>
      </c>
      <c r="CB218" s="617">
        <v>5.18</v>
      </c>
      <c r="CC218" s="617"/>
      <c r="CD218" s="617"/>
      <c r="CE218" s="617"/>
      <c r="CF218" s="617"/>
      <c r="CG218" s="617"/>
      <c r="CH218" s="617"/>
      <c r="CI218" s="617"/>
      <c r="CJ218" s="617"/>
      <c r="CK218" s="617"/>
      <c r="CL218" s="617"/>
      <c r="CM218" s="617"/>
      <c r="CN218" s="617"/>
      <c r="CO218" s="617"/>
      <c r="CP218" s="617"/>
      <c r="CQ218" s="617"/>
      <c r="CR218" s="617"/>
      <c r="CS218" s="617"/>
      <c r="CT218" s="617"/>
      <c r="CU218" s="617"/>
      <c r="CV218" s="617"/>
      <c r="CW218" s="617"/>
      <c r="CX218" s="617"/>
      <c r="CY218" s="617"/>
      <c r="CZ218" s="617"/>
      <c r="DA218" s="617"/>
      <c r="DB218" s="6" t="e">
        <f t="shared" si="2808"/>
        <v>#REF!</v>
      </c>
      <c r="DC218" s="6" t="e">
        <f t="shared" si="2809"/>
        <v>#REF!</v>
      </c>
      <c r="DD218" s="6" t="e">
        <f t="shared" si="2810"/>
        <v>#REF!</v>
      </c>
      <c r="DE218" s="6" t="e">
        <f t="shared" si="2811"/>
        <v>#REF!</v>
      </c>
      <c r="DF218" s="6" t="e">
        <f t="shared" si="2812"/>
        <v>#REF!</v>
      </c>
      <c r="DG218" s="6" t="e">
        <f t="shared" si="2813"/>
        <v>#REF!</v>
      </c>
      <c r="DH218" s="6" t="e">
        <f t="shared" si="2814"/>
        <v>#REF!</v>
      </c>
      <c r="DI218" s="6" t="e">
        <f t="shared" si="2815"/>
        <v>#REF!</v>
      </c>
      <c r="DJ218" s="6" t="e">
        <f t="shared" si="2816"/>
        <v>#REF!</v>
      </c>
      <c r="DK218" s="6" t="e">
        <f t="shared" si="2817"/>
        <v>#REF!</v>
      </c>
      <c r="DL218" s="6" t="e">
        <f t="shared" si="2818"/>
        <v>#REF!</v>
      </c>
      <c r="DM218" s="6" t="e">
        <f t="shared" si="2819"/>
        <v>#REF!</v>
      </c>
      <c r="DO218" s="6" t="e">
        <f t="shared" si="2820"/>
        <v>#REF!</v>
      </c>
      <c r="DP218" s="6" t="e">
        <f t="shared" si="2821"/>
        <v>#REF!</v>
      </c>
      <c r="DQ218" s="6" t="e">
        <f t="shared" si="2822"/>
        <v>#REF!</v>
      </c>
      <c r="DR218" s="6" t="e">
        <f t="shared" si="2823"/>
        <v>#REF!</v>
      </c>
      <c r="DS218" s="6" t="e">
        <f t="shared" si="2824"/>
        <v>#REF!</v>
      </c>
      <c r="DT218" s="6" t="e">
        <f t="shared" si="2825"/>
        <v>#REF!</v>
      </c>
      <c r="DU218" s="6" t="e">
        <f t="shared" si="2826"/>
        <v>#REF!</v>
      </c>
      <c r="DV218" s="6" t="e">
        <f t="shared" si="2827"/>
        <v>#REF!</v>
      </c>
      <c r="DW218" s="6" t="e">
        <f t="shared" si="2828"/>
        <v>#REF!</v>
      </c>
      <c r="DX218" s="6" t="e">
        <f t="shared" si="2829"/>
        <v>#REF!</v>
      </c>
      <c r="DY218" s="6" t="e">
        <f t="shared" si="2830"/>
        <v>#REF!</v>
      </c>
      <c r="DZ218" s="6" t="e">
        <f t="shared" si="2831"/>
        <v>#REF!</v>
      </c>
    </row>
    <row r="219" spans="2:130" ht="12" customHeight="1" outlineLevel="1">
      <c r="B219" s="6" t="e">
        <f>'23년(세부_실적)'!#REF!</f>
        <v>#REF!</v>
      </c>
      <c r="C219" s="618" t="e">
        <f>'23년(세부_실적)'!#REF!</f>
        <v>#REF!</v>
      </c>
      <c r="D219" s="618" t="e">
        <f>'23년(세부_실적)'!#REF!</f>
        <v>#REF!</v>
      </c>
      <c r="E219" s="618" t="e">
        <f>'23년(세부_실적)'!#REF!</f>
        <v>#REF!</v>
      </c>
      <c r="F219" s="622" t="e">
        <f>'23년(세부_실적)'!#REF!</f>
        <v>#REF!</v>
      </c>
      <c r="G219" s="622" t="s">
        <v>74</v>
      </c>
      <c r="H219" s="622" t="e">
        <f>'23년(세부_실적)'!#REF!</f>
        <v>#REF!</v>
      </c>
      <c r="I219" s="617" t="e">
        <f>'23년(세부_실적)'!#REF!</f>
        <v>#REF!</v>
      </c>
      <c r="J219" s="617" t="e">
        <f>'23년(세부_실적)'!#REF!</f>
        <v>#REF!</v>
      </c>
      <c r="K219" s="617" t="e">
        <f>'23년(세부_실적)'!#REF!</f>
        <v>#REF!</v>
      </c>
      <c r="L219" s="617" t="e">
        <f>'23년(세부_실적)'!#REF!</f>
        <v>#REF!</v>
      </c>
      <c r="M219" s="617" t="e">
        <f>'23년(세부_실적)'!#REF!</f>
        <v>#REF!</v>
      </c>
      <c r="N219" s="617" t="e">
        <f>'23년(세부_실적)'!#REF!</f>
        <v>#REF!</v>
      </c>
      <c r="O219" s="617" t="e">
        <f>'23년(세부_실적)'!#REF!</f>
        <v>#REF!</v>
      </c>
      <c r="P219" s="617" t="e">
        <f>'23년(세부_실적)'!#REF!</f>
        <v>#REF!</v>
      </c>
      <c r="Q219" s="617" t="e">
        <f>'23년(세부_실적)'!#REF!</f>
        <v>#REF!</v>
      </c>
      <c r="R219" s="617" t="e">
        <f>'23년(세부_실적)'!#REF!</f>
        <v>#REF!</v>
      </c>
      <c r="S219" s="638" t="e">
        <f>'23년(세부_실적)'!#REF!</f>
        <v>#REF!</v>
      </c>
      <c r="T219" s="638" t="e">
        <f t="shared" si="2776"/>
        <v>#REF!</v>
      </c>
      <c r="U219" s="638" t="e">
        <f>'23년(세부_실적)'!#REF!</f>
        <v>#REF!</v>
      </c>
      <c r="V219" s="638" t="e">
        <f t="shared" si="2777"/>
        <v>#REF!</v>
      </c>
      <c r="W219" s="638" t="e">
        <f>'23년(세부_실적)'!#REF!</f>
        <v>#REF!</v>
      </c>
      <c r="X219" s="638" t="e">
        <f t="shared" si="2778"/>
        <v>#REF!</v>
      </c>
      <c r="Y219" s="638" t="e">
        <f>'23년(세부_실적)'!#REF!</f>
        <v>#REF!</v>
      </c>
      <c r="Z219" s="638" t="e">
        <f t="shared" si="2779"/>
        <v>#REF!</v>
      </c>
      <c r="AA219" s="638" t="e">
        <f>'23년(세부_실적)'!#REF!</f>
        <v>#REF!</v>
      </c>
      <c r="AB219" s="638" t="e">
        <f t="shared" si="2779"/>
        <v>#REF!</v>
      </c>
      <c r="AC219" s="638" t="e">
        <f>'23년(세부_실적)'!#REF!</f>
        <v>#REF!</v>
      </c>
      <c r="AD219" s="638" t="e">
        <f t="shared" ref="AD219" si="3084">AC219*1000</f>
        <v>#REF!</v>
      </c>
      <c r="AE219" s="638" t="e">
        <f>'23년(세부_실적)'!#REF!</f>
        <v>#REF!</v>
      </c>
      <c r="AF219" s="638" t="e">
        <f t="shared" ref="AF219" si="3085">AE219*1000</f>
        <v>#REF!</v>
      </c>
      <c r="AG219" s="638" t="e">
        <f>'23년(세부_실적)'!#REF!</f>
        <v>#REF!</v>
      </c>
      <c r="AH219" s="638" t="e">
        <f t="shared" ref="AH219" si="3086">AG219*1000</f>
        <v>#REF!</v>
      </c>
      <c r="AI219" s="638" t="e">
        <f>'23년(세부_실적)'!#REF!</f>
        <v>#REF!</v>
      </c>
      <c r="AJ219" s="638" t="e">
        <f t="shared" ref="AJ219" si="3087">AI219*1000</f>
        <v>#REF!</v>
      </c>
      <c r="AK219" s="638" t="e">
        <f>'23년(세부_실적)'!#REF!</f>
        <v>#REF!</v>
      </c>
      <c r="AL219" s="638" t="e">
        <f t="shared" ref="AL219" si="3088">AK219*1000</f>
        <v>#REF!</v>
      </c>
      <c r="AM219" s="638" t="e">
        <f>'23년(세부_실적)'!#REF!</f>
        <v>#REF!</v>
      </c>
      <c r="AN219" s="638" t="e">
        <f t="shared" ref="AN219" si="3089">AM219*1000</f>
        <v>#REF!</v>
      </c>
      <c r="AO219" s="638" t="e">
        <f>'23년(세부_실적)'!#REF!</f>
        <v>#REF!</v>
      </c>
      <c r="AP219" s="638" t="e">
        <f t="shared" ref="AP219" si="3090">AO219*1000</f>
        <v>#REF!</v>
      </c>
      <c r="AQ219" s="638" t="e">
        <f>'23년(세부_실적)'!#REF!</f>
        <v>#REF!</v>
      </c>
      <c r="AR219" s="638" t="e">
        <f t="shared" ref="AR219" si="3091">AQ219*1000</f>
        <v>#REF!</v>
      </c>
      <c r="AS219" s="638" t="e">
        <f>'23년(세부_실적)'!#REF!</f>
        <v>#REF!</v>
      </c>
      <c r="AT219" s="638" t="e">
        <f t="shared" ref="AT219" si="3092">AS219*1000</f>
        <v>#REF!</v>
      </c>
      <c r="AU219" s="638" t="e">
        <f>'23년(세부_실적)'!#REF!</f>
        <v>#REF!</v>
      </c>
      <c r="AV219" s="638" t="e">
        <f t="shared" ref="AV219" si="3093">AU219*1000</f>
        <v>#REF!</v>
      </c>
      <c r="AW219" s="638" t="e">
        <f>'23년(세부_실적)'!#REF!</f>
        <v>#REF!</v>
      </c>
      <c r="AX219" s="638" t="e">
        <f t="shared" ref="AX219" si="3094">AW219*1000</f>
        <v>#REF!</v>
      </c>
      <c r="AY219" s="638" t="e">
        <f>'23년(세부_실적)'!#REF!</f>
        <v>#REF!</v>
      </c>
      <c r="AZ219" s="638" t="e">
        <f t="shared" ref="AZ219" si="3095">AY219*1000</f>
        <v>#REF!</v>
      </c>
      <c r="BA219" s="638" t="e">
        <f>'23년(세부_실적)'!#REF!</f>
        <v>#REF!</v>
      </c>
      <c r="BB219" s="638" t="e">
        <f t="shared" ref="BB219" si="3096">BA219*1000</f>
        <v>#REF!</v>
      </c>
      <c r="BC219" s="638" t="e">
        <f>'23년(세부_실적)'!#REF!</f>
        <v>#REF!</v>
      </c>
      <c r="BD219" s="638" t="e">
        <f t="shared" ref="BD219" si="3097">BC219*1000</f>
        <v>#REF!</v>
      </c>
      <c r="BF219" s="617">
        <v>0.61799999999999999</v>
      </c>
      <c r="BG219" s="617">
        <v>2.6609201909090916</v>
      </c>
      <c r="BH219" s="617">
        <v>5.25</v>
      </c>
      <c r="BI219" s="617"/>
      <c r="BJ219" s="617">
        <v>0.61799999999999999</v>
      </c>
      <c r="BK219" s="617">
        <v>2.6609201909090916</v>
      </c>
      <c r="BL219" s="617"/>
      <c r="BM219" s="617"/>
      <c r="BN219" s="617">
        <v>0.61799999999999999</v>
      </c>
      <c r="BO219" s="617">
        <v>2.6609201909090916</v>
      </c>
      <c r="BP219" s="617">
        <v>5.25</v>
      </c>
      <c r="BQ219" s="617"/>
      <c r="BR219" s="617">
        <v>0.61799999999999999</v>
      </c>
      <c r="BS219" s="617">
        <v>2.8133146909090918</v>
      </c>
      <c r="BT219" s="617">
        <v>5.25</v>
      </c>
      <c r="BU219" s="617"/>
      <c r="BV219" s="617">
        <v>0.61799999999999999</v>
      </c>
      <c r="BW219" s="617">
        <v>2.8133146909090918</v>
      </c>
      <c r="BX219" s="617">
        <v>5.25</v>
      </c>
      <c r="BY219" s="617"/>
      <c r="BZ219" s="617">
        <v>0.61799999999999999</v>
      </c>
      <c r="CA219" s="617">
        <v>2.8133146909090918</v>
      </c>
      <c r="CB219" s="617">
        <v>5.25</v>
      </c>
      <c r="CC219" s="617"/>
      <c r="CD219" s="617"/>
      <c r="CE219" s="617"/>
      <c r="CF219" s="617"/>
      <c r="CG219" s="617"/>
      <c r="CH219" s="617"/>
      <c r="CI219" s="617"/>
      <c r="CJ219" s="617"/>
      <c r="CK219" s="617"/>
      <c r="CL219" s="617"/>
      <c r="CM219" s="617"/>
      <c r="CN219" s="617"/>
      <c r="CO219" s="617"/>
      <c r="CP219" s="617"/>
      <c r="CQ219" s="617"/>
      <c r="CR219" s="617"/>
      <c r="CS219" s="617"/>
      <c r="CT219" s="617"/>
      <c r="CU219" s="617"/>
      <c r="CV219" s="617"/>
      <c r="CW219" s="617"/>
      <c r="CX219" s="617"/>
      <c r="CY219" s="617"/>
      <c r="CZ219" s="617"/>
      <c r="DA219" s="617"/>
      <c r="DB219" s="6" t="e">
        <f t="shared" si="2808"/>
        <v>#REF!</v>
      </c>
      <c r="DC219" s="6" t="e">
        <f t="shared" si="2809"/>
        <v>#REF!</v>
      </c>
      <c r="DD219" s="6" t="e">
        <f t="shared" si="2810"/>
        <v>#REF!</v>
      </c>
      <c r="DE219" s="6" t="e">
        <f t="shared" si="2811"/>
        <v>#REF!</v>
      </c>
      <c r="DF219" s="6" t="e">
        <f t="shared" si="2812"/>
        <v>#REF!</v>
      </c>
      <c r="DG219" s="6" t="e">
        <f t="shared" si="2813"/>
        <v>#REF!</v>
      </c>
      <c r="DH219" s="6" t="e">
        <f t="shared" si="2814"/>
        <v>#REF!</v>
      </c>
      <c r="DI219" s="6" t="e">
        <f t="shared" si="2815"/>
        <v>#REF!</v>
      </c>
      <c r="DJ219" s="6" t="e">
        <f t="shared" si="2816"/>
        <v>#REF!</v>
      </c>
      <c r="DK219" s="6" t="e">
        <f t="shared" si="2817"/>
        <v>#REF!</v>
      </c>
      <c r="DL219" s="6" t="e">
        <f t="shared" si="2818"/>
        <v>#REF!</v>
      </c>
      <c r="DM219" s="6" t="e">
        <f t="shared" si="2819"/>
        <v>#REF!</v>
      </c>
      <c r="DO219" s="6" t="e">
        <f t="shared" si="2820"/>
        <v>#REF!</v>
      </c>
      <c r="DP219" s="6" t="e">
        <f t="shared" si="2821"/>
        <v>#REF!</v>
      </c>
      <c r="DQ219" s="6" t="e">
        <f t="shared" si="2822"/>
        <v>#REF!</v>
      </c>
      <c r="DR219" s="6" t="e">
        <f t="shared" si="2823"/>
        <v>#REF!</v>
      </c>
      <c r="DS219" s="6" t="e">
        <f t="shared" si="2824"/>
        <v>#REF!</v>
      </c>
      <c r="DT219" s="6" t="e">
        <f t="shared" si="2825"/>
        <v>#REF!</v>
      </c>
      <c r="DU219" s="6" t="e">
        <f t="shared" si="2826"/>
        <v>#REF!</v>
      </c>
      <c r="DV219" s="6" t="e">
        <f t="shared" si="2827"/>
        <v>#REF!</v>
      </c>
      <c r="DW219" s="6" t="e">
        <f t="shared" si="2828"/>
        <v>#REF!</v>
      </c>
      <c r="DX219" s="6" t="e">
        <f t="shared" si="2829"/>
        <v>#REF!</v>
      </c>
      <c r="DY219" s="6" t="e">
        <f t="shared" si="2830"/>
        <v>#REF!</v>
      </c>
      <c r="DZ219" s="6" t="e">
        <f t="shared" si="2831"/>
        <v>#REF!</v>
      </c>
    </row>
    <row r="220" spans="2:130" ht="12" customHeight="1" outlineLevel="1">
      <c r="B220" s="6" t="e">
        <f>'23년(세부_실적)'!#REF!</f>
        <v>#REF!</v>
      </c>
      <c r="C220" s="620"/>
      <c r="D220" s="620"/>
      <c r="E220" s="620"/>
      <c r="F220" s="622" t="e">
        <f>'23년(세부_실적)'!#REF!</f>
        <v>#REF!</v>
      </c>
      <c r="G220" s="622" t="s">
        <v>1285</v>
      </c>
      <c r="H220" s="622" t="e">
        <f>'23년(세부_실적)'!#REF!</f>
        <v>#REF!</v>
      </c>
      <c r="I220" s="617" t="e">
        <f>'23년(세부_실적)'!#REF!</f>
        <v>#REF!</v>
      </c>
      <c r="J220" s="617" t="e">
        <f>'23년(세부_실적)'!#REF!</f>
        <v>#REF!</v>
      </c>
      <c r="K220" s="617" t="e">
        <f>'23년(세부_실적)'!#REF!</f>
        <v>#REF!</v>
      </c>
      <c r="L220" s="617" t="e">
        <f>'23년(세부_실적)'!#REF!</f>
        <v>#REF!</v>
      </c>
      <c r="M220" s="617" t="e">
        <f>'23년(세부_실적)'!#REF!</f>
        <v>#REF!</v>
      </c>
      <c r="N220" s="617" t="e">
        <f>'23년(세부_실적)'!#REF!</f>
        <v>#REF!</v>
      </c>
      <c r="O220" s="617" t="e">
        <f>'23년(세부_실적)'!#REF!</f>
        <v>#REF!</v>
      </c>
      <c r="P220" s="617" t="e">
        <f>'23년(세부_실적)'!#REF!</f>
        <v>#REF!</v>
      </c>
      <c r="Q220" s="617" t="e">
        <f>'23년(세부_실적)'!#REF!</f>
        <v>#REF!</v>
      </c>
      <c r="R220" s="617" t="e">
        <f>'23년(세부_실적)'!#REF!</f>
        <v>#REF!</v>
      </c>
      <c r="S220" s="638" t="e">
        <f>'23년(세부_실적)'!#REF!</f>
        <v>#REF!</v>
      </c>
      <c r="T220" s="638" t="e">
        <f t="shared" si="2776"/>
        <v>#REF!</v>
      </c>
      <c r="U220" s="638" t="e">
        <f>'23년(세부_실적)'!#REF!</f>
        <v>#REF!</v>
      </c>
      <c r="V220" s="638" t="e">
        <f t="shared" si="2777"/>
        <v>#REF!</v>
      </c>
      <c r="W220" s="638" t="e">
        <f>'23년(세부_실적)'!#REF!</f>
        <v>#REF!</v>
      </c>
      <c r="X220" s="638" t="e">
        <f t="shared" si="2778"/>
        <v>#REF!</v>
      </c>
      <c r="Y220" s="638" t="e">
        <f>'23년(세부_실적)'!#REF!</f>
        <v>#REF!</v>
      </c>
      <c r="Z220" s="638" t="e">
        <f t="shared" si="2779"/>
        <v>#REF!</v>
      </c>
      <c r="AA220" s="638" t="e">
        <f>'23년(세부_실적)'!#REF!</f>
        <v>#REF!</v>
      </c>
      <c r="AB220" s="638" t="e">
        <f t="shared" si="2779"/>
        <v>#REF!</v>
      </c>
      <c r="AC220" s="638" t="e">
        <f>'23년(세부_실적)'!#REF!</f>
        <v>#REF!</v>
      </c>
      <c r="AD220" s="638" t="e">
        <f t="shared" ref="AD220" si="3098">AC220*1000</f>
        <v>#REF!</v>
      </c>
      <c r="AE220" s="638" t="e">
        <f>'23년(세부_실적)'!#REF!</f>
        <v>#REF!</v>
      </c>
      <c r="AF220" s="638" t="e">
        <f t="shared" ref="AF220" si="3099">AE220*1000</f>
        <v>#REF!</v>
      </c>
      <c r="AG220" s="638" t="e">
        <f>'23년(세부_실적)'!#REF!</f>
        <v>#REF!</v>
      </c>
      <c r="AH220" s="638" t="e">
        <f t="shared" ref="AH220" si="3100">AG220*1000</f>
        <v>#REF!</v>
      </c>
      <c r="AI220" s="638" t="e">
        <f>'23년(세부_실적)'!#REF!</f>
        <v>#REF!</v>
      </c>
      <c r="AJ220" s="638" t="e">
        <f t="shared" ref="AJ220" si="3101">AI220*1000</f>
        <v>#REF!</v>
      </c>
      <c r="AK220" s="638" t="e">
        <f>'23년(세부_실적)'!#REF!</f>
        <v>#REF!</v>
      </c>
      <c r="AL220" s="638" t="e">
        <f t="shared" ref="AL220" si="3102">AK220*1000</f>
        <v>#REF!</v>
      </c>
      <c r="AM220" s="638" t="e">
        <f>'23년(세부_실적)'!#REF!</f>
        <v>#REF!</v>
      </c>
      <c r="AN220" s="638" t="e">
        <f t="shared" ref="AN220" si="3103">AM220*1000</f>
        <v>#REF!</v>
      </c>
      <c r="AO220" s="638" t="e">
        <f>'23년(세부_실적)'!#REF!</f>
        <v>#REF!</v>
      </c>
      <c r="AP220" s="638" t="e">
        <f t="shared" ref="AP220" si="3104">AO220*1000</f>
        <v>#REF!</v>
      </c>
      <c r="AQ220" s="638" t="e">
        <f>'23년(세부_실적)'!#REF!</f>
        <v>#REF!</v>
      </c>
      <c r="AR220" s="638" t="e">
        <f t="shared" ref="AR220" si="3105">AQ220*1000</f>
        <v>#REF!</v>
      </c>
      <c r="AS220" s="638" t="e">
        <f>'23년(세부_실적)'!#REF!</f>
        <v>#REF!</v>
      </c>
      <c r="AT220" s="638" t="e">
        <f t="shared" ref="AT220" si="3106">AS220*1000</f>
        <v>#REF!</v>
      </c>
      <c r="AU220" s="638" t="e">
        <f>'23년(세부_실적)'!#REF!</f>
        <v>#REF!</v>
      </c>
      <c r="AV220" s="638" t="e">
        <f t="shared" ref="AV220" si="3107">AU220*1000</f>
        <v>#REF!</v>
      </c>
      <c r="AW220" s="638" t="e">
        <f>'23년(세부_실적)'!#REF!</f>
        <v>#REF!</v>
      </c>
      <c r="AX220" s="638" t="e">
        <f t="shared" ref="AX220" si="3108">AW220*1000</f>
        <v>#REF!</v>
      </c>
      <c r="AY220" s="638" t="e">
        <f>'23년(세부_실적)'!#REF!</f>
        <v>#REF!</v>
      </c>
      <c r="AZ220" s="638" t="e">
        <f t="shared" ref="AZ220" si="3109">AY220*1000</f>
        <v>#REF!</v>
      </c>
      <c r="BA220" s="638" t="e">
        <f>'23년(세부_실적)'!#REF!</f>
        <v>#REF!</v>
      </c>
      <c r="BB220" s="638" t="e">
        <f t="shared" ref="BB220" si="3110">BA220*1000</f>
        <v>#REF!</v>
      </c>
      <c r="BC220" s="638" t="e">
        <f>'23년(세부_실적)'!#REF!</f>
        <v>#REF!</v>
      </c>
      <c r="BD220" s="638" t="e">
        <f t="shared" ref="BD220" si="3111">BC220*1000</f>
        <v>#REF!</v>
      </c>
      <c r="BF220" s="617">
        <v>0.61799999999999999</v>
      </c>
      <c r="BG220" s="617">
        <v>2.797565645454545</v>
      </c>
      <c r="BH220" s="617"/>
      <c r="BI220" s="617"/>
      <c r="BJ220" s="617">
        <v>0.61799999999999999</v>
      </c>
      <c r="BK220" s="617">
        <v>2.797565645454545</v>
      </c>
      <c r="BL220" s="617"/>
      <c r="BM220" s="617"/>
      <c r="BN220" s="617">
        <v>0.61799999999999999</v>
      </c>
      <c r="BO220" s="617">
        <v>2.797565645454545</v>
      </c>
      <c r="BP220" s="617"/>
      <c r="BQ220" s="617"/>
      <c r="BR220" s="617">
        <v>0.61799999999999999</v>
      </c>
      <c r="BS220" s="617">
        <v>2.9679601454545455</v>
      </c>
      <c r="BT220" s="617"/>
      <c r="BU220" s="617"/>
      <c r="BV220" s="617">
        <v>0.61799999999999999</v>
      </c>
      <c r="BW220" s="617">
        <v>2.9679601454545455</v>
      </c>
      <c r="BX220" s="617"/>
      <c r="BY220" s="617"/>
      <c r="BZ220" s="617">
        <v>0.61799999999999999</v>
      </c>
      <c r="CA220" s="617">
        <v>2.9679601454545455</v>
      </c>
      <c r="CB220" s="617"/>
      <c r="CC220" s="617"/>
      <c r="CD220" s="617"/>
      <c r="CE220" s="617"/>
      <c r="CF220" s="617"/>
      <c r="CG220" s="617"/>
      <c r="CH220" s="617"/>
      <c r="CI220" s="617"/>
      <c r="CJ220" s="617"/>
      <c r="CK220" s="617"/>
      <c r="CL220" s="617"/>
      <c r="CM220" s="617"/>
      <c r="CN220" s="617"/>
      <c r="CO220" s="617"/>
      <c r="CP220" s="617"/>
      <c r="CQ220" s="617"/>
      <c r="CR220" s="617"/>
      <c r="CS220" s="617"/>
      <c r="CT220" s="617"/>
      <c r="CU220" s="617"/>
      <c r="CV220" s="617"/>
      <c r="CW220" s="617"/>
      <c r="CX220" s="617"/>
      <c r="CY220" s="617"/>
      <c r="CZ220" s="617"/>
      <c r="DA220" s="617"/>
      <c r="DB220" s="6" t="e">
        <f t="shared" si="2808"/>
        <v>#REF!</v>
      </c>
      <c r="DC220" s="6" t="e">
        <f t="shared" si="2809"/>
        <v>#REF!</v>
      </c>
      <c r="DD220" s="6" t="e">
        <f t="shared" si="2810"/>
        <v>#REF!</v>
      </c>
      <c r="DE220" s="6" t="e">
        <f t="shared" si="2811"/>
        <v>#REF!</v>
      </c>
      <c r="DF220" s="6" t="e">
        <f t="shared" si="2812"/>
        <v>#REF!</v>
      </c>
      <c r="DG220" s="6" t="e">
        <f t="shared" si="2813"/>
        <v>#REF!</v>
      </c>
      <c r="DH220" s="6" t="e">
        <f t="shared" si="2814"/>
        <v>#REF!</v>
      </c>
      <c r="DI220" s="6" t="e">
        <f t="shared" si="2815"/>
        <v>#REF!</v>
      </c>
      <c r="DJ220" s="6" t="e">
        <f t="shared" si="2816"/>
        <v>#REF!</v>
      </c>
      <c r="DK220" s="6" t="e">
        <f t="shared" si="2817"/>
        <v>#REF!</v>
      </c>
      <c r="DL220" s="6" t="e">
        <f t="shared" si="2818"/>
        <v>#REF!</v>
      </c>
      <c r="DM220" s="6" t="e">
        <f t="shared" si="2819"/>
        <v>#REF!</v>
      </c>
      <c r="DO220" s="6" t="e">
        <f t="shared" si="2820"/>
        <v>#REF!</v>
      </c>
      <c r="DP220" s="6" t="e">
        <f t="shared" si="2821"/>
        <v>#REF!</v>
      </c>
      <c r="DQ220" s="6" t="e">
        <f t="shared" si="2822"/>
        <v>#REF!</v>
      </c>
      <c r="DR220" s="6" t="e">
        <f t="shared" si="2823"/>
        <v>#REF!</v>
      </c>
      <c r="DS220" s="6" t="e">
        <f t="shared" si="2824"/>
        <v>#REF!</v>
      </c>
      <c r="DT220" s="6" t="e">
        <f t="shared" si="2825"/>
        <v>#REF!</v>
      </c>
      <c r="DU220" s="6" t="e">
        <f t="shared" si="2826"/>
        <v>#REF!</v>
      </c>
      <c r="DV220" s="6" t="e">
        <f t="shared" si="2827"/>
        <v>#REF!</v>
      </c>
      <c r="DW220" s="6" t="e">
        <f t="shared" si="2828"/>
        <v>#REF!</v>
      </c>
      <c r="DX220" s="6" t="e">
        <f t="shared" si="2829"/>
        <v>#REF!</v>
      </c>
      <c r="DY220" s="6" t="e">
        <f t="shared" si="2830"/>
        <v>#REF!</v>
      </c>
      <c r="DZ220" s="6" t="e">
        <f t="shared" si="2831"/>
        <v>#REF!</v>
      </c>
    </row>
    <row r="221" spans="2:130" ht="12" customHeight="1" outlineLevel="1">
      <c r="B221" s="6">
        <f>'23년(세부_실적)'!A278</f>
        <v>215</v>
      </c>
      <c r="C221" s="620"/>
      <c r="D221" s="620"/>
      <c r="E221" s="620"/>
      <c r="F221" s="622" t="str">
        <f>'23년(세부_실적)'!E278</f>
        <v>V100S_APN</v>
      </c>
      <c r="G221" s="622" t="s">
        <v>1063</v>
      </c>
      <c r="H221" s="622" t="str">
        <f>'23년(세부_실적)'!F278</f>
        <v>3870A</v>
      </c>
      <c r="I221" s="617" t="str">
        <f>'23년(세부_실적)'!G278</f>
        <v>신</v>
      </c>
      <c r="J221" s="617" t="str">
        <f>'23년(세부_실적)'!H278</f>
        <v>QD</v>
      </c>
      <c r="K221" s="617">
        <f>'23년(세부_실적)'!I278</f>
        <v>5.19</v>
      </c>
      <c r="L221" s="617">
        <f>'23년(세부_실적)'!J278</f>
        <v>0</v>
      </c>
      <c r="M221" s="617">
        <f>'23년(세부_실적)'!K278</f>
        <v>5.19</v>
      </c>
      <c r="N221" s="617">
        <f>'23년(세부_실적)'!L278</f>
        <v>0</v>
      </c>
      <c r="O221" s="617">
        <f>'23년(세부_실적)'!M278</f>
        <v>5.19</v>
      </c>
      <c r="P221" s="617">
        <f>'23년(세부_실적)'!N278</f>
        <v>0</v>
      </c>
      <c r="Q221" s="617">
        <f>'23년(세부_실적)'!O278</f>
        <v>5.19</v>
      </c>
      <c r="R221" s="617">
        <f>'23년(세부_실적)'!P278</f>
        <v>0</v>
      </c>
      <c r="S221" s="638">
        <f>'23년(세부_실적)'!Q278</f>
        <v>312.32000000000005</v>
      </c>
      <c r="T221" s="638">
        <f t="shared" si="2776"/>
        <v>312320.00000000006</v>
      </c>
      <c r="U221" s="638">
        <f>'23년(세부_실적)'!S278</f>
        <v>23.36</v>
      </c>
      <c r="V221" s="638">
        <f t="shared" si="2777"/>
        <v>23360</v>
      </c>
      <c r="W221" s="638">
        <f>'23년(세부_실적)'!U278</f>
        <v>30.975999999999999</v>
      </c>
      <c r="X221" s="638">
        <f t="shared" si="2778"/>
        <v>30976</v>
      </c>
      <c r="Y221" s="638">
        <f>'23년(세부_실적)'!W278</f>
        <v>15.744</v>
      </c>
      <c r="Z221" s="638">
        <f t="shared" si="2779"/>
        <v>15744</v>
      </c>
      <c r="AA221" s="638">
        <f>'23년(세부_실적)'!Y278</f>
        <v>70.08</v>
      </c>
      <c r="AB221" s="638">
        <f t="shared" si="2779"/>
        <v>70080</v>
      </c>
      <c r="AC221" s="638">
        <f>'23년(세부_실적)'!AA278</f>
        <v>15.68</v>
      </c>
      <c r="AD221" s="638">
        <f t="shared" ref="AD221" si="3112">AC221*1000</f>
        <v>15680</v>
      </c>
      <c r="AE221" s="638">
        <f>'23년(세부_실적)'!AC278</f>
        <v>26.24</v>
      </c>
      <c r="AF221" s="638">
        <f t="shared" ref="AF221" si="3113">AE221*1000</f>
        <v>26240</v>
      </c>
      <c r="AG221" s="638">
        <f>'23년(세부_실적)'!AE278</f>
        <v>24.896000000000001</v>
      </c>
      <c r="AH221" s="638">
        <f t="shared" ref="AH221" si="3114">AG221*1000</f>
        <v>24896</v>
      </c>
      <c r="AI221" s="638">
        <f>'23년(세부_실적)'!AG278</f>
        <v>66.816000000000003</v>
      </c>
      <c r="AJ221" s="638">
        <f t="shared" ref="AJ221" si="3115">AI221*1000</f>
        <v>66816</v>
      </c>
      <c r="AK221" s="638">
        <f>'23년(세부_실적)'!AI278</f>
        <v>136.89600000000002</v>
      </c>
      <c r="AL221" s="638">
        <f t="shared" ref="AL221" si="3116">AK221*1000</f>
        <v>136896.00000000003</v>
      </c>
      <c r="AM221" s="638">
        <f>'23년(세부_실적)'!AK278</f>
        <v>23.295999999999999</v>
      </c>
      <c r="AN221" s="638">
        <f t="shared" ref="AN221" si="3117">AM221*1000</f>
        <v>23296</v>
      </c>
      <c r="AO221" s="638">
        <f>'23년(세부_실적)'!AM278</f>
        <v>40.512</v>
      </c>
      <c r="AP221" s="638">
        <f t="shared" ref="AP221" si="3118">AO221*1000</f>
        <v>40512</v>
      </c>
      <c r="AQ221" s="638">
        <f>'23년(세부_실적)'!AO278</f>
        <v>33.344000000000001</v>
      </c>
      <c r="AR221" s="638">
        <f t="shared" ref="AR221" si="3119">AQ221*1000</f>
        <v>33344</v>
      </c>
      <c r="AS221" s="638">
        <f>'23년(세부_실적)'!AQ278</f>
        <v>97.152000000000001</v>
      </c>
      <c r="AT221" s="638">
        <f t="shared" ref="AT221" si="3120">AS221*1000</f>
        <v>97152</v>
      </c>
      <c r="AU221" s="638">
        <f>'23년(세부_실적)'!AS278</f>
        <v>29.504000000000001</v>
      </c>
      <c r="AV221" s="638">
        <f t="shared" ref="AV221" si="3121">AU221*1000</f>
        <v>29504</v>
      </c>
      <c r="AW221" s="638">
        <f>'23년(세부_실적)'!AU278</f>
        <v>23.488</v>
      </c>
      <c r="AX221" s="638">
        <f t="shared" ref="AX221" si="3122">AW221*1000</f>
        <v>23488</v>
      </c>
      <c r="AY221" s="638">
        <f>'23년(세부_실적)'!AW278</f>
        <v>25.28</v>
      </c>
      <c r="AZ221" s="638">
        <f t="shared" ref="AZ221" si="3123">AY221*1000</f>
        <v>25280</v>
      </c>
      <c r="BA221" s="638">
        <f>'23년(세부_실적)'!AY278</f>
        <v>78.272000000000006</v>
      </c>
      <c r="BB221" s="638">
        <f t="shared" ref="BB221" si="3124">BA221*1000</f>
        <v>78272</v>
      </c>
      <c r="BC221" s="638">
        <f>'23년(세부_실적)'!BA278</f>
        <v>175.42400000000001</v>
      </c>
      <c r="BD221" s="638">
        <f t="shared" ref="BD221" si="3125">BC221*1000</f>
        <v>175424</v>
      </c>
      <c r="BF221" s="617">
        <v>0.59</v>
      </c>
      <c r="BG221" s="617">
        <v>3</v>
      </c>
      <c r="BH221" s="617">
        <v>5.29</v>
      </c>
      <c r="BI221" s="617"/>
      <c r="BJ221" s="617">
        <v>0.59</v>
      </c>
      <c r="BK221" s="617">
        <v>3</v>
      </c>
      <c r="BL221" s="617">
        <v>5.29</v>
      </c>
      <c r="BM221" s="617"/>
      <c r="BN221" s="617">
        <v>0.59</v>
      </c>
      <c r="BO221" s="617">
        <v>3</v>
      </c>
      <c r="BP221" s="617">
        <v>5.29</v>
      </c>
      <c r="BQ221" s="617"/>
      <c r="BR221" s="617">
        <v>0.59</v>
      </c>
      <c r="BS221" s="617">
        <v>3</v>
      </c>
      <c r="BT221" s="617">
        <v>5.29</v>
      </c>
      <c r="BU221" s="617"/>
      <c r="BV221" s="617">
        <v>0.59</v>
      </c>
      <c r="BW221" s="617">
        <v>3</v>
      </c>
      <c r="BX221" s="617">
        <v>5.29</v>
      </c>
      <c r="BY221" s="617"/>
      <c r="BZ221" s="617">
        <v>0.59</v>
      </c>
      <c r="CA221" s="617">
        <v>3</v>
      </c>
      <c r="CB221" s="617">
        <v>5.29</v>
      </c>
      <c r="CC221" s="617"/>
      <c r="CD221" s="617"/>
      <c r="CE221" s="617"/>
      <c r="CF221" s="617"/>
      <c r="CG221" s="617"/>
      <c r="CH221" s="617"/>
      <c r="CI221" s="617"/>
      <c r="CJ221" s="617"/>
      <c r="CK221" s="617"/>
      <c r="CL221" s="617"/>
      <c r="CM221" s="617"/>
      <c r="CN221" s="617"/>
      <c r="CO221" s="617"/>
      <c r="CP221" s="617"/>
      <c r="CQ221" s="617"/>
      <c r="CR221" s="617"/>
      <c r="CS221" s="617"/>
      <c r="CT221" s="617"/>
      <c r="CU221" s="617"/>
      <c r="CV221" s="617"/>
      <c r="CW221" s="617"/>
      <c r="CX221" s="617"/>
      <c r="CY221" s="617"/>
      <c r="CZ221" s="617"/>
      <c r="DA221" s="617"/>
      <c r="DB221" s="6">
        <f t="shared" si="2808"/>
        <v>153935394.336</v>
      </c>
      <c r="DC221" s="6">
        <f t="shared" si="2809"/>
        <v>208797562.82880002</v>
      </c>
      <c r="DD221" s="6">
        <f t="shared" si="2810"/>
        <v>108557158.1568</v>
      </c>
      <c r="DE221" s="6">
        <f t="shared" si="2811"/>
        <v>109765688.704</v>
      </c>
      <c r="DF221" s="6">
        <f t="shared" si="2812"/>
        <v>183796403.264</v>
      </c>
      <c r="DG221" s="6">
        <f t="shared" si="2813"/>
        <v>171240082.9632</v>
      </c>
      <c r="DH221" s="6">
        <f t="shared" si="2814"/>
        <v>0</v>
      </c>
      <c r="DI221" s="6">
        <f t="shared" si="2815"/>
        <v>283485114.25919998</v>
      </c>
      <c r="DJ221" s="6">
        <f t="shared" si="2816"/>
        <v>0</v>
      </c>
      <c r="DK221" s="6">
        <f t="shared" si="2817"/>
        <v>0</v>
      </c>
      <c r="DL221" s="6">
        <f t="shared" si="2818"/>
        <v>0</v>
      </c>
      <c r="DM221" s="6">
        <f t="shared" si="2819"/>
        <v>0</v>
      </c>
      <c r="DO221" s="6">
        <f t="shared" si="2820"/>
        <v>104466553.05599999</v>
      </c>
      <c r="DP221" s="6">
        <f t="shared" si="2821"/>
        <v>141698157.00479999</v>
      </c>
      <c r="DQ221" s="6">
        <f t="shared" si="2822"/>
        <v>73671114.892800003</v>
      </c>
      <c r="DR221" s="6">
        <f t="shared" si="2823"/>
        <v>74491270.783999994</v>
      </c>
      <c r="DS221" s="6">
        <f t="shared" si="2824"/>
        <v>124731396.54399998</v>
      </c>
      <c r="DT221" s="6">
        <f t="shared" si="2825"/>
        <v>116210188.62720001</v>
      </c>
      <c r="DU221" s="6">
        <f t="shared" si="2826"/>
        <v>0</v>
      </c>
      <c r="DV221" s="6">
        <f t="shared" si="2827"/>
        <v>0</v>
      </c>
      <c r="DW221" s="6">
        <f t="shared" si="2828"/>
        <v>0</v>
      </c>
      <c r="DX221" s="6">
        <f t="shared" si="2829"/>
        <v>0</v>
      </c>
      <c r="DY221" s="6">
        <f t="shared" si="2830"/>
        <v>0</v>
      </c>
      <c r="DZ221" s="6">
        <f t="shared" si="2831"/>
        <v>0</v>
      </c>
    </row>
    <row r="222" spans="2:130" ht="12" customHeight="1" outlineLevel="1">
      <c r="B222" s="6">
        <f>'23년(세부_실적)'!A279</f>
        <v>216</v>
      </c>
      <c r="C222" s="620"/>
      <c r="D222" s="620"/>
      <c r="E222" s="620"/>
      <c r="F222" s="622" t="str">
        <f>'23년(세부_실적)'!E279</f>
        <v>V100SN_APN</v>
      </c>
      <c r="G222" s="622" t="s">
        <v>1339</v>
      </c>
      <c r="H222" s="622" t="str">
        <f>'23년(세부_실적)'!F279</f>
        <v>3870B</v>
      </c>
      <c r="I222" s="617" t="str">
        <f>'23년(세부_실적)'!G279</f>
        <v>신</v>
      </c>
      <c r="J222" s="617" t="str">
        <f>'23년(세부_실적)'!H279</f>
        <v>QD</v>
      </c>
      <c r="K222" s="617">
        <f>'23년(세부_실적)'!I279</f>
        <v>5.64</v>
      </c>
      <c r="L222" s="617">
        <f>'23년(세부_실적)'!J279</f>
        <v>0</v>
      </c>
      <c r="M222" s="617">
        <f>'23년(세부_실적)'!K279</f>
        <v>5.64</v>
      </c>
      <c r="N222" s="617">
        <f>'23년(세부_실적)'!L279</f>
        <v>0</v>
      </c>
      <c r="O222" s="617">
        <f>'23년(세부_실적)'!M279</f>
        <v>5.64</v>
      </c>
      <c r="P222" s="617">
        <f>'23년(세부_실적)'!N279</f>
        <v>0</v>
      </c>
      <c r="Q222" s="617">
        <f>'23년(세부_실적)'!O279</f>
        <v>5.64</v>
      </c>
      <c r="R222" s="617">
        <f>'23년(세부_실적)'!P279</f>
        <v>0</v>
      </c>
      <c r="S222" s="638">
        <f>'23년(세부_실적)'!Q279</f>
        <v>0</v>
      </c>
      <c r="T222" s="638">
        <f t="shared" si="2776"/>
        <v>0</v>
      </c>
      <c r="U222" s="638">
        <f>'23년(세부_실적)'!S279</f>
        <v>0</v>
      </c>
      <c r="V222" s="638">
        <f t="shared" si="2777"/>
        <v>0</v>
      </c>
      <c r="W222" s="638">
        <f>'23년(세부_실적)'!U279</f>
        <v>0</v>
      </c>
      <c r="X222" s="638">
        <f t="shared" si="2778"/>
        <v>0</v>
      </c>
      <c r="Y222" s="638">
        <f>'23년(세부_실적)'!W279</f>
        <v>0</v>
      </c>
      <c r="Z222" s="638">
        <f t="shared" si="2779"/>
        <v>0</v>
      </c>
      <c r="AA222" s="638">
        <f>'23년(세부_실적)'!Y279</f>
        <v>0</v>
      </c>
      <c r="AB222" s="638">
        <f t="shared" si="2779"/>
        <v>0</v>
      </c>
      <c r="AC222" s="638">
        <f>'23년(세부_실적)'!AA279</f>
        <v>0</v>
      </c>
      <c r="AD222" s="638">
        <f t="shared" ref="AD222" si="3126">AC222*1000</f>
        <v>0</v>
      </c>
      <c r="AE222" s="638">
        <f>'23년(세부_실적)'!AC279</f>
        <v>0</v>
      </c>
      <c r="AF222" s="638">
        <f t="shared" ref="AF222" si="3127">AE222*1000</f>
        <v>0</v>
      </c>
      <c r="AG222" s="638">
        <f>'23년(세부_실적)'!AE279</f>
        <v>0</v>
      </c>
      <c r="AH222" s="638">
        <f t="shared" ref="AH222" si="3128">AG222*1000</f>
        <v>0</v>
      </c>
      <c r="AI222" s="638">
        <f>'23년(세부_실적)'!AG279</f>
        <v>0</v>
      </c>
      <c r="AJ222" s="638">
        <f t="shared" ref="AJ222" si="3129">AI222*1000</f>
        <v>0</v>
      </c>
      <c r="AK222" s="638">
        <f>'23년(세부_실적)'!AI279</f>
        <v>0</v>
      </c>
      <c r="AL222" s="638">
        <f t="shared" ref="AL222" si="3130">AK222*1000</f>
        <v>0</v>
      </c>
      <c r="AM222" s="638">
        <f>'23년(세부_실적)'!AK279</f>
        <v>0</v>
      </c>
      <c r="AN222" s="638">
        <f t="shared" ref="AN222" si="3131">AM222*1000</f>
        <v>0</v>
      </c>
      <c r="AO222" s="638">
        <f>'23년(세부_실적)'!AM279</f>
        <v>0</v>
      </c>
      <c r="AP222" s="638">
        <f t="shared" ref="AP222" si="3132">AO222*1000</f>
        <v>0</v>
      </c>
      <c r="AQ222" s="638">
        <f>'23년(세부_실적)'!AO279</f>
        <v>0</v>
      </c>
      <c r="AR222" s="638">
        <f t="shared" ref="AR222" si="3133">AQ222*1000</f>
        <v>0</v>
      </c>
      <c r="AS222" s="638">
        <f>'23년(세부_실적)'!AQ279</f>
        <v>0</v>
      </c>
      <c r="AT222" s="638">
        <f t="shared" ref="AT222" si="3134">AS222*1000</f>
        <v>0</v>
      </c>
      <c r="AU222" s="638">
        <f>'23년(세부_실적)'!AS279</f>
        <v>0</v>
      </c>
      <c r="AV222" s="638">
        <f t="shared" ref="AV222" si="3135">AU222*1000</f>
        <v>0</v>
      </c>
      <c r="AW222" s="638">
        <f>'23년(세부_실적)'!AU279</f>
        <v>0</v>
      </c>
      <c r="AX222" s="638">
        <f t="shared" ref="AX222" si="3136">AW222*1000</f>
        <v>0</v>
      </c>
      <c r="AY222" s="638">
        <f>'23년(세부_실적)'!AW279</f>
        <v>0</v>
      </c>
      <c r="AZ222" s="638">
        <f t="shared" ref="AZ222" si="3137">AY222*1000</f>
        <v>0</v>
      </c>
      <c r="BA222" s="638">
        <f>'23년(세부_실적)'!AY279</f>
        <v>0</v>
      </c>
      <c r="BB222" s="638">
        <f t="shared" ref="BB222" si="3138">BA222*1000</f>
        <v>0</v>
      </c>
      <c r="BC222" s="638">
        <f>'23년(세부_실적)'!BA279</f>
        <v>0</v>
      </c>
      <c r="BD222" s="638">
        <f t="shared" ref="BD222" si="3139">BC222*1000</f>
        <v>0</v>
      </c>
      <c r="BF222" s="617">
        <v>0.59</v>
      </c>
      <c r="BG222" s="617">
        <v>3.27</v>
      </c>
      <c r="BH222" s="617"/>
      <c r="BI222" s="617"/>
      <c r="BJ222" s="617">
        <v>0.59</v>
      </c>
      <c r="BK222" s="617">
        <v>3.27</v>
      </c>
      <c r="BL222" s="617"/>
      <c r="BM222" s="617"/>
      <c r="BN222" s="617">
        <v>0.59</v>
      </c>
      <c r="BO222" s="617">
        <v>3.27</v>
      </c>
      <c r="BP222" s="617"/>
      <c r="BQ222" s="617"/>
      <c r="BR222" s="617">
        <v>0.59</v>
      </c>
      <c r="BS222" s="617">
        <v>3.27</v>
      </c>
      <c r="BT222" s="617"/>
      <c r="BU222" s="617"/>
      <c r="BV222" s="617">
        <v>0.59</v>
      </c>
      <c r="BW222" s="617">
        <v>3.27</v>
      </c>
      <c r="BX222" s="617"/>
      <c r="BY222" s="617"/>
      <c r="BZ222" s="617">
        <v>0.59</v>
      </c>
      <c r="CA222" s="617">
        <v>3.27</v>
      </c>
      <c r="CB222" s="617"/>
      <c r="CC222" s="617"/>
      <c r="CD222" s="617"/>
      <c r="CE222" s="617"/>
      <c r="CF222" s="617"/>
      <c r="CG222" s="617"/>
      <c r="CH222" s="617"/>
      <c r="CI222" s="617"/>
      <c r="CJ222" s="617"/>
      <c r="CK222" s="617"/>
      <c r="CL222" s="617"/>
      <c r="CM222" s="617"/>
      <c r="CN222" s="617"/>
      <c r="CO222" s="617"/>
      <c r="CP222" s="617"/>
      <c r="CQ222" s="617"/>
      <c r="CR222" s="617"/>
      <c r="CS222" s="617"/>
      <c r="CT222" s="617"/>
      <c r="CU222" s="617"/>
      <c r="CV222" s="617"/>
      <c r="CW222" s="617"/>
      <c r="CX222" s="617"/>
      <c r="CY222" s="617"/>
      <c r="CZ222" s="617"/>
      <c r="DA222" s="617"/>
      <c r="DB222" s="6">
        <f t="shared" si="2808"/>
        <v>0</v>
      </c>
      <c r="DC222" s="6">
        <f t="shared" si="2809"/>
        <v>0</v>
      </c>
      <c r="DD222" s="6">
        <f t="shared" si="2810"/>
        <v>0</v>
      </c>
      <c r="DE222" s="6">
        <f t="shared" si="2811"/>
        <v>0</v>
      </c>
      <c r="DF222" s="6">
        <f t="shared" si="2812"/>
        <v>0</v>
      </c>
      <c r="DG222" s="6">
        <f t="shared" si="2813"/>
        <v>0</v>
      </c>
      <c r="DH222" s="6">
        <f t="shared" si="2814"/>
        <v>0</v>
      </c>
      <c r="DI222" s="6">
        <f t="shared" si="2815"/>
        <v>0</v>
      </c>
      <c r="DJ222" s="6">
        <f t="shared" si="2816"/>
        <v>0</v>
      </c>
      <c r="DK222" s="6">
        <f t="shared" si="2817"/>
        <v>0</v>
      </c>
      <c r="DL222" s="6">
        <f t="shared" si="2818"/>
        <v>0</v>
      </c>
      <c r="DM222" s="6">
        <f t="shared" si="2819"/>
        <v>0</v>
      </c>
      <c r="DO222" s="6">
        <f t="shared" si="2820"/>
        <v>0</v>
      </c>
      <c r="DP222" s="6">
        <f t="shared" si="2821"/>
        <v>0</v>
      </c>
      <c r="DQ222" s="6">
        <f t="shared" si="2822"/>
        <v>0</v>
      </c>
      <c r="DR222" s="6">
        <f t="shared" si="2823"/>
        <v>0</v>
      </c>
      <c r="DS222" s="6">
        <f t="shared" si="2824"/>
        <v>0</v>
      </c>
      <c r="DT222" s="6">
        <f t="shared" si="2825"/>
        <v>0</v>
      </c>
      <c r="DU222" s="6">
        <f t="shared" si="2826"/>
        <v>0</v>
      </c>
      <c r="DV222" s="6">
        <f t="shared" si="2827"/>
        <v>0</v>
      </c>
      <c r="DW222" s="6">
        <f t="shared" si="2828"/>
        <v>0</v>
      </c>
      <c r="DX222" s="6">
        <f t="shared" si="2829"/>
        <v>0</v>
      </c>
      <c r="DY222" s="6">
        <f t="shared" si="2830"/>
        <v>0</v>
      </c>
      <c r="DZ222" s="6">
        <f t="shared" si="2831"/>
        <v>0</v>
      </c>
    </row>
    <row r="223" spans="2:130" ht="12" customHeight="1" outlineLevel="1">
      <c r="B223" s="6">
        <f>'23년(세부_실적)'!A280</f>
        <v>217</v>
      </c>
      <c r="C223" s="620"/>
      <c r="D223" s="620"/>
      <c r="E223" s="620"/>
      <c r="F223" s="622" t="str">
        <f>'23년(세부_실적)'!E280</f>
        <v>V125S_APN</v>
      </c>
      <c r="G223" s="622" t="s">
        <v>1064</v>
      </c>
      <c r="H223" s="622" t="str">
        <f>'23년(세부_실적)'!F280</f>
        <v>3871A</v>
      </c>
      <c r="I223" s="617" t="str">
        <f>'23년(세부_실적)'!G280</f>
        <v>신</v>
      </c>
      <c r="J223" s="617" t="str">
        <f>'23년(세부_실적)'!H280</f>
        <v>QD</v>
      </c>
      <c r="K223" s="617">
        <f>'23년(세부_실적)'!I280</f>
        <v>6.12</v>
      </c>
      <c r="L223" s="617">
        <f>'23년(세부_실적)'!J280</f>
        <v>0</v>
      </c>
      <c r="M223" s="617">
        <f>'23년(세부_실적)'!K280</f>
        <v>6.12</v>
      </c>
      <c r="N223" s="617">
        <f>'23년(세부_실적)'!L280</f>
        <v>0</v>
      </c>
      <c r="O223" s="617">
        <f>'23년(세부_실적)'!M280</f>
        <v>6.12</v>
      </c>
      <c r="P223" s="617">
        <f>'23년(세부_실적)'!N280</f>
        <v>0</v>
      </c>
      <c r="Q223" s="617">
        <f>'23년(세부_실적)'!O280</f>
        <v>6.12</v>
      </c>
      <c r="R223" s="617">
        <f>'23년(세부_실적)'!P280</f>
        <v>0</v>
      </c>
      <c r="S223" s="638">
        <f>'23년(세부_실적)'!Q280</f>
        <v>366.59199999999998</v>
      </c>
      <c r="T223" s="638">
        <f t="shared" si="2776"/>
        <v>366592</v>
      </c>
      <c r="U223" s="638">
        <f>'23년(세부_실적)'!S280</f>
        <v>35.968000000000004</v>
      </c>
      <c r="V223" s="638">
        <f t="shared" si="2777"/>
        <v>35968</v>
      </c>
      <c r="W223" s="638">
        <f>'23년(세부_실적)'!U280</f>
        <v>24.768000000000001</v>
      </c>
      <c r="X223" s="638">
        <f t="shared" si="2778"/>
        <v>24768</v>
      </c>
      <c r="Y223" s="638">
        <f>'23년(세부_실적)'!W280</f>
        <v>21.568000000000001</v>
      </c>
      <c r="Z223" s="638">
        <f t="shared" si="2779"/>
        <v>21568</v>
      </c>
      <c r="AA223" s="638">
        <f>'23년(세부_실적)'!Y280</f>
        <v>82.304000000000002</v>
      </c>
      <c r="AB223" s="638">
        <f t="shared" si="2779"/>
        <v>82304</v>
      </c>
      <c r="AC223" s="638">
        <f>'23년(세부_실적)'!AA280</f>
        <v>15.808</v>
      </c>
      <c r="AD223" s="638">
        <f t="shared" ref="AD223" si="3140">AC223*1000</f>
        <v>15808</v>
      </c>
      <c r="AE223" s="638">
        <f>'23년(세부_실적)'!AC280</f>
        <v>25.984000000000002</v>
      </c>
      <c r="AF223" s="638">
        <f t="shared" ref="AF223" si="3141">AE223*1000</f>
        <v>25984</v>
      </c>
      <c r="AG223" s="638">
        <f>'23년(세부_실적)'!AE280</f>
        <v>21.056000000000001</v>
      </c>
      <c r="AH223" s="638">
        <f t="shared" ref="AH223" si="3142">AG223*1000</f>
        <v>21056</v>
      </c>
      <c r="AI223" s="638">
        <f>'23년(세부_실적)'!AG280</f>
        <v>62.847999999999999</v>
      </c>
      <c r="AJ223" s="638">
        <f t="shared" ref="AJ223" si="3143">AI223*1000</f>
        <v>62848</v>
      </c>
      <c r="AK223" s="638">
        <f>'23년(세부_실적)'!AI280</f>
        <v>145.15199999999999</v>
      </c>
      <c r="AL223" s="638">
        <f t="shared" ref="AL223" si="3144">AK223*1000</f>
        <v>145152</v>
      </c>
      <c r="AM223" s="638">
        <f>'23년(세부_실적)'!AK280</f>
        <v>24.896000000000001</v>
      </c>
      <c r="AN223" s="638">
        <f t="shared" ref="AN223" si="3145">AM223*1000</f>
        <v>24896</v>
      </c>
      <c r="AO223" s="638">
        <f>'23년(세부_실적)'!AM280</f>
        <v>61.055999999999997</v>
      </c>
      <c r="AP223" s="638">
        <f t="shared" ref="AP223" si="3146">AO223*1000</f>
        <v>61056</v>
      </c>
      <c r="AQ223" s="638">
        <f>'23년(세부_실적)'!AO280</f>
        <v>34.816000000000003</v>
      </c>
      <c r="AR223" s="638">
        <f t="shared" ref="AR223" si="3147">AQ223*1000</f>
        <v>34816</v>
      </c>
      <c r="AS223" s="638">
        <f>'23년(세부_실적)'!AQ280</f>
        <v>120.768</v>
      </c>
      <c r="AT223" s="638">
        <f t="shared" ref="AT223" si="3148">AS223*1000</f>
        <v>120768</v>
      </c>
      <c r="AU223" s="638">
        <f>'23년(세부_실적)'!AS280</f>
        <v>38.015999999999998</v>
      </c>
      <c r="AV223" s="638">
        <f t="shared" ref="AV223" si="3149">AU223*1000</f>
        <v>38016</v>
      </c>
      <c r="AW223" s="638">
        <f>'23년(세부_실적)'!AU280</f>
        <v>31.295999999999999</v>
      </c>
      <c r="AX223" s="638">
        <f t="shared" ref="AX223" si="3150">AW223*1000</f>
        <v>31296</v>
      </c>
      <c r="AY223" s="638">
        <f>'23년(세부_실적)'!AW280</f>
        <v>31.36</v>
      </c>
      <c r="AZ223" s="638">
        <f t="shared" ref="AZ223" si="3151">AY223*1000</f>
        <v>31360</v>
      </c>
      <c r="BA223" s="638">
        <f>'23년(세부_실적)'!AY280</f>
        <v>100.672</v>
      </c>
      <c r="BB223" s="638">
        <f t="shared" ref="BB223" si="3152">BA223*1000</f>
        <v>100672</v>
      </c>
      <c r="BC223" s="638">
        <f>'23년(세부_실적)'!BA280</f>
        <v>221.44</v>
      </c>
      <c r="BD223" s="638">
        <f t="shared" ref="BD223" si="3153">BC223*1000</f>
        <v>221440</v>
      </c>
      <c r="BF223" s="617">
        <v>0.6</v>
      </c>
      <c r="BG223" s="617">
        <v>3.12</v>
      </c>
      <c r="BH223" s="617">
        <v>6.22</v>
      </c>
      <c r="BI223" s="617"/>
      <c r="BJ223" s="617">
        <v>0.6</v>
      </c>
      <c r="BK223" s="617">
        <v>3.12</v>
      </c>
      <c r="BL223" s="617">
        <v>6.22</v>
      </c>
      <c r="BM223" s="617"/>
      <c r="BN223" s="617">
        <v>0.6</v>
      </c>
      <c r="BO223" s="617">
        <v>3.12</v>
      </c>
      <c r="BP223" s="617">
        <v>6.22</v>
      </c>
      <c r="BQ223" s="617"/>
      <c r="BR223" s="617">
        <v>0.6</v>
      </c>
      <c r="BS223" s="617">
        <v>3.12</v>
      </c>
      <c r="BT223" s="617">
        <v>6.22</v>
      </c>
      <c r="BU223" s="617"/>
      <c r="BV223" s="617">
        <v>0.6</v>
      </c>
      <c r="BW223" s="617">
        <v>3.12</v>
      </c>
      <c r="BX223" s="617">
        <v>6.22</v>
      </c>
      <c r="BY223" s="617"/>
      <c r="BZ223" s="617">
        <v>0.6</v>
      </c>
      <c r="CA223" s="617">
        <v>3.12</v>
      </c>
      <c r="CB223" s="617">
        <v>6.22</v>
      </c>
      <c r="CC223" s="617"/>
      <c r="CD223" s="617"/>
      <c r="CE223" s="617"/>
      <c r="CF223" s="617"/>
      <c r="CG223" s="617"/>
      <c r="CH223" s="617"/>
      <c r="CI223" s="617"/>
      <c r="CJ223" s="617"/>
      <c r="CK223" s="617"/>
      <c r="CL223" s="617"/>
      <c r="CM223" s="617"/>
      <c r="CN223" s="617"/>
      <c r="CO223" s="617"/>
      <c r="CP223" s="617"/>
      <c r="CQ223" s="617"/>
      <c r="CR223" s="617"/>
      <c r="CS223" s="617"/>
      <c r="CT223" s="617"/>
      <c r="CU223" s="617"/>
      <c r="CV223" s="617"/>
      <c r="CW223" s="617"/>
      <c r="CX223" s="617"/>
      <c r="CY223" s="617"/>
      <c r="CZ223" s="617"/>
      <c r="DA223" s="617"/>
      <c r="DB223" s="6">
        <f t="shared" si="2808"/>
        <v>278686962.66240001</v>
      </c>
      <c r="DC223" s="6">
        <f t="shared" si="2809"/>
        <v>196302459.57119998</v>
      </c>
      <c r="DD223" s="6">
        <f t="shared" si="2810"/>
        <v>174858992.65279999</v>
      </c>
      <c r="DE223" s="6">
        <f t="shared" si="2811"/>
        <v>130116444.72319999</v>
      </c>
      <c r="DF223" s="6">
        <f t="shared" si="2812"/>
        <v>214000061.36319995</v>
      </c>
      <c r="DG223" s="6">
        <f t="shared" si="2813"/>
        <v>170288938.71359998</v>
      </c>
      <c r="DH223" s="6">
        <f t="shared" si="2814"/>
        <v>0</v>
      </c>
      <c r="DI223" s="6">
        <f t="shared" si="2815"/>
        <v>502353736.01279998</v>
      </c>
      <c r="DJ223" s="6">
        <f t="shared" si="2816"/>
        <v>0</v>
      </c>
      <c r="DK223" s="6">
        <f t="shared" si="2817"/>
        <v>0</v>
      </c>
      <c r="DL223" s="6">
        <f t="shared" si="2818"/>
        <v>0</v>
      </c>
      <c r="DM223" s="6">
        <f t="shared" si="2819"/>
        <v>0</v>
      </c>
      <c r="DO223" s="6">
        <f t="shared" si="2820"/>
        <v>166674517.86240003</v>
      </c>
      <c r="DP223" s="6">
        <f t="shared" si="2821"/>
        <v>117402757.17120001</v>
      </c>
      <c r="DQ223" s="6">
        <f t="shared" si="2822"/>
        <v>104578047.05280001</v>
      </c>
      <c r="DR223" s="6">
        <f t="shared" si="2823"/>
        <v>77818838.323200002</v>
      </c>
      <c r="DS223" s="6">
        <f t="shared" si="2824"/>
        <v>127987174.9632</v>
      </c>
      <c r="DT223" s="6">
        <f t="shared" si="2825"/>
        <v>101844831.51360001</v>
      </c>
      <c r="DU223" s="6">
        <f t="shared" si="2826"/>
        <v>0</v>
      </c>
      <c r="DV223" s="6">
        <f t="shared" si="2827"/>
        <v>0</v>
      </c>
      <c r="DW223" s="6">
        <f t="shared" si="2828"/>
        <v>0</v>
      </c>
      <c r="DX223" s="6">
        <f t="shared" si="2829"/>
        <v>0</v>
      </c>
      <c r="DY223" s="6">
        <f t="shared" si="2830"/>
        <v>0</v>
      </c>
      <c r="DZ223" s="6">
        <f t="shared" si="2831"/>
        <v>0</v>
      </c>
    </row>
    <row r="224" spans="2:130" ht="12" customHeight="1" outlineLevel="1">
      <c r="B224" s="6">
        <f>'23년(세부_실적)'!A281</f>
        <v>218</v>
      </c>
      <c r="C224" s="620"/>
      <c r="D224" s="620"/>
      <c r="E224" s="620"/>
      <c r="F224" s="622" t="str">
        <f>'23년(세부_실적)'!E281</f>
        <v>V125SN_APN</v>
      </c>
      <c r="G224" s="622" t="s">
        <v>1097</v>
      </c>
      <c r="H224" s="622" t="str">
        <f>'23년(세부_실적)'!F281</f>
        <v>3871B</v>
      </c>
      <c r="I224" s="617" t="str">
        <f>'23년(세부_실적)'!G281</f>
        <v>신</v>
      </c>
      <c r="J224" s="617" t="str">
        <f>'23년(세부_실적)'!H281</f>
        <v>QD</v>
      </c>
      <c r="K224" s="617">
        <f>'23년(세부_실적)'!I281</f>
        <v>6.57</v>
      </c>
      <c r="L224" s="617">
        <f>'23년(세부_실적)'!J281</f>
        <v>0</v>
      </c>
      <c r="M224" s="617">
        <f>'23년(세부_실적)'!K281</f>
        <v>6.57</v>
      </c>
      <c r="N224" s="617">
        <f>'23년(세부_실적)'!L281</f>
        <v>0</v>
      </c>
      <c r="O224" s="617">
        <f>'23년(세부_실적)'!M281</f>
        <v>6.57</v>
      </c>
      <c r="P224" s="617">
        <f>'23년(세부_실적)'!N281</f>
        <v>0</v>
      </c>
      <c r="Q224" s="617">
        <f>'23년(세부_실적)'!O281</f>
        <v>6.57</v>
      </c>
      <c r="R224" s="617">
        <f>'23년(세부_실적)'!P281</f>
        <v>0</v>
      </c>
      <c r="S224" s="638">
        <f>'23년(세부_실적)'!Q281</f>
        <v>11.741999999999999</v>
      </c>
      <c r="T224" s="638">
        <f t="shared" si="2776"/>
        <v>11742</v>
      </c>
      <c r="U224" s="638">
        <f>'23년(세부_실적)'!S281</f>
        <v>0</v>
      </c>
      <c r="V224" s="638">
        <f t="shared" si="2777"/>
        <v>0</v>
      </c>
      <c r="W224" s="638">
        <f>'23년(세부_실적)'!U281</f>
        <v>0</v>
      </c>
      <c r="X224" s="638">
        <f t="shared" si="2778"/>
        <v>0</v>
      </c>
      <c r="Y224" s="638">
        <f>'23년(세부_실적)'!W281</f>
        <v>0.98799999999999999</v>
      </c>
      <c r="Z224" s="638">
        <f t="shared" si="2779"/>
        <v>988</v>
      </c>
      <c r="AA224" s="638">
        <f>'23년(세부_실적)'!Y281</f>
        <v>0.98799999999999999</v>
      </c>
      <c r="AB224" s="638">
        <f t="shared" si="2779"/>
        <v>988</v>
      </c>
      <c r="AC224" s="638">
        <f>'23년(세부_실적)'!AA281</f>
        <v>6.4000000000000001E-2</v>
      </c>
      <c r="AD224" s="638">
        <f t="shared" ref="AD224" si="3154">AC224*1000</f>
        <v>64</v>
      </c>
      <c r="AE224" s="638">
        <f>'23년(세부_실적)'!AC281</f>
        <v>0.70399999999999996</v>
      </c>
      <c r="AF224" s="638">
        <f t="shared" ref="AF224" si="3155">AE224*1000</f>
        <v>704</v>
      </c>
      <c r="AG224" s="638">
        <f>'23년(세부_실적)'!AE281</f>
        <v>1.1519999999999999</v>
      </c>
      <c r="AH224" s="638">
        <f t="shared" ref="AH224" si="3156">AG224*1000</f>
        <v>1152</v>
      </c>
      <c r="AI224" s="638">
        <f>'23년(세부_실적)'!AG281</f>
        <v>1.92</v>
      </c>
      <c r="AJ224" s="638">
        <f t="shared" ref="AJ224" si="3157">AI224*1000</f>
        <v>1920</v>
      </c>
      <c r="AK224" s="638">
        <f>'23년(세부_실적)'!AI281</f>
        <v>2.9079999999999999</v>
      </c>
      <c r="AL224" s="638">
        <f t="shared" ref="AL224" si="3158">AK224*1000</f>
        <v>2908</v>
      </c>
      <c r="AM224" s="638">
        <f>'23년(세부_실적)'!AK281</f>
        <v>2.5619999999999998</v>
      </c>
      <c r="AN224" s="638">
        <f t="shared" ref="AN224" si="3159">AM224*1000</f>
        <v>2562</v>
      </c>
      <c r="AO224" s="638">
        <f>'23년(세부_실적)'!AM281</f>
        <v>3.3919999999999999</v>
      </c>
      <c r="AP224" s="638">
        <f t="shared" ref="AP224" si="3160">AO224*1000</f>
        <v>3392</v>
      </c>
      <c r="AQ224" s="638">
        <f>'23년(세부_실적)'!AO281</f>
        <v>2.6240000000000001</v>
      </c>
      <c r="AR224" s="638">
        <f t="shared" ref="AR224" si="3161">AQ224*1000</f>
        <v>2624</v>
      </c>
      <c r="AS224" s="638">
        <f>'23년(세부_실적)'!AQ281</f>
        <v>8.5779999999999994</v>
      </c>
      <c r="AT224" s="638">
        <f t="shared" ref="AT224" si="3162">AS224*1000</f>
        <v>8578</v>
      </c>
      <c r="AU224" s="638">
        <f>'23년(세부_실적)'!AS281</f>
        <v>0</v>
      </c>
      <c r="AV224" s="638">
        <f t="shared" ref="AV224" si="3163">AU224*1000</f>
        <v>0</v>
      </c>
      <c r="AW224" s="638">
        <f>'23년(세부_실적)'!AU281</f>
        <v>0</v>
      </c>
      <c r="AX224" s="638">
        <f t="shared" ref="AX224" si="3164">AW224*1000</f>
        <v>0</v>
      </c>
      <c r="AY224" s="638">
        <f>'23년(세부_실적)'!AW281</f>
        <v>0.25600000000000001</v>
      </c>
      <c r="AZ224" s="638">
        <f t="shared" ref="AZ224" si="3165">AY224*1000</f>
        <v>256</v>
      </c>
      <c r="BA224" s="638">
        <f>'23년(세부_실적)'!AY281</f>
        <v>0.25600000000000001</v>
      </c>
      <c r="BB224" s="638">
        <f t="shared" ref="BB224" si="3166">BA224*1000</f>
        <v>256</v>
      </c>
      <c r="BC224" s="638">
        <f>'23년(세부_실적)'!BA281</f>
        <v>8.8339999999999996</v>
      </c>
      <c r="BD224" s="638">
        <f t="shared" ref="BD224" si="3167">BC224*1000</f>
        <v>8834</v>
      </c>
      <c r="BF224" s="617">
        <v>0.6</v>
      </c>
      <c r="BG224" s="617">
        <v>3.12</v>
      </c>
      <c r="BH224" s="617"/>
      <c r="BI224" s="617"/>
      <c r="BJ224" s="617">
        <v>0.6</v>
      </c>
      <c r="BK224" s="617">
        <v>3.12</v>
      </c>
      <c r="BL224" s="617">
        <v>6.57</v>
      </c>
      <c r="BM224" s="617"/>
      <c r="BN224" s="617">
        <v>0.6</v>
      </c>
      <c r="BO224" s="617">
        <v>3.12</v>
      </c>
      <c r="BP224" s="617">
        <v>6.57</v>
      </c>
      <c r="BQ224" s="617"/>
      <c r="BR224" s="617">
        <v>0.6</v>
      </c>
      <c r="BS224" s="617">
        <v>3.12</v>
      </c>
      <c r="BT224" s="617">
        <v>6.57</v>
      </c>
      <c r="BU224" s="617"/>
      <c r="BV224" s="617">
        <v>0.6</v>
      </c>
      <c r="BW224" s="617">
        <v>3.12</v>
      </c>
      <c r="BX224" s="617">
        <v>6.57</v>
      </c>
      <c r="BY224" s="617"/>
      <c r="BZ224" s="617">
        <v>0.6</v>
      </c>
      <c r="CA224" s="617">
        <v>3.12</v>
      </c>
      <c r="CB224" s="617">
        <v>6.57</v>
      </c>
      <c r="CC224" s="617"/>
      <c r="CD224" s="617"/>
      <c r="CE224" s="617"/>
      <c r="CF224" s="617"/>
      <c r="CG224" s="617"/>
      <c r="CH224" s="617"/>
      <c r="CI224" s="617"/>
      <c r="CJ224" s="617"/>
      <c r="CK224" s="617"/>
      <c r="CL224" s="617"/>
      <c r="CM224" s="617"/>
      <c r="CN224" s="617"/>
      <c r="CO224" s="617"/>
      <c r="CP224" s="617"/>
      <c r="CQ224" s="617"/>
      <c r="CR224" s="617"/>
      <c r="CS224" s="617"/>
      <c r="CT224" s="617"/>
      <c r="CU224" s="617"/>
      <c r="CV224" s="617"/>
      <c r="CW224" s="617"/>
      <c r="CX224" s="617"/>
      <c r="CY224" s="617"/>
      <c r="CZ224" s="617"/>
      <c r="DA224" s="617"/>
      <c r="DB224" s="6">
        <f t="shared" si="2808"/>
        <v>0</v>
      </c>
      <c r="DC224" s="6">
        <f t="shared" si="2809"/>
        <v>0</v>
      </c>
      <c r="DD224" s="6">
        <f t="shared" si="2810"/>
        <v>8460772.6787999999</v>
      </c>
      <c r="DE224" s="6">
        <f t="shared" si="2811"/>
        <v>556429.59360000002</v>
      </c>
      <c r="DF224" s="6">
        <f t="shared" si="2812"/>
        <v>6124286.9952000007</v>
      </c>
      <c r="DG224" s="6">
        <f t="shared" si="2813"/>
        <v>9840972.7872000001</v>
      </c>
      <c r="DH224" s="6">
        <f t="shared" si="2814"/>
        <v>0</v>
      </c>
      <c r="DI224" s="6">
        <f t="shared" si="2815"/>
        <v>29478957.177600004</v>
      </c>
      <c r="DJ224" s="6">
        <f t="shared" si="2816"/>
        <v>0</v>
      </c>
      <c r="DK224" s="6">
        <f t="shared" si="2817"/>
        <v>0</v>
      </c>
      <c r="DL224" s="6">
        <f t="shared" si="2818"/>
        <v>0</v>
      </c>
      <c r="DM224" s="6">
        <f t="shared" si="2819"/>
        <v>0</v>
      </c>
      <c r="DO224" s="6">
        <f t="shared" si="2820"/>
        <v>0</v>
      </c>
      <c r="DP224" s="6">
        <f t="shared" si="2821"/>
        <v>0</v>
      </c>
      <c r="DQ224" s="6">
        <f t="shared" si="2822"/>
        <v>4790574.4848000007</v>
      </c>
      <c r="DR224" s="6">
        <f t="shared" si="2823"/>
        <v>315056.02559999999</v>
      </c>
      <c r="DS224" s="6">
        <f t="shared" si="2824"/>
        <v>3467632.8191999998</v>
      </c>
      <c r="DT224" s="6">
        <f t="shared" si="2825"/>
        <v>5572057.6512000011</v>
      </c>
      <c r="DU224" s="6">
        <f t="shared" si="2826"/>
        <v>0</v>
      </c>
      <c r="DV224" s="6">
        <f t="shared" si="2827"/>
        <v>0</v>
      </c>
      <c r="DW224" s="6">
        <f t="shared" si="2828"/>
        <v>0</v>
      </c>
      <c r="DX224" s="6">
        <f t="shared" si="2829"/>
        <v>0</v>
      </c>
      <c r="DY224" s="6">
        <f t="shared" si="2830"/>
        <v>0</v>
      </c>
      <c r="DZ224" s="6">
        <f t="shared" si="2831"/>
        <v>0</v>
      </c>
    </row>
    <row r="225" spans="2:130" ht="12" customHeight="1" outlineLevel="1">
      <c r="B225" s="6">
        <f>'23년(세부_실적)'!A282</f>
        <v>219</v>
      </c>
      <c r="C225" s="620"/>
      <c r="D225" s="620"/>
      <c r="E225" s="620"/>
      <c r="F225" s="622" t="str">
        <f>'23년(세부_실적)'!E282</f>
        <v>V200SN_EPN</v>
      </c>
      <c r="G225" s="622" t="s">
        <v>113</v>
      </c>
      <c r="H225" s="622" t="str">
        <f>'23년(세부_실적)'!F282</f>
        <v>323B</v>
      </c>
      <c r="I225" s="617" t="str">
        <f>'23년(세부_실적)'!G282</f>
        <v>구</v>
      </c>
      <c r="J225" s="617" t="str">
        <f>'23년(세부_실적)'!H282</f>
        <v>QD</v>
      </c>
      <c r="K225" s="617">
        <f>'23년(세부_실적)'!I282</f>
        <v>7.68</v>
      </c>
      <c r="L225" s="617">
        <f>'23년(세부_실적)'!J282</f>
        <v>0</v>
      </c>
      <c r="M225" s="617">
        <f>'23년(세부_실적)'!K282</f>
        <v>7.68</v>
      </c>
      <c r="N225" s="617">
        <f>'23년(세부_실적)'!L282</f>
        <v>0</v>
      </c>
      <c r="O225" s="617">
        <f>'23년(세부_실적)'!M282</f>
        <v>7.68</v>
      </c>
      <c r="P225" s="617">
        <f>'23년(세부_실적)'!N282</f>
        <v>0</v>
      </c>
      <c r="Q225" s="617">
        <f>'23년(세부_실적)'!O282</f>
        <v>7.68</v>
      </c>
      <c r="R225" s="617">
        <f>'23년(세부_실적)'!P282</f>
        <v>0</v>
      </c>
      <c r="S225" s="638">
        <f>'23년(세부_실적)'!Q282</f>
        <v>7.7889999999999997</v>
      </c>
      <c r="T225" s="638">
        <f t="shared" si="2776"/>
        <v>7789</v>
      </c>
      <c r="U225" s="638">
        <f>'23년(세부_실적)'!S282</f>
        <v>0</v>
      </c>
      <c r="V225" s="638">
        <f t="shared" si="2777"/>
        <v>0</v>
      </c>
      <c r="W225" s="638">
        <f>'23년(세부_실적)'!U282</f>
        <v>0.52400000000000002</v>
      </c>
      <c r="X225" s="638">
        <f t="shared" si="2778"/>
        <v>524</v>
      </c>
      <c r="Y225" s="638">
        <f>'23년(세부_실적)'!W282</f>
        <v>0</v>
      </c>
      <c r="Z225" s="638">
        <f t="shared" si="2779"/>
        <v>0</v>
      </c>
      <c r="AA225" s="638">
        <f>'23년(세부_실적)'!Y282</f>
        <v>0.52400000000000002</v>
      </c>
      <c r="AB225" s="638">
        <f t="shared" si="2779"/>
        <v>524</v>
      </c>
      <c r="AC225" s="638">
        <f>'23년(세부_실적)'!AA282</f>
        <v>0</v>
      </c>
      <c r="AD225" s="638">
        <f t="shared" ref="AD225" si="3168">AC225*1000</f>
        <v>0</v>
      </c>
      <c r="AE225" s="638">
        <f>'23년(세부_실적)'!AC282</f>
        <v>0</v>
      </c>
      <c r="AF225" s="638">
        <f t="shared" ref="AF225" si="3169">AE225*1000</f>
        <v>0</v>
      </c>
      <c r="AG225" s="638">
        <f>'23년(세부_실적)'!AE282</f>
        <v>0</v>
      </c>
      <c r="AH225" s="638">
        <f t="shared" ref="AH225" si="3170">AG225*1000</f>
        <v>0</v>
      </c>
      <c r="AI225" s="638">
        <f>'23년(세부_실적)'!AG282</f>
        <v>0</v>
      </c>
      <c r="AJ225" s="638">
        <f t="shared" ref="AJ225" si="3171">AI225*1000</f>
        <v>0</v>
      </c>
      <c r="AK225" s="638">
        <f>'23년(세부_실적)'!AI282</f>
        <v>0.52400000000000002</v>
      </c>
      <c r="AL225" s="638">
        <f t="shared" ref="AL225" si="3172">AK225*1000</f>
        <v>524</v>
      </c>
      <c r="AM225" s="638">
        <f>'23년(세부_실적)'!AK282</f>
        <v>1.5049999999999999</v>
      </c>
      <c r="AN225" s="638">
        <f t="shared" ref="AN225" si="3173">AM225*1000</f>
        <v>1505</v>
      </c>
      <c r="AO225" s="638">
        <f>'23년(세부_실적)'!AM282</f>
        <v>5.76</v>
      </c>
      <c r="AP225" s="638">
        <f t="shared" ref="AP225" si="3174">AO225*1000</f>
        <v>5760</v>
      </c>
      <c r="AQ225" s="638">
        <f>'23년(세부_실적)'!AO282</f>
        <v>0</v>
      </c>
      <c r="AR225" s="638">
        <f t="shared" ref="AR225" si="3175">AQ225*1000</f>
        <v>0</v>
      </c>
      <c r="AS225" s="638">
        <f>'23년(세부_실적)'!AQ282</f>
        <v>7.2649999999999997</v>
      </c>
      <c r="AT225" s="638">
        <f t="shared" ref="AT225" si="3176">AS225*1000</f>
        <v>7265</v>
      </c>
      <c r="AU225" s="638">
        <f>'23년(세부_실적)'!AS282</f>
        <v>0</v>
      </c>
      <c r="AV225" s="638">
        <f t="shared" ref="AV225" si="3177">AU225*1000</f>
        <v>0</v>
      </c>
      <c r="AW225" s="638">
        <f>'23년(세부_실적)'!AU282</f>
        <v>0</v>
      </c>
      <c r="AX225" s="638">
        <f t="shared" ref="AX225" si="3178">AW225*1000</f>
        <v>0</v>
      </c>
      <c r="AY225" s="638">
        <f>'23년(세부_실적)'!AW282</f>
        <v>0</v>
      </c>
      <c r="AZ225" s="638">
        <f t="shared" ref="AZ225" si="3179">AY225*1000</f>
        <v>0</v>
      </c>
      <c r="BA225" s="638">
        <f>'23년(세부_실적)'!AY282</f>
        <v>0</v>
      </c>
      <c r="BB225" s="638">
        <f t="shared" ref="BB225" si="3180">BA225*1000</f>
        <v>0</v>
      </c>
      <c r="BC225" s="638">
        <f>'23년(세부_실적)'!BA282</f>
        <v>7.2649999999999997</v>
      </c>
      <c r="BD225" s="638">
        <f t="shared" ref="BD225" si="3181">BC225*1000</f>
        <v>7265</v>
      </c>
      <c r="BF225" s="617">
        <v>0.65</v>
      </c>
      <c r="BG225" s="617">
        <v>5.6981940854545465</v>
      </c>
      <c r="BH225" s="617"/>
      <c r="BI225" s="617"/>
      <c r="BJ225" s="617">
        <v>0.65</v>
      </c>
      <c r="BK225" s="617">
        <v>5.6981940854545465</v>
      </c>
      <c r="BL225" s="617"/>
      <c r="BM225" s="617"/>
      <c r="BN225" s="617">
        <v>0.65</v>
      </c>
      <c r="BO225" s="617">
        <v>5.6981940854545465</v>
      </c>
      <c r="BP225" s="617">
        <v>7.68</v>
      </c>
      <c r="BQ225" s="617"/>
      <c r="BR225" s="617">
        <v>0.65</v>
      </c>
      <c r="BS225" s="617">
        <v>5.8994049945454545</v>
      </c>
      <c r="BT225" s="617">
        <v>7.68</v>
      </c>
      <c r="BU225" s="617"/>
      <c r="BV225" s="617">
        <v>0.65</v>
      </c>
      <c r="BW225" s="617">
        <v>5.8994049945454545</v>
      </c>
      <c r="BX225" s="617"/>
      <c r="BY225" s="617"/>
      <c r="BZ225" s="617">
        <v>0.65</v>
      </c>
      <c r="CA225" s="617">
        <v>5.8994049945454545</v>
      </c>
      <c r="CB225" s="617">
        <v>7.68</v>
      </c>
      <c r="CC225" s="617"/>
      <c r="CD225" s="617"/>
      <c r="CE225" s="617"/>
      <c r="CF225" s="617"/>
      <c r="CG225" s="617"/>
      <c r="CH225" s="617"/>
      <c r="CI225" s="617"/>
      <c r="CJ225" s="617"/>
      <c r="CK225" s="617"/>
      <c r="CL225" s="617"/>
      <c r="CM225" s="617"/>
      <c r="CN225" s="617"/>
      <c r="CO225" s="617"/>
      <c r="CP225" s="617"/>
      <c r="CQ225" s="617"/>
      <c r="CR225" s="617"/>
      <c r="CS225" s="617"/>
      <c r="CT225" s="617"/>
      <c r="CU225" s="617"/>
      <c r="CV225" s="617"/>
      <c r="CW225" s="617"/>
      <c r="CX225" s="617"/>
      <c r="CY225" s="617"/>
      <c r="CZ225" s="617"/>
      <c r="DA225" s="617"/>
      <c r="DB225" s="6">
        <f t="shared" si="2808"/>
        <v>0</v>
      </c>
      <c r="DC225" s="6">
        <f t="shared" si="2809"/>
        <v>0</v>
      </c>
      <c r="DD225" s="6">
        <f t="shared" si="2810"/>
        <v>0</v>
      </c>
      <c r="DE225" s="6">
        <f t="shared" si="2811"/>
        <v>0</v>
      </c>
      <c r="DF225" s="6">
        <f t="shared" si="2812"/>
        <v>0</v>
      </c>
      <c r="DG225" s="6">
        <f t="shared" si="2813"/>
        <v>0</v>
      </c>
      <c r="DH225" s="6">
        <f t="shared" si="2814"/>
        <v>0</v>
      </c>
      <c r="DI225" s="6">
        <f t="shared" si="2815"/>
        <v>58515996.671999991</v>
      </c>
      <c r="DJ225" s="6">
        <f t="shared" si="2816"/>
        <v>0</v>
      </c>
      <c r="DK225" s="6">
        <f t="shared" si="2817"/>
        <v>0</v>
      </c>
      <c r="DL225" s="6">
        <f t="shared" si="2818"/>
        <v>0</v>
      </c>
      <c r="DM225" s="6">
        <f t="shared" si="2819"/>
        <v>0</v>
      </c>
      <c r="DO225" s="6">
        <f t="shared" si="2820"/>
        <v>0</v>
      </c>
      <c r="DP225" s="6">
        <f t="shared" si="2821"/>
        <v>4238633.8346055765</v>
      </c>
      <c r="DQ225" s="6">
        <f t="shared" si="2822"/>
        <v>0</v>
      </c>
      <c r="DR225" s="6">
        <f t="shared" si="2823"/>
        <v>0</v>
      </c>
      <c r="DS225" s="6">
        <f t="shared" si="2824"/>
        <v>0</v>
      </c>
      <c r="DT225" s="6">
        <f t="shared" si="2825"/>
        <v>0</v>
      </c>
      <c r="DU225" s="6">
        <f t="shared" si="2826"/>
        <v>0</v>
      </c>
      <c r="DV225" s="6">
        <f t="shared" si="2827"/>
        <v>0</v>
      </c>
      <c r="DW225" s="6">
        <f t="shared" si="2828"/>
        <v>0</v>
      </c>
      <c r="DX225" s="6">
        <f t="shared" si="2829"/>
        <v>0</v>
      </c>
      <c r="DY225" s="6">
        <f t="shared" si="2830"/>
        <v>0</v>
      </c>
      <c r="DZ225" s="6">
        <f t="shared" si="2831"/>
        <v>0</v>
      </c>
    </row>
    <row r="226" spans="2:130" ht="12" customHeight="1" outlineLevel="1">
      <c r="B226" s="6">
        <f>'23년(세부_실적)'!A283</f>
        <v>220</v>
      </c>
      <c r="C226" s="620"/>
      <c r="D226" s="620"/>
      <c r="E226" s="620"/>
      <c r="F226" s="622" t="str">
        <f>'23년(세부_실적)'!E283</f>
        <v>V200S_EPN V</v>
      </c>
      <c r="G226" s="622" t="s">
        <v>107</v>
      </c>
      <c r="H226" s="622" t="str">
        <f>'23년(세부_실적)'!F283</f>
        <v>323C</v>
      </c>
      <c r="I226" s="617" t="str">
        <f>'23년(세부_실적)'!G283</f>
        <v>구</v>
      </c>
      <c r="J226" s="617" t="str">
        <f>'23년(세부_실적)'!H283</f>
        <v>QD</v>
      </c>
      <c r="K226" s="617">
        <f>'23년(세부_실적)'!I283</f>
        <v>7.47</v>
      </c>
      <c r="L226" s="617">
        <f>'23년(세부_실적)'!J283</f>
        <v>0</v>
      </c>
      <c r="M226" s="617">
        <f>'23년(세부_실적)'!K283</f>
        <v>7.37</v>
      </c>
      <c r="N226" s="617">
        <f>'23년(세부_실적)'!L283</f>
        <v>0</v>
      </c>
      <c r="O226" s="617">
        <f>'23년(세부_실적)'!M283</f>
        <v>7.37</v>
      </c>
      <c r="P226" s="617">
        <f>'23년(세부_실적)'!N283</f>
        <v>0</v>
      </c>
      <c r="Q226" s="617">
        <f>'23년(세부_실적)'!O283</f>
        <v>7.37</v>
      </c>
      <c r="R226" s="617">
        <f>'23년(세부_실적)'!P283</f>
        <v>0</v>
      </c>
      <c r="S226" s="638">
        <f>'23년(세부_실적)'!Q283</f>
        <v>101</v>
      </c>
      <c r="T226" s="638">
        <f t="shared" si="2776"/>
        <v>101000</v>
      </c>
      <c r="U226" s="638">
        <f>'23년(세부_실적)'!S283</f>
        <v>6.04</v>
      </c>
      <c r="V226" s="638">
        <f t="shared" si="2777"/>
        <v>6040</v>
      </c>
      <c r="W226" s="638">
        <f>'23년(세부_실적)'!U283</f>
        <v>5.2</v>
      </c>
      <c r="X226" s="638">
        <f t="shared" si="2778"/>
        <v>5200</v>
      </c>
      <c r="Y226" s="638">
        <f>'23년(세부_실적)'!W283</f>
        <v>11.32</v>
      </c>
      <c r="Z226" s="638">
        <f t="shared" si="2779"/>
        <v>11320</v>
      </c>
      <c r="AA226" s="638">
        <f>'23년(세부_실적)'!Y283</f>
        <v>22.560000000000002</v>
      </c>
      <c r="AB226" s="638">
        <f t="shared" si="2779"/>
        <v>22560.000000000004</v>
      </c>
      <c r="AC226" s="638">
        <f>'23년(세부_실적)'!AA283</f>
        <v>0</v>
      </c>
      <c r="AD226" s="638">
        <f t="shared" ref="AD226" si="3182">AC226*1000</f>
        <v>0</v>
      </c>
      <c r="AE226" s="638">
        <f>'23년(세부_실적)'!AC283</f>
        <v>10.199999999999999</v>
      </c>
      <c r="AF226" s="638">
        <f t="shared" ref="AF226" si="3183">AE226*1000</f>
        <v>10200</v>
      </c>
      <c r="AG226" s="638">
        <f>'23년(세부_실적)'!AE283</f>
        <v>16.96</v>
      </c>
      <c r="AH226" s="638">
        <f t="shared" ref="AH226" si="3184">AG226*1000</f>
        <v>16960</v>
      </c>
      <c r="AI226" s="638">
        <f>'23년(세부_실적)'!AG283</f>
        <v>27.16</v>
      </c>
      <c r="AJ226" s="638">
        <f t="shared" ref="AJ226" si="3185">AI226*1000</f>
        <v>27160</v>
      </c>
      <c r="AK226" s="638">
        <f>'23년(세부_실적)'!AI283</f>
        <v>49.72</v>
      </c>
      <c r="AL226" s="638">
        <f t="shared" ref="AL226" si="3186">AK226*1000</f>
        <v>49720</v>
      </c>
      <c r="AM226" s="638">
        <f>'23년(세부_실적)'!AK283</f>
        <v>16</v>
      </c>
      <c r="AN226" s="638">
        <f t="shared" ref="AN226" si="3187">AM226*1000</f>
        <v>16000</v>
      </c>
      <c r="AO226" s="638">
        <f>'23년(세부_실적)'!AM283</f>
        <v>17.600000000000001</v>
      </c>
      <c r="AP226" s="638">
        <f t="shared" ref="AP226" si="3188">AO226*1000</f>
        <v>17600</v>
      </c>
      <c r="AQ226" s="638">
        <f>'23년(세부_실적)'!AO283</f>
        <v>4.96</v>
      </c>
      <c r="AR226" s="638">
        <f t="shared" ref="AR226" si="3189">AQ226*1000</f>
        <v>4960</v>
      </c>
      <c r="AS226" s="638">
        <f>'23년(세부_실적)'!AQ283</f>
        <v>38.56</v>
      </c>
      <c r="AT226" s="638">
        <f t="shared" ref="AT226" si="3190">AS226*1000</f>
        <v>38560</v>
      </c>
      <c r="AU226" s="638">
        <f>'23년(세부_실적)'!AS283</f>
        <v>2.64</v>
      </c>
      <c r="AV226" s="638">
        <f t="shared" ref="AV226" si="3191">AU226*1000</f>
        <v>2640</v>
      </c>
      <c r="AW226" s="638">
        <f>'23년(세부_실적)'!AU283</f>
        <v>7.36</v>
      </c>
      <c r="AX226" s="638">
        <f t="shared" ref="AX226" si="3192">AW226*1000</f>
        <v>7360</v>
      </c>
      <c r="AY226" s="638">
        <f>'23년(세부_실적)'!AW283</f>
        <v>2.72</v>
      </c>
      <c r="AZ226" s="638">
        <f t="shared" ref="AZ226" si="3193">AY226*1000</f>
        <v>2720</v>
      </c>
      <c r="BA226" s="638">
        <f>'23년(세부_실적)'!AY283</f>
        <v>12.72</v>
      </c>
      <c r="BB226" s="638">
        <f t="shared" ref="BB226" si="3194">BA226*1000</f>
        <v>12720</v>
      </c>
      <c r="BC226" s="638">
        <f>'23년(세부_실적)'!BA283</f>
        <v>51.28</v>
      </c>
      <c r="BD226" s="638">
        <f t="shared" ref="BD226" si="3195">BC226*1000</f>
        <v>51280</v>
      </c>
      <c r="BF226" s="617">
        <v>0.65</v>
      </c>
      <c r="BG226" s="617">
        <v>5.1813320854545459</v>
      </c>
      <c r="BH226" s="617">
        <v>6.3900000000000006</v>
      </c>
      <c r="BI226" s="617"/>
      <c r="BJ226" s="617">
        <v>0.65</v>
      </c>
      <c r="BK226" s="617">
        <v>5.1813320854545459</v>
      </c>
      <c r="BL226" s="617">
        <v>6.3900000000000006</v>
      </c>
      <c r="BM226" s="617"/>
      <c r="BN226" s="617">
        <v>0.65</v>
      </c>
      <c r="BO226" s="617">
        <v>5.1813320854545459</v>
      </c>
      <c r="BP226" s="617">
        <v>6.3900000000000006</v>
      </c>
      <c r="BQ226" s="617"/>
      <c r="BR226" s="617">
        <v>0.65</v>
      </c>
      <c r="BS226" s="617">
        <v>5.3945417945454546</v>
      </c>
      <c r="BT226" s="617">
        <v>6.3900000000000006</v>
      </c>
      <c r="BU226" s="617"/>
      <c r="BV226" s="617">
        <v>0.65</v>
      </c>
      <c r="BW226" s="617">
        <v>5.3945417945454546</v>
      </c>
      <c r="BX226" s="617">
        <v>6.3900000000000006</v>
      </c>
      <c r="BY226" s="617"/>
      <c r="BZ226" s="617">
        <v>0.65</v>
      </c>
      <c r="CA226" s="617">
        <v>5.3945417945454546</v>
      </c>
      <c r="CB226" s="617">
        <v>6.58</v>
      </c>
      <c r="CC226" s="617"/>
      <c r="CD226" s="617"/>
      <c r="CE226" s="617"/>
      <c r="CF226" s="617"/>
      <c r="CG226" s="617"/>
      <c r="CH226" s="617"/>
      <c r="CI226" s="617"/>
      <c r="CJ226" s="617"/>
      <c r="CK226" s="617"/>
      <c r="CL226" s="617"/>
      <c r="CM226" s="617"/>
      <c r="CN226" s="617"/>
      <c r="CO226" s="617"/>
      <c r="CP226" s="617"/>
      <c r="CQ226" s="617"/>
      <c r="CR226" s="617"/>
      <c r="CS226" s="617"/>
      <c r="CT226" s="617"/>
      <c r="CU226" s="617"/>
      <c r="CV226" s="617"/>
      <c r="CW226" s="617"/>
      <c r="CX226" s="617"/>
      <c r="CY226" s="617"/>
      <c r="CZ226" s="617"/>
      <c r="DA226" s="617"/>
      <c r="DB226" s="6">
        <f t="shared" si="2808"/>
        <v>48078152.964000009</v>
      </c>
      <c r="DC226" s="6">
        <f t="shared" si="2809"/>
        <v>42339782.160000004</v>
      </c>
      <c r="DD226" s="6">
        <f t="shared" si="2810"/>
        <v>94283348.364000008</v>
      </c>
      <c r="DE226" s="6">
        <f t="shared" si="2811"/>
        <v>0</v>
      </c>
      <c r="DF226" s="6">
        <f t="shared" si="2812"/>
        <v>86301538.020000011</v>
      </c>
      <c r="DG226" s="6">
        <f t="shared" si="2813"/>
        <v>145101507.264</v>
      </c>
      <c r="DH226" s="6">
        <f t="shared" si="2814"/>
        <v>0</v>
      </c>
      <c r="DI226" s="6">
        <f t="shared" si="2815"/>
        <v>153189664.31999999</v>
      </c>
      <c r="DJ226" s="6">
        <f t="shared" si="2816"/>
        <v>0</v>
      </c>
      <c r="DK226" s="6">
        <f t="shared" si="2817"/>
        <v>0</v>
      </c>
      <c r="DL226" s="6">
        <f t="shared" si="2818"/>
        <v>0</v>
      </c>
      <c r="DM226" s="6">
        <f t="shared" si="2819"/>
        <v>0</v>
      </c>
      <c r="DO226" s="6">
        <f t="shared" si="2820"/>
        <v>43874753.675800435</v>
      </c>
      <c r="DP226" s="6">
        <f t="shared" si="2821"/>
        <v>38638079.843625039</v>
      </c>
      <c r="DQ226" s="6">
        <f t="shared" si="2822"/>
        <v>86040299.599230304</v>
      </c>
      <c r="DR226" s="6">
        <f t="shared" si="2823"/>
        <v>0</v>
      </c>
      <c r="DS226" s="6">
        <f t="shared" si="2824"/>
        <v>81635876.916344851</v>
      </c>
      <c r="DT226" s="6">
        <f t="shared" si="2825"/>
        <v>133293636.03477037</v>
      </c>
      <c r="DU226" s="6">
        <f t="shared" si="2826"/>
        <v>0</v>
      </c>
      <c r="DV226" s="6">
        <f t="shared" si="2827"/>
        <v>0</v>
      </c>
      <c r="DW226" s="6">
        <f t="shared" si="2828"/>
        <v>0</v>
      </c>
      <c r="DX226" s="6">
        <f t="shared" si="2829"/>
        <v>0</v>
      </c>
      <c r="DY226" s="6">
        <f t="shared" si="2830"/>
        <v>0</v>
      </c>
      <c r="DZ226" s="6">
        <f t="shared" si="2831"/>
        <v>0</v>
      </c>
    </row>
    <row r="227" spans="2:130" ht="12" customHeight="1" outlineLevel="1">
      <c r="B227" s="6">
        <f>'23년(세부_실적)'!A284</f>
        <v>221</v>
      </c>
      <c r="C227" s="620"/>
      <c r="D227" s="620"/>
      <c r="E227" s="620"/>
      <c r="F227" s="622" t="str">
        <f>'23년(세부_실적)'!E284</f>
        <v>V200SR_EPN V</v>
      </c>
      <c r="G227" s="622" t="s">
        <v>707</v>
      </c>
      <c r="H227" s="622" t="str">
        <f>'23년(세부_실적)'!F284</f>
        <v>323D</v>
      </c>
      <c r="I227" s="617" t="str">
        <f>'23년(세부_실적)'!G284</f>
        <v>구</v>
      </c>
      <c r="J227" s="617" t="str">
        <f>'23년(세부_실적)'!H284</f>
        <v>QD</v>
      </c>
      <c r="K227" s="617">
        <f>'23년(세부_실적)'!I284</f>
        <v>7.46</v>
      </c>
      <c r="L227" s="617">
        <f>'23년(세부_실적)'!J284</f>
        <v>0</v>
      </c>
      <c r="M227" s="617">
        <f>'23년(세부_실적)'!K284</f>
        <v>7.36</v>
      </c>
      <c r="N227" s="617">
        <f>'23년(세부_실적)'!L284</f>
        <v>0</v>
      </c>
      <c r="O227" s="617">
        <f>'23년(세부_실적)'!M284</f>
        <v>7.36</v>
      </c>
      <c r="P227" s="617">
        <f>'23년(세부_실적)'!N284</f>
        <v>0</v>
      </c>
      <c r="Q227" s="617">
        <f>'23년(세부_실적)'!O284</f>
        <v>7.36</v>
      </c>
      <c r="R227" s="617">
        <f>'23년(세부_실적)'!P284</f>
        <v>0</v>
      </c>
      <c r="S227" s="638">
        <f>'23년(세부_실적)'!Q284</f>
        <v>305.68200000000002</v>
      </c>
      <c r="T227" s="638">
        <f t="shared" si="2776"/>
        <v>305682</v>
      </c>
      <c r="U227" s="638">
        <f>'23년(세부_실적)'!S284</f>
        <v>52.12</v>
      </c>
      <c r="V227" s="638">
        <f t="shared" si="2777"/>
        <v>52120</v>
      </c>
      <c r="W227" s="638">
        <f>'23년(세부_실적)'!U284</f>
        <v>106.575</v>
      </c>
      <c r="X227" s="638">
        <f t="shared" si="2778"/>
        <v>106575</v>
      </c>
      <c r="Y227" s="638">
        <f>'23년(세부_실적)'!W284</f>
        <v>0</v>
      </c>
      <c r="Z227" s="638">
        <f t="shared" si="2779"/>
        <v>0</v>
      </c>
      <c r="AA227" s="638">
        <f>'23년(세부_실적)'!Y284</f>
        <v>158.69499999999999</v>
      </c>
      <c r="AB227" s="638">
        <f t="shared" si="2779"/>
        <v>158695</v>
      </c>
      <c r="AC227" s="638">
        <f>'23년(세부_실적)'!AA284</f>
        <v>24.6</v>
      </c>
      <c r="AD227" s="638">
        <f t="shared" ref="AD227" si="3196">AC227*1000</f>
        <v>24600</v>
      </c>
      <c r="AE227" s="638">
        <f>'23년(세부_실적)'!AC284</f>
        <v>31.4</v>
      </c>
      <c r="AF227" s="638">
        <f t="shared" ref="AF227" si="3197">AE227*1000</f>
        <v>31400</v>
      </c>
      <c r="AG227" s="638">
        <f>'23년(세부_실적)'!AE284</f>
        <v>27</v>
      </c>
      <c r="AH227" s="638">
        <f t="shared" ref="AH227" si="3198">AG227*1000</f>
        <v>27000</v>
      </c>
      <c r="AI227" s="638">
        <f>'23년(세부_실적)'!AG284</f>
        <v>83</v>
      </c>
      <c r="AJ227" s="638">
        <f t="shared" ref="AJ227" si="3199">AI227*1000</f>
        <v>83000</v>
      </c>
      <c r="AK227" s="638">
        <f>'23년(세부_실적)'!AI284</f>
        <v>241.69499999999999</v>
      </c>
      <c r="AL227" s="638">
        <f t="shared" ref="AL227" si="3200">AK227*1000</f>
        <v>241695</v>
      </c>
      <c r="AM227" s="638">
        <f>'23년(세부_실적)'!AK284</f>
        <v>32</v>
      </c>
      <c r="AN227" s="638">
        <f t="shared" ref="AN227" si="3201">AM227*1000</f>
        <v>32000</v>
      </c>
      <c r="AO227" s="638">
        <f>'23년(세부_실적)'!AM284</f>
        <v>31.986999999999998</v>
      </c>
      <c r="AP227" s="638">
        <f t="shared" ref="AP227" si="3202">AO227*1000</f>
        <v>31987</v>
      </c>
      <c r="AQ227" s="638">
        <f>'23년(세부_실적)'!AO284</f>
        <v>0</v>
      </c>
      <c r="AR227" s="638">
        <f t="shared" ref="AR227" si="3203">AQ227*1000</f>
        <v>0</v>
      </c>
      <c r="AS227" s="638">
        <f>'23년(세부_실적)'!AQ284</f>
        <v>63.986999999999995</v>
      </c>
      <c r="AT227" s="638">
        <f t="shared" ref="AT227" si="3204">AS227*1000</f>
        <v>63986.999999999993</v>
      </c>
      <c r="AU227" s="638">
        <f>'23년(세부_실적)'!AS284</f>
        <v>0</v>
      </c>
      <c r="AV227" s="638">
        <f t="shared" ref="AV227" si="3205">AU227*1000</f>
        <v>0</v>
      </c>
      <c r="AW227" s="638">
        <f>'23년(세부_실적)'!AU284</f>
        <v>0</v>
      </c>
      <c r="AX227" s="638">
        <f t="shared" ref="AX227" si="3206">AW227*1000</f>
        <v>0</v>
      </c>
      <c r="AY227" s="638">
        <f>'23년(세부_실적)'!AW284</f>
        <v>0</v>
      </c>
      <c r="AZ227" s="638">
        <f t="shared" ref="AZ227" si="3207">AY227*1000</f>
        <v>0</v>
      </c>
      <c r="BA227" s="638">
        <f>'23년(세부_실적)'!AY284</f>
        <v>0</v>
      </c>
      <c r="BB227" s="638">
        <f t="shared" ref="BB227" si="3208">BA227*1000</f>
        <v>0</v>
      </c>
      <c r="BC227" s="638">
        <f>'23년(세부_실적)'!BA284</f>
        <v>63.986999999999995</v>
      </c>
      <c r="BD227" s="638">
        <f t="shared" ref="BD227" si="3209">BC227*1000</f>
        <v>63986.999999999993</v>
      </c>
      <c r="BF227" s="617">
        <v>0.65</v>
      </c>
      <c r="BG227" s="617">
        <v>5.1367304490909103</v>
      </c>
      <c r="BH227" s="617">
        <v>6.37</v>
      </c>
      <c r="BI227" s="617"/>
      <c r="BJ227" s="617">
        <v>0.65</v>
      </c>
      <c r="BK227" s="617">
        <v>5.1367304490909103</v>
      </c>
      <c r="BL227" s="617">
        <v>6.35</v>
      </c>
      <c r="BM227" s="617"/>
      <c r="BN227" s="617">
        <v>0.65</v>
      </c>
      <c r="BO227" s="617">
        <v>5.1367304490909103</v>
      </c>
      <c r="BP227" s="617">
        <v>6.37</v>
      </c>
      <c r="BQ227" s="617"/>
      <c r="BR227" s="617">
        <v>0.65</v>
      </c>
      <c r="BS227" s="617">
        <v>5.3371841581818185</v>
      </c>
      <c r="BT227" s="617">
        <v>6.37</v>
      </c>
      <c r="BU227" s="617"/>
      <c r="BV227" s="617">
        <v>0.65</v>
      </c>
      <c r="BW227" s="617">
        <v>5.3371841581818185</v>
      </c>
      <c r="BX227" s="617">
        <v>6.35</v>
      </c>
      <c r="BY227" s="617"/>
      <c r="BZ227" s="617">
        <v>0.65</v>
      </c>
      <c r="CA227" s="617">
        <v>5.3371841581818185</v>
      </c>
      <c r="CB227" s="617">
        <v>6.5200000000000005</v>
      </c>
      <c r="CC227" s="617"/>
      <c r="CD227" s="617"/>
      <c r="CE227" s="617"/>
      <c r="CF227" s="617"/>
      <c r="CG227" s="617"/>
      <c r="CH227" s="617"/>
      <c r="CI227" s="617"/>
      <c r="CJ227" s="617"/>
      <c r="CK227" s="617"/>
      <c r="CL227" s="617"/>
      <c r="CM227" s="617"/>
      <c r="CN227" s="617"/>
      <c r="CO227" s="617"/>
      <c r="CP227" s="617"/>
      <c r="CQ227" s="617"/>
      <c r="CR227" s="617"/>
      <c r="CS227" s="617"/>
      <c r="CT227" s="617"/>
      <c r="CU227" s="617"/>
      <c r="CV227" s="617"/>
      <c r="CW227" s="617"/>
      <c r="CX227" s="617"/>
      <c r="CY227" s="617"/>
      <c r="CZ227" s="617"/>
      <c r="DA227" s="617"/>
      <c r="DB227" s="6">
        <f t="shared" si="2808"/>
        <v>413574561.03600007</v>
      </c>
      <c r="DC227" s="6">
        <f t="shared" si="2809"/>
        <v>862329977.77499998</v>
      </c>
      <c r="DD227" s="6">
        <f t="shared" si="2810"/>
        <v>0</v>
      </c>
      <c r="DE227" s="6">
        <f t="shared" si="2811"/>
        <v>207366890.63999999</v>
      </c>
      <c r="DF227" s="6">
        <f t="shared" si="2812"/>
        <v>264010305.09999999</v>
      </c>
      <c r="DG227" s="6">
        <f t="shared" si="2813"/>
        <v>228892489.20000002</v>
      </c>
      <c r="DH227" s="6">
        <f t="shared" si="2814"/>
        <v>0</v>
      </c>
      <c r="DI227" s="6">
        <f t="shared" si="2815"/>
        <v>275874785.91960001</v>
      </c>
      <c r="DJ227" s="6">
        <f t="shared" si="2816"/>
        <v>0</v>
      </c>
      <c r="DK227" s="6">
        <f t="shared" si="2817"/>
        <v>0</v>
      </c>
      <c r="DL227" s="6">
        <f t="shared" si="2818"/>
        <v>0</v>
      </c>
      <c r="DM227" s="6">
        <f t="shared" si="2819"/>
        <v>0</v>
      </c>
      <c r="DO227" s="6">
        <f t="shared" si="2820"/>
        <v>375705573.83303434</v>
      </c>
      <c r="DP227" s="6">
        <f t="shared" si="2821"/>
        <v>785837974.73298907</v>
      </c>
      <c r="DQ227" s="6">
        <f t="shared" si="2822"/>
        <v>0</v>
      </c>
      <c r="DR227" s="6">
        <f t="shared" si="2823"/>
        <v>194904829.28904703</v>
      </c>
      <c r="DS227" s="6">
        <f t="shared" si="2824"/>
        <v>248925719.10101867</v>
      </c>
      <c r="DT227" s="6">
        <f t="shared" si="2825"/>
        <v>210187344.36580417</v>
      </c>
      <c r="DU227" s="6">
        <f t="shared" si="2826"/>
        <v>0</v>
      </c>
      <c r="DV227" s="6">
        <f t="shared" si="2827"/>
        <v>0</v>
      </c>
      <c r="DW227" s="6">
        <f t="shared" si="2828"/>
        <v>0</v>
      </c>
      <c r="DX227" s="6">
        <f t="shared" si="2829"/>
        <v>0</v>
      </c>
      <c r="DY227" s="6">
        <f t="shared" si="2830"/>
        <v>0</v>
      </c>
      <c r="DZ227" s="6">
        <f t="shared" si="2831"/>
        <v>0</v>
      </c>
    </row>
    <row r="228" spans="2:130" ht="12" customHeight="1" outlineLevel="1">
      <c r="B228" s="6">
        <f>'23년(세부_실적)'!A285</f>
        <v>222</v>
      </c>
      <c r="C228" s="620"/>
      <c r="D228" s="620"/>
      <c r="E228" s="620"/>
      <c r="F228" s="622" t="str">
        <f>'23년(세부_실적)'!E285</f>
        <v>V200SRN_EPN V</v>
      </c>
      <c r="G228" s="622" t="s">
        <v>709</v>
      </c>
      <c r="H228" s="622" t="str">
        <f>'23년(세부_실적)'!F285</f>
        <v>323E</v>
      </c>
      <c r="I228" s="617" t="str">
        <f>'23년(세부_실적)'!G285</f>
        <v>구</v>
      </c>
      <c r="J228" s="617" t="str">
        <f>'23년(세부_실적)'!H285</f>
        <v>QD</v>
      </c>
      <c r="K228" s="617">
        <f>'23년(세부_실적)'!I285</f>
        <v>7.51</v>
      </c>
      <c r="L228" s="617">
        <f>'23년(세부_실적)'!J285</f>
        <v>0</v>
      </c>
      <c r="M228" s="617">
        <f>'23년(세부_실적)'!K285</f>
        <v>7.51</v>
      </c>
      <c r="N228" s="617">
        <f>'23년(세부_실적)'!L285</f>
        <v>0</v>
      </c>
      <c r="O228" s="617">
        <f>'23년(세부_실적)'!M285</f>
        <v>7.51</v>
      </c>
      <c r="P228" s="617">
        <f>'23년(세부_실적)'!N285</f>
        <v>0</v>
      </c>
      <c r="Q228" s="617">
        <f>'23년(세부_실적)'!O285</f>
        <v>7.51</v>
      </c>
      <c r="R228" s="617">
        <f>'23년(세부_실적)'!P285</f>
        <v>0</v>
      </c>
      <c r="S228" s="638">
        <f>'23년(세부_실적)'!Q285</f>
        <v>22.96</v>
      </c>
      <c r="T228" s="638">
        <f t="shared" si="2776"/>
        <v>22960</v>
      </c>
      <c r="U228" s="638">
        <f>'23년(세부_실적)'!S285</f>
        <v>1.2</v>
      </c>
      <c r="V228" s="638">
        <f t="shared" si="2777"/>
        <v>1200</v>
      </c>
      <c r="W228" s="638">
        <f>'23년(세부_실적)'!U285</f>
        <v>0</v>
      </c>
      <c r="X228" s="638">
        <f t="shared" si="2778"/>
        <v>0</v>
      </c>
      <c r="Y228" s="638">
        <f>'23년(세부_실적)'!W285</f>
        <v>0</v>
      </c>
      <c r="Z228" s="638">
        <f t="shared" si="2779"/>
        <v>0</v>
      </c>
      <c r="AA228" s="638">
        <f>'23년(세부_실적)'!Y285</f>
        <v>1.2</v>
      </c>
      <c r="AB228" s="638">
        <f t="shared" si="2779"/>
        <v>1200</v>
      </c>
      <c r="AC228" s="638">
        <f>'23년(세부_실적)'!AA285</f>
        <v>0</v>
      </c>
      <c r="AD228" s="638">
        <f t="shared" ref="AD228" si="3210">AC228*1000</f>
        <v>0</v>
      </c>
      <c r="AE228" s="638">
        <f>'23년(세부_실적)'!AC285</f>
        <v>0</v>
      </c>
      <c r="AF228" s="638">
        <f t="shared" ref="AF228" si="3211">AE228*1000</f>
        <v>0</v>
      </c>
      <c r="AG228" s="638">
        <f>'23년(세부_실적)'!AE285</f>
        <v>3.2</v>
      </c>
      <c r="AH228" s="638">
        <f t="shared" ref="AH228" si="3212">AG228*1000</f>
        <v>3200</v>
      </c>
      <c r="AI228" s="638">
        <f>'23년(세부_실적)'!AG285</f>
        <v>3.2</v>
      </c>
      <c r="AJ228" s="638">
        <f t="shared" ref="AJ228" si="3213">AI228*1000</f>
        <v>3200</v>
      </c>
      <c r="AK228" s="638">
        <f>'23년(세부_실적)'!AI285</f>
        <v>4.4000000000000004</v>
      </c>
      <c r="AL228" s="638">
        <f t="shared" ref="AL228" si="3214">AK228*1000</f>
        <v>4400</v>
      </c>
      <c r="AM228" s="638">
        <f>'23년(세부_실적)'!AK285</f>
        <v>4.4000000000000004</v>
      </c>
      <c r="AN228" s="638">
        <f t="shared" ref="AN228" si="3215">AM228*1000</f>
        <v>4400</v>
      </c>
      <c r="AO228" s="638">
        <f>'23년(세부_실적)'!AM285</f>
        <v>7.08</v>
      </c>
      <c r="AP228" s="638">
        <f t="shared" ref="AP228" si="3216">AO228*1000</f>
        <v>7080</v>
      </c>
      <c r="AQ228" s="638">
        <f>'23년(세부_실적)'!AO285</f>
        <v>3.04</v>
      </c>
      <c r="AR228" s="638">
        <f t="shared" ref="AR228" si="3217">AQ228*1000</f>
        <v>3040</v>
      </c>
      <c r="AS228" s="638">
        <f>'23년(세부_실적)'!AQ285</f>
        <v>14.52</v>
      </c>
      <c r="AT228" s="638">
        <f t="shared" ref="AT228" si="3218">AS228*1000</f>
        <v>14520</v>
      </c>
      <c r="AU228" s="638">
        <f>'23년(세부_실적)'!AS285</f>
        <v>1.52</v>
      </c>
      <c r="AV228" s="638">
        <f t="shared" ref="AV228" si="3219">AU228*1000</f>
        <v>1520</v>
      </c>
      <c r="AW228" s="638">
        <f>'23년(세부_실적)'!AU285</f>
        <v>1</v>
      </c>
      <c r="AX228" s="638">
        <f t="shared" ref="AX228" si="3220">AW228*1000</f>
        <v>1000</v>
      </c>
      <c r="AY228" s="638">
        <f>'23년(세부_실적)'!AW285</f>
        <v>1.52</v>
      </c>
      <c r="AZ228" s="638">
        <f t="shared" ref="AZ228" si="3221">AY228*1000</f>
        <v>1520</v>
      </c>
      <c r="BA228" s="638">
        <f>'23년(세부_실적)'!AY285</f>
        <v>4.04</v>
      </c>
      <c r="BB228" s="638">
        <f t="shared" ref="BB228" si="3222">BA228*1000</f>
        <v>4040</v>
      </c>
      <c r="BC228" s="638">
        <f>'23년(세부_실적)'!BA285</f>
        <v>18.559999999999999</v>
      </c>
      <c r="BD228" s="638">
        <f t="shared" ref="BD228" si="3223">BC228*1000</f>
        <v>18560</v>
      </c>
      <c r="BF228" s="617">
        <v>0.65</v>
      </c>
      <c r="BG228" s="617">
        <v>5.61473044909091</v>
      </c>
      <c r="BH228" s="617">
        <v>7.51</v>
      </c>
      <c r="BI228" s="617"/>
      <c r="BJ228" s="617">
        <v>0.65</v>
      </c>
      <c r="BK228" s="617">
        <v>5.61473044909091</v>
      </c>
      <c r="BL228" s="617"/>
      <c r="BM228" s="617"/>
      <c r="BN228" s="617">
        <v>0.65</v>
      </c>
      <c r="BO228" s="617">
        <v>5.61473044909091</v>
      </c>
      <c r="BP228" s="617">
        <v>7.51</v>
      </c>
      <c r="BQ228" s="617"/>
      <c r="BR228" s="617">
        <v>0.65</v>
      </c>
      <c r="BS228" s="617">
        <v>5.8151841581818191</v>
      </c>
      <c r="BT228" s="617">
        <v>7.51</v>
      </c>
      <c r="BU228" s="617"/>
      <c r="BV228" s="617">
        <v>0.65</v>
      </c>
      <c r="BW228" s="617">
        <v>5.8151841581818191</v>
      </c>
      <c r="BX228" s="617">
        <v>7.51</v>
      </c>
      <c r="BY228" s="617"/>
      <c r="BZ228" s="617">
        <v>0.65</v>
      </c>
      <c r="CA228" s="617">
        <v>5.8151841581818191</v>
      </c>
      <c r="CB228" s="617">
        <v>7.51</v>
      </c>
      <c r="CC228" s="617"/>
      <c r="CD228" s="617"/>
      <c r="CE228" s="617"/>
      <c r="CF228" s="617"/>
      <c r="CG228" s="617"/>
      <c r="CH228" s="617"/>
      <c r="CI228" s="617"/>
      <c r="CJ228" s="617"/>
      <c r="CK228" s="617"/>
      <c r="CL228" s="617"/>
      <c r="CM228" s="617"/>
      <c r="CN228" s="617"/>
      <c r="CO228" s="617"/>
      <c r="CP228" s="617"/>
      <c r="CQ228" s="617"/>
      <c r="CR228" s="617"/>
      <c r="CS228" s="617"/>
      <c r="CT228" s="617"/>
      <c r="CU228" s="617"/>
      <c r="CV228" s="617"/>
      <c r="CW228" s="617"/>
      <c r="CX228" s="617"/>
      <c r="CY228" s="617"/>
      <c r="CZ228" s="617"/>
      <c r="DA228" s="617"/>
      <c r="DB228" s="6">
        <f t="shared" si="2808"/>
        <v>11226158.280000001</v>
      </c>
      <c r="DC228" s="6">
        <f t="shared" si="2809"/>
        <v>0</v>
      </c>
      <c r="DD228" s="6">
        <f t="shared" si="2810"/>
        <v>0</v>
      </c>
      <c r="DE228" s="6">
        <f t="shared" si="2811"/>
        <v>0</v>
      </c>
      <c r="DF228" s="6">
        <f t="shared" si="2812"/>
        <v>0</v>
      </c>
      <c r="DG228" s="6">
        <f t="shared" si="2813"/>
        <v>31247127.359999999</v>
      </c>
      <c r="DH228" s="6">
        <f t="shared" si="2814"/>
        <v>0</v>
      </c>
      <c r="DI228" s="6">
        <f t="shared" si="2815"/>
        <v>70333802.53199999</v>
      </c>
      <c r="DJ228" s="6">
        <f t="shared" si="2816"/>
        <v>0</v>
      </c>
      <c r="DK228" s="6">
        <f t="shared" si="2817"/>
        <v>0</v>
      </c>
      <c r="DL228" s="6">
        <f t="shared" si="2818"/>
        <v>0</v>
      </c>
      <c r="DM228" s="6">
        <f t="shared" si="2819"/>
        <v>0</v>
      </c>
      <c r="DO228" s="6">
        <f t="shared" si="2820"/>
        <v>9364694.4877536669</v>
      </c>
      <c r="DP228" s="6">
        <f t="shared" si="2821"/>
        <v>0</v>
      </c>
      <c r="DQ228" s="6">
        <f t="shared" si="2822"/>
        <v>0</v>
      </c>
      <c r="DR228" s="6">
        <f t="shared" si="2823"/>
        <v>0</v>
      </c>
      <c r="DS228" s="6">
        <f t="shared" si="2824"/>
        <v>0</v>
      </c>
      <c r="DT228" s="6">
        <f t="shared" si="2825"/>
        <v>26899924.473576788</v>
      </c>
      <c r="DU228" s="6">
        <f t="shared" si="2826"/>
        <v>0</v>
      </c>
      <c r="DV228" s="6">
        <f t="shared" si="2827"/>
        <v>0</v>
      </c>
      <c r="DW228" s="6">
        <f t="shared" si="2828"/>
        <v>0</v>
      </c>
      <c r="DX228" s="6">
        <f t="shared" si="2829"/>
        <v>0</v>
      </c>
      <c r="DY228" s="6">
        <f t="shared" si="2830"/>
        <v>0</v>
      </c>
      <c r="DZ228" s="6">
        <f t="shared" si="2831"/>
        <v>0</v>
      </c>
    </row>
    <row r="229" spans="2:130" ht="12" customHeight="1" outlineLevel="1">
      <c r="B229" s="6">
        <f>'23년(세부_실적)'!A293</f>
        <v>223</v>
      </c>
      <c r="C229" s="620"/>
      <c r="D229" s="620"/>
      <c r="E229" s="620"/>
      <c r="F229" s="622" t="str">
        <f>'23년(세부_실적)'!E293</f>
        <v>V220SN_BPNA</v>
      </c>
      <c r="G229" s="622" t="s">
        <v>716</v>
      </c>
      <c r="H229" s="622" t="str">
        <f>'23년(세부_실적)'!F293</f>
        <v>5048D</v>
      </c>
      <c r="I229" s="617" t="str">
        <f>'23년(세부_실적)'!G293</f>
        <v>신</v>
      </c>
      <c r="J229" s="617" t="str">
        <f>'23년(세부_실적)'!H293</f>
        <v>SY</v>
      </c>
      <c r="K229" s="617">
        <f>'23년(세부_실적)'!I293</f>
        <v>8.0399999999999991</v>
      </c>
      <c r="L229" s="617">
        <f>'23년(세부_실적)'!J293</f>
        <v>0</v>
      </c>
      <c r="M229" s="617">
        <f>'23년(세부_실적)'!K293</f>
        <v>8.0399999999999991</v>
      </c>
      <c r="N229" s="617">
        <f>'23년(세부_실적)'!L293</f>
        <v>0</v>
      </c>
      <c r="O229" s="617">
        <f>'23년(세부_실적)'!M293</f>
        <v>8.0399999999999991</v>
      </c>
      <c r="P229" s="617">
        <f>'23년(세부_실적)'!N293</f>
        <v>0</v>
      </c>
      <c r="Q229" s="617">
        <f>'23년(세부_실적)'!O293</f>
        <v>8.0399999999999991</v>
      </c>
      <c r="R229" s="617">
        <f>'23년(세부_실적)'!P293</f>
        <v>0</v>
      </c>
      <c r="S229" s="638">
        <f>'23년(세부_실적)'!Q293</f>
        <v>5.9220000000000006</v>
      </c>
      <c r="T229" s="638">
        <f t="shared" si="2776"/>
        <v>5922.0000000000009</v>
      </c>
      <c r="U229" s="638">
        <f>'23년(세부_실적)'!S293</f>
        <v>0</v>
      </c>
      <c r="V229" s="638">
        <f t="shared" si="2777"/>
        <v>0</v>
      </c>
      <c r="W229" s="638">
        <f>'23년(세부_실적)'!U293</f>
        <v>0.54600000000000004</v>
      </c>
      <c r="X229" s="638">
        <f t="shared" si="2778"/>
        <v>546</v>
      </c>
      <c r="Y229" s="638">
        <f>'23년(세부_실적)'!W293</f>
        <v>0</v>
      </c>
      <c r="Z229" s="638">
        <f t="shared" si="2779"/>
        <v>0</v>
      </c>
      <c r="AA229" s="638">
        <f>'23년(세부_실적)'!Y293</f>
        <v>0.54600000000000004</v>
      </c>
      <c r="AB229" s="638">
        <f t="shared" si="2779"/>
        <v>546</v>
      </c>
      <c r="AC229" s="638">
        <f>'23년(세부_실적)'!AA293</f>
        <v>0</v>
      </c>
      <c r="AD229" s="638">
        <f t="shared" ref="AD229" si="3224">AC229*1000</f>
        <v>0</v>
      </c>
      <c r="AE229" s="638">
        <f>'23년(세부_실적)'!AC293</f>
        <v>0.33600000000000002</v>
      </c>
      <c r="AF229" s="638">
        <f t="shared" ref="AF229" si="3225">AE229*1000</f>
        <v>336</v>
      </c>
      <c r="AG229" s="638">
        <f>'23년(세부_실적)'!AE293</f>
        <v>0.63</v>
      </c>
      <c r="AH229" s="638">
        <f t="shared" ref="AH229" si="3226">AG229*1000</f>
        <v>630</v>
      </c>
      <c r="AI229" s="638">
        <f>'23년(세부_실적)'!AG293</f>
        <v>0.96599999999999997</v>
      </c>
      <c r="AJ229" s="638">
        <f t="shared" ref="AJ229" si="3227">AI229*1000</f>
        <v>966</v>
      </c>
      <c r="AK229" s="638">
        <f>'23년(세부_실적)'!AI293</f>
        <v>1.512</v>
      </c>
      <c r="AL229" s="638">
        <f t="shared" ref="AL229" si="3228">AK229*1000</f>
        <v>1512</v>
      </c>
      <c r="AM229" s="638">
        <f>'23년(세부_실적)'!AK293</f>
        <v>1.554</v>
      </c>
      <c r="AN229" s="638">
        <f t="shared" ref="AN229" si="3229">AM229*1000</f>
        <v>1554</v>
      </c>
      <c r="AO229" s="638">
        <f>'23년(세부_실적)'!AM293</f>
        <v>1.4279999999999999</v>
      </c>
      <c r="AP229" s="638">
        <f t="shared" ref="AP229" si="3230">AO229*1000</f>
        <v>1428</v>
      </c>
      <c r="AQ229" s="638">
        <f>'23년(세부_실적)'!AO293</f>
        <v>1.4279999999999999</v>
      </c>
      <c r="AR229" s="638">
        <f t="shared" ref="AR229" si="3231">AQ229*1000</f>
        <v>1428</v>
      </c>
      <c r="AS229" s="638">
        <f>'23년(세부_실적)'!AQ293</f>
        <v>4.41</v>
      </c>
      <c r="AT229" s="638">
        <f t="shared" ref="AT229" si="3232">AS229*1000</f>
        <v>4410</v>
      </c>
      <c r="AU229" s="638">
        <f>'23년(세부_실적)'!AS293</f>
        <v>0</v>
      </c>
      <c r="AV229" s="638">
        <f t="shared" ref="AV229" si="3233">AU229*1000</f>
        <v>0</v>
      </c>
      <c r="AW229" s="638">
        <f>'23년(세부_실적)'!AU293</f>
        <v>0</v>
      </c>
      <c r="AX229" s="638">
        <f t="shared" ref="AX229" si="3234">AW229*1000</f>
        <v>0</v>
      </c>
      <c r="AY229" s="638">
        <f>'23년(세부_실적)'!AW293</f>
        <v>0</v>
      </c>
      <c r="AZ229" s="638">
        <f t="shared" ref="AZ229" si="3235">AY229*1000</f>
        <v>0</v>
      </c>
      <c r="BA229" s="638">
        <f>'23년(세부_실적)'!AY293</f>
        <v>0</v>
      </c>
      <c r="BB229" s="638">
        <f t="shared" ref="BB229" si="3236">BA229*1000</f>
        <v>0</v>
      </c>
      <c r="BC229" s="638">
        <f>'23년(세부_실적)'!BA293</f>
        <v>4.41</v>
      </c>
      <c r="BD229" s="638">
        <f t="shared" ref="BD229" si="3237">BC229*1000</f>
        <v>4410</v>
      </c>
      <c r="BF229" s="617"/>
      <c r="BG229" s="617"/>
      <c r="BH229" s="617"/>
      <c r="BI229" s="617"/>
      <c r="BJ229" s="617"/>
      <c r="BK229" s="617"/>
      <c r="BL229" s="617"/>
      <c r="BM229" s="617"/>
      <c r="BN229" s="617"/>
      <c r="BO229" s="617"/>
      <c r="BP229" s="617"/>
      <c r="BQ229" s="617"/>
      <c r="BR229" s="617"/>
      <c r="BS229" s="617"/>
      <c r="BT229" s="617"/>
      <c r="BU229" s="617"/>
      <c r="BV229" s="617"/>
      <c r="BW229" s="617"/>
      <c r="BX229" s="617"/>
      <c r="BY229" s="617"/>
      <c r="BZ229" s="617"/>
      <c r="CA229" s="617"/>
      <c r="CB229" s="617"/>
      <c r="CC229" s="617"/>
      <c r="CD229" s="617"/>
      <c r="CE229" s="617"/>
      <c r="CF229" s="617"/>
      <c r="CG229" s="617"/>
      <c r="CH229" s="617"/>
      <c r="CI229" s="617"/>
      <c r="CJ229" s="617"/>
      <c r="CK229" s="617"/>
      <c r="CL229" s="617"/>
      <c r="CM229" s="617"/>
      <c r="CN229" s="617"/>
      <c r="CO229" s="617"/>
      <c r="CP229" s="617"/>
      <c r="CQ229" s="617"/>
      <c r="CR229" s="617"/>
      <c r="CS229" s="617"/>
      <c r="CT229" s="617"/>
      <c r="CU229" s="617"/>
      <c r="CV229" s="617"/>
      <c r="CW229" s="617"/>
      <c r="CX229" s="617"/>
      <c r="CY229" s="617"/>
      <c r="CZ229" s="617"/>
      <c r="DA229" s="617"/>
      <c r="DB229" s="6">
        <f t="shared" si="2808"/>
        <v>0</v>
      </c>
      <c r="DC229" s="6">
        <f t="shared" si="2809"/>
        <v>0</v>
      </c>
      <c r="DD229" s="6">
        <f t="shared" si="2810"/>
        <v>0</v>
      </c>
      <c r="DE229" s="6">
        <f t="shared" si="2811"/>
        <v>0</v>
      </c>
      <c r="DF229" s="6">
        <f t="shared" si="2812"/>
        <v>0</v>
      </c>
      <c r="DG229" s="6">
        <f t="shared" si="2813"/>
        <v>0</v>
      </c>
      <c r="DH229" s="6">
        <f t="shared" si="2814"/>
        <v>0</v>
      </c>
      <c r="DI229" s="6">
        <f t="shared" si="2815"/>
        <v>0</v>
      </c>
      <c r="DJ229" s="6">
        <f t="shared" si="2816"/>
        <v>0</v>
      </c>
      <c r="DK229" s="6">
        <f t="shared" si="2817"/>
        <v>0</v>
      </c>
      <c r="DL229" s="6">
        <f t="shared" si="2818"/>
        <v>0</v>
      </c>
      <c r="DM229" s="6">
        <f t="shared" si="2819"/>
        <v>0</v>
      </c>
      <c r="DO229" s="6">
        <f t="shared" si="2820"/>
        <v>0</v>
      </c>
      <c r="DP229" s="6">
        <f t="shared" si="2821"/>
        <v>0</v>
      </c>
      <c r="DQ229" s="6">
        <f t="shared" si="2822"/>
        <v>0</v>
      </c>
      <c r="DR229" s="6">
        <f t="shared" si="2823"/>
        <v>0</v>
      </c>
      <c r="DS229" s="6">
        <f t="shared" si="2824"/>
        <v>0</v>
      </c>
      <c r="DT229" s="6">
        <f t="shared" si="2825"/>
        <v>0</v>
      </c>
      <c r="DU229" s="6">
        <f t="shared" si="2826"/>
        <v>0</v>
      </c>
      <c r="DV229" s="6">
        <f t="shared" si="2827"/>
        <v>0</v>
      </c>
      <c r="DW229" s="6">
        <f t="shared" si="2828"/>
        <v>0</v>
      </c>
      <c r="DX229" s="6">
        <f t="shared" si="2829"/>
        <v>0</v>
      </c>
      <c r="DY229" s="6">
        <f t="shared" si="2830"/>
        <v>0</v>
      </c>
      <c r="DZ229" s="6">
        <f t="shared" si="2831"/>
        <v>0</v>
      </c>
    </row>
    <row r="230" spans="2:130" ht="12" customHeight="1" outlineLevel="1">
      <c r="B230" s="6">
        <f>'23년(세부_실적)'!A286</f>
        <v>224</v>
      </c>
      <c r="C230" s="620"/>
      <c r="D230" s="620"/>
      <c r="E230" s="620"/>
      <c r="F230" s="622" t="str">
        <f>'23년(세부_실적)'!E286</f>
        <v>V200SR_CPN</v>
      </c>
      <c r="G230" s="622" t="s">
        <v>762</v>
      </c>
      <c r="H230" s="622" t="str">
        <f>'23년(세부_실적)'!F286</f>
        <v>16912A</v>
      </c>
      <c r="I230" s="617" t="str">
        <f>'23년(세부_실적)'!G286</f>
        <v>구</v>
      </c>
      <c r="J230" s="617" t="str">
        <f>'23년(세부_실적)'!H286</f>
        <v>SY</v>
      </c>
      <c r="K230" s="617">
        <f>'23년(세부_실적)'!I286</f>
        <v>0</v>
      </c>
      <c r="L230" s="617">
        <f>'23년(세부_실적)'!J286</f>
        <v>0</v>
      </c>
      <c r="M230" s="617">
        <f>'23년(세부_실적)'!K286</f>
        <v>0</v>
      </c>
      <c r="N230" s="617">
        <f>'23년(세부_실적)'!L286</f>
        <v>0</v>
      </c>
      <c r="O230" s="617">
        <f>'23년(세부_실적)'!M286</f>
        <v>6.6</v>
      </c>
      <c r="P230" s="617">
        <f>'23년(세부_실적)'!N286</f>
        <v>0</v>
      </c>
      <c r="Q230" s="617">
        <f>'23년(세부_실적)'!O286</f>
        <v>6.6</v>
      </c>
      <c r="R230" s="617">
        <f>'23년(세부_실적)'!P286</f>
        <v>0</v>
      </c>
      <c r="S230" s="638">
        <f>'23년(세부_실적)'!Q286</f>
        <v>172.45100000000002</v>
      </c>
      <c r="T230" s="638">
        <f t="shared" si="2776"/>
        <v>172451.00000000003</v>
      </c>
      <c r="U230" s="638">
        <f>'23년(세부_실적)'!S286</f>
        <v>0</v>
      </c>
      <c r="V230" s="638">
        <f t="shared" si="2777"/>
        <v>0</v>
      </c>
      <c r="W230" s="638">
        <f>'23년(세부_실적)'!U286</f>
        <v>0</v>
      </c>
      <c r="X230" s="638">
        <f t="shared" si="2778"/>
        <v>0</v>
      </c>
      <c r="Y230" s="638">
        <f>'23년(세부_실적)'!W286</f>
        <v>0</v>
      </c>
      <c r="Z230" s="638">
        <f t="shared" si="2779"/>
        <v>0</v>
      </c>
      <c r="AA230" s="638">
        <f>'23년(세부_실적)'!Y286</f>
        <v>0</v>
      </c>
      <c r="AB230" s="638">
        <f t="shared" si="2779"/>
        <v>0</v>
      </c>
      <c r="AC230" s="638">
        <f>'23년(세부_실적)'!AA286</f>
        <v>0</v>
      </c>
      <c r="AD230" s="638">
        <f t="shared" ref="AD230" si="3238">AC230*1000</f>
        <v>0</v>
      </c>
      <c r="AE230" s="638">
        <f>'23년(세부_실적)'!AC286</f>
        <v>0</v>
      </c>
      <c r="AF230" s="638">
        <f t="shared" ref="AF230" si="3239">AE230*1000</f>
        <v>0</v>
      </c>
      <c r="AG230" s="638">
        <f>'23년(세부_실적)'!AE286</f>
        <v>0</v>
      </c>
      <c r="AH230" s="638">
        <f t="shared" ref="AH230" si="3240">AG230*1000</f>
        <v>0</v>
      </c>
      <c r="AI230" s="638">
        <f>'23년(세부_실적)'!AG286</f>
        <v>0</v>
      </c>
      <c r="AJ230" s="638">
        <f t="shared" ref="AJ230" si="3241">AI230*1000</f>
        <v>0</v>
      </c>
      <c r="AK230" s="638">
        <f>'23년(세부_실적)'!AI286</f>
        <v>0</v>
      </c>
      <c r="AL230" s="638">
        <f t="shared" ref="AL230" si="3242">AK230*1000</f>
        <v>0</v>
      </c>
      <c r="AM230" s="638">
        <f>'23년(세부_실적)'!AK286</f>
        <v>0</v>
      </c>
      <c r="AN230" s="638">
        <f t="shared" ref="AN230" si="3243">AM230*1000</f>
        <v>0</v>
      </c>
      <c r="AO230" s="638">
        <f>'23년(세부_실적)'!AM286</f>
        <v>16.14</v>
      </c>
      <c r="AP230" s="638">
        <f t="shared" ref="AP230" si="3244">AO230*1000</f>
        <v>16140</v>
      </c>
      <c r="AQ230" s="638">
        <f>'23년(세부_실적)'!AO286</f>
        <v>56.57</v>
      </c>
      <c r="AR230" s="638">
        <f t="shared" ref="AR230" si="3245">AQ230*1000</f>
        <v>56570</v>
      </c>
      <c r="AS230" s="638">
        <f>'23년(세부_실적)'!AQ286</f>
        <v>72.710000000000008</v>
      </c>
      <c r="AT230" s="638">
        <f t="shared" ref="AT230" si="3246">AS230*1000</f>
        <v>72710.000000000015</v>
      </c>
      <c r="AU230" s="638">
        <f>'23년(세부_실적)'!AS286</f>
        <v>30.741</v>
      </c>
      <c r="AV230" s="638">
        <f t="shared" ref="AV230" si="3247">AU230*1000</f>
        <v>30741</v>
      </c>
      <c r="AW230" s="638">
        <f>'23년(세부_실적)'!AU286</f>
        <v>30</v>
      </c>
      <c r="AX230" s="638">
        <f t="shared" ref="AX230" si="3248">AW230*1000</f>
        <v>30000</v>
      </c>
      <c r="AY230" s="638">
        <f>'23년(세부_실적)'!AW286</f>
        <v>39</v>
      </c>
      <c r="AZ230" s="638">
        <f t="shared" ref="AZ230" si="3249">AY230*1000</f>
        <v>39000</v>
      </c>
      <c r="BA230" s="638">
        <f>'23년(세부_실적)'!AY286</f>
        <v>99.741</v>
      </c>
      <c r="BB230" s="638">
        <f t="shared" ref="BB230" si="3250">BA230*1000</f>
        <v>99741</v>
      </c>
      <c r="BC230" s="638">
        <f>'23년(세부_실적)'!BA286</f>
        <v>172.45100000000002</v>
      </c>
      <c r="BD230" s="638">
        <f t="shared" ref="BD230" si="3251">BC230*1000</f>
        <v>172451.00000000003</v>
      </c>
      <c r="BF230" s="617">
        <v>0.69550000000000001</v>
      </c>
      <c r="BG230" s="617">
        <v>4.3842713400000015</v>
      </c>
      <c r="BH230" s="617">
        <v>5.95</v>
      </c>
      <c r="BI230" s="617"/>
      <c r="BJ230" s="617">
        <v>0.69550000000000001</v>
      </c>
      <c r="BK230" s="617">
        <v>4.3842713400000015</v>
      </c>
      <c r="BL230" s="617">
        <v>5.95</v>
      </c>
      <c r="BM230" s="617"/>
      <c r="BN230" s="617">
        <v>0.69550000000000001</v>
      </c>
      <c r="BO230" s="617">
        <v>4.3842713400000015</v>
      </c>
      <c r="BP230" s="617">
        <v>5.95</v>
      </c>
      <c r="BQ230" s="617"/>
      <c r="BR230" s="617">
        <v>0.69550000000000001</v>
      </c>
      <c r="BS230" s="617">
        <v>4.6171253400000012</v>
      </c>
      <c r="BT230" s="617">
        <v>5.95</v>
      </c>
      <c r="BU230" s="617"/>
      <c r="BV230" s="617">
        <v>0.69550000000000001</v>
      </c>
      <c r="BW230" s="617">
        <v>4.6171253400000012</v>
      </c>
      <c r="BX230" s="617">
        <v>5.95</v>
      </c>
      <c r="BY230" s="617"/>
      <c r="BZ230" s="617">
        <v>0.69550000000000001</v>
      </c>
      <c r="CA230" s="617">
        <v>4.6171253400000012</v>
      </c>
      <c r="CB230" s="617">
        <v>5.95</v>
      </c>
      <c r="CC230" s="617"/>
      <c r="CD230" s="617"/>
      <c r="CE230" s="617"/>
      <c r="CF230" s="617"/>
      <c r="CG230" s="617"/>
      <c r="CH230" s="617"/>
      <c r="CI230" s="617"/>
      <c r="CJ230" s="617"/>
      <c r="CK230" s="617"/>
      <c r="CL230" s="617"/>
      <c r="CM230" s="617"/>
      <c r="CN230" s="617"/>
      <c r="CO230" s="617"/>
      <c r="CP230" s="617"/>
      <c r="CQ230" s="617"/>
      <c r="CR230" s="617"/>
      <c r="CS230" s="617"/>
      <c r="CT230" s="617"/>
      <c r="CU230" s="617"/>
      <c r="CV230" s="617"/>
      <c r="CW230" s="617"/>
      <c r="CX230" s="617"/>
      <c r="CY230" s="617"/>
      <c r="CZ230" s="617"/>
      <c r="DA230" s="617"/>
      <c r="DB230" s="6">
        <f t="shared" si="2808"/>
        <v>0</v>
      </c>
      <c r="DC230" s="6">
        <f t="shared" si="2809"/>
        <v>0</v>
      </c>
      <c r="DD230" s="6">
        <f t="shared" si="2810"/>
        <v>0</v>
      </c>
      <c r="DE230" s="6">
        <f t="shared" si="2811"/>
        <v>0</v>
      </c>
      <c r="DF230" s="6">
        <f t="shared" si="2812"/>
        <v>0</v>
      </c>
      <c r="DG230" s="6">
        <f t="shared" si="2813"/>
        <v>0</v>
      </c>
      <c r="DH230" s="6">
        <f t="shared" si="2814"/>
        <v>0</v>
      </c>
      <c r="DI230" s="6">
        <f t="shared" si="2815"/>
        <v>127031492.06999999</v>
      </c>
      <c r="DJ230" s="6">
        <f t="shared" si="2816"/>
        <v>0</v>
      </c>
      <c r="DK230" s="6">
        <f t="shared" si="2817"/>
        <v>0</v>
      </c>
      <c r="DL230" s="6">
        <f t="shared" si="2818"/>
        <v>0</v>
      </c>
      <c r="DM230" s="6">
        <f t="shared" si="2819"/>
        <v>0</v>
      </c>
      <c r="DO230" s="6">
        <f t="shared" si="2820"/>
        <v>0</v>
      </c>
      <c r="DP230" s="6">
        <f t="shared" si="2821"/>
        <v>0</v>
      </c>
      <c r="DQ230" s="6">
        <f t="shared" si="2822"/>
        <v>0</v>
      </c>
      <c r="DR230" s="6">
        <f t="shared" si="2823"/>
        <v>0</v>
      </c>
      <c r="DS230" s="6">
        <f t="shared" si="2824"/>
        <v>0</v>
      </c>
      <c r="DT230" s="6">
        <f t="shared" si="2825"/>
        <v>0</v>
      </c>
      <c r="DU230" s="6">
        <f t="shared" si="2826"/>
        <v>0</v>
      </c>
      <c r="DV230" s="6">
        <f t="shared" si="2827"/>
        <v>0</v>
      </c>
      <c r="DW230" s="6">
        <f t="shared" si="2828"/>
        <v>0</v>
      </c>
      <c r="DX230" s="6">
        <f t="shared" si="2829"/>
        <v>0</v>
      </c>
      <c r="DY230" s="6">
        <f t="shared" si="2830"/>
        <v>0</v>
      </c>
      <c r="DZ230" s="6">
        <f t="shared" si="2831"/>
        <v>0</v>
      </c>
    </row>
    <row r="231" spans="2:130" ht="12" customHeight="1" outlineLevel="1">
      <c r="B231" s="6">
        <f>'23년(세부_실적)'!A287</f>
        <v>225</v>
      </c>
      <c r="C231" s="620"/>
      <c r="D231" s="620"/>
      <c r="E231" s="620"/>
      <c r="F231" s="622" t="str">
        <f>'23년(세부_실적)'!E287</f>
        <v>V220SN_MPN_VE</v>
      </c>
      <c r="G231" s="622" t="s">
        <v>1291</v>
      </c>
      <c r="H231" s="622" t="str">
        <f>'23년(세부_실적)'!F287</f>
        <v>339D</v>
      </c>
      <c r="I231" s="617" t="str">
        <f>'23년(세부_실적)'!G287</f>
        <v>구</v>
      </c>
      <c r="J231" s="617" t="str">
        <f>'23년(세부_실적)'!H287</f>
        <v>SY</v>
      </c>
      <c r="K231" s="617">
        <f>'23년(세부_실적)'!I287</f>
        <v>6.33</v>
      </c>
      <c r="L231" s="617">
        <f>'23년(세부_실적)'!J287</f>
        <v>0</v>
      </c>
      <c r="M231" s="617">
        <f>'23년(세부_실적)'!K287</f>
        <v>6.33</v>
      </c>
      <c r="N231" s="617">
        <f>'23년(세부_실적)'!L287</f>
        <v>0</v>
      </c>
      <c r="O231" s="617">
        <f>'23년(세부_실적)'!M287</f>
        <v>6.33</v>
      </c>
      <c r="P231" s="617">
        <f>'23년(세부_실적)'!N287</f>
        <v>0</v>
      </c>
      <c r="Q231" s="617">
        <f>'23년(세부_실적)'!O287</f>
        <v>6.33</v>
      </c>
      <c r="R231" s="617">
        <f>'23년(세부_실적)'!P287</f>
        <v>0</v>
      </c>
      <c r="S231" s="638">
        <f>'23년(세부_실적)'!Q287</f>
        <v>0</v>
      </c>
      <c r="T231" s="638">
        <f t="shared" si="2776"/>
        <v>0</v>
      </c>
      <c r="U231" s="638">
        <f>'23년(세부_실적)'!S287</f>
        <v>0</v>
      </c>
      <c r="V231" s="638">
        <f t="shared" si="2777"/>
        <v>0</v>
      </c>
      <c r="W231" s="638">
        <f>'23년(세부_실적)'!U287</f>
        <v>0</v>
      </c>
      <c r="X231" s="638">
        <f t="shared" si="2778"/>
        <v>0</v>
      </c>
      <c r="Y231" s="638">
        <f>'23년(세부_실적)'!W287</f>
        <v>0</v>
      </c>
      <c r="Z231" s="638">
        <f t="shared" si="2779"/>
        <v>0</v>
      </c>
      <c r="AA231" s="638">
        <f>'23년(세부_실적)'!Y287</f>
        <v>0</v>
      </c>
      <c r="AB231" s="638">
        <f t="shared" si="2779"/>
        <v>0</v>
      </c>
      <c r="AC231" s="638">
        <f>'23년(세부_실적)'!AA287</f>
        <v>0</v>
      </c>
      <c r="AD231" s="638">
        <f t="shared" ref="AD231" si="3252">AC231*1000</f>
        <v>0</v>
      </c>
      <c r="AE231" s="638">
        <f>'23년(세부_실적)'!AC287</f>
        <v>0</v>
      </c>
      <c r="AF231" s="638">
        <f t="shared" ref="AF231" si="3253">AE231*1000</f>
        <v>0</v>
      </c>
      <c r="AG231" s="638">
        <f>'23년(세부_실적)'!AE287</f>
        <v>0</v>
      </c>
      <c r="AH231" s="638">
        <f t="shared" ref="AH231" si="3254">AG231*1000</f>
        <v>0</v>
      </c>
      <c r="AI231" s="638">
        <f>'23년(세부_실적)'!AG287</f>
        <v>0</v>
      </c>
      <c r="AJ231" s="638">
        <f t="shared" ref="AJ231" si="3255">AI231*1000</f>
        <v>0</v>
      </c>
      <c r="AK231" s="638">
        <f>'23년(세부_실적)'!AI287</f>
        <v>0</v>
      </c>
      <c r="AL231" s="638">
        <f t="shared" ref="AL231" si="3256">AK231*1000</f>
        <v>0</v>
      </c>
      <c r="AM231" s="638">
        <f>'23년(세부_실적)'!AK287</f>
        <v>0</v>
      </c>
      <c r="AN231" s="638">
        <f t="shared" ref="AN231" si="3257">AM231*1000</f>
        <v>0</v>
      </c>
      <c r="AO231" s="638">
        <f>'23년(세부_실적)'!AM287</f>
        <v>0</v>
      </c>
      <c r="AP231" s="638">
        <f t="shared" ref="AP231" si="3258">AO231*1000</f>
        <v>0</v>
      </c>
      <c r="AQ231" s="638">
        <f>'23년(세부_실적)'!AO287</f>
        <v>0</v>
      </c>
      <c r="AR231" s="638">
        <f t="shared" ref="AR231" si="3259">AQ231*1000</f>
        <v>0</v>
      </c>
      <c r="AS231" s="638">
        <f>'23년(세부_실적)'!AQ287</f>
        <v>0</v>
      </c>
      <c r="AT231" s="638">
        <f t="shared" ref="AT231" si="3260">AS231*1000</f>
        <v>0</v>
      </c>
      <c r="AU231" s="638">
        <f>'23년(세부_실적)'!AS287</f>
        <v>0</v>
      </c>
      <c r="AV231" s="638">
        <f t="shared" ref="AV231" si="3261">AU231*1000</f>
        <v>0</v>
      </c>
      <c r="AW231" s="638">
        <f>'23년(세부_실적)'!AU287</f>
        <v>0</v>
      </c>
      <c r="AX231" s="638">
        <f t="shared" ref="AX231" si="3262">AW231*1000</f>
        <v>0</v>
      </c>
      <c r="AY231" s="638">
        <f>'23년(세부_실적)'!AW287</f>
        <v>0</v>
      </c>
      <c r="AZ231" s="638">
        <f t="shared" ref="AZ231" si="3263">AY231*1000</f>
        <v>0</v>
      </c>
      <c r="BA231" s="638">
        <f>'23년(세부_실적)'!AY287</f>
        <v>0</v>
      </c>
      <c r="BB231" s="638">
        <f t="shared" ref="BB231" si="3264">BA231*1000</f>
        <v>0</v>
      </c>
      <c r="BC231" s="638">
        <f>'23년(세부_실적)'!BA287</f>
        <v>0</v>
      </c>
      <c r="BD231" s="638">
        <f t="shared" ref="BD231" si="3265">BC231*1000</f>
        <v>0</v>
      </c>
      <c r="BF231" s="617">
        <v>0.69550000000000001</v>
      </c>
      <c r="BG231" s="617">
        <v>4.8042713400000006</v>
      </c>
      <c r="BH231" s="617"/>
      <c r="BI231" s="617"/>
      <c r="BJ231" s="617">
        <v>0.69550000000000001</v>
      </c>
      <c r="BK231" s="617">
        <v>4.8042713400000006</v>
      </c>
      <c r="BL231" s="617"/>
      <c r="BM231" s="617"/>
      <c r="BN231" s="617">
        <v>0.69550000000000001</v>
      </c>
      <c r="BO231" s="617">
        <v>4.8042713400000006</v>
      </c>
      <c r="BP231" s="617"/>
      <c r="BQ231" s="617"/>
      <c r="BR231" s="617">
        <v>0.69550000000000001</v>
      </c>
      <c r="BS231" s="617">
        <v>5.037125340000002</v>
      </c>
      <c r="BT231" s="617"/>
      <c r="BU231" s="617"/>
      <c r="BV231" s="617">
        <v>0.69550000000000001</v>
      </c>
      <c r="BW231" s="617">
        <v>5.037125340000002</v>
      </c>
      <c r="BX231" s="617">
        <v>6.33</v>
      </c>
      <c r="BY231" s="617"/>
      <c r="BZ231" s="617">
        <v>0.69550000000000001</v>
      </c>
      <c r="CA231" s="617">
        <v>5.037125340000002</v>
      </c>
      <c r="CB231" s="617">
        <v>6.33</v>
      </c>
      <c r="CC231" s="617"/>
      <c r="CD231" s="617"/>
      <c r="CE231" s="617"/>
      <c r="CF231" s="617"/>
      <c r="CG231" s="617"/>
      <c r="CH231" s="617"/>
      <c r="CI231" s="617"/>
      <c r="CJ231" s="617"/>
      <c r="CK231" s="617"/>
      <c r="CL231" s="617"/>
      <c r="CM231" s="617"/>
      <c r="CN231" s="617"/>
      <c r="CO231" s="617"/>
      <c r="CP231" s="617"/>
      <c r="CQ231" s="617"/>
      <c r="CR231" s="617"/>
      <c r="CS231" s="617"/>
      <c r="CT231" s="617"/>
      <c r="CU231" s="617"/>
      <c r="CV231" s="617"/>
      <c r="CW231" s="617"/>
      <c r="CX231" s="617"/>
      <c r="CY231" s="617"/>
      <c r="CZ231" s="617"/>
      <c r="DA231" s="617"/>
      <c r="DB231" s="6">
        <f t="shared" si="2808"/>
        <v>0</v>
      </c>
      <c r="DC231" s="6">
        <f t="shared" si="2809"/>
        <v>0</v>
      </c>
      <c r="DD231" s="6">
        <f t="shared" si="2810"/>
        <v>0</v>
      </c>
      <c r="DE231" s="6">
        <f t="shared" si="2811"/>
        <v>0</v>
      </c>
      <c r="DF231" s="6">
        <f t="shared" si="2812"/>
        <v>0</v>
      </c>
      <c r="DG231" s="6">
        <f t="shared" si="2813"/>
        <v>0</v>
      </c>
      <c r="DH231" s="6">
        <f t="shared" si="2814"/>
        <v>0</v>
      </c>
      <c r="DI231" s="6">
        <f t="shared" si="2815"/>
        <v>0</v>
      </c>
      <c r="DJ231" s="6">
        <f t="shared" si="2816"/>
        <v>0</v>
      </c>
      <c r="DK231" s="6">
        <f t="shared" si="2817"/>
        <v>0</v>
      </c>
      <c r="DL231" s="6">
        <f t="shared" si="2818"/>
        <v>0</v>
      </c>
      <c r="DM231" s="6">
        <f t="shared" si="2819"/>
        <v>0</v>
      </c>
      <c r="DO231" s="6">
        <f t="shared" si="2820"/>
        <v>0</v>
      </c>
      <c r="DP231" s="6">
        <f t="shared" si="2821"/>
        <v>0</v>
      </c>
      <c r="DQ231" s="6">
        <f t="shared" si="2822"/>
        <v>0</v>
      </c>
      <c r="DR231" s="6">
        <f t="shared" si="2823"/>
        <v>0</v>
      </c>
      <c r="DS231" s="6">
        <f t="shared" si="2824"/>
        <v>0</v>
      </c>
      <c r="DT231" s="6">
        <f t="shared" si="2825"/>
        <v>0</v>
      </c>
      <c r="DU231" s="6">
        <f t="shared" si="2826"/>
        <v>0</v>
      </c>
      <c r="DV231" s="6">
        <f t="shared" si="2827"/>
        <v>0</v>
      </c>
      <c r="DW231" s="6">
        <f t="shared" si="2828"/>
        <v>0</v>
      </c>
      <c r="DX231" s="6">
        <f t="shared" si="2829"/>
        <v>0</v>
      </c>
      <c r="DY231" s="6">
        <f t="shared" si="2830"/>
        <v>0</v>
      </c>
      <c r="DZ231" s="6">
        <f t="shared" si="2831"/>
        <v>0</v>
      </c>
    </row>
    <row r="232" spans="2:130" ht="12" customHeight="1" outlineLevel="1">
      <c r="B232" s="6">
        <f>'23년(세부_실적)'!A294</f>
        <v>226</v>
      </c>
      <c r="C232" s="620"/>
      <c r="D232" s="620"/>
      <c r="E232" s="620"/>
      <c r="F232" s="622" t="str">
        <f>'23년(세부_실적)'!E294</f>
        <v>V250S_DPNB</v>
      </c>
      <c r="G232" s="622" t="s">
        <v>1051</v>
      </c>
      <c r="H232" s="622" t="str">
        <f>'23년(세부_실적)'!F294</f>
        <v>-</v>
      </c>
      <c r="I232" s="617" t="str">
        <f>'23년(세부_실적)'!G294</f>
        <v>신</v>
      </c>
      <c r="J232" s="617" t="str">
        <f>'23년(세부_실적)'!H294</f>
        <v>SY</v>
      </c>
      <c r="K232" s="617">
        <f>'23년(세부_실적)'!I294</f>
        <v>6.6</v>
      </c>
      <c r="L232" s="617">
        <f>'23년(세부_실적)'!J294</f>
        <v>0</v>
      </c>
      <c r="M232" s="617">
        <f>'23년(세부_실적)'!K294</f>
        <v>6.6</v>
      </c>
      <c r="N232" s="617">
        <f>'23년(세부_실적)'!L294</f>
        <v>0</v>
      </c>
      <c r="O232" s="617">
        <f>'23년(세부_실적)'!M294</f>
        <v>6.6</v>
      </c>
      <c r="P232" s="617">
        <f>'23년(세부_실적)'!N294</f>
        <v>0</v>
      </c>
      <c r="Q232" s="617">
        <f>'23년(세부_실적)'!O294</f>
        <v>6.4</v>
      </c>
      <c r="R232" s="617">
        <f>'23년(세부_실적)'!P294</f>
        <v>0</v>
      </c>
      <c r="S232" s="638">
        <f>'23년(세부_실적)'!Q294</f>
        <v>0.32699999999999996</v>
      </c>
      <c r="T232" s="638">
        <f t="shared" si="2776"/>
        <v>326.99999999999994</v>
      </c>
      <c r="U232" s="638">
        <f>'23년(세부_실적)'!S294</f>
        <v>0</v>
      </c>
      <c r="V232" s="638">
        <f t="shared" si="2777"/>
        <v>0</v>
      </c>
      <c r="W232" s="638">
        <f>'23년(세부_실적)'!U294</f>
        <v>0</v>
      </c>
      <c r="X232" s="638">
        <f t="shared" si="2778"/>
        <v>0</v>
      </c>
      <c r="Y232" s="638">
        <f>'23년(세부_실적)'!W294</f>
        <v>0</v>
      </c>
      <c r="Z232" s="638">
        <f t="shared" si="2779"/>
        <v>0</v>
      </c>
      <c r="AA232" s="638">
        <f>'23년(세부_실적)'!Y294</f>
        <v>0</v>
      </c>
      <c r="AB232" s="638">
        <f t="shared" si="2779"/>
        <v>0</v>
      </c>
      <c r="AC232" s="638">
        <f>'23년(세부_실적)'!AA294</f>
        <v>0</v>
      </c>
      <c r="AD232" s="638">
        <f t="shared" ref="AD232" si="3266">AC232*1000</f>
        <v>0</v>
      </c>
      <c r="AE232" s="638">
        <f>'23년(세부_실적)'!AC294</f>
        <v>0</v>
      </c>
      <c r="AF232" s="638">
        <f t="shared" ref="AF232" si="3267">AE232*1000</f>
        <v>0</v>
      </c>
      <c r="AG232" s="638">
        <f>'23년(세부_실적)'!AE294</f>
        <v>0</v>
      </c>
      <c r="AH232" s="638">
        <f t="shared" ref="AH232" si="3268">AG232*1000</f>
        <v>0</v>
      </c>
      <c r="AI232" s="638">
        <f>'23년(세부_실적)'!AG294</f>
        <v>0</v>
      </c>
      <c r="AJ232" s="638">
        <f t="shared" ref="AJ232" si="3269">AI232*1000</f>
        <v>0</v>
      </c>
      <c r="AK232" s="638">
        <f>'23년(세부_실적)'!AI294</f>
        <v>0</v>
      </c>
      <c r="AL232" s="638">
        <f t="shared" ref="AL232" si="3270">AK232*1000</f>
        <v>0</v>
      </c>
      <c r="AM232" s="638">
        <f>'23년(세부_실적)'!AK294</f>
        <v>0</v>
      </c>
      <c r="AN232" s="638">
        <f t="shared" ref="AN232" si="3271">AM232*1000</f>
        <v>0</v>
      </c>
      <c r="AO232" s="638">
        <f>'23년(세부_실적)'!AM294</f>
        <v>0</v>
      </c>
      <c r="AP232" s="638">
        <f t="shared" ref="AP232" si="3272">AO232*1000</f>
        <v>0</v>
      </c>
      <c r="AQ232" s="638">
        <f>'23년(세부_실적)'!AO294</f>
        <v>0</v>
      </c>
      <c r="AR232" s="638">
        <f t="shared" ref="AR232" si="3273">AQ232*1000</f>
        <v>0</v>
      </c>
      <c r="AS232" s="638">
        <f>'23년(세부_실적)'!AQ294</f>
        <v>0</v>
      </c>
      <c r="AT232" s="638">
        <f t="shared" ref="AT232" si="3274">AS232*1000</f>
        <v>0</v>
      </c>
      <c r="AU232" s="638">
        <f>'23년(세부_실적)'!AS294</f>
        <v>0.14799999999999999</v>
      </c>
      <c r="AV232" s="638">
        <f t="shared" ref="AV232" si="3275">AU232*1000</f>
        <v>148</v>
      </c>
      <c r="AW232" s="638">
        <f>'23년(세부_실적)'!AU294</f>
        <v>0</v>
      </c>
      <c r="AX232" s="638">
        <f t="shared" ref="AX232" si="3276">AW232*1000</f>
        <v>0</v>
      </c>
      <c r="AY232" s="638">
        <f>'23년(세부_실적)'!AW294</f>
        <v>0.17899999999999999</v>
      </c>
      <c r="AZ232" s="638">
        <f t="shared" ref="AZ232" si="3277">AY232*1000</f>
        <v>179</v>
      </c>
      <c r="BA232" s="638">
        <f>'23년(세부_실적)'!AY294</f>
        <v>0.32699999999999996</v>
      </c>
      <c r="BB232" s="638">
        <f t="shared" ref="BB232" si="3278">BA232*1000</f>
        <v>326.99999999999994</v>
      </c>
      <c r="BC232" s="638">
        <f>'23년(세부_실적)'!BA294</f>
        <v>0.32699999999999996</v>
      </c>
      <c r="BD232" s="638">
        <f t="shared" ref="BD232" si="3279">BC232*1000</f>
        <v>326.99999999999994</v>
      </c>
      <c r="BF232" s="617">
        <v>0.62</v>
      </c>
      <c r="BG232" s="617">
        <v>4.8407601545454551</v>
      </c>
      <c r="BH232" s="617">
        <v>6.6</v>
      </c>
      <c r="BI232" s="617"/>
      <c r="BJ232" s="617">
        <v>0.62</v>
      </c>
      <c r="BK232" s="617">
        <v>4.8407601545454551</v>
      </c>
      <c r="BL232" s="617">
        <v>6.6</v>
      </c>
      <c r="BM232" s="617"/>
      <c r="BN232" s="617">
        <v>0.62</v>
      </c>
      <c r="BO232" s="617">
        <v>4.8407601545454551</v>
      </c>
      <c r="BP232" s="617"/>
      <c r="BQ232" s="617"/>
      <c r="BR232" s="617">
        <v>0.62</v>
      </c>
      <c r="BS232" s="617">
        <v>4.9107641545454497</v>
      </c>
      <c r="BT232" s="617">
        <v>6.6</v>
      </c>
      <c r="BU232" s="617"/>
      <c r="BV232" s="617">
        <v>0.62</v>
      </c>
      <c r="BW232" s="617">
        <v>4.9107641545454497</v>
      </c>
      <c r="BX232" s="617">
        <v>6.6</v>
      </c>
      <c r="BY232" s="617"/>
      <c r="BZ232" s="617">
        <v>0.62</v>
      </c>
      <c r="CA232" s="617">
        <v>4.9107641545454497</v>
      </c>
      <c r="CB232" s="617">
        <v>6.6</v>
      </c>
      <c r="CC232" s="617"/>
      <c r="CD232" s="617"/>
      <c r="CE232" s="617"/>
      <c r="CF232" s="617"/>
      <c r="CG232" s="617"/>
      <c r="CH232" s="617"/>
      <c r="CI232" s="617"/>
      <c r="CJ232" s="617"/>
      <c r="CK232" s="617"/>
      <c r="CL232" s="617"/>
      <c r="CM232" s="617"/>
      <c r="CN232" s="617"/>
      <c r="CO232" s="617"/>
      <c r="CP232" s="617"/>
      <c r="CQ232" s="617"/>
      <c r="CR232" s="617"/>
      <c r="CS232" s="617"/>
      <c r="CT232" s="617"/>
      <c r="CU232" s="617"/>
      <c r="CV232" s="617"/>
      <c r="CW232" s="617"/>
      <c r="CX232" s="617"/>
      <c r="CY232" s="617"/>
      <c r="CZ232" s="617"/>
      <c r="DA232" s="617"/>
      <c r="DB232" s="6">
        <f t="shared" si="2808"/>
        <v>0</v>
      </c>
      <c r="DC232" s="6">
        <f t="shared" si="2809"/>
        <v>0</v>
      </c>
      <c r="DD232" s="6">
        <f t="shared" si="2810"/>
        <v>0</v>
      </c>
      <c r="DE232" s="6">
        <f t="shared" si="2811"/>
        <v>0</v>
      </c>
      <c r="DF232" s="6">
        <f t="shared" si="2812"/>
        <v>0</v>
      </c>
      <c r="DG232" s="6">
        <f t="shared" si="2813"/>
        <v>0</v>
      </c>
      <c r="DH232" s="6">
        <f t="shared" si="2814"/>
        <v>0</v>
      </c>
      <c r="DI232" s="6">
        <f t="shared" si="2815"/>
        <v>0</v>
      </c>
      <c r="DJ232" s="6">
        <f t="shared" si="2816"/>
        <v>0</v>
      </c>
      <c r="DK232" s="6">
        <f t="shared" si="2817"/>
        <v>0</v>
      </c>
      <c r="DL232" s="6">
        <f t="shared" si="2818"/>
        <v>0</v>
      </c>
      <c r="DM232" s="6">
        <f t="shared" si="2819"/>
        <v>0</v>
      </c>
      <c r="DO232" s="6">
        <f t="shared" si="2820"/>
        <v>0</v>
      </c>
      <c r="DP232" s="6">
        <f t="shared" si="2821"/>
        <v>0</v>
      </c>
      <c r="DQ232" s="6">
        <f t="shared" si="2822"/>
        <v>0</v>
      </c>
      <c r="DR232" s="6">
        <f t="shared" si="2823"/>
        <v>0</v>
      </c>
      <c r="DS232" s="6">
        <f t="shared" si="2824"/>
        <v>0</v>
      </c>
      <c r="DT232" s="6">
        <f t="shared" si="2825"/>
        <v>0</v>
      </c>
      <c r="DU232" s="6">
        <f t="shared" si="2826"/>
        <v>0</v>
      </c>
      <c r="DV232" s="6">
        <f t="shared" si="2827"/>
        <v>0</v>
      </c>
      <c r="DW232" s="6">
        <f t="shared" si="2828"/>
        <v>0</v>
      </c>
      <c r="DX232" s="6">
        <f t="shared" si="2829"/>
        <v>0</v>
      </c>
      <c r="DY232" s="6">
        <f t="shared" si="2830"/>
        <v>0</v>
      </c>
      <c r="DZ232" s="6">
        <f t="shared" si="2831"/>
        <v>0</v>
      </c>
    </row>
    <row r="233" spans="2:130" ht="12" customHeight="1" outlineLevel="1">
      <c r="B233" s="6">
        <f>'23년(세부_실적)'!A295</f>
        <v>227</v>
      </c>
      <c r="C233" s="620"/>
      <c r="D233" s="620"/>
      <c r="E233" s="620"/>
      <c r="F233" s="622" t="str">
        <f>'23년(세부_실적)'!E295</f>
        <v>V250SN_APN</v>
      </c>
      <c r="G233" s="622" t="s">
        <v>1340</v>
      </c>
      <c r="H233" s="622" t="str">
        <f>'23년(세부_실적)'!F295</f>
        <v>-</v>
      </c>
      <c r="I233" s="617" t="str">
        <f>'23년(세부_실적)'!G295</f>
        <v>신</v>
      </c>
      <c r="J233" s="617" t="str">
        <f>'23년(세부_실적)'!H295</f>
        <v>SY</v>
      </c>
      <c r="K233" s="617">
        <f>'23년(세부_실적)'!I295</f>
        <v>6.95</v>
      </c>
      <c r="L233" s="617">
        <f>'23년(세부_실적)'!J295</f>
        <v>0</v>
      </c>
      <c r="M233" s="617">
        <f>'23년(세부_실적)'!K295</f>
        <v>6.95</v>
      </c>
      <c r="N233" s="617">
        <f>'23년(세부_실적)'!L295</f>
        <v>0</v>
      </c>
      <c r="O233" s="617">
        <f>'23년(세부_실적)'!M295</f>
        <v>6.95</v>
      </c>
      <c r="P233" s="617">
        <f>'23년(세부_실적)'!N295</f>
        <v>0</v>
      </c>
      <c r="Q233" s="617">
        <f>'23년(세부_실적)'!O295</f>
        <v>6.95</v>
      </c>
      <c r="R233" s="617">
        <f>'23년(세부_실적)'!P295</f>
        <v>0</v>
      </c>
      <c r="S233" s="638">
        <f>'23년(세부_실적)'!Q295</f>
        <v>0</v>
      </c>
      <c r="T233" s="638">
        <f t="shared" si="2776"/>
        <v>0</v>
      </c>
      <c r="U233" s="638">
        <f>'23년(세부_실적)'!S295</f>
        <v>0</v>
      </c>
      <c r="V233" s="638">
        <f t="shared" si="2777"/>
        <v>0</v>
      </c>
      <c r="W233" s="638">
        <f>'23년(세부_실적)'!U295</f>
        <v>0</v>
      </c>
      <c r="X233" s="638">
        <f t="shared" si="2778"/>
        <v>0</v>
      </c>
      <c r="Y233" s="638">
        <f>'23년(세부_실적)'!W295</f>
        <v>0</v>
      </c>
      <c r="Z233" s="638">
        <f t="shared" si="2779"/>
        <v>0</v>
      </c>
      <c r="AA233" s="638">
        <f>'23년(세부_실적)'!Y295</f>
        <v>0</v>
      </c>
      <c r="AB233" s="638">
        <f t="shared" si="2779"/>
        <v>0</v>
      </c>
      <c r="AC233" s="638">
        <f>'23년(세부_실적)'!AA295</f>
        <v>0</v>
      </c>
      <c r="AD233" s="638">
        <f t="shared" ref="AD233" si="3280">AC233*1000</f>
        <v>0</v>
      </c>
      <c r="AE233" s="638">
        <f>'23년(세부_실적)'!AC295</f>
        <v>0</v>
      </c>
      <c r="AF233" s="638">
        <f t="shared" ref="AF233" si="3281">AE233*1000</f>
        <v>0</v>
      </c>
      <c r="AG233" s="638">
        <f>'23년(세부_실적)'!AE295</f>
        <v>0</v>
      </c>
      <c r="AH233" s="638">
        <f t="shared" ref="AH233" si="3282">AG233*1000</f>
        <v>0</v>
      </c>
      <c r="AI233" s="638">
        <f>'23년(세부_실적)'!AG295</f>
        <v>0</v>
      </c>
      <c r="AJ233" s="638">
        <f t="shared" ref="AJ233" si="3283">AI233*1000</f>
        <v>0</v>
      </c>
      <c r="AK233" s="638">
        <f>'23년(세부_실적)'!AI295</f>
        <v>0</v>
      </c>
      <c r="AL233" s="638">
        <f t="shared" ref="AL233" si="3284">AK233*1000</f>
        <v>0</v>
      </c>
      <c r="AM233" s="638">
        <f>'23년(세부_실적)'!AK295</f>
        <v>0</v>
      </c>
      <c r="AN233" s="638">
        <f t="shared" ref="AN233" si="3285">AM233*1000</f>
        <v>0</v>
      </c>
      <c r="AO233" s="638">
        <f>'23년(세부_실적)'!AM295</f>
        <v>0</v>
      </c>
      <c r="AP233" s="638">
        <f t="shared" ref="AP233" si="3286">AO233*1000</f>
        <v>0</v>
      </c>
      <c r="AQ233" s="638">
        <f>'23년(세부_실적)'!AO295</f>
        <v>0</v>
      </c>
      <c r="AR233" s="638">
        <f t="shared" ref="AR233" si="3287">AQ233*1000</f>
        <v>0</v>
      </c>
      <c r="AS233" s="638">
        <f>'23년(세부_실적)'!AQ295</f>
        <v>0</v>
      </c>
      <c r="AT233" s="638">
        <f t="shared" ref="AT233" si="3288">AS233*1000</f>
        <v>0</v>
      </c>
      <c r="AU233" s="638">
        <f>'23년(세부_실적)'!AS295</f>
        <v>0</v>
      </c>
      <c r="AV233" s="638">
        <f t="shared" ref="AV233" si="3289">AU233*1000</f>
        <v>0</v>
      </c>
      <c r="AW233" s="638">
        <f>'23년(세부_실적)'!AU295</f>
        <v>0</v>
      </c>
      <c r="AX233" s="638">
        <f t="shared" ref="AX233" si="3290">AW233*1000</f>
        <v>0</v>
      </c>
      <c r="AY233" s="638">
        <f>'23년(세부_실적)'!AW295</f>
        <v>0</v>
      </c>
      <c r="AZ233" s="638">
        <f t="shared" ref="AZ233" si="3291">AY233*1000</f>
        <v>0</v>
      </c>
      <c r="BA233" s="638">
        <f>'23년(세부_실적)'!AY295</f>
        <v>0</v>
      </c>
      <c r="BB233" s="638">
        <f t="shared" ref="BB233" si="3292">BA233*1000</f>
        <v>0</v>
      </c>
      <c r="BC233" s="638">
        <f>'23년(세부_실적)'!BA295</f>
        <v>0</v>
      </c>
      <c r="BD233" s="638">
        <f t="shared" ref="BD233" si="3293">BC233*1000</f>
        <v>0</v>
      </c>
      <c r="BF233" s="617">
        <v>0.65</v>
      </c>
      <c r="BG233" s="617">
        <v>5.51</v>
      </c>
      <c r="BH233" s="617"/>
      <c r="BI233" s="617"/>
      <c r="BJ233" s="617">
        <v>0.65</v>
      </c>
      <c r="BK233" s="617">
        <v>5.51</v>
      </c>
      <c r="BL233" s="617"/>
      <c r="BM233" s="617"/>
      <c r="BN233" s="617">
        <v>0.65</v>
      </c>
      <c r="BO233" s="617">
        <v>5.51</v>
      </c>
      <c r="BP233" s="617">
        <v>6.9499999999999993</v>
      </c>
      <c r="BQ233" s="617"/>
      <c r="BR233" s="617">
        <v>0.65</v>
      </c>
      <c r="BS233" s="617">
        <v>5.51</v>
      </c>
      <c r="BT233" s="617">
        <v>6.9499999999999993</v>
      </c>
      <c r="BU233" s="617"/>
      <c r="BV233" s="617">
        <v>0.65</v>
      </c>
      <c r="BW233" s="617">
        <v>5.51</v>
      </c>
      <c r="BX233" s="617">
        <v>6.9499999999999993</v>
      </c>
      <c r="BY233" s="617"/>
      <c r="BZ233" s="617">
        <v>0.65</v>
      </c>
      <c r="CA233" s="617">
        <v>5.51</v>
      </c>
      <c r="CB233" s="617">
        <v>6.9499999999999993</v>
      </c>
      <c r="CC233" s="617"/>
      <c r="CD233" s="617"/>
      <c r="CE233" s="617"/>
      <c r="CF233" s="617"/>
      <c r="CG233" s="617"/>
      <c r="CH233" s="617"/>
      <c r="CI233" s="617"/>
      <c r="CJ233" s="617"/>
      <c r="CK233" s="617"/>
      <c r="CL233" s="617"/>
      <c r="CM233" s="617"/>
      <c r="CN233" s="617"/>
      <c r="CO233" s="617"/>
      <c r="CP233" s="617"/>
      <c r="CQ233" s="617"/>
      <c r="CR233" s="617"/>
      <c r="CS233" s="617"/>
      <c r="CT233" s="617"/>
      <c r="CU233" s="617"/>
      <c r="CV233" s="617"/>
      <c r="CW233" s="617"/>
      <c r="CX233" s="617"/>
      <c r="CY233" s="617"/>
      <c r="CZ233" s="617"/>
      <c r="DA233" s="617"/>
      <c r="DB233" s="6">
        <f t="shared" si="2808"/>
        <v>0</v>
      </c>
      <c r="DC233" s="6">
        <f t="shared" si="2809"/>
        <v>0</v>
      </c>
      <c r="DD233" s="6">
        <f t="shared" si="2810"/>
        <v>0</v>
      </c>
      <c r="DE233" s="6">
        <f t="shared" si="2811"/>
        <v>0</v>
      </c>
      <c r="DF233" s="6">
        <f t="shared" si="2812"/>
        <v>0</v>
      </c>
      <c r="DG233" s="6">
        <f t="shared" si="2813"/>
        <v>0</v>
      </c>
      <c r="DH233" s="6">
        <f t="shared" si="2814"/>
        <v>0</v>
      </c>
      <c r="DI233" s="6">
        <f t="shared" si="2815"/>
        <v>0</v>
      </c>
      <c r="DJ233" s="6">
        <f t="shared" si="2816"/>
        <v>0</v>
      </c>
      <c r="DK233" s="6">
        <f t="shared" si="2817"/>
        <v>0</v>
      </c>
      <c r="DL233" s="6">
        <f t="shared" si="2818"/>
        <v>0</v>
      </c>
      <c r="DM233" s="6">
        <f t="shared" si="2819"/>
        <v>0</v>
      </c>
      <c r="DO233" s="6">
        <f t="shared" si="2820"/>
        <v>0</v>
      </c>
      <c r="DP233" s="6">
        <f t="shared" si="2821"/>
        <v>0</v>
      </c>
      <c r="DQ233" s="6">
        <f t="shared" si="2822"/>
        <v>0</v>
      </c>
      <c r="DR233" s="6">
        <f t="shared" si="2823"/>
        <v>0</v>
      </c>
      <c r="DS233" s="6">
        <f t="shared" si="2824"/>
        <v>0</v>
      </c>
      <c r="DT233" s="6">
        <f t="shared" si="2825"/>
        <v>0</v>
      </c>
      <c r="DU233" s="6">
        <f t="shared" si="2826"/>
        <v>0</v>
      </c>
      <c r="DV233" s="6">
        <f t="shared" si="2827"/>
        <v>0</v>
      </c>
      <c r="DW233" s="6">
        <f t="shared" si="2828"/>
        <v>0</v>
      </c>
      <c r="DX233" s="6">
        <f t="shared" si="2829"/>
        <v>0</v>
      </c>
      <c r="DY233" s="6">
        <f t="shared" si="2830"/>
        <v>0</v>
      </c>
      <c r="DZ233" s="6">
        <f t="shared" si="2831"/>
        <v>0</v>
      </c>
    </row>
    <row r="234" spans="2:130" ht="12" customHeight="1" outlineLevel="1">
      <c r="B234" s="6" t="e">
        <f>'23년(세부_실적)'!#REF!</f>
        <v>#REF!</v>
      </c>
      <c r="C234" s="620"/>
      <c r="D234" s="620"/>
      <c r="E234" s="620"/>
      <c r="F234" s="622" t="e">
        <f>'23년(세부_실적)'!#REF!</f>
        <v>#REF!</v>
      </c>
      <c r="G234" s="622" t="s">
        <v>77</v>
      </c>
      <c r="H234" s="622" t="e">
        <f>'23년(세부_실적)'!#REF!</f>
        <v>#REF!</v>
      </c>
      <c r="I234" s="617" t="e">
        <f>'23년(세부_실적)'!#REF!</f>
        <v>#REF!</v>
      </c>
      <c r="J234" s="617" t="e">
        <f>'23년(세부_실적)'!#REF!</f>
        <v>#REF!</v>
      </c>
      <c r="K234" s="617" t="e">
        <f>'23년(세부_실적)'!#REF!</f>
        <v>#REF!</v>
      </c>
      <c r="L234" s="617" t="e">
        <f>'23년(세부_실적)'!#REF!</f>
        <v>#REF!</v>
      </c>
      <c r="M234" s="617" t="e">
        <f>'23년(세부_실적)'!#REF!</f>
        <v>#REF!</v>
      </c>
      <c r="N234" s="617" t="e">
        <f>'23년(세부_실적)'!#REF!</f>
        <v>#REF!</v>
      </c>
      <c r="O234" s="617" t="e">
        <f>'23년(세부_실적)'!#REF!</f>
        <v>#REF!</v>
      </c>
      <c r="P234" s="617" t="e">
        <f>'23년(세부_실적)'!#REF!</f>
        <v>#REF!</v>
      </c>
      <c r="Q234" s="617" t="e">
        <f>'23년(세부_실적)'!#REF!</f>
        <v>#REF!</v>
      </c>
      <c r="R234" s="617" t="e">
        <f>'23년(세부_실적)'!#REF!</f>
        <v>#REF!</v>
      </c>
      <c r="S234" s="638" t="e">
        <f>'23년(세부_실적)'!#REF!</f>
        <v>#REF!</v>
      </c>
      <c r="T234" s="638" t="e">
        <f t="shared" si="2776"/>
        <v>#REF!</v>
      </c>
      <c r="U234" s="638" t="e">
        <f>'23년(세부_실적)'!#REF!</f>
        <v>#REF!</v>
      </c>
      <c r="V234" s="638" t="e">
        <f t="shared" si="2777"/>
        <v>#REF!</v>
      </c>
      <c r="W234" s="638" t="e">
        <f>'23년(세부_실적)'!#REF!</f>
        <v>#REF!</v>
      </c>
      <c r="X234" s="638" t="e">
        <f t="shared" si="2778"/>
        <v>#REF!</v>
      </c>
      <c r="Y234" s="638" t="e">
        <f>'23년(세부_실적)'!#REF!</f>
        <v>#REF!</v>
      </c>
      <c r="Z234" s="638" t="e">
        <f t="shared" si="2779"/>
        <v>#REF!</v>
      </c>
      <c r="AA234" s="638" t="e">
        <f>'23년(세부_실적)'!#REF!</f>
        <v>#REF!</v>
      </c>
      <c r="AB234" s="638" t="e">
        <f t="shared" si="2779"/>
        <v>#REF!</v>
      </c>
      <c r="AC234" s="638" t="e">
        <f>'23년(세부_실적)'!#REF!</f>
        <v>#REF!</v>
      </c>
      <c r="AD234" s="638" t="e">
        <f t="shared" ref="AD234" si="3294">AC234*1000</f>
        <v>#REF!</v>
      </c>
      <c r="AE234" s="638" t="e">
        <f>'23년(세부_실적)'!#REF!</f>
        <v>#REF!</v>
      </c>
      <c r="AF234" s="638" t="e">
        <f t="shared" ref="AF234" si="3295">AE234*1000</f>
        <v>#REF!</v>
      </c>
      <c r="AG234" s="638" t="e">
        <f>'23년(세부_실적)'!#REF!</f>
        <v>#REF!</v>
      </c>
      <c r="AH234" s="638" t="e">
        <f t="shared" ref="AH234" si="3296">AG234*1000</f>
        <v>#REF!</v>
      </c>
      <c r="AI234" s="638" t="e">
        <f>'23년(세부_실적)'!#REF!</f>
        <v>#REF!</v>
      </c>
      <c r="AJ234" s="638" t="e">
        <f t="shared" ref="AJ234" si="3297">AI234*1000</f>
        <v>#REF!</v>
      </c>
      <c r="AK234" s="638" t="e">
        <f>'23년(세부_실적)'!#REF!</f>
        <v>#REF!</v>
      </c>
      <c r="AL234" s="638" t="e">
        <f t="shared" ref="AL234" si="3298">AK234*1000</f>
        <v>#REF!</v>
      </c>
      <c r="AM234" s="638" t="e">
        <f>'23년(세부_실적)'!#REF!</f>
        <v>#REF!</v>
      </c>
      <c r="AN234" s="638" t="e">
        <f t="shared" ref="AN234" si="3299">AM234*1000</f>
        <v>#REF!</v>
      </c>
      <c r="AO234" s="638" t="e">
        <f>'23년(세부_실적)'!#REF!</f>
        <v>#REF!</v>
      </c>
      <c r="AP234" s="638" t="e">
        <f t="shared" ref="AP234" si="3300">AO234*1000</f>
        <v>#REF!</v>
      </c>
      <c r="AQ234" s="638" t="e">
        <f>'23년(세부_실적)'!#REF!</f>
        <v>#REF!</v>
      </c>
      <c r="AR234" s="638" t="e">
        <f t="shared" ref="AR234" si="3301">AQ234*1000</f>
        <v>#REF!</v>
      </c>
      <c r="AS234" s="638" t="e">
        <f>'23년(세부_실적)'!#REF!</f>
        <v>#REF!</v>
      </c>
      <c r="AT234" s="638" t="e">
        <f t="shared" ref="AT234" si="3302">AS234*1000</f>
        <v>#REF!</v>
      </c>
      <c r="AU234" s="638" t="e">
        <f>'23년(세부_실적)'!#REF!</f>
        <v>#REF!</v>
      </c>
      <c r="AV234" s="638" t="e">
        <f t="shared" ref="AV234" si="3303">AU234*1000</f>
        <v>#REF!</v>
      </c>
      <c r="AW234" s="638" t="e">
        <f>'23년(세부_실적)'!#REF!</f>
        <v>#REF!</v>
      </c>
      <c r="AX234" s="638" t="e">
        <f t="shared" ref="AX234" si="3304">AW234*1000</f>
        <v>#REF!</v>
      </c>
      <c r="AY234" s="638" t="e">
        <f>'23년(세부_실적)'!#REF!</f>
        <v>#REF!</v>
      </c>
      <c r="AZ234" s="638" t="e">
        <f t="shared" ref="AZ234" si="3305">AY234*1000</f>
        <v>#REF!</v>
      </c>
      <c r="BA234" s="638" t="e">
        <f>'23년(세부_실적)'!#REF!</f>
        <v>#REF!</v>
      </c>
      <c r="BB234" s="638" t="e">
        <f t="shared" ref="BB234" si="3306">BA234*1000</f>
        <v>#REF!</v>
      </c>
      <c r="BC234" s="638" t="e">
        <f>'23년(세부_실적)'!#REF!</f>
        <v>#REF!</v>
      </c>
      <c r="BD234" s="638" t="e">
        <f t="shared" ref="BD234" si="3307">BC234*1000</f>
        <v>#REF!</v>
      </c>
      <c r="BF234" s="617">
        <v>0.69</v>
      </c>
      <c r="BG234" s="617">
        <v>4.3900907472727253</v>
      </c>
      <c r="BH234" s="617"/>
      <c r="BI234" s="617"/>
      <c r="BJ234" s="617">
        <v>0.69</v>
      </c>
      <c r="BK234" s="617">
        <v>4.3900907472727253</v>
      </c>
      <c r="BL234" s="617"/>
      <c r="BM234" s="617"/>
      <c r="BN234" s="617">
        <v>0.69</v>
      </c>
      <c r="BO234" s="617">
        <v>4.3900907472727253</v>
      </c>
      <c r="BP234" s="617">
        <v>7.08</v>
      </c>
      <c r="BQ234" s="617"/>
      <c r="BR234" s="617">
        <v>0.69</v>
      </c>
      <c r="BS234" s="617">
        <v>4.5474575835779829</v>
      </c>
      <c r="BT234" s="617">
        <v>7.08</v>
      </c>
      <c r="BU234" s="617"/>
      <c r="BV234" s="617">
        <v>0.69</v>
      </c>
      <c r="BW234" s="617">
        <v>4.5474575835779829</v>
      </c>
      <c r="BX234" s="617">
        <v>7.08</v>
      </c>
      <c r="BY234" s="617"/>
      <c r="BZ234" s="617">
        <v>0.69</v>
      </c>
      <c r="CA234" s="617">
        <v>4.5474575835779829</v>
      </c>
      <c r="CB234" s="617">
        <v>7.08</v>
      </c>
      <c r="CC234" s="617"/>
      <c r="CD234" s="617"/>
      <c r="CE234" s="617"/>
      <c r="CF234" s="617"/>
      <c r="CG234" s="617"/>
      <c r="CH234" s="617"/>
      <c r="CI234" s="617"/>
      <c r="CJ234" s="617"/>
      <c r="CK234" s="617"/>
      <c r="CL234" s="617"/>
      <c r="CM234" s="617"/>
      <c r="CN234" s="617"/>
      <c r="CO234" s="617"/>
      <c r="CP234" s="617"/>
      <c r="CQ234" s="617"/>
      <c r="CR234" s="617"/>
      <c r="CS234" s="617"/>
      <c r="CT234" s="617"/>
      <c r="CU234" s="617"/>
      <c r="CV234" s="617"/>
      <c r="CW234" s="617"/>
      <c r="CX234" s="617"/>
      <c r="CY234" s="617"/>
      <c r="CZ234" s="617"/>
      <c r="DA234" s="617"/>
      <c r="DB234" s="6" t="e">
        <f t="shared" si="2808"/>
        <v>#REF!</v>
      </c>
      <c r="DC234" s="6" t="e">
        <f t="shared" si="2809"/>
        <v>#REF!</v>
      </c>
      <c r="DD234" s="6" t="e">
        <f t="shared" si="2810"/>
        <v>#REF!</v>
      </c>
      <c r="DE234" s="6" t="e">
        <f t="shared" si="2811"/>
        <v>#REF!</v>
      </c>
      <c r="DF234" s="6" t="e">
        <f t="shared" si="2812"/>
        <v>#REF!</v>
      </c>
      <c r="DG234" s="6" t="e">
        <f t="shared" si="2813"/>
        <v>#REF!</v>
      </c>
      <c r="DH234" s="6" t="e">
        <f t="shared" si="2814"/>
        <v>#REF!</v>
      </c>
      <c r="DI234" s="6" t="e">
        <f t="shared" si="2815"/>
        <v>#REF!</v>
      </c>
      <c r="DJ234" s="6" t="e">
        <f t="shared" si="2816"/>
        <v>#REF!</v>
      </c>
      <c r="DK234" s="6" t="e">
        <f t="shared" si="2817"/>
        <v>#REF!</v>
      </c>
      <c r="DL234" s="6" t="e">
        <f t="shared" si="2818"/>
        <v>#REF!</v>
      </c>
      <c r="DM234" s="6" t="e">
        <f t="shared" si="2819"/>
        <v>#REF!</v>
      </c>
      <c r="DO234" s="6" t="e">
        <f t="shared" si="2820"/>
        <v>#REF!</v>
      </c>
      <c r="DP234" s="6" t="e">
        <f t="shared" si="2821"/>
        <v>#REF!</v>
      </c>
      <c r="DQ234" s="6" t="e">
        <f t="shared" si="2822"/>
        <v>#REF!</v>
      </c>
      <c r="DR234" s="6" t="e">
        <f t="shared" si="2823"/>
        <v>#REF!</v>
      </c>
      <c r="DS234" s="6" t="e">
        <f t="shared" si="2824"/>
        <v>#REF!</v>
      </c>
      <c r="DT234" s="6" t="e">
        <f t="shared" si="2825"/>
        <v>#REF!</v>
      </c>
      <c r="DU234" s="6" t="e">
        <f t="shared" si="2826"/>
        <v>#REF!</v>
      </c>
      <c r="DV234" s="6" t="e">
        <f t="shared" si="2827"/>
        <v>#REF!</v>
      </c>
      <c r="DW234" s="6" t="e">
        <f t="shared" si="2828"/>
        <v>#REF!</v>
      </c>
      <c r="DX234" s="6" t="e">
        <f t="shared" si="2829"/>
        <v>#REF!</v>
      </c>
      <c r="DY234" s="6" t="e">
        <f t="shared" si="2830"/>
        <v>#REF!</v>
      </c>
      <c r="DZ234" s="6" t="e">
        <f t="shared" si="2831"/>
        <v>#REF!</v>
      </c>
    </row>
    <row r="235" spans="2:130" ht="12" customHeight="1" outlineLevel="1">
      <c r="B235" s="6">
        <f>'23년(세부_실적)'!A297</f>
        <v>229</v>
      </c>
      <c r="C235" s="620"/>
      <c r="D235" s="620"/>
      <c r="E235" s="620"/>
      <c r="F235" s="622" t="str">
        <f>'23년(세부_실적)'!E297</f>
        <v>A10024_NPNTA</v>
      </c>
      <c r="G235" s="622" t="s">
        <v>1341</v>
      </c>
      <c r="H235" s="622" t="str">
        <f>'23년(세부_실적)'!F297</f>
        <v>2828A</v>
      </c>
      <c r="I235" s="617" t="str">
        <f>'23년(세부_실적)'!G297</f>
        <v>구</v>
      </c>
      <c r="J235" s="617" t="str">
        <f>'23년(세부_실적)'!H297</f>
        <v>SY</v>
      </c>
      <c r="K235" s="617">
        <f>'23년(세부_실적)'!I297</f>
        <v>30.98</v>
      </c>
      <c r="L235" s="617">
        <f>'23년(세부_실적)'!J297</f>
        <v>0</v>
      </c>
      <c r="M235" s="617">
        <f>'23년(세부_실적)'!K297</f>
        <v>30.98</v>
      </c>
      <c r="N235" s="617">
        <f>'23년(세부_실적)'!L297</f>
        <v>0</v>
      </c>
      <c r="O235" s="617">
        <f>'23년(세부_실적)'!M297</f>
        <v>30.98</v>
      </c>
      <c r="P235" s="617">
        <f>'23년(세부_실적)'!N297</f>
        <v>0</v>
      </c>
      <c r="Q235" s="617">
        <f>'23년(세부_실적)'!O297</f>
        <v>30.98</v>
      </c>
      <c r="R235" s="617">
        <f>'23년(세부_실적)'!P297</f>
        <v>0</v>
      </c>
      <c r="S235" s="638">
        <f>'23년(세부_실적)'!Q297</f>
        <v>7.8239999999999998</v>
      </c>
      <c r="T235" s="638">
        <f t="shared" si="2776"/>
        <v>7824</v>
      </c>
      <c r="U235" s="638">
        <f>'23년(세부_실적)'!S297</f>
        <v>2.5219999999999998</v>
      </c>
      <c r="V235" s="638">
        <f t="shared" si="2777"/>
        <v>2522</v>
      </c>
      <c r="W235" s="638">
        <f>'23년(세부_실적)'!U297</f>
        <v>1.27</v>
      </c>
      <c r="X235" s="638">
        <f t="shared" si="2778"/>
        <v>1270</v>
      </c>
      <c r="Y235" s="638">
        <f>'23년(세부_실적)'!W297</f>
        <v>1.1519999999999999</v>
      </c>
      <c r="Z235" s="638">
        <f t="shared" si="2779"/>
        <v>1152</v>
      </c>
      <c r="AA235" s="638">
        <f>'23년(세부_실적)'!Y297</f>
        <v>4.944</v>
      </c>
      <c r="AB235" s="638">
        <f t="shared" si="2779"/>
        <v>4944</v>
      </c>
      <c r="AC235" s="638">
        <f>'23년(세부_실적)'!AA297</f>
        <v>1.44</v>
      </c>
      <c r="AD235" s="638">
        <f t="shared" ref="AD235" si="3308">AC235*1000</f>
        <v>1440</v>
      </c>
      <c r="AE235" s="638">
        <f>'23년(세부_실적)'!AC297</f>
        <v>1.44</v>
      </c>
      <c r="AF235" s="638">
        <f t="shared" ref="AF235" si="3309">AE235*1000</f>
        <v>1440</v>
      </c>
      <c r="AG235" s="638">
        <f>'23년(세부_실적)'!AE297</f>
        <v>0</v>
      </c>
      <c r="AH235" s="638">
        <f t="shared" ref="AH235" si="3310">AG235*1000</f>
        <v>0</v>
      </c>
      <c r="AI235" s="638">
        <f>'23년(세부_실적)'!AG297</f>
        <v>2.88</v>
      </c>
      <c r="AJ235" s="638">
        <f t="shared" ref="AJ235" si="3311">AI235*1000</f>
        <v>2880</v>
      </c>
      <c r="AK235" s="638">
        <f>'23년(세부_실적)'!AI297</f>
        <v>7.8239999999999998</v>
      </c>
      <c r="AL235" s="638">
        <f t="shared" ref="AL235" si="3312">AK235*1000</f>
        <v>7824</v>
      </c>
      <c r="AM235" s="638">
        <f>'23년(세부_실적)'!AK297</f>
        <v>0</v>
      </c>
      <c r="AN235" s="638">
        <f t="shared" ref="AN235" si="3313">AM235*1000</f>
        <v>0</v>
      </c>
      <c r="AO235" s="638">
        <f>'23년(세부_실적)'!AM297</f>
        <v>0</v>
      </c>
      <c r="AP235" s="638">
        <f t="shared" ref="AP235" si="3314">AO235*1000</f>
        <v>0</v>
      </c>
      <c r="AQ235" s="638">
        <f>'23년(세부_실적)'!AO297</f>
        <v>0</v>
      </c>
      <c r="AR235" s="638">
        <f t="shared" ref="AR235" si="3315">AQ235*1000</f>
        <v>0</v>
      </c>
      <c r="AS235" s="638">
        <f>'23년(세부_실적)'!AQ297</f>
        <v>0</v>
      </c>
      <c r="AT235" s="638">
        <f t="shared" ref="AT235" si="3316">AS235*1000</f>
        <v>0</v>
      </c>
      <c r="AU235" s="638">
        <f>'23년(세부_실적)'!AS297</f>
        <v>0</v>
      </c>
      <c r="AV235" s="638">
        <f t="shared" ref="AV235" si="3317">AU235*1000</f>
        <v>0</v>
      </c>
      <c r="AW235" s="638">
        <f>'23년(세부_실적)'!AU297</f>
        <v>0</v>
      </c>
      <c r="AX235" s="638">
        <f t="shared" ref="AX235" si="3318">AW235*1000</f>
        <v>0</v>
      </c>
      <c r="AY235" s="638">
        <f>'23년(세부_실적)'!AW297</f>
        <v>0</v>
      </c>
      <c r="AZ235" s="638">
        <f t="shared" ref="AZ235" si="3319">AY235*1000</f>
        <v>0</v>
      </c>
      <c r="BA235" s="638">
        <f>'23년(세부_실적)'!AY297</f>
        <v>0</v>
      </c>
      <c r="BB235" s="638">
        <f t="shared" ref="BB235" si="3320">BA235*1000</f>
        <v>0</v>
      </c>
      <c r="BC235" s="638">
        <f>'23년(세부_실적)'!BA297</f>
        <v>0</v>
      </c>
      <c r="BD235" s="638">
        <f t="shared" ref="BD235" si="3321">BC235*1000</f>
        <v>0</v>
      </c>
      <c r="BF235" s="617">
        <v>3.4</v>
      </c>
      <c r="BG235" s="617">
        <v>21.538908409090904</v>
      </c>
      <c r="BH235" s="617">
        <v>31.830000000000002</v>
      </c>
      <c r="BI235" s="617"/>
      <c r="BJ235" s="617">
        <v>3.4</v>
      </c>
      <c r="BK235" s="617">
        <v>21.538908409090904</v>
      </c>
      <c r="BL235" s="617"/>
      <c r="BM235" s="617"/>
      <c r="BN235" s="617">
        <v>3.4</v>
      </c>
      <c r="BO235" s="617">
        <v>21.538908409090904</v>
      </c>
      <c r="BP235" s="617">
        <v>31.830000000000002</v>
      </c>
      <c r="BQ235" s="617"/>
      <c r="BR235" s="617">
        <v>3.4</v>
      </c>
      <c r="BS235" s="617">
        <v>21.809850168926012</v>
      </c>
      <c r="BT235" s="617">
        <v>31.830000000000002</v>
      </c>
      <c r="BU235" s="617"/>
      <c r="BV235" s="617">
        <v>3.4</v>
      </c>
      <c r="BW235" s="617">
        <v>21.809850168926012</v>
      </c>
      <c r="BX235" s="617">
        <v>30.979999999999997</v>
      </c>
      <c r="BY235" s="617"/>
      <c r="BZ235" s="617">
        <v>3.4</v>
      </c>
      <c r="CA235" s="617">
        <v>21.809850168926012</v>
      </c>
      <c r="CB235" s="617">
        <v>30.979999999999997</v>
      </c>
      <c r="CC235" s="617"/>
      <c r="CD235" s="617"/>
      <c r="CE235" s="617"/>
      <c r="CF235" s="617"/>
      <c r="CG235" s="617"/>
      <c r="CH235" s="617"/>
      <c r="CI235" s="617"/>
      <c r="CJ235" s="617"/>
      <c r="CK235" s="617"/>
      <c r="CL235" s="617"/>
      <c r="CM235" s="617"/>
      <c r="CN235" s="617"/>
      <c r="CO235" s="617"/>
      <c r="CP235" s="617"/>
      <c r="CQ235" s="617"/>
      <c r="CR235" s="617"/>
      <c r="CS235" s="617"/>
      <c r="CT235" s="617"/>
      <c r="CU235" s="617"/>
      <c r="CV235" s="617"/>
      <c r="CW235" s="617"/>
      <c r="CX235" s="617"/>
      <c r="CY235" s="617"/>
      <c r="CZ235" s="617"/>
      <c r="DA235" s="617"/>
      <c r="DB235" s="6">
        <f t="shared" si="2808"/>
        <v>99998088.629400015</v>
      </c>
      <c r="DC235" s="6">
        <f t="shared" si="2809"/>
        <v>0</v>
      </c>
      <c r="DD235" s="6">
        <f t="shared" si="2810"/>
        <v>47794379.788800009</v>
      </c>
      <c r="DE235" s="6">
        <f t="shared" si="2811"/>
        <v>60654636.864</v>
      </c>
      <c r="DF235" s="6">
        <f t="shared" si="2812"/>
        <v>59069243.807999991</v>
      </c>
      <c r="DG235" s="6">
        <f t="shared" si="2813"/>
        <v>0</v>
      </c>
      <c r="DH235" s="6">
        <f t="shared" si="2814"/>
        <v>0</v>
      </c>
      <c r="DI235" s="6">
        <f t="shared" si="2815"/>
        <v>0</v>
      </c>
      <c r="DJ235" s="6">
        <f t="shared" si="2816"/>
        <v>0</v>
      </c>
      <c r="DK235" s="6">
        <f t="shared" si="2817"/>
        <v>0</v>
      </c>
      <c r="DL235" s="6">
        <f t="shared" si="2818"/>
        <v>0</v>
      </c>
      <c r="DM235" s="6">
        <f t="shared" si="2819"/>
        <v>0</v>
      </c>
      <c r="DO235" s="6">
        <f t="shared" si="2820"/>
        <v>78348827.314255774</v>
      </c>
      <c r="DP235" s="6">
        <f t="shared" si="2821"/>
        <v>40357622.958750397</v>
      </c>
      <c r="DQ235" s="6">
        <f t="shared" si="2822"/>
        <v>37447051.838585883</v>
      </c>
      <c r="DR235" s="6">
        <f t="shared" si="2823"/>
        <v>48039406.452782162</v>
      </c>
      <c r="DS235" s="6">
        <f t="shared" si="2824"/>
        <v>48067359.134649463</v>
      </c>
      <c r="DT235" s="6">
        <f t="shared" si="2825"/>
        <v>0</v>
      </c>
      <c r="DU235" s="6">
        <f t="shared" si="2826"/>
        <v>0</v>
      </c>
      <c r="DV235" s="6">
        <f t="shared" si="2827"/>
        <v>0</v>
      </c>
      <c r="DW235" s="6">
        <f t="shared" si="2828"/>
        <v>0</v>
      </c>
      <c r="DX235" s="6">
        <f t="shared" si="2829"/>
        <v>0</v>
      </c>
      <c r="DY235" s="6">
        <f t="shared" si="2830"/>
        <v>0</v>
      </c>
      <c r="DZ235" s="6">
        <f t="shared" si="2831"/>
        <v>0</v>
      </c>
    </row>
    <row r="236" spans="2:130" ht="12" customHeight="1" outlineLevel="1">
      <c r="B236" s="6">
        <f>'23년(세부_실적)'!A298</f>
        <v>230</v>
      </c>
      <c r="C236" s="620"/>
      <c r="D236" s="620"/>
      <c r="E236" s="620"/>
      <c r="F236" s="622" t="str">
        <f>'23년(세부_실적)'!E298</f>
        <v>A10024_NPNTK</v>
      </c>
      <c r="G236" s="622" t="s">
        <v>1342</v>
      </c>
      <c r="H236" s="622" t="str">
        <f>'23년(세부_실적)'!F298</f>
        <v>2828B</v>
      </c>
      <c r="I236" s="617" t="str">
        <f>'23년(세부_실적)'!G298</f>
        <v>구</v>
      </c>
      <c r="J236" s="617" t="str">
        <f>'23년(세부_실적)'!H298</f>
        <v>SY</v>
      </c>
      <c r="K236" s="617">
        <f>'23년(세부_실적)'!I298</f>
        <v>31</v>
      </c>
      <c r="L236" s="617">
        <f>'23년(세부_실적)'!J298</f>
        <v>0</v>
      </c>
      <c r="M236" s="617">
        <f>'23년(세부_실적)'!K298</f>
        <v>31</v>
      </c>
      <c r="N236" s="617">
        <f>'23년(세부_실적)'!L298</f>
        <v>0</v>
      </c>
      <c r="O236" s="617">
        <f>'23년(세부_실적)'!M298</f>
        <v>31</v>
      </c>
      <c r="P236" s="617">
        <f>'23년(세부_실적)'!N298</f>
        <v>0</v>
      </c>
      <c r="Q236" s="617">
        <f>'23년(세부_실적)'!O298</f>
        <v>31</v>
      </c>
      <c r="R236" s="617">
        <f>'23년(세부_실적)'!P298</f>
        <v>0</v>
      </c>
      <c r="S236" s="638">
        <f>'23년(세부_실적)'!Q298</f>
        <v>0</v>
      </c>
      <c r="T236" s="638">
        <f t="shared" si="2776"/>
        <v>0</v>
      </c>
      <c r="U236" s="638">
        <f>'23년(세부_실적)'!S298</f>
        <v>0</v>
      </c>
      <c r="V236" s="638">
        <f t="shared" si="2777"/>
        <v>0</v>
      </c>
      <c r="W236" s="638">
        <f>'23년(세부_실적)'!U298</f>
        <v>0</v>
      </c>
      <c r="X236" s="638">
        <f t="shared" si="2778"/>
        <v>0</v>
      </c>
      <c r="Y236" s="638">
        <f>'23년(세부_실적)'!W298</f>
        <v>0</v>
      </c>
      <c r="Z236" s="638">
        <f t="shared" si="2779"/>
        <v>0</v>
      </c>
      <c r="AA236" s="638">
        <f>'23년(세부_실적)'!Y298</f>
        <v>0</v>
      </c>
      <c r="AB236" s="638">
        <f t="shared" si="2779"/>
        <v>0</v>
      </c>
      <c r="AC236" s="638">
        <f>'23년(세부_실적)'!AA298</f>
        <v>0</v>
      </c>
      <c r="AD236" s="638">
        <f t="shared" ref="AD236" si="3322">AC236*1000</f>
        <v>0</v>
      </c>
      <c r="AE236" s="638">
        <f>'23년(세부_실적)'!AC298</f>
        <v>0</v>
      </c>
      <c r="AF236" s="638">
        <f t="shared" ref="AF236" si="3323">AE236*1000</f>
        <v>0</v>
      </c>
      <c r="AG236" s="638">
        <f>'23년(세부_실적)'!AE298</f>
        <v>0</v>
      </c>
      <c r="AH236" s="638">
        <f t="shared" ref="AH236" si="3324">AG236*1000</f>
        <v>0</v>
      </c>
      <c r="AI236" s="638">
        <f>'23년(세부_실적)'!AG298</f>
        <v>0</v>
      </c>
      <c r="AJ236" s="638">
        <f t="shared" ref="AJ236" si="3325">AI236*1000</f>
        <v>0</v>
      </c>
      <c r="AK236" s="638">
        <f>'23년(세부_실적)'!AI298</f>
        <v>0</v>
      </c>
      <c r="AL236" s="638">
        <f t="shared" ref="AL236" si="3326">AK236*1000</f>
        <v>0</v>
      </c>
      <c r="AM236" s="638">
        <f>'23년(세부_실적)'!AK298</f>
        <v>0</v>
      </c>
      <c r="AN236" s="638">
        <f t="shared" ref="AN236" si="3327">AM236*1000</f>
        <v>0</v>
      </c>
      <c r="AO236" s="638">
        <f>'23년(세부_실적)'!AM298</f>
        <v>0</v>
      </c>
      <c r="AP236" s="638">
        <f t="shared" ref="AP236" si="3328">AO236*1000</f>
        <v>0</v>
      </c>
      <c r="AQ236" s="638">
        <f>'23년(세부_실적)'!AO298</f>
        <v>0</v>
      </c>
      <c r="AR236" s="638">
        <f t="shared" ref="AR236" si="3329">AQ236*1000</f>
        <v>0</v>
      </c>
      <c r="AS236" s="638">
        <f>'23년(세부_실적)'!AQ298</f>
        <v>0</v>
      </c>
      <c r="AT236" s="638">
        <f t="shared" ref="AT236" si="3330">AS236*1000</f>
        <v>0</v>
      </c>
      <c r="AU236" s="638">
        <f>'23년(세부_실적)'!AS298</f>
        <v>0</v>
      </c>
      <c r="AV236" s="638">
        <f t="shared" ref="AV236" si="3331">AU236*1000</f>
        <v>0</v>
      </c>
      <c r="AW236" s="638">
        <f>'23년(세부_실적)'!AU298</f>
        <v>0</v>
      </c>
      <c r="AX236" s="638">
        <f t="shared" ref="AX236" si="3332">AW236*1000</f>
        <v>0</v>
      </c>
      <c r="AY236" s="638">
        <f>'23년(세부_실적)'!AW298</f>
        <v>0</v>
      </c>
      <c r="AZ236" s="638">
        <f t="shared" ref="AZ236" si="3333">AY236*1000</f>
        <v>0</v>
      </c>
      <c r="BA236" s="638">
        <f>'23년(세부_실적)'!AY298</f>
        <v>0</v>
      </c>
      <c r="BB236" s="638">
        <f t="shared" ref="BB236" si="3334">BA236*1000</f>
        <v>0</v>
      </c>
      <c r="BC236" s="638">
        <f>'23년(세부_실적)'!BA298</f>
        <v>0</v>
      </c>
      <c r="BD236" s="638">
        <f t="shared" ref="BD236" si="3335">BC236*1000</f>
        <v>0</v>
      </c>
      <c r="BF236" s="617">
        <v>3.4</v>
      </c>
      <c r="BG236" s="617">
        <v>20.652916009090902</v>
      </c>
      <c r="BH236" s="617"/>
      <c r="BI236" s="617"/>
      <c r="BJ236" s="617">
        <v>3.4</v>
      </c>
      <c r="BK236" s="617">
        <v>20.652916009090902</v>
      </c>
      <c r="BL236" s="617"/>
      <c r="BM236" s="617"/>
      <c r="BN236" s="617">
        <v>3.4</v>
      </c>
      <c r="BO236" s="617">
        <v>20.652916009090902</v>
      </c>
      <c r="BP236" s="617"/>
      <c r="BQ236" s="617"/>
      <c r="BR236" s="617">
        <v>3.4</v>
      </c>
      <c r="BS236" s="617">
        <v>20.84855776892601</v>
      </c>
      <c r="BT236" s="617"/>
      <c r="BU236" s="617"/>
      <c r="BV236" s="617">
        <v>3.4</v>
      </c>
      <c r="BW236" s="617">
        <v>20.84855776892601</v>
      </c>
      <c r="BX236" s="617"/>
      <c r="BY236" s="617"/>
      <c r="BZ236" s="617">
        <v>3.4</v>
      </c>
      <c r="CA236" s="617">
        <v>20.84855776892601</v>
      </c>
      <c r="CB236" s="617"/>
      <c r="CC236" s="617"/>
      <c r="CD236" s="617"/>
      <c r="CE236" s="617"/>
      <c r="CF236" s="617"/>
      <c r="CG236" s="617"/>
      <c r="CH236" s="617"/>
      <c r="CI236" s="617"/>
      <c r="CJ236" s="617"/>
      <c r="CK236" s="617"/>
      <c r="CL236" s="617"/>
      <c r="CM236" s="617"/>
      <c r="CN236" s="617"/>
      <c r="CO236" s="617"/>
      <c r="CP236" s="617"/>
      <c r="CQ236" s="617"/>
      <c r="CR236" s="617"/>
      <c r="CS236" s="617"/>
      <c r="CT236" s="617"/>
      <c r="CU236" s="617"/>
      <c r="CV236" s="617"/>
      <c r="CW236" s="617"/>
      <c r="CX236" s="617"/>
      <c r="CY236" s="617"/>
      <c r="CZ236" s="617"/>
      <c r="DA236" s="617"/>
      <c r="DB236" s="6">
        <f t="shared" si="2808"/>
        <v>0</v>
      </c>
      <c r="DC236" s="6">
        <f t="shared" si="2809"/>
        <v>0</v>
      </c>
      <c r="DD236" s="6">
        <f t="shared" si="2810"/>
        <v>0</v>
      </c>
      <c r="DE236" s="6">
        <f t="shared" si="2811"/>
        <v>0</v>
      </c>
      <c r="DF236" s="6">
        <f t="shared" si="2812"/>
        <v>0</v>
      </c>
      <c r="DG236" s="6">
        <f t="shared" si="2813"/>
        <v>0</v>
      </c>
      <c r="DH236" s="6">
        <f t="shared" si="2814"/>
        <v>0</v>
      </c>
      <c r="DI236" s="6">
        <f t="shared" si="2815"/>
        <v>0</v>
      </c>
      <c r="DJ236" s="6">
        <f t="shared" si="2816"/>
        <v>0</v>
      </c>
      <c r="DK236" s="6">
        <f t="shared" si="2817"/>
        <v>0</v>
      </c>
      <c r="DL236" s="6">
        <f t="shared" si="2818"/>
        <v>0</v>
      </c>
      <c r="DM236" s="6">
        <f t="shared" si="2819"/>
        <v>0</v>
      </c>
      <c r="DO236" s="6">
        <f t="shared" si="2820"/>
        <v>0</v>
      </c>
      <c r="DP236" s="6">
        <f t="shared" si="2821"/>
        <v>0</v>
      </c>
      <c r="DQ236" s="6">
        <f t="shared" si="2822"/>
        <v>0</v>
      </c>
      <c r="DR236" s="6">
        <f t="shared" si="2823"/>
        <v>0</v>
      </c>
      <c r="DS236" s="6">
        <f t="shared" si="2824"/>
        <v>0</v>
      </c>
      <c r="DT236" s="6">
        <f t="shared" si="2825"/>
        <v>0</v>
      </c>
      <c r="DU236" s="6">
        <f t="shared" si="2826"/>
        <v>0</v>
      </c>
      <c r="DV236" s="6">
        <f t="shared" si="2827"/>
        <v>0</v>
      </c>
      <c r="DW236" s="6">
        <f t="shared" si="2828"/>
        <v>0</v>
      </c>
      <c r="DX236" s="6">
        <f t="shared" si="2829"/>
        <v>0</v>
      </c>
      <c r="DY236" s="6">
        <f t="shared" si="2830"/>
        <v>0</v>
      </c>
      <c r="DZ236" s="6">
        <f t="shared" si="2831"/>
        <v>0</v>
      </c>
    </row>
    <row r="237" spans="2:130" ht="12" customHeight="1" outlineLevel="1">
      <c r="B237" s="6">
        <f>'23년(세부_실적)'!A299</f>
        <v>231</v>
      </c>
      <c r="C237" s="620"/>
      <c r="D237" s="620"/>
      <c r="E237" s="620"/>
      <c r="F237" s="622" t="str">
        <f>'23년(세부_실적)'!E299</f>
        <v>A10024_NPNTE</v>
      </c>
      <c r="G237" s="622" t="s">
        <v>1343</v>
      </c>
      <c r="H237" s="622" t="str">
        <f>'23년(세부_실적)'!F299</f>
        <v>2828C</v>
      </c>
      <c r="I237" s="617" t="str">
        <f>'23년(세부_실적)'!G299</f>
        <v>구</v>
      </c>
      <c r="J237" s="617" t="str">
        <f>'23년(세부_실적)'!H299</f>
        <v>SY</v>
      </c>
      <c r="K237" s="617">
        <f>'23년(세부_실적)'!I299</f>
        <v>29.95</v>
      </c>
      <c r="L237" s="617">
        <f>'23년(세부_실적)'!J299</f>
        <v>0</v>
      </c>
      <c r="M237" s="617">
        <f>'23년(세부_실적)'!K299</f>
        <v>29.95</v>
      </c>
      <c r="N237" s="617">
        <f>'23년(세부_실적)'!L299</f>
        <v>0</v>
      </c>
      <c r="O237" s="617">
        <f>'23년(세부_실적)'!M299</f>
        <v>29.95</v>
      </c>
      <c r="P237" s="617">
        <f>'23년(세부_실적)'!N299</f>
        <v>0</v>
      </c>
      <c r="Q237" s="617">
        <f>'23년(세부_실적)'!O299</f>
        <v>29.95</v>
      </c>
      <c r="R237" s="617">
        <f>'23년(세부_실적)'!P299</f>
        <v>0</v>
      </c>
      <c r="S237" s="638">
        <f>'23년(세부_실적)'!Q299</f>
        <v>0.4</v>
      </c>
      <c r="T237" s="638">
        <f t="shared" si="2776"/>
        <v>400</v>
      </c>
      <c r="U237" s="638">
        <f>'23년(세부_실적)'!S299</f>
        <v>0.3</v>
      </c>
      <c r="V237" s="638">
        <f t="shared" si="2777"/>
        <v>300</v>
      </c>
      <c r="W237" s="638">
        <f>'23년(세부_실적)'!U299</f>
        <v>0.1</v>
      </c>
      <c r="X237" s="638">
        <f t="shared" si="2778"/>
        <v>100</v>
      </c>
      <c r="Y237" s="638">
        <f>'23년(세부_실적)'!W299</f>
        <v>0</v>
      </c>
      <c r="Z237" s="638">
        <f t="shared" si="2779"/>
        <v>0</v>
      </c>
      <c r="AA237" s="638">
        <f>'23년(세부_실적)'!Y299</f>
        <v>0.4</v>
      </c>
      <c r="AB237" s="638">
        <f t="shared" si="2779"/>
        <v>400</v>
      </c>
      <c r="AC237" s="638">
        <f>'23년(세부_실적)'!AA299</f>
        <v>0</v>
      </c>
      <c r="AD237" s="638">
        <f t="shared" ref="AD237" si="3336">AC237*1000</f>
        <v>0</v>
      </c>
      <c r="AE237" s="638">
        <f>'23년(세부_실적)'!AC299</f>
        <v>0</v>
      </c>
      <c r="AF237" s="638">
        <f t="shared" ref="AF237" si="3337">AE237*1000</f>
        <v>0</v>
      </c>
      <c r="AG237" s="638">
        <f>'23년(세부_실적)'!AE299</f>
        <v>0</v>
      </c>
      <c r="AH237" s="638">
        <f t="shared" ref="AH237" si="3338">AG237*1000</f>
        <v>0</v>
      </c>
      <c r="AI237" s="638">
        <f>'23년(세부_실적)'!AG299</f>
        <v>0</v>
      </c>
      <c r="AJ237" s="638">
        <f t="shared" ref="AJ237" si="3339">AI237*1000</f>
        <v>0</v>
      </c>
      <c r="AK237" s="638">
        <f>'23년(세부_실적)'!AI299</f>
        <v>0.4</v>
      </c>
      <c r="AL237" s="638">
        <f t="shared" ref="AL237" si="3340">AK237*1000</f>
        <v>400</v>
      </c>
      <c r="AM237" s="638">
        <f>'23년(세부_실적)'!AK299</f>
        <v>0</v>
      </c>
      <c r="AN237" s="638">
        <f t="shared" ref="AN237" si="3341">AM237*1000</f>
        <v>0</v>
      </c>
      <c r="AO237" s="638">
        <f>'23년(세부_실적)'!AM299</f>
        <v>0</v>
      </c>
      <c r="AP237" s="638">
        <f t="shared" ref="AP237" si="3342">AO237*1000</f>
        <v>0</v>
      </c>
      <c r="AQ237" s="638">
        <f>'23년(세부_실적)'!AO299</f>
        <v>0</v>
      </c>
      <c r="AR237" s="638">
        <f t="shared" ref="AR237" si="3343">AQ237*1000</f>
        <v>0</v>
      </c>
      <c r="AS237" s="638">
        <f>'23년(세부_실적)'!AQ299</f>
        <v>0</v>
      </c>
      <c r="AT237" s="638">
        <f t="shared" ref="AT237" si="3344">AS237*1000</f>
        <v>0</v>
      </c>
      <c r="AU237" s="638">
        <f>'23년(세부_실적)'!AS299</f>
        <v>0</v>
      </c>
      <c r="AV237" s="638">
        <f t="shared" ref="AV237" si="3345">AU237*1000</f>
        <v>0</v>
      </c>
      <c r="AW237" s="638">
        <f>'23년(세부_실적)'!AU299</f>
        <v>0</v>
      </c>
      <c r="AX237" s="638">
        <f t="shared" ref="AX237" si="3346">AW237*1000</f>
        <v>0</v>
      </c>
      <c r="AY237" s="638">
        <f>'23년(세부_실적)'!AW299</f>
        <v>0</v>
      </c>
      <c r="AZ237" s="638">
        <f t="shared" ref="AZ237" si="3347">AY237*1000</f>
        <v>0</v>
      </c>
      <c r="BA237" s="638">
        <f>'23년(세부_실적)'!AY299</f>
        <v>0</v>
      </c>
      <c r="BB237" s="638">
        <f t="shared" ref="BB237" si="3348">BA237*1000</f>
        <v>0</v>
      </c>
      <c r="BC237" s="638">
        <f>'23년(세부_실적)'!BA299</f>
        <v>0</v>
      </c>
      <c r="BD237" s="638">
        <f t="shared" ref="BD237" si="3349">BC237*1000</f>
        <v>0</v>
      </c>
      <c r="BF237" s="617">
        <v>3.4</v>
      </c>
      <c r="BG237" s="617">
        <v>20.596294409090902</v>
      </c>
      <c r="BH237" s="617">
        <v>30.91</v>
      </c>
      <c r="BI237" s="617"/>
      <c r="BJ237" s="617">
        <v>3.4</v>
      </c>
      <c r="BK237" s="617">
        <v>20.596294409090902</v>
      </c>
      <c r="BL237" s="617">
        <v>30.91</v>
      </c>
      <c r="BM237" s="617"/>
      <c r="BN237" s="617">
        <v>3.4</v>
      </c>
      <c r="BO237" s="617">
        <v>20.596294409090902</v>
      </c>
      <c r="BP237" s="617">
        <v>30.91</v>
      </c>
      <c r="BQ237" s="617"/>
      <c r="BR237" s="617">
        <v>3.4</v>
      </c>
      <c r="BS237" s="617">
        <v>20.785636168926008</v>
      </c>
      <c r="BT237" s="617">
        <v>30.91</v>
      </c>
      <c r="BU237" s="617"/>
      <c r="BV237" s="617">
        <v>3.4</v>
      </c>
      <c r="BW237" s="617">
        <v>20.785636168926008</v>
      </c>
      <c r="BX237" s="617"/>
      <c r="BY237" s="617"/>
      <c r="BZ237" s="617">
        <v>3.4</v>
      </c>
      <c r="CA237" s="617">
        <v>20.785636168926008</v>
      </c>
      <c r="CB237" s="617">
        <v>29.95</v>
      </c>
      <c r="CC237" s="617"/>
      <c r="CD237" s="617"/>
      <c r="CE237" s="617"/>
      <c r="CF237" s="617"/>
      <c r="CG237" s="617"/>
      <c r="CH237" s="617"/>
      <c r="CI237" s="617"/>
      <c r="CJ237" s="617"/>
      <c r="CK237" s="617"/>
      <c r="CL237" s="617"/>
      <c r="CM237" s="617"/>
      <c r="CN237" s="617"/>
      <c r="CO237" s="617"/>
      <c r="CP237" s="617"/>
      <c r="CQ237" s="617"/>
      <c r="CR237" s="617"/>
      <c r="CS237" s="617"/>
      <c r="CT237" s="617"/>
      <c r="CU237" s="617"/>
      <c r="CV237" s="617"/>
      <c r="CW237" s="617"/>
      <c r="CX237" s="617"/>
      <c r="CY237" s="617"/>
      <c r="CZ237" s="617"/>
      <c r="DA237" s="617"/>
      <c r="DB237" s="6">
        <f t="shared" si="2808"/>
        <v>11551283.370000001</v>
      </c>
      <c r="DC237" s="6">
        <f t="shared" si="2809"/>
        <v>3938614.02</v>
      </c>
      <c r="DD237" s="6">
        <f t="shared" si="2810"/>
        <v>0</v>
      </c>
      <c r="DE237" s="6">
        <f t="shared" si="2811"/>
        <v>0</v>
      </c>
      <c r="DF237" s="6">
        <f t="shared" si="2812"/>
        <v>0</v>
      </c>
      <c r="DG237" s="6">
        <f t="shared" si="2813"/>
        <v>0</v>
      </c>
      <c r="DH237" s="6">
        <f t="shared" si="2814"/>
        <v>0</v>
      </c>
      <c r="DI237" s="6">
        <f t="shared" si="2815"/>
        <v>0</v>
      </c>
      <c r="DJ237" s="6">
        <f t="shared" si="2816"/>
        <v>0</v>
      </c>
      <c r="DK237" s="6">
        <f t="shared" si="2817"/>
        <v>0</v>
      </c>
      <c r="DL237" s="6">
        <f t="shared" si="2818"/>
        <v>0</v>
      </c>
      <c r="DM237" s="6">
        <f t="shared" si="2819"/>
        <v>0</v>
      </c>
      <c r="DO237" s="6">
        <f t="shared" si="2820"/>
        <v>8967583.1947381329</v>
      </c>
      <c r="DP237" s="6">
        <f t="shared" si="2821"/>
        <v>3057655.8261951809</v>
      </c>
      <c r="DQ237" s="6">
        <f t="shared" si="2822"/>
        <v>0</v>
      </c>
      <c r="DR237" s="6">
        <f t="shared" si="2823"/>
        <v>0</v>
      </c>
      <c r="DS237" s="6">
        <f t="shared" si="2824"/>
        <v>0</v>
      </c>
      <c r="DT237" s="6">
        <f t="shared" si="2825"/>
        <v>0</v>
      </c>
      <c r="DU237" s="6">
        <f t="shared" si="2826"/>
        <v>0</v>
      </c>
      <c r="DV237" s="6">
        <f t="shared" si="2827"/>
        <v>0</v>
      </c>
      <c r="DW237" s="6">
        <f t="shared" si="2828"/>
        <v>0</v>
      </c>
      <c r="DX237" s="6">
        <f t="shared" si="2829"/>
        <v>0</v>
      </c>
      <c r="DY237" s="6">
        <f t="shared" si="2830"/>
        <v>0</v>
      </c>
      <c r="DZ237" s="6">
        <f t="shared" si="2831"/>
        <v>0</v>
      </c>
    </row>
    <row r="238" spans="2:130" ht="12" customHeight="1" outlineLevel="1">
      <c r="B238" s="6">
        <f>'23년(세부_실적)'!A300</f>
        <v>232</v>
      </c>
      <c r="C238" s="620"/>
      <c r="D238" s="620"/>
      <c r="E238" s="620"/>
      <c r="F238" s="622" t="str">
        <f>'23년(세부_실적)'!E300</f>
        <v>A10024_NPNTH</v>
      </c>
      <c r="G238" s="622" t="s">
        <v>1344</v>
      </c>
      <c r="H238" s="622" t="str">
        <f>'23년(세부_실적)'!F300</f>
        <v>2828D</v>
      </c>
      <c r="I238" s="617" t="str">
        <f>'23년(세부_실적)'!G300</f>
        <v>구</v>
      </c>
      <c r="J238" s="617" t="str">
        <f>'23년(세부_실적)'!H300</f>
        <v>SY</v>
      </c>
      <c r="K238" s="617">
        <f>'23년(세부_실적)'!I300</f>
        <v>30.14</v>
      </c>
      <c r="L238" s="617">
        <f>'23년(세부_실적)'!J300</f>
        <v>0</v>
      </c>
      <c r="M238" s="617">
        <f>'23년(세부_실적)'!K300</f>
        <v>30.14</v>
      </c>
      <c r="N238" s="617">
        <f>'23년(세부_실적)'!L300</f>
        <v>0</v>
      </c>
      <c r="O238" s="617">
        <f>'23년(세부_실적)'!M300</f>
        <v>30.14</v>
      </c>
      <c r="P238" s="617">
        <f>'23년(세부_실적)'!N300</f>
        <v>0</v>
      </c>
      <c r="Q238" s="617">
        <f>'23년(세부_실적)'!O300</f>
        <v>30.14</v>
      </c>
      <c r="R238" s="617">
        <f>'23년(세부_실적)'!P300</f>
        <v>0</v>
      </c>
      <c r="S238" s="638">
        <f>'23년(세부_실적)'!Q300</f>
        <v>0.36799999999999999</v>
      </c>
      <c r="T238" s="638">
        <f t="shared" si="2776"/>
        <v>368</v>
      </c>
      <c r="U238" s="638">
        <f>'23년(세부_실적)'!S300</f>
        <v>0.26800000000000002</v>
      </c>
      <c r="V238" s="638">
        <f t="shared" si="2777"/>
        <v>268</v>
      </c>
      <c r="W238" s="638">
        <f>'23년(세부_실적)'!U300</f>
        <v>0.1</v>
      </c>
      <c r="X238" s="638">
        <f t="shared" si="2778"/>
        <v>100</v>
      </c>
      <c r="Y238" s="638">
        <f>'23년(세부_실적)'!W300</f>
        <v>0</v>
      </c>
      <c r="Z238" s="638">
        <f t="shared" si="2779"/>
        <v>0</v>
      </c>
      <c r="AA238" s="638">
        <f>'23년(세부_실적)'!Y300</f>
        <v>0.36799999999999999</v>
      </c>
      <c r="AB238" s="638">
        <f t="shared" si="2779"/>
        <v>368</v>
      </c>
      <c r="AC238" s="638">
        <f>'23년(세부_실적)'!AA300</f>
        <v>0</v>
      </c>
      <c r="AD238" s="638">
        <f t="shared" ref="AD238" si="3350">AC238*1000</f>
        <v>0</v>
      </c>
      <c r="AE238" s="638">
        <f>'23년(세부_실적)'!AC300</f>
        <v>0</v>
      </c>
      <c r="AF238" s="638">
        <f t="shared" ref="AF238" si="3351">AE238*1000</f>
        <v>0</v>
      </c>
      <c r="AG238" s="638">
        <f>'23년(세부_실적)'!AE300</f>
        <v>0</v>
      </c>
      <c r="AH238" s="638">
        <f t="shared" ref="AH238" si="3352">AG238*1000</f>
        <v>0</v>
      </c>
      <c r="AI238" s="638">
        <f>'23년(세부_실적)'!AG300</f>
        <v>0</v>
      </c>
      <c r="AJ238" s="638">
        <f t="shared" ref="AJ238" si="3353">AI238*1000</f>
        <v>0</v>
      </c>
      <c r="AK238" s="638">
        <f>'23년(세부_실적)'!AI300</f>
        <v>0.36799999999999999</v>
      </c>
      <c r="AL238" s="638">
        <f t="shared" ref="AL238" si="3354">AK238*1000</f>
        <v>368</v>
      </c>
      <c r="AM238" s="638">
        <f>'23년(세부_실적)'!AK300</f>
        <v>0</v>
      </c>
      <c r="AN238" s="638">
        <f t="shared" ref="AN238" si="3355">AM238*1000</f>
        <v>0</v>
      </c>
      <c r="AO238" s="638">
        <f>'23년(세부_실적)'!AM300</f>
        <v>0</v>
      </c>
      <c r="AP238" s="638">
        <f t="shared" ref="AP238" si="3356">AO238*1000</f>
        <v>0</v>
      </c>
      <c r="AQ238" s="638">
        <f>'23년(세부_실적)'!AO300</f>
        <v>0</v>
      </c>
      <c r="AR238" s="638">
        <f t="shared" ref="AR238" si="3357">AQ238*1000</f>
        <v>0</v>
      </c>
      <c r="AS238" s="638">
        <f>'23년(세부_실적)'!AQ300</f>
        <v>0</v>
      </c>
      <c r="AT238" s="638">
        <f t="shared" ref="AT238" si="3358">AS238*1000</f>
        <v>0</v>
      </c>
      <c r="AU238" s="638">
        <f>'23년(세부_실적)'!AS300</f>
        <v>0</v>
      </c>
      <c r="AV238" s="638">
        <f t="shared" ref="AV238" si="3359">AU238*1000</f>
        <v>0</v>
      </c>
      <c r="AW238" s="638">
        <f>'23년(세부_실적)'!AU300</f>
        <v>0</v>
      </c>
      <c r="AX238" s="638">
        <f t="shared" ref="AX238" si="3360">AW238*1000</f>
        <v>0</v>
      </c>
      <c r="AY238" s="638">
        <f>'23년(세부_실적)'!AW300</f>
        <v>0</v>
      </c>
      <c r="AZ238" s="638">
        <f t="shared" ref="AZ238" si="3361">AY238*1000</f>
        <v>0</v>
      </c>
      <c r="BA238" s="638">
        <f>'23년(세부_실적)'!AY300</f>
        <v>0</v>
      </c>
      <c r="BB238" s="638">
        <f t="shared" ref="BB238" si="3362">BA238*1000</f>
        <v>0</v>
      </c>
      <c r="BC238" s="638">
        <f>'23년(세부_실적)'!BA300</f>
        <v>0</v>
      </c>
      <c r="BD238" s="638">
        <f t="shared" ref="BD238" si="3363">BC238*1000</f>
        <v>0</v>
      </c>
      <c r="BF238" s="617">
        <v>3.4</v>
      </c>
      <c r="BG238" s="617">
        <v>20.722816009090902</v>
      </c>
      <c r="BH238" s="617"/>
      <c r="BI238" s="617"/>
      <c r="BJ238" s="617">
        <v>3.4</v>
      </c>
      <c r="BK238" s="617">
        <v>20.722816009090902</v>
      </c>
      <c r="BL238" s="617"/>
      <c r="BM238" s="617"/>
      <c r="BN238" s="617">
        <v>3.4</v>
      </c>
      <c r="BO238" s="617">
        <v>20.722816009090902</v>
      </c>
      <c r="BP238" s="617"/>
      <c r="BQ238" s="617"/>
      <c r="BR238" s="617">
        <v>3.4</v>
      </c>
      <c r="BS238" s="617">
        <v>20.927357768926008</v>
      </c>
      <c r="BT238" s="617"/>
      <c r="BU238" s="617"/>
      <c r="BV238" s="617">
        <v>3.4</v>
      </c>
      <c r="BW238" s="617">
        <v>20.927357768926008</v>
      </c>
      <c r="BX238" s="617"/>
      <c r="BY238" s="617"/>
      <c r="BZ238" s="617">
        <v>3.4</v>
      </c>
      <c r="CA238" s="617">
        <v>20.927357768926008</v>
      </c>
      <c r="CB238" s="617"/>
      <c r="CC238" s="617"/>
      <c r="CD238" s="617"/>
      <c r="CE238" s="617"/>
      <c r="CF238" s="617"/>
      <c r="CG238" s="617"/>
      <c r="CH238" s="617"/>
      <c r="CI238" s="617"/>
      <c r="CJ238" s="617"/>
      <c r="CK238" s="617"/>
      <c r="CL238" s="617"/>
      <c r="CM238" s="617"/>
      <c r="CN238" s="617"/>
      <c r="CO238" s="617"/>
      <c r="CP238" s="617"/>
      <c r="CQ238" s="617"/>
      <c r="CR238" s="617"/>
      <c r="CS238" s="617"/>
      <c r="CT238" s="617"/>
      <c r="CU238" s="617"/>
      <c r="CV238" s="617"/>
      <c r="CW238" s="617"/>
      <c r="CX238" s="617"/>
      <c r="CY238" s="617"/>
      <c r="CZ238" s="617"/>
      <c r="DA238" s="617"/>
      <c r="DB238" s="6">
        <f t="shared" si="2808"/>
        <v>0</v>
      </c>
      <c r="DC238" s="6">
        <f t="shared" si="2809"/>
        <v>0</v>
      </c>
      <c r="DD238" s="6">
        <f t="shared" si="2810"/>
        <v>0</v>
      </c>
      <c r="DE238" s="6">
        <f t="shared" si="2811"/>
        <v>0</v>
      </c>
      <c r="DF238" s="6">
        <f t="shared" si="2812"/>
        <v>0</v>
      </c>
      <c r="DG238" s="6">
        <f t="shared" si="2813"/>
        <v>0</v>
      </c>
      <c r="DH238" s="6">
        <f t="shared" si="2814"/>
        <v>0</v>
      </c>
      <c r="DI238" s="6">
        <f t="shared" si="2815"/>
        <v>0</v>
      </c>
      <c r="DJ238" s="6">
        <f t="shared" si="2816"/>
        <v>0</v>
      </c>
      <c r="DK238" s="6">
        <f t="shared" si="2817"/>
        <v>0</v>
      </c>
      <c r="DL238" s="6">
        <f t="shared" si="2818"/>
        <v>0</v>
      </c>
      <c r="DM238" s="6">
        <f t="shared" si="2819"/>
        <v>0</v>
      </c>
      <c r="DO238" s="6">
        <f t="shared" si="2820"/>
        <v>8053279.5807296718</v>
      </c>
      <c r="DP238" s="6">
        <f t="shared" si="2821"/>
        <v>3073777.4615103812</v>
      </c>
      <c r="DQ238" s="6">
        <f t="shared" si="2822"/>
        <v>0</v>
      </c>
      <c r="DR238" s="6">
        <f t="shared" si="2823"/>
        <v>0</v>
      </c>
      <c r="DS238" s="6">
        <f t="shared" si="2824"/>
        <v>0</v>
      </c>
      <c r="DT238" s="6">
        <f t="shared" si="2825"/>
        <v>0</v>
      </c>
      <c r="DU238" s="6">
        <f t="shared" si="2826"/>
        <v>0</v>
      </c>
      <c r="DV238" s="6">
        <f t="shared" si="2827"/>
        <v>0</v>
      </c>
      <c r="DW238" s="6">
        <f t="shared" si="2828"/>
        <v>0</v>
      </c>
      <c r="DX238" s="6">
        <f t="shared" si="2829"/>
        <v>0</v>
      </c>
      <c r="DY238" s="6">
        <f t="shared" si="2830"/>
        <v>0</v>
      </c>
      <c r="DZ238" s="6">
        <f t="shared" si="2831"/>
        <v>0</v>
      </c>
    </row>
    <row r="239" spans="2:130" ht="12" customHeight="1" outlineLevel="1">
      <c r="B239" s="6">
        <f>'23년(세부_실적)'!A301</f>
        <v>233</v>
      </c>
      <c r="C239" s="620"/>
      <c r="D239" s="620"/>
      <c r="E239" s="620"/>
      <c r="F239" s="622" t="str">
        <f>'23년(세부_실적)'!E301</f>
        <v>A10024_NPNTE(UK)</v>
      </c>
      <c r="G239" s="622" t="s">
        <v>1345</v>
      </c>
      <c r="H239" s="622" t="str">
        <f>'23년(세부_실적)'!F301</f>
        <v>2828E</v>
      </c>
      <c r="I239" s="617" t="str">
        <f>'23년(세부_실적)'!G301</f>
        <v>구</v>
      </c>
      <c r="J239" s="617" t="str">
        <f>'23년(세부_실적)'!H301</f>
        <v>SY</v>
      </c>
      <c r="K239" s="617">
        <f>'23년(세부_실적)'!I301</f>
        <v>30.54</v>
      </c>
      <c r="L239" s="617">
        <f>'23년(세부_실적)'!J301</f>
        <v>0</v>
      </c>
      <c r="M239" s="617">
        <f>'23년(세부_실적)'!K301</f>
        <v>30.54</v>
      </c>
      <c r="N239" s="617">
        <f>'23년(세부_실적)'!L301</f>
        <v>0</v>
      </c>
      <c r="O239" s="617">
        <f>'23년(세부_실적)'!M301</f>
        <v>30.54</v>
      </c>
      <c r="P239" s="617">
        <f>'23년(세부_실적)'!N301</f>
        <v>0</v>
      </c>
      <c r="Q239" s="617">
        <f>'23년(세부_실적)'!O301</f>
        <v>30.54</v>
      </c>
      <c r="R239" s="617">
        <f>'23년(세부_실적)'!P301</f>
        <v>0</v>
      </c>
      <c r="S239" s="638">
        <f>'23년(세부_실적)'!Q301</f>
        <v>0.14299999999999999</v>
      </c>
      <c r="T239" s="638">
        <f t="shared" si="2776"/>
        <v>143</v>
      </c>
      <c r="U239" s="638">
        <f>'23년(세부_실적)'!S301</f>
        <v>0</v>
      </c>
      <c r="V239" s="638">
        <f t="shared" si="2777"/>
        <v>0</v>
      </c>
      <c r="W239" s="638">
        <f>'23년(세부_실적)'!U301</f>
        <v>0</v>
      </c>
      <c r="X239" s="638">
        <f t="shared" si="2778"/>
        <v>0</v>
      </c>
      <c r="Y239" s="638">
        <f>'23년(세부_실적)'!W301</f>
        <v>0</v>
      </c>
      <c r="Z239" s="638">
        <f t="shared" si="2779"/>
        <v>0</v>
      </c>
      <c r="AA239" s="638">
        <f>'23년(세부_실적)'!Y301</f>
        <v>0</v>
      </c>
      <c r="AB239" s="638">
        <f t="shared" si="2779"/>
        <v>0</v>
      </c>
      <c r="AC239" s="638">
        <f>'23년(세부_실적)'!AA301</f>
        <v>0</v>
      </c>
      <c r="AD239" s="638">
        <f t="shared" ref="AD239" si="3364">AC239*1000</f>
        <v>0</v>
      </c>
      <c r="AE239" s="638">
        <f>'23년(세부_실적)'!AC301</f>
        <v>0</v>
      </c>
      <c r="AF239" s="638">
        <f t="shared" ref="AF239" si="3365">AE239*1000</f>
        <v>0</v>
      </c>
      <c r="AG239" s="638">
        <f>'23년(세부_실적)'!AE301</f>
        <v>0.14299999999999999</v>
      </c>
      <c r="AH239" s="638">
        <f t="shared" ref="AH239" si="3366">AG239*1000</f>
        <v>143</v>
      </c>
      <c r="AI239" s="638">
        <f>'23년(세부_실적)'!AG301</f>
        <v>0.14299999999999999</v>
      </c>
      <c r="AJ239" s="638">
        <f t="shared" ref="AJ239" si="3367">AI239*1000</f>
        <v>143</v>
      </c>
      <c r="AK239" s="638">
        <f>'23년(세부_실적)'!AI301</f>
        <v>0.14299999999999999</v>
      </c>
      <c r="AL239" s="638">
        <f t="shared" ref="AL239" si="3368">AK239*1000</f>
        <v>143</v>
      </c>
      <c r="AM239" s="638">
        <f>'23년(세부_실적)'!AK301</f>
        <v>0</v>
      </c>
      <c r="AN239" s="638">
        <f t="shared" ref="AN239" si="3369">AM239*1000</f>
        <v>0</v>
      </c>
      <c r="AO239" s="638">
        <f>'23년(세부_실적)'!AM301</f>
        <v>0</v>
      </c>
      <c r="AP239" s="638">
        <f t="shared" ref="AP239" si="3370">AO239*1000</f>
        <v>0</v>
      </c>
      <c r="AQ239" s="638">
        <f>'23년(세부_실적)'!AO301</f>
        <v>0</v>
      </c>
      <c r="AR239" s="638">
        <f t="shared" ref="AR239" si="3371">AQ239*1000</f>
        <v>0</v>
      </c>
      <c r="AS239" s="638">
        <f>'23년(세부_실적)'!AQ301</f>
        <v>0</v>
      </c>
      <c r="AT239" s="638">
        <f t="shared" ref="AT239" si="3372">AS239*1000</f>
        <v>0</v>
      </c>
      <c r="AU239" s="638">
        <f>'23년(세부_실적)'!AS301</f>
        <v>0</v>
      </c>
      <c r="AV239" s="638">
        <f t="shared" ref="AV239" si="3373">AU239*1000</f>
        <v>0</v>
      </c>
      <c r="AW239" s="638">
        <f>'23년(세부_실적)'!AU301</f>
        <v>0</v>
      </c>
      <c r="AX239" s="638">
        <f t="shared" ref="AX239" si="3374">AW239*1000</f>
        <v>0</v>
      </c>
      <c r="AY239" s="638">
        <f>'23년(세부_실적)'!AW301</f>
        <v>0</v>
      </c>
      <c r="AZ239" s="638">
        <f t="shared" ref="AZ239" si="3375">AY239*1000</f>
        <v>0</v>
      </c>
      <c r="BA239" s="638">
        <f>'23년(세부_실적)'!AY301</f>
        <v>0</v>
      </c>
      <c r="BB239" s="638">
        <f t="shared" ref="BB239" si="3376">BA239*1000</f>
        <v>0</v>
      </c>
      <c r="BC239" s="638">
        <f>'23년(세부_실적)'!BA301</f>
        <v>0</v>
      </c>
      <c r="BD239" s="638">
        <f t="shared" ref="BD239" si="3377">BC239*1000</f>
        <v>0</v>
      </c>
      <c r="BF239" s="617">
        <v>3.4</v>
      </c>
      <c r="BG239" s="617">
        <v>21.025816009090903</v>
      </c>
      <c r="BH239" s="617"/>
      <c r="BI239" s="617"/>
      <c r="BJ239" s="617">
        <v>3.4</v>
      </c>
      <c r="BK239" s="617">
        <v>21.025816009090903</v>
      </c>
      <c r="BL239" s="617"/>
      <c r="BM239" s="617"/>
      <c r="BN239" s="617">
        <v>3.4</v>
      </c>
      <c r="BO239" s="617">
        <v>21.025816009090903</v>
      </c>
      <c r="BP239" s="617"/>
      <c r="BQ239" s="617"/>
      <c r="BR239" s="617">
        <v>3.4</v>
      </c>
      <c r="BS239" s="617">
        <v>21.26335776892601</v>
      </c>
      <c r="BT239" s="617"/>
      <c r="BU239" s="617"/>
      <c r="BV239" s="617">
        <v>3.4</v>
      </c>
      <c r="BW239" s="617">
        <v>21.26335776892601</v>
      </c>
      <c r="BX239" s="617"/>
      <c r="BY239" s="617"/>
      <c r="BZ239" s="617">
        <v>3.4</v>
      </c>
      <c r="CA239" s="617">
        <v>21.26335776892601</v>
      </c>
      <c r="CB239" s="617">
        <v>30.54</v>
      </c>
      <c r="CC239" s="617"/>
      <c r="CD239" s="617"/>
      <c r="CE239" s="617"/>
      <c r="CF239" s="617"/>
      <c r="CG239" s="617"/>
      <c r="CH239" s="617"/>
      <c r="CI239" s="617"/>
      <c r="CJ239" s="617"/>
      <c r="CK239" s="617"/>
      <c r="CL239" s="617"/>
      <c r="CM239" s="617"/>
      <c r="CN239" s="617"/>
      <c r="CO239" s="617"/>
      <c r="CP239" s="617"/>
      <c r="CQ239" s="617"/>
      <c r="CR239" s="617"/>
      <c r="CS239" s="617"/>
      <c r="CT239" s="617"/>
      <c r="CU239" s="617"/>
      <c r="CV239" s="617"/>
      <c r="CW239" s="617"/>
      <c r="CX239" s="617"/>
      <c r="CY239" s="617"/>
      <c r="CZ239" s="617"/>
      <c r="DA239" s="617"/>
      <c r="DB239" s="6">
        <f t="shared" si="2808"/>
        <v>0</v>
      </c>
      <c r="DC239" s="6">
        <f t="shared" si="2809"/>
        <v>0</v>
      </c>
      <c r="DD239" s="6">
        <f t="shared" si="2810"/>
        <v>0</v>
      </c>
      <c r="DE239" s="6">
        <f t="shared" si="2811"/>
        <v>0</v>
      </c>
      <c r="DF239" s="6">
        <f t="shared" si="2812"/>
        <v>0</v>
      </c>
      <c r="DG239" s="6">
        <f t="shared" si="2813"/>
        <v>5678390.4606000008</v>
      </c>
      <c r="DH239" s="6">
        <f t="shared" si="2814"/>
        <v>0</v>
      </c>
      <c r="DI239" s="6">
        <f t="shared" si="2815"/>
        <v>0</v>
      </c>
      <c r="DJ239" s="6">
        <f t="shared" si="2816"/>
        <v>0</v>
      </c>
      <c r="DK239" s="6">
        <f t="shared" si="2817"/>
        <v>0</v>
      </c>
      <c r="DL239" s="6">
        <f t="shared" si="2818"/>
        <v>0</v>
      </c>
      <c r="DM239" s="6">
        <f t="shared" si="2819"/>
        <v>0</v>
      </c>
      <c r="DO239" s="6">
        <f t="shared" si="2820"/>
        <v>0</v>
      </c>
      <c r="DP239" s="6">
        <f t="shared" si="2821"/>
        <v>0</v>
      </c>
      <c r="DQ239" s="6">
        <f t="shared" si="2822"/>
        <v>0</v>
      </c>
      <c r="DR239" s="6">
        <f t="shared" si="2823"/>
        <v>0</v>
      </c>
      <c r="DS239" s="6">
        <f t="shared" si="2824"/>
        <v>0</v>
      </c>
      <c r="DT239" s="6">
        <f t="shared" si="2825"/>
        <v>4585729.3870803649</v>
      </c>
      <c r="DU239" s="6">
        <f t="shared" si="2826"/>
        <v>0</v>
      </c>
      <c r="DV239" s="6">
        <f t="shared" si="2827"/>
        <v>0</v>
      </c>
      <c r="DW239" s="6">
        <f t="shared" si="2828"/>
        <v>0</v>
      </c>
      <c r="DX239" s="6">
        <f t="shared" si="2829"/>
        <v>0</v>
      </c>
      <c r="DY239" s="6">
        <f t="shared" si="2830"/>
        <v>0</v>
      </c>
      <c r="DZ239" s="6">
        <f t="shared" si="2831"/>
        <v>0</v>
      </c>
    </row>
    <row r="240" spans="2:130" ht="12" customHeight="1" outlineLevel="1">
      <c r="B240" s="6">
        <f>'23년(세부_실적)'!A302</f>
        <v>234</v>
      </c>
      <c r="C240" s="620"/>
      <c r="D240" s="620"/>
      <c r="E240" s="620"/>
      <c r="F240" s="622" t="str">
        <f>'23년(세부_실적)'!E302</f>
        <v>A10024_NPNTE(VN)</v>
      </c>
      <c r="G240" s="622" t="s">
        <v>1346</v>
      </c>
      <c r="H240" s="622" t="str">
        <f>'23년(세부_실적)'!F302</f>
        <v>2828G</v>
      </c>
      <c r="I240" s="617" t="str">
        <f>'23년(세부_실적)'!G302</f>
        <v>구</v>
      </c>
      <c r="J240" s="617" t="str">
        <f>'23년(세부_실적)'!H302</f>
        <v>SY</v>
      </c>
      <c r="K240" s="617">
        <f>'23년(세부_실적)'!I302</f>
        <v>30.26</v>
      </c>
      <c r="L240" s="617">
        <f>'23년(세부_실적)'!J302</f>
        <v>0</v>
      </c>
      <c r="M240" s="617">
        <f>'23년(세부_실적)'!K302</f>
        <v>30.26</v>
      </c>
      <c r="N240" s="617">
        <f>'23년(세부_실적)'!L302</f>
        <v>0</v>
      </c>
      <c r="O240" s="617">
        <f>'23년(세부_실적)'!M302</f>
        <v>30.26</v>
      </c>
      <c r="P240" s="617">
        <f>'23년(세부_실적)'!N302</f>
        <v>0</v>
      </c>
      <c r="Q240" s="617">
        <f>'23년(세부_실적)'!O302</f>
        <v>30.26</v>
      </c>
      <c r="R240" s="617">
        <f>'23년(세부_실적)'!P302</f>
        <v>0</v>
      </c>
      <c r="S240" s="638">
        <f>'23년(세부_실적)'!Q302</f>
        <v>0</v>
      </c>
      <c r="T240" s="638">
        <f t="shared" si="2776"/>
        <v>0</v>
      </c>
      <c r="U240" s="638">
        <f>'23년(세부_실적)'!S302</f>
        <v>0</v>
      </c>
      <c r="V240" s="638">
        <f t="shared" si="2777"/>
        <v>0</v>
      </c>
      <c r="W240" s="638">
        <f>'23년(세부_실적)'!U302</f>
        <v>0</v>
      </c>
      <c r="X240" s="638">
        <f t="shared" si="2778"/>
        <v>0</v>
      </c>
      <c r="Y240" s="638">
        <f>'23년(세부_실적)'!W302</f>
        <v>0</v>
      </c>
      <c r="Z240" s="638">
        <f t="shared" si="2779"/>
        <v>0</v>
      </c>
      <c r="AA240" s="638">
        <f>'23년(세부_실적)'!Y302</f>
        <v>0</v>
      </c>
      <c r="AB240" s="638">
        <f t="shared" si="2779"/>
        <v>0</v>
      </c>
      <c r="AC240" s="638">
        <f>'23년(세부_실적)'!AA302</f>
        <v>0</v>
      </c>
      <c r="AD240" s="638">
        <f t="shared" ref="AD240" si="3378">AC240*1000</f>
        <v>0</v>
      </c>
      <c r="AE240" s="638">
        <f>'23년(세부_실적)'!AC302</f>
        <v>0</v>
      </c>
      <c r="AF240" s="638">
        <f t="shared" ref="AF240" si="3379">AE240*1000</f>
        <v>0</v>
      </c>
      <c r="AG240" s="638">
        <f>'23년(세부_실적)'!AE302</f>
        <v>0</v>
      </c>
      <c r="AH240" s="638">
        <f t="shared" ref="AH240" si="3380">AG240*1000</f>
        <v>0</v>
      </c>
      <c r="AI240" s="638">
        <f>'23년(세부_실적)'!AG302</f>
        <v>0</v>
      </c>
      <c r="AJ240" s="638">
        <f t="shared" ref="AJ240" si="3381">AI240*1000</f>
        <v>0</v>
      </c>
      <c r="AK240" s="638">
        <f>'23년(세부_실적)'!AI302</f>
        <v>0</v>
      </c>
      <c r="AL240" s="638">
        <f t="shared" ref="AL240" si="3382">AK240*1000</f>
        <v>0</v>
      </c>
      <c r="AM240" s="638">
        <f>'23년(세부_실적)'!AK302</f>
        <v>0</v>
      </c>
      <c r="AN240" s="638">
        <f t="shared" ref="AN240" si="3383">AM240*1000</f>
        <v>0</v>
      </c>
      <c r="AO240" s="638">
        <f>'23년(세부_실적)'!AM302</f>
        <v>0</v>
      </c>
      <c r="AP240" s="638">
        <f t="shared" ref="AP240" si="3384">AO240*1000</f>
        <v>0</v>
      </c>
      <c r="AQ240" s="638">
        <f>'23년(세부_실적)'!AO302</f>
        <v>0</v>
      </c>
      <c r="AR240" s="638">
        <f t="shared" ref="AR240" si="3385">AQ240*1000</f>
        <v>0</v>
      </c>
      <c r="AS240" s="638">
        <f>'23년(세부_실적)'!AQ302</f>
        <v>0</v>
      </c>
      <c r="AT240" s="638">
        <f t="shared" ref="AT240" si="3386">AS240*1000</f>
        <v>0</v>
      </c>
      <c r="AU240" s="638">
        <f>'23년(세부_실적)'!AS302</f>
        <v>0</v>
      </c>
      <c r="AV240" s="638">
        <f t="shared" ref="AV240" si="3387">AU240*1000</f>
        <v>0</v>
      </c>
      <c r="AW240" s="638">
        <f>'23년(세부_실적)'!AU302</f>
        <v>0</v>
      </c>
      <c r="AX240" s="638">
        <f t="shared" ref="AX240" si="3388">AW240*1000</f>
        <v>0</v>
      </c>
      <c r="AY240" s="638">
        <f>'23년(세부_실적)'!AW302</f>
        <v>0</v>
      </c>
      <c r="AZ240" s="638">
        <f t="shared" ref="AZ240" si="3389">AY240*1000</f>
        <v>0</v>
      </c>
      <c r="BA240" s="638">
        <f>'23년(세부_실적)'!AY302</f>
        <v>0</v>
      </c>
      <c r="BB240" s="638">
        <f t="shared" ref="BB240" si="3390">BA240*1000</f>
        <v>0</v>
      </c>
      <c r="BC240" s="638">
        <f>'23년(세부_실적)'!BA302</f>
        <v>0</v>
      </c>
      <c r="BD240" s="638">
        <f t="shared" ref="BD240" si="3391">BC240*1000</f>
        <v>0</v>
      </c>
      <c r="BF240" s="617">
        <v>3.4</v>
      </c>
      <c r="BG240" s="617">
        <v>20.545416009090911</v>
      </c>
      <c r="BH240" s="617"/>
      <c r="BI240" s="617"/>
      <c r="BJ240" s="617">
        <v>3.4</v>
      </c>
      <c r="BK240" s="617">
        <v>20.545416009090911</v>
      </c>
      <c r="BL240" s="617"/>
      <c r="BM240" s="617"/>
      <c r="BN240" s="617">
        <v>3.4</v>
      </c>
      <c r="BO240" s="617">
        <v>20.545416009090911</v>
      </c>
      <c r="BP240" s="617"/>
      <c r="BQ240" s="617"/>
      <c r="BR240" s="617">
        <v>3.4</v>
      </c>
      <c r="BS240" s="617">
        <v>20.735557768926014</v>
      </c>
      <c r="BT240" s="617">
        <v>31.26</v>
      </c>
      <c r="BU240" s="617"/>
      <c r="BV240" s="617">
        <v>3.4</v>
      </c>
      <c r="BW240" s="617">
        <v>20.735557768926014</v>
      </c>
      <c r="BX240" s="617"/>
      <c r="BY240" s="617"/>
      <c r="BZ240" s="617">
        <v>3.4</v>
      </c>
      <c r="CA240" s="617">
        <v>20.735557768926014</v>
      </c>
      <c r="CB240" s="617"/>
      <c r="CC240" s="617"/>
      <c r="CD240" s="617"/>
      <c r="CE240" s="617"/>
      <c r="CF240" s="617"/>
      <c r="CG240" s="617"/>
      <c r="CH240" s="617"/>
      <c r="CI240" s="617"/>
      <c r="CJ240" s="617"/>
      <c r="CK240" s="617"/>
      <c r="CL240" s="617"/>
      <c r="CM240" s="617"/>
      <c r="CN240" s="617"/>
      <c r="CO240" s="617"/>
      <c r="CP240" s="617"/>
      <c r="CQ240" s="617"/>
      <c r="CR240" s="617"/>
      <c r="CS240" s="617"/>
      <c r="CT240" s="617"/>
      <c r="CU240" s="617"/>
      <c r="CV240" s="617"/>
      <c r="CW240" s="617"/>
      <c r="CX240" s="617"/>
      <c r="CY240" s="617"/>
      <c r="CZ240" s="617"/>
      <c r="DA240" s="617"/>
      <c r="DB240" s="6">
        <f t="shared" si="2808"/>
        <v>0</v>
      </c>
      <c r="DC240" s="6">
        <f t="shared" si="2809"/>
        <v>0</v>
      </c>
      <c r="DD240" s="6">
        <f t="shared" si="2810"/>
        <v>0</v>
      </c>
      <c r="DE240" s="6">
        <f t="shared" si="2811"/>
        <v>0</v>
      </c>
      <c r="DF240" s="6">
        <f t="shared" si="2812"/>
        <v>0</v>
      </c>
      <c r="DG240" s="6">
        <f t="shared" si="2813"/>
        <v>0</v>
      </c>
      <c r="DH240" s="6">
        <f t="shared" si="2814"/>
        <v>0</v>
      </c>
      <c r="DI240" s="6">
        <f t="shared" si="2815"/>
        <v>0</v>
      </c>
      <c r="DJ240" s="6">
        <f t="shared" si="2816"/>
        <v>0</v>
      </c>
      <c r="DK240" s="6">
        <f t="shared" si="2817"/>
        <v>0</v>
      </c>
      <c r="DL240" s="6">
        <f t="shared" si="2818"/>
        <v>0</v>
      </c>
      <c r="DM240" s="6">
        <f t="shared" si="2819"/>
        <v>0</v>
      </c>
      <c r="DO240" s="6">
        <f t="shared" si="2820"/>
        <v>0</v>
      </c>
      <c r="DP240" s="6">
        <f t="shared" si="2821"/>
        <v>0</v>
      </c>
      <c r="DQ240" s="6">
        <f t="shared" si="2822"/>
        <v>0</v>
      </c>
      <c r="DR240" s="6">
        <f t="shared" si="2823"/>
        <v>0</v>
      </c>
      <c r="DS240" s="6">
        <f t="shared" si="2824"/>
        <v>0</v>
      </c>
      <c r="DT240" s="6">
        <f t="shared" si="2825"/>
        <v>0</v>
      </c>
      <c r="DU240" s="6">
        <f t="shared" si="2826"/>
        <v>0</v>
      </c>
      <c r="DV240" s="6">
        <f t="shared" si="2827"/>
        <v>0</v>
      </c>
      <c r="DW240" s="6">
        <f t="shared" si="2828"/>
        <v>0</v>
      </c>
      <c r="DX240" s="6">
        <f t="shared" si="2829"/>
        <v>0</v>
      </c>
      <c r="DY240" s="6">
        <f t="shared" si="2830"/>
        <v>0</v>
      </c>
      <c r="DZ240" s="6">
        <f t="shared" si="2831"/>
        <v>0</v>
      </c>
    </row>
    <row r="241" spans="2:130" ht="12" customHeight="1" outlineLevel="1">
      <c r="B241" s="6">
        <f>'23년(세부_실적)'!A303</f>
        <v>235</v>
      </c>
      <c r="C241" s="620"/>
      <c r="D241" s="620"/>
      <c r="E241" s="620"/>
      <c r="F241" s="622" t="str">
        <f>'23년(세부_실적)'!E303</f>
        <v>A10024_NPNTE(TH)</v>
      </c>
      <c r="G241" s="622" t="s">
        <v>1060</v>
      </c>
      <c r="H241" s="622" t="str">
        <f>'23년(세부_실적)'!F303</f>
        <v>2828F</v>
      </c>
      <c r="I241" s="617" t="str">
        <f>'23년(세부_실적)'!G303</f>
        <v>구</v>
      </c>
      <c r="J241" s="617" t="str">
        <f>'23년(세부_실적)'!H303</f>
        <v>SY</v>
      </c>
      <c r="K241" s="617">
        <f>'23년(세부_실적)'!I303</f>
        <v>30.4</v>
      </c>
      <c r="L241" s="617">
        <f>'23년(세부_실적)'!J303</f>
        <v>0</v>
      </c>
      <c r="M241" s="617">
        <f>'23년(세부_실적)'!K303</f>
        <v>30.4</v>
      </c>
      <c r="N241" s="617">
        <f>'23년(세부_실적)'!L303</f>
        <v>0</v>
      </c>
      <c r="O241" s="617">
        <f>'23년(세부_실적)'!M303</f>
        <v>30.4</v>
      </c>
      <c r="P241" s="617">
        <f>'23년(세부_실적)'!N303</f>
        <v>0</v>
      </c>
      <c r="Q241" s="617">
        <f>'23년(세부_실적)'!O303</f>
        <v>30.4</v>
      </c>
      <c r="R241" s="617">
        <f>'23년(세부_실적)'!P303</f>
        <v>0</v>
      </c>
      <c r="S241" s="638">
        <f>'23년(세부_실적)'!Q303</f>
        <v>0</v>
      </c>
      <c r="T241" s="638">
        <f t="shared" si="2776"/>
        <v>0</v>
      </c>
      <c r="U241" s="638">
        <f>'23년(세부_실적)'!S303</f>
        <v>0</v>
      </c>
      <c r="V241" s="638">
        <f t="shared" si="2777"/>
        <v>0</v>
      </c>
      <c r="W241" s="638">
        <f>'23년(세부_실적)'!U303</f>
        <v>0</v>
      </c>
      <c r="X241" s="638">
        <f t="shared" si="2778"/>
        <v>0</v>
      </c>
      <c r="Y241" s="638">
        <f>'23년(세부_실적)'!W303</f>
        <v>0</v>
      </c>
      <c r="Z241" s="638">
        <f t="shared" si="2779"/>
        <v>0</v>
      </c>
      <c r="AA241" s="638">
        <f>'23년(세부_실적)'!Y303</f>
        <v>0</v>
      </c>
      <c r="AB241" s="638">
        <f t="shared" si="2779"/>
        <v>0</v>
      </c>
      <c r="AC241" s="638">
        <f>'23년(세부_실적)'!AA303</f>
        <v>0</v>
      </c>
      <c r="AD241" s="638">
        <f t="shared" ref="AD241" si="3392">AC241*1000</f>
        <v>0</v>
      </c>
      <c r="AE241" s="638">
        <f>'23년(세부_실적)'!AC303</f>
        <v>0</v>
      </c>
      <c r="AF241" s="638">
        <f t="shared" ref="AF241" si="3393">AE241*1000</f>
        <v>0</v>
      </c>
      <c r="AG241" s="638">
        <f>'23년(세부_실적)'!AE303</f>
        <v>0</v>
      </c>
      <c r="AH241" s="638">
        <f t="shared" ref="AH241" si="3394">AG241*1000</f>
        <v>0</v>
      </c>
      <c r="AI241" s="638">
        <f>'23년(세부_실적)'!AG303</f>
        <v>0</v>
      </c>
      <c r="AJ241" s="638">
        <f t="shared" ref="AJ241" si="3395">AI241*1000</f>
        <v>0</v>
      </c>
      <c r="AK241" s="638">
        <f>'23년(세부_실적)'!AI303</f>
        <v>0</v>
      </c>
      <c r="AL241" s="638">
        <f t="shared" ref="AL241" si="3396">AK241*1000</f>
        <v>0</v>
      </c>
      <c r="AM241" s="638">
        <f>'23년(세부_실적)'!AK303</f>
        <v>0</v>
      </c>
      <c r="AN241" s="638">
        <f t="shared" ref="AN241" si="3397">AM241*1000</f>
        <v>0</v>
      </c>
      <c r="AO241" s="638">
        <f>'23년(세부_실적)'!AM303</f>
        <v>0</v>
      </c>
      <c r="AP241" s="638">
        <f t="shared" ref="AP241" si="3398">AO241*1000</f>
        <v>0</v>
      </c>
      <c r="AQ241" s="638">
        <f>'23년(세부_실적)'!AO303</f>
        <v>0</v>
      </c>
      <c r="AR241" s="638">
        <f t="shared" ref="AR241" si="3399">AQ241*1000</f>
        <v>0</v>
      </c>
      <c r="AS241" s="638">
        <f>'23년(세부_실적)'!AQ303</f>
        <v>0</v>
      </c>
      <c r="AT241" s="638">
        <f t="shared" ref="AT241" si="3400">AS241*1000</f>
        <v>0</v>
      </c>
      <c r="AU241" s="638">
        <f>'23년(세부_실적)'!AS303</f>
        <v>0</v>
      </c>
      <c r="AV241" s="638">
        <f t="shared" ref="AV241" si="3401">AU241*1000</f>
        <v>0</v>
      </c>
      <c r="AW241" s="638">
        <f>'23년(세부_실적)'!AU303</f>
        <v>0</v>
      </c>
      <c r="AX241" s="638">
        <f t="shared" ref="AX241" si="3402">AW241*1000</f>
        <v>0</v>
      </c>
      <c r="AY241" s="638">
        <f>'23년(세부_실적)'!AW303</f>
        <v>0</v>
      </c>
      <c r="AZ241" s="638">
        <f t="shared" ref="AZ241" si="3403">AY241*1000</f>
        <v>0</v>
      </c>
      <c r="BA241" s="638">
        <f>'23년(세부_실적)'!AY303</f>
        <v>0</v>
      </c>
      <c r="BB241" s="638">
        <f t="shared" ref="BB241" si="3404">BA241*1000</f>
        <v>0</v>
      </c>
      <c r="BC241" s="638">
        <f>'23년(세부_실적)'!BA303</f>
        <v>0</v>
      </c>
      <c r="BD241" s="638">
        <f t="shared" ref="BD241" si="3405">BC241*1000</f>
        <v>0</v>
      </c>
      <c r="BF241" s="617">
        <v>3.4</v>
      </c>
      <c r="BG241" s="617">
        <v>20.725468954545455</v>
      </c>
      <c r="BH241" s="617"/>
      <c r="BI241" s="617"/>
      <c r="BJ241" s="617">
        <v>3.4</v>
      </c>
      <c r="BK241" s="617">
        <v>20.725468954545455</v>
      </c>
      <c r="BL241" s="617"/>
      <c r="BM241" s="617"/>
      <c r="BN241" s="617">
        <v>3.4</v>
      </c>
      <c r="BO241" s="617">
        <v>20.725468954545455</v>
      </c>
      <c r="BP241" s="617"/>
      <c r="BQ241" s="617"/>
      <c r="BR241" s="617">
        <v>3.4</v>
      </c>
      <c r="BS241" s="617">
        <v>20.871410714380563</v>
      </c>
      <c r="BT241" s="617"/>
      <c r="BU241" s="617"/>
      <c r="BV241" s="617">
        <v>3.4</v>
      </c>
      <c r="BW241" s="617">
        <v>20.871410714380563</v>
      </c>
      <c r="BX241" s="617"/>
      <c r="BY241" s="617"/>
      <c r="BZ241" s="617">
        <v>3.4</v>
      </c>
      <c r="CA241" s="617">
        <v>20.871410714380563</v>
      </c>
      <c r="CB241" s="617"/>
      <c r="CC241" s="617"/>
      <c r="CD241" s="617"/>
      <c r="CE241" s="617"/>
      <c r="CF241" s="617"/>
      <c r="CG241" s="617"/>
      <c r="CH241" s="617"/>
      <c r="CI241" s="617"/>
      <c r="CJ241" s="617"/>
      <c r="CK241" s="617"/>
      <c r="CL241" s="617"/>
      <c r="CM241" s="617"/>
      <c r="CN241" s="617"/>
      <c r="CO241" s="617"/>
      <c r="CP241" s="617"/>
      <c r="CQ241" s="617"/>
      <c r="CR241" s="617"/>
      <c r="CS241" s="617"/>
      <c r="CT241" s="617"/>
      <c r="CU241" s="617"/>
      <c r="CV241" s="617"/>
      <c r="CW241" s="617"/>
      <c r="CX241" s="617"/>
      <c r="CY241" s="617"/>
      <c r="CZ241" s="617"/>
      <c r="DA241" s="617"/>
      <c r="DB241" s="6">
        <f t="shared" si="2808"/>
        <v>0</v>
      </c>
      <c r="DC241" s="6">
        <f t="shared" si="2809"/>
        <v>0</v>
      </c>
      <c r="DD241" s="6">
        <f t="shared" si="2810"/>
        <v>0</v>
      </c>
      <c r="DE241" s="6">
        <f t="shared" si="2811"/>
        <v>0</v>
      </c>
      <c r="DF241" s="6">
        <f t="shared" si="2812"/>
        <v>0</v>
      </c>
      <c r="DG241" s="6">
        <f t="shared" si="2813"/>
        <v>0</v>
      </c>
      <c r="DH241" s="6">
        <f t="shared" si="2814"/>
        <v>0</v>
      </c>
      <c r="DI241" s="6">
        <f t="shared" si="2815"/>
        <v>0</v>
      </c>
      <c r="DJ241" s="6">
        <f t="shared" si="2816"/>
        <v>0</v>
      </c>
      <c r="DK241" s="6">
        <f t="shared" si="2817"/>
        <v>0</v>
      </c>
      <c r="DL241" s="6">
        <f t="shared" si="2818"/>
        <v>0</v>
      </c>
      <c r="DM241" s="6">
        <f t="shared" si="2819"/>
        <v>0</v>
      </c>
      <c r="DO241" s="6">
        <f t="shared" si="2820"/>
        <v>0</v>
      </c>
      <c r="DP241" s="6">
        <f t="shared" si="2821"/>
        <v>0</v>
      </c>
      <c r="DQ241" s="6">
        <f t="shared" si="2822"/>
        <v>0</v>
      </c>
      <c r="DR241" s="6">
        <f t="shared" si="2823"/>
        <v>0</v>
      </c>
      <c r="DS241" s="6">
        <f t="shared" si="2824"/>
        <v>0</v>
      </c>
      <c r="DT241" s="6">
        <f t="shared" si="2825"/>
        <v>0</v>
      </c>
      <c r="DU241" s="6">
        <f t="shared" si="2826"/>
        <v>0</v>
      </c>
      <c r="DV241" s="6">
        <f t="shared" si="2827"/>
        <v>0</v>
      </c>
      <c r="DW241" s="6">
        <f t="shared" si="2828"/>
        <v>0</v>
      </c>
      <c r="DX241" s="6">
        <f t="shared" si="2829"/>
        <v>0</v>
      </c>
      <c r="DY241" s="6">
        <f t="shared" si="2830"/>
        <v>0</v>
      </c>
      <c r="DZ241" s="6">
        <f t="shared" si="2831"/>
        <v>0</v>
      </c>
    </row>
    <row r="242" spans="2:130" ht="12" customHeight="1" outlineLevel="1">
      <c r="B242" s="6">
        <f>'23년(세부_실적)'!A304</f>
        <v>236</v>
      </c>
      <c r="C242" s="620"/>
      <c r="D242" s="620"/>
      <c r="E242" s="620"/>
      <c r="F242" s="622" t="str">
        <f>'23년(세부_실적)'!E304</f>
        <v>A10024_NPNTE(CN)</v>
      </c>
      <c r="G242" s="622" t="s">
        <v>1347</v>
      </c>
      <c r="H242" s="622" t="str">
        <f>'23년(세부_실적)'!F304</f>
        <v>2828H</v>
      </c>
      <c r="I242" s="617" t="str">
        <f>'23년(세부_실적)'!G304</f>
        <v>구</v>
      </c>
      <c r="J242" s="617" t="str">
        <f>'23년(세부_실적)'!H304</f>
        <v>SY</v>
      </c>
      <c r="K242" s="617">
        <f>'23년(세부_실적)'!I304</f>
        <v>31.3</v>
      </c>
      <c r="L242" s="617">
        <f>'23년(세부_실적)'!J304</f>
        <v>0</v>
      </c>
      <c r="M242" s="617">
        <f>'23년(세부_실적)'!K304</f>
        <v>31.3</v>
      </c>
      <c r="N242" s="617">
        <f>'23년(세부_실적)'!L304</f>
        <v>0</v>
      </c>
      <c r="O242" s="617">
        <f>'23년(세부_실적)'!M304</f>
        <v>31.3</v>
      </c>
      <c r="P242" s="617">
        <f>'23년(세부_실적)'!N304</f>
        <v>0</v>
      </c>
      <c r="Q242" s="617">
        <f>'23년(세부_실적)'!O304</f>
        <v>31.3</v>
      </c>
      <c r="R242" s="617">
        <f>'23년(세부_실적)'!P304</f>
        <v>0</v>
      </c>
      <c r="S242" s="638">
        <f>'23년(세부_실적)'!Q304</f>
        <v>0</v>
      </c>
      <c r="T242" s="638">
        <f t="shared" si="2776"/>
        <v>0</v>
      </c>
      <c r="U242" s="638">
        <f>'23년(세부_실적)'!S304</f>
        <v>0</v>
      </c>
      <c r="V242" s="638">
        <f t="shared" si="2777"/>
        <v>0</v>
      </c>
      <c r="W242" s="638">
        <f>'23년(세부_실적)'!U304</f>
        <v>0</v>
      </c>
      <c r="X242" s="638">
        <f t="shared" si="2778"/>
        <v>0</v>
      </c>
      <c r="Y242" s="638">
        <f>'23년(세부_실적)'!W304</f>
        <v>0</v>
      </c>
      <c r="Z242" s="638">
        <f t="shared" si="2779"/>
        <v>0</v>
      </c>
      <c r="AA242" s="638">
        <f>'23년(세부_실적)'!Y304</f>
        <v>0</v>
      </c>
      <c r="AB242" s="638">
        <f t="shared" si="2779"/>
        <v>0</v>
      </c>
      <c r="AC242" s="638">
        <f>'23년(세부_실적)'!AA304</f>
        <v>0</v>
      </c>
      <c r="AD242" s="638">
        <f t="shared" ref="AD242" si="3406">AC242*1000</f>
        <v>0</v>
      </c>
      <c r="AE242" s="638">
        <f>'23년(세부_실적)'!AC304</f>
        <v>0</v>
      </c>
      <c r="AF242" s="638">
        <f t="shared" ref="AF242" si="3407">AE242*1000</f>
        <v>0</v>
      </c>
      <c r="AG242" s="638">
        <f>'23년(세부_실적)'!AE304</f>
        <v>0</v>
      </c>
      <c r="AH242" s="638">
        <f t="shared" ref="AH242" si="3408">AG242*1000</f>
        <v>0</v>
      </c>
      <c r="AI242" s="638">
        <f>'23년(세부_실적)'!AG304</f>
        <v>0</v>
      </c>
      <c r="AJ242" s="638">
        <f t="shared" ref="AJ242" si="3409">AI242*1000</f>
        <v>0</v>
      </c>
      <c r="AK242" s="638">
        <f>'23년(세부_실적)'!AI304</f>
        <v>0</v>
      </c>
      <c r="AL242" s="638">
        <f t="shared" ref="AL242" si="3410">AK242*1000</f>
        <v>0</v>
      </c>
      <c r="AM242" s="638">
        <f>'23년(세부_실적)'!AK304</f>
        <v>0</v>
      </c>
      <c r="AN242" s="638">
        <f t="shared" ref="AN242" si="3411">AM242*1000</f>
        <v>0</v>
      </c>
      <c r="AO242" s="638">
        <f>'23년(세부_실적)'!AM304</f>
        <v>0</v>
      </c>
      <c r="AP242" s="638">
        <f t="shared" ref="AP242" si="3412">AO242*1000</f>
        <v>0</v>
      </c>
      <c r="AQ242" s="638">
        <f>'23년(세부_실적)'!AO304</f>
        <v>0</v>
      </c>
      <c r="AR242" s="638">
        <f t="shared" ref="AR242" si="3413">AQ242*1000</f>
        <v>0</v>
      </c>
      <c r="AS242" s="638">
        <f>'23년(세부_실적)'!AQ304</f>
        <v>0</v>
      </c>
      <c r="AT242" s="638">
        <f t="shared" ref="AT242" si="3414">AS242*1000</f>
        <v>0</v>
      </c>
      <c r="AU242" s="638">
        <f>'23년(세부_실적)'!AS304</f>
        <v>0</v>
      </c>
      <c r="AV242" s="638">
        <f t="shared" ref="AV242" si="3415">AU242*1000</f>
        <v>0</v>
      </c>
      <c r="AW242" s="638">
        <f>'23년(세부_실적)'!AU304</f>
        <v>0</v>
      </c>
      <c r="AX242" s="638">
        <f t="shared" ref="AX242" si="3416">AW242*1000</f>
        <v>0</v>
      </c>
      <c r="AY242" s="638">
        <f>'23년(세부_실적)'!AW304</f>
        <v>0</v>
      </c>
      <c r="AZ242" s="638">
        <f t="shared" ref="AZ242" si="3417">AY242*1000</f>
        <v>0</v>
      </c>
      <c r="BA242" s="638">
        <f>'23년(세부_실적)'!AY304</f>
        <v>0</v>
      </c>
      <c r="BB242" s="638">
        <f t="shared" ref="BB242" si="3418">BA242*1000</f>
        <v>0</v>
      </c>
      <c r="BC242" s="638">
        <f>'23년(세부_실적)'!BA304</f>
        <v>0</v>
      </c>
      <c r="BD242" s="638">
        <f t="shared" ref="BD242" si="3419">BC242*1000</f>
        <v>0</v>
      </c>
      <c r="BF242" s="617">
        <v>3.4</v>
      </c>
      <c r="BG242" s="617">
        <v>20.735557768926014</v>
      </c>
      <c r="BH242" s="617"/>
      <c r="BI242" s="617"/>
      <c r="BJ242" s="617">
        <v>3.4</v>
      </c>
      <c r="BK242" s="617">
        <v>20.735557768926014</v>
      </c>
      <c r="BL242" s="617"/>
      <c r="BM242" s="617"/>
      <c r="BN242" s="617">
        <v>3.4</v>
      </c>
      <c r="BO242" s="617">
        <v>20.735557768926014</v>
      </c>
      <c r="BP242" s="617">
        <v>31.3</v>
      </c>
      <c r="BQ242" s="617"/>
      <c r="BR242" s="617">
        <v>3.4</v>
      </c>
      <c r="BS242" s="617">
        <v>20.735557768926014</v>
      </c>
      <c r="BT242" s="617"/>
      <c r="BU242" s="617"/>
      <c r="BV242" s="617">
        <v>3.4</v>
      </c>
      <c r="BW242" s="617">
        <v>20.735557768926014</v>
      </c>
      <c r="BX242" s="617"/>
      <c r="BY242" s="617"/>
      <c r="BZ242" s="617">
        <v>3.4</v>
      </c>
      <c r="CA242" s="617">
        <v>20.735557768926014</v>
      </c>
      <c r="CB242" s="617">
        <v>31.3</v>
      </c>
      <c r="CC242" s="617"/>
      <c r="CD242" s="617"/>
      <c r="CE242" s="617"/>
      <c r="CF242" s="617"/>
      <c r="CG242" s="617"/>
      <c r="CH242" s="617"/>
      <c r="CI242" s="617"/>
      <c r="CJ242" s="617"/>
      <c r="CK242" s="617"/>
      <c r="CL242" s="617"/>
      <c r="CM242" s="617"/>
      <c r="CN242" s="617"/>
      <c r="CO242" s="617"/>
      <c r="CP242" s="617"/>
      <c r="CQ242" s="617"/>
      <c r="CR242" s="617"/>
      <c r="CS242" s="617"/>
      <c r="CT242" s="617"/>
      <c r="CU242" s="617"/>
      <c r="CV242" s="617"/>
      <c r="CW242" s="617"/>
      <c r="CX242" s="617"/>
      <c r="CY242" s="617"/>
      <c r="CZ242" s="617"/>
      <c r="DA242" s="617"/>
      <c r="DB242" s="6">
        <f t="shared" si="2808"/>
        <v>0</v>
      </c>
      <c r="DC242" s="6">
        <f t="shared" si="2809"/>
        <v>0</v>
      </c>
      <c r="DD242" s="6">
        <f t="shared" si="2810"/>
        <v>0</v>
      </c>
      <c r="DE242" s="6">
        <f t="shared" si="2811"/>
        <v>0</v>
      </c>
      <c r="DF242" s="6">
        <f t="shared" si="2812"/>
        <v>0</v>
      </c>
      <c r="DG242" s="6">
        <f t="shared" si="2813"/>
        <v>0</v>
      </c>
      <c r="DH242" s="6">
        <f t="shared" si="2814"/>
        <v>0</v>
      </c>
      <c r="DI242" s="6">
        <f t="shared" si="2815"/>
        <v>0</v>
      </c>
      <c r="DJ242" s="6">
        <f t="shared" si="2816"/>
        <v>0</v>
      </c>
      <c r="DK242" s="6">
        <f t="shared" si="2817"/>
        <v>0</v>
      </c>
      <c r="DL242" s="6">
        <f t="shared" si="2818"/>
        <v>0</v>
      </c>
      <c r="DM242" s="6">
        <f t="shared" si="2819"/>
        <v>0</v>
      </c>
      <c r="DO242" s="6">
        <f t="shared" si="2820"/>
        <v>0</v>
      </c>
      <c r="DP242" s="6">
        <f t="shared" si="2821"/>
        <v>0</v>
      </c>
      <c r="DQ242" s="6">
        <f t="shared" si="2822"/>
        <v>0</v>
      </c>
      <c r="DR242" s="6">
        <f t="shared" si="2823"/>
        <v>0</v>
      </c>
      <c r="DS242" s="6">
        <f t="shared" si="2824"/>
        <v>0</v>
      </c>
      <c r="DT242" s="6">
        <f t="shared" si="2825"/>
        <v>0</v>
      </c>
      <c r="DU242" s="6">
        <f t="shared" si="2826"/>
        <v>0</v>
      </c>
      <c r="DV242" s="6">
        <f t="shared" si="2827"/>
        <v>0</v>
      </c>
      <c r="DW242" s="6">
        <f t="shared" si="2828"/>
        <v>0</v>
      </c>
      <c r="DX242" s="6">
        <f t="shared" si="2829"/>
        <v>0</v>
      </c>
      <c r="DY242" s="6">
        <f t="shared" si="2830"/>
        <v>0</v>
      </c>
      <c r="DZ242" s="6">
        <f t="shared" si="2831"/>
        <v>0</v>
      </c>
    </row>
    <row r="243" spans="2:130" ht="12" customHeight="1" outlineLevel="1">
      <c r="B243" s="6" t="e">
        <f>'23년(세부_실적)'!#REF!</f>
        <v>#REF!</v>
      </c>
      <c r="C243" s="620"/>
      <c r="D243" s="620"/>
      <c r="E243" s="620"/>
      <c r="F243" s="622" t="e">
        <f>'23년(세부_실적)'!#REF!</f>
        <v>#REF!</v>
      </c>
      <c r="G243" s="622" t="s">
        <v>448</v>
      </c>
      <c r="H243" s="622" t="e">
        <f>'23년(세부_실적)'!#REF!</f>
        <v>#REF!</v>
      </c>
      <c r="I243" s="617" t="e">
        <f>'23년(세부_실적)'!#REF!</f>
        <v>#REF!</v>
      </c>
      <c r="J243" s="617" t="e">
        <f>'23년(세부_실적)'!#REF!</f>
        <v>#REF!</v>
      </c>
      <c r="K243" s="617" t="e">
        <f>'23년(세부_실적)'!#REF!</f>
        <v>#REF!</v>
      </c>
      <c r="L243" s="617" t="e">
        <f>'23년(세부_실적)'!#REF!</f>
        <v>#REF!</v>
      </c>
      <c r="M243" s="617" t="e">
        <f>'23년(세부_실적)'!#REF!</f>
        <v>#REF!</v>
      </c>
      <c r="N243" s="617" t="e">
        <f>'23년(세부_실적)'!#REF!</f>
        <v>#REF!</v>
      </c>
      <c r="O243" s="617" t="e">
        <f>'23년(세부_실적)'!#REF!</f>
        <v>#REF!</v>
      </c>
      <c r="P243" s="617" t="e">
        <f>'23년(세부_실적)'!#REF!</f>
        <v>#REF!</v>
      </c>
      <c r="Q243" s="617" t="e">
        <f>'23년(세부_실적)'!#REF!</f>
        <v>#REF!</v>
      </c>
      <c r="R243" s="617" t="e">
        <f>'23년(세부_실적)'!#REF!</f>
        <v>#REF!</v>
      </c>
      <c r="S243" s="638" t="e">
        <f>'23년(세부_실적)'!#REF!</f>
        <v>#REF!</v>
      </c>
      <c r="T243" s="638" t="e">
        <f t="shared" si="2776"/>
        <v>#REF!</v>
      </c>
      <c r="U243" s="638" t="e">
        <f>'23년(세부_실적)'!#REF!</f>
        <v>#REF!</v>
      </c>
      <c r="V243" s="638" t="e">
        <f t="shared" si="2777"/>
        <v>#REF!</v>
      </c>
      <c r="W243" s="638" t="e">
        <f>'23년(세부_실적)'!#REF!</f>
        <v>#REF!</v>
      </c>
      <c r="X243" s="638" t="e">
        <f t="shared" si="2778"/>
        <v>#REF!</v>
      </c>
      <c r="Y243" s="638" t="e">
        <f>'23년(세부_실적)'!#REF!</f>
        <v>#REF!</v>
      </c>
      <c r="Z243" s="638" t="e">
        <f t="shared" si="2779"/>
        <v>#REF!</v>
      </c>
      <c r="AA243" s="638" t="e">
        <f>'23년(세부_실적)'!#REF!</f>
        <v>#REF!</v>
      </c>
      <c r="AB243" s="638" t="e">
        <f t="shared" si="2779"/>
        <v>#REF!</v>
      </c>
      <c r="AC243" s="638" t="e">
        <f>'23년(세부_실적)'!#REF!</f>
        <v>#REF!</v>
      </c>
      <c r="AD243" s="638" t="e">
        <f t="shared" ref="AD243" si="3420">AC243*1000</f>
        <v>#REF!</v>
      </c>
      <c r="AE243" s="638" t="e">
        <f>'23년(세부_실적)'!#REF!</f>
        <v>#REF!</v>
      </c>
      <c r="AF243" s="638" t="e">
        <f t="shared" ref="AF243" si="3421">AE243*1000</f>
        <v>#REF!</v>
      </c>
      <c r="AG243" s="638" t="e">
        <f>'23년(세부_실적)'!#REF!</f>
        <v>#REF!</v>
      </c>
      <c r="AH243" s="638" t="e">
        <f t="shared" ref="AH243" si="3422">AG243*1000</f>
        <v>#REF!</v>
      </c>
      <c r="AI243" s="638" t="e">
        <f>'23년(세부_실적)'!#REF!</f>
        <v>#REF!</v>
      </c>
      <c r="AJ243" s="638" t="e">
        <f t="shared" ref="AJ243" si="3423">AI243*1000</f>
        <v>#REF!</v>
      </c>
      <c r="AK243" s="638" t="e">
        <f>'23년(세부_실적)'!#REF!</f>
        <v>#REF!</v>
      </c>
      <c r="AL243" s="638" t="e">
        <f t="shared" ref="AL243" si="3424">AK243*1000</f>
        <v>#REF!</v>
      </c>
      <c r="AM243" s="638" t="e">
        <f>'23년(세부_실적)'!#REF!</f>
        <v>#REF!</v>
      </c>
      <c r="AN243" s="638" t="e">
        <f t="shared" ref="AN243" si="3425">AM243*1000</f>
        <v>#REF!</v>
      </c>
      <c r="AO243" s="638" t="e">
        <f>'23년(세부_실적)'!#REF!</f>
        <v>#REF!</v>
      </c>
      <c r="AP243" s="638" t="e">
        <f t="shared" ref="AP243" si="3426">AO243*1000</f>
        <v>#REF!</v>
      </c>
      <c r="AQ243" s="638" t="e">
        <f>'23년(세부_실적)'!#REF!</f>
        <v>#REF!</v>
      </c>
      <c r="AR243" s="638" t="e">
        <f t="shared" ref="AR243" si="3427">AQ243*1000</f>
        <v>#REF!</v>
      </c>
      <c r="AS243" s="638" t="e">
        <f>'23년(세부_실적)'!#REF!</f>
        <v>#REF!</v>
      </c>
      <c r="AT243" s="638" t="e">
        <f t="shared" ref="AT243" si="3428">AS243*1000</f>
        <v>#REF!</v>
      </c>
      <c r="AU243" s="638" t="e">
        <f>'23년(세부_실적)'!#REF!</f>
        <v>#REF!</v>
      </c>
      <c r="AV243" s="638" t="e">
        <f t="shared" ref="AV243" si="3429">AU243*1000</f>
        <v>#REF!</v>
      </c>
      <c r="AW243" s="638" t="e">
        <f>'23년(세부_실적)'!#REF!</f>
        <v>#REF!</v>
      </c>
      <c r="AX243" s="638" t="e">
        <f t="shared" ref="AX243" si="3430">AW243*1000</f>
        <v>#REF!</v>
      </c>
      <c r="AY243" s="638" t="e">
        <f>'23년(세부_실적)'!#REF!</f>
        <v>#REF!</v>
      </c>
      <c r="AZ243" s="638" t="e">
        <f t="shared" ref="AZ243" si="3431">AY243*1000</f>
        <v>#REF!</v>
      </c>
      <c r="BA243" s="638" t="e">
        <f>'23년(세부_실적)'!#REF!</f>
        <v>#REF!</v>
      </c>
      <c r="BB243" s="638" t="e">
        <f t="shared" ref="BB243" si="3432">BA243*1000</f>
        <v>#REF!</v>
      </c>
      <c r="BC243" s="638" t="e">
        <f>'23년(세부_실적)'!#REF!</f>
        <v>#REF!</v>
      </c>
      <c r="BD243" s="638" t="e">
        <f t="shared" ref="BD243" si="3433">BC243*1000</f>
        <v>#REF!</v>
      </c>
      <c r="BF243" s="617">
        <v>0.67410000000000003</v>
      </c>
      <c r="BG243" s="617">
        <v>3.6838725654545437</v>
      </c>
      <c r="BH243" s="617">
        <v>5.13</v>
      </c>
      <c r="BI243" s="617"/>
      <c r="BJ243" s="617">
        <v>0.67410000000000003</v>
      </c>
      <c r="BK243" s="617">
        <v>3.6838725654545437</v>
      </c>
      <c r="BL243" s="617">
        <v>5.13</v>
      </c>
      <c r="BM243" s="617"/>
      <c r="BN243" s="617">
        <v>0.67410000000000003</v>
      </c>
      <c r="BO243" s="617">
        <v>3.6838725654545437</v>
      </c>
      <c r="BP243" s="617">
        <v>5.13</v>
      </c>
      <c r="BQ243" s="617"/>
      <c r="BR243" s="617">
        <v>0.67410000000000003</v>
      </c>
      <c r="BS243" s="617">
        <v>3.8085394017597984</v>
      </c>
      <c r="BT243" s="617">
        <v>5.13</v>
      </c>
      <c r="BU243" s="617"/>
      <c r="BV243" s="617">
        <v>0.67410000000000003</v>
      </c>
      <c r="BW243" s="617">
        <v>3.8085394017597984</v>
      </c>
      <c r="BX243" s="617">
        <v>5.08</v>
      </c>
      <c r="BY243" s="617"/>
      <c r="BZ243" s="617">
        <v>0.67410000000000003</v>
      </c>
      <c r="CA243" s="617">
        <v>3.8085394017597984</v>
      </c>
      <c r="CB243" s="617"/>
      <c r="CC243" s="617"/>
      <c r="CD243" s="617"/>
      <c r="CE243" s="617"/>
      <c r="CF243" s="617"/>
      <c r="CG243" s="617"/>
      <c r="CH243" s="617"/>
      <c r="CI243" s="617"/>
      <c r="CJ243" s="617"/>
      <c r="CK243" s="617"/>
      <c r="CL243" s="617"/>
      <c r="CM243" s="617"/>
      <c r="CN243" s="617"/>
      <c r="CO243" s="617"/>
      <c r="CP243" s="617"/>
      <c r="CQ243" s="617"/>
      <c r="CR243" s="617"/>
      <c r="CS243" s="617"/>
      <c r="CT243" s="617"/>
      <c r="CU243" s="617"/>
      <c r="CV243" s="617"/>
      <c r="CW243" s="617"/>
      <c r="CX243" s="617"/>
      <c r="CY243" s="617"/>
      <c r="CZ243" s="617"/>
      <c r="DA243" s="617"/>
      <c r="DB243" s="6" t="e">
        <f t="shared" si="2808"/>
        <v>#REF!</v>
      </c>
      <c r="DC243" s="6" t="e">
        <f t="shared" si="2809"/>
        <v>#REF!</v>
      </c>
      <c r="DD243" s="6" t="e">
        <f t="shared" si="2810"/>
        <v>#REF!</v>
      </c>
      <c r="DE243" s="6" t="e">
        <f t="shared" si="2811"/>
        <v>#REF!</v>
      </c>
      <c r="DF243" s="6" t="e">
        <f t="shared" si="2812"/>
        <v>#REF!</v>
      </c>
      <c r="DG243" s="6" t="e">
        <f t="shared" si="2813"/>
        <v>#REF!</v>
      </c>
      <c r="DH243" s="6" t="e">
        <f t="shared" si="2814"/>
        <v>#REF!</v>
      </c>
      <c r="DI243" s="6" t="e">
        <f t="shared" si="2815"/>
        <v>#REF!</v>
      </c>
      <c r="DJ243" s="6" t="e">
        <f t="shared" si="2816"/>
        <v>#REF!</v>
      </c>
      <c r="DK243" s="6" t="e">
        <f t="shared" si="2817"/>
        <v>#REF!</v>
      </c>
      <c r="DL243" s="6" t="e">
        <f t="shared" si="2818"/>
        <v>#REF!</v>
      </c>
      <c r="DM243" s="6" t="e">
        <f t="shared" si="2819"/>
        <v>#REF!</v>
      </c>
      <c r="DO243" s="6" t="e">
        <f t="shared" si="2820"/>
        <v>#REF!</v>
      </c>
      <c r="DP243" s="6" t="e">
        <f t="shared" si="2821"/>
        <v>#REF!</v>
      </c>
      <c r="DQ243" s="6" t="e">
        <f t="shared" si="2822"/>
        <v>#REF!</v>
      </c>
      <c r="DR243" s="6" t="e">
        <f t="shared" si="2823"/>
        <v>#REF!</v>
      </c>
      <c r="DS243" s="6" t="e">
        <f t="shared" si="2824"/>
        <v>#REF!</v>
      </c>
      <c r="DT243" s="6" t="e">
        <f t="shared" si="2825"/>
        <v>#REF!</v>
      </c>
      <c r="DU243" s="6" t="e">
        <f t="shared" si="2826"/>
        <v>#REF!</v>
      </c>
      <c r="DV243" s="6" t="e">
        <f t="shared" si="2827"/>
        <v>#REF!</v>
      </c>
      <c r="DW243" s="6" t="e">
        <f t="shared" si="2828"/>
        <v>#REF!</v>
      </c>
      <c r="DX243" s="6" t="e">
        <f t="shared" si="2829"/>
        <v>#REF!</v>
      </c>
      <c r="DY243" s="6" t="e">
        <f t="shared" si="2830"/>
        <v>#REF!</v>
      </c>
      <c r="DZ243" s="6" t="e">
        <f t="shared" si="2831"/>
        <v>#REF!</v>
      </c>
    </row>
    <row r="244" spans="2:130" ht="12" customHeight="1" outlineLevel="1">
      <c r="B244" s="6" t="e">
        <f>'23년(세부_실적)'!#REF!</f>
        <v>#REF!</v>
      </c>
      <c r="C244" s="620"/>
      <c r="D244" s="620"/>
      <c r="E244" s="620"/>
      <c r="F244" s="622" t="e">
        <f>'23년(세부_실적)'!#REF!</f>
        <v>#REF!</v>
      </c>
      <c r="G244" s="622" t="s">
        <v>448</v>
      </c>
      <c r="H244" s="622" t="e">
        <f>'23년(세부_실적)'!#REF!</f>
        <v>#REF!</v>
      </c>
      <c r="I244" s="617" t="e">
        <f>'23년(세부_실적)'!#REF!</f>
        <v>#REF!</v>
      </c>
      <c r="J244" s="617" t="e">
        <f>'23년(세부_실적)'!#REF!</f>
        <v>#REF!</v>
      </c>
      <c r="K244" s="617" t="e">
        <f>'23년(세부_실적)'!#REF!</f>
        <v>#REF!</v>
      </c>
      <c r="L244" s="617" t="e">
        <f>'23년(세부_실적)'!#REF!</f>
        <v>#REF!</v>
      </c>
      <c r="M244" s="617" t="e">
        <f>'23년(세부_실적)'!#REF!</f>
        <v>#REF!</v>
      </c>
      <c r="N244" s="617" t="e">
        <f>'23년(세부_실적)'!#REF!</f>
        <v>#REF!</v>
      </c>
      <c r="O244" s="617" t="e">
        <f>'23년(세부_실적)'!#REF!</f>
        <v>#REF!</v>
      </c>
      <c r="P244" s="617" t="e">
        <f>'23년(세부_실적)'!#REF!</f>
        <v>#REF!</v>
      </c>
      <c r="Q244" s="617" t="e">
        <f>'23년(세부_실적)'!#REF!</f>
        <v>#REF!</v>
      </c>
      <c r="R244" s="617" t="e">
        <f>'23년(세부_실적)'!#REF!</f>
        <v>#REF!</v>
      </c>
      <c r="S244" s="638" t="e">
        <f>'23년(세부_실적)'!#REF!</f>
        <v>#REF!</v>
      </c>
      <c r="T244" s="638" t="e">
        <f t="shared" si="2776"/>
        <v>#REF!</v>
      </c>
      <c r="U244" s="638" t="e">
        <f>'23년(세부_실적)'!#REF!</f>
        <v>#REF!</v>
      </c>
      <c r="V244" s="638" t="e">
        <f t="shared" si="2777"/>
        <v>#REF!</v>
      </c>
      <c r="W244" s="638" t="e">
        <f>'23년(세부_실적)'!#REF!</f>
        <v>#REF!</v>
      </c>
      <c r="X244" s="638" t="e">
        <f t="shared" si="2778"/>
        <v>#REF!</v>
      </c>
      <c r="Y244" s="638" t="e">
        <f>'23년(세부_실적)'!#REF!</f>
        <v>#REF!</v>
      </c>
      <c r="Z244" s="638" t="e">
        <f t="shared" si="2779"/>
        <v>#REF!</v>
      </c>
      <c r="AA244" s="638" t="e">
        <f>'23년(세부_실적)'!#REF!</f>
        <v>#REF!</v>
      </c>
      <c r="AB244" s="638" t="e">
        <f t="shared" si="2779"/>
        <v>#REF!</v>
      </c>
      <c r="AC244" s="638" t="e">
        <f>'23년(세부_실적)'!#REF!</f>
        <v>#REF!</v>
      </c>
      <c r="AD244" s="638" t="e">
        <f t="shared" ref="AD244" si="3434">AC244*1000</f>
        <v>#REF!</v>
      </c>
      <c r="AE244" s="638" t="e">
        <f>'23년(세부_실적)'!#REF!</f>
        <v>#REF!</v>
      </c>
      <c r="AF244" s="638" t="e">
        <f t="shared" ref="AF244" si="3435">AE244*1000</f>
        <v>#REF!</v>
      </c>
      <c r="AG244" s="638" t="e">
        <f>'23년(세부_실적)'!#REF!</f>
        <v>#REF!</v>
      </c>
      <c r="AH244" s="638" t="e">
        <f t="shared" ref="AH244" si="3436">AG244*1000</f>
        <v>#REF!</v>
      </c>
      <c r="AI244" s="638" t="e">
        <f>'23년(세부_실적)'!#REF!</f>
        <v>#REF!</v>
      </c>
      <c r="AJ244" s="638" t="e">
        <f t="shared" ref="AJ244" si="3437">AI244*1000</f>
        <v>#REF!</v>
      </c>
      <c r="AK244" s="638" t="e">
        <f>'23년(세부_실적)'!#REF!</f>
        <v>#REF!</v>
      </c>
      <c r="AL244" s="638" t="e">
        <f t="shared" ref="AL244" si="3438">AK244*1000</f>
        <v>#REF!</v>
      </c>
      <c r="AM244" s="638" t="e">
        <f>'23년(세부_실적)'!#REF!</f>
        <v>#REF!</v>
      </c>
      <c r="AN244" s="638" t="e">
        <f t="shared" ref="AN244" si="3439">AM244*1000</f>
        <v>#REF!</v>
      </c>
      <c r="AO244" s="638" t="e">
        <f>'23년(세부_실적)'!#REF!</f>
        <v>#REF!</v>
      </c>
      <c r="AP244" s="638" t="e">
        <f t="shared" ref="AP244" si="3440">AO244*1000</f>
        <v>#REF!</v>
      </c>
      <c r="AQ244" s="638" t="e">
        <f>'23년(세부_실적)'!#REF!</f>
        <v>#REF!</v>
      </c>
      <c r="AR244" s="638" t="e">
        <f t="shared" ref="AR244" si="3441">AQ244*1000</f>
        <v>#REF!</v>
      </c>
      <c r="AS244" s="638" t="e">
        <f>'23년(세부_실적)'!#REF!</f>
        <v>#REF!</v>
      </c>
      <c r="AT244" s="638" t="e">
        <f t="shared" ref="AT244" si="3442">AS244*1000</f>
        <v>#REF!</v>
      </c>
      <c r="AU244" s="638" t="e">
        <f>'23년(세부_실적)'!#REF!</f>
        <v>#REF!</v>
      </c>
      <c r="AV244" s="638" t="e">
        <f t="shared" ref="AV244" si="3443">AU244*1000</f>
        <v>#REF!</v>
      </c>
      <c r="AW244" s="638" t="e">
        <f>'23년(세부_실적)'!#REF!</f>
        <v>#REF!</v>
      </c>
      <c r="AX244" s="638" t="e">
        <f t="shared" ref="AX244" si="3444">AW244*1000</f>
        <v>#REF!</v>
      </c>
      <c r="AY244" s="638" t="e">
        <f>'23년(세부_실적)'!#REF!</f>
        <v>#REF!</v>
      </c>
      <c r="AZ244" s="638" t="e">
        <f t="shared" ref="AZ244" si="3445">AY244*1000</f>
        <v>#REF!</v>
      </c>
      <c r="BA244" s="638" t="e">
        <f>'23년(세부_실적)'!#REF!</f>
        <v>#REF!</v>
      </c>
      <c r="BB244" s="638" t="e">
        <f t="shared" ref="BB244" si="3446">BA244*1000</f>
        <v>#REF!</v>
      </c>
      <c r="BC244" s="638" t="e">
        <f>'23년(세부_실적)'!#REF!</f>
        <v>#REF!</v>
      </c>
      <c r="BD244" s="638" t="e">
        <f t="shared" ref="BD244" si="3447">BC244*1000</f>
        <v>#REF!</v>
      </c>
      <c r="BF244" s="617">
        <v>0.67410000000000003</v>
      </c>
      <c r="BG244" s="617">
        <v>3.6838725654545437</v>
      </c>
      <c r="BH244" s="617"/>
      <c r="BI244" s="617"/>
      <c r="BJ244" s="617">
        <v>0.67410000000000003</v>
      </c>
      <c r="BK244" s="617">
        <v>3.6838725654545437</v>
      </c>
      <c r="BL244" s="617"/>
      <c r="BM244" s="617"/>
      <c r="BN244" s="617">
        <v>0.67410000000000003</v>
      </c>
      <c r="BO244" s="617">
        <v>3.6838725654545437</v>
      </c>
      <c r="BP244" s="617"/>
      <c r="BQ244" s="617"/>
      <c r="BR244" s="617">
        <v>0.67410000000000003</v>
      </c>
      <c r="BS244" s="617">
        <v>3.8085394017597984</v>
      </c>
      <c r="BT244" s="617"/>
      <c r="BU244" s="617"/>
      <c r="BV244" s="617">
        <v>0.67410000000000003</v>
      </c>
      <c r="BW244" s="617">
        <v>3.8085394017597984</v>
      </c>
      <c r="BX244" s="617"/>
      <c r="BY244" s="617"/>
      <c r="BZ244" s="617">
        <v>0.67410000000000003</v>
      </c>
      <c r="CA244" s="617">
        <v>3.8085394017597984</v>
      </c>
      <c r="CB244" s="617">
        <v>5.2100000000000009</v>
      </c>
      <c r="CC244" s="617"/>
      <c r="CD244" s="617"/>
      <c r="CE244" s="617"/>
      <c r="CF244" s="617"/>
      <c r="CG244" s="617"/>
      <c r="CH244" s="617"/>
      <c r="CI244" s="617"/>
      <c r="CJ244" s="617"/>
      <c r="CK244" s="617"/>
      <c r="CL244" s="617"/>
      <c r="CM244" s="617"/>
      <c r="CN244" s="617"/>
      <c r="CO244" s="617"/>
      <c r="CP244" s="617"/>
      <c r="CQ244" s="617"/>
      <c r="CR244" s="617"/>
      <c r="CS244" s="617"/>
      <c r="CT244" s="617"/>
      <c r="CU244" s="617"/>
      <c r="CV244" s="617"/>
      <c r="CW244" s="617"/>
      <c r="CX244" s="617"/>
      <c r="CY244" s="617"/>
      <c r="CZ244" s="617"/>
      <c r="DA244" s="617"/>
      <c r="DB244" s="6" t="e">
        <f t="shared" si="2808"/>
        <v>#REF!</v>
      </c>
      <c r="DC244" s="6" t="e">
        <f t="shared" si="2809"/>
        <v>#REF!</v>
      </c>
      <c r="DD244" s="6" t="e">
        <f t="shared" si="2810"/>
        <v>#REF!</v>
      </c>
      <c r="DE244" s="6" t="e">
        <f t="shared" si="2811"/>
        <v>#REF!</v>
      </c>
      <c r="DF244" s="6" t="e">
        <f t="shared" si="2812"/>
        <v>#REF!</v>
      </c>
      <c r="DG244" s="6" t="e">
        <f t="shared" si="2813"/>
        <v>#REF!</v>
      </c>
      <c r="DH244" s="6" t="e">
        <f t="shared" si="2814"/>
        <v>#REF!</v>
      </c>
      <c r="DI244" s="6" t="e">
        <f t="shared" si="2815"/>
        <v>#REF!</v>
      </c>
      <c r="DJ244" s="6" t="e">
        <f t="shared" si="2816"/>
        <v>#REF!</v>
      </c>
      <c r="DK244" s="6" t="e">
        <f t="shared" si="2817"/>
        <v>#REF!</v>
      </c>
      <c r="DL244" s="6" t="e">
        <f t="shared" si="2818"/>
        <v>#REF!</v>
      </c>
      <c r="DM244" s="6" t="e">
        <f t="shared" si="2819"/>
        <v>#REF!</v>
      </c>
      <c r="DO244" s="6" t="e">
        <f t="shared" si="2820"/>
        <v>#REF!</v>
      </c>
      <c r="DP244" s="6" t="e">
        <f t="shared" si="2821"/>
        <v>#REF!</v>
      </c>
      <c r="DQ244" s="6" t="e">
        <f t="shared" si="2822"/>
        <v>#REF!</v>
      </c>
      <c r="DR244" s="6" t="e">
        <f t="shared" si="2823"/>
        <v>#REF!</v>
      </c>
      <c r="DS244" s="6" t="e">
        <f t="shared" si="2824"/>
        <v>#REF!</v>
      </c>
      <c r="DT244" s="6" t="e">
        <f t="shared" si="2825"/>
        <v>#REF!</v>
      </c>
      <c r="DU244" s="6" t="e">
        <f t="shared" si="2826"/>
        <v>#REF!</v>
      </c>
      <c r="DV244" s="6" t="e">
        <f t="shared" si="2827"/>
        <v>#REF!</v>
      </c>
      <c r="DW244" s="6" t="e">
        <f t="shared" si="2828"/>
        <v>#REF!</v>
      </c>
      <c r="DX244" s="6" t="e">
        <f t="shared" si="2829"/>
        <v>#REF!</v>
      </c>
      <c r="DY244" s="6" t="e">
        <f t="shared" si="2830"/>
        <v>#REF!</v>
      </c>
      <c r="DZ244" s="6" t="e">
        <f t="shared" si="2831"/>
        <v>#REF!</v>
      </c>
    </row>
    <row r="245" spans="2:130" ht="12" customHeight="1" outlineLevel="1">
      <c r="B245" s="6">
        <f>'23년(세부_실적)'!A307</f>
        <v>239</v>
      </c>
      <c r="C245" s="620"/>
      <c r="D245" s="620"/>
      <c r="E245" s="620"/>
      <c r="F245" s="622" t="str">
        <f>'23년(세부_실적)'!E307</f>
        <v>A4024_FPN(TH)</v>
      </c>
      <c r="G245" s="622" t="s">
        <v>1755</v>
      </c>
      <c r="H245" s="622" t="str">
        <f>'23년(세부_실적)'!F307</f>
        <v>13976A</v>
      </c>
      <c r="I245" s="617" t="str">
        <f>'23년(세부_실적)'!G307</f>
        <v>구</v>
      </c>
      <c r="J245" s="617" t="str">
        <f>'23년(세부_실적)'!H307</f>
        <v>SY</v>
      </c>
      <c r="K245" s="617">
        <f>'23년(세부_실적)'!I307</f>
        <v>5.28</v>
      </c>
      <c r="L245" s="617">
        <f>'23년(세부_실적)'!J307</f>
        <v>0</v>
      </c>
      <c r="M245" s="617">
        <f>'23년(세부_실적)'!K307</f>
        <v>5.28</v>
      </c>
      <c r="N245" s="617">
        <f>'23년(세부_실적)'!L307</f>
        <v>0</v>
      </c>
      <c r="O245" s="617">
        <f>'23년(세부_실적)'!M307</f>
        <v>5.28</v>
      </c>
      <c r="P245" s="617">
        <f>'23년(세부_실적)'!N307</f>
        <v>0</v>
      </c>
      <c r="Q245" s="617">
        <f>'23년(세부_실적)'!O307</f>
        <v>5.28</v>
      </c>
      <c r="R245" s="617">
        <f>'23년(세부_실적)'!P307</f>
        <v>0</v>
      </c>
      <c r="S245" s="638">
        <f>'23년(세부_실적)'!Q307</f>
        <v>0</v>
      </c>
      <c r="T245" s="638">
        <f t="shared" si="2776"/>
        <v>0</v>
      </c>
      <c r="U245" s="638">
        <f>'23년(세부_실적)'!S307</f>
        <v>0</v>
      </c>
      <c r="V245" s="638">
        <f t="shared" si="2777"/>
        <v>0</v>
      </c>
      <c r="W245" s="638">
        <f>'23년(세부_실적)'!U307</f>
        <v>0</v>
      </c>
      <c r="X245" s="638">
        <f t="shared" si="2778"/>
        <v>0</v>
      </c>
      <c r="Y245" s="638">
        <f>'23년(세부_실적)'!W307</f>
        <v>0</v>
      </c>
      <c r="Z245" s="638">
        <f t="shared" si="2779"/>
        <v>0</v>
      </c>
      <c r="AA245" s="638">
        <f>'23년(세부_실적)'!Y307</f>
        <v>0</v>
      </c>
      <c r="AB245" s="638">
        <f t="shared" si="2779"/>
        <v>0</v>
      </c>
      <c r="AC245" s="638">
        <f>'23년(세부_실적)'!AA307</f>
        <v>0</v>
      </c>
      <c r="AD245" s="638">
        <f t="shared" ref="AD245" si="3448">AC245*1000</f>
        <v>0</v>
      </c>
      <c r="AE245" s="638">
        <f>'23년(세부_실적)'!AC307</f>
        <v>0</v>
      </c>
      <c r="AF245" s="638">
        <f t="shared" ref="AF245" si="3449">AE245*1000</f>
        <v>0</v>
      </c>
      <c r="AG245" s="638">
        <f>'23년(세부_실적)'!AE307</f>
        <v>0</v>
      </c>
      <c r="AH245" s="638">
        <f t="shared" ref="AH245" si="3450">AG245*1000</f>
        <v>0</v>
      </c>
      <c r="AI245" s="638">
        <f>'23년(세부_실적)'!AG307</f>
        <v>0</v>
      </c>
      <c r="AJ245" s="638">
        <f t="shared" ref="AJ245" si="3451">AI245*1000</f>
        <v>0</v>
      </c>
      <c r="AK245" s="638">
        <f>'23년(세부_실적)'!AI307</f>
        <v>0</v>
      </c>
      <c r="AL245" s="638">
        <f t="shared" ref="AL245" si="3452">AK245*1000</f>
        <v>0</v>
      </c>
      <c r="AM245" s="638">
        <f>'23년(세부_실적)'!AK307</f>
        <v>0</v>
      </c>
      <c r="AN245" s="638">
        <f t="shared" ref="AN245" si="3453">AM245*1000</f>
        <v>0</v>
      </c>
      <c r="AO245" s="638">
        <f>'23년(세부_실적)'!AM307</f>
        <v>0</v>
      </c>
      <c r="AP245" s="638">
        <f t="shared" ref="AP245" si="3454">AO245*1000</f>
        <v>0</v>
      </c>
      <c r="AQ245" s="638">
        <f>'23년(세부_실적)'!AO307</f>
        <v>0</v>
      </c>
      <c r="AR245" s="638">
        <f t="shared" ref="AR245" si="3455">AQ245*1000</f>
        <v>0</v>
      </c>
      <c r="AS245" s="638">
        <f>'23년(세부_실적)'!AQ307</f>
        <v>0</v>
      </c>
      <c r="AT245" s="638">
        <f t="shared" ref="AT245" si="3456">AS245*1000</f>
        <v>0</v>
      </c>
      <c r="AU245" s="638">
        <f>'23년(세부_실적)'!AS307</f>
        <v>0</v>
      </c>
      <c r="AV245" s="638">
        <f t="shared" ref="AV245" si="3457">AU245*1000</f>
        <v>0</v>
      </c>
      <c r="AW245" s="638">
        <f>'23년(세부_실적)'!AU307</f>
        <v>0</v>
      </c>
      <c r="AX245" s="638">
        <f t="shared" ref="AX245" si="3458">AW245*1000</f>
        <v>0</v>
      </c>
      <c r="AY245" s="638">
        <f>'23년(세부_실적)'!AW307</f>
        <v>0</v>
      </c>
      <c r="AZ245" s="638">
        <f t="shared" ref="AZ245" si="3459">AY245*1000</f>
        <v>0</v>
      </c>
      <c r="BA245" s="638">
        <f>'23년(세부_실적)'!AY307</f>
        <v>0</v>
      </c>
      <c r="BB245" s="638">
        <f t="shared" ref="BB245" si="3460">BA245*1000</f>
        <v>0</v>
      </c>
      <c r="BC245" s="638">
        <f>'23년(세부_실적)'!BA307</f>
        <v>0</v>
      </c>
      <c r="BD245" s="638">
        <f t="shared" ref="BD245" si="3461">BC245*1000</f>
        <v>0</v>
      </c>
      <c r="BF245" s="617">
        <v>0.67410000000000003</v>
      </c>
      <c r="BG245" s="617">
        <v>3.742171838181819</v>
      </c>
      <c r="BH245" s="643">
        <v>5.13</v>
      </c>
      <c r="BI245" s="643"/>
      <c r="BJ245" s="617">
        <v>0.67410000000000003</v>
      </c>
      <c r="BK245" s="617">
        <v>3.742171838181819</v>
      </c>
      <c r="BL245" s="643">
        <v>5.13</v>
      </c>
      <c r="BM245" s="617"/>
      <c r="BN245" s="617">
        <v>0.67410000000000003</v>
      </c>
      <c r="BO245" s="617">
        <v>3.742171838181819</v>
      </c>
      <c r="BP245" s="617">
        <v>5.13</v>
      </c>
      <c r="BQ245" s="617"/>
      <c r="BR245" s="617">
        <v>0.67410000000000003</v>
      </c>
      <c r="BS245" s="617">
        <v>3.8085394017597984</v>
      </c>
      <c r="BT245" s="617"/>
      <c r="BU245" s="617"/>
      <c r="BV245" s="617">
        <v>0.67410000000000003</v>
      </c>
      <c r="BW245" s="617">
        <v>3.8085394017597984</v>
      </c>
      <c r="BX245" s="617"/>
      <c r="BY245" s="617"/>
      <c r="BZ245" s="617">
        <v>0.67410000000000003</v>
      </c>
      <c r="CA245" s="617">
        <v>3.8085394017597984</v>
      </c>
      <c r="CB245" s="617">
        <v>5.28</v>
      </c>
      <c r="CC245" s="617"/>
      <c r="CD245" s="617"/>
      <c r="CE245" s="617"/>
      <c r="CF245" s="617"/>
      <c r="CG245" s="617"/>
      <c r="CH245" s="617"/>
      <c r="CI245" s="617"/>
      <c r="CJ245" s="617"/>
      <c r="CK245" s="617"/>
      <c r="CL245" s="617"/>
      <c r="CM245" s="617"/>
      <c r="CN245" s="617"/>
      <c r="CO245" s="617"/>
      <c r="CP245" s="617"/>
      <c r="CQ245" s="617"/>
      <c r="CR245" s="617"/>
      <c r="CS245" s="617"/>
      <c r="CT245" s="617"/>
      <c r="CU245" s="617"/>
      <c r="CV245" s="617"/>
      <c r="CW245" s="617"/>
      <c r="CX245" s="617"/>
      <c r="CY245" s="617"/>
      <c r="CZ245" s="617"/>
      <c r="DA245" s="617"/>
      <c r="DB245" s="6">
        <f t="shared" si="2808"/>
        <v>0</v>
      </c>
      <c r="DC245" s="6">
        <f t="shared" si="2809"/>
        <v>0</v>
      </c>
      <c r="DD245" s="6">
        <f t="shared" si="2810"/>
        <v>0</v>
      </c>
      <c r="DE245" s="6">
        <f t="shared" si="2811"/>
        <v>0</v>
      </c>
      <c r="DF245" s="6">
        <f t="shared" si="2812"/>
        <v>0</v>
      </c>
      <c r="DG245" s="6">
        <f t="shared" si="2813"/>
        <v>0</v>
      </c>
      <c r="DH245" s="6">
        <f t="shared" si="2814"/>
        <v>0</v>
      </c>
      <c r="DI245" s="6">
        <f t="shared" si="2815"/>
        <v>0</v>
      </c>
      <c r="DJ245" s="6">
        <f t="shared" si="2816"/>
        <v>0</v>
      </c>
      <c r="DK245" s="6">
        <f t="shared" si="2817"/>
        <v>0</v>
      </c>
      <c r="DL245" s="6">
        <f t="shared" si="2818"/>
        <v>0</v>
      </c>
      <c r="DM245" s="6">
        <f t="shared" si="2819"/>
        <v>0</v>
      </c>
      <c r="DO245" s="6">
        <f t="shared" si="2820"/>
        <v>0</v>
      </c>
      <c r="DP245" s="6">
        <f t="shared" si="2821"/>
        <v>0</v>
      </c>
      <c r="DQ245" s="6">
        <f t="shared" si="2822"/>
        <v>0</v>
      </c>
      <c r="DR245" s="6">
        <f t="shared" si="2823"/>
        <v>0</v>
      </c>
      <c r="DS245" s="6">
        <f t="shared" si="2824"/>
        <v>0</v>
      </c>
      <c r="DT245" s="6">
        <f t="shared" si="2825"/>
        <v>0</v>
      </c>
      <c r="DU245" s="6">
        <f t="shared" si="2826"/>
        <v>0</v>
      </c>
      <c r="DV245" s="6">
        <f t="shared" si="2827"/>
        <v>0</v>
      </c>
      <c r="DW245" s="6">
        <f t="shared" si="2828"/>
        <v>0</v>
      </c>
      <c r="DX245" s="6">
        <f t="shared" si="2829"/>
        <v>0</v>
      </c>
      <c r="DY245" s="6">
        <f t="shared" si="2830"/>
        <v>0</v>
      </c>
      <c r="DZ245" s="6">
        <f t="shared" si="2831"/>
        <v>0</v>
      </c>
    </row>
    <row r="246" spans="2:130" ht="12" customHeight="1" outlineLevel="1">
      <c r="B246" s="6">
        <f>'23년(세부_실적)'!A319</f>
        <v>240</v>
      </c>
      <c r="C246" s="625" t="str">
        <f>'23년(세부_실적)'!B319</f>
        <v>거래선 계</v>
      </c>
      <c r="D246" s="630"/>
      <c r="E246" s="630"/>
      <c r="F246" s="626"/>
      <c r="G246" s="626"/>
      <c r="H246" s="626"/>
      <c r="I246" s="627"/>
      <c r="J246" s="628"/>
      <c r="K246" s="629">
        <f>'23년(세부_실적)'!I319</f>
        <v>0</v>
      </c>
      <c r="L246" s="629">
        <f>'23년(세부_실적)'!J319</f>
        <v>0</v>
      </c>
      <c r="M246" s="629">
        <f>'23년(세부_실적)'!K319</f>
        <v>0</v>
      </c>
      <c r="N246" s="629">
        <f>'23년(세부_실적)'!L319</f>
        <v>0</v>
      </c>
      <c r="O246" s="629">
        <f>'23년(세부_실적)'!M319</f>
        <v>0</v>
      </c>
      <c r="P246" s="629">
        <f>'23년(세부_실적)'!N319</f>
        <v>0</v>
      </c>
      <c r="Q246" s="629">
        <f>'23년(세부_실적)'!O319</f>
        <v>0</v>
      </c>
      <c r="R246" s="629">
        <f>'23년(세부_실적)'!P319</f>
        <v>0</v>
      </c>
      <c r="S246" s="640">
        <f>'23년(세부_실적)'!Q319</f>
        <v>7769.1990000000005</v>
      </c>
      <c r="T246" s="640">
        <f t="shared" si="2776"/>
        <v>7769199.0000000009</v>
      </c>
      <c r="U246" s="640">
        <f>'23년(세부_실적)'!S319</f>
        <v>560.12100000000009</v>
      </c>
      <c r="V246" s="640">
        <f t="shared" si="2777"/>
        <v>560121.00000000012</v>
      </c>
      <c r="W246" s="640">
        <f>'23년(세부_실적)'!U319</f>
        <v>642.35100000000011</v>
      </c>
      <c r="X246" s="640">
        <f t="shared" si="2778"/>
        <v>642351.00000000012</v>
      </c>
      <c r="Y246" s="640">
        <f>'23년(세부_실적)'!W319</f>
        <v>584.25800000000004</v>
      </c>
      <c r="Z246" s="640">
        <f t="shared" si="2779"/>
        <v>584258</v>
      </c>
      <c r="AA246" s="640">
        <f>'23년(세부_실적)'!Y319</f>
        <v>1786.73</v>
      </c>
      <c r="AB246" s="640">
        <f t="shared" si="2779"/>
        <v>1786730</v>
      </c>
      <c r="AC246" s="640">
        <f>'23년(세부_실적)'!AA319</f>
        <v>590.22600000000011</v>
      </c>
      <c r="AD246" s="640">
        <f t="shared" ref="AD246" si="3462">AC246*1000</f>
        <v>590226.00000000012</v>
      </c>
      <c r="AE246" s="640">
        <f>'23년(세부_실적)'!AC319</f>
        <v>823.73000000000025</v>
      </c>
      <c r="AF246" s="640">
        <f t="shared" ref="AF246" si="3463">AE246*1000</f>
        <v>823730.00000000023</v>
      </c>
      <c r="AG246" s="640">
        <f>'23년(세부_실적)'!AE319</f>
        <v>717.56700000000023</v>
      </c>
      <c r="AH246" s="640">
        <f t="shared" ref="AH246" si="3464">AG246*1000</f>
        <v>717567.00000000023</v>
      </c>
      <c r="AI246" s="640">
        <f>'23년(세부_실적)'!AG319</f>
        <v>2131.5229999999997</v>
      </c>
      <c r="AJ246" s="640">
        <f t="shared" ref="AJ246" si="3465">AI246*1000</f>
        <v>2131522.9999999995</v>
      </c>
      <c r="AK246" s="640">
        <f>'23년(세부_실적)'!AI319</f>
        <v>3918.2530000000002</v>
      </c>
      <c r="AL246" s="640">
        <f t="shared" ref="AL246" si="3466">AK246*1000</f>
        <v>3918253</v>
      </c>
      <c r="AM246" s="640">
        <f>'23년(세부_실적)'!AK319</f>
        <v>760.26800000000003</v>
      </c>
      <c r="AN246" s="640">
        <f t="shared" ref="AN246" si="3467">AM246*1000</f>
        <v>760268</v>
      </c>
      <c r="AO246" s="640">
        <f>'23년(세부_실적)'!AM319</f>
        <v>686.30599999999981</v>
      </c>
      <c r="AP246" s="640">
        <f t="shared" ref="AP246" si="3468">AO246*1000</f>
        <v>686305.99999999977</v>
      </c>
      <c r="AQ246" s="640">
        <f>'23년(세부_실적)'!AO319</f>
        <v>825.10800000000017</v>
      </c>
      <c r="AR246" s="640">
        <f t="shared" ref="AR246" si="3469">AQ246*1000</f>
        <v>825108.00000000023</v>
      </c>
      <c r="AS246" s="640">
        <f>'23년(세부_실적)'!AQ319</f>
        <v>2271.6820000000002</v>
      </c>
      <c r="AT246" s="640">
        <f t="shared" ref="AT246" si="3470">AS246*1000</f>
        <v>2271682.0000000005</v>
      </c>
      <c r="AU246" s="640">
        <f>'23년(세부_실적)'!AS319</f>
        <v>548.47099999999978</v>
      </c>
      <c r="AV246" s="640">
        <f t="shared" ref="AV246" si="3471">AU246*1000</f>
        <v>548470.99999999977</v>
      </c>
      <c r="AW246" s="640">
        <f>'23년(세부_실적)'!AU319</f>
        <v>374.23500000000007</v>
      </c>
      <c r="AX246" s="640">
        <f t="shared" ref="AX246" si="3472">AW246*1000</f>
        <v>374235.00000000006</v>
      </c>
      <c r="AY246" s="640">
        <f>'23년(세부_실적)'!AW319</f>
        <v>656.55799999999977</v>
      </c>
      <c r="AZ246" s="640">
        <f t="shared" ref="AZ246" si="3473">AY246*1000</f>
        <v>656557.99999999977</v>
      </c>
      <c r="BA246" s="640">
        <f>'23년(세부_실적)'!AY319</f>
        <v>1579.2639999999997</v>
      </c>
      <c r="BB246" s="640">
        <f t="shared" ref="BB246" si="3474">BA246*1000</f>
        <v>1579263.9999999998</v>
      </c>
      <c r="BC246" s="640">
        <f>'23년(세부_실적)'!BA319</f>
        <v>3850.945999999999</v>
      </c>
      <c r="BD246" s="640">
        <f t="shared" ref="BD246" si="3475">BC246*1000</f>
        <v>3850945.9999999991</v>
      </c>
      <c r="BF246" s="617"/>
      <c r="BG246" s="617"/>
      <c r="BH246" s="617"/>
      <c r="BI246" s="617"/>
      <c r="BJ246" s="617"/>
      <c r="BK246" s="617"/>
      <c r="BL246" s="617"/>
      <c r="BM246" s="617"/>
      <c r="BN246" s="617"/>
      <c r="BO246" s="617"/>
      <c r="BP246" s="617"/>
      <c r="BQ246" s="617"/>
      <c r="BR246" s="617"/>
      <c r="BS246" s="617"/>
      <c r="BT246" s="617"/>
      <c r="BU246" s="617"/>
      <c r="BV246" s="617"/>
      <c r="BW246" s="617"/>
      <c r="BX246" s="617"/>
      <c r="BY246" s="617"/>
      <c r="BZ246" s="617"/>
      <c r="CA246" s="617"/>
      <c r="CB246" s="617"/>
      <c r="CC246" s="617"/>
      <c r="CD246" s="617"/>
      <c r="CE246" s="617"/>
      <c r="CF246" s="617"/>
      <c r="CG246" s="617"/>
      <c r="CH246" s="617"/>
      <c r="CI246" s="617"/>
      <c r="CJ246" s="617"/>
      <c r="CK246" s="617"/>
      <c r="CL246" s="617"/>
      <c r="CM246" s="617"/>
      <c r="CN246" s="617"/>
      <c r="CO246" s="617"/>
      <c r="CP246" s="617"/>
      <c r="CQ246" s="617"/>
      <c r="CR246" s="617"/>
      <c r="CS246" s="617"/>
      <c r="CT246" s="617"/>
      <c r="CU246" s="617"/>
      <c r="CV246" s="617"/>
      <c r="CW246" s="617"/>
      <c r="CX246" s="617"/>
      <c r="CY246" s="617"/>
      <c r="CZ246" s="617"/>
      <c r="DA246" s="617"/>
      <c r="DB246" s="6">
        <f t="shared" si="2808"/>
        <v>0</v>
      </c>
      <c r="DC246" s="6">
        <f t="shared" si="2809"/>
        <v>0</v>
      </c>
      <c r="DD246" s="6">
        <f t="shared" si="2810"/>
        <v>0</v>
      </c>
      <c r="DE246" s="6">
        <f t="shared" si="2811"/>
        <v>0</v>
      </c>
      <c r="DF246" s="6">
        <f t="shared" si="2812"/>
        <v>0</v>
      </c>
      <c r="DG246" s="6">
        <f t="shared" si="2813"/>
        <v>0</v>
      </c>
      <c r="DH246" s="6">
        <f t="shared" si="2814"/>
        <v>0</v>
      </c>
      <c r="DI246" s="6">
        <f t="shared" si="2815"/>
        <v>0</v>
      </c>
      <c r="DJ246" s="6">
        <f t="shared" si="2816"/>
        <v>0</v>
      </c>
      <c r="DK246" s="6">
        <f t="shared" si="2817"/>
        <v>0</v>
      </c>
      <c r="DL246" s="6">
        <f t="shared" si="2818"/>
        <v>0</v>
      </c>
      <c r="DM246" s="6">
        <f t="shared" si="2819"/>
        <v>0</v>
      </c>
      <c r="DO246" s="6">
        <f t="shared" si="2820"/>
        <v>0</v>
      </c>
      <c r="DP246" s="6">
        <f t="shared" si="2821"/>
        <v>0</v>
      </c>
      <c r="DQ246" s="6">
        <f t="shared" si="2822"/>
        <v>0</v>
      </c>
      <c r="DR246" s="6">
        <f t="shared" si="2823"/>
        <v>0</v>
      </c>
      <c r="DS246" s="6">
        <f t="shared" si="2824"/>
        <v>0</v>
      </c>
      <c r="DT246" s="6">
        <f t="shared" si="2825"/>
        <v>0</v>
      </c>
      <c r="DU246" s="6">
        <f t="shared" si="2826"/>
        <v>0</v>
      </c>
      <c r="DV246" s="6">
        <f t="shared" si="2827"/>
        <v>0</v>
      </c>
      <c r="DW246" s="6">
        <f t="shared" si="2828"/>
        <v>0</v>
      </c>
      <c r="DX246" s="6">
        <f t="shared" si="2829"/>
        <v>0</v>
      </c>
      <c r="DY246" s="6">
        <f t="shared" si="2830"/>
        <v>0</v>
      </c>
      <c r="DZ246" s="6">
        <f t="shared" si="2831"/>
        <v>0</v>
      </c>
    </row>
    <row r="247" spans="2:130" outlineLevel="1">
      <c r="B247" s="6">
        <f>'23년(세부_실적)'!A320</f>
        <v>241</v>
      </c>
      <c r="C247" s="618" t="str">
        <f>'23년(세부_실적)'!B320</f>
        <v>생활가전</v>
      </c>
      <c r="D247" s="618" t="str">
        <f>'23년(세부_실적)'!C320</f>
        <v>HVPS</v>
      </c>
      <c r="E247" s="618" t="str">
        <f>'23년(세부_실적)'!D320</f>
        <v>Aircon</v>
      </c>
      <c r="F247" s="622" t="str">
        <f>'23년(세부_실적)'!E320</f>
        <v>PN002SHA(A)</v>
      </c>
      <c r="G247" s="622" t="s">
        <v>1348</v>
      </c>
      <c r="H247" s="622" t="str">
        <f>'23년(세부_실적)'!F320</f>
        <v>1375A</v>
      </c>
      <c r="I247" s="617" t="str">
        <f>'23년(세부_실적)'!G320</f>
        <v>구</v>
      </c>
      <c r="J247" s="617" t="str">
        <f>'23년(세부_실적)'!H320</f>
        <v>SY</v>
      </c>
      <c r="K247" s="617">
        <f>'23년(세부_실적)'!I320</f>
        <v>0</v>
      </c>
      <c r="L247" s="617">
        <f>'23년(세부_실적)'!J320</f>
        <v>4030</v>
      </c>
      <c r="M247" s="617">
        <f>'23년(세부_실적)'!K320</f>
        <v>0</v>
      </c>
      <c r="N247" s="617">
        <f>'23년(세부_실적)'!L320</f>
        <v>4030</v>
      </c>
      <c r="O247" s="617">
        <f>'23년(세부_실적)'!M320</f>
        <v>0</v>
      </c>
      <c r="P247" s="617">
        <f>'23년(세부_실적)'!N320</f>
        <v>4030</v>
      </c>
      <c r="Q247" s="617">
        <f>'23년(세부_실적)'!O320</f>
        <v>0</v>
      </c>
      <c r="R247" s="617">
        <f>'23년(세부_실적)'!P320</f>
        <v>4030</v>
      </c>
      <c r="S247" s="638">
        <f>'23년(세부_실적)'!Q320</f>
        <v>0.03</v>
      </c>
      <c r="T247" s="638">
        <f t="shared" si="2776"/>
        <v>30</v>
      </c>
      <c r="U247" s="638">
        <f>'23년(세부_실적)'!S320</f>
        <v>0</v>
      </c>
      <c r="V247" s="638">
        <f t="shared" si="2777"/>
        <v>0</v>
      </c>
      <c r="W247" s="638">
        <f>'23년(세부_실적)'!U320</f>
        <v>0</v>
      </c>
      <c r="X247" s="638">
        <f t="shared" si="2778"/>
        <v>0</v>
      </c>
      <c r="Y247" s="638">
        <f>'23년(세부_실적)'!W320</f>
        <v>0</v>
      </c>
      <c r="Z247" s="638">
        <f t="shared" si="2779"/>
        <v>0</v>
      </c>
      <c r="AA247" s="638">
        <f>'23년(세부_실적)'!Y320</f>
        <v>0</v>
      </c>
      <c r="AB247" s="638">
        <f t="shared" si="2779"/>
        <v>0</v>
      </c>
      <c r="AC247" s="638">
        <f>'23년(세부_실적)'!AA320</f>
        <v>0</v>
      </c>
      <c r="AD247" s="638">
        <f t="shared" ref="AD247" si="3476">AC247*1000</f>
        <v>0</v>
      </c>
      <c r="AE247" s="638">
        <f>'23년(세부_실적)'!AC320</f>
        <v>0</v>
      </c>
      <c r="AF247" s="638">
        <f t="shared" ref="AF247" si="3477">AE247*1000</f>
        <v>0</v>
      </c>
      <c r="AG247" s="638">
        <f>'23년(세부_실적)'!AE320</f>
        <v>0</v>
      </c>
      <c r="AH247" s="638">
        <f t="shared" ref="AH247" si="3478">AG247*1000</f>
        <v>0</v>
      </c>
      <c r="AI247" s="638">
        <f>'23년(세부_실적)'!AG320</f>
        <v>0</v>
      </c>
      <c r="AJ247" s="638">
        <f t="shared" ref="AJ247" si="3479">AI247*1000</f>
        <v>0</v>
      </c>
      <c r="AK247" s="638">
        <f>'23년(세부_실적)'!AI320</f>
        <v>0</v>
      </c>
      <c r="AL247" s="638">
        <f t="shared" ref="AL247" si="3480">AK247*1000</f>
        <v>0</v>
      </c>
      <c r="AM247" s="638">
        <f>'23년(세부_실적)'!AK320</f>
        <v>0</v>
      </c>
      <c r="AN247" s="638">
        <f t="shared" ref="AN247" si="3481">AM247*1000</f>
        <v>0</v>
      </c>
      <c r="AO247" s="638">
        <f>'23년(세부_실적)'!AM320</f>
        <v>0</v>
      </c>
      <c r="AP247" s="638">
        <f t="shared" ref="AP247" si="3482">AO247*1000</f>
        <v>0</v>
      </c>
      <c r="AQ247" s="638">
        <f>'23년(세부_실적)'!AO320</f>
        <v>0</v>
      </c>
      <c r="AR247" s="638">
        <f t="shared" ref="AR247" si="3483">AQ247*1000</f>
        <v>0</v>
      </c>
      <c r="AS247" s="638">
        <f>'23년(세부_실적)'!AQ320</f>
        <v>0</v>
      </c>
      <c r="AT247" s="638">
        <f t="shared" ref="AT247" si="3484">AS247*1000</f>
        <v>0</v>
      </c>
      <c r="AU247" s="638">
        <f>'23년(세부_실적)'!AS320</f>
        <v>0.03</v>
      </c>
      <c r="AV247" s="638">
        <f t="shared" ref="AV247" si="3485">AU247*1000</f>
        <v>30</v>
      </c>
      <c r="AW247" s="638">
        <f>'23년(세부_실적)'!AU320</f>
        <v>0</v>
      </c>
      <c r="AX247" s="638">
        <f t="shared" ref="AX247" si="3486">AW247*1000</f>
        <v>0</v>
      </c>
      <c r="AY247" s="638">
        <f>'23년(세부_실적)'!AW320</f>
        <v>0</v>
      </c>
      <c r="AZ247" s="638">
        <f t="shared" ref="AZ247" si="3487">AY247*1000</f>
        <v>0</v>
      </c>
      <c r="BA247" s="638">
        <f>'23년(세부_실적)'!AY320</f>
        <v>0.03</v>
      </c>
      <c r="BB247" s="638">
        <f t="shared" ref="BB247" si="3488">BA247*1000</f>
        <v>30</v>
      </c>
      <c r="BC247" s="638">
        <f>'23년(세부_실적)'!BA320</f>
        <v>0.03</v>
      </c>
      <c r="BD247" s="638">
        <f t="shared" ref="BD247" si="3489">BC247*1000</f>
        <v>30</v>
      </c>
      <c r="BF247" s="617">
        <v>0.7</v>
      </c>
      <c r="BG247" s="617">
        <v>2.0548674090909094</v>
      </c>
      <c r="BH247" s="617"/>
      <c r="BI247" s="617"/>
      <c r="BJ247" s="617">
        <v>0.7</v>
      </c>
      <c r="BK247" s="617">
        <v>2.0548674090909094</v>
      </c>
      <c r="BL247" s="617">
        <f>+BM247/$BM$2</f>
        <v>3.1627191536783288</v>
      </c>
      <c r="BM247" s="617">
        <v>4030</v>
      </c>
      <c r="BN247" s="617">
        <v>0.7</v>
      </c>
      <c r="BO247" s="617">
        <v>2.0548674090909094</v>
      </c>
      <c r="BP247" s="617">
        <f>+BQ247/$BQ$2</f>
        <v>3.0918422930268599</v>
      </c>
      <c r="BQ247" s="617">
        <v>4030</v>
      </c>
      <c r="BR247" s="617">
        <v>0.7</v>
      </c>
      <c r="BS247" s="617">
        <v>2.0774339090909093</v>
      </c>
      <c r="BT247" s="617">
        <f>+BU247/$BU$2</f>
        <v>3.0453707342139471</v>
      </c>
      <c r="BU247" s="617">
        <v>4030</v>
      </c>
      <c r="BV247" s="617">
        <v>0.7</v>
      </c>
      <c r="BW247" s="617">
        <v>2.0774339090909093</v>
      </c>
      <c r="BX247" s="617"/>
      <c r="BY247" s="617"/>
      <c r="BZ247" s="617">
        <v>0.7</v>
      </c>
      <c r="CA247" s="617">
        <v>2.0774339090909093</v>
      </c>
      <c r="CB247" s="617"/>
      <c r="CC247" s="617"/>
      <c r="CD247" s="617"/>
      <c r="CE247" s="617"/>
      <c r="CF247" s="617"/>
      <c r="CG247" s="617"/>
      <c r="CH247" s="617"/>
      <c r="CI247" s="617"/>
      <c r="CJ247" s="617"/>
      <c r="CK247" s="617"/>
      <c r="CL247" s="617"/>
      <c r="CM247" s="617"/>
      <c r="CN247" s="617"/>
      <c r="CO247" s="617"/>
      <c r="CP247" s="617"/>
      <c r="CQ247" s="617"/>
      <c r="CR247" s="617"/>
      <c r="CS247" s="617"/>
      <c r="CT247" s="617"/>
      <c r="CU247" s="617"/>
      <c r="CV247" s="617"/>
      <c r="CW247" s="617"/>
      <c r="CX247" s="617"/>
      <c r="CY247" s="617"/>
      <c r="CZ247" s="617"/>
      <c r="DA247" s="617"/>
      <c r="DB247" s="6">
        <f t="shared" si="2808"/>
        <v>0</v>
      </c>
      <c r="DC247" s="6">
        <f t="shared" si="2809"/>
        <v>0</v>
      </c>
      <c r="DD247" s="6">
        <f t="shared" si="2810"/>
        <v>0</v>
      </c>
      <c r="DE247" s="6">
        <f t="shared" si="2811"/>
        <v>0</v>
      </c>
      <c r="DF247" s="6">
        <f t="shared" si="2812"/>
        <v>0</v>
      </c>
      <c r="DG247" s="6">
        <f t="shared" si="2813"/>
        <v>0</v>
      </c>
      <c r="DH247" s="6">
        <f t="shared" si="2814"/>
        <v>0</v>
      </c>
      <c r="DI247" s="6">
        <f t="shared" si="2815"/>
        <v>0</v>
      </c>
      <c r="DJ247" s="6">
        <f t="shared" si="2816"/>
        <v>0</v>
      </c>
      <c r="DK247" s="6">
        <f t="shared" si="2817"/>
        <v>0</v>
      </c>
      <c r="DL247" s="6">
        <f t="shared" si="2818"/>
        <v>0</v>
      </c>
      <c r="DM247" s="6">
        <f t="shared" si="2819"/>
        <v>0</v>
      </c>
      <c r="DO247" s="6">
        <f t="shared" si="2820"/>
        <v>0</v>
      </c>
      <c r="DP247" s="6">
        <f t="shared" si="2821"/>
        <v>0</v>
      </c>
      <c r="DQ247" s="6">
        <f t="shared" si="2822"/>
        <v>0</v>
      </c>
      <c r="DR247" s="6">
        <f t="shared" si="2823"/>
        <v>0</v>
      </c>
      <c r="DS247" s="6">
        <f t="shared" si="2824"/>
        <v>0</v>
      </c>
      <c r="DT247" s="6">
        <f t="shared" si="2825"/>
        <v>0</v>
      </c>
      <c r="DU247" s="6">
        <f t="shared" si="2826"/>
        <v>0</v>
      </c>
      <c r="DV247" s="6">
        <f t="shared" si="2827"/>
        <v>0</v>
      </c>
      <c r="DW247" s="6">
        <f t="shared" si="2828"/>
        <v>0</v>
      </c>
      <c r="DX247" s="6">
        <f t="shared" si="2829"/>
        <v>0</v>
      </c>
      <c r="DY247" s="6">
        <f t="shared" si="2830"/>
        <v>0</v>
      </c>
      <c r="DZ247" s="6">
        <f t="shared" si="2831"/>
        <v>0</v>
      </c>
    </row>
    <row r="248" spans="2:130" ht="12" customHeight="1" outlineLevel="1">
      <c r="B248" s="6">
        <f>'23년(세부_실적)'!A321</f>
        <v>242</v>
      </c>
      <c r="C248" s="620"/>
      <c r="D248" s="620"/>
      <c r="E248" s="620"/>
      <c r="F248" s="622" t="str">
        <f>'23년(세부_실적)'!E321</f>
        <v>PN002SHA(B)</v>
      </c>
      <c r="G248" s="622" t="s">
        <v>1760</v>
      </c>
      <c r="H248" s="622" t="str">
        <f>'23년(세부_실적)'!F321</f>
        <v>1375B</v>
      </c>
      <c r="I248" s="617" t="str">
        <f>'23년(세부_실적)'!G321</f>
        <v>구</v>
      </c>
      <c r="J248" s="617" t="str">
        <f>'23년(세부_실적)'!H321</f>
        <v>SY</v>
      </c>
      <c r="K248" s="617">
        <f>'23년(세부_실적)'!I321</f>
        <v>0</v>
      </c>
      <c r="L248" s="617">
        <f>'23년(세부_실적)'!J321</f>
        <v>5000</v>
      </c>
      <c r="M248" s="617">
        <f>'23년(세부_실적)'!K321</f>
        <v>0</v>
      </c>
      <c r="N248" s="617">
        <f>'23년(세부_실적)'!L321</f>
        <v>5000</v>
      </c>
      <c r="O248" s="617">
        <f>'23년(세부_실적)'!M321</f>
        <v>0</v>
      </c>
      <c r="P248" s="617">
        <f>'23년(세부_실적)'!N321</f>
        <v>5000</v>
      </c>
      <c r="Q248" s="617">
        <f>'23년(세부_실적)'!O321</f>
        <v>0</v>
      </c>
      <c r="R248" s="617">
        <f>'23년(세부_실적)'!P321</f>
        <v>5000</v>
      </c>
      <c r="S248" s="638">
        <f>'23년(세부_실적)'!Q321</f>
        <v>0</v>
      </c>
      <c r="T248" s="638">
        <f t="shared" si="2776"/>
        <v>0</v>
      </c>
      <c r="U248" s="638">
        <f>'23년(세부_실적)'!S321</f>
        <v>0</v>
      </c>
      <c r="V248" s="638">
        <f t="shared" si="2777"/>
        <v>0</v>
      </c>
      <c r="W248" s="638">
        <f>'23년(세부_실적)'!U321</f>
        <v>0</v>
      </c>
      <c r="X248" s="638">
        <f t="shared" si="2778"/>
        <v>0</v>
      </c>
      <c r="Y248" s="638">
        <f>'23년(세부_실적)'!W321</f>
        <v>0</v>
      </c>
      <c r="Z248" s="638">
        <f t="shared" si="2779"/>
        <v>0</v>
      </c>
      <c r="AA248" s="638">
        <f>'23년(세부_실적)'!Y321</f>
        <v>0</v>
      </c>
      <c r="AB248" s="638">
        <f t="shared" si="2779"/>
        <v>0</v>
      </c>
      <c r="AC248" s="638">
        <f>'23년(세부_실적)'!AA321</f>
        <v>0</v>
      </c>
      <c r="AD248" s="638">
        <f t="shared" ref="AD248" si="3490">AC248*1000</f>
        <v>0</v>
      </c>
      <c r="AE248" s="638">
        <f>'23년(세부_실적)'!AC321</f>
        <v>0</v>
      </c>
      <c r="AF248" s="638">
        <f t="shared" ref="AF248" si="3491">AE248*1000</f>
        <v>0</v>
      </c>
      <c r="AG248" s="638">
        <f>'23년(세부_실적)'!AE321</f>
        <v>0</v>
      </c>
      <c r="AH248" s="638">
        <f t="shared" ref="AH248" si="3492">AG248*1000</f>
        <v>0</v>
      </c>
      <c r="AI248" s="638">
        <f>'23년(세부_실적)'!AG321</f>
        <v>0</v>
      </c>
      <c r="AJ248" s="638">
        <f t="shared" ref="AJ248" si="3493">AI248*1000</f>
        <v>0</v>
      </c>
      <c r="AK248" s="638">
        <f>'23년(세부_실적)'!AI321</f>
        <v>0</v>
      </c>
      <c r="AL248" s="638">
        <f t="shared" ref="AL248" si="3494">AK248*1000</f>
        <v>0</v>
      </c>
      <c r="AM248" s="638">
        <f>'23년(세부_실적)'!AK321</f>
        <v>0</v>
      </c>
      <c r="AN248" s="638">
        <f t="shared" ref="AN248" si="3495">AM248*1000</f>
        <v>0</v>
      </c>
      <c r="AO248" s="638">
        <f>'23년(세부_실적)'!AM321</f>
        <v>0</v>
      </c>
      <c r="AP248" s="638">
        <f t="shared" ref="AP248" si="3496">AO248*1000</f>
        <v>0</v>
      </c>
      <c r="AQ248" s="638">
        <f>'23년(세부_실적)'!AO321</f>
        <v>0</v>
      </c>
      <c r="AR248" s="638">
        <f t="shared" ref="AR248" si="3497">AQ248*1000</f>
        <v>0</v>
      </c>
      <c r="AS248" s="638">
        <f>'23년(세부_실적)'!AQ321</f>
        <v>0</v>
      </c>
      <c r="AT248" s="638">
        <f t="shared" ref="AT248" si="3498">AS248*1000</f>
        <v>0</v>
      </c>
      <c r="AU248" s="638">
        <f>'23년(세부_실적)'!AS321</f>
        <v>0</v>
      </c>
      <c r="AV248" s="638">
        <f t="shared" ref="AV248" si="3499">AU248*1000</f>
        <v>0</v>
      </c>
      <c r="AW248" s="638">
        <f>'23년(세부_실적)'!AU321</f>
        <v>0</v>
      </c>
      <c r="AX248" s="638">
        <f t="shared" ref="AX248" si="3500">AW248*1000</f>
        <v>0</v>
      </c>
      <c r="AY248" s="638">
        <f>'23년(세부_실적)'!AW321</f>
        <v>0</v>
      </c>
      <c r="AZ248" s="638">
        <f t="shared" ref="AZ248" si="3501">AY248*1000</f>
        <v>0</v>
      </c>
      <c r="BA248" s="638">
        <f>'23년(세부_실적)'!AY321</f>
        <v>0</v>
      </c>
      <c r="BB248" s="638">
        <f t="shared" ref="BB248" si="3502">BA248*1000</f>
        <v>0</v>
      </c>
      <c r="BC248" s="638">
        <f>'23년(세부_실적)'!BA321</f>
        <v>0</v>
      </c>
      <c r="BD248" s="638">
        <f t="shared" ref="BD248" si="3503">BC248*1000</f>
        <v>0</v>
      </c>
      <c r="BF248" s="617"/>
      <c r="BG248" s="617"/>
      <c r="BH248" s="617"/>
      <c r="BI248" s="617"/>
      <c r="BJ248" s="617"/>
      <c r="BK248" s="617"/>
      <c r="BL248" s="617"/>
      <c r="BM248" s="617"/>
      <c r="BN248" s="617"/>
      <c r="BO248" s="617"/>
      <c r="BP248" s="617"/>
      <c r="BQ248" s="617"/>
      <c r="BR248" s="617"/>
      <c r="BS248" s="617"/>
      <c r="BT248" s="617"/>
      <c r="BU248" s="617"/>
      <c r="BV248" s="617"/>
      <c r="BW248" s="617"/>
      <c r="BX248" s="617"/>
      <c r="BY248" s="617"/>
      <c r="BZ248" s="617"/>
      <c r="CA248" s="617"/>
      <c r="CB248" s="617"/>
      <c r="CC248" s="617"/>
      <c r="CD248" s="617"/>
      <c r="CE248" s="617"/>
      <c r="CF248" s="617"/>
      <c r="CG248" s="617"/>
      <c r="CH248" s="617"/>
      <c r="CI248" s="617"/>
      <c r="CJ248" s="617"/>
      <c r="CK248" s="617"/>
      <c r="CL248" s="617"/>
      <c r="CM248" s="617"/>
      <c r="CN248" s="617"/>
      <c r="CO248" s="617"/>
      <c r="CP248" s="617"/>
      <c r="CQ248" s="617"/>
      <c r="CR248" s="617"/>
      <c r="CS248" s="617"/>
      <c r="CT248" s="617"/>
      <c r="CU248" s="617"/>
      <c r="CV248" s="617"/>
      <c r="CW248" s="617"/>
      <c r="CX248" s="617"/>
      <c r="CY248" s="617"/>
      <c r="CZ248" s="617"/>
      <c r="DA248" s="617"/>
      <c r="DB248" s="6">
        <f t="shared" si="2808"/>
        <v>0</v>
      </c>
      <c r="DC248" s="6">
        <f t="shared" si="2809"/>
        <v>0</v>
      </c>
      <c r="DD248" s="6">
        <f t="shared" si="2810"/>
        <v>0</v>
      </c>
      <c r="DE248" s="6">
        <f t="shared" si="2811"/>
        <v>0</v>
      </c>
      <c r="DF248" s="6">
        <f t="shared" si="2812"/>
        <v>0</v>
      </c>
      <c r="DG248" s="6">
        <f t="shared" si="2813"/>
        <v>0</v>
      </c>
      <c r="DH248" s="6">
        <f t="shared" si="2814"/>
        <v>0</v>
      </c>
      <c r="DI248" s="6">
        <f t="shared" si="2815"/>
        <v>0</v>
      </c>
      <c r="DJ248" s="6">
        <f t="shared" si="2816"/>
        <v>0</v>
      </c>
      <c r="DK248" s="6">
        <f t="shared" si="2817"/>
        <v>0</v>
      </c>
      <c r="DL248" s="6">
        <f t="shared" si="2818"/>
        <v>0</v>
      </c>
      <c r="DM248" s="6">
        <f t="shared" si="2819"/>
        <v>0</v>
      </c>
      <c r="DO248" s="6">
        <f t="shared" si="2820"/>
        <v>0</v>
      </c>
      <c r="DP248" s="6">
        <f t="shared" si="2821"/>
        <v>0</v>
      </c>
      <c r="DQ248" s="6">
        <f t="shared" si="2822"/>
        <v>0</v>
      </c>
      <c r="DR248" s="6">
        <f t="shared" si="2823"/>
        <v>0</v>
      </c>
      <c r="DS248" s="6">
        <f t="shared" si="2824"/>
        <v>0</v>
      </c>
      <c r="DT248" s="6">
        <f t="shared" si="2825"/>
        <v>0</v>
      </c>
      <c r="DU248" s="6">
        <f t="shared" si="2826"/>
        <v>0</v>
      </c>
      <c r="DV248" s="6">
        <f t="shared" si="2827"/>
        <v>0</v>
      </c>
      <c r="DW248" s="6">
        <f t="shared" si="2828"/>
        <v>0</v>
      </c>
      <c r="DX248" s="6">
        <f t="shared" si="2829"/>
        <v>0</v>
      </c>
      <c r="DY248" s="6">
        <f t="shared" si="2830"/>
        <v>0</v>
      </c>
      <c r="DZ248" s="6">
        <f t="shared" si="2831"/>
        <v>0</v>
      </c>
    </row>
    <row r="249" spans="2:130" ht="12" customHeight="1" outlineLevel="1">
      <c r="B249" s="6">
        <f>'23년(세부_실적)'!A322</f>
        <v>243</v>
      </c>
      <c r="C249" s="620"/>
      <c r="D249" s="620"/>
      <c r="E249" s="620"/>
      <c r="F249" s="622" t="str">
        <f>'23년(세부_실적)'!E322</f>
        <v>PN003SHA(A)</v>
      </c>
      <c r="G249" s="622" t="s">
        <v>1349</v>
      </c>
      <c r="H249" s="622" t="str">
        <f>'23년(세부_실적)'!F322</f>
        <v>3190A</v>
      </c>
      <c r="I249" s="617" t="str">
        <f>'23년(세부_실적)'!G322</f>
        <v>구</v>
      </c>
      <c r="J249" s="617" t="str">
        <f>'23년(세부_실적)'!H322</f>
        <v>SY</v>
      </c>
      <c r="K249" s="617">
        <f>'23년(세부_실적)'!I322</f>
        <v>0</v>
      </c>
      <c r="L249" s="617">
        <f>'23년(세부_실적)'!J322</f>
        <v>4500</v>
      </c>
      <c r="M249" s="617">
        <f>'23년(세부_실적)'!K322</f>
        <v>0</v>
      </c>
      <c r="N249" s="617">
        <f>'23년(세부_실적)'!L322</f>
        <v>4500</v>
      </c>
      <c r="O249" s="617">
        <f>'23년(세부_실적)'!M322</f>
        <v>0</v>
      </c>
      <c r="P249" s="617">
        <f>'23년(세부_실적)'!N322</f>
        <v>4500</v>
      </c>
      <c r="Q249" s="617">
        <f>'23년(세부_실적)'!O322</f>
        <v>0</v>
      </c>
      <c r="R249" s="617">
        <f>'23년(세부_실적)'!P322</f>
        <v>4500</v>
      </c>
      <c r="S249" s="638">
        <f>'23년(세부_실적)'!Q322</f>
        <v>0</v>
      </c>
      <c r="T249" s="638">
        <f t="shared" si="2776"/>
        <v>0</v>
      </c>
      <c r="U249" s="638">
        <f>'23년(세부_실적)'!S322</f>
        <v>0</v>
      </c>
      <c r="V249" s="638">
        <f t="shared" si="2777"/>
        <v>0</v>
      </c>
      <c r="W249" s="638">
        <f>'23년(세부_실적)'!U322</f>
        <v>0</v>
      </c>
      <c r="X249" s="638">
        <f t="shared" si="2778"/>
        <v>0</v>
      </c>
      <c r="Y249" s="638">
        <f>'23년(세부_실적)'!W322</f>
        <v>0</v>
      </c>
      <c r="Z249" s="638">
        <f t="shared" si="2779"/>
        <v>0</v>
      </c>
      <c r="AA249" s="638">
        <f>'23년(세부_실적)'!Y322</f>
        <v>0</v>
      </c>
      <c r="AB249" s="638">
        <f t="shared" si="2779"/>
        <v>0</v>
      </c>
      <c r="AC249" s="638">
        <f>'23년(세부_실적)'!AA322</f>
        <v>0</v>
      </c>
      <c r="AD249" s="638">
        <f t="shared" ref="AD249" si="3504">AC249*1000</f>
        <v>0</v>
      </c>
      <c r="AE249" s="638">
        <f>'23년(세부_실적)'!AC322</f>
        <v>0</v>
      </c>
      <c r="AF249" s="638">
        <f t="shared" ref="AF249" si="3505">AE249*1000</f>
        <v>0</v>
      </c>
      <c r="AG249" s="638">
        <f>'23년(세부_실적)'!AE322</f>
        <v>0</v>
      </c>
      <c r="AH249" s="638">
        <f t="shared" ref="AH249" si="3506">AG249*1000</f>
        <v>0</v>
      </c>
      <c r="AI249" s="638">
        <f>'23년(세부_실적)'!AG322</f>
        <v>0</v>
      </c>
      <c r="AJ249" s="638">
        <f t="shared" ref="AJ249" si="3507">AI249*1000</f>
        <v>0</v>
      </c>
      <c r="AK249" s="638">
        <f>'23년(세부_실적)'!AI322</f>
        <v>0</v>
      </c>
      <c r="AL249" s="638">
        <f t="shared" ref="AL249" si="3508">AK249*1000</f>
        <v>0</v>
      </c>
      <c r="AM249" s="638">
        <f>'23년(세부_실적)'!AK322</f>
        <v>0</v>
      </c>
      <c r="AN249" s="638">
        <f t="shared" ref="AN249" si="3509">AM249*1000</f>
        <v>0</v>
      </c>
      <c r="AO249" s="638">
        <f>'23년(세부_실적)'!AM322</f>
        <v>0</v>
      </c>
      <c r="AP249" s="638">
        <f t="shared" ref="AP249" si="3510">AO249*1000</f>
        <v>0</v>
      </c>
      <c r="AQ249" s="638">
        <f>'23년(세부_실적)'!AO322</f>
        <v>0</v>
      </c>
      <c r="AR249" s="638">
        <f t="shared" ref="AR249" si="3511">AQ249*1000</f>
        <v>0</v>
      </c>
      <c r="AS249" s="638">
        <f>'23년(세부_실적)'!AQ322</f>
        <v>0</v>
      </c>
      <c r="AT249" s="638">
        <f t="shared" ref="AT249" si="3512">AS249*1000</f>
        <v>0</v>
      </c>
      <c r="AU249" s="638">
        <f>'23년(세부_실적)'!AS322</f>
        <v>0</v>
      </c>
      <c r="AV249" s="638">
        <f t="shared" ref="AV249" si="3513">AU249*1000</f>
        <v>0</v>
      </c>
      <c r="AW249" s="638">
        <f>'23년(세부_실적)'!AU322</f>
        <v>0</v>
      </c>
      <c r="AX249" s="638">
        <f t="shared" ref="AX249" si="3514">AW249*1000</f>
        <v>0</v>
      </c>
      <c r="AY249" s="638">
        <f>'23년(세부_실적)'!AW322</f>
        <v>0</v>
      </c>
      <c r="AZ249" s="638">
        <f t="shared" ref="AZ249" si="3515">AY249*1000</f>
        <v>0</v>
      </c>
      <c r="BA249" s="638">
        <f>'23년(세부_실적)'!AY322</f>
        <v>0</v>
      </c>
      <c r="BB249" s="638">
        <f t="shared" ref="BB249" si="3516">BA249*1000</f>
        <v>0</v>
      </c>
      <c r="BC249" s="638">
        <f>'23년(세부_실적)'!BA322</f>
        <v>0</v>
      </c>
      <c r="BD249" s="638">
        <f t="shared" ref="BD249" si="3517">BC249*1000</f>
        <v>0</v>
      </c>
      <c r="BF249" s="617"/>
      <c r="BG249" s="617"/>
      <c r="BH249" s="617"/>
      <c r="BI249" s="617"/>
      <c r="BJ249" s="617"/>
      <c r="BK249" s="617"/>
      <c r="BL249" s="617"/>
      <c r="BM249" s="617"/>
      <c r="BN249" s="617"/>
      <c r="BO249" s="617"/>
      <c r="BP249" s="617"/>
      <c r="BQ249" s="617"/>
      <c r="BR249" s="617"/>
      <c r="BS249" s="617"/>
      <c r="BT249" s="617"/>
      <c r="BU249" s="617"/>
      <c r="BV249" s="617"/>
      <c r="BW249" s="617"/>
      <c r="BX249" s="617"/>
      <c r="BY249" s="617"/>
      <c r="BZ249" s="617"/>
      <c r="CA249" s="617"/>
      <c r="CB249" s="617"/>
      <c r="CC249" s="617"/>
      <c r="CD249" s="617"/>
      <c r="CE249" s="617"/>
      <c r="CF249" s="617"/>
      <c r="CG249" s="617"/>
      <c r="CH249" s="617"/>
      <c r="CI249" s="617"/>
      <c r="CJ249" s="617"/>
      <c r="CK249" s="617"/>
      <c r="CL249" s="617"/>
      <c r="CM249" s="617"/>
      <c r="CN249" s="617"/>
      <c r="CO249" s="617"/>
      <c r="CP249" s="617"/>
      <c r="CQ249" s="617"/>
      <c r="CR249" s="617"/>
      <c r="CS249" s="617"/>
      <c r="CT249" s="617"/>
      <c r="CU249" s="617"/>
      <c r="CV249" s="617"/>
      <c r="CW249" s="617"/>
      <c r="CX249" s="617"/>
      <c r="CY249" s="617"/>
      <c r="CZ249" s="617"/>
      <c r="DA249" s="617"/>
      <c r="DB249" s="6">
        <f t="shared" si="2808"/>
        <v>0</v>
      </c>
      <c r="DC249" s="6">
        <f t="shared" si="2809"/>
        <v>0</v>
      </c>
      <c r="DD249" s="6">
        <f t="shared" si="2810"/>
        <v>0</v>
      </c>
      <c r="DE249" s="6">
        <f t="shared" si="2811"/>
        <v>0</v>
      </c>
      <c r="DF249" s="6">
        <f t="shared" si="2812"/>
        <v>0</v>
      </c>
      <c r="DG249" s="6">
        <f t="shared" si="2813"/>
        <v>0</v>
      </c>
      <c r="DH249" s="6">
        <f t="shared" si="2814"/>
        <v>0</v>
      </c>
      <c r="DI249" s="6">
        <f t="shared" si="2815"/>
        <v>0</v>
      </c>
      <c r="DJ249" s="6">
        <f t="shared" si="2816"/>
        <v>0</v>
      </c>
      <c r="DK249" s="6">
        <f t="shared" si="2817"/>
        <v>0</v>
      </c>
      <c r="DL249" s="6">
        <f t="shared" si="2818"/>
        <v>0</v>
      </c>
      <c r="DM249" s="6">
        <f t="shared" si="2819"/>
        <v>0</v>
      </c>
      <c r="DO249" s="6">
        <f t="shared" si="2820"/>
        <v>0</v>
      </c>
      <c r="DP249" s="6">
        <f t="shared" si="2821"/>
        <v>0</v>
      </c>
      <c r="DQ249" s="6">
        <f t="shared" si="2822"/>
        <v>0</v>
      </c>
      <c r="DR249" s="6">
        <f t="shared" si="2823"/>
        <v>0</v>
      </c>
      <c r="DS249" s="6">
        <f t="shared" si="2824"/>
        <v>0</v>
      </c>
      <c r="DT249" s="6">
        <f t="shared" si="2825"/>
        <v>0</v>
      </c>
      <c r="DU249" s="6">
        <f t="shared" si="2826"/>
        <v>0</v>
      </c>
      <c r="DV249" s="6">
        <f t="shared" si="2827"/>
        <v>0</v>
      </c>
      <c r="DW249" s="6">
        <f t="shared" si="2828"/>
        <v>0</v>
      </c>
      <c r="DX249" s="6">
        <f t="shared" si="2829"/>
        <v>0</v>
      </c>
      <c r="DY249" s="6">
        <f t="shared" si="2830"/>
        <v>0</v>
      </c>
      <c r="DZ249" s="6">
        <f t="shared" si="2831"/>
        <v>0</v>
      </c>
    </row>
    <row r="250" spans="2:130" outlineLevel="1">
      <c r="B250" s="6">
        <f>'23년(세부_실적)'!A323</f>
        <v>244</v>
      </c>
      <c r="C250" s="620"/>
      <c r="D250" s="620"/>
      <c r="E250" s="620"/>
      <c r="F250" s="622" t="str">
        <f>'23년(세부_실적)'!E323</f>
        <v>PN003SHA(B)</v>
      </c>
      <c r="G250" s="622" t="s">
        <v>1350</v>
      </c>
      <c r="H250" s="622" t="str">
        <f>'23년(세부_실적)'!F323</f>
        <v>3190B</v>
      </c>
      <c r="I250" s="617" t="str">
        <f>'23년(세부_실적)'!G323</f>
        <v>구</v>
      </c>
      <c r="J250" s="617" t="str">
        <f>'23년(세부_실적)'!H323</f>
        <v>SY</v>
      </c>
      <c r="K250" s="617">
        <f>'23년(세부_실적)'!I323</f>
        <v>0</v>
      </c>
      <c r="L250" s="617">
        <f>'23년(세부_실적)'!J323</f>
        <v>5950</v>
      </c>
      <c r="M250" s="617">
        <f>'23년(세부_실적)'!K323</f>
        <v>0</v>
      </c>
      <c r="N250" s="617">
        <f>'23년(세부_실적)'!L323</f>
        <v>5950</v>
      </c>
      <c r="O250" s="617">
        <f>'23년(세부_실적)'!M323</f>
        <v>0</v>
      </c>
      <c r="P250" s="617">
        <f>'23년(세부_실적)'!N323</f>
        <v>5950</v>
      </c>
      <c r="Q250" s="617">
        <f>'23년(세부_실적)'!O323</f>
        <v>0</v>
      </c>
      <c r="R250" s="617">
        <f>'23년(세부_실적)'!P323</f>
        <v>5950</v>
      </c>
      <c r="S250" s="638">
        <f>'23년(세부_실적)'!Q323</f>
        <v>24.038</v>
      </c>
      <c r="T250" s="638">
        <f t="shared" si="2776"/>
        <v>24038</v>
      </c>
      <c r="U250" s="638">
        <f>'23년(세부_실적)'!S323</f>
        <v>2.44</v>
      </c>
      <c r="V250" s="638">
        <f t="shared" si="2777"/>
        <v>2440</v>
      </c>
      <c r="W250" s="638">
        <f>'23년(세부_실적)'!U323</f>
        <v>1.44</v>
      </c>
      <c r="X250" s="638">
        <f t="shared" si="2778"/>
        <v>1440</v>
      </c>
      <c r="Y250" s="638">
        <f>'23년(세부_실적)'!W323</f>
        <v>4.3179999999999996</v>
      </c>
      <c r="Z250" s="638">
        <f t="shared" si="2779"/>
        <v>4318</v>
      </c>
      <c r="AA250" s="638">
        <f>'23년(세부_실적)'!Y323</f>
        <v>8.1980000000000004</v>
      </c>
      <c r="AB250" s="638">
        <f t="shared" si="2779"/>
        <v>8198</v>
      </c>
      <c r="AC250" s="638">
        <f>'23년(세부_실적)'!AA323</f>
        <v>0</v>
      </c>
      <c r="AD250" s="638">
        <f t="shared" ref="AD250" si="3518">AC250*1000</f>
        <v>0</v>
      </c>
      <c r="AE250" s="638">
        <f>'23년(세부_실적)'!AC323</f>
        <v>1.44</v>
      </c>
      <c r="AF250" s="638">
        <f t="shared" ref="AF250" si="3519">AE250*1000</f>
        <v>1440</v>
      </c>
      <c r="AG250" s="638">
        <f>'23년(세부_실적)'!AE323</f>
        <v>2.88</v>
      </c>
      <c r="AH250" s="638">
        <f t="shared" ref="AH250" si="3520">AG250*1000</f>
        <v>2880</v>
      </c>
      <c r="AI250" s="638">
        <f>'23년(세부_실적)'!AG323</f>
        <v>4.32</v>
      </c>
      <c r="AJ250" s="638">
        <f t="shared" ref="AJ250" si="3521">AI250*1000</f>
        <v>4320</v>
      </c>
      <c r="AK250" s="638">
        <f>'23년(세부_실적)'!AI323</f>
        <v>12.518000000000001</v>
      </c>
      <c r="AL250" s="638">
        <f t="shared" ref="AL250" si="3522">AK250*1000</f>
        <v>12518</v>
      </c>
      <c r="AM250" s="638">
        <f>'23년(세부_실적)'!AK323</f>
        <v>4.32</v>
      </c>
      <c r="AN250" s="638">
        <f t="shared" ref="AN250" si="3523">AM250*1000</f>
        <v>4320</v>
      </c>
      <c r="AO250" s="638">
        <f>'23년(세부_실적)'!AM323</f>
        <v>0</v>
      </c>
      <c r="AP250" s="638">
        <f t="shared" ref="AP250" si="3524">AO250*1000</f>
        <v>0</v>
      </c>
      <c r="AQ250" s="638">
        <f>'23년(세부_실적)'!AO323</f>
        <v>2.88</v>
      </c>
      <c r="AR250" s="638">
        <f t="shared" ref="AR250" si="3525">AQ250*1000</f>
        <v>2880</v>
      </c>
      <c r="AS250" s="638">
        <f>'23년(세부_실적)'!AQ323</f>
        <v>7.2</v>
      </c>
      <c r="AT250" s="638">
        <f t="shared" ref="AT250" si="3526">AS250*1000</f>
        <v>7200</v>
      </c>
      <c r="AU250" s="638">
        <f>'23년(세부_실적)'!AS323</f>
        <v>0</v>
      </c>
      <c r="AV250" s="638">
        <f t="shared" ref="AV250" si="3527">AU250*1000</f>
        <v>0</v>
      </c>
      <c r="AW250" s="638">
        <f>'23년(세부_실적)'!AU323</f>
        <v>1.44</v>
      </c>
      <c r="AX250" s="638">
        <f t="shared" ref="AX250" si="3528">AW250*1000</f>
        <v>1440</v>
      </c>
      <c r="AY250" s="638">
        <f>'23년(세부_실적)'!AW323</f>
        <v>2.88</v>
      </c>
      <c r="AZ250" s="638">
        <f t="shared" ref="AZ250" si="3529">AY250*1000</f>
        <v>2880</v>
      </c>
      <c r="BA250" s="638">
        <f>'23년(세부_실적)'!AY323</f>
        <v>4.32</v>
      </c>
      <c r="BB250" s="638">
        <f t="shared" ref="BB250" si="3530">BA250*1000</f>
        <v>4320</v>
      </c>
      <c r="BC250" s="638">
        <f>'23년(세부_실적)'!BA323</f>
        <v>11.52</v>
      </c>
      <c r="BD250" s="638">
        <f t="shared" ref="BD250" si="3531">BC250*1000</f>
        <v>11520</v>
      </c>
      <c r="BF250" s="617">
        <v>0.7</v>
      </c>
      <c r="BG250" s="617">
        <v>2.4916474818181817</v>
      </c>
      <c r="BH250" s="617">
        <f t="shared" ref="BH250:BH254" si="3532">+BI250/$BI$2</f>
        <v>3.7730093361911869</v>
      </c>
      <c r="BI250" s="617">
        <v>4700</v>
      </c>
      <c r="BJ250" s="617">
        <v>0.7</v>
      </c>
      <c r="BK250" s="617">
        <v>2.4916474818181817</v>
      </c>
      <c r="BL250" s="617">
        <f t="shared" ref="BL250:BL252" si="3533">+BM250/$BM$2</f>
        <v>3.6885310229002841</v>
      </c>
      <c r="BM250" s="617">
        <v>4700</v>
      </c>
      <c r="BN250" s="617">
        <v>0.7</v>
      </c>
      <c r="BO250" s="617">
        <v>2.4916474818181817</v>
      </c>
      <c r="BP250" s="617">
        <f t="shared" ref="BP250:BP253" si="3534">+BQ250/$BQ$2</f>
        <v>3.6058706643241294</v>
      </c>
      <c r="BQ250" s="617">
        <v>4700</v>
      </c>
      <c r="BR250" s="617">
        <v>0.7</v>
      </c>
      <c r="BS250" s="617">
        <v>2.5374848627114819</v>
      </c>
      <c r="BT250" s="617">
        <f t="shared" ref="BT250:BT253" si="3535">+BU250/$BU$2</f>
        <v>3.5516730647160175</v>
      </c>
      <c r="BU250" s="617">
        <v>4700</v>
      </c>
      <c r="BV250" s="617">
        <v>0.7</v>
      </c>
      <c r="BW250" s="617">
        <v>2.5374848627114819</v>
      </c>
      <c r="BX250" s="617">
        <f t="shared" ref="BX250:BX254" si="3536">+BY250/$BY$2</f>
        <v>3.5496076550687645</v>
      </c>
      <c r="BY250" s="617">
        <v>4700</v>
      </c>
      <c r="BZ250" s="617">
        <v>0.7</v>
      </c>
      <c r="CA250" s="617">
        <v>2.5374848627114819</v>
      </c>
      <c r="CB250" s="617">
        <f>+CC250/$CC$2</f>
        <v>3.6147450835621391</v>
      </c>
      <c r="CC250" s="617">
        <v>4700</v>
      </c>
      <c r="CD250" s="617"/>
      <c r="CE250" s="617"/>
      <c r="CF250" s="617"/>
      <c r="CG250" s="617"/>
      <c r="CH250" s="617"/>
      <c r="CI250" s="617"/>
      <c r="CJ250" s="617"/>
      <c r="CK250" s="617"/>
      <c r="CL250" s="617"/>
      <c r="CM250" s="617"/>
      <c r="CN250" s="617"/>
      <c r="CO250" s="617"/>
      <c r="CP250" s="617"/>
      <c r="CQ250" s="617"/>
      <c r="CR250" s="617"/>
      <c r="CS250" s="617"/>
      <c r="CT250" s="617"/>
      <c r="CU250" s="617"/>
      <c r="CV250" s="617"/>
      <c r="CW250" s="617"/>
      <c r="CX250" s="617"/>
      <c r="CY250" s="617"/>
      <c r="CZ250" s="617"/>
      <c r="DA250" s="617"/>
      <c r="DB250" s="6">
        <f t="shared" si="2808"/>
        <v>11468000</v>
      </c>
      <c r="DC250" s="6">
        <f t="shared" si="2809"/>
        <v>6768000.0000000009</v>
      </c>
      <c r="DD250" s="6">
        <f t="shared" si="2810"/>
        <v>20294600</v>
      </c>
      <c r="DE250" s="6">
        <f t="shared" si="2811"/>
        <v>0</v>
      </c>
      <c r="DF250" s="6">
        <f t="shared" si="2812"/>
        <v>6768000</v>
      </c>
      <c r="DG250" s="6">
        <f t="shared" si="2813"/>
        <v>13536000</v>
      </c>
      <c r="DH250" s="6">
        <f t="shared" si="2814"/>
        <v>0</v>
      </c>
      <c r="DI250" s="6">
        <f t="shared" si="2815"/>
        <v>0</v>
      </c>
      <c r="DJ250" s="6">
        <f t="shared" si="2816"/>
        <v>0</v>
      </c>
      <c r="DK250" s="6">
        <f t="shared" si="2817"/>
        <v>0</v>
      </c>
      <c r="DL250" s="6">
        <f t="shared" si="2818"/>
        <v>0</v>
      </c>
      <c r="DM250" s="6">
        <f t="shared" si="2819"/>
        <v>0</v>
      </c>
      <c r="DO250" s="6">
        <f t="shared" si="2820"/>
        <v>9700960.1779676601</v>
      </c>
      <c r="DP250" s="6">
        <f t="shared" si="2821"/>
        <v>5856279.918166603</v>
      </c>
      <c r="DQ250" s="6">
        <f t="shared" si="2822"/>
        <v>17963264.635463044</v>
      </c>
      <c r="DR250" s="6">
        <f t="shared" si="2823"/>
        <v>0</v>
      </c>
      <c r="DS250" s="6">
        <f t="shared" si="2824"/>
        <v>6172878.7178894104</v>
      </c>
      <c r="DT250" s="6">
        <f t="shared" si="2825"/>
        <v>12123287.835964849</v>
      </c>
      <c r="DU250" s="6">
        <f t="shared" si="2826"/>
        <v>0</v>
      </c>
      <c r="DV250" s="6">
        <f t="shared" si="2827"/>
        <v>0</v>
      </c>
      <c r="DW250" s="6">
        <f t="shared" si="2828"/>
        <v>0</v>
      </c>
      <c r="DX250" s="6">
        <f t="shared" si="2829"/>
        <v>0</v>
      </c>
      <c r="DY250" s="6">
        <f t="shared" si="2830"/>
        <v>0</v>
      </c>
      <c r="DZ250" s="6">
        <f t="shared" si="2831"/>
        <v>0</v>
      </c>
    </row>
    <row r="251" spans="2:130" outlineLevel="1">
      <c r="B251" s="6">
        <f>'23년(세부_실적)'!A324</f>
        <v>245</v>
      </c>
      <c r="C251" s="620"/>
      <c r="D251" s="620"/>
      <c r="E251" s="620"/>
      <c r="F251" s="622" t="str">
        <f>'23년(세부_실적)'!E324</f>
        <v>PN003SHA(C)</v>
      </c>
      <c r="G251" s="622" t="s">
        <v>1351</v>
      </c>
      <c r="H251" s="622" t="str">
        <f>'23년(세부_실적)'!F324</f>
        <v>3190C</v>
      </c>
      <c r="I251" s="617" t="str">
        <f>'23년(세부_실적)'!G324</f>
        <v>구</v>
      </c>
      <c r="J251" s="617" t="str">
        <f>'23년(세부_실적)'!H324</f>
        <v>SY</v>
      </c>
      <c r="K251" s="617">
        <f>'23년(세부_실적)'!I324</f>
        <v>0</v>
      </c>
      <c r="L251" s="617">
        <f>'23년(세부_실적)'!J324</f>
        <v>5940</v>
      </c>
      <c r="M251" s="617">
        <f>'23년(세부_실적)'!K324</f>
        <v>0</v>
      </c>
      <c r="N251" s="617">
        <f>'23년(세부_실적)'!L324</f>
        <v>5940</v>
      </c>
      <c r="O251" s="617">
        <f>'23년(세부_실적)'!M324</f>
        <v>0</v>
      </c>
      <c r="P251" s="617">
        <f>'23년(세부_실적)'!N324</f>
        <v>5940</v>
      </c>
      <c r="Q251" s="617">
        <f>'23년(세부_실적)'!O324</f>
        <v>0</v>
      </c>
      <c r="R251" s="617">
        <f>'23년(세부_실적)'!P324</f>
        <v>5940</v>
      </c>
      <c r="S251" s="638">
        <f>'23년(세부_실적)'!Q324</f>
        <v>22.633000000000003</v>
      </c>
      <c r="T251" s="638">
        <f t="shared" si="2776"/>
        <v>22633.000000000004</v>
      </c>
      <c r="U251" s="638">
        <f>'23년(세부_실적)'!S324</f>
        <v>1.44</v>
      </c>
      <c r="V251" s="638">
        <f t="shared" si="2777"/>
        <v>1440</v>
      </c>
      <c r="W251" s="638">
        <f>'23년(세부_실적)'!U324</f>
        <v>1.44</v>
      </c>
      <c r="X251" s="638">
        <f t="shared" si="2778"/>
        <v>1440</v>
      </c>
      <c r="Y251" s="638">
        <f>'23년(세부_실적)'!W324</f>
        <v>4.32</v>
      </c>
      <c r="Z251" s="638">
        <f t="shared" si="2779"/>
        <v>4320</v>
      </c>
      <c r="AA251" s="638">
        <f>'23년(세부_실적)'!Y324</f>
        <v>7.2</v>
      </c>
      <c r="AB251" s="638">
        <f t="shared" si="2779"/>
        <v>7200</v>
      </c>
      <c r="AC251" s="638">
        <f>'23년(세부_실적)'!AA324</f>
        <v>0</v>
      </c>
      <c r="AD251" s="638">
        <f t="shared" ref="AD251" si="3537">AC251*1000</f>
        <v>0</v>
      </c>
      <c r="AE251" s="638">
        <f>'23년(세부_실적)'!AC324</f>
        <v>1.44</v>
      </c>
      <c r="AF251" s="638">
        <f t="shared" ref="AF251" si="3538">AE251*1000</f>
        <v>1440</v>
      </c>
      <c r="AG251" s="638">
        <f>'23년(세부_실적)'!AE324</f>
        <v>4.32</v>
      </c>
      <c r="AH251" s="638">
        <f t="shared" ref="AH251" si="3539">AG251*1000</f>
        <v>4320</v>
      </c>
      <c r="AI251" s="638">
        <f>'23년(세부_실적)'!AG324</f>
        <v>5.76</v>
      </c>
      <c r="AJ251" s="638">
        <f t="shared" ref="AJ251" si="3540">AI251*1000</f>
        <v>5760</v>
      </c>
      <c r="AK251" s="638">
        <f>'23년(세부_실적)'!AI324</f>
        <v>12.96</v>
      </c>
      <c r="AL251" s="638">
        <f t="shared" ref="AL251" si="3541">AK251*1000</f>
        <v>12960</v>
      </c>
      <c r="AM251" s="638">
        <f>'23년(세부_실적)'!AK324</f>
        <v>2.48</v>
      </c>
      <c r="AN251" s="638">
        <f t="shared" ref="AN251" si="3542">AM251*1000</f>
        <v>2480</v>
      </c>
      <c r="AO251" s="638">
        <f>'23년(세부_실적)'!AM324</f>
        <v>1.44</v>
      </c>
      <c r="AP251" s="638">
        <f t="shared" ref="AP251" si="3543">AO251*1000</f>
        <v>1440</v>
      </c>
      <c r="AQ251" s="638">
        <f>'23년(세부_실적)'!AO324</f>
        <v>2.88</v>
      </c>
      <c r="AR251" s="638">
        <f t="shared" ref="AR251" si="3544">AQ251*1000</f>
        <v>2880</v>
      </c>
      <c r="AS251" s="638">
        <f>'23년(세부_실적)'!AQ324</f>
        <v>6.8</v>
      </c>
      <c r="AT251" s="638">
        <f t="shared" ref="AT251" si="3545">AS251*1000</f>
        <v>6800</v>
      </c>
      <c r="AU251" s="638">
        <f>'23년(세부_실적)'!AS324</f>
        <v>0</v>
      </c>
      <c r="AV251" s="638">
        <f t="shared" ref="AV251" si="3546">AU251*1000</f>
        <v>0</v>
      </c>
      <c r="AW251" s="638">
        <f>'23년(세부_실적)'!AU324</f>
        <v>1.44</v>
      </c>
      <c r="AX251" s="638">
        <f t="shared" ref="AX251" si="3547">AW251*1000</f>
        <v>1440</v>
      </c>
      <c r="AY251" s="638">
        <f>'23년(세부_실적)'!AW324</f>
        <v>1.4330000000000001</v>
      </c>
      <c r="AZ251" s="638">
        <f t="shared" ref="AZ251" si="3548">AY251*1000</f>
        <v>1433</v>
      </c>
      <c r="BA251" s="638">
        <f>'23년(세부_실적)'!AY324</f>
        <v>2.8730000000000002</v>
      </c>
      <c r="BB251" s="638">
        <f t="shared" ref="BB251" si="3549">BA251*1000</f>
        <v>2873</v>
      </c>
      <c r="BC251" s="638">
        <f>'23년(세부_실적)'!BA324</f>
        <v>9.673</v>
      </c>
      <c r="BD251" s="638">
        <f t="shared" ref="BD251" si="3550">BC251*1000</f>
        <v>9673</v>
      </c>
      <c r="BF251" s="617">
        <v>0.7</v>
      </c>
      <c r="BG251" s="617">
        <v>2.3224474818181804</v>
      </c>
      <c r="BH251" s="617">
        <f t="shared" si="3532"/>
        <v>3.7047740609621975</v>
      </c>
      <c r="BI251" s="617">
        <v>4615</v>
      </c>
      <c r="BJ251" s="617">
        <v>0.7</v>
      </c>
      <c r="BK251" s="617">
        <v>2.3224474818181804</v>
      </c>
      <c r="BL251" s="617"/>
      <c r="BM251" s="617"/>
      <c r="BN251" s="617">
        <v>0.7</v>
      </c>
      <c r="BO251" s="617">
        <v>2.3224474818181804</v>
      </c>
      <c r="BP251" s="617">
        <f t="shared" si="3534"/>
        <v>3.5406581097565653</v>
      </c>
      <c r="BQ251" s="617">
        <v>4615</v>
      </c>
      <c r="BR251" s="617">
        <v>0.7</v>
      </c>
      <c r="BS251" s="617">
        <v>2.3682848627114805</v>
      </c>
      <c r="BT251" s="617">
        <f t="shared" si="3535"/>
        <v>3.4874406795030684</v>
      </c>
      <c r="BU251" s="617">
        <v>4615</v>
      </c>
      <c r="BV251" s="617">
        <v>0.7</v>
      </c>
      <c r="BW251" s="617">
        <v>2.3682848627114805</v>
      </c>
      <c r="BX251" s="617">
        <f t="shared" si="3536"/>
        <v>3.4854126230090103</v>
      </c>
      <c r="BY251" s="617">
        <v>4615</v>
      </c>
      <c r="BZ251" s="617">
        <v>0.7</v>
      </c>
      <c r="CA251" s="617">
        <v>2.3682848627114805</v>
      </c>
      <c r="CB251" s="617">
        <f>+CC251/$CC$2</f>
        <v>3.5493720341785684</v>
      </c>
      <c r="CC251" s="617">
        <v>4615</v>
      </c>
      <c r="CD251" s="617"/>
      <c r="CE251" s="617"/>
      <c r="CF251" s="617"/>
      <c r="CG251" s="617"/>
      <c r="CH251" s="617"/>
      <c r="CI251" s="617"/>
      <c r="CJ251" s="617"/>
      <c r="CK251" s="617"/>
      <c r="CL251" s="617"/>
      <c r="CM251" s="617"/>
      <c r="CN251" s="617"/>
      <c r="CO251" s="617"/>
      <c r="CP251" s="617"/>
      <c r="CQ251" s="617"/>
      <c r="CR251" s="617"/>
      <c r="CS251" s="617"/>
      <c r="CT251" s="617"/>
      <c r="CU251" s="617"/>
      <c r="CV251" s="617"/>
      <c r="CW251" s="617"/>
      <c r="CX251" s="617"/>
      <c r="CY251" s="617"/>
      <c r="CZ251" s="617"/>
      <c r="DA251" s="617"/>
      <c r="DB251" s="6">
        <f t="shared" si="2808"/>
        <v>6645600.0000000009</v>
      </c>
      <c r="DC251" s="6">
        <f t="shared" si="2809"/>
        <v>0</v>
      </c>
      <c r="DD251" s="6">
        <f t="shared" si="2810"/>
        <v>19936800</v>
      </c>
      <c r="DE251" s="6">
        <f t="shared" si="2811"/>
        <v>0</v>
      </c>
      <c r="DF251" s="6">
        <f t="shared" si="2812"/>
        <v>6645600</v>
      </c>
      <c r="DG251" s="6">
        <f t="shared" si="2813"/>
        <v>19936800</v>
      </c>
      <c r="DH251" s="6">
        <f t="shared" si="2814"/>
        <v>0</v>
      </c>
      <c r="DI251" s="6">
        <f t="shared" si="2815"/>
        <v>6760906.319651139</v>
      </c>
      <c r="DJ251" s="6">
        <f t="shared" si="2816"/>
        <v>0</v>
      </c>
      <c r="DK251" s="6">
        <f t="shared" si="2817"/>
        <v>0</v>
      </c>
      <c r="DL251" s="6">
        <f t="shared" si="2818"/>
        <v>0</v>
      </c>
      <c r="DM251" s="6">
        <f t="shared" si="2819"/>
        <v>0</v>
      </c>
      <c r="DO251" s="6">
        <f t="shared" si="2820"/>
        <v>5421646.9492215691</v>
      </c>
      <c r="DP251" s="6">
        <f t="shared" si="2821"/>
        <v>5545818.7636066014</v>
      </c>
      <c r="DQ251" s="6">
        <f t="shared" si="2822"/>
        <v>17018850.475697491</v>
      </c>
      <c r="DR251" s="6">
        <f t="shared" si="2823"/>
        <v>0</v>
      </c>
      <c r="DS251" s="6">
        <f t="shared" si="2824"/>
        <v>5850266.8375694072</v>
      </c>
      <c r="DT251" s="6">
        <f t="shared" si="2825"/>
        <v>17234536.436827261</v>
      </c>
      <c r="DU251" s="6">
        <f t="shared" si="2826"/>
        <v>0</v>
      </c>
      <c r="DV251" s="6">
        <f t="shared" si="2827"/>
        <v>0</v>
      </c>
      <c r="DW251" s="6">
        <f t="shared" si="2828"/>
        <v>0</v>
      </c>
      <c r="DX251" s="6">
        <f t="shared" si="2829"/>
        <v>0</v>
      </c>
      <c r="DY251" s="6">
        <f t="shared" si="2830"/>
        <v>0</v>
      </c>
      <c r="DZ251" s="6">
        <f t="shared" si="2831"/>
        <v>0</v>
      </c>
    </row>
    <row r="252" spans="2:130" outlineLevel="1">
      <c r="B252" s="6">
        <f>'23년(세부_실적)'!A325</f>
        <v>246</v>
      </c>
      <c r="C252" s="620"/>
      <c r="D252" s="620"/>
      <c r="E252" s="620"/>
      <c r="F252" s="622" t="str">
        <f>'23년(세부_실적)'!E325</f>
        <v>PN003SHA(D)</v>
      </c>
      <c r="G252" s="622" t="s">
        <v>1352</v>
      </c>
      <c r="H252" s="622" t="str">
        <f>'23년(세부_실적)'!F325</f>
        <v>3190D</v>
      </c>
      <c r="I252" s="617" t="str">
        <f>'23년(세부_실적)'!G325</f>
        <v>구</v>
      </c>
      <c r="J252" s="617" t="str">
        <f>'23년(세부_실적)'!H325</f>
        <v>SY</v>
      </c>
      <c r="K252" s="617">
        <f>'23년(세부_실적)'!I325</f>
        <v>0</v>
      </c>
      <c r="L252" s="617">
        <f>'23년(세부_실적)'!J325</f>
        <v>5900</v>
      </c>
      <c r="M252" s="617">
        <f>'23년(세부_실적)'!K325</f>
        <v>0</v>
      </c>
      <c r="N252" s="617">
        <f>'23년(세부_실적)'!L325</f>
        <v>5900</v>
      </c>
      <c r="O252" s="617">
        <f>'23년(세부_실적)'!M325</f>
        <v>0</v>
      </c>
      <c r="P252" s="617">
        <f>'23년(세부_실적)'!N325</f>
        <v>5900</v>
      </c>
      <c r="Q252" s="617">
        <f>'23년(세부_실적)'!O325</f>
        <v>0</v>
      </c>
      <c r="R252" s="617">
        <f>'23년(세부_실적)'!P325</f>
        <v>5900</v>
      </c>
      <c r="S252" s="638">
        <f>'23년(세부_실적)'!Q325</f>
        <v>12.950999999999999</v>
      </c>
      <c r="T252" s="638">
        <f t="shared" si="2776"/>
        <v>12950.999999999998</v>
      </c>
      <c r="U252" s="638">
        <f>'23년(세부_실적)'!S325</f>
        <v>1</v>
      </c>
      <c r="V252" s="638">
        <f t="shared" si="2777"/>
        <v>1000</v>
      </c>
      <c r="W252" s="638">
        <f>'23년(세부_실적)'!U325</f>
        <v>0</v>
      </c>
      <c r="X252" s="638">
        <f t="shared" si="2778"/>
        <v>0</v>
      </c>
      <c r="Y252" s="638">
        <f>'23년(세부_실적)'!W325</f>
        <v>3.6</v>
      </c>
      <c r="Z252" s="638">
        <f t="shared" si="2779"/>
        <v>3600</v>
      </c>
      <c r="AA252" s="638">
        <f>'23년(세부_실적)'!Y325</f>
        <v>4.5999999999999996</v>
      </c>
      <c r="AB252" s="638">
        <f t="shared" si="2779"/>
        <v>4600</v>
      </c>
      <c r="AC252" s="638">
        <f>'23년(세부_실적)'!AA325</f>
        <v>0</v>
      </c>
      <c r="AD252" s="638">
        <f t="shared" ref="AD252" si="3551">AC252*1000</f>
        <v>0</v>
      </c>
      <c r="AE252" s="638">
        <f>'23년(세부_실적)'!AC325</f>
        <v>1.4</v>
      </c>
      <c r="AF252" s="638">
        <f t="shared" ref="AF252" si="3552">AE252*1000</f>
        <v>1400</v>
      </c>
      <c r="AG252" s="638">
        <f>'23년(세부_실적)'!AE325</f>
        <v>1.44</v>
      </c>
      <c r="AH252" s="638">
        <f t="shared" ref="AH252" si="3553">AG252*1000</f>
        <v>1440</v>
      </c>
      <c r="AI252" s="638">
        <f>'23년(세부_실적)'!AG325</f>
        <v>2.84</v>
      </c>
      <c r="AJ252" s="638">
        <f t="shared" ref="AJ252" si="3554">AI252*1000</f>
        <v>2840</v>
      </c>
      <c r="AK252" s="638">
        <f>'23년(세부_실적)'!AI325</f>
        <v>7.4399999999999995</v>
      </c>
      <c r="AL252" s="638">
        <f t="shared" ref="AL252" si="3555">AK252*1000</f>
        <v>7439.9999999999991</v>
      </c>
      <c r="AM252" s="638">
        <f>'23년(세부_실적)'!AK325</f>
        <v>1.44</v>
      </c>
      <c r="AN252" s="638">
        <f t="shared" ref="AN252" si="3556">AM252*1000</f>
        <v>1440</v>
      </c>
      <c r="AO252" s="638">
        <f>'23년(세부_실적)'!AM325</f>
        <v>1.2</v>
      </c>
      <c r="AP252" s="638">
        <f t="shared" ref="AP252" si="3557">AO252*1000</f>
        <v>1200</v>
      </c>
      <c r="AQ252" s="638">
        <f>'23년(세부_실적)'!AO325</f>
        <v>0</v>
      </c>
      <c r="AR252" s="638">
        <f t="shared" ref="AR252" si="3558">AQ252*1000</f>
        <v>0</v>
      </c>
      <c r="AS252" s="638">
        <f>'23년(세부_실적)'!AQ325</f>
        <v>2.6399999999999997</v>
      </c>
      <c r="AT252" s="638">
        <f t="shared" ref="AT252" si="3559">AS252*1000</f>
        <v>2639.9999999999995</v>
      </c>
      <c r="AU252" s="638">
        <f>'23년(세부_실적)'!AS325</f>
        <v>2.871</v>
      </c>
      <c r="AV252" s="638">
        <f t="shared" ref="AV252" si="3560">AU252*1000</f>
        <v>2871</v>
      </c>
      <c r="AW252" s="638">
        <f>'23년(세부_실적)'!AU325</f>
        <v>0</v>
      </c>
      <c r="AX252" s="638">
        <f t="shared" ref="AX252" si="3561">AW252*1000</f>
        <v>0</v>
      </c>
      <c r="AY252" s="638">
        <f>'23년(세부_실적)'!AW325</f>
        <v>0</v>
      </c>
      <c r="AZ252" s="638">
        <f t="shared" ref="AZ252" si="3562">AY252*1000</f>
        <v>0</v>
      </c>
      <c r="BA252" s="638">
        <f>'23년(세부_실적)'!AY325</f>
        <v>2.871</v>
      </c>
      <c r="BB252" s="638">
        <f t="shared" ref="BB252" si="3563">BA252*1000</f>
        <v>2871</v>
      </c>
      <c r="BC252" s="638">
        <f>'23년(세부_실적)'!BA325</f>
        <v>5.5109999999999992</v>
      </c>
      <c r="BD252" s="638">
        <f t="shared" ref="BD252" si="3564">BC252*1000</f>
        <v>5510.9999999999991</v>
      </c>
      <c r="BF252" s="617">
        <v>0.7</v>
      </c>
      <c r="BG252" s="617">
        <v>2.4056474818181806</v>
      </c>
      <c r="BH252" s="617">
        <f t="shared" si="3532"/>
        <v>3.8211754128234148</v>
      </c>
      <c r="BI252" s="617">
        <v>4760</v>
      </c>
      <c r="BJ252" s="617">
        <v>0.7</v>
      </c>
      <c r="BK252" s="617">
        <v>2.4056474818181806</v>
      </c>
      <c r="BL252" s="617">
        <f t="shared" si="3533"/>
        <v>3.7356186529798623</v>
      </c>
      <c r="BM252" s="617">
        <v>4760</v>
      </c>
      <c r="BN252" s="617">
        <v>0.7</v>
      </c>
      <c r="BO252" s="617">
        <v>2.4056474818181806</v>
      </c>
      <c r="BP252" s="617">
        <f t="shared" si="3534"/>
        <v>3.6519030557835861</v>
      </c>
      <c r="BQ252" s="617">
        <v>4760</v>
      </c>
      <c r="BR252" s="617">
        <v>0.7</v>
      </c>
      <c r="BS252" s="617">
        <v>2.4514848627114807</v>
      </c>
      <c r="BT252" s="617"/>
      <c r="BU252" s="617"/>
      <c r="BV252" s="617">
        <v>0.7</v>
      </c>
      <c r="BW252" s="617">
        <v>2.4514848627114807</v>
      </c>
      <c r="BX252" s="617">
        <f t="shared" si="3536"/>
        <v>3.594921795346238</v>
      </c>
      <c r="BY252" s="617">
        <v>4760</v>
      </c>
      <c r="BZ252" s="617">
        <v>0.7</v>
      </c>
      <c r="CA252" s="617">
        <v>2.4514848627114807</v>
      </c>
      <c r="CB252" s="617">
        <f>+CC252/$CC$2</f>
        <v>3.6608907654799534</v>
      </c>
      <c r="CC252" s="617">
        <v>4760</v>
      </c>
      <c r="CD252" s="617"/>
      <c r="CE252" s="617"/>
      <c r="CF252" s="617"/>
      <c r="CG252" s="617"/>
      <c r="CH252" s="617"/>
      <c r="CI252" s="617"/>
      <c r="CJ252" s="617"/>
      <c r="CK252" s="617"/>
      <c r="CL252" s="617"/>
      <c r="CM252" s="617"/>
      <c r="CN252" s="617"/>
      <c r="CO252" s="617"/>
      <c r="CP252" s="617"/>
      <c r="CQ252" s="617"/>
      <c r="CR252" s="617"/>
      <c r="CS252" s="617"/>
      <c r="CT252" s="617"/>
      <c r="CU252" s="617"/>
      <c r="CV252" s="617"/>
      <c r="CW252" s="617"/>
      <c r="CX252" s="617"/>
      <c r="CY252" s="617"/>
      <c r="CZ252" s="617"/>
      <c r="DA252" s="617"/>
      <c r="DB252" s="6">
        <f t="shared" si="2808"/>
        <v>4760000</v>
      </c>
      <c r="DC252" s="6">
        <f t="shared" si="2809"/>
        <v>0</v>
      </c>
      <c r="DD252" s="6">
        <f t="shared" si="2810"/>
        <v>17136000</v>
      </c>
      <c r="DE252" s="6">
        <f t="shared" si="2811"/>
        <v>0</v>
      </c>
      <c r="DF252" s="6">
        <f t="shared" si="2812"/>
        <v>6664000.0000000009</v>
      </c>
      <c r="DG252" s="6">
        <f t="shared" si="2813"/>
        <v>6854400</v>
      </c>
      <c r="DH252" s="6">
        <f t="shared" si="2814"/>
        <v>0</v>
      </c>
      <c r="DI252" s="6">
        <f t="shared" si="2815"/>
        <v>5811107.6348030725</v>
      </c>
      <c r="DJ252" s="6">
        <f t="shared" si="2816"/>
        <v>0</v>
      </c>
      <c r="DK252" s="6">
        <f t="shared" si="2817"/>
        <v>0</v>
      </c>
      <c r="DL252" s="6">
        <f t="shared" si="2818"/>
        <v>0</v>
      </c>
      <c r="DM252" s="6">
        <f t="shared" si="2819"/>
        <v>0</v>
      </c>
      <c r="DO252" s="6">
        <f t="shared" si="2820"/>
        <v>3868674.0116260895</v>
      </c>
      <c r="DP252" s="6">
        <f t="shared" si="2821"/>
        <v>0</v>
      </c>
      <c r="DQ252" s="6">
        <f t="shared" si="2822"/>
        <v>14572778.750014575</v>
      </c>
      <c r="DR252" s="6">
        <f t="shared" si="2823"/>
        <v>0</v>
      </c>
      <c r="DS252" s="6">
        <f t="shared" si="2824"/>
        <v>5841989.4286147021</v>
      </c>
      <c r="DT252" s="6">
        <f t="shared" si="2825"/>
        <v>5900623.4347824221</v>
      </c>
      <c r="DU252" s="6">
        <f t="shared" si="2826"/>
        <v>0</v>
      </c>
      <c r="DV252" s="6">
        <f t="shared" si="2827"/>
        <v>0</v>
      </c>
      <c r="DW252" s="6">
        <f t="shared" si="2828"/>
        <v>0</v>
      </c>
      <c r="DX252" s="6">
        <f t="shared" si="2829"/>
        <v>0</v>
      </c>
      <c r="DY252" s="6">
        <f t="shared" si="2830"/>
        <v>0</v>
      </c>
      <c r="DZ252" s="6">
        <f t="shared" si="2831"/>
        <v>0</v>
      </c>
    </row>
    <row r="253" spans="2:130" outlineLevel="1">
      <c r="B253" s="6">
        <f>'23년(세부_실적)'!A326</f>
        <v>247</v>
      </c>
      <c r="C253" s="620"/>
      <c r="D253" s="620"/>
      <c r="E253" s="620"/>
      <c r="F253" s="622" t="str">
        <f>'23년(세부_실적)'!E326</f>
        <v>PN003SHA(E)</v>
      </c>
      <c r="G253" s="622" t="s">
        <v>1353</v>
      </c>
      <c r="H253" s="622" t="str">
        <f>'23년(세부_실적)'!F326</f>
        <v>3190E</v>
      </c>
      <c r="I253" s="617" t="str">
        <f>'23년(세부_실적)'!G326</f>
        <v>구</v>
      </c>
      <c r="J253" s="617" t="str">
        <f>'23년(세부_실적)'!H326</f>
        <v>SY</v>
      </c>
      <c r="K253" s="617">
        <f>'23년(세부_실적)'!I326</f>
        <v>0</v>
      </c>
      <c r="L253" s="617">
        <f>'23년(세부_실적)'!J326</f>
        <v>5980</v>
      </c>
      <c r="M253" s="617">
        <f>'23년(세부_실적)'!K326</f>
        <v>0</v>
      </c>
      <c r="N253" s="617">
        <f>'23년(세부_실적)'!L326</f>
        <v>5980</v>
      </c>
      <c r="O253" s="617">
        <f>'23년(세부_실적)'!M326</f>
        <v>0</v>
      </c>
      <c r="P253" s="617">
        <f>'23년(세부_실적)'!N326</f>
        <v>5980</v>
      </c>
      <c r="Q253" s="617">
        <f>'23년(세부_실적)'!O326</f>
        <v>0</v>
      </c>
      <c r="R253" s="617">
        <f>'23년(세부_실적)'!P326</f>
        <v>5980</v>
      </c>
      <c r="S253" s="638">
        <f>'23년(세부_실적)'!Q326</f>
        <v>58.959999999999994</v>
      </c>
      <c r="T253" s="638">
        <f t="shared" si="2776"/>
        <v>58959.999999999993</v>
      </c>
      <c r="U253" s="638">
        <f>'23년(세부_실적)'!S326</f>
        <v>5.76</v>
      </c>
      <c r="V253" s="638">
        <f t="shared" si="2777"/>
        <v>5760</v>
      </c>
      <c r="W253" s="638">
        <f>'23년(세부_실적)'!U326</f>
        <v>5.76</v>
      </c>
      <c r="X253" s="638">
        <f t="shared" si="2778"/>
        <v>5760</v>
      </c>
      <c r="Y253" s="638">
        <f>'23년(세부_실적)'!W326</f>
        <v>2.8</v>
      </c>
      <c r="Z253" s="638">
        <f t="shared" si="2779"/>
        <v>2800</v>
      </c>
      <c r="AA253" s="638">
        <f>'23년(세부_실적)'!Y326</f>
        <v>14.32</v>
      </c>
      <c r="AB253" s="638">
        <f t="shared" si="2779"/>
        <v>14320</v>
      </c>
      <c r="AC253" s="638">
        <f>'23년(세부_실적)'!AA326</f>
        <v>8.64</v>
      </c>
      <c r="AD253" s="638">
        <f t="shared" ref="AD253" si="3565">AC253*1000</f>
        <v>8640</v>
      </c>
      <c r="AE253" s="638">
        <f>'23년(세부_실적)'!AC326</f>
        <v>2.88</v>
      </c>
      <c r="AF253" s="638">
        <f t="shared" ref="AF253" si="3566">AE253*1000</f>
        <v>2880</v>
      </c>
      <c r="AG253" s="638">
        <f>'23년(세부_실적)'!AE326</f>
        <v>7.2</v>
      </c>
      <c r="AH253" s="638">
        <f t="shared" ref="AH253" si="3567">AG253*1000</f>
        <v>7200</v>
      </c>
      <c r="AI253" s="638">
        <f>'23년(세부_실적)'!AG326</f>
        <v>18.72</v>
      </c>
      <c r="AJ253" s="638">
        <f t="shared" ref="AJ253" si="3568">AI253*1000</f>
        <v>18720</v>
      </c>
      <c r="AK253" s="638">
        <f>'23년(세부_실적)'!AI326</f>
        <v>33.04</v>
      </c>
      <c r="AL253" s="638">
        <f t="shared" ref="AL253" si="3569">AK253*1000</f>
        <v>33040</v>
      </c>
      <c r="AM253" s="638">
        <f>'23년(세부_실적)'!AK326</f>
        <v>11.52</v>
      </c>
      <c r="AN253" s="638">
        <f t="shared" ref="AN253" si="3570">AM253*1000</f>
        <v>11520</v>
      </c>
      <c r="AO253" s="638">
        <f>'23년(세부_실적)'!AM326</f>
        <v>0</v>
      </c>
      <c r="AP253" s="638">
        <f t="shared" ref="AP253" si="3571">AO253*1000</f>
        <v>0</v>
      </c>
      <c r="AQ253" s="638">
        <f>'23년(세부_실적)'!AO326</f>
        <v>0</v>
      </c>
      <c r="AR253" s="638">
        <f t="shared" ref="AR253" si="3572">AQ253*1000</f>
        <v>0</v>
      </c>
      <c r="AS253" s="638">
        <f>'23년(세부_실적)'!AQ326</f>
        <v>11.52</v>
      </c>
      <c r="AT253" s="638">
        <f t="shared" ref="AT253" si="3573">AS253*1000</f>
        <v>11520</v>
      </c>
      <c r="AU253" s="638">
        <f>'23년(세부_실적)'!AS326</f>
        <v>1.44</v>
      </c>
      <c r="AV253" s="638">
        <f t="shared" ref="AV253" si="3574">AU253*1000</f>
        <v>1440</v>
      </c>
      <c r="AW253" s="638">
        <f>'23년(세부_실적)'!AU326</f>
        <v>10.08</v>
      </c>
      <c r="AX253" s="638">
        <f t="shared" ref="AX253" si="3575">AW253*1000</f>
        <v>10080</v>
      </c>
      <c r="AY253" s="638">
        <f>'23년(세부_실적)'!AW326</f>
        <v>2.88</v>
      </c>
      <c r="AZ253" s="638">
        <f t="shared" ref="AZ253" si="3576">AY253*1000</f>
        <v>2880</v>
      </c>
      <c r="BA253" s="638">
        <f>'23년(세부_실적)'!AY326</f>
        <v>14.399999999999999</v>
      </c>
      <c r="BB253" s="638">
        <f t="shared" ref="BB253" si="3577">BA253*1000</f>
        <v>14399.999999999998</v>
      </c>
      <c r="BC253" s="638">
        <f>'23년(세부_실적)'!BA326</f>
        <v>25.919999999999998</v>
      </c>
      <c r="BD253" s="638">
        <f t="shared" ref="BD253" si="3578">BC253*1000</f>
        <v>25919.999999999996</v>
      </c>
      <c r="BF253" s="617">
        <v>0.7</v>
      </c>
      <c r="BG253" s="617">
        <v>2.2887148636363643</v>
      </c>
      <c r="BH253" s="617">
        <f t="shared" si="3532"/>
        <v>3.6445664651719127</v>
      </c>
      <c r="BI253" s="617">
        <v>4540</v>
      </c>
      <c r="BJ253" s="617">
        <v>0.7</v>
      </c>
      <c r="BK253" s="617">
        <v>2.2887148636363643</v>
      </c>
      <c r="BL253" s="617"/>
      <c r="BM253" s="617"/>
      <c r="BN253" s="617">
        <v>0.7</v>
      </c>
      <c r="BO253" s="617">
        <v>2.2887148636363643</v>
      </c>
      <c r="BP253" s="617">
        <f t="shared" si="3534"/>
        <v>3.4831176204322438</v>
      </c>
      <c r="BQ253" s="617">
        <v>4540</v>
      </c>
      <c r="BR253" s="617">
        <v>0.7</v>
      </c>
      <c r="BS253" s="617">
        <v>2.3345522445296645</v>
      </c>
      <c r="BT253" s="617">
        <f t="shared" si="3535"/>
        <v>3.4307650454916425</v>
      </c>
      <c r="BU253" s="617">
        <v>4540</v>
      </c>
      <c r="BV253" s="617">
        <v>0.7</v>
      </c>
      <c r="BW253" s="617">
        <v>2.3345522445296645</v>
      </c>
      <c r="BX253" s="617">
        <f t="shared" si="3536"/>
        <v>3.4287699476621682</v>
      </c>
      <c r="BY253" s="617">
        <v>4540</v>
      </c>
      <c r="BZ253" s="617">
        <v>0.7</v>
      </c>
      <c r="CA253" s="617">
        <v>2.3345522445296645</v>
      </c>
      <c r="CB253" s="617">
        <f>+CC253/$CC$2</f>
        <v>3.4916899317813002</v>
      </c>
      <c r="CC253" s="617">
        <v>4540</v>
      </c>
      <c r="CD253" s="617"/>
      <c r="CE253" s="617"/>
      <c r="CF253" s="617"/>
      <c r="CG253" s="617"/>
      <c r="CH253" s="617"/>
      <c r="CI253" s="617"/>
      <c r="CJ253" s="617"/>
      <c r="CK253" s="617"/>
      <c r="CL253" s="617"/>
      <c r="CM253" s="617"/>
      <c r="CN253" s="617"/>
      <c r="CO253" s="617"/>
      <c r="CP253" s="617"/>
      <c r="CQ253" s="617"/>
      <c r="CR253" s="617"/>
      <c r="CS253" s="617"/>
      <c r="CT253" s="617"/>
      <c r="CU253" s="617"/>
      <c r="CV253" s="617"/>
      <c r="CW253" s="617"/>
      <c r="CX253" s="617"/>
      <c r="CY253" s="617"/>
      <c r="CZ253" s="617"/>
      <c r="DA253" s="617"/>
      <c r="DB253" s="6">
        <f t="shared" si="2808"/>
        <v>26150400.000000004</v>
      </c>
      <c r="DC253" s="6">
        <f t="shared" si="2809"/>
        <v>0</v>
      </c>
      <c r="DD253" s="6">
        <f t="shared" si="2810"/>
        <v>12712000</v>
      </c>
      <c r="DE253" s="6">
        <f t="shared" si="2811"/>
        <v>39225600</v>
      </c>
      <c r="DF253" s="6">
        <f t="shared" si="2812"/>
        <v>13075200</v>
      </c>
      <c r="DG253" s="6">
        <f t="shared" si="2813"/>
        <v>32688000</v>
      </c>
      <c r="DH253" s="6">
        <f t="shared" si="2814"/>
        <v>0</v>
      </c>
      <c r="DI253" s="6">
        <f t="shared" si="2815"/>
        <v>0</v>
      </c>
      <c r="DJ253" s="6">
        <f t="shared" si="2816"/>
        <v>0</v>
      </c>
      <c r="DK253" s="6">
        <f t="shared" si="2817"/>
        <v>0</v>
      </c>
      <c r="DL253" s="6">
        <f t="shared" si="2818"/>
        <v>0</v>
      </c>
      <c r="DM253" s="6">
        <f t="shared" si="2819"/>
        <v>0</v>
      </c>
      <c r="DO253" s="6">
        <f t="shared" si="2820"/>
        <v>21444550.37846313</v>
      </c>
      <c r="DP253" s="6">
        <f t="shared" si="2821"/>
        <v>21935694.26040611</v>
      </c>
      <c r="DQ253" s="6">
        <f t="shared" si="2822"/>
        <v>10907625.721186729</v>
      </c>
      <c r="DR253" s="6">
        <f t="shared" si="2823"/>
        <v>34695506.9626358</v>
      </c>
      <c r="DS253" s="6">
        <f t="shared" si="2824"/>
        <v>11571898.410602735</v>
      </c>
      <c r="DT253" s="6">
        <f t="shared" si="2825"/>
        <v>28408434.227314603</v>
      </c>
      <c r="DU253" s="6">
        <f t="shared" si="2826"/>
        <v>0</v>
      </c>
      <c r="DV253" s="6">
        <f t="shared" si="2827"/>
        <v>0</v>
      </c>
      <c r="DW253" s="6">
        <f t="shared" si="2828"/>
        <v>0</v>
      </c>
      <c r="DX253" s="6">
        <f t="shared" si="2829"/>
        <v>0</v>
      </c>
      <c r="DY253" s="6">
        <f t="shared" si="2830"/>
        <v>0</v>
      </c>
      <c r="DZ253" s="6">
        <f t="shared" si="2831"/>
        <v>0</v>
      </c>
    </row>
    <row r="254" spans="2:130" outlineLevel="1">
      <c r="B254" s="6">
        <f>'23년(세부_실적)'!A327</f>
        <v>248</v>
      </c>
      <c r="C254" s="620"/>
      <c r="D254" s="620"/>
      <c r="E254" s="620"/>
      <c r="F254" s="622" t="str">
        <f>'23년(세부_실적)'!E327</f>
        <v>PN003SHA(F)</v>
      </c>
      <c r="G254" s="622" t="s">
        <v>1354</v>
      </c>
      <c r="H254" s="622" t="str">
        <f>'23년(세부_실적)'!F327</f>
        <v>3190F</v>
      </c>
      <c r="I254" s="617" t="str">
        <f>'23년(세부_실적)'!G327</f>
        <v>구</v>
      </c>
      <c r="J254" s="617" t="str">
        <f>'23년(세부_실적)'!H327</f>
        <v>SY</v>
      </c>
      <c r="K254" s="617">
        <f>'23년(세부_실적)'!I327</f>
        <v>0</v>
      </c>
      <c r="L254" s="617">
        <f>'23년(세부_실적)'!J327</f>
        <v>5900</v>
      </c>
      <c r="M254" s="617">
        <f>'23년(세부_실적)'!K327</f>
        <v>0</v>
      </c>
      <c r="N254" s="617">
        <f>'23년(세부_실적)'!L327</f>
        <v>5900</v>
      </c>
      <c r="O254" s="617">
        <f>'23년(세부_실적)'!M327</f>
        <v>0</v>
      </c>
      <c r="P254" s="617">
        <f>'23년(세부_실적)'!N327</f>
        <v>5900</v>
      </c>
      <c r="Q254" s="617">
        <f>'23년(세부_실적)'!O327</f>
        <v>0</v>
      </c>
      <c r="R254" s="617">
        <f>'23년(세부_실적)'!P327</f>
        <v>5900</v>
      </c>
      <c r="S254" s="638">
        <f>'23년(세부_실적)'!Q327</f>
        <v>4.76</v>
      </c>
      <c r="T254" s="638">
        <f t="shared" si="2776"/>
        <v>4760</v>
      </c>
      <c r="U254" s="638">
        <f>'23년(세부_실적)'!S327</f>
        <v>0.76</v>
      </c>
      <c r="V254" s="638">
        <f t="shared" si="2777"/>
        <v>760</v>
      </c>
      <c r="W254" s="638">
        <f>'23년(세부_실적)'!U327</f>
        <v>0</v>
      </c>
      <c r="X254" s="638">
        <f t="shared" si="2778"/>
        <v>0</v>
      </c>
      <c r="Y254" s="638">
        <f>'23년(세부_실적)'!W327</f>
        <v>1.08</v>
      </c>
      <c r="Z254" s="638">
        <f t="shared" si="2779"/>
        <v>1080</v>
      </c>
      <c r="AA254" s="638">
        <f>'23년(세부_실적)'!Y327</f>
        <v>1.84</v>
      </c>
      <c r="AB254" s="638">
        <f t="shared" si="2779"/>
        <v>1840</v>
      </c>
      <c r="AC254" s="638">
        <f>'23년(세부_실적)'!AA327</f>
        <v>0</v>
      </c>
      <c r="AD254" s="638">
        <f t="shared" ref="AD254" si="3579">AC254*1000</f>
        <v>0</v>
      </c>
      <c r="AE254" s="638">
        <f>'23년(세부_실적)'!AC327</f>
        <v>0</v>
      </c>
      <c r="AF254" s="638">
        <f t="shared" ref="AF254" si="3580">AE254*1000</f>
        <v>0</v>
      </c>
      <c r="AG254" s="638">
        <f>'23년(세부_실적)'!AE327</f>
        <v>0</v>
      </c>
      <c r="AH254" s="638">
        <f t="shared" ref="AH254" si="3581">AG254*1000</f>
        <v>0</v>
      </c>
      <c r="AI254" s="638">
        <f>'23년(세부_실적)'!AG327</f>
        <v>0</v>
      </c>
      <c r="AJ254" s="638">
        <f t="shared" ref="AJ254" si="3582">AI254*1000</f>
        <v>0</v>
      </c>
      <c r="AK254" s="638">
        <f>'23년(세부_실적)'!AI327</f>
        <v>1.84</v>
      </c>
      <c r="AL254" s="638">
        <f t="shared" ref="AL254" si="3583">AK254*1000</f>
        <v>1840</v>
      </c>
      <c r="AM254" s="638">
        <f>'23년(세부_실적)'!AK327</f>
        <v>1.44</v>
      </c>
      <c r="AN254" s="638">
        <f t="shared" ref="AN254" si="3584">AM254*1000</f>
        <v>1440</v>
      </c>
      <c r="AO254" s="638">
        <f>'23년(세부_실적)'!AM327</f>
        <v>0.76</v>
      </c>
      <c r="AP254" s="638">
        <f t="shared" ref="AP254" si="3585">AO254*1000</f>
        <v>760</v>
      </c>
      <c r="AQ254" s="638">
        <f>'23년(세부_실적)'!AO327</f>
        <v>0</v>
      </c>
      <c r="AR254" s="638">
        <f t="shared" ref="AR254" si="3586">AQ254*1000</f>
        <v>0</v>
      </c>
      <c r="AS254" s="638">
        <f>'23년(세부_실적)'!AQ327</f>
        <v>2.2000000000000002</v>
      </c>
      <c r="AT254" s="638">
        <f t="shared" ref="AT254" si="3587">AS254*1000</f>
        <v>2200</v>
      </c>
      <c r="AU254" s="638">
        <f>'23년(세부_실적)'!AS327</f>
        <v>0</v>
      </c>
      <c r="AV254" s="638">
        <f t="shared" ref="AV254" si="3588">AU254*1000</f>
        <v>0</v>
      </c>
      <c r="AW254" s="638">
        <f>'23년(세부_실적)'!AU327</f>
        <v>0.72</v>
      </c>
      <c r="AX254" s="638">
        <f t="shared" ref="AX254" si="3589">AW254*1000</f>
        <v>720</v>
      </c>
      <c r="AY254" s="638">
        <f>'23년(세부_실적)'!AW327</f>
        <v>0</v>
      </c>
      <c r="AZ254" s="638">
        <f t="shared" ref="AZ254" si="3590">AY254*1000</f>
        <v>0</v>
      </c>
      <c r="BA254" s="638">
        <f>'23년(세부_실적)'!AY327</f>
        <v>0.72</v>
      </c>
      <c r="BB254" s="638">
        <f t="shared" ref="BB254" si="3591">BA254*1000</f>
        <v>720</v>
      </c>
      <c r="BC254" s="638">
        <f>'23년(세부_실적)'!BA327</f>
        <v>2.92</v>
      </c>
      <c r="BD254" s="638">
        <f t="shared" ref="BD254" si="3592">BC254*1000</f>
        <v>2920</v>
      </c>
      <c r="BF254" s="617">
        <v>0.7</v>
      </c>
      <c r="BG254" s="617">
        <v>2.2508739545454555</v>
      </c>
      <c r="BH254" s="617">
        <f t="shared" si="3532"/>
        <v>3.6445664651719127</v>
      </c>
      <c r="BI254" s="617">
        <v>4540</v>
      </c>
      <c r="BJ254" s="617">
        <v>0.7</v>
      </c>
      <c r="BK254" s="617">
        <v>2.2508739545454555</v>
      </c>
      <c r="BL254" s="617"/>
      <c r="BM254" s="617"/>
      <c r="BN254" s="617">
        <v>0.7</v>
      </c>
      <c r="BO254" s="617">
        <v>2.2508739545454555</v>
      </c>
      <c r="BP254" s="617"/>
      <c r="BQ254" s="617"/>
      <c r="BR254" s="617">
        <v>0.7</v>
      </c>
      <c r="BS254" s="617">
        <v>2.2993317142911298</v>
      </c>
      <c r="BT254" s="617"/>
      <c r="BU254" s="617"/>
      <c r="BV254" s="617">
        <v>0.7</v>
      </c>
      <c r="BW254" s="617">
        <v>2.2993317142911298</v>
      </c>
      <c r="BX254" s="617">
        <f t="shared" si="3536"/>
        <v>3.4287699476621682</v>
      </c>
      <c r="BY254" s="617">
        <v>4540</v>
      </c>
      <c r="BZ254" s="617">
        <v>0.7</v>
      </c>
      <c r="CA254" s="617">
        <v>2.2993317142911298</v>
      </c>
      <c r="CB254" s="617">
        <f>+CC254/$CC$2</f>
        <v>3.4916899317813002</v>
      </c>
      <c r="CC254" s="617">
        <v>4540</v>
      </c>
      <c r="CD254" s="617"/>
      <c r="CE254" s="617"/>
      <c r="CF254" s="617"/>
      <c r="CG254" s="617"/>
      <c r="CH254" s="617"/>
      <c r="CI254" s="617"/>
      <c r="CJ254" s="617"/>
      <c r="CK254" s="617"/>
      <c r="CL254" s="617"/>
      <c r="CM254" s="617"/>
      <c r="CN254" s="617"/>
      <c r="CO254" s="617"/>
      <c r="CP254" s="617"/>
      <c r="CQ254" s="617"/>
      <c r="CR254" s="617"/>
      <c r="CS254" s="617"/>
      <c r="CT254" s="617"/>
      <c r="CU254" s="617"/>
      <c r="CV254" s="617"/>
      <c r="CW254" s="617"/>
      <c r="CX254" s="617"/>
      <c r="CY254" s="617"/>
      <c r="CZ254" s="617"/>
      <c r="DA254" s="617"/>
      <c r="DB254" s="6">
        <f t="shared" si="2808"/>
        <v>3450400</v>
      </c>
      <c r="DC254" s="6">
        <f t="shared" si="2809"/>
        <v>0</v>
      </c>
      <c r="DD254" s="6">
        <f t="shared" si="2810"/>
        <v>0</v>
      </c>
      <c r="DE254" s="6">
        <f t="shared" si="2811"/>
        <v>0</v>
      </c>
      <c r="DF254" s="6">
        <f t="shared" si="2812"/>
        <v>0</v>
      </c>
      <c r="DG254" s="6">
        <f t="shared" si="2813"/>
        <v>0</v>
      </c>
      <c r="DH254" s="6">
        <f t="shared" si="2814"/>
        <v>0</v>
      </c>
      <c r="DI254" s="6">
        <f t="shared" si="2815"/>
        <v>3510267.1188943493</v>
      </c>
      <c r="DJ254" s="6">
        <f t="shared" si="2816"/>
        <v>0</v>
      </c>
      <c r="DK254" s="6">
        <f t="shared" si="2817"/>
        <v>0</v>
      </c>
      <c r="DL254" s="6">
        <f t="shared" si="2818"/>
        <v>0</v>
      </c>
      <c r="DM254" s="6">
        <f t="shared" si="2819"/>
        <v>0</v>
      </c>
      <c r="DO254" s="6">
        <f t="shared" si="2820"/>
        <v>2793664.3740926739</v>
      </c>
      <c r="DP254" s="6">
        <f t="shared" si="2821"/>
        <v>0</v>
      </c>
      <c r="DQ254" s="6">
        <f t="shared" si="2822"/>
        <v>4153958.2496590386</v>
      </c>
      <c r="DR254" s="6">
        <f t="shared" si="2823"/>
        <v>0</v>
      </c>
      <c r="DS254" s="6">
        <f t="shared" si="2824"/>
        <v>0</v>
      </c>
      <c r="DT254" s="6">
        <f t="shared" si="2825"/>
        <v>0</v>
      </c>
      <c r="DU254" s="6">
        <f t="shared" si="2826"/>
        <v>0</v>
      </c>
      <c r="DV254" s="6">
        <f t="shared" si="2827"/>
        <v>0</v>
      </c>
      <c r="DW254" s="6">
        <f t="shared" si="2828"/>
        <v>0</v>
      </c>
      <c r="DX254" s="6">
        <f t="shared" si="2829"/>
        <v>0</v>
      </c>
      <c r="DY254" s="6">
        <f t="shared" si="2830"/>
        <v>0</v>
      </c>
      <c r="DZ254" s="6">
        <f t="shared" si="2831"/>
        <v>0</v>
      </c>
    </row>
    <row r="255" spans="2:130" outlineLevel="1">
      <c r="B255" s="6">
        <f>'23년(세부_실적)'!A328</f>
        <v>249</v>
      </c>
      <c r="C255" s="620"/>
      <c r="D255" s="620"/>
      <c r="E255" s="620"/>
      <c r="F255" s="622" t="str">
        <f>'23년(세부_실적)'!E328</f>
        <v>PN004SHA(A)</v>
      </c>
      <c r="G255" s="622" t="s">
        <v>1355</v>
      </c>
      <c r="H255" s="622" t="str">
        <f>'23년(세부_실적)'!F328</f>
        <v>3822A</v>
      </c>
      <c r="I255" s="617" t="str">
        <f>'23년(세부_실적)'!G328</f>
        <v>구</v>
      </c>
      <c r="J255" s="617" t="str">
        <f>'23년(세부_실적)'!H328</f>
        <v>SY</v>
      </c>
      <c r="K255" s="617">
        <f>'23년(세부_실적)'!I328</f>
        <v>0</v>
      </c>
      <c r="L255" s="617">
        <f>'23년(세부_실적)'!J328</f>
        <v>4300</v>
      </c>
      <c r="M255" s="617">
        <f>'23년(세부_실적)'!K328</f>
        <v>0</v>
      </c>
      <c r="N255" s="617">
        <f>'23년(세부_실적)'!L328</f>
        <v>4300</v>
      </c>
      <c r="O255" s="617">
        <f>'23년(세부_실적)'!M328</f>
        <v>0</v>
      </c>
      <c r="P255" s="617">
        <f>'23년(세부_실적)'!N328</f>
        <v>4300</v>
      </c>
      <c r="Q255" s="617">
        <f>'23년(세부_실적)'!O328</f>
        <v>0</v>
      </c>
      <c r="R255" s="617">
        <f>'23년(세부_실적)'!P328</f>
        <v>4300</v>
      </c>
      <c r="S255" s="638">
        <f>'23년(세부_실적)'!Q328</f>
        <v>0</v>
      </c>
      <c r="T255" s="638">
        <f t="shared" si="2776"/>
        <v>0</v>
      </c>
      <c r="U255" s="638">
        <f>'23년(세부_실적)'!S328</f>
        <v>0</v>
      </c>
      <c r="V255" s="638">
        <f t="shared" si="2777"/>
        <v>0</v>
      </c>
      <c r="W255" s="638">
        <f>'23년(세부_실적)'!U328</f>
        <v>0</v>
      </c>
      <c r="X255" s="638">
        <f t="shared" si="2778"/>
        <v>0</v>
      </c>
      <c r="Y255" s="638">
        <f>'23년(세부_실적)'!W328</f>
        <v>0</v>
      </c>
      <c r="Z255" s="638">
        <f t="shared" si="2779"/>
        <v>0</v>
      </c>
      <c r="AA255" s="638">
        <f>'23년(세부_실적)'!Y328</f>
        <v>0</v>
      </c>
      <c r="AB255" s="638">
        <f t="shared" si="2779"/>
        <v>0</v>
      </c>
      <c r="AC255" s="638">
        <f>'23년(세부_실적)'!AA328</f>
        <v>0</v>
      </c>
      <c r="AD255" s="638">
        <f t="shared" ref="AD255" si="3593">AC255*1000</f>
        <v>0</v>
      </c>
      <c r="AE255" s="638">
        <f>'23년(세부_실적)'!AC328</f>
        <v>0</v>
      </c>
      <c r="AF255" s="638">
        <f t="shared" ref="AF255" si="3594">AE255*1000</f>
        <v>0</v>
      </c>
      <c r="AG255" s="638">
        <f>'23년(세부_실적)'!AE328</f>
        <v>0</v>
      </c>
      <c r="AH255" s="638">
        <f t="shared" ref="AH255" si="3595">AG255*1000</f>
        <v>0</v>
      </c>
      <c r="AI255" s="638">
        <f>'23년(세부_실적)'!AG328</f>
        <v>0</v>
      </c>
      <c r="AJ255" s="638">
        <f t="shared" ref="AJ255" si="3596">AI255*1000</f>
        <v>0</v>
      </c>
      <c r="AK255" s="638">
        <f>'23년(세부_실적)'!AI328</f>
        <v>0</v>
      </c>
      <c r="AL255" s="638">
        <f t="shared" ref="AL255" si="3597">AK255*1000</f>
        <v>0</v>
      </c>
      <c r="AM255" s="638">
        <f>'23년(세부_실적)'!AK328</f>
        <v>0</v>
      </c>
      <c r="AN255" s="638">
        <f t="shared" ref="AN255" si="3598">AM255*1000</f>
        <v>0</v>
      </c>
      <c r="AO255" s="638">
        <f>'23년(세부_실적)'!AM328</f>
        <v>0</v>
      </c>
      <c r="AP255" s="638">
        <f t="shared" ref="AP255" si="3599">AO255*1000</f>
        <v>0</v>
      </c>
      <c r="AQ255" s="638">
        <f>'23년(세부_실적)'!AO328</f>
        <v>0</v>
      </c>
      <c r="AR255" s="638">
        <f t="shared" ref="AR255" si="3600">AQ255*1000</f>
        <v>0</v>
      </c>
      <c r="AS255" s="638">
        <f>'23년(세부_실적)'!AQ328</f>
        <v>0</v>
      </c>
      <c r="AT255" s="638">
        <f t="shared" ref="AT255" si="3601">AS255*1000</f>
        <v>0</v>
      </c>
      <c r="AU255" s="638">
        <f>'23년(세부_실적)'!AS328</f>
        <v>0</v>
      </c>
      <c r="AV255" s="638">
        <f t="shared" ref="AV255" si="3602">AU255*1000</f>
        <v>0</v>
      </c>
      <c r="AW255" s="638">
        <f>'23년(세부_실적)'!AU328</f>
        <v>0</v>
      </c>
      <c r="AX255" s="638">
        <f t="shared" ref="AX255" si="3603">AW255*1000</f>
        <v>0</v>
      </c>
      <c r="AY255" s="638">
        <f>'23년(세부_실적)'!AW328</f>
        <v>0</v>
      </c>
      <c r="AZ255" s="638">
        <f t="shared" ref="AZ255" si="3604">AY255*1000</f>
        <v>0</v>
      </c>
      <c r="BA255" s="638">
        <f>'23년(세부_실적)'!AY328</f>
        <v>0</v>
      </c>
      <c r="BB255" s="638">
        <f t="shared" ref="BB255" si="3605">BA255*1000</f>
        <v>0</v>
      </c>
      <c r="BC255" s="638">
        <f>'23년(세부_실적)'!BA328</f>
        <v>0</v>
      </c>
      <c r="BD255" s="638">
        <f t="shared" ref="BD255" si="3606">BC255*1000</f>
        <v>0</v>
      </c>
      <c r="BF255" s="617">
        <v>0.65</v>
      </c>
      <c r="BG255" s="617">
        <v>2.0376459000000016</v>
      </c>
      <c r="BH255" s="617"/>
      <c r="BI255" s="617"/>
      <c r="BJ255" s="617">
        <v>0.65</v>
      </c>
      <c r="BK255" s="617">
        <v>2.0376459000000016</v>
      </c>
      <c r="BL255" s="617"/>
      <c r="BM255" s="617"/>
      <c r="BN255" s="617">
        <v>0.65</v>
      </c>
      <c r="BO255" s="617">
        <v>2.0376459000000016</v>
      </c>
      <c r="BP255" s="617"/>
      <c r="BQ255" s="617"/>
      <c r="BR255" s="617">
        <v>0.65</v>
      </c>
      <c r="BS255" s="617">
        <v>2.0376459000000016</v>
      </c>
      <c r="BT255" s="617"/>
      <c r="BU255" s="617"/>
      <c r="BV255" s="617">
        <v>0.65</v>
      </c>
      <c r="BW255" s="617">
        <v>2.0376459000000016</v>
      </c>
      <c r="BX255" s="617"/>
      <c r="BY255" s="617"/>
      <c r="BZ255" s="617">
        <v>0.65</v>
      </c>
      <c r="CA255" s="617">
        <v>2.0376459000000016</v>
      </c>
      <c r="CB255" s="617"/>
      <c r="CC255" s="617"/>
      <c r="CD255" s="617"/>
      <c r="CE255" s="617"/>
      <c r="CF255" s="617"/>
      <c r="CG255" s="617"/>
      <c r="CH255" s="617"/>
      <c r="CI255" s="617"/>
      <c r="CJ255" s="617"/>
      <c r="CK255" s="617"/>
      <c r="CL255" s="617"/>
      <c r="CM255" s="617"/>
      <c r="CN255" s="617"/>
      <c r="CO255" s="617"/>
      <c r="CP255" s="617"/>
      <c r="CQ255" s="617"/>
      <c r="CR255" s="617"/>
      <c r="CS255" s="617"/>
      <c r="CT255" s="617"/>
      <c r="CU255" s="617"/>
      <c r="CV255" s="617"/>
      <c r="CW255" s="617"/>
      <c r="CX255" s="617"/>
      <c r="CY255" s="617"/>
      <c r="CZ255" s="617"/>
      <c r="DA255" s="617"/>
      <c r="DB255" s="6">
        <f t="shared" si="2808"/>
        <v>0</v>
      </c>
      <c r="DC255" s="6">
        <f t="shared" si="2809"/>
        <v>0</v>
      </c>
      <c r="DD255" s="6">
        <f t="shared" si="2810"/>
        <v>0</v>
      </c>
      <c r="DE255" s="6">
        <f t="shared" si="2811"/>
        <v>0</v>
      </c>
      <c r="DF255" s="6">
        <f t="shared" si="2812"/>
        <v>0</v>
      </c>
      <c r="DG255" s="6">
        <f t="shared" si="2813"/>
        <v>0</v>
      </c>
      <c r="DH255" s="6">
        <f t="shared" si="2814"/>
        <v>0</v>
      </c>
      <c r="DI255" s="6">
        <f t="shared" si="2815"/>
        <v>0</v>
      </c>
      <c r="DJ255" s="6">
        <f t="shared" si="2816"/>
        <v>0</v>
      </c>
      <c r="DK255" s="6">
        <f t="shared" si="2817"/>
        <v>0</v>
      </c>
      <c r="DL255" s="6">
        <f t="shared" si="2818"/>
        <v>0</v>
      </c>
      <c r="DM255" s="6">
        <f t="shared" si="2819"/>
        <v>0</v>
      </c>
      <c r="DO255" s="6">
        <f t="shared" si="2820"/>
        <v>0</v>
      </c>
      <c r="DP255" s="6">
        <f t="shared" si="2821"/>
        <v>0</v>
      </c>
      <c r="DQ255" s="6">
        <f t="shared" si="2822"/>
        <v>0</v>
      </c>
      <c r="DR255" s="6">
        <f t="shared" si="2823"/>
        <v>0</v>
      </c>
      <c r="DS255" s="6">
        <f t="shared" si="2824"/>
        <v>0</v>
      </c>
      <c r="DT255" s="6">
        <f t="shared" si="2825"/>
        <v>0</v>
      </c>
      <c r="DU255" s="6">
        <f t="shared" si="2826"/>
        <v>0</v>
      </c>
      <c r="DV255" s="6">
        <f t="shared" si="2827"/>
        <v>0</v>
      </c>
      <c r="DW255" s="6">
        <f t="shared" si="2828"/>
        <v>0</v>
      </c>
      <c r="DX255" s="6">
        <f t="shared" si="2829"/>
        <v>0</v>
      </c>
      <c r="DY255" s="6">
        <f t="shared" si="2830"/>
        <v>0</v>
      </c>
      <c r="DZ255" s="6">
        <f t="shared" si="2831"/>
        <v>0</v>
      </c>
    </row>
    <row r="256" spans="2:130" ht="12" customHeight="1" outlineLevel="1">
      <c r="B256" s="6">
        <f>'23년(세부_실적)'!A329</f>
        <v>250</v>
      </c>
      <c r="C256" s="620"/>
      <c r="D256" s="620"/>
      <c r="E256" s="620"/>
      <c r="F256" s="622" t="str">
        <f>'23년(세부_실적)'!E329</f>
        <v>PN004SHA(B)</v>
      </c>
      <c r="G256" s="622" t="s">
        <v>1356</v>
      </c>
      <c r="H256" s="622" t="str">
        <f>'23년(세부_실적)'!F329</f>
        <v>3822B</v>
      </c>
      <c r="I256" s="617" t="str">
        <f>'23년(세부_실적)'!G329</f>
        <v>구</v>
      </c>
      <c r="J256" s="617" t="str">
        <f>'23년(세부_실적)'!H329</f>
        <v>SY</v>
      </c>
      <c r="K256" s="617">
        <f>'23년(세부_실적)'!I329</f>
        <v>0</v>
      </c>
      <c r="L256" s="617">
        <f>'23년(세부_실적)'!J329</f>
        <v>4360</v>
      </c>
      <c r="M256" s="617">
        <f>'23년(세부_실적)'!K329</f>
        <v>0</v>
      </c>
      <c r="N256" s="617">
        <f>'23년(세부_실적)'!L329</f>
        <v>4360</v>
      </c>
      <c r="O256" s="617">
        <f>'23년(세부_실적)'!M329</f>
        <v>0</v>
      </c>
      <c r="P256" s="617">
        <f>'23년(세부_실적)'!N329</f>
        <v>4360</v>
      </c>
      <c r="Q256" s="617">
        <f>'23년(세부_실적)'!O329</f>
        <v>0</v>
      </c>
      <c r="R256" s="617">
        <f>'23년(세부_실적)'!P329</f>
        <v>4360</v>
      </c>
      <c r="S256" s="638">
        <f>'23년(세부_실적)'!Q329</f>
        <v>0</v>
      </c>
      <c r="T256" s="638">
        <f t="shared" si="2776"/>
        <v>0</v>
      </c>
      <c r="U256" s="638">
        <f>'23년(세부_실적)'!S329</f>
        <v>0</v>
      </c>
      <c r="V256" s="638">
        <f t="shared" si="2777"/>
        <v>0</v>
      </c>
      <c r="W256" s="638">
        <f>'23년(세부_실적)'!U329</f>
        <v>0</v>
      </c>
      <c r="X256" s="638">
        <f t="shared" si="2778"/>
        <v>0</v>
      </c>
      <c r="Y256" s="638">
        <f>'23년(세부_실적)'!W329</f>
        <v>0</v>
      </c>
      <c r="Z256" s="638">
        <f t="shared" si="2779"/>
        <v>0</v>
      </c>
      <c r="AA256" s="638">
        <f>'23년(세부_실적)'!Y329</f>
        <v>0</v>
      </c>
      <c r="AB256" s="638">
        <f t="shared" si="2779"/>
        <v>0</v>
      </c>
      <c r="AC256" s="638">
        <f>'23년(세부_실적)'!AA329</f>
        <v>0</v>
      </c>
      <c r="AD256" s="638">
        <f t="shared" ref="AD256" si="3607">AC256*1000</f>
        <v>0</v>
      </c>
      <c r="AE256" s="638">
        <f>'23년(세부_실적)'!AC329</f>
        <v>0</v>
      </c>
      <c r="AF256" s="638">
        <f t="shared" ref="AF256" si="3608">AE256*1000</f>
        <v>0</v>
      </c>
      <c r="AG256" s="638">
        <f>'23년(세부_실적)'!AE329</f>
        <v>0</v>
      </c>
      <c r="AH256" s="638">
        <f t="shared" ref="AH256" si="3609">AG256*1000</f>
        <v>0</v>
      </c>
      <c r="AI256" s="638">
        <f>'23년(세부_실적)'!AG329</f>
        <v>0</v>
      </c>
      <c r="AJ256" s="638">
        <f t="shared" ref="AJ256" si="3610">AI256*1000</f>
        <v>0</v>
      </c>
      <c r="AK256" s="638">
        <f>'23년(세부_실적)'!AI329</f>
        <v>0</v>
      </c>
      <c r="AL256" s="638">
        <f t="shared" ref="AL256" si="3611">AK256*1000</f>
        <v>0</v>
      </c>
      <c r="AM256" s="638">
        <f>'23년(세부_실적)'!AK329</f>
        <v>0</v>
      </c>
      <c r="AN256" s="638">
        <f t="shared" ref="AN256" si="3612">AM256*1000</f>
        <v>0</v>
      </c>
      <c r="AO256" s="638">
        <f>'23년(세부_실적)'!AM329</f>
        <v>0</v>
      </c>
      <c r="AP256" s="638">
        <f t="shared" ref="AP256" si="3613">AO256*1000</f>
        <v>0</v>
      </c>
      <c r="AQ256" s="638">
        <f>'23년(세부_실적)'!AO329</f>
        <v>0</v>
      </c>
      <c r="AR256" s="638">
        <f t="shared" ref="AR256" si="3614">AQ256*1000</f>
        <v>0</v>
      </c>
      <c r="AS256" s="638">
        <f>'23년(세부_실적)'!AQ329</f>
        <v>0</v>
      </c>
      <c r="AT256" s="638">
        <f t="shared" ref="AT256" si="3615">AS256*1000</f>
        <v>0</v>
      </c>
      <c r="AU256" s="638">
        <f>'23년(세부_실적)'!AS329</f>
        <v>0</v>
      </c>
      <c r="AV256" s="638">
        <f t="shared" ref="AV256" si="3616">AU256*1000</f>
        <v>0</v>
      </c>
      <c r="AW256" s="638">
        <f>'23년(세부_실적)'!AU329</f>
        <v>0</v>
      </c>
      <c r="AX256" s="638">
        <f t="shared" ref="AX256" si="3617">AW256*1000</f>
        <v>0</v>
      </c>
      <c r="AY256" s="638">
        <f>'23년(세부_실적)'!AW329</f>
        <v>0</v>
      </c>
      <c r="AZ256" s="638">
        <f t="shared" ref="AZ256" si="3618">AY256*1000</f>
        <v>0</v>
      </c>
      <c r="BA256" s="638">
        <f>'23년(세부_실적)'!AY329</f>
        <v>0</v>
      </c>
      <c r="BB256" s="638">
        <f t="shared" ref="BB256" si="3619">BA256*1000</f>
        <v>0</v>
      </c>
      <c r="BC256" s="638">
        <f>'23년(세부_실적)'!BA329</f>
        <v>0</v>
      </c>
      <c r="BD256" s="638">
        <f t="shared" ref="BD256" si="3620">BC256*1000</f>
        <v>0</v>
      </c>
      <c r="BF256" s="617"/>
      <c r="BG256" s="617"/>
      <c r="BH256" s="617"/>
      <c r="BI256" s="617"/>
      <c r="BJ256" s="617"/>
      <c r="BK256" s="617"/>
      <c r="BL256" s="617"/>
      <c r="BM256" s="617"/>
      <c r="BN256" s="617"/>
      <c r="BO256" s="617"/>
      <c r="BP256" s="617"/>
      <c r="BQ256" s="617"/>
      <c r="BR256" s="617"/>
      <c r="BS256" s="617"/>
      <c r="BT256" s="617"/>
      <c r="BU256" s="617"/>
      <c r="BV256" s="617"/>
      <c r="BW256" s="617"/>
      <c r="BX256" s="617"/>
      <c r="BY256" s="617"/>
      <c r="BZ256" s="617"/>
      <c r="CA256" s="617"/>
      <c r="CB256" s="617"/>
      <c r="CC256" s="617"/>
      <c r="CD256" s="617"/>
      <c r="CE256" s="617"/>
      <c r="CF256" s="617"/>
      <c r="CG256" s="617"/>
      <c r="CH256" s="617"/>
      <c r="CI256" s="617"/>
      <c r="CJ256" s="617"/>
      <c r="CK256" s="617"/>
      <c r="CL256" s="617"/>
      <c r="CM256" s="617"/>
      <c r="CN256" s="617"/>
      <c r="CO256" s="617"/>
      <c r="CP256" s="617"/>
      <c r="CQ256" s="617"/>
      <c r="CR256" s="617"/>
      <c r="CS256" s="617"/>
      <c r="CT256" s="617"/>
      <c r="CU256" s="617"/>
      <c r="CV256" s="617"/>
      <c r="CW256" s="617"/>
      <c r="CX256" s="617"/>
      <c r="CY256" s="617"/>
      <c r="CZ256" s="617"/>
      <c r="DA256" s="617"/>
      <c r="DB256" s="6">
        <f t="shared" si="2808"/>
        <v>0</v>
      </c>
      <c r="DC256" s="6">
        <f t="shared" si="2809"/>
        <v>0</v>
      </c>
      <c r="DD256" s="6">
        <f t="shared" si="2810"/>
        <v>0</v>
      </c>
      <c r="DE256" s="6">
        <f t="shared" si="2811"/>
        <v>0</v>
      </c>
      <c r="DF256" s="6">
        <f t="shared" si="2812"/>
        <v>0</v>
      </c>
      <c r="DG256" s="6">
        <f t="shared" si="2813"/>
        <v>0</v>
      </c>
      <c r="DH256" s="6">
        <f t="shared" si="2814"/>
        <v>0</v>
      </c>
      <c r="DI256" s="6">
        <f t="shared" si="2815"/>
        <v>0</v>
      </c>
      <c r="DJ256" s="6">
        <f t="shared" si="2816"/>
        <v>0</v>
      </c>
      <c r="DK256" s="6">
        <f t="shared" si="2817"/>
        <v>0</v>
      </c>
      <c r="DL256" s="6">
        <f t="shared" si="2818"/>
        <v>0</v>
      </c>
      <c r="DM256" s="6">
        <f t="shared" si="2819"/>
        <v>0</v>
      </c>
      <c r="DO256" s="6">
        <f t="shared" si="2820"/>
        <v>0</v>
      </c>
      <c r="DP256" s="6">
        <f t="shared" si="2821"/>
        <v>0</v>
      </c>
      <c r="DQ256" s="6">
        <f t="shared" si="2822"/>
        <v>0</v>
      </c>
      <c r="DR256" s="6">
        <f t="shared" si="2823"/>
        <v>0</v>
      </c>
      <c r="DS256" s="6">
        <f t="shared" si="2824"/>
        <v>0</v>
      </c>
      <c r="DT256" s="6">
        <f t="shared" si="2825"/>
        <v>0</v>
      </c>
      <c r="DU256" s="6">
        <f t="shared" si="2826"/>
        <v>0</v>
      </c>
      <c r="DV256" s="6">
        <f t="shared" si="2827"/>
        <v>0</v>
      </c>
      <c r="DW256" s="6">
        <f t="shared" si="2828"/>
        <v>0</v>
      </c>
      <c r="DX256" s="6">
        <f t="shared" si="2829"/>
        <v>0</v>
      </c>
      <c r="DY256" s="6">
        <f t="shared" si="2830"/>
        <v>0</v>
      </c>
      <c r="DZ256" s="6">
        <f t="shared" si="2831"/>
        <v>0</v>
      </c>
    </row>
    <row r="257" spans="2:130" ht="12" customHeight="1" outlineLevel="1">
      <c r="B257" s="6">
        <f>'23년(세부_실적)'!A330</f>
        <v>251</v>
      </c>
      <c r="C257" s="620"/>
      <c r="D257" s="620"/>
      <c r="E257" s="620"/>
      <c r="F257" s="622" t="str">
        <f>'23년(세부_실적)'!E330</f>
        <v>PN004SHA(C)</v>
      </c>
      <c r="G257" s="622" t="s">
        <v>1357</v>
      </c>
      <c r="H257" s="622" t="str">
        <f>'23년(세부_실적)'!F330</f>
        <v>3822C</v>
      </c>
      <c r="I257" s="617" t="str">
        <f>'23년(세부_실적)'!G330</f>
        <v>구</v>
      </c>
      <c r="J257" s="617" t="str">
        <f>'23년(세부_실적)'!H330</f>
        <v>SY</v>
      </c>
      <c r="K257" s="617">
        <f>'23년(세부_실적)'!I330</f>
        <v>0</v>
      </c>
      <c r="L257" s="617">
        <f>'23년(세부_실적)'!J330</f>
        <v>4800</v>
      </c>
      <c r="M257" s="617">
        <f>'23년(세부_실적)'!K330</f>
        <v>0</v>
      </c>
      <c r="N257" s="617">
        <f>'23년(세부_실적)'!L330</f>
        <v>4800</v>
      </c>
      <c r="O257" s="617">
        <f>'23년(세부_실적)'!M330</f>
        <v>0</v>
      </c>
      <c r="P257" s="617">
        <f>'23년(세부_실적)'!N330</f>
        <v>4800</v>
      </c>
      <c r="Q257" s="617">
        <f>'23년(세부_실적)'!O330</f>
        <v>0</v>
      </c>
      <c r="R257" s="617">
        <f>'23년(세부_실적)'!P330</f>
        <v>4800</v>
      </c>
      <c r="S257" s="638">
        <f>'23년(세부_실적)'!Q330</f>
        <v>0</v>
      </c>
      <c r="T257" s="638">
        <f t="shared" si="2776"/>
        <v>0</v>
      </c>
      <c r="U257" s="638">
        <f>'23년(세부_실적)'!S330</f>
        <v>0</v>
      </c>
      <c r="V257" s="638">
        <f t="shared" si="2777"/>
        <v>0</v>
      </c>
      <c r="W257" s="638">
        <f>'23년(세부_실적)'!U330</f>
        <v>0</v>
      </c>
      <c r="X257" s="638">
        <f t="shared" si="2778"/>
        <v>0</v>
      </c>
      <c r="Y257" s="638">
        <f>'23년(세부_실적)'!W330</f>
        <v>0</v>
      </c>
      <c r="Z257" s="638">
        <f t="shared" si="2779"/>
        <v>0</v>
      </c>
      <c r="AA257" s="638">
        <f>'23년(세부_실적)'!Y330</f>
        <v>0</v>
      </c>
      <c r="AB257" s="638">
        <f t="shared" si="2779"/>
        <v>0</v>
      </c>
      <c r="AC257" s="638">
        <f>'23년(세부_실적)'!AA330</f>
        <v>0</v>
      </c>
      <c r="AD257" s="638">
        <f t="shared" ref="AD257" si="3621">AC257*1000</f>
        <v>0</v>
      </c>
      <c r="AE257" s="638">
        <f>'23년(세부_실적)'!AC330</f>
        <v>0</v>
      </c>
      <c r="AF257" s="638">
        <f t="shared" ref="AF257" si="3622">AE257*1000</f>
        <v>0</v>
      </c>
      <c r="AG257" s="638">
        <f>'23년(세부_실적)'!AE330</f>
        <v>0</v>
      </c>
      <c r="AH257" s="638">
        <f t="shared" ref="AH257" si="3623">AG257*1000</f>
        <v>0</v>
      </c>
      <c r="AI257" s="638">
        <f>'23년(세부_실적)'!AG330</f>
        <v>0</v>
      </c>
      <c r="AJ257" s="638">
        <f t="shared" ref="AJ257" si="3624">AI257*1000</f>
        <v>0</v>
      </c>
      <c r="AK257" s="638">
        <f>'23년(세부_실적)'!AI330</f>
        <v>0</v>
      </c>
      <c r="AL257" s="638">
        <f t="shared" ref="AL257" si="3625">AK257*1000</f>
        <v>0</v>
      </c>
      <c r="AM257" s="638">
        <f>'23년(세부_실적)'!AK330</f>
        <v>0</v>
      </c>
      <c r="AN257" s="638">
        <f t="shared" ref="AN257" si="3626">AM257*1000</f>
        <v>0</v>
      </c>
      <c r="AO257" s="638">
        <f>'23년(세부_실적)'!AM330</f>
        <v>0</v>
      </c>
      <c r="AP257" s="638">
        <f t="shared" ref="AP257" si="3627">AO257*1000</f>
        <v>0</v>
      </c>
      <c r="AQ257" s="638">
        <f>'23년(세부_실적)'!AO330</f>
        <v>0</v>
      </c>
      <c r="AR257" s="638">
        <f t="shared" ref="AR257" si="3628">AQ257*1000</f>
        <v>0</v>
      </c>
      <c r="AS257" s="638">
        <f>'23년(세부_실적)'!AQ330</f>
        <v>0</v>
      </c>
      <c r="AT257" s="638">
        <f t="shared" ref="AT257" si="3629">AS257*1000</f>
        <v>0</v>
      </c>
      <c r="AU257" s="638">
        <f>'23년(세부_실적)'!AS330</f>
        <v>0</v>
      </c>
      <c r="AV257" s="638">
        <f t="shared" ref="AV257" si="3630">AU257*1000</f>
        <v>0</v>
      </c>
      <c r="AW257" s="638">
        <f>'23년(세부_실적)'!AU330</f>
        <v>0</v>
      </c>
      <c r="AX257" s="638">
        <f t="shared" ref="AX257" si="3631">AW257*1000</f>
        <v>0</v>
      </c>
      <c r="AY257" s="638">
        <f>'23년(세부_실적)'!AW330</f>
        <v>0</v>
      </c>
      <c r="AZ257" s="638">
        <f t="shared" ref="AZ257" si="3632">AY257*1000</f>
        <v>0</v>
      </c>
      <c r="BA257" s="638">
        <f>'23년(세부_실적)'!AY330</f>
        <v>0</v>
      </c>
      <c r="BB257" s="638">
        <f t="shared" ref="BB257" si="3633">BA257*1000</f>
        <v>0</v>
      </c>
      <c r="BC257" s="638">
        <f>'23년(세부_실적)'!BA330</f>
        <v>0</v>
      </c>
      <c r="BD257" s="638">
        <f t="shared" ref="BD257" si="3634">BC257*1000</f>
        <v>0</v>
      </c>
      <c r="BF257" s="617"/>
      <c r="BG257" s="617"/>
      <c r="BH257" s="617"/>
      <c r="BI257" s="617"/>
      <c r="BJ257" s="617"/>
      <c r="BK257" s="617"/>
      <c r="BL257" s="617"/>
      <c r="BM257" s="617"/>
      <c r="BN257" s="617"/>
      <c r="BO257" s="617"/>
      <c r="BP257" s="617"/>
      <c r="BQ257" s="617"/>
      <c r="BR257" s="617"/>
      <c r="BS257" s="617"/>
      <c r="BT257" s="617"/>
      <c r="BU257" s="617"/>
      <c r="BV257" s="617"/>
      <c r="BW257" s="617"/>
      <c r="BX257" s="617"/>
      <c r="BY257" s="617"/>
      <c r="BZ257" s="617"/>
      <c r="CA257" s="617"/>
      <c r="CB257" s="617"/>
      <c r="CC257" s="617"/>
      <c r="CD257" s="617"/>
      <c r="CE257" s="617"/>
      <c r="CF257" s="617"/>
      <c r="CG257" s="617"/>
      <c r="CH257" s="617"/>
      <c r="CI257" s="617"/>
      <c r="CJ257" s="617"/>
      <c r="CK257" s="617"/>
      <c r="CL257" s="617"/>
      <c r="CM257" s="617"/>
      <c r="CN257" s="617"/>
      <c r="CO257" s="617"/>
      <c r="CP257" s="617"/>
      <c r="CQ257" s="617"/>
      <c r="CR257" s="617"/>
      <c r="CS257" s="617"/>
      <c r="CT257" s="617"/>
      <c r="CU257" s="617"/>
      <c r="CV257" s="617"/>
      <c r="CW257" s="617"/>
      <c r="CX257" s="617"/>
      <c r="CY257" s="617"/>
      <c r="CZ257" s="617"/>
      <c r="DA257" s="617"/>
      <c r="DB257" s="6">
        <f t="shared" si="2808"/>
        <v>0</v>
      </c>
      <c r="DC257" s="6">
        <f t="shared" si="2809"/>
        <v>0</v>
      </c>
      <c r="DD257" s="6">
        <f t="shared" si="2810"/>
        <v>0</v>
      </c>
      <c r="DE257" s="6">
        <f t="shared" si="2811"/>
        <v>0</v>
      </c>
      <c r="DF257" s="6">
        <f t="shared" si="2812"/>
        <v>0</v>
      </c>
      <c r="DG257" s="6">
        <f t="shared" si="2813"/>
        <v>0</v>
      </c>
      <c r="DH257" s="6">
        <f t="shared" si="2814"/>
        <v>0</v>
      </c>
      <c r="DI257" s="6">
        <f t="shared" si="2815"/>
        <v>0</v>
      </c>
      <c r="DJ257" s="6">
        <f t="shared" si="2816"/>
        <v>0</v>
      </c>
      <c r="DK257" s="6">
        <f t="shared" si="2817"/>
        <v>0</v>
      </c>
      <c r="DL257" s="6">
        <f t="shared" si="2818"/>
        <v>0</v>
      </c>
      <c r="DM257" s="6">
        <f t="shared" si="2819"/>
        <v>0</v>
      </c>
      <c r="DO257" s="6">
        <f t="shared" si="2820"/>
        <v>0</v>
      </c>
      <c r="DP257" s="6">
        <f t="shared" si="2821"/>
        <v>0</v>
      </c>
      <c r="DQ257" s="6">
        <f t="shared" si="2822"/>
        <v>0</v>
      </c>
      <c r="DR257" s="6">
        <f t="shared" si="2823"/>
        <v>0</v>
      </c>
      <c r="DS257" s="6">
        <f t="shared" si="2824"/>
        <v>0</v>
      </c>
      <c r="DT257" s="6">
        <f t="shared" si="2825"/>
        <v>0</v>
      </c>
      <c r="DU257" s="6">
        <f t="shared" si="2826"/>
        <v>0</v>
      </c>
      <c r="DV257" s="6">
        <f t="shared" si="2827"/>
        <v>0</v>
      </c>
      <c r="DW257" s="6">
        <f t="shared" si="2828"/>
        <v>0</v>
      </c>
      <c r="DX257" s="6">
        <f t="shared" si="2829"/>
        <v>0</v>
      </c>
      <c r="DY257" s="6">
        <f t="shared" si="2830"/>
        <v>0</v>
      </c>
      <c r="DZ257" s="6">
        <f t="shared" si="2831"/>
        <v>0</v>
      </c>
    </row>
    <row r="258" spans="2:130" outlineLevel="1">
      <c r="B258" s="6">
        <f>'23년(세부_실적)'!A331</f>
        <v>252</v>
      </c>
      <c r="C258" s="620"/>
      <c r="D258" s="620"/>
      <c r="E258" s="620"/>
      <c r="F258" s="622" t="str">
        <f>'23년(세부_실적)'!E331</f>
        <v>PN005SHA(A)</v>
      </c>
      <c r="G258" s="622" t="s">
        <v>1358</v>
      </c>
      <c r="H258" s="622" t="str">
        <f>'23년(세부_실적)'!F331</f>
        <v>4695A</v>
      </c>
      <c r="I258" s="617" t="str">
        <f>'23년(세부_실적)'!G331</f>
        <v>구</v>
      </c>
      <c r="J258" s="617" t="str">
        <f>'23년(세부_실적)'!H331</f>
        <v>SY</v>
      </c>
      <c r="K258" s="617">
        <f>'23년(세부_실적)'!I331</f>
        <v>0</v>
      </c>
      <c r="L258" s="617">
        <f>'23년(세부_실적)'!J331</f>
        <v>5720</v>
      </c>
      <c r="M258" s="617">
        <f>'23년(세부_실적)'!K331</f>
        <v>0</v>
      </c>
      <c r="N258" s="617">
        <f>'23년(세부_실적)'!L331</f>
        <v>5720</v>
      </c>
      <c r="O258" s="617">
        <f>'23년(세부_실적)'!M331</f>
        <v>0</v>
      </c>
      <c r="P258" s="617">
        <f>'23년(세부_실적)'!N331</f>
        <v>5720</v>
      </c>
      <c r="Q258" s="617">
        <f>'23년(세부_실적)'!O331</f>
        <v>0</v>
      </c>
      <c r="R258" s="617">
        <f>'23년(세부_실적)'!P331</f>
        <v>5720</v>
      </c>
      <c r="S258" s="638">
        <f>'23년(세부_실적)'!Q331</f>
        <v>155.44999999999999</v>
      </c>
      <c r="T258" s="638">
        <f t="shared" si="2776"/>
        <v>155450</v>
      </c>
      <c r="U258" s="638">
        <f>'23년(세부_실적)'!S331</f>
        <v>11.84</v>
      </c>
      <c r="V258" s="638">
        <f t="shared" si="2777"/>
        <v>11840</v>
      </c>
      <c r="W258" s="638">
        <f>'23년(세부_실적)'!U331</f>
        <v>45.6</v>
      </c>
      <c r="X258" s="638">
        <f t="shared" si="2778"/>
        <v>45600</v>
      </c>
      <c r="Y258" s="638">
        <f>'23년(세부_실적)'!W331</f>
        <v>40.32</v>
      </c>
      <c r="Z258" s="638">
        <f t="shared" si="2779"/>
        <v>40320</v>
      </c>
      <c r="AA258" s="638">
        <f>'23년(세부_실적)'!Y331</f>
        <v>97.759999999999991</v>
      </c>
      <c r="AB258" s="638">
        <f t="shared" si="2779"/>
        <v>97759.999999999985</v>
      </c>
      <c r="AC258" s="638">
        <f>'23년(세부_실적)'!AA331</f>
        <v>17.28</v>
      </c>
      <c r="AD258" s="638">
        <f t="shared" ref="AD258" si="3635">AC258*1000</f>
        <v>17280</v>
      </c>
      <c r="AE258" s="638">
        <f>'23년(세부_실적)'!AC331</f>
        <v>25.92</v>
      </c>
      <c r="AF258" s="638">
        <f t="shared" ref="AF258" si="3636">AE258*1000</f>
        <v>25920</v>
      </c>
      <c r="AG258" s="638">
        <f>'23년(세부_실적)'!AE331</f>
        <v>0</v>
      </c>
      <c r="AH258" s="638">
        <f t="shared" ref="AH258" si="3637">AG258*1000</f>
        <v>0</v>
      </c>
      <c r="AI258" s="638">
        <f>'23년(세부_실적)'!AG331</f>
        <v>43.2</v>
      </c>
      <c r="AJ258" s="638">
        <f t="shared" ref="AJ258" si="3638">AI258*1000</f>
        <v>43200</v>
      </c>
      <c r="AK258" s="638">
        <f>'23년(세부_실적)'!AI331</f>
        <v>140.95999999999998</v>
      </c>
      <c r="AL258" s="638">
        <f t="shared" ref="AL258" si="3639">AK258*1000</f>
        <v>140959.99999999997</v>
      </c>
      <c r="AM258" s="638">
        <f>'23년(세부_실적)'!AK331</f>
        <v>5.81</v>
      </c>
      <c r="AN258" s="638">
        <f t="shared" ref="AN258" si="3640">AM258*1000</f>
        <v>5810</v>
      </c>
      <c r="AO258" s="638">
        <f>'23년(세부_실적)'!AM331</f>
        <v>0</v>
      </c>
      <c r="AP258" s="638">
        <f t="shared" ref="AP258" si="3641">AO258*1000</f>
        <v>0</v>
      </c>
      <c r="AQ258" s="638">
        <f>'23년(세부_실적)'!AO331</f>
        <v>0</v>
      </c>
      <c r="AR258" s="638">
        <f t="shared" ref="AR258" si="3642">AQ258*1000</f>
        <v>0</v>
      </c>
      <c r="AS258" s="638">
        <f>'23년(세부_실적)'!AQ331</f>
        <v>5.81</v>
      </c>
      <c r="AT258" s="638">
        <f t="shared" ref="AT258" si="3643">AS258*1000</f>
        <v>5810</v>
      </c>
      <c r="AU258" s="638">
        <f>'23년(세부_실적)'!AS331</f>
        <v>0</v>
      </c>
      <c r="AV258" s="638">
        <f t="shared" ref="AV258" si="3644">AU258*1000</f>
        <v>0</v>
      </c>
      <c r="AW258" s="638">
        <f>'23년(세부_실적)'!AU331</f>
        <v>0.04</v>
      </c>
      <c r="AX258" s="638">
        <f t="shared" ref="AX258" si="3645">AW258*1000</f>
        <v>40</v>
      </c>
      <c r="AY258" s="638">
        <f>'23년(세부_실적)'!AW331</f>
        <v>8.64</v>
      </c>
      <c r="AZ258" s="638">
        <f t="shared" ref="AZ258" si="3646">AY258*1000</f>
        <v>8640</v>
      </c>
      <c r="BA258" s="638">
        <f>'23년(세부_실적)'!AY331</f>
        <v>8.68</v>
      </c>
      <c r="BB258" s="638">
        <f t="shared" ref="BB258" si="3647">BA258*1000</f>
        <v>8680</v>
      </c>
      <c r="BC258" s="638">
        <f>'23년(세부_실적)'!BA331</f>
        <v>14.489999999999998</v>
      </c>
      <c r="BD258" s="638">
        <f t="shared" ref="BD258" si="3648">BC258*1000</f>
        <v>14489.999999999998</v>
      </c>
      <c r="BF258" s="617">
        <v>0.61499999999999999</v>
      </c>
      <c r="BG258" s="617">
        <v>2.5616548636363645</v>
      </c>
      <c r="BH258" s="617">
        <f t="shared" ref="BH258:BH269" si="3649">+BI258/$BI$2</f>
        <v>4.2948084997069893</v>
      </c>
      <c r="BI258" s="617">
        <v>5350</v>
      </c>
      <c r="BJ258" s="617">
        <v>0.61499999999999999</v>
      </c>
      <c r="BK258" s="617">
        <v>2.5616548636363645</v>
      </c>
      <c r="BL258" s="617">
        <f>+BM258/$BM$2</f>
        <v>4.1358635086562758</v>
      </c>
      <c r="BM258" s="617">
        <v>5270</v>
      </c>
      <c r="BN258" s="617">
        <v>0.61499999999999999</v>
      </c>
      <c r="BO258" s="617">
        <v>2.5616548636363645</v>
      </c>
      <c r="BP258" s="617">
        <f>+BQ258/$BQ$2</f>
        <v>4.0431783831889705</v>
      </c>
      <c r="BQ258" s="617">
        <v>5270</v>
      </c>
      <c r="BR258" s="617">
        <v>0.61499999999999999</v>
      </c>
      <c r="BS258" s="617">
        <v>2.6149921233820392</v>
      </c>
      <c r="BT258" s="617">
        <f>+BU258/$BU$2</f>
        <v>3.9824078832028538</v>
      </c>
      <c r="BU258" s="617">
        <v>5270</v>
      </c>
      <c r="BV258" s="617">
        <v>0.61499999999999999</v>
      </c>
      <c r="BW258" s="617">
        <v>2.6149921233820392</v>
      </c>
      <c r="BX258" s="617">
        <f>+BY258/$BY$2</f>
        <v>3.9800919877047636</v>
      </c>
      <c r="BY258" s="617">
        <v>5270</v>
      </c>
      <c r="BZ258" s="617">
        <v>0.61499999999999999</v>
      </c>
      <c r="CA258" s="617">
        <v>2.6149921233820392</v>
      </c>
      <c r="CB258" s="617">
        <f>+CC258/$CC$2</f>
        <v>4.0531290617813767</v>
      </c>
      <c r="CC258" s="617">
        <v>5270</v>
      </c>
      <c r="CD258" s="617"/>
      <c r="CE258" s="617"/>
      <c r="CF258" s="617"/>
      <c r="CG258" s="617"/>
      <c r="CH258" s="617"/>
      <c r="CI258" s="617"/>
      <c r="CJ258" s="617"/>
      <c r="CK258" s="617"/>
      <c r="CL258" s="617"/>
      <c r="CM258" s="617"/>
      <c r="CN258" s="617"/>
      <c r="CO258" s="617"/>
      <c r="CP258" s="617"/>
      <c r="CQ258" s="617"/>
      <c r="CR258" s="617"/>
      <c r="CS258" s="617"/>
      <c r="CT258" s="617"/>
      <c r="CU258" s="617"/>
      <c r="CV258" s="617"/>
      <c r="CW258" s="617"/>
      <c r="CX258" s="617"/>
      <c r="CY258" s="617"/>
      <c r="CZ258" s="617"/>
      <c r="DA258" s="617"/>
      <c r="DB258" s="6">
        <f t="shared" si="2808"/>
        <v>63344000</v>
      </c>
      <c r="DC258" s="6">
        <f t="shared" si="2809"/>
        <v>240312000</v>
      </c>
      <c r="DD258" s="6">
        <f t="shared" si="2810"/>
        <v>212486400</v>
      </c>
      <c r="DE258" s="6">
        <f t="shared" si="2811"/>
        <v>91065600.000000015</v>
      </c>
      <c r="DF258" s="6">
        <f t="shared" si="2812"/>
        <v>136598400</v>
      </c>
      <c r="DG258" s="6">
        <f t="shared" si="2813"/>
        <v>0</v>
      </c>
      <c r="DH258" s="6">
        <f t="shared" si="2814"/>
        <v>0</v>
      </c>
      <c r="DI258" s="6">
        <f t="shared" si="2815"/>
        <v>0</v>
      </c>
      <c r="DJ258" s="6">
        <f t="shared" si="2816"/>
        <v>0</v>
      </c>
      <c r="DK258" s="6">
        <f t="shared" si="2817"/>
        <v>0</v>
      </c>
      <c r="DL258" s="6">
        <f t="shared" si="2818"/>
        <v>0</v>
      </c>
      <c r="DM258" s="6">
        <f t="shared" si="2819"/>
        <v>0</v>
      </c>
      <c r="DO258" s="6">
        <f t="shared" si="2820"/>
        <v>46852386.013464883</v>
      </c>
      <c r="DP258" s="6">
        <f t="shared" si="2821"/>
        <v>184577726.51162842</v>
      </c>
      <c r="DQ258" s="6">
        <f t="shared" si="2822"/>
        <v>166946865.07603291</v>
      </c>
      <c r="DR258" s="6">
        <f t="shared" si="2823"/>
        <v>73860131.693616539</v>
      </c>
      <c r="DS258" s="6">
        <f t="shared" si="2824"/>
        <v>110854663.01522011</v>
      </c>
      <c r="DT258" s="6">
        <f t="shared" si="2825"/>
        <v>0</v>
      </c>
      <c r="DU258" s="6">
        <f t="shared" si="2826"/>
        <v>0</v>
      </c>
      <c r="DV258" s="6">
        <f t="shared" si="2827"/>
        <v>0</v>
      </c>
      <c r="DW258" s="6">
        <f t="shared" si="2828"/>
        <v>0</v>
      </c>
      <c r="DX258" s="6">
        <f t="shared" si="2829"/>
        <v>0</v>
      </c>
      <c r="DY258" s="6">
        <f t="shared" si="2830"/>
        <v>0</v>
      </c>
      <c r="DZ258" s="6">
        <f t="shared" si="2831"/>
        <v>0</v>
      </c>
    </row>
    <row r="259" spans="2:130" outlineLevel="1">
      <c r="B259" s="6">
        <f>'23년(세부_실적)'!A332</f>
        <v>253</v>
      </c>
      <c r="C259" s="620"/>
      <c r="D259" s="620"/>
      <c r="E259" s="620"/>
      <c r="F259" s="622" t="str">
        <f>'23년(세부_실적)'!E332</f>
        <v>PN006SHA(A)</v>
      </c>
      <c r="G259" s="622" t="s">
        <v>1359</v>
      </c>
      <c r="H259" s="622" t="str">
        <f>'23년(세부_실적)'!F332</f>
        <v>4432A</v>
      </c>
      <c r="I259" s="617" t="str">
        <f>'23년(세부_실적)'!G332</f>
        <v>구</v>
      </c>
      <c r="J259" s="617" t="str">
        <f>'23년(세부_실적)'!H332</f>
        <v>SY</v>
      </c>
      <c r="K259" s="617">
        <f>'23년(세부_실적)'!I332</f>
        <v>0</v>
      </c>
      <c r="L259" s="617">
        <f>'23년(세부_실적)'!J332</f>
        <v>4783</v>
      </c>
      <c r="M259" s="617">
        <f>'23년(세부_실적)'!K332</f>
        <v>0</v>
      </c>
      <c r="N259" s="617">
        <f>'23년(세부_실적)'!L332</f>
        <v>4783</v>
      </c>
      <c r="O259" s="617">
        <f>'23년(세부_실적)'!M332</f>
        <v>0</v>
      </c>
      <c r="P259" s="617">
        <f>'23년(세부_실적)'!N332</f>
        <v>4783</v>
      </c>
      <c r="Q259" s="617">
        <f>'23년(세부_실적)'!O332</f>
        <v>0</v>
      </c>
      <c r="R259" s="617">
        <f>'23년(세부_실적)'!P332</f>
        <v>4783</v>
      </c>
      <c r="S259" s="638">
        <f>'23년(세부_실적)'!Q332</f>
        <v>0</v>
      </c>
      <c r="T259" s="638">
        <f t="shared" si="2776"/>
        <v>0</v>
      </c>
      <c r="U259" s="638">
        <f>'23년(세부_실적)'!S332</f>
        <v>0</v>
      </c>
      <c r="V259" s="638">
        <f t="shared" si="2777"/>
        <v>0</v>
      </c>
      <c r="W259" s="638">
        <f>'23년(세부_실적)'!U332</f>
        <v>0</v>
      </c>
      <c r="X259" s="638">
        <f t="shared" si="2778"/>
        <v>0</v>
      </c>
      <c r="Y259" s="638">
        <f>'23년(세부_실적)'!W332</f>
        <v>0</v>
      </c>
      <c r="Z259" s="638">
        <f t="shared" si="2779"/>
        <v>0</v>
      </c>
      <c r="AA259" s="638">
        <f>'23년(세부_실적)'!Y332</f>
        <v>0</v>
      </c>
      <c r="AB259" s="638">
        <f t="shared" si="2779"/>
        <v>0</v>
      </c>
      <c r="AC259" s="638">
        <f>'23년(세부_실적)'!AA332</f>
        <v>0</v>
      </c>
      <c r="AD259" s="638">
        <f t="shared" ref="AD259" si="3650">AC259*1000</f>
        <v>0</v>
      </c>
      <c r="AE259" s="638">
        <f>'23년(세부_실적)'!AC332</f>
        <v>0</v>
      </c>
      <c r="AF259" s="638">
        <f t="shared" ref="AF259" si="3651">AE259*1000</f>
        <v>0</v>
      </c>
      <c r="AG259" s="638">
        <f>'23년(세부_실적)'!AE332</f>
        <v>0</v>
      </c>
      <c r="AH259" s="638">
        <f t="shared" ref="AH259" si="3652">AG259*1000</f>
        <v>0</v>
      </c>
      <c r="AI259" s="638">
        <f>'23년(세부_실적)'!AG332</f>
        <v>0</v>
      </c>
      <c r="AJ259" s="638">
        <f t="shared" ref="AJ259" si="3653">AI259*1000</f>
        <v>0</v>
      </c>
      <c r="AK259" s="638">
        <f>'23년(세부_실적)'!AI332</f>
        <v>0</v>
      </c>
      <c r="AL259" s="638">
        <f t="shared" ref="AL259" si="3654">AK259*1000</f>
        <v>0</v>
      </c>
      <c r="AM259" s="638">
        <f>'23년(세부_실적)'!AK332</f>
        <v>0</v>
      </c>
      <c r="AN259" s="638">
        <f t="shared" ref="AN259" si="3655">AM259*1000</f>
        <v>0</v>
      </c>
      <c r="AO259" s="638">
        <f>'23년(세부_실적)'!AM332</f>
        <v>0</v>
      </c>
      <c r="AP259" s="638">
        <f t="shared" ref="AP259" si="3656">AO259*1000</f>
        <v>0</v>
      </c>
      <c r="AQ259" s="638">
        <f>'23년(세부_실적)'!AO332</f>
        <v>0</v>
      </c>
      <c r="AR259" s="638">
        <f t="shared" ref="AR259" si="3657">AQ259*1000</f>
        <v>0</v>
      </c>
      <c r="AS259" s="638">
        <f>'23년(세부_실적)'!AQ332</f>
        <v>0</v>
      </c>
      <c r="AT259" s="638">
        <f t="shared" ref="AT259" si="3658">AS259*1000</f>
        <v>0</v>
      </c>
      <c r="AU259" s="638">
        <f>'23년(세부_실적)'!AS332</f>
        <v>0</v>
      </c>
      <c r="AV259" s="638">
        <f t="shared" ref="AV259" si="3659">AU259*1000</f>
        <v>0</v>
      </c>
      <c r="AW259" s="638">
        <f>'23년(세부_실적)'!AU332</f>
        <v>0</v>
      </c>
      <c r="AX259" s="638">
        <f t="shared" ref="AX259" si="3660">AW259*1000</f>
        <v>0</v>
      </c>
      <c r="AY259" s="638">
        <f>'23년(세부_실적)'!AW332</f>
        <v>0</v>
      </c>
      <c r="AZ259" s="638">
        <f t="shared" ref="AZ259" si="3661">AY259*1000</f>
        <v>0</v>
      </c>
      <c r="BA259" s="638">
        <f>'23년(세부_실적)'!AY332</f>
        <v>0</v>
      </c>
      <c r="BB259" s="638">
        <f t="shared" ref="BB259" si="3662">BA259*1000</f>
        <v>0</v>
      </c>
      <c r="BC259" s="638">
        <f>'23년(세부_실적)'!BA332</f>
        <v>0</v>
      </c>
      <c r="BD259" s="638">
        <f t="shared" ref="BD259" si="3663">BC259*1000</f>
        <v>0</v>
      </c>
      <c r="BF259" s="617">
        <v>0.61499999999999999</v>
      </c>
      <c r="BG259" s="617">
        <v>2.282817681818182</v>
      </c>
      <c r="BH259" s="617"/>
      <c r="BI259" s="617"/>
      <c r="BJ259" s="617">
        <v>0.61499999999999999</v>
      </c>
      <c r="BK259" s="617">
        <v>2.282817681818182</v>
      </c>
      <c r="BL259" s="617"/>
      <c r="BM259" s="617"/>
      <c r="BN259" s="617">
        <v>0.61499999999999999</v>
      </c>
      <c r="BO259" s="617">
        <v>2.282817681818182</v>
      </c>
      <c r="BP259" s="617"/>
      <c r="BQ259" s="617"/>
      <c r="BR259" s="617">
        <v>0.61499999999999999</v>
      </c>
      <c r="BS259" s="617">
        <v>2.282817681818182</v>
      </c>
      <c r="BT259" s="617"/>
      <c r="BU259" s="617"/>
      <c r="BV259" s="617">
        <v>0.61499999999999999</v>
      </c>
      <c r="BW259" s="617">
        <v>2.282817681818182</v>
      </c>
      <c r="BX259" s="617"/>
      <c r="BY259" s="617"/>
      <c r="BZ259" s="617">
        <v>0.61499999999999999</v>
      </c>
      <c r="CA259" s="617">
        <v>2.282817681818182</v>
      </c>
      <c r="CB259" s="617"/>
      <c r="CC259" s="617"/>
      <c r="CD259" s="617"/>
      <c r="CE259" s="617"/>
      <c r="CF259" s="617"/>
      <c r="CG259" s="617"/>
      <c r="CH259" s="617"/>
      <c r="CI259" s="617"/>
      <c r="CJ259" s="617"/>
      <c r="CK259" s="617"/>
      <c r="CL259" s="617"/>
      <c r="CM259" s="617"/>
      <c r="CN259" s="617"/>
      <c r="CO259" s="617"/>
      <c r="CP259" s="617"/>
      <c r="CQ259" s="617"/>
      <c r="CR259" s="617"/>
      <c r="CS259" s="617"/>
      <c r="CT259" s="617"/>
      <c r="CU259" s="617"/>
      <c r="CV259" s="617"/>
      <c r="CW259" s="617"/>
      <c r="CX259" s="617"/>
      <c r="CY259" s="617"/>
      <c r="CZ259" s="617"/>
      <c r="DA259" s="617"/>
      <c r="DB259" s="6">
        <f t="shared" si="2808"/>
        <v>0</v>
      </c>
      <c r="DC259" s="6">
        <f t="shared" si="2809"/>
        <v>0</v>
      </c>
      <c r="DD259" s="6">
        <f t="shared" si="2810"/>
        <v>0</v>
      </c>
      <c r="DE259" s="6">
        <f t="shared" si="2811"/>
        <v>0</v>
      </c>
      <c r="DF259" s="6">
        <f t="shared" si="2812"/>
        <v>0</v>
      </c>
      <c r="DG259" s="6">
        <f t="shared" si="2813"/>
        <v>0</v>
      </c>
      <c r="DH259" s="6">
        <f t="shared" si="2814"/>
        <v>0</v>
      </c>
      <c r="DI259" s="6">
        <f t="shared" si="2815"/>
        <v>0</v>
      </c>
      <c r="DJ259" s="6">
        <f t="shared" si="2816"/>
        <v>0</v>
      </c>
      <c r="DK259" s="6">
        <f t="shared" si="2817"/>
        <v>0</v>
      </c>
      <c r="DL259" s="6">
        <f t="shared" si="2818"/>
        <v>0</v>
      </c>
      <c r="DM259" s="6">
        <f t="shared" si="2819"/>
        <v>0</v>
      </c>
      <c r="DO259" s="6">
        <f t="shared" si="2820"/>
        <v>0</v>
      </c>
      <c r="DP259" s="6">
        <f t="shared" si="2821"/>
        <v>0</v>
      </c>
      <c r="DQ259" s="6">
        <f t="shared" si="2822"/>
        <v>0</v>
      </c>
      <c r="DR259" s="6">
        <f t="shared" si="2823"/>
        <v>0</v>
      </c>
      <c r="DS259" s="6">
        <f t="shared" si="2824"/>
        <v>0</v>
      </c>
      <c r="DT259" s="6">
        <f t="shared" si="2825"/>
        <v>0</v>
      </c>
      <c r="DU259" s="6">
        <f t="shared" si="2826"/>
        <v>0</v>
      </c>
      <c r="DV259" s="6">
        <f t="shared" si="2827"/>
        <v>0</v>
      </c>
      <c r="DW259" s="6">
        <f t="shared" si="2828"/>
        <v>0</v>
      </c>
      <c r="DX259" s="6">
        <f t="shared" si="2829"/>
        <v>0</v>
      </c>
      <c r="DY259" s="6">
        <f t="shared" si="2830"/>
        <v>0</v>
      </c>
      <c r="DZ259" s="6">
        <f t="shared" si="2831"/>
        <v>0</v>
      </c>
    </row>
    <row r="260" spans="2:130" outlineLevel="1">
      <c r="B260" s="6">
        <f>'23년(세부_실적)'!A333</f>
        <v>254</v>
      </c>
      <c r="C260" s="620"/>
      <c r="D260" s="620"/>
      <c r="E260" s="620"/>
      <c r="F260" s="622" t="str">
        <f>'23년(세부_실적)'!E333</f>
        <v>PN006SHA(B)</v>
      </c>
      <c r="G260" s="622" t="s">
        <v>1360</v>
      </c>
      <c r="H260" s="622" t="str">
        <f>'23년(세부_실적)'!F333</f>
        <v>4432B</v>
      </c>
      <c r="I260" s="617" t="str">
        <f>'23년(세부_실적)'!G333</f>
        <v>구</v>
      </c>
      <c r="J260" s="617" t="str">
        <f>'23년(세부_실적)'!H333</f>
        <v>SY</v>
      </c>
      <c r="K260" s="617">
        <f>'23년(세부_실적)'!I333</f>
        <v>0</v>
      </c>
      <c r="L260" s="617">
        <f>'23년(세부_실적)'!J333</f>
        <v>4445</v>
      </c>
      <c r="M260" s="617">
        <f>'23년(세부_실적)'!K333</f>
        <v>0</v>
      </c>
      <c r="N260" s="617">
        <f>'23년(세부_실적)'!L333</f>
        <v>4445</v>
      </c>
      <c r="O260" s="617">
        <f>'23년(세부_실적)'!M333</f>
        <v>0</v>
      </c>
      <c r="P260" s="617">
        <f>'23년(세부_실적)'!N333</f>
        <v>4445</v>
      </c>
      <c r="Q260" s="617">
        <f>'23년(세부_실적)'!O333</f>
        <v>0</v>
      </c>
      <c r="R260" s="617">
        <f>'23년(세부_실적)'!P333</f>
        <v>4445</v>
      </c>
      <c r="S260" s="638">
        <f>'23년(세부_실적)'!Q333</f>
        <v>0</v>
      </c>
      <c r="T260" s="638">
        <f t="shared" si="2776"/>
        <v>0</v>
      </c>
      <c r="U260" s="638">
        <f>'23년(세부_실적)'!S333</f>
        <v>0</v>
      </c>
      <c r="V260" s="638">
        <f t="shared" si="2777"/>
        <v>0</v>
      </c>
      <c r="W260" s="638">
        <f>'23년(세부_실적)'!U333</f>
        <v>0</v>
      </c>
      <c r="X260" s="638">
        <f t="shared" si="2778"/>
        <v>0</v>
      </c>
      <c r="Y260" s="638">
        <f>'23년(세부_실적)'!W333</f>
        <v>0</v>
      </c>
      <c r="Z260" s="638">
        <f t="shared" si="2779"/>
        <v>0</v>
      </c>
      <c r="AA260" s="638">
        <f>'23년(세부_실적)'!Y333</f>
        <v>0</v>
      </c>
      <c r="AB260" s="638">
        <f t="shared" si="2779"/>
        <v>0</v>
      </c>
      <c r="AC260" s="638">
        <f>'23년(세부_실적)'!AA333</f>
        <v>0</v>
      </c>
      <c r="AD260" s="638">
        <f t="shared" ref="AD260" si="3664">AC260*1000</f>
        <v>0</v>
      </c>
      <c r="AE260" s="638">
        <f>'23년(세부_실적)'!AC333</f>
        <v>0</v>
      </c>
      <c r="AF260" s="638">
        <f t="shared" ref="AF260" si="3665">AE260*1000</f>
        <v>0</v>
      </c>
      <c r="AG260" s="638">
        <f>'23년(세부_실적)'!AE333</f>
        <v>0</v>
      </c>
      <c r="AH260" s="638">
        <f t="shared" ref="AH260" si="3666">AG260*1000</f>
        <v>0</v>
      </c>
      <c r="AI260" s="638">
        <f>'23년(세부_실적)'!AG333</f>
        <v>0</v>
      </c>
      <c r="AJ260" s="638">
        <f t="shared" ref="AJ260" si="3667">AI260*1000</f>
        <v>0</v>
      </c>
      <c r="AK260" s="638">
        <f>'23년(세부_실적)'!AI333</f>
        <v>0</v>
      </c>
      <c r="AL260" s="638">
        <f t="shared" ref="AL260" si="3668">AK260*1000</f>
        <v>0</v>
      </c>
      <c r="AM260" s="638">
        <f>'23년(세부_실적)'!AK333</f>
        <v>0</v>
      </c>
      <c r="AN260" s="638">
        <f t="shared" ref="AN260" si="3669">AM260*1000</f>
        <v>0</v>
      </c>
      <c r="AO260" s="638">
        <f>'23년(세부_실적)'!AM333</f>
        <v>0</v>
      </c>
      <c r="AP260" s="638">
        <f t="shared" ref="AP260" si="3670">AO260*1000</f>
        <v>0</v>
      </c>
      <c r="AQ260" s="638">
        <f>'23년(세부_실적)'!AO333</f>
        <v>0</v>
      </c>
      <c r="AR260" s="638">
        <f t="shared" ref="AR260" si="3671">AQ260*1000</f>
        <v>0</v>
      </c>
      <c r="AS260" s="638">
        <f>'23년(세부_실적)'!AQ333</f>
        <v>0</v>
      </c>
      <c r="AT260" s="638">
        <f t="shared" ref="AT260" si="3672">AS260*1000</f>
        <v>0</v>
      </c>
      <c r="AU260" s="638">
        <f>'23년(세부_실적)'!AS333</f>
        <v>0</v>
      </c>
      <c r="AV260" s="638">
        <f t="shared" ref="AV260" si="3673">AU260*1000</f>
        <v>0</v>
      </c>
      <c r="AW260" s="638">
        <f>'23년(세부_실적)'!AU333</f>
        <v>0</v>
      </c>
      <c r="AX260" s="638">
        <f t="shared" ref="AX260" si="3674">AW260*1000</f>
        <v>0</v>
      </c>
      <c r="AY260" s="638">
        <f>'23년(세부_실적)'!AW333</f>
        <v>0</v>
      </c>
      <c r="AZ260" s="638">
        <f t="shared" ref="AZ260" si="3675">AY260*1000</f>
        <v>0</v>
      </c>
      <c r="BA260" s="638">
        <f>'23년(세부_실적)'!AY333</f>
        <v>0</v>
      </c>
      <c r="BB260" s="638">
        <f t="shared" ref="BB260" si="3676">BA260*1000</f>
        <v>0</v>
      </c>
      <c r="BC260" s="638">
        <f>'23년(세부_실적)'!BA333</f>
        <v>0</v>
      </c>
      <c r="BD260" s="638">
        <f t="shared" ref="BD260" si="3677">BC260*1000</f>
        <v>0</v>
      </c>
      <c r="BF260" s="617">
        <v>0.61499999999999999</v>
      </c>
      <c r="BG260" s="617">
        <v>2.2305354090909097</v>
      </c>
      <c r="BH260" s="617"/>
      <c r="BI260" s="617"/>
      <c r="BJ260" s="617">
        <v>0.61499999999999999</v>
      </c>
      <c r="BK260" s="617">
        <v>2.2305354090909097</v>
      </c>
      <c r="BL260" s="617"/>
      <c r="BM260" s="617"/>
      <c r="BN260" s="617">
        <v>0.61499999999999999</v>
      </c>
      <c r="BO260" s="617">
        <v>2.2305354090909097</v>
      </c>
      <c r="BP260" s="617"/>
      <c r="BQ260" s="617"/>
      <c r="BR260" s="617">
        <v>0.61499999999999999</v>
      </c>
      <c r="BS260" s="617">
        <v>2.2305354090909097</v>
      </c>
      <c r="BT260" s="617"/>
      <c r="BU260" s="617"/>
      <c r="BV260" s="617">
        <v>0.61499999999999999</v>
      </c>
      <c r="BW260" s="617">
        <v>2.2305354090909097</v>
      </c>
      <c r="BX260" s="617"/>
      <c r="BY260" s="617"/>
      <c r="BZ260" s="617">
        <v>0.61499999999999999</v>
      </c>
      <c r="CA260" s="617">
        <v>2.2305354090909097</v>
      </c>
      <c r="CB260" s="617"/>
      <c r="CC260" s="617"/>
      <c r="CD260" s="617"/>
      <c r="CE260" s="617"/>
      <c r="CF260" s="617"/>
      <c r="CG260" s="617"/>
      <c r="CH260" s="617"/>
      <c r="CI260" s="617"/>
      <c r="CJ260" s="617"/>
      <c r="CK260" s="617"/>
      <c r="CL260" s="617"/>
      <c r="CM260" s="617"/>
      <c r="CN260" s="617"/>
      <c r="CO260" s="617"/>
      <c r="CP260" s="617"/>
      <c r="CQ260" s="617"/>
      <c r="CR260" s="617"/>
      <c r="CS260" s="617"/>
      <c r="CT260" s="617"/>
      <c r="CU260" s="617"/>
      <c r="CV260" s="617"/>
      <c r="CW260" s="617"/>
      <c r="CX260" s="617"/>
      <c r="CY260" s="617"/>
      <c r="CZ260" s="617"/>
      <c r="DA260" s="617"/>
      <c r="DB260" s="6">
        <f t="shared" si="2808"/>
        <v>0</v>
      </c>
      <c r="DC260" s="6">
        <f t="shared" si="2809"/>
        <v>0</v>
      </c>
      <c r="DD260" s="6">
        <f t="shared" si="2810"/>
        <v>0</v>
      </c>
      <c r="DE260" s="6">
        <f t="shared" si="2811"/>
        <v>0</v>
      </c>
      <c r="DF260" s="6">
        <f t="shared" si="2812"/>
        <v>0</v>
      </c>
      <c r="DG260" s="6">
        <f t="shared" si="2813"/>
        <v>0</v>
      </c>
      <c r="DH260" s="6">
        <f t="shared" si="2814"/>
        <v>0</v>
      </c>
      <c r="DI260" s="6">
        <f t="shared" si="2815"/>
        <v>0</v>
      </c>
      <c r="DJ260" s="6">
        <f t="shared" si="2816"/>
        <v>0</v>
      </c>
      <c r="DK260" s="6">
        <f t="shared" si="2817"/>
        <v>0</v>
      </c>
      <c r="DL260" s="6">
        <f t="shared" si="2818"/>
        <v>0</v>
      </c>
      <c r="DM260" s="6">
        <f t="shared" si="2819"/>
        <v>0</v>
      </c>
      <c r="DO260" s="6">
        <f t="shared" si="2820"/>
        <v>0</v>
      </c>
      <c r="DP260" s="6">
        <f t="shared" si="2821"/>
        <v>0</v>
      </c>
      <c r="DQ260" s="6">
        <f t="shared" si="2822"/>
        <v>0</v>
      </c>
      <c r="DR260" s="6">
        <f t="shared" si="2823"/>
        <v>0</v>
      </c>
      <c r="DS260" s="6">
        <f t="shared" si="2824"/>
        <v>0</v>
      </c>
      <c r="DT260" s="6">
        <f t="shared" si="2825"/>
        <v>0</v>
      </c>
      <c r="DU260" s="6">
        <f t="shared" si="2826"/>
        <v>0</v>
      </c>
      <c r="DV260" s="6">
        <f t="shared" si="2827"/>
        <v>0</v>
      </c>
      <c r="DW260" s="6">
        <f t="shared" si="2828"/>
        <v>0</v>
      </c>
      <c r="DX260" s="6">
        <f t="shared" si="2829"/>
        <v>0</v>
      </c>
      <c r="DY260" s="6">
        <f t="shared" si="2830"/>
        <v>0</v>
      </c>
      <c r="DZ260" s="6">
        <f t="shared" si="2831"/>
        <v>0</v>
      </c>
    </row>
    <row r="261" spans="2:130" outlineLevel="1">
      <c r="B261" s="6">
        <f>'23년(세부_실적)'!A334</f>
        <v>255</v>
      </c>
      <c r="C261" s="620"/>
      <c r="D261" s="620"/>
      <c r="E261" s="620"/>
      <c r="F261" s="622" t="str">
        <f>'23년(세부_실적)'!E334</f>
        <v>PN006SHA(C)</v>
      </c>
      <c r="G261" s="622" t="s">
        <v>1762</v>
      </c>
      <c r="H261" s="622" t="str">
        <f>'23년(세부_실적)'!F334</f>
        <v>4432C</v>
      </c>
      <c r="I261" s="617" t="str">
        <f>'23년(세부_실적)'!G334</f>
        <v>구</v>
      </c>
      <c r="J261" s="617" t="str">
        <f>'23년(세부_실적)'!H334</f>
        <v>SY</v>
      </c>
      <c r="K261" s="617">
        <f>'23년(세부_실적)'!I334</f>
        <v>0</v>
      </c>
      <c r="L261" s="617">
        <f>'23년(세부_실적)'!J334</f>
        <v>4727</v>
      </c>
      <c r="M261" s="617">
        <f>'23년(세부_실적)'!K334</f>
        <v>0</v>
      </c>
      <c r="N261" s="617">
        <f>'23년(세부_실적)'!L334</f>
        <v>4727</v>
      </c>
      <c r="O261" s="617">
        <f>'23년(세부_실적)'!M334</f>
        <v>0</v>
      </c>
      <c r="P261" s="617">
        <f>'23년(세부_실적)'!N334</f>
        <v>4727</v>
      </c>
      <c r="Q261" s="617">
        <f>'23년(세부_실적)'!O334</f>
        <v>0</v>
      </c>
      <c r="R261" s="617">
        <f>'23년(세부_실적)'!P334</f>
        <v>4727</v>
      </c>
      <c r="S261" s="638">
        <f>'23년(세부_실적)'!Q334</f>
        <v>0</v>
      </c>
      <c r="T261" s="638">
        <f t="shared" si="2776"/>
        <v>0</v>
      </c>
      <c r="U261" s="638">
        <f>'23년(세부_실적)'!S334</f>
        <v>0</v>
      </c>
      <c r="V261" s="638">
        <f t="shared" si="2777"/>
        <v>0</v>
      </c>
      <c r="W261" s="638">
        <f>'23년(세부_실적)'!U334</f>
        <v>0</v>
      </c>
      <c r="X261" s="638">
        <f t="shared" si="2778"/>
        <v>0</v>
      </c>
      <c r="Y261" s="638">
        <f>'23년(세부_실적)'!W334</f>
        <v>0</v>
      </c>
      <c r="Z261" s="638">
        <f t="shared" si="2779"/>
        <v>0</v>
      </c>
      <c r="AA261" s="638">
        <f>'23년(세부_실적)'!Y334</f>
        <v>0</v>
      </c>
      <c r="AB261" s="638">
        <f t="shared" si="2779"/>
        <v>0</v>
      </c>
      <c r="AC261" s="638">
        <f>'23년(세부_실적)'!AA334</f>
        <v>0</v>
      </c>
      <c r="AD261" s="638">
        <f t="shared" ref="AD261" si="3678">AC261*1000</f>
        <v>0</v>
      </c>
      <c r="AE261" s="638">
        <f>'23년(세부_실적)'!AC334</f>
        <v>0</v>
      </c>
      <c r="AF261" s="638">
        <f t="shared" ref="AF261" si="3679">AE261*1000</f>
        <v>0</v>
      </c>
      <c r="AG261" s="638">
        <f>'23년(세부_실적)'!AE334</f>
        <v>0</v>
      </c>
      <c r="AH261" s="638">
        <f t="shared" ref="AH261" si="3680">AG261*1000</f>
        <v>0</v>
      </c>
      <c r="AI261" s="638">
        <f>'23년(세부_실적)'!AG334</f>
        <v>0</v>
      </c>
      <c r="AJ261" s="638">
        <f t="shared" ref="AJ261" si="3681">AI261*1000</f>
        <v>0</v>
      </c>
      <c r="AK261" s="638">
        <f>'23년(세부_실적)'!AI334</f>
        <v>0</v>
      </c>
      <c r="AL261" s="638">
        <f t="shared" ref="AL261" si="3682">AK261*1000</f>
        <v>0</v>
      </c>
      <c r="AM261" s="638">
        <f>'23년(세부_실적)'!AK334</f>
        <v>0</v>
      </c>
      <c r="AN261" s="638">
        <f t="shared" ref="AN261" si="3683">AM261*1000</f>
        <v>0</v>
      </c>
      <c r="AO261" s="638">
        <f>'23년(세부_실적)'!AM334</f>
        <v>0</v>
      </c>
      <c r="AP261" s="638">
        <f t="shared" ref="AP261" si="3684">AO261*1000</f>
        <v>0</v>
      </c>
      <c r="AQ261" s="638">
        <f>'23년(세부_실적)'!AO334</f>
        <v>0</v>
      </c>
      <c r="AR261" s="638">
        <f t="shared" ref="AR261" si="3685">AQ261*1000</f>
        <v>0</v>
      </c>
      <c r="AS261" s="638">
        <f>'23년(세부_실적)'!AQ334</f>
        <v>0</v>
      </c>
      <c r="AT261" s="638">
        <f t="shared" ref="AT261" si="3686">AS261*1000</f>
        <v>0</v>
      </c>
      <c r="AU261" s="638">
        <f>'23년(세부_실적)'!AS334</f>
        <v>0</v>
      </c>
      <c r="AV261" s="638">
        <f t="shared" ref="AV261" si="3687">AU261*1000</f>
        <v>0</v>
      </c>
      <c r="AW261" s="638">
        <f>'23년(세부_실적)'!AU334</f>
        <v>0</v>
      </c>
      <c r="AX261" s="638">
        <f t="shared" ref="AX261" si="3688">AW261*1000</f>
        <v>0</v>
      </c>
      <c r="AY261" s="638">
        <f>'23년(세부_실적)'!AW334</f>
        <v>0</v>
      </c>
      <c r="AZ261" s="638">
        <f t="shared" ref="AZ261" si="3689">AY261*1000</f>
        <v>0</v>
      </c>
      <c r="BA261" s="638">
        <f>'23년(세부_실적)'!AY334</f>
        <v>0</v>
      </c>
      <c r="BB261" s="638">
        <f t="shared" ref="BB261" si="3690">BA261*1000</f>
        <v>0</v>
      </c>
      <c r="BC261" s="638">
        <f>'23년(세부_실적)'!BA334</f>
        <v>0</v>
      </c>
      <c r="BD261" s="638">
        <f t="shared" ref="BD261" si="3691">BC261*1000</f>
        <v>0</v>
      </c>
      <c r="BF261" s="617"/>
      <c r="BG261" s="617"/>
      <c r="BH261" s="617"/>
      <c r="BI261" s="617"/>
      <c r="BJ261" s="617"/>
      <c r="BK261" s="617"/>
      <c r="BL261" s="617"/>
      <c r="BM261" s="617"/>
      <c r="BN261" s="617"/>
      <c r="BO261" s="617"/>
      <c r="BP261" s="617"/>
      <c r="BQ261" s="617"/>
      <c r="BR261" s="617">
        <v>0.62</v>
      </c>
      <c r="BS261" s="617">
        <v>2.2476176818181819</v>
      </c>
      <c r="BT261" s="643">
        <f>+BU261/$BU$2</f>
        <v>3.5720762929601308</v>
      </c>
      <c r="BU261" s="643">
        <v>4727</v>
      </c>
      <c r="BV261" s="617"/>
      <c r="BW261" s="617">
        <v>2.2476176818181819</v>
      </c>
      <c r="BX261" s="617"/>
      <c r="BY261" s="617"/>
      <c r="BZ261" s="617"/>
      <c r="CA261" s="617">
        <v>2.2476176818181819</v>
      </c>
      <c r="CB261" s="617"/>
      <c r="CC261" s="617"/>
      <c r="CD261" s="617"/>
      <c r="CE261" s="617"/>
      <c r="CF261" s="617"/>
      <c r="CG261" s="617"/>
      <c r="CH261" s="617"/>
      <c r="CI261" s="617"/>
      <c r="CJ261" s="617"/>
      <c r="CK261" s="617"/>
      <c r="CL261" s="617"/>
      <c r="CM261" s="617"/>
      <c r="CN261" s="617"/>
      <c r="CO261" s="617"/>
      <c r="CP261" s="617"/>
      <c r="CQ261" s="617"/>
      <c r="CR261" s="617"/>
      <c r="CS261" s="617"/>
      <c r="CT261" s="617"/>
      <c r="CU261" s="617"/>
      <c r="CV261" s="617"/>
      <c r="CW261" s="617"/>
      <c r="CX261" s="617"/>
      <c r="CY261" s="617"/>
      <c r="CZ261" s="617"/>
      <c r="DA261" s="617"/>
      <c r="DB261" s="6">
        <f t="shared" si="2808"/>
        <v>0</v>
      </c>
      <c r="DC261" s="6">
        <f t="shared" si="2809"/>
        <v>0</v>
      </c>
      <c r="DD261" s="6">
        <f t="shared" si="2810"/>
        <v>0</v>
      </c>
      <c r="DE261" s="6">
        <f t="shared" si="2811"/>
        <v>0</v>
      </c>
      <c r="DF261" s="6">
        <f t="shared" si="2812"/>
        <v>0</v>
      </c>
      <c r="DG261" s="6">
        <f t="shared" si="2813"/>
        <v>0</v>
      </c>
      <c r="DH261" s="6">
        <f t="shared" si="2814"/>
        <v>0</v>
      </c>
      <c r="DI261" s="6">
        <f t="shared" si="2815"/>
        <v>0</v>
      </c>
      <c r="DJ261" s="6">
        <f t="shared" si="2816"/>
        <v>0</v>
      </c>
      <c r="DK261" s="6">
        <f t="shared" si="2817"/>
        <v>0</v>
      </c>
      <c r="DL261" s="6">
        <f t="shared" si="2818"/>
        <v>0</v>
      </c>
      <c r="DM261" s="6">
        <f t="shared" si="2819"/>
        <v>0</v>
      </c>
      <c r="DO261" s="6">
        <f t="shared" si="2820"/>
        <v>0</v>
      </c>
      <c r="DP261" s="6">
        <f t="shared" si="2821"/>
        <v>0</v>
      </c>
      <c r="DQ261" s="6">
        <f t="shared" si="2822"/>
        <v>0</v>
      </c>
      <c r="DR261" s="6">
        <f t="shared" si="2823"/>
        <v>0</v>
      </c>
      <c r="DS261" s="6">
        <f t="shared" si="2824"/>
        <v>0</v>
      </c>
      <c r="DT261" s="6">
        <f t="shared" si="2825"/>
        <v>0</v>
      </c>
      <c r="DU261" s="6">
        <f t="shared" si="2826"/>
        <v>0</v>
      </c>
      <c r="DV261" s="6">
        <f t="shared" si="2827"/>
        <v>0</v>
      </c>
      <c r="DW261" s="6">
        <f t="shared" si="2828"/>
        <v>0</v>
      </c>
      <c r="DX261" s="6">
        <f t="shared" si="2829"/>
        <v>0</v>
      </c>
      <c r="DY261" s="6">
        <f t="shared" si="2830"/>
        <v>0</v>
      </c>
      <c r="DZ261" s="6">
        <f t="shared" si="2831"/>
        <v>0</v>
      </c>
    </row>
    <row r="262" spans="2:130" outlineLevel="1">
      <c r="B262" s="6">
        <f>'23년(세부_실적)'!A335</f>
        <v>256</v>
      </c>
      <c r="C262" s="620"/>
      <c r="D262" s="620"/>
      <c r="E262" s="620"/>
      <c r="F262" s="622" t="str">
        <f>'23년(세부_실적)'!E335</f>
        <v>PN006SHA(D)</v>
      </c>
      <c r="G262" s="622" t="s">
        <v>1361</v>
      </c>
      <c r="H262" s="622" t="str">
        <f>'23년(세부_실적)'!F335</f>
        <v>4432D</v>
      </c>
      <c r="I262" s="617" t="str">
        <f>'23년(세부_실적)'!G335</f>
        <v>구</v>
      </c>
      <c r="J262" s="617" t="str">
        <f>'23년(세부_실적)'!H335</f>
        <v>SY</v>
      </c>
      <c r="K262" s="617">
        <f>'23년(세부_실적)'!I335</f>
        <v>0</v>
      </c>
      <c r="L262" s="617">
        <f>'23년(세부_실적)'!J335</f>
        <v>4883</v>
      </c>
      <c r="M262" s="617">
        <f>'23년(세부_실적)'!K335</f>
        <v>0</v>
      </c>
      <c r="N262" s="617">
        <f>'23년(세부_실적)'!L335</f>
        <v>4883</v>
      </c>
      <c r="O262" s="617">
        <f>'23년(세부_실적)'!M335</f>
        <v>0</v>
      </c>
      <c r="P262" s="617">
        <f>'23년(세부_실적)'!N335</f>
        <v>4883</v>
      </c>
      <c r="Q262" s="617">
        <f>'23년(세부_실적)'!O335</f>
        <v>0</v>
      </c>
      <c r="R262" s="617">
        <f>'23년(세부_실적)'!P335</f>
        <v>4883</v>
      </c>
      <c r="S262" s="638">
        <f>'23년(세부_실적)'!Q335</f>
        <v>0</v>
      </c>
      <c r="T262" s="638">
        <f t="shared" si="2776"/>
        <v>0</v>
      </c>
      <c r="U262" s="638">
        <f>'23년(세부_실적)'!S335</f>
        <v>0</v>
      </c>
      <c r="V262" s="638">
        <f t="shared" si="2777"/>
        <v>0</v>
      </c>
      <c r="W262" s="638">
        <f>'23년(세부_실적)'!U335</f>
        <v>0</v>
      </c>
      <c r="X262" s="638">
        <f t="shared" si="2778"/>
        <v>0</v>
      </c>
      <c r="Y262" s="638">
        <f>'23년(세부_실적)'!W335</f>
        <v>0</v>
      </c>
      <c r="Z262" s="638">
        <f t="shared" si="2779"/>
        <v>0</v>
      </c>
      <c r="AA262" s="638">
        <f>'23년(세부_실적)'!Y335</f>
        <v>0</v>
      </c>
      <c r="AB262" s="638">
        <f t="shared" si="2779"/>
        <v>0</v>
      </c>
      <c r="AC262" s="638">
        <f>'23년(세부_실적)'!AA335</f>
        <v>0</v>
      </c>
      <c r="AD262" s="638">
        <f t="shared" ref="AD262" si="3692">AC262*1000</f>
        <v>0</v>
      </c>
      <c r="AE262" s="638">
        <f>'23년(세부_실적)'!AC335</f>
        <v>0</v>
      </c>
      <c r="AF262" s="638">
        <f t="shared" ref="AF262" si="3693">AE262*1000</f>
        <v>0</v>
      </c>
      <c r="AG262" s="638">
        <f>'23년(세부_실적)'!AE335</f>
        <v>0</v>
      </c>
      <c r="AH262" s="638">
        <f t="shared" ref="AH262" si="3694">AG262*1000</f>
        <v>0</v>
      </c>
      <c r="AI262" s="638">
        <f>'23년(세부_실적)'!AG335</f>
        <v>0</v>
      </c>
      <c r="AJ262" s="638">
        <f t="shared" ref="AJ262" si="3695">AI262*1000</f>
        <v>0</v>
      </c>
      <c r="AK262" s="638">
        <f>'23년(세부_실적)'!AI335</f>
        <v>0</v>
      </c>
      <c r="AL262" s="638">
        <f t="shared" ref="AL262" si="3696">AK262*1000</f>
        <v>0</v>
      </c>
      <c r="AM262" s="638">
        <f>'23년(세부_실적)'!AK335</f>
        <v>0</v>
      </c>
      <c r="AN262" s="638">
        <f t="shared" ref="AN262" si="3697">AM262*1000</f>
        <v>0</v>
      </c>
      <c r="AO262" s="638">
        <f>'23년(세부_실적)'!AM335</f>
        <v>0</v>
      </c>
      <c r="AP262" s="638">
        <f t="shared" ref="AP262" si="3698">AO262*1000</f>
        <v>0</v>
      </c>
      <c r="AQ262" s="638">
        <f>'23년(세부_실적)'!AO335</f>
        <v>0</v>
      </c>
      <c r="AR262" s="638">
        <f t="shared" ref="AR262" si="3699">AQ262*1000</f>
        <v>0</v>
      </c>
      <c r="AS262" s="638">
        <f>'23년(세부_실적)'!AQ335</f>
        <v>0</v>
      </c>
      <c r="AT262" s="638">
        <f t="shared" ref="AT262" si="3700">AS262*1000</f>
        <v>0</v>
      </c>
      <c r="AU262" s="638">
        <f>'23년(세부_실적)'!AS335</f>
        <v>0</v>
      </c>
      <c r="AV262" s="638">
        <f t="shared" ref="AV262" si="3701">AU262*1000</f>
        <v>0</v>
      </c>
      <c r="AW262" s="638">
        <f>'23년(세부_실적)'!AU335</f>
        <v>0</v>
      </c>
      <c r="AX262" s="638">
        <f t="shared" ref="AX262" si="3702">AW262*1000</f>
        <v>0</v>
      </c>
      <c r="AY262" s="638">
        <f>'23년(세부_실적)'!AW335</f>
        <v>0</v>
      </c>
      <c r="AZ262" s="638">
        <f t="shared" ref="AZ262" si="3703">AY262*1000</f>
        <v>0</v>
      </c>
      <c r="BA262" s="638">
        <f>'23년(세부_실적)'!AY335</f>
        <v>0</v>
      </c>
      <c r="BB262" s="638">
        <f t="shared" ref="BB262" si="3704">BA262*1000</f>
        <v>0</v>
      </c>
      <c r="BC262" s="638">
        <f>'23년(세부_실적)'!BA335</f>
        <v>0</v>
      </c>
      <c r="BD262" s="638">
        <f t="shared" ref="BD262" si="3705">BC262*1000</f>
        <v>0</v>
      </c>
      <c r="BF262" s="617">
        <v>0.61499999999999999</v>
      </c>
      <c r="BG262" s="617">
        <v>2.3133176818181824</v>
      </c>
      <c r="BH262" s="617"/>
      <c r="BI262" s="617"/>
      <c r="BJ262" s="617">
        <v>0.61499999999999999</v>
      </c>
      <c r="BK262" s="617">
        <v>2.3133176818181824</v>
      </c>
      <c r="BL262" s="617"/>
      <c r="BM262" s="617"/>
      <c r="BN262" s="617">
        <v>0.61499999999999999</v>
      </c>
      <c r="BO262" s="617">
        <v>2.3133176818181824</v>
      </c>
      <c r="BP262" s="617"/>
      <c r="BQ262" s="617"/>
      <c r="BR262" s="617">
        <v>0.61499999999999999</v>
      </c>
      <c r="BS262" s="617">
        <v>2.3133176818181824</v>
      </c>
      <c r="BT262" s="617"/>
      <c r="BU262" s="617"/>
      <c r="BV262" s="617">
        <v>0.61499999999999999</v>
      </c>
      <c r="BW262" s="617">
        <v>2.3133176818181824</v>
      </c>
      <c r="BX262" s="617"/>
      <c r="BY262" s="617"/>
      <c r="BZ262" s="617">
        <v>0.61499999999999999</v>
      </c>
      <c r="CA262" s="617">
        <v>2.3133176818181824</v>
      </c>
      <c r="CB262" s="617"/>
      <c r="CC262" s="617"/>
      <c r="CD262" s="617"/>
      <c r="CE262" s="617"/>
      <c r="CF262" s="617"/>
      <c r="CG262" s="617"/>
      <c r="CH262" s="617"/>
      <c r="CI262" s="617"/>
      <c r="CJ262" s="617"/>
      <c r="CK262" s="617"/>
      <c r="CL262" s="617"/>
      <c r="CM262" s="617"/>
      <c r="CN262" s="617"/>
      <c r="CO262" s="617"/>
      <c r="CP262" s="617"/>
      <c r="CQ262" s="617"/>
      <c r="CR262" s="617"/>
      <c r="CS262" s="617"/>
      <c r="CT262" s="617"/>
      <c r="CU262" s="617"/>
      <c r="CV262" s="617"/>
      <c r="CW262" s="617"/>
      <c r="CX262" s="617"/>
      <c r="CY262" s="617"/>
      <c r="CZ262" s="617"/>
      <c r="DA262" s="617"/>
      <c r="DB262" s="6">
        <f t="shared" si="2808"/>
        <v>0</v>
      </c>
      <c r="DC262" s="6">
        <f t="shared" si="2809"/>
        <v>0</v>
      </c>
      <c r="DD262" s="6">
        <f t="shared" si="2810"/>
        <v>0</v>
      </c>
      <c r="DE262" s="6">
        <f t="shared" si="2811"/>
        <v>0</v>
      </c>
      <c r="DF262" s="6">
        <f t="shared" si="2812"/>
        <v>0</v>
      </c>
      <c r="DG262" s="6">
        <f t="shared" si="2813"/>
        <v>0</v>
      </c>
      <c r="DH262" s="6">
        <f t="shared" si="2814"/>
        <v>0</v>
      </c>
      <c r="DI262" s="6">
        <f t="shared" si="2815"/>
        <v>0</v>
      </c>
      <c r="DJ262" s="6">
        <f t="shared" si="2816"/>
        <v>0</v>
      </c>
      <c r="DK262" s="6">
        <f t="shared" si="2817"/>
        <v>0</v>
      </c>
      <c r="DL262" s="6">
        <f t="shared" si="2818"/>
        <v>0</v>
      </c>
      <c r="DM262" s="6">
        <f t="shared" si="2819"/>
        <v>0</v>
      </c>
      <c r="DO262" s="6">
        <f t="shared" si="2820"/>
        <v>0</v>
      </c>
      <c r="DP262" s="6">
        <f t="shared" si="2821"/>
        <v>0</v>
      </c>
      <c r="DQ262" s="6">
        <f t="shared" si="2822"/>
        <v>0</v>
      </c>
      <c r="DR262" s="6">
        <f t="shared" si="2823"/>
        <v>0</v>
      </c>
      <c r="DS262" s="6">
        <f t="shared" si="2824"/>
        <v>0</v>
      </c>
      <c r="DT262" s="6">
        <f t="shared" si="2825"/>
        <v>0</v>
      </c>
      <c r="DU262" s="6">
        <f t="shared" si="2826"/>
        <v>0</v>
      </c>
      <c r="DV262" s="6">
        <f t="shared" si="2827"/>
        <v>0</v>
      </c>
      <c r="DW262" s="6">
        <f t="shared" si="2828"/>
        <v>0</v>
      </c>
      <c r="DX262" s="6">
        <f t="shared" si="2829"/>
        <v>0</v>
      </c>
      <c r="DY262" s="6">
        <f t="shared" si="2830"/>
        <v>0</v>
      </c>
      <c r="DZ262" s="6">
        <f t="shared" si="2831"/>
        <v>0</v>
      </c>
    </row>
    <row r="263" spans="2:130" outlineLevel="1">
      <c r="B263" s="6">
        <f>'23년(세부_실적)'!A336</f>
        <v>257</v>
      </c>
      <c r="C263" s="620"/>
      <c r="D263" s="620"/>
      <c r="E263" s="620"/>
      <c r="F263" s="622" t="str">
        <f>'23년(세부_실적)'!E336</f>
        <v>PN007SHA(A)</v>
      </c>
      <c r="G263" s="622" t="s">
        <v>1362</v>
      </c>
      <c r="H263" s="622" t="str">
        <f>'23년(세부_실적)'!F336</f>
        <v>4704A</v>
      </c>
      <c r="I263" s="617" t="str">
        <f>'23년(세부_실적)'!G336</f>
        <v>구</v>
      </c>
      <c r="J263" s="617" t="str">
        <f>'23년(세부_실적)'!H336</f>
        <v>SY</v>
      </c>
      <c r="K263" s="617">
        <f>'23년(세부_실적)'!I336</f>
        <v>0</v>
      </c>
      <c r="L263" s="617">
        <f>'23년(세부_실적)'!J336</f>
        <v>5150</v>
      </c>
      <c r="M263" s="617">
        <f>'23년(세부_실적)'!K336</f>
        <v>0</v>
      </c>
      <c r="N263" s="617">
        <f>'23년(세부_실적)'!L336</f>
        <v>5150</v>
      </c>
      <c r="O263" s="617">
        <f>'23년(세부_실적)'!M336</f>
        <v>0</v>
      </c>
      <c r="P263" s="617">
        <f>'23년(세부_실적)'!N336</f>
        <v>5150</v>
      </c>
      <c r="Q263" s="617">
        <f>'23년(세부_실적)'!O336</f>
        <v>0</v>
      </c>
      <c r="R263" s="617">
        <f>'23년(세부_실적)'!P336</f>
        <v>5150</v>
      </c>
      <c r="S263" s="638">
        <f>'23년(세부_실적)'!Q336</f>
        <v>0</v>
      </c>
      <c r="T263" s="638">
        <f t="shared" ref="T263:T326" si="3706">+S263*1000</f>
        <v>0</v>
      </c>
      <c r="U263" s="638">
        <f>'23년(세부_실적)'!S336</f>
        <v>0</v>
      </c>
      <c r="V263" s="638">
        <f t="shared" ref="V263:V326" si="3707">+U263*1000</f>
        <v>0</v>
      </c>
      <c r="W263" s="638">
        <f>'23년(세부_실적)'!U336</f>
        <v>0</v>
      </c>
      <c r="X263" s="638">
        <f t="shared" ref="X263:X326" si="3708">W263*1000</f>
        <v>0</v>
      </c>
      <c r="Y263" s="638">
        <f>'23년(세부_실적)'!W336</f>
        <v>0</v>
      </c>
      <c r="Z263" s="638">
        <f t="shared" ref="Z263:AB326" si="3709">Y263*1000</f>
        <v>0</v>
      </c>
      <c r="AA263" s="638">
        <f>'23년(세부_실적)'!Y336</f>
        <v>0</v>
      </c>
      <c r="AB263" s="638">
        <f t="shared" si="3709"/>
        <v>0</v>
      </c>
      <c r="AC263" s="638">
        <f>'23년(세부_실적)'!AA336</f>
        <v>0</v>
      </c>
      <c r="AD263" s="638">
        <f t="shared" ref="AD263" si="3710">AC263*1000</f>
        <v>0</v>
      </c>
      <c r="AE263" s="638">
        <f>'23년(세부_실적)'!AC336</f>
        <v>0</v>
      </c>
      <c r="AF263" s="638">
        <f t="shared" ref="AF263" si="3711">AE263*1000</f>
        <v>0</v>
      </c>
      <c r="AG263" s="638">
        <f>'23년(세부_실적)'!AE336</f>
        <v>0</v>
      </c>
      <c r="AH263" s="638">
        <f t="shared" ref="AH263" si="3712">AG263*1000</f>
        <v>0</v>
      </c>
      <c r="AI263" s="638">
        <f>'23년(세부_실적)'!AG336</f>
        <v>0</v>
      </c>
      <c r="AJ263" s="638">
        <f t="shared" ref="AJ263" si="3713">AI263*1000</f>
        <v>0</v>
      </c>
      <c r="AK263" s="638">
        <f>'23년(세부_실적)'!AI336</f>
        <v>0</v>
      </c>
      <c r="AL263" s="638">
        <f t="shared" ref="AL263" si="3714">AK263*1000</f>
        <v>0</v>
      </c>
      <c r="AM263" s="638">
        <f>'23년(세부_실적)'!AK336</f>
        <v>0</v>
      </c>
      <c r="AN263" s="638">
        <f t="shared" ref="AN263" si="3715">AM263*1000</f>
        <v>0</v>
      </c>
      <c r="AO263" s="638">
        <f>'23년(세부_실적)'!AM336</f>
        <v>0</v>
      </c>
      <c r="AP263" s="638">
        <f t="shared" ref="AP263" si="3716">AO263*1000</f>
        <v>0</v>
      </c>
      <c r="AQ263" s="638">
        <f>'23년(세부_실적)'!AO336</f>
        <v>0</v>
      </c>
      <c r="AR263" s="638">
        <f t="shared" ref="AR263" si="3717">AQ263*1000</f>
        <v>0</v>
      </c>
      <c r="AS263" s="638">
        <f>'23년(세부_실적)'!AQ336</f>
        <v>0</v>
      </c>
      <c r="AT263" s="638">
        <f t="shared" ref="AT263" si="3718">AS263*1000</f>
        <v>0</v>
      </c>
      <c r="AU263" s="638">
        <f>'23년(세부_실적)'!AS336</f>
        <v>0</v>
      </c>
      <c r="AV263" s="638">
        <f t="shared" ref="AV263" si="3719">AU263*1000</f>
        <v>0</v>
      </c>
      <c r="AW263" s="638">
        <f>'23년(세부_실적)'!AU336</f>
        <v>0</v>
      </c>
      <c r="AX263" s="638">
        <f t="shared" ref="AX263" si="3720">AW263*1000</f>
        <v>0</v>
      </c>
      <c r="AY263" s="638">
        <f>'23년(세부_실적)'!AW336</f>
        <v>0</v>
      </c>
      <c r="AZ263" s="638">
        <f t="shared" ref="AZ263" si="3721">AY263*1000</f>
        <v>0</v>
      </c>
      <c r="BA263" s="638">
        <f>'23년(세부_실적)'!AY336</f>
        <v>0</v>
      </c>
      <c r="BB263" s="638">
        <f t="shared" ref="BB263" si="3722">BA263*1000</f>
        <v>0</v>
      </c>
      <c r="BC263" s="638">
        <f>'23년(세부_실적)'!BA336</f>
        <v>0</v>
      </c>
      <c r="BD263" s="638">
        <f t="shared" ref="BD263" si="3723">BC263*1000</f>
        <v>0</v>
      </c>
      <c r="BF263" s="617"/>
      <c r="BG263" s="617"/>
      <c r="BH263" s="617"/>
      <c r="BI263" s="617"/>
      <c r="BJ263" s="617"/>
      <c r="BK263" s="617"/>
      <c r="BL263" s="617"/>
      <c r="BM263" s="617"/>
      <c r="BN263" s="617"/>
      <c r="BO263" s="617"/>
      <c r="BP263" s="617"/>
      <c r="BQ263" s="617"/>
      <c r="BR263" s="617"/>
      <c r="BS263" s="617"/>
      <c r="BT263" s="617"/>
      <c r="BU263" s="617"/>
      <c r="BV263" s="617"/>
      <c r="BW263" s="617"/>
      <c r="BX263" s="617"/>
      <c r="BY263" s="617"/>
      <c r="BZ263" s="617"/>
      <c r="CA263" s="617"/>
      <c r="CB263" s="617"/>
      <c r="CC263" s="617"/>
      <c r="CD263" s="617"/>
      <c r="CE263" s="617"/>
      <c r="CF263" s="617"/>
      <c r="CG263" s="617"/>
      <c r="CH263" s="617"/>
      <c r="CI263" s="617"/>
      <c r="CJ263" s="617"/>
      <c r="CK263" s="617"/>
      <c r="CL263" s="617"/>
      <c r="CM263" s="617"/>
      <c r="CN263" s="617"/>
      <c r="CO263" s="617"/>
      <c r="CP263" s="617"/>
      <c r="CQ263" s="617"/>
      <c r="CR263" s="617"/>
      <c r="CS263" s="617"/>
      <c r="CT263" s="617"/>
      <c r="CU263" s="617"/>
      <c r="CV263" s="617"/>
      <c r="CW263" s="617"/>
      <c r="CX263" s="617"/>
      <c r="CY263" s="617"/>
      <c r="CZ263" s="617"/>
      <c r="DA263" s="617"/>
      <c r="DB263" s="6">
        <f t="shared" si="2808"/>
        <v>0</v>
      </c>
      <c r="DC263" s="6">
        <f t="shared" si="2809"/>
        <v>0</v>
      </c>
      <c r="DD263" s="6">
        <f t="shared" si="2810"/>
        <v>0</v>
      </c>
      <c r="DE263" s="6">
        <f t="shared" si="2811"/>
        <v>0</v>
      </c>
      <c r="DF263" s="6">
        <f t="shared" si="2812"/>
        <v>0</v>
      </c>
      <c r="DG263" s="6">
        <f t="shared" si="2813"/>
        <v>0</v>
      </c>
      <c r="DH263" s="6">
        <f t="shared" si="2814"/>
        <v>0</v>
      </c>
      <c r="DI263" s="6">
        <f t="shared" si="2815"/>
        <v>0</v>
      </c>
      <c r="DJ263" s="6">
        <f t="shared" si="2816"/>
        <v>0</v>
      </c>
      <c r="DK263" s="6">
        <f t="shared" si="2817"/>
        <v>0</v>
      </c>
      <c r="DL263" s="6">
        <f t="shared" si="2818"/>
        <v>0</v>
      </c>
      <c r="DM263" s="6">
        <f t="shared" si="2819"/>
        <v>0</v>
      </c>
      <c r="DO263" s="6">
        <f t="shared" si="2820"/>
        <v>0</v>
      </c>
      <c r="DP263" s="6">
        <f t="shared" si="2821"/>
        <v>0</v>
      </c>
      <c r="DQ263" s="6">
        <f t="shared" si="2822"/>
        <v>0</v>
      </c>
      <c r="DR263" s="6">
        <f t="shared" si="2823"/>
        <v>0</v>
      </c>
      <c r="DS263" s="6">
        <f t="shared" si="2824"/>
        <v>0</v>
      </c>
      <c r="DT263" s="6">
        <f t="shared" si="2825"/>
        <v>0</v>
      </c>
      <c r="DU263" s="6">
        <f t="shared" si="2826"/>
        <v>0</v>
      </c>
      <c r="DV263" s="6">
        <f t="shared" si="2827"/>
        <v>0</v>
      </c>
      <c r="DW263" s="6">
        <f t="shared" si="2828"/>
        <v>0</v>
      </c>
      <c r="DX263" s="6">
        <f t="shared" si="2829"/>
        <v>0</v>
      </c>
      <c r="DY263" s="6">
        <f t="shared" si="2830"/>
        <v>0</v>
      </c>
      <c r="DZ263" s="6">
        <f t="shared" si="2831"/>
        <v>0</v>
      </c>
    </row>
    <row r="264" spans="2:130" outlineLevel="1">
      <c r="B264" s="6">
        <f>'23년(세부_실적)'!A337</f>
        <v>258</v>
      </c>
      <c r="C264" s="620"/>
      <c r="D264" s="620"/>
      <c r="E264" s="620"/>
      <c r="F264" s="622" t="str">
        <f>'23년(세부_실적)'!E337</f>
        <v>PN008SHA(A)</v>
      </c>
      <c r="G264" s="622" t="s">
        <v>1363</v>
      </c>
      <c r="H264" s="622" t="str">
        <f>'23년(세부_실적)'!F337</f>
        <v>4735A</v>
      </c>
      <c r="I264" s="617" t="str">
        <f>'23년(세부_실적)'!G337</f>
        <v>구</v>
      </c>
      <c r="J264" s="617" t="str">
        <f>'23년(세부_실적)'!H337</f>
        <v>SY</v>
      </c>
      <c r="K264" s="617">
        <f>'23년(세부_실적)'!I337</f>
        <v>0</v>
      </c>
      <c r="L264" s="617">
        <f>'23년(세부_실적)'!J337</f>
        <v>9880</v>
      </c>
      <c r="M264" s="617">
        <f>'23년(세부_실적)'!K337</f>
        <v>0</v>
      </c>
      <c r="N264" s="617">
        <f>'23년(세부_실적)'!L337</f>
        <v>9880</v>
      </c>
      <c r="O264" s="617">
        <f>'23년(세부_실적)'!M337</f>
        <v>0</v>
      </c>
      <c r="P264" s="617">
        <f>'23년(세부_실적)'!N337</f>
        <v>9880</v>
      </c>
      <c r="Q264" s="617">
        <f>'23년(세부_실적)'!O337</f>
        <v>0</v>
      </c>
      <c r="R264" s="617">
        <f>'23년(세부_실적)'!P337</f>
        <v>9880</v>
      </c>
      <c r="S264" s="638">
        <f>'23년(세부_실적)'!Q337</f>
        <v>22.855999999999998</v>
      </c>
      <c r="T264" s="638">
        <f t="shared" si="3706"/>
        <v>22855.999999999996</v>
      </c>
      <c r="U264" s="638">
        <f>'23년(세부_실적)'!S337</f>
        <v>2.88</v>
      </c>
      <c r="V264" s="638">
        <f t="shared" si="3707"/>
        <v>2880</v>
      </c>
      <c r="W264" s="638">
        <f>'23년(세부_실적)'!U337</f>
        <v>3.8719999999999999</v>
      </c>
      <c r="X264" s="638">
        <f t="shared" si="3708"/>
        <v>3872</v>
      </c>
      <c r="Y264" s="638">
        <f>'23년(세부_실적)'!W337</f>
        <v>1.44</v>
      </c>
      <c r="Z264" s="638">
        <f t="shared" si="3709"/>
        <v>1440</v>
      </c>
      <c r="AA264" s="638">
        <f>'23년(세부_실적)'!Y337</f>
        <v>8.1920000000000002</v>
      </c>
      <c r="AB264" s="638">
        <f t="shared" si="3709"/>
        <v>8192</v>
      </c>
      <c r="AC264" s="638">
        <f>'23년(세부_실적)'!AA337</f>
        <v>0</v>
      </c>
      <c r="AD264" s="638">
        <f t="shared" ref="AD264" si="3724">AC264*1000</f>
        <v>0</v>
      </c>
      <c r="AE264" s="638">
        <f>'23년(세부_실적)'!AC337</f>
        <v>3.6</v>
      </c>
      <c r="AF264" s="638">
        <f t="shared" ref="AF264" si="3725">AE264*1000</f>
        <v>3600</v>
      </c>
      <c r="AG264" s="638">
        <f>'23년(세부_실적)'!AE337</f>
        <v>1.44</v>
      </c>
      <c r="AH264" s="638">
        <f t="shared" ref="AH264" si="3726">AG264*1000</f>
        <v>1440</v>
      </c>
      <c r="AI264" s="638">
        <f>'23년(세부_실적)'!AG337</f>
        <v>5.04</v>
      </c>
      <c r="AJ264" s="638">
        <f t="shared" ref="AJ264" si="3727">AI264*1000</f>
        <v>5040</v>
      </c>
      <c r="AK264" s="638">
        <f>'23년(세부_실적)'!AI337</f>
        <v>13.231999999999999</v>
      </c>
      <c r="AL264" s="638">
        <f t="shared" ref="AL264" si="3728">AK264*1000</f>
        <v>13232</v>
      </c>
      <c r="AM264" s="638">
        <f>'23년(세부_실적)'!AK337</f>
        <v>3.6</v>
      </c>
      <c r="AN264" s="638">
        <f t="shared" ref="AN264" si="3729">AM264*1000</f>
        <v>3600</v>
      </c>
      <c r="AO264" s="638">
        <f>'23년(세부_실적)'!AM337</f>
        <v>1.44</v>
      </c>
      <c r="AP264" s="638">
        <f t="shared" ref="AP264" si="3730">AO264*1000</f>
        <v>1440</v>
      </c>
      <c r="AQ264" s="638">
        <f>'23년(세부_실적)'!AO337</f>
        <v>0</v>
      </c>
      <c r="AR264" s="638">
        <f t="shared" ref="AR264" si="3731">AQ264*1000</f>
        <v>0</v>
      </c>
      <c r="AS264" s="638">
        <f>'23년(세부_실적)'!AQ337</f>
        <v>5.04</v>
      </c>
      <c r="AT264" s="638">
        <f t="shared" ref="AT264" si="3732">AS264*1000</f>
        <v>5040</v>
      </c>
      <c r="AU264" s="638">
        <f>'23년(세부_실적)'!AS337</f>
        <v>1.44</v>
      </c>
      <c r="AV264" s="638">
        <f t="shared" ref="AV264" si="3733">AU264*1000</f>
        <v>1440</v>
      </c>
      <c r="AW264" s="638">
        <f>'23년(세부_실적)'!AU337</f>
        <v>2.16</v>
      </c>
      <c r="AX264" s="638">
        <f t="shared" ref="AX264" si="3734">AW264*1000</f>
        <v>2160</v>
      </c>
      <c r="AY264" s="638">
        <f>'23년(세부_실적)'!AW337</f>
        <v>0.98399999999999999</v>
      </c>
      <c r="AZ264" s="638">
        <f t="shared" ref="AZ264" si="3735">AY264*1000</f>
        <v>984</v>
      </c>
      <c r="BA264" s="638">
        <f>'23년(세부_실적)'!AY337</f>
        <v>4.5839999999999996</v>
      </c>
      <c r="BB264" s="638">
        <f t="shared" ref="BB264" si="3736">BA264*1000</f>
        <v>4584</v>
      </c>
      <c r="BC264" s="638">
        <f>'23년(세부_실적)'!BA337</f>
        <v>9.6239999999999988</v>
      </c>
      <c r="BD264" s="638">
        <f t="shared" ref="BD264" si="3737">BC264*1000</f>
        <v>9623.9999999999982</v>
      </c>
      <c r="BF264" s="617">
        <v>0.61499999999999999</v>
      </c>
      <c r="BG264" s="617">
        <v>3.6300267727272724</v>
      </c>
      <c r="BH264" s="617">
        <f t="shared" si="3649"/>
        <v>7.9313472854401974</v>
      </c>
      <c r="BI264" s="617">
        <v>9880</v>
      </c>
      <c r="BJ264" s="617">
        <v>0.61499999999999999</v>
      </c>
      <c r="BK264" s="617">
        <v>3.6300267727272724</v>
      </c>
      <c r="BL264" s="617"/>
      <c r="BM264" s="617"/>
      <c r="BN264" s="617">
        <v>0.61499999999999999</v>
      </c>
      <c r="BO264" s="617">
        <v>3.6300267727272724</v>
      </c>
      <c r="BP264" s="617">
        <f t="shared" ref="BP264:BP269" si="3738">+BQ264/$BQ$2</f>
        <v>7.5800004603239142</v>
      </c>
      <c r="BQ264" s="617">
        <v>9880</v>
      </c>
      <c r="BR264" s="617">
        <v>0.61499999999999999</v>
      </c>
      <c r="BS264" s="617">
        <v>3.6907373100553054</v>
      </c>
      <c r="BT264" s="617"/>
      <c r="BU264" s="617"/>
      <c r="BV264" s="617">
        <v>0.61499999999999999</v>
      </c>
      <c r="BW264" s="617">
        <v>3.6907373100553054</v>
      </c>
      <c r="BX264" s="617"/>
      <c r="BY264" s="617"/>
      <c r="BZ264" s="617">
        <v>0.61499999999999999</v>
      </c>
      <c r="CA264" s="617">
        <v>3.6907373100553054</v>
      </c>
      <c r="CB264" s="617">
        <f>+CC264/$CC$2</f>
        <v>7.5986556224667945</v>
      </c>
      <c r="CC264" s="617">
        <v>9880</v>
      </c>
      <c r="CD264" s="617"/>
      <c r="CE264" s="617"/>
      <c r="CF264" s="617"/>
      <c r="CG264" s="617"/>
      <c r="CH264" s="617"/>
      <c r="CI264" s="617"/>
      <c r="CJ264" s="617"/>
      <c r="CK264" s="617"/>
      <c r="CL264" s="617"/>
      <c r="CM264" s="617"/>
      <c r="CN264" s="617"/>
      <c r="CO264" s="617"/>
      <c r="CP264" s="617"/>
      <c r="CQ264" s="617"/>
      <c r="CR264" s="617"/>
      <c r="CS264" s="617"/>
      <c r="CT264" s="617"/>
      <c r="CU264" s="617"/>
      <c r="CV264" s="617"/>
      <c r="CW264" s="617"/>
      <c r="CX264" s="617"/>
      <c r="CY264" s="617"/>
      <c r="CZ264" s="617"/>
      <c r="DA264" s="617"/>
      <c r="DB264" s="6">
        <f t="shared" ref="DB264:DB327" si="3739">+V264*BH264*$BI$2</f>
        <v>28454399.999999996</v>
      </c>
      <c r="DC264" s="6">
        <f t="shared" ref="DC264:DC327" si="3740">+X264*BL264*$BM$2</f>
        <v>0</v>
      </c>
      <c r="DD264" s="6">
        <f t="shared" ref="DD264:DD327" si="3741">+BP264*Z264*$BQ$2</f>
        <v>14227200</v>
      </c>
      <c r="DE264" s="6">
        <f t="shared" ref="DE264:DE327" si="3742">+AD264*BT264*$BU$2</f>
        <v>0</v>
      </c>
      <c r="DF264" s="6">
        <f t="shared" ref="DF264:DF327" si="3743">+BX264*AF264*$BY$2</f>
        <v>0</v>
      </c>
      <c r="DG264" s="6">
        <f t="shared" ref="DG264:DG327" si="3744">+CB264*AH264*$CC$2</f>
        <v>14227200</v>
      </c>
      <c r="DH264" s="6">
        <f t="shared" ref="DH264:DH327" si="3745">+CF264*AN264*$CG$2</f>
        <v>0</v>
      </c>
      <c r="DI264" s="6">
        <f t="shared" ref="DI264:DI327" si="3746">+CB264*AP264*$AP$2</f>
        <v>14474052.966013705</v>
      </c>
      <c r="DJ264" s="6">
        <f t="shared" ref="DJ264:DJ327" si="3747">+CN264*AR264*$AR$2</f>
        <v>0</v>
      </c>
      <c r="DK264" s="6">
        <f t="shared" ref="DK264:DK327" si="3748">+CR264*AV264*$AV$2</f>
        <v>0</v>
      </c>
      <c r="DL264" s="6">
        <f t="shared" ref="DL264:DL327" si="3749">+CV264*AX264*$AX$2</f>
        <v>0</v>
      </c>
      <c r="DM264" s="6">
        <f t="shared" ref="DM264:DM327" si="3750">+CZ264*AZ264*$AZ$2</f>
        <v>0</v>
      </c>
      <c r="DO264" s="6">
        <f t="shared" ref="DO264:DO327" si="3751">+(BF264+BG264)*V264*$V$2</f>
        <v>15229403.713493671</v>
      </c>
      <c r="DP264" s="6">
        <f t="shared" ref="DP264:DP327" si="3752">+(BJ264+BK264)*X264*$X$2</f>
        <v>20944027.511542078</v>
      </c>
      <c r="DQ264" s="6">
        <f t="shared" ref="DQ264:DQ327" si="3753">+(BN264+BO264)*Z264*$Z$2</f>
        <v>7967657.154781309</v>
      </c>
      <c r="DR264" s="6">
        <f t="shared" ref="DR264:DR327" si="3754">+(BR264+BS264)*AD264*$AD$2</f>
        <v>0</v>
      </c>
      <c r="DS264" s="6">
        <f t="shared" ref="DS264:DS327" si="3755">+(BV264+BW264)*AF264*$AF$2</f>
        <v>20524261.373536065</v>
      </c>
      <c r="DT264" s="6">
        <f t="shared" ref="DT264:DT327" si="3756">+(BZ264+CA264)*AH264*$AH$2</f>
        <v>8061766.3046206227</v>
      </c>
      <c r="DU264" s="6">
        <f t="shared" ref="DU264:DU327" si="3757">+(CD264+CE264)*AN264*$AN$2</f>
        <v>0</v>
      </c>
      <c r="DV264" s="6">
        <f t="shared" ref="DV264:DV327" si="3758">+(CH264+CI264)*AP264*$AP$2</f>
        <v>0</v>
      </c>
      <c r="DW264" s="6">
        <f t="shared" ref="DW264:DW327" si="3759">+(CL264+CM264)*AR264*$AR$2</f>
        <v>0</v>
      </c>
      <c r="DX264" s="6">
        <f t="shared" ref="DX264:DX327" si="3760">+(CP264+CQ264)*AV264*$AV$2</f>
        <v>0</v>
      </c>
      <c r="DY264" s="6">
        <f t="shared" ref="DY264:DY327" si="3761">+(CT264+CU264)*AX264*$AX$2</f>
        <v>0</v>
      </c>
      <c r="DZ264" s="6">
        <f t="shared" ref="DZ264:DZ327" si="3762">+(CX264+CY264)*AZ264*$AZ$2</f>
        <v>0</v>
      </c>
    </row>
    <row r="265" spans="2:130" outlineLevel="1">
      <c r="B265" s="6">
        <f>'23년(세부_실적)'!A338</f>
        <v>259</v>
      </c>
      <c r="C265" s="620"/>
      <c r="D265" s="620"/>
      <c r="E265" s="620"/>
      <c r="F265" s="622" t="str">
        <f>'23년(세부_실적)'!E338</f>
        <v>PN008SHA(B)</v>
      </c>
      <c r="G265" s="622" t="s">
        <v>1364</v>
      </c>
      <c r="H265" s="622" t="str">
        <f>'23년(세부_실적)'!F338</f>
        <v>4735B</v>
      </c>
      <c r="I265" s="617" t="str">
        <f>'23년(세부_실적)'!G338</f>
        <v>구</v>
      </c>
      <c r="J265" s="617" t="str">
        <f>'23년(세부_실적)'!H338</f>
        <v>SY</v>
      </c>
      <c r="K265" s="617">
        <f>'23년(세부_실적)'!I338</f>
        <v>0</v>
      </c>
      <c r="L265" s="617">
        <f>'23년(세부_실적)'!J338</f>
        <v>9960</v>
      </c>
      <c r="M265" s="617">
        <f>'23년(세부_실적)'!K338</f>
        <v>0</v>
      </c>
      <c r="N265" s="617">
        <f>'23년(세부_실적)'!L338</f>
        <v>9960</v>
      </c>
      <c r="O265" s="617">
        <f>'23년(세부_실적)'!M338</f>
        <v>0</v>
      </c>
      <c r="P265" s="617">
        <f>'23년(세부_실적)'!N338</f>
        <v>9960</v>
      </c>
      <c r="Q265" s="617">
        <f>'23년(세부_실적)'!O338</f>
        <v>0</v>
      </c>
      <c r="R265" s="617">
        <f>'23년(세부_실적)'!P338</f>
        <v>9960</v>
      </c>
      <c r="S265" s="638">
        <f>'23년(세부_실적)'!Q338</f>
        <v>2.6880000000000002</v>
      </c>
      <c r="T265" s="638">
        <f t="shared" si="3706"/>
        <v>2688</v>
      </c>
      <c r="U265" s="638">
        <f>'23년(세부_실적)'!S338</f>
        <v>0.72</v>
      </c>
      <c r="V265" s="638">
        <f t="shared" si="3707"/>
        <v>720</v>
      </c>
      <c r="W265" s="638">
        <f>'23년(세부_실적)'!U338</f>
        <v>0</v>
      </c>
      <c r="X265" s="638">
        <f t="shared" si="3708"/>
        <v>0</v>
      </c>
      <c r="Y265" s="638">
        <f>'23년(세부_실적)'!W338</f>
        <v>0.72</v>
      </c>
      <c r="Z265" s="638">
        <f t="shared" si="3709"/>
        <v>720</v>
      </c>
      <c r="AA265" s="638">
        <f>'23년(세부_실적)'!Y338</f>
        <v>1.44</v>
      </c>
      <c r="AB265" s="638">
        <f t="shared" si="3709"/>
        <v>1440</v>
      </c>
      <c r="AC265" s="638">
        <f>'23년(세부_실적)'!AA338</f>
        <v>0</v>
      </c>
      <c r="AD265" s="638">
        <f t="shared" ref="AD265" si="3763">AC265*1000</f>
        <v>0</v>
      </c>
      <c r="AE265" s="638">
        <f>'23년(세부_실적)'!AC338</f>
        <v>9.6000000000000002E-2</v>
      </c>
      <c r="AF265" s="638">
        <f t="shared" ref="AF265" si="3764">AE265*1000</f>
        <v>96</v>
      </c>
      <c r="AG265" s="638">
        <f>'23년(세부_실적)'!AE338</f>
        <v>0.624</v>
      </c>
      <c r="AH265" s="638">
        <f t="shared" ref="AH265" si="3765">AG265*1000</f>
        <v>624</v>
      </c>
      <c r="AI265" s="638">
        <f>'23년(세부_실적)'!AG338</f>
        <v>0.72</v>
      </c>
      <c r="AJ265" s="638">
        <f t="shared" ref="AJ265" si="3766">AI265*1000</f>
        <v>720</v>
      </c>
      <c r="AK265" s="638">
        <f>'23년(세부_실적)'!AI338</f>
        <v>2.16</v>
      </c>
      <c r="AL265" s="638">
        <f t="shared" ref="AL265" si="3767">AK265*1000</f>
        <v>2160</v>
      </c>
      <c r="AM265" s="638">
        <f>'23년(세부_실적)'!AK338</f>
        <v>0</v>
      </c>
      <c r="AN265" s="638">
        <f t="shared" ref="AN265" si="3768">AM265*1000</f>
        <v>0</v>
      </c>
      <c r="AO265" s="638">
        <f>'23년(세부_실적)'!AM338</f>
        <v>0</v>
      </c>
      <c r="AP265" s="638">
        <f t="shared" ref="AP265" si="3769">AO265*1000</f>
        <v>0</v>
      </c>
      <c r="AQ265" s="638">
        <f>'23년(세부_실적)'!AO338</f>
        <v>0</v>
      </c>
      <c r="AR265" s="638">
        <f t="shared" ref="AR265" si="3770">AQ265*1000</f>
        <v>0</v>
      </c>
      <c r="AS265" s="638">
        <f>'23년(세부_실적)'!AQ338</f>
        <v>0</v>
      </c>
      <c r="AT265" s="638">
        <f t="shared" ref="AT265" si="3771">AS265*1000</f>
        <v>0</v>
      </c>
      <c r="AU265" s="638">
        <f>'23년(세부_실적)'!AS338</f>
        <v>0</v>
      </c>
      <c r="AV265" s="638">
        <f t="shared" ref="AV265" si="3772">AU265*1000</f>
        <v>0</v>
      </c>
      <c r="AW265" s="638">
        <f>'23년(세부_실적)'!AU338</f>
        <v>0.36</v>
      </c>
      <c r="AX265" s="638">
        <f t="shared" ref="AX265" si="3773">AW265*1000</f>
        <v>360</v>
      </c>
      <c r="AY265" s="638">
        <f>'23년(세부_실적)'!AW338</f>
        <v>0.16800000000000001</v>
      </c>
      <c r="AZ265" s="638">
        <f t="shared" ref="AZ265" si="3774">AY265*1000</f>
        <v>168</v>
      </c>
      <c r="BA265" s="638">
        <f>'23년(세부_실적)'!AY338</f>
        <v>0.52800000000000002</v>
      </c>
      <c r="BB265" s="638">
        <f t="shared" ref="BB265" si="3775">BA265*1000</f>
        <v>528</v>
      </c>
      <c r="BC265" s="638">
        <f>'23년(세부_실적)'!BA338</f>
        <v>0.52800000000000002</v>
      </c>
      <c r="BD265" s="638">
        <f t="shared" ref="BD265" si="3776">BC265*1000</f>
        <v>528</v>
      </c>
      <c r="BF265" s="617">
        <v>0.61</v>
      </c>
      <c r="BG265" s="617">
        <v>3.6657287727272725</v>
      </c>
      <c r="BH265" s="617">
        <f t="shared" si="3649"/>
        <v>7.9955687209498345</v>
      </c>
      <c r="BI265" s="617">
        <v>9960</v>
      </c>
      <c r="BJ265" s="617">
        <v>0.61</v>
      </c>
      <c r="BK265" s="617">
        <v>3.6657287727272725</v>
      </c>
      <c r="BL265" s="617"/>
      <c r="BM265" s="617"/>
      <c r="BN265" s="617">
        <v>0.61</v>
      </c>
      <c r="BO265" s="617">
        <v>3.6657287727272725</v>
      </c>
      <c r="BP265" s="617"/>
      <c r="BQ265" s="617"/>
      <c r="BR265" s="617">
        <v>0.61</v>
      </c>
      <c r="BS265" s="617">
        <v>3.7264393100553055</v>
      </c>
      <c r="BT265" s="617">
        <f t="shared" ref="BT265:BT267" si="3777">+BU265/$BU$2</f>
        <v>7.5265241967173475</v>
      </c>
      <c r="BU265" s="617">
        <v>9960</v>
      </c>
      <c r="BV265" s="617">
        <v>0.61</v>
      </c>
      <c r="BW265" s="617">
        <v>3.7264393100553055</v>
      </c>
      <c r="BX265" s="617"/>
      <c r="BY265" s="617"/>
      <c r="BZ265" s="617">
        <v>0.61</v>
      </c>
      <c r="CA265" s="617">
        <v>3.7264393100553055</v>
      </c>
      <c r="CB265" s="617">
        <f>+CC265/$CC$2</f>
        <v>7.6601831983572133</v>
      </c>
      <c r="CC265" s="617">
        <v>9960</v>
      </c>
      <c r="CD265" s="617"/>
      <c r="CE265" s="617"/>
      <c r="CF265" s="617"/>
      <c r="CG265" s="617"/>
      <c r="CH265" s="617"/>
      <c r="CI265" s="617"/>
      <c r="CJ265" s="617"/>
      <c r="CK265" s="617"/>
      <c r="CL265" s="617"/>
      <c r="CM265" s="617"/>
      <c r="CN265" s="617"/>
      <c r="CO265" s="617"/>
      <c r="CP265" s="617"/>
      <c r="CQ265" s="617"/>
      <c r="CR265" s="617"/>
      <c r="CS265" s="617"/>
      <c r="CT265" s="617"/>
      <c r="CU265" s="617"/>
      <c r="CV265" s="617"/>
      <c r="CW265" s="617"/>
      <c r="CX265" s="617"/>
      <c r="CY265" s="617"/>
      <c r="CZ265" s="617"/>
      <c r="DA265" s="617"/>
      <c r="DB265" s="6">
        <f t="shared" si="3739"/>
        <v>7171199.9999999991</v>
      </c>
      <c r="DC265" s="6">
        <f t="shared" si="3740"/>
        <v>0</v>
      </c>
      <c r="DD265" s="6">
        <f t="shared" si="3741"/>
        <v>0</v>
      </c>
      <c r="DE265" s="6">
        <f t="shared" si="3742"/>
        <v>0</v>
      </c>
      <c r="DF265" s="6">
        <f t="shared" si="3743"/>
        <v>0</v>
      </c>
      <c r="DG265" s="6">
        <f t="shared" si="3744"/>
        <v>6215040</v>
      </c>
      <c r="DH265" s="6">
        <f t="shared" si="3745"/>
        <v>0</v>
      </c>
      <c r="DI265" s="6">
        <f t="shared" si="3746"/>
        <v>0</v>
      </c>
      <c r="DJ265" s="6">
        <f t="shared" si="3747"/>
        <v>0</v>
      </c>
      <c r="DK265" s="6">
        <f t="shared" si="3748"/>
        <v>0</v>
      </c>
      <c r="DL265" s="6">
        <f t="shared" si="3749"/>
        <v>0</v>
      </c>
      <c r="DM265" s="6">
        <f t="shared" si="3750"/>
        <v>0</v>
      </c>
      <c r="DO265" s="6">
        <f t="shared" si="3751"/>
        <v>3834887.4539270177</v>
      </c>
      <c r="DP265" s="6">
        <f t="shared" si="3752"/>
        <v>0</v>
      </c>
      <c r="DQ265" s="6">
        <f t="shared" si="3753"/>
        <v>4012641.4710498541</v>
      </c>
      <c r="DR265" s="6">
        <f t="shared" si="3754"/>
        <v>0</v>
      </c>
      <c r="DS265" s="6">
        <f t="shared" si="3755"/>
        <v>551216.24890090839</v>
      </c>
      <c r="DT265" s="6">
        <f t="shared" si="3756"/>
        <v>3518341.9340866427</v>
      </c>
      <c r="DU265" s="6">
        <f t="shared" si="3757"/>
        <v>0</v>
      </c>
      <c r="DV265" s="6">
        <f t="shared" si="3758"/>
        <v>0</v>
      </c>
      <c r="DW265" s="6">
        <f t="shared" si="3759"/>
        <v>0</v>
      </c>
      <c r="DX265" s="6">
        <f t="shared" si="3760"/>
        <v>0</v>
      </c>
      <c r="DY265" s="6">
        <f t="shared" si="3761"/>
        <v>0</v>
      </c>
      <c r="DZ265" s="6">
        <f t="shared" si="3762"/>
        <v>0</v>
      </c>
    </row>
    <row r="266" spans="2:130" outlineLevel="1">
      <c r="B266" s="6">
        <f>'23년(세부_실적)'!A339</f>
        <v>260</v>
      </c>
      <c r="C266" s="620"/>
      <c r="D266" s="620"/>
      <c r="E266" s="620"/>
      <c r="F266" s="622" t="str">
        <f>'23년(세부_실적)'!E339</f>
        <v>PN009SHA(B)</v>
      </c>
      <c r="G266" s="622" t="s">
        <v>1365</v>
      </c>
      <c r="H266" s="622" t="str">
        <f>'23년(세부_실적)'!F339</f>
        <v>4704C</v>
      </c>
      <c r="I266" s="617" t="str">
        <f>'23년(세부_실적)'!G339</f>
        <v>구</v>
      </c>
      <c r="J266" s="617" t="str">
        <f>'23년(세부_실적)'!H339</f>
        <v>SY</v>
      </c>
      <c r="K266" s="617">
        <f>'23년(세부_실적)'!I339</f>
        <v>0</v>
      </c>
      <c r="L266" s="617">
        <f>'23년(세부_실적)'!J339</f>
        <v>5130</v>
      </c>
      <c r="M266" s="617">
        <f>'23년(세부_실적)'!K339</f>
        <v>0</v>
      </c>
      <c r="N266" s="617">
        <f>'23년(세부_실적)'!L339</f>
        <v>5130</v>
      </c>
      <c r="O266" s="617">
        <f>'23년(세부_실적)'!M339</f>
        <v>0</v>
      </c>
      <c r="P266" s="617">
        <f>'23년(세부_실적)'!N339</f>
        <v>5130</v>
      </c>
      <c r="Q266" s="617">
        <f>'23년(세부_실적)'!O339</f>
        <v>0</v>
      </c>
      <c r="R266" s="617">
        <f>'23년(세부_실적)'!P339</f>
        <v>5130</v>
      </c>
      <c r="S266" s="638">
        <f>'23년(세부_실적)'!Q339</f>
        <v>30.119999999999997</v>
      </c>
      <c r="T266" s="638">
        <f t="shared" si="3706"/>
        <v>30119.999999999996</v>
      </c>
      <c r="U266" s="638">
        <f>'23년(세부_실적)'!S339</f>
        <v>0</v>
      </c>
      <c r="V266" s="638">
        <f t="shared" si="3707"/>
        <v>0</v>
      </c>
      <c r="W266" s="638">
        <f>'23년(세부_실적)'!U339</f>
        <v>5.76</v>
      </c>
      <c r="X266" s="638">
        <f t="shared" si="3708"/>
        <v>5760</v>
      </c>
      <c r="Y266" s="638">
        <f>'23년(세부_실적)'!W339</f>
        <v>9.24</v>
      </c>
      <c r="Z266" s="638">
        <f t="shared" si="3709"/>
        <v>9240</v>
      </c>
      <c r="AA266" s="638">
        <f>'23년(세부_실적)'!Y339</f>
        <v>15</v>
      </c>
      <c r="AB266" s="638">
        <f t="shared" si="3709"/>
        <v>15000</v>
      </c>
      <c r="AC266" s="638">
        <f>'23년(세부_실적)'!AA339</f>
        <v>4.96</v>
      </c>
      <c r="AD266" s="638">
        <f t="shared" ref="AD266" si="3778">AC266*1000</f>
        <v>4960</v>
      </c>
      <c r="AE266" s="638">
        <f>'23년(세부_실적)'!AC339</f>
        <v>3.04</v>
      </c>
      <c r="AF266" s="638">
        <f t="shared" ref="AF266" si="3779">AE266*1000</f>
        <v>3040</v>
      </c>
      <c r="AG266" s="638">
        <f>'23년(세부_실적)'!AE339</f>
        <v>0.12</v>
      </c>
      <c r="AH266" s="638">
        <f t="shared" ref="AH266" si="3780">AG266*1000</f>
        <v>120</v>
      </c>
      <c r="AI266" s="638">
        <f>'23년(세부_실적)'!AG339</f>
        <v>8.1199999999999992</v>
      </c>
      <c r="AJ266" s="638">
        <f t="shared" ref="AJ266" si="3781">AI266*1000</f>
        <v>8119.9999999999991</v>
      </c>
      <c r="AK266" s="638">
        <f>'23년(세부_실적)'!AI339</f>
        <v>23.119999999999997</v>
      </c>
      <c r="AL266" s="638">
        <f t="shared" ref="AL266" si="3782">AK266*1000</f>
        <v>23119.999999999996</v>
      </c>
      <c r="AM266" s="638">
        <f>'23년(세부_실적)'!AK339</f>
        <v>3</v>
      </c>
      <c r="AN266" s="638">
        <f t="shared" ref="AN266" si="3783">AM266*1000</f>
        <v>3000</v>
      </c>
      <c r="AO266" s="638">
        <f>'23년(세부_실적)'!AM339</f>
        <v>0</v>
      </c>
      <c r="AP266" s="638">
        <f t="shared" ref="AP266" si="3784">AO266*1000</f>
        <v>0</v>
      </c>
      <c r="AQ266" s="638">
        <f>'23년(세부_실적)'!AO339</f>
        <v>0</v>
      </c>
      <c r="AR266" s="638">
        <f t="shared" ref="AR266" si="3785">AQ266*1000</f>
        <v>0</v>
      </c>
      <c r="AS266" s="638">
        <f>'23년(세부_실적)'!AQ339</f>
        <v>3</v>
      </c>
      <c r="AT266" s="638">
        <f t="shared" ref="AT266" si="3786">AS266*1000</f>
        <v>3000</v>
      </c>
      <c r="AU266" s="638">
        <f>'23년(세부_실적)'!AS339</f>
        <v>0</v>
      </c>
      <c r="AV266" s="638">
        <f t="shared" ref="AV266" si="3787">AU266*1000</f>
        <v>0</v>
      </c>
      <c r="AW266" s="638">
        <f>'23년(세부_실적)'!AU339</f>
        <v>4</v>
      </c>
      <c r="AX266" s="638">
        <f t="shared" ref="AX266" si="3788">AW266*1000</f>
        <v>4000</v>
      </c>
      <c r="AY266" s="638">
        <f>'23년(세부_실적)'!AW339</f>
        <v>0</v>
      </c>
      <c r="AZ266" s="638">
        <f t="shared" ref="AZ266" si="3789">AY266*1000</f>
        <v>0</v>
      </c>
      <c r="BA266" s="638">
        <f>'23년(세부_실적)'!AY339</f>
        <v>4</v>
      </c>
      <c r="BB266" s="638">
        <f t="shared" ref="BB266" si="3790">BA266*1000</f>
        <v>4000</v>
      </c>
      <c r="BC266" s="638">
        <f>'23년(세부_실적)'!BA339</f>
        <v>7</v>
      </c>
      <c r="BD266" s="638">
        <f t="shared" ref="BD266" si="3791">BC266*1000</f>
        <v>7000</v>
      </c>
      <c r="BF266" s="617">
        <v>0.65</v>
      </c>
      <c r="BG266" s="617">
        <v>2.6160148636363645</v>
      </c>
      <c r="BH266" s="617"/>
      <c r="BI266" s="617"/>
      <c r="BJ266" s="617">
        <v>0.65</v>
      </c>
      <c r="BK266" s="617">
        <v>2.6160148636363645</v>
      </c>
      <c r="BL266" s="617">
        <f t="shared" ref="BL266:BL269" si="3792">+BM266/$BM$2</f>
        <v>4.0259923718039268</v>
      </c>
      <c r="BM266" s="617">
        <v>5130</v>
      </c>
      <c r="BN266" s="617">
        <v>0.65</v>
      </c>
      <c r="BO266" s="617">
        <v>2.6160148636363645</v>
      </c>
      <c r="BP266" s="617">
        <f t="shared" si="3738"/>
        <v>3.9357694697835708</v>
      </c>
      <c r="BQ266" s="617">
        <v>5130</v>
      </c>
      <c r="BR266" s="617">
        <v>0.65</v>
      </c>
      <c r="BS266" s="617">
        <v>2.6577432445296645</v>
      </c>
      <c r="BT266" s="617">
        <f t="shared" si="3777"/>
        <v>3.8766133663815254</v>
      </c>
      <c r="BU266" s="617">
        <v>5130</v>
      </c>
      <c r="BV266" s="617">
        <v>0.65</v>
      </c>
      <c r="BW266" s="617">
        <v>2.6577432445296645</v>
      </c>
      <c r="BX266" s="617">
        <f t="shared" ref="BX266" si="3793">+BY266/$BY$2</f>
        <v>3.874358993723992</v>
      </c>
      <c r="BY266" s="617">
        <v>5130</v>
      </c>
      <c r="BZ266" s="617">
        <v>0.65</v>
      </c>
      <c r="CA266" s="617">
        <v>2.6577432445296645</v>
      </c>
      <c r="CB266" s="617">
        <f>+CC266/$CC$2</f>
        <v>3.9454558039731431</v>
      </c>
      <c r="CC266" s="617">
        <v>5130</v>
      </c>
      <c r="CD266" s="617"/>
      <c r="CE266" s="617"/>
      <c r="CF266" s="617"/>
      <c r="CG266" s="617"/>
      <c r="CH266" s="617"/>
      <c r="CI266" s="617"/>
      <c r="CJ266" s="617"/>
      <c r="CK266" s="617"/>
      <c r="CL266" s="617"/>
      <c r="CM266" s="617"/>
      <c r="CN266" s="617"/>
      <c r="CO266" s="617"/>
      <c r="CP266" s="617"/>
      <c r="CQ266" s="617"/>
      <c r="CR266" s="617"/>
      <c r="CS266" s="617"/>
      <c r="CT266" s="617"/>
      <c r="CU266" s="617"/>
      <c r="CV266" s="617"/>
      <c r="CW266" s="617"/>
      <c r="CX266" s="617"/>
      <c r="CY266" s="617"/>
      <c r="CZ266" s="617"/>
      <c r="DA266" s="617"/>
      <c r="DB266" s="6">
        <f t="shared" si="3739"/>
        <v>0</v>
      </c>
      <c r="DC266" s="6">
        <f t="shared" si="3740"/>
        <v>29548799.999999996</v>
      </c>
      <c r="DD266" s="6">
        <f t="shared" si="3741"/>
        <v>47401200</v>
      </c>
      <c r="DE266" s="6">
        <f t="shared" si="3742"/>
        <v>25444800</v>
      </c>
      <c r="DF266" s="6">
        <f t="shared" si="3743"/>
        <v>15595200.000000002</v>
      </c>
      <c r="DG266" s="6">
        <f t="shared" si="3744"/>
        <v>615600</v>
      </c>
      <c r="DH266" s="6">
        <f t="shared" si="3745"/>
        <v>0</v>
      </c>
      <c r="DI266" s="6">
        <f t="shared" si="3746"/>
        <v>0</v>
      </c>
      <c r="DJ266" s="6">
        <f t="shared" si="3747"/>
        <v>0</v>
      </c>
      <c r="DK266" s="6">
        <f t="shared" si="3748"/>
        <v>0</v>
      </c>
      <c r="DL266" s="6">
        <f t="shared" si="3749"/>
        <v>0</v>
      </c>
      <c r="DM266" s="6">
        <f t="shared" si="3750"/>
        <v>0</v>
      </c>
      <c r="DO266" s="6">
        <f t="shared" si="3751"/>
        <v>0</v>
      </c>
      <c r="DP266" s="6">
        <f t="shared" si="3752"/>
        <v>23970939.606966116</v>
      </c>
      <c r="DQ266" s="6">
        <f t="shared" si="3753"/>
        <v>39334881.004276216</v>
      </c>
      <c r="DR266" s="6">
        <f t="shared" si="3754"/>
        <v>21710925.840140939</v>
      </c>
      <c r="DS266" s="6">
        <f t="shared" si="3755"/>
        <v>13314439.248053821</v>
      </c>
      <c r="DT266" s="6">
        <f t="shared" si="3756"/>
        <v>516099.23986017669</v>
      </c>
      <c r="DU266" s="6">
        <f t="shared" si="3757"/>
        <v>0</v>
      </c>
      <c r="DV266" s="6">
        <f t="shared" si="3758"/>
        <v>0</v>
      </c>
      <c r="DW266" s="6">
        <f t="shared" si="3759"/>
        <v>0</v>
      </c>
      <c r="DX266" s="6">
        <f t="shared" si="3760"/>
        <v>0</v>
      </c>
      <c r="DY266" s="6">
        <f t="shared" si="3761"/>
        <v>0</v>
      </c>
      <c r="DZ266" s="6">
        <f t="shared" si="3762"/>
        <v>0</v>
      </c>
    </row>
    <row r="267" spans="2:130" outlineLevel="1">
      <c r="B267" s="6">
        <f>'23년(세부_실적)'!A340</f>
        <v>261</v>
      </c>
      <c r="C267" s="620"/>
      <c r="D267" s="620"/>
      <c r="E267" s="620"/>
      <c r="F267" s="622" t="str">
        <f>'23년(세부_실적)'!E340</f>
        <v>PN009SHA(D)</v>
      </c>
      <c r="G267" s="622" t="s">
        <v>1366</v>
      </c>
      <c r="H267" s="622" t="str">
        <f>'23년(세부_실적)'!F340</f>
        <v>4704D</v>
      </c>
      <c r="I267" s="617" t="str">
        <f>'23년(세부_실적)'!G340</f>
        <v>구</v>
      </c>
      <c r="J267" s="617" t="str">
        <f>'23년(세부_실적)'!H340</f>
        <v>SY</v>
      </c>
      <c r="K267" s="617">
        <f>'23년(세부_실적)'!I340</f>
        <v>0</v>
      </c>
      <c r="L267" s="617">
        <f>'23년(세부_실적)'!J340</f>
        <v>6117</v>
      </c>
      <c r="M267" s="617">
        <f>'23년(세부_실적)'!K340</f>
        <v>0</v>
      </c>
      <c r="N267" s="617">
        <f>'23년(세부_실적)'!L340</f>
        <v>6117</v>
      </c>
      <c r="O267" s="617">
        <f>'23년(세부_실적)'!M340</f>
        <v>0</v>
      </c>
      <c r="P267" s="617">
        <f>'23년(세부_실적)'!N340</f>
        <v>6117</v>
      </c>
      <c r="Q267" s="617">
        <f>'23년(세부_실적)'!O340</f>
        <v>0</v>
      </c>
      <c r="R267" s="617">
        <f>'23년(세부_실적)'!P340</f>
        <v>6117</v>
      </c>
      <c r="S267" s="638">
        <f>'23년(세부_실적)'!Q340</f>
        <v>5</v>
      </c>
      <c r="T267" s="638">
        <f t="shared" si="3706"/>
        <v>5000</v>
      </c>
      <c r="U267" s="638">
        <f>'23년(세부_실적)'!S340</f>
        <v>0</v>
      </c>
      <c r="V267" s="638">
        <f t="shared" si="3707"/>
        <v>0</v>
      </c>
      <c r="W267" s="638">
        <f>'23년(세부_실적)'!U340</f>
        <v>1</v>
      </c>
      <c r="X267" s="638">
        <f t="shared" si="3708"/>
        <v>1000</v>
      </c>
      <c r="Y267" s="638">
        <f>'23년(세부_실적)'!W340</f>
        <v>0</v>
      </c>
      <c r="Z267" s="638">
        <f t="shared" si="3709"/>
        <v>0</v>
      </c>
      <c r="AA267" s="638">
        <f>'23년(세부_실적)'!Y340</f>
        <v>1</v>
      </c>
      <c r="AB267" s="638">
        <f t="shared" si="3709"/>
        <v>1000</v>
      </c>
      <c r="AC267" s="638">
        <f>'23년(세부_실적)'!AA340</f>
        <v>1</v>
      </c>
      <c r="AD267" s="638">
        <f t="shared" ref="AD267" si="3794">AC267*1000</f>
        <v>1000</v>
      </c>
      <c r="AE267" s="638">
        <f>'23년(세부_실적)'!AC340</f>
        <v>1</v>
      </c>
      <c r="AF267" s="638">
        <f t="shared" ref="AF267" si="3795">AE267*1000</f>
        <v>1000</v>
      </c>
      <c r="AG267" s="638">
        <f>'23년(세부_실적)'!AE340</f>
        <v>0</v>
      </c>
      <c r="AH267" s="638">
        <f t="shared" ref="AH267" si="3796">AG267*1000</f>
        <v>0</v>
      </c>
      <c r="AI267" s="638">
        <f>'23년(세부_실적)'!AG340</f>
        <v>2</v>
      </c>
      <c r="AJ267" s="638">
        <f t="shared" ref="AJ267" si="3797">AI267*1000</f>
        <v>2000</v>
      </c>
      <c r="AK267" s="638">
        <f>'23년(세부_실적)'!AI340</f>
        <v>3</v>
      </c>
      <c r="AL267" s="638">
        <f t="shared" ref="AL267" si="3798">AK267*1000</f>
        <v>3000</v>
      </c>
      <c r="AM267" s="638">
        <f>'23년(세부_실적)'!AK340</f>
        <v>0</v>
      </c>
      <c r="AN267" s="638">
        <f t="shared" ref="AN267" si="3799">AM267*1000</f>
        <v>0</v>
      </c>
      <c r="AO267" s="638">
        <f>'23년(세부_실적)'!AM340</f>
        <v>1</v>
      </c>
      <c r="AP267" s="638">
        <f t="shared" ref="AP267" si="3800">AO267*1000</f>
        <v>1000</v>
      </c>
      <c r="AQ267" s="638">
        <f>'23년(세부_실적)'!AO340</f>
        <v>0</v>
      </c>
      <c r="AR267" s="638">
        <f t="shared" ref="AR267" si="3801">AQ267*1000</f>
        <v>0</v>
      </c>
      <c r="AS267" s="638">
        <f>'23년(세부_실적)'!AQ340</f>
        <v>1</v>
      </c>
      <c r="AT267" s="638">
        <f t="shared" ref="AT267" si="3802">AS267*1000</f>
        <v>1000</v>
      </c>
      <c r="AU267" s="638">
        <f>'23년(세부_실적)'!AS340</f>
        <v>0</v>
      </c>
      <c r="AV267" s="638">
        <f t="shared" ref="AV267" si="3803">AU267*1000</f>
        <v>0</v>
      </c>
      <c r="AW267" s="638">
        <f>'23년(세부_실적)'!AU340</f>
        <v>1</v>
      </c>
      <c r="AX267" s="638">
        <f t="shared" ref="AX267" si="3804">AW267*1000</f>
        <v>1000</v>
      </c>
      <c r="AY267" s="638">
        <f>'23년(세부_실적)'!AW340</f>
        <v>0</v>
      </c>
      <c r="AZ267" s="638">
        <f t="shared" ref="AZ267" si="3805">AY267*1000</f>
        <v>0</v>
      </c>
      <c r="BA267" s="638">
        <f>'23년(세부_실적)'!AY340</f>
        <v>1</v>
      </c>
      <c r="BB267" s="638">
        <f t="shared" ref="BB267" si="3806">BA267*1000</f>
        <v>1000</v>
      </c>
      <c r="BC267" s="638">
        <f>'23년(세부_실적)'!BA340</f>
        <v>2</v>
      </c>
      <c r="BD267" s="638">
        <f t="shared" ref="BD267" si="3807">BC267*1000</f>
        <v>2000</v>
      </c>
      <c r="BF267" s="617">
        <v>0.65</v>
      </c>
      <c r="BG267" s="617">
        <v>2.74</v>
      </c>
      <c r="BH267" s="617"/>
      <c r="BI267" s="617"/>
      <c r="BJ267" s="617">
        <v>0.65</v>
      </c>
      <c r="BK267" s="617">
        <v>2.74</v>
      </c>
      <c r="BL267" s="617">
        <f t="shared" si="3792"/>
        <v>4.2496586146819233</v>
      </c>
      <c r="BM267" s="617">
        <v>5415</v>
      </c>
      <c r="BN267" s="617">
        <v>0.65</v>
      </c>
      <c r="BO267" s="617">
        <v>2.74</v>
      </c>
      <c r="BP267" s="617"/>
      <c r="BQ267" s="617"/>
      <c r="BR267" s="617">
        <v>0.65</v>
      </c>
      <c r="BS267" s="617">
        <v>2.74</v>
      </c>
      <c r="BT267" s="617">
        <f t="shared" si="3777"/>
        <v>4.0919807756249433</v>
      </c>
      <c r="BU267" s="617">
        <v>5415</v>
      </c>
      <c r="BV267" s="617">
        <v>0.65</v>
      </c>
      <c r="BW267" s="617">
        <v>2.74</v>
      </c>
      <c r="BX267" s="617"/>
      <c r="BY267" s="617"/>
      <c r="BZ267" s="617">
        <v>0.65</v>
      </c>
      <c r="CA267" s="617">
        <v>2.74</v>
      </c>
      <c r="CB267" s="617"/>
      <c r="CC267" s="617"/>
      <c r="CD267" s="617"/>
      <c r="CE267" s="617"/>
      <c r="CF267" s="617"/>
      <c r="CG267" s="617"/>
      <c r="CH267" s="617"/>
      <c r="CI267" s="617"/>
      <c r="CJ267" s="617"/>
      <c r="CK267" s="617"/>
      <c r="CL267" s="617"/>
      <c r="CM267" s="617"/>
      <c r="CN267" s="617"/>
      <c r="CO267" s="617"/>
      <c r="CP267" s="617"/>
      <c r="CQ267" s="617"/>
      <c r="CR267" s="617"/>
      <c r="CS267" s="617"/>
      <c r="CT267" s="617"/>
      <c r="CU267" s="617"/>
      <c r="CV267" s="617"/>
      <c r="CW267" s="617"/>
      <c r="CX267" s="617"/>
      <c r="CY267" s="617"/>
      <c r="CZ267" s="617"/>
      <c r="DA267" s="617"/>
      <c r="DB267" s="6">
        <f t="shared" si="3739"/>
        <v>0</v>
      </c>
      <c r="DC267" s="6">
        <f t="shared" si="3740"/>
        <v>5415000.0000000009</v>
      </c>
      <c r="DD267" s="6">
        <f t="shared" si="3741"/>
        <v>0</v>
      </c>
      <c r="DE267" s="6">
        <f t="shared" si="3742"/>
        <v>5415000</v>
      </c>
      <c r="DF267" s="6">
        <f t="shared" si="3743"/>
        <v>0</v>
      </c>
      <c r="DG267" s="6">
        <f t="shared" si="3744"/>
        <v>0</v>
      </c>
      <c r="DH267" s="6">
        <f t="shared" si="3745"/>
        <v>0</v>
      </c>
      <c r="DI267" s="6">
        <f t="shared" si="3746"/>
        <v>0</v>
      </c>
      <c r="DJ267" s="6">
        <f t="shared" si="3747"/>
        <v>0</v>
      </c>
      <c r="DK267" s="6">
        <f t="shared" si="3748"/>
        <v>0</v>
      </c>
      <c r="DL267" s="6">
        <f t="shared" si="3749"/>
        <v>0</v>
      </c>
      <c r="DM267" s="6">
        <f t="shared" si="3750"/>
        <v>0</v>
      </c>
      <c r="DO267" s="6">
        <f t="shared" si="3751"/>
        <v>0</v>
      </c>
      <c r="DP267" s="6">
        <f t="shared" si="3752"/>
        <v>4319605.8</v>
      </c>
      <c r="DQ267" s="6">
        <f t="shared" si="3753"/>
        <v>0</v>
      </c>
      <c r="DR267" s="6">
        <f t="shared" si="3754"/>
        <v>4486054.8</v>
      </c>
      <c r="DS267" s="6">
        <f t="shared" si="3755"/>
        <v>4488665.0999999996</v>
      </c>
      <c r="DT267" s="6">
        <f t="shared" si="3756"/>
        <v>0</v>
      </c>
      <c r="DU267" s="6">
        <f t="shared" si="3757"/>
        <v>0</v>
      </c>
      <c r="DV267" s="6">
        <f t="shared" si="3758"/>
        <v>0</v>
      </c>
      <c r="DW267" s="6">
        <f t="shared" si="3759"/>
        <v>0</v>
      </c>
      <c r="DX267" s="6">
        <f t="shared" si="3760"/>
        <v>0</v>
      </c>
      <c r="DY267" s="6">
        <f t="shared" si="3761"/>
        <v>0</v>
      </c>
      <c r="DZ267" s="6">
        <f t="shared" si="3762"/>
        <v>0</v>
      </c>
    </row>
    <row r="268" spans="2:130" outlineLevel="1">
      <c r="B268" s="6">
        <f>'23년(세부_실적)'!A341</f>
        <v>262</v>
      </c>
      <c r="C268" s="620"/>
      <c r="D268" s="620"/>
      <c r="E268" s="620"/>
      <c r="F268" s="622" t="str">
        <f>'23년(세부_실적)'!E341</f>
        <v>PN011SHA(A)</v>
      </c>
      <c r="G268" s="622" t="s">
        <v>1072</v>
      </c>
      <c r="H268" s="622" t="str">
        <f>'23년(세부_실적)'!F341</f>
        <v>5049A</v>
      </c>
      <c r="I268" s="617" t="str">
        <f>'23년(세부_실적)'!G341</f>
        <v>신</v>
      </c>
      <c r="J268" s="617" t="str">
        <f>'23년(세부_실적)'!H341</f>
        <v>SY</v>
      </c>
      <c r="K268" s="617">
        <f>'23년(세부_실적)'!I341</f>
        <v>0</v>
      </c>
      <c r="L268" s="617">
        <f>'23년(세부_실적)'!J341</f>
        <v>6990</v>
      </c>
      <c r="M268" s="617">
        <f>'23년(세부_실적)'!K341</f>
        <v>0</v>
      </c>
      <c r="N268" s="617">
        <f>'23년(세부_실적)'!L341</f>
        <v>6990</v>
      </c>
      <c r="O268" s="617">
        <f>'23년(세부_실적)'!M341</f>
        <v>0</v>
      </c>
      <c r="P268" s="617">
        <f>'23년(세부_실적)'!N341</f>
        <v>6990</v>
      </c>
      <c r="Q268" s="617">
        <f>'23년(세부_실적)'!O341</f>
        <v>0</v>
      </c>
      <c r="R268" s="617">
        <f>'23년(세부_실적)'!P341</f>
        <v>6990</v>
      </c>
      <c r="S268" s="638">
        <f>'23년(세부_실적)'!Q341</f>
        <v>28.879999999999995</v>
      </c>
      <c r="T268" s="638">
        <f t="shared" si="3706"/>
        <v>28879.999999999996</v>
      </c>
      <c r="U268" s="638">
        <f>'23년(세부_실적)'!S341</f>
        <v>6.84</v>
      </c>
      <c r="V268" s="638">
        <f t="shared" si="3707"/>
        <v>6840</v>
      </c>
      <c r="W268" s="638">
        <f>'23년(세부_실적)'!U341</f>
        <v>4.32</v>
      </c>
      <c r="X268" s="638">
        <f t="shared" si="3708"/>
        <v>4320</v>
      </c>
      <c r="Y268" s="638">
        <f>'23년(세부_실적)'!W341</f>
        <v>1.44</v>
      </c>
      <c r="Z268" s="638">
        <f t="shared" si="3709"/>
        <v>1440</v>
      </c>
      <c r="AA268" s="638">
        <f>'23년(세부_실적)'!Y341</f>
        <v>12.6</v>
      </c>
      <c r="AB268" s="638">
        <f t="shared" si="3709"/>
        <v>12600</v>
      </c>
      <c r="AC268" s="638">
        <f>'23년(세부_실적)'!AA341</f>
        <v>2.88</v>
      </c>
      <c r="AD268" s="638">
        <f t="shared" ref="AD268" si="3808">AC268*1000</f>
        <v>2880</v>
      </c>
      <c r="AE268" s="638">
        <f>'23년(세부_실적)'!AC341</f>
        <v>2.88</v>
      </c>
      <c r="AF268" s="638">
        <f t="shared" ref="AF268" si="3809">AE268*1000</f>
        <v>2880</v>
      </c>
      <c r="AG268" s="638">
        <f>'23년(세부_실적)'!AE341</f>
        <v>1.44</v>
      </c>
      <c r="AH268" s="638">
        <f t="shared" ref="AH268" si="3810">AG268*1000</f>
        <v>1440</v>
      </c>
      <c r="AI268" s="638">
        <f>'23년(세부_실적)'!AG341</f>
        <v>7.1999999999999993</v>
      </c>
      <c r="AJ268" s="638">
        <f t="shared" ref="AJ268" si="3811">AI268*1000</f>
        <v>7199.9999999999991</v>
      </c>
      <c r="AK268" s="638">
        <f>'23년(세부_실적)'!AI341</f>
        <v>19.799999999999997</v>
      </c>
      <c r="AL268" s="638">
        <f t="shared" ref="AL268" si="3812">AK268*1000</f>
        <v>19799.999999999996</v>
      </c>
      <c r="AM268" s="638">
        <f>'23년(세부_실적)'!AK341</f>
        <v>1.44</v>
      </c>
      <c r="AN268" s="638">
        <f t="shared" ref="AN268" si="3813">AM268*1000</f>
        <v>1440</v>
      </c>
      <c r="AO268" s="638">
        <f>'23년(세부_실적)'!AM341</f>
        <v>1.44</v>
      </c>
      <c r="AP268" s="638">
        <f t="shared" ref="AP268" si="3814">AO268*1000</f>
        <v>1440</v>
      </c>
      <c r="AQ268" s="638">
        <f>'23년(세부_실적)'!AO341</f>
        <v>1.44</v>
      </c>
      <c r="AR268" s="638">
        <f t="shared" ref="AR268" si="3815">AQ268*1000</f>
        <v>1440</v>
      </c>
      <c r="AS268" s="638">
        <f>'23년(세부_실적)'!AQ341</f>
        <v>4.32</v>
      </c>
      <c r="AT268" s="638">
        <f t="shared" ref="AT268" si="3816">AS268*1000</f>
        <v>4320</v>
      </c>
      <c r="AU268" s="638">
        <f>'23년(세부_실적)'!AS341</f>
        <v>1.4</v>
      </c>
      <c r="AV268" s="638">
        <f t="shared" ref="AV268" si="3817">AU268*1000</f>
        <v>1400</v>
      </c>
      <c r="AW268" s="638">
        <f>'23년(세부_실적)'!AU341</f>
        <v>2.88</v>
      </c>
      <c r="AX268" s="638">
        <f t="shared" ref="AX268" si="3818">AW268*1000</f>
        <v>2880</v>
      </c>
      <c r="AY268" s="638">
        <f>'23년(세부_실적)'!AW341</f>
        <v>0.48</v>
      </c>
      <c r="AZ268" s="638">
        <f t="shared" ref="AZ268" si="3819">AY268*1000</f>
        <v>480</v>
      </c>
      <c r="BA268" s="638">
        <f>'23년(세부_실적)'!AY341</f>
        <v>4.76</v>
      </c>
      <c r="BB268" s="638">
        <f t="shared" ref="BB268" si="3820">BA268*1000</f>
        <v>4760</v>
      </c>
      <c r="BC268" s="638">
        <f>'23년(세부_실적)'!BA341</f>
        <v>9.08</v>
      </c>
      <c r="BD268" s="638">
        <f t="shared" ref="BD268" si="3821">BC268*1000</f>
        <v>9080</v>
      </c>
      <c r="BF268" s="617">
        <v>0.51</v>
      </c>
      <c r="BG268" s="617">
        <v>3.4111715454545459</v>
      </c>
      <c r="BH268" s="617">
        <f t="shared" si="3649"/>
        <v>5.0815210847000456</v>
      </c>
      <c r="BI268" s="617">
        <v>6330</v>
      </c>
      <c r="BJ268" s="617">
        <v>0.51</v>
      </c>
      <c r="BK268" s="617">
        <v>3.4111715454545459</v>
      </c>
      <c r="BL268" s="617"/>
      <c r="BM268" s="617"/>
      <c r="BN268" s="617">
        <v>0.51</v>
      </c>
      <c r="BO268" s="617">
        <v>3.4111715454545459</v>
      </c>
      <c r="BP268" s="617">
        <f t="shared" si="3738"/>
        <v>4.8564172989727101</v>
      </c>
      <c r="BQ268" s="617">
        <v>6330</v>
      </c>
      <c r="BR268" s="617">
        <v>0.51</v>
      </c>
      <c r="BS268" s="617">
        <v>3.4710918271124749</v>
      </c>
      <c r="BT268" s="617"/>
      <c r="BU268" s="617"/>
      <c r="BV268" s="617">
        <v>0.51</v>
      </c>
      <c r="BW268" s="617">
        <v>3.4710918271124749</v>
      </c>
      <c r="BX268" s="617"/>
      <c r="BY268" s="617"/>
      <c r="BZ268" s="617">
        <v>0.51</v>
      </c>
      <c r="CA268" s="617">
        <v>3.4710918271124749</v>
      </c>
      <c r="CB268" s="617"/>
      <c r="CC268" s="617"/>
      <c r="CD268" s="617"/>
      <c r="CE268" s="617"/>
      <c r="CF268" s="617"/>
      <c r="CG268" s="617"/>
      <c r="CH268" s="617"/>
      <c r="CI268" s="617"/>
      <c r="CJ268" s="617"/>
      <c r="CK268" s="617"/>
      <c r="CL268" s="617"/>
      <c r="CM268" s="617"/>
      <c r="CN268" s="617"/>
      <c r="CO268" s="617"/>
      <c r="CP268" s="617"/>
      <c r="CQ268" s="617"/>
      <c r="CR268" s="617"/>
      <c r="CS268" s="617"/>
      <c r="CT268" s="617"/>
      <c r="CU268" s="617"/>
      <c r="CV268" s="617"/>
      <c r="CW268" s="617"/>
      <c r="CX268" s="617"/>
      <c r="CY268" s="617"/>
      <c r="CZ268" s="617"/>
      <c r="DA268" s="617"/>
      <c r="DB268" s="6">
        <f t="shared" si="3739"/>
        <v>43297200.000000007</v>
      </c>
      <c r="DC268" s="6">
        <f t="shared" si="3740"/>
        <v>0</v>
      </c>
      <c r="DD268" s="6">
        <f t="shared" si="3741"/>
        <v>9115200</v>
      </c>
      <c r="DE268" s="6">
        <f t="shared" si="3742"/>
        <v>0</v>
      </c>
      <c r="DF268" s="6">
        <f t="shared" si="3743"/>
        <v>0</v>
      </c>
      <c r="DG268" s="6">
        <f t="shared" si="3744"/>
        <v>0</v>
      </c>
      <c r="DH268" s="6">
        <f t="shared" si="3745"/>
        <v>0</v>
      </c>
      <c r="DI268" s="6">
        <f t="shared" si="3746"/>
        <v>0</v>
      </c>
      <c r="DJ268" s="6">
        <f t="shared" si="3747"/>
        <v>0</v>
      </c>
      <c r="DK268" s="6">
        <f t="shared" si="3748"/>
        <v>0</v>
      </c>
      <c r="DL268" s="6">
        <f t="shared" si="3749"/>
        <v>0</v>
      </c>
      <c r="DM268" s="6">
        <f t="shared" si="3750"/>
        <v>0</v>
      </c>
      <c r="DO268" s="6">
        <f t="shared" si="3751"/>
        <v>33410419.00800775</v>
      </c>
      <c r="DP268" s="6">
        <f t="shared" si="3752"/>
        <v>21584600.092724074</v>
      </c>
      <c r="DQ268" s="6">
        <f t="shared" si="3753"/>
        <v>7359800.5835882192</v>
      </c>
      <c r="DR268" s="6">
        <f t="shared" si="3754"/>
        <v>15172584.2975649</v>
      </c>
      <c r="DS268" s="6">
        <f t="shared" si="3755"/>
        <v>15181412.766800705</v>
      </c>
      <c r="DT268" s="6">
        <f t="shared" si="3756"/>
        <v>7453922.4379676916</v>
      </c>
      <c r="DU268" s="6">
        <f t="shared" si="3757"/>
        <v>0</v>
      </c>
      <c r="DV268" s="6">
        <f t="shared" si="3758"/>
        <v>0</v>
      </c>
      <c r="DW268" s="6">
        <f t="shared" si="3759"/>
        <v>0</v>
      </c>
      <c r="DX268" s="6">
        <f t="shared" si="3760"/>
        <v>0</v>
      </c>
      <c r="DY268" s="6">
        <f t="shared" si="3761"/>
        <v>0</v>
      </c>
      <c r="DZ268" s="6">
        <f t="shared" si="3762"/>
        <v>0</v>
      </c>
    </row>
    <row r="269" spans="2:130" outlineLevel="1">
      <c r="B269" s="6">
        <f>'23년(세부_실적)'!A342</f>
        <v>263</v>
      </c>
      <c r="C269" s="620"/>
      <c r="D269" s="620"/>
      <c r="E269" s="621"/>
      <c r="F269" s="622" t="str">
        <f>'23년(세부_실적)'!E342</f>
        <v>PN011SHA(B)</v>
      </c>
      <c r="G269" s="622" t="s">
        <v>1074</v>
      </c>
      <c r="H269" s="622" t="str">
        <f>'23년(세부_실적)'!F342</f>
        <v>5049B</v>
      </c>
      <c r="I269" s="617" t="str">
        <f>'23년(세부_실적)'!G342</f>
        <v>신</v>
      </c>
      <c r="J269" s="617" t="str">
        <f>'23년(세부_실적)'!H342</f>
        <v>SY</v>
      </c>
      <c r="K269" s="617">
        <f>'23년(세부_실적)'!I342</f>
        <v>0</v>
      </c>
      <c r="L269" s="617">
        <f>'23년(세부_실적)'!J342</f>
        <v>6970</v>
      </c>
      <c r="M269" s="617">
        <f>'23년(세부_실적)'!K342</f>
        <v>0</v>
      </c>
      <c r="N269" s="617">
        <f>'23년(세부_실적)'!L342</f>
        <v>6970</v>
      </c>
      <c r="O269" s="617">
        <f>'23년(세부_실적)'!M342</f>
        <v>0</v>
      </c>
      <c r="P269" s="617">
        <f>'23년(세부_실적)'!N342</f>
        <v>6970</v>
      </c>
      <c r="Q269" s="617">
        <f>'23년(세부_실적)'!O342</f>
        <v>0</v>
      </c>
      <c r="R269" s="617">
        <f>'23년(세부_실적)'!P342</f>
        <v>6970</v>
      </c>
      <c r="S269" s="638">
        <f>'23년(세부_실적)'!Q342</f>
        <v>14.32</v>
      </c>
      <c r="T269" s="638">
        <f t="shared" si="3706"/>
        <v>14320</v>
      </c>
      <c r="U269" s="638">
        <f>'23년(세부_실적)'!S342</f>
        <v>2.88</v>
      </c>
      <c r="V269" s="638">
        <f t="shared" si="3707"/>
        <v>2880</v>
      </c>
      <c r="W269" s="638">
        <f>'23년(세부_실적)'!U342</f>
        <v>4.32</v>
      </c>
      <c r="X269" s="638">
        <f t="shared" si="3708"/>
        <v>4320</v>
      </c>
      <c r="Y269" s="638">
        <f>'23년(세부_실적)'!W342</f>
        <v>0</v>
      </c>
      <c r="Z269" s="638">
        <f t="shared" si="3709"/>
        <v>0</v>
      </c>
      <c r="AA269" s="638">
        <f>'23년(세부_실적)'!Y342</f>
        <v>7.2</v>
      </c>
      <c r="AB269" s="638">
        <f t="shared" si="3709"/>
        <v>7200</v>
      </c>
      <c r="AC269" s="638">
        <f>'23년(세부_실적)'!AA342</f>
        <v>2.88</v>
      </c>
      <c r="AD269" s="638">
        <f t="shared" ref="AD269" si="3822">AC269*1000</f>
        <v>2880</v>
      </c>
      <c r="AE269" s="638">
        <f>'23년(세부_실적)'!AC342</f>
        <v>0</v>
      </c>
      <c r="AF269" s="638">
        <f t="shared" ref="AF269" si="3823">AE269*1000</f>
        <v>0</v>
      </c>
      <c r="AG269" s="638">
        <f>'23년(세부_실적)'!AE342</f>
        <v>0</v>
      </c>
      <c r="AH269" s="638">
        <f t="shared" ref="AH269" si="3824">AG269*1000</f>
        <v>0</v>
      </c>
      <c r="AI269" s="638">
        <f>'23년(세부_실적)'!AG342</f>
        <v>2.88</v>
      </c>
      <c r="AJ269" s="638">
        <f t="shared" ref="AJ269" si="3825">AI269*1000</f>
        <v>2880</v>
      </c>
      <c r="AK269" s="638">
        <f>'23년(세부_실적)'!AI342</f>
        <v>10.08</v>
      </c>
      <c r="AL269" s="638">
        <f t="shared" ref="AL269" si="3826">AK269*1000</f>
        <v>10080</v>
      </c>
      <c r="AM269" s="638">
        <f>'23년(세부_실적)'!AK342</f>
        <v>0</v>
      </c>
      <c r="AN269" s="638">
        <f t="shared" ref="AN269" si="3827">AM269*1000</f>
        <v>0</v>
      </c>
      <c r="AO269" s="638">
        <f>'23년(세부_실적)'!AM342</f>
        <v>1.44</v>
      </c>
      <c r="AP269" s="638">
        <f t="shared" ref="AP269" si="3828">AO269*1000</f>
        <v>1440</v>
      </c>
      <c r="AQ269" s="638">
        <f>'23년(세부_실적)'!AO342</f>
        <v>1.36</v>
      </c>
      <c r="AR269" s="638">
        <f t="shared" ref="AR269" si="3829">AQ269*1000</f>
        <v>1360</v>
      </c>
      <c r="AS269" s="638">
        <f>'23년(세부_실적)'!AQ342</f>
        <v>2.8</v>
      </c>
      <c r="AT269" s="638">
        <f t="shared" ref="AT269" si="3830">AS269*1000</f>
        <v>2800</v>
      </c>
      <c r="AU269" s="638">
        <f>'23년(세부_실적)'!AS342</f>
        <v>0</v>
      </c>
      <c r="AV269" s="638">
        <f t="shared" ref="AV269" si="3831">AU269*1000</f>
        <v>0</v>
      </c>
      <c r="AW269" s="638">
        <f>'23년(세부_실적)'!AU342</f>
        <v>1.44</v>
      </c>
      <c r="AX269" s="638">
        <f t="shared" ref="AX269" si="3832">AW269*1000</f>
        <v>1440</v>
      </c>
      <c r="AY269" s="638">
        <f>'23년(세부_실적)'!AW342</f>
        <v>0</v>
      </c>
      <c r="AZ269" s="638">
        <f t="shared" ref="AZ269" si="3833">AY269*1000</f>
        <v>0</v>
      </c>
      <c r="BA269" s="638">
        <f>'23년(세부_실적)'!AY342</f>
        <v>1.44</v>
      </c>
      <c r="BB269" s="638">
        <f t="shared" ref="BB269" si="3834">BA269*1000</f>
        <v>1440</v>
      </c>
      <c r="BC269" s="638">
        <f>'23년(세부_실적)'!BA342</f>
        <v>4.24</v>
      </c>
      <c r="BD269" s="638">
        <f t="shared" ref="BD269" si="3835">BC269*1000</f>
        <v>4240</v>
      </c>
      <c r="BF269" s="617">
        <v>0.51</v>
      </c>
      <c r="BG269" s="617">
        <v>3.4406715454545447</v>
      </c>
      <c r="BH269" s="617">
        <f t="shared" si="3649"/>
        <v>5.1537701996483873</v>
      </c>
      <c r="BI269" s="617">
        <v>6420</v>
      </c>
      <c r="BJ269" s="617">
        <v>0.51</v>
      </c>
      <c r="BK269" s="617">
        <v>3.4406715454545447</v>
      </c>
      <c r="BL269" s="617">
        <f t="shared" si="3792"/>
        <v>5.0383764185148561</v>
      </c>
      <c r="BM269" s="617">
        <v>6420</v>
      </c>
      <c r="BN269" s="617">
        <v>0.51</v>
      </c>
      <c r="BO269" s="617">
        <v>3.4406715454545447</v>
      </c>
      <c r="BP269" s="617">
        <f t="shared" si="3738"/>
        <v>4.9254658861618958</v>
      </c>
      <c r="BQ269" s="617">
        <v>6420</v>
      </c>
      <c r="BR269" s="617">
        <v>0.51</v>
      </c>
      <c r="BS269" s="617">
        <v>3.5005918271124745</v>
      </c>
      <c r="BT269" s="617"/>
      <c r="BU269" s="617"/>
      <c r="BV269" s="617">
        <v>0.51</v>
      </c>
      <c r="BW269" s="617">
        <v>3.5005918271124745</v>
      </c>
      <c r="BX269" s="617"/>
      <c r="BY269" s="617"/>
      <c r="BZ269" s="617">
        <v>0.51</v>
      </c>
      <c r="CA269" s="617">
        <v>3.5005918271124745</v>
      </c>
      <c r="CB269" s="617"/>
      <c r="CC269" s="617"/>
      <c r="CD269" s="617"/>
      <c r="CE269" s="617"/>
      <c r="CF269" s="617"/>
      <c r="CG269" s="617"/>
      <c r="CH269" s="617"/>
      <c r="CI269" s="617"/>
      <c r="CJ269" s="617"/>
      <c r="CK269" s="617"/>
      <c r="CL269" s="617"/>
      <c r="CM269" s="617"/>
      <c r="CN269" s="617"/>
      <c r="CO269" s="617"/>
      <c r="CP269" s="617"/>
      <c r="CQ269" s="617"/>
      <c r="CR269" s="617"/>
      <c r="CS269" s="617"/>
      <c r="CT269" s="617"/>
      <c r="CU269" s="617"/>
      <c r="CV269" s="617"/>
      <c r="CW269" s="617"/>
      <c r="CX269" s="617"/>
      <c r="CY269" s="617"/>
      <c r="CZ269" s="617"/>
      <c r="DA269" s="617"/>
      <c r="DB269" s="6">
        <f t="shared" si="3739"/>
        <v>18489600</v>
      </c>
      <c r="DC269" s="6">
        <f t="shared" si="3740"/>
        <v>27734400</v>
      </c>
      <c r="DD269" s="6">
        <f t="shared" si="3741"/>
        <v>0</v>
      </c>
      <c r="DE269" s="6">
        <f t="shared" si="3742"/>
        <v>0</v>
      </c>
      <c r="DF269" s="6">
        <f t="shared" si="3743"/>
        <v>0</v>
      </c>
      <c r="DG269" s="6">
        <f t="shared" si="3744"/>
        <v>0</v>
      </c>
      <c r="DH269" s="6">
        <f t="shared" si="3745"/>
        <v>0</v>
      </c>
      <c r="DI269" s="6">
        <f t="shared" si="3746"/>
        <v>0</v>
      </c>
      <c r="DJ269" s="6">
        <f t="shared" si="3747"/>
        <v>0</v>
      </c>
      <c r="DK269" s="6">
        <f t="shared" si="3748"/>
        <v>0</v>
      </c>
      <c r="DL269" s="6">
        <f t="shared" si="3749"/>
        <v>0</v>
      </c>
      <c r="DM269" s="6">
        <f t="shared" si="3750"/>
        <v>0</v>
      </c>
      <c r="DO269" s="6">
        <f t="shared" si="3751"/>
        <v>14173378.667876944</v>
      </c>
      <c r="DP269" s="6">
        <f t="shared" si="3752"/>
        <v>21746986.689524069</v>
      </c>
      <c r="DQ269" s="6">
        <f t="shared" si="3753"/>
        <v>0</v>
      </c>
      <c r="DR269" s="6">
        <f t="shared" si="3754"/>
        <v>15285013.5647649</v>
      </c>
      <c r="DS269" s="6">
        <f t="shared" si="3755"/>
        <v>0</v>
      </c>
      <c r="DT269" s="6">
        <f t="shared" si="3756"/>
        <v>0</v>
      </c>
      <c r="DU269" s="6">
        <f t="shared" si="3757"/>
        <v>0</v>
      </c>
      <c r="DV269" s="6">
        <f t="shared" si="3758"/>
        <v>0</v>
      </c>
      <c r="DW269" s="6">
        <f t="shared" si="3759"/>
        <v>0</v>
      </c>
      <c r="DX269" s="6">
        <f t="shared" si="3760"/>
        <v>0</v>
      </c>
      <c r="DY269" s="6">
        <f t="shared" si="3761"/>
        <v>0</v>
      </c>
      <c r="DZ269" s="6">
        <f t="shared" si="3762"/>
        <v>0</v>
      </c>
    </row>
    <row r="270" spans="2:130" ht="12" customHeight="1" outlineLevel="1">
      <c r="B270" s="6">
        <f>'23년(세부_실적)'!A346</f>
        <v>264</v>
      </c>
      <c r="C270" s="620"/>
      <c r="D270" s="631" t="str">
        <f>'23년(세부_실적)'!C346</f>
        <v>제품계</v>
      </c>
      <c r="E270" s="635"/>
      <c r="F270" s="632"/>
      <c r="G270" s="632"/>
      <c r="H270" s="633"/>
      <c r="I270" s="634"/>
      <c r="J270" s="634"/>
      <c r="K270" s="634">
        <f>'23년(세부_실적)'!I346</f>
        <v>0</v>
      </c>
      <c r="L270" s="634">
        <f>'23년(세부_실적)'!J346</f>
        <v>0</v>
      </c>
      <c r="M270" s="634">
        <f>'23년(세부_실적)'!K346</f>
        <v>0</v>
      </c>
      <c r="N270" s="634">
        <f>'23년(세부_실적)'!L346</f>
        <v>0</v>
      </c>
      <c r="O270" s="634">
        <f>'23년(세부_실적)'!M346</f>
        <v>0</v>
      </c>
      <c r="P270" s="634">
        <f>'23년(세부_실적)'!N346</f>
        <v>0</v>
      </c>
      <c r="Q270" s="634">
        <f>'23년(세부_실적)'!O346</f>
        <v>0</v>
      </c>
      <c r="R270" s="634">
        <f>'23년(세부_실적)'!P346</f>
        <v>0</v>
      </c>
      <c r="S270" s="639">
        <f>'23년(세부_실적)'!Q346</f>
        <v>385.09599999999995</v>
      </c>
      <c r="T270" s="639">
        <f t="shared" si="3706"/>
        <v>385095.99999999994</v>
      </c>
      <c r="U270" s="639">
        <f>'23년(세부_실적)'!S346</f>
        <v>36.56</v>
      </c>
      <c r="V270" s="639">
        <f t="shared" si="3707"/>
        <v>36560</v>
      </c>
      <c r="W270" s="639">
        <f>'23년(세부_실적)'!U346</f>
        <v>73.512</v>
      </c>
      <c r="X270" s="639">
        <f t="shared" si="3708"/>
        <v>73512</v>
      </c>
      <c r="Y270" s="639">
        <f>'23년(세부_실적)'!W346</f>
        <v>69.277999999999992</v>
      </c>
      <c r="Z270" s="639">
        <f t="shared" si="3709"/>
        <v>69277.999999999985</v>
      </c>
      <c r="AA270" s="639">
        <f>'23년(세부_실적)'!Y346</f>
        <v>179.35</v>
      </c>
      <c r="AB270" s="639">
        <f t="shared" si="3709"/>
        <v>179350</v>
      </c>
      <c r="AC270" s="639">
        <f>'23년(세부_실적)'!AA346</f>
        <v>37.640000000000008</v>
      </c>
      <c r="AD270" s="639">
        <f t="shared" ref="AD270" si="3836">AC270*1000</f>
        <v>37640.000000000007</v>
      </c>
      <c r="AE270" s="639">
        <f>'23년(세부_실적)'!AC346</f>
        <v>43.695999999999998</v>
      </c>
      <c r="AF270" s="639">
        <f t="shared" ref="AF270" si="3837">AE270*1000</f>
        <v>43696</v>
      </c>
      <c r="AG270" s="639">
        <f>'23년(세부_실적)'!AE346</f>
        <v>20.024000000000001</v>
      </c>
      <c r="AH270" s="639">
        <f t="shared" ref="AH270" si="3838">AG270*1000</f>
        <v>20024</v>
      </c>
      <c r="AI270" s="639">
        <f>'23년(세부_실적)'!AG346</f>
        <v>101.36</v>
      </c>
      <c r="AJ270" s="639">
        <f t="shared" ref="AJ270" si="3839">AI270*1000</f>
        <v>101360</v>
      </c>
      <c r="AK270" s="639">
        <f>'23년(세부_실적)'!AI346</f>
        <v>280.70999999999998</v>
      </c>
      <c r="AL270" s="639">
        <f t="shared" ref="AL270" si="3840">AK270*1000</f>
        <v>280710</v>
      </c>
      <c r="AM270" s="639">
        <f>'23년(세부_실적)'!AK346</f>
        <v>35.67</v>
      </c>
      <c r="AN270" s="639">
        <f t="shared" ref="AN270" si="3841">AM270*1000</f>
        <v>35670</v>
      </c>
      <c r="AO270" s="639">
        <f>'23년(세부_실적)'!AM346</f>
        <v>9.1199999999999974</v>
      </c>
      <c r="AP270" s="639">
        <f t="shared" ref="AP270" si="3842">AO270*1000</f>
        <v>9119.9999999999982</v>
      </c>
      <c r="AQ270" s="639">
        <f>'23년(세부_실적)'!AO346</f>
        <v>8.5599999999999987</v>
      </c>
      <c r="AR270" s="639">
        <f t="shared" ref="AR270" si="3843">AQ270*1000</f>
        <v>8559.9999999999982</v>
      </c>
      <c r="AS270" s="639">
        <f>'23년(세부_실적)'!AQ346</f>
        <v>53.349999999999994</v>
      </c>
      <c r="AT270" s="639">
        <f t="shared" ref="AT270" si="3844">AS270*1000</f>
        <v>53349.999999999993</v>
      </c>
      <c r="AU270" s="639">
        <f>'23년(세부_실적)'!AS346</f>
        <v>7.5809999999999995</v>
      </c>
      <c r="AV270" s="639">
        <f t="shared" ref="AV270" si="3845">AU270*1000</f>
        <v>7580.9999999999991</v>
      </c>
      <c r="AW270" s="639">
        <f>'23년(세부_실적)'!AU346</f>
        <v>25.560000000000002</v>
      </c>
      <c r="AX270" s="639">
        <f t="shared" ref="AX270" si="3846">AW270*1000</f>
        <v>25560.000000000004</v>
      </c>
      <c r="AY270" s="639">
        <f>'23년(세부_실적)'!AW346</f>
        <v>17.895</v>
      </c>
      <c r="AZ270" s="639">
        <f t="shared" ref="AZ270" si="3847">AY270*1000</f>
        <v>17895</v>
      </c>
      <c r="BA270" s="639">
        <f>'23년(세부_실적)'!AY346</f>
        <v>51.035999999999987</v>
      </c>
      <c r="BB270" s="639">
        <f t="shared" ref="BB270" si="3848">BA270*1000</f>
        <v>51035.999999999985</v>
      </c>
      <c r="BC270" s="639">
        <f>'23년(세부_실적)'!BA346</f>
        <v>104.386</v>
      </c>
      <c r="BD270" s="639">
        <f t="shared" ref="BD270" si="3849">BC270*1000</f>
        <v>104386</v>
      </c>
      <c r="BF270" s="617"/>
      <c r="BG270" s="617"/>
      <c r="BH270" s="617"/>
      <c r="BI270" s="617"/>
      <c r="BJ270" s="617"/>
      <c r="BK270" s="617"/>
      <c r="BL270" s="617"/>
      <c r="BM270" s="617"/>
      <c r="BN270" s="617"/>
      <c r="BO270" s="617"/>
      <c r="BP270" s="617"/>
      <c r="BQ270" s="617"/>
      <c r="BR270" s="617"/>
      <c r="BS270" s="617"/>
      <c r="BT270" s="617"/>
      <c r="BU270" s="617"/>
      <c r="BV270" s="617"/>
      <c r="BW270" s="617"/>
      <c r="BX270" s="617"/>
      <c r="BY270" s="617"/>
      <c r="BZ270" s="617"/>
      <c r="CA270" s="617"/>
      <c r="CB270" s="617"/>
      <c r="CC270" s="617"/>
      <c r="CD270" s="617"/>
      <c r="CE270" s="617"/>
      <c r="CF270" s="617"/>
      <c r="CG270" s="617"/>
      <c r="CH270" s="617"/>
      <c r="CI270" s="617"/>
      <c r="CJ270" s="617"/>
      <c r="CK270" s="617"/>
      <c r="CL270" s="617"/>
      <c r="CM270" s="617"/>
      <c r="CN270" s="617"/>
      <c r="CO270" s="617"/>
      <c r="CP270" s="617"/>
      <c r="CQ270" s="617"/>
      <c r="CR270" s="617"/>
      <c r="CS270" s="617"/>
      <c r="CT270" s="617"/>
      <c r="CU270" s="617"/>
      <c r="CV270" s="617"/>
      <c r="CW270" s="617"/>
      <c r="CX270" s="617"/>
      <c r="CY270" s="617"/>
      <c r="CZ270" s="617"/>
      <c r="DA270" s="617"/>
      <c r="DB270" s="6">
        <f t="shared" si="3739"/>
        <v>0</v>
      </c>
      <c r="DC270" s="6">
        <f t="shared" si="3740"/>
        <v>0</v>
      </c>
      <c r="DD270" s="6">
        <f t="shared" si="3741"/>
        <v>0</v>
      </c>
      <c r="DE270" s="6">
        <f t="shared" si="3742"/>
        <v>0</v>
      </c>
      <c r="DF270" s="6">
        <f t="shared" si="3743"/>
        <v>0</v>
      </c>
      <c r="DG270" s="6">
        <f t="shared" si="3744"/>
        <v>0</v>
      </c>
      <c r="DH270" s="6">
        <f t="shared" si="3745"/>
        <v>0</v>
      </c>
      <c r="DI270" s="6">
        <f t="shared" si="3746"/>
        <v>0</v>
      </c>
      <c r="DJ270" s="6">
        <f t="shared" si="3747"/>
        <v>0</v>
      </c>
      <c r="DK270" s="6">
        <f t="shared" si="3748"/>
        <v>0</v>
      </c>
      <c r="DL270" s="6">
        <f t="shared" si="3749"/>
        <v>0</v>
      </c>
      <c r="DM270" s="6">
        <f t="shared" si="3750"/>
        <v>0</v>
      </c>
      <c r="DO270" s="6">
        <f t="shared" si="3751"/>
        <v>0</v>
      </c>
      <c r="DP270" s="6">
        <f t="shared" si="3752"/>
        <v>0</v>
      </c>
      <c r="DQ270" s="6">
        <f t="shared" si="3753"/>
        <v>0</v>
      </c>
      <c r="DR270" s="6">
        <f t="shared" si="3754"/>
        <v>0</v>
      </c>
      <c r="DS270" s="6">
        <f t="shared" si="3755"/>
        <v>0</v>
      </c>
      <c r="DT270" s="6">
        <f t="shared" si="3756"/>
        <v>0</v>
      </c>
      <c r="DU270" s="6">
        <f t="shared" si="3757"/>
        <v>0</v>
      </c>
      <c r="DV270" s="6">
        <f t="shared" si="3758"/>
        <v>0</v>
      </c>
      <c r="DW270" s="6">
        <f t="shared" si="3759"/>
        <v>0</v>
      </c>
      <c r="DX270" s="6">
        <f t="shared" si="3760"/>
        <v>0</v>
      </c>
      <c r="DY270" s="6">
        <f t="shared" si="3761"/>
        <v>0</v>
      </c>
      <c r="DZ270" s="6">
        <f t="shared" si="3762"/>
        <v>0</v>
      </c>
    </row>
    <row r="271" spans="2:130" ht="12" customHeight="1" outlineLevel="1">
      <c r="B271" s="6">
        <f>'23년(세부_실적)'!A364</f>
        <v>265</v>
      </c>
      <c r="C271" s="620"/>
      <c r="D271" s="618" t="str">
        <f>'23년(세부_실적)'!C364</f>
        <v>Adaptor</v>
      </c>
      <c r="E271" s="618" t="str">
        <f>'23년(세부_실적)'!D364</f>
        <v>청소기</v>
      </c>
      <c r="F271" s="622" t="str">
        <f>'23년(세부_실적)'!E364</f>
        <v>A3026U_RPN</v>
      </c>
      <c r="G271" s="622" t="s">
        <v>1367</v>
      </c>
      <c r="H271" s="622" t="str">
        <f>'23년(세부_실적)'!F364</f>
        <v>0007A</v>
      </c>
      <c r="I271" s="617" t="str">
        <f>'23년(세부_실적)'!G364</f>
        <v>구</v>
      </c>
      <c r="J271" s="617" t="str">
        <f>'23년(세부_실적)'!H364</f>
        <v>SY</v>
      </c>
      <c r="K271" s="617">
        <f>'23년(세부_실적)'!I364</f>
        <v>5.91</v>
      </c>
      <c r="L271" s="617">
        <f>'23년(세부_실적)'!J364</f>
        <v>0</v>
      </c>
      <c r="M271" s="617">
        <f>'23년(세부_실적)'!K364</f>
        <v>5.73</v>
      </c>
      <c r="N271" s="617">
        <f>'23년(세부_실적)'!L364</f>
        <v>0</v>
      </c>
      <c r="O271" s="617">
        <f>'23년(세부_실적)'!M364</f>
        <v>5.73</v>
      </c>
      <c r="P271" s="617">
        <f>'23년(세부_실적)'!N364</f>
        <v>0</v>
      </c>
      <c r="Q271" s="617">
        <f>'23년(세부_실적)'!O364</f>
        <v>5.73</v>
      </c>
      <c r="R271" s="617">
        <f>'23년(세부_실적)'!P364</f>
        <v>0</v>
      </c>
      <c r="S271" s="638">
        <f>'23년(세부_실적)'!Q364</f>
        <v>78.335999999999999</v>
      </c>
      <c r="T271" s="638">
        <f t="shared" si="3706"/>
        <v>78336</v>
      </c>
      <c r="U271" s="638">
        <f>'23년(세부_실적)'!S364</f>
        <v>5.1840000000000002</v>
      </c>
      <c r="V271" s="638">
        <f t="shared" si="3707"/>
        <v>5184</v>
      </c>
      <c r="W271" s="638">
        <f>'23년(세부_실적)'!U364</f>
        <v>4.8959999999999999</v>
      </c>
      <c r="X271" s="638">
        <f t="shared" si="3708"/>
        <v>4896</v>
      </c>
      <c r="Y271" s="638">
        <f>'23년(세부_실적)'!W364</f>
        <v>1.728</v>
      </c>
      <c r="Z271" s="638">
        <f t="shared" si="3709"/>
        <v>1728</v>
      </c>
      <c r="AA271" s="638">
        <f>'23년(세부_실적)'!Y364</f>
        <v>11.808</v>
      </c>
      <c r="AB271" s="638">
        <f t="shared" si="3709"/>
        <v>11808</v>
      </c>
      <c r="AC271" s="638">
        <f>'23년(세부_실적)'!AA364</f>
        <v>7.8479999999999999</v>
      </c>
      <c r="AD271" s="638">
        <f t="shared" ref="AD271" si="3850">AC271*1000</f>
        <v>7848</v>
      </c>
      <c r="AE271" s="638">
        <f>'23년(세부_실적)'!AC364</f>
        <v>6.9119999999999999</v>
      </c>
      <c r="AF271" s="638">
        <f t="shared" ref="AF271" si="3851">AE271*1000</f>
        <v>6912</v>
      </c>
      <c r="AG271" s="638">
        <f>'23년(세부_실적)'!AE364</f>
        <v>13.752000000000001</v>
      </c>
      <c r="AH271" s="638">
        <f t="shared" ref="AH271" si="3852">AG271*1000</f>
        <v>13752</v>
      </c>
      <c r="AI271" s="638">
        <f>'23년(세부_실적)'!AG364</f>
        <v>28.512</v>
      </c>
      <c r="AJ271" s="638">
        <f t="shared" ref="AJ271" si="3853">AI271*1000</f>
        <v>28512</v>
      </c>
      <c r="AK271" s="638">
        <f>'23년(세부_실적)'!AI364</f>
        <v>40.32</v>
      </c>
      <c r="AL271" s="638">
        <f t="shared" ref="AL271" si="3854">AK271*1000</f>
        <v>40320</v>
      </c>
      <c r="AM271" s="638">
        <f>'23년(세부_실적)'!AK364</f>
        <v>6.9119999999999999</v>
      </c>
      <c r="AN271" s="638">
        <f t="shared" ref="AN271" si="3855">AM271*1000</f>
        <v>6912</v>
      </c>
      <c r="AO271" s="638">
        <f>'23년(세부_실적)'!AM364</f>
        <v>12.096</v>
      </c>
      <c r="AP271" s="638">
        <f t="shared" ref="AP271" si="3856">AO271*1000</f>
        <v>12096</v>
      </c>
      <c r="AQ271" s="638">
        <f>'23년(세부_실적)'!AO364</f>
        <v>6.9119999999999999</v>
      </c>
      <c r="AR271" s="638">
        <f t="shared" ref="AR271" si="3857">AQ271*1000</f>
        <v>6912</v>
      </c>
      <c r="AS271" s="638">
        <f>'23년(세부_실적)'!AQ364</f>
        <v>25.919999999999998</v>
      </c>
      <c r="AT271" s="638">
        <f t="shared" ref="AT271" si="3858">AS271*1000</f>
        <v>25919.999999999996</v>
      </c>
      <c r="AU271" s="638">
        <f>'23년(세부_실적)'!AS364</f>
        <v>6.9119999999999999</v>
      </c>
      <c r="AV271" s="638">
        <f t="shared" ref="AV271" si="3859">AU271*1000</f>
        <v>6912</v>
      </c>
      <c r="AW271" s="638">
        <f>'23년(세부_실적)'!AU364</f>
        <v>3.456</v>
      </c>
      <c r="AX271" s="638">
        <f t="shared" ref="AX271" si="3860">AW271*1000</f>
        <v>3456</v>
      </c>
      <c r="AY271" s="638">
        <f>'23년(세부_실적)'!AW364</f>
        <v>1.728</v>
      </c>
      <c r="AZ271" s="638">
        <f t="shared" ref="AZ271" si="3861">AY271*1000</f>
        <v>1728</v>
      </c>
      <c r="BA271" s="638">
        <f>'23년(세부_실적)'!AY364</f>
        <v>12.096</v>
      </c>
      <c r="BB271" s="638">
        <f t="shared" ref="BB271" si="3862">BA271*1000</f>
        <v>12096</v>
      </c>
      <c r="BC271" s="638">
        <f>'23년(세부_실적)'!BA364</f>
        <v>38.015999999999998</v>
      </c>
      <c r="BD271" s="638">
        <f t="shared" ref="BD271" si="3863">BC271*1000</f>
        <v>38016</v>
      </c>
      <c r="BF271" s="617">
        <v>0.45</v>
      </c>
      <c r="BG271" s="617">
        <v>3.9536615000000013</v>
      </c>
      <c r="BH271" s="617">
        <v>6.4</v>
      </c>
      <c r="BI271" s="617"/>
      <c r="BJ271" s="617">
        <v>0.45</v>
      </c>
      <c r="BK271" s="617">
        <v>3.9536615000000013</v>
      </c>
      <c r="BL271" s="617"/>
      <c r="BM271" s="617"/>
      <c r="BN271" s="617">
        <v>0.45</v>
      </c>
      <c r="BO271" s="617">
        <v>3.9536615000000013</v>
      </c>
      <c r="BP271" s="617"/>
      <c r="BQ271" s="617"/>
      <c r="BR271" s="617">
        <v>0.45</v>
      </c>
      <c r="BS271" s="617">
        <v>4.0898867912338446</v>
      </c>
      <c r="BT271" s="617">
        <v>5.7</v>
      </c>
      <c r="BU271" s="617"/>
      <c r="BV271" s="617">
        <v>0.45</v>
      </c>
      <c r="BW271" s="617">
        <v>4.0898867912338446</v>
      </c>
      <c r="BX271" s="617">
        <v>5.7</v>
      </c>
      <c r="BY271" s="617"/>
      <c r="BZ271" s="617">
        <v>0.45</v>
      </c>
      <c r="CA271" s="617">
        <v>4.0898867912338446</v>
      </c>
      <c r="CB271" s="617">
        <v>5.7</v>
      </c>
      <c r="CC271" s="617"/>
      <c r="CD271" s="617"/>
      <c r="CE271" s="617"/>
      <c r="CF271" s="617"/>
      <c r="CG271" s="617"/>
      <c r="CH271" s="617"/>
      <c r="CI271" s="617"/>
      <c r="CJ271" s="617"/>
      <c r="CK271" s="617"/>
      <c r="CL271" s="617"/>
      <c r="CM271" s="617"/>
      <c r="CN271" s="617"/>
      <c r="CO271" s="617"/>
      <c r="CP271" s="617"/>
      <c r="CQ271" s="617"/>
      <c r="CR271" s="617"/>
      <c r="CS271" s="617"/>
      <c r="CT271" s="617"/>
      <c r="CU271" s="617"/>
      <c r="CV271" s="617"/>
      <c r="CW271" s="617"/>
      <c r="CX271" s="617"/>
      <c r="CY271" s="617"/>
      <c r="CZ271" s="617"/>
      <c r="DA271" s="617"/>
      <c r="DB271" s="6">
        <f t="shared" si="3739"/>
        <v>41329004.544</v>
      </c>
      <c r="DC271" s="6">
        <f t="shared" si="3740"/>
        <v>0</v>
      </c>
      <c r="DD271" s="6">
        <f t="shared" si="3741"/>
        <v>0</v>
      </c>
      <c r="DE271" s="6">
        <f t="shared" si="3742"/>
        <v>59196867.551999994</v>
      </c>
      <c r="DF271" s="6">
        <f t="shared" si="3743"/>
        <v>52167027.456</v>
      </c>
      <c r="DG271" s="6">
        <f t="shared" si="3744"/>
        <v>101920348.87200001</v>
      </c>
      <c r="DH271" s="6">
        <f t="shared" si="3745"/>
        <v>0</v>
      </c>
      <c r="DI271" s="6">
        <f t="shared" si="3746"/>
        <v>91202666.687999994</v>
      </c>
      <c r="DJ271" s="6">
        <f t="shared" si="3747"/>
        <v>0</v>
      </c>
      <c r="DK271" s="6">
        <f t="shared" si="3748"/>
        <v>0</v>
      </c>
      <c r="DL271" s="6">
        <f t="shared" si="3749"/>
        <v>0</v>
      </c>
      <c r="DM271" s="6">
        <f t="shared" si="3750"/>
        <v>0</v>
      </c>
      <c r="DO271" s="6">
        <f t="shared" si="3751"/>
        <v>28437335.334959049</v>
      </c>
      <c r="DP271" s="6">
        <f t="shared" si="3752"/>
        <v>27472599.492770888</v>
      </c>
      <c r="DQ271" s="6">
        <f t="shared" si="3753"/>
        <v>9918485.8714569621</v>
      </c>
      <c r="DR271" s="6">
        <f t="shared" si="3754"/>
        <v>47148610.014341086</v>
      </c>
      <c r="DS271" s="6">
        <f t="shared" si="3755"/>
        <v>41549543.664110124</v>
      </c>
      <c r="DT271" s="6">
        <f t="shared" si="3756"/>
        <v>81176639.57928738</v>
      </c>
      <c r="DU271" s="6">
        <f t="shared" si="3757"/>
        <v>0</v>
      </c>
      <c r="DV271" s="6">
        <f t="shared" si="3758"/>
        <v>0</v>
      </c>
      <c r="DW271" s="6">
        <f t="shared" si="3759"/>
        <v>0</v>
      </c>
      <c r="DX271" s="6">
        <f t="shared" si="3760"/>
        <v>0</v>
      </c>
      <c r="DY271" s="6">
        <f t="shared" si="3761"/>
        <v>0</v>
      </c>
      <c r="DZ271" s="6">
        <f t="shared" si="3762"/>
        <v>0</v>
      </c>
    </row>
    <row r="272" spans="2:130" ht="12" customHeight="1" outlineLevel="1">
      <c r="B272" s="6">
        <f>'23년(세부_실적)'!A365</f>
        <v>266</v>
      </c>
      <c r="C272" s="620"/>
      <c r="D272" s="620"/>
      <c r="E272" s="620"/>
      <c r="F272" s="622" t="str">
        <f>'23년(세부_실적)'!E365</f>
        <v>A3026H_RPN</v>
      </c>
      <c r="G272" s="622" t="s">
        <v>1759</v>
      </c>
      <c r="H272" s="622" t="str">
        <f>'23년(세부_실적)'!F365</f>
        <v>0007B</v>
      </c>
      <c r="I272" s="617" t="str">
        <f>'23년(세부_실적)'!G365</f>
        <v>구</v>
      </c>
      <c r="J272" s="617" t="str">
        <f>'23년(세부_실적)'!H365</f>
        <v>SY</v>
      </c>
      <c r="K272" s="617">
        <f>'23년(세부_실적)'!I365</f>
        <v>5.84</v>
      </c>
      <c r="L272" s="617">
        <f>'23년(세부_실적)'!J365</f>
        <v>0</v>
      </c>
      <c r="M272" s="617">
        <f>'23년(세부_실적)'!K365</f>
        <v>5.67</v>
      </c>
      <c r="N272" s="617">
        <f>'23년(세부_실적)'!L365</f>
        <v>0</v>
      </c>
      <c r="O272" s="617">
        <f>'23년(세부_실적)'!M365</f>
        <v>5.67</v>
      </c>
      <c r="P272" s="617">
        <f>'23년(세부_실적)'!N365</f>
        <v>0</v>
      </c>
      <c r="Q272" s="617">
        <f>'23년(세부_실적)'!O365</f>
        <v>5.67</v>
      </c>
      <c r="R272" s="617">
        <f>'23년(세부_실적)'!P365</f>
        <v>0</v>
      </c>
      <c r="S272" s="638">
        <f>'23년(세부_실적)'!Q365</f>
        <v>37.18</v>
      </c>
      <c r="T272" s="638">
        <f t="shared" si="3706"/>
        <v>37180</v>
      </c>
      <c r="U272" s="638">
        <f>'23년(세부_실적)'!S365</f>
        <v>7.48</v>
      </c>
      <c r="V272" s="638">
        <f t="shared" si="3707"/>
        <v>7480</v>
      </c>
      <c r="W272" s="638">
        <f>'23년(세부_실적)'!U365</f>
        <v>3.08</v>
      </c>
      <c r="X272" s="638">
        <f t="shared" si="3708"/>
        <v>3080</v>
      </c>
      <c r="Y272" s="638">
        <f>'23년(세부_실적)'!W365</f>
        <v>5.0199999999999996</v>
      </c>
      <c r="Z272" s="638">
        <f t="shared" si="3709"/>
        <v>5020</v>
      </c>
      <c r="AA272" s="638">
        <f>'23년(세부_실적)'!Y365</f>
        <v>15.58</v>
      </c>
      <c r="AB272" s="638">
        <f t="shared" si="3709"/>
        <v>15580</v>
      </c>
      <c r="AC272" s="638">
        <f>'23년(세부_실적)'!AA365</f>
        <v>4.32</v>
      </c>
      <c r="AD272" s="638">
        <f t="shared" ref="AD272" si="3864">AC272*1000</f>
        <v>4320</v>
      </c>
      <c r="AE272" s="638">
        <f>'23년(세부_실적)'!AC365</f>
        <v>4.32</v>
      </c>
      <c r="AF272" s="638">
        <f t="shared" ref="AF272" si="3865">AE272*1000</f>
        <v>4320</v>
      </c>
      <c r="AG272" s="638">
        <f>'23년(세부_실적)'!AE365</f>
        <v>4.32</v>
      </c>
      <c r="AH272" s="638">
        <f t="shared" ref="AH272" si="3866">AG272*1000</f>
        <v>4320</v>
      </c>
      <c r="AI272" s="638">
        <f>'23년(세부_실적)'!AG365</f>
        <v>12.96</v>
      </c>
      <c r="AJ272" s="638">
        <f t="shared" ref="AJ272" si="3867">AI272*1000</f>
        <v>12960</v>
      </c>
      <c r="AK272" s="638">
        <f>'23년(세부_실적)'!AI365</f>
        <v>28.54</v>
      </c>
      <c r="AL272" s="638">
        <f t="shared" ref="AL272" si="3868">AK272*1000</f>
        <v>28540</v>
      </c>
      <c r="AM272" s="638">
        <f>'23년(세부_실적)'!AK365</f>
        <v>2.16</v>
      </c>
      <c r="AN272" s="638">
        <f t="shared" ref="AN272" si="3869">AM272*1000</f>
        <v>2160</v>
      </c>
      <c r="AO272" s="638">
        <f>'23년(세부_실적)'!AM365</f>
        <v>0</v>
      </c>
      <c r="AP272" s="638">
        <f t="shared" ref="AP272" si="3870">AO272*1000</f>
        <v>0</v>
      </c>
      <c r="AQ272" s="638">
        <f>'23년(세부_실적)'!AO365</f>
        <v>0</v>
      </c>
      <c r="AR272" s="638">
        <f t="shared" ref="AR272" si="3871">AQ272*1000</f>
        <v>0</v>
      </c>
      <c r="AS272" s="638">
        <f>'23년(세부_실적)'!AQ365</f>
        <v>2.16</v>
      </c>
      <c r="AT272" s="638">
        <f t="shared" ref="AT272" si="3872">AS272*1000</f>
        <v>2160</v>
      </c>
      <c r="AU272" s="638">
        <f>'23년(세부_실적)'!AS365</f>
        <v>0</v>
      </c>
      <c r="AV272" s="638">
        <f t="shared" ref="AV272" si="3873">AU272*1000</f>
        <v>0</v>
      </c>
      <c r="AW272" s="638">
        <f>'23년(세부_실적)'!AU365</f>
        <v>4.32</v>
      </c>
      <c r="AX272" s="638">
        <f t="shared" ref="AX272" si="3874">AW272*1000</f>
        <v>4320</v>
      </c>
      <c r="AY272" s="638">
        <f>'23년(세부_실적)'!AW365</f>
        <v>2.16</v>
      </c>
      <c r="AZ272" s="638">
        <f t="shared" ref="AZ272" si="3875">AY272*1000</f>
        <v>2160</v>
      </c>
      <c r="BA272" s="638">
        <f>'23년(세부_실적)'!AY365</f>
        <v>6.48</v>
      </c>
      <c r="BB272" s="638">
        <f t="shared" ref="BB272" si="3876">BA272*1000</f>
        <v>6480</v>
      </c>
      <c r="BC272" s="638">
        <f>'23년(세부_실적)'!BA365</f>
        <v>8.64</v>
      </c>
      <c r="BD272" s="638">
        <f t="shared" ref="BD272" si="3877">BC272*1000</f>
        <v>8640</v>
      </c>
      <c r="BF272" s="617">
        <v>0.45</v>
      </c>
      <c r="BG272" s="617">
        <v>3.8368433181818191</v>
      </c>
      <c r="BH272" s="617">
        <v>6.3</v>
      </c>
      <c r="BI272" s="617"/>
      <c r="BJ272" s="617">
        <v>0.45</v>
      </c>
      <c r="BK272" s="617">
        <v>3.8368433181818191</v>
      </c>
      <c r="BL272" s="617">
        <v>6.3</v>
      </c>
      <c r="BM272" s="617"/>
      <c r="BN272" s="617">
        <v>0.45</v>
      </c>
      <c r="BO272" s="617">
        <v>3.8368433181818191</v>
      </c>
      <c r="BP272" s="617">
        <v>5.65</v>
      </c>
      <c r="BQ272" s="617"/>
      <c r="BR272" s="617">
        <v>0.45</v>
      </c>
      <c r="BS272" s="617">
        <v>3.9839561300344939</v>
      </c>
      <c r="BT272" s="617">
        <v>5.65</v>
      </c>
      <c r="BU272" s="617"/>
      <c r="BV272" s="617">
        <v>0.45</v>
      </c>
      <c r="BW272" s="617">
        <v>3.9839561300344939</v>
      </c>
      <c r="BX272" s="617"/>
      <c r="BY272" s="617"/>
      <c r="BZ272" s="617">
        <v>0.45</v>
      </c>
      <c r="CA272" s="617">
        <v>3.9839561300344939</v>
      </c>
      <c r="CB272" s="617"/>
      <c r="CC272" s="617"/>
      <c r="CD272" s="617"/>
      <c r="CE272" s="617"/>
      <c r="CF272" s="617"/>
      <c r="CG272" s="617"/>
      <c r="CH272" s="617"/>
      <c r="CI272" s="617"/>
      <c r="CJ272" s="617"/>
      <c r="CK272" s="617"/>
      <c r="CL272" s="617"/>
      <c r="CM272" s="617"/>
      <c r="CN272" s="617"/>
      <c r="CO272" s="617"/>
      <c r="CP272" s="617"/>
      <c r="CQ272" s="617"/>
      <c r="CR272" s="617"/>
      <c r="CS272" s="617"/>
      <c r="CT272" s="617"/>
      <c r="CU272" s="617"/>
      <c r="CV272" s="617"/>
      <c r="CW272" s="617"/>
      <c r="CX272" s="617"/>
      <c r="CY272" s="617"/>
      <c r="CZ272" s="617"/>
      <c r="DA272" s="617"/>
      <c r="DB272" s="6">
        <f t="shared" si="3739"/>
        <v>58701895.560000002</v>
      </c>
      <c r="DC272" s="6">
        <f t="shared" si="3740"/>
        <v>24724964.879999999</v>
      </c>
      <c r="DD272" s="6">
        <f t="shared" si="3741"/>
        <v>36969185.090000004</v>
      </c>
      <c r="DE272" s="6">
        <f t="shared" si="3742"/>
        <v>32299594.559999999</v>
      </c>
      <c r="DF272" s="6">
        <f t="shared" si="3743"/>
        <v>0</v>
      </c>
      <c r="DG272" s="6">
        <f t="shared" si="3744"/>
        <v>0</v>
      </c>
      <c r="DH272" s="6">
        <f t="shared" si="3745"/>
        <v>0</v>
      </c>
      <c r="DI272" s="6">
        <f t="shared" si="3746"/>
        <v>0</v>
      </c>
      <c r="DJ272" s="6">
        <f t="shared" si="3747"/>
        <v>0</v>
      </c>
      <c r="DK272" s="6">
        <f t="shared" si="3748"/>
        <v>0</v>
      </c>
      <c r="DL272" s="6">
        <f t="shared" si="3749"/>
        <v>0</v>
      </c>
      <c r="DM272" s="6">
        <f t="shared" si="3750"/>
        <v>0</v>
      </c>
      <c r="DO272" s="6">
        <f t="shared" si="3751"/>
        <v>39943782.34063381</v>
      </c>
      <c r="DP272" s="6">
        <f t="shared" si="3752"/>
        <v>16824134.998112403</v>
      </c>
      <c r="DQ272" s="6">
        <f t="shared" si="3753"/>
        <v>28049752.934812997</v>
      </c>
      <c r="DR272" s="6">
        <f t="shared" si="3754"/>
        <v>25347785.008308105</v>
      </c>
      <c r="DS272" s="6">
        <f t="shared" si="3755"/>
        <v>25362534.11997905</v>
      </c>
      <c r="DT272" s="6">
        <f t="shared" si="3756"/>
        <v>24905503.205084521</v>
      </c>
      <c r="DU272" s="6">
        <f t="shared" si="3757"/>
        <v>0</v>
      </c>
      <c r="DV272" s="6">
        <f t="shared" si="3758"/>
        <v>0</v>
      </c>
      <c r="DW272" s="6">
        <f t="shared" si="3759"/>
        <v>0</v>
      </c>
      <c r="DX272" s="6">
        <f t="shared" si="3760"/>
        <v>0</v>
      </c>
      <c r="DY272" s="6">
        <f t="shared" si="3761"/>
        <v>0</v>
      </c>
      <c r="DZ272" s="6">
        <f t="shared" si="3762"/>
        <v>0</v>
      </c>
    </row>
    <row r="273" spans="2:130" ht="12" customHeight="1" outlineLevel="1">
      <c r="B273" s="6">
        <f>'23년(세부_실적)'!A366</f>
        <v>267</v>
      </c>
      <c r="C273" s="620"/>
      <c r="D273" s="620"/>
      <c r="E273" s="620"/>
      <c r="F273" s="622" t="str">
        <f>'23년(세부_실적)'!E366</f>
        <v>A3026E_RPN</v>
      </c>
      <c r="G273" s="622" t="s">
        <v>874</v>
      </c>
      <c r="H273" s="622" t="str">
        <f>'23년(세부_실적)'!F366</f>
        <v>0007C</v>
      </c>
      <c r="I273" s="617" t="str">
        <f>'23년(세부_실적)'!G366</f>
        <v>구</v>
      </c>
      <c r="J273" s="617" t="str">
        <f>'23년(세부_실적)'!H366</f>
        <v>SY</v>
      </c>
      <c r="K273" s="617">
        <f>'23년(세부_실적)'!I366</f>
        <v>5.79</v>
      </c>
      <c r="L273" s="617">
        <f>'23년(세부_실적)'!J366</f>
        <v>0</v>
      </c>
      <c r="M273" s="617">
        <f>'23년(세부_실적)'!K366</f>
        <v>5.68</v>
      </c>
      <c r="N273" s="617">
        <f>'23년(세부_실적)'!L366</f>
        <v>0</v>
      </c>
      <c r="O273" s="617">
        <f>'23년(세부_실적)'!M366</f>
        <v>5.68</v>
      </c>
      <c r="P273" s="617">
        <f>'23년(세부_실적)'!N366</f>
        <v>0</v>
      </c>
      <c r="Q273" s="617">
        <f>'23년(세부_실적)'!O366</f>
        <v>5.68</v>
      </c>
      <c r="R273" s="617">
        <f>'23년(세부_실적)'!P366</f>
        <v>0</v>
      </c>
      <c r="S273" s="638">
        <f>'23년(세부_실적)'!Q366</f>
        <v>402.91199999999998</v>
      </c>
      <c r="T273" s="638">
        <f t="shared" si="3706"/>
        <v>402912</v>
      </c>
      <c r="U273" s="638">
        <f>'23년(세부_실적)'!S366</f>
        <v>0</v>
      </c>
      <c r="V273" s="638">
        <f t="shared" si="3707"/>
        <v>0</v>
      </c>
      <c r="W273" s="638">
        <f>'23년(세부_실적)'!U366</f>
        <v>39.36</v>
      </c>
      <c r="X273" s="638">
        <f t="shared" si="3708"/>
        <v>39360</v>
      </c>
      <c r="Y273" s="638">
        <f>'23년(세부_실적)'!W366</f>
        <v>52.8</v>
      </c>
      <c r="Z273" s="638">
        <f t="shared" si="3709"/>
        <v>52800</v>
      </c>
      <c r="AA273" s="638">
        <f>'23년(세부_실적)'!Y366</f>
        <v>92.16</v>
      </c>
      <c r="AB273" s="638">
        <f t="shared" si="3709"/>
        <v>92160</v>
      </c>
      <c r="AC273" s="638">
        <f>'23년(세부_실적)'!AA366</f>
        <v>45.792000000000002</v>
      </c>
      <c r="AD273" s="638">
        <f t="shared" ref="AD273" si="3878">AC273*1000</f>
        <v>45792</v>
      </c>
      <c r="AE273" s="638">
        <f>'23년(세부_실적)'!AC366</f>
        <v>23.04</v>
      </c>
      <c r="AF273" s="638">
        <f t="shared" ref="AF273" si="3879">AE273*1000</f>
        <v>23040</v>
      </c>
      <c r="AG273" s="638">
        <f>'23년(세부_실적)'!AE366</f>
        <v>52.991999999999997</v>
      </c>
      <c r="AH273" s="638">
        <f t="shared" ref="AH273" si="3880">AG273*1000</f>
        <v>52992</v>
      </c>
      <c r="AI273" s="638">
        <f>'23년(세부_실적)'!AG366</f>
        <v>121.82399999999998</v>
      </c>
      <c r="AJ273" s="638">
        <f t="shared" ref="AJ273" si="3881">AI273*1000</f>
        <v>121823.99999999999</v>
      </c>
      <c r="AK273" s="638">
        <f>'23년(세부_실적)'!AI366</f>
        <v>213.98399999999998</v>
      </c>
      <c r="AL273" s="638">
        <f t="shared" ref="AL273" si="3882">AK273*1000</f>
        <v>213983.99999999997</v>
      </c>
      <c r="AM273" s="638">
        <f>'23년(세부_실적)'!AK366</f>
        <v>52.991999999999997</v>
      </c>
      <c r="AN273" s="638">
        <f t="shared" ref="AN273" si="3883">AM273*1000</f>
        <v>52992</v>
      </c>
      <c r="AO273" s="638">
        <f>'23년(세부_실적)'!AM366</f>
        <v>57.6</v>
      </c>
      <c r="AP273" s="638">
        <f t="shared" ref="AP273" si="3884">AO273*1000</f>
        <v>57600</v>
      </c>
      <c r="AQ273" s="638">
        <f>'23년(세부_실적)'!AO366</f>
        <v>4.6079999999999997</v>
      </c>
      <c r="AR273" s="638">
        <f t="shared" ref="AR273" si="3885">AQ273*1000</f>
        <v>4608</v>
      </c>
      <c r="AS273" s="638">
        <f>'23년(세부_실적)'!AQ366</f>
        <v>115.2</v>
      </c>
      <c r="AT273" s="638">
        <f t="shared" ref="AT273" si="3886">AS273*1000</f>
        <v>115200</v>
      </c>
      <c r="AU273" s="638">
        <f>'23년(세부_실적)'!AS366</f>
        <v>19.68</v>
      </c>
      <c r="AV273" s="638">
        <f t="shared" ref="AV273" si="3887">AU273*1000</f>
        <v>19680</v>
      </c>
      <c r="AW273" s="638">
        <f>'23년(세부_실적)'!AU366</f>
        <v>28.704000000000001</v>
      </c>
      <c r="AX273" s="638">
        <f t="shared" ref="AX273" si="3888">AW273*1000</f>
        <v>28704</v>
      </c>
      <c r="AY273" s="638">
        <f>'23년(세부_실적)'!AW366</f>
        <v>25.343999999999998</v>
      </c>
      <c r="AZ273" s="638">
        <f t="shared" ref="AZ273" si="3889">AY273*1000</f>
        <v>25343.999999999996</v>
      </c>
      <c r="BA273" s="638">
        <f>'23년(세부_실적)'!AY366</f>
        <v>73.727999999999994</v>
      </c>
      <c r="BB273" s="638">
        <f t="shared" ref="BB273" si="3890">BA273*1000</f>
        <v>73728</v>
      </c>
      <c r="BC273" s="638">
        <f>'23년(세부_실적)'!BA366</f>
        <v>188.928</v>
      </c>
      <c r="BD273" s="638">
        <f t="shared" ref="BD273" si="3891">BC273*1000</f>
        <v>188928</v>
      </c>
      <c r="BF273" s="617">
        <v>0.45</v>
      </c>
      <c r="BG273" s="617">
        <v>3.7257751363636373</v>
      </c>
      <c r="BH273" s="617">
        <v>6.15</v>
      </c>
      <c r="BI273" s="617"/>
      <c r="BJ273" s="617">
        <v>0.45</v>
      </c>
      <c r="BK273" s="617">
        <v>3.7257751363636373</v>
      </c>
      <c r="BL273" s="617">
        <v>6.15</v>
      </c>
      <c r="BM273" s="617"/>
      <c r="BN273" s="617">
        <v>0.45</v>
      </c>
      <c r="BO273" s="617">
        <v>3.7257751363636373</v>
      </c>
      <c r="BP273" s="617">
        <v>5.5</v>
      </c>
      <c r="BQ273" s="617"/>
      <c r="BR273" s="617">
        <v>0.45</v>
      </c>
      <c r="BS273" s="617">
        <v>3.8536280245143093</v>
      </c>
      <c r="BT273" s="617">
        <v>5.5</v>
      </c>
      <c r="BU273" s="617"/>
      <c r="BV273" s="617">
        <v>0.45</v>
      </c>
      <c r="BW273" s="617">
        <v>3.8536280245143093</v>
      </c>
      <c r="BX273" s="617">
        <v>5.5</v>
      </c>
      <c r="BY273" s="617"/>
      <c r="BZ273" s="617">
        <v>0.45</v>
      </c>
      <c r="CA273" s="617">
        <v>3.8536280245143093</v>
      </c>
      <c r="CB273" s="617">
        <v>5.5</v>
      </c>
      <c r="CC273" s="617"/>
      <c r="CD273" s="617"/>
      <c r="CE273" s="617"/>
      <c r="CF273" s="617"/>
      <c r="CG273" s="617"/>
      <c r="CH273" s="617"/>
      <c r="CI273" s="617"/>
      <c r="CJ273" s="617"/>
      <c r="CK273" s="617"/>
      <c r="CL273" s="617"/>
      <c r="CM273" s="617"/>
      <c r="CN273" s="617"/>
      <c r="CO273" s="617"/>
      <c r="CP273" s="617"/>
      <c r="CQ273" s="617"/>
      <c r="CR273" s="617"/>
      <c r="CS273" s="617"/>
      <c r="CT273" s="617"/>
      <c r="CU273" s="617"/>
      <c r="CV273" s="617"/>
      <c r="CW273" s="617"/>
      <c r="CX273" s="617"/>
      <c r="CY273" s="617"/>
      <c r="CZ273" s="617"/>
      <c r="DA273" s="617"/>
      <c r="DB273" s="6">
        <f t="shared" si="3739"/>
        <v>0</v>
      </c>
      <c r="DC273" s="6">
        <f t="shared" si="3740"/>
        <v>308442790.07999998</v>
      </c>
      <c r="DD273" s="6">
        <f t="shared" si="3741"/>
        <v>378516072</v>
      </c>
      <c r="DE273" s="6">
        <f t="shared" si="3742"/>
        <v>333286081.91999996</v>
      </c>
      <c r="DF273" s="6">
        <f t="shared" si="3743"/>
        <v>167788684.79999998</v>
      </c>
      <c r="DG273" s="6">
        <f t="shared" si="3744"/>
        <v>378959834.88</v>
      </c>
      <c r="DH273" s="6">
        <f t="shared" si="3745"/>
        <v>0</v>
      </c>
      <c r="DI273" s="6">
        <f t="shared" si="3746"/>
        <v>419059872</v>
      </c>
      <c r="DJ273" s="6">
        <f t="shared" si="3747"/>
        <v>0</v>
      </c>
      <c r="DK273" s="6">
        <f t="shared" si="3748"/>
        <v>0</v>
      </c>
      <c r="DL273" s="6">
        <f t="shared" si="3749"/>
        <v>0</v>
      </c>
      <c r="DM273" s="6">
        <f t="shared" si="3750"/>
        <v>0</v>
      </c>
      <c r="DO273" s="6">
        <f t="shared" si="3751"/>
        <v>0</v>
      </c>
      <c r="DP273" s="6">
        <f t="shared" si="3752"/>
        <v>209428899.80596632</v>
      </c>
      <c r="DQ273" s="6">
        <f t="shared" si="3753"/>
        <v>287381454.94029611</v>
      </c>
      <c r="DR273" s="6">
        <f t="shared" si="3754"/>
        <v>260788967.69663343</v>
      </c>
      <c r="DS273" s="6">
        <f t="shared" si="3755"/>
        <v>131290924.74575965</v>
      </c>
      <c r="DT273" s="6">
        <f t="shared" si="3756"/>
        <v>296527666.46452421</v>
      </c>
      <c r="DU273" s="6">
        <f t="shared" si="3757"/>
        <v>0</v>
      </c>
      <c r="DV273" s="6">
        <f t="shared" si="3758"/>
        <v>0</v>
      </c>
      <c r="DW273" s="6">
        <f t="shared" si="3759"/>
        <v>0</v>
      </c>
      <c r="DX273" s="6">
        <f t="shared" si="3760"/>
        <v>0</v>
      </c>
      <c r="DY273" s="6">
        <f t="shared" si="3761"/>
        <v>0</v>
      </c>
      <c r="DZ273" s="6">
        <f t="shared" si="3762"/>
        <v>0</v>
      </c>
    </row>
    <row r="274" spans="2:130" ht="12" customHeight="1" outlineLevel="1">
      <c r="B274" s="6">
        <f>'23년(세부_실적)'!A367</f>
        <v>268</v>
      </c>
      <c r="C274" s="620"/>
      <c r="D274" s="620"/>
      <c r="E274" s="620"/>
      <c r="F274" s="622" t="str">
        <f>'23년(세부_실적)'!E367</f>
        <v>A3026T_RPN</v>
      </c>
      <c r="G274" s="622" t="s">
        <v>1368</v>
      </c>
      <c r="H274" s="622" t="str">
        <f>'23년(세부_실적)'!F367</f>
        <v>0007D</v>
      </c>
      <c r="I274" s="617" t="str">
        <f>'23년(세부_실적)'!G367</f>
        <v>구</v>
      </c>
      <c r="J274" s="617" t="str">
        <f>'23년(세부_실적)'!H367</f>
        <v>SY</v>
      </c>
      <c r="K274" s="617">
        <f>'23년(세부_실적)'!I367</f>
        <v>5.75</v>
      </c>
      <c r="L274" s="617">
        <f>'23년(세부_실적)'!J367</f>
        <v>0</v>
      </c>
      <c r="M274" s="617">
        <f>'23년(세부_실적)'!K367</f>
        <v>5.58</v>
      </c>
      <c r="N274" s="617">
        <f>'23년(세부_실적)'!L367</f>
        <v>0</v>
      </c>
      <c r="O274" s="617">
        <f>'23년(세부_실적)'!M367</f>
        <v>5.58</v>
      </c>
      <c r="P274" s="617">
        <f>'23년(세부_실적)'!N367</f>
        <v>0</v>
      </c>
      <c r="Q274" s="617">
        <f>'23년(세부_실적)'!O367</f>
        <v>5.58</v>
      </c>
      <c r="R274" s="617">
        <f>'23년(세부_실적)'!P367</f>
        <v>0</v>
      </c>
      <c r="S274" s="638">
        <f>'23년(세부_실적)'!Q367</f>
        <v>3.839</v>
      </c>
      <c r="T274" s="638">
        <f t="shared" si="3706"/>
        <v>3839</v>
      </c>
      <c r="U274" s="638">
        <f>'23년(세부_실적)'!S367</f>
        <v>0</v>
      </c>
      <c r="V274" s="638">
        <f t="shared" si="3707"/>
        <v>0</v>
      </c>
      <c r="W274" s="638">
        <f>'23년(세부_실적)'!U367</f>
        <v>0.95899999999999996</v>
      </c>
      <c r="X274" s="638">
        <f t="shared" si="3708"/>
        <v>959</v>
      </c>
      <c r="Y274" s="638">
        <f>'23년(세부_실적)'!W367</f>
        <v>0</v>
      </c>
      <c r="Z274" s="638">
        <f t="shared" si="3709"/>
        <v>0</v>
      </c>
      <c r="AA274" s="638">
        <f>'23년(세부_실적)'!Y367</f>
        <v>0.95899999999999996</v>
      </c>
      <c r="AB274" s="638">
        <f t="shared" si="3709"/>
        <v>959</v>
      </c>
      <c r="AC274" s="638">
        <f>'23년(세부_실적)'!AA367</f>
        <v>0</v>
      </c>
      <c r="AD274" s="638">
        <f t="shared" ref="AD274" si="3892">AC274*1000</f>
        <v>0</v>
      </c>
      <c r="AE274" s="638">
        <f>'23년(세부_실적)'!AC367</f>
        <v>0.86399999999999999</v>
      </c>
      <c r="AF274" s="638">
        <f t="shared" ref="AF274" si="3893">AE274*1000</f>
        <v>864</v>
      </c>
      <c r="AG274" s="638">
        <f>'23년(세부_실적)'!AE367</f>
        <v>0</v>
      </c>
      <c r="AH274" s="638">
        <f t="shared" ref="AH274" si="3894">AG274*1000</f>
        <v>0</v>
      </c>
      <c r="AI274" s="638">
        <f>'23년(세부_실적)'!AG367</f>
        <v>0.86399999999999999</v>
      </c>
      <c r="AJ274" s="638">
        <f t="shared" ref="AJ274" si="3895">AI274*1000</f>
        <v>864</v>
      </c>
      <c r="AK274" s="638">
        <f>'23년(세부_실적)'!AI367</f>
        <v>1.823</v>
      </c>
      <c r="AL274" s="638">
        <f t="shared" ref="AL274" si="3896">AK274*1000</f>
        <v>1823</v>
      </c>
      <c r="AM274" s="638">
        <f>'23년(세부_실적)'!AK367</f>
        <v>0.192</v>
      </c>
      <c r="AN274" s="638">
        <f t="shared" ref="AN274" si="3897">AM274*1000</f>
        <v>192</v>
      </c>
      <c r="AO274" s="638">
        <f>'23년(세부_실적)'!AM367</f>
        <v>0.192</v>
      </c>
      <c r="AP274" s="638">
        <f t="shared" ref="AP274" si="3898">AO274*1000</f>
        <v>192</v>
      </c>
      <c r="AQ274" s="638">
        <f>'23년(세부_실적)'!AO367</f>
        <v>9.6000000000000002E-2</v>
      </c>
      <c r="AR274" s="638">
        <f t="shared" ref="AR274" si="3899">AQ274*1000</f>
        <v>96</v>
      </c>
      <c r="AS274" s="638">
        <f>'23년(세부_실적)'!AQ367</f>
        <v>0.48</v>
      </c>
      <c r="AT274" s="638">
        <f t="shared" ref="AT274" si="3900">AS274*1000</f>
        <v>480</v>
      </c>
      <c r="AU274" s="638">
        <f>'23년(세부_실적)'!AS367</f>
        <v>1.536</v>
      </c>
      <c r="AV274" s="638">
        <f t="shared" ref="AV274" si="3901">AU274*1000</f>
        <v>1536</v>
      </c>
      <c r="AW274" s="638">
        <f>'23년(세부_실적)'!AU367</f>
        <v>0</v>
      </c>
      <c r="AX274" s="638">
        <f t="shared" ref="AX274" si="3902">AW274*1000</f>
        <v>0</v>
      </c>
      <c r="AY274" s="638">
        <f>'23년(세부_실적)'!AW367</f>
        <v>0</v>
      </c>
      <c r="AZ274" s="638">
        <f t="shared" ref="AZ274" si="3903">AY274*1000</f>
        <v>0</v>
      </c>
      <c r="BA274" s="638">
        <f>'23년(세부_실적)'!AY367</f>
        <v>1.536</v>
      </c>
      <c r="BB274" s="638">
        <f t="shared" ref="BB274" si="3904">BA274*1000</f>
        <v>1536</v>
      </c>
      <c r="BC274" s="638">
        <f>'23년(세부_실적)'!BA367</f>
        <v>2.016</v>
      </c>
      <c r="BD274" s="638">
        <f t="shared" ref="BD274" si="3905">BC274*1000</f>
        <v>2016</v>
      </c>
      <c r="BF274" s="617">
        <v>0.45</v>
      </c>
      <c r="BG274" s="617">
        <v>3.6702978636363643</v>
      </c>
      <c r="BH274" s="617">
        <v>6.2</v>
      </c>
      <c r="BI274" s="617"/>
      <c r="BJ274" s="617">
        <v>0.45</v>
      </c>
      <c r="BK274" s="617">
        <v>3.6702978636363643</v>
      </c>
      <c r="BL274" s="617"/>
      <c r="BM274" s="617"/>
      <c r="BN274" s="617">
        <v>0.45</v>
      </c>
      <c r="BO274" s="617">
        <v>3.6702978636363643</v>
      </c>
      <c r="BP274" s="617"/>
      <c r="BQ274" s="617"/>
      <c r="BR274" s="617">
        <v>0.45</v>
      </c>
      <c r="BS274" s="617">
        <v>3.7989787238150083</v>
      </c>
      <c r="BT274" s="617">
        <v>5.5</v>
      </c>
      <c r="BU274" s="617"/>
      <c r="BV274" s="617">
        <v>0.45</v>
      </c>
      <c r="BW274" s="617">
        <v>3.7989787238150083</v>
      </c>
      <c r="BX274" s="617"/>
      <c r="BY274" s="617"/>
      <c r="BZ274" s="617">
        <v>0.45</v>
      </c>
      <c r="CA274" s="617">
        <v>3.7989787238150083</v>
      </c>
      <c r="CB274" s="617"/>
      <c r="CC274" s="617"/>
      <c r="CD274" s="617"/>
      <c r="CE274" s="617"/>
      <c r="CF274" s="617"/>
      <c r="CG274" s="617"/>
      <c r="CH274" s="617"/>
      <c r="CI274" s="617"/>
      <c r="CJ274" s="617"/>
      <c r="CK274" s="617"/>
      <c r="CL274" s="617"/>
      <c r="CM274" s="617"/>
      <c r="CN274" s="617"/>
      <c r="CO274" s="617"/>
      <c r="CP274" s="617"/>
      <c r="CQ274" s="617"/>
      <c r="CR274" s="617"/>
      <c r="CS274" s="617"/>
      <c r="CT274" s="617"/>
      <c r="CU274" s="617"/>
      <c r="CV274" s="617"/>
      <c r="CW274" s="617"/>
      <c r="CX274" s="617"/>
      <c r="CY274" s="617"/>
      <c r="CZ274" s="617"/>
      <c r="DA274" s="617"/>
      <c r="DB274" s="6">
        <f t="shared" si="3739"/>
        <v>0</v>
      </c>
      <c r="DC274" s="6">
        <f t="shared" si="3740"/>
        <v>0</v>
      </c>
      <c r="DD274" s="6">
        <f t="shared" si="3741"/>
        <v>0</v>
      </c>
      <c r="DE274" s="6">
        <f t="shared" si="3742"/>
        <v>0</v>
      </c>
      <c r="DF274" s="6">
        <f t="shared" si="3743"/>
        <v>0</v>
      </c>
      <c r="DG274" s="6">
        <f t="shared" si="3744"/>
        <v>0</v>
      </c>
      <c r="DH274" s="6">
        <f t="shared" si="3745"/>
        <v>0</v>
      </c>
      <c r="DI274" s="6">
        <f t="shared" si="3746"/>
        <v>0</v>
      </c>
      <c r="DJ274" s="6">
        <f t="shared" si="3747"/>
        <v>0</v>
      </c>
      <c r="DK274" s="6">
        <f t="shared" si="3748"/>
        <v>0</v>
      </c>
      <c r="DL274" s="6">
        <f t="shared" si="3749"/>
        <v>0</v>
      </c>
      <c r="DM274" s="6">
        <f t="shared" si="3750"/>
        <v>0</v>
      </c>
      <c r="DO274" s="6">
        <f t="shared" si="3751"/>
        <v>0</v>
      </c>
      <c r="DP274" s="6">
        <f t="shared" si="3752"/>
        <v>5034909.1401068158</v>
      </c>
      <c r="DQ274" s="6">
        <f t="shared" si="3753"/>
        <v>0</v>
      </c>
      <c r="DR274" s="6">
        <f t="shared" si="3754"/>
        <v>0</v>
      </c>
      <c r="DS274" s="6">
        <f t="shared" si="3755"/>
        <v>4860890.1259916089</v>
      </c>
      <c r="DT274" s="6">
        <f t="shared" si="3756"/>
        <v>0</v>
      </c>
      <c r="DU274" s="6">
        <f t="shared" si="3757"/>
        <v>0</v>
      </c>
      <c r="DV274" s="6">
        <f t="shared" si="3758"/>
        <v>0</v>
      </c>
      <c r="DW274" s="6">
        <f t="shared" si="3759"/>
        <v>0</v>
      </c>
      <c r="DX274" s="6">
        <f t="shared" si="3760"/>
        <v>0</v>
      </c>
      <c r="DY274" s="6">
        <f t="shared" si="3761"/>
        <v>0</v>
      </c>
      <c r="DZ274" s="6">
        <f t="shared" si="3762"/>
        <v>0</v>
      </c>
    </row>
    <row r="275" spans="2:130" ht="12" customHeight="1" outlineLevel="1">
      <c r="B275" s="6">
        <f>'23년(세부_실적)'!A368</f>
        <v>269</v>
      </c>
      <c r="C275" s="620"/>
      <c r="D275" s="620"/>
      <c r="E275" s="620"/>
      <c r="F275" s="622" t="str">
        <f>'23년(세부_실적)'!E368</f>
        <v>A3026A_RPN</v>
      </c>
      <c r="G275" s="622" t="s">
        <v>1369</v>
      </c>
      <c r="H275" s="622" t="str">
        <f>'23년(세부_실적)'!F368</f>
        <v>0007E</v>
      </c>
      <c r="I275" s="617" t="str">
        <f>'23년(세부_실적)'!G368</f>
        <v>구</v>
      </c>
      <c r="J275" s="617" t="str">
        <f>'23년(세부_실적)'!H368</f>
        <v>SY</v>
      </c>
      <c r="K275" s="617">
        <f>'23년(세부_실적)'!I368</f>
        <v>5.75</v>
      </c>
      <c r="L275" s="617">
        <f>'23년(세부_실적)'!J368</f>
        <v>0</v>
      </c>
      <c r="M275" s="617">
        <f>'23년(세부_실적)'!K368</f>
        <v>5.58</v>
      </c>
      <c r="N275" s="617">
        <f>'23년(세부_실적)'!L368</f>
        <v>0</v>
      </c>
      <c r="O275" s="617">
        <f>'23년(세부_실적)'!M368</f>
        <v>5.58</v>
      </c>
      <c r="P275" s="617">
        <f>'23년(세부_실적)'!N368</f>
        <v>0</v>
      </c>
      <c r="Q275" s="617">
        <f>'23년(세부_실적)'!O368</f>
        <v>5.58</v>
      </c>
      <c r="R275" s="617">
        <f>'23년(세부_실적)'!P368</f>
        <v>0</v>
      </c>
      <c r="S275" s="638">
        <f>'23년(세부_실적)'!Q368</f>
        <v>25.343999999999998</v>
      </c>
      <c r="T275" s="638">
        <f t="shared" si="3706"/>
        <v>25343.999999999996</v>
      </c>
      <c r="U275" s="638">
        <f>'23년(세부_실적)'!S368</f>
        <v>0</v>
      </c>
      <c r="V275" s="638">
        <f t="shared" si="3707"/>
        <v>0</v>
      </c>
      <c r="W275" s="638">
        <f>'23년(세부_실적)'!U368</f>
        <v>0</v>
      </c>
      <c r="X275" s="638">
        <f t="shared" si="3708"/>
        <v>0</v>
      </c>
      <c r="Y275" s="638">
        <f>'23년(세부_실적)'!W368</f>
        <v>0</v>
      </c>
      <c r="Z275" s="638">
        <f t="shared" si="3709"/>
        <v>0</v>
      </c>
      <c r="AA275" s="638">
        <f>'23년(세부_실적)'!Y368</f>
        <v>0</v>
      </c>
      <c r="AB275" s="638">
        <f t="shared" si="3709"/>
        <v>0</v>
      </c>
      <c r="AC275" s="638">
        <f>'23년(세부_실적)'!AA368</f>
        <v>0</v>
      </c>
      <c r="AD275" s="638">
        <f t="shared" ref="AD275" si="3906">AC275*1000</f>
        <v>0</v>
      </c>
      <c r="AE275" s="638">
        <f>'23년(세부_실적)'!AC368</f>
        <v>9.2159999999999993</v>
      </c>
      <c r="AF275" s="638">
        <f t="shared" ref="AF275" si="3907">AE275*1000</f>
        <v>9216</v>
      </c>
      <c r="AG275" s="638">
        <f>'23년(세부_실적)'!AE368</f>
        <v>11.52</v>
      </c>
      <c r="AH275" s="638">
        <f t="shared" ref="AH275" si="3908">AG275*1000</f>
        <v>11520</v>
      </c>
      <c r="AI275" s="638">
        <f>'23년(세부_실적)'!AG368</f>
        <v>20.735999999999997</v>
      </c>
      <c r="AJ275" s="638">
        <f t="shared" ref="AJ275" si="3909">AI275*1000</f>
        <v>20735.999999999996</v>
      </c>
      <c r="AK275" s="638">
        <f>'23년(세부_실적)'!AI368</f>
        <v>20.735999999999997</v>
      </c>
      <c r="AL275" s="638">
        <f t="shared" ref="AL275" si="3910">AK275*1000</f>
        <v>20735.999999999996</v>
      </c>
      <c r="AM275" s="638">
        <f>'23년(세부_실적)'!AK368</f>
        <v>4.6079999999999997</v>
      </c>
      <c r="AN275" s="638">
        <f t="shared" ref="AN275" si="3911">AM275*1000</f>
        <v>4608</v>
      </c>
      <c r="AO275" s="638">
        <f>'23년(세부_실적)'!AM368</f>
        <v>0</v>
      </c>
      <c r="AP275" s="638">
        <f t="shared" ref="AP275" si="3912">AO275*1000</f>
        <v>0</v>
      </c>
      <c r="AQ275" s="638">
        <f>'23년(세부_실적)'!AO368</f>
        <v>0</v>
      </c>
      <c r="AR275" s="638">
        <f t="shared" ref="AR275" si="3913">AQ275*1000</f>
        <v>0</v>
      </c>
      <c r="AS275" s="638">
        <f>'23년(세부_실적)'!AQ368</f>
        <v>4.6079999999999997</v>
      </c>
      <c r="AT275" s="638">
        <f t="shared" ref="AT275" si="3914">AS275*1000</f>
        <v>4608</v>
      </c>
      <c r="AU275" s="638">
        <f>'23년(세부_실적)'!AS368</f>
        <v>0</v>
      </c>
      <c r="AV275" s="638">
        <f t="shared" ref="AV275" si="3915">AU275*1000</f>
        <v>0</v>
      </c>
      <c r="AW275" s="638">
        <f>'23년(세부_실적)'!AU368</f>
        <v>0</v>
      </c>
      <c r="AX275" s="638">
        <f t="shared" ref="AX275" si="3916">AW275*1000</f>
        <v>0</v>
      </c>
      <c r="AY275" s="638">
        <f>'23년(세부_실적)'!AW368</f>
        <v>0</v>
      </c>
      <c r="AZ275" s="638">
        <f t="shared" ref="AZ275" si="3917">AY275*1000</f>
        <v>0</v>
      </c>
      <c r="BA275" s="638">
        <f>'23년(세부_실적)'!AY368</f>
        <v>0</v>
      </c>
      <c r="BB275" s="638">
        <f t="shared" ref="BB275" si="3918">BA275*1000</f>
        <v>0</v>
      </c>
      <c r="BC275" s="638">
        <f>'23년(세부_실적)'!BA368</f>
        <v>4.6079999999999997</v>
      </c>
      <c r="BD275" s="638">
        <f t="shared" ref="BD275" si="3919">BC275*1000</f>
        <v>4608</v>
      </c>
      <c r="BF275" s="617">
        <v>0.45</v>
      </c>
      <c r="BG275" s="617">
        <v>3.696567863636365</v>
      </c>
      <c r="BH275" s="617">
        <v>6.15</v>
      </c>
      <c r="BI275" s="617"/>
      <c r="BJ275" s="617">
        <v>0.45</v>
      </c>
      <c r="BK275" s="617">
        <v>3.696567863636365</v>
      </c>
      <c r="BL275" s="617">
        <v>6.15</v>
      </c>
      <c r="BM275" s="617"/>
      <c r="BN275" s="617">
        <v>0.45</v>
      </c>
      <c r="BO275" s="617">
        <v>3.696567863636365</v>
      </c>
      <c r="BP275" s="617"/>
      <c r="BQ275" s="617"/>
      <c r="BR275" s="617">
        <v>0.45</v>
      </c>
      <c r="BS275" s="617">
        <v>3.8309800984575015</v>
      </c>
      <c r="BT275" s="617"/>
      <c r="BU275" s="617"/>
      <c r="BV275" s="617">
        <v>0.45</v>
      </c>
      <c r="BW275" s="617">
        <v>3.8309800984575015</v>
      </c>
      <c r="BX275" s="617">
        <v>5.5</v>
      </c>
      <c r="BY275" s="617"/>
      <c r="BZ275" s="617">
        <v>0.45</v>
      </c>
      <c r="CA275" s="617">
        <v>3.8309800984575015</v>
      </c>
      <c r="CB275" s="617">
        <v>5.5</v>
      </c>
      <c r="CC275" s="617"/>
      <c r="CD275" s="617"/>
      <c r="CE275" s="617"/>
      <c r="CF275" s="617"/>
      <c r="CG275" s="617"/>
      <c r="CH275" s="617"/>
      <c r="CI275" s="617"/>
      <c r="CJ275" s="617"/>
      <c r="CK275" s="617"/>
      <c r="CL275" s="617"/>
      <c r="CM275" s="617"/>
      <c r="CN275" s="617"/>
      <c r="CO275" s="617"/>
      <c r="CP275" s="617"/>
      <c r="CQ275" s="617"/>
      <c r="CR275" s="617"/>
      <c r="CS275" s="617"/>
      <c r="CT275" s="617"/>
      <c r="CU275" s="617"/>
      <c r="CV275" s="617"/>
      <c r="CW275" s="617"/>
      <c r="CX275" s="617"/>
      <c r="CY275" s="617"/>
      <c r="CZ275" s="617"/>
      <c r="DA275" s="617"/>
      <c r="DB275" s="6">
        <f t="shared" si="3739"/>
        <v>0</v>
      </c>
      <c r="DC275" s="6">
        <f t="shared" si="3740"/>
        <v>0</v>
      </c>
      <c r="DD275" s="6">
        <f t="shared" si="3741"/>
        <v>0</v>
      </c>
      <c r="DE275" s="6">
        <f t="shared" si="3742"/>
        <v>0</v>
      </c>
      <c r="DF275" s="6">
        <f t="shared" si="3743"/>
        <v>67115473.920000002</v>
      </c>
      <c r="DG275" s="6">
        <f t="shared" si="3744"/>
        <v>82382572.799999997</v>
      </c>
      <c r="DH275" s="6">
        <f t="shared" si="3745"/>
        <v>0</v>
      </c>
      <c r="DI275" s="6">
        <f t="shared" si="3746"/>
        <v>0</v>
      </c>
      <c r="DJ275" s="6">
        <f t="shared" si="3747"/>
        <v>0</v>
      </c>
      <c r="DK275" s="6">
        <f t="shared" si="3748"/>
        <v>0</v>
      </c>
      <c r="DL275" s="6">
        <f t="shared" si="3749"/>
        <v>0</v>
      </c>
      <c r="DM275" s="6">
        <f t="shared" si="3750"/>
        <v>0</v>
      </c>
      <c r="DO275" s="6">
        <f t="shared" si="3751"/>
        <v>0</v>
      </c>
      <c r="DP275" s="6">
        <f t="shared" si="3752"/>
        <v>0</v>
      </c>
      <c r="DQ275" s="6">
        <f t="shared" si="3753"/>
        <v>0</v>
      </c>
      <c r="DR275" s="6">
        <f t="shared" si="3754"/>
        <v>0</v>
      </c>
      <c r="DS275" s="6">
        <f t="shared" si="3755"/>
        <v>52240001.481829718</v>
      </c>
      <c r="DT275" s="6">
        <f t="shared" si="3756"/>
        <v>64123300.83936841</v>
      </c>
      <c r="DU275" s="6">
        <f t="shared" si="3757"/>
        <v>0</v>
      </c>
      <c r="DV275" s="6">
        <f t="shared" si="3758"/>
        <v>0</v>
      </c>
      <c r="DW275" s="6">
        <f t="shared" si="3759"/>
        <v>0</v>
      </c>
      <c r="DX275" s="6">
        <f t="shared" si="3760"/>
        <v>0</v>
      </c>
      <c r="DY275" s="6">
        <f t="shared" si="3761"/>
        <v>0</v>
      </c>
      <c r="DZ275" s="6">
        <f t="shared" si="3762"/>
        <v>0</v>
      </c>
    </row>
    <row r="276" spans="2:130" ht="12" customHeight="1" outlineLevel="1">
      <c r="B276" s="6">
        <f>'23년(세부_실적)'!A369</f>
        <v>270</v>
      </c>
      <c r="C276" s="620"/>
      <c r="D276" s="620"/>
      <c r="E276" s="620"/>
      <c r="F276" s="622" t="str">
        <f>'23년(세부_실적)'!E369</f>
        <v>A3026K_RPN</v>
      </c>
      <c r="G276" s="622" t="s">
        <v>1370</v>
      </c>
      <c r="H276" s="622" t="str">
        <f>'23년(세부_실적)'!F369</f>
        <v>0007F</v>
      </c>
      <c r="I276" s="617" t="str">
        <f>'23년(세부_실적)'!G369</f>
        <v>구</v>
      </c>
      <c r="J276" s="617" t="str">
        <f>'23년(세부_실적)'!H369</f>
        <v>SY</v>
      </c>
      <c r="K276" s="617">
        <f>'23년(세부_실적)'!I369</f>
        <v>5.84</v>
      </c>
      <c r="L276" s="617">
        <f>'23년(세부_실적)'!J369</f>
        <v>0</v>
      </c>
      <c r="M276" s="617">
        <f>'23년(세부_실적)'!K369</f>
        <v>5.67</v>
      </c>
      <c r="N276" s="617">
        <f>'23년(세부_실적)'!L369</f>
        <v>0</v>
      </c>
      <c r="O276" s="617">
        <f>'23년(세부_실적)'!M369</f>
        <v>5.67</v>
      </c>
      <c r="P276" s="617">
        <f>'23년(세부_실적)'!N369</f>
        <v>0</v>
      </c>
      <c r="Q276" s="617">
        <f>'23년(세부_실적)'!O369</f>
        <v>5.67</v>
      </c>
      <c r="R276" s="617">
        <f>'23년(세부_실적)'!P369</f>
        <v>0</v>
      </c>
      <c r="S276" s="638">
        <f>'23년(세부_실적)'!Q369</f>
        <v>4.992</v>
      </c>
      <c r="T276" s="638">
        <f t="shared" si="3706"/>
        <v>4992</v>
      </c>
      <c r="U276" s="638">
        <f>'23년(세부_실적)'!S369</f>
        <v>0.48</v>
      </c>
      <c r="V276" s="638">
        <f t="shared" si="3707"/>
        <v>480</v>
      </c>
      <c r="W276" s="638">
        <f>'23년(세부_실적)'!U369</f>
        <v>0</v>
      </c>
      <c r="X276" s="638">
        <f t="shared" si="3708"/>
        <v>0</v>
      </c>
      <c r="Y276" s="638">
        <f>'23년(세부_실적)'!W369</f>
        <v>0</v>
      </c>
      <c r="Z276" s="638">
        <f t="shared" si="3709"/>
        <v>0</v>
      </c>
      <c r="AA276" s="638">
        <f>'23년(세부_실적)'!Y369</f>
        <v>0.48</v>
      </c>
      <c r="AB276" s="638">
        <f t="shared" si="3709"/>
        <v>480</v>
      </c>
      <c r="AC276" s="638">
        <f>'23년(세부_실적)'!AA369</f>
        <v>0.48</v>
      </c>
      <c r="AD276" s="638">
        <f t="shared" ref="AD276" si="3920">AC276*1000</f>
        <v>480</v>
      </c>
      <c r="AE276" s="638">
        <f>'23년(세부_실적)'!AC369</f>
        <v>0.48</v>
      </c>
      <c r="AF276" s="638">
        <f t="shared" ref="AF276" si="3921">AE276*1000</f>
        <v>480</v>
      </c>
      <c r="AG276" s="638">
        <f>'23년(세부_실적)'!AE369</f>
        <v>1.248</v>
      </c>
      <c r="AH276" s="638">
        <f t="shared" ref="AH276" si="3922">AG276*1000</f>
        <v>1248</v>
      </c>
      <c r="AI276" s="638">
        <f>'23년(세부_실적)'!AG369</f>
        <v>2.2080000000000002</v>
      </c>
      <c r="AJ276" s="638">
        <f t="shared" ref="AJ276" si="3923">AI276*1000</f>
        <v>2208</v>
      </c>
      <c r="AK276" s="638">
        <f>'23년(세부_실적)'!AI369</f>
        <v>2.6880000000000002</v>
      </c>
      <c r="AL276" s="638">
        <f t="shared" ref="AL276" si="3924">AK276*1000</f>
        <v>2688</v>
      </c>
      <c r="AM276" s="638">
        <f>'23년(세부_실적)'!AK369</f>
        <v>0</v>
      </c>
      <c r="AN276" s="638">
        <f t="shared" ref="AN276" si="3925">AM276*1000</f>
        <v>0</v>
      </c>
      <c r="AO276" s="638">
        <f>'23년(세부_실적)'!AM369</f>
        <v>0.38400000000000001</v>
      </c>
      <c r="AP276" s="638">
        <f t="shared" ref="AP276" si="3926">AO276*1000</f>
        <v>384</v>
      </c>
      <c r="AQ276" s="638">
        <f>'23년(세부_실적)'!AO369</f>
        <v>0</v>
      </c>
      <c r="AR276" s="638">
        <f t="shared" ref="AR276" si="3927">AQ276*1000</f>
        <v>0</v>
      </c>
      <c r="AS276" s="638">
        <f>'23년(세부_실적)'!AQ369</f>
        <v>0.38400000000000001</v>
      </c>
      <c r="AT276" s="638">
        <f t="shared" ref="AT276" si="3928">AS276*1000</f>
        <v>384</v>
      </c>
      <c r="AU276" s="638">
        <f>'23년(세부_실적)'!AS369</f>
        <v>0.38400000000000001</v>
      </c>
      <c r="AV276" s="638">
        <f t="shared" ref="AV276" si="3929">AU276*1000</f>
        <v>384</v>
      </c>
      <c r="AW276" s="638">
        <f>'23년(세부_실적)'!AU369</f>
        <v>0.48</v>
      </c>
      <c r="AX276" s="638">
        <f t="shared" ref="AX276" si="3930">AW276*1000</f>
        <v>480</v>
      </c>
      <c r="AY276" s="638">
        <f>'23년(세부_실적)'!AW369</f>
        <v>1.056</v>
      </c>
      <c r="AZ276" s="638">
        <f t="shared" ref="AZ276" si="3931">AY276*1000</f>
        <v>1056</v>
      </c>
      <c r="BA276" s="638">
        <f>'23년(세부_실적)'!AY369</f>
        <v>1.92</v>
      </c>
      <c r="BB276" s="638">
        <f t="shared" ref="BB276" si="3932">BA276*1000</f>
        <v>1920</v>
      </c>
      <c r="BC276" s="638">
        <f>'23년(세부_실적)'!BA369</f>
        <v>2.3039999999999998</v>
      </c>
      <c r="BD276" s="638">
        <f t="shared" ref="BD276" si="3933">BC276*1000</f>
        <v>2304</v>
      </c>
      <c r="BF276" s="617">
        <v>0.45</v>
      </c>
      <c r="BG276" s="617">
        <v>3.7458433181818189</v>
      </c>
      <c r="BH276" s="617"/>
      <c r="BI276" s="617"/>
      <c r="BJ276" s="617">
        <v>0.45</v>
      </c>
      <c r="BK276" s="617">
        <v>3.7458433181818189</v>
      </c>
      <c r="BL276" s="617"/>
      <c r="BM276" s="617"/>
      <c r="BN276" s="617">
        <v>0.45</v>
      </c>
      <c r="BO276" s="617">
        <v>3.7458433181818189</v>
      </c>
      <c r="BP276" s="617"/>
      <c r="BQ276" s="617"/>
      <c r="BR276" s="617">
        <v>0.45</v>
      </c>
      <c r="BS276" s="617">
        <v>3.8755143881506715</v>
      </c>
      <c r="BT276" s="617"/>
      <c r="BU276" s="617"/>
      <c r="BV276" s="617">
        <v>0.45</v>
      </c>
      <c r="BW276" s="617">
        <v>3.8755143881506715</v>
      </c>
      <c r="BX276" s="617"/>
      <c r="BY276" s="617"/>
      <c r="BZ276" s="617">
        <v>0.45</v>
      </c>
      <c r="CA276" s="617">
        <v>3.8755143881506715</v>
      </c>
      <c r="CB276" s="617"/>
      <c r="CC276" s="617"/>
      <c r="CD276" s="617"/>
      <c r="CE276" s="617"/>
      <c r="CF276" s="617"/>
      <c r="CG276" s="617"/>
      <c r="CH276" s="617"/>
      <c r="CI276" s="617"/>
      <c r="CJ276" s="617"/>
      <c r="CK276" s="617"/>
      <c r="CL276" s="617"/>
      <c r="CM276" s="617"/>
      <c r="CN276" s="617"/>
      <c r="CO276" s="617"/>
      <c r="CP276" s="617"/>
      <c r="CQ276" s="617"/>
      <c r="CR276" s="617"/>
      <c r="CS276" s="617"/>
      <c r="CT276" s="617"/>
      <c r="CU276" s="617"/>
      <c r="CV276" s="617"/>
      <c r="CW276" s="617"/>
      <c r="CX276" s="617"/>
      <c r="CY276" s="617"/>
      <c r="CZ276" s="617"/>
      <c r="DA276" s="617"/>
      <c r="DB276" s="6">
        <f t="shared" si="3739"/>
        <v>0</v>
      </c>
      <c r="DC276" s="6">
        <f t="shared" si="3740"/>
        <v>0</v>
      </c>
      <c r="DD276" s="6">
        <f t="shared" si="3741"/>
        <v>0</v>
      </c>
      <c r="DE276" s="6">
        <f t="shared" si="3742"/>
        <v>0</v>
      </c>
      <c r="DF276" s="6">
        <f t="shared" si="3743"/>
        <v>0</v>
      </c>
      <c r="DG276" s="6">
        <f t="shared" si="3744"/>
        <v>0</v>
      </c>
      <c r="DH276" s="6">
        <f t="shared" si="3745"/>
        <v>0</v>
      </c>
      <c r="DI276" s="6">
        <f t="shared" si="3746"/>
        <v>0</v>
      </c>
      <c r="DJ276" s="6">
        <f t="shared" si="3747"/>
        <v>0</v>
      </c>
      <c r="DK276" s="6">
        <f t="shared" si="3748"/>
        <v>0</v>
      </c>
      <c r="DL276" s="6">
        <f t="shared" si="3749"/>
        <v>0</v>
      </c>
      <c r="DM276" s="6">
        <f t="shared" si="3750"/>
        <v>0</v>
      </c>
      <c r="DO276" s="6">
        <f t="shared" si="3751"/>
        <v>2508825.6302524367</v>
      </c>
      <c r="DP276" s="6">
        <f t="shared" si="3752"/>
        <v>0</v>
      </c>
      <c r="DQ276" s="6">
        <f t="shared" si="3753"/>
        <v>0</v>
      </c>
      <c r="DR276" s="6">
        <f t="shared" si="3754"/>
        <v>2747539.0560612227</v>
      </c>
      <c r="DS276" s="6">
        <f t="shared" si="3755"/>
        <v>2749137.7661790829</v>
      </c>
      <c r="DT276" s="6">
        <f t="shared" si="3756"/>
        <v>7018956.1389856245</v>
      </c>
      <c r="DU276" s="6">
        <f t="shared" si="3757"/>
        <v>0</v>
      </c>
      <c r="DV276" s="6">
        <f t="shared" si="3758"/>
        <v>0</v>
      </c>
      <c r="DW276" s="6">
        <f t="shared" si="3759"/>
        <v>0</v>
      </c>
      <c r="DX276" s="6">
        <f t="shared" si="3760"/>
        <v>0</v>
      </c>
      <c r="DY276" s="6">
        <f t="shared" si="3761"/>
        <v>0</v>
      </c>
      <c r="DZ276" s="6">
        <f t="shared" si="3762"/>
        <v>0</v>
      </c>
    </row>
    <row r="277" spans="2:130" ht="12" customHeight="1" outlineLevel="1">
      <c r="B277" s="6">
        <f>'23년(세부_실적)'!A370</f>
        <v>271</v>
      </c>
      <c r="C277" s="620"/>
      <c r="D277" s="620"/>
      <c r="E277" s="620"/>
      <c r="F277" s="622" t="str">
        <f>'23년(세부_실적)'!E370</f>
        <v>A3026D_RPN</v>
      </c>
      <c r="G277" s="622" t="s">
        <v>1371</v>
      </c>
      <c r="H277" s="622" t="str">
        <f>'23년(세부_실적)'!F370</f>
        <v>0007G</v>
      </c>
      <c r="I277" s="617" t="str">
        <f>'23년(세부_실적)'!G370</f>
        <v>구</v>
      </c>
      <c r="J277" s="617" t="str">
        <f>'23년(세부_실적)'!H370</f>
        <v>SY</v>
      </c>
      <c r="K277" s="617">
        <f>'23년(세부_실적)'!I370</f>
        <v>5.75</v>
      </c>
      <c r="L277" s="617">
        <f>'23년(세부_실적)'!J370</f>
        <v>0</v>
      </c>
      <c r="M277" s="617">
        <f>'23년(세부_실적)'!K370</f>
        <v>5.75</v>
      </c>
      <c r="N277" s="617">
        <f>'23년(세부_실적)'!L370</f>
        <v>0</v>
      </c>
      <c r="O277" s="617">
        <f>'23년(세부_실적)'!M370</f>
        <v>5.75</v>
      </c>
      <c r="P277" s="617">
        <f>'23년(세부_실적)'!N370</f>
        <v>0</v>
      </c>
      <c r="Q277" s="617">
        <f>'23년(세부_실적)'!O370</f>
        <v>5.75</v>
      </c>
      <c r="R277" s="617">
        <f>'23년(세부_실적)'!P370</f>
        <v>0</v>
      </c>
      <c r="S277" s="638">
        <f>'23년(세부_실적)'!Q370</f>
        <v>0</v>
      </c>
      <c r="T277" s="638">
        <f t="shared" si="3706"/>
        <v>0</v>
      </c>
      <c r="U277" s="638">
        <f>'23년(세부_실적)'!S370</f>
        <v>0</v>
      </c>
      <c r="V277" s="638">
        <f t="shared" si="3707"/>
        <v>0</v>
      </c>
      <c r="W277" s="638">
        <f>'23년(세부_실적)'!U370</f>
        <v>0</v>
      </c>
      <c r="X277" s="638">
        <f t="shared" si="3708"/>
        <v>0</v>
      </c>
      <c r="Y277" s="638">
        <f>'23년(세부_실적)'!W370</f>
        <v>0</v>
      </c>
      <c r="Z277" s="638">
        <f t="shared" si="3709"/>
        <v>0</v>
      </c>
      <c r="AA277" s="638">
        <f>'23년(세부_실적)'!Y370</f>
        <v>0</v>
      </c>
      <c r="AB277" s="638">
        <f t="shared" si="3709"/>
        <v>0</v>
      </c>
      <c r="AC277" s="638">
        <f>'23년(세부_실적)'!AA370</f>
        <v>0</v>
      </c>
      <c r="AD277" s="638">
        <f t="shared" ref="AD277" si="3934">AC277*1000</f>
        <v>0</v>
      </c>
      <c r="AE277" s="638">
        <f>'23년(세부_실적)'!AC370</f>
        <v>0</v>
      </c>
      <c r="AF277" s="638">
        <f t="shared" ref="AF277" si="3935">AE277*1000</f>
        <v>0</v>
      </c>
      <c r="AG277" s="638">
        <f>'23년(세부_실적)'!AE370</f>
        <v>0</v>
      </c>
      <c r="AH277" s="638">
        <f t="shared" ref="AH277" si="3936">AG277*1000</f>
        <v>0</v>
      </c>
      <c r="AI277" s="638">
        <f>'23년(세부_실적)'!AG370</f>
        <v>0</v>
      </c>
      <c r="AJ277" s="638">
        <f t="shared" ref="AJ277" si="3937">AI277*1000</f>
        <v>0</v>
      </c>
      <c r="AK277" s="638">
        <f>'23년(세부_실적)'!AI370</f>
        <v>0</v>
      </c>
      <c r="AL277" s="638">
        <f t="shared" ref="AL277" si="3938">AK277*1000</f>
        <v>0</v>
      </c>
      <c r="AM277" s="638">
        <f>'23년(세부_실적)'!AK370</f>
        <v>0</v>
      </c>
      <c r="AN277" s="638">
        <f t="shared" ref="AN277" si="3939">AM277*1000</f>
        <v>0</v>
      </c>
      <c r="AO277" s="638">
        <f>'23년(세부_실적)'!AM370</f>
        <v>0</v>
      </c>
      <c r="AP277" s="638">
        <f t="shared" ref="AP277" si="3940">AO277*1000</f>
        <v>0</v>
      </c>
      <c r="AQ277" s="638">
        <f>'23년(세부_실적)'!AO370</f>
        <v>0</v>
      </c>
      <c r="AR277" s="638">
        <f t="shared" ref="AR277" si="3941">AQ277*1000</f>
        <v>0</v>
      </c>
      <c r="AS277" s="638">
        <f>'23년(세부_실적)'!AQ370</f>
        <v>0</v>
      </c>
      <c r="AT277" s="638">
        <f t="shared" ref="AT277" si="3942">AS277*1000</f>
        <v>0</v>
      </c>
      <c r="AU277" s="638">
        <f>'23년(세부_실적)'!AS370</f>
        <v>0</v>
      </c>
      <c r="AV277" s="638">
        <f t="shared" ref="AV277" si="3943">AU277*1000</f>
        <v>0</v>
      </c>
      <c r="AW277" s="638">
        <f>'23년(세부_실적)'!AU370</f>
        <v>0</v>
      </c>
      <c r="AX277" s="638">
        <f t="shared" ref="AX277" si="3944">AW277*1000</f>
        <v>0</v>
      </c>
      <c r="AY277" s="638">
        <f>'23년(세부_실적)'!AW370</f>
        <v>0</v>
      </c>
      <c r="AZ277" s="638">
        <f t="shared" ref="AZ277" si="3945">AY277*1000</f>
        <v>0</v>
      </c>
      <c r="BA277" s="638">
        <f>'23년(세부_실적)'!AY370</f>
        <v>0</v>
      </c>
      <c r="BB277" s="638">
        <f t="shared" ref="BB277" si="3946">BA277*1000</f>
        <v>0</v>
      </c>
      <c r="BC277" s="638">
        <f>'23년(세부_실적)'!BA370</f>
        <v>0</v>
      </c>
      <c r="BD277" s="638">
        <f t="shared" ref="BD277" si="3947">BC277*1000</f>
        <v>0</v>
      </c>
      <c r="BF277" s="617">
        <v>4.4999999999999998E-2</v>
      </c>
      <c r="BG277" s="617">
        <v>3.6963541836363643</v>
      </c>
      <c r="BH277" s="617">
        <v>6.15</v>
      </c>
      <c r="BI277" s="617"/>
      <c r="BJ277" s="617">
        <v>4.4999999999999998E-2</v>
      </c>
      <c r="BK277" s="617">
        <v>3.6963541836363643</v>
      </c>
      <c r="BL277" s="617"/>
      <c r="BM277" s="617"/>
      <c r="BN277" s="617">
        <v>4.4999999999999998E-2</v>
      </c>
      <c r="BO277" s="617">
        <v>3.6963541836363643</v>
      </c>
      <c r="BP277" s="617"/>
      <c r="BQ277" s="617"/>
      <c r="BR277" s="617">
        <v>4.4999999999999998E-2</v>
      </c>
      <c r="BS277" s="617">
        <v>3.8307664184575008</v>
      </c>
      <c r="BT277" s="617"/>
      <c r="BU277" s="617"/>
      <c r="BV277" s="617">
        <v>4.4999999999999998E-2</v>
      </c>
      <c r="BW277" s="617">
        <v>3.8307664184575008</v>
      </c>
      <c r="BX277" s="617"/>
      <c r="BY277" s="617"/>
      <c r="BZ277" s="617">
        <v>4.4999999999999998E-2</v>
      </c>
      <c r="CA277" s="617">
        <v>3.8307664184575008</v>
      </c>
      <c r="CB277" s="617"/>
      <c r="CC277" s="617"/>
      <c r="CD277" s="617"/>
      <c r="CE277" s="617"/>
      <c r="CF277" s="617"/>
      <c r="CG277" s="617"/>
      <c r="CH277" s="617"/>
      <c r="CI277" s="617"/>
      <c r="CJ277" s="617"/>
      <c r="CK277" s="617"/>
      <c r="CL277" s="617"/>
      <c r="CM277" s="617"/>
      <c r="CN277" s="617"/>
      <c r="CO277" s="617"/>
      <c r="CP277" s="617"/>
      <c r="CQ277" s="617"/>
      <c r="CR277" s="617"/>
      <c r="CS277" s="617"/>
      <c r="CT277" s="617"/>
      <c r="CU277" s="617"/>
      <c r="CV277" s="617"/>
      <c r="CW277" s="617"/>
      <c r="CX277" s="617"/>
      <c r="CY277" s="617"/>
      <c r="CZ277" s="617"/>
      <c r="DA277" s="617"/>
      <c r="DB277" s="6">
        <f t="shared" si="3739"/>
        <v>0</v>
      </c>
      <c r="DC277" s="6">
        <f t="shared" si="3740"/>
        <v>0</v>
      </c>
      <c r="DD277" s="6">
        <f t="shared" si="3741"/>
        <v>0</v>
      </c>
      <c r="DE277" s="6">
        <f t="shared" si="3742"/>
        <v>0</v>
      </c>
      <c r="DF277" s="6">
        <f t="shared" si="3743"/>
        <v>0</v>
      </c>
      <c r="DG277" s="6">
        <f t="shared" si="3744"/>
        <v>0</v>
      </c>
      <c r="DH277" s="6">
        <f t="shared" si="3745"/>
        <v>0</v>
      </c>
      <c r="DI277" s="6">
        <f t="shared" si="3746"/>
        <v>0</v>
      </c>
      <c r="DJ277" s="6">
        <f t="shared" si="3747"/>
        <v>0</v>
      </c>
      <c r="DK277" s="6">
        <f t="shared" si="3748"/>
        <v>0</v>
      </c>
      <c r="DL277" s="6">
        <f t="shared" si="3749"/>
        <v>0</v>
      </c>
      <c r="DM277" s="6">
        <f t="shared" si="3750"/>
        <v>0</v>
      </c>
      <c r="DO277" s="6">
        <f t="shared" si="3751"/>
        <v>0</v>
      </c>
      <c r="DP277" s="6">
        <f t="shared" si="3752"/>
        <v>0</v>
      </c>
      <c r="DQ277" s="6">
        <f t="shared" si="3753"/>
        <v>0</v>
      </c>
      <c r="DR277" s="6">
        <f t="shared" si="3754"/>
        <v>0</v>
      </c>
      <c r="DS277" s="6">
        <f t="shared" si="3755"/>
        <v>0</v>
      </c>
      <c r="DT277" s="6">
        <f t="shared" si="3756"/>
        <v>0</v>
      </c>
      <c r="DU277" s="6">
        <f t="shared" si="3757"/>
        <v>0</v>
      </c>
      <c r="DV277" s="6">
        <f t="shared" si="3758"/>
        <v>0</v>
      </c>
      <c r="DW277" s="6">
        <f t="shared" si="3759"/>
        <v>0</v>
      </c>
      <c r="DX277" s="6">
        <f t="shared" si="3760"/>
        <v>0</v>
      </c>
      <c r="DY277" s="6">
        <f t="shared" si="3761"/>
        <v>0</v>
      </c>
      <c r="DZ277" s="6">
        <f t="shared" si="3762"/>
        <v>0</v>
      </c>
    </row>
    <row r="278" spans="2:130" ht="12" customHeight="1" outlineLevel="1">
      <c r="B278" s="6">
        <f>'23년(세부_실적)'!A371</f>
        <v>272</v>
      </c>
      <c r="C278" s="620"/>
      <c r="D278" s="620"/>
      <c r="E278" s="620"/>
      <c r="F278" s="622" t="str">
        <f>'23년(세부_실적)'!E371</f>
        <v>A3026U_RPN_UAE</v>
      </c>
      <c r="G278" s="622" t="s">
        <v>1756</v>
      </c>
      <c r="H278" s="622" t="str">
        <f>'23년(세부_실적)'!F371</f>
        <v>0007H</v>
      </c>
      <c r="I278" s="617" t="str">
        <f>'23년(세부_실적)'!G371</f>
        <v>구</v>
      </c>
      <c r="J278" s="617" t="str">
        <f>'23년(세부_실적)'!H371</f>
        <v>SY</v>
      </c>
      <c r="K278" s="617">
        <f>'23년(세부_실적)'!I371</f>
        <v>5.89</v>
      </c>
      <c r="L278" s="617">
        <f>'23년(세부_실적)'!J371</f>
        <v>0</v>
      </c>
      <c r="M278" s="617">
        <f>'23년(세부_실적)'!K371</f>
        <v>6.17</v>
      </c>
      <c r="N278" s="617">
        <f>'23년(세부_실적)'!L371</f>
        <v>0</v>
      </c>
      <c r="O278" s="617">
        <f>'23년(세부_실적)'!M371</f>
        <v>6.17</v>
      </c>
      <c r="P278" s="617">
        <f>'23년(세부_실적)'!N371</f>
        <v>0</v>
      </c>
      <c r="Q278" s="617">
        <f>'23년(세부_실적)'!O371</f>
        <v>6.17</v>
      </c>
      <c r="R278" s="617">
        <f>'23년(세부_실적)'!P371</f>
        <v>0</v>
      </c>
      <c r="S278" s="638">
        <f>'23년(세부_실적)'!Q371</f>
        <v>5.5430000000000001</v>
      </c>
      <c r="T278" s="638">
        <f t="shared" si="3706"/>
        <v>5543</v>
      </c>
      <c r="U278" s="638">
        <f>'23년(세부_실적)'!S371</f>
        <v>0.60799999999999998</v>
      </c>
      <c r="V278" s="638">
        <f t="shared" si="3707"/>
        <v>608</v>
      </c>
      <c r="W278" s="638">
        <f>'23년(세부_실적)'!U371</f>
        <v>1.92</v>
      </c>
      <c r="X278" s="638">
        <f t="shared" si="3708"/>
        <v>1920</v>
      </c>
      <c r="Y278" s="638">
        <f>'23년(세부_실적)'!W371</f>
        <v>0</v>
      </c>
      <c r="Z278" s="638">
        <f t="shared" si="3709"/>
        <v>0</v>
      </c>
      <c r="AA278" s="638">
        <f>'23년(세부_실적)'!Y371</f>
        <v>2.528</v>
      </c>
      <c r="AB278" s="638">
        <f t="shared" si="3709"/>
        <v>2528</v>
      </c>
      <c r="AC278" s="638">
        <f>'23년(세부_실적)'!AA371</f>
        <v>1.008</v>
      </c>
      <c r="AD278" s="638">
        <f t="shared" ref="AD278" si="3948">AC278*1000</f>
        <v>1008</v>
      </c>
      <c r="AE278" s="638">
        <f>'23년(세부_실적)'!AC371</f>
        <v>0.27200000000000002</v>
      </c>
      <c r="AF278" s="638">
        <f t="shared" ref="AF278" si="3949">AE278*1000</f>
        <v>272</v>
      </c>
      <c r="AG278" s="638">
        <f>'23년(세부_실적)'!AE371</f>
        <v>0.36</v>
      </c>
      <c r="AH278" s="638">
        <f t="shared" ref="AH278" si="3950">AG278*1000</f>
        <v>360</v>
      </c>
      <c r="AI278" s="638">
        <f>'23년(세부_실적)'!AG371</f>
        <v>1.6400000000000001</v>
      </c>
      <c r="AJ278" s="638">
        <f t="shared" ref="AJ278" si="3951">AI278*1000</f>
        <v>1640.0000000000002</v>
      </c>
      <c r="AK278" s="638">
        <f>'23년(세부_실적)'!AI371</f>
        <v>4.1680000000000001</v>
      </c>
      <c r="AL278" s="638">
        <f t="shared" ref="AL278" si="3952">AK278*1000</f>
        <v>4168</v>
      </c>
      <c r="AM278" s="638">
        <f>'23년(세부_실적)'!AK371</f>
        <v>0</v>
      </c>
      <c r="AN278" s="638">
        <f t="shared" ref="AN278" si="3953">AM278*1000</f>
        <v>0</v>
      </c>
      <c r="AO278" s="638">
        <f>'23년(세부_실적)'!AM371</f>
        <v>1.375</v>
      </c>
      <c r="AP278" s="638">
        <f t="shared" ref="AP278" si="3954">AO278*1000</f>
        <v>1375</v>
      </c>
      <c r="AQ278" s="638">
        <f>'23년(세부_실적)'!AO371</f>
        <v>0</v>
      </c>
      <c r="AR278" s="638">
        <f t="shared" ref="AR278" si="3955">AQ278*1000</f>
        <v>0</v>
      </c>
      <c r="AS278" s="638">
        <f>'23년(세부_실적)'!AQ371</f>
        <v>1.375</v>
      </c>
      <c r="AT278" s="638">
        <f t="shared" ref="AT278" si="3956">AS278*1000</f>
        <v>1375</v>
      </c>
      <c r="AU278" s="638">
        <f>'23년(세부_실적)'!AS371</f>
        <v>0</v>
      </c>
      <c r="AV278" s="638">
        <f t="shared" ref="AV278" si="3957">AU278*1000</f>
        <v>0</v>
      </c>
      <c r="AW278" s="638">
        <f>'23년(세부_실적)'!AU371</f>
        <v>0</v>
      </c>
      <c r="AX278" s="638">
        <f t="shared" ref="AX278" si="3958">AW278*1000</f>
        <v>0</v>
      </c>
      <c r="AY278" s="638">
        <f>'23년(세부_실적)'!AW371</f>
        <v>0</v>
      </c>
      <c r="AZ278" s="638">
        <f t="shared" ref="AZ278" si="3959">AY278*1000</f>
        <v>0</v>
      </c>
      <c r="BA278" s="638">
        <f>'23년(세부_실적)'!AY371</f>
        <v>0</v>
      </c>
      <c r="BB278" s="638">
        <f t="shared" ref="BB278" si="3960">BA278*1000</f>
        <v>0</v>
      </c>
      <c r="BC278" s="638">
        <f>'23년(세부_실적)'!BA371</f>
        <v>1.375</v>
      </c>
      <c r="BD278" s="638">
        <f t="shared" ref="BD278" si="3961">BC278*1000</f>
        <v>1375</v>
      </c>
      <c r="BF278" s="617">
        <v>0.45</v>
      </c>
      <c r="BG278" s="617">
        <v>3.9961750927272726</v>
      </c>
      <c r="BH278" s="617"/>
      <c r="BI278" s="617"/>
      <c r="BJ278" s="617">
        <v>0.45</v>
      </c>
      <c r="BK278" s="617">
        <v>3.9961750927272726</v>
      </c>
      <c r="BL278" s="643">
        <v>6.5</v>
      </c>
      <c r="BM278" s="617"/>
      <c r="BN278" s="617">
        <v>0.45</v>
      </c>
      <c r="BO278" s="617">
        <v>3.9961750927272726</v>
      </c>
      <c r="BP278" s="643">
        <v>6.5</v>
      </c>
      <c r="BQ278" s="617"/>
      <c r="BR278" s="617">
        <v>0.45</v>
      </c>
      <c r="BS278" s="617"/>
      <c r="BT278" s="617"/>
      <c r="BU278" s="617"/>
      <c r="BV278" s="617">
        <v>0.45</v>
      </c>
      <c r="BW278" s="617"/>
      <c r="BX278" s="617"/>
      <c r="BY278" s="617"/>
      <c r="BZ278" s="617">
        <v>0.45</v>
      </c>
      <c r="CA278" s="617"/>
      <c r="CB278" s="617"/>
      <c r="CC278" s="617"/>
      <c r="CD278" s="617"/>
      <c r="CE278" s="617"/>
      <c r="CF278" s="617"/>
      <c r="CG278" s="617"/>
      <c r="CH278" s="617"/>
      <c r="CI278" s="617"/>
      <c r="CJ278" s="617"/>
      <c r="CK278" s="617"/>
      <c r="CL278" s="617"/>
      <c r="CM278" s="617"/>
      <c r="CN278" s="617"/>
      <c r="CO278" s="617"/>
      <c r="CP278" s="617"/>
      <c r="CQ278" s="617"/>
      <c r="CR278" s="617"/>
      <c r="CS278" s="617"/>
      <c r="CT278" s="617"/>
      <c r="CU278" s="617"/>
      <c r="CV278" s="617"/>
      <c r="CW278" s="617"/>
      <c r="CX278" s="617"/>
      <c r="CY278" s="617"/>
      <c r="CZ278" s="617"/>
      <c r="DA278" s="617"/>
      <c r="DB278" s="6">
        <f t="shared" si="3739"/>
        <v>0</v>
      </c>
      <c r="DC278" s="6">
        <f t="shared" si="3740"/>
        <v>15902265.6</v>
      </c>
      <c r="DD278" s="6">
        <f t="shared" si="3741"/>
        <v>0</v>
      </c>
      <c r="DE278" s="6">
        <f t="shared" si="3742"/>
        <v>0</v>
      </c>
      <c r="DF278" s="6">
        <f t="shared" si="3743"/>
        <v>0</v>
      </c>
      <c r="DG278" s="6">
        <f t="shared" si="3744"/>
        <v>0</v>
      </c>
      <c r="DH278" s="6">
        <f t="shared" si="3745"/>
        <v>0</v>
      </c>
      <c r="DI278" s="6">
        <f t="shared" si="3746"/>
        <v>0</v>
      </c>
      <c r="DJ278" s="6">
        <f t="shared" si="3747"/>
        <v>0</v>
      </c>
      <c r="DK278" s="6">
        <f t="shared" si="3748"/>
        <v>0</v>
      </c>
      <c r="DL278" s="6">
        <f t="shared" si="3749"/>
        <v>0</v>
      </c>
      <c r="DM278" s="6">
        <f t="shared" si="3750"/>
        <v>0</v>
      </c>
      <c r="DO278" s="6">
        <f t="shared" si="3751"/>
        <v>3367441.9575657374</v>
      </c>
      <c r="DP278" s="6">
        <f t="shared" si="3752"/>
        <v>10877578.035177493</v>
      </c>
      <c r="DQ278" s="6">
        <f t="shared" si="3753"/>
        <v>0</v>
      </c>
      <c r="DR278" s="6">
        <f t="shared" si="3754"/>
        <v>600257.95200000005</v>
      </c>
      <c r="DS278" s="6">
        <f t="shared" si="3755"/>
        <v>162068.61600000001</v>
      </c>
      <c r="DT278" s="6">
        <f t="shared" si="3756"/>
        <v>210637.26</v>
      </c>
      <c r="DU278" s="6">
        <f t="shared" si="3757"/>
        <v>0</v>
      </c>
      <c r="DV278" s="6">
        <f t="shared" si="3758"/>
        <v>0</v>
      </c>
      <c r="DW278" s="6">
        <f t="shared" si="3759"/>
        <v>0</v>
      </c>
      <c r="DX278" s="6">
        <f t="shared" si="3760"/>
        <v>0</v>
      </c>
      <c r="DY278" s="6">
        <f t="shared" si="3761"/>
        <v>0</v>
      </c>
      <c r="DZ278" s="6">
        <f t="shared" si="3762"/>
        <v>0</v>
      </c>
    </row>
    <row r="279" spans="2:130" ht="12" customHeight="1" outlineLevel="1">
      <c r="B279" s="6">
        <f>'23년(세부_실적)'!A374</f>
        <v>273</v>
      </c>
      <c r="C279" s="620"/>
      <c r="D279" s="620"/>
      <c r="E279" s="620"/>
      <c r="F279" s="622" t="str">
        <f>'23년(세부_실적)'!E374</f>
        <v>A2525_RPN</v>
      </c>
      <c r="G279" s="622" t="s">
        <v>1372</v>
      </c>
      <c r="H279" s="622" t="str">
        <f>'23년(세부_실적)'!F374</f>
        <v>0008A</v>
      </c>
      <c r="I279" s="617" t="str">
        <f>'23년(세부_실적)'!G374</f>
        <v>구</v>
      </c>
      <c r="J279" s="617" t="str">
        <f>'23년(세부_실적)'!H374</f>
        <v>SY</v>
      </c>
      <c r="K279" s="617">
        <f>'23년(세부_실적)'!I374</f>
        <v>3.89</v>
      </c>
      <c r="L279" s="617">
        <f>'23년(세부_실적)'!J374</f>
        <v>0</v>
      </c>
      <c r="M279" s="617">
        <f>'23년(세부_실적)'!K374</f>
        <v>3.89</v>
      </c>
      <c r="N279" s="617">
        <f>'23년(세부_실적)'!L374</f>
        <v>0</v>
      </c>
      <c r="O279" s="617">
        <f>'23년(세부_실적)'!M374</f>
        <v>3.89</v>
      </c>
      <c r="P279" s="617">
        <f>'23년(세부_실적)'!N374</f>
        <v>0</v>
      </c>
      <c r="Q279" s="617">
        <f>'23년(세부_실적)'!O374</f>
        <v>3.89</v>
      </c>
      <c r="R279" s="617">
        <f>'23년(세부_실적)'!P374</f>
        <v>0</v>
      </c>
      <c r="S279" s="638">
        <f>'23년(세부_실적)'!Q374</f>
        <v>0</v>
      </c>
      <c r="T279" s="638">
        <f t="shared" si="3706"/>
        <v>0</v>
      </c>
      <c r="U279" s="638">
        <f>'23년(세부_실적)'!S374</f>
        <v>0</v>
      </c>
      <c r="V279" s="638">
        <f t="shared" si="3707"/>
        <v>0</v>
      </c>
      <c r="W279" s="638">
        <f>'23년(세부_실적)'!U374</f>
        <v>0</v>
      </c>
      <c r="X279" s="638">
        <f t="shared" si="3708"/>
        <v>0</v>
      </c>
      <c r="Y279" s="638">
        <f>'23년(세부_실적)'!W374</f>
        <v>0</v>
      </c>
      <c r="Z279" s="638">
        <f t="shared" si="3709"/>
        <v>0</v>
      </c>
      <c r="AA279" s="638">
        <f>'23년(세부_실적)'!Y374</f>
        <v>0</v>
      </c>
      <c r="AB279" s="638">
        <f t="shared" si="3709"/>
        <v>0</v>
      </c>
      <c r="AC279" s="638">
        <f>'23년(세부_실적)'!AA374</f>
        <v>0</v>
      </c>
      <c r="AD279" s="638">
        <f t="shared" ref="AD279" si="3962">AC279*1000</f>
        <v>0</v>
      </c>
      <c r="AE279" s="638">
        <f>'23년(세부_실적)'!AC374</f>
        <v>0</v>
      </c>
      <c r="AF279" s="638">
        <f t="shared" ref="AF279" si="3963">AE279*1000</f>
        <v>0</v>
      </c>
      <c r="AG279" s="638">
        <f>'23년(세부_실적)'!AE374</f>
        <v>0</v>
      </c>
      <c r="AH279" s="638">
        <f t="shared" ref="AH279" si="3964">AG279*1000</f>
        <v>0</v>
      </c>
      <c r="AI279" s="638">
        <f>'23년(세부_실적)'!AG374</f>
        <v>0</v>
      </c>
      <c r="AJ279" s="638">
        <f t="shared" ref="AJ279" si="3965">AI279*1000</f>
        <v>0</v>
      </c>
      <c r="AK279" s="638">
        <f>'23년(세부_실적)'!AI374</f>
        <v>0</v>
      </c>
      <c r="AL279" s="638">
        <f t="shared" ref="AL279" si="3966">AK279*1000</f>
        <v>0</v>
      </c>
      <c r="AM279" s="638">
        <f>'23년(세부_실적)'!AK374</f>
        <v>0</v>
      </c>
      <c r="AN279" s="638">
        <f t="shared" ref="AN279" si="3967">AM279*1000</f>
        <v>0</v>
      </c>
      <c r="AO279" s="638">
        <f>'23년(세부_실적)'!AM374</f>
        <v>0</v>
      </c>
      <c r="AP279" s="638">
        <f t="shared" ref="AP279" si="3968">AO279*1000</f>
        <v>0</v>
      </c>
      <c r="AQ279" s="638">
        <f>'23년(세부_실적)'!AO374</f>
        <v>0</v>
      </c>
      <c r="AR279" s="638">
        <f t="shared" ref="AR279" si="3969">AQ279*1000</f>
        <v>0</v>
      </c>
      <c r="AS279" s="638">
        <f>'23년(세부_실적)'!AQ374</f>
        <v>0</v>
      </c>
      <c r="AT279" s="638">
        <f t="shared" ref="AT279" si="3970">AS279*1000</f>
        <v>0</v>
      </c>
      <c r="AU279" s="638">
        <f>'23년(세부_실적)'!AS374</f>
        <v>0</v>
      </c>
      <c r="AV279" s="638">
        <f t="shared" ref="AV279" si="3971">AU279*1000</f>
        <v>0</v>
      </c>
      <c r="AW279" s="638">
        <f>'23년(세부_실적)'!AU374</f>
        <v>0</v>
      </c>
      <c r="AX279" s="638">
        <f t="shared" ref="AX279" si="3972">AW279*1000</f>
        <v>0</v>
      </c>
      <c r="AY279" s="638">
        <f>'23년(세부_실적)'!AW374</f>
        <v>0</v>
      </c>
      <c r="AZ279" s="638">
        <f t="shared" ref="AZ279" si="3973">AY279*1000</f>
        <v>0</v>
      </c>
      <c r="BA279" s="638">
        <f>'23년(세부_실적)'!AY374</f>
        <v>0</v>
      </c>
      <c r="BB279" s="638">
        <f t="shared" ref="BB279" si="3974">BA279*1000</f>
        <v>0</v>
      </c>
      <c r="BC279" s="638">
        <f>'23년(세부_실적)'!BA374</f>
        <v>0</v>
      </c>
      <c r="BD279" s="638">
        <f t="shared" ref="BD279" si="3975">BC279*1000</f>
        <v>0</v>
      </c>
      <c r="BF279" s="617">
        <v>0.35</v>
      </c>
      <c r="BG279" s="617">
        <v>2.92</v>
      </c>
      <c r="BH279" s="617">
        <v>3.89</v>
      </c>
      <c r="BI279" s="617"/>
      <c r="BJ279" s="617">
        <v>0.35</v>
      </c>
      <c r="BK279" s="617">
        <v>2.92</v>
      </c>
      <c r="BL279" s="617"/>
      <c r="BM279" s="617"/>
      <c r="BN279" s="617">
        <v>0.35</v>
      </c>
      <c r="BO279" s="617">
        <v>2.92</v>
      </c>
      <c r="BP279" s="617"/>
      <c r="BQ279" s="617"/>
      <c r="BR279" s="617">
        <v>0.35</v>
      </c>
      <c r="BS279" s="617">
        <v>2.92</v>
      </c>
      <c r="BT279" s="617"/>
      <c r="BU279" s="617"/>
      <c r="BV279" s="617">
        <v>0.35</v>
      </c>
      <c r="BW279" s="617">
        <v>2.92</v>
      </c>
      <c r="BX279" s="617"/>
      <c r="BY279" s="617"/>
      <c r="BZ279" s="617">
        <v>0.35</v>
      </c>
      <c r="CA279" s="617">
        <v>2.92</v>
      </c>
      <c r="CB279" s="617"/>
      <c r="CC279" s="617"/>
      <c r="CD279" s="617"/>
      <c r="CE279" s="617"/>
      <c r="CF279" s="617"/>
      <c r="CG279" s="617"/>
      <c r="CH279" s="617"/>
      <c r="CI279" s="617"/>
      <c r="CJ279" s="617"/>
      <c r="CK279" s="617"/>
      <c r="CL279" s="617"/>
      <c r="CM279" s="617"/>
      <c r="CN279" s="617"/>
      <c r="CO279" s="617"/>
      <c r="CP279" s="617"/>
      <c r="CQ279" s="617"/>
      <c r="CR279" s="617"/>
      <c r="CS279" s="617"/>
      <c r="CT279" s="617"/>
      <c r="CU279" s="617"/>
      <c r="CV279" s="617"/>
      <c r="CW279" s="617"/>
      <c r="CX279" s="617"/>
      <c r="CY279" s="617"/>
      <c r="CZ279" s="617"/>
      <c r="DA279" s="617"/>
      <c r="DB279" s="6">
        <f t="shared" si="3739"/>
        <v>0</v>
      </c>
      <c r="DC279" s="6">
        <f t="shared" si="3740"/>
        <v>0</v>
      </c>
      <c r="DD279" s="6">
        <f t="shared" si="3741"/>
        <v>0</v>
      </c>
      <c r="DE279" s="6">
        <f t="shared" si="3742"/>
        <v>0</v>
      </c>
      <c r="DF279" s="6">
        <f t="shared" si="3743"/>
        <v>0</v>
      </c>
      <c r="DG279" s="6">
        <f t="shared" si="3744"/>
        <v>0</v>
      </c>
      <c r="DH279" s="6">
        <f t="shared" si="3745"/>
        <v>0</v>
      </c>
      <c r="DI279" s="6">
        <f t="shared" si="3746"/>
        <v>0</v>
      </c>
      <c r="DJ279" s="6">
        <f t="shared" si="3747"/>
        <v>0</v>
      </c>
      <c r="DK279" s="6">
        <f t="shared" si="3748"/>
        <v>0</v>
      </c>
      <c r="DL279" s="6">
        <f t="shared" si="3749"/>
        <v>0</v>
      </c>
      <c r="DM279" s="6">
        <f t="shared" si="3750"/>
        <v>0</v>
      </c>
      <c r="DO279" s="6">
        <f t="shared" si="3751"/>
        <v>0</v>
      </c>
      <c r="DP279" s="6">
        <f t="shared" si="3752"/>
        <v>0</v>
      </c>
      <c r="DQ279" s="6">
        <f t="shared" si="3753"/>
        <v>0</v>
      </c>
      <c r="DR279" s="6">
        <f t="shared" si="3754"/>
        <v>0</v>
      </c>
      <c r="DS279" s="6">
        <f t="shared" si="3755"/>
        <v>0</v>
      </c>
      <c r="DT279" s="6">
        <f t="shared" si="3756"/>
        <v>0</v>
      </c>
      <c r="DU279" s="6">
        <f t="shared" si="3757"/>
        <v>0</v>
      </c>
      <c r="DV279" s="6">
        <f t="shared" si="3758"/>
        <v>0</v>
      </c>
      <c r="DW279" s="6">
        <f t="shared" si="3759"/>
        <v>0</v>
      </c>
      <c r="DX279" s="6">
        <f t="shared" si="3760"/>
        <v>0</v>
      </c>
      <c r="DY279" s="6">
        <f t="shared" si="3761"/>
        <v>0</v>
      </c>
      <c r="DZ279" s="6">
        <f t="shared" si="3762"/>
        <v>0</v>
      </c>
    </row>
    <row r="280" spans="2:130" ht="12" customHeight="1" outlineLevel="1">
      <c r="B280" s="6">
        <f>'23년(세부_실적)'!A375</f>
        <v>274</v>
      </c>
      <c r="C280" s="620"/>
      <c r="D280" s="620"/>
      <c r="E280" s="620"/>
      <c r="F280" s="622" t="str">
        <f>'23년(세부_실적)'!E375</f>
        <v>A6325_RPN</v>
      </c>
      <c r="G280" s="622" t="s">
        <v>1373</v>
      </c>
      <c r="H280" s="622" t="str">
        <f>'23년(세부_실적)'!F375</f>
        <v>0009A</v>
      </c>
      <c r="I280" s="617" t="str">
        <f>'23년(세부_실적)'!G375</f>
        <v>구</v>
      </c>
      <c r="J280" s="617" t="str">
        <f>'23년(세부_실적)'!H375</f>
        <v>SY</v>
      </c>
      <c r="K280" s="617">
        <f>'23년(세부_실적)'!I375</f>
        <v>8.6</v>
      </c>
      <c r="L280" s="617">
        <f>'23년(세부_실적)'!J375</f>
        <v>0</v>
      </c>
      <c r="M280" s="617">
        <f>'23년(세부_실적)'!K375</f>
        <v>8.6</v>
      </c>
      <c r="N280" s="617">
        <f>'23년(세부_실적)'!L375</f>
        <v>0</v>
      </c>
      <c r="O280" s="617">
        <f>'23년(세부_실적)'!M375</f>
        <v>8.6</v>
      </c>
      <c r="P280" s="617">
        <f>'23년(세부_실적)'!N375</f>
        <v>0</v>
      </c>
      <c r="Q280" s="617">
        <f>'23년(세부_실적)'!O375</f>
        <v>8.6</v>
      </c>
      <c r="R280" s="617">
        <f>'23년(세부_실적)'!P375</f>
        <v>0</v>
      </c>
      <c r="S280" s="638">
        <f>'23년(세부_실적)'!Q375</f>
        <v>0</v>
      </c>
      <c r="T280" s="638">
        <f t="shared" si="3706"/>
        <v>0</v>
      </c>
      <c r="U280" s="638">
        <f>'23년(세부_실적)'!S375</f>
        <v>0</v>
      </c>
      <c r="V280" s="638">
        <f t="shared" si="3707"/>
        <v>0</v>
      </c>
      <c r="W280" s="638">
        <f>'23년(세부_실적)'!U375</f>
        <v>0</v>
      </c>
      <c r="X280" s="638">
        <f t="shared" si="3708"/>
        <v>0</v>
      </c>
      <c r="Y280" s="638">
        <f>'23년(세부_실적)'!W375</f>
        <v>0</v>
      </c>
      <c r="Z280" s="638">
        <f t="shared" si="3709"/>
        <v>0</v>
      </c>
      <c r="AA280" s="638">
        <f>'23년(세부_실적)'!Y375</f>
        <v>0</v>
      </c>
      <c r="AB280" s="638">
        <f t="shared" si="3709"/>
        <v>0</v>
      </c>
      <c r="AC280" s="638">
        <f>'23년(세부_실적)'!AA375</f>
        <v>0</v>
      </c>
      <c r="AD280" s="638">
        <f t="shared" ref="AD280" si="3976">AC280*1000</f>
        <v>0</v>
      </c>
      <c r="AE280" s="638">
        <f>'23년(세부_실적)'!AC375</f>
        <v>0</v>
      </c>
      <c r="AF280" s="638">
        <f t="shared" ref="AF280" si="3977">AE280*1000</f>
        <v>0</v>
      </c>
      <c r="AG280" s="638">
        <f>'23년(세부_실적)'!AE375</f>
        <v>0</v>
      </c>
      <c r="AH280" s="638">
        <f t="shared" ref="AH280" si="3978">AG280*1000</f>
        <v>0</v>
      </c>
      <c r="AI280" s="638">
        <f>'23년(세부_실적)'!AG375</f>
        <v>0</v>
      </c>
      <c r="AJ280" s="638">
        <f t="shared" ref="AJ280" si="3979">AI280*1000</f>
        <v>0</v>
      </c>
      <c r="AK280" s="638">
        <f>'23년(세부_실적)'!AI375</f>
        <v>0</v>
      </c>
      <c r="AL280" s="638">
        <f t="shared" ref="AL280" si="3980">AK280*1000</f>
        <v>0</v>
      </c>
      <c r="AM280" s="638">
        <f>'23년(세부_실적)'!AK375</f>
        <v>0</v>
      </c>
      <c r="AN280" s="638">
        <f t="shared" ref="AN280" si="3981">AM280*1000</f>
        <v>0</v>
      </c>
      <c r="AO280" s="638">
        <f>'23년(세부_실적)'!AM375</f>
        <v>0</v>
      </c>
      <c r="AP280" s="638">
        <f t="shared" ref="AP280" si="3982">AO280*1000</f>
        <v>0</v>
      </c>
      <c r="AQ280" s="638">
        <f>'23년(세부_실적)'!AO375</f>
        <v>0</v>
      </c>
      <c r="AR280" s="638">
        <f t="shared" ref="AR280" si="3983">AQ280*1000</f>
        <v>0</v>
      </c>
      <c r="AS280" s="638">
        <f>'23년(세부_실적)'!AQ375</f>
        <v>0</v>
      </c>
      <c r="AT280" s="638">
        <f t="shared" ref="AT280" si="3984">AS280*1000</f>
        <v>0</v>
      </c>
      <c r="AU280" s="638">
        <f>'23년(세부_실적)'!AS375</f>
        <v>0</v>
      </c>
      <c r="AV280" s="638">
        <f t="shared" ref="AV280" si="3985">AU280*1000</f>
        <v>0</v>
      </c>
      <c r="AW280" s="638">
        <f>'23년(세부_실적)'!AU375</f>
        <v>0</v>
      </c>
      <c r="AX280" s="638">
        <f t="shared" ref="AX280" si="3986">AW280*1000</f>
        <v>0</v>
      </c>
      <c r="AY280" s="638">
        <f>'23년(세부_실적)'!AW375</f>
        <v>0</v>
      </c>
      <c r="AZ280" s="638">
        <f t="shared" ref="AZ280" si="3987">AY280*1000</f>
        <v>0</v>
      </c>
      <c r="BA280" s="638">
        <f>'23년(세부_실적)'!AY375</f>
        <v>0</v>
      </c>
      <c r="BB280" s="638">
        <f t="shared" ref="BB280" si="3988">BA280*1000</f>
        <v>0</v>
      </c>
      <c r="BC280" s="638">
        <f>'23년(세부_실적)'!BA375</f>
        <v>0</v>
      </c>
      <c r="BD280" s="638">
        <f t="shared" ref="BD280" si="3989">BC280*1000</f>
        <v>0</v>
      </c>
      <c r="BF280" s="617">
        <v>0.65</v>
      </c>
      <c r="BG280" s="617">
        <v>5.236834045454545</v>
      </c>
      <c r="BH280" s="617">
        <v>8.6</v>
      </c>
      <c r="BI280" s="617"/>
      <c r="BJ280" s="617">
        <v>0.65</v>
      </c>
      <c r="BK280" s="617">
        <v>5.236834045454545</v>
      </c>
      <c r="BL280" s="617"/>
      <c r="BM280" s="617"/>
      <c r="BN280" s="617">
        <v>0.65</v>
      </c>
      <c r="BO280" s="617">
        <v>5.236834045454545</v>
      </c>
      <c r="BP280" s="617"/>
      <c r="BQ280" s="617"/>
      <c r="BR280" s="617">
        <v>0.65</v>
      </c>
      <c r="BS280" s="617">
        <v>5.4144398630603936</v>
      </c>
      <c r="BT280" s="617"/>
      <c r="BU280" s="617"/>
      <c r="BV280" s="617">
        <v>0.65</v>
      </c>
      <c r="BW280" s="617">
        <v>5.4144398630603936</v>
      </c>
      <c r="BX280" s="617"/>
      <c r="BY280" s="617"/>
      <c r="BZ280" s="617">
        <v>0.65</v>
      </c>
      <c r="CA280" s="617">
        <v>5.4144398630603936</v>
      </c>
      <c r="CB280" s="617"/>
      <c r="CC280" s="617"/>
      <c r="CD280" s="617"/>
      <c r="CE280" s="617"/>
      <c r="CF280" s="617"/>
      <c r="CG280" s="617"/>
      <c r="CH280" s="617"/>
      <c r="CI280" s="617"/>
      <c r="CJ280" s="617"/>
      <c r="CK280" s="617"/>
      <c r="CL280" s="617"/>
      <c r="CM280" s="617"/>
      <c r="CN280" s="617"/>
      <c r="CO280" s="617"/>
      <c r="CP280" s="617"/>
      <c r="CQ280" s="617"/>
      <c r="CR280" s="617"/>
      <c r="CS280" s="617"/>
      <c r="CT280" s="617"/>
      <c r="CU280" s="617"/>
      <c r="CV280" s="617"/>
      <c r="CW280" s="617"/>
      <c r="CX280" s="617"/>
      <c r="CY280" s="617"/>
      <c r="CZ280" s="617"/>
      <c r="DA280" s="617"/>
      <c r="DB280" s="6">
        <f t="shared" si="3739"/>
        <v>0</v>
      </c>
      <c r="DC280" s="6">
        <f t="shared" si="3740"/>
        <v>0</v>
      </c>
      <c r="DD280" s="6">
        <f t="shared" si="3741"/>
        <v>0</v>
      </c>
      <c r="DE280" s="6">
        <f t="shared" si="3742"/>
        <v>0</v>
      </c>
      <c r="DF280" s="6">
        <f t="shared" si="3743"/>
        <v>0</v>
      </c>
      <c r="DG280" s="6">
        <f t="shared" si="3744"/>
        <v>0</v>
      </c>
      <c r="DH280" s="6">
        <f t="shared" si="3745"/>
        <v>0</v>
      </c>
      <c r="DI280" s="6">
        <f t="shared" si="3746"/>
        <v>0</v>
      </c>
      <c r="DJ280" s="6">
        <f t="shared" si="3747"/>
        <v>0</v>
      </c>
      <c r="DK280" s="6">
        <f t="shared" si="3748"/>
        <v>0</v>
      </c>
      <c r="DL280" s="6">
        <f t="shared" si="3749"/>
        <v>0</v>
      </c>
      <c r="DM280" s="6">
        <f t="shared" si="3750"/>
        <v>0</v>
      </c>
      <c r="DO280" s="6">
        <f t="shared" si="3751"/>
        <v>0</v>
      </c>
      <c r="DP280" s="6">
        <f t="shared" si="3752"/>
        <v>0</v>
      </c>
      <c r="DQ280" s="6">
        <f t="shared" si="3753"/>
        <v>0</v>
      </c>
      <c r="DR280" s="6">
        <f t="shared" si="3754"/>
        <v>0</v>
      </c>
      <c r="DS280" s="6">
        <f t="shared" si="3755"/>
        <v>0</v>
      </c>
      <c r="DT280" s="6">
        <f t="shared" si="3756"/>
        <v>0</v>
      </c>
      <c r="DU280" s="6">
        <f t="shared" si="3757"/>
        <v>0</v>
      </c>
      <c r="DV280" s="6">
        <f t="shared" si="3758"/>
        <v>0</v>
      </c>
      <c r="DW280" s="6">
        <f t="shared" si="3759"/>
        <v>0</v>
      </c>
      <c r="DX280" s="6">
        <f t="shared" si="3760"/>
        <v>0</v>
      </c>
      <c r="DY280" s="6">
        <f t="shared" si="3761"/>
        <v>0</v>
      </c>
      <c r="DZ280" s="6">
        <f t="shared" si="3762"/>
        <v>0</v>
      </c>
    </row>
    <row r="281" spans="2:130" ht="12" customHeight="1" outlineLevel="1">
      <c r="B281" s="6">
        <f>'23년(세부_실적)'!A376</f>
        <v>275</v>
      </c>
      <c r="C281" s="620"/>
      <c r="D281" s="620"/>
      <c r="E281" s="620"/>
      <c r="F281" s="622" t="str">
        <f>'23년(세부_실적)'!E376</f>
        <v>A2626_TPN_W</v>
      </c>
      <c r="G281" s="622" t="s">
        <v>943</v>
      </c>
      <c r="H281" s="622" t="str">
        <f>'23년(세부_실적)'!F376</f>
        <v>0010A</v>
      </c>
      <c r="I281" s="617" t="str">
        <f>'23년(세부_실적)'!G376</f>
        <v>신</v>
      </c>
      <c r="J281" s="617" t="str">
        <f>'23년(세부_실적)'!H376</f>
        <v>SY</v>
      </c>
      <c r="K281" s="617">
        <f>'23년(세부_실적)'!I376</f>
        <v>4.8099999999999996</v>
      </c>
      <c r="L281" s="617">
        <f>'23년(세부_실적)'!J376</f>
        <v>0</v>
      </c>
      <c r="M281" s="617">
        <f>'23년(세부_실적)'!K376</f>
        <v>4.67</v>
      </c>
      <c r="N281" s="617">
        <f>'23년(세부_실적)'!L376</f>
        <v>0</v>
      </c>
      <c r="O281" s="617">
        <f>'23년(세부_실적)'!M376</f>
        <v>4.67</v>
      </c>
      <c r="P281" s="617">
        <f>'23년(세부_실적)'!N376</f>
        <v>0</v>
      </c>
      <c r="Q281" s="617">
        <f>'23년(세부_실적)'!O376</f>
        <v>4.67</v>
      </c>
      <c r="R281" s="617">
        <f>'23년(세부_실적)'!P376</f>
        <v>0</v>
      </c>
      <c r="S281" s="638">
        <f>'23년(세부_실적)'!Q376</f>
        <v>42.480000000000004</v>
      </c>
      <c r="T281" s="638">
        <f t="shared" si="3706"/>
        <v>42480.000000000007</v>
      </c>
      <c r="U281" s="638">
        <f>'23년(세부_실적)'!S376</f>
        <v>4.32</v>
      </c>
      <c r="V281" s="638">
        <f t="shared" si="3707"/>
        <v>4320</v>
      </c>
      <c r="W281" s="638">
        <f>'23년(세부_실적)'!U376</f>
        <v>5.76</v>
      </c>
      <c r="X281" s="638">
        <f t="shared" si="3708"/>
        <v>5760</v>
      </c>
      <c r="Y281" s="638">
        <f>'23년(세부_실적)'!W376</f>
        <v>10.08</v>
      </c>
      <c r="Z281" s="638">
        <f t="shared" si="3709"/>
        <v>10080</v>
      </c>
      <c r="AA281" s="638">
        <f>'23년(세부_실적)'!Y376</f>
        <v>20.16</v>
      </c>
      <c r="AB281" s="638">
        <f t="shared" si="3709"/>
        <v>20160</v>
      </c>
      <c r="AC281" s="638">
        <f>'23년(세부_실적)'!AA376</f>
        <v>0</v>
      </c>
      <c r="AD281" s="638">
        <f t="shared" ref="AD281" si="3990">AC281*1000</f>
        <v>0</v>
      </c>
      <c r="AE281" s="638">
        <f>'23년(세부_실적)'!AC376</f>
        <v>8.64</v>
      </c>
      <c r="AF281" s="638">
        <f t="shared" ref="AF281" si="3991">AE281*1000</f>
        <v>8640</v>
      </c>
      <c r="AG281" s="638">
        <f>'23년(세부_실적)'!AE376</f>
        <v>0</v>
      </c>
      <c r="AH281" s="638">
        <f t="shared" ref="AH281" si="3992">AG281*1000</f>
        <v>0</v>
      </c>
      <c r="AI281" s="638">
        <f>'23년(세부_실적)'!AG376</f>
        <v>8.64</v>
      </c>
      <c r="AJ281" s="638">
        <f t="shared" ref="AJ281" si="3993">AI281*1000</f>
        <v>8640</v>
      </c>
      <c r="AK281" s="638">
        <f>'23년(세부_실적)'!AI376</f>
        <v>28.8</v>
      </c>
      <c r="AL281" s="638">
        <f t="shared" ref="AL281" si="3994">AK281*1000</f>
        <v>28800</v>
      </c>
      <c r="AM281" s="638">
        <f>'23년(세부_실적)'!AK376</f>
        <v>2.88</v>
      </c>
      <c r="AN281" s="638">
        <f t="shared" ref="AN281" si="3995">AM281*1000</f>
        <v>2880</v>
      </c>
      <c r="AO281" s="638">
        <f>'23년(세부_실적)'!AM376</f>
        <v>0</v>
      </c>
      <c r="AP281" s="638">
        <f t="shared" ref="AP281" si="3996">AO281*1000</f>
        <v>0</v>
      </c>
      <c r="AQ281" s="638">
        <f>'23년(세부_실적)'!AO376</f>
        <v>4.32</v>
      </c>
      <c r="AR281" s="638">
        <f t="shared" ref="AR281" si="3997">AQ281*1000</f>
        <v>4320</v>
      </c>
      <c r="AS281" s="638">
        <f>'23년(세부_실적)'!AQ376</f>
        <v>7.2</v>
      </c>
      <c r="AT281" s="638">
        <f t="shared" ref="AT281" si="3998">AS281*1000</f>
        <v>7200</v>
      </c>
      <c r="AU281" s="638">
        <f>'23년(세부_실적)'!AS376</f>
        <v>0</v>
      </c>
      <c r="AV281" s="638">
        <f t="shared" ref="AV281" si="3999">AU281*1000</f>
        <v>0</v>
      </c>
      <c r="AW281" s="638">
        <f>'23년(세부_실적)'!AU376</f>
        <v>2.16</v>
      </c>
      <c r="AX281" s="638">
        <f t="shared" ref="AX281" si="4000">AW281*1000</f>
        <v>2160</v>
      </c>
      <c r="AY281" s="638">
        <f>'23년(세부_실적)'!AW376</f>
        <v>4.32</v>
      </c>
      <c r="AZ281" s="638">
        <f t="shared" ref="AZ281" si="4001">AY281*1000</f>
        <v>4320</v>
      </c>
      <c r="BA281" s="638">
        <f>'23년(세부_실적)'!AY376</f>
        <v>6.48</v>
      </c>
      <c r="BB281" s="638">
        <f t="shared" ref="BB281" si="4002">BA281*1000</f>
        <v>6480</v>
      </c>
      <c r="BC281" s="638">
        <f>'23년(세부_실적)'!BA376</f>
        <v>13.68</v>
      </c>
      <c r="BD281" s="638">
        <f t="shared" ref="BD281" si="4003">BC281*1000</f>
        <v>13680</v>
      </c>
      <c r="BF281" s="617">
        <v>0.35</v>
      </c>
      <c r="BG281" s="617">
        <v>3.2355508970909086</v>
      </c>
      <c r="BH281" s="617">
        <v>4.3</v>
      </c>
      <c r="BI281" s="617"/>
      <c r="BJ281" s="617">
        <v>0.35</v>
      </c>
      <c r="BK281" s="617">
        <v>3.2355508970909086</v>
      </c>
      <c r="BL281" s="617"/>
      <c r="BM281" s="617"/>
      <c r="BN281" s="617">
        <v>0.35</v>
      </c>
      <c r="BO281" s="617">
        <v>3.2355508970909086</v>
      </c>
      <c r="BP281" s="617">
        <v>4.3</v>
      </c>
      <c r="BQ281" s="617"/>
      <c r="BR281" s="617">
        <v>0.35</v>
      </c>
      <c r="BS281" s="617">
        <v>3.3063532546430405</v>
      </c>
      <c r="BT281" s="617">
        <v>4.3</v>
      </c>
      <c r="BU281" s="617"/>
      <c r="BV281" s="617">
        <v>0.35</v>
      </c>
      <c r="BW281" s="617">
        <v>3.3063532546430405</v>
      </c>
      <c r="BX281" s="617"/>
      <c r="BY281" s="617"/>
      <c r="BZ281" s="617">
        <v>0.35</v>
      </c>
      <c r="CA281" s="617">
        <v>3.3063532546430405</v>
      </c>
      <c r="CB281" s="617">
        <v>4.3</v>
      </c>
      <c r="CC281" s="617"/>
      <c r="CD281" s="617"/>
      <c r="CE281" s="617"/>
      <c r="CF281" s="617"/>
      <c r="CG281" s="617"/>
      <c r="CH281" s="617"/>
      <c r="CI281" s="617"/>
      <c r="CJ281" s="617"/>
      <c r="CK281" s="617"/>
      <c r="CL281" s="617"/>
      <c r="CM281" s="617"/>
      <c r="CN281" s="617"/>
      <c r="CO281" s="617"/>
      <c r="CP281" s="617"/>
      <c r="CQ281" s="617"/>
      <c r="CR281" s="617"/>
      <c r="CS281" s="617"/>
      <c r="CT281" s="617"/>
      <c r="CU281" s="617"/>
      <c r="CV281" s="617"/>
      <c r="CW281" s="617"/>
      <c r="CX281" s="617"/>
      <c r="CY281" s="617"/>
      <c r="CZ281" s="617"/>
      <c r="DA281" s="617"/>
      <c r="DB281" s="6">
        <f t="shared" si="3739"/>
        <v>23139937.440000001</v>
      </c>
      <c r="DC281" s="6">
        <f t="shared" si="3740"/>
        <v>0</v>
      </c>
      <c r="DD281" s="6">
        <f t="shared" si="3741"/>
        <v>56495869.920000002</v>
      </c>
      <c r="DE281" s="6">
        <f t="shared" si="3742"/>
        <v>0</v>
      </c>
      <c r="DF281" s="6">
        <f t="shared" si="3743"/>
        <v>0</v>
      </c>
      <c r="DG281" s="6">
        <f t="shared" si="3744"/>
        <v>0</v>
      </c>
      <c r="DH281" s="6">
        <f t="shared" si="3745"/>
        <v>0</v>
      </c>
      <c r="DI281" s="6">
        <f t="shared" si="3746"/>
        <v>0</v>
      </c>
      <c r="DJ281" s="6">
        <f t="shared" si="3747"/>
        <v>0</v>
      </c>
      <c r="DK281" s="6">
        <f t="shared" si="3748"/>
        <v>0</v>
      </c>
      <c r="DL281" s="6">
        <f t="shared" si="3749"/>
        <v>0</v>
      </c>
      <c r="DM281" s="6">
        <f t="shared" si="3750"/>
        <v>0</v>
      </c>
      <c r="DO281" s="6">
        <f t="shared" si="3751"/>
        <v>19295214.755027793</v>
      </c>
      <c r="DP281" s="6">
        <f t="shared" si="3752"/>
        <v>26316176.625165183</v>
      </c>
      <c r="DQ281" s="6">
        <f t="shared" si="3753"/>
        <v>47109027.226415649</v>
      </c>
      <c r="DR281" s="6">
        <f t="shared" si="3754"/>
        <v>0</v>
      </c>
      <c r="DS281" s="6">
        <f t="shared" si="3755"/>
        <v>41829184.347324222</v>
      </c>
      <c r="DT281" s="6">
        <f t="shared" si="3756"/>
        <v>0</v>
      </c>
      <c r="DU281" s="6">
        <f t="shared" si="3757"/>
        <v>0</v>
      </c>
      <c r="DV281" s="6">
        <f t="shared" si="3758"/>
        <v>0</v>
      </c>
      <c r="DW281" s="6">
        <f t="shared" si="3759"/>
        <v>0</v>
      </c>
      <c r="DX281" s="6">
        <f t="shared" si="3760"/>
        <v>0</v>
      </c>
      <c r="DY281" s="6">
        <f t="shared" si="3761"/>
        <v>0</v>
      </c>
      <c r="DZ281" s="6">
        <f t="shared" si="3762"/>
        <v>0</v>
      </c>
    </row>
    <row r="282" spans="2:130" ht="12" customHeight="1" outlineLevel="1">
      <c r="B282" s="6">
        <f>'23년(세부_실적)'!A378</f>
        <v>276</v>
      </c>
      <c r="C282" s="620"/>
      <c r="D282" s="620"/>
      <c r="E282" s="620"/>
      <c r="F282" s="622" t="str">
        <f>'23년(세부_실적)'!E378</f>
        <v>A2626_TPN</v>
      </c>
      <c r="G282" s="622" t="s">
        <v>942</v>
      </c>
      <c r="H282" s="622" t="str">
        <f>'23년(세부_실적)'!F378</f>
        <v>0011A</v>
      </c>
      <c r="I282" s="617" t="str">
        <f>'23년(세부_실적)'!G378</f>
        <v>신</v>
      </c>
      <c r="J282" s="617" t="str">
        <f>'23년(세부_실적)'!H378</f>
        <v>SY</v>
      </c>
      <c r="K282" s="617">
        <f>'23년(세부_실적)'!I378</f>
        <v>4.8099999999999996</v>
      </c>
      <c r="L282" s="617">
        <f>'23년(세부_실적)'!J378</f>
        <v>0</v>
      </c>
      <c r="M282" s="617">
        <f>'23년(세부_실적)'!K378</f>
        <v>4.41</v>
      </c>
      <c r="N282" s="617">
        <f>'23년(세부_실적)'!L378</f>
        <v>0</v>
      </c>
      <c r="O282" s="617">
        <f>'23년(세부_실적)'!M378</f>
        <v>4.41</v>
      </c>
      <c r="P282" s="617">
        <f>'23년(세부_실적)'!N378</f>
        <v>0</v>
      </c>
      <c r="Q282" s="617">
        <f>'23년(세부_실적)'!O378</f>
        <v>4.41</v>
      </c>
      <c r="R282" s="617">
        <f>'23년(세부_실적)'!P378</f>
        <v>0</v>
      </c>
      <c r="S282" s="638">
        <f>'23년(세부_실적)'!Q378</f>
        <v>16.560000000000002</v>
      </c>
      <c r="T282" s="638">
        <f t="shared" si="3706"/>
        <v>16560.000000000004</v>
      </c>
      <c r="U282" s="638">
        <f>'23년(세부_실적)'!S378</f>
        <v>0</v>
      </c>
      <c r="V282" s="638">
        <f t="shared" si="3707"/>
        <v>0</v>
      </c>
      <c r="W282" s="638">
        <f>'23년(세부_실적)'!U378</f>
        <v>0</v>
      </c>
      <c r="X282" s="638">
        <f t="shared" si="3708"/>
        <v>0</v>
      </c>
      <c r="Y282" s="638">
        <f>'23년(세부_실적)'!W378</f>
        <v>0</v>
      </c>
      <c r="Z282" s="638">
        <f t="shared" si="3709"/>
        <v>0</v>
      </c>
      <c r="AA282" s="638">
        <f>'23년(세부_실적)'!Y378</f>
        <v>0</v>
      </c>
      <c r="AB282" s="638">
        <f t="shared" si="3709"/>
        <v>0</v>
      </c>
      <c r="AC282" s="638">
        <f>'23년(세부_실적)'!AA378</f>
        <v>0</v>
      </c>
      <c r="AD282" s="638">
        <f t="shared" ref="AD282" si="4004">AC282*1000</f>
        <v>0</v>
      </c>
      <c r="AE282" s="638">
        <f>'23년(세부_실적)'!AC378</f>
        <v>2.88</v>
      </c>
      <c r="AF282" s="638">
        <f t="shared" ref="AF282" si="4005">AE282*1000</f>
        <v>2880</v>
      </c>
      <c r="AG282" s="638">
        <f>'23년(세부_실적)'!AE378</f>
        <v>2.88</v>
      </c>
      <c r="AH282" s="638">
        <f t="shared" ref="AH282" si="4006">AG282*1000</f>
        <v>2880</v>
      </c>
      <c r="AI282" s="638">
        <f>'23년(세부_실적)'!AG378</f>
        <v>5.76</v>
      </c>
      <c r="AJ282" s="638">
        <f t="shared" ref="AJ282" si="4007">AI282*1000</f>
        <v>5760</v>
      </c>
      <c r="AK282" s="638">
        <f>'23년(세부_실적)'!AI378</f>
        <v>5.76</v>
      </c>
      <c r="AL282" s="638">
        <f t="shared" ref="AL282" si="4008">AK282*1000</f>
        <v>5760</v>
      </c>
      <c r="AM282" s="638">
        <f>'23년(세부_실적)'!AK378</f>
        <v>2.16</v>
      </c>
      <c r="AN282" s="638">
        <f t="shared" ref="AN282" si="4009">AM282*1000</f>
        <v>2160</v>
      </c>
      <c r="AO282" s="638">
        <f>'23년(세부_실적)'!AM378</f>
        <v>4.32</v>
      </c>
      <c r="AP282" s="638">
        <f t="shared" ref="AP282" si="4010">AO282*1000</f>
        <v>4320</v>
      </c>
      <c r="AQ282" s="638">
        <f>'23년(세부_실적)'!AO378</f>
        <v>0</v>
      </c>
      <c r="AR282" s="638">
        <f t="shared" ref="AR282" si="4011">AQ282*1000</f>
        <v>0</v>
      </c>
      <c r="AS282" s="638">
        <f>'23년(세부_실적)'!AQ378</f>
        <v>6.48</v>
      </c>
      <c r="AT282" s="638">
        <f t="shared" ref="AT282" si="4012">AS282*1000</f>
        <v>6480</v>
      </c>
      <c r="AU282" s="638">
        <f>'23년(세부_실적)'!AS378</f>
        <v>4.32</v>
      </c>
      <c r="AV282" s="638">
        <f t="shared" ref="AV282" si="4013">AU282*1000</f>
        <v>4320</v>
      </c>
      <c r="AW282" s="638">
        <f>'23년(세부_실적)'!AU378</f>
        <v>0</v>
      </c>
      <c r="AX282" s="638">
        <f t="shared" ref="AX282" si="4014">AW282*1000</f>
        <v>0</v>
      </c>
      <c r="AY282" s="638">
        <f>'23년(세부_실적)'!AW378</f>
        <v>0</v>
      </c>
      <c r="AZ282" s="638">
        <f t="shared" ref="AZ282" si="4015">AY282*1000</f>
        <v>0</v>
      </c>
      <c r="BA282" s="638">
        <f>'23년(세부_실적)'!AY378</f>
        <v>4.32</v>
      </c>
      <c r="BB282" s="638">
        <f t="shared" ref="BB282" si="4016">BA282*1000</f>
        <v>4320</v>
      </c>
      <c r="BC282" s="638">
        <f>'23년(세부_실적)'!BA378</f>
        <v>10.8</v>
      </c>
      <c r="BD282" s="638">
        <f t="shared" ref="BD282" si="4017">BC282*1000</f>
        <v>10800</v>
      </c>
      <c r="BF282" s="617">
        <v>0.35</v>
      </c>
      <c r="BG282" s="617">
        <v>3.0443872607272726</v>
      </c>
      <c r="BH282" s="617">
        <v>4</v>
      </c>
      <c r="BI282" s="617"/>
      <c r="BJ282" s="617">
        <v>0.35</v>
      </c>
      <c r="BK282" s="617">
        <v>3.0443872607272726</v>
      </c>
      <c r="BL282" s="617"/>
      <c r="BM282" s="617"/>
      <c r="BN282" s="617">
        <v>0.35</v>
      </c>
      <c r="BO282" s="617">
        <v>3.0443872607272726</v>
      </c>
      <c r="BP282" s="617">
        <v>4</v>
      </c>
      <c r="BQ282" s="617"/>
      <c r="BR282" s="617">
        <v>0.35</v>
      </c>
      <c r="BS282" s="617">
        <v>3.1333896182794039</v>
      </c>
      <c r="BT282" s="617"/>
      <c r="BU282" s="617"/>
      <c r="BV282" s="617">
        <v>0.35</v>
      </c>
      <c r="BW282" s="617">
        <v>3.1333896182794039</v>
      </c>
      <c r="BX282" s="617">
        <v>4</v>
      </c>
      <c r="BY282" s="617"/>
      <c r="BZ282" s="617">
        <v>0.35</v>
      </c>
      <c r="CA282" s="617">
        <v>3.1333896182794039</v>
      </c>
      <c r="CB282" s="617">
        <v>4</v>
      </c>
      <c r="CC282" s="617"/>
      <c r="CD282" s="617"/>
      <c r="CE282" s="617"/>
      <c r="CF282" s="617"/>
      <c r="CG282" s="617"/>
      <c r="CH282" s="617"/>
      <c r="CI282" s="617"/>
      <c r="CJ282" s="617"/>
      <c r="CK282" s="617"/>
      <c r="CL282" s="617"/>
      <c r="CM282" s="617"/>
      <c r="CN282" s="617"/>
      <c r="CO282" s="617"/>
      <c r="CP282" s="617"/>
      <c r="CQ282" s="617"/>
      <c r="CR282" s="617"/>
      <c r="CS282" s="617"/>
      <c r="CT282" s="617"/>
      <c r="CU282" s="617"/>
      <c r="CV282" s="617"/>
      <c r="CW282" s="617"/>
      <c r="CX282" s="617"/>
      <c r="CY282" s="617"/>
      <c r="CZ282" s="617"/>
      <c r="DA282" s="617"/>
      <c r="DB282" s="6">
        <f t="shared" si="3739"/>
        <v>0</v>
      </c>
      <c r="DC282" s="6">
        <f t="shared" si="3740"/>
        <v>0</v>
      </c>
      <c r="DD282" s="6">
        <f t="shared" si="3741"/>
        <v>0</v>
      </c>
      <c r="DE282" s="6">
        <f t="shared" si="3742"/>
        <v>0</v>
      </c>
      <c r="DF282" s="6">
        <f t="shared" si="3743"/>
        <v>15253516.799999999</v>
      </c>
      <c r="DG282" s="6">
        <f t="shared" si="3744"/>
        <v>14978649.6</v>
      </c>
      <c r="DH282" s="6">
        <f t="shared" si="3745"/>
        <v>0</v>
      </c>
      <c r="DI282" s="6">
        <f t="shared" si="3746"/>
        <v>22857811.199999999</v>
      </c>
      <c r="DJ282" s="6">
        <f t="shared" si="3747"/>
        <v>0</v>
      </c>
      <c r="DK282" s="6">
        <f t="shared" si="3748"/>
        <v>0</v>
      </c>
      <c r="DL282" s="6">
        <f t="shared" si="3749"/>
        <v>0</v>
      </c>
      <c r="DM282" s="6">
        <f t="shared" si="3750"/>
        <v>0</v>
      </c>
      <c r="DO282" s="6">
        <f t="shared" si="3751"/>
        <v>0</v>
      </c>
      <c r="DP282" s="6">
        <f t="shared" si="3752"/>
        <v>0</v>
      </c>
      <c r="DQ282" s="6">
        <f t="shared" si="3753"/>
        <v>0</v>
      </c>
      <c r="DR282" s="6">
        <f t="shared" si="3754"/>
        <v>0</v>
      </c>
      <c r="DS282" s="6">
        <f t="shared" si="3755"/>
        <v>13283485.515842618</v>
      </c>
      <c r="DT282" s="6">
        <f t="shared" si="3756"/>
        <v>13044118.128121238</v>
      </c>
      <c r="DU282" s="6">
        <f t="shared" si="3757"/>
        <v>0</v>
      </c>
      <c r="DV282" s="6">
        <f t="shared" si="3758"/>
        <v>0</v>
      </c>
      <c r="DW282" s="6">
        <f t="shared" si="3759"/>
        <v>0</v>
      </c>
      <c r="DX282" s="6">
        <f t="shared" si="3760"/>
        <v>0</v>
      </c>
      <c r="DY282" s="6">
        <f t="shared" si="3761"/>
        <v>0</v>
      </c>
      <c r="DZ282" s="6">
        <f t="shared" si="3762"/>
        <v>0</v>
      </c>
    </row>
    <row r="283" spans="2:130" ht="12" customHeight="1" outlineLevel="1">
      <c r="B283" s="6">
        <f>'23년(세부_실적)'!A379</f>
        <v>277</v>
      </c>
      <c r="C283" s="620"/>
      <c r="D283" s="620"/>
      <c r="E283" s="620"/>
      <c r="F283" s="622" t="str">
        <f>'23년(세부_실적)'!E379</f>
        <v>A6526_TPN_W</v>
      </c>
      <c r="G283" s="622" t="s">
        <v>944</v>
      </c>
      <c r="H283" s="622" t="str">
        <f>'23년(세부_실적)'!F379</f>
        <v>0012A</v>
      </c>
      <c r="I283" s="617" t="str">
        <f>'23년(세부_실적)'!G379</f>
        <v>신</v>
      </c>
      <c r="J283" s="617" t="str">
        <f>'23년(세부_실적)'!H379</f>
        <v>SY</v>
      </c>
      <c r="K283" s="617">
        <f>'23년(세부_실적)'!I379</f>
        <v>8.3800000000000008</v>
      </c>
      <c r="L283" s="617">
        <f>'23년(세부_실적)'!J379</f>
        <v>0</v>
      </c>
      <c r="M283" s="617">
        <f>'23년(세부_실적)'!K379</f>
        <v>8.2100000000000009</v>
      </c>
      <c r="N283" s="617">
        <f>'23년(세부_실적)'!L379</f>
        <v>0</v>
      </c>
      <c r="O283" s="617">
        <f>'23년(세부_실적)'!M379</f>
        <v>8.2100000000000009</v>
      </c>
      <c r="P283" s="617">
        <f>'23년(세부_실적)'!N379</f>
        <v>0</v>
      </c>
      <c r="Q283" s="617">
        <f>'23년(세부_실적)'!O379</f>
        <v>8.2100000000000009</v>
      </c>
      <c r="R283" s="617">
        <f>'23년(세부_실적)'!P379</f>
        <v>0</v>
      </c>
      <c r="S283" s="638">
        <f>'23년(세부_실적)'!Q379</f>
        <v>23.914000000000001</v>
      </c>
      <c r="T283" s="638">
        <f t="shared" si="3706"/>
        <v>23914</v>
      </c>
      <c r="U283" s="638">
        <f>'23년(세부_실적)'!S379</f>
        <v>3.6640000000000001</v>
      </c>
      <c r="V283" s="638">
        <f t="shared" si="3707"/>
        <v>3664</v>
      </c>
      <c r="W283" s="638">
        <f>'23년(세부_실적)'!U379</f>
        <v>1.008</v>
      </c>
      <c r="X283" s="638">
        <f t="shared" si="3708"/>
        <v>1008</v>
      </c>
      <c r="Y283" s="638">
        <f>'23년(세부_실적)'!W379</f>
        <v>7.65</v>
      </c>
      <c r="Z283" s="638">
        <f t="shared" si="3709"/>
        <v>7650</v>
      </c>
      <c r="AA283" s="638">
        <f>'23년(세부_실적)'!Y379</f>
        <v>12.322000000000001</v>
      </c>
      <c r="AB283" s="638">
        <f t="shared" si="3709"/>
        <v>12322.000000000002</v>
      </c>
      <c r="AC283" s="638">
        <f>'23년(세부_실적)'!AA379</f>
        <v>1.728</v>
      </c>
      <c r="AD283" s="638">
        <f t="shared" ref="AD283" si="4018">AC283*1000</f>
        <v>1728</v>
      </c>
      <c r="AE283" s="638">
        <f>'23년(세부_실적)'!AC379</f>
        <v>3.456</v>
      </c>
      <c r="AF283" s="638">
        <f t="shared" ref="AF283" si="4019">AE283*1000</f>
        <v>3456</v>
      </c>
      <c r="AG283" s="638">
        <f>'23년(세부_실적)'!AE379</f>
        <v>1.224</v>
      </c>
      <c r="AH283" s="638">
        <f t="shared" ref="AH283" si="4020">AG283*1000</f>
        <v>1224</v>
      </c>
      <c r="AI283" s="638">
        <f>'23년(세부_실적)'!AG379</f>
        <v>6.4080000000000004</v>
      </c>
      <c r="AJ283" s="638">
        <f t="shared" ref="AJ283" si="4021">AI283*1000</f>
        <v>6408</v>
      </c>
      <c r="AK283" s="638">
        <f>'23년(세부_실적)'!AI379</f>
        <v>18.73</v>
      </c>
      <c r="AL283" s="638">
        <f t="shared" ref="AL283" si="4022">AK283*1000</f>
        <v>18730</v>
      </c>
      <c r="AM283" s="638">
        <f>'23년(세부_실적)'!AK379</f>
        <v>1.728</v>
      </c>
      <c r="AN283" s="638">
        <f t="shared" ref="AN283" si="4023">AM283*1000</f>
        <v>1728</v>
      </c>
      <c r="AO283" s="638">
        <f>'23년(세부_실적)'!AM379</f>
        <v>0</v>
      </c>
      <c r="AP283" s="638">
        <f t="shared" ref="AP283" si="4024">AO283*1000</f>
        <v>0</v>
      </c>
      <c r="AQ283" s="638">
        <f>'23년(세부_실적)'!AO379</f>
        <v>3.456</v>
      </c>
      <c r="AR283" s="638">
        <f t="shared" ref="AR283" si="4025">AQ283*1000</f>
        <v>3456</v>
      </c>
      <c r="AS283" s="638">
        <f>'23년(세부_실적)'!AQ379</f>
        <v>5.1840000000000002</v>
      </c>
      <c r="AT283" s="638">
        <f t="shared" ref="AT283" si="4026">AS283*1000</f>
        <v>5184</v>
      </c>
      <c r="AU283" s="638">
        <f>'23년(세부_실적)'!AS379</f>
        <v>0</v>
      </c>
      <c r="AV283" s="638">
        <f t="shared" ref="AV283" si="4027">AU283*1000</f>
        <v>0</v>
      </c>
      <c r="AW283" s="638">
        <f>'23년(세부_실적)'!AU379</f>
        <v>0</v>
      </c>
      <c r="AX283" s="638">
        <f t="shared" ref="AX283" si="4028">AW283*1000</f>
        <v>0</v>
      </c>
      <c r="AY283" s="638">
        <f>'23년(세부_실적)'!AW379</f>
        <v>0</v>
      </c>
      <c r="AZ283" s="638">
        <f t="shared" ref="AZ283" si="4029">AY283*1000</f>
        <v>0</v>
      </c>
      <c r="BA283" s="638">
        <f>'23년(세부_실적)'!AY379</f>
        <v>0</v>
      </c>
      <c r="BB283" s="638">
        <f t="shared" ref="BB283" si="4030">BA283*1000</f>
        <v>0</v>
      </c>
      <c r="BC283" s="638">
        <f>'23년(세부_실적)'!BA379</f>
        <v>5.1840000000000002</v>
      </c>
      <c r="BD283" s="638">
        <f t="shared" ref="BD283" si="4031">BC283*1000</f>
        <v>5184</v>
      </c>
      <c r="BF283" s="617">
        <v>0.65</v>
      </c>
      <c r="BG283" s="617">
        <v>5.3894159538181805</v>
      </c>
      <c r="BH283" s="617">
        <v>7.9</v>
      </c>
      <c r="BI283" s="617"/>
      <c r="BJ283" s="617">
        <v>0.65</v>
      </c>
      <c r="BK283" s="617">
        <v>5.3894159538181805</v>
      </c>
      <c r="BL283" s="617"/>
      <c r="BM283" s="617"/>
      <c r="BN283" s="617">
        <v>0.65</v>
      </c>
      <c r="BO283" s="617">
        <v>5.3894159538181805</v>
      </c>
      <c r="BP283" s="617">
        <v>7.9</v>
      </c>
      <c r="BQ283" s="617"/>
      <c r="BR283" s="617">
        <v>0.65</v>
      </c>
      <c r="BS283" s="617">
        <v>5.5585177714240279</v>
      </c>
      <c r="BT283" s="617">
        <v>7.9</v>
      </c>
      <c r="BU283" s="617"/>
      <c r="BV283" s="617">
        <v>0.65</v>
      </c>
      <c r="BW283" s="617">
        <v>5.5585177714240279</v>
      </c>
      <c r="BX283" s="617"/>
      <c r="BY283" s="617"/>
      <c r="BZ283" s="617">
        <v>0.65</v>
      </c>
      <c r="CA283" s="617">
        <v>5.5585177714240279</v>
      </c>
      <c r="CB283" s="617">
        <v>7.9</v>
      </c>
      <c r="CC283" s="617"/>
      <c r="CD283" s="617"/>
      <c r="CE283" s="617"/>
      <c r="CF283" s="617"/>
      <c r="CG283" s="617"/>
      <c r="CH283" s="617"/>
      <c r="CI283" s="617"/>
      <c r="CJ283" s="617"/>
      <c r="CK283" s="617"/>
      <c r="CL283" s="617"/>
      <c r="CM283" s="617"/>
      <c r="CN283" s="617"/>
      <c r="CO283" s="617"/>
      <c r="CP283" s="617"/>
      <c r="CQ283" s="617"/>
      <c r="CR283" s="617"/>
      <c r="CS283" s="617"/>
      <c r="CT283" s="617"/>
      <c r="CU283" s="617"/>
      <c r="CV283" s="617"/>
      <c r="CW283" s="617"/>
      <c r="CX283" s="617"/>
      <c r="CY283" s="617"/>
      <c r="CZ283" s="617"/>
      <c r="DA283" s="617"/>
      <c r="DB283" s="6">
        <f t="shared" si="3739"/>
        <v>36057244.464000002</v>
      </c>
      <c r="DC283" s="6">
        <f t="shared" si="3740"/>
        <v>0</v>
      </c>
      <c r="DD283" s="6">
        <f t="shared" si="3741"/>
        <v>78772792.049999997</v>
      </c>
      <c r="DE283" s="6">
        <f t="shared" si="3742"/>
        <v>18064905.984000001</v>
      </c>
      <c r="DF283" s="6">
        <f t="shared" si="3743"/>
        <v>0</v>
      </c>
      <c r="DG283" s="6">
        <f t="shared" si="3744"/>
        <v>12572704.008000001</v>
      </c>
      <c r="DH283" s="6">
        <f t="shared" si="3745"/>
        <v>0</v>
      </c>
      <c r="DI283" s="6">
        <f t="shared" si="3746"/>
        <v>0</v>
      </c>
      <c r="DJ283" s="6">
        <f t="shared" si="3747"/>
        <v>0</v>
      </c>
      <c r="DK283" s="6">
        <f t="shared" si="3748"/>
        <v>0</v>
      </c>
      <c r="DL283" s="6">
        <f t="shared" si="3749"/>
        <v>0</v>
      </c>
      <c r="DM283" s="6">
        <f t="shared" si="3750"/>
        <v>0</v>
      </c>
      <c r="DO283" s="6">
        <f t="shared" si="3751"/>
        <v>27565151.578051124</v>
      </c>
      <c r="DP283" s="6">
        <f t="shared" si="3752"/>
        <v>7757108.9534475952</v>
      </c>
      <c r="DQ283" s="6">
        <f t="shared" si="3753"/>
        <v>60220462.915642031</v>
      </c>
      <c r="DR283" s="6">
        <f t="shared" si="3754"/>
        <v>14196998.714021301</v>
      </c>
      <c r="DS283" s="6">
        <f t="shared" si="3755"/>
        <v>28410519.038854491</v>
      </c>
      <c r="DT283" s="6">
        <f t="shared" si="3756"/>
        <v>9880741.2998129241</v>
      </c>
      <c r="DU283" s="6">
        <f t="shared" si="3757"/>
        <v>0</v>
      </c>
      <c r="DV283" s="6">
        <f t="shared" si="3758"/>
        <v>0</v>
      </c>
      <c r="DW283" s="6">
        <f t="shared" si="3759"/>
        <v>0</v>
      </c>
      <c r="DX283" s="6">
        <f t="shared" si="3760"/>
        <v>0</v>
      </c>
      <c r="DY283" s="6">
        <f t="shared" si="3761"/>
        <v>0</v>
      </c>
      <c r="DZ283" s="6">
        <f t="shared" si="3762"/>
        <v>0</v>
      </c>
    </row>
    <row r="284" spans="2:130" ht="12" customHeight="1" outlineLevel="1">
      <c r="B284" s="6">
        <f>'23년(세부_실적)'!A380</f>
        <v>278</v>
      </c>
      <c r="C284" s="620"/>
      <c r="D284" s="620"/>
      <c r="E284" s="620"/>
      <c r="F284" s="622" t="str">
        <f>'23년(세부_실적)'!E380</f>
        <v>A3630K_TPN</v>
      </c>
      <c r="G284" s="622" t="s">
        <v>1374</v>
      </c>
      <c r="H284" s="622" t="str">
        <f>'23년(세부_실적)'!F380</f>
        <v>0013A</v>
      </c>
      <c r="I284" s="617" t="str">
        <f>'23년(세부_실적)'!G380</f>
        <v>신</v>
      </c>
      <c r="J284" s="617" t="str">
        <f>'23년(세부_실적)'!H380</f>
        <v>SY</v>
      </c>
      <c r="K284" s="617">
        <f>'23년(세부_실적)'!I380</f>
        <v>6.45</v>
      </c>
      <c r="L284" s="617">
        <f>'23년(세부_실적)'!J380</f>
        <v>0</v>
      </c>
      <c r="M284" s="617">
        <f>'23년(세부_실적)'!K380</f>
        <v>6.41</v>
      </c>
      <c r="N284" s="617">
        <f>'23년(세부_실적)'!L380</f>
        <v>0</v>
      </c>
      <c r="O284" s="617">
        <f>'23년(세부_실적)'!M380</f>
        <v>6.43</v>
      </c>
      <c r="P284" s="617">
        <f>'23년(세부_실적)'!N380</f>
        <v>0</v>
      </c>
      <c r="Q284" s="617">
        <f>'23년(세부_실적)'!O380</f>
        <v>6.43</v>
      </c>
      <c r="R284" s="617">
        <f>'23년(세부_실적)'!P380</f>
        <v>0</v>
      </c>
      <c r="S284" s="638">
        <f>'23년(세부_실적)'!Q380</f>
        <v>180.875</v>
      </c>
      <c r="T284" s="638">
        <f t="shared" si="3706"/>
        <v>180875</v>
      </c>
      <c r="U284" s="638">
        <f>'23년(세부_실적)'!S380</f>
        <v>19.2</v>
      </c>
      <c r="V284" s="638">
        <f t="shared" si="3707"/>
        <v>19200</v>
      </c>
      <c r="W284" s="638">
        <f>'23년(세부_실적)'!U380</f>
        <v>19.600000000000001</v>
      </c>
      <c r="X284" s="638">
        <f t="shared" si="3708"/>
        <v>19600</v>
      </c>
      <c r="Y284" s="638">
        <f>'23년(세부_실적)'!W380</f>
        <v>24.824000000000002</v>
      </c>
      <c r="Z284" s="638">
        <f t="shared" si="3709"/>
        <v>24824</v>
      </c>
      <c r="AA284" s="638">
        <f>'23년(세부_실적)'!Y380</f>
        <v>63.623999999999995</v>
      </c>
      <c r="AB284" s="638">
        <f t="shared" si="3709"/>
        <v>63623.999999999993</v>
      </c>
      <c r="AC284" s="638">
        <f>'23년(세부_실적)'!AA380</f>
        <v>18.457000000000001</v>
      </c>
      <c r="AD284" s="638">
        <f t="shared" ref="AD284" si="4032">AC284*1000</f>
        <v>18457</v>
      </c>
      <c r="AE284" s="638">
        <f>'23년(세부_실적)'!AC380</f>
        <v>18.047999999999998</v>
      </c>
      <c r="AF284" s="638">
        <f t="shared" ref="AF284" si="4033">AE284*1000</f>
        <v>18048</v>
      </c>
      <c r="AG284" s="638">
        <f>'23년(세부_실적)'!AE380</f>
        <v>11.54</v>
      </c>
      <c r="AH284" s="638">
        <f t="shared" ref="AH284" si="4034">AG284*1000</f>
        <v>11540</v>
      </c>
      <c r="AI284" s="638">
        <f>'23년(세부_실적)'!AG380</f>
        <v>48.044999999999995</v>
      </c>
      <c r="AJ284" s="638">
        <f t="shared" ref="AJ284" si="4035">AI284*1000</f>
        <v>48044.999999999993</v>
      </c>
      <c r="AK284" s="638">
        <f>'23년(세부_실적)'!AI380</f>
        <v>111.66899999999998</v>
      </c>
      <c r="AL284" s="638">
        <f t="shared" ref="AL284" si="4036">AK284*1000</f>
        <v>111668.99999999999</v>
      </c>
      <c r="AM284" s="638">
        <f>'23년(세부_실적)'!AK380</f>
        <v>6.9539999999999997</v>
      </c>
      <c r="AN284" s="638">
        <f t="shared" ref="AN284" si="4037">AM284*1000</f>
        <v>6954</v>
      </c>
      <c r="AO284" s="638">
        <f>'23년(세부_실적)'!AM380</f>
        <v>11.534000000000001</v>
      </c>
      <c r="AP284" s="638">
        <f t="shared" ref="AP284" si="4038">AO284*1000</f>
        <v>11534</v>
      </c>
      <c r="AQ284" s="638">
        <f>'23년(세부_실적)'!AO380</f>
        <v>9.2260000000000009</v>
      </c>
      <c r="AR284" s="638">
        <f t="shared" ref="AR284" si="4039">AQ284*1000</f>
        <v>9226</v>
      </c>
      <c r="AS284" s="638">
        <f>'23년(세부_실적)'!AQ380</f>
        <v>27.713999999999999</v>
      </c>
      <c r="AT284" s="638">
        <f t="shared" ref="AT284" si="4040">AS284*1000</f>
        <v>27714</v>
      </c>
      <c r="AU284" s="638">
        <f>'23년(세부_실적)'!AS380</f>
        <v>16.148</v>
      </c>
      <c r="AV284" s="638">
        <f t="shared" ref="AV284" si="4041">AU284*1000</f>
        <v>16148</v>
      </c>
      <c r="AW284" s="638">
        <f>'23년(세부_실적)'!AU380</f>
        <v>13.824</v>
      </c>
      <c r="AX284" s="638">
        <f t="shared" ref="AX284" si="4042">AW284*1000</f>
        <v>13824</v>
      </c>
      <c r="AY284" s="638">
        <f>'23년(세부_실적)'!AW380</f>
        <v>11.52</v>
      </c>
      <c r="AZ284" s="638">
        <f t="shared" ref="AZ284" si="4043">AY284*1000</f>
        <v>11520</v>
      </c>
      <c r="BA284" s="638">
        <f>'23년(세부_실적)'!AY380</f>
        <v>41.492000000000004</v>
      </c>
      <c r="BB284" s="638">
        <f t="shared" ref="BB284" si="4044">BA284*1000</f>
        <v>41492.000000000007</v>
      </c>
      <c r="BC284" s="638">
        <f>'23년(세부_실적)'!BA380</f>
        <v>69.206000000000003</v>
      </c>
      <c r="BD284" s="638">
        <f t="shared" ref="BD284" si="4045">BC284*1000</f>
        <v>69206</v>
      </c>
      <c r="BF284" s="617">
        <v>0.45</v>
      </c>
      <c r="BG284" s="617">
        <v>4.0999999999999996</v>
      </c>
      <c r="BH284" s="617"/>
      <c r="BI284" s="617"/>
      <c r="BJ284" s="617">
        <v>0.45</v>
      </c>
      <c r="BK284" s="617">
        <v>4.0999999999999996</v>
      </c>
      <c r="BL284" s="617"/>
      <c r="BM284" s="617"/>
      <c r="BN284" s="617">
        <v>0.45</v>
      </c>
      <c r="BO284" s="617">
        <v>4.0999999999999996</v>
      </c>
      <c r="BP284" s="617">
        <v>6</v>
      </c>
      <c r="BQ284" s="617"/>
      <c r="BR284" s="617">
        <v>0.45</v>
      </c>
      <c r="BS284" s="617">
        <v>4.0999999999999996</v>
      </c>
      <c r="BT284" s="617">
        <v>6</v>
      </c>
      <c r="BU284" s="617"/>
      <c r="BV284" s="617">
        <v>0.45</v>
      </c>
      <c r="BW284" s="617">
        <v>4.0999999999999996</v>
      </c>
      <c r="BX284" s="617">
        <v>6</v>
      </c>
      <c r="BY284" s="617"/>
      <c r="BZ284" s="617">
        <v>0.45</v>
      </c>
      <c r="CA284" s="617">
        <v>4.0999999999999996</v>
      </c>
      <c r="CB284" s="617">
        <v>6</v>
      </c>
      <c r="CC284" s="617"/>
      <c r="CD284" s="617"/>
      <c r="CE284" s="617"/>
      <c r="CF284" s="617"/>
      <c r="CG284" s="617"/>
      <c r="CH284" s="617"/>
      <c r="CI284" s="617"/>
      <c r="CJ284" s="617"/>
      <c r="CK284" s="617"/>
      <c r="CL284" s="617"/>
      <c r="CM284" s="617"/>
      <c r="CN284" s="617"/>
      <c r="CO284" s="617"/>
      <c r="CP284" s="617"/>
      <c r="CQ284" s="617"/>
      <c r="CR284" s="617"/>
      <c r="CS284" s="617"/>
      <c r="CT284" s="617"/>
      <c r="CU284" s="617"/>
      <c r="CV284" s="617"/>
      <c r="CW284" s="617"/>
      <c r="CX284" s="617"/>
      <c r="CY284" s="617"/>
      <c r="CZ284" s="617"/>
      <c r="DA284" s="617"/>
      <c r="DB284" s="6">
        <f t="shared" si="3739"/>
        <v>0</v>
      </c>
      <c r="DC284" s="6">
        <f t="shared" si="3740"/>
        <v>0</v>
      </c>
      <c r="DD284" s="6">
        <f t="shared" si="3741"/>
        <v>194138077.92000002</v>
      </c>
      <c r="DE284" s="6">
        <f t="shared" si="3742"/>
        <v>146547103.44</v>
      </c>
      <c r="DF284" s="6">
        <f t="shared" si="3743"/>
        <v>143383057.91999999</v>
      </c>
      <c r="DG284" s="6">
        <f t="shared" si="3744"/>
        <v>90027925.200000003</v>
      </c>
      <c r="DH284" s="6">
        <f t="shared" si="3745"/>
        <v>0</v>
      </c>
      <c r="DI284" s="6">
        <f t="shared" si="3746"/>
        <v>91542359.159999996</v>
      </c>
      <c r="DJ284" s="6">
        <f t="shared" si="3747"/>
        <v>0</v>
      </c>
      <c r="DK284" s="6">
        <f t="shared" si="3748"/>
        <v>0</v>
      </c>
      <c r="DL284" s="6">
        <f t="shared" si="3749"/>
        <v>0</v>
      </c>
      <c r="DM284" s="6">
        <f t="shared" si="3750"/>
        <v>0</v>
      </c>
      <c r="DO284" s="6">
        <f t="shared" si="3751"/>
        <v>108823478.40000001</v>
      </c>
      <c r="DP284" s="6">
        <f t="shared" si="3752"/>
        <v>113634939.60000001</v>
      </c>
      <c r="DQ284" s="6">
        <f t="shared" si="3753"/>
        <v>147221375.75600001</v>
      </c>
      <c r="DR284" s="6">
        <f t="shared" si="3754"/>
        <v>111131553.44199999</v>
      </c>
      <c r="DS284" s="6">
        <f t="shared" si="3755"/>
        <v>108732152.25599998</v>
      </c>
      <c r="DT284" s="6">
        <f t="shared" si="3756"/>
        <v>68271176.609999999</v>
      </c>
      <c r="DU284" s="6">
        <f t="shared" si="3757"/>
        <v>0</v>
      </c>
      <c r="DV284" s="6">
        <f t="shared" si="3758"/>
        <v>0</v>
      </c>
      <c r="DW284" s="6">
        <f t="shared" si="3759"/>
        <v>0</v>
      </c>
      <c r="DX284" s="6">
        <f t="shared" si="3760"/>
        <v>0</v>
      </c>
      <c r="DY284" s="6">
        <f t="shared" si="3761"/>
        <v>0</v>
      </c>
      <c r="DZ284" s="6">
        <f t="shared" si="3762"/>
        <v>0</v>
      </c>
    </row>
    <row r="285" spans="2:130" ht="12" customHeight="1" outlineLevel="1">
      <c r="B285" s="6">
        <f>'23년(세부_실적)'!A389</f>
        <v>0</v>
      </c>
      <c r="C285" s="620"/>
      <c r="D285" s="620"/>
      <c r="E285" s="620"/>
      <c r="F285" s="622" t="str">
        <f>'23년(세부_실적)'!E389</f>
        <v>A2626K_APN</v>
      </c>
      <c r="G285" s="622" t="s">
        <v>1177</v>
      </c>
      <c r="H285" s="622" t="str">
        <f>'23년(세부_실적)'!F389</f>
        <v>0014A</v>
      </c>
      <c r="I285" s="617" t="str">
        <f>'23년(세부_실적)'!G389</f>
        <v>신</v>
      </c>
      <c r="J285" s="617" t="str">
        <f>'23년(세부_실적)'!H389</f>
        <v>SY</v>
      </c>
      <c r="K285" s="617">
        <f>'23년(세부_실적)'!I389</f>
        <v>5.98</v>
      </c>
      <c r="L285" s="617">
        <f>'23년(세부_실적)'!J389</f>
        <v>0</v>
      </c>
      <c r="M285" s="617">
        <f>'23년(세부_실적)'!K389</f>
        <v>5.81</v>
      </c>
      <c r="N285" s="617">
        <f>'23년(세부_실적)'!L389</f>
        <v>0</v>
      </c>
      <c r="O285" s="617">
        <f>'23년(세부_실적)'!M389</f>
        <v>5.81</v>
      </c>
      <c r="P285" s="617">
        <f>'23년(세부_실적)'!N389</f>
        <v>0</v>
      </c>
      <c r="Q285" s="617">
        <f>'23년(세부_실적)'!O389</f>
        <v>5.81</v>
      </c>
      <c r="R285" s="617">
        <f>'23년(세부_실적)'!P389</f>
        <v>0</v>
      </c>
      <c r="S285" s="638">
        <f>'23년(세부_실적)'!Q389</f>
        <v>12.92</v>
      </c>
      <c r="T285" s="638">
        <f t="shared" si="3706"/>
        <v>12920</v>
      </c>
      <c r="U285" s="638">
        <f>'23년(세부_실적)'!S389</f>
        <v>1.92</v>
      </c>
      <c r="V285" s="638">
        <f t="shared" si="3707"/>
        <v>1920</v>
      </c>
      <c r="W285" s="638">
        <f>'23년(세부_실적)'!U389</f>
        <v>0</v>
      </c>
      <c r="X285" s="638">
        <f t="shared" si="3708"/>
        <v>0</v>
      </c>
      <c r="Y285" s="638">
        <f>'23년(세부_실적)'!W389</f>
        <v>1.92</v>
      </c>
      <c r="Z285" s="638">
        <f t="shared" si="3709"/>
        <v>1920</v>
      </c>
      <c r="AA285" s="638">
        <f>'23년(세부_실적)'!Y389</f>
        <v>3.84</v>
      </c>
      <c r="AB285" s="638">
        <f t="shared" si="3709"/>
        <v>3840</v>
      </c>
      <c r="AC285" s="638">
        <f>'23년(세부_실적)'!AA389</f>
        <v>2.9359999999999999</v>
      </c>
      <c r="AD285" s="638">
        <f t="shared" ref="AD285" si="4046">AC285*1000</f>
        <v>2936</v>
      </c>
      <c r="AE285" s="638">
        <f>'23년(세부_실적)'!AC389</f>
        <v>0</v>
      </c>
      <c r="AF285" s="638">
        <f t="shared" ref="AF285" si="4047">AE285*1000</f>
        <v>0</v>
      </c>
      <c r="AG285" s="638">
        <f>'23년(세부_실적)'!AE389</f>
        <v>0</v>
      </c>
      <c r="AH285" s="638">
        <f t="shared" ref="AH285" si="4048">AG285*1000</f>
        <v>0</v>
      </c>
      <c r="AI285" s="638">
        <f>'23년(세부_실적)'!AG389</f>
        <v>2.9359999999999999</v>
      </c>
      <c r="AJ285" s="638">
        <f t="shared" ref="AJ285" si="4049">AI285*1000</f>
        <v>2936</v>
      </c>
      <c r="AK285" s="638">
        <f>'23년(세부_실적)'!AI389</f>
        <v>6.7759999999999998</v>
      </c>
      <c r="AL285" s="638">
        <f t="shared" ref="AL285" si="4050">AK285*1000</f>
        <v>6776</v>
      </c>
      <c r="AM285" s="638">
        <f>'23년(세부_실적)'!AK389</f>
        <v>3.0720000000000001</v>
      </c>
      <c r="AN285" s="638">
        <f t="shared" ref="AN285" si="4051">AM285*1000</f>
        <v>3072</v>
      </c>
      <c r="AO285" s="638">
        <f>'23년(세부_실적)'!AM389</f>
        <v>0</v>
      </c>
      <c r="AP285" s="638">
        <f t="shared" ref="AP285" si="4052">AO285*1000</f>
        <v>0</v>
      </c>
      <c r="AQ285" s="638">
        <f>'23년(세부_실적)'!AO389</f>
        <v>0</v>
      </c>
      <c r="AR285" s="638">
        <f t="shared" ref="AR285" si="4053">AQ285*1000</f>
        <v>0</v>
      </c>
      <c r="AS285" s="638">
        <f>'23년(세부_실적)'!AQ389</f>
        <v>3.0720000000000001</v>
      </c>
      <c r="AT285" s="638">
        <f t="shared" ref="AT285" si="4054">AS285*1000</f>
        <v>3072</v>
      </c>
      <c r="AU285" s="638">
        <f>'23년(세부_실적)'!AS389</f>
        <v>0</v>
      </c>
      <c r="AV285" s="638">
        <f t="shared" ref="AV285" si="4055">AU285*1000</f>
        <v>0</v>
      </c>
      <c r="AW285" s="638">
        <f>'23년(세부_실적)'!AU389</f>
        <v>0</v>
      </c>
      <c r="AX285" s="638">
        <f t="shared" ref="AX285" si="4056">AW285*1000</f>
        <v>0</v>
      </c>
      <c r="AY285" s="638">
        <f>'23년(세부_실적)'!AW389</f>
        <v>3.0720000000000001</v>
      </c>
      <c r="AZ285" s="638">
        <f t="shared" ref="AZ285" si="4057">AY285*1000</f>
        <v>3072</v>
      </c>
      <c r="BA285" s="638">
        <f>'23년(세부_실적)'!AY389</f>
        <v>3.0720000000000001</v>
      </c>
      <c r="BB285" s="638">
        <f t="shared" ref="BB285" si="4058">BA285*1000</f>
        <v>3072</v>
      </c>
      <c r="BC285" s="638">
        <f>'23년(세부_실적)'!BA389</f>
        <v>6.1440000000000001</v>
      </c>
      <c r="BD285" s="638">
        <f t="shared" ref="BD285" si="4059">BC285*1000</f>
        <v>6144</v>
      </c>
      <c r="BF285" s="617">
        <v>0.45</v>
      </c>
      <c r="BG285" s="617">
        <v>3.86</v>
      </c>
      <c r="BH285" s="617"/>
      <c r="BI285" s="617"/>
      <c r="BJ285" s="617">
        <v>0.45</v>
      </c>
      <c r="BK285" s="617">
        <v>3.86</v>
      </c>
      <c r="BL285" s="617"/>
      <c r="BM285" s="617"/>
      <c r="BN285" s="617">
        <v>0.45</v>
      </c>
      <c r="BO285" s="617">
        <v>3.86</v>
      </c>
      <c r="BP285" s="617"/>
      <c r="BQ285" s="617"/>
      <c r="BR285" s="617">
        <v>0.45</v>
      </c>
      <c r="BS285" s="617">
        <v>3.86</v>
      </c>
      <c r="BT285" s="617">
        <v>5.65</v>
      </c>
      <c r="BU285" s="617"/>
      <c r="BV285" s="617">
        <v>0.45</v>
      </c>
      <c r="BW285" s="617">
        <v>3.86</v>
      </c>
      <c r="BX285" s="617">
        <v>5.65</v>
      </c>
      <c r="BY285" s="617"/>
      <c r="BZ285" s="617">
        <v>0.45</v>
      </c>
      <c r="CA285" s="617">
        <v>3.86</v>
      </c>
      <c r="CB285" s="617">
        <v>5.65</v>
      </c>
      <c r="CC285" s="617"/>
      <c r="CD285" s="617"/>
      <c r="CE285" s="617"/>
      <c r="CF285" s="617"/>
      <c r="CG285" s="617"/>
      <c r="CH285" s="617"/>
      <c r="CI285" s="617"/>
      <c r="CJ285" s="617"/>
      <c r="CK285" s="617"/>
      <c r="CL285" s="617"/>
      <c r="CM285" s="617"/>
      <c r="CN285" s="617"/>
      <c r="CO285" s="617"/>
      <c r="CP285" s="617"/>
      <c r="CQ285" s="617"/>
      <c r="CR285" s="617"/>
      <c r="CS285" s="617"/>
      <c r="CT285" s="617"/>
      <c r="CU285" s="617"/>
      <c r="CV285" s="617"/>
      <c r="CW285" s="617"/>
      <c r="CX285" s="617"/>
      <c r="CY285" s="617"/>
      <c r="CZ285" s="617"/>
      <c r="DA285" s="617"/>
      <c r="DB285" s="6">
        <f t="shared" si="3739"/>
        <v>0</v>
      </c>
      <c r="DC285" s="6">
        <f t="shared" si="3740"/>
        <v>0</v>
      </c>
      <c r="DD285" s="6">
        <f t="shared" si="3741"/>
        <v>0</v>
      </c>
      <c r="DE285" s="6">
        <f t="shared" si="3742"/>
        <v>21951761.488000002</v>
      </c>
      <c r="DF285" s="6">
        <f t="shared" si="3743"/>
        <v>0</v>
      </c>
      <c r="DG285" s="6">
        <f t="shared" si="3744"/>
        <v>0</v>
      </c>
      <c r="DH285" s="6">
        <f t="shared" si="3745"/>
        <v>0</v>
      </c>
      <c r="DI285" s="6">
        <f t="shared" si="3746"/>
        <v>0</v>
      </c>
      <c r="DJ285" s="6">
        <f t="shared" si="3747"/>
        <v>0</v>
      </c>
      <c r="DK285" s="6">
        <f t="shared" si="3748"/>
        <v>0</v>
      </c>
      <c r="DL285" s="6">
        <f t="shared" si="3749"/>
        <v>0</v>
      </c>
      <c r="DM285" s="6">
        <f t="shared" si="3750"/>
        <v>0</v>
      </c>
      <c r="DO285" s="6">
        <f t="shared" si="3751"/>
        <v>10308333.887999998</v>
      </c>
      <c r="DP285" s="6">
        <f t="shared" si="3752"/>
        <v>0</v>
      </c>
      <c r="DQ285" s="6">
        <f t="shared" si="3753"/>
        <v>10786143.935999999</v>
      </c>
      <c r="DR285" s="6">
        <f t="shared" si="3754"/>
        <v>16745503.011199996</v>
      </c>
      <c r="DS285" s="6">
        <f t="shared" si="3755"/>
        <v>0</v>
      </c>
      <c r="DT285" s="6">
        <f t="shared" si="3756"/>
        <v>0</v>
      </c>
      <c r="DU285" s="6">
        <f t="shared" si="3757"/>
        <v>0</v>
      </c>
      <c r="DV285" s="6">
        <f t="shared" si="3758"/>
        <v>0</v>
      </c>
      <c r="DW285" s="6">
        <f t="shared" si="3759"/>
        <v>0</v>
      </c>
      <c r="DX285" s="6">
        <f t="shared" si="3760"/>
        <v>0</v>
      </c>
      <c r="DY285" s="6">
        <f t="shared" si="3761"/>
        <v>0</v>
      </c>
      <c r="DZ285" s="6">
        <f t="shared" si="3762"/>
        <v>0</v>
      </c>
    </row>
    <row r="286" spans="2:130" ht="12" customHeight="1" outlineLevel="1">
      <c r="B286" s="6">
        <f>'23년(세부_실적)'!A391</f>
        <v>280</v>
      </c>
      <c r="C286" s="620"/>
      <c r="D286" s="620"/>
      <c r="E286" s="620"/>
      <c r="F286" s="622" t="str">
        <f>'23년(세부_실적)'!E391</f>
        <v>A2626U_APN</v>
      </c>
      <c r="G286" s="622" t="s">
        <v>1137</v>
      </c>
      <c r="H286" s="622" t="str">
        <f>'23년(세부_실적)'!F391</f>
        <v>0014D</v>
      </c>
      <c r="I286" s="617" t="str">
        <f>'23년(세부_실적)'!G391</f>
        <v>신</v>
      </c>
      <c r="J286" s="617" t="str">
        <f>'23년(세부_실적)'!H391</f>
        <v>SY</v>
      </c>
      <c r="K286" s="617">
        <f>'23년(세부_실적)'!I391</f>
        <v>5.9</v>
      </c>
      <c r="L286" s="617">
        <f>'23년(세부_실적)'!J391</f>
        <v>0</v>
      </c>
      <c r="M286" s="617">
        <f>'23년(세부_실적)'!K391</f>
        <v>5.43</v>
      </c>
      <c r="N286" s="617">
        <f>'23년(세부_실적)'!L391</f>
        <v>0</v>
      </c>
      <c r="O286" s="617">
        <f>'23년(세부_실적)'!M391</f>
        <v>5.43</v>
      </c>
      <c r="P286" s="617">
        <f>'23년(세부_실적)'!N391</f>
        <v>0</v>
      </c>
      <c r="Q286" s="617">
        <f>'23년(세부_실적)'!O391</f>
        <v>5.43</v>
      </c>
      <c r="R286" s="617">
        <f>'23년(세부_실적)'!P391</f>
        <v>0</v>
      </c>
      <c r="S286" s="638">
        <f>'23년(세부_실적)'!Q391</f>
        <v>0</v>
      </c>
      <c r="T286" s="638">
        <f t="shared" si="3706"/>
        <v>0</v>
      </c>
      <c r="U286" s="638">
        <f>'23년(세부_실적)'!S391</f>
        <v>0</v>
      </c>
      <c r="V286" s="638">
        <f t="shared" si="3707"/>
        <v>0</v>
      </c>
      <c r="W286" s="638">
        <f>'23년(세부_실적)'!U391</f>
        <v>0</v>
      </c>
      <c r="X286" s="638">
        <f t="shared" si="3708"/>
        <v>0</v>
      </c>
      <c r="Y286" s="638">
        <f>'23년(세부_실적)'!W391</f>
        <v>0</v>
      </c>
      <c r="Z286" s="638">
        <f t="shared" si="3709"/>
        <v>0</v>
      </c>
      <c r="AA286" s="638">
        <f>'23년(세부_실적)'!Y391</f>
        <v>0</v>
      </c>
      <c r="AB286" s="638">
        <f t="shared" si="3709"/>
        <v>0</v>
      </c>
      <c r="AC286" s="638">
        <f>'23년(세부_실적)'!AA391</f>
        <v>0</v>
      </c>
      <c r="AD286" s="638">
        <f t="shared" ref="AD286" si="4060">AC286*1000</f>
        <v>0</v>
      </c>
      <c r="AE286" s="638">
        <f>'23년(세부_실적)'!AC391</f>
        <v>0</v>
      </c>
      <c r="AF286" s="638">
        <f t="shared" ref="AF286" si="4061">AE286*1000</f>
        <v>0</v>
      </c>
      <c r="AG286" s="638">
        <f>'23년(세부_실적)'!AE391</f>
        <v>0</v>
      </c>
      <c r="AH286" s="638">
        <f t="shared" ref="AH286" si="4062">AG286*1000</f>
        <v>0</v>
      </c>
      <c r="AI286" s="638">
        <f>'23년(세부_실적)'!AG391</f>
        <v>0</v>
      </c>
      <c r="AJ286" s="638">
        <f t="shared" ref="AJ286" si="4063">AI286*1000</f>
        <v>0</v>
      </c>
      <c r="AK286" s="638">
        <f>'23년(세부_실적)'!AI391</f>
        <v>0</v>
      </c>
      <c r="AL286" s="638">
        <f t="shared" ref="AL286" si="4064">AK286*1000</f>
        <v>0</v>
      </c>
      <c r="AM286" s="638">
        <f>'23년(세부_실적)'!AK391</f>
        <v>0</v>
      </c>
      <c r="AN286" s="638">
        <f t="shared" ref="AN286" si="4065">AM286*1000</f>
        <v>0</v>
      </c>
      <c r="AO286" s="638">
        <f>'23년(세부_실적)'!AM391</f>
        <v>0</v>
      </c>
      <c r="AP286" s="638">
        <f t="shared" ref="AP286" si="4066">AO286*1000</f>
        <v>0</v>
      </c>
      <c r="AQ286" s="638">
        <f>'23년(세부_실적)'!AO391</f>
        <v>0</v>
      </c>
      <c r="AR286" s="638">
        <f t="shared" ref="AR286" si="4067">AQ286*1000</f>
        <v>0</v>
      </c>
      <c r="AS286" s="638">
        <f>'23년(세부_실적)'!AQ391</f>
        <v>0</v>
      </c>
      <c r="AT286" s="638">
        <f t="shared" ref="AT286" si="4068">AS286*1000</f>
        <v>0</v>
      </c>
      <c r="AU286" s="638">
        <f>'23년(세부_실적)'!AS391</f>
        <v>0</v>
      </c>
      <c r="AV286" s="638">
        <f t="shared" ref="AV286" si="4069">AU286*1000</f>
        <v>0</v>
      </c>
      <c r="AW286" s="638">
        <f>'23년(세부_실적)'!AU391</f>
        <v>0</v>
      </c>
      <c r="AX286" s="638">
        <f t="shared" ref="AX286" si="4070">AW286*1000</f>
        <v>0</v>
      </c>
      <c r="AY286" s="638">
        <f>'23년(세부_실적)'!AW391</f>
        <v>0</v>
      </c>
      <c r="AZ286" s="638">
        <f t="shared" ref="AZ286" si="4071">AY286*1000</f>
        <v>0</v>
      </c>
      <c r="BA286" s="638">
        <f>'23년(세부_실적)'!AY391</f>
        <v>0</v>
      </c>
      <c r="BB286" s="638">
        <f t="shared" ref="BB286" si="4072">BA286*1000</f>
        <v>0</v>
      </c>
      <c r="BC286" s="638">
        <f>'23년(세부_실적)'!BA391</f>
        <v>0</v>
      </c>
      <c r="BD286" s="638">
        <f t="shared" ref="BD286" si="4073">BC286*1000</f>
        <v>0</v>
      </c>
      <c r="BF286" s="617">
        <v>0.45</v>
      </c>
      <c r="BG286" s="617">
        <v>4.0599999999999996</v>
      </c>
      <c r="BH286" s="617"/>
      <c r="BI286" s="617"/>
      <c r="BJ286" s="617">
        <v>0.45</v>
      </c>
      <c r="BK286" s="617">
        <v>4.0599999999999996</v>
      </c>
      <c r="BL286" s="617">
        <v>5.9</v>
      </c>
      <c r="BM286" s="617"/>
      <c r="BN286" s="617">
        <v>0.45</v>
      </c>
      <c r="BO286" s="617">
        <v>4.0599999999999996</v>
      </c>
      <c r="BP286" s="617">
        <v>5.9</v>
      </c>
      <c r="BQ286" s="617"/>
      <c r="BR286" s="617">
        <v>0.45</v>
      </c>
      <c r="BS286" s="617">
        <v>4.0599999999999996</v>
      </c>
      <c r="BT286" s="617">
        <v>5.9</v>
      </c>
      <c r="BU286" s="617"/>
      <c r="BV286" s="617">
        <v>0.45</v>
      </c>
      <c r="BW286" s="617">
        <v>4.0599999999999996</v>
      </c>
      <c r="BX286" s="617"/>
      <c r="BY286" s="617"/>
      <c r="BZ286" s="617">
        <v>0.45</v>
      </c>
      <c r="CA286" s="617">
        <v>4.0599999999999996</v>
      </c>
      <c r="CB286" s="617">
        <v>5.9</v>
      </c>
      <c r="CC286" s="617"/>
      <c r="CD286" s="617"/>
      <c r="CE286" s="617"/>
      <c r="CF286" s="617"/>
      <c r="CG286" s="617"/>
      <c r="CH286" s="617"/>
      <c r="CI286" s="617"/>
      <c r="CJ286" s="617"/>
      <c r="CK286" s="617"/>
      <c r="CL286" s="617"/>
      <c r="CM286" s="617"/>
      <c r="CN286" s="617"/>
      <c r="CO286" s="617"/>
      <c r="CP286" s="617"/>
      <c r="CQ286" s="617"/>
      <c r="CR286" s="617"/>
      <c r="CS286" s="617"/>
      <c r="CT286" s="617"/>
      <c r="CU286" s="617"/>
      <c r="CV286" s="617"/>
      <c r="CW286" s="617"/>
      <c r="CX286" s="617"/>
      <c r="CY286" s="617"/>
      <c r="CZ286" s="617"/>
      <c r="DA286" s="617"/>
      <c r="DB286" s="6">
        <f t="shared" si="3739"/>
        <v>0</v>
      </c>
      <c r="DC286" s="6">
        <f t="shared" si="3740"/>
        <v>0</v>
      </c>
      <c r="DD286" s="6">
        <f t="shared" si="3741"/>
        <v>0</v>
      </c>
      <c r="DE286" s="6">
        <f t="shared" si="3742"/>
        <v>0</v>
      </c>
      <c r="DF286" s="6">
        <f t="shared" si="3743"/>
        <v>0</v>
      </c>
      <c r="DG286" s="6">
        <f t="shared" si="3744"/>
        <v>0</v>
      </c>
      <c r="DH286" s="6">
        <f t="shared" si="3745"/>
        <v>0</v>
      </c>
      <c r="DI286" s="6">
        <f t="shared" si="3746"/>
        <v>0</v>
      </c>
      <c r="DJ286" s="6">
        <f t="shared" si="3747"/>
        <v>0</v>
      </c>
      <c r="DK286" s="6">
        <f t="shared" si="3748"/>
        <v>0</v>
      </c>
      <c r="DL286" s="6">
        <f t="shared" si="3749"/>
        <v>0</v>
      </c>
      <c r="DM286" s="6">
        <f t="shared" si="3750"/>
        <v>0</v>
      </c>
      <c r="DO286" s="6">
        <f t="shared" si="3751"/>
        <v>0</v>
      </c>
      <c r="DP286" s="6">
        <f t="shared" si="3752"/>
        <v>0</v>
      </c>
      <c r="DQ286" s="6">
        <f t="shared" si="3753"/>
        <v>0</v>
      </c>
      <c r="DR286" s="6">
        <f t="shared" si="3754"/>
        <v>0</v>
      </c>
      <c r="DS286" s="6">
        <f t="shared" si="3755"/>
        <v>0</v>
      </c>
      <c r="DT286" s="6">
        <f t="shared" si="3756"/>
        <v>0</v>
      </c>
      <c r="DU286" s="6">
        <f t="shared" si="3757"/>
        <v>0</v>
      </c>
      <c r="DV286" s="6">
        <f t="shared" si="3758"/>
        <v>0</v>
      </c>
      <c r="DW286" s="6">
        <f t="shared" si="3759"/>
        <v>0</v>
      </c>
      <c r="DX286" s="6">
        <f t="shared" si="3760"/>
        <v>0</v>
      </c>
      <c r="DY286" s="6">
        <f t="shared" si="3761"/>
        <v>0</v>
      </c>
      <c r="DZ286" s="6">
        <f t="shared" si="3762"/>
        <v>0</v>
      </c>
    </row>
    <row r="287" spans="2:130" ht="12" customHeight="1" outlineLevel="1">
      <c r="B287" s="6">
        <f>'23년(세부_실적)'!A392</f>
        <v>281</v>
      </c>
      <c r="C287" s="620"/>
      <c r="D287" s="620"/>
      <c r="E287" s="620"/>
      <c r="F287" s="622" t="str">
        <f>'23년(세부_실적)'!E392</f>
        <v>A2626T_APN</v>
      </c>
      <c r="G287" s="622" t="s">
        <v>1138</v>
      </c>
      <c r="H287" s="622" t="str">
        <f>'23년(세부_실적)'!F392</f>
        <v>0014E</v>
      </c>
      <c r="I287" s="617" t="str">
        <f>'23년(세부_실적)'!G392</f>
        <v>신</v>
      </c>
      <c r="J287" s="617" t="str">
        <f>'23년(세부_실적)'!H392</f>
        <v>SY</v>
      </c>
      <c r="K287" s="617">
        <f>'23년(세부_실적)'!I392</f>
        <v>5.6</v>
      </c>
      <c r="L287" s="617">
        <f>'23년(세부_실적)'!J392</f>
        <v>0</v>
      </c>
      <c r="M287" s="617">
        <f>'23년(세부_실적)'!K392</f>
        <v>5.15</v>
      </c>
      <c r="N287" s="617">
        <f>'23년(세부_실적)'!L392</f>
        <v>0</v>
      </c>
      <c r="O287" s="617">
        <f>'23년(세부_실적)'!M392</f>
        <v>5.15</v>
      </c>
      <c r="P287" s="617">
        <f>'23년(세부_실적)'!N392</f>
        <v>0</v>
      </c>
      <c r="Q287" s="617">
        <f>'23년(세부_실적)'!O392</f>
        <v>5.15</v>
      </c>
      <c r="R287" s="617">
        <f>'23년(세부_실적)'!P392</f>
        <v>0</v>
      </c>
      <c r="S287" s="638">
        <f>'23년(세부_실적)'!Q392</f>
        <v>0</v>
      </c>
      <c r="T287" s="638">
        <f t="shared" si="3706"/>
        <v>0</v>
      </c>
      <c r="U287" s="638">
        <f>'23년(세부_실적)'!S392</f>
        <v>0</v>
      </c>
      <c r="V287" s="638">
        <f t="shared" si="3707"/>
        <v>0</v>
      </c>
      <c r="W287" s="638">
        <f>'23년(세부_실적)'!U392</f>
        <v>0</v>
      </c>
      <c r="X287" s="638">
        <f t="shared" si="3708"/>
        <v>0</v>
      </c>
      <c r="Y287" s="638">
        <f>'23년(세부_실적)'!W392</f>
        <v>0</v>
      </c>
      <c r="Z287" s="638">
        <f t="shared" si="3709"/>
        <v>0</v>
      </c>
      <c r="AA287" s="638">
        <f>'23년(세부_실적)'!Y392</f>
        <v>0</v>
      </c>
      <c r="AB287" s="638">
        <f t="shared" si="3709"/>
        <v>0</v>
      </c>
      <c r="AC287" s="638">
        <f>'23년(세부_실적)'!AA392</f>
        <v>0</v>
      </c>
      <c r="AD287" s="638">
        <f t="shared" ref="AD287" si="4074">AC287*1000</f>
        <v>0</v>
      </c>
      <c r="AE287" s="638">
        <f>'23년(세부_실적)'!AC392</f>
        <v>0</v>
      </c>
      <c r="AF287" s="638">
        <f t="shared" ref="AF287" si="4075">AE287*1000</f>
        <v>0</v>
      </c>
      <c r="AG287" s="638">
        <f>'23년(세부_실적)'!AE392</f>
        <v>0</v>
      </c>
      <c r="AH287" s="638">
        <f t="shared" ref="AH287" si="4076">AG287*1000</f>
        <v>0</v>
      </c>
      <c r="AI287" s="638">
        <f>'23년(세부_실적)'!AG392</f>
        <v>0</v>
      </c>
      <c r="AJ287" s="638">
        <f t="shared" ref="AJ287" si="4077">AI287*1000</f>
        <v>0</v>
      </c>
      <c r="AK287" s="638">
        <f>'23년(세부_실적)'!AI392</f>
        <v>0</v>
      </c>
      <c r="AL287" s="638">
        <f t="shared" ref="AL287" si="4078">AK287*1000</f>
        <v>0</v>
      </c>
      <c r="AM287" s="638">
        <f>'23년(세부_실적)'!AK392</f>
        <v>0</v>
      </c>
      <c r="AN287" s="638">
        <f t="shared" ref="AN287" si="4079">AM287*1000</f>
        <v>0</v>
      </c>
      <c r="AO287" s="638">
        <f>'23년(세부_실적)'!AM392</f>
        <v>0</v>
      </c>
      <c r="AP287" s="638">
        <f t="shared" ref="AP287" si="4080">AO287*1000</f>
        <v>0</v>
      </c>
      <c r="AQ287" s="638">
        <f>'23년(세부_실적)'!AO392</f>
        <v>0</v>
      </c>
      <c r="AR287" s="638">
        <f t="shared" ref="AR287" si="4081">AQ287*1000</f>
        <v>0</v>
      </c>
      <c r="AS287" s="638">
        <f>'23년(세부_실적)'!AQ392</f>
        <v>0</v>
      </c>
      <c r="AT287" s="638">
        <f t="shared" ref="AT287" si="4082">AS287*1000</f>
        <v>0</v>
      </c>
      <c r="AU287" s="638">
        <f>'23년(세부_실적)'!AS392</f>
        <v>0</v>
      </c>
      <c r="AV287" s="638">
        <f t="shared" ref="AV287" si="4083">AU287*1000</f>
        <v>0</v>
      </c>
      <c r="AW287" s="638">
        <f>'23년(세부_실적)'!AU392</f>
        <v>0</v>
      </c>
      <c r="AX287" s="638">
        <f t="shared" ref="AX287" si="4084">AW287*1000</f>
        <v>0</v>
      </c>
      <c r="AY287" s="638">
        <f>'23년(세부_실적)'!AW392</f>
        <v>0</v>
      </c>
      <c r="AZ287" s="638">
        <f t="shared" ref="AZ287" si="4085">AY287*1000</f>
        <v>0</v>
      </c>
      <c r="BA287" s="638">
        <f>'23년(세부_실적)'!AY392</f>
        <v>0</v>
      </c>
      <c r="BB287" s="638">
        <f t="shared" ref="BB287" si="4086">BA287*1000</f>
        <v>0</v>
      </c>
      <c r="BC287" s="638">
        <f>'23년(세부_실적)'!BA392</f>
        <v>0</v>
      </c>
      <c r="BD287" s="638">
        <f t="shared" ref="BD287" si="4087">BC287*1000</f>
        <v>0</v>
      </c>
      <c r="BF287" s="617">
        <v>0.45</v>
      </c>
      <c r="BG287" s="617">
        <v>3.8</v>
      </c>
      <c r="BH287" s="617"/>
      <c r="BI287" s="617"/>
      <c r="BJ287" s="617">
        <v>0.45</v>
      </c>
      <c r="BK287" s="617">
        <v>3.8</v>
      </c>
      <c r="BL287" s="617">
        <v>5.6</v>
      </c>
      <c r="BM287" s="617"/>
      <c r="BN287" s="617">
        <v>0.45</v>
      </c>
      <c r="BO287" s="617">
        <v>3.8</v>
      </c>
      <c r="BP287" s="617">
        <v>5.6</v>
      </c>
      <c r="BQ287" s="617"/>
      <c r="BR287" s="617">
        <v>0.45</v>
      </c>
      <c r="BS287" s="617">
        <v>3.8</v>
      </c>
      <c r="BT287" s="617"/>
      <c r="BU287" s="617"/>
      <c r="BV287" s="617">
        <v>0.45</v>
      </c>
      <c r="BW287" s="617">
        <v>3.8</v>
      </c>
      <c r="BX287" s="617"/>
      <c r="BY287" s="617"/>
      <c r="BZ287" s="617">
        <v>0.45</v>
      </c>
      <c r="CA287" s="617">
        <v>3.8</v>
      </c>
      <c r="CB287" s="617"/>
      <c r="CC287" s="617"/>
      <c r="CD287" s="617"/>
      <c r="CE287" s="617"/>
      <c r="CF287" s="617"/>
      <c r="CG287" s="617"/>
      <c r="CH287" s="617"/>
      <c r="CI287" s="617"/>
      <c r="CJ287" s="617"/>
      <c r="CK287" s="617"/>
      <c r="CL287" s="617"/>
      <c r="CM287" s="617"/>
      <c r="CN287" s="617"/>
      <c r="CO287" s="617"/>
      <c r="CP287" s="617"/>
      <c r="CQ287" s="617"/>
      <c r="CR287" s="617"/>
      <c r="CS287" s="617"/>
      <c r="CT287" s="617"/>
      <c r="CU287" s="617"/>
      <c r="CV287" s="617"/>
      <c r="CW287" s="617"/>
      <c r="CX287" s="617"/>
      <c r="CY287" s="617"/>
      <c r="CZ287" s="617"/>
      <c r="DA287" s="617"/>
      <c r="DB287" s="6">
        <f t="shared" si="3739"/>
        <v>0</v>
      </c>
      <c r="DC287" s="6">
        <f t="shared" si="3740"/>
        <v>0</v>
      </c>
      <c r="DD287" s="6">
        <f t="shared" si="3741"/>
        <v>0</v>
      </c>
      <c r="DE287" s="6">
        <f t="shared" si="3742"/>
        <v>0</v>
      </c>
      <c r="DF287" s="6">
        <f t="shared" si="3743"/>
        <v>0</v>
      </c>
      <c r="DG287" s="6">
        <f t="shared" si="3744"/>
        <v>0</v>
      </c>
      <c r="DH287" s="6">
        <f t="shared" si="3745"/>
        <v>0</v>
      </c>
      <c r="DI287" s="6">
        <f t="shared" si="3746"/>
        <v>0</v>
      </c>
      <c r="DJ287" s="6">
        <f t="shared" si="3747"/>
        <v>0</v>
      </c>
      <c r="DK287" s="6">
        <f t="shared" si="3748"/>
        <v>0</v>
      </c>
      <c r="DL287" s="6">
        <f t="shared" si="3749"/>
        <v>0</v>
      </c>
      <c r="DM287" s="6">
        <f t="shared" si="3750"/>
        <v>0</v>
      </c>
      <c r="DO287" s="6">
        <f t="shared" si="3751"/>
        <v>0</v>
      </c>
      <c r="DP287" s="6">
        <f t="shared" si="3752"/>
        <v>0</v>
      </c>
      <c r="DQ287" s="6">
        <f t="shared" si="3753"/>
        <v>0</v>
      </c>
      <c r="DR287" s="6">
        <f t="shared" si="3754"/>
        <v>0</v>
      </c>
      <c r="DS287" s="6">
        <f t="shared" si="3755"/>
        <v>0</v>
      </c>
      <c r="DT287" s="6">
        <f t="shared" si="3756"/>
        <v>0</v>
      </c>
      <c r="DU287" s="6">
        <f t="shared" si="3757"/>
        <v>0</v>
      </c>
      <c r="DV287" s="6">
        <f t="shared" si="3758"/>
        <v>0</v>
      </c>
      <c r="DW287" s="6">
        <f t="shared" si="3759"/>
        <v>0</v>
      </c>
      <c r="DX287" s="6">
        <f t="shared" si="3760"/>
        <v>0</v>
      </c>
      <c r="DY287" s="6">
        <f t="shared" si="3761"/>
        <v>0</v>
      </c>
      <c r="DZ287" s="6">
        <f t="shared" si="3762"/>
        <v>0</v>
      </c>
    </row>
    <row r="288" spans="2:130" ht="12" customHeight="1" outlineLevel="1">
      <c r="B288" s="6">
        <f>'23년(세부_실적)'!A393</f>
        <v>282</v>
      </c>
      <c r="C288" s="620"/>
      <c r="D288" s="620"/>
      <c r="E288" s="620"/>
      <c r="F288" s="622" t="str">
        <f>'23년(세부_실적)'!E393</f>
        <v>A2626H_APN</v>
      </c>
      <c r="G288" s="622" t="s">
        <v>1185</v>
      </c>
      <c r="H288" s="622" t="str">
        <f>'23년(세부_실적)'!F393</f>
        <v>0014F</v>
      </c>
      <c r="I288" s="617" t="str">
        <f>'23년(세부_실적)'!G393</f>
        <v>신</v>
      </c>
      <c r="J288" s="617" t="str">
        <f>'23년(세부_실적)'!H393</f>
        <v>SY</v>
      </c>
      <c r="K288" s="617">
        <f>'23년(세부_실적)'!I393</f>
        <v>5.8</v>
      </c>
      <c r="L288" s="617">
        <f>'23년(세부_실적)'!J393</f>
        <v>0</v>
      </c>
      <c r="M288" s="617">
        <f>'23년(세부_실적)'!K393</f>
        <v>5.8</v>
      </c>
      <c r="N288" s="617">
        <f>'23년(세부_실적)'!L393</f>
        <v>0</v>
      </c>
      <c r="O288" s="617">
        <f>'23년(세부_실적)'!M393</f>
        <v>5.8</v>
      </c>
      <c r="P288" s="617">
        <f>'23년(세부_실적)'!N393</f>
        <v>0</v>
      </c>
      <c r="Q288" s="617">
        <f>'23년(세부_실적)'!O393</f>
        <v>5.8</v>
      </c>
      <c r="R288" s="617">
        <f>'23년(세부_실적)'!P393</f>
        <v>0</v>
      </c>
      <c r="S288" s="638">
        <f>'23년(세부_실적)'!Q393</f>
        <v>0</v>
      </c>
      <c r="T288" s="638">
        <f t="shared" si="3706"/>
        <v>0</v>
      </c>
      <c r="U288" s="638">
        <f>'23년(세부_실적)'!S393</f>
        <v>0</v>
      </c>
      <c r="V288" s="638">
        <f t="shared" si="3707"/>
        <v>0</v>
      </c>
      <c r="W288" s="638">
        <f>'23년(세부_실적)'!U393</f>
        <v>0</v>
      </c>
      <c r="X288" s="638">
        <f t="shared" si="3708"/>
        <v>0</v>
      </c>
      <c r="Y288" s="638">
        <f>'23년(세부_실적)'!W393</f>
        <v>0</v>
      </c>
      <c r="Z288" s="638">
        <f t="shared" si="3709"/>
        <v>0</v>
      </c>
      <c r="AA288" s="638">
        <f>'23년(세부_실적)'!Y393</f>
        <v>0</v>
      </c>
      <c r="AB288" s="638">
        <f t="shared" si="3709"/>
        <v>0</v>
      </c>
      <c r="AC288" s="638">
        <f>'23년(세부_실적)'!AA393</f>
        <v>0</v>
      </c>
      <c r="AD288" s="638">
        <f t="shared" ref="AD288" si="4088">AC288*1000</f>
        <v>0</v>
      </c>
      <c r="AE288" s="638">
        <f>'23년(세부_실적)'!AC393</f>
        <v>0</v>
      </c>
      <c r="AF288" s="638">
        <f t="shared" ref="AF288" si="4089">AE288*1000</f>
        <v>0</v>
      </c>
      <c r="AG288" s="638">
        <f>'23년(세부_실적)'!AE393</f>
        <v>0</v>
      </c>
      <c r="AH288" s="638">
        <f t="shared" ref="AH288" si="4090">AG288*1000</f>
        <v>0</v>
      </c>
      <c r="AI288" s="638">
        <f>'23년(세부_실적)'!AG393</f>
        <v>0</v>
      </c>
      <c r="AJ288" s="638">
        <f t="shared" ref="AJ288" si="4091">AI288*1000</f>
        <v>0</v>
      </c>
      <c r="AK288" s="638">
        <f>'23년(세부_실적)'!AI393</f>
        <v>0</v>
      </c>
      <c r="AL288" s="638">
        <f t="shared" ref="AL288" si="4092">AK288*1000</f>
        <v>0</v>
      </c>
      <c r="AM288" s="638">
        <f>'23년(세부_실적)'!AK393</f>
        <v>0</v>
      </c>
      <c r="AN288" s="638">
        <f t="shared" ref="AN288" si="4093">AM288*1000</f>
        <v>0</v>
      </c>
      <c r="AO288" s="638">
        <f>'23년(세부_실적)'!AM393</f>
        <v>0</v>
      </c>
      <c r="AP288" s="638">
        <f t="shared" ref="AP288" si="4094">AO288*1000</f>
        <v>0</v>
      </c>
      <c r="AQ288" s="638">
        <f>'23년(세부_실적)'!AO393</f>
        <v>0</v>
      </c>
      <c r="AR288" s="638">
        <f t="shared" ref="AR288" si="4095">AQ288*1000</f>
        <v>0</v>
      </c>
      <c r="AS288" s="638">
        <f>'23년(세부_실적)'!AQ393</f>
        <v>0</v>
      </c>
      <c r="AT288" s="638">
        <f t="shared" ref="AT288" si="4096">AS288*1000</f>
        <v>0</v>
      </c>
      <c r="AU288" s="638">
        <f>'23년(세부_실적)'!AS393</f>
        <v>0</v>
      </c>
      <c r="AV288" s="638">
        <f t="shared" ref="AV288" si="4097">AU288*1000</f>
        <v>0</v>
      </c>
      <c r="AW288" s="638">
        <f>'23년(세부_실적)'!AU393</f>
        <v>0</v>
      </c>
      <c r="AX288" s="638">
        <f t="shared" ref="AX288" si="4098">AW288*1000</f>
        <v>0</v>
      </c>
      <c r="AY288" s="638">
        <f>'23년(세부_실적)'!AW393</f>
        <v>0</v>
      </c>
      <c r="AZ288" s="638">
        <f t="shared" ref="AZ288" si="4099">AY288*1000</f>
        <v>0</v>
      </c>
      <c r="BA288" s="638">
        <f>'23년(세부_실적)'!AY393</f>
        <v>0</v>
      </c>
      <c r="BB288" s="638">
        <f t="shared" ref="BB288" si="4100">BA288*1000</f>
        <v>0</v>
      </c>
      <c r="BC288" s="638">
        <f>'23년(세부_실적)'!BA393</f>
        <v>0</v>
      </c>
      <c r="BD288" s="638">
        <f t="shared" ref="BD288" si="4101">BC288*1000</f>
        <v>0</v>
      </c>
      <c r="BF288" s="617">
        <v>0.45</v>
      </c>
      <c r="BG288" s="617">
        <v>4</v>
      </c>
      <c r="BH288" s="617"/>
      <c r="BI288" s="617"/>
      <c r="BJ288" s="617">
        <v>0.45</v>
      </c>
      <c r="BK288" s="617">
        <v>4</v>
      </c>
      <c r="BL288" s="617"/>
      <c r="BM288" s="617"/>
      <c r="BN288" s="617">
        <v>0.45</v>
      </c>
      <c r="BO288" s="617">
        <v>4</v>
      </c>
      <c r="BP288" s="617"/>
      <c r="BQ288" s="617"/>
      <c r="BR288" s="617">
        <v>0.45</v>
      </c>
      <c r="BS288" s="617">
        <v>4</v>
      </c>
      <c r="BT288" s="617">
        <v>5.8</v>
      </c>
      <c r="BU288" s="617"/>
      <c r="BV288" s="617">
        <v>0.45</v>
      </c>
      <c r="BW288" s="617">
        <v>4</v>
      </c>
      <c r="BX288" s="617">
        <v>5.8</v>
      </c>
      <c r="BY288" s="617"/>
      <c r="BZ288" s="617">
        <v>0.45</v>
      </c>
      <c r="CA288" s="617">
        <v>4</v>
      </c>
      <c r="CB288" s="617">
        <v>5.8</v>
      </c>
      <c r="CC288" s="617"/>
      <c r="CD288" s="617"/>
      <c r="CE288" s="617"/>
      <c r="CF288" s="617"/>
      <c r="CG288" s="617"/>
      <c r="CH288" s="617"/>
      <c r="CI288" s="617"/>
      <c r="CJ288" s="617"/>
      <c r="CK288" s="617"/>
      <c r="CL288" s="617"/>
      <c r="CM288" s="617"/>
      <c r="CN288" s="617"/>
      <c r="CO288" s="617"/>
      <c r="CP288" s="617"/>
      <c r="CQ288" s="617"/>
      <c r="CR288" s="617"/>
      <c r="CS288" s="617"/>
      <c r="CT288" s="617"/>
      <c r="CU288" s="617"/>
      <c r="CV288" s="617"/>
      <c r="CW288" s="617"/>
      <c r="CX288" s="617"/>
      <c r="CY288" s="617"/>
      <c r="CZ288" s="617"/>
      <c r="DA288" s="617"/>
      <c r="DB288" s="6">
        <f t="shared" si="3739"/>
        <v>0</v>
      </c>
      <c r="DC288" s="6">
        <f t="shared" si="3740"/>
        <v>0</v>
      </c>
      <c r="DD288" s="6">
        <f t="shared" si="3741"/>
        <v>0</v>
      </c>
      <c r="DE288" s="6">
        <f t="shared" si="3742"/>
        <v>0</v>
      </c>
      <c r="DF288" s="6">
        <f t="shared" si="3743"/>
        <v>0</v>
      </c>
      <c r="DG288" s="6">
        <f t="shared" si="3744"/>
        <v>0</v>
      </c>
      <c r="DH288" s="6">
        <f t="shared" si="3745"/>
        <v>0</v>
      </c>
      <c r="DI288" s="6">
        <f t="shared" si="3746"/>
        <v>0</v>
      </c>
      <c r="DJ288" s="6">
        <f t="shared" si="3747"/>
        <v>0</v>
      </c>
      <c r="DK288" s="6">
        <f t="shared" si="3748"/>
        <v>0</v>
      </c>
      <c r="DL288" s="6">
        <f t="shared" si="3749"/>
        <v>0</v>
      </c>
      <c r="DM288" s="6">
        <f t="shared" si="3750"/>
        <v>0</v>
      </c>
      <c r="DO288" s="6">
        <f t="shared" si="3751"/>
        <v>0</v>
      </c>
      <c r="DP288" s="6">
        <f t="shared" si="3752"/>
        <v>0</v>
      </c>
      <c r="DQ288" s="6">
        <f t="shared" si="3753"/>
        <v>0</v>
      </c>
      <c r="DR288" s="6">
        <f t="shared" si="3754"/>
        <v>0</v>
      </c>
      <c r="DS288" s="6">
        <f t="shared" si="3755"/>
        <v>0</v>
      </c>
      <c r="DT288" s="6">
        <f t="shared" si="3756"/>
        <v>0</v>
      </c>
      <c r="DU288" s="6">
        <f t="shared" si="3757"/>
        <v>0</v>
      </c>
      <c r="DV288" s="6">
        <f t="shared" si="3758"/>
        <v>0</v>
      </c>
      <c r="DW288" s="6">
        <f t="shared" si="3759"/>
        <v>0</v>
      </c>
      <c r="DX288" s="6">
        <f t="shared" si="3760"/>
        <v>0</v>
      </c>
      <c r="DY288" s="6">
        <f t="shared" si="3761"/>
        <v>0</v>
      </c>
      <c r="DZ288" s="6">
        <f t="shared" si="3762"/>
        <v>0</v>
      </c>
    </row>
    <row r="289" spans="2:130" ht="12" customHeight="1" outlineLevel="1">
      <c r="B289" s="6">
        <f>'23년(세부_실적)'!A394</f>
        <v>283</v>
      </c>
      <c r="C289" s="620"/>
      <c r="D289" s="620"/>
      <c r="E289" s="620"/>
      <c r="F289" s="622" t="str">
        <f>'23년(세부_실적)'!E394</f>
        <v>A2626A_APN</v>
      </c>
      <c r="G289" s="622" t="s">
        <v>1100</v>
      </c>
      <c r="H289" s="622" t="str">
        <f>'23년(세부_실적)'!F394</f>
        <v>0014G</v>
      </c>
      <c r="I289" s="617" t="str">
        <f>'23년(세부_실적)'!G394</f>
        <v>신</v>
      </c>
      <c r="J289" s="617" t="str">
        <f>'23년(세부_실적)'!H394</f>
        <v>SY</v>
      </c>
      <c r="K289" s="617">
        <f>'23년(세부_실적)'!I394</f>
        <v>5.4</v>
      </c>
      <c r="L289" s="617">
        <f>'23년(세부_실적)'!J394</f>
        <v>0</v>
      </c>
      <c r="M289" s="617">
        <f>'23년(세부_실적)'!K394</f>
        <v>4.97</v>
      </c>
      <c r="N289" s="617">
        <f>'23년(세부_실적)'!L394</f>
        <v>0</v>
      </c>
      <c r="O289" s="617">
        <f>'23년(세부_실적)'!M394</f>
        <v>4.97</v>
      </c>
      <c r="P289" s="617">
        <f>'23년(세부_실적)'!N394</f>
        <v>0</v>
      </c>
      <c r="Q289" s="617">
        <f>'23년(세부_실적)'!O394</f>
        <v>4.97</v>
      </c>
      <c r="R289" s="617">
        <f>'23년(세부_실적)'!P394</f>
        <v>0</v>
      </c>
      <c r="S289" s="638">
        <f>'23년(세부_실적)'!Q394</f>
        <v>0</v>
      </c>
      <c r="T289" s="638">
        <f t="shared" si="3706"/>
        <v>0</v>
      </c>
      <c r="U289" s="638">
        <f>'23년(세부_실적)'!S394</f>
        <v>0</v>
      </c>
      <c r="V289" s="638">
        <f t="shared" si="3707"/>
        <v>0</v>
      </c>
      <c r="W289" s="638">
        <f>'23년(세부_실적)'!U394</f>
        <v>0</v>
      </c>
      <c r="X289" s="638">
        <f t="shared" si="3708"/>
        <v>0</v>
      </c>
      <c r="Y289" s="638">
        <f>'23년(세부_실적)'!W394</f>
        <v>0</v>
      </c>
      <c r="Z289" s="638">
        <f t="shared" si="3709"/>
        <v>0</v>
      </c>
      <c r="AA289" s="638">
        <f>'23년(세부_실적)'!Y394</f>
        <v>0</v>
      </c>
      <c r="AB289" s="638">
        <f t="shared" si="3709"/>
        <v>0</v>
      </c>
      <c r="AC289" s="638">
        <f>'23년(세부_실적)'!AA394</f>
        <v>0</v>
      </c>
      <c r="AD289" s="638">
        <f t="shared" ref="AD289" si="4102">AC289*1000</f>
        <v>0</v>
      </c>
      <c r="AE289" s="638">
        <f>'23년(세부_실적)'!AC394</f>
        <v>0</v>
      </c>
      <c r="AF289" s="638">
        <f t="shared" ref="AF289" si="4103">AE289*1000</f>
        <v>0</v>
      </c>
      <c r="AG289" s="638">
        <f>'23년(세부_실적)'!AE394</f>
        <v>0</v>
      </c>
      <c r="AH289" s="638">
        <f t="shared" ref="AH289" si="4104">AG289*1000</f>
        <v>0</v>
      </c>
      <c r="AI289" s="638">
        <f>'23년(세부_실적)'!AG394</f>
        <v>0</v>
      </c>
      <c r="AJ289" s="638">
        <f t="shared" ref="AJ289" si="4105">AI289*1000</f>
        <v>0</v>
      </c>
      <c r="AK289" s="638">
        <f>'23년(세부_실적)'!AI394</f>
        <v>0</v>
      </c>
      <c r="AL289" s="638">
        <f t="shared" ref="AL289" si="4106">AK289*1000</f>
        <v>0</v>
      </c>
      <c r="AM289" s="638">
        <f>'23년(세부_실적)'!AK394</f>
        <v>0</v>
      </c>
      <c r="AN289" s="638">
        <f t="shared" ref="AN289" si="4107">AM289*1000</f>
        <v>0</v>
      </c>
      <c r="AO289" s="638">
        <f>'23년(세부_실적)'!AM394</f>
        <v>0</v>
      </c>
      <c r="AP289" s="638">
        <f t="shared" ref="AP289" si="4108">AO289*1000</f>
        <v>0</v>
      </c>
      <c r="AQ289" s="638">
        <f>'23년(세부_실적)'!AO394</f>
        <v>0</v>
      </c>
      <c r="AR289" s="638">
        <f t="shared" ref="AR289" si="4109">AQ289*1000</f>
        <v>0</v>
      </c>
      <c r="AS289" s="638">
        <f>'23년(세부_실적)'!AQ394</f>
        <v>0</v>
      </c>
      <c r="AT289" s="638">
        <f t="shared" ref="AT289" si="4110">AS289*1000</f>
        <v>0</v>
      </c>
      <c r="AU289" s="638">
        <f>'23년(세부_실적)'!AS394</f>
        <v>0</v>
      </c>
      <c r="AV289" s="638">
        <f t="shared" ref="AV289" si="4111">AU289*1000</f>
        <v>0</v>
      </c>
      <c r="AW289" s="638">
        <f>'23년(세부_실적)'!AU394</f>
        <v>0</v>
      </c>
      <c r="AX289" s="638">
        <f t="shared" ref="AX289" si="4112">AW289*1000</f>
        <v>0</v>
      </c>
      <c r="AY289" s="638">
        <f>'23년(세부_실적)'!AW394</f>
        <v>0</v>
      </c>
      <c r="AZ289" s="638">
        <f t="shared" ref="AZ289" si="4113">AY289*1000</f>
        <v>0</v>
      </c>
      <c r="BA289" s="638">
        <f>'23년(세부_실적)'!AY394</f>
        <v>0</v>
      </c>
      <c r="BB289" s="638">
        <f t="shared" ref="BB289" si="4114">BA289*1000</f>
        <v>0</v>
      </c>
      <c r="BC289" s="638">
        <f>'23년(세부_실적)'!BA394</f>
        <v>0</v>
      </c>
      <c r="BD289" s="638">
        <f t="shared" ref="BD289" si="4115">BC289*1000</f>
        <v>0</v>
      </c>
      <c r="BF289" s="617">
        <v>0.45</v>
      </c>
      <c r="BG289" s="617">
        <v>3.68</v>
      </c>
      <c r="BH289" s="617">
        <v>5.4</v>
      </c>
      <c r="BI289" s="617"/>
      <c r="BJ289" s="617">
        <v>0.45</v>
      </c>
      <c r="BK289" s="617">
        <v>3.68</v>
      </c>
      <c r="BL289" s="617">
        <v>5.4</v>
      </c>
      <c r="BM289" s="617"/>
      <c r="BN289" s="617">
        <v>0.45</v>
      </c>
      <c r="BO289" s="617">
        <v>3.68</v>
      </c>
      <c r="BP289" s="617"/>
      <c r="BQ289" s="617"/>
      <c r="BR289" s="617">
        <v>0.45</v>
      </c>
      <c r="BS289" s="617">
        <v>3.68</v>
      </c>
      <c r="BT289" s="617">
        <v>5.4</v>
      </c>
      <c r="BU289" s="617"/>
      <c r="BV289" s="617">
        <v>0.45</v>
      </c>
      <c r="BW289" s="617">
        <v>3.68</v>
      </c>
      <c r="BX289" s="617">
        <v>5.4</v>
      </c>
      <c r="BY289" s="617"/>
      <c r="BZ289" s="617">
        <v>0.45</v>
      </c>
      <c r="CA289" s="617">
        <v>3.68</v>
      </c>
      <c r="CB289" s="617">
        <v>5.4</v>
      </c>
      <c r="CC289" s="617"/>
      <c r="CD289" s="617"/>
      <c r="CE289" s="617"/>
      <c r="CF289" s="617"/>
      <c r="CG289" s="617"/>
      <c r="CH289" s="617"/>
      <c r="CI289" s="617"/>
      <c r="CJ289" s="617"/>
      <c r="CK289" s="617"/>
      <c r="CL289" s="617"/>
      <c r="CM289" s="617"/>
      <c r="CN289" s="617"/>
      <c r="CO289" s="617"/>
      <c r="CP289" s="617"/>
      <c r="CQ289" s="617"/>
      <c r="CR289" s="617"/>
      <c r="CS289" s="617"/>
      <c r="CT289" s="617"/>
      <c r="CU289" s="617"/>
      <c r="CV289" s="617"/>
      <c r="CW289" s="617"/>
      <c r="CX289" s="617"/>
      <c r="CY289" s="617"/>
      <c r="CZ289" s="617"/>
      <c r="DA289" s="617"/>
      <c r="DB289" s="6">
        <f t="shared" si="3739"/>
        <v>0</v>
      </c>
      <c r="DC289" s="6">
        <f t="shared" si="3740"/>
        <v>0</v>
      </c>
      <c r="DD289" s="6">
        <f t="shared" si="3741"/>
        <v>0</v>
      </c>
      <c r="DE289" s="6">
        <f t="shared" si="3742"/>
        <v>0</v>
      </c>
      <c r="DF289" s="6">
        <f t="shared" si="3743"/>
        <v>0</v>
      </c>
      <c r="DG289" s="6">
        <f t="shared" si="3744"/>
        <v>0</v>
      </c>
      <c r="DH289" s="6">
        <f t="shared" si="3745"/>
        <v>0</v>
      </c>
      <c r="DI289" s="6">
        <f t="shared" si="3746"/>
        <v>0</v>
      </c>
      <c r="DJ289" s="6">
        <f t="shared" si="3747"/>
        <v>0</v>
      </c>
      <c r="DK289" s="6">
        <f t="shared" si="3748"/>
        <v>0</v>
      </c>
      <c r="DL289" s="6">
        <f t="shared" si="3749"/>
        <v>0</v>
      </c>
      <c r="DM289" s="6">
        <f t="shared" si="3750"/>
        <v>0</v>
      </c>
      <c r="DO289" s="6">
        <f t="shared" si="3751"/>
        <v>0</v>
      </c>
      <c r="DP289" s="6">
        <f t="shared" si="3752"/>
        <v>0</v>
      </c>
      <c r="DQ289" s="6">
        <f t="shared" si="3753"/>
        <v>0</v>
      </c>
      <c r="DR289" s="6">
        <f t="shared" si="3754"/>
        <v>0</v>
      </c>
      <c r="DS289" s="6">
        <f t="shared" si="3755"/>
        <v>0</v>
      </c>
      <c r="DT289" s="6">
        <f t="shared" si="3756"/>
        <v>0</v>
      </c>
      <c r="DU289" s="6">
        <f t="shared" si="3757"/>
        <v>0</v>
      </c>
      <c r="DV289" s="6">
        <f t="shared" si="3758"/>
        <v>0</v>
      </c>
      <c r="DW289" s="6">
        <f t="shared" si="3759"/>
        <v>0</v>
      </c>
      <c r="DX289" s="6">
        <f t="shared" si="3760"/>
        <v>0</v>
      </c>
      <c r="DY289" s="6">
        <f t="shared" si="3761"/>
        <v>0</v>
      </c>
      <c r="DZ289" s="6">
        <f t="shared" si="3762"/>
        <v>0</v>
      </c>
    </row>
    <row r="290" spans="2:130" ht="12" customHeight="1" outlineLevel="1">
      <c r="B290" s="6">
        <f>'23년(세부_실적)'!A395</f>
        <v>284</v>
      </c>
      <c r="C290" s="620"/>
      <c r="D290" s="620"/>
      <c r="E290" s="620"/>
      <c r="F290" s="622" t="str">
        <f>'23년(세부_실적)'!E395</f>
        <v>A2626E_APN</v>
      </c>
      <c r="G290" s="622" t="s">
        <v>1375</v>
      </c>
      <c r="H290" s="622" t="str">
        <f>'23년(세부_실적)'!F395</f>
        <v>0014H</v>
      </c>
      <c r="I290" s="617" t="str">
        <f>'23년(세부_실적)'!G395</f>
        <v>신</v>
      </c>
      <c r="J290" s="617" t="str">
        <f>'23년(세부_실적)'!H395</f>
        <v>SY</v>
      </c>
      <c r="K290" s="617">
        <f>'23년(세부_실적)'!I395</f>
        <v>5.65</v>
      </c>
      <c r="L290" s="617">
        <f>'23년(세부_실적)'!J395</f>
        <v>0</v>
      </c>
      <c r="M290" s="617">
        <f>'23년(세부_실적)'!K395</f>
        <v>5.2</v>
      </c>
      <c r="N290" s="617">
        <f>'23년(세부_실적)'!L395</f>
        <v>0</v>
      </c>
      <c r="O290" s="617">
        <f>'23년(세부_실적)'!M395</f>
        <v>5.2</v>
      </c>
      <c r="P290" s="617">
        <f>'23년(세부_실적)'!N395</f>
        <v>0</v>
      </c>
      <c r="Q290" s="617">
        <f>'23년(세부_실적)'!O395</f>
        <v>5.2</v>
      </c>
      <c r="R290" s="617">
        <f>'23년(세부_실적)'!P395</f>
        <v>0</v>
      </c>
      <c r="S290" s="638">
        <f>'23년(세부_실적)'!Q395</f>
        <v>0</v>
      </c>
      <c r="T290" s="638">
        <f t="shared" si="3706"/>
        <v>0</v>
      </c>
      <c r="U290" s="638">
        <f>'23년(세부_실적)'!S395</f>
        <v>0</v>
      </c>
      <c r="V290" s="638">
        <f t="shared" si="3707"/>
        <v>0</v>
      </c>
      <c r="W290" s="638">
        <f>'23년(세부_실적)'!U395</f>
        <v>0</v>
      </c>
      <c r="X290" s="638">
        <f t="shared" si="3708"/>
        <v>0</v>
      </c>
      <c r="Y290" s="638">
        <f>'23년(세부_실적)'!W395</f>
        <v>0</v>
      </c>
      <c r="Z290" s="638">
        <f t="shared" si="3709"/>
        <v>0</v>
      </c>
      <c r="AA290" s="638">
        <f>'23년(세부_실적)'!Y395</f>
        <v>0</v>
      </c>
      <c r="AB290" s="638">
        <f t="shared" si="3709"/>
        <v>0</v>
      </c>
      <c r="AC290" s="638">
        <f>'23년(세부_실적)'!AA395</f>
        <v>0</v>
      </c>
      <c r="AD290" s="638">
        <f t="shared" ref="AD290" si="4116">AC290*1000</f>
        <v>0</v>
      </c>
      <c r="AE290" s="638">
        <f>'23년(세부_실적)'!AC395</f>
        <v>0</v>
      </c>
      <c r="AF290" s="638">
        <f t="shared" ref="AF290" si="4117">AE290*1000</f>
        <v>0</v>
      </c>
      <c r="AG290" s="638">
        <f>'23년(세부_실적)'!AE395</f>
        <v>0</v>
      </c>
      <c r="AH290" s="638">
        <f t="shared" ref="AH290" si="4118">AG290*1000</f>
        <v>0</v>
      </c>
      <c r="AI290" s="638">
        <f>'23년(세부_실적)'!AG395</f>
        <v>0</v>
      </c>
      <c r="AJ290" s="638">
        <f t="shared" ref="AJ290" si="4119">AI290*1000</f>
        <v>0</v>
      </c>
      <c r="AK290" s="638">
        <f>'23년(세부_실적)'!AI395</f>
        <v>0</v>
      </c>
      <c r="AL290" s="638">
        <f t="shared" ref="AL290" si="4120">AK290*1000</f>
        <v>0</v>
      </c>
      <c r="AM290" s="638">
        <f>'23년(세부_실적)'!AK395</f>
        <v>0</v>
      </c>
      <c r="AN290" s="638">
        <f t="shared" ref="AN290" si="4121">AM290*1000</f>
        <v>0</v>
      </c>
      <c r="AO290" s="638">
        <f>'23년(세부_실적)'!AM395</f>
        <v>0</v>
      </c>
      <c r="AP290" s="638">
        <f t="shared" ref="AP290" si="4122">AO290*1000</f>
        <v>0</v>
      </c>
      <c r="AQ290" s="638">
        <f>'23년(세부_실적)'!AO395</f>
        <v>0</v>
      </c>
      <c r="AR290" s="638">
        <f t="shared" ref="AR290" si="4123">AQ290*1000</f>
        <v>0</v>
      </c>
      <c r="AS290" s="638">
        <f>'23년(세부_실적)'!AQ395</f>
        <v>0</v>
      </c>
      <c r="AT290" s="638">
        <f t="shared" ref="AT290" si="4124">AS290*1000</f>
        <v>0</v>
      </c>
      <c r="AU290" s="638">
        <f>'23년(세부_실적)'!AS395</f>
        <v>0</v>
      </c>
      <c r="AV290" s="638">
        <f t="shared" ref="AV290" si="4125">AU290*1000</f>
        <v>0</v>
      </c>
      <c r="AW290" s="638">
        <f>'23년(세부_실적)'!AU395</f>
        <v>0</v>
      </c>
      <c r="AX290" s="638">
        <f t="shared" ref="AX290" si="4126">AW290*1000</f>
        <v>0</v>
      </c>
      <c r="AY290" s="638">
        <f>'23년(세부_실적)'!AW395</f>
        <v>0</v>
      </c>
      <c r="AZ290" s="638">
        <f t="shared" ref="AZ290" si="4127">AY290*1000</f>
        <v>0</v>
      </c>
      <c r="BA290" s="638">
        <f>'23년(세부_실적)'!AY395</f>
        <v>0</v>
      </c>
      <c r="BB290" s="638">
        <f t="shared" ref="BB290" si="4128">BA290*1000</f>
        <v>0</v>
      </c>
      <c r="BC290" s="638">
        <f>'23년(세부_실적)'!BA395</f>
        <v>0</v>
      </c>
      <c r="BD290" s="638">
        <f t="shared" ref="BD290" si="4129">BC290*1000</f>
        <v>0</v>
      </c>
      <c r="BF290" s="617">
        <v>0.45</v>
      </c>
      <c r="BG290" s="617">
        <v>3.85</v>
      </c>
      <c r="BH290" s="617"/>
      <c r="BI290" s="617"/>
      <c r="BJ290" s="617">
        <v>0.45</v>
      </c>
      <c r="BK290" s="617">
        <v>3.85</v>
      </c>
      <c r="BL290" s="617">
        <v>5.65</v>
      </c>
      <c r="BM290" s="617"/>
      <c r="BN290" s="617">
        <v>0.45</v>
      </c>
      <c r="BO290" s="617">
        <v>3.85</v>
      </c>
      <c r="BP290" s="617">
        <v>5.65</v>
      </c>
      <c r="BQ290" s="617"/>
      <c r="BR290" s="617">
        <v>0.45</v>
      </c>
      <c r="BS290" s="617">
        <v>3.85</v>
      </c>
      <c r="BT290" s="617">
        <v>5.65</v>
      </c>
      <c r="BU290" s="617"/>
      <c r="BV290" s="617">
        <v>0.45</v>
      </c>
      <c r="BW290" s="617">
        <v>3.85</v>
      </c>
      <c r="BX290" s="617">
        <v>5.65</v>
      </c>
      <c r="BY290" s="617"/>
      <c r="BZ290" s="617">
        <v>0.45</v>
      </c>
      <c r="CA290" s="617">
        <v>3.85</v>
      </c>
      <c r="CB290" s="617">
        <v>5.65</v>
      </c>
      <c r="CC290" s="617"/>
      <c r="CD290" s="617"/>
      <c r="CE290" s="617"/>
      <c r="CF290" s="617"/>
      <c r="CG290" s="617"/>
      <c r="CH290" s="617"/>
      <c r="CI290" s="617"/>
      <c r="CJ290" s="617"/>
      <c r="CK290" s="617"/>
      <c r="CL290" s="617"/>
      <c r="CM290" s="617"/>
      <c r="CN290" s="617"/>
      <c r="CO290" s="617"/>
      <c r="CP290" s="617"/>
      <c r="CQ290" s="617"/>
      <c r="CR290" s="617"/>
      <c r="CS290" s="617"/>
      <c r="CT290" s="617"/>
      <c r="CU290" s="617"/>
      <c r="CV290" s="617"/>
      <c r="CW290" s="617"/>
      <c r="CX290" s="617"/>
      <c r="CY290" s="617"/>
      <c r="CZ290" s="617"/>
      <c r="DA290" s="617"/>
      <c r="DB290" s="6">
        <f t="shared" si="3739"/>
        <v>0</v>
      </c>
      <c r="DC290" s="6">
        <f t="shared" si="3740"/>
        <v>0</v>
      </c>
      <c r="DD290" s="6">
        <f t="shared" si="3741"/>
        <v>0</v>
      </c>
      <c r="DE290" s="6">
        <f t="shared" si="3742"/>
        <v>0</v>
      </c>
      <c r="DF290" s="6">
        <f t="shared" si="3743"/>
        <v>0</v>
      </c>
      <c r="DG290" s="6">
        <f t="shared" si="3744"/>
        <v>0</v>
      </c>
      <c r="DH290" s="6">
        <f t="shared" si="3745"/>
        <v>0</v>
      </c>
      <c r="DI290" s="6">
        <f t="shared" si="3746"/>
        <v>0</v>
      </c>
      <c r="DJ290" s="6">
        <f t="shared" si="3747"/>
        <v>0</v>
      </c>
      <c r="DK290" s="6">
        <f t="shared" si="3748"/>
        <v>0</v>
      </c>
      <c r="DL290" s="6">
        <f t="shared" si="3749"/>
        <v>0</v>
      </c>
      <c r="DM290" s="6">
        <f t="shared" si="3750"/>
        <v>0</v>
      </c>
      <c r="DO290" s="6">
        <f t="shared" si="3751"/>
        <v>0</v>
      </c>
      <c r="DP290" s="6">
        <f t="shared" si="3752"/>
        <v>0</v>
      </c>
      <c r="DQ290" s="6">
        <f t="shared" si="3753"/>
        <v>0</v>
      </c>
      <c r="DR290" s="6">
        <f t="shared" si="3754"/>
        <v>0</v>
      </c>
      <c r="DS290" s="6">
        <f t="shared" si="3755"/>
        <v>0</v>
      </c>
      <c r="DT290" s="6">
        <f t="shared" si="3756"/>
        <v>0</v>
      </c>
      <c r="DU290" s="6">
        <f t="shared" si="3757"/>
        <v>0</v>
      </c>
      <c r="DV290" s="6">
        <f t="shared" si="3758"/>
        <v>0</v>
      </c>
      <c r="DW290" s="6">
        <f t="shared" si="3759"/>
        <v>0</v>
      </c>
      <c r="DX290" s="6">
        <f t="shared" si="3760"/>
        <v>0</v>
      </c>
      <c r="DY290" s="6">
        <f t="shared" si="3761"/>
        <v>0</v>
      </c>
      <c r="DZ290" s="6">
        <f t="shared" si="3762"/>
        <v>0</v>
      </c>
    </row>
    <row r="291" spans="2:130" outlineLevel="1">
      <c r="B291" s="6">
        <f>'23년(세부_실적)'!A396</f>
        <v>285</v>
      </c>
      <c r="C291" s="620"/>
      <c r="D291" s="620"/>
      <c r="E291" s="620"/>
      <c r="F291" s="622" t="str">
        <f>'23년(세부_실적)'!E396</f>
        <v>A4012_FPNDA</v>
      </c>
      <c r="G291" s="622" t="s">
        <v>734</v>
      </c>
      <c r="H291" s="622" t="str">
        <f>'23년(세부_실적)'!F396</f>
        <v>0009A</v>
      </c>
      <c r="I291" s="617" t="str">
        <f>'23년(세부_실적)'!G396</f>
        <v>구</v>
      </c>
      <c r="J291" s="617" t="str">
        <f>'23년(세부_실적)'!H396</f>
        <v>SY</v>
      </c>
      <c r="K291" s="617">
        <f>'23년(세부_실적)'!I396</f>
        <v>0</v>
      </c>
      <c r="L291" s="617">
        <f>'23년(세부_실적)'!J396</f>
        <v>7990</v>
      </c>
      <c r="M291" s="617">
        <f>'23년(세부_실적)'!K396</f>
        <v>0</v>
      </c>
      <c r="N291" s="617">
        <f>'23년(세부_실적)'!L396</f>
        <v>7990</v>
      </c>
      <c r="O291" s="617">
        <f>'23년(세부_실적)'!M396</f>
        <v>0</v>
      </c>
      <c r="P291" s="617">
        <f>'23년(세부_실적)'!N396</f>
        <v>7990</v>
      </c>
      <c r="Q291" s="617">
        <f>'23년(세부_실적)'!O396</f>
        <v>0</v>
      </c>
      <c r="R291" s="617">
        <f>'23년(세부_실적)'!P396</f>
        <v>7990</v>
      </c>
      <c r="S291" s="638">
        <f>'23년(세부_실적)'!Q396</f>
        <v>13.028</v>
      </c>
      <c r="T291" s="638">
        <f t="shared" si="3706"/>
        <v>13028</v>
      </c>
      <c r="U291" s="638">
        <f>'23년(세부_실적)'!S396</f>
        <v>0.504</v>
      </c>
      <c r="V291" s="638">
        <f t="shared" si="3707"/>
        <v>504</v>
      </c>
      <c r="W291" s="638">
        <f>'23년(세부_실적)'!U396</f>
        <v>1.3620000000000001</v>
      </c>
      <c r="X291" s="638">
        <f t="shared" si="3708"/>
        <v>1362</v>
      </c>
      <c r="Y291" s="638">
        <f>'23년(세부_실적)'!W396</f>
        <v>0.29399999999999998</v>
      </c>
      <c r="Z291" s="638">
        <f t="shared" si="3709"/>
        <v>294</v>
      </c>
      <c r="AA291" s="638">
        <f>'23년(세부_실적)'!Y396</f>
        <v>2.16</v>
      </c>
      <c r="AB291" s="638">
        <f t="shared" si="3709"/>
        <v>2160</v>
      </c>
      <c r="AC291" s="638">
        <f>'23년(세부_실적)'!AA396</f>
        <v>3.8220000000000001</v>
      </c>
      <c r="AD291" s="638">
        <f t="shared" ref="AD291" si="4130">AC291*1000</f>
        <v>3822</v>
      </c>
      <c r="AE291" s="638">
        <f>'23년(세부_실적)'!AC396</f>
        <v>0</v>
      </c>
      <c r="AF291" s="638">
        <f t="shared" ref="AF291" si="4131">AE291*1000</f>
        <v>0</v>
      </c>
      <c r="AG291" s="638">
        <f>'23년(세부_실적)'!AE396</f>
        <v>1.008</v>
      </c>
      <c r="AH291" s="638">
        <f t="shared" ref="AH291" si="4132">AG291*1000</f>
        <v>1008</v>
      </c>
      <c r="AI291" s="638">
        <f>'23년(세부_실적)'!AG396</f>
        <v>4.83</v>
      </c>
      <c r="AJ291" s="638">
        <f t="shared" ref="AJ291" si="4133">AI291*1000</f>
        <v>4830</v>
      </c>
      <c r="AK291" s="638">
        <f>'23년(세부_실적)'!AI396</f>
        <v>6.99</v>
      </c>
      <c r="AL291" s="638">
        <f t="shared" ref="AL291" si="4134">AK291*1000</f>
        <v>6990</v>
      </c>
      <c r="AM291" s="638">
        <f>'23년(세부_실적)'!AK396</f>
        <v>1.008</v>
      </c>
      <c r="AN291" s="638">
        <f t="shared" ref="AN291" si="4135">AM291*1000</f>
        <v>1008</v>
      </c>
      <c r="AO291" s="638">
        <f>'23년(세부_실적)'!AM396</f>
        <v>0</v>
      </c>
      <c r="AP291" s="638">
        <f t="shared" ref="AP291" si="4136">AO291*1000</f>
        <v>0</v>
      </c>
      <c r="AQ291" s="638">
        <f>'23년(세부_실적)'!AO396</f>
        <v>2.016</v>
      </c>
      <c r="AR291" s="638">
        <f t="shared" ref="AR291" si="4137">AQ291*1000</f>
        <v>2016</v>
      </c>
      <c r="AS291" s="638">
        <f>'23년(세부_실적)'!AQ396</f>
        <v>3.024</v>
      </c>
      <c r="AT291" s="638">
        <f t="shared" ref="AT291" si="4138">AS291*1000</f>
        <v>3024</v>
      </c>
      <c r="AU291" s="638">
        <f>'23년(세부_실적)'!AS396</f>
        <v>0.998</v>
      </c>
      <c r="AV291" s="638">
        <f t="shared" ref="AV291" si="4139">AU291*1000</f>
        <v>998</v>
      </c>
      <c r="AW291" s="638">
        <f>'23년(세부_실적)'!AU396</f>
        <v>0</v>
      </c>
      <c r="AX291" s="638">
        <f t="shared" ref="AX291" si="4140">AW291*1000</f>
        <v>0</v>
      </c>
      <c r="AY291" s="638">
        <f>'23년(세부_실적)'!AW396</f>
        <v>2.016</v>
      </c>
      <c r="AZ291" s="638">
        <f t="shared" ref="AZ291" si="4141">AY291*1000</f>
        <v>2016</v>
      </c>
      <c r="BA291" s="638">
        <f>'23년(세부_실적)'!AY396</f>
        <v>3.0140000000000002</v>
      </c>
      <c r="BB291" s="638">
        <f t="shared" ref="BB291" si="4142">BA291*1000</f>
        <v>3014.0000000000005</v>
      </c>
      <c r="BC291" s="638">
        <f>'23년(세부_실적)'!BA396</f>
        <v>6.0380000000000003</v>
      </c>
      <c r="BD291" s="638">
        <f t="shared" ref="BD291" si="4143">BC291*1000</f>
        <v>6038</v>
      </c>
      <c r="BF291" s="617">
        <v>0.5</v>
      </c>
      <c r="BG291" s="617">
        <v>3.7963010167272735</v>
      </c>
      <c r="BH291" s="617">
        <f t="shared" ref="BH291:BH304" si="4144">+BI291/$BI$2</f>
        <v>5.1377148407709781</v>
      </c>
      <c r="BI291" s="617">
        <v>6400</v>
      </c>
      <c r="BJ291" s="617">
        <v>0.5</v>
      </c>
      <c r="BK291" s="617">
        <v>3.7963010167272735</v>
      </c>
      <c r="BL291" s="617"/>
      <c r="BM291" s="617"/>
      <c r="BN291" s="617">
        <v>0.5</v>
      </c>
      <c r="BO291" s="617">
        <v>3.7963010167272735</v>
      </c>
      <c r="BP291" s="617">
        <f t="shared" ref="BP291:BP301" si="4145">+BQ291/$BQ$2</f>
        <v>4.9101217556754104</v>
      </c>
      <c r="BQ291" s="617">
        <v>6400</v>
      </c>
      <c r="BR291" s="617">
        <v>0.5</v>
      </c>
      <c r="BS291" s="617">
        <v>3.9129233530325278</v>
      </c>
      <c r="BT291" s="617">
        <f t="shared" ref="BT291:BT299" si="4146">+BU291/$BU$2</f>
        <v>4.8363207689750025</v>
      </c>
      <c r="BU291" s="617">
        <v>6400</v>
      </c>
      <c r="BV291" s="617">
        <v>0.5</v>
      </c>
      <c r="BW291" s="617">
        <v>3.9129233530325278</v>
      </c>
      <c r="BX291" s="617"/>
      <c r="BY291" s="617"/>
      <c r="BZ291" s="617">
        <v>0.5</v>
      </c>
      <c r="CA291" s="617">
        <v>3.9129233530325278</v>
      </c>
      <c r="CB291" s="617">
        <f>+CC291/$CC$2</f>
        <v>4.9222060712335507</v>
      </c>
      <c r="CC291" s="617">
        <v>6400</v>
      </c>
      <c r="CD291" s="617"/>
      <c r="CE291" s="617"/>
      <c r="CF291" s="617"/>
      <c r="CG291" s="617"/>
      <c r="CH291" s="617"/>
      <c r="CI291" s="617"/>
      <c r="CJ291" s="617"/>
      <c r="CK291" s="617"/>
      <c r="CL291" s="617"/>
      <c r="CM291" s="617"/>
      <c r="CN291" s="617"/>
      <c r="CO291" s="617"/>
      <c r="CP291" s="617"/>
      <c r="CQ291" s="617"/>
      <c r="CR291" s="617"/>
      <c r="CS291" s="617"/>
      <c r="CT291" s="617"/>
      <c r="CU291" s="617"/>
      <c r="CV291" s="617"/>
      <c r="CW291" s="617"/>
      <c r="CX291" s="617"/>
      <c r="CY291" s="617"/>
      <c r="CZ291" s="617"/>
      <c r="DA291" s="617"/>
      <c r="DB291" s="6">
        <f t="shared" si="3739"/>
        <v>3225600</v>
      </c>
      <c r="DC291" s="6">
        <f t="shared" si="3740"/>
        <v>0</v>
      </c>
      <c r="DD291" s="6">
        <f t="shared" si="3741"/>
        <v>1881600</v>
      </c>
      <c r="DE291" s="6">
        <f t="shared" si="3742"/>
        <v>24460800</v>
      </c>
      <c r="DF291" s="6">
        <f t="shared" si="3743"/>
        <v>0</v>
      </c>
      <c r="DG291" s="6">
        <f t="shared" si="3744"/>
        <v>6451199.9999999991</v>
      </c>
      <c r="DH291" s="6">
        <f t="shared" si="3745"/>
        <v>0</v>
      </c>
      <c r="DI291" s="6">
        <f t="shared" si="3746"/>
        <v>0</v>
      </c>
      <c r="DJ291" s="6">
        <f t="shared" si="3747"/>
        <v>0</v>
      </c>
      <c r="DK291" s="6">
        <f t="shared" si="3748"/>
        <v>0</v>
      </c>
      <c r="DL291" s="6">
        <f t="shared" si="3749"/>
        <v>0</v>
      </c>
      <c r="DM291" s="6">
        <f t="shared" si="3750"/>
        <v>0</v>
      </c>
      <c r="DO291" s="6">
        <f t="shared" si="3751"/>
        <v>2697337.0436176066</v>
      </c>
      <c r="DP291" s="6">
        <f t="shared" si="3752"/>
        <v>7456177.3122496167</v>
      </c>
      <c r="DQ291" s="6">
        <f t="shared" si="3753"/>
        <v>1646378.7244644521</v>
      </c>
      <c r="DR291" s="6">
        <f t="shared" si="3754"/>
        <v>22319370.593926787</v>
      </c>
      <c r="DS291" s="6">
        <f t="shared" si="3755"/>
        <v>0</v>
      </c>
      <c r="DT291" s="6">
        <f t="shared" si="3756"/>
        <v>5783717.8539639916</v>
      </c>
      <c r="DU291" s="6">
        <f t="shared" si="3757"/>
        <v>0</v>
      </c>
      <c r="DV291" s="6">
        <f t="shared" si="3758"/>
        <v>0</v>
      </c>
      <c r="DW291" s="6">
        <f t="shared" si="3759"/>
        <v>0</v>
      </c>
      <c r="DX291" s="6">
        <f t="shared" si="3760"/>
        <v>0</v>
      </c>
      <c r="DY291" s="6">
        <f t="shared" si="3761"/>
        <v>0</v>
      </c>
      <c r="DZ291" s="6">
        <f t="shared" si="3762"/>
        <v>0</v>
      </c>
    </row>
    <row r="292" spans="2:130" outlineLevel="1">
      <c r="B292" s="6">
        <f>'23년(세부_실적)'!A397</f>
        <v>286</v>
      </c>
      <c r="C292" s="620"/>
      <c r="D292" s="620"/>
      <c r="E292" s="620"/>
      <c r="F292" s="622" t="str">
        <f>'23년(세부_실적)'!E397</f>
        <v>A6524_NPNL</v>
      </c>
      <c r="G292" s="622" t="s">
        <v>1376</v>
      </c>
      <c r="H292" s="622" t="str">
        <f>'23년(세부_실적)'!F397</f>
        <v>7772A</v>
      </c>
      <c r="I292" s="617" t="str">
        <f>'23년(세부_실적)'!G397</f>
        <v>구</v>
      </c>
      <c r="J292" s="617" t="str">
        <f>'23년(세부_실적)'!H397</f>
        <v>SY</v>
      </c>
      <c r="K292" s="617">
        <f>'23년(세부_실적)'!I397</f>
        <v>0</v>
      </c>
      <c r="L292" s="617">
        <f>'23년(세부_실적)'!J397</f>
        <v>9678</v>
      </c>
      <c r="M292" s="617">
        <f>'23년(세부_실적)'!K397</f>
        <v>0</v>
      </c>
      <c r="N292" s="617">
        <f>'23년(세부_실적)'!L397</f>
        <v>9678</v>
      </c>
      <c r="O292" s="617">
        <f>'23년(세부_실적)'!M397</f>
        <v>0</v>
      </c>
      <c r="P292" s="617">
        <f>'23년(세부_실적)'!N397</f>
        <v>9678</v>
      </c>
      <c r="Q292" s="617">
        <f>'23년(세부_실적)'!O397</f>
        <v>0</v>
      </c>
      <c r="R292" s="617">
        <f>'23년(세부_실적)'!P397</f>
        <v>9678</v>
      </c>
      <c r="S292" s="638">
        <f>'23년(세부_실적)'!Q397</f>
        <v>0</v>
      </c>
      <c r="T292" s="638">
        <f t="shared" si="3706"/>
        <v>0</v>
      </c>
      <c r="U292" s="638">
        <f>'23년(세부_실적)'!S397</f>
        <v>0</v>
      </c>
      <c r="V292" s="638">
        <f t="shared" si="3707"/>
        <v>0</v>
      </c>
      <c r="W292" s="638">
        <f>'23년(세부_실적)'!U397</f>
        <v>0</v>
      </c>
      <c r="X292" s="638">
        <f t="shared" si="3708"/>
        <v>0</v>
      </c>
      <c r="Y292" s="638">
        <f>'23년(세부_실적)'!W397</f>
        <v>0</v>
      </c>
      <c r="Z292" s="638">
        <f t="shared" si="3709"/>
        <v>0</v>
      </c>
      <c r="AA292" s="638">
        <f>'23년(세부_실적)'!Y397</f>
        <v>0</v>
      </c>
      <c r="AB292" s="638">
        <f t="shared" si="3709"/>
        <v>0</v>
      </c>
      <c r="AC292" s="638">
        <f>'23년(세부_실적)'!AA397</f>
        <v>0</v>
      </c>
      <c r="AD292" s="638">
        <f t="shared" ref="AD292" si="4147">AC292*1000</f>
        <v>0</v>
      </c>
      <c r="AE292" s="638">
        <f>'23년(세부_실적)'!AC397</f>
        <v>0</v>
      </c>
      <c r="AF292" s="638">
        <f t="shared" ref="AF292" si="4148">AE292*1000</f>
        <v>0</v>
      </c>
      <c r="AG292" s="638">
        <f>'23년(세부_실적)'!AE397</f>
        <v>0</v>
      </c>
      <c r="AH292" s="638">
        <f t="shared" ref="AH292" si="4149">AG292*1000</f>
        <v>0</v>
      </c>
      <c r="AI292" s="638">
        <f>'23년(세부_실적)'!AG397</f>
        <v>0</v>
      </c>
      <c r="AJ292" s="638">
        <f t="shared" ref="AJ292" si="4150">AI292*1000</f>
        <v>0</v>
      </c>
      <c r="AK292" s="638">
        <f>'23년(세부_실적)'!AI397</f>
        <v>0</v>
      </c>
      <c r="AL292" s="638">
        <f t="shared" ref="AL292" si="4151">AK292*1000</f>
        <v>0</v>
      </c>
      <c r="AM292" s="638">
        <f>'23년(세부_실적)'!AK397</f>
        <v>0</v>
      </c>
      <c r="AN292" s="638">
        <f t="shared" ref="AN292" si="4152">AM292*1000</f>
        <v>0</v>
      </c>
      <c r="AO292" s="638">
        <f>'23년(세부_실적)'!AM397</f>
        <v>0</v>
      </c>
      <c r="AP292" s="638">
        <f t="shared" ref="AP292" si="4153">AO292*1000</f>
        <v>0</v>
      </c>
      <c r="AQ292" s="638">
        <f>'23년(세부_실적)'!AO397</f>
        <v>0</v>
      </c>
      <c r="AR292" s="638">
        <f t="shared" ref="AR292" si="4154">AQ292*1000</f>
        <v>0</v>
      </c>
      <c r="AS292" s="638">
        <f>'23년(세부_실적)'!AQ397</f>
        <v>0</v>
      </c>
      <c r="AT292" s="638">
        <f t="shared" ref="AT292" si="4155">AS292*1000</f>
        <v>0</v>
      </c>
      <c r="AU292" s="638">
        <f>'23년(세부_실적)'!AS397</f>
        <v>0</v>
      </c>
      <c r="AV292" s="638">
        <f t="shared" ref="AV292" si="4156">AU292*1000</f>
        <v>0</v>
      </c>
      <c r="AW292" s="638">
        <f>'23년(세부_실적)'!AU397</f>
        <v>0</v>
      </c>
      <c r="AX292" s="638">
        <f t="shared" ref="AX292" si="4157">AW292*1000</f>
        <v>0</v>
      </c>
      <c r="AY292" s="638">
        <f>'23년(세부_실적)'!AW397</f>
        <v>0</v>
      </c>
      <c r="AZ292" s="638">
        <f t="shared" ref="AZ292" si="4158">AY292*1000</f>
        <v>0</v>
      </c>
      <c r="BA292" s="638">
        <f>'23년(세부_실적)'!AY397</f>
        <v>0</v>
      </c>
      <c r="BB292" s="638">
        <f t="shared" ref="BB292" si="4159">BA292*1000</f>
        <v>0</v>
      </c>
      <c r="BC292" s="638">
        <f>'23년(세부_실적)'!BA397</f>
        <v>0</v>
      </c>
      <c r="BD292" s="638">
        <f t="shared" ref="BD292" si="4160">BC292*1000</f>
        <v>0</v>
      </c>
      <c r="BF292" s="617">
        <v>0.87</v>
      </c>
      <c r="BG292" s="617">
        <v>6.2369129481818186</v>
      </c>
      <c r="BH292" s="617">
        <f t="shared" si="4144"/>
        <v>7.7691881607783637</v>
      </c>
      <c r="BI292" s="617">
        <v>9678</v>
      </c>
      <c r="BJ292" s="617">
        <v>0.87</v>
      </c>
      <c r="BK292" s="617">
        <v>6.2369129481818186</v>
      </c>
      <c r="BL292" s="617">
        <f t="shared" ref="BL292:BL301" si="4161">+BM292/$BM$2</f>
        <v>7.5952347318359461</v>
      </c>
      <c r="BM292" s="617">
        <v>9678</v>
      </c>
      <c r="BN292" s="617">
        <v>0.87</v>
      </c>
      <c r="BO292" s="617">
        <v>6.2369129481818186</v>
      </c>
      <c r="BP292" s="617">
        <f t="shared" si="4145"/>
        <v>7.4250247424104092</v>
      </c>
      <c r="BQ292" s="617">
        <v>9678</v>
      </c>
      <c r="BR292" s="617">
        <v>0.87</v>
      </c>
      <c r="BS292" s="617">
        <v>6.3484984874942008</v>
      </c>
      <c r="BT292" s="617">
        <f t="shared" si="4146"/>
        <v>7.3134238128343867</v>
      </c>
      <c r="BU292" s="617">
        <v>9678</v>
      </c>
      <c r="BV292" s="617">
        <v>0.87</v>
      </c>
      <c r="BW292" s="617">
        <v>6.3484984874942008</v>
      </c>
      <c r="BX292" s="617">
        <f t="shared" ref="BX292:BX300" si="4162">+BY292/$BY$2</f>
        <v>7.3091708267564899</v>
      </c>
      <c r="BY292" s="617">
        <v>9678</v>
      </c>
      <c r="BZ292" s="617">
        <v>0.87</v>
      </c>
      <c r="CA292" s="617">
        <v>6.3484984874942008</v>
      </c>
      <c r="CB292" s="617">
        <f>+CC292/$CC$2</f>
        <v>7.4432984933434856</v>
      </c>
      <c r="CC292" s="617">
        <v>9678</v>
      </c>
      <c r="CD292" s="617"/>
      <c r="CE292" s="617"/>
      <c r="CF292" s="617"/>
      <c r="CG292" s="617"/>
      <c r="CH292" s="617"/>
      <c r="CI292" s="617"/>
      <c r="CJ292" s="617"/>
      <c r="CK292" s="617"/>
      <c r="CL292" s="617"/>
      <c r="CM292" s="617"/>
      <c r="CN292" s="617"/>
      <c r="CO292" s="617"/>
      <c r="CP292" s="617"/>
      <c r="CQ292" s="617"/>
      <c r="CR292" s="617"/>
      <c r="CS292" s="617"/>
      <c r="CT292" s="617"/>
      <c r="CU292" s="617"/>
      <c r="CV292" s="617"/>
      <c r="CW292" s="617"/>
      <c r="CX292" s="617"/>
      <c r="CY292" s="617"/>
      <c r="CZ292" s="617"/>
      <c r="DA292" s="617"/>
      <c r="DB292" s="6">
        <f t="shared" si="3739"/>
        <v>0</v>
      </c>
      <c r="DC292" s="6">
        <f t="shared" si="3740"/>
        <v>0</v>
      </c>
      <c r="DD292" s="6">
        <f t="shared" si="3741"/>
        <v>0</v>
      </c>
      <c r="DE292" s="6">
        <f t="shared" si="3742"/>
        <v>0</v>
      </c>
      <c r="DF292" s="6">
        <f t="shared" si="3743"/>
        <v>0</v>
      </c>
      <c r="DG292" s="6">
        <f t="shared" si="3744"/>
        <v>0</v>
      </c>
      <c r="DH292" s="6">
        <f t="shared" si="3745"/>
        <v>0</v>
      </c>
      <c r="DI292" s="6">
        <f t="shared" si="3746"/>
        <v>0</v>
      </c>
      <c r="DJ292" s="6">
        <f t="shared" si="3747"/>
        <v>0</v>
      </c>
      <c r="DK292" s="6">
        <f t="shared" si="3748"/>
        <v>0</v>
      </c>
      <c r="DL292" s="6">
        <f t="shared" si="3749"/>
        <v>0</v>
      </c>
      <c r="DM292" s="6">
        <f t="shared" si="3750"/>
        <v>0</v>
      </c>
      <c r="DO292" s="6">
        <f t="shared" si="3751"/>
        <v>0</v>
      </c>
      <c r="DP292" s="6">
        <f t="shared" si="3752"/>
        <v>0</v>
      </c>
      <c r="DQ292" s="6">
        <f t="shared" si="3753"/>
        <v>0</v>
      </c>
      <c r="DR292" s="6">
        <f t="shared" si="3754"/>
        <v>0</v>
      </c>
      <c r="DS292" s="6">
        <f t="shared" si="3755"/>
        <v>0</v>
      </c>
      <c r="DT292" s="6">
        <f t="shared" si="3756"/>
        <v>0</v>
      </c>
      <c r="DU292" s="6">
        <f t="shared" si="3757"/>
        <v>0</v>
      </c>
      <c r="DV292" s="6">
        <f t="shared" si="3758"/>
        <v>0</v>
      </c>
      <c r="DW292" s="6">
        <f t="shared" si="3759"/>
        <v>0</v>
      </c>
      <c r="DX292" s="6">
        <f t="shared" si="3760"/>
        <v>0</v>
      </c>
      <c r="DY292" s="6">
        <f t="shared" si="3761"/>
        <v>0</v>
      </c>
      <c r="DZ292" s="6">
        <f t="shared" si="3762"/>
        <v>0</v>
      </c>
    </row>
    <row r="293" spans="2:130" outlineLevel="1">
      <c r="B293" s="6">
        <f>'23년(세부_실적)'!A398</f>
        <v>287</v>
      </c>
      <c r="C293" s="620"/>
      <c r="D293" s="620"/>
      <c r="E293" s="620"/>
      <c r="F293" s="622" t="str">
        <f>'23년(세부_실적)'!E398</f>
        <v>A6524_NPNL_TH</v>
      </c>
      <c r="G293" s="622" t="s">
        <v>1377</v>
      </c>
      <c r="H293" s="622" t="str">
        <f>'23년(세부_실적)'!F398</f>
        <v>7772B</v>
      </c>
      <c r="I293" s="617" t="str">
        <f>'23년(세부_실적)'!G398</f>
        <v>구</v>
      </c>
      <c r="J293" s="617" t="str">
        <f>'23년(세부_실적)'!H398</f>
        <v>SY</v>
      </c>
      <c r="K293" s="617">
        <f>'23년(세부_실적)'!I398</f>
        <v>0</v>
      </c>
      <c r="L293" s="617">
        <f>'23년(세부_실적)'!J398</f>
        <v>9680</v>
      </c>
      <c r="M293" s="617">
        <f>'23년(세부_실적)'!K398</f>
        <v>0</v>
      </c>
      <c r="N293" s="617">
        <f>'23년(세부_실적)'!L398</f>
        <v>9680</v>
      </c>
      <c r="O293" s="617">
        <f>'23년(세부_실적)'!M398</f>
        <v>0</v>
      </c>
      <c r="P293" s="617">
        <f>'23년(세부_실적)'!N398</f>
        <v>9680</v>
      </c>
      <c r="Q293" s="617">
        <f>'23년(세부_실적)'!O398</f>
        <v>0</v>
      </c>
      <c r="R293" s="617">
        <f>'23년(세부_실적)'!P398</f>
        <v>9680</v>
      </c>
      <c r="S293" s="638">
        <f>'23년(세부_실적)'!Q398</f>
        <v>0</v>
      </c>
      <c r="T293" s="638">
        <f t="shared" si="3706"/>
        <v>0</v>
      </c>
      <c r="U293" s="638">
        <f>'23년(세부_실적)'!S398</f>
        <v>0</v>
      </c>
      <c r="V293" s="638">
        <f t="shared" si="3707"/>
        <v>0</v>
      </c>
      <c r="W293" s="638">
        <f>'23년(세부_실적)'!U398</f>
        <v>0</v>
      </c>
      <c r="X293" s="638">
        <f t="shared" si="3708"/>
        <v>0</v>
      </c>
      <c r="Y293" s="638">
        <f>'23년(세부_실적)'!W398</f>
        <v>0</v>
      </c>
      <c r="Z293" s="638">
        <f t="shared" si="3709"/>
        <v>0</v>
      </c>
      <c r="AA293" s="638">
        <f>'23년(세부_실적)'!Y398</f>
        <v>0</v>
      </c>
      <c r="AB293" s="638">
        <f t="shared" si="3709"/>
        <v>0</v>
      </c>
      <c r="AC293" s="638">
        <f>'23년(세부_실적)'!AA398</f>
        <v>0</v>
      </c>
      <c r="AD293" s="638">
        <f t="shared" ref="AD293" si="4163">AC293*1000</f>
        <v>0</v>
      </c>
      <c r="AE293" s="638">
        <f>'23년(세부_실적)'!AC398</f>
        <v>0</v>
      </c>
      <c r="AF293" s="638">
        <f t="shared" ref="AF293" si="4164">AE293*1000</f>
        <v>0</v>
      </c>
      <c r="AG293" s="638">
        <f>'23년(세부_실적)'!AE398</f>
        <v>0</v>
      </c>
      <c r="AH293" s="638">
        <f t="shared" ref="AH293" si="4165">AG293*1000</f>
        <v>0</v>
      </c>
      <c r="AI293" s="638">
        <f>'23년(세부_실적)'!AG398</f>
        <v>0</v>
      </c>
      <c r="AJ293" s="638">
        <f t="shared" ref="AJ293" si="4166">AI293*1000</f>
        <v>0</v>
      </c>
      <c r="AK293" s="638">
        <f>'23년(세부_실적)'!AI398</f>
        <v>0</v>
      </c>
      <c r="AL293" s="638">
        <f t="shared" ref="AL293" si="4167">AK293*1000</f>
        <v>0</v>
      </c>
      <c r="AM293" s="638">
        <f>'23년(세부_실적)'!AK398</f>
        <v>0</v>
      </c>
      <c r="AN293" s="638">
        <f t="shared" ref="AN293" si="4168">AM293*1000</f>
        <v>0</v>
      </c>
      <c r="AO293" s="638">
        <f>'23년(세부_실적)'!AM398</f>
        <v>0</v>
      </c>
      <c r="AP293" s="638">
        <f t="shared" ref="AP293" si="4169">AO293*1000</f>
        <v>0</v>
      </c>
      <c r="AQ293" s="638">
        <f>'23년(세부_실적)'!AO398</f>
        <v>0</v>
      </c>
      <c r="AR293" s="638">
        <f t="shared" ref="AR293" si="4170">AQ293*1000</f>
        <v>0</v>
      </c>
      <c r="AS293" s="638">
        <f>'23년(세부_실적)'!AQ398</f>
        <v>0</v>
      </c>
      <c r="AT293" s="638">
        <f t="shared" ref="AT293" si="4171">AS293*1000</f>
        <v>0</v>
      </c>
      <c r="AU293" s="638">
        <f>'23년(세부_실적)'!AS398</f>
        <v>0</v>
      </c>
      <c r="AV293" s="638">
        <f t="shared" ref="AV293" si="4172">AU293*1000</f>
        <v>0</v>
      </c>
      <c r="AW293" s="638">
        <f>'23년(세부_실적)'!AU398</f>
        <v>0</v>
      </c>
      <c r="AX293" s="638">
        <f t="shared" ref="AX293" si="4173">AW293*1000</f>
        <v>0</v>
      </c>
      <c r="AY293" s="638">
        <f>'23년(세부_실적)'!AW398</f>
        <v>0</v>
      </c>
      <c r="AZ293" s="638">
        <f t="shared" ref="AZ293" si="4174">AY293*1000</f>
        <v>0</v>
      </c>
      <c r="BA293" s="638">
        <f>'23년(세부_실적)'!AY398</f>
        <v>0</v>
      </c>
      <c r="BB293" s="638">
        <f t="shared" ref="BB293" si="4175">BA293*1000</f>
        <v>0</v>
      </c>
      <c r="BC293" s="638">
        <f>'23년(세부_실적)'!BA398</f>
        <v>0</v>
      </c>
      <c r="BD293" s="638">
        <f t="shared" ref="BD293" si="4176">BC293*1000</f>
        <v>0</v>
      </c>
      <c r="BF293" s="617">
        <v>0.87</v>
      </c>
      <c r="BG293" s="617">
        <v>6.2410038572727284</v>
      </c>
      <c r="BH293" s="617"/>
      <c r="BI293" s="617"/>
      <c r="BJ293" s="617">
        <v>0.87</v>
      </c>
      <c r="BK293" s="617">
        <v>6.2410038572727284</v>
      </c>
      <c r="BL293" s="617">
        <f t="shared" si="4161"/>
        <v>7.5968043195052655</v>
      </c>
      <c r="BM293" s="617">
        <v>9680</v>
      </c>
      <c r="BN293" s="617">
        <v>0.87</v>
      </c>
      <c r="BO293" s="617">
        <v>6.2410038572727284</v>
      </c>
      <c r="BP293" s="617"/>
      <c r="BQ293" s="617"/>
      <c r="BR293" s="617">
        <v>0.87</v>
      </c>
      <c r="BS293" s="617">
        <v>6.3525893965851123</v>
      </c>
      <c r="BT293" s="617"/>
      <c r="BU293" s="617"/>
      <c r="BV293" s="617">
        <v>0.87</v>
      </c>
      <c r="BW293" s="617">
        <v>6.3525893965851123</v>
      </c>
      <c r="BX293" s="617"/>
      <c r="BY293" s="617"/>
      <c r="BZ293" s="617">
        <v>0.87</v>
      </c>
      <c r="CA293" s="617">
        <v>6.3525893965851123</v>
      </c>
      <c r="CB293" s="617"/>
      <c r="CC293" s="617"/>
      <c r="CD293" s="617"/>
      <c r="CE293" s="617"/>
      <c r="CF293" s="617"/>
      <c r="CG293" s="617"/>
      <c r="CH293" s="617"/>
      <c r="CI293" s="617"/>
      <c r="CJ293" s="617"/>
      <c r="CK293" s="617"/>
      <c r="CL293" s="617"/>
      <c r="CM293" s="617"/>
      <c r="CN293" s="617"/>
      <c r="CO293" s="617"/>
      <c r="CP293" s="617"/>
      <c r="CQ293" s="617"/>
      <c r="CR293" s="617"/>
      <c r="CS293" s="617"/>
      <c r="CT293" s="617"/>
      <c r="CU293" s="617"/>
      <c r="CV293" s="617"/>
      <c r="CW293" s="617"/>
      <c r="CX293" s="617"/>
      <c r="CY293" s="617"/>
      <c r="CZ293" s="617"/>
      <c r="DA293" s="617"/>
      <c r="DB293" s="6">
        <f t="shared" si="3739"/>
        <v>0</v>
      </c>
      <c r="DC293" s="6">
        <f t="shared" si="3740"/>
        <v>0</v>
      </c>
      <c r="DD293" s="6">
        <f t="shared" si="3741"/>
        <v>0</v>
      </c>
      <c r="DE293" s="6">
        <f t="shared" si="3742"/>
        <v>0</v>
      </c>
      <c r="DF293" s="6">
        <f t="shared" si="3743"/>
        <v>0</v>
      </c>
      <c r="DG293" s="6">
        <f t="shared" si="3744"/>
        <v>0</v>
      </c>
      <c r="DH293" s="6">
        <f t="shared" si="3745"/>
        <v>0</v>
      </c>
      <c r="DI293" s="6">
        <f t="shared" si="3746"/>
        <v>0</v>
      </c>
      <c r="DJ293" s="6">
        <f t="shared" si="3747"/>
        <v>0</v>
      </c>
      <c r="DK293" s="6">
        <f t="shared" si="3748"/>
        <v>0</v>
      </c>
      <c r="DL293" s="6">
        <f t="shared" si="3749"/>
        <v>0</v>
      </c>
      <c r="DM293" s="6">
        <f t="shared" si="3750"/>
        <v>0</v>
      </c>
      <c r="DO293" s="6">
        <f t="shared" si="3751"/>
        <v>0</v>
      </c>
      <c r="DP293" s="6">
        <f t="shared" si="3752"/>
        <v>0</v>
      </c>
      <c r="DQ293" s="6">
        <f t="shared" si="3753"/>
        <v>0</v>
      </c>
      <c r="DR293" s="6">
        <f t="shared" si="3754"/>
        <v>0</v>
      </c>
      <c r="DS293" s="6">
        <f t="shared" si="3755"/>
        <v>0</v>
      </c>
      <c r="DT293" s="6">
        <f t="shared" si="3756"/>
        <v>0</v>
      </c>
      <c r="DU293" s="6">
        <f t="shared" si="3757"/>
        <v>0</v>
      </c>
      <c r="DV293" s="6">
        <f t="shared" si="3758"/>
        <v>0</v>
      </c>
      <c r="DW293" s="6">
        <f t="shared" si="3759"/>
        <v>0</v>
      </c>
      <c r="DX293" s="6">
        <f t="shared" si="3760"/>
        <v>0</v>
      </c>
      <c r="DY293" s="6">
        <f t="shared" si="3761"/>
        <v>0</v>
      </c>
      <c r="DZ293" s="6">
        <f t="shared" si="3762"/>
        <v>0</v>
      </c>
    </row>
    <row r="294" spans="2:130" outlineLevel="1">
      <c r="B294" s="6">
        <f>'23년(세부_실적)'!A399</f>
        <v>288</v>
      </c>
      <c r="C294" s="620"/>
      <c r="D294" s="620"/>
      <c r="E294" s="620"/>
      <c r="F294" s="622" t="str">
        <f>'23년(세부_실적)'!E399</f>
        <v>A6524_NPNL_POL</v>
      </c>
      <c r="G294" s="622" t="s">
        <v>1378</v>
      </c>
      <c r="H294" s="622" t="str">
        <f>'23년(세부_실적)'!F399</f>
        <v>7772C</v>
      </c>
      <c r="I294" s="617" t="str">
        <f>'23년(세부_실적)'!G399</f>
        <v>구</v>
      </c>
      <c r="J294" s="617" t="str">
        <f>'23년(세부_실적)'!H399</f>
        <v>SY</v>
      </c>
      <c r="K294" s="617">
        <f>'23년(세부_실적)'!I399</f>
        <v>0</v>
      </c>
      <c r="L294" s="617">
        <f>'23년(세부_실적)'!J399</f>
        <v>9680</v>
      </c>
      <c r="M294" s="617">
        <f>'23년(세부_실적)'!K399</f>
        <v>0</v>
      </c>
      <c r="N294" s="617">
        <f>'23년(세부_실적)'!L399</f>
        <v>9680</v>
      </c>
      <c r="O294" s="617">
        <f>'23년(세부_실적)'!M399</f>
        <v>0</v>
      </c>
      <c r="P294" s="617">
        <f>'23년(세부_실적)'!N399</f>
        <v>9680</v>
      </c>
      <c r="Q294" s="617">
        <f>'23년(세부_실적)'!O399</f>
        <v>0</v>
      </c>
      <c r="R294" s="617">
        <f>'23년(세부_실적)'!P399</f>
        <v>9680</v>
      </c>
      <c r="S294" s="638">
        <f>'23년(세부_실적)'!Q399</f>
        <v>0</v>
      </c>
      <c r="T294" s="638">
        <f t="shared" si="3706"/>
        <v>0</v>
      </c>
      <c r="U294" s="638">
        <f>'23년(세부_실적)'!S399</f>
        <v>0</v>
      </c>
      <c r="V294" s="638">
        <f t="shared" si="3707"/>
        <v>0</v>
      </c>
      <c r="W294" s="638">
        <f>'23년(세부_실적)'!U399</f>
        <v>0</v>
      </c>
      <c r="X294" s="638">
        <f t="shared" si="3708"/>
        <v>0</v>
      </c>
      <c r="Y294" s="638">
        <f>'23년(세부_실적)'!W399</f>
        <v>0</v>
      </c>
      <c r="Z294" s="638">
        <f t="shared" si="3709"/>
        <v>0</v>
      </c>
      <c r="AA294" s="638">
        <f>'23년(세부_실적)'!Y399</f>
        <v>0</v>
      </c>
      <c r="AB294" s="638">
        <f t="shared" si="3709"/>
        <v>0</v>
      </c>
      <c r="AC294" s="638">
        <f>'23년(세부_실적)'!AA399</f>
        <v>0</v>
      </c>
      <c r="AD294" s="638">
        <f t="shared" ref="AD294" si="4177">AC294*1000</f>
        <v>0</v>
      </c>
      <c r="AE294" s="638">
        <f>'23년(세부_실적)'!AC399</f>
        <v>0</v>
      </c>
      <c r="AF294" s="638">
        <f t="shared" ref="AF294" si="4178">AE294*1000</f>
        <v>0</v>
      </c>
      <c r="AG294" s="638">
        <f>'23년(세부_실적)'!AE399</f>
        <v>0</v>
      </c>
      <c r="AH294" s="638">
        <f t="shared" ref="AH294" si="4179">AG294*1000</f>
        <v>0</v>
      </c>
      <c r="AI294" s="638">
        <f>'23년(세부_실적)'!AG399</f>
        <v>0</v>
      </c>
      <c r="AJ294" s="638">
        <f t="shared" ref="AJ294" si="4180">AI294*1000</f>
        <v>0</v>
      </c>
      <c r="AK294" s="638">
        <f>'23년(세부_실적)'!AI399</f>
        <v>0</v>
      </c>
      <c r="AL294" s="638">
        <f t="shared" ref="AL294" si="4181">AK294*1000</f>
        <v>0</v>
      </c>
      <c r="AM294" s="638">
        <f>'23년(세부_실적)'!AK399</f>
        <v>0</v>
      </c>
      <c r="AN294" s="638">
        <f t="shared" ref="AN294" si="4182">AM294*1000</f>
        <v>0</v>
      </c>
      <c r="AO294" s="638">
        <f>'23년(세부_실적)'!AM399</f>
        <v>0</v>
      </c>
      <c r="AP294" s="638">
        <f t="shared" ref="AP294" si="4183">AO294*1000</f>
        <v>0</v>
      </c>
      <c r="AQ294" s="638">
        <f>'23년(세부_실적)'!AO399</f>
        <v>0</v>
      </c>
      <c r="AR294" s="638">
        <f t="shared" ref="AR294" si="4184">AQ294*1000</f>
        <v>0</v>
      </c>
      <c r="AS294" s="638">
        <f>'23년(세부_실적)'!AQ399</f>
        <v>0</v>
      </c>
      <c r="AT294" s="638">
        <f t="shared" ref="AT294" si="4185">AS294*1000</f>
        <v>0</v>
      </c>
      <c r="AU294" s="638">
        <f>'23년(세부_실적)'!AS399</f>
        <v>0</v>
      </c>
      <c r="AV294" s="638">
        <f t="shared" ref="AV294" si="4186">AU294*1000</f>
        <v>0</v>
      </c>
      <c r="AW294" s="638">
        <f>'23년(세부_실적)'!AU399</f>
        <v>0</v>
      </c>
      <c r="AX294" s="638">
        <f t="shared" ref="AX294" si="4187">AW294*1000</f>
        <v>0</v>
      </c>
      <c r="AY294" s="638">
        <f>'23년(세부_실적)'!AW399</f>
        <v>0</v>
      </c>
      <c r="AZ294" s="638">
        <f t="shared" ref="AZ294" si="4188">AY294*1000</f>
        <v>0</v>
      </c>
      <c r="BA294" s="638">
        <f>'23년(세부_실적)'!AY399</f>
        <v>0</v>
      </c>
      <c r="BB294" s="638">
        <f t="shared" ref="BB294" si="4189">BA294*1000</f>
        <v>0</v>
      </c>
      <c r="BC294" s="638">
        <f>'23년(세부_실적)'!BA399</f>
        <v>0</v>
      </c>
      <c r="BD294" s="638">
        <f t="shared" ref="BD294" si="4190">BC294*1000</f>
        <v>0</v>
      </c>
      <c r="BF294" s="617">
        <v>0.87</v>
      </c>
      <c r="BG294" s="617">
        <v>6.2410038572727284</v>
      </c>
      <c r="BH294" s="617">
        <f t="shared" si="4144"/>
        <v>7.7707936966661046</v>
      </c>
      <c r="BI294" s="617">
        <v>9680</v>
      </c>
      <c r="BJ294" s="617">
        <v>0.87</v>
      </c>
      <c r="BK294" s="617">
        <v>6.2410038572727284</v>
      </c>
      <c r="BL294" s="617"/>
      <c r="BM294" s="617"/>
      <c r="BN294" s="617">
        <v>0.87</v>
      </c>
      <c r="BO294" s="617">
        <v>6.2410038572727284</v>
      </c>
      <c r="BP294" s="617">
        <f t="shared" si="4145"/>
        <v>7.4265591554590573</v>
      </c>
      <c r="BQ294" s="617">
        <v>9680</v>
      </c>
      <c r="BR294" s="617">
        <v>0.87</v>
      </c>
      <c r="BS294" s="617">
        <v>6.3525893965851123</v>
      </c>
      <c r="BT294" s="617">
        <f t="shared" si="4146"/>
        <v>7.3149351630746917</v>
      </c>
      <c r="BU294" s="617">
        <v>9680</v>
      </c>
      <c r="BV294" s="617">
        <v>0.87</v>
      </c>
      <c r="BW294" s="617">
        <v>6.3525893965851123</v>
      </c>
      <c r="BX294" s="617"/>
      <c r="BY294" s="617"/>
      <c r="BZ294" s="617">
        <v>0.87</v>
      </c>
      <c r="CA294" s="617">
        <v>6.3525893965851123</v>
      </c>
      <c r="CB294" s="617"/>
      <c r="CC294" s="617"/>
      <c r="CD294" s="617"/>
      <c r="CE294" s="617"/>
      <c r="CF294" s="617"/>
      <c r="CG294" s="617"/>
      <c r="CH294" s="617"/>
      <c r="CI294" s="617"/>
      <c r="CJ294" s="617"/>
      <c r="CK294" s="617"/>
      <c r="CL294" s="617"/>
      <c r="CM294" s="617"/>
      <c r="CN294" s="617"/>
      <c r="CO294" s="617"/>
      <c r="CP294" s="617"/>
      <c r="CQ294" s="617"/>
      <c r="CR294" s="617"/>
      <c r="CS294" s="617"/>
      <c r="CT294" s="617"/>
      <c r="CU294" s="617"/>
      <c r="CV294" s="617"/>
      <c r="CW294" s="617"/>
      <c r="CX294" s="617"/>
      <c r="CY294" s="617"/>
      <c r="CZ294" s="617"/>
      <c r="DA294" s="617"/>
      <c r="DB294" s="6">
        <f t="shared" si="3739"/>
        <v>0</v>
      </c>
      <c r="DC294" s="6">
        <f t="shared" si="3740"/>
        <v>0</v>
      </c>
      <c r="DD294" s="6">
        <f t="shared" si="3741"/>
        <v>0</v>
      </c>
      <c r="DE294" s="6">
        <f t="shared" si="3742"/>
        <v>0</v>
      </c>
      <c r="DF294" s="6">
        <f t="shared" si="3743"/>
        <v>0</v>
      </c>
      <c r="DG294" s="6">
        <f t="shared" si="3744"/>
        <v>0</v>
      </c>
      <c r="DH294" s="6">
        <f t="shared" si="3745"/>
        <v>0</v>
      </c>
      <c r="DI294" s="6">
        <f t="shared" si="3746"/>
        <v>0</v>
      </c>
      <c r="DJ294" s="6">
        <f t="shared" si="3747"/>
        <v>0</v>
      </c>
      <c r="DK294" s="6">
        <f t="shared" si="3748"/>
        <v>0</v>
      </c>
      <c r="DL294" s="6">
        <f t="shared" si="3749"/>
        <v>0</v>
      </c>
      <c r="DM294" s="6">
        <f t="shared" si="3750"/>
        <v>0</v>
      </c>
      <c r="DO294" s="6">
        <f t="shared" si="3751"/>
        <v>0</v>
      </c>
      <c r="DP294" s="6">
        <f t="shared" si="3752"/>
        <v>0</v>
      </c>
      <c r="DQ294" s="6">
        <f t="shared" si="3753"/>
        <v>0</v>
      </c>
      <c r="DR294" s="6">
        <f t="shared" si="3754"/>
        <v>0</v>
      </c>
      <c r="DS294" s="6">
        <f t="shared" si="3755"/>
        <v>0</v>
      </c>
      <c r="DT294" s="6">
        <f t="shared" si="3756"/>
        <v>0</v>
      </c>
      <c r="DU294" s="6">
        <f t="shared" si="3757"/>
        <v>0</v>
      </c>
      <c r="DV294" s="6">
        <f t="shared" si="3758"/>
        <v>0</v>
      </c>
      <c r="DW294" s="6">
        <f t="shared" si="3759"/>
        <v>0</v>
      </c>
      <c r="DX294" s="6">
        <f t="shared" si="3760"/>
        <v>0</v>
      </c>
      <c r="DY294" s="6">
        <f t="shared" si="3761"/>
        <v>0</v>
      </c>
      <c r="DZ294" s="6">
        <f t="shared" si="3762"/>
        <v>0</v>
      </c>
    </row>
    <row r="295" spans="2:130" outlineLevel="1">
      <c r="B295" s="6">
        <f>'23년(세부_실적)'!A400</f>
        <v>289</v>
      </c>
      <c r="C295" s="620"/>
      <c r="D295" s="620"/>
      <c r="E295" s="620"/>
      <c r="F295" s="622" t="str">
        <f>'23년(세부_실적)'!E400</f>
        <v>A6524_RPN</v>
      </c>
      <c r="G295" s="622" t="s">
        <v>1379</v>
      </c>
      <c r="H295" s="622" t="str">
        <f>'23년(세부_실적)'!F400</f>
        <v>7772D</v>
      </c>
      <c r="I295" s="617" t="str">
        <f>'23년(세부_실적)'!G400</f>
        <v>구</v>
      </c>
      <c r="J295" s="617" t="str">
        <f>'23년(세부_실적)'!H400</f>
        <v>SY</v>
      </c>
      <c r="K295" s="617">
        <f>'23년(세부_실적)'!I400</f>
        <v>0</v>
      </c>
      <c r="L295" s="617">
        <f>'23년(세부_실적)'!J400</f>
        <v>10445</v>
      </c>
      <c r="M295" s="617">
        <f>'23년(세부_실적)'!K400</f>
        <v>0</v>
      </c>
      <c r="N295" s="617">
        <f>'23년(세부_실적)'!L400</f>
        <v>10445</v>
      </c>
      <c r="O295" s="617">
        <f>'23년(세부_실적)'!M400</f>
        <v>0</v>
      </c>
      <c r="P295" s="617">
        <f>'23년(세부_실적)'!N400</f>
        <v>10445</v>
      </c>
      <c r="Q295" s="617">
        <f>'23년(세부_실적)'!O400</f>
        <v>0</v>
      </c>
      <c r="R295" s="617">
        <f>'23년(세부_실적)'!P400</f>
        <v>10445</v>
      </c>
      <c r="S295" s="638">
        <f>'23년(세부_실적)'!Q400</f>
        <v>0</v>
      </c>
      <c r="T295" s="638">
        <f t="shared" si="3706"/>
        <v>0</v>
      </c>
      <c r="U295" s="638">
        <f>'23년(세부_실적)'!S400</f>
        <v>0</v>
      </c>
      <c r="V295" s="638">
        <f t="shared" si="3707"/>
        <v>0</v>
      </c>
      <c r="W295" s="638">
        <f>'23년(세부_실적)'!U400</f>
        <v>0</v>
      </c>
      <c r="X295" s="638">
        <f t="shared" si="3708"/>
        <v>0</v>
      </c>
      <c r="Y295" s="638">
        <f>'23년(세부_실적)'!W400</f>
        <v>0</v>
      </c>
      <c r="Z295" s="638">
        <f t="shared" si="3709"/>
        <v>0</v>
      </c>
      <c r="AA295" s="638">
        <f>'23년(세부_실적)'!Y400</f>
        <v>0</v>
      </c>
      <c r="AB295" s="638">
        <f t="shared" si="3709"/>
        <v>0</v>
      </c>
      <c r="AC295" s="638">
        <f>'23년(세부_실적)'!AA400</f>
        <v>0</v>
      </c>
      <c r="AD295" s="638">
        <f t="shared" ref="AD295" si="4191">AC295*1000</f>
        <v>0</v>
      </c>
      <c r="AE295" s="638">
        <f>'23년(세부_실적)'!AC400</f>
        <v>0</v>
      </c>
      <c r="AF295" s="638">
        <f t="shared" ref="AF295" si="4192">AE295*1000</f>
        <v>0</v>
      </c>
      <c r="AG295" s="638">
        <f>'23년(세부_실적)'!AE400</f>
        <v>0</v>
      </c>
      <c r="AH295" s="638">
        <f t="shared" ref="AH295" si="4193">AG295*1000</f>
        <v>0</v>
      </c>
      <c r="AI295" s="638">
        <f>'23년(세부_실적)'!AG400</f>
        <v>0</v>
      </c>
      <c r="AJ295" s="638">
        <f t="shared" ref="AJ295" si="4194">AI295*1000</f>
        <v>0</v>
      </c>
      <c r="AK295" s="638">
        <f>'23년(세부_실적)'!AI400</f>
        <v>0</v>
      </c>
      <c r="AL295" s="638">
        <f t="shared" ref="AL295" si="4195">AK295*1000</f>
        <v>0</v>
      </c>
      <c r="AM295" s="638">
        <f>'23년(세부_실적)'!AK400</f>
        <v>0</v>
      </c>
      <c r="AN295" s="638">
        <f t="shared" ref="AN295" si="4196">AM295*1000</f>
        <v>0</v>
      </c>
      <c r="AO295" s="638">
        <f>'23년(세부_실적)'!AM400</f>
        <v>0</v>
      </c>
      <c r="AP295" s="638">
        <f t="shared" ref="AP295" si="4197">AO295*1000</f>
        <v>0</v>
      </c>
      <c r="AQ295" s="638">
        <f>'23년(세부_실적)'!AO400</f>
        <v>0</v>
      </c>
      <c r="AR295" s="638">
        <f t="shared" ref="AR295" si="4198">AQ295*1000</f>
        <v>0</v>
      </c>
      <c r="AS295" s="638">
        <f>'23년(세부_실적)'!AQ400</f>
        <v>0</v>
      </c>
      <c r="AT295" s="638">
        <f t="shared" ref="AT295" si="4199">AS295*1000</f>
        <v>0</v>
      </c>
      <c r="AU295" s="638">
        <f>'23년(세부_실적)'!AS400</f>
        <v>0</v>
      </c>
      <c r="AV295" s="638">
        <f t="shared" ref="AV295" si="4200">AU295*1000</f>
        <v>0</v>
      </c>
      <c r="AW295" s="638">
        <f>'23년(세부_실적)'!AU400</f>
        <v>0</v>
      </c>
      <c r="AX295" s="638">
        <f t="shared" ref="AX295" si="4201">AW295*1000</f>
        <v>0</v>
      </c>
      <c r="AY295" s="638">
        <f>'23년(세부_실적)'!AW400</f>
        <v>0</v>
      </c>
      <c r="AZ295" s="638">
        <f t="shared" ref="AZ295" si="4202">AY295*1000</f>
        <v>0</v>
      </c>
      <c r="BA295" s="638">
        <f>'23년(세부_실적)'!AY400</f>
        <v>0</v>
      </c>
      <c r="BB295" s="638">
        <f t="shared" ref="BB295" si="4203">BA295*1000</f>
        <v>0</v>
      </c>
      <c r="BC295" s="638">
        <f>'23년(세부_실적)'!BA400</f>
        <v>0</v>
      </c>
      <c r="BD295" s="638">
        <f t="shared" ref="BD295" si="4204">BC295*1000</f>
        <v>0</v>
      </c>
      <c r="BF295" s="617">
        <v>0.84</v>
      </c>
      <c r="BG295" s="617">
        <v>6.2792180454545452</v>
      </c>
      <c r="BH295" s="617"/>
      <c r="BI295" s="617"/>
      <c r="BJ295" s="617">
        <v>0.84</v>
      </c>
      <c r="BK295" s="617">
        <v>6.2792180454545452</v>
      </c>
      <c r="BL295" s="617">
        <f t="shared" si="4161"/>
        <v>8.1971716030198873</v>
      </c>
      <c r="BM295" s="617">
        <v>10445</v>
      </c>
      <c r="BN295" s="617">
        <v>0.84</v>
      </c>
      <c r="BO295" s="617">
        <v>6.2792180454545452</v>
      </c>
      <c r="BP295" s="617">
        <f t="shared" si="4145"/>
        <v>8.0134721465671337</v>
      </c>
      <c r="BQ295" s="617">
        <v>10445</v>
      </c>
      <c r="BR295" s="617">
        <v>0.84</v>
      </c>
      <c r="BS295" s="617">
        <v>6.3788059014283585</v>
      </c>
      <c r="BT295" s="617"/>
      <c r="BU295" s="617"/>
      <c r="BV295" s="617">
        <v>0.84</v>
      </c>
      <c r="BW295" s="617">
        <v>6.3788059014283585</v>
      </c>
      <c r="BX295" s="617"/>
      <c r="BY295" s="617"/>
      <c r="BZ295" s="617">
        <v>0.84</v>
      </c>
      <c r="CA295" s="617">
        <v>6.3788059014283585</v>
      </c>
      <c r="CB295" s="617"/>
      <c r="CC295" s="617"/>
      <c r="CD295" s="617"/>
      <c r="CE295" s="617"/>
      <c r="CF295" s="617"/>
      <c r="CG295" s="617"/>
      <c r="CH295" s="617"/>
      <c r="CI295" s="617"/>
      <c r="CJ295" s="617"/>
      <c r="CK295" s="617"/>
      <c r="CL295" s="617"/>
      <c r="CM295" s="617"/>
      <c r="CN295" s="617"/>
      <c r="CO295" s="617"/>
      <c r="CP295" s="617"/>
      <c r="CQ295" s="617"/>
      <c r="CR295" s="617"/>
      <c r="CS295" s="617"/>
      <c r="CT295" s="617"/>
      <c r="CU295" s="617"/>
      <c r="CV295" s="617"/>
      <c r="CW295" s="617"/>
      <c r="CX295" s="617"/>
      <c r="CY295" s="617"/>
      <c r="CZ295" s="617"/>
      <c r="DA295" s="617"/>
      <c r="DB295" s="6">
        <f t="shared" si="3739"/>
        <v>0</v>
      </c>
      <c r="DC295" s="6">
        <f t="shared" si="3740"/>
        <v>0</v>
      </c>
      <c r="DD295" s="6">
        <f t="shared" si="3741"/>
        <v>0</v>
      </c>
      <c r="DE295" s="6">
        <f t="shared" si="3742"/>
        <v>0</v>
      </c>
      <c r="DF295" s="6">
        <f t="shared" si="3743"/>
        <v>0</v>
      </c>
      <c r="DG295" s="6">
        <f t="shared" si="3744"/>
        <v>0</v>
      </c>
      <c r="DH295" s="6">
        <f t="shared" si="3745"/>
        <v>0</v>
      </c>
      <c r="DI295" s="6">
        <f t="shared" si="3746"/>
        <v>0</v>
      </c>
      <c r="DJ295" s="6">
        <f t="shared" si="3747"/>
        <v>0</v>
      </c>
      <c r="DK295" s="6">
        <f t="shared" si="3748"/>
        <v>0</v>
      </c>
      <c r="DL295" s="6">
        <f t="shared" si="3749"/>
        <v>0</v>
      </c>
      <c r="DM295" s="6">
        <f t="shared" si="3750"/>
        <v>0</v>
      </c>
      <c r="DO295" s="6">
        <f t="shared" si="3751"/>
        <v>0</v>
      </c>
      <c r="DP295" s="6">
        <f t="shared" si="3752"/>
        <v>0</v>
      </c>
      <c r="DQ295" s="6">
        <f t="shared" si="3753"/>
        <v>0</v>
      </c>
      <c r="DR295" s="6">
        <f t="shared" si="3754"/>
        <v>0</v>
      </c>
      <c r="DS295" s="6">
        <f t="shared" si="3755"/>
        <v>0</v>
      </c>
      <c r="DT295" s="6">
        <f t="shared" si="3756"/>
        <v>0</v>
      </c>
      <c r="DU295" s="6">
        <f t="shared" si="3757"/>
        <v>0</v>
      </c>
      <c r="DV295" s="6">
        <f t="shared" si="3758"/>
        <v>0</v>
      </c>
      <c r="DW295" s="6">
        <f t="shared" si="3759"/>
        <v>0</v>
      </c>
      <c r="DX295" s="6">
        <f t="shared" si="3760"/>
        <v>0</v>
      </c>
      <c r="DY295" s="6">
        <f t="shared" si="3761"/>
        <v>0</v>
      </c>
      <c r="DZ295" s="6">
        <f t="shared" si="3762"/>
        <v>0</v>
      </c>
    </row>
    <row r="296" spans="2:130" outlineLevel="1">
      <c r="B296" s="6">
        <f>'23년(세부_실적)'!A401</f>
        <v>290</v>
      </c>
      <c r="C296" s="620"/>
      <c r="D296" s="620"/>
      <c r="E296" s="620"/>
      <c r="F296" s="622" t="str">
        <f>'23년(세부_실적)'!E401</f>
        <v>A6524_RPN_TAI</v>
      </c>
      <c r="G296" s="622" t="s">
        <v>932</v>
      </c>
      <c r="H296" s="622" t="str">
        <f>'23년(세부_실적)'!F401</f>
        <v>7772E</v>
      </c>
      <c r="I296" s="617" t="str">
        <f>'23년(세부_실적)'!G401</f>
        <v>구</v>
      </c>
      <c r="J296" s="617" t="str">
        <f>'23년(세부_실적)'!H401</f>
        <v>SY</v>
      </c>
      <c r="K296" s="617">
        <f>'23년(세부_실적)'!I401</f>
        <v>0</v>
      </c>
      <c r="L296" s="617">
        <f>'23년(세부_실적)'!J401</f>
        <v>11200</v>
      </c>
      <c r="M296" s="617">
        <f>'23년(세부_실적)'!K401</f>
        <v>0</v>
      </c>
      <c r="N296" s="617">
        <f>'23년(세부_실적)'!L401</f>
        <v>11200</v>
      </c>
      <c r="O296" s="617">
        <f>'23년(세부_실적)'!M401</f>
        <v>0</v>
      </c>
      <c r="P296" s="617">
        <f>'23년(세부_실적)'!N401</f>
        <v>11200</v>
      </c>
      <c r="Q296" s="617">
        <f>'23년(세부_실적)'!O401</f>
        <v>0</v>
      </c>
      <c r="R296" s="617">
        <f>'23년(세부_실적)'!P401</f>
        <v>11200</v>
      </c>
      <c r="S296" s="638">
        <f>'23년(세부_실적)'!Q401</f>
        <v>0</v>
      </c>
      <c r="T296" s="638">
        <f t="shared" si="3706"/>
        <v>0</v>
      </c>
      <c r="U296" s="638">
        <f>'23년(세부_실적)'!S401</f>
        <v>0</v>
      </c>
      <c r="V296" s="638">
        <f t="shared" si="3707"/>
        <v>0</v>
      </c>
      <c r="W296" s="638">
        <f>'23년(세부_실적)'!U401</f>
        <v>0</v>
      </c>
      <c r="X296" s="638">
        <f t="shared" si="3708"/>
        <v>0</v>
      </c>
      <c r="Y296" s="638">
        <f>'23년(세부_실적)'!W401</f>
        <v>0</v>
      </c>
      <c r="Z296" s="638">
        <f t="shared" si="3709"/>
        <v>0</v>
      </c>
      <c r="AA296" s="638">
        <f>'23년(세부_실적)'!Y401</f>
        <v>0</v>
      </c>
      <c r="AB296" s="638">
        <f t="shared" si="3709"/>
        <v>0</v>
      </c>
      <c r="AC296" s="638">
        <f>'23년(세부_실적)'!AA401</f>
        <v>0</v>
      </c>
      <c r="AD296" s="638">
        <f t="shared" ref="AD296" si="4205">AC296*1000</f>
        <v>0</v>
      </c>
      <c r="AE296" s="638">
        <f>'23년(세부_실적)'!AC401</f>
        <v>0</v>
      </c>
      <c r="AF296" s="638">
        <f t="shared" ref="AF296" si="4206">AE296*1000</f>
        <v>0</v>
      </c>
      <c r="AG296" s="638">
        <f>'23년(세부_실적)'!AE401</f>
        <v>0</v>
      </c>
      <c r="AH296" s="638">
        <f t="shared" ref="AH296" si="4207">AG296*1000</f>
        <v>0</v>
      </c>
      <c r="AI296" s="638">
        <f>'23년(세부_실적)'!AG401</f>
        <v>0</v>
      </c>
      <c r="AJ296" s="638">
        <f t="shared" ref="AJ296" si="4208">AI296*1000</f>
        <v>0</v>
      </c>
      <c r="AK296" s="638">
        <f>'23년(세부_실적)'!AI401</f>
        <v>0</v>
      </c>
      <c r="AL296" s="638">
        <f t="shared" ref="AL296" si="4209">AK296*1000</f>
        <v>0</v>
      </c>
      <c r="AM296" s="638">
        <f>'23년(세부_실적)'!AK401</f>
        <v>0</v>
      </c>
      <c r="AN296" s="638">
        <f t="shared" ref="AN296" si="4210">AM296*1000</f>
        <v>0</v>
      </c>
      <c r="AO296" s="638">
        <f>'23년(세부_실적)'!AM401</f>
        <v>0</v>
      </c>
      <c r="AP296" s="638">
        <f t="shared" ref="AP296" si="4211">AO296*1000</f>
        <v>0</v>
      </c>
      <c r="AQ296" s="638">
        <f>'23년(세부_실적)'!AO401</f>
        <v>0</v>
      </c>
      <c r="AR296" s="638">
        <f t="shared" ref="AR296" si="4212">AQ296*1000</f>
        <v>0</v>
      </c>
      <c r="AS296" s="638">
        <f>'23년(세부_실적)'!AQ401</f>
        <v>0</v>
      </c>
      <c r="AT296" s="638">
        <f t="shared" ref="AT296" si="4213">AS296*1000</f>
        <v>0</v>
      </c>
      <c r="AU296" s="638">
        <f>'23년(세부_실적)'!AS401</f>
        <v>0</v>
      </c>
      <c r="AV296" s="638">
        <f t="shared" ref="AV296" si="4214">AU296*1000</f>
        <v>0</v>
      </c>
      <c r="AW296" s="638">
        <f>'23년(세부_실적)'!AU401</f>
        <v>0</v>
      </c>
      <c r="AX296" s="638">
        <f t="shared" ref="AX296" si="4215">AW296*1000</f>
        <v>0</v>
      </c>
      <c r="AY296" s="638">
        <f>'23년(세부_실적)'!AW401</f>
        <v>0</v>
      </c>
      <c r="AZ296" s="638">
        <f t="shared" ref="AZ296" si="4216">AY296*1000</f>
        <v>0</v>
      </c>
      <c r="BA296" s="638">
        <f>'23년(세부_실적)'!AY401</f>
        <v>0</v>
      </c>
      <c r="BB296" s="638">
        <f t="shared" ref="BB296" si="4217">BA296*1000</f>
        <v>0</v>
      </c>
      <c r="BC296" s="638">
        <f>'23년(세부_실적)'!BA401</f>
        <v>0</v>
      </c>
      <c r="BD296" s="638">
        <f t="shared" ref="BD296" si="4218">BC296*1000</f>
        <v>0</v>
      </c>
      <c r="BF296" s="617">
        <v>0.84</v>
      </c>
      <c r="BG296" s="617">
        <v>6.6206465654545452</v>
      </c>
      <c r="BH296" s="617"/>
      <c r="BI296" s="617"/>
      <c r="BJ296" s="617">
        <v>0.84</v>
      </c>
      <c r="BK296" s="617">
        <v>6.6206465654545452</v>
      </c>
      <c r="BL296" s="617"/>
      <c r="BM296" s="617"/>
      <c r="BN296" s="617">
        <v>0.84</v>
      </c>
      <c r="BO296" s="617">
        <v>6.6206465654545452</v>
      </c>
      <c r="BP296" s="617"/>
      <c r="BQ296" s="617"/>
      <c r="BR296" s="617">
        <v>0.84</v>
      </c>
      <c r="BS296" s="617">
        <v>6.7202344214283585</v>
      </c>
      <c r="BT296" s="617"/>
      <c r="BU296" s="617"/>
      <c r="BV296" s="617">
        <v>0.84</v>
      </c>
      <c r="BW296" s="617">
        <v>6.7202344214283585</v>
      </c>
      <c r="BX296" s="617">
        <f t="shared" si="4162"/>
        <v>8.4586395184617373</v>
      </c>
      <c r="BY296" s="617">
        <v>11200</v>
      </c>
      <c r="BZ296" s="617">
        <v>0.84</v>
      </c>
      <c r="CA296" s="617">
        <v>6.7202344214283585</v>
      </c>
      <c r="CB296" s="617">
        <f>+CC296/$CC$2</f>
        <v>8.6138606246587148</v>
      </c>
      <c r="CC296" s="617">
        <v>11200</v>
      </c>
      <c r="CD296" s="617"/>
      <c r="CE296" s="617"/>
      <c r="CF296" s="617"/>
      <c r="CG296" s="617"/>
      <c r="CH296" s="617"/>
      <c r="CI296" s="617"/>
      <c r="CJ296" s="617"/>
      <c r="CK296" s="617"/>
      <c r="CL296" s="617"/>
      <c r="CM296" s="617"/>
      <c r="CN296" s="617"/>
      <c r="CO296" s="617"/>
      <c r="CP296" s="617"/>
      <c r="CQ296" s="617"/>
      <c r="CR296" s="617"/>
      <c r="CS296" s="617"/>
      <c r="CT296" s="617"/>
      <c r="CU296" s="617"/>
      <c r="CV296" s="617"/>
      <c r="CW296" s="617"/>
      <c r="CX296" s="617"/>
      <c r="CY296" s="617"/>
      <c r="CZ296" s="617"/>
      <c r="DA296" s="617"/>
      <c r="DB296" s="6">
        <f t="shared" si="3739"/>
        <v>0</v>
      </c>
      <c r="DC296" s="6">
        <f t="shared" si="3740"/>
        <v>0</v>
      </c>
      <c r="DD296" s="6">
        <f t="shared" si="3741"/>
        <v>0</v>
      </c>
      <c r="DE296" s="6">
        <f t="shared" si="3742"/>
        <v>0</v>
      </c>
      <c r="DF296" s="6">
        <f t="shared" si="3743"/>
        <v>0</v>
      </c>
      <c r="DG296" s="6">
        <f t="shared" si="3744"/>
        <v>0</v>
      </c>
      <c r="DH296" s="6">
        <f t="shared" si="3745"/>
        <v>0</v>
      </c>
      <c r="DI296" s="6">
        <f t="shared" si="3746"/>
        <v>0</v>
      </c>
      <c r="DJ296" s="6">
        <f t="shared" si="3747"/>
        <v>0</v>
      </c>
      <c r="DK296" s="6">
        <f t="shared" si="3748"/>
        <v>0</v>
      </c>
      <c r="DL296" s="6">
        <f t="shared" si="3749"/>
        <v>0</v>
      </c>
      <c r="DM296" s="6">
        <f t="shared" si="3750"/>
        <v>0</v>
      </c>
      <c r="DO296" s="6">
        <f t="shared" si="3751"/>
        <v>0</v>
      </c>
      <c r="DP296" s="6">
        <f t="shared" si="3752"/>
        <v>0</v>
      </c>
      <c r="DQ296" s="6">
        <f t="shared" si="3753"/>
        <v>0</v>
      </c>
      <c r="DR296" s="6">
        <f t="shared" si="3754"/>
        <v>0</v>
      </c>
      <c r="DS296" s="6">
        <f t="shared" si="3755"/>
        <v>0</v>
      </c>
      <c r="DT296" s="6">
        <f t="shared" si="3756"/>
        <v>0</v>
      </c>
      <c r="DU296" s="6">
        <f t="shared" si="3757"/>
        <v>0</v>
      </c>
      <c r="DV296" s="6">
        <f t="shared" si="3758"/>
        <v>0</v>
      </c>
      <c r="DW296" s="6">
        <f t="shared" si="3759"/>
        <v>0</v>
      </c>
      <c r="DX296" s="6">
        <f t="shared" si="3760"/>
        <v>0</v>
      </c>
      <c r="DY296" s="6">
        <f t="shared" si="3761"/>
        <v>0</v>
      </c>
      <c r="DZ296" s="6">
        <f t="shared" si="3762"/>
        <v>0</v>
      </c>
    </row>
    <row r="297" spans="2:130" outlineLevel="1">
      <c r="B297" s="6">
        <f>'23년(세부_실적)'!A402</f>
        <v>291</v>
      </c>
      <c r="C297" s="620"/>
      <c r="D297" s="620"/>
      <c r="E297" s="620"/>
      <c r="F297" s="622" t="str">
        <f>'23년(세부_실적)'!E402</f>
        <v>A6524_RPN_AUS</v>
      </c>
      <c r="G297" s="622" t="s">
        <v>934</v>
      </c>
      <c r="H297" s="622" t="str">
        <f>'23년(세부_실적)'!F402</f>
        <v>7772F</v>
      </c>
      <c r="I297" s="617" t="str">
        <f>'23년(세부_실적)'!G402</f>
        <v>구</v>
      </c>
      <c r="J297" s="617" t="str">
        <f>'23년(세부_실적)'!H402</f>
        <v>SY</v>
      </c>
      <c r="K297" s="617">
        <f>'23년(세부_실적)'!I402</f>
        <v>0</v>
      </c>
      <c r="L297" s="617">
        <f>'23년(세부_실적)'!J402</f>
        <v>10850</v>
      </c>
      <c r="M297" s="617">
        <f>'23년(세부_실적)'!K402</f>
        <v>0</v>
      </c>
      <c r="N297" s="617">
        <f>'23년(세부_실적)'!L402</f>
        <v>10850</v>
      </c>
      <c r="O297" s="617">
        <f>'23년(세부_실적)'!M402</f>
        <v>0</v>
      </c>
      <c r="P297" s="617">
        <f>'23년(세부_실적)'!N402</f>
        <v>10850</v>
      </c>
      <c r="Q297" s="617">
        <f>'23년(세부_실적)'!O402</f>
        <v>0</v>
      </c>
      <c r="R297" s="617">
        <f>'23년(세부_실적)'!P402</f>
        <v>10850</v>
      </c>
      <c r="S297" s="638">
        <f>'23년(세부_실적)'!Q402</f>
        <v>0</v>
      </c>
      <c r="T297" s="638">
        <f t="shared" si="3706"/>
        <v>0</v>
      </c>
      <c r="U297" s="638">
        <f>'23년(세부_실적)'!S402</f>
        <v>0</v>
      </c>
      <c r="V297" s="638">
        <f t="shared" si="3707"/>
        <v>0</v>
      </c>
      <c r="W297" s="638">
        <f>'23년(세부_실적)'!U402</f>
        <v>0</v>
      </c>
      <c r="X297" s="638">
        <f t="shared" si="3708"/>
        <v>0</v>
      </c>
      <c r="Y297" s="638">
        <f>'23년(세부_실적)'!W402</f>
        <v>0</v>
      </c>
      <c r="Z297" s="638">
        <f t="shared" si="3709"/>
        <v>0</v>
      </c>
      <c r="AA297" s="638">
        <f>'23년(세부_실적)'!Y402</f>
        <v>0</v>
      </c>
      <c r="AB297" s="638">
        <f t="shared" si="3709"/>
        <v>0</v>
      </c>
      <c r="AC297" s="638">
        <f>'23년(세부_실적)'!AA402</f>
        <v>0</v>
      </c>
      <c r="AD297" s="638">
        <f t="shared" ref="AD297" si="4219">AC297*1000</f>
        <v>0</v>
      </c>
      <c r="AE297" s="638">
        <f>'23년(세부_실적)'!AC402</f>
        <v>0</v>
      </c>
      <c r="AF297" s="638">
        <f t="shared" ref="AF297" si="4220">AE297*1000</f>
        <v>0</v>
      </c>
      <c r="AG297" s="638">
        <f>'23년(세부_실적)'!AE402</f>
        <v>0</v>
      </c>
      <c r="AH297" s="638">
        <f t="shared" ref="AH297" si="4221">AG297*1000</f>
        <v>0</v>
      </c>
      <c r="AI297" s="638">
        <f>'23년(세부_실적)'!AG402</f>
        <v>0</v>
      </c>
      <c r="AJ297" s="638">
        <f t="shared" ref="AJ297" si="4222">AI297*1000</f>
        <v>0</v>
      </c>
      <c r="AK297" s="638">
        <f>'23년(세부_실적)'!AI402</f>
        <v>0</v>
      </c>
      <c r="AL297" s="638">
        <f t="shared" ref="AL297" si="4223">AK297*1000</f>
        <v>0</v>
      </c>
      <c r="AM297" s="638">
        <f>'23년(세부_실적)'!AK402</f>
        <v>0</v>
      </c>
      <c r="AN297" s="638">
        <f t="shared" ref="AN297" si="4224">AM297*1000</f>
        <v>0</v>
      </c>
      <c r="AO297" s="638">
        <f>'23년(세부_실적)'!AM402</f>
        <v>0</v>
      </c>
      <c r="AP297" s="638">
        <f t="shared" ref="AP297" si="4225">AO297*1000</f>
        <v>0</v>
      </c>
      <c r="AQ297" s="638">
        <f>'23년(세부_실적)'!AO402</f>
        <v>0</v>
      </c>
      <c r="AR297" s="638">
        <f t="shared" ref="AR297" si="4226">AQ297*1000</f>
        <v>0</v>
      </c>
      <c r="AS297" s="638">
        <f>'23년(세부_실적)'!AQ402</f>
        <v>0</v>
      </c>
      <c r="AT297" s="638">
        <f t="shared" ref="AT297" si="4227">AS297*1000</f>
        <v>0</v>
      </c>
      <c r="AU297" s="638">
        <f>'23년(세부_실적)'!AS402</f>
        <v>0</v>
      </c>
      <c r="AV297" s="638">
        <f t="shared" ref="AV297" si="4228">AU297*1000</f>
        <v>0</v>
      </c>
      <c r="AW297" s="638">
        <f>'23년(세부_실적)'!AU402</f>
        <v>0</v>
      </c>
      <c r="AX297" s="638">
        <f t="shared" ref="AX297" si="4229">AW297*1000</f>
        <v>0</v>
      </c>
      <c r="AY297" s="638">
        <f>'23년(세부_실적)'!AW402</f>
        <v>0</v>
      </c>
      <c r="AZ297" s="638">
        <f t="shared" ref="AZ297" si="4230">AY297*1000</f>
        <v>0</v>
      </c>
      <c r="BA297" s="638">
        <f>'23년(세부_실적)'!AY402</f>
        <v>0</v>
      </c>
      <c r="BB297" s="638">
        <f t="shared" ref="BB297" si="4231">BA297*1000</f>
        <v>0</v>
      </c>
      <c r="BC297" s="638">
        <f>'23년(세부_실적)'!BA402</f>
        <v>0</v>
      </c>
      <c r="BD297" s="638">
        <f t="shared" ref="BD297" si="4232">BC297*1000</f>
        <v>0</v>
      </c>
      <c r="BF297" s="617">
        <v>0.84</v>
      </c>
      <c r="BG297" s="617">
        <v>6.380646565454545</v>
      </c>
      <c r="BH297" s="617"/>
      <c r="BI297" s="617"/>
      <c r="BJ297" s="617">
        <v>0.84</v>
      </c>
      <c r="BK297" s="617">
        <v>6.380646565454545</v>
      </c>
      <c r="BL297" s="617"/>
      <c r="BM297" s="617"/>
      <c r="BN297" s="617">
        <v>0.84</v>
      </c>
      <c r="BO297" s="617">
        <v>6.380646565454545</v>
      </c>
      <c r="BP297" s="617"/>
      <c r="BQ297" s="617"/>
      <c r="BR297" s="617">
        <v>0.84</v>
      </c>
      <c r="BS297" s="617">
        <v>6.4802344214283583</v>
      </c>
      <c r="BT297" s="617"/>
      <c r="BU297" s="617"/>
      <c r="BV297" s="617">
        <v>0.84</v>
      </c>
      <c r="BW297" s="617">
        <v>6.4802344214283583</v>
      </c>
      <c r="BX297" s="617"/>
      <c r="BY297" s="617"/>
      <c r="BZ297" s="617">
        <v>0.84</v>
      </c>
      <c r="CA297" s="617">
        <v>6.4802344214283583</v>
      </c>
      <c r="CB297" s="617"/>
      <c r="CC297" s="617"/>
      <c r="CD297" s="617"/>
      <c r="CE297" s="617"/>
      <c r="CF297" s="617"/>
      <c r="CG297" s="617"/>
      <c r="CH297" s="617"/>
      <c r="CI297" s="617"/>
      <c r="CJ297" s="617"/>
      <c r="CK297" s="617"/>
      <c r="CL297" s="617"/>
      <c r="CM297" s="617"/>
      <c r="CN297" s="617"/>
      <c r="CO297" s="617"/>
      <c r="CP297" s="617"/>
      <c r="CQ297" s="617"/>
      <c r="CR297" s="617"/>
      <c r="CS297" s="617"/>
      <c r="CT297" s="617"/>
      <c r="CU297" s="617"/>
      <c r="CV297" s="617"/>
      <c r="CW297" s="617"/>
      <c r="CX297" s="617"/>
      <c r="CY297" s="617"/>
      <c r="CZ297" s="617"/>
      <c r="DA297" s="617"/>
      <c r="DB297" s="6">
        <f t="shared" si="3739"/>
        <v>0</v>
      </c>
      <c r="DC297" s="6">
        <f t="shared" si="3740"/>
        <v>0</v>
      </c>
      <c r="DD297" s="6">
        <f t="shared" si="3741"/>
        <v>0</v>
      </c>
      <c r="DE297" s="6">
        <f t="shared" si="3742"/>
        <v>0</v>
      </c>
      <c r="DF297" s="6">
        <f t="shared" si="3743"/>
        <v>0</v>
      </c>
      <c r="DG297" s="6">
        <f t="shared" si="3744"/>
        <v>0</v>
      </c>
      <c r="DH297" s="6">
        <f t="shared" si="3745"/>
        <v>0</v>
      </c>
      <c r="DI297" s="6">
        <f t="shared" si="3746"/>
        <v>0</v>
      </c>
      <c r="DJ297" s="6">
        <f t="shared" si="3747"/>
        <v>0</v>
      </c>
      <c r="DK297" s="6">
        <f t="shared" si="3748"/>
        <v>0</v>
      </c>
      <c r="DL297" s="6">
        <f t="shared" si="3749"/>
        <v>0</v>
      </c>
      <c r="DM297" s="6">
        <f t="shared" si="3750"/>
        <v>0</v>
      </c>
      <c r="DO297" s="6">
        <f t="shared" si="3751"/>
        <v>0</v>
      </c>
      <c r="DP297" s="6">
        <f t="shared" si="3752"/>
        <v>0</v>
      </c>
      <c r="DQ297" s="6">
        <f t="shared" si="3753"/>
        <v>0</v>
      </c>
      <c r="DR297" s="6">
        <f t="shared" si="3754"/>
        <v>0</v>
      </c>
      <c r="DS297" s="6">
        <f t="shared" si="3755"/>
        <v>0</v>
      </c>
      <c r="DT297" s="6">
        <f t="shared" si="3756"/>
        <v>0</v>
      </c>
      <c r="DU297" s="6">
        <f t="shared" si="3757"/>
        <v>0</v>
      </c>
      <c r="DV297" s="6">
        <f t="shared" si="3758"/>
        <v>0</v>
      </c>
      <c r="DW297" s="6">
        <f t="shared" si="3759"/>
        <v>0</v>
      </c>
      <c r="DX297" s="6">
        <f t="shared" si="3760"/>
        <v>0</v>
      </c>
      <c r="DY297" s="6">
        <f t="shared" si="3761"/>
        <v>0</v>
      </c>
      <c r="DZ297" s="6">
        <f t="shared" si="3762"/>
        <v>0</v>
      </c>
    </row>
    <row r="298" spans="2:130" outlineLevel="1">
      <c r="B298" s="6">
        <f>'23년(세부_실적)'!A403</f>
        <v>292</v>
      </c>
      <c r="C298" s="620"/>
      <c r="D298" s="620"/>
      <c r="E298" s="620"/>
      <c r="F298" s="622" t="str">
        <f>'23년(세부_실적)'!E403</f>
        <v>A6524_RPN_CIS</v>
      </c>
      <c r="G298" s="622" t="s">
        <v>1105</v>
      </c>
      <c r="H298" s="622" t="str">
        <f>'23년(세부_실적)'!F403</f>
        <v>7772H</v>
      </c>
      <c r="I298" s="617" t="str">
        <f>'23년(세부_실적)'!G403</f>
        <v>구</v>
      </c>
      <c r="J298" s="617" t="str">
        <f>'23년(세부_실적)'!H403</f>
        <v>SY</v>
      </c>
      <c r="K298" s="617">
        <f>'23년(세부_실적)'!I403</f>
        <v>0</v>
      </c>
      <c r="L298" s="617">
        <f>'23년(세부_실적)'!J403</f>
        <v>10800</v>
      </c>
      <c r="M298" s="617">
        <f>'23년(세부_실적)'!K403</f>
        <v>0</v>
      </c>
      <c r="N298" s="617">
        <f>'23년(세부_실적)'!L403</f>
        <v>10800</v>
      </c>
      <c r="O298" s="617">
        <f>'23년(세부_실적)'!M403</f>
        <v>0</v>
      </c>
      <c r="P298" s="617">
        <f>'23년(세부_실적)'!N403</f>
        <v>10800</v>
      </c>
      <c r="Q298" s="617">
        <f>'23년(세부_실적)'!O403</f>
        <v>0</v>
      </c>
      <c r="R298" s="617">
        <f>'23년(세부_실적)'!P403</f>
        <v>10800</v>
      </c>
      <c r="S298" s="638">
        <f>'23년(세부_실적)'!Q403</f>
        <v>0</v>
      </c>
      <c r="T298" s="638">
        <f t="shared" si="3706"/>
        <v>0</v>
      </c>
      <c r="U298" s="638">
        <f>'23년(세부_실적)'!S403</f>
        <v>0</v>
      </c>
      <c r="V298" s="638">
        <f t="shared" si="3707"/>
        <v>0</v>
      </c>
      <c r="W298" s="638">
        <f>'23년(세부_실적)'!U403</f>
        <v>0</v>
      </c>
      <c r="X298" s="638">
        <f t="shared" si="3708"/>
        <v>0</v>
      </c>
      <c r="Y298" s="638">
        <f>'23년(세부_실적)'!W403</f>
        <v>0</v>
      </c>
      <c r="Z298" s="638">
        <f t="shared" si="3709"/>
        <v>0</v>
      </c>
      <c r="AA298" s="638">
        <f>'23년(세부_실적)'!Y403</f>
        <v>0</v>
      </c>
      <c r="AB298" s="638">
        <f t="shared" si="3709"/>
        <v>0</v>
      </c>
      <c r="AC298" s="638">
        <f>'23년(세부_실적)'!AA403</f>
        <v>0</v>
      </c>
      <c r="AD298" s="638">
        <f t="shared" ref="AD298" si="4233">AC298*1000</f>
        <v>0</v>
      </c>
      <c r="AE298" s="638">
        <f>'23년(세부_실적)'!AC403</f>
        <v>0</v>
      </c>
      <c r="AF298" s="638">
        <f t="shared" ref="AF298" si="4234">AE298*1000</f>
        <v>0</v>
      </c>
      <c r="AG298" s="638">
        <f>'23년(세부_실적)'!AE403</f>
        <v>0</v>
      </c>
      <c r="AH298" s="638">
        <f t="shared" ref="AH298" si="4235">AG298*1000</f>
        <v>0</v>
      </c>
      <c r="AI298" s="638">
        <f>'23년(세부_실적)'!AG403</f>
        <v>0</v>
      </c>
      <c r="AJ298" s="638">
        <f t="shared" ref="AJ298" si="4236">AI298*1000</f>
        <v>0</v>
      </c>
      <c r="AK298" s="638">
        <f>'23년(세부_실적)'!AI403</f>
        <v>0</v>
      </c>
      <c r="AL298" s="638">
        <f t="shared" ref="AL298" si="4237">AK298*1000</f>
        <v>0</v>
      </c>
      <c r="AM298" s="638">
        <f>'23년(세부_실적)'!AK403</f>
        <v>0</v>
      </c>
      <c r="AN298" s="638">
        <f t="shared" ref="AN298" si="4238">AM298*1000</f>
        <v>0</v>
      </c>
      <c r="AO298" s="638">
        <f>'23년(세부_실적)'!AM403</f>
        <v>0</v>
      </c>
      <c r="AP298" s="638">
        <f t="shared" ref="AP298" si="4239">AO298*1000</f>
        <v>0</v>
      </c>
      <c r="AQ298" s="638">
        <f>'23년(세부_실적)'!AO403</f>
        <v>0</v>
      </c>
      <c r="AR298" s="638">
        <f t="shared" ref="AR298" si="4240">AQ298*1000</f>
        <v>0</v>
      </c>
      <c r="AS298" s="638">
        <f>'23년(세부_실적)'!AQ403</f>
        <v>0</v>
      </c>
      <c r="AT298" s="638">
        <f t="shared" ref="AT298" si="4241">AS298*1000</f>
        <v>0</v>
      </c>
      <c r="AU298" s="638">
        <f>'23년(세부_실적)'!AS403</f>
        <v>0</v>
      </c>
      <c r="AV298" s="638">
        <f t="shared" ref="AV298" si="4242">AU298*1000</f>
        <v>0</v>
      </c>
      <c r="AW298" s="638">
        <f>'23년(세부_실적)'!AU403</f>
        <v>0</v>
      </c>
      <c r="AX298" s="638">
        <f t="shared" ref="AX298" si="4243">AW298*1000</f>
        <v>0</v>
      </c>
      <c r="AY298" s="638">
        <f>'23년(세부_실적)'!AW403</f>
        <v>0</v>
      </c>
      <c r="AZ298" s="638">
        <f t="shared" ref="AZ298" si="4244">AY298*1000</f>
        <v>0</v>
      </c>
      <c r="BA298" s="638">
        <f>'23년(세부_실적)'!AY403</f>
        <v>0</v>
      </c>
      <c r="BB298" s="638">
        <f t="shared" ref="BB298" si="4245">BA298*1000</f>
        <v>0</v>
      </c>
      <c r="BC298" s="638">
        <f>'23년(세부_실적)'!BA403</f>
        <v>0</v>
      </c>
      <c r="BD298" s="638">
        <f t="shared" ref="BD298" si="4246">BC298*1000</f>
        <v>0</v>
      </c>
      <c r="BF298" s="617">
        <v>0.84</v>
      </c>
      <c r="BG298" s="617">
        <v>6.45</v>
      </c>
      <c r="BH298" s="617">
        <f t="shared" si="4144"/>
        <v>8.669893793801025</v>
      </c>
      <c r="BI298" s="617">
        <v>10800</v>
      </c>
      <c r="BJ298" s="617">
        <v>0.84</v>
      </c>
      <c r="BK298" s="617">
        <v>6.45</v>
      </c>
      <c r="BL298" s="617"/>
      <c r="BM298" s="617"/>
      <c r="BN298" s="617">
        <v>0.84</v>
      </c>
      <c r="BO298" s="617">
        <v>6.45</v>
      </c>
      <c r="BP298" s="617"/>
      <c r="BQ298" s="617"/>
      <c r="BR298" s="617">
        <v>0.84</v>
      </c>
      <c r="BS298" s="617">
        <v>6.45</v>
      </c>
      <c r="BT298" s="617"/>
      <c r="BU298" s="617"/>
      <c r="BV298" s="617">
        <v>0.84</v>
      </c>
      <c r="BW298" s="617">
        <v>6.45</v>
      </c>
      <c r="BX298" s="617"/>
      <c r="BY298" s="617"/>
      <c r="BZ298" s="617">
        <v>0.84</v>
      </c>
      <c r="CA298" s="617">
        <v>6.45</v>
      </c>
      <c r="CB298" s="617"/>
      <c r="CC298" s="617"/>
      <c r="CD298" s="617"/>
      <c r="CE298" s="617"/>
      <c r="CF298" s="617"/>
      <c r="CG298" s="617"/>
      <c r="CH298" s="617"/>
      <c r="CI298" s="617"/>
      <c r="CJ298" s="617"/>
      <c r="CK298" s="617"/>
      <c r="CL298" s="617"/>
      <c r="CM298" s="617"/>
      <c r="CN298" s="617"/>
      <c r="CO298" s="617"/>
      <c r="CP298" s="617"/>
      <c r="CQ298" s="617"/>
      <c r="CR298" s="617"/>
      <c r="CS298" s="617"/>
      <c r="CT298" s="617"/>
      <c r="CU298" s="617"/>
      <c r="CV298" s="617"/>
      <c r="CW298" s="617"/>
      <c r="CX298" s="617"/>
      <c r="CY298" s="617"/>
      <c r="CZ298" s="617"/>
      <c r="DA298" s="617"/>
      <c r="DB298" s="6">
        <f t="shared" si="3739"/>
        <v>0</v>
      </c>
      <c r="DC298" s="6">
        <f t="shared" si="3740"/>
        <v>0</v>
      </c>
      <c r="DD298" s="6">
        <f t="shared" si="3741"/>
        <v>0</v>
      </c>
      <c r="DE298" s="6">
        <f t="shared" si="3742"/>
        <v>0</v>
      </c>
      <c r="DF298" s="6">
        <f t="shared" si="3743"/>
        <v>0</v>
      </c>
      <c r="DG298" s="6">
        <f t="shared" si="3744"/>
        <v>0</v>
      </c>
      <c r="DH298" s="6">
        <f t="shared" si="3745"/>
        <v>0</v>
      </c>
      <c r="DI298" s="6">
        <f t="shared" si="3746"/>
        <v>0</v>
      </c>
      <c r="DJ298" s="6">
        <f t="shared" si="3747"/>
        <v>0</v>
      </c>
      <c r="DK298" s="6">
        <f t="shared" si="3748"/>
        <v>0</v>
      </c>
      <c r="DL298" s="6">
        <f t="shared" si="3749"/>
        <v>0</v>
      </c>
      <c r="DM298" s="6">
        <f t="shared" si="3750"/>
        <v>0</v>
      </c>
      <c r="DO298" s="6">
        <f t="shared" si="3751"/>
        <v>0</v>
      </c>
      <c r="DP298" s="6">
        <f t="shared" si="3752"/>
        <v>0</v>
      </c>
      <c r="DQ298" s="6">
        <f t="shared" si="3753"/>
        <v>0</v>
      </c>
      <c r="DR298" s="6">
        <f t="shared" si="3754"/>
        <v>0</v>
      </c>
      <c r="DS298" s="6">
        <f t="shared" si="3755"/>
        <v>0</v>
      </c>
      <c r="DT298" s="6">
        <f t="shared" si="3756"/>
        <v>0</v>
      </c>
      <c r="DU298" s="6">
        <f t="shared" si="3757"/>
        <v>0</v>
      </c>
      <c r="DV298" s="6">
        <f t="shared" si="3758"/>
        <v>0</v>
      </c>
      <c r="DW298" s="6">
        <f t="shared" si="3759"/>
        <v>0</v>
      </c>
      <c r="DX298" s="6">
        <f t="shared" si="3760"/>
        <v>0</v>
      </c>
      <c r="DY298" s="6">
        <f t="shared" si="3761"/>
        <v>0</v>
      </c>
      <c r="DZ298" s="6">
        <f t="shared" si="3762"/>
        <v>0</v>
      </c>
    </row>
    <row r="299" spans="2:130" outlineLevel="1">
      <c r="B299" s="6">
        <f>'23년(세부_실적)'!A404</f>
        <v>293</v>
      </c>
      <c r="C299" s="620"/>
      <c r="D299" s="620"/>
      <c r="E299" s="620"/>
      <c r="F299" s="622" t="str">
        <f>'23년(세부_실적)'!E404</f>
        <v>A11024_TPN</v>
      </c>
      <c r="G299" s="622" t="s">
        <v>1380</v>
      </c>
      <c r="H299" s="622" t="str">
        <f>'23년(세부_실적)'!F404</f>
        <v>7432A</v>
      </c>
      <c r="I299" s="617" t="str">
        <f>'23년(세부_실적)'!G404</f>
        <v>신</v>
      </c>
      <c r="J299" s="617" t="str">
        <f>'23년(세부_실적)'!H404</f>
        <v>SY</v>
      </c>
      <c r="K299" s="617">
        <f>'23년(세부_실적)'!I404</f>
        <v>0</v>
      </c>
      <c r="L299" s="617">
        <f>'23년(세부_실적)'!J404</f>
        <v>16800</v>
      </c>
      <c r="M299" s="617">
        <f>'23년(세부_실적)'!K404</f>
        <v>0</v>
      </c>
      <c r="N299" s="617">
        <f>'23년(세부_실적)'!L404</f>
        <v>16800</v>
      </c>
      <c r="O299" s="617">
        <f>'23년(세부_실적)'!M404</f>
        <v>0</v>
      </c>
      <c r="P299" s="617">
        <f>'23년(세부_실적)'!N404</f>
        <v>16800</v>
      </c>
      <c r="Q299" s="617">
        <f>'23년(세부_실적)'!O404</f>
        <v>0</v>
      </c>
      <c r="R299" s="617">
        <f>'23년(세부_실적)'!P404</f>
        <v>16800</v>
      </c>
      <c r="S299" s="638">
        <f>'23년(세부_실적)'!Q404</f>
        <v>0</v>
      </c>
      <c r="T299" s="638">
        <f t="shared" si="3706"/>
        <v>0</v>
      </c>
      <c r="U299" s="638">
        <f>'23년(세부_실적)'!S404</f>
        <v>0</v>
      </c>
      <c r="V299" s="638">
        <f t="shared" si="3707"/>
        <v>0</v>
      </c>
      <c r="W299" s="638">
        <f>'23년(세부_실적)'!U404</f>
        <v>0</v>
      </c>
      <c r="X299" s="638">
        <f t="shared" si="3708"/>
        <v>0</v>
      </c>
      <c r="Y299" s="638">
        <f>'23년(세부_실적)'!W404</f>
        <v>0</v>
      </c>
      <c r="Z299" s="638">
        <f t="shared" si="3709"/>
        <v>0</v>
      </c>
      <c r="AA299" s="638">
        <f>'23년(세부_실적)'!Y404</f>
        <v>0</v>
      </c>
      <c r="AB299" s="638">
        <f t="shared" si="3709"/>
        <v>0</v>
      </c>
      <c r="AC299" s="638">
        <f>'23년(세부_실적)'!AA404</f>
        <v>0</v>
      </c>
      <c r="AD299" s="638">
        <f t="shared" ref="AD299" si="4247">AC299*1000</f>
        <v>0</v>
      </c>
      <c r="AE299" s="638">
        <f>'23년(세부_실적)'!AC404</f>
        <v>0</v>
      </c>
      <c r="AF299" s="638">
        <f t="shared" ref="AF299" si="4248">AE299*1000</f>
        <v>0</v>
      </c>
      <c r="AG299" s="638">
        <f>'23년(세부_실적)'!AE404</f>
        <v>0</v>
      </c>
      <c r="AH299" s="638">
        <f t="shared" ref="AH299" si="4249">AG299*1000</f>
        <v>0</v>
      </c>
      <c r="AI299" s="638">
        <f>'23년(세부_실적)'!AG404</f>
        <v>0</v>
      </c>
      <c r="AJ299" s="638">
        <f t="shared" ref="AJ299" si="4250">AI299*1000</f>
        <v>0</v>
      </c>
      <c r="AK299" s="638">
        <f>'23년(세부_실적)'!AI404</f>
        <v>0</v>
      </c>
      <c r="AL299" s="638">
        <f t="shared" ref="AL299" si="4251">AK299*1000</f>
        <v>0</v>
      </c>
      <c r="AM299" s="638">
        <f>'23년(세부_실적)'!AK404</f>
        <v>0</v>
      </c>
      <c r="AN299" s="638">
        <f t="shared" ref="AN299" si="4252">AM299*1000</f>
        <v>0</v>
      </c>
      <c r="AO299" s="638">
        <f>'23년(세부_실적)'!AM404</f>
        <v>0</v>
      </c>
      <c r="AP299" s="638">
        <f t="shared" ref="AP299" si="4253">AO299*1000</f>
        <v>0</v>
      </c>
      <c r="AQ299" s="638">
        <f>'23년(세부_실적)'!AO404</f>
        <v>0</v>
      </c>
      <c r="AR299" s="638">
        <f t="shared" ref="AR299" si="4254">AQ299*1000</f>
        <v>0</v>
      </c>
      <c r="AS299" s="638">
        <f>'23년(세부_실적)'!AQ404</f>
        <v>0</v>
      </c>
      <c r="AT299" s="638">
        <f t="shared" ref="AT299" si="4255">AS299*1000</f>
        <v>0</v>
      </c>
      <c r="AU299" s="638">
        <f>'23년(세부_실적)'!AS404</f>
        <v>0</v>
      </c>
      <c r="AV299" s="638">
        <f t="shared" ref="AV299" si="4256">AU299*1000</f>
        <v>0</v>
      </c>
      <c r="AW299" s="638">
        <f>'23년(세부_실적)'!AU404</f>
        <v>0</v>
      </c>
      <c r="AX299" s="638">
        <f t="shared" ref="AX299" si="4257">AW299*1000</f>
        <v>0</v>
      </c>
      <c r="AY299" s="638">
        <f>'23년(세부_실적)'!AW404</f>
        <v>0</v>
      </c>
      <c r="AZ299" s="638">
        <f t="shared" ref="AZ299" si="4258">AY299*1000</f>
        <v>0</v>
      </c>
      <c r="BA299" s="638">
        <f>'23년(세부_실적)'!AY404</f>
        <v>0</v>
      </c>
      <c r="BB299" s="638">
        <f t="shared" ref="BB299" si="4259">BA299*1000</f>
        <v>0</v>
      </c>
      <c r="BC299" s="638">
        <f>'23년(세부_실적)'!BA404</f>
        <v>0</v>
      </c>
      <c r="BD299" s="638">
        <f t="shared" ref="BD299" si="4260">BC299*1000</f>
        <v>0</v>
      </c>
      <c r="BF299" s="617">
        <v>1.37</v>
      </c>
      <c r="BG299" s="617">
        <v>9.0958414636363667</v>
      </c>
      <c r="BH299" s="617">
        <f t="shared" si="4144"/>
        <v>13.486501457023818</v>
      </c>
      <c r="BI299" s="617">
        <v>16800</v>
      </c>
      <c r="BJ299" s="617">
        <v>1.37</v>
      </c>
      <c r="BK299" s="617">
        <v>9.0958414636363667</v>
      </c>
      <c r="BL299" s="617"/>
      <c r="BM299" s="617"/>
      <c r="BN299" s="617">
        <v>1.37</v>
      </c>
      <c r="BO299" s="617">
        <v>9.0958414636363667</v>
      </c>
      <c r="BP299" s="617">
        <f t="shared" si="4145"/>
        <v>12.889069608647951</v>
      </c>
      <c r="BQ299" s="617">
        <v>16800</v>
      </c>
      <c r="BR299" s="617">
        <v>1.37</v>
      </c>
      <c r="BS299" s="617">
        <v>9.3322199636363656</v>
      </c>
      <c r="BT299" s="617">
        <f t="shared" si="4146"/>
        <v>12.695342018559382</v>
      </c>
      <c r="BU299" s="617">
        <v>16800</v>
      </c>
      <c r="BV299" s="617">
        <v>1.37</v>
      </c>
      <c r="BW299" s="617">
        <v>9.3322199636363656</v>
      </c>
      <c r="BX299" s="617"/>
      <c r="BY299" s="617"/>
      <c r="BZ299" s="617">
        <v>1.37</v>
      </c>
      <c r="CA299" s="617">
        <v>9.3322199636363656</v>
      </c>
      <c r="CB299" s="617">
        <f>+CC299/$CC$2</f>
        <v>12.920790936988071</v>
      </c>
      <c r="CC299" s="617">
        <v>16800</v>
      </c>
      <c r="CD299" s="617"/>
      <c r="CE299" s="617"/>
      <c r="CF299" s="617"/>
      <c r="CG299" s="617"/>
      <c r="CH299" s="617"/>
      <c r="CI299" s="617"/>
      <c r="CJ299" s="617"/>
      <c r="CK299" s="617"/>
      <c r="CL299" s="617"/>
      <c r="CM299" s="617"/>
      <c r="CN299" s="617"/>
      <c r="CO299" s="617"/>
      <c r="CP299" s="617"/>
      <c r="CQ299" s="617"/>
      <c r="CR299" s="617"/>
      <c r="CS299" s="617"/>
      <c r="CT299" s="617"/>
      <c r="CU299" s="617"/>
      <c r="CV299" s="617"/>
      <c r="CW299" s="617"/>
      <c r="CX299" s="617"/>
      <c r="CY299" s="617"/>
      <c r="CZ299" s="617"/>
      <c r="DA299" s="617"/>
      <c r="DB299" s="6">
        <f t="shared" si="3739"/>
        <v>0</v>
      </c>
      <c r="DC299" s="6">
        <f t="shared" si="3740"/>
        <v>0</v>
      </c>
      <c r="DD299" s="6">
        <f t="shared" si="3741"/>
        <v>0</v>
      </c>
      <c r="DE299" s="6">
        <f t="shared" si="3742"/>
        <v>0</v>
      </c>
      <c r="DF299" s="6">
        <f t="shared" si="3743"/>
        <v>0</v>
      </c>
      <c r="DG299" s="6">
        <f t="shared" si="3744"/>
        <v>0</v>
      </c>
      <c r="DH299" s="6">
        <f t="shared" si="3745"/>
        <v>0</v>
      </c>
      <c r="DI299" s="6">
        <f t="shared" si="3746"/>
        <v>0</v>
      </c>
      <c r="DJ299" s="6">
        <f t="shared" si="3747"/>
        <v>0</v>
      </c>
      <c r="DK299" s="6">
        <f t="shared" si="3748"/>
        <v>0</v>
      </c>
      <c r="DL299" s="6">
        <f t="shared" si="3749"/>
        <v>0</v>
      </c>
      <c r="DM299" s="6">
        <f t="shared" si="3750"/>
        <v>0</v>
      </c>
      <c r="DO299" s="6">
        <f t="shared" si="3751"/>
        <v>0</v>
      </c>
      <c r="DP299" s="6">
        <f t="shared" si="3752"/>
        <v>0</v>
      </c>
      <c r="DQ299" s="6">
        <f t="shared" si="3753"/>
        <v>0</v>
      </c>
      <c r="DR299" s="6">
        <f t="shared" si="3754"/>
        <v>0</v>
      </c>
      <c r="DS299" s="6">
        <f t="shared" si="3755"/>
        <v>0</v>
      </c>
      <c r="DT299" s="6">
        <f t="shared" si="3756"/>
        <v>0</v>
      </c>
      <c r="DU299" s="6">
        <f t="shared" si="3757"/>
        <v>0</v>
      </c>
      <c r="DV299" s="6">
        <f t="shared" si="3758"/>
        <v>0</v>
      </c>
      <c r="DW299" s="6">
        <f t="shared" si="3759"/>
        <v>0</v>
      </c>
      <c r="DX299" s="6">
        <f t="shared" si="3760"/>
        <v>0</v>
      </c>
      <c r="DY299" s="6">
        <f t="shared" si="3761"/>
        <v>0</v>
      </c>
      <c r="DZ299" s="6">
        <f t="shared" si="3762"/>
        <v>0</v>
      </c>
    </row>
    <row r="300" spans="2:130" outlineLevel="1">
      <c r="B300" s="6">
        <f>'23년(세부_실적)'!A405</f>
        <v>294</v>
      </c>
      <c r="C300" s="620"/>
      <c r="D300" s="620"/>
      <c r="E300" s="620"/>
      <c r="F300" s="622" t="str">
        <f>'23년(세부_실적)'!E405</f>
        <v>A6524_NPNL_BESPOKE</v>
      </c>
      <c r="G300" s="622" t="s">
        <v>1381</v>
      </c>
      <c r="H300" s="622" t="str">
        <f>'23년(세부_실적)'!F405</f>
        <v>39211B</v>
      </c>
      <c r="I300" s="617" t="str">
        <f>'23년(세부_실적)'!G405</f>
        <v>신</v>
      </c>
      <c r="J300" s="617" t="str">
        <f>'23년(세부_실적)'!H405</f>
        <v>SY</v>
      </c>
      <c r="K300" s="617">
        <f>'23년(세부_실적)'!I405</f>
        <v>0</v>
      </c>
      <c r="L300" s="617">
        <f>'23년(세부_실적)'!J405</f>
        <v>13970</v>
      </c>
      <c r="M300" s="617">
        <f>'23년(세부_실적)'!K405</f>
        <v>0</v>
      </c>
      <c r="N300" s="617">
        <f>'23년(세부_실적)'!L405</f>
        <v>13970</v>
      </c>
      <c r="O300" s="617">
        <f>'23년(세부_실적)'!M405</f>
        <v>0</v>
      </c>
      <c r="P300" s="617">
        <f>'23년(세부_실적)'!N405</f>
        <v>13970</v>
      </c>
      <c r="Q300" s="617">
        <f>'23년(세부_실적)'!O405</f>
        <v>0</v>
      </c>
      <c r="R300" s="617">
        <f>'23년(세부_실적)'!P405</f>
        <v>13970</v>
      </c>
      <c r="S300" s="638">
        <f>'23년(세부_실적)'!Q405</f>
        <v>49.753999999999998</v>
      </c>
      <c r="T300" s="638">
        <f t="shared" si="3706"/>
        <v>49754</v>
      </c>
      <c r="U300" s="638">
        <f>'23년(세부_실적)'!S405</f>
        <v>5.76</v>
      </c>
      <c r="V300" s="638">
        <f t="shared" si="3707"/>
        <v>5760</v>
      </c>
      <c r="W300" s="638">
        <f>'23년(세부_실적)'!U405</f>
        <v>6.1769999999999996</v>
      </c>
      <c r="X300" s="638">
        <f t="shared" si="3708"/>
        <v>6177</v>
      </c>
      <c r="Y300" s="638">
        <f>'23년(세부_실적)'!W405</f>
        <v>5.923</v>
      </c>
      <c r="Z300" s="638">
        <f t="shared" si="3709"/>
        <v>5923</v>
      </c>
      <c r="AA300" s="638">
        <f>'23년(세부_실적)'!Y405</f>
        <v>17.86</v>
      </c>
      <c r="AB300" s="638">
        <f t="shared" si="3709"/>
        <v>17860</v>
      </c>
      <c r="AC300" s="638">
        <f>'23년(세부_실적)'!AA405</f>
        <v>4.4169999999999998</v>
      </c>
      <c r="AD300" s="638">
        <f t="shared" ref="AD300" si="4261">AC300*1000</f>
        <v>4417</v>
      </c>
      <c r="AE300" s="638">
        <f>'23년(세부_실적)'!AC405</f>
        <v>2.88</v>
      </c>
      <c r="AF300" s="638">
        <f t="shared" ref="AF300" si="4262">AE300*1000</f>
        <v>2880</v>
      </c>
      <c r="AG300" s="638">
        <f>'23년(세부_실적)'!AE405</f>
        <v>2.88</v>
      </c>
      <c r="AH300" s="638">
        <f t="shared" ref="AH300" si="4263">AG300*1000</f>
        <v>2880</v>
      </c>
      <c r="AI300" s="638">
        <f>'23년(세부_실적)'!AG405</f>
        <v>10.177</v>
      </c>
      <c r="AJ300" s="638">
        <f t="shared" ref="AJ300" si="4264">AI300*1000</f>
        <v>10177</v>
      </c>
      <c r="AK300" s="638">
        <f>'23년(세부_실적)'!AI405</f>
        <v>28.036999999999999</v>
      </c>
      <c r="AL300" s="638">
        <f t="shared" ref="AL300" si="4265">AK300*1000</f>
        <v>28037</v>
      </c>
      <c r="AM300" s="638">
        <f>'23년(세부_실적)'!AK405</f>
        <v>2.84</v>
      </c>
      <c r="AN300" s="638">
        <f t="shared" ref="AN300" si="4266">AM300*1000</f>
        <v>2840</v>
      </c>
      <c r="AO300" s="638">
        <f>'23년(세부_실적)'!AM405</f>
        <v>1.44</v>
      </c>
      <c r="AP300" s="638">
        <f t="shared" ref="AP300" si="4267">AO300*1000</f>
        <v>1440</v>
      </c>
      <c r="AQ300" s="638">
        <f>'23년(세부_실적)'!AO405</f>
        <v>4.32</v>
      </c>
      <c r="AR300" s="638">
        <f t="shared" ref="AR300" si="4268">AQ300*1000</f>
        <v>4320</v>
      </c>
      <c r="AS300" s="638">
        <f>'23년(세부_실적)'!AQ405</f>
        <v>8.6</v>
      </c>
      <c r="AT300" s="638">
        <f t="shared" ref="AT300" si="4269">AS300*1000</f>
        <v>8600</v>
      </c>
      <c r="AU300" s="638">
        <f>'23년(세부_실적)'!AS405</f>
        <v>4.28</v>
      </c>
      <c r="AV300" s="638">
        <f t="shared" ref="AV300" si="4270">AU300*1000</f>
        <v>4280</v>
      </c>
      <c r="AW300" s="638">
        <f>'23년(세부_실적)'!AU405</f>
        <v>5.86</v>
      </c>
      <c r="AX300" s="638">
        <f t="shared" ref="AX300" si="4271">AW300*1000</f>
        <v>5860</v>
      </c>
      <c r="AY300" s="638">
        <f>'23년(세부_실적)'!AW405</f>
        <v>2.9769999999999999</v>
      </c>
      <c r="AZ300" s="638">
        <f t="shared" ref="AZ300" si="4272">AY300*1000</f>
        <v>2977</v>
      </c>
      <c r="BA300" s="638">
        <f>'23년(세부_실적)'!AY405</f>
        <v>13.117000000000001</v>
      </c>
      <c r="BB300" s="638">
        <f t="shared" ref="BB300" si="4273">BA300*1000</f>
        <v>13117</v>
      </c>
      <c r="BC300" s="638">
        <f>'23년(세부_실적)'!BA405</f>
        <v>21.716999999999999</v>
      </c>
      <c r="BD300" s="638">
        <f t="shared" ref="BD300" si="4274">BC300*1000</f>
        <v>21717</v>
      </c>
      <c r="BF300" s="617">
        <v>0.873</v>
      </c>
      <c r="BG300" s="617">
        <v>6.28</v>
      </c>
      <c r="BH300" s="617">
        <f t="shared" si="4144"/>
        <v>8.00359640038854</v>
      </c>
      <c r="BI300" s="617">
        <v>9970</v>
      </c>
      <c r="BJ300" s="617">
        <v>0.873</v>
      </c>
      <c r="BK300" s="617">
        <v>6.28</v>
      </c>
      <c r="BL300" s="617">
        <f t="shared" si="4161"/>
        <v>7.9028739150225231</v>
      </c>
      <c r="BM300" s="617">
        <v>10070</v>
      </c>
      <c r="BN300" s="617">
        <v>0.873</v>
      </c>
      <c r="BO300" s="617">
        <v>6.28</v>
      </c>
      <c r="BP300" s="617">
        <f t="shared" si="4145"/>
        <v>7.7257696999455279</v>
      </c>
      <c r="BQ300" s="617">
        <v>10070</v>
      </c>
      <c r="BR300" s="617">
        <v>0.873</v>
      </c>
      <c r="BS300" s="617">
        <v>6.28</v>
      </c>
      <c r="BT300" s="617"/>
      <c r="BU300" s="617"/>
      <c r="BV300" s="617">
        <v>0.873</v>
      </c>
      <c r="BW300" s="617">
        <v>6.28</v>
      </c>
      <c r="BX300" s="617">
        <f t="shared" si="4162"/>
        <v>7.6052232099026504</v>
      </c>
      <c r="BY300" s="617">
        <v>10070</v>
      </c>
      <c r="BZ300" s="617">
        <v>0.873</v>
      </c>
      <c r="CA300" s="617">
        <v>6.28</v>
      </c>
      <c r="CB300" s="617">
        <f>+CC300/$CC$2</f>
        <v>7.7447836152065399</v>
      </c>
      <c r="CC300" s="617">
        <v>10070</v>
      </c>
      <c r="CD300" s="617"/>
      <c r="CE300" s="617"/>
      <c r="CF300" s="617"/>
      <c r="CG300" s="617"/>
      <c r="CH300" s="617"/>
      <c r="CI300" s="617"/>
      <c r="CJ300" s="617"/>
      <c r="CK300" s="617"/>
      <c r="CL300" s="617"/>
      <c r="CM300" s="617"/>
      <c r="CN300" s="617"/>
      <c r="CO300" s="617"/>
      <c r="CP300" s="617"/>
      <c r="CQ300" s="617"/>
      <c r="CR300" s="617"/>
      <c r="CS300" s="617"/>
      <c r="CT300" s="617"/>
      <c r="CU300" s="617"/>
      <c r="CV300" s="617"/>
      <c r="CW300" s="617"/>
      <c r="CX300" s="617"/>
      <c r="CY300" s="617"/>
      <c r="CZ300" s="617"/>
      <c r="DA300" s="617"/>
      <c r="DB300" s="6">
        <f t="shared" si="3739"/>
        <v>57427200</v>
      </c>
      <c r="DC300" s="6">
        <f t="shared" si="3740"/>
        <v>62202390</v>
      </c>
      <c r="DD300" s="6">
        <f t="shared" si="3741"/>
        <v>59644609.999999993</v>
      </c>
      <c r="DE300" s="6">
        <f t="shared" si="3742"/>
        <v>0</v>
      </c>
      <c r="DF300" s="6">
        <f t="shared" si="3743"/>
        <v>29001600</v>
      </c>
      <c r="DG300" s="6">
        <f t="shared" si="3744"/>
        <v>29001599.999999996</v>
      </c>
      <c r="DH300" s="6">
        <f t="shared" si="3745"/>
        <v>0</v>
      </c>
      <c r="DI300" s="6">
        <f t="shared" si="3746"/>
        <v>14752400.138437044</v>
      </c>
      <c r="DJ300" s="6">
        <f t="shared" si="3747"/>
        <v>0</v>
      </c>
      <c r="DK300" s="6">
        <f t="shared" si="3748"/>
        <v>0</v>
      </c>
      <c r="DL300" s="6">
        <f t="shared" si="3749"/>
        <v>0</v>
      </c>
      <c r="DM300" s="6">
        <f t="shared" si="3750"/>
        <v>0</v>
      </c>
      <c r="DO300" s="6">
        <f t="shared" si="3751"/>
        <v>51324022.483200006</v>
      </c>
      <c r="DP300" s="6">
        <f t="shared" si="3752"/>
        <v>56300239.691820011</v>
      </c>
      <c r="DQ300" s="6">
        <f t="shared" si="3753"/>
        <v>55222704.261170007</v>
      </c>
      <c r="DR300" s="6">
        <f t="shared" si="3754"/>
        <v>41810032.059320003</v>
      </c>
      <c r="DS300" s="6">
        <f t="shared" si="3755"/>
        <v>27277101.417600002</v>
      </c>
      <c r="DT300" s="6">
        <f t="shared" si="3756"/>
        <v>26785570.147200003</v>
      </c>
      <c r="DU300" s="6">
        <f t="shared" si="3757"/>
        <v>0</v>
      </c>
      <c r="DV300" s="6">
        <f t="shared" si="3758"/>
        <v>0</v>
      </c>
      <c r="DW300" s="6">
        <f t="shared" si="3759"/>
        <v>0</v>
      </c>
      <c r="DX300" s="6">
        <f t="shared" si="3760"/>
        <v>0</v>
      </c>
      <c r="DY300" s="6">
        <f t="shared" si="3761"/>
        <v>0</v>
      </c>
      <c r="DZ300" s="6">
        <f t="shared" si="3762"/>
        <v>0</v>
      </c>
    </row>
    <row r="301" spans="2:130" outlineLevel="1">
      <c r="B301" s="6">
        <f>'23년(세부_실적)'!A412</f>
        <v>295</v>
      </c>
      <c r="C301" s="620"/>
      <c r="D301" s="620"/>
      <c r="E301" s="621"/>
      <c r="F301" s="622" t="str">
        <f>'23년(세부_실적)'!E412</f>
        <v>A9024_TPN</v>
      </c>
      <c r="G301" s="622" t="s">
        <v>936</v>
      </c>
      <c r="H301" s="622" t="str">
        <f>'23년(세부_실적)'!F412</f>
        <v>39211A</v>
      </c>
      <c r="I301" s="617" t="str">
        <f>'23년(세부_실적)'!G412</f>
        <v>신</v>
      </c>
      <c r="J301" s="617" t="str">
        <f>'23년(세부_실적)'!H412</f>
        <v>SY</v>
      </c>
      <c r="K301" s="617">
        <f>'23년(세부_실적)'!I412</f>
        <v>0</v>
      </c>
      <c r="L301" s="617">
        <f>'23년(세부_실적)'!J412</f>
        <v>18300</v>
      </c>
      <c r="M301" s="617">
        <f>'23년(세부_실적)'!K412</f>
        <v>0</v>
      </c>
      <c r="N301" s="617">
        <f>'23년(세부_실적)'!L412</f>
        <v>18300</v>
      </c>
      <c r="O301" s="617">
        <f>'23년(세부_실적)'!M412</f>
        <v>0</v>
      </c>
      <c r="P301" s="617">
        <f>'23년(세부_실적)'!N412</f>
        <v>18300</v>
      </c>
      <c r="Q301" s="617">
        <f>'23년(세부_실적)'!O412</f>
        <v>0</v>
      </c>
      <c r="R301" s="617">
        <f>'23년(세부_실적)'!P412</f>
        <v>18300</v>
      </c>
      <c r="S301" s="638">
        <f>'23년(세부_실적)'!Q412</f>
        <v>0</v>
      </c>
      <c r="T301" s="638">
        <f t="shared" si="3706"/>
        <v>0</v>
      </c>
      <c r="U301" s="638">
        <f>'23년(세부_실적)'!S412</f>
        <v>0</v>
      </c>
      <c r="V301" s="638">
        <f t="shared" si="3707"/>
        <v>0</v>
      </c>
      <c r="W301" s="638">
        <f>'23년(세부_실적)'!U412</f>
        <v>0</v>
      </c>
      <c r="X301" s="638">
        <f t="shared" si="3708"/>
        <v>0</v>
      </c>
      <c r="Y301" s="638">
        <f>'23년(세부_실적)'!W412</f>
        <v>0</v>
      </c>
      <c r="Z301" s="638">
        <f t="shared" si="3709"/>
        <v>0</v>
      </c>
      <c r="AA301" s="638">
        <f>'23년(세부_실적)'!Y412</f>
        <v>0</v>
      </c>
      <c r="AB301" s="638">
        <f t="shared" si="3709"/>
        <v>0</v>
      </c>
      <c r="AC301" s="638">
        <f>'23년(세부_실적)'!AA412</f>
        <v>0</v>
      </c>
      <c r="AD301" s="638">
        <f t="shared" ref="AD301" si="4275">AC301*1000</f>
        <v>0</v>
      </c>
      <c r="AE301" s="638">
        <f>'23년(세부_실적)'!AC412</f>
        <v>0</v>
      </c>
      <c r="AF301" s="638">
        <f t="shared" ref="AF301" si="4276">AE301*1000</f>
        <v>0</v>
      </c>
      <c r="AG301" s="638">
        <f>'23년(세부_실적)'!AE412</f>
        <v>0</v>
      </c>
      <c r="AH301" s="638">
        <f t="shared" ref="AH301" si="4277">AG301*1000</f>
        <v>0</v>
      </c>
      <c r="AI301" s="638">
        <f>'23년(세부_실적)'!AG412</f>
        <v>0</v>
      </c>
      <c r="AJ301" s="638">
        <f t="shared" ref="AJ301" si="4278">AI301*1000</f>
        <v>0</v>
      </c>
      <c r="AK301" s="638">
        <f>'23년(세부_실적)'!AI412</f>
        <v>0</v>
      </c>
      <c r="AL301" s="638">
        <f t="shared" ref="AL301" si="4279">AK301*1000</f>
        <v>0</v>
      </c>
      <c r="AM301" s="638">
        <f>'23년(세부_실적)'!AK412</f>
        <v>0</v>
      </c>
      <c r="AN301" s="638">
        <f t="shared" ref="AN301" si="4280">AM301*1000</f>
        <v>0</v>
      </c>
      <c r="AO301" s="638">
        <f>'23년(세부_실적)'!AM412</f>
        <v>0</v>
      </c>
      <c r="AP301" s="638">
        <f t="shared" ref="AP301" si="4281">AO301*1000</f>
        <v>0</v>
      </c>
      <c r="AQ301" s="638">
        <f>'23년(세부_실적)'!AO412</f>
        <v>0</v>
      </c>
      <c r="AR301" s="638">
        <f t="shared" ref="AR301" si="4282">AQ301*1000</f>
        <v>0</v>
      </c>
      <c r="AS301" s="638">
        <f>'23년(세부_실적)'!AQ412</f>
        <v>0</v>
      </c>
      <c r="AT301" s="638">
        <f t="shared" ref="AT301" si="4283">AS301*1000</f>
        <v>0</v>
      </c>
      <c r="AU301" s="638">
        <f>'23년(세부_실적)'!AS412</f>
        <v>0</v>
      </c>
      <c r="AV301" s="638">
        <f t="shared" ref="AV301" si="4284">AU301*1000</f>
        <v>0</v>
      </c>
      <c r="AW301" s="638">
        <f>'23년(세부_실적)'!AU412</f>
        <v>0</v>
      </c>
      <c r="AX301" s="638">
        <f t="shared" ref="AX301" si="4285">AW301*1000</f>
        <v>0</v>
      </c>
      <c r="AY301" s="638">
        <f>'23년(세부_실적)'!AW412</f>
        <v>0</v>
      </c>
      <c r="AZ301" s="638">
        <f t="shared" ref="AZ301" si="4286">AY301*1000</f>
        <v>0</v>
      </c>
      <c r="BA301" s="638">
        <f>'23년(세부_실적)'!AY412</f>
        <v>0</v>
      </c>
      <c r="BB301" s="638">
        <f t="shared" ref="BB301" si="4287">BA301*1000</f>
        <v>0</v>
      </c>
      <c r="BC301" s="638">
        <f>'23년(세부_실적)'!BA412</f>
        <v>0</v>
      </c>
      <c r="BD301" s="638">
        <f t="shared" ref="BD301" si="4288">BC301*1000</f>
        <v>0</v>
      </c>
      <c r="BF301" s="617">
        <v>1.37</v>
      </c>
      <c r="BG301" s="617">
        <v>10.237957590909099</v>
      </c>
      <c r="BH301" s="617">
        <f t="shared" si="4144"/>
        <v>14.690653372829516</v>
      </c>
      <c r="BI301" s="617">
        <v>18300</v>
      </c>
      <c r="BJ301" s="617">
        <v>1.37</v>
      </c>
      <c r="BK301" s="617">
        <v>10.237957590909099</v>
      </c>
      <c r="BL301" s="617">
        <f t="shared" si="4161"/>
        <v>14.361727174271319</v>
      </c>
      <c r="BM301" s="617">
        <v>18300</v>
      </c>
      <c r="BN301" s="617">
        <v>1.37</v>
      </c>
      <c r="BO301" s="617">
        <v>10.237957590909099</v>
      </c>
      <c r="BP301" s="617">
        <f t="shared" si="4145"/>
        <v>14.039879395134376</v>
      </c>
      <c r="BQ301" s="617">
        <v>18300</v>
      </c>
      <c r="BR301" s="617">
        <v>1.37</v>
      </c>
      <c r="BS301" s="617">
        <v>10.497536090909097</v>
      </c>
      <c r="BT301" s="617"/>
      <c r="BU301" s="617"/>
      <c r="BV301" s="617">
        <v>1.37</v>
      </c>
      <c r="BW301" s="617">
        <v>10.497536090909097</v>
      </c>
      <c r="BX301" s="617"/>
      <c r="BY301" s="617"/>
      <c r="BZ301" s="617">
        <v>1.37</v>
      </c>
      <c r="CA301" s="617">
        <v>10.497536090909097</v>
      </c>
      <c r="CB301" s="617"/>
      <c r="CC301" s="617"/>
      <c r="CD301" s="617"/>
      <c r="CE301" s="617"/>
      <c r="CF301" s="617"/>
      <c r="CG301" s="617"/>
      <c r="CH301" s="617"/>
      <c r="CI301" s="617"/>
      <c r="CJ301" s="617"/>
      <c r="CK301" s="617"/>
      <c r="CL301" s="617"/>
      <c r="CM301" s="617"/>
      <c r="CN301" s="617"/>
      <c r="CO301" s="617"/>
      <c r="CP301" s="617"/>
      <c r="CQ301" s="617"/>
      <c r="CR301" s="617"/>
      <c r="CS301" s="617"/>
      <c r="CT301" s="617"/>
      <c r="CU301" s="617"/>
      <c r="CV301" s="617"/>
      <c r="CW301" s="617"/>
      <c r="CX301" s="617"/>
      <c r="CY301" s="617"/>
      <c r="CZ301" s="617"/>
      <c r="DA301" s="617"/>
      <c r="DB301" s="6">
        <f t="shared" si="3739"/>
        <v>0</v>
      </c>
      <c r="DC301" s="6">
        <f t="shared" si="3740"/>
        <v>0</v>
      </c>
      <c r="DD301" s="6">
        <f t="shared" si="3741"/>
        <v>0</v>
      </c>
      <c r="DE301" s="6">
        <f t="shared" si="3742"/>
        <v>0</v>
      </c>
      <c r="DF301" s="6">
        <f t="shared" si="3743"/>
        <v>0</v>
      </c>
      <c r="DG301" s="6">
        <f t="shared" si="3744"/>
        <v>0</v>
      </c>
      <c r="DH301" s="6">
        <f t="shared" si="3745"/>
        <v>0</v>
      </c>
      <c r="DI301" s="6">
        <f t="shared" si="3746"/>
        <v>0</v>
      </c>
      <c r="DJ301" s="6">
        <f t="shared" si="3747"/>
        <v>0</v>
      </c>
      <c r="DK301" s="6">
        <f t="shared" si="3748"/>
        <v>0</v>
      </c>
      <c r="DL301" s="6">
        <f t="shared" si="3749"/>
        <v>0</v>
      </c>
      <c r="DM301" s="6">
        <f t="shared" si="3750"/>
        <v>0</v>
      </c>
      <c r="DO301" s="6">
        <f t="shared" si="3751"/>
        <v>0</v>
      </c>
      <c r="DP301" s="6">
        <f t="shared" si="3752"/>
        <v>0</v>
      </c>
      <c r="DQ301" s="6">
        <f t="shared" si="3753"/>
        <v>0</v>
      </c>
      <c r="DR301" s="6">
        <f t="shared" si="3754"/>
        <v>0</v>
      </c>
      <c r="DS301" s="6">
        <f t="shared" si="3755"/>
        <v>0</v>
      </c>
      <c r="DT301" s="6">
        <f t="shared" si="3756"/>
        <v>0</v>
      </c>
      <c r="DU301" s="6">
        <f t="shared" si="3757"/>
        <v>0</v>
      </c>
      <c r="DV301" s="6">
        <f t="shared" si="3758"/>
        <v>0</v>
      </c>
      <c r="DW301" s="6">
        <f t="shared" si="3759"/>
        <v>0</v>
      </c>
      <c r="DX301" s="6">
        <f t="shared" si="3760"/>
        <v>0</v>
      </c>
      <c r="DY301" s="6">
        <f t="shared" si="3761"/>
        <v>0</v>
      </c>
      <c r="DZ301" s="6">
        <f t="shared" si="3762"/>
        <v>0</v>
      </c>
    </row>
    <row r="302" spans="2:130" ht="12" customHeight="1" outlineLevel="1">
      <c r="B302" s="6">
        <f>'23년(세부_실적)'!A413</f>
        <v>296</v>
      </c>
      <c r="C302" s="620"/>
      <c r="D302" s="631" t="str">
        <f>'23년(세부_실적)'!C413</f>
        <v>제품계</v>
      </c>
      <c r="E302" s="635"/>
      <c r="F302" s="632"/>
      <c r="G302" s="632"/>
      <c r="H302" s="633"/>
      <c r="I302" s="634"/>
      <c r="J302" s="634"/>
      <c r="K302" s="634">
        <f>'23년(세부_실적)'!I413</f>
        <v>0</v>
      </c>
      <c r="L302" s="634">
        <f>'23년(세부_실적)'!J413</f>
        <v>0</v>
      </c>
      <c r="M302" s="634">
        <f>'23년(세부_실적)'!K413</f>
        <v>0</v>
      </c>
      <c r="N302" s="634">
        <f>'23년(세부_실적)'!L413</f>
        <v>0</v>
      </c>
      <c r="O302" s="634">
        <f>'23년(세부_실적)'!M413</f>
        <v>0</v>
      </c>
      <c r="P302" s="634">
        <f>'23년(세부_실적)'!N413</f>
        <v>0</v>
      </c>
      <c r="Q302" s="634">
        <f>'23년(세부_실적)'!O413</f>
        <v>0</v>
      </c>
      <c r="R302" s="634">
        <f>'23년(세부_실적)'!P413</f>
        <v>0</v>
      </c>
      <c r="S302" s="639">
        <f>'23년(세부_실적)'!Q413</f>
        <v>1091.9760000000001</v>
      </c>
      <c r="T302" s="639">
        <f t="shared" si="3706"/>
        <v>1091976</v>
      </c>
      <c r="U302" s="639">
        <f>'23년(세부_실적)'!S413</f>
        <v>52.776000000000003</v>
      </c>
      <c r="V302" s="639">
        <f t="shared" si="3707"/>
        <v>52776</v>
      </c>
      <c r="W302" s="639">
        <f>'23년(세부_실적)'!U413</f>
        <v>88.773000000000025</v>
      </c>
      <c r="X302" s="639">
        <f t="shared" si="3708"/>
        <v>88773.000000000029</v>
      </c>
      <c r="Y302" s="639">
        <f>'23년(세부_실적)'!W413</f>
        <v>117.167</v>
      </c>
      <c r="Z302" s="639">
        <f t="shared" si="3709"/>
        <v>117167</v>
      </c>
      <c r="AA302" s="639">
        <f>'23년(세부_실적)'!Y413</f>
        <v>258.71600000000001</v>
      </c>
      <c r="AB302" s="639">
        <f t="shared" si="3709"/>
        <v>258716</v>
      </c>
      <c r="AC302" s="639">
        <f>'23년(세부_실적)'!AA413</f>
        <v>105.11800000000002</v>
      </c>
      <c r="AD302" s="639">
        <f t="shared" ref="AD302" si="4289">AC302*1000</f>
        <v>105118.00000000003</v>
      </c>
      <c r="AE302" s="639">
        <f>'23년(세부_실적)'!AC413</f>
        <v>95.22</v>
      </c>
      <c r="AF302" s="639">
        <f t="shared" ref="AF302" si="4290">AE302*1000</f>
        <v>95220</v>
      </c>
      <c r="AG302" s="639">
        <f>'23년(세부_실적)'!AE413</f>
        <v>114.54799999999999</v>
      </c>
      <c r="AH302" s="639">
        <f t="shared" ref="AH302" si="4291">AG302*1000</f>
        <v>114547.99999999999</v>
      </c>
      <c r="AI302" s="639">
        <f>'23년(세부_실적)'!AG413</f>
        <v>314.88599999999997</v>
      </c>
      <c r="AJ302" s="639">
        <f t="shared" ref="AJ302" si="4292">AI302*1000</f>
        <v>314885.99999999994</v>
      </c>
      <c r="AK302" s="639">
        <f>'23년(세부_실적)'!AI413</f>
        <v>573.60200000000009</v>
      </c>
      <c r="AL302" s="639">
        <f t="shared" ref="AL302" si="4293">AK302*1000</f>
        <v>573602.00000000012</v>
      </c>
      <c r="AM302" s="639">
        <f>'23년(세부_실적)'!AK413</f>
        <v>138.41</v>
      </c>
      <c r="AN302" s="639">
        <f t="shared" ref="AN302" si="4294">AM302*1000</f>
        <v>138410</v>
      </c>
      <c r="AO302" s="639">
        <f>'23년(세부_실적)'!AM413</f>
        <v>106.30099999999997</v>
      </c>
      <c r="AP302" s="639">
        <f t="shared" ref="AP302" si="4295">AO302*1000</f>
        <v>106300.99999999997</v>
      </c>
      <c r="AQ302" s="639">
        <f>'23년(세부_실적)'!AO413</f>
        <v>59.53</v>
      </c>
      <c r="AR302" s="639">
        <f t="shared" ref="AR302" si="4296">AQ302*1000</f>
        <v>59530</v>
      </c>
      <c r="AS302" s="639">
        <f>'23년(세부_실적)'!AQ413</f>
        <v>304.24099999999999</v>
      </c>
      <c r="AT302" s="639">
        <f t="shared" ref="AT302" si="4297">AS302*1000</f>
        <v>304241</v>
      </c>
      <c r="AU302" s="639">
        <f>'23년(세부_실적)'!AS413</f>
        <v>62.034000000000006</v>
      </c>
      <c r="AV302" s="639">
        <f t="shared" ref="AV302" si="4298">AU302*1000</f>
        <v>62034.000000000007</v>
      </c>
      <c r="AW302" s="639">
        <f>'23년(세부_실적)'!AU413</f>
        <v>72.801999999999992</v>
      </c>
      <c r="AX302" s="639">
        <f t="shared" ref="AX302" si="4299">AW302*1000</f>
        <v>72801.999999999985</v>
      </c>
      <c r="AY302" s="639">
        <f>'23년(세부_실적)'!AW413</f>
        <v>79.297000000000011</v>
      </c>
      <c r="AZ302" s="639">
        <f t="shared" ref="AZ302" si="4300">AY302*1000</f>
        <v>79297.000000000015</v>
      </c>
      <c r="BA302" s="639">
        <f>'23년(세부_실적)'!AY413</f>
        <v>214.13300000000001</v>
      </c>
      <c r="BB302" s="639">
        <f t="shared" ref="BB302" si="4301">BA302*1000</f>
        <v>214133</v>
      </c>
      <c r="BC302" s="639">
        <f>'23년(세부_실적)'!BA413</f>
        <v>518.37400000000014</v>
      </c>
      <c r="BD302" s="639">
        <f t="shared" ref="BD302" si="4302">BC302*1000</f>
        <v>518374.00000000012</v>
      </c>
      <c r="BF302" s="617"/>
      <c r="BG302" s="617"/>
      <c r="BH302" s="617"/>
      <c r="BI302" s="617"/>
      <c r="BJ302" s="617"/>
      <c r="BK302" s="617"/>
      <c r="BL302" s="617"/>
      <c r="BM302" s="617"/>
      <c r="BN302" s="617"/>
      <c r="BO302" s="617"/>
      <c r="BP302" s="617"/>
      <c r="BQ302" s="617"/>
      <c r="BR302" s="617"/>
      <c r="BS302" s="617"/>
      <c r="BT302" s="617"/>
      <c r="BU302" s="617"/>
      <c r="BV302" s="617"/>
      <c r="BW302" s="617"/>
      <c r="BX302" s="617"/>
      <c r="BY302" s="617"/>
      <c r="BZ302" s="617"/>
      <c r="CA302" s="617"/>
      <c r="CB302" s="617"/>
      <c r="CC302" s="617"/>
      <c r="CD302" s="617"/>
      <c r="CE302" s="617"/>
      <c r="CF302" s="617"/>
      <c r="CG302" s="617"/>
      <c r="CH302" s="617"/>
      <c r="CI302" s="617"/>
      <c r="CJ302" s="617"/>
      <c r="CK302" s="617"/>
      <c r="CL302" s="617"/>
      <c r="CM302" s="617"/>
      <c r="CN302" s="617"/>
      <c r="CO302" s="617"/>
      <c r="CP302" s="617"/>
      <c r="CQ302" s="617"/>
      <c r="CR302" s="617"/>
      <c r="CS302" s="617"/>
      <c r="CT302" s="617"/>
      <c r="CU302" s="617"/>
      <c r="CV302" s="617"/>
      <c r="CW302" s="617"/>
      <c r="CX302" s="617"/>
      <c r="CY302" s="617"/>
      <c r="CZ302" s="617"/>
      <c r="DA302" s="617"/>
      <c r="DB302" s="6">
        <f t="shared" si="3739"/>
        <v>0</v>
      </c>
      <c r="DC302" s="6">
        <f t="shared" si="3740"/>
        <v>0</v>
      </c>
      <c r="DD302" s="6">
        <f t="shared" si="3741"/>
        <v>0</v>
      </c>
      <c r="DE302" s="6">
        <f t="shared" si="3742"/>
        <v>0</v>
      </c>
      <c r="DF302" s="6">
        <f t="shared" si="3743"/>
        <v>0</v>
      </c>
      <c r="DG302" s="6">
        <f t="shared" si="3744"/>
        <v>0</v>
      </c>
      <c r="DH302" s="6">
        <f t="shared" si="3745"/>
        <v>0</v>
      </c>
      <c r="DI302" s="6">
        <f t="shared" si="3746"/>
        <v>0</v>
      </c>
      <c r="DJ302" s="6">
        <f t="shared" si="3747"/>
        <v>0</v>
      </c>
      <c r="DK302" s="6">
        <f t="shared" si="3748"/>
        <v>0</v>
      </c>
      <c r="DL302" s="6">
        <f t="shared" si="3749"/>
        <v>0</v>
      </c>
      <c r="DM302" s="6">
        <f t="shared" si="3750"/>
        <v>0</v>
      </c>
      <c r="DO302" s="6">
        <f t="shared" si="3751"/>
        <v>0</v>
      </c>
      <c r="DP302" s="6">
        <f t="shared" si="3752"/>
        <v>0</v>
      </c>
      <c r="DQ302" s="6">
        <f t="shared" si="3753"/>
        <v>0</v>
      </c>
      <c r="DR302" s="6">
        <f t="shared" si="3754"/>
        <v>0</v>
      </c>
      <c r="DS302" s="6">
        <f t="shared" si="3755"/>
        <v>0</v>
      </c>
      <c r="DT302" s="6">
        <f t="shared" si="3756"/>
        <v>0</v>
      </c>
      <c r="DU302" s="6">
        <f t="shared" si="3757"/>
        <v>0</v>
      </c>
      <c r="DV302" s="6">
        <f t="shared" si="3758"/>
        <v>0</v>
      </c>
      <c r="DW302" s="6">
        <f t="shared" si="3759"/>
        <v>0</v>
      </c>
      <c r="DX302" s="6">
        <f t="shared" si="3760"/>
        <v>0</v>
      </c>
      <c r="DY302" s="6">
        <f t="shared" si="3761"/>
        <v>0</v>
      </c>
      <c r="DZ302" s="6">
        <f t="shared" si="3762"/>
        <v>0</v>
      </c>
    </row>
    <row r="303" spans="2:130" outlineLevel="1">
      <c r="B303" s="6">
        <f>'23년(세부_실적)'!A414</f>
        <v>297</v>
      </c>
      <c r="C303" s="620"/>
      <c r="D303" s="618" t="str">
        <f>'23년(세부_실적)'!C414</f>
        <v>SMPS</v>
      </c>
      <c r="E303" s="618" t="str">
        <f>'23년(세부_실적)'!D414</f>
        <v>냉장고</v>
      </c>
      <c r="F303" s="622" t="str">
        <f>'23년(세부_실적)'!E414</f>
        <v>PN085SHA-VF</v>
      </c>
      <c r="G303" s="622" t="s">
        <v>1382</v>
      </c>
      <c r="H303" s="622" t="str">
        <f>'23년(세부_실적)'!F414</f>
        <v>0795B</v>
      </c>
      <c r="I303" s="617" t="str">
        <f>'23년(세부_실적)'!G414</f>
        <v>구</v>
      </c>
      <c r="J303" s="617" t="str">
        <f>'23년(세부_실적)'!H414</f>
        <v>SY</v>
      </c>
      <c r="K303" s="617">
        <f>'23년(세부_실적)'!I414</f>
        <v>0</v>
      </c>
      <c r="L303" s="617">
        <f>'23년(세부_실적)'!J414</f>
        <v>11505</v>
      </c>
      <c r="M303" s="617">
        <f>'23년(세부_실적)'!K414</f>
        <v>0</v>
      </c>
      <c r="N303" s="617">
        <f>'23년(세부_실적)'!L414</f>
        <v>10850</v>
      </c>
      <c r="O303" s="617">
        <f>'23년(세부_실적)'!M414</f>
        <v>0</v>
      </c>
      <c r="P303" s="617">
        <f>'23년(세부_실적)'!N414</f>
        <v>10850</v>
      </c>
      <c r="Q303" s="617">
        <f>'23년(세부_실적)'!O414</f>
        <v>0</v>
      </c>
      <c r="R303" s="617">
        <f>'23년(세부_실적)'!P414</f>
        <v>10850</v>
      </c>
      <c r="S303" s="638">
        <f>'23년(세부_실적)'!Q414</f>
        <v>122.06</v>
      </c>
      <c r="T303" s="638">
        <f t="shared" si="3706"/>
        <v>122060</v>
      </c>
      <c r="U303" s="638">
        <f>'23년(세부_실적)'!S414</f>
        <v>15.263999999999999</v>
      </c>
      <c r="V303" s="638">
        <f t="shared" si="3707"/>
        <v>15264</v>
      </c>
      <c r="W303" s="638">
        <f>'23년(세부_실적)'!U414</f>
        <v>16.07</v>
      </c>
      <c r="X303" s="638">
        <f t="shared" si="3708"/>
        <v>16070</v>
      </c>
      <c r="Y303" s="638">
        <f>'23년(세부_실적)'!W414</f>
        <v>16.597999999999999</v>
      </c>
      <c r="Z303" s="638">
        <f t="shared" si="3709"/>
        <v>16598</v>
      </c>
      <c r="AA303" s="638">
        <f>'23년(세부_실적)'!Y414</f>
        <v>47.932000000000002</v>
      </c>
      <c r="AB303" s="638">
        <f t="shared" si="3709"/>
        <v>47932</v>
      </c>
      <c r="AC303" s="638">
        <f>'23년(세부_실적)'!AA414</f>
        <v>18.899000000000001</v>
      </c>
      <c r="AD303" s="638">
        <f t="shared" ref="AD303" si="4303">AC303*1000</f>
        <v>18899</v>
      </c>
      <c r="AE303" s="638">
        <f>'23년(세부_실적)'!AC414</f>
        <v>9.8670000000000009</v>
      </c>
      <c r="AF303" s="638">
        <f t="shared" ref="AF303" si="4304">AE303*1000</f>
        <v>9867</v>
      </c>
      <c r="AG303" s="638">
        <f>'23년(세부_실적)'!AE414</f>
        <v>4.66</v>
      </c>
      <c r="AH303" s="638">
        <f t="shared" ref="AH303" si="4305">AG303*1000</f>
        <v>4660</v>
      </c>
      <c r="AI303" s="638">
        <f>'23년(세부_실적)'!AG414</f>
        <v>33.426000000000002</v>
      </c>
      <c r="AJ303" s="638">
        <f t="shared" ref="AJ303" si="4306">AI303*1000</f>
        <v>33426</v>
      </c>
      <c r="AK303" s="638">
        <f>'23년(세부_실적)'!AI414</f>
        <v>81.358000000000004</v>
      </c>
      <c r="AL303" s="638">
        <f t="shared" ref="AL303" si="4307">AK303*1000</f>
        <v>81358</v>
      </c>
      <c r="AM303" s="638">
        <f>'23년(세부_실적)'!AK414</f>
        <v>5.39</v>
      </c>
      <c r="AN303" s="638">
        <f t="shared" ref="AN303" si="4308">AM303*1000</f>
        <v>5390</v>
      </c>
      <c r="AO303" s="638">
        <f>'23년(세부_실적)'!AM414</f>
        <v>9.7080000000000002</v>
      </c>
      <c r="AP303" s="638">
        <f t="shared" ref="AP303" si="4309">AO303*1000</f>
        <v>9708</v>
      </c>
      <c r="AQ303" s="638">
        <f>'23년(세부_실적)'!AO414</f>
        <v>11.664</v>
      </c>
      <c r="AR303" s="638">
        <f t="shared" ref="AR303" si="4310">AQ303*1000</f>
        <v>11664</v>
      </c>
      <c r="AS303" s="638">
        <f>'23년(세부_실적)'!AQ414</f>
        <v>26.762</v>
      </c>
      <c r="AT303" s="638">
        <f t="shared" ref="AT303" si="4311">AS303*1000</f>
        <v>26762</v>
      </c>
      <c r="AU303" s="638">
        <f>'23년(세부_실적)'!AS414</f>
        <v>5.5839999999999996</v>
      </c>
      <c r="AV303" s="638">
        <f t="shared" ref="AV303" si="4312">AU303*1000</f>
        <v>5584</v>
      </c>
      <c r="AW303" s="638">
        <f>'23년(세부_실적)'!AU414</f>
        <v>5.87</v>
      </c>
      <c r="AX303" s="638">
        <f t="shared" ref="AX303" si="4313">AW303*1000</f>
        <v>5870</v>
      </c>
      <c r="AY303" s="638">
        <f>'23년(세부_실적)'!AW414</f>
        <v>2.4860000000000002</v>
      </c>
      <c r="AZ303" s="638">
        <f t="shared" ref="AZ303" si="4314">AY303*1000</f>
        <v>2486</v>
      </c>
      <c r="BA303" s="638">
        <f>'23년(세부_실적)'!AY414</f>
        <v>13.940000000000001</v>
      </c>
      <c r="BB303" s="638">
        <f t="shared" ref="BB303" si="4315">BA303*1000</f>
        <v>13940.000000000002</v>
      </c>
      <c r="BC303" s="638">
        <f>'23년(세부_실적)'!BA414</f>
        <v>40.701999999999998</v>
      </c>
      <c r="BD303" s="638">
        <f t="shared" ref="BD303" si="4316">BC303*1000</f>
        <v>40702</v>
      </c>
      <c r="BF303" s="617">
        <v>0.72</v>
      </c>
      <c r="BG303" s="617">
        <v>5.5619140654545438</v>
      </c>
      <c r="BH303" s="617">
        <f t="shared" si="4144"/>
        <v>6.8612576162608674</v>
      </c>
      <c r="BI303" s="617">
        <v>8547</v>
      </c>
      <c r="BJ303" s="617">
        <v>0.72</v>
      </c>
      <c r="BK303" s="617">
        <v>5.5619140654545438</v>
      </c>
      <c r="BL303" s="617">
        <f>+BM303/$BM$2</f>
        <v>6.6707475946068966</v>
      </c>
      <c r="BM303" s="617">
        <v>8500</v>
      </c>
      <c r="BN303" s="617">
        <v>0.72</v>
      </c>
      <c r="BO303" s="617">
        <v>5.5619140654545438</v>
      </c>
      <c r="BP303" s="617">
        <f>+BQ303/$BQ$2</f>
        <v>6.5212554567564043</v>
      </c>
      <c r="BQ303" s="617">
        <v>8500</v>
      </c>
      <c r="BR303" s="617">
        <v>0.72</v>
      </c>
      <c r="BS303" s="617">
        <v>5.787242065454544</v>
      </c>
      <c r="BT303" s="617">
        <f>+BU303/$BU$2</f>
        <v>6.423238521294925</v>
      </c>
      <c r="BU303" s="617">
        <v>8500</v>
      </c>
      <c r="BV303" s="617">
        <v>0.72</v>
      </c>
      <c r="BW303" s="617">
        <v>5.787242065454544</v>
      </c>
      <c r="BX303" s="617">
        <f>+BY303/$BY$2</f>
        <v>6.4195032059754249</v>
      </c>
      <c r="BY303" s="617">
        <v>8500</v>
      </c>
      <c r="BZ303" s="617">
        <v>0.72</v>
      </c>
      <c r="CA303" s="617">
        <v>5.787242065454544</v>
      </c>
      <c r="CB303" s="617">
        <f>+CC303/$CC$2</f>
        <v>6.5373049383570594</v>
      </c>
      <c r="CC303" s="617">
        <v>8500</v>
      </c>
      <c r="CD303" s="617"/>
      <c r="CE303" s="617"/>
      <c r="CF303" s="617"/>
      <c r="CG303" s="617"/>
      <c r="CH303" s="617"/>
      <c r="CI303" s="617"/>
      <c r="CJ303" s="617"/>
      <c r="CK303" s="617"/>
      <c r="CL303" s="617"/>
      <c r="CM303" s="617"/>
      <c r="CN303" s="617"/>
      <c r="CO303" s="617"/>
      <c r="CP303" s="617"/>
      <c r="CQ303" s="617"/>
      <c r="CR303" s="617"/>
      <c r="CS303" s="617"/>
      <c r="CT303" s="617"/>
      <c r="CU303" s="617"/>
      <c r="CV303" s="617"/>
      <c r="CW303" s="617"/>
      <c r="CX303" s="617"/>
      <c r="CY303" s="617"/>
      <c r="CZ303" s="617"/>
      <c r="DA303" s="617"/>
      <c r="DB303" s="6">
        <f t="shared" si="3739"/>
        <v>130461408.00000001</v>
      </c>
      <c r="DC303" s="6">
        <f t="shared" si="3740"/>
        <v>136595000</v>
      </c>
      <c r="DD303" s="6">
        <f t="shared" si="3741"/>
        <v>141083000</v>
      </c>
      <c r="DE303" s="6">
        <f t="shared" si="3742"/>
        <v>160641500</v>
      </c>
      <c r="DF303" s="6">
        <f t="shared" si="3743"/>
        <v>83869500</v>
      </c>
      <c r="DG303" s="6">
        <f t="shared" si="3744"/>
        <v>39610000</v>
      </c>
      <c r="DH303" s="6">
        <f t="shared" si="3745"/>
        <v>0</v>
      </c>
      <c r="DI303" s="6">
        <f t="shared" si="3746"/>
        <v>83949751.367065817</v>
      </c>
      <c r="DJ303" s="6">
        <f t="shared" si="3747"/>
        <v>0</v>
      </c>
      <c r="DK303" s="6">
        <f t="shared" si="3748"/>
        <v>0</v>
      </c>
      <c r="DL303" s="6">
        <f t="shared" si="3749"/>
        <v>0</v>
      </c>
      <c r="DM303" s="6">
        <f t="shared" si="3750"/>
        <v>0</v>
      </c>
      <c r="DO303" s="6">
        <f t="shared" si="3751"/>
        <v>119445646.81144083</v>
      </c>
      <c r="DP303" s="6">
        <f t="shared" si="3752"/>
        <v>128632966.48556967</v>
      </c>
      <c r="DQ303" s="6">
        <f t="shared" si="3753"/>
        <v>135905009.08506724</v>
      </c>
      <c r="DR303" s="6">
        <f t="shared" si="3754"/>
        <v>162742380.31051302</v>
      </c>
      <c r="DS303" s="6">
        <f t="shared" si="3755"/>
        <v>85015790.302999526</v>
      </c>
      <c r="DT303" s="6">
        <f t="shared" si="3756"/>
        <v>39427846.894569382</v>
      </c>
      <c r="DU303" s="6">
        <f t="shared" si="3757"/>
        <v>0</v>
      </c>
      <c r="DV303" s="6">
        <f t="shared" si="3758"/>
        <v>0</v>
      </c>
      <c r="DW303" s="6">
        <f t="shared" si="3759"/>
        <v>0</v>
      </c>
      <c r="DX303" s="6">
        <f t="shared" si="3760"/>
        <v>0</v>
      </c>
      <c r="DY303" s="6">
        <f t="shared" si="3761"/>
        <v>0</v>
      </c>
      <c r="DZ303" s="6">
        <f t="shared" si="3762"/>
        <v>0</v>
      </c>
    </row>
    <row r="304" spans="2:130" outlineLevel="1">
      <c r="B304" s="6">
        <f>'23년(세부_실적)'!A415</f>
        <v>298</v>
      </c>
      <c r="C304" s="620"/>
      <c r="D304" s="620"/>
      <c r="E304" s="620"/>
      <c r="F304" s="622" t="str">
        <f>'23년(세부_실적)'!E415</f>
        <v>PN110SHA-VF</v>
      </c>
      <c r="G304" s="622" t="s">
        <v>1383</v>
      </c>
      <c r="H304" s="622" t="str">
        <f>'23년(세부_실적)'!F415</f>
        <v>1064A</v>
      </c>
      <c r="I304" s="617" t="str">
        <f>'23년(세부_실적)'!G415</f>
        <v>구</v>
      </c>
      <c r="J304" s="617" t="str">
        <f>'23년(세부_실적)'!H415</f>
        <v>SY</v>
      </c>
      <c r="K304" s="617">
        <f>'23년(세부_실적)'!I415</f>
        <v>0</v>
      </c>
      <c r="L304" s="617">
        <f>'23년(세부_실적)'!J415</f>
        <v>10450</v>
      </c>
      <c r="M304" s="617">
        <f>'23년(세부_실적)'!K415</f>
        <v>0</v>
      </c>
      <c r="N304" s="617">
        <f>'23년(세부_실적)'!L415</f>
        <v>10450</v>
      </c>
      <c r="O304" s="617">
        <f>'23년(세부_실적)'!M415</f>
        <v>0</v>
      </c>
      <c r="P304" s="617">
        <f>'23년(세부_실적)'!N415</f>
        <v>10450</v>
      </c>
      <c r="Q304" s="617">
        <f>'23년(세부_실적)'!O415</f>
        <v>0</v>
      </c>
      <c r="R304" s="617">
        <f>'23년(세부_실적)'!P415</f>
        <v>10450</v>
      </c>
      <c r="S304" s="638">
        <f>'23년(세부_실적)'!Q415</f>
        <v>0.12</v>
      </c>
      <c r="T304" s="638">
        <f t="shared" si="3706"/>
        <v>120</v>
      </c>
      <c r="U304" s="638">
        <f>'23년(세부_실적)'!S415</f>
        <v>0</v>
      </c>
      <c r="V304" s="638">
        <f t="shared" si="3707"/>
        <v>0</v>
      </c>
      <c r="W304" s="638">
        <f>'23년(세부_실적)'!U415</f>
        <v>5.0000000000000001E-3</v>
      </c>
      <c r="X304" s="638">
        <f t="shared" si="3708"/>
        <v>5</v>
      </c>
      <c r="Y304" s="638">
        <f>'23년(세부_실적)'!W415</f>
        <v>0</v>
      </c>
      <c r="Z304" s="638">
        <f t="shared" si="3709"/>
        <v>0</v>
      </c>
      <c r="AA304" s="638">
        <f>'23년(세부_실적)'!Y415</f>
        <v>5.0000000000000001E-3</v>
      </c>
      <c r="AB304" s="638">
        <f t="shared" si="3709"/>
        <v>5</v>
      </c>
      <c r="AC304" s="638">
        <f>'23년(세부_실적)'!AA415</f>
        <v>0</v>
      </c>
      <c r="AD304" s="638">
        <f t="shared" ref="AD304" si="4317">AC304*1000</f>
        <v>0</v>
      </c>
      <c r="AE304" s="638">
        <f>'23년(세부_실적)'!AC415</f>
        <v>0.02</v>
      </c>
      <c r="AF304" s="638">
        <f t="shared" ref="AF304" si="4318">AE304*1000</f>
        <v>20</v>
      </c>
      <c r="AG304" s="638">
        <f>'23년(세부_실적)'!AE415</f>
        <v>0.03</v>
      </c>
      <c r="AH304" s="638">
        <f t="shared" ref="AH304" si="4319">AG304*1000</f>
        <v>30</v>
      </c>
      <c r="AI304" s="638">
        <f>'23년(세부_실적)'!AG415</f>
        <v>0.05</v>
      </c>
      <c r="AJ304" s="638">
        <f t="shared" ref="AJ304" si="4320">AI304*1000</f>
        <v>50</v>
      </c>
      <c r="AK304" s="638">
        <f>'23년(세부_실적)'!AI415</f>
        <v>5.5E-2</v>
      </c>
      <c r="AL304" s="638">
        <f t="shared" ref="AL304" si="4321">AK304*1000</f>
        <v>55</v>
      </c>
      <c r="AM304" s="638">
        <f>'23년(세부_실적)'!AK415</f>
        <v>0.02</v>
      </c>
      <c r="AN304" s="638">
        <f t="shared" ref="AN304" si="4322">AM304*1000</f>
        <v>20</v>
      </c>
      <c r="AO304" s="638">
        <f>'23년(세부_실적)'!AM415</f>
        <v>0</v>
      </c>
      <c r="AP304" s="638">
        <f t="shared" ref="AP304" si="4323">AO304*1000</f>
        <v>0</v>
      </c>
      <c r="AQ304" s="638">
        <f>'23년(세부_실적)'!AO415</f>
        <v>0</v>
      </c>
      <c r="AR304" s="638">
        <f t="shared" ref="AR304" si="4324">AQ304*1000</f>
        <v>0</v>
      </c>
      <c r="AS304" s="638">
        <f>'23년(세부_실적)'!AQ415</f>
        <v>0.02</v>
      </c>
      <c r="AT304" s="638">
        <f t="shared" ref="AT304" si="4325">AS304*1000</f>
        <v>20</v>
      </c>
      <c r="AU304" s="638">
        <f>'23년(세부_실적)'!AS415</f>
        <v>1.4999999999999999E-2</v>
      </c>
      <c r="AV304" s="638">
        <f t="shared" ref="AV304" si="4326">AU304*1000</f>
        <v>15</v>
      </c>
      <c r="AW304" s="638">
        <f>'23년(세부_실적)'!AU415</f>
        <v>0.03</v>
      </c>
      <c r="AX304" s="638">
        <f t="shared" ref="AX304" si="4327">AW304*1000</f>
        <v>30</v>
      </c>
      <c r="AY304" s="638">
        <f>'23년(세부_실적)'!AW415</f>
        <v>0</v>
      </c>
      <c r="AZ304" s="638">
        <f t="shared" ref="AZ304" si="4328">AY304*1000</f>
        <v>0</v>
      </c>
      <c r="BA304" s="638">
        <f>'23년(세부_실적)'!AY415</f>
        <v>4.4999999999999998E-2</v>
      </c>
      <c r="BB304" s="638">
        <f t="shared" ref="BB304" si="4329">BA304*1000</f>
        <v>45</v>
      </c>
      <c r="BC304" s="638">
        <f>'23년(세부_실적)'!BA415</f>
        <v>6.5000000000000002E-2</v>
      </c>
      <c r="BD304" s="638">
        <f t="shared" ref="BD304" si="4330">BC304*1000</f>
        <v>65</v>
      </c>
      <c r="BF304" s="617">
        <v>0.96230000000000004</v>
      </c>
      <c r="BG304" s="617">
        <v>7.3960354545454532</v>
      </c>
      <c r="BH304" s="617">
        <f t="shared" si="4144"/>
        <v>8.4170218914818289</v>
      </c>
      <c r="BI304" s="617">
        <v>10485</v>
      </c>
      <c r="BJ304" s="617">
        <v>0.96230000000000004</v>
      </c>
      <c r="BK304" s="617">
        <v>7.3960354545454532</v>
      </c>
      <c r="BL304" s="617">
        <f>+BM304/$BM$2</f>
        <v>8.201095572193184</v>
      </c>
      <c r="BM304" s="617">
        <v>10450</v>
      </c>
      <c r="BN304" s="617">
        <v>0.96230000000000004</v>
      </c>
      <c r="BO304" s="617">
        <v>7.3960354545454532</v>
      </c>
      <c r="BP304" s="617">
        <f>+BQ304/$BQ$2</f>
        <v>8.0173081791887562</v>
      </c>
      <c r="BQ304" s="617">
        <v>10450</v>
      </c>
      <c r="BR304" s="617">
        <v>0.96230000000000004</v>
      </c>
      <c r="BS304" s="617">
        <v>7.7002074545454526</v>
      </c>
      <c r="BT304" s="617"/>
      <c r="BU304" s="617"/>
      <c r="BV304" s="617">
        <v>0.96230000000000004</v>
      </c>
      <c r="BW304" s="617">
        <v>7.7002074545454526</v>
      </c>
      <c r="BX304" s="617">
        <f>+BY304/$BY$2</f>
        <v>7.8922127649933165</v>
      </c>
      <c r="BY304" s="617">
        <v>10450</v>
      </c>
      <c r="BZ304" s="617">
        <v>0.96230000000000004</v>
      </c>
      <c r="CA304" s="617">
        <v>7.7002074545454526</v>
      </c>
      <c r="CB304" s="617">
        <f>+CC304/$CC$2</f>
        <v>8.0370396006860325</v>
      </c>
      <c r="CC304" s="617">
        <v>10450</v>
      </c>
      <c r="CD304" s="617"/>
      <c r="CE304" s="617"/>
      <c r="CF304" s="617"/>
      <c r="CG304" s="617"/>
      <c r="CH304" s="617"/>
      <c r="CI304" s="617"/>
      <c r="CJ304" s="617"/>
      <c r="CK304" s="617"/>
      <c r="CL304" s="617"/>
      <c r="CM304" s="617"/>
      <c r="CN304" s="617"/>
      <c r="CO304" s="617"/>
      <c r="CP304" s="617"/>
      <c r="CQ304" s="617"/>
      <c r="CR304" s="617"/>
      <c r="CS304" s="617"/>
      <c r="CT304" s="617"/>
      <c r="CU304" s="617"/>
      <c r="CV304" s="617"/>
      <c r="CW304" s="617"/>
      <c r="CX304" s="617"/>
      <c r="CY304" s="617"/>
      <c r="CZ304" s="617"/>
      <c r="DA304" s="617"/>
      <c r="DB304" s="6">
        <f t="shared" si="3739"/>
        <v>0</v>
      </c>
      <c r="DC304" s="6">
        <f t="shared" si="3740"/>
        <v>52249.999999999993</v>
      </c>
      <c r="DD304" s="6">
        <f t="shared" si="3741"/>
        <v>0</v>
      </c>
      <c r="DE304" s="6">
        <f t="shared" si="3742"/>
        <v>0</v>
      </c>
      <c r="DF304" s="6">
        <f t="shared" si="3743"/>
        <v>208999.99999999997</v>
      </c>
      <c r="DG304" s="6">
        <f t="shared" si="3744"/>
        <v>313500</v>
      </c>
      <c r="DH304" s="6">
        <f t="shared" si="3745"/>
        <v>0</v>
      </c>
      <c r="DI304" s="6">
        <f t="shared" si="3746"/>
        <v>0</v>
      </c>
      <c r="DJ304" s="6">
        <f t="shared" si="3747"/>
        <v>0</v>
      </c>
      <c r="DK304" s="6">
        <f t="shared" si="3748"/>
        <v>0</v>
      </c>
      <c r="DL304" s="6">
        <f t="shared" si="3749"/>
        <v>0</v>
      </c>
      <c r="DM304" s="6">
        <f t="shared" si="3750"/>
        <v>0</v>
      </c>
      <c r="DO304" s="6">
        <f t="shared" si="3751"/>
        <v>0</v>
      </c>
      <c r="DP304" s="6">
        <f t="shared" si="3752"/>
        <v>53251.791014454546</v>
      </c>
      <c r="DQ304" s="6">
        <f t="shared" si="3753"/>
        <v>0</v>
      </c>
      <c r="DR304" s="6">
        <f t="shared" si="3754"/>
        <v>0</v>
      </c>
      <c r="DS304" s="6">
        <f t="shared" si="3755"/>
        <v>229398.78990978177</v>
      </c>
      <c r="DT304" s="6">
        <f t="shared" si="3756"/>
        <v>337897.56202870904</v>
      </c>
      <c r="DU304" s="6">
        <f t="shared" si="3757"/>
        <v>0</v>
      </c>
      <c r="DV304" s="6">
        <f t="shared" si="3758"/>
        <v>0</v>
      </c>
      <c r="DW304" s="6">
        <f t="shared" si="3759"/>
        <v>0</v>
      </c>
      <c r="DX304" s="6">
        <f t="shared" si="3760"/>
        <v>0</v>
      </c>
      <c r="DY304" s="6">
        <f t="shared" si="3761"/>
        <v>0</v>
      </c>
      <c r="DZ304" s="6">
        <f t="shared" si="3762"/>
        <v>0</v>
      </c>
    </row>
    <row r="305" spans="2:130" ht="12" customHeight="1" outlineLevel="1">
      <c r="B305" s="6">
        <f>'23년(세부_실적)'!A419</f>
        <v>299</v>
      </c>
      <c r="C305" s="620"/>
      <c r="D305" s="631" t="str">
        <f>'23년(세부_실적)'!C419</f>
        <v>제품계</v>
      </c>
      <c r="E305" s="635"/>
      <c r="F305" s="632"/>
      <c r="G305" s="632"/>
      <c r="H305" s="633"/>
      <c r="I305" s="634"/>
      <c r="J305" s="634"/>
      <c r="K305" s="634">
        <f>'23년(세부_실적)'!I419</f>
        <v>0</v>
      </c>
      <c r="L305" s="634">
        <f>'23년(세부_실적)'!J419</f>
        <v>0</v>
      </c>
      <c r="M305" s="634">
        <f>'23년(세부_실적)'!K419</f>
        <v>0</v>
      </c>
      <c r="N305" s="634">
        <f>'23년(세부_실적)'!L419</f>
        <v>0</v>
      </c>
      <c r="O305" s="634">
        <f>'23년(세부_실적)'!M419</f>
        <v>0</v>
      </c>
      <c r="P305" s="634">
        <f>'23년(세부_실적)'!N419</f>
        <v>0</v>
      </c>
      <c r="Q305" s="634">
        <f>'23년(세부_실적)'!O419</f>
        <v>0</v>
      </c>
      <c r="R305" s="634">
        <f>'23년(세부_실적)'!P419</f>
        <v>0</v>
      </c>
      <c r="S305" s="639">
        <f>'23년(세부_실적)'!Q419</f>
        <v>211.364</v>
      </c>
      <c r="T305" s="639">
        <f t="shared" si="3706"/>
        <v>211364</v>
      </c>
      <c r="U305" s="639">
        <f>'23년(세부_실적)'!S419</f>
        <v>22.119</v>
      </c>
      <c r="V305" s="639">
        <f t="shared" si="3707"/>
        <v>22119</v>
      </c>
      <c r="W305" s="639">
        <f>'23년(세부_실적)'!U419</f>
        <v>22.111999999999998</v>
      </c>
      <c r="X305" s="639">
        <f t="shared" si="3708"/>
        <v>22112</v>
      </c>
      <c r="Y305" s="639">
        <f>'23년(세부_실적)'!W419</f>
        <v>27.030999999999999</v>
      </c>
      <c r="Z305" s="639">
        <f t="shared" si="3709"/>
        <v>27031</v>
      </c>
      <c r="AA305" s="639">
        <f>'23년(세부_실적)'!Y419</f>
        <v>71.262</v>
      </c>
      <c r="AB305" s="639">
        <f t="shared" si="3709"/>
        <v>71262</v>
      </c>
      <c r="AC305" s="639">
        <f>'23년(세부_실적)'!AA419</f>
        <v>30.571000000000002</v>
      </c>
      <c r="AD305" s="639">
        <f t="shared" ref="AD305" si="4331">AC305*1000</f>
        <v>30571</v>
      </c>
      <c r="AE305" s="639">
        <f>'23년(세부_실적)'!AC419</f>
        <v>23.995000000000001</v>
      </c>
      <c r="AF305" s="639">
        <f t="shared" ref="AF305" si="4332">AE305*1000</f>
        <v>23995</v>
      </c>
      <c r="AG305" s="639">
        <f>'23년(세부_실적)'!AE419</f>
        <v>10.088000000000001</v>
      </c>
      <c r="AH305" s="639">
        <f t="shared" ref="AH305" si="4333">AG305*1000</f>
        <v>10088.000000000002</v>
      </c>
      <c r="AI305" s="639">
        <f>'23년(세부_실적)'!AG419</f>
        <v>64.653999999999996</v>
      </c>
      <c r="AJ305" s="639">
        <f t="shared" ref="AJ305" si="4334">AI305*1000</f>
        <v>64654</v>
      </c>
      <c r="AK305" s="639">
        <f>'23년(세부_실적)'!AI419</f>
        <v>135.91600000000003</v>
      </c>
      <c r="AL305" s="639">
        <f t="shared" ref="AL305" si="4335">AK305*1000</f>
        <v>135916.00000000003</v>
      </c>
      <c r="AM305" s="639">
        <f>'23년(세부_실적)'!AK419</f>
        <v>9.4529999999999994</v>
      </c>
      <c r="AN305" s="639">
        <f t="shared" ref="AN305" si="4336">AM305*1000</f>
        <v>9453</v>
      </c>
      <c r="AO305" s="639">
        <f>'23년(세부_실적)'!AM419</f>
        <v>13.115000000000002</v>
      </c>
      <c r="AP305" s="639">
        <f t="shared" ref="AP305" si="4337">AO305*1000</f>
        <v>13115.000000000002</v>
      </c>
      <c r="AQ305" s="639">
        <f>'23년(세부_실적)'!AO419</f>
        <v>14.266</v>
      </c>
      <c r="AR305" s="639">
        <f t="shared" ref="AR305" si="4338">AQ305*1000</f>
        <v>14266</v>
      </c>
      <c r="AS305" s="639">
        <f>'23년(세부_실적)'!AQ419</f>
        <v>36.834000000000003</v>
      </c>
      <c r="AT305" s="639">
        <f t="shared" ref="AT305" si="4339">AS305*1000</f>
        <v>36834</v>
      </c>
      <c r="AU305" s="639">
        <f>'23년(세부_실적)'!AS419</f>
        <v>12.321999999999999</v>
      </c>
      <c r="AV305" s="639">
        <f t="shared" ref="AV305" si="4340">AU305*1000</f>
        <v>12322</v>
      </c>
      <c r="AW305" s="639">
        <f>'23년(세부_실적)'!AU419</f>
        <v>12.757000000000001</v>
      </c>
      <c r="AX305" s="639">
        <f t="shared" ref="AX305" si="4341">AW305*1000</f>
        <v>12757.000000000002</v>
      </c>
      <c r="AY305" s="639">
        <f>'23년(세부_실적)'!AW419</f>
        <v>13.535</v>
      </c>
      <c r="AZ305" s="639">
        <f t="shared" ref="AZ305" si="4342">AY305*1000</f>
        <v>13535</v>
      </c>
      <c r="BA305" s="639">
        <f>'23년(세부_실적)'!AY419</f>
        <v>38.613999999999997</v>
      </c>
      <c r="BB305" s="639">
        <f t="shared" ref="BB305" si="4343">BA305*1000</f>
        <v>38614</v>
      </c>
      <c r="BC305" s="639">
        <f>'23년(세부_실적)'!BA419</f>
        <v>75.447999999999993</v>
      </c>
      <c r="BD305" s="639">
        <f t="shared" ref="BD305" si="4344">BC305*1000</f>
        <v>75448</v>
      </c>
      <c r="BF305" s="617"/>
      <c r="BG305" s="617"/>
      <c r="BH305" s="617"/>
      <c r="BI305" s="617"/>
      <c r="BJ305" s="617"/>
      <c r="BK305" s="617"/>
      <c r="BL305" s="617"/>
      <c r="BM305" s="617"/>
      <c r="BN305" s="617"/>
      <c r="BO305" s="617"/>
      <c r="BP305" s="617"/>
      <c r="BQ305" s="617"/>
      <c r="BR305" s="617"/>
      <c r="BS305" s="617"/>
      <c r="BT305" s="617"/>
      <c r="BU305" s="617"/>
      <c r="BV305" s="617"/>
      <c r="BW305" s="617"/>
      <c r="BX305" s="617"/>
      <c r="BY305" s="617"/>
      <c r="BZ305" s="617"/>
      <c r="CA305" s="617"/>
      <c r="CB305" s="617"/>
      <c r="CC305" s="617"/>
      <c r="CD305" s="617"/>
      <c r="CE305" s="617"/>
      <c r="CF305" s="617"/>
      <c r="CG305" s="617"/>
      <c r="CH305" s="617"/>
      <c r="CI305" s="617"/>
      <c r="CJ305" s="617"/>
      <c r="CK305" s="617"/>
      <c r="CL305" s="617"/>
      <c r="CM305" s="617"/>
      <c r="CN305" s="617"/>
      <c r="CO305" s="617"/>
      <c r="CP305" s="617"/>
      <c r="CQ305" s="617"/>
      <c r="CR305" s="617"/>
      <c r="CS305" s="617"/>
      <c r="CT305" s="617"/>
      <c r="CU305" s="617"/>
      <c r="CV305" s="617"/>
      <c r="CW305" s="617"/>
      <c r="CX305" s="617"/>
      <c r="CY305" s="617"/>
      <c r="CZ305" s="617"/>
      <c r="DA305" s="617"/>
      <c r="DB305" s="6">
        <f t="shared" si="3739"/>
        <v>0</v>
      </c>
      <c r="DC305" s="6">
        <f t="shared" si="3740"/>
        <v>0</v>
      </c>
      <c r="DD305" s="6">
        <f t="shared" si="3741"/>
        <v>0</v>
      </c>
      <c r="DE305" s="6">
        <f t="shared" si="3742"/>
        <v>0</v>
      </c>
      <c r="DF305" s="6">
        <f t="shared" si="3743"/>
        <v>0</v>
      </c>
      <c r="DG305" s="6">
        <f t="shared" si="3744"/>
        <v>0</v>
      </c>
      <c r="DH305" s="6">
        <f t="shared" si="3745"/>
        <v>0</v>
      </c>
      <c r="DI305" s="6">
        <f t="shared" si="3746"/>
        <v>0</v>
      </c>
      <c r="DJ305" s="6">
        <f t="shared" si="3747"/>
        <v>0</v>
      </c>
      <c r="DK305" s="6">
        <f t="shared" si="3748"/>
        <v>0</v>
      </c>
      <c r="DL305" s="6">
        <f t="shared" si="3749"/>
        <v>0</v>
      </c>
      <c r="DM305" s="6">
        <f t="shared" si="3750"/>
        <v>0</v>
      </c>
      <c r="DO305" s="6">
        <f t="shared" si="3751"/>
        <v>0</v>
      </c>
      <c r="DP305" s="6">
        <f t="shared" si="3752"/>
        <v>0</v>
      </c>
      <c r="DQ305" s="6">
        <f t="shared" si="3753"/>
        <v>0</v>
      </c>
      <c r="DR305" s="6">
        <f t="shared" si="3754"/>
        <v>0</v>
      </c>
      <c r="DS305" s="6">
        <f t="shared" si="3755"/>
        <v>0</v>
      </c>
      <c r="DT305" s="6">
        <f t="shared" si="3756"/>
        <v>0</v>
      </c>
      <c r="DU305" s="6">
        <f t="shared" si="3757"/>
        <v>0</v>
      </c>
      <c r="DV305" s="6">
        <f t="shared" si="3758"/>
        <v>0</v>
      </c>
      <c r="DW305" s="6">
        <f t="shared" si="3759"/>
        <v>0</v>
      </c>
      <c r="DX305" s="6">
        <f t="shared" si="3760"/>
        <v>0</v>
      </c>
      <c r="DY305" s="6">
        <f t="shared" si="3761"/>
        <v>0</v>
      </c>
      <c r="DZ305" s="6">
        <f t="shared" si="3762"/>
        <v>0</v>
      </c>
    </row>
    <row r="306" spans="2:130" ht="12" customHeight="1" outlineLevel="1">
      <c r="B306" s="6">
        <f>'23년(세부_실적)'!A420</f>
        <v>300</v>
      </c>
      <c r="C306" s="625" t="str">
        <f>'23년(세부_실적)'!B420</f>
        <v>거래선 계</v>
      </c>
      <c r="D306" s="626"/>
      <c r="E306" s="626"/>
      <c r="F306" s="626"/>
      <c r="G306" s="626"/>
      <c r="H306" s="626"/>
      <c r="I306" s="627"/>
      <c r="J306" s="628"/>
      <c r="K306" s="629">
        <f>'23년(세부_실적)'!I420</f>
        <v>0</v>
      </c>
      <c r="L306" s="629">
        <f>'23년(세부_실적)'!J420</f>
        <v>0</v>
      </c>
      <c r="M306" s="629">
        <f>'23년(세부_실적)'!K420</f>
        <v>0</v>
      </c>
      <c r="N306" s="629">
        <f>'23년(세부_실적)'!L420</f>
        <v>0</v>
      </c>
      <c r="O306" s="629">
        <f>'23년(세부_실적)'!M420</f>
        <v>0</v>
      </c>
      <c r="P306" s="629">
        <f>'23년(세부_실적)'!N420</f>
        <v>0</v>
      </c>
      <c r="Q306" s="629">
        <f>'23년(세부_실적)'!O420</f>
        <v>0</v>
      </c>
      <c r="R306" s="629">
        <f>'23년(세부_실적)'!P420</f>
        <v>0</v>
      </c>
      <c r="S306" s="640">
        <f>'23년(세부_실적)'!Q420</f>
        <v>1908.7900000000002</v>
      </c>
      <c r="T306" s="640">
        <f t="shared" si="3706"/>
        <v>1908790.0000000002</v>
      </c>
      <c r="U306" s="640">
        <f>'23년(세부_실적)'!S420</f>
        <v>133.55700000000002</v>
      </c>
      <c r="V306" s="640">
        <f t="shared" si="3707"/>
        <v>133557.00000000003</v>
      </c>
      <c r="W306" s="640">
        <f>'23년(세부_실적)'!U420</f>
        <v>210.77900000000002</v>
      </c>
      <c r="X306" s="640">
        <f t="shared" si="3708"/>
        <v>210779.00000000003</v>
      </c>
      <c r="Y306" s="640">
        <f>'23년(세부_실적)'!W420</f>
        <v>243.18799999999999</v>
      </c>
      <c r="Z306" s="640">
        <f t="shared" si="3709"/>
        <v>243188</v>
      </c>
      <c r="AA306" s="640">
        <f>'23년(세부_실적)'!Y420</f>
        <v>587.524</v>
      </c>
      <c r="AB306" s="640">
        <f t="shared" si="3709"/>
        <v>587524</v>
      </c>
      <c r="AC306" s="640">
        <f>'23년(세부_실적)'!AA420</f>
        <v>204.51800000000003</v>
      </c>
      <c r="AD306" s="640">
        <f t="shared" ref="AD306" si="4345">AC306*1000</f>
        <v>204518.00000000003</v>
      </c>
      <c r="AE306" s="640">
        <f>'23년(세부_실적)'!AC420</f>
        <v>177.76599999999999</v>
      </c>
      <c r="AF306" s="640">
        <f t="shared" ref="AF306" si="4346">AE306*1000</f>
        <v>177766</v>
      </c>
      <c r="AG306" s="640">
        <f>'23년(세부_실적)'!AE420</f>
        <v>166.261</v>
      </c>
      <c r="AH306" s="640">
        <f t="shared" ref="AH306" si="4347">AG306*1000</f>
        <v>166261</v>
      </c>
      <c r="AI306" s="640">
        <f>'23년(세부_실적)'!AG420</f>
        <v>548.54499999999996</v>
      </c>
      <c r="AJ306" s="640">
        <f t="shared" ref="AJ306" si="4348">AI306*1000</f>
        <v>548545</v>
      </c>
      <c r="AK306" s="640">
        <f>'23년(세부_실적)'!AI420</f>
        <v>1136.069</v>
      </c>
      <c r="AL306" s="640">
        <f t="shared" ref="AL306" si="4349">AK306*1000</f>
        <v>1136069</v>
      </c>
      <c r="AM306" s="640">
        <f>'23년(세부_실적)'!AK420</f>
        <v>196.64500000000001</v>
      </c>
      <c r="AN306" s="640">
        <f t="shared" ref="AN306" si="4350">AM306*1000</f>
        <v>196645</v>
      </c>
      <c r="AO306" s="640">
        <f>'23년(세부_실적)'!AM420</f>
        <v>138.53499999999997</v>
      </c>
      <c r="AP306" s="640">
        <f t="shared" ref="AP306" si="4351">AO306*1000</f>
        <v>138534.99999999997</v>
      </c>
      <c r="AQ306" s="640">
        <f>'23년(세부_실적)'!AO420</f>
        <v>97.828000000000003</v>
      </c>
      <c r="AR306" s="640">
        <f t="shared" ref="AR306" si="4352">AQ306*1000</f>
        <v>97828</v>
      </c>
      <c r="AS306" s="640">
        <f>'23년(세부_실적)'!AQ420</f>
        <v>433.00799999999992</v>
      </c>
      <c r="AT306" s="640">
        <f t="shared" ref="AT306" si="4353">AS306*1000</f>
        <v>433007.99999999994</v>
      </c>
      <c r="AU306" s="640">
        <f>'23년(세부_실적)'!AS420</f>
        <v>97.082000000000008</v>
      </c>
      <c r="AV306" s="640">
        <f t="shared" ref="AV306" si="4354">AU306*1000</f>
        <v>97082.000000000015</v>
      </c>
      <c r="AW306" s="640">
        <f>'23년(세부_실적)'!AU420</f>
        <v>122.792</v>
      </c>
      <c r="AX306" s="640">
        <f t="shared" ref="AX306" si="4355">AW306*1000</f>
        <v>122792</v>
      </c>
      <c r="AY306" s="640">
        <f>'23년(세부_실적)'!AW420</f>
        <v>119.839</v>
      </c>
      <c r="AZ306" s="640">
        <f t="shared" ref="AZ306" si="4356">AY306*1000</f>
        <v>119839</v>
      </c>
      <c r="BA306" s="640">
        <f>'23년(세부_실적)'!AY420</f>
        <v>339.71300000000002</v>
      </c>
      <c r="BB306" s="640">
        <f t="shared" ref="BB306" si="4357">BA306*1000</f>
        <v>339713</v>
      </c>
      <c r="BC306" s="640">
        <f>'23년(세부_실적)'!BA420</f>
        <v>772.72100000000012</v>
      </c>
      <c r="BD306" s="640">
        <f t="shared" ref="BD306" si="4358">BC306*1000</f>
        <v>772721.00000000012</v>
      </c>
      <c r="BF306" s="617"/>
      <c r="BG306" s="617"/>
      <c r="BH306" s="617"/>
      <c r="BI306" s="617"/>
      <c r="BJ306" s="617"/>
      <c r="BK306" s="617"/>
      <c r="BL306" s="617"/>
      <c r="BM306" s="617"/>
      <c r="BN306" s="617"/>
      <c r="BO306" s="617"/>
      <c r="BP306" s="617"/>
      <c r="BQ306" s="617"/>
      <c r="BR306" s="617"/>
      <c r="BS306" s="617"/>
      <c r="BT306" s="617"/>
      <c r="BU306" s="617"/>
      <c r="BV306" s="617"/>
      <c r="BW306" s="617"/>
      <c r="BX306" s="617"/>
      <c r="BY306" s="617"/>
      <c r="BZ306" s="617"/>
      <c r="CA306" s="617"/>
      <c r="CB306" s="617"/>
      <c r="CC306" s="617"/>
      <c r="CD306" s="617"/>
      <c r="CE306" s="617"/>
      <c r="CF306" s="617"/>
      <c r="CG306" s="617"/>
      <c r="CH306" s="617"/>
      <c r="CI306" s="617"/>
      <c r="CJ306" s="617"/>
      <c r="CK306" s="617"/>
      <c r="CL306" s="617"/>
      <c r="CM306" s="617"/>
      <c r="CN306" s="617"/>
      <c r="CO306" s="617"/>
      <c r="CP306" s="617"/>
      <c r="CQ306" s="617"/>
      <c r="CR306" s="617"/>
      <c r="CS306" s="617"/>
      <c r="CT306" s="617"/>
      <c r="CU306" s="617"/>
      <c r="CV306" s="617"/>
      <c r="CW306" s="617"/>
      <c r="CX306" s="617"/>
      <c r="CY306" s="617"/>
      <c r="CZ306" s="617"/>
      <c r="DA306" s="617"/>
      <c r="DB306" s="6">
        <f t="shared" si="3739"/>
        <v>0</v>
      </c>
      <c r="DC306" s="6">
        <f t="shared" si="3740"/>
        <v>0</v>
      </c>
      <c r="DD306" s="6">
        <f t="shared" si="3741"/>
        <v>0</v>
      </c>
      <c r="DE306" s="6">
        <f t="shared" si="3742"/>
        <v>0</v>
      </c>
      <c r="DF306" s="6">
        <f t="shared" si="3743"/>
        <v>0</v>
      </c>
      <c r="DG306" s="6">
        <f t="shared" si="3744"/>
        <v>0</v>
      </c>
      <c r="DH306" s="6">
        <f t="shared" si="3745"/>
        <v>0</v>
      </c>
      <c r="DI306" s="6">
        <f t="shared" si="3746"/>
        <v>0</v>
      </c>
      <c r="DJ306" s="6">
        <f t="shared" si="3747"/>
        <v>0</v>
      </c>
      <c r="DK306" s="6">
        <f t="shared" si="3748"/>
        <v>0</v>
      </c>
      <c r="DL306" s="6">
        <f t="shared" si="3749"/>
        <v>0</v>
      </c>
      <c r="DM306" s="6">
        <f t="shared" si="3750"/>
        <v>0</v>
      </c>
      <c r="DO306" s="6">
        <f t="shared" si="3751"/>
        <v>0</v>
      </c>
      <c r="DP306" s="6">
        <f t="shared" si="3752"/>
        <v>0</v>
      </c>
      <c r="DQ306" s="6">
        <f t="shared" si="3753"/>
        <v>0</v>
      </c>
      <c r="DR306" s="6">
        <f t="shared" si="3754"/>
        <v>0</v>
      </c>
      <c r="DS306" s="6">
        <f t="shared" si="3755"/>
        <v>0</v>
      </c>
      <c r="DT306" s="6">
        <f t="shared" si="3756"/>
        <v>0</v>
      </c>
      <c r="DU306" s="6">
        <f t="shared" si="3757"/>
        <v>0</v>
      </c>
      <c r="DV306" s="6">
        <f t="shared" si="3758"/>
        <v>0</v>
      </c>
      <c r="DW306" s="6">
        <f t="shared" si="3759"/>
        <v>0</v>
      </c>
      <c r="DX306" s="6">
        <f t="shared" si="3760"/>
        <v>0</v>
      </c>
      <c r="DY306" s="6">
        <f t="shared" si="3761"/>
        <v>0</v>
      </c>
      <c r="DZ306" s="6">
        <f t="shared" si="3762"/>
        <v>0</v>
      </c>
    </row>
    <row r="307" spans="2:130" outlineLevel="1">
      <c r="B307" s="6">
        <f>'23년(세부_실적)'!A421</f>
        <v>301</v>
      </c>
      <c r="C307" s="618" t="str">
        <f>'23년(세부_실적)'!B421</f>
        <v>말타니</v>
      </c>
      <c r="D307" s="618" t="str">
        <f>'23년(세부_실적)'!C421</f>
        <v>Adaptor</v>
      </c>
      <c r="E307" s="618" t="str">
        <f>'23년(세부_실적)'!D421</f>
        <v>에어컨</v>
      </c>
      <c r="F307" s="622" t="str">
        <f>'23년(세부_실적)'!E421</f>
        <v>A4012_FPNDA</v>
      </c>
      <c r="G307" s="622" t="s">
        <v>734</v>
      </c>
      <c r="H307" s="622" t="str">
        <f>'23년(세부_실적)'!F421</f>
        <v>0009A</v>
      </c>
      <c r="I307" s="617"/>
      <c r="J307" s="617" t="str">
        <f>'23년(세부_실적)'!H421</f>
        <v>SY</v>
      </c>
      <c r="K307" s="617">
        <f>'23년(세부_실적)'!I421</f>
        <v>0</v>
      </c>
      <c r="L307" s="617">
        <f>'23년(세부_실적)'!J421</f>
        <v>6900</v>
      </c>
      <c r="M307" s="617">
        <f>'23년(세부_실적)'!K421</f>
        <v>0</v>
      </c>
      <c r="N307" s="617">
        <f>'23년(세부_실적)'!L421</f>
        <v>6900</v>
      </c>
      <c r="O307" s="617">
        <f>'23년(세부_실적)'!M421</f>
        <v>0</v>
      </c>
      <c r="P307" s="617">
        <f>'23년(세부_실적)'!N421</f>
        <v>6900</v>
      </c>
      <c r="Q307" s="617">
        <f>'23년(세부_실적)'!O421</f>
        <v>0</v>
      </c>
      <c r="R307" s="617">
        <f>'23년(세부_실적)'!P421</f>
        <v>6900</v>
      </c>
      <c r="S307" s="638">
        <f>'23년(세부_실적)'!Q421</f>
        <v>0</v>
      </c>
      <c r="T307" s="638">
        <f t="shared" si="3706"/>
        <v>0</v>
      </c>
      <c r="U307" s="638">
        <f>'23년(세부_실적)'!S421</f>
        <v>0</v>
      </c>
      <c r="V307" s="638">
        <f t="shared" si="3707"/>
        <v>0</v>
      </c>
      <c r="W307" s="638">
        <f>'23년(세부_실적)'!U421</f>
        <v>0</v>
      </c>
      <c r="X307" s="638">
        <f t="shared" si="3708"/>
        <v>0</v>
      </c>
      <c r="Y307" s="638">
        <f>'23년(세부_실적)'!W421</f>
        <v>0</v>
      </c>
      <c r="Z307" s="638">
        <f t="shared" si="3709"/>
        <v>0</v>
      </c>
      <c r="AA307" s="638">
        <f>'23년(세부_실적)'!Y421</f>
        <v>0</v>
      </c>
      <c r="AB307" s="638">
        <f t="shared" si="3709"/>
        <v>0</v>
      </c>
      <c r="AC307" s="638">
        <f>'23년(세부_실적)'!AA421</f>
        <v>0</v>
      </c>
      <c r="AD307" s="638">
        <f t="shared" ref="AD307" si="4359">AC307*1000</f>
        <v>0</v>
      </c>
      <c r="AE307" s="638">
        <f>'23년(세부_실적)'!AC421</f>
        <v>0</v>
      </c>
      <c r="AF307" s="638">
        <f t="shared" ref="AF307" si="4360">AE307*1000</f>
        <v>0</v>
      </c>
      <c r="AG307" s="638">
        <f>'23년(세부_실적)'!AE421</f>
        <v>0</v>
      </c>
      <c r="AH307" s="638">
        <f t="shared" ref="AH307" si="4361">AG307*1000</f>
        <v>0</v>
      </c>
      <c r="AI307" s="638">
        <f>'23년(세부_실적)'!AG421</f>
        <v>0</v>
      </c>
      <c r="AJ307" s="638">
        <f t="shared" ref="AJ307" si="4362">AI307*1000</f>
        <v>0</v>
      </c>
      <c r="AK307" s="638">
        <f>'23년(세부_실적)'!AI421</f>
        <v>0</v>
      </c>
      <c r="AL307" s="638">
        <f t="shared" ref="AL307" si="4363">AK307*1000</f>
        <v>0</v>
      </c>
      <c r="AM307" s="638">
        <f>'23년(세부_실적)'!AK421</f>
        <v>0</v>
      </c>
      <c r="AN307" s="638">
        <f t="shared" ref="AN307" si="4364">AM307*1000</f>
        <v>0</v>
      </c>
      <c r="AO307" s="638">
        <f>'23년(세부_실적)'!AM421</f>
        <v>0</v>
      </c>
      <c r="AP307" s="638">
        <f t="shared" ref="AP307" si="4365">AO307*1000</f>
        <v>0</v>
      </c>
      <c r="AQ307" s="638">
        <f>'23년(세부_실적)'!AO421</f>
        <v>0</v>
      </c>
      <c r="AR307" s="638">
        <f t="shared" ref="AR307" si="4366">AQ307*1000</f>
        <v>0</v>
      </c>
      <c r="AS307" s="638">
        <f>'23년(세부_실적)'!AQ421</f>
        <v>0</v>
      </c>
      <c r="AT307" s="638">
        <f t="shared" ref="AT307" si="4367">AS307*1000</f>
        <v>0</v>
      </c>
      <c r="AU307" s="638">
        <f>'23년(세부_실적)'!AS421</f>
        <v>0</v>
      </c>
      <c r="AV307" s="638">
        <f t="shared" ref="AV307" si="4368">AU307*1000</f>
        <v>0</v>
      </c>
      <c r="AW307" s="638">
        <f>'23년(세부_실적)'!AU421</f>
        <v>0</v>
      </c>
      <c r="AX307" s="638">
        <f t="shared" ref="AX307" si="4369">AW307*1000</f>
        <v>0</v>
      </c>
      <c r="AY307" s="638">
        <f>'23년(세부_실적)'!AW421</f>
        <v>0</v>
      </c>
      <c r="AZ307" s="638">
        <f t="shared" ref="AZ307" si="4370">AY307*1000</f>
        <v>0</v>
      </c>
      <c r="BA307" s="638">
        <f>'23년(세부_실적)'!AY421</f>
        <v>0</v>
      </c>
      <c r="BB307" s="638">
        <f t="shared" ref="BB307" si="4371">BA307*1000</f>
        <v>0</v>
      </c>
      <c r="BC307" s="638">
        <f>'23년(세부_실적)'!BA421</f>
        <v>0</v>
      </c>
      <c r="BD307" s="638">
        <f t="shared" ref="BD307" si="4372">BC307*1000</f>
        <v>0</v>
      </c>
      <c r="BF307" s="617">
        <v>0.5</v>
      </c>
      <c r="BG307" s="617">
        <v>3.7963010167272735</v>
      </c>
      <c r="BH307" s="617"/>
      <c r="BI307" s="617"/>
      <c r="BJ307" s="617">
        <v>0.5</v>
      </c>
      <c r="BK307" s="617">
        <v>3.7963010167272735</v>
      </c>
      <c r="BL307" s="617"/>
      <c r="BM307" s="617"/>
      <c r="BN307" s="617">
        <v>0.5</v>
      </c>
      <c r="BO307" s="617">
        <v>3.7963010167272735</v>
      </c>
      <c r="BP307" s="617"/>
      <c r="BQ307" s="617"/>
      <c r="BR307" s="617">
        <v>0.5</v>
      </c>
      <c r="BS307" s="617">
        <v>3.9129233530325278</v>
      </c>
      <c r="BT307" s="617"/>
      <c r="BU307" s="617"/>
      <c r="BV307" s="617">
        <v>0.5</v>
      </c>
      <c r="BW307" s="617">
        <v>3.9129233530325278</v>
      </c>
      <c r="BX307" s="617"/>
      <c r="BY307" s="617"/>
      <c r="BZ307" s="617">
        <v>0.5</v>
      </c>
      <c r="CA307" s="617">
        <v>3.9129233530325278</v>
      </c>
      <c r="CB307" s="617"/>
      <c r="CC307" s="617"/>
      <c r="CD307" s="617"/>
      <c r="CE307" s="617"/>
      <c r="CF307" s="617"/>
      <c r="CG307" s="617"/>
      <c r="CH307" s="617"/>
      <c r="CI307" s="617"/>
      <c r="CJ307" s="617"/>
      <c r="CK307" s="617"/>
      <c r="CL307" s="617"/>
      <c r="CM307" s="617"/>
      <c r="CN307" s="617"/>
      <c r="CO307" s="617"/>
      <c r="CP307" s="617"/>
      <c r="CQ307" s="617"/>
      <c r="CR307" s="617"/>
      <c r="CS307" s="617"/>
      <c r="CT307" s="617"/>
      <c r="CU307" s="617"/>
      <c r="CV307" s="617"/>
      <c r="CW307" s="617"/>
      <c r="CX307" s="617"/>
      <c r="CY307" s="617"/>
      <c r="CZ307" s="617"/>
      <c r="DA307" s="617"/>
      <c r="DB307" s="6">
        <f t="shared" si="3739"/>
        <v>0</v>
      </c>
      <c r="DC307" s="6">
        <f t="shared" si="3740"/>
        <v>0</v>
      </c>
      <c r="DD307" s="6">
        <f t="shared" si="3741"/>
        <v>0</v>
      </c>
      <c r="DE307" s="6">
        <f t="shared" si="3742"/>
        <v>0</v>
      </c>
      <c r="DF307" s="6">
        <f t="shared" si="3743"/>
        <v>0</v>
      </c>
      <c r="DG307" s="6">
        <f t="shared" si="3744"/>
        <v>0</v>
      </c>
      <c r="DH307" s="6">
        <f t="shared" si="3745"/>
        <v>0</v>
      </c>
      <c r="DI307" s="6">
        <f t="shared" si="3746"/>
        <v>0</v>
      </c>
      <c r="DJ307" s="6">
        <f t="shared" si="3747"/>
        <v>0</v>
      </c>
      <c r="DK307" s="6">
        <f t="shared" si="3748"/>
        <v>0</v>
      </c>
      <c r="DL307" s="6">
        <f t="shared" si="3749"/>
        <v>0</v>
      </c>
      <c r="DM307" s="6">
        <f t="shared" si="3750"/>
        <v>0</v>
      </c>
      <c r="DO307" s="6">
        <f t="shared" si="3751"/>
        <v>0</v>
      </c>
      <c r="DP307" s="6">
        <f t="shared" si="3752"/>
        <v>0</v>
      </c>
      <c r="DQ307" s="6">
        <f t="shared" si="3753"/>
        <v>0</v>
      </c>
      <c r="DR307" s="6">
        <f t="shared" si="3754"/>
        <v>0</v>
      </c>
      <c r="DS307" s="6">
        <f t="shared" si="3755"/>
        <v>0</v>
      </c>
      <c r="DT307" s="6">
        <f t="shared" si="3756"/>
        <v>0</v>
      </c>
      <c r="DU307" s="6">
        <f t="shared" si="3757"/>
        <v>0</v>
      </c>
      <c r="DV307" s="6">
        <f t="shared" si="3758"/>
        <v>0</v>
      </c>
      <c r="DW307" s="6">
        <f t="shared" si="3759"/>
        <v>0</v>
      </c>
      <c r="DX307" s="6">
        <f t="shared" si="3760"/>
        <v>0</v>
      </c>
      <c r="DY307" s="6">
        <f t="shared" si="3761"/>
        <v>0</v>
      </c>
      <c r="DZ307" s="6">
        <f t="shared" si="3762"/>
        <v>0</v>
      </c>
    </row>
    <row r="308" spans="2:130" ht="12" customHeight="1" outlineLevel="1">
      <c r="B308" s="6">
        <f>'23년(세부_실적)'!A422</f>
        <v>302</v>
      </c>
      <c r="C308" s="620"/>
      <c r="D308" s="621"/>
      <c r="E308" s="621"/>
      <c r="F308" s="622" t="str">
        <f>'23년(세부_실적)'!E422</f>
        <v>A4012_MT</v>
      </c>
      <c r="G308" s="622" t="s">
        <v>1384</v>
      </c>
      <c r="H308" s="622"/>
      <c r="I308" s="617"/>
      <c r="J308" s="617" t="str">
        <f>'23년(세부_실적)'!H422</f>
        <v>SY</v>
      </c>
      <c r="K308" s="617">
        <f>'23년(세부_실적)'!I422</f>
        <v>0</v>
      </c>
      <c r="L308" s="617">
        <f>'23년(세부_실적)'!J422</f>
        <v>6900</v>
      </c>
      <c r="M308" s="617">
        <f>'23년(세부_실적)'!K422</f>
        <v>0</v>
      </c>
      <c r="N308" s="617">
        <f>'23년(세부_실적)'!L422</f>
        <v>6900</v>
      </c>
      <c r="O308" s="617">
        <f>'23년(세부_실적)'!M422</f>
        <v>0</v>
      </c>
      <c r="P308" s="617">
        <f>'23년(세부_실적)'!N422</f>
        <v>6900</v>
      </c>
      <c r="Q308" s="617">
        <f>'23년(세부_실적)'!O422</f>
        <v>0</v>
      </c>
      <c r="R308" s="617">
        <f>'23년(세부_실적)'!P422</f>
        <v>6900</v>
      </c>
      <c r="S308" s="638">
        <f>'23년(세부_실적)'!Q422</f>
        <v>0</v>
      </c>
      <c r="T308" s="638">
        <f t="shared" si="3706"/>
        <v>0</v>
      </c>
      <c r="U308" s="638">
        <f>'23년(세부_실적)'!S422</f>
        <v>0</v>
      </c>
      <c r="V308" s="638">
        <f t="shared" si="3707"/>
        <v>0</v>
      </c>
      <c r="W308" s="638">
        <f>'23년(세부_실적)'!U422</f>
        <v>0</v>
      </c>
      <c r="X308" s="638">
        <f t="shared" si="3708"/>
        <v>0</v>
      </c>
      <c r="Y308" s="638">
        <f>'23년(세부_실적)'!W422</f>
        <v>0</v>
      </c>
      <c r="Z308" s="638">
        <f t="shared" si="3709"/>
        <v>0</v>
      </c>
      <c r="AA308" s="638">
        <f>'23년(세부_실적)'!Y422</f>
        <v>0</v>
      </c>
      <c r="AB308" s="638">
        <f t="shared" si="3709"/>
        <v>0</v>
      </c>
      <c r="AC308" s="638">
        <f>'23년(세부_실적)'!AA422</f>
        <v>0</v>
      </c>
      <c r="AD308" s="638">
        <f t="shared" ref="AD308" si="4373">AC308*1000</f>
        <v>0</v>
      </c>
      <c r="AE308" s="638">
        <f>'23년(세부_실적)'!AC422</f>
        <v>0</v>
      </c>
      <c r="AF308" s="638">
        <f t="shared" ref="AF308" si="4374">AE308*1000</f>
        <v>0</v>
      </c>
      <c r="AG308" s="638">
        <f>'23년(세부_실적)'!AE422</f>
        <v>0</v>
      </c>
      <c r="AH308" s="638">
        <f t="shared" ref="AH308" si="4375">AG308*1000</f>
        <v>0</v>
      </c>
      <c r="AI308" s="638">
        <f>'23년(세부_실적)'!AG422</f>
        <v>0</v>
      </c>
      <c r="AJ308" s="638">
        <f t="shared" ref="AJ308" si="4376">AI308*1000</f>
        <v>0</v>
      </c>
      <c r="AK308" s="638">
        <f>'23년(세부_실적)'!AI422</f>
        <v>0</v>
      </c>
      <c r="AL308" s="638">
        <f t="shared" ref="AL308" si="4377">AK308*1000</f>
        <v>0</v>
      </c>
      <c r="AM308" s="638">
        <f>'23년(세부_실적)'!AK422</f>
        <v>0</v>
      </c>
      <c r="AN308" s="638">
        <f t="shared" ref="AN308" si="4378">AM308*1000</f>
        <v>0</v>
      </c>
      <c r="AO308" s="638">
        <f>'23년(세부_실적)'!AM422</f>
        <v>0</v>
      </c>
      <c r="AP308" s="638">
        <f t="shared" ref="AP308" si="4379">AO308*1000</f>
        <v>0</v>
      </c>
      <c r="AQ308" s="638">
        <f>'23년(세부_실적)'!AO422</f>
        <v>0</v>
      </c>
      <c r="AR308" s="638">
        <f t="shared" ref="AR308" si="4380">AQ308*1000</f>
        <v>0</v>
      </c>
      <c r="AS308" s="638">
        <f>'23년(세부_실적)'!AQ422</f>
        <v>0</v>
      </c>
      <c r="AT308" s="638">
        <f t="shared" ref="AT308" si="4381">AS308*1000</f>
        <v>0</v>
      </c>
      <c r="AU308" s="638">
        <f>'23년(세부_실적)'!AS422</f>
        <v>0</v>
      </c>
      <c r="AV308" s="638">
        <f t="shared" ref="AV308" si="4382">AU308*1000</f>
        <v>0</v>
      </c>
      <c r="AW308" s="638">
        <f>'23년(세부_실적)'!AU422</f>
        <v>0</v>
      </c>
      <c r="AX308" s="638">
        <f t="shared" ref="AX308" si="4383">AW308*1000</f>
        <v>0</v>
      </c>
      <c r="AY308" s="638">
        <f>'23년(세부_실적)'!AW422</f>
        <v>0</v>
      </c>
      <c r="AZ308" s="638">
        <f t="shared" ref="AZ308" si="4384">AY308*1000</f>
        <v>0</v>
      </c>
      <c r="BA308" s="638">
        <f>'23년(세부_실적)'!AY422</f>
        <v>0</v>
      </c>
      <c r="BB308" s="638">
        <f t="shared" ref="BB308" si="4385">BA308*1000</f>
        <v>0</v>
      </c>
      <c r="BC308" s="638">
        <f>'23년(세부_실적)'!BA422</f>
        <v>0</v>
      </c>
      <c r="BD308" s="638">
        <f t="shared" ref="BD308" si="4386">BC308*1000</f>
        <v>0</v>
      </c>
      <c r="BF308" s="617"/>
      <c r="BG308" s="617"/>
      <c r="BH308" s="617"/>
      <c r="BI308" s="617"/>
      <c r="BJ308" s="617"/>
      <c r="BK308" s="617"/>
      <c r="BL308" s="617"/>
      <c r="BM308" s="617"/>
      <c r="BN308" s="617"/>
      <c r="BO308" s="617"/>
      <c r="BP308" s="617"/>
      <c r="BQ308" s="617"/>
      <c r="BR308" s="617"/>
      <c r="BS308" s="617"/>
      <c r="BT308" s="617"/>
      <c r="BU308" s="617"/>
      <c r="BV308" s="617"/>
      <c r="BW308" s="617"/>
      <c r="BX308" s="617"/>
      <c r="BY308" s="617"/>
      <c r="BZ308" s="617"/>
      <c r="CA308" s="617"/>
      <c r="CB308" s="617"/>
      <c r="CC308" s="617"/>
      <c r="CD308" s="617"/>
      <c r="CE308" s="617"/>
      <c r="CF308" s="617"/>
      <c r="CG308" s="617"/>
      <c r="CH308" s="617"/>
      <c r="CI308" s="617"/>
      <c r="CJ308" s="617"/>
      <c r="CK308" s="617"/>
      <c r="CL308" s="617"/>
      <c r="CM308" s="617"/>
      <c r="CN308" s="617"/>
      <c r="CO308" s="617"/>
      <c r="CP308" s="617"/>
      <c r="CQ308" s="617"/>
      <c r="CR308" s="617"/>
      <c r="CS308" s="617"/>
      <c r="CT308" s="617"/>
      <c r="CU308" s="617"/>
      <c r="CV308" s="617"/>
      <c r="CW308" s="617"/>
      <c r="CX308" s="617"/>
      <c r="CY308" s="617"/>
      <c r="CZ308" s="617"/>
      <c r="DA308" s="617"/>
      <c r="DB308" s="6">
        <f t="shared" si="3739"/>
        <v>0</v>
      </c>
      <c r="DC308" s="6">
        <f t="shared" si="3740"/>
        <v>0</v>
      </c>
      <c r="DD308" s="6">
        <f t="shared" si="3741"/>
        <v>0</v>
      </c>
      <c r="DE308" s="6">
        <f t="shared" si="3742"/>
        <v>0</v>
      </c>
      <c r="DF308" s="6">
        <f t="shared" si="3743"/>
        <v>0</v>
      </c>
      <c r="DG308" s="6">
        <f t="shared" si="3744"/>
        <v>0</v>
      </c>
      <c r="DH308" s="6">
        <f t="shared" si="3745"/>
        <v>0</v>
      </c>
      <c r="DI308" s="6">
        <f t="shared" si="3746"/>
        <v>0</v>
      </c>
      <c r="DJ308" s="6">
        <f t="shared" si="3747"/>
        <v>0</v>
      </c>
      <c r="DK308" s="6">
        <f t="shared" si="3748"/>
        <v>0</v>
      </c>
      <c r="DL308" s="6">
        <f t="shared" si="3749"/>
        <v>0</v>
      </c>
      <c r="DM308" s="6">
        <f t="shared" si="3750"/>
        <v>0</v>
      </c>
      <c r="DO308" s="6">
        <f t="shared" si="3751"/>
        <v>0</v>
      </c>
      <c r="DP308" s="6">
        <f t="shared" si="3752"/>
        <v>0</v>
      </c>
      <c r="DQ308" s="6">
        <f t="shared" si="3753"/>
        <v>0</v>
      </c>
      <c r="DR308" s="6">
        <f t="shared" si="3754"/>
        <v>0</v>
      </c>
      <c r="DS308" s="6">
        <f t="shared" si="3755"/>
        <v>0</v>
      </c>
      <c r="DT308" s="6">
        <f t="shared" si="3756"/>
        <v>0</v>
      </c>
      <c r="DU308" s="6">
        <f t="shared" si="3757"/>
        <v>0</v>
      </c>
      <c r="DV308" s="6">
        <f t="shared" si="3758"/>
        <v>0</v>
      </c>
      <c r="DW308" s="6">
        <f t="shared" si="3759"/>
        <v>0</v>
      </c>
      <c r="DX308" s="6">
        <f t="shared" si="3760"/>
        <v>0</v>
      </c>
      <c r="DY308" s="6">
        <f t="shared" si="3761"/>
        <v>0</v>
      </c>
      <c r="DZ308" s="6">
        <f t="shared" si="3762"/>
        <v>0</v>
      </c>
    </row>
    <row r="309" spans="2:130" ht="12" customHeight="1" outlineLevel="1">
      <c r="B309" s="6">
        <f>'23년(세부_실적)'!A423</f>
        <v>303</v>
      </c>
      <c r="C309" s="625" t="str">
        <f>'23년(세부_실적)'!B423</f>
        <v>거래선 계</v>
      </c>
      <c r="D309" s="626"/>
      <c r="E309" s="626"/>
      <c r="F309" s="626"/>
      <c r="G309" s="626"/>
      <c r="H309" s="626"/>
      <c r="I309" s="627"/>
      <c r="J309" s="628"/>
      <c r="K309" s="629">
        <f>'23년(세부_실적)'!I423</f>
        <v>0</v>
      </c>
      <c r="L309" s="629">
        <f>'23년(세부_실적)'!J423</f>
        <v>0</v>
      </c>
      <c r="M309" s="629">
        <f>'23년(세부_실적)'!K423</f>
        <v>0</v>
      </c>
      <c r="N309" s="629">
        <f>'23년(세부_실적)'!L423</f>
        <v>0</v>
      </c>
      <c r="O309" s="629">
        <f>'23년(세부_실적)'!M423</f>
        <v>0</v>
      </c>
      <c r="P309" s="629">
        <f>'23년(세부_실적)'!N423</f>
        <v>0</v>
      </c>
      <c r="Q309" s="629">
        <f>'23년(세부_실적)'!O423</f>
        <v>0</v>
      </c>
      <c r="R309" s="629">
        <f>'23년(세부_실적)'!P423</f>
        <v>0</v>
      </c>
      <c r="S309" s="640">
        <f>'23년(세부_실적)'!Q423</f>
        <v>0</v>
      </c>
      <c r="T309" s="640">
        <f t="shared" si="3706"/>
        <v>0</v>
      </c>
      <c r="U309" s="640">
        <f>'23년(세부_실적)'!S423</f>
        <v>0</v>
      </c>
      <c r="V309" s="640">
        <f t="shared" si="3707"/>
        <v>0</v>
      </c>
      <c r="W309" s="640">
        <f>'23년(세부_실적)'!U423</f>
        <v>0</v>
      </c>
      <c r="X309" s="640">
        <f t="shared" si="3708"/>
        <v>0</v>
      </c>
      <c r="Y309" s="640">
        <f>'23년(세부_실적)'!W423</f>
        <v>0</v>
      </c>
      <c r="Z309" s="640">
        <f t="shared" si="3709"/>
        <v>0</v>
      </c>
      <c r="AA309" s="640">
        <f>'23년(세부_실적)'!Y423</f>
        <v>0</v>
      </c>
      <c r="AB309" s="640">
        <f t="shared" si="3709"/>
        <v>0</v>
      </c>
      <c r="AC309" s="640">
        <f>'23년(세부_실적)'!AA423</f>
        <v>0</v>
      </c>
      <c r="AD309" s="640">
        <f t="shared" ref="AD309" si="4387">AC309*1000</f>
        <v>0</v>
      </c>
      <c r="AE309" s="640">
        <f>'23년(세부_실적)'!AC423</f>
        <v>0</v>
      </c>
      <c r="AF309" s="640">
        <f t="shared" ref="AF309" si="4388">AE309*1000</f>
        <v>0</v>
      </c>
      <c r="AG309" s="640">
        <f>'23년(세부_실적)'!AE423</f>
        <v>0</v>
      </c>
      <c r="AH309" s="640">
        <f t="shared" ref="AH309" si="4389">AG309*1000</f>
        <v>0</v>
      </c>
      <c r="AI309" s="640">
        <f>'23년(세부_실적)'!AG423</f>
        <v>0</v>
      </c>
      <c r="AJ309" s="640">
        <f t="shared" ref="AJ309" si="4390">AI309*1000</f>
        <v>0</v>
      </c>
      <c r="AK309" s="640">
        <f>'23년(세부_실적)'!AI423</f>
        <v>0</v>
      </c>
      <c r="AL309" s="640">
        <f t="shared" ref="AL309" si="4391">AK309*1000</f>
        <v>0</v>
      </c>
      <c r="AM309" s="640">
        <f>'23년(세부_실적)'!AK423</f>
        <v>0</v>
      </c>
      <c r="AN309" s="640">
        <f t="shared" ref="AN309" si="4392">AM309*1000</f>
        <v>0</v>
      </c>
      <c r="AO309" s="640">
        <f>'23년(세부_실적)'!AM423</f>
        <v>0</v>
      </c>
      <c r="AP309" s="640">
        <f t="shared" ref="AP309" si="4393">AO309*1000</f>
        <v>0</v>
      </c>
      <c r="AQ309" s="640">
        <f>'23년(세부_실적)'!AO423</f>
        <v>0</v>
      </c>
      <c r="AR309" s="640">
        <f t="shared" ref="AR309" si="4394">AQ309*1000</f>
        <v>0</v>
      </c>
      <c r="AS309" s="640">
        <f>'23년(세부_실적)'!AQ423</f>
        <v>0</v>
      </c>
      <c r="AT309" s="640">
        <f t="shared" ref="AT309" si="4395">AS309*1000</f>
        <v>0</v>
      </c>
      <c r="AU309" s="640">
        <f>'23년(세부_실적)'!AS423</f>
        <v>0</v>
      </c>
      <c r="AV309" s="640">
        <f t="shared" ref="AV309" si="4396">AU309*1000</f>
        <v>0</v>
      </c>
      <c r="AW309" s="640">
        <f>'23년(세부_실적)'!AU423</f>
        <v>0</v>
      </c>
      <c r="AX309" s="640">
        <f t="shared" ref="AX309" si="4397">AW309*1000</f>
        <v>0</v>
      </c>
      <c r="AY309" s="640">
        <f>'23년(세부_실적)'!AW423</f>
        <v>0</v>
      </c>
      <c r="AZ309" s="640">
        <f t="shared" ref="AZ309" si="4398">AY309*1000</f>
        <v>0</v>
      </c>
      <c r="BA309" s="640">
        <f>'23년(세부_실적)'!AY423</f>
        <v>0</v>
      </c>
      <c r="BB309" s="640">
        <f t="shared" ref="BB309" si="4399">BA309*1000</f>
        <v>0</v>
      </c>
      <c r="BC309" s="640">
        <f>'23년(세부_실적)'!BA423</f>
        <v>0</v>
      </c>
      <c r="BD309" s="640">
        <f t="shared" ref="BD309" si="4400">BC309*1000</f>
        <v>0</v>
      </c>
      <c r="BF309" s="617"/>
      <c r="BG309" s="617"/>
      <c r="BH309" s="617"/>
      <c r="BI309" s="617"/>
      <c r="BJ309" s="617"/>
      <c r="BK309" s="617"/>
      <c r="BL309" s="617"/>
      <c r="BM309" s="617"/>
      <c r="BN309" s="617"/>
      <c r="BO309" s="617"/>
      <c r="BP309" s="617"/>
      <c r="BQ309" s="617"/>
      <c r="BR309" s="617"/>
      <c r="BS309" s="617"/>
      <c r="BT309" s="617"/>
      <c r="BU309" s="617"/>
      <c r="BV309" s="617"/>
      <c r="BW309" s="617"/>
      <c r="BX309" s="617"/>
      <c r="BY309" s="617"/>
      <c r="BZ309" s="617"/>
      <c r="CA309" s="617"/>
      <c r="CB309" s="617"/>
      <c r="CC309" s="617"/>
      <c r="CD309" s="617"/>
      <c r="CE309" s="617"/>
      <c r="CF309" s="617"/>
      <c r="CG309" s="617"/>
      <c r="CH309" s="617"/>
      <c r="CI309" s="617"/>
      <c r="CJ309" s="617"/>
      <c r="CK309" s="617"/>
      <c r="CL309" s="617"/>
      <c r="CM309" s="617"/>
      <c r="CN309" s="617"/>
      <c r="CO309" s="617"/>
      <c r="CP309" s="617"/>
      <c r="CQ309" s="617"/>
      <c r="CR309" s="617"/>
      <c r="CS309" s="617"/>
      <c r="CT309" s="617"/>
      <c r="CU309" s="617"/>
      <c r="CV309" s="617"/>
      <c r="CW309" s="617"/>
      <c r="CX309" s="617"/>
      <c r="CY309" s="617"/>
      <c r="CZ309" s="617"/>
      <c r="DA309" s="617"/>
      <c r="DB309" s="6">
        <f t="shared" si="3739"/>
        <v>0</v>
      </c>
      <c r="DC309" s="6">
        <f t="shared" si="3740"/>
        <v>0</v>
      </c>
      <c r="DD309" s="6">
        <f t="shared" si="3741"/>
        <v>0</v>
      </c>
      <c r="DE309" s="6">
        <f t="shared" si="3742"/>
        <v>0</v>
      </c>
      <c r="DF309" s="6">
        <f t="shared" si="3743"/>
        <v>0</v>
      </c>
      <c r="DG309" s="6">
        <f t="shared" si="3744"/>
        <v>0</v>
      </c>
      <c r="DH309" s="6">
        <f t="shared" si="3745"/>
        <v>0</v>
      </c>
      <c r="DI309" s="6">
        <f t="shared" si="3746"/>
        <v>0</v>
      </c>
      <c r="DJ309" s="6">
        <f t="shared" si="3747"/>
        <v>0</v>
      </c>
      <c r="DK309" s="6">
        <f t="shared" si="3748"/>
        <v>0</v>
      </c>
      <c r="DL309" s="6">
        <f t="shared" si="3749"/>
        <v>0</v>
      </c>
      <c r="DM309" s="6">
        <f t="shared" si="3750"/>
        <v>0</v>
      </c>
      <c r="DO309" s="6">
        <f t="shared" si="3751"/>
        <v>0</v>
      </c>
      <c r="DP309" s="6">
        <f t="shared" si="3752"/>
        <v>0</v>
      </c>
      <c r="DQ309" s="6">
        <f t="shared" si="3753"/>
        <v>0</v>
      </c>
      <c r="DR309" s="6">
        <f t="shared" si="3754"/>
        <v>0</v>
      </c>
      <c r="DS309" s="6">
        <f t="shared" si="3755"/>
        <v>0</v>
      </c>
      <c r="DT309" s="6">
        <f t="shared" si="3756"/>
        <v>0</v>
      </c>
      <c r="DU309" s="6">
        <f t="shared" si="3757"/>
        <v>0</v>
      </c>
      <c r="DV309" s="6">
        <f t="shared" si="3758"/>
        <v>0</v>
      </c>
      <c r="DW309" s="6">
        <f t="shared" si="3759"/>
        <v>0</v>
      </c>
      <c r="DX309" s="6">
        <f t="shared" si="3760"/>
        <v>0</v>
      </c>
      <c r="DY309" s="6">
        <f t="shared" si="3761"/>
        <v>0</v>
      </c>
      <c r="DZ309" s="6">
        <f t="shared" si="3762"/>
        <v>0</v>
      </c>
    </row>
    <row r="310" spans="2:130" ht="12" customHeight="1" outlineLevel="1">
      <c r="B310" s="6">
        <f>'23년(세부_실적)'!A424</f>
        <v>304</v>
      </c>
      <c r="C310" s="618" t="str">
        <f>'23년(세부_실적)'!B424</f>
        <v>HP 프린팅</v>
      </c>
      <c r="D310" s="618" t="str">
        <f>'23년(세부_실적)'!C424</f>
        <v>HVPS</v>
      </c>
      <c r="E310" s="618" t="str">
        <f>'23년(세부_실적)'!D424</f>
        <v>Printer</v>
      </c>
      <c r="F310" s="622" t="str">
        <f>'23년(세부_실적)'!E424</f>
        <v>PN015SPR-HV</v>
      </c>
      <c r="G310" s="622" t="s">
        <v>1385</v>
      </c>
      <c r="H310" s="622" t="str">
        <f>'23년(세부_실적)'!F424</f>
        <v>234A</v>
      </c>
      <c r="I310" s="617" t="str">
        <f>'23년(세부_실적)'!G424</f>
        <v>구</v>
      </c>
      <c r="J310" s="617" t="str">
        <f>'23년(세부_실적)'!H424</f>
        <v>QD</v>
      </c>
      <c r="K310" s="617">
        <f>'23년(세부_실적)'!I424</f>
        <v>5.68</v>
      </c>
      <c r="L310" s="617">
        <f>'23년(세부_실적)'!J424</f>
        <v>0</v>
      </c>
      <c r="M310" s="617">
        <f>'23년(세부_실적)'!K424</f>
        <v>5.68</v>
      </c>
      <c r="N310" s="617">
        <f>'23년(세부_실적)'!L424</f>
        <v>0</v>
      </c>
      <c r="O310" s="617">
        <f>'23년(세부_실적)'!M424</f>
        <v>5.68</v>
      </c>
      <c r="P310" s="617">
        <f>'23년(세부_실적)'!N424</f>
        <v>0</v>
      </c>
      <c r="Q310" s="617">
        <f>'23년(세부_실적)'!O424</f>
        <v>5.68</v>
      </c>
      <c r="R310" s="617">
        <f>'23년(세부_실적)'!P424</f>
        <v>0</v>
      </c>
      <c r="S310" s="638">
        <f>'23년(세부_실적)'!Q424</f>
        <v>0</v>
      </c>
      <c r="T310" s="638">
        <f t="shared" si="3706"/>
        <v>0</v>
      </c>
      <c r="U310" s="638">
        <f>'23년(세부_실적)'!S424</f>
        <v>0</v>
      </c>
      <c r="V310" s="638">
        <f t="shared" si="3707"/>
        <v>0</v>
      </c>
      <c r="W310" s="638">
        <f>'23년(세부_실적)'!U424</f>
        <v>0</v>
      </c>
      <c r="X310" s="638">
        <f t="shared" si="3708"/>
        <v>0</v>
      </c>
      <c r="Y310" s="638">
        <f>'23년(세부_실적)'!W424</f>
        <v>0</v>
      </c>
      <c r="Z310" s="638">
        <f t="shared" si="3709"/>
        <v>0</v>
      </c>
      <c r="AA310" s="638">
        <f>'23년(세부_실적)'!Y424</f>
        <v>0</v>
      </c>
      <c r="AB310" s="638">
        <f t="shared" si="3709"/>
        <v>0</v>
      </c>
      <c r="AC310" s="638">
        <f>'23년(세부_실적)'!AA424</f>
        <v>0</v>
      </c>
      <c r="AD310" s="638">
        <f t="shared" ref="AD310" si="4401">AC310*1000</f>
        <v>0</v>
      </c>
      <c r="AE310" s="638">
        <f>'23년(세부_실적)'!AC424</f>
        <v>0</v>
      </c>
      <c r="AF310" s="638">
        <f t="shared" ref="AF310" si="4402">AE310*1000</f>
        <v>0</v>
      </c>
      <c r="AG310" s="638">
        <f>'23년(세부_실적)'!AE424</f>
        <v>0</v>
      </c>
      <c r="AH310" s="638">
        <f t="shared" ref="AH310" si="4403">AG310*1000</f>
        <v>0</v>
      </c>
      <c r="AI310" s="638">
        <f>'23년(세부_실적)'!AG424</f>
        <v>0</v>
      </c>
      <c r="AJ310" s="638">
        <f t="shared" ref="AJ310" si="4404">AI310*1000</f>
        <v>0</v>
      </c>
      <c r="AK310" s="638">
        <f>'23년(세부_실적)'!AI424</f>
        <v>0</v>
      </c>
      <c r="AL310" s="638">
        <f t="shared" ref="AL310" si="4405">AK310*1000</f>
        <v>0</v>
      </c>
      <c r="AM310" s="638">
        <f>'23년(세부_실적)'!AK424</f>
        <v>0</v>
      </c>
      <c r="AN310" s="638">
        <f t="shared" ref="AN310" si="4406">AM310*1000</f>
        <v>0</v>
      </c>
      <c r="AO310" s="638">
        <f>'23년(세부_실적)'!AM424</f>
        <v>0</v>
      </c>
      <c r="AP310" s="638">
        <f t="shared" ref="AP310" si="4407">AO310*1000</f>
        <v>0</v>
      </c>
      <c r="AQ310" s="638">
        <f>'23년(세부_실적)'!AO424</f>
        <v>0</v>
      </c>
      <c r="AR310" s="638">
        <f t="shared" ref="AR310" si="4408">AQ310*1000</f>
        <v>0</v>
      </c>
      <c r="AS310" s="638">
        <f>'23년(세부_실적)'!AQ424</f>
        <v>0</v>
      </c>
      <c r="AT310" s="638">
        <f t="shared" ref="AT310" si="4409">AS310*1000</f>
        <v>0</v>
      </c>
      <c r="AU310" s="638">
        <f>'23년(세부_실적)'!AS424</f>
        <v>0</v>
      </c>
      <c r="AV310" s="638">
        <f t="shared" ref="AV310" si="4410">AU310*1000</f>
        <v>0</v>
      </c>
      <c r="AW310" s="638">
        <f>'23년(세부_실적)'!AU424</f>
        <v>0</v>
      </c>
      <c r="AX310" s="638">
        <f t="shared" ref="AX310" si="4411">AW310*1000</f>
        <v>0</v>
      </c>
      <c r="AY310" s="638">
        <f>'23년(세부_실적)'!AW424</f>
        <v>0</v>
      </c>
      <c r="AZ310" s="638">
        <f t="shared" ref="AZ310" si="4412">AY310*1000</f>
        <v>0</v>
      </c>
      <c r="BA310" s="638">
        <f>'23년(세부_실적)'!AY424</f>
        <v>0</v>
      </c>
      <c r="BB310" s="638">
        <f t="shared" ref="BB310" si="4413">BA310*1000</f>
        <v>0</v>
      </c>
      <c r="BC310" s="638">
        <f>'23년(세부_실적)'!BA424</f>
        <v>0</v>
      </c>
      <c r="BD310" s="638">
        <f t="shared" ref="BD310" si="4414">BC310*1000</f>
        <v>0</v>
      </c>
      <c r="BF310" s="617">
        <v>0.81</v>
      </c>
      <c r="BG310" s="617">
        <v>4.2512463981818174</v>
      </c>
      <c r="BH310" s="617"/>
      <c r="BI310" s="617"/>
      <c r="BJ310" s="617">
        <v>0.81</v>
      </c>
      <c r="BK310" s="617">
        <v>4.2512463981818174</v>
      </c>
      <c r="BL310" s="617"/>
      <c r="BM310" s="617"/>
      <c r="BN310" s="617">
        <v>0.81</v>
      </c>
      <c r="BO310" s="617">
        <v>4.2512463981818174</v>
      </c>
      <c r="BP310" s="617"/>
      <c r="BQ310" s="617"/>
      <c r="BR310" s="617">
        <v>0.81</v>
      </c>
      <c r="BS310" s="617">
        <v>4.2512463981818174</v>
      </c>
      <c r="BT310" s="617"/>
      <c r="BU310" s="617"/>
      <c r="BV310" s="617">
        <v>0.81</v>
      </c>
      <c r="BW310" s="617">
        <v>4.2512463981818174</v>
      </c>
      <c r="BX310" s="617"/>
      <c r="BY310" s="617"/>
      <c r="BZ310" s="617">
        <v>0.81</v>
      </c>
      <c r="CA310" s="617">
        <v>4.2512463981818174</v>
      </c>
      <c r="CB310" s="617"/>
      <c r="CC310" s="617"/>
      <c r="CD310" s="617"/>
      <c r="CE310" s="617"/>
      <c r="CF310" s="617"/>
      <c r="CG310" s="617"/>
      <c r="CH310" s="617"/>
      <c r="CI310" s="617"/>
      <c r="CJ310" s="617"/>
      <c r="CK310" s="617"/>
      <c r="CL310" s="617"/>
      <c r="CM310" s="617"/>
      <c r="CN310" s="617"/>
      <c r="CO310" s="617"/>
      <c r="CP310" s="617"/>
      <c r="CQ310" s="617"/>
      <c r="CR310" s="617"/>
      <c r="CS310" s="617"/>
      <c r="CT310" s="617"/>
      <c r="CU310" s="617"/>
      <c r="CV310" s="617"/>
      <c r="CW310" s="617"/>
      <c r="CX310" s="617"/>
      <c r="CY310" s="617"/>
      <c r="CZ310" s="617"/>
      <c r="DA310" s="617"/>
      <c r="DB310" s="6">
        <f t="shared" si="3739"/>
        <v>0</v>
      </c>
      <c r="DC310" s="6">
        <f t="shared" si="3740"/>
        <v>0</v>
      </c>
      <c r="DD310" s="6">
        <f t="shared" si="3741"/>
        <v>0</v>
      </c>
      <c r="DE310" s="6">
        <f t="shared" si="3742"/>
        <v>0</v>
      </c>
      <c r="DF310" s="6">
        <f t="shared" si="3743"/>
        <v>0</v>
      </c>
      <c r="DG310" s="6">
        <f t="shared" si="3744"/>
        <v>0</v>
      </c>
      <c r="DH310" s="6">
        <f t="shared" si="3745"/>
        <v>0</v>
      </c>
      <c r="DI310" s="6">
        <f t="shared" si="3746"/>
        <v>0</v>
      </c>
      <c r="DJ310" s="6">
        <f t="shared" si="3747"/>
        <v>0</v>
      </c>
      <c r="DK310" s="6">
        <f t="shared" si="3748"/>
        <v>0</v>
      </c>
      <c r="DL310" s="6">
        <f t="shared" si="3749"/>
        <v>0</v>
      </c>
      <c r="DM310" s="6">
        <f t="shared" si="3750"/>
        <v>0</v>
      </c>
      <c r="DO310" s="6">
        <f t="shared" si="3751"/>
        <v>0</v>
      </c>
      <c r="DP310" s="6">
        <f t="shared" si="3752"/>
        <v>0</v>
      </c>
      <c r="DQ310" s="6">
        <f t="shared" si="3753"/>
        <v>0</v>
      </c>
      <c r="DR310" s="6">
        <f t="shared" si="3754"/>
        <v>0</v>
      </c>
      <c r="DS310" s="6">
        <f t="shared" si="3755"/>
        <v>0</v>
      </c>
      <c r="DT310" s="6">
        <f t="shared" si="3756"/>
        <v>0</v>
      </c>
      <c r="DU310" s="6">
        <f t="shared" si="3757"/>
        <v>0</v>
      </c>
      <c r="DV310" s="6">
        <f t="shared" si="3758"/>
        <v>0</v>
      </c>
      <c r="DW310" s="6">
        <f t="shared" si="3759"/>
        <v>0</v>
      </c>
      <c r="DX310" s="6">
        <f t="shared" si="3760"/>
        <v>0</v>
      </c>
      <c r="DY310" s="6">
        <f t="shared" si="3761"/>
        <v>0</v>
      </c>
      <c r="DZ310" s="6">
        <f t="shared" si="3762"/>
        <v>0</v>
      </c>
    </row>
    <row r="311" spans="2:130" ht="12" customHeight="1" outlineLevel="1">
      <c r="B311" s="6">
        <f>'23년(세부_실적)'!A425</f>
        <v>305</v>
      </c>
      <c r="C311" s="620"/>
      <c r="D311" s="620"/>
      <c r="E311" s="620"/>
      <c r="F311" s="622" t="str">
        <f>'23년(세부_실적)'!E425</f>
        <v>PN018SPR-HV</v>
      </c>
      <c r="G311" s="622" t="s">
        <v>1386</v>
      </c>
      <c r="H311" s="622" t="str">
        <f>'23년(세부_실적)'!F425</f>
        <v>237A</v>
      </c>
      <c r="I311" s="617" t="str">
        <f>'23년(세부_실적)'!G425</f>
        <v>구</v>
      </c>
      <c r="J311" s="617" t="str">
        <f>'23년(세부_실적)'!H425</f>
        <v>QD</v>
      </c>
      <c r="K311" s="617">
        <f>'23년(세부_실적)'!I425</f>
        <v>9.15</v>
      </c>
      <c r="L311" s="617">
        <f>'23년(세부_실적)'!J425</f>
        <v>0</v>
      </c>
      <c r="M311" s="617">
        <f>'23년(세부_실적)'!K425</f>
        <v>9.15</v>
      </c>
      <c r="N311" s="617">
        <f>'23년(세부_실적)'!L425</f>
        <v>0</v>
      </c>
      <c r="O311" s="617">
        <f>'23년(세부_실적)'!M425</f>
        <v>9.15</v>
      </c>
      <c r="P311" s="617">
        <f>'23년(세부_실적)'!N425</f>
        <v>0</v>
      </c>
      <c r="Q311" s="617">
        <f>'23년(세부_실적)'!O425</f>
        <v>9.15</v>
      </c>
      <c r="R311" s="617">
        <f>'23년(세부_실적)'!P425</f>
        <v>0</v>
      </c>
      <c r="S311" s="638">
        <f>'23년(세부_실적)'!Q425</f>
        <v>3.0000000000000001E-3</v>
      </c>
      <c r="T311" s="638">
        <f t="shared" si="3706"/>
        <v>3</v>
      </c>
      <c r="U311" s="638">
        <f>'23년(세부_실적)'!S425</f>
        <v>0</v>
      </c>
      <c r="V311" s="638">
        <f t="shared" si="3707"/>
        <v>0</v>
      </c>
      <c r="W311" s="638">
        <f>'23년(세부_실적)'!U425</f>
        <v>0</v>
      </c>
      <c r="X311" s="638">
        <f t="shared" si="3708"/>
        <v>0</v>
      </c>
      <c r="Y311" s="638">
        <f>'23년(세부_실적)'!W425</f>
        <v>0</v>
      </c>
      <c r="Z311" s="638">
        <f t="shared" si="3709"/>
        <v>0</v>
      </c>
      <c r="AA311" s="638">
        <f>'23년(세부_실적)'!Y425</f>
        <v>0</v>
      </c>
      <c r="AB311" s="638">
        <f t="shared" si="3709"/>
        <v>0</v>
      </c>
      <c r="AC311" s="638">
        <f>'23년(세부_실적)'!AA425</f>
        <v>0</v>
      </c>
      <c r="AD311" s="638">
        <f t="shared" ref="AD311" si="4415">AC311*1000</f>
        <v>0</v>
      </c>
      <c r="AE311" s="638">
        <f>'23년(세부_실적)'!AC425</f>
        <v>0</v>
      </c>
      <c r="AF311" s="638">
        <f t="shared" ref="AF311" si="4416">AE311*1000</f>
        <v>0</v>
      </c>
      <c r="AG311" s="638">
        <f>'23년(세부_실적)'!AE425</f>
        <v>0</v>
      </c>
      <c r="AH311" s="638">
        <f t="shared" ref="AH311" si="4417">AG311*1000</f>
        <v>0</v>
      </c>
      <c r="AI311" s="638">
        <f>'23년(세부_실적)'!AG425</f>
        <v>0</v>
      </c>
      <c r="AJ311" s="638">
        <f t="shared" ref="AJ311" si="4418">AI311*1000</f>
        <v>0</v>
      </c>
      <c r="AK311" s="638">
        <f>'23년(세부_실적)'!AI425</f>
        <v>0</v>
      </c>
      <c r="AL311" s="638">
        <f t="shared" ref="AL311" si="4419">AK311*1000</f>
        <v>0</v>
      </c>
      <c r="AM311" s="638">
        <f>'23년(세부_실적)'!AK425</f>
        <v>0</v>
      </c>
      <c r="AN311" s="638">
        <f t="shared" ref="AN311" si="4420">AM311*1000</f>
        <v>0</v>
      </c>
      <c r="AO311" s="638">
        <f>'23년(세부_실적)'!AM425</f>
        <v>0</v>
      </c>
      <c r="AP311" s="638">
        <f t="shared" ref="AP311" si="4421">AO311*1000</f>
        <v>0</v>
      </c>
      <c r="AQ311" s="638">
        <f>'23년(세부_실적)'!AO425</f>
        <v>0</v>
      </c>
      <c r="AR311" s="638">
        <f t="shared" ref="AR311" si="4422">AQ311*1000</f>
        <v>0</v>
      </c>
      <c r="AS311" s="638">
        <f>'23년(세부_실적)'!AQ425</f>
        <v>0</v>
      </c>
      <c r="AT311" s="638">
        <f t="shared" ref="AT311" si="4423">AS311*1000</f>
        <v>0</v>
      </c>
      <c r="AU311" s="638">
        <f>'23년(세부_실적)'!AS425</f>
        <v>0</v>
      </c>
      <c r="AV311" s="638">
        <f t="shared" ref="AV311" si="4424">AU311*1000</f>
        <v>0</v>
      </c>
      <c r="AW311" s="638">
        <f>'23년(세부_실적)'!AU425</f>
        <v>3.0000000000000001E-3</v>
      </c>
      <c r="AX311" s="638">
        <f t="shared" ref="AX311" si="4425">AW311*1000</f>
        <v>3</v>
      </c>
      <c r="AY311" s="638">
        <f>'23년(세부_실적)'!AW425</f>
        <v>0</v>
      </c>
      <c r="AZ311" s="638">
        <f t="shared" ref="AZ311" si="4426">AY311*1000</f>
        <v>0</v>
      </c>
      <c r="BA311" s="638">
        <f>'23년(세부_실적)'!AY425</f>
        <v>3.0000000000000001E-3</v>
      </c>
      <c r="BB311" s="638">
        <f t="shared" ref="BB311" si="4427">BA311*1000</f>
        <v>3</v>
      </c>
      <c r="BC311" s="638">
        <f>'23년(세부_실적)'!BA425</f>
        <v>3.0000000000000001E-3</v>
      </c>
      <c r="BD311" s="638">
        <f t="shared" ref="BD311" si="4428">BC311*1000</f>
        <v>3</v>
      </c>
      <c r="BF311" s="617">
        <v>0.9</v>
      </c>
      <c r="BG311" s="617">
        <v>5.7131338683636361</v>
      </c>
      <c r="BH311" s="617"/>
      <c r="BI311" s="617"/>
      <c r="BJ311" s="617">
        <v>0.9</v>
      </c>
      <c r="BK311" s="617">
        <v>5.7131338683636361</v>
      </c>
      <c r="BL311" s="617"/>
      <c r="BM311" s="617"/>
      <c r="BN311" s="617">
        <v>0.9</v>
      </c>
      <c r="BO311" s="617">
        <v>5.7131338683636361</v>
      </c>
      <c r="BP311" s="617"/>
      <c r="BQ311" s="617"/>
      <c r="BR311" s="617">
        <v>0.9</v>
      </c>
      <c r="BS311" s="617">
        <v>6.0175338683636355</v>
      </c>
      <c r="BT311" s="617">
        <v>7.56</v>
      </c>
      <c r="BU311" s="617"/>
      <c r="BV311" s="617">
        <v>0.9</v>
      </c>
      <c r="BW311" s="617">
        <v>6.0175338683636355</v>
      </c>
      <c r="BX311" s="617">
        <v>7.56</v>
      </c>
      <c r="BY311" s="617"/>
      <c r="BZ311" s="617">
        <v>0.9</v>
      </c>
      <c r="CA311" s="617">
        <v>6.0175338683636355</v>
      </c>
      <c r="CB311" s="617">
        <v>7.56</v>
      </c>
      <c r="CC311" s="617"/>
      <c r="CD311" s="617"/>
      <c r="CE311" s="617"/>
      <c r="CF311" s="617"/>
      <c r="CG311" s="617"/>
      <c r="CH311" s="617"/>
      <c r="CI311" s="617"/>
      <c r="CJ311" s="617"/>
      <c r="CK311" s="617"/>
      <c r="CL311" s="617"/>
      <c r="CM311" s="617"/>
      <c r="CN311" s="617"/>
      <c r="CO311" s="617"/>
      <c r="CP311" s="617"/>
      <c r="CQ311" s="617"/>
      <c r="CR311" s="617"/>
      <c r="CS311" s="617"/>
      <c r="CT311" s="617"/>
      <c r="CU311" s="617"/>
      <c r="CV311" s="617"/>
      <c r="CW311" s="617"/>
      <c r="CX311" s="617"/>
      <c r="CY311" s="617"/>
      <c r="CZ311" s="617"/>
      <c r="DA311" s="617"/>
      <c r="DB311" s="6">
        <f t="shared" si="3739"/>
        <v>0</v>
      </c>
      <c r="DC311" s="6">
        <f t="shared" si="3740"/>
        <v>0</v>
      </c>
      <c r="DD311" s="6">
        <f t="shared" si="3741"/>
        <v>0</v>
      </c>
      <c r="DE311" s="6">
        <f t="shared" si="3742"/>
        <v>0</v>
      </c>
      <c r="DF311" s="6">
        <f t="shared" si="3743"/>
        <v>0</v>
      </c>
      <c r="DG311" s="6">
        <f t="shared" si="3744"/>
        <v>0</v>
      </c>
      <c r="DH311" s="6">
        <f t="shared" si="3745"/>
        <v>0</v>
      </c>
      <c r="DI311" s="6">
        <f t="shared" si="3746"/>
        <v>0</v>
      </c>
      <c r="DJ311" s="6">
        <f t="shared" si="3747"/>
        <v>0</v>
      </c>
      <c r="DK311" s="6">
        <f t="shared" si="3748"/>
        <v>0</v>
      </c>
      <c r="DL311" s="6">
        <f t="shared" si="3749"/>
        <v>0</v>
      </c>
      <c r="DM311" s="6">
        <f t="shared" si="3750"/>
        <v>0</v>
      </c>
      <c r="DO311" s="6">
        <f t="shared" si="3751"/>
        <v>0</v>
      </c>
      <c r="DP311" s="6">
        <f t="shared" si="3752"/>
        <v>0</v>
      </c>
      <c r="DQ311" s="6">
        <f t="shared" si="3753"/>
        <v>0</v>
      </c>
      <c r="DR311" s="6">
        <f t="shared" si="3754"/>
        <v>0</v>
      </c>
      <c r="DS311" s="6">
        <f t="shared" si="3755"/>
        <v>0</v>
      </c>
      <c r="DT311" s="6">
        <f t="shared" si="3756"/>
        <v>0</v>
      </c>
      <c r="DU311" s="6">
        <f t="shared" si="3757"/>
        <v>0</v>
      </c>
      <c r="DV311" s="6">
        <f t="shared" si="3758"/>
        <v>0</v>
      </c>
      <c r="DW311" s="6">
        <f t="shared" si="3759"/>
        <v>0</v>
      </c>
      <c r="DX311" s="6">
        <f t="shared" si="3760"/>
        <v>0</v>
      </c>
      <c r="DY311" s="6">
        <f t="shared" si="3761"/>
        <v>0</v>
      </c>
      <c r="DZ311" s="6">
        <f t="shared" si="3762"/>
        <v>0</v>
      </c>
    </row>
    <row r="312" spans="2:130" ht="12" customHeight="1" outlineLevel="1">
      <c r="B312" s="6">
        <f>'23년(세부_실적)'!A426</f>
        <v>306</v>
      </c>
      <c r="C312" s="620"/>
      <c r="D312" s="620"/>
      <c r="E312" s="620"/>
      <c r="F312" s="622" t="str">
        <f>'23년(세부_실적)'!E426</f>
        <v>PNK4350-R-HV</v>
      </c>
      <c r="G312" s="622" t="s">
        <v>1387</v>
      </c>
      <c r="H312" s="622" t="str">
        <f>'23년(세부_실적)'!F426</f>
        <v>237C</v>
      </c>
      <c r="I312" s="617" t="str">
        <f>'23년(세부_실적)'!G426</f>
        <v>구</v>
      </c>
      <c r="J312" s="617" t="str">
        <f>'23년(세부_실적)'!H426</f>
        <v>QD</v>
      </c>
      <c r="K312" s="617">
        <f>'23년(세부_실적)'!I426</f>
        <v>9.4499999999999993</v>
      </c>
      <c r="L312" s="617">
        <f>'23년(세부_실적)'!J426</f>
        <v>0</v>
      </c>
      <c r="M312" s="617">
        <f>'23년(세부_실적)'!K426</f>
        <v>9.4499999999999993</v>
      </c>
      <c r="N312" s="617">
        <f>'23년(세부_실적)'!L426</f>
        <v>0</v>
      </c>
      <c r="O312" s="617">
        <f>'23년(세부_실적)'!M426</f>
        <v>9.4499999999999993</v>
      </c>
      <c r="P312" s="617">
        <f>'23년(세부_실적)'!N426</f>
        <v>0</v>
      </c>
      <c r="Q312" s="617">
        <f>'23년(세부_실적)'!O426</f>
        <v>9.4499999999999993</v>
      </c>
      <c r="R312" s="617">
        <f>'23년(세부_실적)'!P426</f>
        <v>0</v>
      </c>
      <c r="S312" s="638">
        <f>'23년(세부_실적)'!Q426</f>
        <v>3.0179999999999998</v>
      </c>
      <c r="T312" s="638">
        <f t="shared" si="3706"/>
        <v>3018</v>
      </c>
      <c r="U312" s="638">
        <f>'23년(세부_실적)'!S426</f>
        <v>0</v>
      </c>
      <c r="V312" s="638">
        <f t="shared" si="3707"/>
        <v>0</v>
      </c>
      <c r="W312" s="638">
        <f>'23년(세부_실적)'!U426</f>
        <v>0</v>
      </c>
      <c r="X312" s="638">
        <f t="shared" si="3708"/>
        <v>0</v>
      </c>
      <c r="Y312" s="638">
        <f>'23년(세부_실적)'!W426</f>
        <v>0.6</v>
      </c>
      <c r="Z312" s="638">
        <f t="shared" si="3709"/>
        <v>600</v>
      </c>
      <c r="AA312" s="638">
        <f>'23년(세부_실적)'!Y426</f>
        <v>0.6</v>
      </c>
      <c r="AB312" s="638">
        <f t="shared" si="3709"/>
        <v>600</v>
      </c>
      <c r="AC312" s="638">
        <f>'23년(세부_실적)'!AA426</f>
        <v>0.48</v>
      </c>
      <c r="AD312" s="638">
        <f t="shared" ref="AD312" si="4429">AC312*1000</f>
        <v>480</v>
      </c>
      <c r="AE312" s="638">
        <f>'23년(세부_실적)'!AC426</f>
        <v>0.52800000000000002</v>
      </c>
      <c r="AF312" s="638">
        <f t="shared" ref="AF312" si="4430">AE312*1000</f>
        <v>528</v>
      </c>
      <c r="AG312" s="638">
        <f>'23년(세부_실적)'!AE426</f>
        <v>0</v>
      </c>
      <c r="AH312" s="638">
        <f t="shared" ref="AH312" si="4431">AG312*1000</f>
        <v>0</v>
      </c>
      <c r="AI312" s="638">
        <f>'23년(세부_실적)'!AG426</f>
        <v>1.008</v>
      </c>
      <c r="AJ312" s="638">
        <f t="shared" ref="AJ312" si="4432">AI312*1000</f>
        <v>1008</v>
      </c>
      <c r="AK312" s="638">
        <f>'23년(세부_실적)'!AI426</f>
        <v>1.6080000000000001</v>
      </c>
      <c r="AL312" s="638">
        <f t="shared" ref="AL312" si="4433">AK312*1000</f>
        <v>1608</v>
      </c>
      <c r="AM312" s="638">
        <f>'23년(세부_실적)'!AK426</f>
        <v>0.24</v>
      </c>
      <c r="AN312" s="638">
        <f t="shared" ref="AN312" si="4434">AM312*1000</f>
        <v>240</v>
      </c>
      <c r="AO312" s="638">
        <f>'23년(세부_실적)'!AM426</f>
        <v>0.57599999999999996</v>
      </c>
      <c r="AP312" s="638">
        <f t="shared" ref="AP312" si="4435">AO312*1000</f>
        <v>576</v>
      </c>
      <c r="AQ312" s="638">
        <f>'23년(세부_실적)'!AO426</f>
        <v>0.432</v>
      </c>
      <c r="AR312" s="638">
        <f t="shared" ref="AR312" si="4436">AQ312*1000</f>
        <v>432</v>
      </c>
      <c r="AS312" s="638">
        <f>'23년(세부_실적)'!AQ426</f>
        <v>1.248</v>
      </c>
      <c r="AT312" s="638">
        <f t="shared" ref="AT312" si="4437">AS312*1000</f>
        <v>1248</v>
      </c>
      <c r="AU312" s="638">
        <f>'23년(세부_실적)'!AS426</f>
        <v>0.16200000000000001</v>
      </c>
      <c r="AV312" s="638">
        <f t="shared" ref="AV312" si="4438">AU312*1000</f>
        <v>162</v>
      </c>
      <c r="AW312" s="638">
        <f>'23년(세부_실적)'!AU426</f>
        <v>0</v>
      </c>
      <c r="AX312" s="638">
        <f t="shared" ref="AX312" si="4439">AW312*1000</f>
        <v>0</v>
      </c>
      <c r="AY312" s="638">
        <f>'23년(세부_실적)'!AW426</f>
        <v>0</v>
      </c>
      <c r="AZ312" s="638">
        <f t="shared" ref="AZ312" si="4440">AY312*1000</f>
        <v>0</v>
      </c>
      <c r="BA312" s="638">
        <f>'23년(세부_실적)'!AY426</f>
        <v>0.16200000000000001</v>
      </c>
      <c r="BB312" s="638">
        <f t="shared" ref="BB312" si="4441">BA312*1000</f>
        <v>162</v>
      </c>
      <c r="BC312" s="638">
        <f>'23년(세부_실적)'!BA426</f>
        <v>1.41</v>
      </c>
      <c r="BD312" s="638">
        <f t="shared" ref="BD312" si="4442">BC312*1000</f>
        <v>1410</v>
      </c>
      <c r="BF312" s="617">
        <v>0.9</v>
      </c>
      <c r="BG312" s="617">
        <v>5.8489760445454468</v>
      </c>
      <c r="BH312" s="617"/>
      <c r="BI312" s="617"/>
      <c r="BJ312" s="617">
        <v>0.9</v>
      </c>
      <c r="BK312" s="617">
        <v>5.8489760445454468</v>
      </c>
      <c r="BL312" s="617">
        <v>7.81</v>
      </c>
      <c r="BM312" s="617"/>
      <c r="BN312" s="617">
        <v>0.9</v>
      </c>
      <c r="BO312" s="617">
        <v>5.8489760445454468</v>
      </c>
      <c r="BP312" s="617">
        <v>7.81</v>
      </c>
      <c r="BQ312" s="617"/>
      <c r="BR312" s="617">
        <v>0.9</v>
      </c>
      <c r="BS312" s="617">
        <v>6.2040885445454466</v>
      </c>
      <c r="BT312" s="617"/>
      <c r="BU312" s="617"/>
      <c r="BV312" s="617">
        <v>0.9</v>
      </c>
      <c r="BW312" s="617">
        <v>6.2040885445454466</v>
      </c>
      <c r="BX312" s="617"/>
      <c r="BY312" s="617"/>
      <c r="BZ312" s="617">
        <v>0.9</v>
      </c>
      <c r="CA312" s="617">
        <v>6.2040885445454466</v>
      </c>
      <c r="CB312" s="617"/>
      <c r="CC312" s="617"/>
      <c r="CD312" s="617"/>
      <c r="CE312" s="617"/>
      <c r="CF312" s="617"/>
      <c r="CG312" s="617"/>
      <c r="CH312" s="617"/>
      <c r="CI312" s="617"/>
      <c r="CJ312" s="617"/>
      <c r="CK312" s="617"/>
      <c r="CL312" s="617"/>
      <c r="CM312" s="617"/>
      <c r="CN312" s="617"/>
      <c r="CO312" s="617"/>
      <c r="CP312" s="617"/>
      <c r="CQ312" s="617"/>
      <c r="CR312" s="617"/>
      <c r="CS312" s="617"/>
      <c r="CT312" s="617"/>
      <c r="CU312" s="617"/>
      <c r="CV312" s="617"/>
      <c r="CW312" s="617"/>
      <c r="CX312" s="617"/>
      <c r="CY312" s="617"/>
      <c r="CZ312" s="617"/>
      <c r="DA312" s="617"/>
      <c r="DB312" s="6">
        <f t="shared" si="3739"/>
        <v>0</v>
      </c>
      <c r="DC312" s="6">
        <f t="shared" si="3740"/>
        <v>0</v>
      </c>
      <c r="DD312" s="6">
        <f t="shared" si="3741"/>
        <v>6107872.9800000004</v>
      </c>
      <c r="DE312" s="6">
        <f t="shared" si="3742"/>
        <v>0</v>
      </c>
      <c r="DF312" s="6">
        <f t="shared" si="3743"/>
        <v>0</v>
      </c>
      <c r="DG312" s="6">
        <f t="shared" si="3744"/>
        <v>0</v>
      </c>
      <c r="DH312" s="6">
        <f t="shared" si="3745"/>
        <v>0</v>
      </c>
      <c r="DI312" s="6">
        <f t="shared" si="3746"/>
        <v>0</v>
      </c>
      <c r="DJ312" s="6">
        <f t="shared" si="3747"/>
        <v>0</v>
      </c>
      <c r="DK312" s="6">
        <f t="shared" si="3748"/>
        <v>0</v>
      </c>
      <c r="DL312" s="6">
        <f t="shared" si="3749"/>
        <v>0</v>
      </c>
      <c r="DM312" s="6">
        <f t="shared" si="3750"/>
        <v>0</v>
      </c>
      <c r="DO312" s="6">
        <f t="shared" si="3751"/>
        <v>0</v>
      </c>
      <c r="DP312" s="6">
        <f t="shared" si="3752"/>
        <v>0</v>
      </c>
      <c r="DQ312" s="6">
        <f t="shared" si="3753"/>
        <v>5278090.7074451232</v>
      </c>
      <c r="DR312" s="6">
        <f t="shared" si="3754"/>
        <v>4512471.5773285823</v>
      </c>
      <c r="DS312" s="6">
        <f t="shared" si="3755"/>
        <v>4966606.9733001115</v>
      </c>
      <c r="DT312" s="6">
        <f t="shared" si="3756"/>
        <v>0</v>
      </c>
      <c r="DU312" s="6">
        <f t="shared" si="3757"/>
        <v>0</v>
      </c>
      <c r="DV312" s="6">
        <f t="shared" si="3758"/>
        <v>0</v>
      </c>
      <c r="DW312" s="6">
        <f t="shared" si="3759"/>
        <v>0</v>
      </c>
      <c r="DX312" s="6">
        <f t="shared" si="3760"/>
        <v>0</v>
      </c>
      <c r="DY312" s="6">
        <f t="shared" si="3761"/>
        <v>0</v>
      </c>
      <c r="DZ312" s="6">
        <f t="shared" si="3762"/>
        <v>0</v>
      </c>
    </row>
    <row r="313" spans="2:130" ht="12" customHeight="1" outlineLevel="1">
      <c r="B313" s="6">
        <f>'23년(세부_실적)'!A427</f>
        <v>307</v>
      </c>
      <c r="C313" s="620"/>
      <c r="D313" s="620"/>
      <c r="E313" s="620"/>
      <c r="F313" s="622" t="str">
        <f>'23년(세부_실적)'!E427</f>
        <v>PNK4350-PEARL</v>
      </c>
      <c r="G313" s="622" t="s">
        <v>1388</v>
      </c>
      <c r="H313" s="622" t="str">
        <f>'23년(세부_실적)'!F427</f>
        <v>237D</v>
      </c>
      <c r="I313" s="617" t="str">
        <f>'23년(세부_실적)'!G427</f>
        <v>구</v>
      </c>
      <c r="J313" s="617" t="str">
        <f>'23년(세부_실적)'!H427</f>
        <v>QD</v>
      </c>
      <c r="K313" s="617">
        <f>'23년(세부_실적)'!I427</f>
        <v>8.75</v>
      </c>
      <c r="L313" s="617">
        <f>'23년(세부_실적)'!J427</f>
        <v>0</v>
      </c>
      <c r="M313" s="617">
        <f>'23년(세부_실적)'!K427</f>
        <v>8.75</v>
      </c>
      <c r="N313" s="617">
        <f>'23년(세부_실적)'!L427</f>
        <v>0</v>
      </c>
      <c r="O313" s="617">
        <f>'23년(세부_실적)'!M427</f>
        <v>8.75</v>
      </c>
      <c r="P313" s="617">
        <f>'23년(세부_실적)'!N427</f>
        <v>0</v>
      </c>
      <c r="Q313" s="617">
        <f>'23년(세부_실적)'!O427</f>
        <v>8.75</v>
      </c>
      <c r="R313" s="617">
        <f>'23년(세부_실적)'!P427</f>
        <v>0</v>
      </c>
      <c r="S313" s="638">
        <f>'23년(세부_실적)'!Q427</f>
        <v>11.69</v>
      </c>
      <c r="T313" s="638">
        <f t="shared" si="3706"/>
        <v>11690</v>
      </c>
      <c r="U313" s="638">
        <f>'23년(세부_실적)'!S427</f>
        <v>0.72</v>
      </c>
      <c r="V313" s="638">
        <f t="shared" si="3707"/>
        <v>720</v>
      </c>
      <c r="W313" s="638">
        <f>'23년(세부_실적)'!U427</f>
        <v>0.16800000000000001</v>
      </c>
      <c r="X313" s="638">
        <f t="shared" si="3708"/>
        <v>168</v>
      </c>
      <c r="Y313" s="638">
        <f>'23년(세부_실적)'!W427</f>
        <v>1.6080000000000001</v>
      </c>
      <c r="Z313" s="638">
        <f t="shared" si="3709"/>
        <v>1608</v>
      </c>
      <c r="AA313" s="638">
        <f>'23년(세부_실적)'!Y427</f>
        <v>2.496</v>
      </c>
      <c r="AB313" s="638">
        <f t="shared" si="3709"/>
        <v>2496</v>
      </c>
      <c r="AC313" s="638">
        <f>'23년(세부_실적)'!AA427</f>
        <v>0</v>
      </c>
      <c r="AD313" s="638">
        <f t="shared" ref="AD313" si="4443">AC313*1000</f>
        <v>0</v>
      </c>
      <c r="AE313" s="638">
        <f>'23년(세부_실적)'!AC427</f>
        <v>0.72</v>
      </c>
      <c r="AF313" s="638">
        <f t="shared" ref="AF313" si="4444">AE313*1000</f>
        <v>720</v>
      </c>
      <c r="AG313" s="638">
        <f>'23년(세부_실적)'!AE427</f>
        <v>0.26400000000000001</v>
      </c>
      <c r="AH313" s="638">
        <f t="shared" ref="AH313" si="4445">AG313*1000</f>
        <v>264</v>
      </c>
      <c r="AI313" s="638">
        <f>'23년(세부_실적)'!AG427</f>
        <v>0.98399999999999999</v>
      </c>
      <c r="AJ313" s="638">
        <f t="shared" ref="AJ313" si="4446">AI313*1000</f>
        <v>984</v>
      </c>
      <c r="AK313" s="638">
        <f>'23년(세부_실적)'!AI427</f>
        <v>3.48</v>
      </c>
      <c r="AL313" s="638">
        <f t="shared" ref="AL313" si="4447">AK313*1000</f>
        <v>3480</v>
      </c>
      <c r="AM313" s="638">
        <f>'23년(세부_실적)'!AK427</f>
        <v>2.7120000000000002</v>
      </c>
      <c r="AN313" s="638">
        <f t="shared" ref="AN313" si="4448">AM313*1000</f>
        <v>2712</v>
      </c>
      <c r="AO313" s="638">
        <f>'23년(세부_실적)'!AM427</f>
        <v>1.44</v>
      </c>
      <c r="AP313" s="638">
        <f t="shared" ref="AP313" si="4449">AO313*1000</f>
        <v>1440</v>
      </c>
      <c r="AQ313" s="638">
        <f>'23년(세부_실적)'!AO427</f>
        <v>1.512</v>
      </c>
      <c r="AR313" s="638">
        <f t="shared" ref="AR313" si="4450">AQ313*1000</f>
        <v>1512</v>
      </c>
      <c r="AS313" s="638">
        <f>'23년(세부_실적)'!AQ427</f>
        <v>5.6639999999999997</v>
      </c>
      <c r="AT313" s="638">
        <f t="shared" ref="AT313" si="4451">AS313*1000</f>
        <v>5664</v>
      </c>
      <c r="AU313" s="638">
        <f>'23년(세부_실적)'!AS427</f>
        <v>0</v>
      </c>
      <c r="AV313" s="638">
        <f t="shared" ref="AV313" si="4452">AU313*1000</f>
        <v>0</v>
      </c>
      <c r="AW313" s="638">
        <f>'23년(세부_실적)'!AU427</f>
        <v>0</v>
      </c>
      <c r="AX313" s="638">
        <f t="shared" ref="AX313" si="4453">AW313*1000</f>
        <v>0</v>
      </c>
      <c r="AY313" s="638">
        <f>'23년(세부_실적)'!AW427</f>
        <v>2.5459999999999998</v>
      </c>
      <c r="AZ313" s="638">
        <f t="shared" ref="AZ313" si="4454">AY313*1000</f>
        <v>2546</v>
      </c>
      <c r="BA313" s="638">
        <f>'23년(세부_실적)'!AY427</f>
        <v>2.5459999999999998</v>
      </c>
      <c r="BB313" s="638">
        <f t="shared" ref="BB313" si="4455">BA313*1000</f>
        <v>2546</v>
      </c>
      <c r="BC313" s="638">
        <f>'23년(세부_실적)'!BA427</f>
        <v>8.2099999999999991</v>
      </c>
      <c r="BD313" s="638">
        <f t="shared" ref="BD313" si="4456">BC313*1000</f>
        <v>8209.9999999999982</v>
      </c>
      <c r="BF313" s="617">
        <v>0.95</v>
      </c>
      <c r="BG313" s="617">
        <v>6.2548477056363616</v>
      </c>
      <c r="BH313" s="617">
        <v>8.4</v>
      </c>
      <c r="BI313" s="617"/>
      <c r="BJ313" s="617">
        <v>0.95</v>
      </c>
      <c r="BK313" s="617">
        <v>6.2548477056363616</v>
      </c>
      <c r="BL313" s="617">
        <v>8.4</v>
      </c>
      <c r="BM313" s="617"/>
      <c r="BN313" s="617">
        <v>0.95</v>
      </c>
      <c r="BO313" s="617">
        <v>6.2548477056363616</v>
      </c>
      <c r="BP313" s="617"/>
      <c r="BQ313" s="617"/>
      <c r="BR313" s="617">
        <v>0.95</v>
      </c>
      <c r="BS313" s="617">
        <v>6.5406227056363617</v>
      </c>
      <c r="BT313" s="617"/>
      <c r="BU313" s="617"/>
      <c r="BV313" s="617">
        <v>0.95</v>
      </c>
      <c r="BW313" s="617">
        <v>6.5406227056363617</v>
      </c>
      <c r="BX313" s="617"/>
      <c r="BY313" s="617"/>
      <c r="BZ313" s="617">
        <v>0.95</v>
      </c>
      <c r="CA313" s="617">
        <v>6.5406227056363617</v>
      </c>
      <c r="CB313" s="617">
        <v>8.4</v>
      </c>
      <c r="CC313" s="617"/>
      <c r="CD313" s="617"/>
      <c r="CE313" s="617"/>
      <c r="CF313" s="617"/>
      <c r="CG313" s="617"/>
      <c r="CH313" s="617"/>
      <c r="CI313" s="617"/>
      <c r="CJ313" s="617"/>
      <c r="CK313" s="617"/>
      <c r="CL313" s="617"/>
      <c r="CM313" s="617"/>
      <c r="CN313" s="617"/>
      <c r="CO313" s="617"/>
      <c r="CP313" s="617"/>
      <c r="CQ313" s="617"/>
      <c r="CR313" s="617"/>
      <c r="CS313" s="617"/>
      <c r="CT313" s="617"/>
      <c r="CU313" s="617"/>
      <c r="CV313" s="617"/>
      <c r="CW313" s="617"/>
      <c r="CX313" s="617"/>
      <c r="CY313" s="617"/>
      <c r="CZ313" s="617"/>
      <c r="DA313" s="617"/>
      <c r="DB313" s="6">
        <f t="shared" si="3739"/>
        <v>7533933.1200000001</v>
      </c>
      <c r="DC313" s="6">
        <f t="shared" si="3740"/>
        <v>1798179.2640000002</v>
      </c>
      <c r="DD313" s="6">
        <f t="shared" si="3741"/>
        <v>0</v>
      </c>
      <c r="DE313" s="6">
        <f t="shared" si="3742"/>
        <v>0</v>
      </c>
      <c r="DF313" s="6">
        <f t="shared" si="3743"/>
        <v>0</v>
      </c>
      <c r="DG313" s="6">
        <f t="shared" si="3744"/>
        <v>2883390.048</v>
      </c>
      <c r="DH313" s="6">
        <f t="shared" si="3745"/>
        <v>0</v>
      </c>
      <c r="DI313" s="6">
        <f t="shared" si="3746"/>
        <v>16000467.84</v>
      </c>
      <c r="DJ313" s="6">
        <f t="shared" si="3747"/>
        <v>0</v>
      </c>
      <c r="DK313" s="6">
        <f t="shared" si="3748"/>
        <v>0</v>
      </c>
      <c r="DL313" s="6">
        <f t="shared" si="3749"/>
        <v>0</v>
      </c>
      <c r="DM313" s="6">
        <f t="shared" si="3750"/>
        <v>0</v>
      </c>
      <c r="DO313" s="6">
        <f t="shared" si="3751"/>
        <v>6462004.8516725954</v>
      </c>
      <c r="DP313" s="6">
        <f t="shared" si="3752"/>
        <v>1542334.2553039622</v>
      </c>
      <c r="DQ313" s="6">
        <f t="shared" si="3753"/>
        <v>15100751.549091827</v>
      </c>
      <c r="DR313" s="6">
        <f t="shared" si="3754"/>
        <v>0</v>
      </c>
      <c r="DS313" s="6">
        <f t="shared" si="3755"/>
        <v>7141146.2051803553</v>
      </c>
      <c r="DT313" s="6">
        <f t="shared" si="3756"/>
        <v>2571236.5431850855</v>
      </c>
      <c r="DU313" s="6">
        <f t="shared" si="3757"/>
        <v>0</v>
      </c>
      <c r="DV313" s="6">
        <f t="shared" si="3758"/>
        <v>0</v>
      </c>
      <c r="DW313" s="6">
        <f t="shared" si="3759"/>
        <v>0</v>
      </c>
      <c r="DX313" s="6">
        <f t="shared" si="3760"/>
        <v>0</v>
      </c>
      <c r="DY313" s="6">
        <f t="shared" si="3761"/>
        <v>0</v>
      </c>
      <c r="DZ313" s="6">
        <f t="shared" si="3762"/>
        <v>0</v>
      </c>
    </row>
    <row r="314" spans="2:130" ht="12" customHeight="1" outlineLevel="1">
      <c r="B314" s="6">
        <f>'23년(세부_실적)'!A428</f>
        <v>308</v>
      </c>
      <c r="C314" s="620"/>
      <c r="D314" s="620"/>
      <c r="E314" s="620"/>
      <c r="F314" s="622" t="str">
        <f>'23년(세부_실적)'!E428</f>
        <v>PN019SPR-HV</v>
      </c>
      <c r="G314" s="622" t="s">
        <v>1389</v>
      </c>
      <c r="H314" s="622" t="str">
        <f>'23년(세부_실적)'!F428</f>
        <v>239A</v>
      </c>
      <c r="I314" s="617" t="str">
        <f>'23년(세부_실적)'!G428</f>
        <v>구</v>
      </c>
      <c r="J314" s="617" t="str">
        <f>'23년(세부_실적)'!H428</f>
        <v>QD</v>
      </c>
      <c r="K314" s="617">
        <f>'23년(세부_실적)'!I428</f>
        <v>6.25</v>
      </c>
      <c r="L314" s="617">
        <f>'23년(세부_실적)'!J428</f>
        <v>0</v>
      </c>
      <c r="M314" s="617">
        <f>'23년(세부_실적)'!K428</f>
        <v>6.25</v>
      </c>
      <c r="N314" s="617">
        <f>'23년(세부_실적)'!L428</f>
        <v>0</v>
      </c>
      <c r="O314" s="617">
        <f>'23년(세부_실적)'!M428</f>
        <v>6.25</v>
      </c>
      <c r="P314" s="617">
        <f>'23년(세부_실적)'!N428</f>
        <v>0</v>
      </c>
      <c r="Q314" s="617">
        <f>'23년(세부_실적)'!O428</f>
        <v>6.25</v>
      </c>
      <c r="R314" s="617">
        <f>'23년(세부_실적)'!P428</f>
        <v>0</v>
      </c>
      <c r="S314" s="638">
        <f>'23년(세부_실적)'!Q428</f>
        <v>0</v>
      </c>
      <c r="T314" s="638">
        <f t="shared" si="3706"/>
        <v>0</v>
      </c>
      <c r="U314" s="638">
        <f>'23년(세부_실적)'!S428</f>
        <v>0</v>
      </c>
      <c r="V314" s="638">
        <f t="shared" si="3707"/>
        <v>0</v>
      </c>
      <c r="W314" s="638">
        <f>'23년(세부_실적)'!U428</f>
        <v>0</v>
      </c>
      <c r="X314" s="638">
        <f t="shared" si="3708"/>
        <v>0</v>
      </c>
      <c r="Y314" s="638">
        <f>'23년(세부_실적)'!W428</f>
        <v>0</v>
      </c>
      <c r="Z314" s="638">
        <f t="shared" si="3709"/>
        <v>0</v>
      </c>
      <c r="AA314" s="638">
        <f>'23년(세부_실적)'!Y428</f>
        <v>0</v>
      </c>
      <c r="AB314" s="638">
        <f t="shared" si="3709"/>
        <v>0</v>
      </c>
      <c r="AC314" s="638">
        <f>'23년(세부_실적)'!AA428</f>
        <v>0</v>
      </c>
      <c r="AD314" s="638">
        <f t="shared" ref="AD314" si="4457">AC314*1000</f>
        <v>0</v>
      </c>
      <c r="AE314" s="638">
        <f>'23년(세부_실적)'!AC428</f>
        <v>0</v>
      </c>
      <c r="AF314" s="638">
        <f t="shared" ref="AF314" si="4458">AE314*1000</f>
        <v>0</v>
      </c>
      <c r="AG314" s="638">
        <f>'23년(세부_실적)'!AE428</f>
        <v>0</v>
      </c>
      <c r="AH314" s="638">
        <f t="shared" ref="AH314" si="4459">AG314*1000</f>
        <v>0</v>
      </c>
      <c r="AI314" s="638">
        <f>'23년(세부_실적)'!AG428</f>
        <v>0</v>
      </c>
      <c r="AJ314" s="638">
        <f t="shared" ref="AJ314" si="4460">AI314*1000</f>
        <v>0</v>
      </c>
      <c r="AK314" s="638">
        <f>'23년(세부_실적)'!AI428</f>
        <v>0</v>
      </c>
      <c r="AL314" s="638">
        <f t="shared" ref="AL314" si="4461">AK314*1000</f>
        <v>0</v>
      </c>
      <c r="AM314" s="638">
        <f>'23년(세부_실적)'!AK428</f>
        <v>0</v>
      </c>
      <c r="AN314" s="638">
        <f t="shared" ref="AN314" si="4462">AM314*1000</f>
        <v>0</v>
      </c>
      <c r="AO314" s="638">
        <f>'23년(세부_실적)'!AM428</f>
        <v>0</v>
      </c>
      <c r="AP314" s="638">
        <f t="shared" ref="AP314" si="4463">AO314*1000</f>
        <v>0</v>
      </c>
      <c r="AQ314" s="638">
        <f>'23년(세부_실적)'!AO428</f>
        <v>0</v>
      </c>
      <c r="AR314" s="638">
        <f t="shared" ref="AR314" si="4464">AQ314*1000</f>
        <v>0</v>
      </c>
      <c r="AS314" s="638">
        <f>'23년(세부_실적)'!AQ428</f>
        <v>0</v>
      </c>
      <c r="AT314" s="638">
        <f t="shared" ref="AT314" si="4465">AS314*1000</f>
        <v>0</v>
      </c>
      <c r="AU314" s="638">
        <f>'23년(세부_실적)'!AS428</f>
        <v>0</v>
      </c>
      <c r="AV314" s="638">
        <f t="shared" ref="AV314" si="4466">AU314*1000</f>
        <v>0</v>
      </c>
      <c r="AW314" s="638">
        <f>'23년(세부_실적)'!AU428</f>
        <v>0</v>
      </c>
      <c r="AX314" s="638">
        <f t="shared" ref="AX314" si="4467">AW314*1000</f>
        <v>0</v>
      </c>
      <c r="AY314" s="638">
        <f>'23년(세부_실적)'!AW428</f>
        <v>0</v>
      </c>
      <c r="AZ314" s="638">
        <f t="shared" ref="AZ314" si="4468">AY314*1000</f>
        <v>0</v>
      </c>
      <c r="BA314" s="638">
        <f>'23년(세부_실적)'!AY428</f>
        <v>0</v>
      </c>
      <c r="BB314" s="638">
        <f t="shared" ref="BB314" si="4469">BA314*1000</f>
        <v>0</v>
      </c>
      <c r="BC314" s="638">
        <f>'23년(세부_실적)'!BA428</f>
        <v>0</v>
      </c>
      <c r="BD314" s="638">
        <f t="shared" ref="BD314" si="4470">BC314*1000</f>
        <v>0</v>
      </c>
      <c r="BF314" s="617">
        <v>0.9</v>
      </c>
      <c r="BG314" s="617">
        <v>4.7466412181818152</v>
      </c>
      <c r="BH314" s="617"/>
      <c r="BI314" s="617"/>
      <c r="BJ314" s="617">
        <v>0.9</v>
      </c>
      <c r="BK314" s="617">
        <v>4.7466412181818152</v>
      </c>
      <c r="BL314" s="617"/>
      <c r="BM314" s="617"/>
      <c r="BN314" s="617">
        <v>0.9</v>
      </c>
      <c r="BO314" s="617">
        <v>4.7466412181818152</v>
      </c>
      <c r="BP314" s="617"/>
      <c r="BQ314" s="617"/>
      <c r="BR314" s="617">
        <v>0.9</v>
      </c>
      <c r="BS314" s="617">
        <v>4.8195037181818154</v>
      </c>
      <c r="BT314" s="617"/>
      <c r="BU314" s="617"/>
      <c r="BV314" s="617">
        <v>0.9</v>
      </c>
      <c r="BW314" s="617">
        <v>4.8195037181818154</v>
      </c>
      <c r="BX314" s="617"/>
      <c r="BY314" s="617"/>
      <c r="BZ314" s="617">
        <v>0.9</v>
      </c>
      <c r="CA314" s="617">
        <v>4.8195037181818154</v>
      </c>
      <c r="CB314" s="617"/>
      <c r="CC314" s="617"/>
      <c r="CD314" s="617"/>
      <c r="CE314" s="617"/>
      <c r="CF314" s="617"/>
      <c r="CG314" s="617"/>
      <c r="CH314" s="617"/>
      <c r="CI314" s="617"/>
      <c r="CJ314" s="617"/>
      <c r="CK314" s="617"/>
      <c r="CL314" s="617"/>
      <c r="CM314" s="617"/>
      <c r="CN314" s="617"/>
      <c r="CO314" s="617"/>
      <c r="CP314" s="617"/>
      <c r="CQ314" s="617"/>
      <c r="CR314" s="617"/>
      <c r="CS314" s="617"/>
      <c r="CT314" s="617"/>
      <c r="CU314" s="617"/>
      <c r="CV314" s="617"/>
      <c r="CW314" s="617"/>
      <c r="CX314" s="617"/>
      <c r="CY314" s="617"/>
      <c r="CZ314" s="617"/>
      <c r="DA314" s="617"/>
      <c r="DB314" s="6">
        <f t="shared" si="3739"/>
        <v>0</v>
      </c>
      <c r="DC314" s="6">
        <f t="shared" si="3740"/>
        <v>0</v>
      </c>
      <c r="DD314" s="6">
        <f t="shared" si="3741"/>
        <v>0</v>
      </c>
      <c r="DE314" s="6">
        <f t="shared" si="3742"/>
        <v>0</v>
      </c>
      <c r="DF314" s="6">
        <f t="shared" si="3743"/>
        <v>0</v>
      </c>
      <c r="DG314" s="6">
        <f t="shared" si="3744"/>
        <v>0</v>
      </c>
      <c r="DH314" s="6">
        <f t="shared" si="3745"/>
        <v>0</v>
      </c>
      <c r="DI314" s="6">
        <f t="shared" si="3746"/>
        <v>0</v>
      </c>
      <c r="DJ314" s="6">
        <f t="shared" si="3747"/>
        <v>0</v>
      </c>
      <c r="DK314" s="6">
        <f t="shared" si="3748"/>
        <v>0</v>
      </c>
      <c r="DL314" s="6">
        <f t="shared" si="3749"/>
        <v>0</v>
      </c>
      <c r="DM314" s="6">
        <f t="shared" si="3750"/>
        <v>0</v>
      </c>
      <c r="DO314" s="6">
        <f t="shared" si="3751"/>
        <v>0</v>
      </c>
      <c r="DP314" s="6">
        <f t="shared" si="3752"/>
        <v>0</v>
      </c>
      <c r="DQ314" s="6">
        <f t="shared" si="3753"/>
        <v>0</v>
      </c>
      <c r="DR314" s="6">
        <f t="shared" si="3754"/>
        <v>0</v>
      </c>
      <c r="DS314" s="6">
        <f t="shared" si="3755"/>
        <v>0</v>
      </c>
      <c r="DT314" s="6">
        <f t="shared" si="3756"/>
        <v>0</v>
      </c>
      <c r="DU314" s="6">
        <f t="shared" si="3757"/>
        <v>0</v>
      </c>
      <c r="DV314" s="6">
        <f t="shared" si="3758"/>
        <v>0</v>
      </c>
      <c r="DW314" s="6">
        <f t="shared" si="3759"/>
        <v>0</v>
      </c>
      <c r="DX314" s="6">
        <f t="shared" si="3760"/>
        <v>0</v>
      </c>
      <c r="DY314" s="6">
        <f t="shared" si="3761"/>
        <v>0</v>
      </c>
      <c r="DZ314" s="6">
        <f t="shared" si="3762"/>
        <v>0</v>
      </c>
    </row>
    <row r="315" spans="2:130" ht="12" customHeight="1" outlineLevel="1">
      <c r="B315" s="6">
        <f>'23년(세부_실적)'!A429</f>
        <v>309</v>
      </c>
      <c r="C315" s="620"/>
      <c r="D315" s="620"/>
      <c r="E315" s="620"/>
      <c r="F315" s="622" t="str">
        <f>'23년(세부_실적)'!E429</f>
        <v>PNM4530-HV</v>
      </c>
      <c r="G315" s="622" t="s">
        <v>1390</v>
      </c>
      <c r="H315" s="622" t="str">
        <f>'23년(세부_실적)'!F429</f>
        <v>239B</v>
      </c>
      <c r="I315" s="617" t="str">
        <f>'23년(세부_실적)'!G429</f>
        <v>구</v>
      </c>
      <c r="J315" s="617" t="str">
        <f>'23년(세부_실적)'!H429</f>
        <v>QD</v>
      </c>
      <c r="K315" s="617">
        <f>'23년(세부_실적)'!I429</f>
        <v>8.07</v>
      </c>
      <c r="L315" s="617">
        <f>'23년(세부_실적)'!J429</f>
        <v>0</v>
      </c>
      <c r="M315" s="617">
        <f>'23년(세부_실적)'!K429</f>
        <v>8.07</v>
      </c>
      <c r="N315" s="617">
        <f>'23년(세부_실적)'!L429</f>
        <v>0</v>
      </c>
      <c r="O315" s="617">
        <f>'23년(세부_실적)'!M429</f>
        <v>8.07</v>
      </c>
      <c r="P315" s="617">
        <f>'23년(세부_실적)'!N429</f>
        <v>0</v>
      </c>
      <c r="Q315" s="617">
        <f>'23년(세부_실적)'!O429</f>
        <v>8.07</v>
      </c>
      <c r="R315" s="617">
        <f>'23년(세부_실적)'!P429</f>
        <v>0</v>
      </c>
      <c r="S315" s="638">
        <f>'23년(세부_실적)'!Q429</f>
        <v>0.34499999999999997</v>
      </c>
      <c r="T315" s="638">
        <f t="shared" si="3706"/>
        <v>345</v>
      </c>
      <c r="U315" s="638">
        <f>'23년(세부_실적)'!S429</f>
        <v>0</v>
      </c>
      <c r="V315" s="638">
        <f t="shared" si="3707"/>
        <v>0</v>
      </c>
      <c r="W315" s="638">
        <f>'23년(세부_실적)'!U429</f>
        <v>0</v>
      </c>
      <c r="X315" s="638">
        <f t="shared" si="3708"/>
        <v>0</v>
      </c>
      <c r="Y315" s="638">
        <f>'23년(세부_실적)'!W429</f>
        <v>0</v>
      </c>
      <c r="Z315" s="638">
        <f t="shared" si="3709"/>
        <v>0</v>
      </c>
      <c r="AA315" s="638">
        <f>'23년(세부_실적)'!Y429</f>
        <v>0</v>
      </c>
      <c r="AB315" s="638">
        <f t="shared" si="3709"/>
        <v>0</v>
      </c>
      <c r="AC315" s="638">
        <f>'23년(세부_실적)'!AA429</f>
        <v>0</v>
      </c>
      <c r="AD315" s="638">
        <f t="shared" ref="AD315" si="4471">AC315*1000</f>
        <v>0</v>
      </c>
      <c r="AE315" s="638">
        <f>'23년(세부_실적)'!AC429</f>
        <v>0</v>
      </c>
      <c r="AF315" s="638">
        <f t="shared" ref="AF315" si="4472">AE315*1000</f>
        <v>0</v>
      </c>
      <c r="AG315" s="638">
        <f>'23년(세부_실적)'!AE429</f>
        <v>0.24</v>
      </c>
      <c r="AH315" s="638">
        <f t="shared" ref="AH315" si="4473">AG315*1000</f>
        <v>240</v>
      </c>
      <c r="AI315" s="638">
        <f>'23년(세부_실적)'!AG429</f>
        <v>0.24</v>
      </c>
      <c r="AJ315" s="638">
        <f t="shared" ref="AJ315" si="4474">AI315*1000</f>
        <v>240</v>
      </c>
      <c r="AK315" s="638">
        <f>'23년(세부_실적)'!AI429</f>
        <v>0.24</v>
      </c>
      <c r="AL315" s="638">
        <f t="shared" ref="AL315" si="4475">AK315*1000</f>
        <v>240</v>
      </c>
      <c r="AM315" s="638">
        <f>'23년(세부_실적)'!AK429</f>
        <v>0</v>
      </c>
      <c r="AN315" s="638">
        <f t="shared" ref="AN315" si="4476">AM315*1000</f>
        <v>0</v>
      </c>
      <c r="AO315" s="638">
        <f>'23년(세부_실적)'!AM429</f>
        <v>0</v>
      </c>
      <c r="AP315" s="638">
        <f t="shared" ref="AP315" si="4477">AO315*1000</f>
        <v>0</v>
      </c>
      <c r="AQ315" s="638">
        <f>'23년(세부_실적)'!AO429</f>
        <v>0</v>
      </c>
      <c r="AR315" s="638">
        <f t="shared" ref="AR315" si="4478">AQ315*1000</f>
        <v>0</v>
      </c>
      <c r="AS315" s="638">
        <f>'23년(세부_실적)'!AQ429</f>
        <v>0</v>
      </c>
      <c r="AT315" s="638">
        <f t="shared" ref="AT315" si="4479">AS315*1000</f>
        <v>0</v>
      </c>
      <c r="AU315" s="638">
        <f>'23년(세부_실적)'!AS429</f>
        <v>0</v>
      </c>
      <c r="AV315" s="638">
        <f t="shared" ref="AV315" si="4480">AU315*1000</f>
        <v>0</v>
      </c>
      <c r="AW315" s="638">
        <f>'23년(세부_실적)'!AU429</f>
        <v>0.105</v>
      </c>
      <c r="AX315" s="638">
        <f t="shared" ref="AX315" si="4481">AW315*1000</f>
        <v>105</v>
      </c>
      <c r="AY315" s="638">
        <f>'23년(세부_실적)'!AW429</f>
        <v>0</v>
      </c>
      <c r="AZ315" s="638">
        <f t="shared" ref="AZ315" si="4482">AY315*1000</f>
        <v>0</v>
      </c>
      <c r="BA315" s="638">
        <f>'23년(세부_실적)'!AY429</f>
        <v>0.105</v>
      </c>
      <c r="BB315" s="638">
        <f t="shared" ref="BB315" si="4483">BA315*1000</f>
        <v>105</v>
      </c>
      <c r="BC315" s="638">
        <f>'23년(세부_실적)'!BA429</f>
        <v>0.105</v>
      </c>
      <c r="BD315" s="638">
        <f t="shared" ref="BD315" si="4484">BC315*1000</f>
        <v>105</v>
      </c>
      <c r="BF315" s="617">
        <v>0.9</v>
      </c>
      <c r="BG315" s="617">
        <v>5.4137266290909043</v>
      </c>
      <c r="BH315" s="617"/>
      <c r="BI315" s="617"/>
      <c r="BJ315" s="617">
        <v>0.9</v>
      </c>
      <c r="BK315" s="617">
        <v>5.4137266290909043</v>
      </c>
      <c r="BL315" s="617"/>
      <c r="BM315" s="617"/>
      <c r="BN315" s="617">
        <v>0.9</v>
      </c>
      <c r="BO315" s="617">
        <v>5.4137266290909043</v>
      </c>
      <c r="BP315" s="617"/>
      <c r="BQ315" s="617"/>
      <c r="BR315" s="617">
        <v>0.9</v>
      </c>
      <c r="BS315" s="617">
        <v>5.5701833286716314</v>
      </c>
      <c r="BT315" s="617"/>
      <c r="BU315" s="617"/>
      <c r="BV315" s="617">
        <v>0.9</v>
      </c>
      <c r="BW315" s="617">
        <v>5.5701833286716314</v>
      </c>
      <c r="BX315" s="617">
        <v>7.05</v>
      </c>
      <c r="BY315" s="617"/>
      <c r="BZ315" s="617">
        <v>0.9</v>
      </c>
      <c r="CA315" s="617">
        <v>5.5701833286716314</v>
      </c>
      <c r="CB315" s="617">
        <v>7.05</v>
      </c>
      <c r="CC315" s="617"/>
      <c r="CD315" s="617"/>
      <c r="CE315" s="617"/>
      <c r="CF315" s="617"/>
      <c r="CG315" s="617"/>
      <c r="CH315" s="617"/>
      <c r="CI315" s="617"/>
      <c r="CJ315" s="617"/>
      <c r="CK315" s="617"/>
      <c r="CL315" s="617"/>
      <c r="CM315" s="617"/>
      <c r="CN315" s="617"/>
      <c r="CO315" s="617"/>
      <c r="CP315" s="617"/>
      <c r="CQ315" s="617"/>
      <c r="CR315" s="617"/>
      <c r="CS315" s="617"/>
      <c r="CT315" s="617"/>
      <c r="CU315" s="617"/>
      <c r="CV315" s="617"/>
      <c r="CW315" s="617"/>
      <c r="CX315" s="617"/>
      <c r="CY315" s="617"/>
      <c r="CZ315" s="617"/>
      <c r="DA315" s="617"/>
      <c r="DB315" s="6">
        <f t="shared" si="3739"/>
        <v>0</v>
      </c>
      <c r="DC315" s="6">
        <f t="shared" si="3740"/>
        <v>0</v>
      </c>
      <c r="DD315" s="6">
        <f t="shared" si="3741"/>
        <v>0</v>
      </c>
      <c r="DE315" s="6">
        <f t="shared" si="3742"/>
        <v>0</v>
      </c>
      <c r="DF315" s="6">
        <f t="shared" si="3743"/>
        <v>0</v>
      </c>
      <c r="DG315" s="6">
        <f t="shared" si="3744"/>
        <v>2199989.16</v>
      </c>
      <c r="DH315" s="6">
        <f t="shared" si="3745"/>
        <v>0</v>
      </c>
      <c r="DI315" s="6">
        <f t="shared" si="3746"/>
        <v>0</v>
      </c>
      <c r="DJ315" s="6">
        <f t="shared" si="3747"/>
        <v>0</v>
      </c>
      <c r="DK315" s="6">
        <f t="shared" si="3748"/>
        <v>0</v>
      </c>
      <c r="DL315" s="6">
        <f t="shared" si="3749"/>
        <v>0</v>
      </c>
      <c r="DM315" s="6">
        <f t="shared" si="3750"/>
        <v>0</v>
      </c>
      <c r="DO315" s="6">
        <f t="shared" si="3751"/>
        <v>0</v>
      </c>
      <c r="DP315" s="6">
        <f t="shared" si="3752"/>
        <v>0</v>
      </c>
      <c r="DQ315" s="6">
        <f t="shared" si="3753"/>
        <v>0</v>
      </c>
      <c r="DR315" s="6">
        <f t="shared" si="3754"/>
        <v>0</v>
      </c>
      <c r="DS315" s="6">
        <f t="shared" si="3755"/>
        <v>0</v>
      </c>
      <c r="DT315" s="6">
        <f t="shared" si="3756"/>
        <v>2019054.3526652916</v>
      </c>
      <c r="DU315" s="6">
        <f t="shared" si="3757"/>
        <v>0</v>
      </c>
      <c r="DV315" s="6">
        <f t="shared" si="3758"/>
        <v>0</v>
      </c>
      <c r="DW315" s="6">
        <f t="shared" si="3759"/>
        <v>0</v>
      </c>
      <c r="DX315" s="6">
        <f t="shared" si="3760"/>
        <v>0</v>
      </c>
      <c r="DY315" s="6">
        <f t="shared" si="3761"/>
        <v>0</v>
      </c>
      <c r="DZ315" s="6">
        <f t="shared" si="3762"/>
        <v>0</v>
      </c>
    </row>
    <row r="316" spans="2:130" ht="12" customHeight="1" outlineLevel="1">
      <c r="B316" s="6">
        <f>'23년(세부_실적)'!A430</f>
        <v>310</v>
      </c>
      <c r="C316" s="620"/>
      <c r="D316" s="620"/>
      <c r="E316" s="620"/>
      <c r="F316" s="622" t="str">
        <f>'23년(세부_실적)'!E430</f>
        <v>PN023SPR-HV</v>
      </c>
      <c r="G316" s="622" t="s">
        <v>1391</v>
      </c>
      <c r="H316" s="622" t="str">
        <f>'23년(세부_실적)'!F430</f>
        <v>238A</v>
      </c>
      <c r="I316" s="617" t="str">
        <f>'23년(세부_실적)'!G430</f>
        <v>구</v>
      </c>
      <c r="J316" s="617" t="str">
        <f>'23년(세부_실적)'!H430</f>
        <v>QD</v>
      </c>
      <c r="K316" s="617">
        <f>'23년(세부_실적)'!I430</f>
        <v>14.18</v>
      </c>
      <c r="L316" s="617">
        <f>'23년(세부_실적)'!J430</f>
        <v>0</v>
      </c>
      <c r="M316" s="617">
        <f>'23년(세부_실적)'!K430</f>
        <v>14.18</v>
      </c>
      <c r="N316" s="617">
        <f>'23년(세부_실적)'!L430</f>
        <v>0</v>
      </c>
      <c r="O316" s="617">
        <f>'23년(세부_실적)'!M430</f>
        <v>14.18</v>
      </c>
      <c r="P316" s="617">
        <f>'23년(세부_실적)'!N430</f>
        <v>0</v>
      </c>
      <c r="Q316" s="617">
        <f>'23년(세부_실적)'!O430</f>
        <v>14.18</v>
      </c>
      <c r="R316" s="617">
        <f>'23년(세부_실적)'!P430</f>
        <v>0</v>
      </c>
      <c r="S316" s="638">
        <f>'23년(세부_실적)'!Q430</f>
        <v>0</v>
      </c>
      <c r="T316" s="638">
        <f t="shared" si="3706"/>
        <v>0</v>
      </c>
      <c r="U316" s="638">
        <f>'23년(세부_실적)'!S430</f>
        <v>0</v>
      </c>
      <c r="V316" s="638">
        <f t="shared" si="3707"/>
        <v>0</v>
      </c>
      <c r="W316" s="638">
        <f>'23년(세부_실적)'!U430</f>
        <v>0</v>
      </c>
      <c r="X316" s="638">
        <f t="shared" si="3708"/>
        <v>0</v>
      </c>
      <c r="Y316" s="638">
        <f>'23년(세부_실적)'!W430</f>
        <v>0</v>
      </c>
      <c r="Z316" s="638">
        <f t="shared" si="3709"/>
        <v>0</v>
      </c>
      <c r="AA316" s="638">
        <f>'23년(세부_실적)'!Y430</f>
        <v>0</v>
      </c>
      <c r="AB316" s="638">
        <f t="shared" si="3709"/>
        <v>0</v>
      </c>
      <c r="AC316" s="638">
        <f>'23년(세부_실적)'!AA430</f>
        <v>0</v>
      </c>
      <c r="AD316" s="638">
        <f t="shared" ref="AD316" si="4485">AC316*1000</f>
        <v>0</v>
      </c>
      <c r="AE316" s="638">
        <f>'23년(세부_실적)'!AC430</f>
        <v>0</v>
      </c>
      <c r="AF316" s="638">
        <f t="shared" ref="AF316" si="4486">AE316*1000</f>
        <v>0</v>
      </c>
      <c r="AG316" s="638">
        <f>'23년(세부_실적)'!AE430</f>
        <v>0</v>
      </c>
      <c r="AH316" s="638">
        <f t="shared" ref="AH316" si="4487">AG316*1000</f>
        <v>0</v>
      </c>
      <c r="AI316" s="638">
        <f>'23년(세부_실적)'!AG430</f>
        <v>0</v>
      </c>
      <c r="AJ316" s="638">
        <f t="shared" ref="AJ316" si="4488">AI316*1000</f>
        <v>0</v>
      </c>
      <c r="AK316" s="638">
        <f>'23년(세부_실적)'!AI430</f>
        <v>0</v>
      </c>
      <c r="AL316" s="638">
        <f t="shared" ref="AL316" si="4489">AK316*1000</f>
        <v>0</v>
      </c>
      <c r="AM316" s="638">
        <f>'23년(세부_실적)'!AK430</f>
        <v>0</v>
      </c>
      <c r="AN316" s="638">
        <f t="shared" ref="AN316" si="4490">AM316*1000</f>
        <v>0</v>
      </c>
      <c r="AO316" s="638">
        <f>'23년(세부_실적)'!AM430</f>
        <v>0</v>
      </c>
      <c r="AP316" s="638">
        <f t="shared" ref="AP316" si="4491">AO316*1000</f>
        <v>0</v>
      </c>
      <c r="AQ316" s="638">
        <f>'23년(세부_실적)'!AO430</f>
        <v>0</v>
      </c>
      <c r="AR316" s="638">
        <f t="shared" ref="AR316" si="4492">AQ316*1000</f>
        <v>0</v>
      </c>
      <c r="AS316" s="638">
        <f>'23년(세부_실적)'!AQ430</f>
        <v>0</v>
      </c>
      <c r="AT316" s="638">
        <f t="shared" ref="AT316" si="4493">AS316*1000</f>
        <v>0</v>
      </c>
      <c r="AU316" s="638">
        <f>'23년(세부_실적)'!AS430</f>
        <v>0</v>
      </c>
      <c r="AV316" s="638">
        <f t="shared" ref="AV316" si="4494">AU316*1000</f>
        <v>0</v>
      </c>
      <c r="AW316" s="638">
        <f>'23년(세부_실적)'!AU430</f>
        <v>0</v>
      </c>
      <c r="AX316" s="638">
        <f t="shared" ref="AX316" si="4495">AW316*1000</f>
        <v>0</v>
      </c>
      <c r="AY316" s="638">
        <f>'23년(세부_실적)'!AW430</f>
        <v>0</v>
      </c>
      <c r="AZ316" s="638">
        <f t="shared" ref="AZ316" si="4496">AY316*1000</f>
        <v>0</v>
      </c>
      <c r="BA316" s="638">
        <f>'23년(세부_실적)'!AY430</f>
        <v>0</v>
      </c>
      <c r="BB316" s="638">
        <f t="shared" ref="BB316" si="4497">BA316*1000</f>
        <v>0</v>
      </c>
      <c r="BC316" s="638">
        <f>'23년(세부_실적)'!BA430</f>
        <v>0</v>
      </c>
      <c r="BD316" s="638">
        <f t="shared" ref="BD316" si="4498">BC316*1000</f>
        <v>0</v>
      </c>
      <c r="BF316" s="617">
        <v>1.89</v>
      </c>
      <c r="BG316" s="617">
        <v>10.857312250909086</v>
      </c>
      <c r="BH316" s="617"/>
      <c r="BI316" s="617"/>
      <c r="BJ316" s="617">
        <v>1.89</v>
      </c>
      <c r="BK316" s="617">
        <v>10.857312250909086</v>
      </c>
      <c r="BL316" s="617"/>
      <c r="BM316" s="617"/>
      <c r="BN316" s="617">
        <v>1.89</v>
      </c>
      <c r="BO316" s="617">
        <v>10.857312250909086</v>
      </c>
      <c r="BP316" s="617"/>
      <c r="BQ316" s="617"/>
      <c r="BR316" s="617">
        <v>1.89</v>
      </c>
      <c r="BS316" s="617">
        <v>10.965704750909101</v>
      </c>
      <c r="BT316" s="617"/>
      <c r="BU316" s="617"/>
      <c r="BV316" s="617">
        <v>1.89</v>
      </c>
      <c r="BW316" s="617">
        <v>10.965704750909101</v>
      </c>
      <c r="BX316" s="617"/>
      <c r="BY316" s="617"/>
      <c r="BZ316" s="617">
        <v>1.89</v>
      </c>
      <c r="CA316" s="617">
        <v>10.965704750909101</v>
      </c>
      <c r="CB316" s="617"/>
      <c r="CC316" s="617"/>
      <c r="CD316" s="617"/>
      <c r="CE316" s="617"/>
      <c r="CF316" s="617"/>
      <c r="CG316" s="617"/>
      <c r="CH316" s="617"/>
      <c r="CI316" s="617"/>
      <c r="CJ316" s="617"/>
      <c r="CK316" s="617"/>
      <c r="CL316" s="617"/>
      <c r="CM316" s="617"/>
      <c r="CN316" s="617"/>
      <c r="CO316" s="617"/>
      <c r="CP316" s="617"/>
      <c r="CQ316" s="617"/>
      <c r="CR316" s="617"/>
      <c r="CS316" s="617"/>
      <c r="CT316" s="617"/>
      <c r="CU316" s="617"/>
      <c r="CV316" s="617"/>
      <c r="CW316" s="617"/>
      <c r="CX316" s="617"/>
      <c r="CY316" s="617"/>
      <c r="CZ316" s="617"/>
      <c r="DA316" s="617"/>
      <c r="DB316" s="6">
        <f t="shared" si="3739"/>
        <v>0</v>
      </c>
      <c r="DC316" s="6">
        <f t="shared" si="3740"/>
        <v>0</v>
      </c>
      <c r="DD316" s="6">
        <f t="shared" si="3741"/>
        <v>0</v>
      </c>
      <c r="DE316" s="6">
        <f t="shared" si="3742"/>
        <v>0</v>
      </c>
      <c r="DF316" s="6">
        <f t="shared" si="3743"/>
        <v>0</v>
      </c>
      <c r="DG316" s="6">
        <f t="shared" si="3744"/>
        <v>0</v>
      </c>
      <c r="DH316" s="6">
        <f t="shared" si="3745"/>
        <v>0</v>
      </c>
      <c r="DI316" s="6">
        <f t="shared" si="3746"/>
        <v>0</v>
      </c>
      <c r="DJ316" s="6">
        <f t="shared" si="3747"/>
        <v>0</v>
      </c>
      <c r="DK316" s="6">
        <f t="shared" si="3748"/>
        <v>0</v>
      </c>
      <c r="DL316" s="6">
        <f t="shared" si="3749"/>
        <v>0</v>
      </c>
      <c r="DM316" s="6">
        <f t="shared" si="3750"/>
        <v>0</v>
      </c>
      <c r="DO316" s="6">
        <f t="shared" si="3751"/>
        <v>0</v>
      </c>
      <c r="DP316" s="6">
        <f t="shared" si="3752"/>
        <v>0</v>
      </c>
      <c r="DQ316" s="6">
        <f t="shared" si="3753"/>
        <v>0</v>
      </c>
      <c r="DR316" s="6">
        <f t="shared" si="3754"/>
        <v>0</v>
      </c>
      <c r="DS316" s="6">
        <f t="shared" si="3755"/>
        <v>0</v>
      </c>
      <c r="DT316" s="6">
        <f t="shared" si="3756"/>
        <v>0</v>
      </c>
      <c r="DU316" s="6">
        <f t="shared" si="3757"/>
        <v>0</v>
      </c>
      <c r="DV316" s="6">
        <f t="shared" si="3758"/>
        <v>0</v>
      </c>
      <c r="DW316" s="6">
        <f t="shared" si="3759"/>
        <v>0</v>
      </c>
      <c r="DX316" s="6">
        <f t="shared" si="3760"/>
        <v>0</v>
      </c>
      <c r="DY316" s="6">
        <f t="shared" si="3761"/>
        <v>0</v>
      </c>
      <c r="DZ316" s="6">
        <f t="shared" si="3762"/>
        <v>0</v>
      </c>
    </row>
    <row r="317" spans="2:130" ht="12" customHeight="1" outlineLevel="1">
      <c r="B317" s="6">
        <f>'23년(세부_실적)'!A431</f>
        <v>311</v>
      </c>
      <c r="C317" s="620"/>
      <c r="D317" s="620"/>
      <c r="E317" s="620"/>
      <c r="F317" s="622" t="str">
        <f>'23년(세부_실적)'!E431</f>
        <v>PN029SPR-HV</v>
      </c>
      <c r="G317" s="622" t="s">
        <v>1392</v>
      </c>
      <c r="H317" s="622" t="str">
        <f>'23년(세부_실적)'!F431</f>
        <v>240A</v>
      </c>
      <c r="I317" s="617" t="str">
        <f>'23년(세부_실적)'!G431</f>
        <v>구</v>
      </c>
      <c r="J317" s="617" t="str">
        <f>'23년(세부_실적)'!H431</f>
        <v>QD</v>
      </c>
      <c r="K317" s="617">
        <f>'23년(세부_실적)'!I431</f>
        <v>23.32</v>
      </c>
      <c r="L317" s="617">
        <f>'23년(세부_실적)'!J431</f>
        <v>0</v>
      </c>
      <c r="M317" s="617">
        <f>'23년(세부_실적)'!K431</f>
        <v>23.32</v>
      </c>
      <c r="N317" s="617">
        <f>'23년(세부_실적)'!L431</f>
        <v>0</v>
      </c>
      <c r="O317" s="617">
        <f>'23년(세부_실적)'!M431</f>
        <v>23.32</v>
      </c>
      <c r="P317" s="617">
        <f>'23년(세부_실적)'!N431</f>
        <v>0</v>
      </c>
      <c r="Q317" s="617">
        <f>'23년(세부_실적)'!O431</f>
        <v>23.32</v>
      </c>
      <c r="R317" s="617">
        <f>'23년(세부_실적)'!P431</f>
        <v>0</v>
      </c>
      <c r="S317" s="638">
        <f>'23년(세부_실적)'!Q431</f>
        <v>0</v>
      </c>
      <c r="T317" s="638">
        <f t="shared" si="3706"/>
        <v>0</v>
      </c>
      <c r="U317" s="638">
        <f>'23년(세부_실적)'!S431</f>
        <v>0</v>
      </c>
      <c r="V317" s="638">
        <f t="shared" si="3707"/>
        <v>0</v>
      </c>
      <c r="W317" s="638">
        <f>'23년(세부_실적)'!U431</f>
        <v>0</v>
      </c>
      <c r="X317" s="638">
        <f t="shared" si="3708"/>
        <v>0</v>
      </c>
      <c r="Y317" s="638">
        <f>'23년(세부_실적)'!W431</f>
        <v>0</v>
      </c>
      <c r="Z317" s="638">
        <f t="shared" si="3709"/>
        <v>0</v>
      </c>
      <c r="AA317" s="638">
        <f>'23년(세부_실적)'!Y431</f>
        <v>0</v>
      </c>
      <c r="AB317" s="638">
        <f t="shared" si="3709"/>
        <v>0</v>
      </c>
      <c r="AC317" s="638">
        <f>'23년(세부_실적)'!AA431</f>
        <v>0</v>
      </c>
      <c r="AD317" s="638">
        <f t="shared" ref="AD317" si="4499">AC317*1000</f>
        <v>0</v>
      </c>
      <c r="AE317" s="638">
        <f>'23년(세부_실적)'!AC431</f>
        <v>0</v>
      </c>
      <c r="AF317" s="638">
        <f t="shared" ref="AF317" si="4500">AE317*1000</f>
        <v>0</v>
      </c>
      <c r="AG317" s="638">
        <f>'23년(세부_실적)'!AE431</f>
        <v>0</v>
      </c>
      <c r="AH317" s="638">
        <f t="shared" ref="AH317" si="4501">AG317*1000</f>
        <v>0</v>
      </c>
      <c r="AI317" s="638">
        <f>'23년(세부_실적)'!AG431</f>
        <v>0</v>
      </c>
      <c r="AJ317" s="638">
        <f t="shared" ref="AJ317" si="4502">AI317*1000</f>
        <v>0</v>
      </c>
      <c r="AK317" s="638">
        <f>'23년(세부_실적)'!AI431</f>
        <v>0</v>
      </c>
      <c r="AL317" s="638">
        <f t="shared" ref="AL317" si="4503">AK317*1000</f>
        <v>0</v>
      </c>
      <c r="AM317" s="638">
        <f>'23년(세부_실적)'!AK431</f>
        <v>0</v>
      </c>
      <c r="AN317" s="638">
        <f t="shared" ref="AN317" si="4504">AM317*1000</f>
        <v>0</v>
      </c>
      <c r="AO317" s="638">
        <f>'23년(세부_실적)'!AM431</f>
        <v>0</v>
      </c>
      <c r="AP317" s="638">
        <f t="shared" ref="AP317" si="4505">AO317*1000</f>
        <v>0</v>
      </c>
      <c r="AQ317" s="638">
        <f>'23년(세부_실적)'!AO431</f>
        <v>0</v>
      </c>
      <c r="AR317" s="638">
        <f t="shared" ref="AR317" si="4506">AQ317*1000</f>
        <v>0</v>
      </c>
      <c r="AS317" s="638">
        <f>'23년(세부_실적)'!AQ431</f>
        <v>0</v>
      </c>
      <c r="AT317" s="638">
        <f t="shared" ref="AT317" si="4507">AS317*1000</f>
        <v>0</v>
      </c>
      <c r="AU317" s="638">
        <f>'23년(세부_실적)'!AS431</f>
        <v>0</v>
      </c>
      <c r="AV317" s="638">
        <f t="shared" ref="AV317" si="4508">AU317*1000</f>
        <v>0</v>
      </c>
      <c r="AW317" s="638">
        <f>'23년(세부_실적)'!AU431</f>
        <v>0</v>
      </c>
      <c r="AX317" s="638">
        <f t="shared" ref="AX317" si="4509">AW317*1000</f>
        <v>0</v>
      </c>
      <c r="AY317" s="638">
        <f>'23년(세부_실적)'!AW431</f>
        <v>0</v>
      </c>
      <c r="AZ317" s="638">
        <f t="shared" ref="AZ317" si="4510">AY317*1000</f>
        <v>0</v>
      </c>
      <c r="BA317" s="638">
        <f>'23년(세부_실적)'!AY431</f>
        <v>0</v>
      </c>
      <c r="BB317" s="638">
        <f t="shared" ref="BB317" si="4511">BA317*1000</f>
        <v>0</v>
      </c>
      <c r="BC317" s="638">
        <f>'23년(세부_실적)'!BA431</f>
        <v>0</v>
      </c>
      <c r="BD317" s="638">
        <f t="shared" ref="BD317" si="4512">BC317*1000</f>
        <v>0</v>
      </c>
      <c r="BF317" s="617"/>
      <c r="BG317" s="617"/>
      <c r="BH317" s="617"/>
      <c r="BI317" s="617"/>
      <c r="BJ317" s="617"/>
      <c r="BK317" s="617"/>
      <c r="BL317" s="617"/>
      <c r="BM317" s="617"/>
      <c r="BN317" s="617"/>
      <c r="BO317" s="617"/>
      <c r="BP317" s="617"/>
      <c r="BQ317" s="617"/>
      <c r="BR317" s="617"/>
      <c r="BS317" s="617"/>
      <c r="BT317" s="617"/>
      <c r="BU317" s="617"/>
      <c r="BV317" s="617"/>
      <c r="BW317" s="617"/>
      <c r="BX317" s="617"/>
      <c r="BY317" s="617"/>
      <c r="BZ317" s="617"/>
      <c r="CA317" s="617"/>
      <c r="CB317" s="617"/>
      <c r="CC317" s="617"/>
      <c r="CD317" s="617"/>
      <c r="CE317" s="617"/>
      <c r="CF317" s="617"/>
      <c r="CG317" s="617"/>
      <c r="CH317" s="617"/>
      <c r="CI317" s="617"/>
      <c r="CJ317" s="617"/>
      <c r="CK317" s="617"/>
      <c r="CL317" s="617"/>
      <c r="CM317" s="617"/>
      <c r="CN317" s="617"/>
      <c r="CO317" s="617"/>
      <c r="CP317" s="617"/>
      <c r="CQ317" s="617"/>
      <c r="CR317" s="617"/>
      <c r="CS317" s="617"/>
      <c r="CT317" s="617"/>
      <c r="CU317" s="617"/>
      <c r="CV317" s="617"/>
      <c r="CW317" s="617"/>
      <c r="CX317" s="617"/>
      <c r="CY317" s="617"/>
      <c r="CZ317" s="617"/>
      <c r="DA317" s="617"/>
      <c r="DB317" s="6">
        <f t="shared" si="3739"/>
        <v>0</v>
      </c>
      <c r="DC317" s="6">
        <f t="shared" si="3740"/>
        <v>0</v>
      </c>
      <c r="DD317" s="6">
        <f t="shared" si="3741"/>
        <v>0</v>
      </c>
      <c r="DE317" s="6">
        <f t="shared" si="3742"/>
        <v>0</v>
      </c>
      <c r="DF317" s="6">
        <f t="shared" si="3743"/>
        <v>0</v>
      </c>
      <c r="DG317" s="6">
        <f t="shared" si="3744"/>
        <v>0</v>
      </c>
      <c r="DH317" s="6">
        <f t="shared" si="3745"/>
        <v>0</v>
      </c>
      <c r="DI317" s="6">
        <f t="shared" si="3746"/>
        <v>0</v>
      </c>
      <c r="DJ317" s="6">
        <f t="shared" si="3747"/>
        <v>0</v>
      </c>
      <c r="DK317" s="6">
        <f t="shared" si="3748"/>
        <v>0</v>
      </c>
      <c r="DL317" s="6">
        <f t="shared" si="3749"/>
        <v>0</v>
      </c>
      <c r="DM317" s="6">
        <f t="shared" si="3750"/>
        <v>0</v>
      </c>
      <c r="DO317" s="6">
        <f t="shared" si="3751"/>
        <v>0</v>
      </c>
      <c r="DP317" s="6">
        <f t="shared" si="3752"/>
        <v>0</v>
      </c>
      <c r="DQ317" s="6">
        <f t="shared" si="3753"/>
        <v>0</v>
      </c>
      <c r="DR317" s="6">
        <f t="shared" si="3754"/>
        <v>0</v>
      </c>
      <c r="DS317" s="6">
        <f t="shared" si="3755"/>
        <v>0</v>
      </c>
      <c r="DT317" s="6">
        <f t="shared" si="3756"/>
        <v>0</v>
      </c>
      <c r="DU317" s="6">
        <f t="shared" si="3757"/>
        <v>0</v>
      </c>
      <c r="DV317" s="6">
        <f t="shared" si="3758"/>
        <v>0</v>
      </c>
      <c r="DW317" s="6">
        <f t="shared" si="3759"/>
        <v>0</v>
      </c>
      <c r="DX317" s="6">
        <f t="shared" si="3760"/>
        <v>0</v>
      </c>
      <c r="DY317" s="6">
        <f t="shared" si="3761"/>
        <v>0</v>
      </c>
      <c r="DZ317" s="6">
        <f t="shared" si="3762"/>
        <v>0</v>
      </c>
    </row>
    <row r="318" spans="2:130" ht="12" customHeight="1" outlineLevel="1">
      <c r="B318" s="6">
        <f>'23년(세부_실적)'!A432</f>
        <v>312</v>
      </c>
      <c r="C318" s="620"/>
      <c r="D318" s="620"/>
      <c r="E318" s="620"/>
      <c r="F318" s="622" t="str">
        <f>'23년(세부_실적)'!E432</f>
        <v>PNX7600-HV</v>
      </c>
      <c r="G318" s="622" t="s">
        <v>1393</v>
      </c>
      <c r="H318" s="622" t="str">
        <f>'23년(세부_실적)'!F432</f>
        <v>240B</v>
      </c>
      <c r="I318" s="617" t="str">
        <f>'23년(세부_실적)'!G432</f>
        <v>구</v>
      </c>
      <c r="J318" s="617" t="str">
        <f>'23년(세부_실적)'!H432</f>
        <v>QD</v>
      </c>
      <c r="K318" s="617">
        <f>'23년(세부_실적)'!I432</f>
        <v>24.39</v>
      </c>
      <c r="L318" s="617">
        <f>'23년(세부_실적)'!J432</f>
        <v>0</v>
      </c>
      <c r="M318" s="617">
        <f>'23년(세부_실적)'!K432</f>
        <v>24.39</v>
      </c>
      <c r="N318" s="617">
        <f>'23년(세부_실적)'!L432</f>
        <v>0</v>
      </c>
      <c r="O318" s="617">
        <f>'23년(세부_실적)'!M432</f>
        <v>24.39</v>
      </c>
      <c r="P318" s="617">
        <f>'23년(세부_실적)'!N432</f>
        <v>0</v>
      </c>
      <c r="Q318" s="617">
        <f>'23년(세부_실적)'!O432</f>
        <v>24.39</v>
      </c>
      <c r="R318" s="617">
        <f>'23년(세부_실적)'!P432</f>
        <v>0</v>
      </c>
      <c r="S318" s="638">
        <f>'23년(세부_실적)'!Q432</f>
        <v>0.23599999999999999</v>
      </c>
      <c r="T318" s="638">
        <f t="shared" si="3706"/>
        <v>236</v>
      </c>
      <c r="U318" s="638">
        <f>'23년(세부_실적)'!S432</f>
        <v>0</v>
      </c>
      <c r="V318" s="638">
        <f t="shared" si="3707"/>
        <v>0</v>
      </c>
      <c r="W318" s="638">
        <f>'23년(세부_실적)'!U432</f>
        <v>0.23599999999999999</v>
      </c>
      <c r="X318" s="638">
        <f t="shared" si="3708"/>
        <v>236</v>
      </c>
      <c r="Y318" s="638">
        <f>'23년(세부_실적)'!W432</f>
        <v>0</v>
      </c>
      <c r="Z318" s="638">
        <f t="shared" si="3709"/>
        <v>0</v>
      </c>
      <c r="AA318" s="638">
        <f>'23년(세부_실적)'!Y432</f>
        <v>0.23599999999999999</v>
      </c>
      <c r="AB318" s="638">
        <f t="shared" si="3709"/>
        <v>236</v>
      </c>
      <c r="AC318" s="638">
        <f>'23년(세부_실적)'!AA432</f>
        <v>0</v>
      </c>
      <c r="AD318" s="638">
        <f t="shared" ref="AD318" si="4513">AC318*1000</f>
        <v>0</v>
      </c>
      <c r="AE318" s="638">
        <f>'23년(세부_실적)'!AC432</f>
        <v>0</v>
      </c>
      <c r="AF318" s="638">
        <f t="shared" ref="AF318" si="4514">AE318*1000</f>
        <v>0</v>
      </c>
      <c r="AG318" s="638">
        <f>'23년(세부_실적)'!AE432</f>
        <v>0</v>
      </c>
      <c r="AH318" s="638">
        <f t="shared" ref="AH318" si="4515">AG318*1000</f>
        <v>0</v>
      </c>
      <c r="AI318" s="638">
        <f>'23년(세부_실적)'!AG432</f>
        <v>0</v>
      </c>
      <c r="AJ318" s="638">
        <f t="shared" ref="AJ318" si="4516">AI318*1000</f>
        <v>0</v>
      </c>
      <c r="AK318" s="638">
        <f>'23년(세부_실적)'!AI432</f>
        <v>0.23599999999999999</v>
      </c>
      <c r="AL318" s="638">
        <f t="shared" ref="AL318" si="4517">AK318*1000</f>
        <v>236</v>
      </c>
      <c r="AM318" s="638">
        <f>'23년(세부_실적)'!AK432</f>
        <v>0</v>
      </c>
      <c r="AN318" s="638">
        <f t="shared" ref="AN318" si="4518">AM318*1000</f>
        <v>0</v>
      </c>
      <c r="AO318" s="638">
        <f>'23년(세부_실적)'!AM432</f>
        <v>0</v>
      </c>
      <c r="AP318" s="638">
        <f t="shared" ref="AP318" si="4519">AO318*1000</f>
        <v>0</v>
      </c>
      <c r="AQ318" s="638">
        <f>'23년(세부_실적)'!AO432</f>
        <v>0</v>
      </c>
      <c r="AR318" s="638">
        <f t="shared" ref="AR318" si="4520">AQ318*1000</f>
        <v>0</v>
      </c>
      <c r="AS318" s="638">
        <f>'23년(세부_실적)'!AQ432</f>
        <v>0</v>
      </c>
      <c r="AT318" s="638">
        <f t="shared" ref="AT318" si="4521">AS318*1000</f>
        <v>0</v>
      </c>
      <c r="AU318" s="638">
        <f>'23년(세부_실적)'!AS432</f>
        <v>0</v>
      </c>
      <c r="AV318" s="638">
        <f t="shared" ref="AV318" si="4522">AU318*1000</f>
        <v>0</v>
      </c>
      <c r="AW318" s="638">
        <f>'23년(세부_실적)'!AU432</f>
        <v>0</v>
      </c>
      <c r="AX318" s="638">
        <f t="shared" ref="AX318" si="4523">AW318*1000</f>
        <v>0</v>
      </c>
      <c r="AY318" s="638">
        <f>'23년(세부_실적)'!AW432</f>
        <v>0</v>
      </c>
      <c r="AZ318" s="638">
        <f t="shared" ref="AZ318" si="4524">AY318*1000</f>
        <v>0</v>
      </c>
      <c r="BA318" s="638">
        <f>'23년(세부_실적)'!AY432</f>
        <v>0</v>
      </c>
      <c r="BB318" s="638">
        <f t="shared" ref="BB318" si="4525">BA318*1000</f>
        <v>0</v>
      </c>
      <c r="BC318" s="638">
        <f>'23년(세부_실적)'!BA432</f>
        <v>0</v>
      </c>
      <c r="BD318" s="638">
        <f t="shared" ref="BD318" si="4526">BC318*1000</f>
        <v>0</v>
      </c>
      <c r="BF318" s="617">
        <v>2.86</v>
      </c>
      <c r="BG318" s="617">
        <v>15.505918192727274</v>
      </c>
      <c r="BH318" s="617">
        <v>20.95</v>
      </c>
      <c r="BI318" s="645"/>
      <c r="BJ318" s="617">
        <v>2.86</v>
      </c>
      <c r="BK318" s="617">
        <v>15.505918192727274</v>
      </c>
      <c r="BL318" s="617">
        <v>20.95</v>
      </c>
      <c r="BM318" s="617"/>
      <c r="BN318" s="617">
        <v>2.86</v>
      </c>
      <c r="BO318" s="617">
        <v>15.505918192727274</v>
      </c>
      <c r="BP318" s="617"/>
      <c r="BQ318" s="617"/>
      <c r="BR318" s="617">
        <v>2.86</v>
      </c>
      <c r="BS318" s="617">
        <v>15.886158192727272</v>
      </c>
      <c r="BT318" s="617">
        <v>20.95</v>
      </c>
      <c r="BU318" s="617"/>
      <c r="BV318" s="617">
        <v>2.86</v>
      </c>
      <c r="BW318" s="617">
        <v>15.886158192727272</v>
      </c>
      <c r="BX318" s="617">
        <v>20.95</v>
      </c>
      <c r="BY318" s="617"/>
      <c r="BZ318" s="617">
        <v>2.86</v>
      </c>
      <c r="CA318" s="617">
        <v>15.886158192727272</v>
      </c>
      <c r="CB318" s="617">
        <v>20.95</v>
      </c>
      <c r="CC318" s="617"/>
      <c r="CD318" s="617"/>
      <c r="CE318" s="617"/>
      <c r="CF318" s="617"/>
      <c r="CG318" s="617"/>
      <c r="CH318" s="617"/>
      <c r="CI318" s="617"/>
      <c r="CJ318" s="617"/>
      <c r="CK318" s="617"/>
      <c r="CL318" s="617"/>
      <c r="CM318" s="617"/>
      <c r="CN318" s="617"/>
      <c r="CO318" s="617"/>
      <c r="CP318" s="617"/>
      <c r="CQ318" s="617"/>
      <c r="CR318" s="617"/>
      <c r="CS318" s="617"/>
      <c r="CT318" s="617"/>
      <c r="CU318" s="617"/>
      <c r="CV318" s="617"/>
      <c r="CW318" s="617"/>
      <c r="CX318" s="617"/>
      <c r="CY318" s="617"/>
      <c r="CZ318" s="617"/>
      <c r="DA318" s="617"/>
      <c r="DB318" s="6">
        <f t="shared" si="3739"/>
        <v>0</v>
      </c>
      <c r="DC318" s="6">
        <f t="shared" si="3740"/>
        <v>6299998.5240000002</v>
      </c>
      <c r="DD318" s="6">
        <f t="shared" si="3741"/>
        <v>0</v>
      </c>
      <c r="DE318" s="6">
        <f t="shared" si="3742"/>
        <v>0</v>
      </c>
      <c r="DF318" s="6">
        <f t="shared" si="3743"/>
        <v>0</v>
      </c>
      <c r="DG318" s="6">
        <f t="shared" si="3744"/>
        <v>0</v>
      </c>
      <c r="DH318" s="6">
        <f t="shared" si="3745"/>
        <v>0</v>
      </c>
      <c r="DI318" s="6">
        <f t="shared" si="3746"/>
        <v>0</v>
      </c>
      <c r="DJ318" s="6">
        <f t="shared" si="3747"/>
        <v>0</v>
      </c>
      <c r="DK318" s="6">
        <f t="shared" si="3748"/>
        <v>0</v>
      </c>
      <c r="DL318" s="6">
        <f t="shared" si="3749"/>
        <v>0</v>
      </c>
      <c r="DM318" s="6">
        <f t="shared" si="3750"/>
        <v>0</v>
      </c>
      <c r="DO318" s="6">
        <f t="shared" si="3751"/>
        <v>0</v>
      </c>
      <c r="DP318" s="6">
        <f t="shared" si="3752"/>
        <v>5522923.9859707206</v>
      </c>
      <c r="DQ318" s="6">
        <f t="shared" si="3753"/>
        <v>0</v>
      </c>
      <c r="DR318" s="6">
        <f t="shared" si="3754"/>
        <v>0</v>
      </c>
      <c r="DS318" s="6">
        <f t="shared" si="3755"/>
        <v>0</v>
      </c>
      <c r="DT318" s="6">
        <f t="shared" si="3756"/>
        <v>0</v>
      </c>
      <c r="DU318" s="6">
        <f t="shared" si="3757"/>
        <v>0</v>
      </c>
      <c r="DV318" s="6">
        <f t="shared" si="3758"/>
        <v>0</v>
      </c>
      <c r="DW318" s="6">
        <f t="shared" si="3759"/>
        <v>0</v>
      </c>
      <c r="DX318" s="6">
        <f t="shared" si="3760"/>
        <v>0</v>
      </c>
      <c r="DY318" s="6">
        <f t="shared" si="3761"/>
        <v>0</v>
      </c>
      <c r="DZ318" s="6">
        <f t="shared" si="3762"/>
        <v>0</v>
      </c>
    </row>
    <row r="319" spans="2:130" ht="12" customHeight="1" outlineLevel="1">
      <c r="B319" s="6">
        <f>'23년(세부_실적)'!A433</f>
        <v>313</v>
      </c>
      <c r="C319" s="620"/>
      <c r="D319" s="620"/>
      <c r="E319" s="620"/>
      <c r="F319" s="622" t="str">
        <f>'23년(세부_실적)'!E433</f>
        <v>PNMX7N-HV</v>
      </c>
      <c r="G319" s="622" t="s">
        <v>1394</v>
      </c>
      <c r="H319" s="622" t="str">
        <f>'23년(세부_실적)'!F433</f>
        <v>240C</v>
      </c>
      <c r="I319" s="617" t="str">
        <f>'23년(세부_실적)'!G433</f>
        <v>신</v>
      </c>
      <c r="J319" s="617" t="str">
        <f>'23년(세부_실적)'!H433</f>
        <v>QD</v>
      </c>
      <c r="K319" s="617">
        <f>'23년(세부_실적)'!I433</f>
        <v>26.9</v>
      </c>
      <c r="L319" s="617">
        <f>'23년(세부_실적)'!J433</f>
        <v>0</v>
      </c>
      <c r="M319" s="617">
        <f>'23년(세부_실적)'!K433</f>
        <v>26.9</v>
      </c>
      <c r="N319" s="617">
        <f>'23년(세부_실적)'!L433</f>
        <v>0</v>
      </c>
      <c r="O319" s="617">
        <f>'23년(세부_실적)'!M433</f>
        <v>26.9</v>
      </c>
      <c r="P319" s="617">
        <f>'23년(세부_실적)'!N433</f>
        <v>0</v>
      </c>
      <c r="Q319" s="617">
        <f>'23년(세부_실적)'!O433</f>
        <v>26.9</v>
      </c>
      <c r="R319" s="617">
        <f>'23년(세부_실적)'!P433</f>
        <v>0</v>
      </c>
      <c r="S319" s="638">
        <f>'23년(세부_실적)'!Q433</f>
        <v>17.227</v>
      </c>
      <c r="T319" s="638">
        <f t="shared" si="3706"/>
        <v>17227</v>
      </c>
      <c r="U319" s="638">
        <f>'23년(세부_실적)'!S433</f>
        <v>3.1680000000000001</v>
      </c>
      <c r="V319" s="638">
        <f t="shared" si="3707"/>
        <v>3168</v>
      </c>
      <c r="W319" s="638">
        <f>'23년(세부_실적)'!U433</f>
        <v>1.956</v>
      </c>
      <c r="X319" s="638">
        <f t="shared" si="3708"/>
        <v>1956</v>
      </c>
      <c r="Y319" s="638">
        <f>'23년(세부_실적)'!W433</f>
        <v>1.38</v>
      </c>
      <c r="Z319" s="638">
        <f t="shared" si="3709"/>
        <v>1380</v>
      </c>
      <c r="AA319" s="638">
        <f>'23년(세부_실적)'!Y433</f>
        <v>6.5040000000000004</v>
      </c>
      <c r="AB319" s="638">
        <f t="shared" si="3709"/>
        <v>6504</v>
      </c>
      <c r="AC319" s="638">
        <f>'23년(세부_실적)'!AA433</f>
        <v>0.45600000000000002</v>
      </c>
      <c r="AD319" s="638">
        <f t="shared" ref="AD319" si="4527">AC319*1000</f>
        <v>456</v>
      </c>
      <c r="AE319" s="638">
        <f>'23년(세부_실적)'!AC433</f>
        <v>2.3540000000000001</v>
      </c>
      <c r="AF319" s="638">
        <f t="shared" ref="AF319" si="4528">AE319*1000</f>
        <v>2354</v>
      </c>
      <c r="AG319" s="638">
        <f>'23년(세부_실적)'!AE433</f>
        <v>1.6679999999999999</v>
      </c>
      <c r="AH319" s="638">
        <f t="shared" ref="AH319" si="4529">AG319*1000</f>
        <v>1668</v>
      </c>
      <c r="AI319" s="638">
        <f>'23년(세부_실적)'!AG433</f>
        <v>4.4779999999999998</v>
      </c>
      <c r="AJ319" s="638">
        <f t="shared" ref="AJ319" si="4530">AI319*1000</f>
        <v>4478</v>
      </c>
      <c r="AK319" s="638">
        <f>'23년(세부_실적)'!AI433</f>
        <v>10.981999999999999</v>
      </c>
      <c r="AL319" s="638">
        <f t="shared" ref="AL319" si="4531">AK319*1000</f>
        <v>10982</v>
      </c>
      <c r="AM319" s="638">
        <f>'23년(세부_실적)'!AK433</f>
        <v>2.016</v>
      </c>
      <c r="AN319" s="638">
        <f t="shared" ref="AN319" si="4532">AM319*1000</f>
        <v>2016</v>
      </c>
      <c r="AO319" s="638">
        <f>'23년(세부_실적)'!AM433</f>
        <v>0</v>
      </c>
      <c r="AP319" s="638">
        <f t="shared" ref="AP319" si="4533">AO319*1000</f>
        <v>0</v>
      </c>
      <c r="AQ319" s="638">
        <f>'23년(세부_실적)'!AO433</f>
        <v>2.016</v>
      </c>
      <c r="AR319" s="638">
        <f t="shared" ref="AR319" si="4534">AQ319*1000</f>
        <v>2016</v>
      </c>
      <c r="AS319" s="638">
        <f>'23년(세부_실적)'!AQ433</f>
        <v>4.032</v>
      </c>
      <c r="AT319" s="638">
        <f t="shared" ref="AT319" si="4535">AS319*1000</f>
        <v>4032</v>
      </c>
      <c r="AU319" s="638">
        <f>'23년(세부_실적)'!AS433</f>
        <v>0.28799999999999998</v>
      </c>
      <c r="AV319" s="638">
        <f t="shared" ref="AV319" si="4536">AU319*1000</f>
        <v>288</v>
      </c>
      <c r="AW319" s="638">
        <f>'23년(세부_실적)'!AU433</f>
        <v>0</v>
      </c>
      <c r="AX319" s="638">
        <f t="shared" ref="AX319" si="4537">AW319*1000</f>
        <v>0</v>
      </c>
      <c r="AY319" s="638">
        <f>'23년(세부_실적)'!AW433</f>
        <v>1.925</v>
      </c>
      <c r="AZ319" s="638">
        <f t="shared" ref="AZ319" si="4538">AY319*1000</f>
        <v>1925</v>
      </c>
      <c r="BA319" s="638">
        <f>'23년(세부_실적)'!AY433</f>
        <v>2.2130000000000001</v>
      </c>
      <c r="BB319" s="638">
        <f t="shared" ref="BB319" si="4539">BA319*1000</f>
        <v>2213</v>
      </c>
      <c r="BC319" s="638">
        <f>'23년(세부_실적)'!BA433</f>
        <v>6.2450000000000001</v>
      </c>
      <c r="BD319" s="638">
        <f t="shared" ref="BD319" si="4540">BC319*1000</f>
        <v>6245</v>
      </c>
      <c r="BF319" s="643">
        <v>2.86</v>
      </c>
      <c r="BG319" s="617">
        <v>18.288</v>
      </c>
      <c r="BH319" s="643">
        <v>28.84</v>
      </c>
      <c r="BI319" s="645"/>
      <c r="BJ319" s="643">
        <v>2.86</v>
      </c>
      <c r="BK319" s="617">
        <v>18.288</v>
      </c>
      <c r="BL319" s="643">
        <v>28.84</v>
      </c>
      <c r="BM319" s="617"/>
      <c r="BN319" s="643">
        <v>2.86</v>
      </c>
      <c r="BO319" s="617">
        <v>18.288</v>
      </c>
      <c r="BP319" s="643">
        <v>28.84</v>
      </c>
      <c r="BQ319" s="617"/>
      <c r="BR319" s="643">
        <v>2.86</v>
      </c>
      <c r="BS319" s="617">
        <v>18.288</v>
      </c>
      <c r="BT319" s="643">
        <v>28.84</v>
      </c>
      <c r="BU319" s="643"/>
      <c r="BV319" s="643">
        <v>2.86</v>
      </c>
      <c r="BW319" s="617">
        <v>18.288</v>
      </c>
      <c r="BX319" s="643">
        <v>28.84</v>
      </c>
      <c r="BY319" s="617"/>
      <c r="BZ319" s="643">
        <v>2.86</v>
      </c>
      <c r="CA319" s="617">
        <v>18.288</v>
      </c>
      <c r="CB319" s="617">
        <v>28.84</v>
      </c>
      <c r="CC319" s="617"/>
      <c r="CD319" s="617"/>
      <c r="CE319" s="617"/>
      <c r="CF319" s="617"/>
      <c r="CG319" s="617"/>
      <c r="CH319" s="617"/>
      <c r="CI319" s="617"/>
      <c r="CJ319" s="617"/>
      <c r="CK319" s="617"/>
      <c r="CL319" s="617"/>
      <c r="CM319" s="617"/>
      <c r="CN319" s="617"/>
      <c r="CO319" s="617"/>
      <c r="CP319" s="617"/>
      <c r="CQ319" s="617"/>
      <c r="CR319" s="617"/>
      <c r="CS319" s="617"/>
      <c r="CT319" s="617"/>
      <c r="CU319" s="617"/>
      <c r="CV319" s="617"/>
      <c r="CW319" s="617"/>
      <c r="CX319" s="617"/>
      <c r="CY319" s="617"/>
      <c r="CZ319" s="617"/>
      <c r="DA319" s="617"/>
      <c r="DB319" s="6">
        <f t="shared" si="3739"/>
        <v>113812616.3328</v>
      </c>
      <c r="DC319" s="6">
        <f t="shared" si="3740"/>
        <v>71880075.38880001</v>
      </c>
      <c r="DD319" s="6">
        <f t="shared" si="3741"/>
        <v>51875471.255999997</v>
      </c>
      <c r="DE319" s="6">
        <f t="shared" si="3742"/>
        <v>17403034.252799999</v>
      </c>
      <c r="DF319" s="6">
        <f t="shared" si="3743"/>
        <v>89891622.682399988</v>
      </c>
      <c r="DG319" s="6">
        <f t="shared" si="3744"/>
        <v>62547720.177600004</v>
      </c>
      <c r="DH319" s="6">
        <f t="shared" si="3745"/>
        <v>0</v>
      </c>
      <c r="DI319" s="6">
        <f t="shared" si="3746"/>
        <v>0</v>
      </c>
      <c r="DJ319" s="6">
        <f t="shared" si="3747"/>
        <v>0</v>
      </c>
      <c r="DK319" s="6">
        <f t="shared" si="3748"/>
        <v>0</v>
      </c>
      <c r="DL319" s="6">
        <f t="shared" si="3749"/>
        <v>0</v>
      </c>
      <c r="DM319" s="6">
        <f t="shared" si="3750"/>
        <v>0</v>
      </c>
      <c r="DO319" s="6">
        <f t="shared" si="3751"/>
        <v>83457323.516160011</v>
      </c>
      <c r="DP319" s="6">
        <f t="shared" si="3752"/>
        <v>52708732.11936</v>
      </c>
      <c r="DQ319" s="6">
        <f t="shared" si="3753"/>
        <v>38039613.9432</v>
      </c>
      <c r="DR319" s="6">
        <f t="shared" si="3754"/>
        <v>12761420.540159998</v>
      </c>
      <c r="DS319" s="6">
        <f t="shared" si="3755"/>
        <v>65916367.423279993</v>
      </c>
      <c r="DT319" s="6">
        <f t="shared" si="3756"/>
        <v>45865436.418719999</v>
      </c>
      <c r="DU319" s="6">
        <f t="shared" si="3757"/>
        <v>0</v>
      </c>
      <c r="DV319" s="6">
        <f t="shared" si="3758"/>
        <v>0</v>
      </c>
      <c r="DW319" s="6">
        <f t="shared" si="3759"/>
        <v>0</v>
      </c>
      <c r="DX319" s="6">
        <f t="shared" si="3760"/>
        <v>0</v>
      </c>
      <c r="DY319" s="6">
        <f t="shared" si="3761"/>
        <v>0</v>
      </c>
      <c r="DZ319" s="6">
        <f t="shared" si="3762"/>
        <v>0</v>
      </c>
    </row>
    <row r="320" spans="2:130" ht="12" customHeight="1" outlineLevel="1">
      <c r="B320" s="6">
        <f>'23년(세부_실적)'!A434</f>
        <v>314</v>
      </c>
      <c r="C320" s="620"/>
      <c r="D320" s="620"/>
      <c r="E320" s="620"/>
      <c r="F320" s="622" t="str">
        <f>'23년(세부_실적)'!E434</f>
        <v>PNK7600-HV</v>
      </c>
      <c r="G320" s="622" t="s">
        <v>1395</v>
      </c>
      <c r="H320" s="622" t="str">
        <f>'23년(세부_실적)'!F434</f>
        <v>241A</v>
      </c>
      <c r="I320" s="617" t="str">
        <f>'23년(세부_실적)'!G434</f>
        <v>구</v>
      </c>
      <c r="J320" s="617" t="str">
        <f>'23년(세부_실적)'!H434</f>
        <v>QD</v>
      </c>
      <c r="K320" s="617">
        <f>'23년(세부_실적)'!I434</f>
        <v>8.7799999999999994</v>
      </c>
      <c r="L320" s="617">
        <f>'23년(세부_실적)'!J434</f>
        <v>0</v>
      </c>
      <c r="M320" s="617">
        <f>'23년(세부_실적)'!K434</f>
        <v>8.7799999999999994</v>
      </c>
      <c r="N320" s="617">
        <f>'23년(세부_실적)'!L434</f>
        <v>0</v>
      </c>
      <c r="O320" s="617">
        <f>'23년(세부_실적)'!M434</f>
        <v>8.7799999999999994</v>
      </c>
      <c r="P320" s="617">
        <f>'23년(세부_실적)'!N434</f>
        <v>0</v>
      </c>
      <c r="Q320" s="617">
        <f>'23년(세부_실적)'!O434</f>
        <v>8.7799999999999994</v>
      </c>
      <c r="R320" s="617">
        <f>'23년(세부_실적)'!P434</f>
        <v>0</v>
      </c>
      <c r="S320" s="638">
        <f>'23년(세부_실적)'!Q434</f>
        <v>0</v>
      </c>
      <c r="T320" s="638">
        <f t="shared" si="3706"/>
        <v>0</v>
      </c>
      <c r="U320" s="638">
        <f>'23년(세부_실적)'!S434</f>
        <v>0</v>
      </c>
      <c r="V320" s="638">
        <f t="shared" si="3707"/>
        <v>0</v>
      </c>
      <c r="W320" s="638">
        <f>'23년(세부_실적)'!U434</f>
        <v>0</v>
      </c>
      <c r="X320" s="638">
        <f t="shared" si="3708"/>
        <v>0</v>
      </c>
      <c r="Y320" s="638">
        <f>'23년(세부_실적)'!W434</f>
        <v>0</v>
      </c>
      <c r="Z320" s="638">
        <f t="shared" si="3709"/>
        <v>0</v>
      </c>
      <c r="AA320" s="638">
        <f>'23년(세부_실적)'!Y434</f>
        <v>0</v>
      </c>
      <c r="AB320" s="638">
        <f t="shared" si="3709"/>
        <v>0</v>
      </c>
      <c r="AC320" s="638">
        <f>'23년(세부_실적)'!AA434</f>
        <v>0</v>
      </c>
      <c r="AD320" s="638">
        <f t="shared" ref="AD320" si="4541">AC320*1000</f>
        <v>0</v>
      </c>
      <c r="AE320" s="638">
        <f>'23년(세부_실적)'!AC434</f>
        <v>0</v>
      </c>
      <c r="AF320" s="638">
        <f t="shared" ref="AF320" si="4542">AE320*1000</f>
        <v>0</v>
      </c>
      <c r="AG320" s="638">
        <f>'23년(세부_실적)'!AE434</f>
        <v>0</v>
      </c>
      <c r="AH320" s="638">
        <f t="shared" ref="AH320" si="4543">AG320*1000</f>
        <v>0</v>
      </c>
      <c r="AI320" s="638">
        <f>'23년(세부_실적)'!AG434</f>
        <v>0</v>
      </c>
      <c r="AJ320" s="638">
        <f t="shared" ref="AJ320" si="4544">AI320*1000</f>
        <v>0</v>
      </c>
      <c r="AK320" s="638">
        <f>'23년(세부_실적)'!AI434</f>
        <v>0</v>
      </c>
      <c r="AL320" s="638">
        <f t="shared" ref="AL320" si="4545">AK320*1000</f>
        <v>0</v>
      </c>
      <c r="AM320" s="638">
        <f>'23년(세부_실적)'!AK434</f>
        <v>0</v>
      </c>
      <c r="AN320" s="638">
        <f t="shared" ref="AN320" si="4546">AM320*1000</f>
        <v>0</v>
      </c>
      <c r="AO320" s="638">
        <f>'23년(세부_실적)'!AM434</f>
        <v>0</v>
      </c>
      <c r="AP320" s="638">
        <f t="shared" ref="AP320" si="4547">AO320*1000</f>
        <v>0</v>
      </c>
      <c r="AQ320" s="638">
        <f>'23년(세부_실적)'!AO434</f>
        <v>0</v>
      </c>
      <c r="AR320" s="638">
        <f t="shared" ref="AR320" si="4548">AQ320*1000</f>
        <v>0</v>
      </c>
      <c r="AS320" s="638">
        <f>'23년(세부_실적)'!AQ434</f>
        <v>0</v>
      </c>
      <c r="AT320" s="638">
        <f t="shared" ref="AT320" si="4549">AS320*1000</f>
        <v>0</v>
      </c>
      <c r="AU320" s="638">
        <f>'23년(세부_실적)'!AS434</f>
        <v>0</v>
      </c>
      <c r="AV320" s="638">
        <f t="shared" ref="AV320" si="4550">AU320*1000</f>
        <v>0</v>
      </c>
      <c r="AW320" s="638">
        <f>'23년(세부_실적)'!AU434</f>
        <v>0</v>
      </c>
      <c r="AX320" s="638">
        <f t="shared" ref="AX320" si="4551">AW320*1000</f>
        <v>0</v>
      </c>
      <c r="AY320" s="638">
        <f>'23년(세부_실적)'!AW434</f>
        <v>0</v>
      </c>
      <c r="AZ320" s="638">
        <f t="shared" ref="AZ320" si="4552">AY320*1000</f>
        <v>0</v>
      </c>
      <c r="BA320" s="638">
        <f>'23년(세부_실적)'!AY434</f>
        <v>0</v>
      </c>
      <c r="BB320" s="638">
        <f t="shared" ref="BB320" si="4553">BA320*1000</f>
        <v>0</v>
      </c>
      <c r="BC320" s="638">
        <f>'23년(세부_실적)'!BA434</f>
        <v>0</v>
      </c>
      <c r="BD320" s="638">
        <f t="shared" ref="BD320" si="4554">BC320*1000</f>
        <v>0</v>
      </c>
      <c r="BF320" s="617"/>
      <c r="BG320" s="617"/>
      <c r="BH320" s="617"/>
      <c r="BI320" s="617"/>
      <c r="BJ320" s="617"/>
      <c r="BK320" s="617"/>
      <c r="BL320" s="617"/>
      <c r="BM320" s="617"/>
      <c r="BN320" s="617"/>
      <c r="BO320" s="617"/>
      <c r="BP320" s="617"/>
      <c r="BQ320" s="617"/>
      <c r="BR320" s="617"/>
      <c r="BS320" s="617"/>
      <c r="BT320" s="617"/>
      <c r="BU320" s="617"/>
      <c r="BV320" s="617"/>
      <c r="BW320" s="617"/>
      <c r="BX320" s="617"/>
      <c r="BY320" s="617"/>
      <c r="BZ320" s="617"/>
      <c r="CA320" s="617"/>
      <c r="CB320" s="617"/>
      <c r="CC320" s="617"/>
      <c r="CD320" s="617"/>
      <c r="CE320" s="617"/>
      <c r="CF320" s="617"/>
      <c r="CG320" s="617"/>
      <c r="CH320" s="617"/>
      <c r="CI320" s="617"/>
      <c r="CJ320" s="617"/>
      <c r="CK320" s="617"/>
      <c r="CL320" s="617"/>
      <c r="CM320" s="617"/>
      <c r="CN320" s="617"/>
      <c r="CO320" s="617"/>
      <c r="CP320" s="617"/>
      <c r="CQ320" s="617"/>
      <c r="CR320" s="617"/>
      <c r="CS320" s="617"/>
      <c r="CT320" s="617"/>
      <c r="CU320" s="617"/>
      <c r="CV320" s="617"/>
      <c r="CW320" s="617"/>
      <c r="CX320" s="617"/>
      <c r="CY320" s="617"/>
      <c r="CZ320" s="617"/>
      <c r="DA320" s="617"/>
      <c r="DB320" s="6">
        <f t="shared" si="3739"/>
        <v>0</v>
      </c>
      <c r="DC320" s="6">
        <f t="shared" si="3740"/>
        <v>0</v>
      </c>
      <c r="DD320" s="6">
        <f t="shared" si="3741"/>
        <v>0</v>
      </c>
      <c r="DE320" s="6">
        <f t="shared" si="3742"/>
        <v>0</v>
      </c>
      <c r="DF320" s="6">
        <f t="shared" si="3743"/>
        <v>0</v>
      </c>
      <c r="DG320" s="6">
        <f t="shared" si="3744"/>
        <v>0</v>
      </c>
      <c r="DH320" s="6">
        <f t="shared" si="3745"/>
        <v>0</v>
      </c>
      <c r="DI320" s="6">
        <f t="shared" si="3746"/>
        <v>0</v>
      </c>
      <c r="DJ320" s="6">
        <f t="shared" si="3747"/>
        <v>0</v>
      </c>
      <c r="DK320" s="6">
        <f t="shared" si="3748"/>
        <v>0</v>
      </c>
      <c r="DL320" s="6">
        <f t="shared" si="3749"/>
        <v>0</v>
      </c>
      <c r="DM320" s="6">
        <f t="shared" si="3750"/>
        <v>0</v>
      </c>
      <c r="DO320" s="6">
        <f t="shared" si="3751"/>
        <v>0</v>
      </c>
      <c r="DP320" s="6">
        <f t="shared" si="3752"/>
        <v>0</v>
      </c>
      <c r="DQ320" s="6">
        <f t="shared" si="3753"/>
        <v>0</v>
      </c>
      <c r="DR320" s="6">
        <f t="shared" si="3754"/>
        <v>0</v>
      </c>
      <c r="DS320" s="6">
        <f t="shared" si="3755"/>
        <v>0</v>
      </c>
      <c r="DT320" s="6">
        <f t="shared" si="3756"/>
        <v>0</v>
      </c>
      <c r="DU320" s="6">
        <f t="shared" si="3757"/>
        <v>0</v>
      </c>
      <c r="DV320" s="6">
        <f t="shared" si="3758"/>
        <v>0</v>
      </c>
      <c r="DW320" s="6">
        <f t="shared" si="3759"/>
        <v>0</v>
      </c>
      <c r="DX320" s="6">
        <f t="shared" si="3760"/>
        <v>0</v>
      </c>
      <c r="DY320" s="6">
        <f t="shared" si="3761"/>
        <v>0</v>
      </c>
      <c r="DZ320" s="6">
        <f t="shared" si="3762"/>
        <v>0</v>
      </c>
    </row>
    <row r="321" spans="2:130" ht="12" customHeight="1" outlineLevel="1">
      <c r="B321" s="6">
        <f>'23년(세부_실적)'!A435</f>
        <v>315</v>
      </c>
      <c r="C321" s="620"/>
      <c r="D321" s="620"/>
      <c r="E321" s="620"/>
      <c r="F321" s="622" t="str">
        <f>'23년(세부_실적)'!E435</f>
        <v>K7600-TIGER-HVPS</v>
      </c>
      <c r="G321" s="622" t="s">
        <v>1396</v>
      </c>
      <c r="H321" s="622" t="str">
        <f>'23년(세부_실적)'!F435</f>
        <v>241B</v>
      </c>
      <c r="I321" s="617" t="str">
        <f>'23년(세부_실적)'!G435</f>
        <v>구</v>
      </c>
      <c r="J321" s="617" t="str">
        <f>'23년(세부_실적)'!H435</f>
        <v>QD</v>
      </c>
      <c r="K321" s="617">
        <f>'23년(세부_실적)'!I435</f>
        <v>10.1</v>
      </c>
      <c r="L321" s="617">
        <f>'23년(세부_실적)'!J435</f>
        <v>0</v>
      </c>
      <c r="M321" s="617">
        <f>'23년(세부_실적)'!K435</f>
        <v>10.1</v>
      </c>
      <c r="N321" s="617">
        <f>'23년(세부_실적)'!L435</f>
        <v>0</v>
      </c>
      <c r="O321" s="617">
        <f>'23년(세부_실적)'!M435</f>
        <v>10.1</v>
      </c>
      <c r="P321" s="617">
        <f>'23년(세부_실적)'!N435</f>
        <v>0</v>
      </c>
      <c r="Q321" s="617">
        <f>'23년(세부_실적)'!O435</f>
        <v>10.1</v>
      </c>
      <c r="R321" s="617">
        <f>'23년(세부_실적)'!P435</f>
        <v>0</v>
      </c>
      <c r="S321" s="638">
        <f>'23년(세부_실적)'!Q435</f>
        <v>0.28300000000000003</v>
      </c>
      <c r="T321" s="638">
        <f t="shared" si="3706"/>
        <v>283.00000000000006</v>
      </c>
      <c r="U321" s="638">
        <f>'23년(세부_실적)'!S435</f>
        <v>0</v>
      </c>
      <c r="V321" s="638">
        <f t="shared" si="3707"/>
        <v>0</v>
      </c>
      <c r="W321" s="638">
        <f>'23년(세부_실적)'!U435</f>
        <v>0</v>
      </c>
      <c r="X321" s="638">
        <f t="shared" si="3708"/>
        <v>0</v>
      </c>
      <c r="Y321" s="638">
        <f>'23년(세부_실적)'!W435</f>
        <v>0.1</v>
      </c>
      <c r="Z321" s="638">
        <f t="shared" si="3709"/>
        <v>100</v>
      </c>
      <c r="AA321" s="638">
        <f>'23년(세부_실적)'!Y435</f>
        <v>0.1</v>
      </c>
      <c r="AB321" s="638">
        <f t="shared" si="3709"/>
        <v>100</v>
      </c>
      <c r="AC321" s="638">
        <f>'23년(세부_실적)'!AA435</f>
        <v>0</v>
      </c>
      <c r="AD321" s="638">
        <f t="shared" ref="AD321" si="4555">AC321*1000</f>
        <v>0</v>
      </c>
      <c r="AE321" s="638">
        <f>'23년(세부_실적)'!AC435</f>
        <v>0</v>
      </c>
      <c r="AF321" s="638">
        <f t="shared" ref="AF321" si="4556">AE321*1000</f>
        <v>0</v>
      </c>
      <c r="AG321" s="638">
        <f>'23년(세부_실적)'!AE435</f>
        <v>0</v>
      </c>
      <c r="AH321" s="638">
        <f t="shared" ref="AH321" si="4557">AG321*1000</f>
        <v>0</v>
      </c>
      <c r="AI321" s="638">
        <f>'23년(세부_실적)'!AG435</f>
        <v>0</v>
      </c>
      <c r="AJ321" s="638">
        <f t="shared" ref="AJ321" si="4558">AI321*1000</f>
        <v>0</v>
      </c>
      <c r="AK321" s="638">
        <f>'23년(세부_실적)'!AI435</f>
        <v>0.1</v>
      </c>
      <c r="AL321" s="638">
        <f t="shared" ref="AL321" si="4559">AK321*1000</f>
        <v>100</v>
      </c>
      <c r="AM321" s="638">
        <f>'23년(세부_실적)'!AK435</f>
        <v>0</v>
      </c>
      <c r="AN321" s="638">
        <f t="shared" ref="AN321" si="4560">AM321*1000</f>
        <v>0</v>
      </c>
      <c r="AO321" s="638">
        <f>'23년(세부_실적)'!AM435</f>
        <v>0.183</v>
      </c>
      <c r="AP321" s="638">
        <f t="shared" ref="AP321" si="4561">AO321*1000</f>
        <v>183</v>
      </c>
      <c r="AQ321" s="638">
        <f>'23년(세부_실적)'!AO435</f>
        <v>0</v>
      </c>
      <c r="AR321" s="638">
        <f t="shared" ref="AR321" si="4562">AQ321*1000</f>
        <v>0</v>
      </c>
      <c r="AS321" s="638">
        <f>'23년(세부_실적)'!AQ435</f>
        <v>0.183</v>
      </c>
      <c r="AT321" s="638">
        <f t="shared" ref="AT321" si="4563">AS321*1000</f>
        <v>183</v>
      </c>
      <c r="AU321" s="638">
        <f>'23년(세부_실적)'!AS435</f>
        <v>0</v>
      </c>
      <c r="AV321" s="638">
        <f t="shared" ref="AV321" si="4564">AU321*1000</f>
        <v>0</v>
      </c>
      <c r="AW321" s="638">
        <f>'23년(세부_실적)'!AU435</f>
        <v>0</v>
      </c>
      <c r="AX321" s="638">
        <f t="shared" ref="AX321" si="4565">AW321*1000</f>
        <v>0</v>
      </c>
      <c r="AY321" s="638">
        <f>'23년(세부_실적)'!AW435</f>
        <v>0</v>
      </c>
      <c r="AZ321" s="638">
        <f t="shared" ref="AZ321" si="4566">AY321*1000</f>
        <v>0</v>
      </c>
      <c r="BA321" s="638">
        <f>'23년(세부_실적)'!AY435</f>
        <v>0</v>
      </c>
      <c r="BB321" s="638">
        <f t="shared" ref="BB321" si="4567">BA321*1000</f>
        <v>0</v>
      </c>
      <c r="BC321" s="638">
        <f>'23년(세부_실적)'!BA435</f>
        <v>0.183</v>
      </c>
      <c r="BD321" s="638">
        <f t="shared" ref="BD321" si="4568">BC321*1000</f>
        <v>183</v>
      </c>
      <c r="BF321" s="617">
        <v>1.1579999999999999</v>
      </c>
      <c r="BG321" s="617">
        <v>6.3017992465454533</v>
      </c>
      <c r="BH321" s="617"/>
      <c r="BI321" s="645"/>
      <c r="BJ321" s="617">
        <v>1.1579999999999999</v>
      </c>
      <c r="BK321" s="617">
        <v>6.3017992465454533</v>
      </c>
      <c r="BL321" s="617">
        <v>8.5</v>
      </c>
      <c r="BM321" s="617"/>
      <c r="BN321" s="617">
        <v>1.1579999999999999</v>
      </c>
      <c r="BO321" s="617">
        <v>6.3017992465454533</v>
      </c>
      <c r="BP321" s="617"/>
      <c r="BQ321" s="617"/>
      <c r="BR321" s="617">
        <v>1.1579999999999999</v>
      </c>
      <c r="BS321" s="617">
        <v>6.6232317465454509</v>
      </c>
      <c r="BT321" s="617"/>
      <c r="BU321" s="617"/>
      <c r="BV321" s="617">
        <v>1.1579999999999999</v>
      </c>
      <c r="BW321" s="617">
        <v>6.6232317465454509</v>
      </c>
      <c r="BX321" s="617">
        <v>8.5</v>
      </c>
      <c r="BY321" s="617"/>
      <c r="BZ321" s="617">
        <v>1.1579999999999999</v>
      </c>
      <c r="CA321" s="617">
        <v>6.6232317465454509</v>
      </c>
      <c r="CB321" s="617">
        <v>8.5</v>
      </c>
      <c r="CC321" s="617"/>
      <c r="CD321" s="617"/>
      <c r="CE321" s="617"/>
      <c r="CF321" s="617"/>
      <c r="CG321" s="617"/>
      <c r="CH321" s="617"/>
      <c r="CI321" s="617"/>
      <c r="CJ321" s="617"/>
      <c r="CK321" s="617"/>
      <c r="CL321" s="617"/>
      <c r="CM321" s="617"/>
      <c r="CN321" s="617"/>
      <c r="CO321" s="617"/>
      <c r="CP321" s="617"/>
      <c r="CQ321" s="617"/>
      <c r="CR321" s="617"/>
      <c r="CS321" s="617"/>
      <c r="CT321" s="617"/>
      <c r="CU321" s="617"/>
      <c r="CV321" s="617"/>
      <c r="CW321" s="617"/>
      <c r="CX321" s="617"/>
      <c r="CY321" s="617"/>
      <c r="CZ321" s="617"/>
      <c r="DA321" s="617"/>
      <c r="DB321" s="6">
        <f t="shared" si="3739"/>
        <v>0</v>
      </c>
      <c r="DC321" s="6">
        <f t="shared" si="3740"/>
        <v>0</v>
      </c>
      <c r="DD321" s="6">
        <f t="shared" si="3741"/>
        <v>0</v>
      </c>
      <c r="DE321" s="6">
        <f t="shared" si="3742"/>
        <v>0</v>
      </c>
      <c r="DF321" s="6">
        <f t="shared" si="3743"/>
        <v>0</v>
      </c>
      <c r="DG321" s="6">
        <f t="shared" si="3744"/>
        <v>0</v>
      </c>
      <c r="DH321" s="6">
        <f t="shared" si="3745"/>
        <v>0</v>
      </c>
      <c r="DI321" s="6">
        <f t="shared" si="3746"/>
        <v>2057599.845</v>
      </c>
      <c r="DJ321" s="6">
        <f t="shared" si="3747"/>
        <v>0</v>
      </c>
      <c r="DK321" s="6">
        <f t="shared" si="3748"/>
        <v>0</v>
      </c>
      <c r="DL321" s="6">
        <f t="shared" si="3749"/>
        <v>0</v>
      </c>
      <c r="DM321" s="6">
        <f t="shared" si="3750"/>
        <v>0</v>
      </c>
      <c r="DO321" s="6">
        <f t="shared" si="3751"/>
        <v>0</v>
      </c>
      <c r="DP321" s="6">
        <f t="shared" si="3752"/>
        <v>0</v>
      </c>
      <c r="DQ321" s="6">
        <f t="shared" si="3753"/>
        <v>972332.613192474</v>
      </c>
      <c r="DR321" s="6">
        <f t="shared" si="3754"/>
        <v>0</v>
      </c>
      <c r="DS321" s="6">
        <f t="shared" si="3755"/>
        <v>0</v>
      </c>
      <c r="DT321" s="6">
        <f t="shared" si="3756"/>
        <v>0</v>
      </c>
      <c r="DU321" s="6">
        <f t="shared" si="3757"/>
        <v>0</v>
      </c>
      <c r="DV321" s="6">
        <f t="shared" si="3758"/>
        <v>0</v>
      </c>
      <c r="DW321" s="6">
        <f t="shared" si="3759"/>
        <v>0</v>
      </c>
      <c r="DX321" s="6">
        <f t="shared" si="3760"/>
        <v>0</v>
      </c>
      <c r="DY321" s="6">
        <f t="shared" si="3761"/>
        <v>0</v>
      </c>
      <c r="DZ321" s="6">
        <f t="shared" si="3762"/>
        <v>0</v>
      </c>
    </row>
    <row r="322" spans="2:130" ht="12" customHeight="1" outlineLevel="1">
      <c r="B322" s="6">
        <f>'23년(세부_실적)'!A436</f>
        <v>316</v>
      </c>
      <c r="C322" s="620"/>
      <c r="D322" s="620"/>
      <c r="E322" s="620"/>
      <c r="F322" s="622" t="str">
        <f>'23년(세부_실적)'!E436</f>
        <v>PNC3010-HV</v>
      </c>
      <c r="G322" s="622" t="s">
        <v>1397</v>
      </c>
      <c r="H322" s="622" t="str">
        <f>'23년(세부_실적)'!F436</f>
        <v>242A</v>
      </c>
      <c r="I322" s="617" t="str">
        <f>'23년(세부_실적)'!G436</f>
        <v>구</v>
      </c>
      <c r="J322" s="617" t="str">
        <f>'23년(세부_실적)'!H436</f>
        <v>QD</v>
      </c>
      <c r="K322" s="617">
        <f>'23년(세부_실적)'!I436</f>
        <v>8.86</v>
      </c>
      <c r="L322" s="617">
        <f>'23년(세부_실적)'!J436</f>
        <v>0</v>
      </c>
      <c r="M322" s="617">
        <f>'23년(세부_실적)'!K436</f>
        <v>8.86</v>
      </c>
      <c r="N322" s="617">
        <f>'23년(세부_실적)'!L436</f>
        <v>0</v>
      </c>
      <c r="O322" s="617">
        <f>'23년(세부_실적)'!M436</f>
        <v>8.86</v>
      </c>
      <c r="P322" s="617">
        <f>'23년(세부_실적)'!N436</f>
        <v>0</v>
      </c>
      <c r="Q322" s="617">
        <f>'23년(세부_실적)'!O436</f>
        <v>8.86</v>
      </c>
      <c r="R322" s="617">
        <f>'23년(세부_실적)'!P436</f>
        <v>0</v>
      </c>
      <c r="S322" s="638">
        <f>'23년(세부_실적)'!Q436</f>
        <v>4.5719999999999992</v>
      </c>
      <c r="T322" s="638">
        <f t="shared" si="3706"/>
        <v>4571.9999999999991</v>
      </c>
      <c r="U322" s="638">
        <f>'23년(세부_실적)'!S436</f>
        <v>0.72</v>
      </c>
      <c r="V322" s="638">
        <f t="shared" si="3707"/>
        <v>720</v>
      </c>
      <c r="W322" s="638">
        <f>'23년(세부_실적)'!U436</f>
        <v>0.48</v>
      </c>
      <c r="X322" s="638">
        <f t="shared" si="3708"/>
        <v>480</v>
      </c>
      <c r="Y322" s="638">
        <f>'23년(세부_실적)'!W436</f>
        <v>0.12</v>
      </c>
      <c r="Z322" s="638">
        <f t="shared" si="3709"/>
        <v>120</v>
      </c>
      <c r="AA322" s="638">
        <f>'23년(세부_실적)'!Y436</f>
        <v>1.3199999999999998</v>
      </c>
      <c r="AB322" s="638">
        <f t="shared" si="3709"/>
        <v>1319.9999999999998</v>
      </c>
      <c r="AC322" s="638">
        <f>'23년(세부_실적)'!AA436</f>
        <v>0.72</v>
      </c>
      <c r="AD322" s="638">
        <f t="shared" ref="AD322" si="4569">AC322*1000</f>
        <v>720</v>
      </c>
      <c r="AE322" s="638">
        <f>'23년(세부_실적)'!AC436</f>
        <v>0.47</v>
      </c>
      <c r="AF322" s="638">
        <f t="shared" ref="AF322" si="4570">AE322*1000</f>
        <v>470</v>
      </c>
      <c r="AG322" s="638">
        <f>'23년(세부_실적)'!AE436</f>
        <v>0.95</v>
      </c>
      <c r="AH322" s="638">
        <f t="shared" ref="AH322" si="4571">AG322*1000</f>
        <v>950</v>
      </c>
      <c r="AI322" s="638">
        <f>'23년(세부_실적)'!AG436</f>
        <v>2.1399999999999997</v>
      </c>
      <c r="AJ322" s="638">
        <f t="shared" ref="AJ322" si="4572">AI322*1000</f>
        <v>2139.9999999999995</v>
      </c>
      <c r="AK322" s="638">
        <f>'23년(세부_실적)'!AI436</f>
        <v>3.4599999999999995</v>
      </c>
      <c r="AL322" s="638">
        <f t="shared" ref="AL322" si="4573">AK322*1000</f>
        <v>3459.9999999999995</v>
      </c>
      <c r="AM322" s="638">
        <f>'23년(세부_실적)'!AK436</f>
        <v>0</v>
      </c>
      <c r="AN322" s="638">
        <f t="shared" ref="AN322" si="4574">AM322*1000</f>
        <v>0</v>
      </c>
      <c r="AO322" s="638">
        <f>'23년(세부_실적)'!AM436</f>
        <v>0.6</v>
      </c>
      <c r="AP322" s="638">
        <f t="shared" ref="AP322" si="4575">AO322*1000</f>
        <v>600</v>
      </c>
      <c r="AQ322" s="638">
        <f>'23년(세부_실적)'!AO436</f>
        <v>0</v>
      </c>
      <c r="AR322" s="638">
        <f t="shared" ref="AR322" si="4576">AQ322*1000</f>
        <v>0</v>
      </c>
      <c r="AS322" s="638">
        <f>'23년(세부_실적)'!AQ436</f>
        <v>0.6</v>
      </c>
      <c r="AT322" s="638">
        <f t="shared" ref="AT322" si="4577">AS322*1000</f>
        <v>600</v>
      </c>
      <c r="AU322" s="638">
        <f>'23년(세부_실적)'!AS436</f>
        <v>0</v>
      </c>
      <c r="AV322" s="638">
        <f t="shared" ref="AV322" si="4578">AU322*1000</f>
        <v>0</v>
      </c>
      <c r="AW322" s="638">
        <f>'23년(세부_실적)'!AU436</f>
        <v>0</v>
      </c>
      <c r="AX322" s="638">
        <f t="shared" ref="AX322" si="4579">AW322*1000</f>
        <v>0</v>
      </c>
      <c r="AY322" s="638">
        <f>'23년(세부_실적)'!AW436</f>
        <v>0.51200000000000001</v>
      </c>
      <c r="AZ322" s="638">
        <f t="shared" ref="AZ322" si="4580">AY322*1000</f>
        <v>512</v>
      </c>
      <c r="BA322" s="638">
        <f>'23년(세부_실적)'!AY436</f>
        <v>0.51200000000000001</v>
      </c>
      <c r="BB322" s="638">
        <f t="shared" ref="BB322" si="4581">BA322*1000</f>
        <v>512</v>
      </c>
      <c r="BC322" s="638">
        <f>'23년(세부_실적)'!BA436</f>
        <v>1.1120000000000001</v>
      </c>
      <c r="BD322" s="638">
        <f t="shared" ref="BD322" si="4582">BC322*1000</f>
        <v>1112</v>
      </c>
      <c r="BF322" s="617">
        <v>1.2150000000000001</v>
      </c>
      <c r="BG322" s="617">
        <v>6.1787910072727268</v>
      </c>
      <c r="BH322" s="617"/>
      <c r="BI322" s="645"/>
      <c r="BJ322" s="617">
        <v>1.2150000000000001</v>
      </c>
      <c r="BK322" s="617">
        <v>6.1787910072727268</v>
      </c>
      <c r="BL322" s="617">
        <v>7.59</v>
      </c>
      <c r="BM322" s="617"/>
      <c r="BN322" s="617">
        <v>1.2150000000000001</v>
      </c>
      <c r="BO322" s="617">
        <v>6.1787910072727268</v>
      </c>
      <c r="BP322" s="617">
        <v>7.59</v>
      </c>
      <c r="BQ322" s="617"/>
      <c r="BR322" s="617">
        <v>1.2150000000000001</v>
      </c>
      <c r="BS322" s="617">
        <v>6.2397755072727268</v>
      </c>
      <c r="BT322" s="617"/>
      <c r="BU322" s="617"/>
      <c r="BV322" s="617">
        <v>1.2150000000000001</v>
      </c>
      <c r="BW322" s="617">
        <v>6.2397755072727268</v>
      </c>
      <c r="BX322" s="617"/>
      <c r="BY322" s="617"/>
      <c r="BZ322" s="617">
        <v>1.2150000000000001</v>
      </c>
      <c r="CA322" s="617">
        <v>6.2397755072727268</v>
      </c>
      <c r="CB322" s="617"/>
      <c r="CC322" s="617"/>
      <c r="CD322" s="617"/>
      <c r="CE322" s="617"/>
      <c r="CF322" s="617"/>
      <c r="CG322" s="617"/>
      <c r="CH322" s="617"/>
      <c r="CI322" s="617"/>
      <c r="CJ322" s="617"/>
      <c r="CK322" s="617"/>
      <c r="CL322" s="617"/>
      <c r="CM322" s="617"/>
      <c r="CN322" s="617"/>
      <c r="CO322" s="617"/>
      <c r="CP322" s="617"/>
      <c r="CQ322" s="617"/>
      <c r="CR322" s="617"/>
      <c r="CS322" s="617"/>
      <c r="CT322" s="617"/>
      <c r="CU322" s="617"/>
      <c r="CV322" s="617"/>
      <c r="CW322" s="617"/>
      <c r="CX322" s="617"/>
      <c r="CY322" s="617"/>
      <c r="CZ322" s="617"/>
      <c r="DA322" s="617"/>
      <c r="DB322" s="6">
        <f t="shared" si="3739"/>
        <v>0</v>
      </c>
      <c r="DC322" s="6">
        <f t="shared" si="3740"/>
        <v>4642238.3039999995</v>
      </c>
      <c r="DD322" s="6">
        <f t="shared" si="3741"/>
        <v>1187164.044</v>
      </c>
      <c r="DE322" s="6">
        <f t="shared" si="3742"/>
        <v>0</v>
      </c>
      <c r="DF322" s="6">
        <f t="shared" si="3743"/>
        <v>0</v>
      </c>
      <c r="DG322" s="6">
        <f t="shared" si="3744"/>
        <v>0</v>
      </c>
      <c r="DH322" s="6">
        <f t="shared" si="3745"/>
        <v>0</v>
      </c>
      <c r="DI322" s="6">
        <f t="shared" si="3746"/>
        <v>0</v>
      </c>
      <c r="DJ322" s="6">
        <f t="shared" si="3747"/>
        <v>0</v>
      </c>
      <c r="DK322" s="6">
        <f t="shared" si="3748"/>
        <v>0</v>
      </c>
      <c r="DL322" s="6">
        <f t="shared" si="3749"/>
        <v>0</v>
      </c>
      <c r="DM322" s="6">
        <f t="shared" si="3750"/>
        <v>0</v>
      </c>
      <c r="DO322" s="6">
        <f t="shared" si="3751"/>
        <v>6631467.4942916855</v>
      </c>
      <c r="DP322" s="6">
        <f t="shared" si="3752"/>
        <v>4522231.8610977856</v>
      </c>
      <c r="DQ322" s="6">
        <f t="shared" si="3753"/>
        <v>1156474.6815131388</v>
      </c>
      <c r="DR322" s="6">
        <f t="shared" si="3754"/>
        <v>7102838.5374845834</v>
      </c>
      <c r="DS322" s="6">
        <f t="shared" si="3755"/>
        <v>4639273.0396696292</v>
      </c>
      <c r="DT322" s="6">
        <f t="shared" si="3756"/>
        <v>9208276.6199301556</v>
      </c>
      <c r="DU322" s="6">
        <f t="shared" si="3757"/>
        <v>0</v>
      </c>
      <c r="DV322" s="6">
        <f t="shared" si="3758"/>
        <v>0</v>
      </c>
      <c r="DW322" s="6">
        <f t="shared" si="3759"/>
        <v>0</v>
      </c>
      <c r="DX322" s="6">
        <f t="shared" si="3760"/>
        <v>0</v>
      </c>
      <c r="DY322" s="6">
        <f t="shared" si="3761"/>
        <v>0</v>
      </c>
      <c r="DZ322" s="6">
        <f t="shared" si="3762"/>
        <v>0</v>
      </c>
    </row>
    <row r="323" spans="2:130" ht="12" customHeight="1" outlineLevel="1">
      <c r="B323" s="6">
        <f>'23년(세부_실적)'!A437</f>
        <v>317</v>
      </c>
      <c r="C323" s="620"/>
      <c r="D323" s="620"/>
      <c r="E323" s="620"/>
      <c r="F323" s="622" t="str">
        <f>'23년(세부_실적)'!E437</f>
        <v>PNC3020-HV</v>
      </c>
      <c r="G323" s="622" t="s">
        <v>1398</v>
      </c>
      <c r="H323" s="622" t="str">
        <f>'23년(세부_실적)'!F437</f>
        <v>243A</v>
      </c>
      <c r="I323" s="617" t="str">
        <f>'23년(세부_실적)'!G437</f>
        <v>구</v>
      </c>
      <c r="J323" s="617" t="str">
        <f>'23년(세부_실적)'!H437</f>
        <v>QD</v>
      </c>
      <c r="K323" s="617">
        <f>'23년(세부_실적)'!I437</f>
        <v>5.4</v>
      </c>
      <c r="L323" s="617">
        <f>'23년(세부_실적)'!J437</f>
        <v>0</v>
      </c>
      <c r="M323" s="617">
        <f>'23년(세부_실적)'!K437</f>
        <v>5.4</v>
      </c>
      <c r="N323" s="617">
        <f>'23년(세부_실적)'!L437</f>
        <v>0</v>
      </c>
      <c r="O323" s="617">
        <f>'23년(세부_실적)'!M437</f>
        <v>5.4</v>
      </c>
      <c r="P323" s="617">
        <f>'23년(세부_실적)'!N437</f>
        <v>0</v>
      </c>
      <c r="Q323" s="617">
        <f>'23년(세부_실적)'!O437</f>
        <v>5.4</v>
      </c>
      <c r="R323" s="617">
        <f>'23년(세부_실적)'!P437</f>
        <v>0</v>
      </c>
      <c r="S323" s="638">
        <f>'23년(세부_실적)'!Q437</f>
        <v>4.6070000000000002</v>
      </c>
      <c r="T323" s="638">
        <f t="shared" si="3706"/>
        <v>4607</v>
      </c>
      <c r="U323" s="638">
        <f>'23년(세부_실적)'!S437</f>
        <v>0.8</v>
      </c>
      <c r="V323" s="638">
        <f t="shared" si="3707"/>
        <v>800</v>
      </c>
      <c r="W323" s="638">
        <f>'23년(세부_실적)'!U437</f>
        <v>0</v>
      </c>
      <c r="X323" s="638">
        <f t="shared" si="3708"/>
        <v>0</v>
      </c>
      <c r="Y323" s="638">
        <f>'23년(세부_실적)'!W437</f>
        <v>1</v>
      </c>
      <c r="Z323" s="638">
        <f t="shared" si="3709"/>
        <v>1000</v>
      </c>
      <c r="AA323" s="638">
        <f>'23년(세부_실적)'!Y437</f>
        <v>1.8</v>
      </c>
      <c r="AB323" s="638">
        <f t="shared" si="3709"/>
        <v>1800</v>
      </c>
      <c r="AC323" s="638">
        <f>'23년(세부_실적)'!AA437</f>
        <v>0.96</v>
      </c>
      <c r="AD323" s="638">
        <f t="shared" ref="AD323" si="4583">AC323*1000</f>
        <v>960</v>
      </c>
      <c r="AE323" s="638">
        <f>'23년(세부_실적)'!AC437</f>
        <v>0</v>
      </c>
      <c r="AF323" s="638">
        <f t="shared" ref="AF323" si="4584">AE323*1000</f>
        <v>0</v>
      </c>
      <c r="AG323" s="638">
        <f>'23년(세부_실적)'!AE437</f>
        <v>0.7</v>
      </c>
      <c r="AH323" s="638">
        <f t="shared" ref="AH323" si="4585">AG323*1000</f>
        <v>700</v>
      </c>
      <c r="AI323" s="638">
        <f>'23년(세부_실적)'!AG437</f>
        <v>1.66</v>
      </c>
      <c r="AJ323" s="638">
        <f t="shared" ref="AJ323" si="4586">AI323*1000</f>
        <v>1660</v>
      </c>
      <c r="AK323" s="638">
        <f>'23년(세부_실적)'!AI437</f>
        <v>3.46</v>
      </c>
      <c r="AL323" s="638">
        <f t="shared" ref="AL323" si="4587">AK323*1000</f>
        <v>3460</v>
      </c>
      <c r="AM323" s="638">
        <f>'23년(세부_실적)'!AK437</f>
        <v>0</v>
      </c>
      <c r="AN323" s="638">
        <f t="shared" ref="AN323" si="4588">AM323*1000</f>
        <v>0</v>
      </c>
      <c r="AO323" s="638">
        <f>'23년(세부_실적)'!AM437</f>
        <v>0.14000000000000001</v>
      </c>
      <c r="AP323" s="638">
        <f t="shared" ref="AP323" si="4589">AO323*1000</f>
        <v>140</v>
      </c>
      <c r="AQ323" s="638">
        <f>'23년(세부_실적)'!AO437</f>
        <v>0</v>
      </c>
      <c r="AR323" s="638">
        <f t="shared" ref="AR323" si="4590">AQ323*1000</f>
        <v>0</v>
      </c>
      <c r="AS323" s="638">
        <f>'23년(세부_실적)'!AQ437</f>
        <v>0.14000000000000001</v>
      </c>
      <c r="AT323" s="638">
        <f t="shared" ref="AT323" si="4591">AS323*1000</f>
        <v>140</v>
      </c>
      <c r="AU323" s="638">
        <f>'23년(세부_실적)'!AS437</f>
        <v>0.48</v>
      </c>
      <c r="AV323" s="638">
        <f t="shared" ref="AV323" si="4592">AU323*1000</f>
        <v>480</v>
      </c>
      <c r="AW323" s="638">
        <f>'23년(세부_실적)'!AU437</f>
        <v>0</v>
      </c>
      <c r="AX323" s="638">
        <f t="shared" ref="AX323" si="4593">AW323*1000</f>
        <v>0</v>
      </c>
      <c r="AY323" s="638">
        <f>'23년(세부_실적)'!AW437</f>
        <v>0.52700000000000002</v>
      </c>
      <c r="AZ323" s="638">
        <f t="shared" ref="AZ323" si="4594">AY323*1000</f>
        <v>527</v>
      </c>
      <c r="BA323" s="638">
        <f>'23년(세부_실적)'!AY437</f>
        <v>1.0070000000000001</v>
      </c>
      <c r="BB323" s="638">
        <f t="shared" ref="BB323" si="4595">BA323*1000</f>
        <v>1007.0000000000001</v>
      </c>
      <c r="BC323" s="638">
        <f>'23년(세부_실적)'!BA437</f>
        <v>1.1470000000000002</v>
      </c>
      <c r="BD323" s="638">
        <f t="shared" ref="BD323" si="4596">BC323*1000</f>
        <v>1147.0000000000002</v>
      </c>
      <c r="BF323" s="617">
        <v>0.63</v>
      </c>
      <c r="BG323" s="617">
        <v>4.1475405072727236</v>
      </c>
      <c r="BH323" s="617"/>
      <c r="BI323" s="617"/>
      <c r="BJ323" s="617">
        <v>0.63</v>
      </c>
      <c r="BK323" s="617">
        <v>4.1475405072727236</v>
      </c>
      <c r="BL323" s="617"/>
      <c r="BM323" s="617"/>
      <c r="BN323" s="617">
        <v>0.63</v>
      </c>
      <c r="BO323" s="617">
        <v>4.1475405072727236</v>
      </c>
      <c r="BP323" s="617"/>
      <c r="BQ323" s="617"/>
      <c r="BR323" s="617">
        <v>0.63</v>
      </c>
      <c r="BS323" s="617">
        <v>4.241255507272724</v>
      </c>
      <c r="BT323" s="617">
        <v>4.63</v>
      </c>
      <c r="BU323" s="617"/>
      <c r="BV323" s="617">
        <v>0.63</v>
      </c>
      <c r="BW323" s="617">
        <v>4.241255507272724</v>
      </c>
      <c r="BX323" s="617"/>
      <c r="BY323" s="617"/>
      <c r="BZ323" s="617">
        <v>0.63</v>
      </c>
      <c r="CA323" s="617">
        <v>4.241255507272724</v>
      </c>
      <c r="CB323" s="617"/>
      <c r="CC323" s="617"/>
      <c r="CD323" s="617"/>
      <c r="CE323" s="617"/>
      <c r="CF323" s="617"/>
      <c r="CG323" s="617"/>
      <c r="CH323" s="617"/>
      <c r="CI323" s="617"/>
      <c r="CJ323" s="617"/>
      <c r="CK323" s="617"/>
      <c r="CL323" s="617"/>
      <c r="CM323" s="617"/>
      <c r="CN323" s="617"/>
      <c r="CO323" s="617"/>
      <c r="CP323" s="617"/>
      <c r="CQ323" s="617"/>
      <c r="CR323" s="617"/>
      <c r="CS323" s="617"/>
      <c r="CT323" s="617"/>
      <c r="CU323" s="617"/>
      <c r="CV323" s="617"/>
      <c r="CW323" s="617"/>
      <c r="CX323" s="617"/>
      <c r="CY323" s="617"/>
      <c r="CZ323" s="617"/>
      <c r="DA323" s="617"/>
      <c r="DB323" s="6">
        <f t="shared" si="3739"/>
        <v>0</v>
      </c>
      <c r="DC323" s="6">
        <f t="shared" si="3740"/>
        <v>0</v>
      </c>
      <c r="DD323" s="6">
        <f t="shared" si="3741"/>
        <v>0</v>
      </c>
      <c r="DE323" s="6">
        <f t="shared" si="3742"/>
        <v>5881892.7359999996</v>
      </c>
      <c r="DF323" s="6">
        <f t="shared" si="3743"/>
        <v>0</v>
      </c>
      <c r="DG323" s="6">
        <f t="shared" si="3744"/>
        <v>0</v>
      </c>
      <c r="DH323" s="6">
        <f t="shared" si="3745"/>
        <v>0</v>
      </c>
      <c r="DI323" s="6">
        <f t="shared" si="3746"/>
        <v>0</v>
      </c>
      <c r="DJ323" s="6">
        <f t="shared" si="3747"/>
        <v>0</v>
      </c>
      <c r="DK323" s="6">
        <f t="shared" si="3748"/>
        <v>0</v>
      </c>
      <c r="DL323" s="6">
        <f t="shared" si="3749"/>
        <v>0</v>
      </c>
      <c r="DM323" s="6">
        <f t="shared" si="3750"/>
        <v>0</v>
      </c>
      <c r="DO323" s="6">
        <f t="shared" si="3751"/>
        <v>4761067.5476036472</v>
      </c>
      <c r="DP323" s="6">
        <f t="shared" si="3752"/>
        <v>0</v>
      </c>
      <c r="DQ323" s="6">
        <f t="shared" si="3753"/>
        <v>6227189.6233944865</v>
      </c>
      <c r="DR323" s="6">
        <f t="shared" si="3754"/>
        <v>6188380.6443687752</v>
      </c>
      <c r="DS323" s="6">
        <f t="shared" si="3755"/>
        <v>0</v>
      </c>
      <c r="DT323" s="6">
        <f t="shared" si="3756"/>
        <v>4433626.7837548498</v>
      </c>
      <c r="DU323" s="6">
        <f t="shared" si="3757"/>
        <v>0</v>
      </c>
      <c r="DV323" s="6">
        <f t="shared" si="3758"/>
        <v>0</v>
      </c>
      <c r="DW323" s="6">
        <f t="shared" si="3759"/>
        <v>0</v>
      </c>
      <c r="DX323" s="6">
        <f t="shared" si="3760"/>
        <v>0</v>
      </c>
      <c r="DY323" s="6">
        <f t="shared" si="3761"/>
        <v>0</v>
      </c>
      <c r="DZ323" s="6">
        <f t="shared" si="3762"/>
        <v>0</v>
      </c>
    </row>
    <row r="324" spans="2:130" ht="12" customHeight="1" outlineLevel="1">
      <c r="B324" s="6">
        <f>'23년(세부_실적)'!A438</f>
        <v>318</v>
      </c>
      <c r="C324" s="620"/>
      <c r="D324" s="620"/>
      <c r="E324" s="620"/>
      <c r="F324" s="622" t="str">
        <f>'23년(세부_실적)'!E438</f>
        <v>PNC3030-HV</v>
      </c>
      <c r="G324" s="622" t="s">
        <v>1399</v>
      </c>
      <c r="H324" s="622" t="str">
        <f>'23년(세부_실적)'!F438</f>
        <v>244A</v>
      </c>
      <c r="I324" s="617" t="str">
        <f>'23년(세부_실적)'!G438</f>
        <v>구</v>
      </c>
      <c r="J324" s="617" t="str">
        <f>'23년(세부_실적)'!H438</f>
        <v>QD</v>
      </c>
      <c r="K324" s="617">
        <f>'23년(세부_실적)'!I438</f>
        <v>9.0299999999999994</v>
      </c>
      <c r="L324" s="617">
        <f>'23년(세부_실적)'!J438</f>
        <v>0</v>
      </c>
      <c r="M324" s="617">
        <f>'23년(세부_실적)'!K438</f>
        <v>9.0299999999999994</v>
      </c>
      <c r="N324" s="617">
        <f>'23년(세부_실적)'!L438</f>
        <v>0</v>
      </c>
      <c r="O324" s="617">
        <f>'23년(세부_실적)'!M438</f>
        <v>9.0299999999999994</v>
      </c>
      <c r="P324" s="617">
        <f>'23년(세부_실적)'!N438</f>
        <v>0</v>
      </c>
      <c r="Q324" s="617">
        <f>'23년(세부_실적)'!O438</f>
        <v>9.0299999999999994</v>
      </c>
      <c r="R324" s="617">
        <f>'23년(세부_실적)'!P438</f>
        <v>0</v>
      </c>
      <c r="S324" s="638">
        <f>'23년(세부_실적)'!Q438</f>
        <v>1.1909999999999998</v>
      </c>
      <c r="T324" s="638">
        <f t="shared" si="3706"/>
        <v>1190.9999999999998</v>
      </c>
      <c r="U324" s="638">
        <f>'23년(세부_실적)'!S438</f>
        <v>0.3</v>
      </c>
      <c r="V324" s="638">
        <f t="shared" si="3707"/>
        <v>300</v>
      </c>
      <c r="W324" s="638">
        <f>'23년(세부_실적)'!U438</f>
        <v>0</v>
      </c>
      <c r="X324" s="638">
        <f t="shared" si="3708"/>
        <v>0</v>
      </c>
      <c r="Y324" s="638">
        <f>'23년(세부_실적)'!W438</f>
        <v>0.2</v>
      </c>
      <c r="Z324" s="638">
        <f t="shared" si="3709"/>
        <v>200</v>
      </c>
      <c r="AA324" s="638">
        <f>'23년(세부_실적)'!Y438</f>
        <v>0.5</v>
      </c>
      <c r="AB324" s="638">
        <f t="shared" si="3709"/>
        <v>500</v>
      </c>
      <c r="AC324" s="638">
        <f>'23년(세부_실적)'!AA438</f>
        <v>0</v>
      </c>
      <c r="AD324" s="638">
        <f t="shared" ref="AD324" si="4597">AC324*1000</f>
        <v>0</v>
      </c>
      <c r="AE324" s="638">
        <f>'23년(세부_실적)'!AC438</f>
        <v>0</v>
      </c>
      <c r="AF324" s="638">
        <f t="shared" ref="AF324" si="4598">AE324*1000</f>
        <v>0</v>
      </c>
      <c r="AG324" s="638">
        <f>'23년(세부_실적)'!AE438</f>
        <v>0</v>
      </c>
      <c r="AH324" s="638">
        <f t="shared" ref="AH324" si="4599">AG324*1000</f>
        <v>0</v>
      </c>
      <c r="AI324" s="638">
        <f>'23년(세부_실적)'!AG438</f>
        <v>0</v>
      </c>
      <c r="AJ324" s="638">
        <f t="shared" ref="AJ324" si="4600">AI324*1000</f>
        <v>0</v>
      </c>
      <c r="AK324" s="638">
        <f>'23년(세부_실적)'!AI438</f>
        <v>0.5</v>
      </c>
      <c r="AL324" s="638">
        <f t="shared" ref="AL324" si="4601">AK324*1000</f>
        <v>500</v>
      </c>
      <c r="AM324" s="638">
        <f>'23년(세부_실적)'!AK438</f>
        <v>0</v>
      </c>
      <c r="AN324" s="638">
        <f t="shared" ref="AN324" si="4602">AM324*1000</f>
        <v>0</v>
      </c>
      <c r="AO324" s="638">
        <f>'23년(세부_실적)'!AM438</f>
        <v>0</v>
      </c>
      <c r="AP324" s="638">
        <f t="shared" ref="AP324" si="4603">AO324*1000</f>
        <v>0</v>
      </c>
      <c r="AQ324" s="638">
        <f>'23년(세부_실적)'!AO438</f>
        <v>0</v>
      </c>
      <c r="AR324" s="638">
        <f t="shared" ref="AR324" si="4604">AQ324*1000</f>
        <v>0</v>
      </c>
      <c r="AS324" s="638">
        <f>'23년(세부_실적)'!AQ438</f>
        <v>0</v>
      </c>
      <c r="AT324" s="638">
        <f t="shared" ref="AT324" si="4605">AS324*1000</f>
        <v>0</v>
      </c>
      <c r="AU324" s="638">
        <f>'23년(세부_실적)'!AS438</f>
        <v>0</v>
      </c>
      <c r="AV324" s="638">
        <f t="shared" ref="AV324" si="4606">AU324*1000</f>
        <v>0</v>
      </c>
      <c r="AW324" s="638">
        <f>'23년(세부_실적)'!AU438</f>
        <v>0</v>
      </c>
      <c r="AX324" s="638">
        <f t="shared" ref="AX324" si="4607">AW324*1000</f>
        <v>0</v>
      </c>
      <c r="AY324" s="638">
        <f>'23년(세부_실적)'!AW438</f>
        <v>0.69099999999999995</v>
      </c>
      <c r="AZ324" s="638">
        <f t="shared" ref="AZ324" si="4608">AY324*1000</f>
        <v>691</v>
      </c>
      <c r="BA324" s="638">
        <f>'23년(세부_실적)'!AY438</f>
        <v>0.69099999999999995</v>
      </c>
      <c r="BB324" s="638">
        <f t="shared" ref="BB324" si="4609">BA324*1000</f>
        <v>691</v>
      </c>
      <c r="BC324" s="638">
        <f>'23년(세부_실적)'!BA438</f>
        <v>0.69099999999999995</v>
      </c>
      <c r="BD324" s="638">
        <f t="shared" ref="BD324" si="4610">BC324*1000</f>
        <v>691</v>
      </c>
      <c r="BF324" s="617">
        <v>1.2150000000000001</v>
      </c>
      <c r="BG324" s="617">
        <v>6.0337500981818133</v>
      </c>
      <c r="BH324" s="617"/>
      <c r="BI324" s="617"/>
      <c r="BJ324" s="617">
        <v>1.2150000000000001</v>
      </c>
      <c r="BK324" s="617">
        <v>6.0337500981818133</v>
      </c>
      <c r="BL324" s="617"/>
      <c r="BM324" s="617"/>
      <c r="BN324" s="617">
        <v>1.2150000000000001</v>
      </c>
      <c r="BO324" s="617">
        <v>6.0337500981818133</v>
      </c>
      <c r="BP324" s="617"/>
      <c r="BQ324" s="617"/>
      <c r="BR324" s="617">
        <v>1.2150000000000001</v>
      </c>
      <c r="BS324" s="617">
        <v>6.126534598181812</v>
      </c>
      <c r="BT324" s="617"/>
      <c r="BU324" s="617"/>
      <c r="BV324" s="617">
        <v>1.2150000000000001</v>
      </c>
      <c r="BW324" s="617">
        <v>6.126534598181812</v>
      </c>
      <c r="BX324" s="617"/>
      <c r="BY324" s="617"/>
      <c r="BZ324" s="617">
        <v>1.2150000000000001</v>
      </c>
      <c r="CA324" s="617">
        <v>6.126534598181812</v>
      </c>
      <c r="CB324" s="617">
        <v>7.75</v>
      </c>
      <c r="CC324" s="617"/>
      <c r="CD324" s="617"/>
      <c r="CE324" s="617"/>
      <c r="CF324" s="617"/>
      <c r="CG324" s="617"/>
      <c r="CH324" s="617"/>
      <c r="CI324" s="617"/>
      <c r="CJ324" s="617"/>
      <c r="CK324" s="617"/>
      <c r="CL324" s="617"/>
      <c r="CM324" s="617"/>
      <c r="CN324" s="617"/>
      <c r="CO324" s="617"/>
      <c r="CP324" s="617"/>
      <c r="CQ324" s="617"/>
      <c r="CR324" s="617"/>
      <c r="CS324" s="617"/>
      <c r="CT324" s="617"/>
      <c r="CU324" s="617"/>
      <c r="CV324" s="617"/>
      <c r="CW324" s="617"/>
      <c r="CX324" s="617"/>
      <c r="CY324" s="617"/>
      <c r="CZ324" s="617"/>
      <c r="DA324" s="617"/>
      <c r="DB324" s="6">
        <f t="shared" si="3739"/>
        <v>0</v>
      </c>
      <c r="DC324" s="6">
        <f t="shared" si="3740"/>
        <v>0</v>
      </c>
      <c r="DD324" s="6">
        <f t="shared" si="3741"/>
        <v>0</v>
      </c>
      <c r="DE324" s="6">
        <f t="shared" si="3742"/>
        <v>0</v>
      </c>
      <c r="DF324" s="6">
        <f t="shared" si="3743"/>
        <v>0</v>
      </c>
      <c r="DG324" s="6">
        <f t="shared" si="3744"/>
        <v>0</v>
      </c>
      <c r="DH324" s="6">
        <f t="shared" si="3745"/>
        <v>0</v>
      </c>
      <c r="DI324" s="6">
        <f t="shared" si="3746"/>
        <v>0</v>
      </c>
      <c r="DJ324" s="6">
        <f t="shared" si="3747"/>
        <v>0</v>
      </c>
      <c r="DK324" s="6">
        <f t="shared" si="3748"/>
        <v>0</v>
      </c>
      <c r="DL324" s="6">
        <f t="shared" si="3749"/>
        <v>0</v>
      </c>
      <c r="DM324" s="6">
        <f t="shared" si="3750"/>
        <v>0</v>
      </c>
      <c r="DO324" s="6">
        <f t="shared" si="3751"/>
        <v>2708908.6529412307</v>
      </c>
      <c r="DP324" s="6">
        <f t="shared" si="3752"/>
        <v>0</v>
      </c>
      <c r="DQ324" s="6">
        <f t="shared" si="3753"/>
        <v>1889647.6680946243</v>
      </c>
      <c r="DR324" s="6">
        <f t="shared" si="3754"/>
        <v>0</v>
      </c>
      <c r="DS324" s="6">
        <f t="shared" si="3755"/>
        <v>0</v>
      </c>
      <c r="DT324" s="6">
        <f t="shared" si="3756"/>
        <v>0</v>
      </c>
      <c r="DU324" s="6">
        <f t="shared" si="3757"/>
        <v>0</v>
      </c>
      <c r="DV324" s="6">
        <f t="shared" si="3758"/>
        <v>0</v>
      </c>
      <c r="DW324" s="6">
        <f t="shared" si="3759"/>
        <v>0</v>
      </c>
      <c r="DX324" s="6">
        <f t="shared" si="3760"/>
        <v>0</v>
      </c>
      <c r="DY324" s="6">
        <f t="shared" si="3761"/>
        <v>0</v>
      </c>
      <c r="DZ324" s="6">
        <f t="shared" si="3762"/>
        <v>0</v>
      </c>
    </row>
    <row r="325" spans="2:130" ht="12" customHeight="1" outlineLevel="1">
      <c r="B325" s="6">
        <f>'23년(세부_실적)'!A439</f>
        <v>319</v>
      </c>
      <c r="C325" s="620"/>
      <c r="D325" s="620"/>
      <c r="E325" s="620"/>
      <c r="F325" s="622" t="str">
        <f>'23년(세부_실적)'!E439</f>
        <v>PNC4010-HV</v>
      </c>
      <c r="G325" s="622" t="s">
        <v>1400</v>
      </c>
      <c r="H325" s="622" t="str">
        <f>'23년(세부_실적)'!F439</f>
        <v>7YT44-60015</v>
      </c>
      <c r="I325" s="617" t="str">
        <f>'23년(세부_실적)'!G439</f>
        <v>구</v>
      </c>
      <c r="J325" s="617" t="str">
        <f>'23년(세부_실적)'!H439</f>
        <v>QD</v>
      </c>
      <c r="K325" s="617">
        <f>'23년(세부_실적)'!I439</f>
        <v>7.75</v>
      </c>
      <c r="L325" s="617">
        <f>'23년(세부_실적)'!J439</f>
        <v>0</v>
      </c>
      <c r="M325" s="617">
        <f>'23년(세부_실적)'!K439</f>
        <v>7.75</v>
      </c>
      <c r="N325" s="617">
        <f>'23년(세부_실적)'!L439</f>
        <v>0</v>
      </c>
      <c r="O325" s="617">
        <f>'23년(세부_실적)'!M439</f>
        <v>7.75</v>
      </c>
      <c r="P325" s="617">
        <f>'23년(세부_실적)'!N439</f>
        <v>0</v>
      </c>
      <c r="Q325" s="617">
        <f>'23년(세부_실적)'!O439</f>
        <v>7.75</v>
      </c>
      <c r="R325" s="617">
        <f>'23년(세부_실적)'!P439</f>
        <v>0</v>
      </c>
      <c r="S325" s="638">
        <f>'23년(세부_실적)'!Q439</f>
        <v>0</v>
      </c>
      <c r="T325" s="638">
        <f t="shared" si="3706"/>
        <v>0</v>
      </c>
      <c r="U325" s="638">
        <f>'23년(세부_실적)'!S439</f>
        <v>0</v>
      </c>
      <c r="V325" s="638">
        <f t="shared" si="3707"/>
        <v>0</v>
      </c>
      <c r="W325" s="638">
        <f>'23년(세부_실적)'!U439</f>
        <v>0</v>
      </c>
      <c r="X325" s="638">
        <f t="shared" si="3708"/>
        <v>0</v>
      </c>
      <c r="Y325" s="638">
        <f>'23년(세부_실적)'!W439</f>
        <v>0</v>
      </c>
      <c r="Z325" s="638">
        <f t="shared" si="3709"/>
        <v>0</v>
      </c>
      <c r="AA325" s="638">
        <f>'23년(세부_실적)'!Y439</f>
        <v>0</v>
      </c>
      <c r="AB325" s="638">
        <f t="shared" si="3709"/>
        <v>0</v>
      </c>
      <c r="AC325" s="638">
        <f>'23년(세부_실적)'!AA439</f>
        <v>0</v>
      </c>
      <c r="AD325" s="638">
        <f t="shared" ref="AD325" si="4611">AC325*1000</f>
        <v>0</v>
      </c>
      <c r="AE325" s="638">
        <f>'23년(세부_실적)'!AC439</f>
        <v>0</v>
      </c>
      <c r="AF325" s="638">
        <f t="shared" ref="AF325" si="4612">AE325*1000</f>
        <v>0</v>
      </c>
      <c r="AG325" s="638">
        <f>'23년(세부_실적)'!AE439</f>
        <v>0</v>
      </c>
      <c r="AH325" s="638">
        <f t="shared" ref="AH325" si="4613">AG325*1000</f>
        <v>0</v>
      </c>
      <c r="AI325" s="638">
        <f>'23년(세부_실적)'!AG439</f>
        <v>0</v>
      </c>
      <c r="AJ325" s="638">
        <f t="shared" ref="AJ325" si="4614">AI325*1000</f>
        <v>0</v>
      </c>
      <c r="AK325" s="638">
        <f>'23년(세부_실적)'!AI439</f>
        <v>0</v>
      </c>
      <c r="AL325" s="638">
        <f t="shared" ref="AL325" si="4615">AK325*1000</f>
        <v>0</v>
      </c>
      <c r="AM325" s="638">
        <f>'23년(세부_실적)'!AK439</f>
        <v>0</v>
      </c>
      <c r="AN325" s="638">
        <f t="shared" ref="AN325" si="4616">AM325*1000</f>
        <v>0</v>
      </c>
      <c r="AO325" s="638">
        <f>'23년(세부_실적)'!AM439</f>
        <v>0</v>
      </c>
      <c r="AP325" s="638">
        <f t="shared" ref="AP325" si="4617">AO325*1000</f>
        <v>0</v>
      </c>
      <c r="AQ325" s="638">
        <f>'23년(세부_실적)'!AO439</f>
        <v>0</v>
      </c>
      <c r="AR325" s="638">
        <f t="shared" ref="AR325" si="4618">AQ325*1000</f>
        <v>0</v>
      </c>
      <c r="AS325" s="638">
        <f>'23년(세부_실적)'!AQ439</f>
        <v>0</v>
      </c>
      <c r="AT325" s="638">
        <f t="shared" ref="AT325" si="4619">AS325*1000</f>
        <v>0</v>
      </c>
      <c r="AU325" s="638">
        <f>'23년(세부_실적)'!AS439</f>
        <v>0</v>
      </c>
      <c r="AV325" s="638">
        <f t="shared" ref="AV325" si="4620">AU325*1000</f>
        <v>0</v>
      </c>
      <c r="AW325" s="638">
        <f>'23년(세부_실적)'!AU439</f>
        <v>0</v>
      </c>
      <c r="AX325" s="638">
        <f t="shared" ref="AX325" si="4621">AW325*1000</f>
        <v>0</v>
      </c>
      <c r="AY325" s="638">
        <f>'23년(세부_실적)'!AW439</f>
        <v>0</v>
      </c>
      <c r="AZ325" s="638">
        <f t="shared" ref="AZ325" si="4622">AY325*1000</f>
        <v>0</v>
      </c>
      <c r="BA325" s="638">
        <f>'23년(세부_실적)'!AY439</f>
        <v>0</v>
      </c>
      <c r="BB325" s="638">
        <f t="shared" ref="BB325" si="4623">BA325*1000</f>
        <v>0</v>
      </c>
      <c r="BC325" s="638">
        <f>'23년(세부_실적)'!BA439</f>
        <v>0</v>
      </c>
      <c r="BD325" s="638">
        <f t="shared" ref="BD325" si="4624">BC325*1000</f>
        <v>0</v>
      </c>
      <c r="BF325" s="617">
        <v>1.22</v>
      </c>
      <c r="BG325" s="617">
        <v>5.2340256363636337</v>
      </c>
      <c r="BH325" s="617"/>
      <c r="BI325" s="617"/>
      <c r="BJ325" s="617">
        <v>1.22</v>
      </c>
      <c r="BK325" s="617">
        <v>5.2340256363636337</v>
      </c>
      <c r="BL325" s="617"/>
      <c r="BM325" s="617"/>
      <c r="BN325" s="617">
        <v>1.22</v>
      </c>
      <c r="BO325" s="617">
        <v>5.2340256363636337</v>
      </c>
      <c r="BP325" s="617"/>
      <c r="BQ325" s="617"/>
      <c r="BR325" s="617">
        <v>1.22</v>
      </c>
      <c r="BS325" s="617">
        <v>5.4650101363636336</v>
      </c>
      <c r="BT325" s="617"/>
      <c r="BU325" s="617"/>
      <c r="BV325" s="617">
        <v>1.22</v>
      </c>
      <c r="BW325" s="617">
        <v>5.4650101363636336</v>
      </c>
      <c r="BX325" s="617"/>
      <c r="BY325" s="617"/>
      <c r="BZ325" s="617">
        <v>1.22</v>
      </c>
      <c r="CA325" s="617">
        <v>5.4650101363636336</v>
      </c>
      <c r="CB325" s="617"/>
      <c r="CC325" s="617"/>
      <c r="CD325" s="617"/>
      <c r="CE325" s="617"/>
      <c r="CF325" s="617"/>
      <c r="CG325" s="617"/>
      <c r="CH325" s="617"/>
      <c r="CI325" s="617"/>
      <c r="CJ325" s="617"/>
      <c r="CK325" s="617"/>
      <c r="CL325" s="617"/>
      <c r="CM325" s="617"/>
      <c r="CN325" s="617"/>
      <c r="CO325" s="617"/>
      <c r="CP325" s="617"/>
      <c r="CQ325" s="617"/>
      <c r="CR325" s="617"/>
      <c r="CS325" s="617"/>
      <c r="CT325" s="617"/>
      <c r="CU325" s="617"/>
      <c r="CV325" s="617"/>
      <c r="CW325" s="617"/>
      <c r="CX325" s="617"/>
      <c r="CY325" s="617"/>
      <c r="CZ325" s="617"/>
      <c r="DA325" s="617"/>
      <c r="DB325" s="6">
        <f t="shared" si="3739"/>
        <v>0</v>
      </c>
      <c r="DC325" s="6">
        <f t="shared" si="3740"/>
        <v>0</v>
      </c>
      <c r="DD325" s="6">
        <f t="shared" si="3741"/>
        <v>0</v>
      </c>
      <c r="DE325" s="6">
        <f t="shared" si="3742"/>
        <v>0</v>
      </c>
      <c r="DF325" s="6">
        <f t="shared" si="3743"/>
        <v>0</v>
      </c>
      <c r="DG325" s="6">
        <f t="shared" si="3744"/>
        <v>0</v>
      </c>
      <c r="DH325" s="6">
        <f t="shared" si="3745"/>
        <v>0</v>
      </c>
      <c r="DI325" s="6">
        <f t="shared" si="3746"/>
        <v>0</v>
      </c>
      <c r="DJ325" s="6">
        <f t="shared" si="3747"/>
        <v>0</v>
      </c>
      <c r="DK325" s="6">
        <f t="shared" si="3748"/>
        <v>0</v>
      </c>
      <c r="DL325" s="6">
        <f t="shared" si="3749"/>
        <v>0</v>
      </c>
      <c r="DM325" s="6">
        <f t="shared" si="3750"/>
        <v>0</v>
      </c>
      <c r="DO325" s="6">
        <f t="shared" si="3751"/>
        <v>0</v>
      </c>
      <c r="DP325" s="6">
        <f t="shared" si="3752"/>
        <v>0</v>
      </c>
      <c r="DQ325" s="6">
        <f t="shared" si="3753"/>
        <v>0</v>
      </c>
      <c r="DR325" s="6">
        <f t="shared" si="3754"/>
        <v>0</v>
      </c>
      <c r="DS325" s="6">
        <f t="shared" si="3755"/>
        <v>0</v>
      </c>
      <c r="DT325" s="6">
        <f t="shared" si="3756"/>
        <v>0</v>
      </c>
      <c r="DU325" s="6">
        <f t="shared" si="3757"/>
        <v>0</v>
      </c>
      <c r="DV325" s="6">
        <f t="shared" si="3758"/>
        <v>0</v>
      </c>
      <c r="DW325" s="6">
        <f t="shared" si="3759"/>
        <v>0</v>
      </c>
      <c r="DX325" s="6">
        <f t="shared" si="3760"/>
        <v>0</v>
      </c>
      <c r="DY325" s="6">
        <f t="shared" si="3761"/>
        <v>0</v>
      </c>
      <c r="DZ325" s="6">
        <f t="shared" si="3762"/>
        <v>0</v>
      </c>
    </row>
    <row r="326" spans="2:130" ht="12" customHeight="1" outlineLevel="1">
      <c r="B326" s="6">
        <f>'23년(세부_실적)'!A440</f>
        <v>320</v>
      </c>
      <c r="C326" s="620"/>
      <c r="D326" s="620"/>
      <c r="E326" s="620"/>
      <c r="F326" s="622" t="str">
        <f>'23년(세부_실적)'!E440</f>
        <v>PN034SPR-HV</v>
      </c>
      <c r="G326" s="622" t="s">
        <v>1401</v>
      </c>
      <c r="H326" s="622" t="str">
        <f>'23년(세부_실적)'!F440</f>
        <v>169A</v>
      </c>
      <c r="I326" s="617" t="str">
        <f>'23년(세부_실적)'!G440</f>
        <v>구</v>
      </c>
      <c r="J326" s="617" t="str">
        <f>'23년(세부_실적)'!H440</f>
        <v>QD</v>
      </c>
      <c r="K326" s="617">
        <f>'23년(세부_실적)'!I440</f>
        <v>21.27</v>
      </c>
      <c r="L326" s="617">
        <f>'23년(세부_실적)'!J440</f>
        <v>0</v>
      </c>
      <c r="M326" s="617">
        <f>'23년(세부_실적)'!K440</f>
        <v>21.27</v>
      </c>
      <c r="N326" s="617">
        <f>'23년(세부_실적)'!L440</f>
        <v>0</v>
      </c>
      <c r="O326" s="617">
        <f>'23년(세부_실적)'!M440</f>
        <v>21.27</v>
      </c>
      <c r="P326" s="617">
        <f>'23년(세부_실적)'!N440</f>
        <v>0</v>
      </c>
      <c r="Q326" s="617">
        <f>'23년(세부_실적)'!O440</f>
        <v>21.27</v>
      </c>
      <c r="R326" s="617">
        <f>'23년(세부_실적)'!P440</f>
        <v>0</v>
      </c>
      <c r="S326" s="638">
        <f>'23년(세부_실적)'!Q440</f>
        <v>0</v>
      </c>
      <c r="T326" s="638">
        <f t="shared" si="3706"/>
        <v>0</v>
      </c>
      <c r="U326" s="638">
        <f>'23년(세부_실적)'!S440</f>
        <v>0</v>
      </c>
      <c r="V326" s="638">
        <f t="shared" si="3707"/>
        <v>0</v>
      </c>
      <c r="W326" s="638">
        <f>'23년(세부_실적)'!U440</f>
        <v>0</v>
      </c>
      <c r="X326" s="638">
        <f t="shared" si="3708"/>
        <v>0</v>
      </c>
      <c r="Y326" s="638">
        <f>'23년(세부_실적)'!W440</f>
        <v>0</v>
      </c>
      <c r="Z326" s="638">
        <f t="shared" si="3709"/>
        <v>0</v>
      </c>
      <c r="AA326" s="638">
        <f>'23년(세부_실적)'!Y440</f>
        <v>0</v>
      </c>
      <c r="AB326" s="638">
        <f t="shared" si="3709"/>
        <v>0</v>
      </c>
      <c r="AC326" s="638">
        <f>'23년(세부_실적)'!AA440</f>
        <v>0</v>
      </c>
      <c r="AD326" s="638">
        <f t="shared" ref="AD326" si="4625">AC326*1000</f>
        <v>0</v>
      </c>
      <c r="AE326" s="638">
        <f>'23년(세부_실적)'!AC440</f>
        <v>0</v>
      </c>
      <c r="AF326" s="638">
        <f t="shared" ref="AF326" si="4626">AE326*1000</f>
        <v>0</v>
      </c>
      <c r="AG326" s="638">
        <f>'23년(세부_실적)'!AE440</f>
        <v>0</v>
      </c>
      <c r="AH326" s="638">
        <f t="shared" ref="AH326" si="4627">AG326*1000</f>
        <v>0</v>
      </c>
      <c r="AI326" s="638">
        <f>'23년(세부_실적)'!AG440</f>
        <v>0</v>
      </c>
      <c r="AJ326" s="638">
        <f t="shared" ref="AJ326" si="4628">AI326*1000</f>
        <v>0</v>
      </c>
      <c r="AK326" s="638">
        <f>'23년(세부_실적)'!AI440</f>
        <v>0</v>
      </c>
      <c r="AL326" s="638">
        <f t="shared" ref="AL326" si="4629">AK326*1000</f>
        <v>0</v>
      </c>
      <c r="AM326" s="638">
        <f>'23년(세부_실적)'!AK440</f>
        <v>0</v>
      </c>
      <c r="AN326" s="638">
        <f t="shared" ref="AN326" si="4630">AM326*1000</f>
        <v>0</v>
      </c>
      <c r="AO326" s="638">
        <f>'23년(세부_실적)'!AM440</f>
        <v>0</v>
      </c>
      <c r="AP326" s="638">
        <f t="shared" ref="AP326" si="4631">AO326*1000</f>
        <v>0</v>
      </c>
      <c r="AQ326" s="638">
        <f>'23년(세부_실적)'!AO440</f>
        <v>0</v>
      </c>
      <c r="AR326" s="638">
        <f t="shared" ref="AR326" si="4632">AQ326*1000</f>
        <v>0</v>
      </c>
      <c r="AS326" s="638">
        <f>'23년(세부_실적)'!AQ440</f>
        <v>0</v>
      </c>
      <c r="AT326" s="638">
        <f t="shared" ref="AT326" si="4633">AS326*1000</f>
        <v>0</v>
      </c>
      <c r="AU326" s="638">
        <f>'23년(세부_실적)'!AS440</f>
        <v>0</v>
      </c>
      <c r="AV326" s="638">
        <f t="shared" ref="AV326" si="4634">AU326*1000</f>
        <v>0</v>
      </c>
      <c r="AW326" s="638">
        <f>'23년(세부_실적)'!AU440</f>
        <v>0</v>
      </c>
      <c r="AX326" s="638">
        <f t="shared" ref="AX326" si="4635">AW326*1000</f>
        <v>0</v>
      </c>
      <c r="AY326" s="638">
        <f>'23년(세부_실적)'!AW440</f>
        <v>0</v>
      </c>
      <c r="AZ326" s="638">
        <f t="shared" ref="AZ326" si="4636">AY326*1000</f>
        <v>0</v>
      </c>
      <c r="BA326" s="638">
        <f>'23년(세부_실적)'!AY440</f>
        <v>0</v>
      </c>
      <c r="BB326" s="638">
        <f t="shared" ref="BB326" si="4637">BA326*1000</f>
        <v>0</v>
      </c>
      <c r="BC326" s="638">
        <f>'23년(세부_실적)'!BA440</f>
        <v>0</v>
      </c>
      <c r="BD326" s="638">
        <f t="shared" ref="BD326" si="4638">BC326*1000</f>
        <v>0</v>
      </c>
      <c r="BF326" s="617">
        <v>2.5019999999999998</v>
      </c>
      <c r="BG326" s="617">
        <v>16.409966374545444</v>
      </c>
      <c r="BH326" s="617"/>
      <c r="BI326" s="617"/>
      <c r="BJ326" s="617">
        <v>2.5019999999999998</v>
      </c>
      <c r="BK326" s="617">
        <v>16.409966374545444</v>
      </c>
      <c r="BL326" s="617"/>
      <c r="BM326" s="617"/>
      <c r="BN326" s="617">
        <v>2.5019999999999998</v>
      </c>
      <c r="BO326" s="617">
        <v>16.409966374545444</v>
      </c>
      <c r="BP326" s="617"/>
      <c r="BQ326" s="617"/>
      <c r="BR326" s="617">
        <v>2.5019999999999998</v>
      </c>
      <c r="BS326" s="617">
        <v>16.409966374545444</v>
      </c>
      <c r="BT326" s="617"/>
      <c r="BU326" s="617"/>
      <c r="BV326" s="617">
        <v>2.5019999999999998</v>
      </c>
      <c r="BW326" s="617">
        <v>16.409966374545444</v>
      </c>
      <c r="BX326" s="617"/>
      <c r="BY326" s="617"/>
      <c r="BZ326" s="617">
        <v>2.5019999999999998</v>
      </c>
      <c r="CA326" s="617">
        <v>16.409966374545444</v>
      </c>
      <c r="CB326" s="617"/>
      <c r="CC326" s="617"/>
      <c r="CD326" s="617"/>
      <c r="CE326" s="617"/>
      <c r="CF326" s="617"/>
      <c r="CG326" s="617"/>
      <c r="CH326" s="617"/>
      <c r="CI326" s="617"/>
      <c r="CJ326" s="617"/>
      <c r="CK326" s="617"/>
      <c r="CL326" s="617"/>
      <c r="CM326" s="617"/>
      <c r="CN326" s="617"/>
      <c r="CO326" s="617"/>
      <c r="CP326" s="617"/>
      <c r="CQ326" s="617"/>
      <c r="CR326" s="617"/>
      <c r="CS326" s="617"/>
      <c r="CT326" s="617"/>
      <c r="CU326" s="617"/>
      <c r="CV326" s="617"/>
      <c r="CW326" s="617"/>
      <c r="CX326" s="617"/>
      <c r="CY326" s="617"/>
      <c r="CZ326" s="617"/>
      <c r="DA326" s="617"/>
      <c r="DB326" s="6">
        <f t="shared" si="3739"/>
        <v>0</v>
      </c>
      <c r="DC326" s="6">
        <f t="shared" si="3740"/>
        <v>0</v>
      </c>
      <c r="DD326" s="6">
        <f t="shared" si="3741"/>
        <v>0</v>
      </c>
      <c r="DE326" s="6">
        <f t="shared" si="3742"/>
        <v>0</v>
      </c>
      <c r="DF326" s="6">
        <f t="shared" si="3743"/>
        <v>0</v>
      </c>
      <c r="DG326" s="6">
        <f t="shared" si="3744"/>
        <v>0</v>
      </c>
      <c r="DH326" s="6">
        <f t="shared" si="3745"/>
        <v>0</v>
      </c>
      <c r="DI326" s="6">
        <f t="shared" si="3746"/>
        <v>0</v>
      </c>
      <c r="DJ326" s="6">
        <f t="shared" si="3747"/>
        <v>0</v>
      </c>
      <c r="DK326" s="6">
        <f t="shared" si="3748"/>
        <v>0</v>
      </c>
      <c r="DL326" s="6">
        <f t="shared" si="3749"/>
        <v>0</v>
      </c>
      <c r="DM326" s="6">
        <f t="shared" si="3750"/>
        <v>0</v>
      </c>
      <c r="DO326" s="6">
        <f t="shared" si="3751"/>
        <v>0</v>
      </c>
      <c r="DP326" s="6">
        <f t="shared" si="3752"/>
        <v>0</v>
      </c>
      <c r="DQ326" s="6">
        <f t="shared" si="3753"/>
        <v>0</v>
      </c>
      <c r="DR326" s="6">
        <f t="shared" si="3754"/>
        <v>0</v>
      </c>
      <c r="DS326" s="6">
        <f t="shared" si="3755"/>
        <v>0</v>
      </c>
      <c r="DT326" s="6">
        <f t="shared" si="3756"/>
        <v>0</v>
      </c>
      <c r="DU326" s="6">
        <f t="shared" si="3757"/>
        <v>0</v>
      </c>
      <c r="DV326" s="6">
        <f t="shared" si="3758"/>
        <v>0</v>
      </c>
      <c r="DW326" s="6">
        <f t="shared" si="3759"/>
        <v>0</v>
      </c>
      <c r="DX326" s="6">
        <f t="shared" si="3760"/>
        <v>0</v>
      </c>
      <c r="DY326" s="6">
        <f t="shared" si="3761"/>
        <v>0</v>
      </c>
      <c r="DZ326" s="6">
        <f t="shared" si="3762"/>
        <v>0</v>
      </c>
    </row>
    <row r="327" spans="2:130" ht="12" customHeight="1" outlineLevel="1">
      <c r="B327" s="6">
        <f>'23년(세부_실적)'!A441</f>
        <v>321</v>
      </c>
      <c r="C327" s="620"/>
      <c r="D327" s="620"/>
      <c r="E327" s="620"/>
      <c r="F327" s="622" t="str">
        <f>'23년(세부_실적)'!E441</f>
        <v>PN035SPR-HV</v>
      </c>
      <c r="G327" s="622" t="s">
        <v>1402</v>
      </c>
      <c r="H327" s="622" t="str">
        <f>'23년(세부_실적)'!F441</f>
        <v>177A</v>
      </c>
      <c r="I327" s="617" t="str">
        <f>'23년(세부_실적)'!G441</f>
        <v>구</v>
      </c>
      <c r="J327" s="617" t="str">
        <f>'23년(세부_실적)'!H441</f>
        <v>QD</v>
      </c>
      <c r="K327" s="617">
        <f>'23년(세부_실적)'!I441</f>
        <v>9.98</v>
      </c>
      <c r="L327" s="617">
        <f>'23년(세부_실적)'!J441</f>
        <v>0</v>
      </c>
      <c r="M327" s="617">
        <f>'23년(세부_실적)'!K441</f>
        <v>9.98</v>
      </c>
      <c r="N327" s="617">
        <f>'23년(세부_실적)'!L441</f>
        <v>0</v>
      </c>
      <c r="O327" s="617">
        <f>'23년(세부_실적)'!M441</f>
        <v>9.98</v>
      </c>
      <c r="P327" s="617">
        <f>'23년(세부_실적)'!N441</f>
        <v>0</v>
      </c>
      <c r="Q327" s="617">
        <f>'23년(세부_실적)'!O441</f>
        <v>9.98</v>
      </c>
      <c r="R327" s="617">
        <f>'23년(세부_실적)'!P441</f>
        <v>0</v>
      </c>
      <c r="S327" s="638">
        <f>'23년(세부_실적)'!Q441</f>
        <v>0</v>
      </c>
      <c r="T327" s="638">
        <f t="shared" ref="T327:T390" si="4639">+S327*1000</f>
        <v>0</v>
      </c>
      <c r="U327" s="638">
        <f>'23년(세부_실적)'!S441</f>
        <v>0</v>
      </c>
      <c r="V327" s="638">
        <f t="shared" ref="V327:V390" si="4640">+U327*1000</f>
        <v>0</v>
      </c>
      <c r="W327" s="638">
        <f>'23년(세부_실적)'!U441</f>
        <v>0</v>
      </c>
      <c r="X327" s="638">
        <f t="shared" ref="X327:X390" si="4641">W327*1000</f>
        <v>0</v>
      </c>
      <c r="Y327" s="638">
        <f>'23년(세부_실적)'!W441</f>
        <v>0</v>
      </c>
      <c r="Z327" s="638">
        <f t="shared" ref="Z327:AB390" si="4642">Y327*1000</f>
        <v>0</v>
      </c>
      <c r="AA327" s="638">
        <f>'23년(세부_실적)'!Y441</f>
        <v>0</v>
      </c>
      <c r="AB327" s="638">
        <f t="shared" si="4642"/>
        <v>0</v>
      </c>
      <c r="AC327" s="638">
        <f>'23년(세부_실적)'!AA441</f>
        <v>0</v>
      </c>
      <c r="AD327" s="638">
        <f t="shared" ref="AD327" si="4643">AC327*1000</f>
        <v>0</v>
      </c>
      <c r="AE327" s="638">
        <f>'23년(세부_실적)'!AC441</f>
        <v>0</v>
      </c>
      <c r="AF327" s="638">
        <f t="shared" ref="AF327" si="4644">AE327*1000</f>
        <v>0</v>
      </c>
      <c r="AG327" s="638">
        <f>'23년(세부_실적)'!AE441</f>
        <v>0</v>
      </c>
      <c r="AH327" s="638">
        <f t="shared" ref="AH327" si="4645">AG327*1000</f>
        <v>0</v>
      </c>
      <c r="AI327" s="638">
        <f>'23년(세부_실적)'!AG441</f>
        <v>0</v>
      </c>
      <c r="AJ327" s="638">
        <f t="shared" ref="AJ327" si="4646">AI327*1000</f>
        <v>0</v>
      </c>
      <c r="AK327" s="638">
        <f>'23년(세부_실적)'!AI441</f>
        <v>0</v>
      </c>
      <c r="AL327" s="638">
        <f t="shared" ref="AL327" si="4647">AK327*1000</f>
        <v>0</v>
      </c>
      <c r="AM327" s="638">
        <f>'23년(세부_실적)'!AK441</f>
        <v>0</v>
      </c>
      <c r="AN327" s="638">
        <f t="shared" ref="AN327" si="4648">AM327*1000</f>
        <v>0</v>
      </c>
      <c r="AO327" s="638">
        <f>'23년(세부_실적)'!AM441</f>
        <v>0</v>
      </c>
      <c r="AP327" s="638">
        <f t="shared" ref="AP327" si="4649">AO327*1000</f>
        <v>0</v>
      </c>
      <c r="AQ327" s="638">
        <f>'23년(세부_실적)'!AO441</f>
        <v>0</v>
      </c>
      <c r="AR327" s="638">
        <f t="shared" ref="AR327" si="4650">AQ327*1000</f>
        <v>0</v>
      </c>
      <c r="AS327" s="638">
        <f>'23년(세부_실적)'!AQ441</f>
        <v>0</v>
      </c>
      <c r="AT327" s="638">
        <f t="shared" ref="AT327" si="4651">AS327*1000</f>
        <v>0</v>
      </c>
      <c r="AU327" s="638">
        <f>'23년(세부_실적)'!AS441</f>
        <v>0</v>
      </c>
      <c r="AV327" s="638">
        <f t="shared" ref="AV327" si="4652">AU327*1000</f>
        <v>0</v>
      </c>
      <c r="AW327" s="638">
        <f>'23년(세부_실적)'!AU441</f>
        <v>0</v>
      </c>
      <c r="AX327" s="638">
        <f t="shared" ref="AX327" si="4653">AW327*1000</f>
        <v>0</v>
      </c>
      <c r="AY327" s="638">
        <f>'23년(세부_실적)'!AW441</f>
        <v>0</v>
      </c>
      <c r="AZ327" s="638">
        <f t="shared" ref="AZ327" si="4654">AY327*1000</f>
        <v>0</v>
      </c>
      <c r="BA327" s="638">
        <f>'23년(세부_실적)'!AY441</f>
        <v>0</v>
      </c>
      <c r="BB327" s="638">
        <f t="shared" ref="BB327" si="4655">BA327*1000</f>
        <v>0</v>
      </c>
      <c r="BC327" s="638">
        <f>'23년(세부_실적)'!BA441</f>
        <v>0</v>
      </c>
      <c r="BD327" s="638">
        <f t="shared" ref="BD327" si="4656">BC327*1000</f>
        <v>0</v>
      </c>
      <c r="BF327" s="617">
        <v>1.02</v>
      </c>
      <c r="BG327" s="617">
        <v>7.5</v>
      </c>
      <c r="BH327" s="617"/>
      <c r="BI327" s="617"/>
      <c r="BJ327" s="617">
        <v>1.02</v>
      </c>
      <c r="BK327" s="617">
        <v>7.5</v>
      </c>
      <c r="BL327" s="617"/>
      <c r="BM327" s="617"/>
      <c r="BN327" s="617">
        <v>1.02</v>
      </c>
      <c r="BO327" s="617">
        <v>7.5</v>
      </c>
      <c r="BP327" s="617"/>
      <c r="BQ327" s="617"/>
      <c r="BR327" s="617">
        <v>1.02</v>
      </c>
      <c r="BS327" s="617">
        <v>7.5</v>
      </c>
      <c r="BT327" s="617"/>
      <c r="BU327" s="617"/>
      <c r="BV327" s="617">
        <v>1.02</v>
      </c>
      <c r="BW327" s="617">
        <v>7.5</v>
      </c>
      <c r="BX327" s="617"/>
      <c r="BY327" s="617"/>
      <c r="BZ327" s="617">
        <v>1.02</v>
      </c>
      <c r="CA327" s="617">
        <v>7.5</v>
      </c>
      <c r="CB327" s="617"/>
      <c r="CC327" s="617"/>
      <c r="CD327" s="617"/>
      <c r="CE327" s="617"/>
      <c r="CF327" s="617"/>
      <c r="CG327" s="617"/>
      <c r="CH327" s="617"/>
      <c r="CI327" s="617"/>
      <c r="CJ327" s="617"/>
      <c r="CK327" s="617"/>
      <c r="CL327" s="617"/>
      <c r="CM327" s="617"/>
      <c r="CN327" s="617"/>
      <c r="CO327" s="617"/>
      <c r="CP327" s="617"/>
      <c r="CQ327" s="617"/>
      <c r="CR327" s="617"/>
      <c r="CS327" s="617"/>
      <c r="CT327" s="617"/>
      <c r="CU327" s="617"/>
      <c r="CV327" s="617"/>
      <c r="CW327" s="617"/>
      <c r="CX327" s="617"/>
      <c r="CY327" s="617"/>
      <c r="CZ327" s="617"/>
      <c r="DA327" s="617"/>
      <c r="DB327" s="6">
        <f t="shared" si="3739"/>
        <v>0</v>
      </c>
      <c r="DC327" s="6">
        <f t="shared" si="3740"/>
        <v>0</v>
      </c>
      <c r="DD327" s="6">
        <f t="shared" si="3741"/>
        <v>0</v>
      </c>
      <c r="DE327" s="6">
        <f t="shared" si="3742"/>
        <v>0</v>
      </c>
      <c r="DF327" s="6">
        <f t="shared" si="3743"/>
        <v>0</v>
      </c>
      <c r="DG327" s="6">
        <f t="shared" si="3744"/>
        <v>0</v>
      </c>
      <c r="DH327" s="6">
        <f t="shared" si="3745"/>
        <v>0</v>
      </c>
      <c r="DI327" s="6">
        <f t="shared" si="3746"/>
        <v>0</v>
      </c>
      <c r="DJ327" s="6">
        <f t="shared" si="3747"/>
        <v>0</v>
      </c>
      <c r="DK327" s="6">
        <f t="shared" si="3748"/>
        <v>0</v>
      </c>
      <c r="DL327" s="6">
        <f t="shared" si="3749"/>
        <v>0</v>
      </c>
      <c r="DM327" s="6">
        <f t="shared" si="3750"/>
        <v>0</v>
      </c>
      <c r="DO327" s="6">
        <f t="shared" si="3751"/>
        <v>0</v>
      </c>
      <c r="DP327" s="6">
        <f t="shared" si="3752"/>
        <v>0</v>
      </c>
      <c r="DQ327" s="6">
        <f t="shared" si="3753"/>
        <v>0</v>
      </c>
      <c r="DR327" s="6">
        <f t="shared" si="3754"/>
        <v>0</v>
      </c>
      <c r="DS327" s="6">
        <f t="shared" si="3755"/>
        <v>0</v>
      </c>
      <c r="DT327" s="6">
        <f t="shared" si="3756"/>
        <v>0</v>
      </c>
      <c r="DU327" s="6">
        <f t="shared" si="3757"/>
        <v>0</v>
      </c>
      <c r="DV327" s="6">
        <f t="shared" si="3758"/>
        <v>0</v>
      </c>
      <c r="DW327" s="6">
        <f t="shared" si="3759"/>
        <v>0</v>
      </c>
      <c r="DX327" s="6">
        <f t="shared" si="3760"/>
        <v>0</v>
      </c>
      <c r="DY327" s="6">
        <f t="shared" si="3761"/>
        <v>0</v>
      </c>
      <c r="DZ327" s="6">
        <f t="shared" si="3762"/>
        <v>0</v>
      </c>
    </row>
    <row r="328" spans="2:130" ht="12" customHeight="1" outlineLevel="1">
      <c r="B328" s="6">
        <f>'23년(세부_실적)'!A442</f>
        <v>322</v>
      </c>
      <c r="C328" s="620"/>
      <c r="D328" s="620"/>
      <c r="E328" s="620"/>
      <c r="F328" s="622" t="str">
        <f>'23년(세부_실적)'!E442</f>
        <v>PN032SPR-HV</v>
      </c>
      <c r="G328" s="622" t="s">
        <v>1403</v>
      </c>
      <c r="H328" s="622" t="str">
        <f>'23년(세부_실적)'!F442</f>
        <v>196A</v>
      </c>
      <c r="I328" s="617" t="str">
        <f>'23년(세부_실적)'!G442</f>
        <v>구</v>
      </c>
      <c r="J328" s="617" t="str">
        <f>'23년(세부_실적)'!H442</f>
        <v>QD</v>
      </c>
      <c r="K328" s="617">
        <f>'23년(세부_실적)'!I442</f>
        <v>9.6300000000000008</v>
      </c>
      <c r="L328" s="617">
        <f>'23년(세부_실적)'!J442</f>
        <v>0</v>
      </c>
      <c r="M328" s="617">
        <f>'23년(세부_실적)'!K442</f>
        <v>9.6300000000000008</v>
      </c>
      <c r="N328" s="617">
        <f>'23년(세부_실적)'!L442</f>
        <v>0</v>
      </c>
      <c r="O328" s="617">
        <f>'23년(세부_실적)'!M442</f>
        <v>9.6300000000000008</v>
      </c>
      <c r="P328" s="617">
        <f>'23년(세부_실적)'!N442</f>
        <v>0</v>
      </c>
      <c r="Q328" s="617">
        <f>'23년(세부_실적)'!O442</f>
        <v>9.6300000000000008</v>
      </c>
      <c r="R328" s="617">
        <f>'23년(세부_실적)'!P442</f>
        <v>0</v>
      </c>
      <c r="S328" s="638">
        <f>'23년(세부_실적)'!Q442</f>
        <v>0.38400000000000001</v>
      </c>
      <c r="T328" s="638">
        <f t="shared" si="4639"/>
        <v>384</v>
      </c>
      <c r="U328" s="638">
        <f>'23년(세부_실적)'!S442</f>
        <v>0</v>
      </c>
      <c r="V328" s="638">
        <f t="shared" si="4640"/>
        <v>0</v>
      </c>
      <c r="W328" s="638">
        <f>'23년(세부_실적)'!U442</f>
        <v>0</v>
      </c>
      <c r="X328" s="638">
        <f t="shared" si="4641"/>
        <v>0</v>
      </c>
      <c r="Y328" s="638">
        <f>'23년(세부_실적)'!W442</f>
        <v>0.30399999999999999</v>
      </c>
      <c r="Z328" s="638">
        <f t="shared" si="4642"/>
        <v>304</v>
      </c>
      <c r="AA328" s="638">
        <f>'23년(세부_실적)'!Y442</f>
        <v>0.30399999999999999</v>
      </c>
      <c r="AB328" s="638">
        <f t="shared" si="4642"/>
        <v>304</v>
      </c>
      <c r="AC328" s="638">
        <f>'23년(세부_실적)'!AA442</f>
        <v>0</v>
      </c>
      <c r="AD328" s="638">
        <f t="shared" ref="AD328" si="4657">AC328*1000</f>
        <v>0</v>
      </c>
      <c r="AE328" s="638">
        <f>'23년(세부_실적)'!AC442</f>
        <v>0</v>
      </c>
      <c r="AF328" s="638">
        <f t="shared" ref="AF328" si="4658">AE328*1000</f>
        <v>0</v>
      </c>
      <c r="AG328" s="638">
        <f>'23년(세부_실적)'!AE442</f>
        <v>0</v>
      </c>
      <c r="AH328" s="638">
        <f t="shared" ref="AH328" si="4659">AG328*1000</f>
        <v>0</v>
      </c>
      <c r="AI328" s="638">
        <f>'23년(세부_실적)'!AG442</f>
        <v>0</v>
      </c>
      <c r="AJ328" s="638">
        <f t="shared" ref="AJ328" si="4660">AI328*1000</f>
        <v>0</v>
      </c>
      <c r="AK328" s="638">
        <f>'23년(세부_실적)'!AI442</f>
        <v>0.30399999999999999</v>
      </c>
      <c r="AL328" s="638">
        <f t="shared" ref="AL328" si="4661">AK328*1000</f>
        <v>304</v>
      </c>
      <c r="AM328" s="638">
        <f>'23년(세부_실적)'!AK442</f>
        <v>0</v>
      </c>
      <c r="AN328" s="638">
        <f t="shared" ref="AN328" si="4662">AM328*1000</f>
        <v>0</v>
      </c>
      <c r="AO328" s="638">
        <f>'23년(세부_실적)'!AM442</f>
        <v>0</v>
      </c>
      <c r="AP328" s="638">
        <f t="shared" ref="AP328" si="4663">AO328*1000</f>
        <v>0</v>
      </c>
      <c r="AQ328" s="638">
        <f>'23년(세부_실적)'!AO442</f>
        <v>0</v>
      </c>
      <c r="AR328" s="638">
        <f t="shared" ref="AR328" si="4664">AQ328*1000</f>
        <v>0</v>
      </c>
      <c r="AS328" s="638">
        <f>'23년(세부_실적)'!AQ442</f>
        <v>0</v>
      </c>
      <c r="AT328" s="638">
        <f t="shared" ref="AT328" si="4665">AS328*1000</f>
        <v>0</v>
      </c>
      <c r="AU328" s="638">
        <f>'23년(세부_실적)'!AS442</f>
        <v>0</v>
      </c>
      <c r="AV328" s="638">
        <f t="shared" ref="AV328" si="4666">AU328*1000</f>
        <v>0</v>
      </c>
      <c r="AW328" s="638">
        <f>'23년(세부_실적)'!AU442</f>
        <v>0</v>
      </c>
      <c r="AX328" s="638">
        <f t="shared" ref="AX328" si="4667">AW328*1000</f>
        <v>0</v>
      </c>
      <c r="AY328" s="638">
        <f>'23년(세부_실적)'!AW442</f>
        <v>0.08</v>
      </c>
      <c r="AZ328" s="638">
        <f t="shared" ref="AZ328" si="4668">AY328*1000</f>
        <v>80</v>
      </c>
      <c r="BA328" s="638">
        <f>'23년(세부_실적)'!AY442</f>
        <v>0.08</v>
      </c>
      <c r="BB328" s="638">
        <f t="shared" ref="BB328" si="4669">BA328*1000</f>
        <v>80</v>
      </c>
      <c r="BC328" s="638">
        <f>'23년(세부_실적)'!BA442</f>
        <v>0.08</v>
      </c>
      <c r="BD328" s="638">
        <f t="shared" ref="BD328" si="4670">BC328*1000</f>
        <v>80</v>
      </c>
      <c r="BF328" s="617">
        <v>0.745</v>
      </c>
      <c r="BG328" s="617">
        <v>6.230188714545446</v>
      </c>
      <c r="BH328" s="617">
        <v>7.94</v>
      </c>
      <c r="BI328" s="645"/>
      <c r="BJ328" s="617">
        <v>0.745</v>
      </c>
      <c r="BK328" s="617">
        <v>6.230188714545446</v>
      </c>
      <c r="BL328" s="617">
        <v>7.94</v>
      </c>
      <c r="BM328" s="617"/>
      <c r="BN328" s="617">
        <v>0.745</v>
      </c>
      <c r="BO328" s="617">
        <v>6.230188714545446</v>
      </c>
      <c r="BP328" s="617"/>
      <c r="BQ328" s="617"/>
      <c r="BR328" s="617">
        <v>0.745</v>
      </c>
      <c r="BS328" s="617">
        <v>6.4102411683958085</v>
      </c>
      <c r="BT328" s="617"/>
      <c r="BU328" s="617"/>
      <c r="BV328" s="617">
        <v>0.745</v>
      </c>
      <c r="BW328" s="617">
        <v>6.4102411683958085</v>
      </c>
      <c r="BX328" s="617">
        <v>7.94</v>
      </c>
      <c r="BY328" s="617"/>
      <c r="BZ328" s="617">
        <v>0.745</v>
      </c>
      <c r="CA328" s="617">
        <v>6.4102411683958085</v>
      </c>
      <c r="CB328" s="617">
        <v>7.94</v>
      </c>
      <c r="CC328" s="617"/>
      <c r="CD328" s="617"/>
      <c r="CE328" s="617"/>
      <c r="CF328" s="617"/>
      <c r="CG328" s="617"/>
      <c r="CH328" s="617"/>
      <c r="CI328" s="617"/>
      <c r="CJ328" s="617"/>
      <c r="CK328" s="617"/>
      <c r="CL328" s="617"/>
      <c r="CM328" s="617"/>
      <c r="CN328" s="617"/>
      <c r="CO328" s="617"/>
      <c r="CP328" s="617"/>
      <c r="CQ328" s="617"/>
      <c r="CR328" s="617"/>
      <c r="CS328" s="617"/>
      <c r="CT328" s="617"/>
      <c r="CU328" s="617"/>
      <c r="CV328" s="617"/>
      <c r="CW328" s="617"/>
      <c r="CX328" s="617"/>
      <c r="CY328" s="617"/>
      <c r="CZ328" s="617"/>
      <c r="DA328" s="617"/>
      <c r="DB328" s="6">
        <f t="shared" ref="DB328:DB391" si="4671">+V328*BH328*$BI$2</f>
        <v>0</v>
      </c>
      <c r="DC328" s="6">
        <f t="shared" ref="DC328:DC391" si="4672">+X328*BL328*$BM$2</f>
        <v>0</v>
      </c>
      <c r="DD328" s="6">
        <f t="shared" ref="DD328:DD391" si="4673">+BP328*Z328*$BQ$2</f>
        <v>0</v>
      </c>
      <c r="DE328" s="6">
        <f t="shared" ref="DE328:DE391" si="4674">+AD328*BT328*$BU$2</f>
        <v>0</v>
      </c>
      <c r="DF328" s="6">
        <f t="shared" ref="DF328:DF391" si="4675">+BX328*AF328*$BY$2</f>
        <v>0</v>
      </c>
      <c r="DG328" s="6">
        <f t="shared" ref="DG328:DG391" si="4676">+CB328*AH328*$CC$2</f>
        <v>0</v>
      </c>
      <c r="DH328" s="6">
        <f t="shared" ref="DH328:DH391" si="4677">+CF328*AN328*$CG$2</f>
        <v>0</v>
      </c>
      <c r="DI328" s="6">
        <f t="shared" ref="DI328:DI391" si="4678">+CB328*AP328*$AP$2</f>
        <v>0</v>
      </c>
      <c r="DJ328" s="6">
        <f t="shared" ref="DJ328:DJ391" si="4679">+CN328*AR328*$AR$2</f>
        <v>0</v>
      </c>
      <c r="DK328" s="6">
        <f t="shared" ref="DK328:DK391" si="4680">+CR328*AV328*$AV$2</f>
        <v>0</v>
      </c>
      <c r="DL328" s="6">
        <f t="shared" ref="DL328:DL391" si="4681">+CV328*AX328*$AX$2</f>
        <v>0</v>
      </c>
      <c r="DM328" s="6">
        <f t="shared" ref="DM328:DM391" si="4682">+CZ328*AZ328*$AZ$2</f>
        <v>0</v>
      </c>
      <c r="DO328" s="6">
        <f t="shared" ref="DO328:DO391" si="4683">+(BF328+BG328)*V328*$V$2</f>
        <v>0</v>
      </c>
      <c r="DP328" s="6">
        <f t="shared" ref="DP328:DP391" si="4684">+(BJ328+BK328)*X328*$X$2</f>
        <v>0</v>
      </c>
      <c r="DQ328" s="6">
        <f t="shared" ref="DQ328:DQ391" si="4685">+(BN328+BO328)*Z328*$Z$2</f>
        <v>2763867.7487647911</v>
      </c>
      <c r="DR328" s="6">
        <f t="shared" ref="DR328:DR391" si="4686">+(BR328+BS328)*AD328*$AD$2</f>
        <v>0</v>
      </c>
      <c r="DS328" s="6">
        <f t="shared" ref="DS328:DS391" si="4687">+(BV328+BW328)*AF328*$AF$2</f>
        <v>0</v>
      </c>
      <c r="DT328" s="6">
        <f t="shared" ref="DT328:DT391" si="4688">+(BZ328+CA328)*AH328*$AH$2</f>
        <v>0</v>
      </c>
      <c r="DU328" s="6">
        <f t="shared" ref="DU328:DU391" si="4689">+(CD328+CE328)*AN328*$AN$2</f>
        <v>0</v>
      </c>
      <c r="DV328" s="6">
        <f t="shared" ref="DV328:DV391" si="4690">+(CH328+CI328)*AP328*$AP$2</f>
        <v>0</v>
      </c>
      <c r="DW328" s="6">
        <f t="shared" ref="DW328:DW391" si="4691">+(CL328+CM328)*AR328*$AR$2</f>
        <v>0</v>
      </c>
      <c r="DX328" s="6">
        <f t="shared" ref="DX328:DX391" si="4692">+(CP328+CQ328)*AV328*$AV$2</f>
        <v>0</v>
      </c>
      <c r="DY328" s="6">
        <f t="shared" ref="DY328:DY391" si="4693">+(CT328+CU328)*AX328*$AX$2</f>
        <v>0</v>
      </c>
      <c r="DZ328" s="6">
        <f t="shared" ref="DZ328:DZ391" si="4694">+(CX328+CY328)*AZ328*$AZ$2</f>
        <v>0</v>
      </c>
    </row>
    <row r="329" spans="2:130" ht="12" customHeight="1" outlineLevel="1">
      <c r="B329" s="6">
        <f>'23년(세부_실적)'!A443</f>
        <v>323</v>
      </c>
      <c r="C329" s="620"/>
      <c r="D329" s="620"/>
      <c r="E329" s="620"/>
      <c r="F329" s="622" t="str">
        <f>'23년(세부_실적)'!E443</f>
        <v>PN031SPR-HV</v>
      </c>
      <c r="G329" s="622" t="s">
        <v>197</v>
      </c>
      <c r="H329" s="622" t="str">
        <f>'23년(세부_실적)'!F443</f>
        <v>205A</v>
      </c>
      <c r="I329" s="617" t="str">
        <f>'23년(세부_실적)'!G443</f>
        <v>구</v>
      </c>
      <c r="J329" s="617" t="str">
        <f>'23년(세부_실적)'!H443</f>
        <v>QD</v>
      </c>
      <c r="K329" s="617">
        <f>'23년(세부_실적)'!I443</f>
        <v>3.6</v>
      </c>
      <c r="L329" s="617">
        <f>'23년(세부_실적)'!J443</f>
        <v>0</v>
      </c>
      <c r="M329" s="617">
        <f>'23년(세부_실적)'!K443</f>
        <v>3.6</v>
      </c>
      <c r="N329" s="617">
        <f>'23년(세부_실적)'!L443</f>
        <v>0</v>
      </c>
      <c r="O329" s="617">
        <f>'23년(세부_실적)'!M443</f>
        <v>3.6</v>
      </c>
      <c r="P329" s="617">
        <f>'23년(세부_실적)'!N443</f>
        <v>0</v>
      </c>
      <c r="Q329" s="617">
        <f>'23년(세부_실적)'!O443</f>
        <v>3.6</v>
      </c>
      <c r="R329" s="617">
        <f>'23년(세부_실적)'!P443</f>
        <v>0</v>
      </c>
      <c r="S329" s="638">
        <f>'23년(세부_실적)'!Q443</f>
        <v>25.869999999999997</v>
      </c>
      <c r="T329" s="638">
        <f t="shared" si="4639"/>
        <v>25869.999999999996</v>
      </c>
      <c r="U329" s="638">
        <f>'23년(세부_실적)'!S443</f>
        <v>0.216</v>
      </c>
      <c r="V329" s="638">
        <f t="shared" si="4640"/>
        <v>216</v>
      </c>
      <c r="W329" s="638">
        <f>'23년(세부_실적)'!U443</f>
        <v>2.7</v>
      </c>
      <c r="X329" s="638">
        <f t="shared" si="4641"/>
        <v>2700</v>
      </c>
      <c r="Y329" s="638">
        <f>'23년(세부_실적)'!W443</f>
        <v>1.08</v>
      </c>
      <c r="Z329" s="638">
        <f t="shared" si="4642"/>
        <v>1080</v>
      </c>
      <c r="AA329" s="638">
        <f>'23년(세부_실적)'!Y443</f>
        <v>3.9960000000000004</v>
      </c>
      <c r="AB329" s="638">
        <f t="shared" si="4642"/>
        <v>3996.0000000000005</v>
      </c>
      <c r="AC329" s="638">
        <f>'23년(세부_실적)'!AA443</f>
        <v>1.944</v>
      </c>
      <c r="AD329" s="638">
        <f t="shared" ref="AD329" si="4695">AC329*1000</f>
        <v>1944</v>
      </c>
      <c r="AE329" s="638">
        <f>'23년(세부_실적)'!AC443</f>
        <v>3.996</v>
      </c>
      <c r="AF329" s="638">
        <f t="shared" ref="AF329" si="4696">AE329*1000</f>
        <v>3996</v>
      </c>
      <c r="AG329" s="638">
        <f>'23년(세부_실적)'!AE443</f>
        <v>5.94</v>
      </c>
      <c r="AH329" s="638">
        <f t="shared" ref="AH329" si="4697">AG329*1000</f>
        <v>5940</v>
      </c>
      <c r="AI329" s="638">
        <f>'23년(세부_실적)'!AG443</f>
        <v>11.879999999999999</v>
      </c>
      <c r="AJ329" s="638">
        <f t="shared" ref="AJ329" si="4698">AI329*1000</f>
        <v>11879.999999999998</v>
      </c>
      <c r="AK329" s="638">
        <f>'23년(세부_실적)'!AI443</f>
        <v>15.875999999999999</v>
      </c>
      <c r="AL329" s="638">
        <f t="shared" ref="AL329" si="4699">AK329*1000</f>
        <v>15876</v>
      </c>
      <c r="AM329" s="638">
        <f>'23년(세부_실적)'!AK443</f>
        <v>2.16</v>
      </c>
      <c r="AN329" s="638">
        <f t="shared" ref="AN329" si="4700">AM329*1000</f>
        <v>2160</v>
      </c>
      <c r="AO329" s="638">
        <f>'23년(세부_실적)'!AM443</f>
        <v>0.216</v>
      </c>
      <c r="AP329" s="638">
        <f t="shared" ref="AP329" si="4701">AO329*1000</f>
        <v>216</v>
      </c>
      <c r="AQ329" s="638">
        <f>'23년(세부_실적)'!AO443</f>
        <v>2.16</v>
      </c>
      <c r="AR329" s="638">
        <f t="shared" ref="AR329" si="4702">AQ329*1000</f>
        <v>2160</v>
      </c>
      <c r="AS329" s="638">
        <f>'23년(세부_실적)'!AQ443</f>
        <v>4.5360000000000005</v>
      </c>
      <c r="AT329" s="638">
        <f t="shared" ref="AT329" si="4703">AS329*1000</f>
        <v>4536.0000000000009</v>
      </c>
      <c r="AU329" s="638">
        <f>'23년(세부_실적)'!AS443</f>
        <v>2.16</v>
      </c>
      <c r="AV329" s="638">
        <f t="shared" ref="AV329" si="4704">AU329*1000</f>
        <v>2160</v>
      </c>
      <c r="AW329" s="638">
        <f>'23년(세부_실적)'!AU443</f>
        <v>3.298</v>
      </c>
      <c r="AX329" s="638">
        <f t="shared" ref="AX329" si="4705">AW329*1000</f>
        <v>3298</v>
      </c>
      <c r="AY329" s="638">
        <f>'23년(세부_실적)'!AW443</f>
        <v>0</v>
      </c>
      <c r="AZ329" s="638">
        <f t="shared" ref="AZ329" si="4706">AY329*1000</f>
        <v>0</v>
      </c>
      <c r="BA329" s="638">
        <f>'23년(세부_실적)'!AY443</f>
        <v>5.4580000000000002</v>
      </c>
      <c r="BB329" s="638">
        <f t="shared" ref="BB329" si="4707">BA329*1000</f>
        <v>5458</v>
      </c>
      <c r="BC329" s="638">
        <f>'23년(세부_실적)'!BA443</f>
        <v>9.9939999999999998</v>
      </c>
      <c r="BD329" s="638">
        <f t="shared" ref="BD329" si="4708">BC329*1000</f>
        <v>9994</v>
      </c>
      <c r="BF329" s="617">
        <v>0.54</v>
      </c>
      <c r="BG329" s="617">
        <v>2.6182317018181815</v>
      </c>
      <c r="BH329" s="617">
        <v>3.21</v>
      </c>
      <c r="BI329" s="645"/>
      <c r="BJ329" s="617">
        <v>0.54</v>
      </c>
      <c r="BK329" s="617">
        <v>2.6182317018181815</v>
      </c>
      <c r="BL329" s="617">
        <v>3.21</v>
      </c>
      <c r="BM329" s="617"/>
      <c r="BN329" s="617">
        <v>0.54</v>
      </c>
      <c r="BO329" s="617">
        <v>2.6182317018181815</v>
      </c>
      <c r="BP329" s="617">
        <v>3.21</v>
      </c>
      <c r="BQ329" s="617"/>
      <c r="BR329" s="617">
        <v>0.54</v>
      </c>
      <c r="BS329" s="617">
        <v>2.664652701818182</v>
      </c>
      <c r="BT329" s="617">
        <v>3.21</v>
      </c>
      <c r="BU329" s="617"/>
      <c r="BV329" s="617">
        <v>0.54</v>
      </c>
      <c r="BW329" s="617">
        <v>2.664652701818182</v>
      </c>
      <c r="BX329" s="617">
        <v>3.21</v>
      </c>
      <c r="BY329" s="617"/>
      <c r="BZ329" s="617">
        <v>0.54</v>
      </c>
      <c r="CA329" s="617">
        <v>2.664652701818182</v>
      </c>
      <c r="CB329" s="617">
        <v>3.21</v>
      </c>
      <c r="CC329" s="617"/>
      <c r="CD329" s="617"/>
      <c r="CE329" s="617"/>
      <c r="CF329" s="617"/>
      <c r="CG329" s="617"/>
      <c r="CH329" s="617"/>
      <c r="CI329" s="617"/>
      <c r="CJ329" s="617"/>
      <c r="CK329" s="617"/>
      <c r="CL329" s="617"/>
      <c r="CM329" s="617"/>
      <c r="CN329" s="617"/>
      <c r="CO329" s="617"/>
      <c r="CP329" s="617"/>
      <c r="CQ329" s="617"/>
      <c r="CR329" s="617"/>
      <c r="CS329" s="617"/>
      <c r="CT329" s="617"/>
      <c r="CU329" s="617"/>
      <c r="CV329" s="617"/>
      <c r="CW329" s="617"/>
      <c r="CX329" s="617"/>
      <c r="CY329" s="617"/>
      <c r="CZ329" s="617"/>
      <c r="DA329" s="617"/>
      <c r="DB329" s="6">
        <f t="shared" si="4671"/>
        <v>863711.61840000004</v>
      </c>
      <c r="DC329" s="6">
        <f t="shared" si="4672"/>
        <v>11043664.74</v>
      </c>
      <c r="DD329" s="6">
        <f t="shared" si="4673"/>
        <v>4518731.1240000008</v>
      </c>
      <c r="DE329" s="6">
        <f t="shared" si="4674"/>
        <v>8257834.3967999993</v>
      </c>
      <c r="DF329" s="6">
        <f t="shared" si="4675"/>
        <v>16984314.284399997</v>
      </c>
      <c r="DG329" s="6">
        <f t="shared" si="4676"/>
        <v>24792005.502000004</v>
      </c>
      <c r="DH329" s="6">
        <f t="shared" si="4677"/>
        <v>0</v>
      </c>
      <c r="DI329" s="6">
        <f t="shared" si="4678"/>
        <v>917169.67440000002</v>
      </c>
      <c r="DJ329" s="6">
        <f t="shared" si="4679"/>
        <v>0</v>
      </c>
      <c r="DK329" s="6">
        <f t="shared" si="4680"/>
        <v>0</v>
      </c>
      <c r="DL329" s="6">
        <f t="shared" si="4681"/>
        <v>0</v>
      </c>
      <c r="DM329" s="6">
        <f t="shared" si="4682"/>
        <v>0</v>
      </c>
      <c r="DO329" s="6">
        <f t="shared" si="4683"/>
        <v>849782.37210578448</v>
      </c>
      <c r="DP329" s="6">
        <f t="shared" si="4684"/>
        <v>10865561.397545062</v>
      </c>
      <c r="DQ329" s="6">
        <f t="shared" si="4685"/>
        <v>4445856.6628689421</v>
      </c>
      <c r="DR329" s="6">
        <f t="shared" si="4686"/>
        <v>8244078.2899913508</v>
      </c>
      <c r="DS329" s="6">
        <f t="shared" si="4687"/>
        <v>16956021.389417946</v>
      </c>
      <c r="DT329" s="6">
        <f t="shared" si="4688"/>
        <v>24750706.359961227</v>
      </c>
      <c r="DU329" s="6">
        <f t="shared" si="4689"/>
        <v>0</v>
      </c>
      <c r="DV329" s="6">
        <f t="shared" si="4690"/>
        <v>0</v>
      </c>
      <c r="DW329" s="6">
        <f t="shared" si="4691"/>
        <v>0</v>
      </c>
      <c r="DX329" s="6">
        <f t="shared" si="4692"/>
        <v>0</v>
      </c>
      <c r="DY329" s="6">
        <f t="shared" si="4693"/>
        <v>0</v>
      </c>
      <c r="DZ329" s="6">
        <f t="shared" si="4694"/>
        <v>0</v>
      </c>
    </row>
    <row r="330" spans="2:130" ht="12" customHeight="1" outlineLevel="1">
      <c r="B330" s="6">
        <f>'23년(세부_실적)'!A444</f>
        <v>324</v>
      </c>
      <c r="C330" s="620"/>
      <c r="D330" s="620"/>
      <c r="E330" s="620"/>
      <c r="F330" s="622" t="str">
        <f>'23년(세부_실적)'!E444</f>
        <v>PNX4300-HV</v>
      </c>
      <c r="G330" s="622" t="s">
        <v>1404</v>
      </c>
      <c r="H330" s="622" t="str">
        <f>'23년(세부_실적)'!F444</f>
        <v>212C</v>
      </c>
      <c r="I330" s="617" t="str">
        <f>'23년(세부_실적)'!G444</f>
        <v>구</v>
      </c>
      <c r="J330" s="617" t="str">
        <f>'23년(세부_실적)'!H444</f>
        <v>QD</v>
      </c>
      <c r="K330" s="617">
        <f>'23년(세부_실적)'!I444</f>
        <v>20.100000000000001</v>
      </c>
      <c r="L330" s="617">
        <f>'23년(세부_실적)'!J444</f>
        <v>0</v>
      </c>
      <c r="M330" s="617">
        <f>'23년(세부_실적)'!K444</f>
        <v>20.100000000000001</v>
      </c>
      <c r="N330" s="617">
        <f>'23년(세부_실적)'!L444</f>
        <v>0</v>
      </c>
      <c r="O330" s="617">
        <f>'23년(세부_실적)'!M444</f>
        <v>20.100000000000001</v>
      </c>
      <c r="P330" s="617">
        <f>'23년(세부_실적)'!N444</f>
        <v>0</v>
      </c>
      <c r="Q330" s="617">
        <f>'23년(세부_실적)'!O444</f>
        <v>20.100000000000001</v>
      </c>
      <c r="R330" s="617">
        <f>'23년(세부_실적)'!P444</f>
        <v>0</v>
      </c>
      <c r="S330" s="638">
        <f>'23년(세부_실적)'!Q444</f>
        <v>0</v>
      </c>
      <c r="T330" s="638">
        <f t="shared" si="4639"/>
        <v>0</v>
      </c>
      <c r="U330" s="638">
        <f>'23년(세부_실적)'!S444</f>
        <v>0</v>
      </c>
      <c r="V330" s="638">
        <f t="shared" si="4640"/>
        <v>0</v>
      </c>
      <c r="W330" s="638">
        <f>'23년(세부_실적)'!U444</f>
        <v>0</v>
      </c>
      <c r="X330" s="638">
        <f t="shared" si="4641"/>
        <v>0</v>
      </c>
      <c r="Y330" s="638">
        <f>'23년(세부_실적)'!W444</f>
        <v>0</v>
      </c>
      <c r="Z330" s="638">
        <f t="shared" si="4642"/>
        <v>0</v>
      </c>
      <c r="AA330" s="638">
        <f>'23년(세부_실적)'!Y444</f>
        <v>0</v>
      </c>
      <c r="AB330" s="638">
        <f t="shared" si="4642"/>
        <v>0</v>
      </c>
      <c r="AC330" s="638">
        <f>'23년(세부_실적)'!AA444</f>
        <v>0</v>
      </c>
      <c r="AD330" s="638">
        <f t="shared" ref="AD330" si="4709">AC330*1000</f>
        <v>0</v>
      </c>
      <c r="AE330" s="638">
        <f>'23년(세부_실적)'!AC444</f>
        <v>0</v>
      </c>
      <c r="AF330" s="638">
        <f t="shared" ref="AF330" si="4710">AE330*1000</f>
        <v>0</v>
      </c>
      <c r="AG330" s="638">
        <f>'23년(세부_실적)'!AE444</f>
        <v>0</v>
      </c>
      <c r="AH330" s="638">
        <f t="shared" ref="AH330" si="4711">AG330*1000</f>
        <v>0</v>
      </c>
      <c r="AI330" s="638">
        <f>'23년(세부_실적)'!AG444</f>
        <v>0</v>
      </c>
      <c r="AJ330" s="638">
        <f t="shared" ref="AJ330" si="4712">AI330*1000</f>
        <v>0</v>
      </c>
      <c r="AK330" s="638">
        <f>'23년(세부_실적)'!AI444</f>
        <v>0</v>
      </c>
      <c r="AL330" s="638">
        <f t="shared" ref="AL330" si="4713">AK330*1000</f>
        <v>0</v>
      </c>
      <c r="AM330" s="638">
        <f>'23년(세부_실적)'!AK444</f>
        <v>0</v>
      </c>
      <c r="AN330" s="638">
        <f t="shared" ref="AN330" si="4714">AM330*1000</f>
        <v>0</v>
      </c>
      <c r="AO330" s="638">
        <f>'23년(세부_실적)'!AM444</f>
        <v>0</v>
      </c>
      <c r="AP330" s="638">
        <f t="shared" ref="AP330" si="4715">AO330*1000</f>
        <v>0</v>
      </c>
      <c r="AQ330" s="638">
        <f>'23년(세부_실적)'!AO444</f>
        <v>0</v>
      </c>
      <c r="AR330" s="638">
        <f t="shared" ref="AR330" si="4716">AQ330*1000</f>
        <v>0</v>
      </c>
      <c r="AS330" s="638">
        <f>'23년(세부_실적)'!AQ444</f>
        <v>0</v>
      </c>
      <c r="AT330" s="638">
        <f t="shared" ref="AT330" si="4717">AS330*1000</f>
        <v>0</v>
      </c>
      <c r="AU330" s="638">
        <f>'23년(세부_실적)'!AS444</f>
        <v>0</v>
      </c>
      <c r="AV330" s="638">
        <f t="shared" ref="AV330" si="4718">AU330*1000</f>
        <v>0</v>
      </c>
      <c r="AW330" s="638">
        <f>'23년(세부_실적)'!AU444</f>
        <v>0</v>
      </c>
      <c r="AX330" s="638">
        <f t="shared" ref="AX330" si="4719">AW330*1000</f>
        <v>0</v>
      </c>
      <c r="AY330" s="638">
        <f>'23년(세부_실적)'!AW444</f>
        <v>0</v>
      </c>
      <c r="AZ330" s="638">
        <f t="shared" ref="AZ330" si="4720">AY330*1000</f>
        <v>0</v>
      </c>
      <c r="BA330" s="638">
        <f>'23년(세부_실적)'!AY444</f>
        <v>0</v>
      </c>
      <c r="BB330" s="638">
        <f t="shared" ref="BB330" si="4721">BA330*1000</f>
        <v>0</v>
      </c>
      <c r="BC330" s="638">
        <f>'23년(세부_실적)'!BA444</f>
        <v>0</v>
      </c>
      <c r="BD330" s="638">
        <f t="shared" ref="BD330" si="4722">BC330*1000</f>
        <v>0</v>
      </c>
      <c r="BF330" s="617"/>
      <c r="BG330" s="617"/>
      <c r="BH330" s="617"/>
      <c r="BI330" s="617"/>
      <c r="BJ330" s="617"/>
      <c r="BK330" s="617"/>
      <c r="BL330" s="617"/>
      <c r="BM330" s="617"/>
      <c r="BN330" s="617"/>
      <c r="BO330" s="617"/>
      <c r="BP330" s="617"/>
      <c r="BQ330" s="617"/>
      <c r="BR330" s="617"/>
      <c r="BS330" s="617"/>
      <c r="BT330" s="617"/>
      <c r="BU330" s="617"/>
      <c r="BV330" s="617"/>
      <c r="BW330" s="617"/>
      <c r="BX330" s="617"/>
      <c r="BY330" s="617"/>
      <c r="BZ330" s="617"/>
      <c r="CA330" s="617"/>
      <c r="CB330" s="617"/>
      <c r="CC330" s="617"/>
      <c r="CD330" s="617"/>
      <c r="CE330" s="617"/>
      <c r="CF330" s="617"/>
      <c r="CG330" s="617"/>
      <c r="CH330" s="617"/>
      <c r="CI330" s="617"/>
      <c r="CJ330" s="617"/>
      <c r="CK330" s="617"/>
      <c r="CL330" s="617"/>
      <c r="CM330" s="617"/>
      <c r="CN330" s="617"/>
      <c r="CO330" s="617"/>
      <c r="CP330" s="617"/>
      <c r="CQ330" s="617"/>
      <c r="CR330" s="617"/>
      <c r="CS330" s="617"/>
      <c r="CT330" s="617"/>
      <c r="CU330" s="617"/>
      <c r="CV330" s="617"/>
      <c r="CW330" s="617"/>
      <c r="CX330" s="617"/>
      <c r="CY330" s="617"/>
      <c r="CZ330" s="617"/>
      <c r="DA330" s="617"/>
      <c r="DB330" s="6">
        <f t="shared" si="4671"/>
        <v>0</v>
      </c>
      <c r="DC330" s="6">
        <f t="shared" si="4672"/>
        <v>0</v>
      </c>
      <c r="DD330" s="6">
        <f t="shared" si="4673"/>
        <v>0</v>
      </c>
      <c r="DE330" s="6">
        <f t="shared" si="4674"/>
        <v>0</v>
      </c>
      <c r="DF330" s="6">
        <f t="shared" si="4675"/>
        <v>0</v>
      </c>
      <c r="DG330" s="6">
        <f t="shared" si="4676"/>
        <v>0</v>
      </c>
      <c r="DH330" s="6">
        <f t="shared" si="4677"/>
        <v>0</v>
      </c>
      <c r="DI330" s="6">
        <f t="shared" si="4678"/>
        <v>0</v>
      </c>
      <c r="DJ330" s="6">
        <f t="shared" si="4679"/>
        <v>0</v>
      </c>
      <c r="DK330" s="6">
        <f t="shared" si="4680"/>
        <v>0</v>
      </c>
      <c r="DL330" s="6">
        <f t="shared" si="4681"/>
        <v>0</v>
      </c>
      <c r="DM330" s="6">
        <f t="shared" si="4682"/>
        <v>0</v>
      </c>
      <c r="DO330" s="6">
        <f t="shared" si="4683"/>
        <v>0</v>
      </c>
      <c r="DP330" s="6">
        <f t="shared" si="4684"/>
        <v>0</v>
      </c>
      <c r="DQ330" s="6">
        <f t="shared" si="4685"/>
        <v>0</v>
      </c>
      <c r="DR330" s="6">
        <f t="shared" si="4686"/>
        <v>0</v>
      </c>
      <c r="DS330" s="6">
        <f t="shared" si="4687"/>
        <v>0</v>
      </c>
      <c r="DT330" s="6">
        <f t="shared" si="4688"/>
        <v>0</v>
      </c>
      <c r="DU330" s="6">
        <f t="shared" si="4689"/>
        <v>0</v>
      </c>
      <c r="DV330" s="6">
        <f t="shared" si="4690"/>
        <v>0</v>
      </c>
      <c r="DW330" s="6">
        <f t="shared" si="4691"/>
        <v>0</v>
      </c>
      <c r="DX330" s="6">
        <f t="shared" si="4692"/>
        <v>0</v>
      </c>
      <c r="DY330" s="6">
        <f t="shared" si="4693"/>
        <v>0</v>
      </c>
      <c r="DZ330" s="6">
        <f t="shared" si="4694"/>
        <v>0</v>
      </c>
    </row>
    <row r="331" spans="2:130" ht="12" customHeight="1" outlineLevel="1">
      <c r="B331" s="6">
        <f>'23년(세부_실적)'!A445</f>
        <v>325</v>
      </c>
      <c r="C331" s="620"/>
      <c r="D331" s="620"/>
      <c r="E331" s="620"/>
      <c r="F331" s="622" t="str">
        <f>'23년(세부_실적)'!E445</f>
        <v>X4300-GEM-HVPS</v>
      </c>
      <c r="G331" s="622" t="s">
        <v>904</v>
      </c>
      <c r="H331" s="622" t="str">
        <f>'23년(세부_실적)'!F445</f>
        <v>8GR98-60001</v>
      </c>
      <c r="I331" s="617" t="str">
        <f>'23년(세부_실적)'!G445</f>
        <v>구</v>
      </c>
      <c r="J331" s="617" t="str">
        <f>'23년(세부_실적)'!H445</f>
        <v>QD</v>
      </c>
      <c r="K331" s="617">
        <f>'23년(세부_실적)'!I445</f>
        <v>20</v>
      </c>
      <c r="L331" s="617">
        <f>'23년(세부_실적)'!J445</f>
        <v>0</v>
      </c>
      <c r="M331" s="617">
        <f>'23년(세부_실적)'!K445</f>
        <v>20</v>
      </c>
      <c r="N331" s="617">
        <f>'23년(세부_실적)'!L445</f>
        <v>0</v>
      </c>
      <c r="O331" s="617">
        <f>'23년(세부_실적)'!M445</f>
        <v>20</v>
      </c>
      <c r="P331" s="617">
        <f>'23년(세부_실적)'!N445</f>
        <v>0</v>
      </c>
      <c r="Q331" s="617">
        <f>'23년(세부_실적)'!O445</f>
        <v>20</v>
      </c>
      <c r="R331" s="617">
        <f>'23년(세부_실적)'!P445</f>
        <v>0</v>
      </c>
      <c r="S331" s="638">
        <f>'23년(세부_실적)'!Q445</f>
        <v>0.02</v>
      </c>
      <c r="T331" s="638">
        <f t="shared" si="4639"/>
        <v>20</v>
      </c>
      <c r="U331" s="638">
        <f>'23년(세부_실적)'!S445</f>
        <v>0</v>
      </c>
      <c r="V331" s="638">
        <f t="shared" si="4640"/>
        <v>0</v>
      </c>
      <c r="W331" s="638">
        <f>'23년(세부_실적)'!U445</f>
        <v>0</v>
      </c>
      <c r="X331" s="638">
        <f t="shared" si="4641"/>
        <v>0</v>
      </c>
      <c r="Y331" s="638">
        <f>'23년(세부_실적)'!W445</f>
        <v>0</v>
      </c>
      <c r="Z331" s="638">
        <f t="shared" si="4642"/>
        <v>0</v>
      </c>
      <c r="AA331" s="638">
        <f>'23년(세부_실적)'!Y445</f>
        <v>0</v>
      </c>
      <c r="AB331" s="638">
        <f t="shared" si="4642"/>
        <v>0</v>
      </c>
      <c r="AC331" s="638">
        <f>'23년(세부_실적)'!AA445</f>
        <v>0</v>
      </c>
      <c r="AD331" s="638">
        <f t="shared" ref="AD331" si="4723">AC331*1000</f>
        <v>0</v>
      </c>
      <c r="AE331" s="638">
        <f>'23년(세부_실적)'!AC445</f>
        <v>0</v>
      </c>
      <c r="AF331" s="638">
        <f t="shared" ref="AF331" si="4724">AE331*1000</f>
        <v>0</v>
      </c>
      <c r="AG331" s="638">
        <f>'23년(세부_실적)'!AE445</f>
        <v>0</v>
      </c>
      <c r="AH331" s="638">
        <f t="shared" ref="AH331" si="4725">AG331*1000</f>
        <v>0</v>
      </c>
      <c r="AI331" s="638">
        <f>'23년(세부_실적)'!AG445</f>
        <v>0</v>
      </c>
      <c r="AJ331" s="638">
        <f t="shared" ref="AJ331" si="4726">AI331*1000</f>
        <v>0</v>
      </c>
      <c r="AK331" s="638">
        <f>'23년(세부_실적)'!AI445</f>
        <v>0</v>
      </c>
      <c r="AL331" s="638">
        <f t="shared" ref="AL331" si="4727">AK331*1000</f>
        <v>0</v>
      </c>
      <c r="AM331" s="638">
        <f>'23년(세부_실적)'!AK445</f>
        <v>0</v>
      </c>
      <c r="AN331" s="638">
        <f t="shared" ref="AN331" si="4728">AM331*1000</f>
        <v>0</v>
      </c>
      <c r="AO331" s="638">
        <f>'23년(세부_실적)'!AM445</f>
        <v>0.02</v>
      </c>
      <c r="AP331" s="638">
        <f t="shared" ref="AP331" si="4729">AO331*1000</f>
        <v>20</v>
      </c>
      <c r="AQ331" s="638">
        <f>'23년(세부_실적)'!AO445</f>
        <v>0</v>
      </c>
      <c r="AR331" s="638">
        <f t="shared" ref="AR331" si="4730">AQ331*1000</f>
        <v>0</v>
      </c>
      <c r="AS331" s="638">
        <f>'23년(세부_실적)'!AQ445</f>
        <v>0.02</v>
      </c>
      <c r="AT331" s="638">
        <f t="shared" ref="AT331" si="4731">AS331*1000</f>
        <v>20</v>
      </c>
      <c r="AU331" s="638">
        <f>'23년(세부_실적)'!AS445</f>
        <v>0</v>
      </c>
      <c r="AV331" s="638">
        <f t="shared" ref="AV331" si="4732">AU331*1000</f>
        <v>0</v>
      </c>
      <c r="AW331" s="638">
        <f>'23년(세부_실적)'!AU445</f>
        <v>0</v>
      </c>
      <c r="AX331" s="638">
        <f t="shared" ref="AX331" si="4733">AW331*1000</f>
        <v>0</v>
      </c>
      <c r="AY331" s="638">
        <f>'23년(세부_실적)'!AW445</f>
        <v>0</v>
      </c>
      <c r="AZ331" s="638">
        <f t="shared" ref="AZ331" si="4734">AY331*1000</f>
        <v>0</v>
      </c>
      <c r="BA331" s="638">
        <f>'23년(세부_실적)'!AY445</f>
        <v>0</v>
      </c>
      <c r="BB331" s="638">
        <f t="shared" ref="BB331" si="4735">BA331*1000</f>
        <v>0</v>
      </c>
      <c r="BC331" s="638">
        <f>'23년(세부_실적)'!BA445</f>
        <v>0.02</v>
      </c>
      <c r="BD331" s="638">
        <f t="shared" ref="BD331" si="4736">BC331*1000</f>
        <v>20</v>
      </c>
      <c r="BF331" s="617">
        <v>2.5</v>
      </c>
      <c r="BG331" s="617">
        <v>13.18103057818182</v>
      </c>
      <c r="BH331" s="617"/>
      <c r="BI331" s="617"/>
      <c r="BJ331" s="617">
        <v>2.5</v>
      </c>
      <c r="BK331" s="617">
        <v>13.18103057818182</v>
      </c>
      <c r="BL331" s="617"/>
      <c r="BM331" s="617"/>
      <c r="BN331" s="617">
        <v>2.5</v>
      </c>
      <c r="BO331" s="617">
        <v>13.18103057818182</v>
      </c>
      <c r="BP331" s="617"/>
      <c r="BQ331" s="617"/>
      <c r="BR331" s="617">
        <v>2.5</v>
      </c>
      <c r="BS331" s="617">
        <v>13.712113078181821</v>
      </c>
      <c r="BT331" s="617"/>
      <c r="BU331" s="617"/>
      <c r="BV331" s="617">
        <v>2.5</v>
      </c>
      <c r="BW331" s="617">
        <v>13.712113078181821</v>
      </c>
      <c r="BX331" s="617"/>
      <c r="BY331" s="617"/>
      <c r="BZ331" s="617">
        <v>2.5</v>
      </c>
      <c r="CA331" s="617">
        <v>13.712113078181821</v>
      </c>
      <c r="CB331" s="617"/>
      <c r="CC331" s="617"/>
      <c r="CD331" s="617"/>
      <c r="CE331" s="617"/>
      <c r="CF331" s="617"/>
      <c r="CG331" s="617"/>
      <c r="CH331" s="617"/>
      <c r="CI331" s="617"/>
      <c r="CJ331" s="617"/>
      <c r="CK331" s="617"/>
      <c r="CL331" s="617"/>
      <c r="CM331" s="617"/>
      <c r="CN331" s="617"/>
      <c r="CO331" s="617"/>
      <c r="CP331" s="617"/>
      <c r="CQ331" s="617"/>
      <c r="CR331" s="617"/>
      <c r="CS331" s="617"/>
      <c r="CT331" s="617"/>
      <c r="CU331" s="617"/>
      <c r="CV331" s="617"/>
      <c r="CW331" s="617"/>
      <c r="CX331" s="617"/>
      <c r="CY331" s="617"/>
      <c r="CZ331" s="617"/>
      <c r="DA331" s="617"/>
      <c r="DB331" s="6">
        <f t="shared" si="4671"/>
        <v>0</v>
      </c>
      <c r="DC331" s="6">
        <f t="shared" si="4672"/>
        <v>0</v>
      </c>
      <c r="DD331" s="6">
        <f t="shared" si="4673"/>
        <v>0</v>
      </c>
      <c r="DE331" s="6">
        <f t="shared" si="4674"/>
        <v>0</v>
      </c>
      <c r="DF331" s="6">
        <f t="shared" si="4675"/>
        <v>0</v>
      </c>
      <c r="DG331" s="6">
        <f t="shared" si="4676"/>
        <v>0</v>
      </c>
      <c r="DH331" s="6">
        <f t="shared" si="4677"/>
        <v>0</v>
      </c>
      <c r="DI331" s="6">
        <f t="shared" si="4678"/>
        <v>0</v>
      </c>
      <c r="DJ331" s="6">
        <f t="shared" si="4679"/>
        <v>0</v>
      </c>
      <c r="DK331" s="6">
        <f t="shared" si="4680"/>
        <v>0</v>
      </c>
      <c r="DL331" s="6">
        <f t="shared" si="4681"/>
        <v>0</v>
      </c>
      <c r="DM331" s="6">
        <f t="shared" si="4682"/>
        <v>0</v>
      </c>
      <c r="DO331" s="6">
        <f t="shared" si="4683"/>
        <v>0</v>
      </c>
      <c r="DP331" s="6">
        <f t="shared" si="4684"/>
        <v>0</v>
      </c>
      <c r="DQ331" s="6">
        <f t="shared" si="4685"/>
        <v>0</v>
      </c>
      <c r="DR331" s="6">
        <f t="shared" si="4686"/>
        <v>0</v>
      </c>
      <c r="DS331" s="6">
        <f t="shared" si="4687"/>
        <v>0</v>
      </c>
      <c r="DT331" s="6">
        <f t="shared" si="4688"/>
        <v>0</v>
      </c>
      <c r="DU331" s="6">
        <f t="shared" si="4689"/>
        <v>0</v>
      </c>
      <c r="DV331" s="6">
        <f t="shared" si="4690"/>
        <v>0</v>
      </c>
      <c r="DW331" s="6">
        <f t="shared" si="4691"/>
        <v>0</v>
      </c>
      <c r="DX331" s="6">
        <f t="shared" si="4692"/>
        <v>0</v>
      </c>
      <c r="DY331" s="6">
        <f t="shared" si="4693"/>
        <v>0</v>
      </c>
      <c r="DZ331" s="6">
        <f t="shared" si="4694"/>
        <v>0</v>
      </c>
    </row>
    <row r="332" spans="2:130" ht="12" customHeight="1" outlineLevel="1">
      <c r="B332" s="6">
        <f>'23년(세부_실적)'!A446</f>
        <v>326</v>
      </c>
      <c r="C332" s="620"/>
      <c r="D332" s="620"/>
      <c r="E332" s="620"/>
      <c r="F332" s="622" t="str">
        <f>'23년(세부_실적)'!E446</f>
        <v>PNX4300-CITRINE</v>
      </c>
      <c r="G332" s="622" t="s">
        <v>1405</v>
      </c>
      <c r="H332" s="622" t="str">
        <f>'23년(세부_실적)'!F446</f>
        <v>212D</v>
      </c>
      <c r="I332" s="617" t="str">
        <f>'23년(세부_실적)'!G446</f>
        <v>구</v>
      </c>
      <c r="J332" s="617" t="str">
        <f>'23년(세부_실적)'!H446</f>
        <v>QD</v>
      </c>
      <c r="K332" s="617">
        <f>'23년(세부_실적)'!I446</f>
        <v>26.29</v>
      </c>
      <c r="L332" s="617">
        <f>'23년(세부_실적)'!J446</f>
        <v>0</v>
      </c>
      <c r="M332" s="617">
        <f>'23년(세부_실적)'!K446</f>
        <v>26.29</v>
      </c>
      <c r="N332" s="617">
        <f>'23년(세부_실적)'!L446</f>
        <v>0</v>
      </c>
      <c r="O332" s="617">
        <f>'23년(세부_실적)'!M446</f>
        <v>26.29</v>
      </c>
      <c r="P332" s="617">
        <f>'23년(세부_실적)'!N446</f>
        <v>0</v>
      </c>
      <c r="Q332" s="617">
        <f>'23년(세부_실적)'!O446</f>
        <v>26.29</v>
      </c>
      <c r="R332" s="617">
        <f>'23년(세부_실적)'!P446</f>
        <v>0</v>
      </c>
      <c r="S332" s="638">
        <f>'23년(세부_실적)'!Q446</f>
        <v>20.798999999999999</v>
      </c>
      <c r="T332" s="638">
        <f t="shared" si="4639"/>
        <v>20799</v>
      </c>
      <c r="U332" s="638">
        <f>'23년(세부_실적)'!S446</f>
        <v>1.92</v>
      </c>
      <c r="V332" s="638">
        <f t="shared" si="4640"/>
        <v>1920</v>
      </c>
      <c r="W332" s="638">
        <f>'23년(세부_실적)'!U446</f>
        <v>2.4</v>
      </c>
      <c r="X332" s="638">
        <f t="shared" si="4641"/>
        <v>2400</v>
      </c>
      <c r="Y332" s="638">
        <f>'23년(세부_실적)'!W446</f>
        <v>2.64</v>
      </c>
      <c r="Z332" s="638">
        <f t="shared" si="4642"/>
        <v>2640</v>
      </c>
      <c r="AA332" s="638">
        <f>'23년(세부_실적)'!Y446</f>
        <v>6.9600000000000009</v>
      </c>
      <c r="AB332" s="638">
        <f t="shared" si="4642"/>
        <v>6960.0000000000009</v>
      </c>
      <c r="AC332" s="638">
        <f>'23년(세부_실적)'!AA446</f>
        <v>2.3759999999999999</v>
      </c>
      <c r="AD332" s="638">
        <f t="shared" ref="AD332" si="4737">AC332*1000</f>
        <v>2376</v>
      </c>
      <c r="AE332" s="638">
        <f>'23년(세부_실적)'!AC446</f>
        <v>2.16</v>
      </c>
      <c r="AF332" s="638">
        <f t="shared" ref="AF332" si="4738">AE332*1000</f>
        <v>2160</v>
      </c>
      <c r="AG332" s="638">
        <f>'23년(세부_실적)'!AE446</f>
        <v>1.92</v>
      </c>
      <c r="AH332" s="638">
        <f t="shared" ref="AH332" si="4739">AG332*1000</f>
        <v>1920</v>
      </c>
      <c r="AI332" s="638">
        <f>'23년(세부_실적)'!AG446</f>
        <v>6.4559999999999995</v>
      </c>
      <c r="AJ332" s="638">
        <f t="shared" ref="AJ332" si="4740">AI332*1000</f>
        <v>6455.9999999999991</v>
      </c>
      <c r="AK332" s="638">
        <f>'23년(세부_실적)'!AI446</f>
        <v>13.416</v>
      </c>
      <c r="AL332" s="638">
        <f t="shared" ref="AL332" si="4741">AK332*1000</f>
        <v>13416</v>
      </c>
      <c r="AM332" s="638">
        <f>'23년(세부_실적)'!AK446</f>
        <v>2.64</v>
      </c>
      <c r="AN332" s="638">
        <f t="shared" ref="AN332" si="4742">AM332*1000</f>
        <v>2640</v>
      </c>
      <c r="AO332" s="638">
        <f>'23년(세부_실적)'!AM446</f>
        <v>0.96</v>
      </c>
      <c r="AP332" s="638">
        <f t="shared" ref="AP332" si="4743">AO332*1000</f>
        <v>960</v>
      </c>
      <c r="AQ332" s="638">
        <f>'23년(세부_실적)'!AO446</f>
        <v>1.44</v>
      </c>
      <c r="AR332" s="638">
        <f t="shared" ref="AR332" si="4744">AQ332*1000</f>
        <v>1440</v>
      </c>
      <c r="AS332" s="638">
        <f>'23년(세부_실적)'!AQ446</f>
        <v>5.04</v>
      </c>
      <c r="AT332" s="638">
        <f t="shared" ref="AT332" si="4745">AS332*1000</f>
        <v>5040</v>
      </c>
      <c r="AU332" s="638">
        <f>'23년(세부_실적)'!AS446</f>
        <v>1.992</v>
      </c>
      <c r="AV332" s="638">
        <f t="shared" ref="AV332" si="4746">AU332*1000</f>
        <v>1992</v>
      </c>
      <c r="AW332" s="638">
        <f>'23년(세부_실적)'!AU446</f>
        <v>0</v>
      </c>
      <c r="AX332" s="638">
        <f t="shared" ref="AX332" si="4747">AW332*1000</f>
        <v>0</v>
      </c>
      <c r="AY332" s="638">
        <f>'23년(세부_실적)'!AW446</f>
        <v>0.35099999999999998</v>
      </c>
      <c r="AZ332" s="638">
        <f t="shared" ref="AZ332" si="4748">AY332*1000</f>
        <v>351</v>
      </c>
      <c r="BA332" s="638">
        <f>'23년(세부_실적)'!AY446</f>
        <v>2.343</v>
      </c>
      <c r="BB332" s="638">
        <f t="shared" ref="BB332" si="4749">BA332*1000</f>
        <v>2343</v>
      </c>
      <c r="BC332" s="638">
        <f>'23년(세부_실적)'!BA446</f>
        <v>7.383</v>
      </c>
      <c r="BD332" s="638">
        <f t="shared" ref="BD332" si="4750">BC332*1000</f>
        <v>7383</v>
      </c>
      <c r="BF332" s="617">
        <v>2.5</v>
      </c>
      <c r="BG332" s="617">
        <v>15.084215969090911</v>
      </c>
      <c r="BH332" s="617">
        <v>23.97</v>
      </c>
      <c r="BI332" s="645"/>
      <c r="BJ332" s="617">
        <v>2.5</v>
      </c>
      <c r="BK332" s="617">
        <v>15.084215969090911</v>
      </c>
      <c r="BL332" s="617">
        <v>23.97</v>
      </c>
      <c r="BM332" s="617"/>
      <c r="BN332" s="617">
        <v>2.5</v>
      </c>
      <c r="BO332" s="617">
        <v>15.084215969090911</v>
      </c>
      <c r="BP332" s="617">
        <v>23.97</v>
      </c>
      <c r="BQ332" s="617"/>
      <c r="BR332" s="617">
        <v>2.5</v>
      </c>
      <c r="BS332" s="617">
        <v>15.716920969090918</v>
      </c>
      <c r="BT332" s="617">
        <v>23.97</v>
      </c>
      <c r="BU332" s="617"/>
      <c r="BV332" s="617">
        <v>2.5</v>
      </c>
      <c r="BW332" s="617">
        <v>15.716920969090918</v>
      </c>
      <c r="BX332" s="617">
        <v>23.97</v>
      </c>
      <c r="BY332" s="617"/>
      <c r="BZ332" s="617">
        <v>2.5</v>
      </c>
      <c r="CA332" s="617">
        <v>15.716920969090918</v>
      </c>
      <c r="CB332" s="617">
        <v>23.97</v>
      </c>
      <c r="CC332" s="617"/>
      <c r="CD332" s="617"/>
      <c r="CE332" s="617"/>
      <c r="CF332" s="617"/>
      <c r="CG332" s="617"/>
      <c r="CH332" s="617"/>
      <c r="CI332" s="617"/>
      <c r="CJ332" s="617"/>
      <c r="CK332" s="617"/>
      <c r="CL332" s="617"/>
      <c r="CM332" s="617"/>
      <c r="CN332" s="617"/>
      <c r="CO332" s="617"/>
      <c r="CP332" s="617"/>
      <c r="CQ332" s="617"/>
      <c r="CR332" s="617"/>
      <c r="CS332" s="617"/>
      <c r="CT332" s="617"/>
      <c r="CU332" s="617"/>
      <c r="CV332" s="617"/>
      <c r="CW332" s="617"/>
      <c r="CX332" s="617"/>
      <c r="CY332" s="617"/>
      <c r="CZ332" s="617"/>
      <c r="DA332" s="617"/>
      <c r="DB332" s="6">
        <f t="shared" si="4671"/>
        <v>57329643.455999993</v>
      </c>
      <c r="DC332" s="6">
        <f t="shared" si="4672"/>
        <v>73303328.159999996</v>
      </c>
      <c r="DD332" s="6">
        <f t="shared" si="4673"/>
        <v>82482093.143999994</v>
      </c>
      <c r="DE332" s="6">
        <f t="shared" si="4674"/>
        <v>75366673.430399984</v>
      </c>
      <c r="DF332" s="6">
        <f t="shared" si="4675"/>
        <v>68555024.567999989</v>
      </c>
      <c r="DG332" s="6">
        <f t="shared" si="4676"/>
        <v>59839705.151999995</v>
      </c>
      <c r="DH332" s="6">
        <f t="shared" si="4677"/>
        <v>0</v>
      </c>
      <c r="DI332" s="6">
        <f t="shared" si="4678"/>
        <v>30438985.247999996</v>
      </c>
      <c r="DJ332" s="6">
        <f t="shared" si="4679"/>
        <v>0</v>
      </c>
      <c r="DK332" s="6">
        <f t="shared" si="4680"/>
        <v>0</v>
      </c>
      <c r="DL332" s="6">
        <f t="shared" si="4681"/>
        <v>0</v>
      </c>
      <c r="DM332" s="6">
        <f t="shared" si="4682"/>
        <v>0</v>
      </c>
      <c r="DO332" s="6">
        <f t="shared" si="4683"/>
        <v>42056605.421830773</v>
      </c>
      <c r="DP332" s="6">
        <f t="shared" si="4684"/>
        <v>53774783.213124059</v>
      </c>
      <c r="DQ332" s="6">
        <f t="shared" si="4685"/>
        <v>60508257.798363328</v>
      </c>
      <c r="DR332" s="6">
        <f t="shared" si="4686"/>
        <v>57277794.475798123</v>
      </c>
      <c r="DS332" s="6">
        <f t="shared" si="4687"/>
        <v>52101020.633681364</v>
      </c>
      <c r="DT332" s="6">
        <f t="shared" si="4688"/>
        <v>45477479.331150889</v>
      </c>
      <c r="DU332" s="6">
        <f t="shared" si="4689"/>
        <v>0</v>
      </c>
      <c r="DV332" s="6">
        <f t="shared" si="4690"/>
        <v>0</v>
      </c>
      <c r="DW332" s="6">
        <f t="shared" si="4691"/>
        <v>0</v>
      </c>
      <c r="DX332" s="6">
        <f t="shared" si="4692"/>
        <v>0</v>
      </c>
      <c r="DY332" s="6">
        <f t="shared" si="4693"/>
        <v>0</v>
      </c>
      <c r="DZ332" s="6">
        <f t="shared" si="4694"/>
        <v>0</v>
      </c>
    </row>
    <row r="333" spans="2:130" ht="12" customHeight="1" outlineLevel="1">
      <c r="B333" s="6">
        <f>'23년(세부_실적)'!A447</f>
        <v>327</v>
      </c>
      <c r="C333" s="620"/>
      <c r="D333" s="620"/>
      <c r="E333" s="621"/>
      <c r="F333" s="622" t="str">
        <f>'23년(세부_실적)'!E447</f>
        <v>PNK4350-HV</v>
      </c>
      <c r="G333" s="622" t="s">
        <v>1406</v>
      </c>
      <c r="H333" s="622" t="str">
        <f>'23년(세부_실적)'!F447</f>
        <v>237B</v>
      </c>
      <c r="I333" s="617" t="str">
        <f>'23년(세부_실적)'!G447</f>
        <v>구</v>
      </c>
      <c r="J333" s="617" t="str">
        <f>'23년(세부_실적)'!H447</f>
        <v>QD</v>
      </c>
      <c r="K333" s="617">
        <f>'23년(세부_실적)'!I447</f>
        <v>9.75</v>
      </c>
      <c r="L333" s="617">
        <f>'23년(세부_실적)'!J447</f>
        <v>0</v>
      </c>
      <c r="M333" s="617">
        <f>'23년(세부_실적)'!K447</f>
        <v>9.75</v>
      </c>
      <c r="N333" s="617">
        <f>'23년(세부_실적)'!L447</f>
        <v>0</v>
      </c>
      <c r="O333" s="617">
        <f>'23년(세부_실적)'!M447</f>
        <v>9.75</v>
      </c>
      <c r="P333" s="617">
        <f>'23년(세부_실적)'!N447</f>
        <v>0</v>
      </c>
      <c r="Q333" s="617">
        <f>'23년(세부_실적)'!O447</f>
        <v>9.75</v>
      </c>
      <c r="R333" s="617">
        <f>'23년(세부_실적)'!P447</f>
        <v>0</v>
      </c>
      <c r="S333" s="638">
        <f>'23년(세부_실적)'!Q447</f>
        <v>0.35599999999999998</v>
      </c>
      <c r="T333" s="638">
        <f t="shared" si="4639"/>
        <v>356</v>
      </c>
      <c r="U333" s="638">
        <f>'23년(세부_실적)'!S447</f>
        <v>0</v>
      </c>
      <c r="V333" s="638">
        <f t="shared" si="4640"/>
        <v>0</v>
      </c>
      <c r="W333" s="638">
        <f>'23년(세부_실적)'!U447</f>
        <v>0</v>
      </c>
      <c r="X333" s="638">
        <f t="shared" si="4641"/>
        <v>0</v>
      </c>
      <c r="Y333" s="638">
        <f>'23년(세부_실적)'!W447</f>
        <v>0.316</v>
      </c>
      <c r="Z333" s="638">
        <f t="shared" si="4642"/>
        <v>316</v>
      </c>
      <c r="AA333" s="638">
        <f>'23년(세부_실적)'!Y447</f>
        <v>0.316</v>
      </c>
      <c r="AB333" s="638">
        <f t="shared" si="4642"/>
        <v>316</v>
      </c>
      <c r="AC333" s="638">
        <f>'23년(세부_실적)'!AA447</f>
        <v>0</v>
      </c>
      <c r="AD333" s="638">
        <f t="shared" ref="AD333" si="4751">AC333*1000</f>
        <v>0</v>
      </c>
      <c r="AE333" s="638">
        <f>'23년(세부_실적)'!AC447</f>
        <v>0</v>
      </c>
      <c r="AF333" s="638">
        <f t="shared" ref="AF333" si="4752">AE333*1000</f>
        <v>0</v>
      </c>
      <c r="AG333" s="638">
        <f>'23년(세부_실적)'!AE447</f>
        <v>0</v>
      </c>
      <c r="AH333" s="638">
        <f t="shared" ref="AH333" si="4753">AG333*1000</f>
        <v>0</v>
      </c>
      <c r="AI333" s="638">
        <f>'23년(세부_실적)'!AG447</f>
        <v>0</v>
      </c>
      <c r="AJ333" s="638">
        <f t="shared" ref="AJ333" si="4754">AI333*1000</f>
        <v>0</v>
      </c>
      <c r="AK333" s="638">
        <f>'23년(세부_실적)'!AI447</f>
        <v>0.316</v>
      </c>
      <c r="AL333" s="638">
        <f t="shared" ref="AL333" si="4755">AK333*1000</f>
        <v>316</v>
      </c>
      <c r="AM333" s="638">
        <f>'23년(세부_실적)'!AK447</f>
        <v>0</v>
      </c>
      <c r="AN333" s="638">
        <f t="shared" ref="AN333" si="4756">AM333*1000</f>
        <v>0</v>
      </c>
      <c r="AO333" s="638">
        <f>'23년(세부_실적)'!AM447</f>
        <v>0.04</v>
      </c>
      <c r="AP333" s="638">
        <f t="shared" ref="AP333" si="4757">AO333*1000</f>
        <v>40</v>
      </c>
      <c r="AQ333" s="638">
        <f>'23년(세부_실적)'!AO447</f>
        <v>0</v>
      </c>
      <c r="AR333" s="638">
        <f t="shared" ref="AR333" si="4758">AQ333*1000</f>
        <v>0</v>
      </c>
      <c r="AS333" s="638">
        <f>'23년(세부_실적)'!AQ447</f>
        <v>0.04</v>
      </c>
      <c r="AT333" s="638">
        <f t="shared" ref="AT333" si="4759">AS333*1000</f>
        <v>40</v>
      </c>
      <c r="AU333" s="638">
        <f>'23년(세부_실적)'!AS447</f>
        <v>0</v>
      </c>
      <c r="AV333" s="638">
        <f t="shared" ref="AV333" si="4760">AU333*1000</f>
        <v>0</v>
      </c>
      <c r="AW333" s="638">
        <f>'23년(세부_실적)'!AU447</f>
        <v>0</v>
      </c>
      <c r="AX333" s="638">
        <f t="shared" ref="AX333" si="4761">AW333*1000</f>
        <v>0</v>
      </c>
      <c r="AY333" s="638">
        <f>'23년(세부_실적)'!AW447</f>
        <v>0</v>
      </c>
      <c r="AZ333" s="638">
        <f t="shared" ref="AZ333" si="4762">AY333*1000</f>
        <v>0</v>
      </c>
      <c r="BA333" s="638">
        <f>'23년(세부_실적)'!AY447</f>
        <v>0</v>
      </c>
      <c r="BB333" s="638">
        <f t="shared" ref="BB333" si="4763">BA333*1000</f>
        <v>0</v>
      </c>
      <c r="BC333" s="638">
        <f>'23년(세부_실적)'!BA447</f>
        <v>0.04</v>
      </c>
      <c r="BD333" s="638">
        <f t="shared" ref="BD333" si="4764">BC333*1000</f>
        <v>40</v>
      </c>
      <c r="BF333" s="617">
        <v>0.95</v>
      </c>
      <c r="BG333" s="617">
        <v>6.4736050525454605</v>
      </c>
      <c r="BH333" s="617"/>
      <c r="BI333" s="617"/>
      <c r="BJ333" s="617">
        <v>0.95</v>
      </c>
      <c r="BK333" s="617">
        <v>6.4736050525454605</v>
      </c>
      <c r="BL333" s="617"/>
      <c r="BM333" s="617"/>
      <c r="BN333" s="617">
        <v>0.95</v>
      </c>
      <c r="BO333" s="617">
        <v>6.4736050525454605</v>
      </c>
      <c r="BP333" s="617"/>
      <c r="BQ333" s="617"/>
      <c r="BR333" s="617">
        <v>0.95</v>
      </c>
      <c r="BS333" s="617">
        <v>6.5832481620128167</v>
      </c>
      <c r="BT333" s="617">
        <v>8.0399999999999991</v>
      </c>
      <c r="BU333" s="617"/>
      <c r="BV333" s="617">
        <v>0.95</v>
      </c>
      <c r="BW333" s="617">
        <v>6.5832481620128167</v>
      </c>
      <c r="BX333" s="617">
        <v>8.0399999999999991</v>
      </c>
      <c r="BY333" s="617"/>
      <c r="BZ333" s="617">
        <v>0.95</v>
      </c>
      <c r="CA333" s="617">
        <v>6.5832481620128167</v>
      </c>
      <c r="CB333" s="617">
        <v>8.0399999999999991</v>
      </c>
      <c r="CC333" s="617"/>
      <c r="CD333" s="617"/>
      <c r="CE333" s="617"/>
      <c r="CF333" s="617"/>
      <c r="CG333" s="617"/>
      <c r="CH333" s="617"/>
      <c r="CI333" s="617"/>
      <c r="CJ333" s="617"/>
      <c r="CK333" s="617"/>
      <c r="CL333" s="617"/>
      <c r="CM333" s="617"/>
      <c r="CN333" s="617"/>
      <c r="CO333" s="617"/>
      <c r="CP333" s="617"/>
      <c r="CQ333" s="617"/>
      <c r="CR333" s="617"/>
      <c r="CS333" s="617"/>
      <c r="CT333" s="617"/>
      <c r="CU333" s="617"/>
      <c r="CV333" s="617"/>
      <c r="CW333" s="617"/>
      <c r="CX333" s="617"/>
      <c r="CY333" s="617"/>
      <c r="CZ333" s="617"/>
      <c r="DA333" s="617"/>
      <c r="DB333" s="6">
        <f t="shared" si="4671"/>
        <v>0</v>
      </c>
      <c r="DC333" s="6">
        <f t="shared" si="4672"/>
        <v>0</v>
      </c>
      <c r="DD333" s="6">
        <f t="shared" si="4673"/>
        <v>0</v>
      </c>
      <c r="DE333" s="6">
        <f t="shared" si="4674"/>
        <v>0</v>
      </c>
      <c r="DF333" s="6">
        <f t="shared" si="4675"/>
        <v>0</v>
      </c>
      <c r="DG333" s="6">
        <f t="shared" si="4676"/>
        <v>0</v>
      </c>
      <c r="DH333" s="6">
        <f t="shared" si="4677"/>
        <v>0</v>
      </c>
      <c r="DI333" s="6">
        <f t="shared" si="4678"/>
        <v>425409.26399999997</v>
      </c>
      <c r="DJ333" s="6">
        <f t="shared" si="4679"/>
        <v>0</v>
      </c>
      <c r="DK333" s="6">
        <f t="shared" si="4680"/>
        <v>0</v>
      </c>
      <c r="DL333" s="6">
        <f t="shared" si="4681"/>
        <v>0</v>
      </c>
      <c r="DM333" s="6">
        <f t="shared" si="4682"/>
        <v>0</v>
      </c>
      <c r="DO333" s="6">
        <f t="shared" si="4683"/>
        <v>0</v>
      </c>
      <c r="DP333" s="6">
        <f t="shared" si="4684"/>
        <v>0</v>
      </c>
      <c r="DQ333" s="6">
        <f t="shared" si="4685"/>
        <v>3057663.2526300284</v>
      </c>
      <c r="DR333" s="6">
        <f t="shared" si="4686"/>
        <v>0</v>
      </c>
      <c r="DS333" s="6">
        <f t="shared" si="4687"/>
        <v>0</v>
      </c>
      <c r="DT333" s="6">
        <f t="shared" si="4688"/>
        <v>0</v>
      </c>
      <c r="DU333" s="6">
        <f t="shared" si="4689"/>
        <v>0</v>
      </c>
      <c r="DV333" s="6">
        <f t="shared" si="4690"/>
        <v>0</v>
      </c>
      <c r="DW333" s="6">
        <f t="shared" si="4691"/>
        <v>0</v>
      </c>
      <c r="DX333" s="6">
        <f t="shared" si="4692"/>
        <v>0</v>
      </c>
      <c r="DY333" s="6">
        <f t="shared" si="4693"/>
        <v>0</v>
      </c>
      <c r="DZ333" s="6">
        <f t="shared" si="4694"/>
        <v>0</v>
      </c>
    </row>
    <row r="334" spans="2:130" ht="12" customHeight="1" outlineLevel="1">
      <c r="B334" s="6">
        <f>'23년(세부_실적)'!A448</f>
        <v>328</v>
      </c>
      <c r="C334" s="620"/>
      <c r="D334" s="631" t="str">
        <f>'23년(세부_실적)'!C448</f>
        <v>제품계</v>
      </c>
      <c r="E334" s="635"/>
      <c r="F334" s="632"/>
      <c r="G334" s="632"/>
      <c r="H334" s="633"/>
      <c r="I334" s="634"/>
      <c r="J334" s="634"/>
      <c r="K334" s="634">
        <f>'23년(세부_실적)'!I448</f>
        <v>0</v>
      </c>
      <c r="L334" s="634">
        <f>'23년(세부_실적)'!J448</f>
        <v>0</v>
      </c>
      <c r="M334" s="634">
        <f>'23년(세부_실적)'!K448</f>
        <v>0</v>
      </c>
      <c r="N334" s="634">
        <f>'23년(세부_실적)'!L448</f>
        <v>0</v>
      </c>
      <c r="O334" s="634">
        <f>'23년(세부_실적)'!M448</f>
        <v>0</v>
      </c>
      <c r="P334" s="634">
        <f>'23년(세부_실적)'!N448</f>
        <v>0</v>
      </c>
      <c r="Q334" s="634">
        <f>'23년(세부_실적)'!O448</f>
        <v>0</v>
      </c>
      <c r="R334" s="634">
        <f>'23년(세부_실적)'!P448</f>
        <v>0</v>
      </c>
      <c r="S334" s="639">
        <f>'23년(세부_실적)'!Q448</f>
        <v>90.600999999999971</v>
      </c>
      <c r="T334" s="639">
        <f t="shared" si="4639"/>
        <v>90600.999999999971</v>
      </c>
      <c r="U334" s="639">
        <f>'23년(세부_실적)'!S448</f>
        <v>7.8439999999999994</v>
      </c>
      <c r="V334" s="639">
        <f t="shared" si="4640"/>
        <v>7843.9999999999991</v>
      </c>
      <c r="W334" s="639">
        <f>'23년(세부_실적)'!U448</f>
        <v>7.9399999999999995</v>
      </c>
      <c r="X334" s="639">
        <f t="shared" si="4641"/>
        <v>7939.9999999999991</v>
      </c>
      <c r="Y334" s="639">
        <f>'23년(세부_실적)'!W448</f>
        <v>9.3480000000000008</v>
      </c>
      <c r="Z334" s="639">
        <f t="shared" si="4642"/>
        <v>9348</v>
      </c>
      <c r="AA334" s="639">
        <f>'23년(세부_실적)'!Y448</f>
        <v>25.132000000000001</v>
      </c>
      <c r="AB334" s="639">
        <f t="shared" si="4642"/>
        <v>25132</v>
      </c>
      <c r="AC334" s="639">
        <f>'23년(세부_실적)'!AA448</f>
        <v>6.9359999999999999</v>
      </c>
      <c r="AD334" s="639">
        <f t="shared" ref="AD334" si="4765">AC334*1000</f>
        <v>6936</v>
      </c>
      <c r="AE334" s="639">
        <f>'23년(세부_실적)'!AC448</f>
        <v>10.228</v>
      </c>
      <c r="AF334" s="639">
        <f t="shared" ref="AF334" si="4766">AE334*1000</f>
        <v>10228</v>
      </c>
      <c r="AG334" s="639">
        <f>'23년(세부_실적)'!AE448</f>
        <v>11.682</v>
      </c>
      <c r="AH334" s="639">
        <f t="shared" ref="AH334" si="4767">AG334*1000</f>
        <v>11682</v>
      </c>
      <c r="AI334" s="639">
        <f>'23년(세부_실적)'!AG448</f>
        <v>28.846</v>
      </c>
      <c r="AJ334" s="639">
        <f t="shared" ref="AJ334" si="4768">AI334*1000</f>
        <v>28846</v>
      </c>
      <c r="AK334" s="639">
        <f>'23년(세부_실적)'!AI448</f>
        <v>53.978000000000009</v>
      </c>
      <c r="AL334" s="639">
        <f t="shared" ref="AL334" si="4769">AK334*1000</f>
        <v>53978.000000000007</v>
      </c>
      <c r="AM334" s="639">
        <f>'23년(세부_실적)'!AK448</f>
        <v>9.7680000000000007</v>
      </c>
      <c r="AN334" s="639">
        <f t="shared" ref="AN334" si="4770">AM334*1000</f>
        <v>9768</v>
      </c>
      <c r="AO334" s="639">
        <f>'23년(세부_실적)'!AM448</f>
        <v>4.1749999999999998</v>
      </c>
      <c r="AP334" s="639">
        <f t="shared" ref="AP334" si="4771">AO334*1000</f>
        <v>4175</v>
      </c>
      <c r="AQ334" s="639">
        <f>'23년(세부_실적)'!AO448</f>
        <v>7.5600000000000005</v>
      </c>
      <c r="AR334" s="639">
        <f t="shared" ref="AR334" si="4772">AQ334*1000</f>
        <v>7560.0000000000009</v>
      </c>
      <c r="AS334" s="639">
        <f>'23년(세부_실적)'!AQ448</f>
        <v>21.502999999999997</v>
      </c>
      <c r="AT334" s="639">
        <f t="shared" ref="AT334" si="4773">AS334*1000</f>
        <v>21502.999999999996</v>
      </c>
      <c r="AU334" s="639">
        <f>'23년(세부_실적)'!AS448</f>
        <v>5.0819999999999999</v>
      </c>
      <c r="AV334" s="639">
        <f t="shared" ref="AV334" si="4774">AU334*1000</f>
        <v>5082</v>
      </c>
      <c r="AW334" s="639">
        <f>'23년(세부_실적)'!AU448</f>
        <v>3.4060000000000001</v>
      </c>
      <c r="AX334" s="639">
        <f t="shared" ref="AX334" si="4775">AW334*1000</f>
        <v>3406</v>
      </c>
      <c r="AY334" s="639">
        <f>'23년(세부_실적)'!AW448</f>
        <v>6.6320000000000006</v>
      </c>
      <c r="AZ334" s="639">
        <f t="shared" ref="AZ334" si="4776">AY334*1000</f>
        <v>6632.0000000000009</v>
      </c>
      <c r="BA334" s="639">
        <f>'23년(세부_실적)'!AY448</f>
        <v>15.120000000000001</v>
      </c>
      <c r="BB334" s="639">
        <f t="shared" ref="BB334" si="4777">BA334*1000</f>
        <v>15120.000000000002</v>
      </c>
      <c r="BC334" s="639">
        <f>'23년(세부_실적)'!BA448</f>
        <v>36.622999999999998</v>
      </c>
      <c r="BD334" s="639">
        <f t="shared" ref="BD334" si="4778">BC334*1000</f>
        <v>36623</v>
      </c>
      <c r="BF334" s="617"/>
      <c r="BG334" s="617"/>
      <c r="BH334" s="617"/>
      <c r="BI334" s="617"/>
      <c r="BJ334" s="617"/>
      <c r="BK334" s="617"/>
      <c r="BL334" s="617"/>
      <c r="BM334" s="617"/>
      <c r="BN334" s="617"/>
      <c r="BO334" s="617"/>
      <c r="BP334" s="617"/>
      <c r="BQ334" s="617"/>
      <c r="BR334" s="617"/>
      <c r="BS334" s="617"/>
      <c r="BT334" s="617"/>
      <c r="BU334" s="617"/>
      <c r="BV334" s="617"/>
      <c r="BW334" s="617"/>
      <c r="BX334" s="617"/>
      <c r="BY334" s="617"/>
      <c r="BZ334" s="617"/>
      <c r="CA334" s="617"/>
      <c r="CB334" s="617"/>
      <c r="CC334" s="617"/>
      <c r="CD334" s="617"/>
      <c r="CE334" s="617"/>
      <c r="CF334" s="617"/>
      <c r="CG334" s="617"/>
      <c r="CH334" s="617"/>
      <c r="CI334" s="617"/>
      <c r="CJ334" s="617"/>
      <c r="CK334" s="617"/>
      <c r="CL334" s="617"/>
      <c r="CM334" s="617"/>
      <c r="CN334" s="617"/>
      <c r="CO334" s="617"/>
      <c r="CP334" s="617"/>
      <c r="CQ334" s="617"/>
      <c r="CR334" s="617"/>
      <c r="CS334" s="617"/>
      <c r="CT334" s="617"/>
      <c r="CU334" s="617"/>
      <c r="CV334" s="617"/>
      <c r="CW334" s="617"/>
      <c r="CX334" s="617"/>
      <c r="CY334" s="617"/>
      <c r="CZ334" s="617"/>
      <c r="DA334" s="617"/>
      <c r="DB334" s="6">
        <f t="shared" si="4671"/>
        <v>0</v>
      </c>
      <c r="DC334" s="6">
        <f t="shared" si="4672"/>
        <v>0</v>
      </c>
      <c r="DD334" s="6">
        <f t="shared" si="4673"/>
        <v>0</v>
      </c>
      <c r="DE334" s="6">
        <f t="shared" si="4674"/>
        <v>0</v>
      </c>
      <c r="DF334" s="6">
        <f t="shared" si="4675"/>
        <v>0</v>
      </c>
      <c r="DG334" s="6">
        <f t="shared" si="4676"/>
        <v>0</v>
      </c>
      <c r="DH334" s="6">
        <f t="shared" si="4677"/>
        <v>0</v>
      </c>
      <c r="DI334" s="6">
        <f t="shared" si="4678"/>
        <v>0</v>
      </c>
      <c r="DJ334" s="6">
        <f t="shared" si="4679"/>
        <v>0</v>
      </c>
      <c r="DK334" s="6">
        <f t="shared" si="4680"/>
        <v>0</v>
      </c>
      <c r="DL334" s="6">
        <f t="shared" si="4681"/>
        <v>0</v>
      </c>
      <c r="DM334" s="6">
        <f t="shared" si="4682"/>
        <v>0</v>
      </c>
      <c r="DO334" s="6">
        <f t="shared" si="4683"/>
        <v>0</v>
      </c>
      <c r="DP334" s="6">
        <f t="shared" si="4684"/>
        <v>0</v>
      </c>
      <c r="DQ334" s="6">
        <f t="shared" si="4685"/>
        <v>0</v>
      </c>
      <c r="DR334" s="6">
        <f t="shared" si="4686"/>
        <v>0</v>
      </c>
      <c r="DS334" s="6">
        <f t="shared" si="4687"/>
        <v>0</v>
      </c>
      <c r="DT334" s="6">
        <f t="shared" si="4688"/>
        <v>0</v>
      </c>
      <c r="DU334" s="6">
        <f t="shared" si="4689"/>
        <v>0</v>
      </c>
      <c r="DV334" s="6">
        <f t="shared" si="4690"/>
        <v>0</v>
      </c>
      <c r="DW334" s="6">
        <f t="shared" si="4691"/>
        <v>0</v>
      </c>
      <c r="DX334" s="6">
        <f t="shared" si="4692"/>
        <v>0</v>
      </c>
      <c r="DY334" s="6">
        <f t="shared" si="4693"/>
        <v>0</v>
      </c>
      <c r="DZ334" s="6">
        <f t="shared" si="4694"/>
        <v>0</v>
      </c>
    </row>
    <row r="335" spans="2:130" ht="12" customHeight="1" outlineLevel="1">
      <c r="B335" s="6">
        <f>'23년(세부_실적)'!A449</f>
        <v>329</v>
      </c>
      <c r="C335" s="620"/>
      <c r="D335" s="618" t="str">
        <f>'23년(세부_실적)'!C449</f>
        <v>SMPS</v>
      </c>
      <c r="E335" s="618" t="str">
        <f>'23년(세부_실적)'!D449</f>
        <v>Printer</v>
      </c>
      <c r="F335" s="622" t="str">
        <f>'23년(세부_실적)'!E449</f>
        <v>PSPN2-TYPE3-V1</v>
      </c>
      <c r="G335" s="622" t="s">
        <v>1407</v>
      </c>
      <c r="H335" s="622" t="str">
        <f>'23년(세부_실적)'!F449</f>
        <v>097H</v>
      </c>
      <c r="I335" s="617" t="str">
        <f>'23년(세부_실적)'!G449</f>
        <v>구</v>
      </c>
      <c r="J335" s="617" t="str">
        <f>'23년(세부_실적)'!H449</f>
        <v>QD</v>
      </c>
      <c r="K335" s="617">
        <f>'23년(세부_실적)'!I449</f>
        <v>8.77</v>
      </c>
      <c r="L335" s="617">
        <f>'23년(세부_실적)'!J449</f>
        <v>0</v>
      </c>
      <c r="M335" s="617">
        <f>'23년(세부_실적)'!K449</f>
        <v>8.77</v>
      </c>
      <c r="N335" s="617">
        <f>'23년(세부_실적)'!L449</f>
        <v>0</v>
      </c>
      <c r="O335" s="617">
        <f>'23년(세부_실적)'!M449</f>
        <v>8.77</v>
      </c>
      <c r="P335" s="617">
        <f>'23년(세부_실적)'!N449</f>
        <v>0</v>
      </c>
      <c r="Q335" s="617">
        <f>'23년(세부_실적)'!O449</f>
        <v>8.77</v>
      </c>
      <c r="R335" s="617">
        <f>'23년(세부_실적)'!P449</f>
        <v>0</v>
      </c>
      <c r="S335" s="638">
        <f>'23년(세부_실적)'!Q449</f>
        <v>0</v>
      </c>
      <c r="T335" s="638">
        <f t="shared" si="4639"/>
        <v>0</v>
      </c>
      <c r="U335" s="638">
        <f>'23년(세부_실적)'!S449</f>
        <v>0</v>
      </c>
      <c r="V335" s="638">
        <f t="shared" si="4640"/>
        <v>0</v>
      </c>
      <c r="W335" s="638">
        <f>'23년(세부_실적)'!U449</f>
        <v>0</v>
      </c>
      <c r="X335" s="638">
        <f t="shared" si="4641"/>
        <v>0</v>
      </c>
      <c r="Y335" s="638">
        <f>'23년(세부_실적)'!W449</f>
        <v>0</v>
      </c>
      <c r="Z335" s="638">
        <f t="shared" si="4642"/>
        <v>0</v>
      </c>
      <c r="AA335" s="638">
        <f>'23년(세부_실적)'!Y449</f>
        <v>0</v>
      </c>
      <c r="AB335" s="638">
        <f t="shared" si="4642"/>
        <v>0</v>
      </c>
      <c r="AC335" s="638">
        <f>'23년(세부_실적)'!AA449</f>
        <v>0</v>
      </c>
      <c r="AD335" s="638">
        <f t="shared" ref="AD335" si="4779">AC335*1000</f>
        <v>0</v>
      </c>
      <c r="AE335" s="638">
        <f>'23년(세부_실적)'!AC449</f>
        <v>0</v>
      </c>
      <c r="AF335" s="638">
        <f t="shared" ref="AF335" si="4780">AE335*1000</f>
        <v>0</v>
      </c>
      <c r="AG335" s="638">
        <f>'23년(세부_실적)'!AE449</f>
        <v>0</v>
      </c>
      <c r="AH335" s="638">
        <f t="shared" ref="AH335" si="4781">AG335*1000</f>
        <v>0</v>
      </c>
      <c r="AI335" s="638">
        <f>'23년(세부_실적)'!AG449</f>
        <v>0</v>
      </c>
      <c r="AJ335" s="638">
        <f t="shared" ref="AJ335" si="4782">AI335*1000</f>
        <v>0</v>
      </c>
      <c r="AK335" s="638">
        <f>'23년(세부_실적)'!AI449</f>
        <v>0</v>
      </c>
      <c r="AL335" s="638">
        <f t="shared" ref="AL335" si="4783">AK335*1000</f>
        <v>0</v>
      </c>
      <c r="AM335" s="638">
        <f>'23년(세부_실적)'!AK449</f>
        <v>0</v>
      </c>
      <c r="AN335" s="638">
        <f t="shared" ref="AN335" si="4784">AM335*1000</f>
        <v>0</v>
      </c>
      <c r="AO335" s="638">
        <f>'23년(세부_실적)'!AM449</f>
        <v>0</v>
      </c>
      <c r="AP335" s="638">
        <f t="shared" ref="AP335" si="4785">AO335*1000</f>
        <v>0</v>
      </c>
      <c r="AQ335" s="638">
        <f>'23년(세부_실적)'!AO449</f>
        <v>0</v>
      </c>
      <c r="AR335" s="638">
        <f t="shared" ref="AR335" si="4786">AQ335*1000</f>
        <v>0</v>
      </c>
      <c r="AS335" s="638">
        <f>'23년(세부_실적)'!AQ449</f>
        <v>0</v>
      </c>
      <c r="AT335" s="638">
        <f t="shared" ref="AT335" si="4787">AS335*1000</f>
        <v>0</v>
      </c>
      <c r="AU335" s="638">
        <f>'23년(세부_실적)'!AS449</f>
        <v>0</v>
      </c>
      <c r="AV335" s="638">
        <f t="shared" ref="AV335" si="4788">AU335*1000</f>
        <v>0</v>
      </c>
      <c r="AW335" s="638">
        <f>'23년(세부_실적)'!AU449</f>
        <v>0</v>
      </c>
      <c r="AX335" s="638">
        <f t="shared" ref="AX335" si="4789">AW335*1000</f>
        <v>0</v>
      </c>
      <c r="AY335" s="638">
        <f>'23년(세부_실적)'!AW449</f>
        <v>0</v>
      </c>
      <c r="AZ335" s="638">
        <f t="shared" ref="AZ335" si="4790">AY335*1000</f>
        <v>0</v>
      </c>
      <c r="BA335" s="638">
        <f>'23년(세부_실적)'!AY449</f>
        <v>0</v>
      </c>
      <c r="BB335" s="638">
        <f t="shared" ref="BB335" si="4791">BA335*1000</f>
        <v>0</v>
      </c>
      <c r="BC335" s="638">
        <f>'23년(세부_실적)'!BA449</f>
        <v>0</v>
      </c>
      <c r="BD335" s="638">
        <f t="shared" ref="BD335" si="4792">BC335*1000</f>
        <v>0</v>
      </c>
      <c r="BF335" s="617">
        <v>0.83</v>
      </c>
      <c r="BG335" s="617">
        <v>7.0229808636363567</v>
      </c>
      <c r="BH335" s="617"/>
      <c r="BI335" s="617"/>
      <c r="BJ335" s="617">
        <v>0.83</v>
      </c>
      <c r="BK335" s="617">
        <v>7.0229808636363567</v>
      </c>
      <c r="BL335" s="617"/>
      <c r="BM335" s="617"/>
      <c r="BN335" s="617">
        <v>0.83</v>
      </c>
      <c r="BO335" s="617">
        <v>7.0229808636363567</v>
      </c>
      <c r="BP335" s="617"/>
      <c r="BQ335" s="617"/>
      <c r="BR335" s="617">
        <v>0.83</v>
      </c>
      <c r="BS335" s="617">
        <v>7.0229808636363567</v>
      </c>
      <c r="BT335" s="617"/>
      <c r="BU335" s="617"/>
      <c r="BV335" s="617">
        <v>0.83</v>
      </c>
      <c r="BW335" s="617">
        <v>7.0229808636363567</v>
      </c>
      <c r="BX335" s="617"/>
      <c r="BY335" s="617"/>
      <c r="BZ335" s="617">
        <v>0.83</v>
      </c>
      <c r="CA335" s="617">
        <v>7.0229808636363567</v>
      </c>
      <c r="CB335" s="617"/>
      <c r="CC335" s="617"/>
      <c r="CD335" s="617"/>
      <c r="CE335" s="617"/>
      <c r="CF335" s="617"/>
      <c r="CG335" s="617"/>
      <c r="CH335" s="617"/>
      <c r="CI335" s="617"/>
      <c r="CJ335" s="617"/>
      <c r="CK335" s="617"/>
      <c r="CL335" s="617"/>
      <c r="CM335" s="617"/>
      <c r="CN335" s="617"/>
      <c r="CO335" s="617"/>
      <c r="CP335" s="617"/>
      <c r="CQ335" s="617"/>
      <c r="CR335" s="617"/>
      <c r="CS335" s="617"/>
      <c r="CT335" s="617"/>
      <c r="CU335" s="617"/>
      <c r="CV335" s="617"/>
      <c r="CW335" s="617"/>
      <c r="CX335" s="617"/>
      <c r="CY335" s="617"/>
      <c r="CZ335" s="617"/>
      <c r="DA335" s="617"/>
      <c r="DB335" s="6">
        <f t="shared" si="4671"/>
        <v>0</v>
      </c>
      <c r="DC335" s="6">
        <f t="shared" si="4672"/>
        <v>0</v>
      </c>
      <c r="DD335" s="6">
        <f t="shared" si="4673"/>
        <v>0</v>
      </c>
      <c r="DE335" s="6">
        <f t="shared" si="4674"/>
        <v>0</v>
      </c>
      <c r="DF335" s="6">
        <f t="shared" si="4675"/>
        <v>0</v>
      </c>
      <c r="DG335" s="6">
        <f t="shared" si="4676"/>
        <v>0</v>
      </c>
      <c r="DH335" s="6">
        <f t="shared" si="4677"/>
        <v>0</v>
      </c>
      <c r="DI335" s="6">
        <f t="shared" si="4678"/>
        <v>0</v>
      </c>
      <c r="DJ335" s="6">
        <f t="shared" si="4679"/>
        <v>0</v>
      </c>
      <c r="DK335" s="6">
        <f t="shared" si="4680"/>
        <v>0</v>
      </c>
      <c r="DL335" s="6">
        <f t="shared" si="4681"/>
        <v>0</v>
      </c>
      <c r="DM335" s="6">
        <f t="shared" si="4682"/>
        <v>0</v>
      </c>
      <c r="DO335" s="6">
        <f t="shared" si="4683"/>
        <v>0</v>
      </c>
      <c r="DP335" s="6">
        <f t="shared" si="4684"/>
        <v>0</v>
      </c>
      <c r="DQ335" s="6">
        <f t="shared" si="4685"/>
        <v>0</v>
      </c>
      <c r="DR335" s="6">
        <f t="shared" si="4686"/>
        <v>0</v>
      </c>
      <c r="DS335" s="6">
        <f t="shared" si="4687"/>
        <v>0</v>
      </c>
      <c r="DT335" s="6">
        <f t="shared" si="4688"/>
        <v>0</v>
      </c>
      <c r="DU335" s="6">
        <f t="shared" si="4689"/>
        <v>0</v>
      </c>
      <c r="DV335" s="6">
        <f t="shared" si="4690"/>
        <v>0</v>
      </c>
      <c r="DW335" s="6">
        <f t="shared" si="4691"/>
        <v>0</v>
      </c>
      <c r="DX335" s="6">
        <f t="shared" si="4692"/>
        <v>0</v>
      </c>
      <c r="DY335" s="6">
        <f t="shared" si="4693"/>
        <v>0</v>
      </c>
      <c r="DZ335" s="6">
        <f t="shared" si="4694"/>
        <v>0</v>
      </c>
    </row>
    <row r="336" spans="2:130" ht="12" customHeight="1" outlineLevel="1">
      <c r="B336" s="6">
        <f>'23년(세부_실적)'!A450</f>
        <v>330</v>
      </c>
      <c r="C336" s="620"/>
      <c r="D336" s="620"/>
      <c r="E336" s="620"/>
      <c r="F336" s="622" t="str">
        <f>'23년(세부_실적)'!E450</f>
        <v>PSPN2-TYPE3-V2</v>
      </c>
      <c r="G336" s="622" t="s">
        <v>1408</v>
      </c>
      <c r="H336" s="622" t="str">
        <f>'23년(세부_실적)'!F450</f>
        <v>090H</v>
      </c>
      <c r="I336" s="617" t="str">
        <f>'23년(세부_실적)'!G450</f>
        <v>구</v>
      </c>
      <c r="J336" s="617" t="str">
        <f>'23년(세부_실적)'!H450</f>
        <v>QD</v>
      </c>
      <c r="K336" s="617">
        <f>'23년(세부_실적)'!I450</f>
        <v>9.67</v>
      </c>
      <c r="L336" s="617">
        <f>'23년(세부_실적)'!J450</f>
        <v>0</v>
      </c>
      <c r="M336" s="617">
        <f>'23년(세부_실적)'!K450</f>
        <v>9.67</v>
      </c>
      <c r="N336" s="617">
        <f>'23년(세부_실적)'!L450</f>
        <v>0</v>
      </c>
      <c r="O336" s="617">
        <f>'23년(세부_실적)'!M450</f>
        <v>9.67</v>
      </c>
      <c r="P336" s="617">
        <f>'23년(세부_실적)'!N450</f>
        <v>0</v>
      </c>
      <c r="Q336" s="617">
        <f>'23년(세부_실적)'!O450</f>
        <v>9.67</v>
      </c>
      <c r="R336" s="617">
        <f>'23년(세부_실적)'!P450</f>
        <v>0</v>
      </c>
      <c r="S336" s="638">
        <f>'23년(세부_실적)'!Q450</f>
        <v>37.945999999999998</v>
      </c>
      <c r="T336" s="638">
        <f t="shared" si="4639"/>
        <v>37946</v>
      </c>
      <c r="U336" s="638">
        <f>'23년(세부_실적)'!S450</f>
        <v>0</v>
      </c>
      <c r="V336" s="638">
        <f t="shared" si="4640"/>
        <v>0</v>
      </c>
      <c r="W336" s="638">
        <f>'23년(세부_실적)'!U450</f>
        <v>7.28</v>
      </c>
      <c r="X336" s="638">
        <f t="shared" si="4641"/>
        <v>7280</v>
      </c>
      <c r="Y336" s="638">
        <f>'23년(세부_실적)'!W450</f>
        <v>5.24</v>
      </c>
      <c r="Z336" s="638">
        <f t="shared" si="4642"/>
        <v>5240</v>
      </c>
      <c r="AA336" s="638">
        <f>'23년(세부_실적)'!Y450</f>
        <v>12.52</v>
      </c>
      <c r="AB336" s="638">
        <f t="shared" si="4642"/>
        <v>12520</v>
      </c>
      <c r="AC336" s="638">
        <f>'23년(세부_실적)'!AA450</f>
        <v>4.96</v>
      </c>
      <c r="AD336" s="638">
        <f t="shared" ref="AD336" si="4793">AC336*1000</f>
        <v>4960</v>
      </c>
      <c r="AE336" s="638">
        <f>'23년(세부_실적)'!AC450</f>
        <v>5.6</v>
      </c>
      <c r="AF336" s="638">
        <f t="shared" ref="AF336" si="4794">AE336*1000</f>
        <v>5600</v>
      </c>
      <c r="AG336" s="638">
        <f>'23년(세부_실적)'!AE450</f>
        <v>6.16</v>
      </c>
      <c r="AH336" s="638">
        <f t="shared" ref="AH336" si="4795">AG336*1000</f>
        <v>6160</v>
      </c>
      <c r="AI336" s="638">
        <f>'23년(세부_실적)'!AG450</f>
        <v>16.72</v>
      </c>
      <c r="AJ336" s="638">
        <f t="shared" ref="AJ336" si="4796">AI336*1000</f>
        <v>16720</v>
      </c>
      <c r="AK336" s="638">
        <f>'23년(세부_실적)'!AI450</f>
        <v>29.24</v>
      </c>
      <c r="AL336" s="638">
        <f t="shared" ref="AL336" si="4797">AK336*1000</f>
        <v>29240</v>
      </c>
      <c r="AM336" s="638">
        <f>'23년(세부_실적)'!AK450</f>
        <v>1.32</v>
      </c>
      <c r="AN336" s="638">
        <f t="shared" ref="AN336" si="4798">AM336*1000</f>
        <v>1320</v>
      </c>
      <c r="AO336" s="638">
        <f>'23년(세부_실적)'!AM450</f>
        <v>1</v>
      </c>
      <c r="AP336" s="638">
        <f t="shared" ref="AP336" si="4799">AO336*1000</f>
        <v>1000</v>
      </c>
      <c r="AQ336" s="638">
        <f>'23년(세부_실적)'!AO450</f>
        <v>1.4</v>
      </c>
      <c r="AR336" s="638">
        <f t="shared" ref="AR336" si="4800">AQ336*1000</f>
        <v>1400</v>
      </c>
      <c r="AS336" s="638">
        <f>'23년(세부_실적)'!AQ450</f>
        <v>3.72</v>
      </c>
      <c r="AT336" s="638">
        <f t="shared" ref="AT336" si="4801">AS336*1000</f>
        <v>3720</v>
      </c>
      <c r="AU336" s="638">
        <f>'23년(세부_실적)'!AS450</f>
        <v>4.9859999999999998</v>
      </c>
      <c r="AV336" s="638">
        <f t="shared" ref="AV336" si="4802">AU336*1000</f>
        <v>4986</v>
      </c>
      <c r="AW336" s="638">
        <f>'23년(세부_실적)'!AU450</f>
        <v>0</v>
      </c>
      <c r="AX336" s="638">
        <f t="shared" ref="AX336" si="4803">AW336*1000</f>
        <v>0</v>
      </c>
      <c r="AY336" s="638">
        <f>'23년(세부_실적)'!AW450</f>
        <v>0</v>
      </c>
      <c r="AZ336" s="638">
        <f t="shared" ref="AZ336" si="4804">AY336*1000</f>
        <v>0</v>
      </c>
      <c r="BA336" s="638">
        <f>'23년(세부_실적)'!AY450</f>
        <v>4.9859999999999998</v>
      </c>
      <c r="BB336" s="638">
        <f t="shared" ref="BB336" si="4805">BA336*1000</f>
        <v>4986</v>
      </c>
      <c r="BC336" s="638">
        <f>'23년(세부_실적)'!BA450</f>
        <v>8.7059999999999995</v>
      </c>
      <c r="BD336" s="638">
        <f t="shared" ref="BD336" si="4806">BC336*1000</f>
        <v>8706</v>
      </c>
      <c r="BF336" s="617">
        <v>0.76150000000000007</v>
      </c>
      <c r="BG336" s="617">
        <v>6.661956792727266</v>
      </c>
      <c r="BH336" s="617">
        <v>8.39</v>
      </c>
      <c r="BI336" s="617"/>
      <c r="BJ336" s="617">
        <v>0.76150000000000007</v>
      </c>
      <c r="BK336" s="617">
        <v>6.661956792727266</v>
      </c>
      <c r="BL336" s="617"/>
      <c r="BM336" s="617"/>
      <c r="BN336" s="617">
        <v>0.76150000000000007</v>
      </c>
      <c r="BO336" s="617">
        <v>6.661956792727266</v>
      </c>
      <c r="BP336" s="617">
        <v>8.39</v>
      </c>
      <c r="BQ336" s="617"/>
      <c r="BR336" s="617">
        <v>0.76150000000000007</v>
      </c>
      <c r="BS336" s="617">
        <v>6.8635553297165908</v>
      </c>
      <c r="BT336" s="617">
        <v>8.39</v>
      </c>
      <c r="BU336" s="617"/>
      <c r="BV336" s="617">
        <v>0.76150000000000007</v>
      </c>
      <c r="BW336" s="617">
        <v>6.8635553297165908</v>
      </c>
      <c r="BX336" s="617">
        <v>8.39</v>
      </c>
      <c r="BY336" s="617"/>
      <c r="BZ336" s="617">
        <v>0.76150000000000007</v>
      </c>
      <c r="CA336" s="617">
        <v>6.8635553297165908</v>
      </c>
      <c r="CB336" s="617">
        <v>8.39</v>
      </c>
      <c r="CC336" s="617"/>
      <c r="CD336" s="617"/>
      <c r="CE336" s="617"/>
      <c r="CF336" s="617"/>
      <c r="CG336" s="617"/>
      <c r="CH336" s="617"/>
      <c r="CI336" s="617"/>
      <c r="CJ336" s="617"/>
      <c r="CK336" s="617"/>
      <c r="CL336" s="617"/>
      <c r="CM336" s="617"/>
      <c r="CN336" s="617"/>
      <c r="CO336" s="617"/>
      <c r="CP336" s="617"/>
      <c r="CQ336" s="617"/>
      <c r="CR336" s="617"/>
      <c r="CS336" s="617"/>
      <c r="CT336" s="617"/>
      <c r="CU336" s="617"/>
      <c r="CV336" s="617"/>
      <c r="CW336" s="617"/>
      <c r="CX336" s="617"/>
      <c r="CY336" s="617"/>
      <c r="CZ336" s="617"/>
      <c r="DA336" s="617"/>
      <c r="DB336" s="6">
        <f t="shared" si="4671"/>
        <v>0</v>
      </c>
      <c r="DC336" s="6">
        <f t="shared" si="4672"/>
        <v>0</v>
      </c>
      <c r="DD336" s="6">
        <f t="shared" si="4673"/>
        <v>57303475.148000009</v>
      </c>
      <c r="DE336" s="6">
        <f t="shared" si="4674"/>
        <v>55069167.807999998</v>
      </c>
      <c r="DF336" s="6">
        <f t="shared" si="4675"/>
        <v>62211044.559999995</v>
      </c>
      <c r="DG336" s="6">
        <f t="shared" si="4676"/>
        <v>67199006.952000007</v>
      </c>
      <c r="DH336" s="6">
        <f t="shared" si="4677"/>
        <v>0</v>
      </c>
      <c r="DI336" s="6">
        <f t="shared" si="4678"/>
        <v>11098208.1</v>
      </c>
      <c r="DJ336" s="6">
        <f t="shared" si="4679"/>
        <v>0</v>
      </c>
      <c r="DK336" s="6">
        <f t="shared" si="4680"/>
        <v>0</v>
      </c>
      <c r="DL336" s="6">
        <f t="shared" si="4681"/>
        <v>0</v>
      </c>
      <c r="DM336" s="6">
        <f t="shared" si="4682"/>
        <v>0</v>
      </c>
      <c r="DO336" s="6">
        <f t="shared" si="4683"/>
        <v>0</v>
      </c>
      <c r="DP336" s="6">
        <f t="shared" si="4684"/>
        <v>68862372.593042657</v>
      </c>
      <c r="DQ336" s="6">
        <f t="shared" si="4685"/>
        <v>50702010.945685185</v>
      </c>
      <c r="DR336" s="6">
        <f t="shared" si="4686"/>
        <v>50048325.565845974</v>
      </c>
      <c r="DS336" s="6">
        <f t="shared" si="4687"/>
        <v>56539053.264536865</v>
      </c>
      <c r="DT336" s="6">
        <f t="shared" si="4688"/>
        <v>61072246.2587616</v>
      </c>
      <c r="DU336" s="6">
        <f t="shared" si="4689"/>
        <v>0</v>
      </c>
      <c r="DV336" s="6">
        <f t="shared" si="4690"/>
        <v>0</v>
      </c>
      <c r="DW336" s="6">
        <f t="shared" si="4691"/>
        <v>0</v>
      </c>
      <c r="DX336" s="6">
        <f t="shared" si="4692"/>
        <v>0</v>
      </c>
      <c r="DY336" s="6">
        <f t="shared" si="4693"/>
        <v>0</v>
      </c>
      <c r="DZ336" s="6">
        <f t="shared" si="4694"/>
        <v>0</v>
      </c>
    </row>
    <row r="337" spans="2:130" ht="12" customHeight="1" outlineLevel="1">
      <c r="B337" s="6">
        <f>'23년(세부_실적)'!A451</f>
        <v>331</v>
      </c>
      <c r="C337" s="620"/>
      <c r="D337" s="620"/>
      <c r="E337" s="620"/>
      <c r="F337" s="622" t="str">
        <f>'23년(세부_실적)'!E451</f>
        <v>PSPN2-TYPE3R-V1</v>
      </c>
      <c r="G337" s="622" t="s">
        <v>1752</v>
      </c>
      <c r="H337" s="622" t="str">
        <f>'23년(세부_실적)'!F451</f>
        <v>222D</v>
      </c>
      <c r="I337" s="617" t="str">
        <f>'23년(세부_실적)'!G451</f>
        <v>구</v>
      </c>
      <c r="J337" s="617" t="str">
        <f>'23년(세부_실적)'!H451</f>
        <v>QD</v>
      </c>
      <c r="K337" s="617">
        <f>'23년(세부_실적)'!I451</f>
        <v>12</v>
      </c>
      <c r="L337" s="617">
        <f>'23년(세부_실적)'!J451</f>
        <v>0</v>
      </c>
      <c r="M337" s="617">
        <f>'23년(세부_실적)'!K451</f>
        <v>12</v>
      </c>
      <c r="N337" s="617">
        <f>'23년(세부_실적)'!L451</f>
        <v>0</v>
      </c>
      <c r="O337" s="617">
        <f>'23년(세부_실적)'!M451</f>
        <v>12</v>
      </c>
      <c r="P337" s="617">
        <f>'23년(세부_실적)'!N451</f>
        <v>0</v>
      </c>
      <c r="Q337" s="617">
        <f>'23년(세부_실적)'!O451</f>
        <v>12</v>
      </c>
      <c r="R337" s="617">
        <f>'23년(세부_실적)'!P451</f>
        <v>0</v>
      </c>
      <c r="S337" s="638">
        <f>'23년(세부_실적)'!Q451</f>
        <v>0.02</v>
      </c>
      <c r="T337" s="638">
        <f t="shared" si="4639"/>
        <v>20</v>
      </c>
      <c r="U337" s="638">
        <f>'23년(세부_실적)'!S451</f>
        <v>0</v>
      </c>
      <c r="V337" s="638">
        <f t="shared" si="4640"/>
        <v>0</v>
      </c>
      <c r="W337" s="638">
        <f>'23년(세부_실적)'!U451</f>
        <v>0</v>
      </c>
      <c r="X337" s="638">
        <f t="shared" si="4641"/>
        <v>0</v>
      </c>
      <c r="Y337" s="638">
        <f>'23년(세부_실적)'!W451</f>
        <v>0.02</v>
      </c>
      <c r="Z337" s="638">
        <f t="shared" si="4642"/>
        <v>20</v>
      </c>
      <c r="AA337" s="638">
        <f>'23년(세부_실적)'!Y451</f>
        <v>0.02</v>
      </c>
      <c r="AB337" s="638">
        <f t="shared" si="4642"/>
        <v>20</v>
      </c>
      <c r="AC337" s="638">
        <f>'23년(세부_실적)'!AA451</f>
        <v>0</v>
      </c>
      <c r="AD337" s="638">
        <f t="shared" ref="AD337" si="4807">AC337*1000</f>
        <v>0</v>
      </c>
      <c r="AE337" s="638">
        <f>'23년(세부_실적)'!AC451</f>
        <v>0</v>
      </c>
      <c r="AF337" s="638">
        <f t="shared" ref="AF337" si="4808">AE337*1000</f>
        <v>0</v>
      </c>
      <c r="AG337" s="638">
        <f>'23년(세부_실적)'!AE451</f>
        <v>0</v>
      </c>
      <c r="AH337" s="638">
        <f t="shared" ref="AH337" si="4809">AG337*1000</f>
        <v>0</v>
      </c>
      <c r="AI337" s="638">
        <f>'23년(세부_실적)'!AG451</f>
        <v>0</v>
      </c>
      <c r="AJ337" s="638">
        <f t="shared" ref="AJ337" si="4810">AI337*1000</f>
        <v>0</v>
      </c>
      <c r="AK337" s="638">
        <f>'23년(세부_실적)'!AI451</f>
        <v>0.02</v>
      </c>
      <c r="AL337" s="638">
        <f t="shared" ref="AL337" si="4811">AK337*1000</f>
        <v>20</v>
      </c>
      <c r="AM337" s="638">
        <f>'23년(세부_실적)'!AK451</f>
        <v>0</v>
      </c>
      <c r="AN337" s="638">
        <f t="shared" ref="AN337" si="4812">AM337*1000</f>
        <v>0</v>
      </c>
      <c r="AO337" s="638">
        <f>'23년(세부_실적)'!AM451</f>
        <v>0</v>
      </c>
      <c r="AP337" s="638">
        <f t="shared" ref="AP337" si="4813">AO337*1000</f>
        <v>0</v>
      </c>
      <c r="AQ337" s="638">
        <f>'23년(세부_실적)'!AO451</f>
        <v>0</v>
      </c>
      <c r="AR337" s="638">
        <f t="shared" ref="AR337" si="4814">AQ337*1000</f>
        <v>0</v>
      </c>
      <c r="AS337" s="638">
        <f>'23년(세부_실적)'!AQ451</f>
        <v>0</v>
      </c>
      <c r="AT337" s="638">
        <f t="shared" ref="AT337" si="4815">AS337*1000</f>
        <v>0</v>
      </c>
      <c r="AU337" s="638">
        <f>'23년(세부_실적)'!AS451</f>
        <v>0</v>
      </c>
      <c r="AV337" s="638">
        <f t="shared" ref="AV337" si="4816">AU337*1000</f>
        <v>0</v>
      </c>
      <c r="AW337" s="638">
        <f>'23년(세부_실적)'!AU451</f>
        <v>0</v>
      </c>
      <c r="AX337" s="638">
        <f t="shared" ref="AX337" si="4817">AW337*1000</f>
        <v>0</v>
      </c>
      <c r="AY337" s="638">
        <f>'23년(세부_실적)'!AW451</f>
        <v>0</v>
      </c>
      <c r="AZ337" s="638">
        <f t="shared" ref="AZ337" si="4818">AY337*1000</f>
        <v>0</v>
      </c>
      <c r="BA337" s="638">
        <f>'23년(세부_실적)'!AY451</f>
        <v>0</v>
      </c>
      <c r="BB337" s="638">
        <f t="shared" ref="BB337" si="4819">BA337*1000</f>
        <v>0</v>
      </c>
      <c r="BC337" s="638">
        <f>'23년(세부_실적)'!BA451</f>
        <v>0</v>
      </c>
      <c r="BD337" s="638">
        <f t="shared" ref="BD337" si="4820">BC337*1000</f>
        <v>0</v>
      </c>
      <c r="BF337" s="617">
        <v>1.35</v>
      </c>
      <c r="BG337" s="617">
        <v>9.3000000000000007</v>
      </c>
      <c r="BH337" s="643">
        <v>12</v>
      </c>
      <c r="BI337" s="643"/>
      <c r="BJ337" s="617">
        <v>1.35</v>
      </c>
      <c r="BK337" s="617">
        <v>9.3000000000000007</v>
      </c>
      <c r="BL337" s="617"/>
      <c r="BM337" s="617"/>
      <c r="BN337" s="617">
        <v>1.35</v>
      </c>
      <c r="BO337" s="617">
        <v>9.3000000000000007</v>
      </c>
      <c r="BP337" s="617"/>
      <c r="BQ337" s="617"/>
      <c r="BR337" s="617">
        <v>1.35</v>
      </c>
      <c r="BS337" s="617"/>
      <c r="BT337" s="617"/>
      <c r="BU337" s="617"/>
      <c r="BV337" s="617">
        <v>1.35</v>
      </c>
      <c r="BW337" s="617"/>
      <c r="BX337" s="617"/>
      <c r="BY337" s="617"/>
      <c r="BZ337" s="617">
        <v>1.35</v>
      </c>
      <c r="CA337" s="617"/>
      <c r="CB337" s="617"/>
      <c r="CC337" s="617"/>
      <c r="CD337" s="617"/>
      <c r="CE337" s="617"/>
      <c r="CF337" s="617"/>
      <c r="CG337" s="617"/>
      <c r="CH337" s="617"/>
      <c r="CI337" s="617"/>
      <c r="CJ337" s="617"/>
      <c r="CK337" s="617"/>
      <c r="CL337" s="617"/>
      <c r="CM337" s="617"/>
      <c r="CN337" s="617"/>
      <c r="CO337" s="617"/>
      <c r="CP337" s="617"/>
      <c r="CQ337" s="617"/>
      <c r="CR337" s="617"/>
      <c r="CS337" s="617"/>
      <c r="CT337" s="617"/>
      <c r="CU337" s="617"/>
      <c r="CV337" s="617"/>
      <c r="CW337" s="617"/>
      <c r="CX337" s="617"/>
      <c r="CY337" s="617"/>
      <c r="CZ337" s="617"/>
      <c r="DA337" s="617"/>
      <c r="DB337" s="6">
        <f t="shared" si="4671"/>
        <v>0</v>
      </c>
      <c r="DC337" s="6">
        <f t="shared" si="4672"/>
        <v>0</v>
      </c>
      <c r="DD337" s="6">
        <f t="shared" si="4673"/>
        <v>0</v>
      </c>
      <c r="DE337" s="6">
        <f t="shared" si="4674"/>
        <v>0</v>
      </c>
      <c r="DF337" s="6">
        <f t="shared" si="4675"/>
        <v>0</v>
      </c>
      <c r="DG337" s="6">
        <f t="shared" si="4676"/>
        <v>0</v>
      </c>
      <c r="DH337" s="6">
        <f t="shared" si="4677"/>
        <v>0</v>
      </c>
      <c r="DI337" s="6">
        <f t="shared" si="4678"/>
        <v>0</v>
      </c>
      <c r="DJ337" s="6">
        <f t="shared" si="4679"/>
        <v>0</v>
      </c>
      <c r="DK337" s="6">
        <f t="shared" si="4680"/>
        <v>0</v>
      </c>
      <c r="DL337" s="6">
        <f t="shared" si="4681"/>
        <v>0</v>
      </c>
      <c r="DM337" s="6">
        <f t="shared" si="4682"/>
        <v>0</v>
      </c>
      <c r="DO337" s="6">
        <f t="shared" si="4683"/>
        <v>0</v>
      </c>
      <c r="DP337" s="6">
        <f t="shared" si="4684"/>
        <v>0</v>
      </c>
      <c r="DQ337" s="6">
        <f t="shared" si="4685"/>
        <v>277630.59000000003</v>
      </c>
      <c r="DR337" s="6">
        <f t="shared" si="4686"/>
        <v>0</v>
      </c>
      <c r="DS337" s="6">
        <f t="shared" si="4687"/>
        <v>0</v>
      </c>
      <c r="DT337" s="6">
        <f t="shared" si="4688"/>
        <v>0</v>
      </c>
      <c r="DU337" s="6">
        <f t="shared" si="4689"/>
        <v>0</v>
      </c>
      <c r="DV337" s="6">
        <f t="shared" si="4690"/>
        <v>0</v>
      </c>
      <c r="DW337" s="6">
        <f t="shared" si="4691"/>
        <v>0</v>
      </c>
      <c r="DX337" s="6">
        <f t="shared" si="4692"/>
        <v>0</v>
      </c>
      <c r="DY337" s="6">
        <f t="shared" si="4693"/>
        <v>0</v>
      </c>
      <c r="DZ337" s="6">
        <f t="shared" si="4694"/>
        <v>0</v>
      </c>
    </row>
    <row r="338" spans="2:130" ht="12" customHeight="1" outlineLevel="1">
      <c r="B338" s="6">
        <f>'23년(세부_실적)'!A452</f>
        <v>332</v>
      </c>
      <c r="C338" s="620"/>
      <c r="D338" s="620"/>
      <c r="E338" s="620"/>
      <c r="F338" s="622" t="str">
        <f>'23년(세부_실적)'!E452</f>
        <v>PSPN2-TYPE3R-V2</v>
      </c>
      <c r="G338" s="622" t="s">
        <v>1409</v>
      </c>
      <c r="H338" s="622" t="str">
        <f>'23년(세부_실적)'!F452</f>
        <v>223D</v>
      </c>
      <c r="I338" s="617" t="str">
        <f>'23년(세부_실적)'!G452</f>
        <v>구</v>
      </c>
      <c r="J338" s="617" t="str">
        <f>'23년(세부_실적)'!H452</f>
        <v>QD</v>
      </c>
      <c r="K338" s="617">
        <f>'23년(세부_실적)'!I452</f>
        <v>12.91</v>
      </c>
      <c r="L338" s="617">
        <f>'23년(세부_실적)'!J452</f>
        <v>0</v>
      </c>
      <c r="M338" s="617">
        <f>'23년(세부_실적)'!K452</f>
        <v>12.91</v>
      </c>
      <c r="N338" s="617">
        <f>'23년(세부_실적)'!L452</f>
        <v>0</v>
      </c>
      <c r="O338" s="617">
        <f>'23년(세부_실적)'!M452</f>
        <v>12.91</v>
      </c>
      <c r="P338" s="617">
        <f>'23년(세부_실적)'!N452</f>
        <v>0</v>
      </c>
      <c r="Q338" s="617">
        <f>'23년(세부_실적)'!O452</f>
        <v>12.91</v>
      </c>
      <c r="R338" s="617">
        <f>'23년(세부_실적)'!P452</f>
        <v>0</v>
      </c>
      <c r="S338" s="638">
        <f>'23년(세부_실적)'!Q452</f>
        <v>2.4980000000000002</v>
      </c>
      <c r="T338" s="638">
        <f t="shared" si="4639"/>
        <v>2498</v>
      </c>
      <c r="U338" s="638">
        <f>'23년(세부_실적)'!S452</f>
        <v>0</v>
      </c>
      <c r="V338" s="638">
        <f t="shared" si="4640"/>
        <v>0</v>
      </c>
      <c r="W338" s="638">
        <f>'23년(세부_실적)'!U452</f>
        <v>0</v>
      </c>
      <c r="X338" s="638">
        <f t="shared" si="4641"/>
        <v>0</v>
      </c>
      <c r="Y338" s="638">
        <f>'23년(세부_실적)'!W452</f>
        <v>0.57999999999999996</v>
      </c>
      <c r="Z338" s="638">
        <f t="shared" si="4642"/>
        <v>580</v>
      </c>
      <c r="AA338" s="638">
        <f>'23년(세부_실적)'!Y452</f>
        <v>0.57999999999999996</v>
      </c>
      <c r="AB338" s="638">
        <f t="shared" si="4642"/>
        <v>580</v>
      </c>
      <c r="AC338" s="638">
        <f>'23년(세부_실적)'!AA452</f>
        <v>0</v>
      </c>
      <c r="AD338" s="638">
        <f t="shared" ref="AD338" si="4821">AC338*1000</f>
        <v>0</v>
      </c>
      <c r="AE338" s="638">
        <f>'23년(세부_실적)'!AC452</f>
        <v>0.94</v>
      </c>
      <c r="AF338" s="638">
        <f t="shared" ref="AF338" si="4822">AE338*1000</f>
        <v>940</v>
      </c>
      <c r="AG338" s="638">
        <f>'23년(세부_실적)'!AE452</f>
        <v>0.12</v>
      </c>
      <c r="AH338" s="638">
        <f t="shared" ref="AH338" si="4823">AG338*1000</f>
        <v>120</v>
      </c>
      <c r="AI338" s="638">
        <f>'23년(세부_실적)'!AG452</f>
        <v>1.06</v>
      </c>
      <c r="AJ338" s="638">
        <f t="shared" ref="AJ338" si="4824">AI338*1000</f>
        <v>1060</v>
      </c>
      <c r="AK338" s="638">
        <f>'23년(세부_실적)'!AI452</f>
        <v>1.6400000000000001</v>
      </c>
      <c r="AL338" s="638">
        <f t="shared" ref="AL338" si="4825">AK338*1000</f>
        <v>1640.0000000000002</v>
      </c>
      <c r="AM338" s="638">
        <f>'23년(세부_실적)'!AK452</f>
        <v>0</v>
      </c>
      <c r="AN338" s="638">
        <f t="shared" ref="AN338" si="4826">AM338*1000</f>
        <v>0</v>
      </c>
      <c r="AO338" s="638">
        <f>'23년(세부_실적)'!AM452</f>
        <v>0.24</v>
      </c>
      <c r="AP338" s="638">
        <f t="shared" ref="AP338" si="4827">AO338*1000</f>
        <v>240</v>
      </c>
      <c r="AQ338" s="638">
        <f>'23년(세부_실적)'!AO452</f>
        <v>0</v>
      </c>
      <c r="AR338" s="638">
        <f t="shared" ref="AR338" si="4828">AQ338*1000</f>
        <v>0</v>
      </c>
      <c r="AS338" s="638">
        <f>'23년(세부_실적)'!AQ452</f>
        <v>0.24</v>
      </c>
      <c r="AT338" s="638">
        <f t="shared" ref="AT338" si="4829">AS338*1000</f>
        <v>240</v>
      </c>
      <c r="AU338" s="638">
        <f>'23년(세부_실적)'!AS452</f>
        <v>0</v>
      </c>
      <c r="AV338" s="638">
        <f t="shared" ref="AV338" si="4830">AU338*1000</f>
        <v>0</v>
      </c>
      <c r="AW338" s="638">
        <f>'23년(세부_실적)'!AU452</f>
        <v>0</v>
      </c>
      <c r="AX338" s="638">
        <f t="shared" ref="AX338" si="4831">AW338*1000</f>
        <v>0</v>
      </c>
      <c r="AY338" s="638">
        <f>'23년(세부_실적)'!AW452</f>
        <v>0.61799999999999999</v>
      </c>
      <c r="AZ338" s="638">
        <f t="shared" ref="AZ338" si="4832">AY338*1000</f>
        <v>618</v>
      </c>
      <c r="BA338" s="638">
        <f>'23년(세부_실적)'!AY452</f>
        <v>0.61799999999999999</v>
      </c>
      <c r="BB338" s="638">
        <f t="shared" ref="BB338" si="4833">BA338*1000</f>
        <v>618</v>
      </c>
      <c r="BC338" s="638">
        <f>'23년(세부_실적)'!BA452</f>
        <v>0.85799999999999998</v>
      </c>
      <c r="BD338" s="638">
        <f t="shared" ref="BD338" si="4834">BC338*1000</f>
        <v>858</v>
      </c>
      <c r="BF338" s="617">
        <v>1.37</v>
      </c>
      <c r="BG338" s="617">
        <v>8.1001567927272635</v>
      </c>
      <c r="BH338" s="643">
        <v>11.04</v>
      </c>
      <c r="BI338" s="643"/>
      <c r="BJ338" s="617">
        <v>1.37</v>
      </c>
      <c r="BK338" s="617">
        <v>8.1001567927272635</v>
      </c>
      <c r="BL338" s="617"/>
      <c r="BM338" s="617"/>
      <c r="BN338" s="617">
        <v>1.37</v>
      </c>
      <c r="BO338" s="617">
        <v>8.1001567927272635</v>
      </c>
      <c r="BP338" s="617"/>
      <c r="BQ338" s="617"/>
      <c r="BR338" s="617">
        <v>1.37</v>
      </c>
      <c r="BS338" s="617"/>
      <c r="BT338" s="617"/>
      <c r="BU338" s="617"/>
      <c r="BV338" s="617">
        <v>1.37</v>
      </c>
      <c r="BW338" s="617"/>
      <c r="BX338" s="617"/>
      <c r="BY338" s="617"/>
      <c r="BZ338" s="617">
        <v>1.37</v>
      </c>
      <c r="CA338" s="617"/>
      <c r="CB338" s="617"/>
      <c r="CC338" s="617"/>
      <c r="CD338" s="617"/>
      <c r="CE338" s="617"/>
      <c r="CF338" s="617"/>
      <c r="CG338" s="617"/>
      <c r="CH338" s="617"/>
      <c r="CI338" s="617"/>
      <c r="CJ338" s="617"/>
      <c r="CK338" s="617"/>
      <c r="CL338" s="617"/>
      <c r="CM338" s="617"/>
      <c r="CN338" s="617"/>
      <c r="CO338" s="617"/>
      <c r="CP338" s="617"/>
      <c r="CQ338" s="617"/>
      <c r="CR338" s="617"/>
      <c r="CS338" s="617"/>
      <c r="CT338" s="617"/>
      <c r="CU338" s="617"/>
      <c r="CV338" s="617"/>
      <c r="CW338" s="617"/>
      <c r="CX338" s="617"/>
      <c r="CY338" s="617"/>
      <c r="CZ338" s="617"/>
      <c r="DA338" s="617"/>
      <c r="DB338" s="6">
        <f t="shared" si="4671"/>
        <v>0</v>
      </c>
      <c r="DC338" s="6">
        <f t="shared" si="4672"/>
        <v>0</v>
      </c>
      <c r="DD338" s="6">
        <f t="shared" si="4673"/>
        <v>0</v>
      </c>
      <c r="DE338" s="6">
        <f t="shared" si="4674"/>
        <v>0</v>
      </c>
      <c r="DF338" s="6">
        <f t="shared" si="4675"/>
        <v>0</v>
      </c>
      <c r="DG338" s="6">
        <f t="shared" si="4676"/>
        <v>0</v>
      </c>
      <c r="DH338" s="6">
        <f t="shared" si="4677"/>
        <v>0</v>
      </c>
      <c r="DI338" s="6">
        <f t="shared" si="4678"/>
        <v>0</v>
      </c>
      <c r="DJ338" s="6">
        <f t="shared" si="4679"/>
        <v>0</v>
      </c>
      <c r="DK338" s="6">
        <f t="shared" si="4680"/>
        <v>0</v>
      </c>
      <c r="DL338" s="6">
        <f t="shared" si="4681"/>
        <v>0</v>
      </c>
      <c r="DM338" s="6">
        <f t="shared" si="4682"/>
        <v>0</v>
      </c>
      <c r="DO338" s="6">
        <f t="shared" si="4683"/>
        <v>0</v>
      </c>
      <c r="DP338" s="6">
        <f t="shared" si="4684"/>
        <v>0</v>
      </c>
      <c r="DQ338" s="6">
        <f t="shared" si="4685"/>
        <v>7159338.151639808</v>
      </c>
      <c r="DR338" s="6">
        <f t="shared" si="4686"/>
        <v>0</v>
      </c>
      <c r="DS338" s="6">
        <f t="shared" si="4687"/>
        <v>1705163.1020000002</v>
      </c>
      <c r="DT338" s="6">
        <f t="shared" si="4688"/>
        <v>213757.81200000001</v>
      </c>
      <c r="DU338" s="6">
        <f t="shared" si="4689"/>
        <v>0</v>
      </c>
      <c r="DV338" s="6">
        <f t="shared" si="4690"/>
        <v>0</v>
      </c>
      <c r="DW338" s="6">
        <f t="shared" si="4691"/>
        <v>0</v>
      </c>
      <c r="DX338" s="6">
        <f t="shared" si="4692"/>
        <v>0</v>
      </c>
      <c r="DY338" s="6">
        <f t="shared" si="4693"/>
        <v>0</v>
      </c>
      <c r="DZ338" s="6">
        <f t="shared" si="4694"/>
        <v>0</v>
      </c>
    </row>
    <row r="339" spans="2:130" ht="12" customHeight="1" outlineLevel="1">
      <c r="B339" s="6">
        <f>'23년(세부_실적)'!A453</f>
        <v>333</v>
      </c>
      <c r="C339" s="620"/>
      <c r="D339" s="620"/>
      <c r="E339" s="620"/>
      <c r="F339" s="622" t="str">
        <f>'23년(세부_실적)'!E453</f>
        <v>PSPN2-TYPE3R Lite-V1</v>
      </c>
      <c r="G339" s="622" t="s">
        <v>352</v>
      </c>
      <c r="H339" s="622" t="str">
        <f>'23년(세부_실적)'!F453</f>
        <v>222F</v>
      </c>
      <c r="I339" s="617" t="str">
        <f>'23년(세부_실적)'!G453</f>
        <v>구</v>
      </c>
      <c r="J339" s="617" t="str">
        <f>'23년(세부_실적)'!H453</f>
        <v>QD</v>
      </c>
      <c r="K339" s="617">
        <f>'23년(세부_실적)'!I453</f>
        <v>12.4</v>
      </c>
      <c r="L339" s="617">
        <f>'23년(세부_실적)'!J453</f>
        <v>0</v>
      </c>
      <c r="M339" s="617">
        <f>'23년(세부_실적)'!K453</f>
        <v>12.4</v>
      </c>
      <c r="N339" s="617">
        <f>'23년(세부_실적)'!L453</f>
        <v>0</v>
      </c>
      <c r="O339" s="617">
        <f>'23년(세부_실적)'!M453</f>
        <v>12.4</v>
      </c>
      <c r="P339" s="617">
        <f>'23년(세부_실적)'!N453</f>
        <v>0</v>
      </c>
      <c r="Q339" s="617">
        <f>'23년(세부_실적)'!O453</f>
        <v>12.4</v>
      </c>
      <c r="R339" s="617">
        <f>'23년(세부_실적)'!P453</f>
        <v>0</v>
      </c>
      <c r="S339" s="638">
        <f>'23년(세부_실적)'!Q453</f>
        <v>0</v>
      </c>
      <c r="T339" s="638">
        <f t="shared" si="4639"/>
        <v>0</v>
      </c>
      <c r="U339" s="638">
        <f>'23년(세부_실적)'!S453</f>
        <v>0</v>
      </c>
      <c r="V339" s="638">
        <f t="shared" si="4640"/>
        <v>0</v>
      </c>
      <c r="W339" s="638">
        <f>'23년(세부_실적)'!U453</f>
        <v>0</v>
      </c>
      <c r="X339" s="638">
        <f t="shared" si="4641"/>
        <v>0</v>
      </c>
      <c r="Y339" s="638">
        <f>'23년(세부_실적)'!W453</f>
        <v>0</v>
      </c>
      <c r="Z339" s="638">
        <f t="shared" si="4642"/>
        <v>0</v>
      </c>
      <c r="AA339" s="638">
        <f>'23년(세부_실적)'!Y453</f>
        <v>0</v>
      </c>
      <c r="AB339" s="638">
        <f t="shared" si="4642"/>
        <v>0</v>
      </c>
      <c r="AC339" s="638">
        <f>'23년(세부_실적)'!AA453</f>
        <v>0</v>
      </c>
      <c r="AD339" s="638">
        <f t="shared" ref="AD339" si="4835">AC339*1000</f>
        <v>0</v>
      </c>
      <c r="AE339" s="638">
        <f>'23년(세부_실적)'!AC453</f>
        <v>0</v>
      </c>
      <c r="AF339" s="638">
        <f t="shared" ref="AF339" si="4836">AE339*1000</f>
        <v>0</v>
      </c>
      <c r="AG339" s="638">
        <f>'23년(세부_실적)'!AE453</f>
        <v>0</v>
      </c>
      <c r="AH339" s="638">
        <f t="shared" ref="AH339" si="4837">AG339*1000</f>
        <v>0</v>
      </c>
      <c r="AI339" s="638">
        <f>'23년(세부_실적)'!AG453</f>
        <v>0</v>
      </c>
      <c r="AJ339" s="638">
        <f t="shared" ref="AJ339" si="4838">AI339*1000</f>
        <v>0</v>
      </c>
      <c r="AK339" s="638">
        <f>'23년(세부_실적)'!AI453</f>
        <v>0</v>
      </c>
      <c r="AL339" s="638">
        <f t="shared" ref="AL339" si="4839">AK339*1000</f>
        <v>0</v>
      </c>
      <c r="AM339" s="638">
        <f>'23년(세부_실적)'!AK453</f>
        <v>0</v>
      </c>
      <c r="AN339" s="638">
        <f t="shared" ref="AN339" si="4840">AM339*1000</f>
        <v>0</v>
      </c>
      <c r="AO339" s="638">
        <f>'23년(세부_실적)'!AM453</f>
        <v>0</v>
      </c>
      <c r="AP339" s="638">
        <f t="shared" ref="AP339" si="4841">AO339*1000</f>
        <v>0</v>
      </c>
      <c r="AQ339" s="638">
        <f>'23년(세부_실적)'!AO453</f>
        <v>0</v>
      </c>
      <c r="AR339" s="638">
        <f t="shared" ref="AR339" si="4842">AQ339*1000</f>
        <v>0</v>
      </c>
      <c r="AS339" s="638">
        <f>'23년(세부_실적)'!AQ453</f>
        <v>0</v>
      </c>
      <c r="AT339" s="638">
        <f t="shared" ref="AT339" si="4843">AS339*1000</f>
        <v>0</v>
      </c>
      <c r="AU339" s="638">
        <f>'23년(세부_실적)'!AS453</f>
        <v>0</v>
      </c>
      <c r="AV339" s="638">
        <f t="shared" ref="AV339" si="4844">AU339*1000</f>
        <v>0</v>
      </c>
      <c r="AW339" s="638">
        <f>'23년(세부_실적)'!AU453</f>
        <v>0</v>
      </c>
      <c r="AX339" s="638">
        <f t="shared" ref="AX339" si="4845">AW339*1000</f>
        <v>0</v>
      </c>
      <c r="AY339" s="638">
        <f>'23년(세부_실적)'!AW453</f>
        <v>0</v>
      </c>
      <c r="AZ339" s="638">
        <f t="shared" ref="AZ339" si="4846">AY339*1000</f>
        <v>0</v>
      </c>
      <c r="BA339" s="638">
        <f>'23년(세부_실적)'!AY453</f>
        <v>0</v>
      </c>
      <c r="BB339" s="638">
        <f t="shared" ref="BB339" si="4847">BA339*1000</f>
        <v>0</v>
      </c>
      <c r="BC339" s="638">
        <f>'23년(세부_실적)'!BA453</f>
        <v>0</v>
      </c>
      <c r="BD339" s="638">
        <f t="shared" ref="BD339" si="4848">BC339*1000</f>
        <v>0</v>
      </c>
      <c r="BF339" s="617"/>
      <c r="BG339" s="617"/>
      <c r="BH339" s="617"/>
      <c r="BI339" s="617"/>
      <c r="BJ339" s="617"/>
      <c r="BK339" s="617"/>
      <c r="BL339" s="617"/>
      <c r="BM339" s="617"/>
      <c r="BN339" s="617"/>
      <c r="BO339" s="617"/>
      <c r="BP339" s="617"/>
      <c r="BQ339" s="617"/>
      <c r="BR339" s="617">
        <v>1.31</v>
      </c>
      <c r="BS339" s="617">
        <v>9.4976705563636354</v>
      </c>
      <c r="BT339" s="643">
        <v>12.4</v>
      </c>
      <c r="BU339" s="643"/>
      <c r="BV339" s="617"/>
      <c r="BW339" s="617">
        <v>9.4976705563636354</v>
      </c>
      <c r="BX339" s="617"/>
      <c r="BY339" s="617"/>
      <c r="BZ339" s="617"/>
      <c r="CA339" s="617">
        <v>9.4976705563636354</v>
      </c>
      <c r="CB339" s="617"/>
      <c r="CC339" s="617"/>
      <c r="CD339" s="617"/>
      <c r="CE339" s="617"/>
      <c r="CF339" s="617"/>
      <c r="CG339" s="617"/>
      <c r="CH339" s="617"/>
      <c r="CI339" s="617"/>
      <c r="CJ339" s="617"/>
      <c r="CK339" s="617"/>
      <c r="CL339" s="617"/>
      <c r="CM339" s="617"/>
      <c r="CN339" s="617"/>
      <c r="CO339" s="617"/>
      <c r="CP339" s="617"/>
      <c r="CQ339" s="617"/>
      <c r="CR339" s="617"/>
      <c r="CS339" s="617"/>
      <c r="CT339" s="617"/>
      <c r="CU339" s="617"/>
      <c r="CV339" s="617"/>
      <c r="CW339" s="617"/>
      <c r="CX339" s="617"/>
      <c r="CY339" s="617"/>
      <c r="CZ339" s="617"/>
      <c r="DA339" s="617"/>
      <c r="DB339" s="6">
        <f t="shared" si="4671"/>
        <v>0</v>
      </c>
      <c r="DC339" s="6">
        <f t="shared" si="4672"/>
        <v>0</v>
      </c>
      <c r="DD339" s="6">
        <f t="shared" si="4673"/>
        <v>0</v>
      </c>
      <c r="DE339" s="6">
        <f t="shared" si="4674"/>
        <v>0</v>
      </c>
      <c r="DF339" s="6">
        <f t="shared" si="4675"/>
        <v>0</v>
      </c>
      <c r="DG339" s="6">
        <f t="shared" si="4676"/>
        <v>0</v>
      </c>
      <c r="DH339" s="6">
        <f t="shared" si="4677"/>
        <v>0</v>
      </c>
      <c r="DI339" s="6">
        <f t="shared" si="4678"/>
        <v>0</v>
      </c>
      <c r="DJ339" s="6">
        <f t="shared" si="4679"/>
        <v>0</v>
      </c>
      <c r="DK339" s="6">
        <f t="shared" si="4680"/>
        <v>0</v>
      </c>
      <c r="DL339" s="6">
        <f t="shared" si="4681"/>
        <v>0</v>
      </c>
      <c r="DM339" s="6">
        <f t="shared" si="4682"/>
        <v>0</v>
      </c>
      <c r="DO339" s="6">
        <f t="shared" si="4683"/>
        <v>0</v>
      </c>
      <c r="DP339" s="6">
        <f t="shared" si="4684"/>
        <v>0</v>
      </c>
      <c r="DQ339" s="6">
        <f t="shared" si="4685"/>
        <v>0</v>
      </c>
      <c r="DR339" s="6">
        <f t="shared" si="4686"/>
        <v>0</v>
      </c>
      <c r="DS339" s="6">
        <f t="shared" si="4687"/>
        <v>0</v>
      </c>
      <c r="DT339" s="6">
        <f t="shared" si="4688"/>
        <v>0</v>
      </c>
      <c r="DU339" s="6">
        <f t="shared" si="4689"/>
        <v>0</v>
      </c>
      <c r="DV339" s="6">
        <f t="shared" si="4690"/>
        <v>0</v>
      </c>
      <c r="DW339" s="6">
        <f t="shared" si="4691"/>
        <v>0</v>
      </c>
      <c r="DX339" s="6">
        <f t="shared" si="4692"/>
        <v>0</v>
      </c>
      <c r="DY339" s="6">
        <f t="shared" si="4693"/>
        <v>0</v>
      </c>
      <c r="DZ339" s="6">
        <f t="shared" si="4694"/>
        <v>0</v>
      </c>
    </row>
    <row r="340" spans="2:130" ht="12" customHeight="1" outlineLevel="1">
      <c r="B340" s="6">
        <f>'23년(세부_실적)'!A454</f>
        <v>334</v>
      </c>
      <c r="C340" s="620"/>
      <c r="D340" s="620"/>
      <c r="E340" s="620"/>
      <c r="F340" s="622" t="str">
        <f>'23년(세부_실적)'!E454</f>
        <v>PSPN2-TYPE3R Lite-V2</v>
      </c>
      <c r="G340" s="622" t="s">
        <v>354</v>
      </c>
      <c r="H340" s="622" t="str">
        <f>'23년(세부_실적)'!F454</f>
        <v>223G</v>
      </c>
      <c r="I340" s="617" t="str">
        <f>'23년(세부_실적)'!G454</f>
        <v>구</v>
      </c>
      <c r="J340" s="617" t="str">
        <f>'23년(세부_실적)'!H454</f>
        <v>QD</v>
      </c>
      <c r="K340" s="617">
        <f>'23년(세부_실적)'!I454</f>
        <v>11.65</v>
      </c>
      <c r="L340" s="617">
        <f>'23년(세부_실적)'!J454</f>
        <v>0</v>
      </c>
      <c r="M340" s="617">
        <f>'23년(세부_실적)'!K454</f>
        <v>11.65</v>
      </c>
      <c r="N340" s="617">
        <f>'23년(세부_실적)'!L454</f>
        <v>0</v>
      </c>
      <c r="O340" s="617">
        <f>'23년(세부_실적)'!M454</f>
        <v>11.65</v>
      </c>
      <c r="P340" s="617">
        <f>'23년(세부_실적)'!N454</f>
        <v>0</v>
      </c>
      <c r="Q340" s="617">
        <f>'23년(세부_실적)'!O454</f>
        <v>11.65</v>
      </c>
      <c r="R340" s="617">
        <f>'23년(세부_실적)'!P454</f>
        <v>0</v>
      </c>
      <c r="S340" s="638">
        <f>'23년(세부_실적)'!Q454</f>
        <v>9.391</v>
      </c>
      <c r="T340" s="638">
        <f t="shared" si="4639"/>
        <v>9391</v>
      </c>
      <c r="U340" s="638">
        <f>'23년(세부_실적)'!S454</f>
        <v>1.2</v>
      </c>
      <c r="V340" s="638">
        <f t="shared" si="4640"/>
        <v>1200</v>
      </c>
      <c r="W340" s="638">
        <f>'23년(세부_실적)'!U454</f>
        <v>0.48</v>
      </c>
      <c r="X340" s="638">
        <f t="shared" si="4641"/>
        <v>480</v>
      </c>
      <c r="Y340" s="638">
        <f>'23년(세부_실적)'!W454</f>
        <v>1.56</v>
      </c>
      <c r="Z340" s="638">
        <f t="shared" si="4642"/>
        <v>1560</v>
      </c>
      <c r="AA340" s="638">
        <f>'23년(세부_실적)'!Y454</f>
        <v>3.24</v>
      </c>
      <c r="AB340" s="638">
        <f t="shared" si="4642"/>
        <v>3240</v>
      </c>
      <c r="AC340" s="638">
        <f>'23년(세부_실적)'!AA454</f>
        <v>0.38</v>
      </c>
      <c r="AD340" s="638">
        <f t="shared" ref="AD340" si="4849">AC340*1000</f>
        <v>380</v>
      </c>
      <c r="AE340" s="638">
        <f>'23년(세부_실적)'!AC454</f>
        <v>0.46</v>
      </c>
      <c r="AF340" s="638">
        <f t="shared" ref="AF340" si="4850">AE340*1000</f>
        <v>460</v>
      </c>
      <c r="AG340" s="638">
        <f>'23년(세부_실적)'!AE454</f>
        <v>1.52</v>
      </c>
      <c r="AH340" s="638">
        <f t="shared" ref="AH340" si="4851">AG340*1000</f>
        <v>1520</v>
      </c>
      <c r="AI340" s="638">
        <f>'23년(세부_실적)'!AG454</f>
        <v>2.3600000000000003</v>
      </c>
      <c r="AJ340" s="638">
        <f t="shared" ref="AJ340" si="4852">AI340*1000</f>
        <v>2360.0000000000005</v>
      </c>
      <c r="AK340" s="638">
        <f>'23년(세부_실적)'!AI454</f>
        <v>5.6000000000000005</v>
      </c>
      <c r="AL340" s="638">
        <f t="shared" ref="AL340" si="4853">AK340*1000</f>
        <v>5600.0000000000009</v>
      </c>
      <c r="AM340" s="638">
        <f>'23년(세부_실적)'!AK454</f>
        <v>0.56000000000000005</v>
      </c>
      <c r="AN340" s="638">
        <f t="shared" ref="AN340" si="4854">AM340*1000</f>
        <v>560</v>
      </c>
      <c r="AO340" s="638">
        <f>'23년(세부_실적)'!AM454</f>
        <v>0.44</v>
      </c>
      <c r="AP340" s="638">
        <f t="shared" ref="AP340" si="4855">AO340*1000</f>
        <v>440</v>
      </c>
      <c r="AQ340" s="638">
        <f>'23년(세부_실적)'!AO454</f>
        <v>0.98</v>
      </c>
      <c r="AR340" s="638">
        <f t="shared" ref="AR340" si="4856">AQ340*1000</f>
        <v>980</v>
      </c>
      <c r="AS340" s="638">
        <f>'23년(세부_실적)'!AQ454</f>
        <v>1.98</v>
      </c>
      <c r="AT340" s="638">
        <f t="shared" ref="AT340" si="4857">AS340*1000</f>
        <v>1980</v>
      </c>
      <c r="AU340" s="638">
        <f>'23년(세부_실적)'!AS454</f>
        <v>0</v>
      </c>
      <c r="AV340" s="638">
        <f t="shared" ref="AV340" si="4858">AU340*1000</f>
        <v>0</v>
      </c>
      <c r="AW340" s="638">
        <f>'23년(세부_실적)'!AU454</f>
        <v>0</v>
      </c>
      <c r="AX340" s="638">
        <f t="shared" ref="AX340" si="4859">AW340*1000</f>
        <v>0</v>
      </c>
      <c r="AY340" s="638">
        <f>'23년(세부_실적)'!AW454</f>
        <v>1.8109999999999999</v>
      </c>
      <c r="AZ340" s="638">
        <f t="shared" ref="AZ340" si="4860">AY340*1000</f>
        <v>1811</v>
      </c>
      <c r="BA340" s="638">
        <f>'23년(세부_실적)'!AY454</f>
        <v>1.8109999999999999</v>
      </c>
      <c r="BB340" s="638">
        <f t="shared" ref="BB340" si="4861">BA340*1000</f>
        <v>1811</v>
      </c>
      <c r="BC340" s="638">
        <f>'23년(세부_실적)'!BA454</f>
        <v>3.7909999999999999</v>
      </c>
      <c r="BD340" s="638">
        <f t="shared" ref="BD340" si="4862">BC340*1000</f>
        <v>3791</v>
      </c>
      <c r="BF340" s="617">
        <v>1.31</v>
      </c>
      <c r="BG340" s="617">
        <v>8.1988386109090765</v>
      </c>
      <c r="BH340" s="643">
        <v>10.74</v>
      </c>
      <c r="BI340" s="645"/>
      <c r="BJ340" s="617">
        <v>1.31</v>
      </c>
      <c r="BK340" s="617">
        <v>8.1988386109090765</v>
      </c>
      <c r="BL340" s="643">
        <v>10.74</v>
      </c>
      <c r="BM340" s="617"/>
      <c r="BN340" s="617">
        <v>1.31</v>
      </c>
      <c r="BO340" s="617">
        <v>8.1988386109090765</v>
      </c>
      <c r="BP340" s="643">
        <v>10.74</v>
      </c>
      <c r="BQ340" s="617"/>
      <c r="BR340" s="617">
        <v>1.31</v>
      </c>
      <c r="BS340" s="617">
        <v>8.4509221478984067</v>
      </c>
      <c r="BT340" s="643">
        <v>10.74</v>
      </c>
      <c r="BU340" s="643"/>
      <c r="BV340" s="617">
        <v>1.31</v>
      </c>
      <c r="BW340" s="617">
        <v>8.4509221478984067</v>
      </c>
      <c r="BX340" s="643">
        <v>10.74</v>
      </c>
      <c r="BY340" s="643"/>
      <c r="BZ340" s="617">
        <v>1.31</v>
      </c>
      <c r="CA340" s="617">
        <v>8.4509221478984067</v>
      </c>
      <c r="CB340" s="617">
        <v>10.74</v>
      </c>
      <c r="CC340" s="617"/>
      <c r="CD340" s="617"/>
      <c r="CE340" s="617"/>
      <c r="CF340" s="617"/>
      <c r="CG340" s="617"/>
      <c r="CH340" s="617"/>
      <c r="CI340" s="617"/>
      <c r="CJ340" s="617"/>
      <c r="CK340" s="617"/>
      <c r="CL340" s="617"/>
      <c r="CM340" s="617"/>
      <c r="CN340" s="617"/>
      <c r="CO340" s="617"/>
      <c r="CP340" s="617"/>
      <c r="CQ340" s="617"/>
      <c r="CR340" s="617"/>
      <c r="CS340" s="617"/>
      <c r="CT340" s="617"/>
      <c r="CU340" s="617"/>
      <c r="CV340" s="617"/>
      <c r="CW340" s="617"/>
      <c r="CX340" s="617"/>
      <c r="CY340" s="617"/>
      <c r="CZ340" s="617"/>
      <c r="DA340" s="617"/>
      <c r="DB340" s="6">
        <f t="shared" si="4671"/>
        <v>16054452.720000001</v>
      </c>
      <c r="DC340" s="6">
        <f t="shared" si="4672"/>
        <v>6568858.9440000001</v>
      </c>
      <c r="DD340" s="6">
        <f t="shared" si="4673"/>
        <v>21838187.592000004</v>
      </c>
      <c r="DE340" s="6">
        <f t="shared" si="4674"/>
        <v>5400733.5839999998</v>
      </c>
      <c r="DF340" s="6">
        <f t="shared" si="4675"/>
        <v>6541534.2360000005</v>
      </c>
      <c r="DG340" s="6">
        <f t="shared" si="4676"/>
        <v>21225994.704</v>
      </c>
      <c r="DH340" s="6">
        <f t="shared" si="4677"/>
        <v>0</v>
      </c>
      <c r="DI340" s="6">
        <f t="shared" si="4678"/>
        <v>6250976.4240000006</v>
      </c>
      <c r="DJ340" s="6">
        <f t="shared" si="4679"/>
        <v>0</v>
      </c>
      <c r="DK340" s="6">
        <f t="shared" si="4680"/>
        <v>0</v>
      </c>
      <c r="DL340" s="6">
        <f t="shared" si="4681"/>
        <v>0</v>
      </c>
      <c r="DM340" s="6">
        <f t="shared" si="4682"/>
        <v>0</v>
      </c>
      <c r="DO340" s="6">
        <f t="shared" si="4683"/>
        <v>14214078.203067996</v>
      </c>
      <c r="DP340" s="6">
        <f t="shared" si="4684"/>
        <v>5815849.1207004311</v>
      </c>
      <c r="DQ340" s="6">
        <f t="shared" si="4685"/>
        <v>19334804.596562862</v>
      </c>
      <c r="DR340" s="6">
        <f t="shared" si="4686"/>
        <v>4908392.9287676299</v>
      </c>
      <c r="DS340" s="6">
        <f t="shared" si="4687"/>
        <v>5945196.127132968</v>
      </c>
      <c r="DT340" s="6">
        <f t="shared" si="4688"/>
        <v>19290994.582630157</v>
      </c>
      <c r="DU340" s="6">
        <f t="shared" si="4689"/>
        <v>0</v>
      </c>
      <c r="DV340" s="6">
        <f t="shared" si="4690"/>
        <v>0</v>
      </c>
      <c r="DW340" s="6">
        <f t="shared" si="4691"/>
        <v>0</v>
      </c>
      <c r="DX340" s="6">
        <f t="shared" si="4692"/>
        <v>0</v>
      </c>
      <c r="DY340" s="6">
        <f t="shared" si="4693"/>
        <v>0</v>
      </c>
      <c r="DZ340" s="6">
        <f t="shared" si="4694"/>
        <v>0</v>
      </c>
    </row>
    <row r="341" spans="2:130" ht="12" customHeight="1" outlineLevel="1">
      <c r="B341" s="6">
        <f>'23년(세부_실적)'!A455</f>
        <v>335</v>
      </c>
      <c r="C341" s="620"/>
      <c r="D341" s="620"/>
      <c r="E341" s="620"/>
      <c r="F341" s="622" t="str">
        <f>'23년(세부_실적)'!E455</f>
        <v>KINGBIRD-V1 N</v>
      </c>
      <c r="G341" s="622" t="s">
        <v>688</v>
      </c>
      <c r="H341" s="622" t="str">
        <f>'23년(세부_실적)'!F455</f>
        <v>207D</v>
      </c>
      <c r="I341" s="617" t="str">
        <f>'23년(세부_실적)'!G455</f>
        <v>구</v>
      </c>
      <c r="J341" s="617" t="str">
        <f>'23년(세부_실적)'!H455</f>
        <v>QD</v>
      </c>
      <c r="K341" s="617">
        <f>'23년(세부_실적)'!I455</f>
        <v>5.85</v>
      </c>
      <c r="L341" s="617">
        <f>'23년(세부_실적)'!J455</f>
        <v>0</v>
      </c>
      <c r="M341" s="617">
        <f>'23년(세부_실적)'!K455</f>
        <v>5.85</v>
      </c>
      <c r="N341" s="617">
        <f>'23년(세부_실적)'!L455</f>
        <v>0</v>
      </c>
      <c r="O341" s="617">
        <f>'23년(세부_실적)'!M455</f>
        <v>5.85</v>
      </c>
      <c r="P341" s="617">
        <f>'23년(세부_실적)'!N455</f>
        <v>0</v>
      </c>
      <c r="Q341" s="617">
        <f>'23년(세부_실적)'!O455</f>
        <v>5.85</v>
      </c>
      <c r="R341" s="617">
        <f>'23년(세부_실적)'!P455</f>
        <v>0</v>
      </c>
      <c r="S341" s="638">
        <f>'23년(세부_실적)'!Q455</f>
        <v>0</v>
      </c>
      <c r="T341" s="638">
        <f t="shared" si="4639"/>
        <v>0</v>
      </c>
      <c r="U341" s="638">
        <f>'23년(세부_실적)'!S455</f>
        <v>0</v>
      </c>
      <c r="V341" s="638">
        <f t="shared" si="4640"/>
        <v>0</v>
      </c>
      <c r="W341" s="638">
        <f>'23년(세부_실적)'!U455</f>
        <v>0</v>
      </c>
      <c r="X341" s="638">
        <f t="shared" si="4641"/>
        <v>0</v>
      </c>
      <c r="Y341" s="638">
        <f>'23년(세부_실적)'!W455</f>
        <v>0</v>
      </c>
      <c r="Z341" s="638">
        <f t="shared" si="4642"/>
        <v>0</v>
      </c>
      <c r="AA341" s="638">
        <f>'23년(세부_실적)'!Y455</f>
        <v>0</v>
      </c>
      <c r="AB341" s="638">
        <f t="shared" si="4642"/>
        <v>0</v>
      </c>
      <c r="AC341" s="638">
        <f>'23년(세부_실적)'!AA455</f>
        <v>0</v>
      </c>
      <c r="AD341" s="638">
        <f t="shared" ref="AD341" si="4863">AC341*1000</f>
        <v>0</v>
      </c>
      <c r="AE341" s="638">
        <f>'23년(세부_실적)'!AC455</f>
        <v>0</v>
      </c>
      <c r="AF341" s="638">
        <f t="shared" ref="AF341" si="4864">AE341*1000</f>
        <v>0</v>
      </c>
      <c r="AG341" s="638">
        <f>'23년(세부_실적)'!AE455</f>
        <v>0</v>
      </c>
      <c r="AH341" s="638">
        <f t="shared" ref="AH341" si="4865">AG341*1000</f>
        <v>0</v>
      </c>
      <c r="AI341" s="638">
        <f>'23년(세부_실적)'!AG455</f>
        <v>0</v>
      </c>
      <c r="AJ341" s="638">
        <f t="shared" ref="AJ341" si="4866">AI341*1000</f>
        <v>0</v>
      </c>
      <c r="AK341" s="638">
        <f>'23년(세부_실적)'!AI455</f>
        <v>0</v>
      </c>
      <c r="AL341" s="638">
        <f t="shared" ref="AL341" si="4867">AK341*1000</f>
        <v>0</v>
      </c>
      <c r="AM341" s="638">
        <f>'23년(세부_실적)'!AK455</f>
        <v>0</v>
      </c>
      <c r="AN341" s="638">
        <f t="shared" ref="AN341" si="4868">AM341*1000</f>
        <v>0</v>
      </c>
      <c r="AO341" s="638">
        <f>'23년(세부_실적)'!AM455</f>
        <v>0</v>
      </c>
      <c r="AP341" s="638">
        <f t="shared" ref="AP341" si="4869">AO341*1000</f>
        <v>0</v>
      </c>
      <c r="AQ341" s="638">
        <f>'23년(세부_실적)'!AO455</f>
        <v>0</v>
      </c>
      <c r="AR341" s="638">
        <f t="shared" ref="AR341" si="4870">AQ341*1000</f>
        <v>0</v>
      </c>
      <c r="AS341" s="638">
        <f>'23년(세부_실적)'!AQ455</f>
        <v>0</v>
      </c>
      <c r="AT341" s="638">
        <f t="shared" ref="AT341" si="4871">AS341*1000</f>
        <v>0</v>
      </c>
      <c r="AU341" s="638">
        <f>'23년(세부_실적)'!AS455</f>
        <v>0</v>
      </c>
      <c r="AV341" s="638">
        <f t="shared" ref="AV341" si="4872">AU341*1000</f>
        <v>0</v>
      </c>
      <c r="AW341" s="638">
        <f>'23년(세부_실적)'!AU455</f>
        <v>0</v>
      </c>
      <c r="AX341" s="638">
        <f t="shared" ref="AX341" si="4873">AW341*1000</f>
        <v>0</v>
      </c>
      <c r="AY341" s="638">
        <f>'23년(세부_실적)'!AW455</f>
        <v>0</v>
      </c>
      <c r="AZ341" s="638">
        <f t="shared" ref="AZ341" si="4874">AY341*1000</f>
        <v>0</v>
      </c>
      <c r="BA341" s="638">
        <f>'23년(세부_실적)'!AY455</f>
        <v>0</v>
      </c>
      <c r="BB341" s="638">
        <f t="shared" ref="BB341" si="4875">BA341*1000</f>
        <v>0</v>
      </c>
      <c r="BC341" s="638">
        <f>'23년(세부_실적)'!BA455</f>
        <v>0</v>
      </c>
      <c r="BD341" s="638">
        <f t="shared" ref="BD341" si="4876">BC341*1000</f>
        <v>0</v>
      </c>
      <c r="BF341" s="617">
        <v>0.67999999999999994</v>
      </c>
      <c r="BG341" s="617">
        <v>4.7008806690909095</v>
      </c>
      <c r="BH341" s="617">
        <v>5.52</v>
      </c>
      <c r="BI341" s="645"/>
      <c r="BJ341" s="617">
        <v>0.67999999999999994</v>
      </c>
      <c r="BK341" s="617">
        <v>4.7008806690909095</v>
      </c>
      <c r="BL341" s="617">
        <v>5.52</v>
      </c>
      <c r="BM341" s="617"/>
      <c r="BN341" s="617">
        <v>0.67999999999999994</v>
      </c>
      <c r="BO341" s="617">
        <v>4.7008806690909095</v>
      </c>
      <c r="BP341" s="617">
        <v>5.52</v>
      </c>
      <c r="BQ341" s="617"/>
      <c r="BR341" s="617">
        <v>0.67999999999999994</v>
      </c>
      <c r="BS341" s="617">
        <v>4.8584631690909097</v>
      </c>
      <c r="BT341" s="617"/>
      <c r="BU341" s="617"/>
      <c r="BV341" s="617">
        <v>0.67999999999999994</v>
      </c>
      <c r="BW341" s="617">
        <v>4.8584631690909097</v>
      </c>
      <c r="BX341" s="617"/>
      <c r="BY341" s="617"/>
      <c r="BZ341" s="617">
        <v>0.67999999999999994</v>
      </c>
      <c r="CA341" s="617">
        <v>4.8584631690909097</v>
      </c>
      <c r="CB341" s="617"/>
      <c r="CC341" s="617"/>
      <c r="CD341" s="617"/>
      <c r="CE341" s="617"/>
      <c r="CF341" s="617"/>
      <c r="CG341" s="617"/>
      <c r="CH341" s="617"/>
      <c r="CI341" s="617"/>
      <c r="CJ341" s="617"/>
      <c r="CK341" s="617"/>
      <c r="CL341" s="617"/>
      <c r="CM341" s="617"/>
      <c r="CN341" s="617"/>
      <c r="CO341" s="617"/>
      <c r="CP341" s="617"/>
      <c r="CQ341" s="617"/>
      <c r="CR341" s="617"/>
      <c r="CS341" s="617"/>
      <c r="CT341" s="617"/>
      <c r="CU341" s="617"/>
      <c r="CV341" s="617"/>
      <c r="CW341" s="617"/>
      <c r="CX341" s="617"/>
      <c r="CY341" s="617"/>
      <c r="CZ341" s="617"/>
      <c r="DA341" s="617"/>
      <c r="DB341" s="6">
        <f t="shared" si="4671"/>
        <v>0</v>
      </c>
      <c r="DC341" s="6">
        <f t="shared" si="4672"/>
        <v>0</v>
      </c>
      <c r="DD341" s="6">
        <f t="shared" si="4673"/>
        <v>0</v>
      </c>
      <c r="DE341" s="6">
        <f t="shared" si="4674"/>
        <v>0</v>
      </c>
      <c r="DF341" s="6">
        <f t="shared" si="4675"/>
        <v>0</v>
      </c>
      <c r="DG341" s="6">
        <f t="shared" si="4676"/>
        <v>0</v>
      </c>
      <c r="DH341" s="6">
        <f t="shared" si="4677"/>
        <v>0</v>
      </c>
      <c r="DI341" s="6">
        <f t="shared" si="4678"/>
        <v>0</v>
      </c>
      <c r="DJ341" s="6">
        <f t="shared" si="4679"/>
        <v>0</v>
      </c>
      <c r="DK341" s="6">
        <f t="shared" si="4680"/>
        <v>0</v>
      </c>
      <c r="DL341" s="6">
        <f t="shared" si="4681"/>
        <v>0</v>
      </c>
      <c r="DM341" s="6">
        <f t="shared" si="4682"/>
        <v>0</v>
      </c>
      <c r="DO341" s="6">
        <f t="shared" si="4683"/>
        <v>0</v>
      </c>
      <c r="DP341" s="6">
        <f t="shared" si="4684"/>
        <v>0</v>
      </c>
      <c r="DQ341" s="6">
        <f t="shared" si="4685"/>
        <v>0</v>
      </c>
      <c r="DR341" s="6">
        <f t="shared" si="4686"/>
        <v>0</v>
      </c>
      <c r="DS341" s="6">
        <f t="shared" si="4687"/>
        <v>0</v>
      </c>
      <c r="DT341" s="6">
        <f t="shared" si="4688"/>
        <v>0</v>
      </c>
      <c r="DU341" s="6">
        <f t="shared" si="4689"/>
        <v>0</v>
      </c>
      <c r="DV341" s="6">
        <f t="shared" si="4690"/>
        <v>0</v>
      </c>
      <c r="DW341" s="6">
        <f t="shared" si="4691"/>
        <v>0</v>
      </c>
      <c r="DX341" s="6">
        <f t="shared" si="4692"/>
        <v>0</v>
      </c>
      <c r="DY341" s="6">
        <f t="shared" si="4693"/>
        <v>0</v>
      </c>
      <c r="DZ341" s="6">
        <f t="shared" si="4694"/>
        <v>0</v>
      </c>
    </row>
    <row r="342" spans="2:130" ht="12" customHeight="1" outlineLevel="1">
      <c r="B342" s="6">
        <f>'23년(세부_실적)'!A456</f>
        <v>336</v>
      </c>
      <c r="C342" s="620"/>
      <c r="D342" s="620"/>
      <c r="E342" s="620"/>
      <c r="F342" s="622" t="str">
        <f>'23년(세부_실적)'!E456</f>
        <v>KINGBIRD-V2 N</v>
      </c>
      <c r="G342" s="622" t="s">
        <v>690</v>
      </c>
      <c r="H342" s="622" t="str">
        <f>'23년(세부_실적)'!F456</f>
        <v>206D</v>
      </c>
      <c r="I342" s="617" t="str">
        <f>'23년(세부_실적)'!G456</f>
        <v>구</v>
      </c>
      <c r="J342" s="617" t="str">
        <f>'23년(세부_실적)'!H456</f>
        <v>QD</v>
      </c>
      <c r="K342" s="617">
        <f>'23년(세부_실적)'!I456</f>
        <v>5.97</v>
      </c>
      <c r="L342" s="617">
        <f>'23년(세부_실적)'!J456</f>
        <v>0</v>
      </c>
      <c r="M342" s="617">
        <f>'23년(세부_실적)'!K456</f>
        <v>5.97</v>
      </c>
      <c r="N342" s="617">
        <f>'23년(세부_실적)'!L456</f>
        <v>0</v>
      </c>
      <c r="O342" s="617">
        <f>'23년(세부_실적)'!M456</f>
        <v>5.97</v>
      </c>
      <c r="P342" s="617">
        <f>'23년(세부_실적)'!N456</f>
        <v>0</v>
      </c>
      <c r="Q342" s="617">
        <f>'23년(세부_실적)'!O456</f>
        <v>5.97</v>
      </c>
      <c r="R342" s="617">
        <f>'23년(세부_실적)'!P456</f>
        <v>0</v>
      </c>
      <c r="S342" s="638">
        <f>'23년(세부_실적)'!Q456</f>
        <v>37.780999999999999</v>
      </c>
      <c r="T342" s="638">
        <f t="shared" si="4639"/>
        <v>37781</v>
      </c>
      <c r="U342" s="638">
        <f>'23년(세부_실적)'!S456</f>
        <v>0</v>
      </c>
      <c r="V342" s="638">
        <f t="shared" si="4640"/>
        <v>0</v>
      </c>
      <c r="W342" s="638">
        <f>'23년(세부_실적)'!U456</f>
        <v>9.36</v>
      </c>
      <c r="X342" s="638">
        <f t="shared" si="4641"/>
        <v>9360</v>
      </c>
      <c r="Y342" s="638">
        <f>'23년(세부_실적)'!W456</f>
        <v>5.76</v>
      </c>
      <c r="Z342" s="638">
        <f t="shared" si="4642"/>
        <v>5760</v>
      </c>
      <c r="AA342" s="638">
        <f>'23년(세부_실적)'!Y456</f>
        <v>15.12</v>
      </c>
      <c r="AB342" s="638">
        <f t="shared" si="4642"/>
        <v>15120</v>
      </c>
      <c r="AC342" s="638">
        <f>'23년(세부_실적)'!AA456</f>
        <v>3.96</v>
      </c>
      <c r="AD342" s="638">
        <f t="shared" ref="AD342" si="4877">AC342*1000</f>
        <v>3960</v>
      </c>
      <c r="AE342" s="638">
        <f>'23년(세부_실적)'!AC456</f>
        <v>0</v>
      </c>
      <c r="AF342" s="638">
        <f t="shared" ref="AF342" si="4878">AE342*1000</f>
        <v>0</v>
      </c>
      <c r="AG342" s="638">
        <f>'23년(세부_실적)'!AE456</f>
        <v>7.11</v>
      </c>
      <c r="AH342" s="638">
        <f t="shared" ref="AH342" si="4879">AG342*1000</f>
        <v>7110</v>
      </c>
      <c r="AI342" s="638">
        <f>'23년(세부_실적)'!AG456</f>
        <v>11.07</v>
      </c>
      <c r="AJ342" s="638">
        <f t="shared" ref="AJ342" si="4880">AI342*1000</f>
        <v>11070</v>
      </c>
      <c r="AK342" s="638">
        <f>'23년(세부_실적)'!AI456</f>
        <v>26.189999999999998</v>
      </c>
      <c r="AL342" s="638">
        <f t="shared" ref="AL342" si="4881">AK342*1000</f>
        <v>26189.999999999996</v>
      </c>
      <c r="AM342" s="638">
        <f>'23년(세부_실적)'!AK456</f>
        <v>2.88</v>
      </c>
      <c r="AN342" s="638">
        <f t="shared" ref="AN342" si="4882">AM342*1000</f>
        <v>2880</v>
      </c>
      <c r="AO342" s="638">
        <f>'23년(세부_실적)'!AM456</f>
        <v>3.6</v>
      </c>
      <c r="AP342" s="638">
        <f t="shared" ref="AP342" si="4883">AO342*1000</f>
        <v>3600</v>
      </c>
      <c r="AQ342" s="638">
        <f>'23년(세부_실적)'!AO456</f>
        <v>2.16</v>
      </c>
      <c r="AR342" s="638">
        <f t="shared" ref="AR342" si="4884">AQ342*1000</f>
        <v>2160</v>
      </c>
      <c r="AS342" s="638">
        <f>'23년(세부_실적)'!AQ456</f>
        <v>8.64</v>
      </c>
      <c r="AT342" s="638">
        <f t="shared" ref="AT342" si="4885">AS342*1000</f>
        <v>8640</v>
      </c>
      <c r="AU342" s="638">
        <f>'23년(세부_실적)'!AS456</f>
        <v>2.9510000000000001</v>
      </c>
      <c r="AV342" s="638">
        <f t="shared" ref="AV342" si="4886">AU342*1000</f>
        <v>2951</v>
      </c>
      <c r="AW342" s="638">
        <f>'23년(세부_실적)'!AU456</f>
        <v>0</v>
      </c>
      <c r="AX342" s="638">
        <f t="shared" ref="AX342" si="4887">AW342*1000</f>
        <v>0</v>
      </c>
      <c r="AY342" s="638">
        <f>'23년(세부_실적)'!AW456</f>
        <v>0</v>
      </c>
      <c r="AZ342" s="638">
        <f t="shared" ref="AZ342" si="4888">AY342*1000</f>
        <v>0</v>
      </c>
      <c r="BA342" s="638">
        <f>'23년(세부_실적)'!AY456</f>
        <v>2.9510000000000001</v>
      </c>
      <c r="BB342" s="638">
        <f t="shared" ref="BB342" si="4889">BA342*1000</f>
        <v>2951</v>
      </c>
      <c r="BC342" s="638">
        <f>'23년(세부_실적)'!BA456</f>
        <v>11.591000000000001</v>
      </c>
      <c r="BD342" s="638">
        <f t="shared" ref="BD342" si="4890">BC342*1000</f>
        <v>11591.000000000002</v>
      </c>
      <c r="BF342" s="617">
        <v>0.67999999999999994</v>
      </c>
      <c r="BG342" s="617">
        <v>4.3592388509090911</v>
      </c>
      <c r="BH342" s="617">
        <v>5.26</v>
      </c>
      <c r="BI342" s="645"/>
      <c r="BJ342" s="617">
        <v>0.67999999999999994</v>
      </c>
      <c r="BK342" s="617">
        <v>4.3592388509090911</v>
      </c>
      <c r="BL342" s="617">
        <v>5.26</v>
      </c>
      <c r="BM342" s="617"/>
      <c r="BN342" s="617">
        <v>0.67999999999999994</v>
      </c>
      <c r="BO342" s="617">
        <v>4.3592388509090911</v>
      </c>
      <c r="BP342" s="617">
        <v>5.26</v>
      </c>
      <c r="BQ342" s="617"/>
      <c r="BR342" s="617">
        <v>0.67999999999999994</v>
      </c>
      <c r="BS342" s="617">
        <v>4.5246503509090914</v>
      </c>
      <c r="BT342" s="617">
        <v>5.26</v>
      </c>
      <c r="BU342" s="617"/>
      <c r="BV342" s="617">
        <v>0.67999999999999994</v>
      </c>
      <c r="BW342" s="617">
        <v>4.5246503509090914</v>
      </c>
      <c r="BX342" s="617">
        <v>5.26</v>
      </c>
      <c r="BY342" s="617"/>
      <c r="BZ342" s="617">
        <v>0.67999999999999994</v>
      </c>
      <c r="CA342" s="617">
        <v>4.5246503509090914</v>
      </c>
      <c r="CB342" s="617">
        <v>5.26</v>
      </c>
      <c r="CC342" s="617"/>
      <c r="CD342" s="617"/>
      <c r="CE342" s="617"/>
      <c r="CF342" s="617"/>
      <c r="CG342" s="617"/>
      <c r="CH342" s="617"/>
      <c r="CI342" s="617"/>
      <c r="CJ342" s="617"/>
      <c r="CK342" s="617"/>
      <c r="CL342" s="617"/>
      <c r="CM342" s="617"/>
      <c r="CN342" s="617"/>
      <c r="CO342" s="617"/>
      <c r="CP342" s="617"/>
      <c r="CQ342" s="617"/>
      <c r="CR342" s="617"/>
      <c r="CS342" s="617"/>
      <c r="CT342" s="617"/>
      <c r="CU342" s="617"/>
      <c r="CV342" s="617"/>
      <c r="CW342" s="617"/>
      <c r="CX342" s="617"/>
      <c r="CY342" s="617"/>
      <c r="CZ342" s="617"/>
      <c r="DA342" s="617"/>
      <c r="DB342" s="6">
        <f t="shared" si="4671"/>
        <v>0</v>
      </c>
      <c r="DC342" s="6">
        <f t="shared" si="4672"/>
        <v>62734437.792000003</v>
      </c>
      <c r="DD342" s="6">
        <f t="shared" si="4673"/>
        <v>39490800.767999999</v>
      </c>
      <c r="DE342" s="6">
        <f t="shared" si="4674"/>
        <v>27564226.271999996</v>
      </c>
      <c r="DF342" s="6">
        <f t="shared" si="4675"/>
        <v>0</v>
      </c>
      <c r="DG342" s="6">
        <f t="shared" si="4676"/>
        <v>48626781.677999996</v>
      </c>
      <c r="DH342" s="6">
        <f t="shared" si="4677"/>
        <v>0</v>
      </c>
      <c r="DI342" s="6">
        <f t="shared" si="4678"/>
        <v>25048351.439999998</v>
      </c>
      <c r="DJ342" s="6">
        <f t="shared" si="4679"/>
        <v>0</v>
      </c>
      <c r="DK342" s="6">
        <f t="shared" si="4680"/>
        <v>0</v>
      </c>
      <c r="DL342" s="6">
        <f t="shared" si="4681"/>
        <v>0</v>
      </c>
      <c r="DM342" s="6">
        <f t="shared" si="4682"/>
        <v>0</v>
      </c>
      <c r="DO342" s="6">
        <f t="shared" si="4683"/>
        <v>0</v>
      </c>
      <c r="DP342" s="6">
        <f t="shared" si="4684"/>
        <v>60101485.971746378</v>
      </c>
      <c r="DQ342" s="6">
        <f t="shared" si="4685"/>
        <v>37833379.74973692</v>
      </c>
      <c r="DR342" s="6">
        <f t="shared" si="4686"/>
        <v>27274174.893365473</v>
      </c>
      <c r="DS342" s="6">
        <f t="shared" si="4687"/>
        <v>0</v>
      </c>
      <c r="DT342" s="6">
        <f t="shared" si="4688"/>
        <v>48115094.358171575</v>
      </c>
      <c r="DU342" s="6">
        <f t="shared" si="4689"/>
        <v>0</v>
      </c>
      <c r="DV342" s="6">
        <f t="shared" si="4690"/>
        <v>0</v>
      </c>
      <c r="DW342" s="6">
        <f t="shared" si="4691"/>
        <v>0</v>
      </c>
      <c r="DX342" s="6">
        <f t="shared" si="4692"/>
        <v>0</v>
      </c>
      <c r="DY342" s="6">
        <f t="shared" si="4693"/>
        <v>0</v>
      </c>
      <c r="DZ342" s="6">
        <f t="shared" si="4694"/>
        <v>0</v>
      </c>
    </row>
    <row r="343" spans="2:130" ht="12" customHeight="1" outlineLevel="1">
      <c r="B343" s="6">
        <f>'23년(세부_실적)'!A458</f>
        <v>337</v>
      </c>
      <c r="C343" s="620"/>
      <c r="D343" s="620"/>
      <c r="E343" s="620"/>
      <c r="F343" s="622" t="str">
        <f>'23년(세부_실적)'!E458</f>
        <v>KINGBIRD-V2 N-TOEC</v>
      </c>
      <c r="G343" s="622" t="s">
        <v>1410</v>
      </c>
      <c r="H343" s="622" t="str">
        <f>'23년(세부_실적)'!F458</f>
        <v>4G156-60018</v>
      </c>
      <c r="I343" s="617"/>
      <c r="J343" s="617" t="str">
        <f>'23년(세부_실적)'!H458</f>
        <v>QD</v>
      </c>
      <c r="K343" s="617">
        <f>'23년(세부_실적)'!I458</f>
        <v>5.97</v>
      </c>
      <c r="L343" s="617">
        <f>'23년(세부_실적)'!J458</f>
        <v>0</v>
      </c>
      <c r="M343" s="617">
        <f>'23년(세부_실적)'!K458</f>
        <v>5.97</v>
      </c>
      <c r="N343" s="617">
        <f>'23년(세부_실적)'!L458</f>
        <v>0</v>
      </c>
      <c r="O343" s="617">
        <f>'23년(세부_실적)'!M458</f>
        <v>5.97</v>
      </c>
      <c r="P343" s="617">
        <f>'23년(세부_실적)'!N458</f>
        <v>0</v>
      </c>
      <c r="Q343" s="617">
        <f>'23년(세부_실적)'!O458</f>
        <v>5.97</v>
      </c>
      <c r="R343" s="617">
        <f>'23년(세부_실적)'!P458</f>
        <v>0</v>
      </c>
      <c r="S343" s="638">
        <f>'23년(세부_실적)'!Q458</f>
        <v>0</v>
      </c>
      <c r="T343" s="638">
        <f t="shared" si="4639"/>
        <v>0</v>
      </c>
      <c r="U343" s="638">
        <f>'23년(세부_실적)'!S458</f>
        <v>0</v>
      </c>
      <c r="V343" s="638">
        <f t="shared" si="4640"/>
        <v>0</v>
      </c>
      <c r="W343" s="638">
        <f>'23년(세부_실적)'!U458</f>
        <v>0</v>
      </c>
      <c r="X343" s="638">
        <f t="shared" si="4641"/>
        <v>0</v>
      </c>
      <c r="Y343" s="638">
        <f>'23년(세부_실적)'!W458</f>
        <v>0</v>
      </c>
      <c r="Z343" s="638">
        <f t="shared" si="4642"/>
        <v>0</v>
      </c>
      <c r="AA343" s="638">
        <f>'23년(세부_실적)'!Y458</f>
        <v>0</v>
      </c>
      <c r="AB343" s="638">
        <f t="shared" si="4642"/>
        <v>0</v>
      </c>
      <c r="AC343" s="638">
        <f>'23년(세부_실적)'!AA458</f>
        <v>0</v>
      </c>
      <c r="AD343" s="638">
        <f t="shared" ref="AD343" si="4891">AC343*1000</f>
        <v>0</v>
      </c>
      <c r="AE343" s="638">
        <f>'23년(세부_실적)'!AC458</f>
        <v>0</v>
      </c>
      <c r="AF343" s="638">
        <f t="shared" ref="AF343" si="4892">AE343*1000</f>
        <v>0</v>
      </c>
      <c r="AG343" s="638">
        <f>'23년(세부_실적)'!AE458</f>
        <v>0</v>
      </c>
      <c r="AH343" s="638">
        <f t="shared" ref="AH343" si="4893">AG343*1000</f>
        <v>0</v>
      </c>
      <c r="AI343" s="638">
        <f>'23년(세부_실적)'!AG458</f>
        <v>0</v>
      </c>
      <c r="AJ343" s="638">
        <f t="shared" ref="AJ343" si="4894">AI343*1000</f>
        <v>0</v>
      </c>
      <c r="AK343" s="638">
        <f>'23년(세부_실적)'!AI458</f>
        <v>0</v>
      </c>
      <c r="AL343" s="638">
        <f t="shared" ref="AL343" si="4895">AK343*1000</f>
        <v>0</v>
      </c>
      <c r="AM343" s="638">
        <f>'23년(세부_실적)'!AK458</f>
        <v>0</v>
      </c>
      <c r="AN343" s="638">
        <f t="shared" ref="AN343" si="4896">AM343*1000</f>
        <v>0</v>
      </c>
      <c r="AO343" s="638">
        <f>'23년(세부_실적)'!AM458</f>
        <v>0</v>
      </c>
      <c r="AP343" s="638">
        <f t="shared" ref="AP343" si="4897">AO343*1000</f>
        <v>0</v>
      </c>
      <c r="AQ343" s="638">
        <f>'23년(세부_실적)'!AO458</f>
        <v>0</v>
      </c>
      <c r="AR343" s="638">
        <f t="shared" ref="AR343" si="4898">AQ343*1000</f>
        <v>0</v>
      </c>
      <c r="AS343" s="638">
        <f>'23년(세부_실적)'!AQ458</f>
        <v>0</v>
      </c>
      <c r="AT343" s="638">
        <f t="shared" ref="AT343" si="4899">AS343*1000</f>
        <v>0</v>
      </c>
      <c r="AU343" s="638">
        <f>'23년(세부_실적)'!AS458</f>
        <v>0</v>
      </c>
      <c r="AV343" s="638">
        <f t="shared" ref="AV343" si="4900">AU343*1000</f>
        <v>0</v>
      </c>
      <c r="AW343" s="638">
        <f>'23년(세부_실적)'!AU458</f>
        <v>0</v>
      </c>
      <c r="AX343" s="638">
        <f t="shared" ref="AX343" si="4901">AW343*1000</f>
        <v>0</v>
      </c>
      <c r="AY343" s="638">
        <f>'23년(세부_실적)'!AW458</f>
        <v>0</v>
      </c>
      <c r="AZ343" s="638">
        <f t="shared" ref="AZ343" si="4902">AY343*1000</f>
        <v>0</v>
      </c>
      <c r="BA343" s="638">
        <f>'23년(세부_실적)'!AY458</f>
        <v>0</v>
      </c>
      <c r="BB343" s="638">
        <f t="shared" ref="BB343" si="4903">BA343*1000</f>
        <v>0</v>
      </c>
      <c r="BC343" s="638">
        <f>'23년(세부_실적)'!BA458</f>
        <v>0</v>
      </c>
      <c r="BD343" s="638">
        <f t="shared" ref="BD343" si="4904">BC343*1000</f>
        <v>0</v>
      </c>
      <c r="BF343" s="617"/>
      <c r="BG343" s="617"/>
      <c r="BH343" s="617"/>
      <c r="BI343" s="617"/>
      <c r="BJ343" s="617"/>
      <c r="BK343" s="617"/>
      <c r="BL343" s="617"/>
      <c r="BM343" s="617"/>
      <c r="BN343" s="617"/>
      <c r="BO343" s="617"/>
      <c r="BP343" s="617"/>
      <c r="BQ343" s="617"/>
      <c r="BR343" s="617"/>
      <c r="BS343" s="617"/>
      <c r="BT343" s="617"/>
      <c r="BU343" s="617"/>
      <c r="BV343" s="617"/>
      <c r="BW343" s="617"/>
      <c r="BX343" s="617"/>
      <c r="BY343" s="617"/>
      <c r="BZ343" s="617">
        <v>0.67999999999999994</v>
      </c>
      <c r="CA343" s="617">
        <v>4.5246503509090914</v>
      </c>
      <c r="CB343" s="617">
        <v>5.5</v>
      </c>
      <c r="CC343" s="617"/>
      <c r="CD343" s="617"/>
      <c r="CE343" s="617"/>
      <c r="CF343" s="617"/>
      <c r="CG343" s="617"/>
      <c r="CH343" s="617"/>
      <c r="CI343" s="617"/>
      <c r="CJ343" s="617"/>
      <c r="CK343" s="617"/>
      <c r="CL343" s="617"/>
      <c r="CM343" s="617"/>
      <c r="CN343" s="617"/>
      <c r="CO343" s="617"/>
      <c r="CP343" s="617"/>
      <c r="CQ343" s="617"/>
      <c r="CR343" s="617"/>
      <c r="CS343" s="617"/>
      <c r="CT343" s="617"/>
      <c r="CU343" s="617"/>
      <c r="CV343" s="617"/>
      <c r="CW343" s="617"/>
      <c r="CX343" s="617"/>
      <c r="CY343" s="617"/>
      <c r="CZ343" s="617"/>
      <c r="DA343" s="617"/>
      <c r="DB343" s="6">
        <f t="shared" si="4671"/>
        <v>0</v>
      </c>
      <c r="DC343" s="6">
        <f t="shared" si="4672"/>
        <v>0</v>
      </c>
      <c r="DD343" s="6">
        <f t="shared" si="4673"/>
        <v>0</v>
      </c>
      <c r="DE343" s="6">
        <f t="shared" si="4674"/>
        <v>0</v>
      </c>
      <c r="DF343" s="6">
        <f t="shared" si="4675"/>
        <v>0</v>
      </c>
      <c r="DG343" s="6">
        <f t="shared" si="4676"/>
        <v>0</v>
      </c>
      <c r="DH343" s="6">
        <f t="shared" si="4677"/>
        <v>0</v>
      </c>
      <c r="DI343" s="6">
        <f t="shared" si="4678"/>
        <v>0</v>
      </c>
      <c r="DJ343" s="6">
        <f t="shared" si="4679"/>
        <v>0</v>
      </c>
      <c r="DK343" s="6">
        <f t="shared" si="4680"/>
        <v>0</v>
      </c>
      <c r="DL343" s="6">
        <f t="shared" si="4681"/>
        <v>0</v>
      </c>
      <c r="DM343" s="6">
        <f t="shared" si="4682"/>
        <v>0</v>
      </c>
      <c r="DO343" s="6">
        <f t="shared" si="4683"/>
        <v>0</v>
      </c>
      <c r="DP343" s="6">
        <f t="shared" si="4684"/>
        <v>0</v>
      </c>
      <c r="DQ343" s="6">
        <f t="shared" si="4685"/>
        <v>0</v>
      </c>
      <c r="DR343" s="6">
        <f t="shared" si="4686"/>
        <v>0</v>
      </c>
      <c r="DS343" s="6">
        <f t="shared" si="4687"/>
        <v>0</v>
      </c>
      <c r="DT343" s="6">
        <f t="shared" si="4688"/>
        <v>0</v>
      </c>
      <c r="DU343" s="6">
        <f t="shared" si="4689"/>
        <v>0</v>
      </c>
      <c r="DV343" s="6">
        <f t="shared" si="4690"/>
        <v>0</v>
      </c>
      <c r="DW343" s="6">
        <f t="shared" si="4691"/>
        <v>0</v>
      </c>
      <c r="DX343" s="6">
        <f t="shared" si="4692"/>
        <v>0</v>
      </c>
      <c r="DY343" s="6">
        <f t="shared" si="4693"/>
        <v>0</v>
      </c>
      <c r="DZ343" s="6">
        <f t="shared" si="4694"/>
        <v>0</v>
      </c>
    </row>
    <row r="344" spans="2:130" ht="12" customHeight="1" outlineLevel="1">
      <c r="B344" s="6">
        <f>'23년(세부_실적)'!A459</f>
        <v>338</v>
      </c>
      <c r="C344" s="620"/>
      <c r="D344" s="620"/>
      <c r="E344" s="620"/>
      <c r="F344" s="622" t="str">
        <f>'23년(세부_실적)'!E459</f>
        <v>CARLSEN-V1 Rebadge</v>
      </c>
      <c r="G344" s="622" t="s">
        <v>1107</v>
      </c>
      <c r="H344" s="622" t="str">
        <f>'23년(세부_실적)'!F459</f>
        <v>213C</v>
      </c>
      <c r="I344" s="617" t="str">
        <f>'23년(세부_실적)'!G459</f>
        <v>신</v>
      </c>
      <c r="J344" s="617" t="str">
        <f>'23년(세부_실적)'!H459</f>
        <v>QD</v>
      </c>
      <c r="K344" s="617">
        <f>'23년(세부_실적)'!I459</f>
        <v>6.55</v>
      </c>
      <c r="L344" s="617">
        <f>'23년(세부_실적)'!J459</f>
        <v>0</v>
      </c>
      <c r="M344" s="617">
        <f>'23년(세부_실적)'!K459</f>
        <v>6.55</v>
      </c>
      <c r="N344" s="617">
        <f>'23년(세부_실적)'!L459</f>
        <v>0</v>
      </c>
      <c r="O344" s="617">
        <f>'23년(세부_실적)'!M459</f>
        <v>6.55</v>
      </c>
      <c r="P344" s="617">
        <f>'23년(세부_실적)'!N459</f>
        <v>0</v>
      </c>
      <c r="Q344" s="617">
        <f>'23년(세부_실적)'!O459</f>
        <v>6.55</v>
      </c>
      <c r="R344" s="617">
        <f>'23년(세부_실적)'!P459</f>
        <v>0</v>
      </c>
      <c r="S344" s="638">
        <f>'23년(세부_실적)'!Q459</f>
        <v>1.47</v>
      </c>
      <c r="T344" s="638">
        <f t="shared" si="4639"/>
        <v>1470</v>
      </c>
      <c r="U344" s="638">
        <f>'23년(세부_실적)'!S459</f>
        <v>0</v>
      </c>
      <c r="V344" s="638">
        <f t="shared" si="4640"/>
        <v>0</v>
      </c>
      <c r="W344" s="638">
        <f>'23년(세부_실적)'!U459</f>
        <v>0</v>
      </c>
      <c r="X344" s="638">
        <f t="shared" si="4641"/>
        <v>0</v>
      </c>
      <c r="Y344" s="638">
        <f>'23년(세부_실적)'!W459</f>
        <v>0.33</v>
      </c>
      <c r="Z344" s="638">
        <f t="shared" si="4642"/>
        <v>330</v>
      </c>
      <c r="AA344" s="638">
        <f>'23년(세부_실적)'!Y459</f>
        <v>0.33</v>
      </c>
      <c r="AB344" s="638">
        <f t="shared" si="4642"/>
        <v>330</v>
      </c>
      <c r="AC344" s="638">
        <f>'23년(세부_실적)'!AA459</f>
        <v>0</v>
      </c>
      <c r="AD344" s="638">
        <f t="shared" ref="AD344" si="4905">AC344*1000</f>
        <v>0</v>
      </c>
      <c r="AE344" s="638">
        <f>'23년(세부_실적)'!AC459</f>
        <v>0.3</v>
      </c>
      <c r="AF344" s="638">
        <f t="shared" ref="AF344" si="4906">AE344*1000</f>
        <v>300</v>
      </c>
      <c r="AG344" s="638">
        <f>'23년(세부_실적)'!AE459</f>
        <v>0.09</v>
      </c>
      <c r="AH344" s="638">
        <f t="shared" ref="AH344" si="4907">AG344*1000</f>
        <v>90</v>
      </c>
      <c r="AI344" s="638">
        <f>'23년(세부_실적)'!AG459</f>
        <v>0.39</v>
      </c>
      <c r="AJ344" s="638">
        <f t="shared" ref="AJ344" si="4908">AI344*1000</f>
        <v>390</v>
      </c>
      <c r="AK344" s="638">
        <f>'23년(세부_실적)'!AI459</f>
        <v>0.72</v>
      </c>
      <c r="AL344" s="638">
        <f t="shared" ref="AL344" si="4909">AK344*1000</f>
        <v>720</v>
      </c>
      <c r="AM344" s="638">
        <f>'23년(세부_실적)'!AK459</f>
        <v>0</v>
      </c>
      <c r="AN344" s="638">
        <f t="shared" ref="AN344" si="4910">AM344*1000</f>
        <v>0</v>
      </c>
      <c r="AO344" s="638">
        <f>'23년(세부_실적)'!AM459</f>
        <v>0.3</v>
      </c>
      <c r="AP344" s="638">
        <f t="shared" ref="AP344" si="4911">AO344*1000</f>
        <v>300</v>
      </c>
      <c r="AQ344" s="638">
        <f>'23년(세부_실적)'!AO459</f>
        <v>0.09</v>
      </c>
      <c r="AR344" s="638">
        <f t="shared" ref="AR344" si="4912">AQ344*1000</f>
        <v>90</v>
      </c>
      <c r="AS344" s="638">
        <f>'23년(세부_실적)'!AQ459</f>
        <v>0.39</v>
      </c>
      <c r="AT344" s="638">
        <f t="shared" ref="AT344" si="4913">AS344*1000</f>
        <v>390</v>
      </c>
      <c r="AU344" s="638">
        <f>'23년(세부_실적)'!AS459</f>
        <v>0.36</v>
      </c>
      <c r="AV344" s="638">
        <f t="shared" ref="AV344" si="4914">AU344*1000</f>
        <v>360</v>
      </c>
      <c r="AW344" s="638">
        <f>'23년(세부_실적)'!AU459</f>
        <v>0</v>
      </c>
      <c r="AX344" s="638">
        <f t="shared" ref="AX344" si="4915">AW344*1000</f>
        <v>0</v>
      </c>
      <c r="AY344" s="638">
        <f>'23년(세부_실적)'!AW459</f>
        <v>0</v>
      </c>
      <c r="AZ344" s="638">
        <f t="shared" ref="AZ344" si="4916">AY344*1000</f>
        <v>0</v>
      </c>
      <c r="BA344" s="638">
        <f>'23년(세부_실적)'!AY459</f>
        <v>0.36</v>
      </c>
      <c r="BB344" s="638">
        <f t="shared" ref="BB344" si="4917">BA344*1000</f>
        <v>360</v>
      </c>
      <c r="BC344" s="638">
        <f>'23년(세부_실적)'!BA459</f>
        <v>0.75</v>
      </c>
      <c r="BD344" s="638">
        <f t="shared" ref="BD344" si="4918">BC344*1000</f>
        <v>750</v>
      </c>
      <c r="BF344" s="617">
        <v>0.58599999999999997</v>
      </c>
      <c r="BG344" s="617">
        <v>4.4710000000000001</v>
      </c>
      <c r="BH344" s="617"/>
      <c r="BI344" s="617"/>
      <c r="BJ344" s="617">
        <v>0.58599999999999997</v>
      </c>
      <c r="BK344" s="617">
        <v>4.4710000000000001</v>
      </c>
      <c r="BL344" s="617"/>
      <c r="BM344" s="617"/>
      <c r="BN344" s="617">
        <v>0.58599999999999997</v>
      </c>
      <c r="BO344" s="617">
        <v>4.4710000000000001</v>
      </c>
      <c r="BP344" s="617"/>
      <c r="BQ344" s="617"/>
      <c r="BR344" s="617">
        <v>0.58599999999999997</v>
      </c>
      <c r="BS344" s="617">
        <v>4.6002118999999997</v>
      </c>
      <c r="BT344" s="617"/>
      <c r="BU344" s="617"/>
      <c r="BV344" s="617">
        <v>0.58599999999999997</v>
      </c>
      <c r="BW344" s="617">
        <v>4.6002118999999997</v>
      </c>
      <c r="BX344" s="617"/>
      <c r="BY344" s="617"/>
      <c r="BZ344" s="617">
        <v>0.58599999999999997</v>
      </c>
      <c r="CA344" s="617">
        <v>4.6002118999999997</v>
      </c>
      <c r="CB344" s="617"/>
      <c r="CC344" s="617"/>
      <c r="CD344" s="617"/>
      <c r="CE344" s="617"/>
      <c r="CF344" s="617"/>
      <c r="CG344" s="617"/>
      <c r="CH344" s="617"/>
      <c r="CI344" s="617"/>
      <c r="CJ344" s="617"/>
      <c r="CK344" s="617"/>
      <c r="CL344" s="617"/>
      <c r="CM344" s="617"/>
      <c r="CN344" s="617"/>
      <c r="CO344" s="617"/>
      <c r="CP344" s="617"/>
      <c r="CQ344" s="617"/>
      <c r="CR344" s="617"/>
      <c r="CS344" s="617"/>
      <c r="CT344" s="617"/>
      <c r="CU344" s="617"/>
      <c r="CV344" s="617"/>
      <c r="CW344" s="617"/>
      <c r="CX344" s="617"/>
      <c r="CY344" s="617"/>
      <c r="CZ344" s="617"/>
      <c r="DA344" s="617"/>
      <c r="DB344" s="6">
        <f t="shared" si="4671"/>
        <v>0</v>
      </c>
      <c r="DC344" s="6">
        <f t="shared" si="4672"/>
        <v>0</v>
      </c>
      <c r="DD344" s="6">
        <f t="shared" si="4673"/>
        <v>0</v>
      </c>
      <c r="DE344" s="6">
        <f t="shared" si="4674"/>
        <v>0</v>
      </c>
      <c r="DF344" s="6">
        <f t="shared" si="4675"/>
        <v>0</v>
      </c>
      <c r="DG344" s="6">
        <f t="shared" si="4676"/>
        <v>0</v>
      </c>
      <c r="DH344" s="6">
        <f t="shared" si="4677"/>
        <v>0</v>
      </c>
      <c r="DI344" s="6">
        <f t="shared" si="4678"/>
        <v>0</v>
      </c>
      <c r="DJ344" s="6">
        <f t="shared" si="4679"/>
        <v>0</v>
      </c>
      <c r="DK344" s="6">
        <f t="shared" si="4680"/>
        <v>0</v>
      </c>
      <c r="DL344" s="6">
        <f t="shared" si="4681"/>
        <v>0</v>
      </c>
      <c r="DM344" s="6">
        <f t="shared" si="4682"/>
        <v>0</v>
      </c>
      <c r="DO344" s="6">
        <f t="shared" si="4683"/>
        <v>0</v>
      </c>
      <c r="DP344" s="6">
        <f t="shared" si="4684"/>
        <v>0</v>
      </c>
      <c r="DQ344" s="6">
        <f t="shared" si="4685"/>
        <v>2175177.0183000001</v>
      </c>
      <c r="DR344" s="6">
        <f t="shared" si="4686"/>
        <v>0</v>
      </c>
      <c r="DS344" s="6">
        <f t="shared" si="4687"/>
        <v>2060103.3944012998</v>
      </c>
      <c r="DT344" s="6">
        <f t="shared" si="4688"/>
        <v>606894.14688632998</v>
      </c>
      <c r="DU344" s="6">
        <f t="shared" si="4689"/>
        <v>0</v>
      </c>
      <c r="DV344" s="6">
        <f t="shared" si="4690"/>
        <v>0</v>
      </c>
      <c r="DW344" s="6">
        <f t="shared" si="4691"/>
        <v>0</v>
      </c>
      <c r="DX344" s="6">
        <f t="shared" si="4692"/>
        <v>0</v>
      </c>
      <c r="DY344" s="6">
        <f t="shared" si="4693"/>
        <v>0</v>
      </c>
      <c r="DZ344" s="6">
        <f t="shared" si="4694"/>
        <v>0</v>
      </c>
    </row>
    <row r="345" spans="2:130" ht="12" customHeight="1" outlineLevel="1">
      <c r="B345" s="6">
        <f>'23년(세부_실적)'!A460</f>
        <v>339</v>
      </c>
      <c r="C345" s="620"/>
      <c r="D345" s="620"/>
      <c r="E345" s="620"/>
      <c r="F345" s="622" t="str">
        <f>'23년(세부_실적)'!E460</f>
        <v>CARLSEN-V2 Rebadge</v>
      </c>
      <c r="G345" s="622" t="s">
        <v>1109</v>
      </c>
      <c r="H345" s="622" t="str">
        <f>'23년(세부_실적)'!F460</f>
        <v>214C</v>
      </c>
      <c r="I345" s="617" t="str">
        <f>'23년(세부_실적)'!G460</f>
        <v>신</v>
      </c>
      <c r="J345" s="617" t="str">
        <f>'23년(세부_실적)'!H460</f>
        <v>QD</v>
      </c>
      <c r="K345" s="617">
        <f>'23년(세부_실적)'!I460</f>
        <v>6.08</v>
      </c>
      <c r="L345" s="617">
        <f>'23년(세부_실적)'!J460</f>
        <v>0</v>
      </c>
      <c r="M345" s="617">
        <f>'23년(세부_실적)'!K460</f>
        <v>6.08</v>
      </c>
      <c r="N345" s="617">
        <f>'23년(세부_실적)'!L460</f>
        <v>0</v>
      </c>
      <c r="O345" s="617">
        <f>'23년(세부_실적)'!M460</f>
        <v>6.08</v>
      </c>
      <c r="P345" s="617">
        <f>'23년(세부_실적)'!N460</f>
        <v>0</v>
      </c>
      <c r="Q345" s="617">
        <f>'23년(세부_실적)'!O460</f>
        <v>6.08</v>
      </c>
      <c r="R345" s="617">
        <f>'23년(세부_실적)'!P460</f>
        <v>0</v>
      </c>
      <c r="S345" s="638">
        <f>'23년(세부_실적)'!Q460</f>
        <v>159.489</v>
      </c>
      <c r="T345" s="638">
        <f t="shared" si="4639"/>
        <v>159489</v>
      </c>
      <c r="U345" s="638">
        <f>'23년(세부_실적)'!S460</f>
        <v>23.4</v>
      </c>
      <c r="V345" s="638">
        <f t="shared" si="4640"/>
        <v>23400</v>
      </c>
      <c r="W345" s="638">
        <f>'23년(세부_실적)'!U460</f>
        <v>15.3</v>
      </c>
      <c r="X345" s="638">
        <f t="shared" si="4641"/>
        <v>15300</v>
      </c>
      <c r="Y345" s="638">
        <f>'23년(세부_실적)'!W460</f>
        <v>35.1</v>
      </c>
      <c r="Z345" s="638">
        <f t="shared" si="4642"/>
        <v>35100</v>
      </c>
      <c r="AA345" s="638">
        <f>'23년(세부_실적)'!Y460</f>
        <v>73.800000000000011</v>
      </c>
      <c r="AB345" s="638">
        <f t="shared" si="4642"/>
        <v>73800.000000000015</v>
      </c>
      <c r="AC345" s="638">
        <f>'23년(세부_실적)'!AA460</f>
        <v>11.61</v>
      </c>
      <c r="AD345" s="638">
        <f t="shared" ref="AD345" si="4919">AC345*1000</f>
        <v>11610</v>
      </c>
      <c r="AE345" s="638">
        <f>'23년(세부_실적)'!AC460</f>
        <v>17.100000000000001</v>
      </c>
      <c r="AF345" s="638">
        <f t="shared" ref="AF345" si="4920">AE345*1000</f>
        <v>17100</v>
      </c>
      <c r="AG345" s="638">
        <f>'23년(세부_실적)'!AE460</f>
        <v>15.9</v>
      </c>
      <c r="AH345" s="638">
        <f t="shared" ref="AH345" si="4921">AG345*1000</f>
        <v>15900</v>
      </c>
      <c r="AI345" s="638">
        <f>'23년(세부_실적)'!AG460</f>
        <v>44.61</v>
      </c>
      <c r="AJ345" s="638">
        <f t="shared" ref="AJ345" si="4922">AI345*1000</f>
        <v>44610</v>
      </c>
      <c r="AK345" s="638">
        <f>'23년(세부_실적)'!AI460</f>
        <v>118.41000000000001</v>
      </c>
      <c r="AL345" s="638">
        <f t="shared" ref="AL345" si="4923">AK345*1000</f>
        <v>118410.00000000001</v>
      </c>
      <c r="AM345" s="638">
        <f>'23년(세부_실적)'!AK460</f>
        <v>10.3</v>
      </c>
      <c r="AN345" s="638">
        <f t="shared" ref="AN345" si="4924">AM345*1000</f>
        <v>10300</v>
      </c>
      <c r="AO345" s="638">
        <f>'23년(세부_실적)'!AM460</f>
        <v>5.4</v>
      </c>
      <c r="AP345" s="638">
        <f t="shared" ref="AP345" si="4925">AO345*1000</f>
        <v>5400</v>
      </c>
      <c r="AQ345" s="638">
        <f>'23년(세부_실적)'!AO460</f>
        <v>8.91</v>
      </c>
      <c r="AR345" s="638">
        <f t="shared" ref="AR345" si="4926">AQ345*1000</f>
        <v>8910</v>
      </c>
      <c r="AS345" s="638">
        <f>'23년(세부_실적)'!AQ460</f>
        <v>24.61</v>
      </c>
      <c r="AT345" s="638">
        <f t="shared" ref="AT345" si="4927">AS345*1000</f>
        <v>24610</v>
      </c>
      <c r="AU345" s="638">
        <f>'23년(세부_실적)'!AS460</f>
        <v>1.8</v>
      </c>
      <c r="AV345" s="638">
        <f t="shared" ref="AV345" si="4928">AU345*1000</f>
        <v>1800</v>
      </c>
      <c r="AW345" s="638">
        <f>'23년(세부_실적)'!AU460</f>
        <v>7.2</v>
      </c>
      <c r="AX345" s="638">
        <f t="shared" ref="AX345" si="4929">AW345*1000</f>
        <v>7200</v>
      </c>
      <c r="AY345" s="638">
        <f>'23년(세부_실적)'!AW460</f>
        <v>7.4690000000000003</v>
      </c>
      <c r="AZ345" s="638">
        <f t="shared" ref="AZ345" si="4930">AY345*1000</f>
        <v>7469</v>
      </c>
      <c r="BA345" s="638">
        <f>'23년(세부_실적)'!AY460</f>
        <v>16.469000000000001</v>
      </c>
      <c r="BB345" s="638">
        <f t="shared" ref="BB345" si="4931">BA345*1000</f>
        <v>16469</v>
      </c>
      <c r="BC345" s="638">
        <f>'23년(세부_실적)'!BA460</f>
        <v>41.079000000000001</v>
      </c>
      <c r="BD345" s="638">
        <f t="shared" ref="BD345" si="4932">BC345*1000</f>
        <v>41079</v>
      </c>
      <c r="BF345" s="617">
        <v>0.58599999999999997</v>
      </c>
      <c r="BG345" s="617">
        <v>4.2039999999999997</v>
      </c>
      <c r="BH345" s="617"/>
      <c r="BI345" s="617"/>
      <c r="BJ345" s="617">
        <v>0.58599999999999997</v>
      </c>
      <c r="BK345" s="617">
        <v>4.2039999999999997</v>
      </c>
      <c r="BL345" s="617"/>
      <c r="BM345" s="617"/>
      <c r="BN345" s="617">
        <v>0.58599999999999997</v>
      </c>
      <c r="BO345" s="617">
        <v>4.2039999999999997</v>
      </c>
      <c r="BP345" s="617">
        <v>5.64</v>
      </c>
      <c r="BQ345" s="617"/>
      <c r="BR345" s="617">
        <v>0.58599999999999997</v>
      </c>
      <c r="BS345" s="617">
        <v>4.3254955999999991</v>
      </c>
      <c r="BT345" s="617">
        <v>5.64</v>
      </c>
      <c r="BU345" s="617"/>
      <c r="BV345" s="617">
        <v>0.58599999999999997</v>
      </c>
      <c r="BW345" s="617">
        <v>4.3254955999999991</v>
      </c>
      <c r="BX345" s="617">
        <v>5.64</v>
      </c>
      <c r="BY345" s="617"/>
      <c r="BZ345" s="617">
        <v>0.58599999999999997</v>
      </c>
      <c r="CA345" s="617">
        <v>4.3254955999999991</v>
      </c>
      <c r="CB345" s="617">
        <v>5.64</v>
      </c>
      <c r="CC345" s="617"/>
      <c r="CD345" s="617"/>
      <c r="CE345" s="617"/>
      <c r="CF345" s="617"/>
      <c r="CG345" s="617"/>
      <c r="CH345" s="617"/>
      <c r="CI345" s="617"/>
      <c r="CJ345" s="617"/>
      <c r="CK345" s="617"/>
      <c r="CL345" s="617"/>
      <c r="CM345" s="617"/>
      <c r="CN345" s="617"/>
      <c r="CO345" s="617"/>
      <c r="CP345" s="617"/>
      <c r="CQ345" s="617"/>
      <c r="CR345" s="617"/>
      <c r="CS345" s="617"/>
      <c r="CT345" s="617"/>
      <c r="CU345" s="617"/>
      <c r="CV345" s="617"/>
      <c r="CW345" s="617"/>
      <c r="CX345" s="617"/>
      <c r="CY345" s="617"/>
      <c r="CZ345" s="617"/>
      <c r="DA345" s="617"/>
      <c r="DB345" s="6">
        <f t="shared" si="4671"/>
        <v>0</v>
      </c>
      <c r="DC345" s="6">
        <f t="shared" si="4672"/>
        <v>0</v>
      </c>
      <c r="DD345" s="6">
        <f t="shared" si="4673"/>
        <v>258032216.52000001</v>
      </c>
      <c r="DE345" s="6">
        <f t="shared" si="4674"/>
        <v>86651522.927999988</v>
      </c>
      <c r="DF345" s="6">
        <f t="shared" si="4675"/>
        <v>127700535.95999999</v>
      </c>
      <c r="DG345" s="6">
        <f t="shared" si="4676"/>
        <v>116599425.48</v>
      </c>
      <c r="DH345" s="6">
        <f t="shared" si="4677"/>
        <v>0</v>
      </c>
      <c r="DI345" s="6">
        <f t="shared" si="4678"/>
        <v>40286892.240000002</v>
      </c>
      <c r="DJ345" s="6">
        <f t="shared" si="4679"/>
        <v>0</v>
      </c>
      <c r="DK345" s="6">
        <f t="shared" si="4680"/>
        <v>0</v>
      </c>
      <c r="DL345" s="6">
        <f t="shared" si="4681"/>
        <v>0</v>
      </c>
      <c r="DM345" s="6">
        <f t="shared" si="4682"/>
        <v>0</v>
      </c>
      <c r="DO345" s="6">
        <f t="shared" si="4683"/>
        <v>139624409.34</v>
      </c>
      <c r="DP345" s="6">
        <f t="shared" si="4684"/>
        <v>93383761.140000001</v>
      </c>
      <c r="DQ345" s="6">
        <f t="shared" si="4685"/>
        <v>219144382.47</v>
      </c>
      <c r="DR345" s="6">
        <f t="shared" si="4686"/>
        <v>75458966.949321106</v>
      </c>
      <c r="DS345" s="6">
        <f t="shared" si="4687"/>
        <v>111205783.77396838</v>
      </c>
      <c r="DT345" s="6">
        <f t="shared" si="4688"/>
        <v>101538575.3914092</v>
      </c>
      <c r="DU345" s="6">
        <f t="shared" si="4689"/>
        <v>0</v>
      </c>
      <c r="DV345" s="6">
        <f t="shared" si="4690"/>
        <v>0</v>
      </c>
      <c r="DW345" s="6">
        <f t="shared" si="4691"/>
        <v>0</v>
      </c>
      <c r="DX345" s="6">
        <f t="shared" si="4692"/>
        <v>0</v>
      </c>
      <c r="DY345" s="6">
        <f t="shared" si="4693"/>
        <v>0</v>
      </c>
      <c r="DZ345" s="6">
        <f t="shared" si="4694"/>
        <v>0</v>
      </c>
    </row>
    <row r="346" spans="2:130" ht="12" customHeight="1" outlineLevel="1">
      <c r="B346" s="6">
        <f>'23년(세부_실적)'!A464</f>
        <v>340</v>
      </c>
      <c r="C346" s="620"/>
      <c r="D346" s="620"/>
      <c r="E346" s="620"/>
      <c r="F346" s="622" t="str">
        <f>'23년(세부_실적)'!E464</f>
        <v>PSPN2-TYPE5H-V2 A-SR</v>
      </c>
      <c r="G346" s="622" t="s">
        <v>1411</v>
      </c>
      <c r="H346" s="622" t="str">
        <f>'23년(세부_실적)'!F464</f>
        <v>5QJ90-60015</v>
      </c>
      <c r="I346" s="617" t="str">
        <f>'23년(세부_실적)'!G464</f>
        <v>신</v>
      </c>
      <c r="J346" s="617" t="str">
        <f>'23년(세부_실적)'!H464</f>
        <v>QD</v>
      </c>
      <c r="K346" s="617">
        <f>'23년(세부_실적)'!I464</f>
        <v>21.75</v>
      </c>
      <c r="L346" s="617">
        <f>'23년(세부_실적)'!J464</f>
        <v>0</v>
      </c>
      <c r="M346" s="617">
        <f>'23년(세부_실적)'!K464</f>
        <v>21.75</v>
      </c>
      <c r="N346" s="617">
        <f>'23년(세부_실적)'!L464</f>
        <v>0</v>
      </c>
      <c r="O346" s="617">
        <f>'23년(세부_실적)'!M464</f>
        <v>21.75</v>
      </c>
      <c r="P346" s="617">
        <f>'23년(세부_실적)'!N464</f>
        <v>0</v>
      </c>
      <c r="Q346" s="617">
        <f>'23년(세부_실적)'!O464</f>
        <v>21.75</v>
      </c>
      <c r="R346" s="617">
        <f>'23년(세부_실적)'!P464</f>
        <v>0</v>
      </c>
      <c r="S346" s="638">
        <f>'23년(세부_실적)'!Q464</f>
        <v>16.373000000000001</v>
      </c>
      <c r="T346" s="638">
        <f t="shared" si="4639"/>
        <v>16373.000000000002</v>
      </c>
      <c r="U346" s="638">
        <f>'23년(세부_실적)'!S464</f>
        <v>2.0960000000000001</v>
      </c>
      <c r="V346" s="638">
        <f t="shared" si="4640"/>
        <v>2096</v>
      </c>
      <c r="W346" s="638">
        <f>'23년(세부_실적)'!U464</f>
        <v>1.984</v>
      </c>
      <c r="X346" s="638">
        <f t="shared" si="4641"/>
        <v>1984</v>
      </c>
      <c r="Y346" s="638">
        <f>'23년(세부_실적)'!W464</f>
        <v>1.1519999999999999</v>
      </c>
      <c r="Z346" s="638">
        <f t="shared" si="4642"/>
        <v>1152</v>
      </c>
      <c r="AA346" s="638">
        <f>'23년(세부_실적)'!Y464</f>
        <v>5.2320000000000002</v>
      </c>
      <c r="AB346" s="638">
        <f t="shared" si="4642"/>
        <v>5232</v>
      </c>
      <c r="AC346" s="638">
        <f>'23년(세부_실적)'!AA464</f>
        <v>2.1760000000000002</v>
      </c>
      <c r="AD346" s="638">
        <f t="shared" ref="AD346" si="4933">AC346*1000</f>
        <v>2176</v>
      </c>
      <c r="AE346" s="638">
        <f>'23년(세부_실적)'!AC464</f>
        <v>1.1519999999999999</v>
      </c>
      <c r="AF346" s="638">
        <f t="shared" ref="AF346" si="4934">AE346*1000</f>
        <v>1152</v>
      </c>
      <c r="AG346" s="638">
        <f>'23년(세부_실적)'!AE464</f>
        <v>1.696</v>
      </c>
      <c r="AH346" s="638">
        <f t="shared" ref="AH346" si="4935">AG346*1000</f>
        <v>1696</v>
      </c>
      <c r="AI346" s="638">
        <f>'23년(세부_실적)'!AG464</f>
        <v>5.024</v>
      </c>
      <c r="AJ346" s="638">
        <f t="shared" ref="AJ346" si="4936">AI346*1000</f>
        <v>5024</v>
      </c>
      <c r="AK346" s="638">
        <f>'23년(세부_실적)'!AI464</f>
        <v>10.256</v>
      </c>
      <c r="AL346" s="638">
        <f t="shared" ref="AL346" si="4937">AK346*1000</f>
        <v>10256</v>
      </c>
      <c r="AM346" s="638">
        <f>'23년(세부_실적)'!AK464</f>
        <v>1.536</v>
      </c>
      <c r="AN346" s="638">
        <f t="shared" ref="AN346" si="4938">AM346*1000</f>
        <v>1536</v>
      </c>
      <c r="AO346" s="638">
        <f>'23년(세부_실적)'!AM464</f>
        <v>1.1519999999999999</v>
      </c>
      <c r="AP346" s="638">
        <f t="shared" ref="AP346" si="4939">AO346*1000</f>
        <v>1152</v>
      </c>
      <c r="AQ346" s="638">
        <f>'23년(세부_실적)'!AO464</f>
        <v>1.536</v>
      </c>
      <c r="AR346" s="638">
        <f t="shared" ref="AR346" si="4940">AQ346*1000</f>
        <v>1536</v>
      </c>
      <c r="AS346" s="638">
        <f>'23년(세부_실적)'!AQ464</f>
        <v>4.2240000000000002</v>
      </c>
      <c r="AT346" s="638">
        <f t="shared" ref="AT346" si="4941">AS346*1000</f>
        <v>4224</v>
      </c>
      <c r="AU346" s="638">
        <f>'23년(세부_실적)'!AS464</f>
        <v>0.08</v>
      </c>
      <c r="AV346" s="638">
        <f t="shared" ref="AV346" si="4942">AU346*1000</f>
        <v>80</v>
      </c>
      <c r="AW346" s="638">
        <f>'23년(세부_실적)'!AU464</f>
        <v>1.8129999999999999</v>
      </c>
      <c r="AX346" s="638">
        <f t="shared" ref="AX346" si="4943">AW346*1000</f>
        <v>1813</v>
      </c>
      <c r="AY346" s="638">
        <f>'23년(세부_실적)'!AW464</f>
        <v>0</v>
      </c>
      <c r="AZ346" s="638">
        <f t="shared" ref="AZ346" si="4944">AY346*1000</f>
        <v>0</v>
      </c>
      <c r="BA346" s="638">
        <f>'23년(세부_실적)'!AY464</f>
        <v>1.893</v>
      </c>
      <c r="BB346" s="638">
        <f t="shared" ref="BB346" si="4945">BA346*1000</f>
        <v>1893</v>
      </c>
      <c r="BC346" s="638">
        <f>'23년(세부_실적)'!BA464</f>
        <v>6.117</v>
      </c>
      <c r="BD346" s="638">
        <f t="shared" ref="BD346" si="4946">BC346*1000</f>
        <v>6117</v>
      </c>
      <c r="BF346" s="617">
        <v>1.3</v>
      </c>
      <c r="BG346" s="617">
        <v>10.575747701818193</v>
      </c>
      <c r="BH346" s="617"/>
      <c r="BI346" s="617"/>
      <c r="BJ346" s="617">
        <v>1.3</v>
      </c>
      <c r="BK346" s="617">
        <v>10.575747701818193</v>
      </c>
      <c r="BL346" s="617"/>
      <c r="BM346" s="617"/>
      <c r="BN346" s="617">
        <v>1.3</v>
      </c>
      <c r="BO346" s="617">
        <v>10.575747701818193</v>
      </c>
      <c r="BP346" s="617"/>
      <c r="BQ346" s="617"/>
      <c r="BR346" s="617">
        <v>1.3</v>
      </c>
      <c r="BS346" s="617">
        <v>10.726625394125884</v>
      </c>
      <c r="BT346" s="617"/>
      <c r="BU346" s="617"/>
      <c r="BV346" s="617">
        <v>1.3</v>
      </c>
      <c r="BW346" s="617">
        <v>10.726625394125884</v>
      </c>
      <c r="BX346" s="617"/>
      <c r="BY346" s="617"/>
      <c r="BZ346" s="617">
        <v>1.3</v>
      </c>
      <c r="CA346" s="617">
        <v>10.726625394125884</v>
      </c>
      <c r="CB346" s="617"/>
      <c r="CC346" s="617"/>
      <c r="CD346" s="617"/>
      <c r="CE346" s="617"/>
      <c r="CF346" s="617"/>
      <c r="CG346" s="617"/>
      <c r="CH346" s="617"/>
      <c r="CI346" s="617"/>
      <c r="CJ346" s="617"/>
      <c r="CK346" s="617"/>
      <c r="CL346" s="617"/>
      <c r="CM346" s="617"/>
      <c r="CN346" s="617"/>
      <c r="CO346" s="617"/>
      <c r="CP346" s="617"/>
      <c r="CQ346" s="617"/>
      <c r="CR346" s="617"/>
      <c r="CS346" s="617"/>
      <c r="CT346" s="617"/>
      <c r="CU346" s="617"/>
      <c r="CV346" s="617"/>
      <c r="CW346" s="617"/>
      <c r="CX346" s="617"/>
      <c r="CY346" s="617"/>
      <c r="CZ346" s="617"/>
      <c r="DA346" s="617"/>
      <c r="DB346" s="6">
        <f t="shared" si="4671"/>
        <v>0</v>
      </c>
      <c r="DC346" s="6">
        <f t="shared" si="4672"/>
        <v>0</v>
      </c>
      <c r="DD346" s="6">
        <f t="shared" si="4673"/>
        <v>0</v>
      </c>
      <c r="DE346" s="6">
        <f t="shared" si="4674"/>
        <v>0</v>
      </c>
      <c r="DF346" s="6">
        <f t="shared" si="4675"/>
        <v>0</v>
      </c>
      <c r="DG346" s="6">
        <f t="shared" si="4676"/>
        <v>0</v>
      </c>
      <c r="DH346" s="6">
        <f t="shared" si="4677"/>
        <v>0</v>
      </c>
      <c r="DI346" s="6">
        <f t="shared" si="4678"/>
        <v>0</v>
      </c>
      <c r="DJ346" s="6">
        <f t="shared" si="4679"/>
        <v>0</v>
      </c>
      <c r="DK346" s="6">
        <f t="shared" si="4680"/>
        <v>0</v>
      </c>
      <c r="DL346" s="6">
        <f t="shared" si="4681"/>
        <v>0</v>
      </c>
      <c r="DM346" s="6">
        <f t="shared" si="4682"/>
        <v>0</v>
      </c>
      <c r="DO346" s="6">
        <f t="shared" si="4683"/>
        <v>31007176.324204892</v>
      </c>
      <c r="DP346" s="6">
        <f t="shared" si="4684"/>
        <v>30022513.429435786</v>
      </c>
      <c r="DQ346" s="6">
        <f t="shared" si="4685"/>
        <v>17832045.112681985</v>
      </c>
      <c r="DR346" s="6">
        <f t="shared" si="4686"/>
        <v>34631200.842422955</v>
      </c>
      <c r="DS346" s="6">
        <f t="shared" si="4687"/>
        <v>18344833.249660581</v>
      </c>
      <c r="DT346" s="6">
        <f t="shared" si="4688"/>
        <v>26520995.015002489</v>
      </c>
      <c r="DU346" s="6">
        <f t="shared" si="4689"/>
        <v>0</v>
      </c>
      <c r="DV346" s="6">
        <f t="shared" si="4690"/>
        <v>0</v>
      </c>
      <c r="DW346" s="6">
        <f t="shared" si="4691"/>
        <v>0</v>
      </c>
      <c r="DX346" s="6">
        <f t="shared" si="4692"/>
        <v>0</v>
      </c>
      <c r="DY346" s="6">
        <f t="shared" si="4693"/>
        <v>0</v>
      </c>
      <c r="DZ346" s="6">
        <f t="shared" si="4694"/>
        <v>0</v>
      </c>
    </row>
    <row r="347" spans="2:130" ht="12" customHeight="1" outlineLevel="1">
      <c r="B347" s="6">
        <f>'23년(세부_실적)'!A465</f>
        <v>341</v>
      </c>
      <c r="C347" s="620"/>
      <c r="D347" s="620"/>
      <c r="E347" s="620"/>
      <c r="F347" s="622" t="str">
        <f>'23년(세부_실적)'!E465</f>
        <v>PSPN2-TYPE4H-V2</v>
      </c>
      <c r="G347" s="622" t="s">
        <v>211</v>
      </c>
      <c r="H347" s="622" t="str">
        <f>'23년(세부_실적)'!F465</f>
        <v>248A</v>
      </c>
      <c r="I347" s="617" t="str">
        <f>'23년(세부_실적)'!G465</f>
        <v>구</v>
      </c>
      <c r="J347" s="617" t="str">
        <f>'23년(세부_실적)'!H465</f>
        <v>QD</v>
      </c>
      <c r="K347" s="617">
        <f>'23년(세부_실적)'!I465</f>
        <v>16.48</v>
      </c>
      <c r="L347" s="617">
        <f>'23년(세부_실적)'!J465</f>
        <v>0</v>
      </c>
      <c r="M347" s="617">
        <f>'23년(세부_실적)'!K465</f>
        <v>16.48</v>
      </c>
      <c r="N347" s="617">
        <f>'23년(세부_실적)'!L465</f>
        <v>0</v>
      </c>
      <c r="O347" s="617">
        <f>'23년(세부_실적)'!M465</f>
        <v>16.48</v>
      </c>
      <c r="P347" s="617">
        <f>'23년(세부_실적)'!N465</f>
        <v>0</v>
      </c>
      <c r="Q347" s="617">
        <f>'23년(세부_실적)'!O465</f>
        <v>16.48</v>
      </c>
      <c r="R347" s="617">
        <f>'23년(세부_실적)'!P465</f>
        <v>0</v>
      </c>
      <c r="S347" s="638">
        <f>'23년(세부_실적)'!Q465</f>
        <v>1.496</v>
      </c>
      <c r="T347" s="638">
        <f t="shared" si="4639"/>
        <v>1496</v>
      </c>
      <c r="U347" s="638">
        <f>'23년(세부_실적)'!S465</f>
        <v>0</v>
      </c>
      <c r="V347" s="638">
        <f t="shared" si="4640"/>
        <v>0</v>
      </c>
      <c r="W347" s="638">
        <f>'23년(세부_실적)'!U465</f>
        <v>0</v>
      </c>
      <c r="X347" s="638">
        <f t="shared" si="4641"/>
        <v>0</v>
      </c>
      <c r="Y347" s="638">
        <f>'23년(세부_실적)'!W465</f>
        <v>0.86</v>
      </c>
      <c r="Z347" s="638">
        <f t="shared" si="4642"/>
        <v>860</v>
      </c>
      <c r="AA347" s="638">
        <f>'23년(세부_실적)'!Y465</f>
        <v>0.86</v>
      </c>
      <c r="AB347" s="638">
        <f t="shared" si="4642"/>
        <v>860</v>
      </c>
      <c r="AC347" s="638">
        <f>'23년(세부_실적)'!AA465</f>
        <v>0</v>
      </c>
      <c r="AD347" s="638">
        <f t="shared" ref="AD347" si="4947">AC347*1000</f>
        <v>0</v>
      </c>
      <c r="AE347" s="638">
        <f>'23년(세부_실적)'!AC465</f>
        <v>0</v>
      </c>
      <c r="AF347" s="638">
        <f t="shared" ref="AF347" si="4948">AE347*1000</f>
        <v>0</v>
      </c>
      <c r="AG347" s="638">
        <f>'23년(세부_실적)'!AE465</f>
        <v>0</v>
      </c>
      <c r="AH347" s="638">
        <f t="shared" ref="AH347" si="4949">AG347*1000</f>
        <v>0</v>
      </c>
      <c r="AI347" s="638">
        <f>'23년(세부_실적)'!AG465</f>
        <v>0</v>
      </c>
      <c r="AJ347" s="638">
        <f t="shared" ref="AJ347" si="4950">AI347*1000</f>
        <v>0</v>
      </c>
      <c r="AK347" s="638">
        <f>'23년(세부_실적)'!AI465</f>
        <v>0.86</v>
      </c>
      <c r="AL347" s="638">
        <f t="shared" ref="AL347" si="4951">AK347*1000</f>
        <v>860</v>
      </c>
      <c r="AM347" s="638">
        <f>'23년(세부_실적)'!AK465</f>
        <v>0</v>
      </c>
      <c r="AN347" s="638">
        <f t="shared" ref="AN347" si="4952">AM347*1000</f>
        <v>0</v>
      </c>
      <c r="AO347" s="638">
        <f>'23년(세부_실적)'!AM465</f>
        <v>0</v>
      </c>
      <c r="AP347" s="638">
        <f t="shared" ref="AP347" si="4953">AO347*1000</f>
        <v>0</v>
      </c>
      <c r="AQ347" s="638">
        <f>'23년(세부_실적)'!AO465</f>
        <v>0</v>
      </c>
      <c r="AR347" s="638">
        <f t="shared" ref="AR347" si="4954">AQ347*1000</f>
        <v>0</v>
      </c>
      <c r="AS347" s="638">
        <f>'23년(세부_실적)'!AQ465</f>
        <v>0</v>
      </c>
      <c r="AT347" s="638">
        <f t="shared" ref="AT347" si="4955">AS347*1000</f>
        <v>0</v>
      </c>
      <c r="AU347" s="638">
        <f>'23년(세부_실적)'!AS465</f>
        <v>0</v>
      </c>
      <c r="AV347" s="638">
        <f t="shared" ref="AV347" si="4956">AU347*1000</f>
        <v>0</v>
      </c>
      <c r="AW347" s="638">
        <f>'23년(세부_실적)'!AU465</f>
        <v>0</v>
      </c>
      <c r="AX347" s="638">
        <f t="shared" ref="AX347" si="4957">AW347*1000</f>
        <v>0</v>
      </c>
      <c r="AY347" s="638">
        <f>'23년(세부_실적)'!AW465</f>
        <v>0.63600000000000001</v>
      </c>
      <c r="AZ347" s="638">
        <f t="shared" ref="AZ347" si="4958">AY347*1000</f>
        <v>636</v>
      </c>
      <c r="BA347" s="638">
        <f>'23년(세부_실적)'!AY465</f>
        <v>0.63600000000000001</v>
      </c>
      <c r="BB347" s="638">
        <f t="shared" ref="BB347" si="4959">BA347*1000</f>
        <v>636</v>
      </c>
      <c r="BC347" s="638">
        <f>'23년(세부_실적)'!BA465</f>
        <v>0.63600000000000001</v>
      </c>
      <c r="BD347" s="638">
        <f t="shared" ref="BD347" si="4960">BC347*1000</f>
        <v>636</v>
      </c>
      <c r="BF347" s="617">
        <v>1.25</v>
      </c>
      <c r="BG347" s="617">
        <v>10.449320429090914</v>
      </c>
      <c r="BH347" s="617"/>
      <c r="BI347" s="617"/>
      <c r="BJ347" s="617">
        <v>1.25</v>
      </c>
      <c r="BK347" s="617">
        <v>10.449320429090914</v>
      </c>
      <c r="BL347" s="617"/>
      <c r="BM347" s="617"/>
      <c r="BN347" s="617">
        <v>1.25</v>
      </c>
      <c r="BO347" s="617">
        <v>10.449320429090914</v>
      </c>
      <c r="BP347" s="617">
        <v>14.4</v>
      </c>
      <c r="BQ347" s="617"/>
      <c r="BR347" s="617">
        <v>1.25</v>
      </c>
      <c r="BS347" s="617">
        <v>10.638748121398606</v>
      </c>
      <c r="BT347" s="617">
        <v>14.4</v>
      </c>
      <c r="BU347" s="617"/>
      <c r="BV347" s="617">
        <v>1.25</v>
      </c>
      <c r="BW347" s="617">
        <v>10.638748121398606</v>
      </c>
      <c r="BX347" s="617"/>
      <c r="BY347" s="617"/>
      <c r="BZ347" s="617">
        <v>1.25</v>
      </c>
      <c r="CA347" s="617">
        <v>10.638748121398606</v>
      </c>
      <c r="CB347" s="617"/>
      <c r="CC347" s="617"/>
      <c r="CD347" s="617"/>
      <c r="CE347" s="617"/>
      <c r="CF347" s="617"/>
      <c r="CG347" s="617"/>
      <c r="CH347" s="617"/>
      <c r="CI347" s="617"/>
      <c r="CJ347" s="617"/>
      <c r="CK347" s="617"/>
      <c r="CL347" s="617"/>
      <c r="CM347" s="617"/>
      <c r="CN347" s="617"/>
      <c r="CO347" s="617"/>
      <c r="CP347" s="617"/>
      <c r="CQ347" s="617"/>
      <c r="CR347" s="617"/>
      <c r="CS347" s="617"/>
      <c r="CT347" s="617"/>
      <c r="CU347" s="617"/>
      <c r="CV347" s="617"/>
      <c r="CW347" s="617"/>
      <c r="CX347" s="617"/>
      <c r="CY347" s="617"/>
      <c r="CZ347" s="617"/>
      <c r="DA347" s="617"/>
      <c r="DB347" s="6">
        <f t="shared" si="4671"/>
        <v>0</v>
      </c>
      <c r="DC347" s="6">
        <f t="shared" si="4672"/>
        <v>0</v>
      </c>
      <c r="DD347" s="6">
        <f t="shared" si="4673"/>
        <v>16141677.120000001</v>
      </c>
      <c r="DE347" s="6">
        <f t="shared" si="4674"/>
        <v>0</v>
      </c>
      <c r="DF347" s="6">
        <f t="shared" si="4675"/>
        <v>0</v>
      </c>
      <c r="DG347" s="6">
        <f t="shared" si="4676"/>
        <v>0</v>
      </c>
      <c r="DH347" s="6">
        <f t="shared" si="4677"/>
        <v>0</v>
      </c>
      <c r="DI347" s="6">
        <f t="shared" si="4678"/>
        <v>0</v>
      </c>
      <c r="DJ347" s="6">
        <f t="shared" si="4679"/>
        <v>0</v>
      </c>
      <c r="DK347" s="6">
        <f t="shared" si="4680"/>
        <v>0</v>
      </c>
      <c r="DL347" s="6">
        <f t="shared" si="4681"/>
        <v>0</v>
      </c>
      <c r="DM347" s="6">
        <f t="shared" si="4682"/>
        <v>0</v>
      </c>
      <c r="DO347" s="6">
        <f t="shared" si="4683"/>
        <v>0</v>
      </c>
      <c r="DP347" s="6">
        <f t="shared" si="4684"/>
        <v>0</v>
      </c>
      <c r="DQ347" s="6">
        <f t="shared" si="4685"/>
        <v>13114350.895125376</v>
      </c>
      <c r="DR347" s="6">
        <f t="shared" si="4686"/>
        <v>0</v>
      </c>
      <c r="DS347" s="6">
        <f t="shared" si="4687"/>
        <v>0</v>
      </c>
      <c r="DT347" s="6">
        <f t="shared" si="4688"/>
        <v>0</v>
      </c>
      <c r="DU347" s="6">
        <f t="shared" si="4689"/>
        <v>0</v>
      </c>
      <c r="DV347" s="6">
        <f t="shared" si="4690"/>
        <v>0</v>
      </c>
      <c r="DW347" s="6">
        <f t="shared" si="4691"/>
        <v>0</v>
      </c>
      <c r="DX347" s="6">
        <f t="shared" si="4692"/>
        <v>0</v>
      </c>
      <c r="DY347" s="6">
        <f t="shared" si="4693"/>
        <v>0</v>
      </c>
      <c r="DZ347" s="6">
        <f t="shared" si="4694"/>
        <v>0</v>
      </c>
    </row>
    <row r="348" spans="2:130" ht="12" customHeight="1" outlineLevel="1">
      <c r="B348" s="6">
        <f>'23년(세부_실적)'!A466</f>
        <v>342</v>
      </c>
      <c r="C348" s="620"/>
      <c r="D348" s="620"/>
      <c r="E348" s="620"/>
      <c r="F348" s="622" t="str">
        <f>'23년(세부_실적)'!E466</f>
        <v>PSPN2-TYPE5H-V1</v>
      </c>
      <c r="G348" s="622" t="s">
        <v>1412</v>
      </c>
      <c r="H348" s="622" t="str">
        <f>'23년(세부_실적)'!F466</f>
        <v>249A</v>
      </c>
      <c r="I348" s="617" t="str">
        <f>'23년(세부_실적)'!G466</f>
        <v>구</v>
      </c>
      <c r="J348" s="617" t="str">
        <f>'23년(세부_실적)'!H466</f>
        <v>QD</v>
      </c>
      <c r="K348" s="617">
        <f>'23년(세부_실적)'!I466</f>
        <v>21.47</v>
      </c>
      <c r="L348" s="617">
        <f>'23년(세부_실적)'!J466</f>
        <v>0</v>
      </c>
      <c r="M348" s="617">
        <f>'23년(세부_실적)'!K466</f>
        <v>21.47</v>
      </c>
      <c r="N348" s="617">
        <f>'23년(세부_실적)'!L466</f>
        <v>0</v>
      </c>
      <c r="O348" s="617">
        <f>'23년(세부_실적)'!M466</f>
        <v>21.47</v>
      </c>
      <c r="P348" s="617">
        <f>'23년(세부_실적)'!N466</f>
        <v>0</v>
      </c>
      <c r="Q348" s="617">
        <f>'23년(세부_실적)'!O466</f>
        <v>21.47</v>
      </c>
      <c r="R348" s="617">
        <f>'23년(세부_실적)'!P466</f>
        <v>0</v>
      </c>
      <c r="S348" s="638">
        <f>'23년(세부_실적)'!Q466</f>
        <v>6.5060000000000002</v>
      </c>
      <c r="T348" s="638">
        <f t="shared" si="4639"/>
        <v>6506</v>
      </c>
      <c r="U348" s="638">
        <f>'23년(세부_실적)'!S466</f>
        <v>0</v>
      </c>
      <c r="V348" s="638">
        <f t="shared" si="4640"/>
        <v>0</v>
      </c>
      <c r="W348" s="638">
        <f>'23년(세부_실적)'!U466</f>
        <v>0</v>
      </c>
      <c r="X348" s="638">
        <f t="shared" si="4641"/>
        <v>0</v>
      </c>
      <c r="Y348" s="638">
        <f>'23년(세부_실적)'!W466</f>
        <v>0</v>
      </c>
      <c r="Z348" s="638">
        <f t="shared" si="4642"/>
        <v>0</v>
      </c>
      <c r="AA348" s="638">
        <f>'23년(세부_실적)'!Y466</f>
        <v>0</v>
      </c>
      <c r="AB348" s="638">
        <f t="shared" si="4642"/>
        <v>0</v>
      </c>
      <c r="AC348" s="638">
        <f>'23년(세부_실적)'!AA466</f>
        <v>2.7789999999999999</v>
      </c>
      <c r="AD348" s="638">
        <f t="shared" ref="AD348" si="4961">AC348*1000</f>
        <v>2779</v>
      </c>
      <c r="AE348" s="638">
        <f>'23년(세부_실적)'!AC466</f>
        <v>0</v>
      </c>
      <c r="AF348" s="638">
        <f t="shared" ref="AF348" si="4962">AE348*1000</f>
        <v>0</v>
      </c>
      <c r="AG348" s="638">
        <f>'23년(세부_실적)'!AE466</f>
        <v>0.32</v>
      </c>
      <c r="AH348" s="638">
        <f t="shared" ref="AH348" si="4963">AG348*1000</f>
        <v>320</v>
      </c>
      <c r="AI348" s="638">
        <f>'23년(세부_실적)'!AG466</f>
        <v>3.0989999999999998</v>
      </c>
      <c r="AJ348" s="638">
        <f t="shared" ref="AJ348" si="4964">AI348*1000</f>
        <v>3098.9999999999995</v>
      </c>
      <c r="AK348" s="638">
        <f>'23년(세부_실적)'!AI466</f>
        <v>3.0989999999999998</v>
      </c>
      <c r="AL348" s="638">
        <f t="shared" ref="AL348" si="4965">AK348*1000</f>
        <v>3098.9999999999995</v>
      </c>
      <c r="AM348" s="638">
        <f>'23년(세부_실적)'!AK466</f>
        <v>0.48</v>
      </c>
      <c r="AN348" s="638">
        <f t="shared" ref="AN348" si="4966">AM348*1000</f>
        <v>480</v>
      </c>
      <c r="AO348" s="638">
        <f>'23년(세부_실적)'!AM466</f>
        <v>1.746</v>
      </c>
      <c r="AP348" s="638">
        <f t="shared" ref="AP348" si="4967">AO348*1000</f>
        <v>1746</v>
      </c>
      <c r="AQ348" s="638">
        <f>'23년(세부_실적)'!AO466</f>
        <v>0</v>
      </c>
      <c r="AR348" s="638">
        <f t="shared" ref="AR348" si="4968">AQ348*1000</f>
        <v>0</v>
      </c>
      <c r="AS348" s="638">
        <f>'23년(세부_실적)'!AQ466</f>
        <v>2.226</v>
      </c>
      <c r="AT348" s="638">
        <f t="shared" ref="AT348" si="4969">AS348*1000</f>
        <v>2226</v>
      </c>
      <c r="AU348" s="638">
        <f>'23년(세부_실적)'!AS466</f>
        <v>0.16</v>
      </c>
      <c r="AV348" s="638">
        <f t="shared" ref="AV348" si="4970">AU348*1000</f>
        <v>160</v>
      </c>
      <c r="AW348" s="638">
        <f>'23년(세부_실적)'!AU466</f>
        <v>0</v>
      </c>
      <c r="AX348" s="638">
        <f t="shared" ref="AX348" si="4971">AW348*1000</f>
        <v>0</v>
      </c>
      <c r="AY348" s="638">
        <f>'23년(세부_실적)'!AW466</f>
        <v>1.0209999999999999</v>
      </c>
      <c r="AZ348" s="638">
        <f t="shared" ref="AZ348" si="4972">AY348*1000</f>
        <v>1020.9999999999999</v>
      </c>
      <c r="BA348" s="638">
        <f>'23년(세부_실적)'!AY466</f>
        <v>1.1809999999999998</v>
      </c>
      <c r="BB348" s="638">
        <f t="shared" ref="BB348" si="4973">BA348*1000</f>
        <v>1180.9999999999998</v>
      </c>
      <c r="BC348" s="638">
        <f>'23년(세부_실적)'!BA466</f>
        <v>3.407</v>
      </c>
      <c r="BD348" s="638">
        <f t="shared" ref="BD348" si="4974">BC348*1000</f>
        <v>3407</v>
      </c>
      <c r="BF348" s="617">
        <v>1.66</v>
      </c>
      <c r="BG348" s="617">
        <v>15.02230978763636</v>
      </c>
      <c r="BH348" s="617">
        <v>18.68</v>
      </c>
      <c r="BI348" s="617"/>
      <c r="BJ348" s="617">
        <v>1.66</v>
      </c>
      <c r="BK348" s="617">
        <v>15.02230978763636</v>
      </c>
      <c r="BL348" s="617"/>
      <c r="BM348" s="617"/>
      <c r="BN348" s="617">
        <v>1.66</v>
      </c>
      <c r="BO348" s="617">
        <v>15.02230978763636</v>
      </c>
      <c r="BP348" s="617">
        <v>18.68</v>
      </c>
      <c r="BQ348" s="617"/>
      <c r="BR348" s="617">
        <v>1.66</v>
      </c>
      <c r="BS348" s="617">
        <v>15.261691710713286</v>
      </c>
      <c r="BT348" s="617"/>
      <c r="BU348" s="617"/>
      <c r="BV348" s="617">
        <v>1.66</v>
      </c>
      <c r="BW348" s="617">
        <v>15.261691710713286</v>
      </c>
      <c r="BX348" s="617">
        <v>18.68</v>
      </c>
      <c r="BY348" s="617"/>
      <c r="BZ348" s="617">
        <v>1.66</v>
      </c>
      <c r="CA348" s="617">
        <v>15.261691710713286</v>
      </c>
      <c r="CB348" s="617">
        <v>18.68</v>
      </c>
      <c r="CC348" s="617"/>
      <c r="CD348" s="617"/>
      <c r="CE348" s="617"/>
      <c r="CF348" s="617"/>
      <c r="CG348" s="617"/>
      <c r="CH348" s="617"/>
      <c r="CI348" s="617"/>
      <c r="CJ348" s="617"/>
      <c r="CK348" s="617"/>
      <c r="CL348" s="617"/>
      <c r="CM348" s="617"/>
      <c r="CN348" s="617"/>
      <c r="CO348" s="617"/>
      <c r="CP348" s="617"/>
      <c r="CQ348" s="617"/>
      <c r="CR348" s="617"/>
      <c r="CS348" s="617"/>
      <c r="CT348" s="617"/>
      <c r="CU348" s="617"/>
      <c r="CV348" s="617"/>
      <c r="CW348" s="617"/>
      <c r="CX348" s="617"/>
      <c r="CY348" s="617"/>
      <c r="CZ348" s="617"/>
      <c r="DA348" s="617"/>
      <c r="DB348" s="6">
        <f t="shared" si="4671"/>
        <v>0</v>
      </c>
      <c r="DC348" s="6">
        <f t="shared" si="4672"/>
        <v>0</v>
      </c>
      <c r="DD348" s="6">
        <f t="shared" si="4673"/>
        <v>0</v>
      </c>
      <c r="DE348" s="6">
        <f t="shared" si="4674"/>
        <v>0</v>
      </c>
      <c r="DF348" s="6">
        <f t="shared" si="4675"/>
        <v>0</v>
      </c>
      <c r="DG348" s="6">
        <f t="shared" si="4676"/>
        <v>7772254.8480000002</v>
      </c>
      <c r="DH348" s="6">
        <f t="shared" si="4677"/>
        <v>0</v>
      </c>
      <c r="DI348" s="6">
        <f t="shared" si="4678"/>
        <v>43143166.231199995</v>
      </c>
      <c r="DJ348" s="6">
        <f t="shared" si="4679"/>
        <v>0</v>
      </c>
      <c r="DK348" s="6">
        <f t="shared" si="4680"/>
        <v>0</v>
      </c>
      <c r="DL348" s="6">
        <f t="shared" si="4681"/>
        <v>0</v>
      </c>
      <c r="DM348" s="6">
        <f t="shared" si="4682"/>
        <v>0</v>
      </c>
      <c r="DO348" s="6">
        <f t="shared" si="4683"/>
        <v>0</v>
      </c>
      <c r="DP348" s="6">
        <f t="shared" si="4684"/>
        <v>0</v>
      </c>
      <c r="DQ348" s="6">
        <f t="shared" si="4685"/>
        <v>0</v>
      </c>
      <c r="DR348" s="6">
        <f t="shared" si="4686"/>
        <v>62229627.534372054</v>
      </c>
      <c r="DS348" s="6">
        <f t="shared" si="4687"/>
        <v>0</v>
      </c>
      <c r="DT348" s="6">
        <f t="shared" si="4688"/>
        <v>7040669.188166636</v>
      </c>
      <c r="DU348" s="6">
        <f t="shared" si="4689"/>
        <v>0</v>
      </c>
      <c r="DV348" s="6">
        <f t="shared" si="4690"/>
        <v>0</v>
      </c>
      <c r="DW348" s="6">
        <f t="shared" si="4691"/>
        <v>0</v>
      </c>
      <c r="DX348" s="6">
        <f t="shared" si="4692"/>
        <v>0</v>
      </c>
      <c r="DY348" s="6">
        <f t="shared" si="4693"/>
        <v>0</v>
      </c>
      <c r="DZ348" s="6">
        <f t="shared" si="4694"/>
        <v>0</v>
      </c>
    </row>
    <row r="349" spans="2:130" ht="12" customHeight="1" outlineLevel="1">
      <c r="B349" s="6">
        <f>'23년(세부_실적)'!A467</f>
        <v>343</v>
      </c>
      <c r="C349" s="620"/>
      <c r="D349" s="620"/>
      <c r="E349" s="621"/>
      <c r="F349" s="622" t="str">
        <f>'23년(세부_실적)'!E467</f>
        <v>PSPN2-TYPE5H-V2</v>
      </c>
      <c r="G349" s="622" t="s">
        <v>1413</v>
      </c>
      <c r="H349" s="622" t="str">
        <f>'23년(세부_실적)'!F467</f>
        <v>250A</v>
      </c>
      <c r="I349" s="617" t="str">
        <f>'23년(세부_실적)'!G467</f>
        <v>구</v>
      </c>
      <c r="J349" s="617" t="str">
        <f>'23년(세부_실적)'!H467</f>
        <v>QD</v>
      </c>
      <c r="K349" s="617">
        <f>'23년(세부_실적)'!I467</f>
        <v>18.36</v>
      </c>
      <c r="L349" s="617">
        <f>'23년(세부_실적)'!J467</f>
        <v>0</v>
      </c>
      <c r="M349" s="617">
        <f>'23년(세부_실적)'!K467</f>
        <v>18.36</v>
      </c>
      <c r="N349" s="617">
        <f>'23년(세부_실적)'!L467</f>
        <v>0</v>
      </c>
      <c r="O349" s="617">
        <f>'23년(세부_실적)'!M467</f>
        <v>18.36</v>
      </c>
      <c r="P349" s="617">
        <f>'23년(세부_실적)'!N467</f>
        <v>0</v>
      </c>
      <c r="Q349" s="617">
        <f>'23년(세부_실적)'!O467</f>
        <v>18.36</v>
      </c>
      <c r="R349" s="617">
        <f>'23년(세부_실적)'!P467</f>
        <v>0</v>
      </c>
      <c r="S349" s="638">
        <f>'23년(세부_실적)'!Q467</f>
        <v>2.992</v>
      </c>
      <c r="T349" s="638">
        <f t="shared" si="4639"/>
        <v>2992</v>
      </c>
      <c r="U349" s="638">
        <f>'23년(세부_실적)'!S467</f>
        <v>0.99199999999999999</v>
      </c>
      <c r="V349" s="638">
        <f t="shared" si="4640"/>
        <v>992</v>
      </c>
      <c r="W349" s="638">
        <f>'23년(세부_실적)'!U467</f>
        <v>0.89600000000000002</v>
      </c>
      <c r="X349" s="638">
        <f t="shared" si="4641"/>
        <v>896</v>
      </c>
      <c r="Y349" s="638">
        <f>'23년(세부_실적)'!W467</f>
        <v>1.1040000000000001</v>
      </c>
      <c r="Z349" s="638">
        <f t="shared" si="4642"/>
        <v>1104</v>
      </c>
      <c r="AA349" s="638">
        <f>'23년(세부_실적)'!Y467</f>
        <v>2.992</v>
      </c>
      <c r="AB349" s="638">
        <f t="shared" si="4642"/>
        <v>2992</v>
      </c>
      <c r="AC349" s="638">
        <f>'23년(세부_실적)'!AA467</f>
        <v>0</v>
      </c>
      <c r="AD349" s="638">
        <f t="shared" ref="AD349" si="4975">AC349*1000</f>
        <v>0</v>
      </c>
      <c r="AE349" s="638">
        <f>'23년(세부_실적)'!AC467</f>
        <v>0</v>
      </c>
      <c r="AF349" s="638">
        <f t="shared" ref="AF349" si="4976">AE349*1000</f>
        <v>0</v>
      </c>
      <c r="AG349" s="638">
        <f>'23년(세부_실적)'!AE467</f>
        <v>0</v>
      </c>
      <c r="AH349" s="638">
        <f t="shared" ref="AH349" si="4977">AG349*1000</f>
        <v>0</v>
      </c>
      <c r="AI349" s="638">
        <f>'23년(세부_실적)'!AG467</f>
        <v>0</v>
      </c>
      <c r="AJ349" s="638">
        <f t="shared" ref="AJ349" si="4978">AI349*1000</f>
        <v>0</v>
      </c>
      <c r="AK349" s="638">
        <f>'23년(세부_실적)'!AI467</f>
        <v>2.992</v>
      </c>
      <c r="AL349" s="638">
        <f t="shared" ref="AL349" si="4979">AK349*1000</f>
        <v>2992</v>
      </c>
      <c r="AM349" s="638">
        <f>'23년(세부_실적)'!AK467</f>
        <v>0</v>
      </c>
      <c r="AN349" s="638">
        <f t="shared" ref="AN349" si="4980">AM349*1000</f>
        <v>0</v>
      </c>
      <c r="AO349" s="638">
        <f>'23년(세부_실적)'!AM467</f>
        <v>0</v>
      </c>
      <c r="AP349" s="638">
        <f t="shared" ref="AP349" si="4981">AO349*1000</f>
        <v>0</v>
      </c>
      <c r="AQ349" s="638">
        <f>'23년(세부_실적)'!AO467</f>
        <v>0</v>
      </c>
      <c r="AR349" s="638">
        <f t="shared" ref="AR349" si="4982">AQ349*1000</f>
        <v>0</v>
      </c>
      <c r="AS349" s="638">
        <f>'23년(세부_실적)'!AQ467</f>
        <v>0</v>
      </c>
      <c r="AT349" s="638">
        <f t="shared" ref="AT349" si="4983">AS349*1000</f>
        <v>0</v>
      </c>
      <c r="AU349" s="638">
        <f>'23년(세부_실적)'!AS467</f>
        <v>0</v>
      </c>
      <c r="AV349" s="638">
        <f t="shared" ref="AV349" si="4984">AU349*1000</f>
        <v>0</v>
      </c>
      <c r="AW349" s="638">
        <f>'23년(세부_실적)'!AU467</f>
        <v>0</v>
      </c>
      <c r="AX349" s="638">
        <f t="shared" ref="AX349" si="4985">AW349*1000</f>
        <v>0</v>
      </c>
      <c r="AY349" s="638">
        <f>'23년(세부_실적)'!AW467</f>
        <v>0</v>
      </c>
      <c r="AZ349" s="638">
        <f t="shared" ref="AZ349" si="4986">AY349*1000</f>
        <v>0</v>
      </c>
      <c r="BA349" s="638">
        <f>'23년(세부_실적)'!AY467</f>
        <v>0</v>
      </c>
      <c r="BB349" s="638">
        <f t="shared" ref="BB349" si="4987">BA349*1000</f>
        <v>0</v>
      </c>
      <c r="BC349" s="638">
        <f>'23년(세부_실적)'!BA467</f>
        <v>0</v>
      </c>
      <c r="BD349" s="638">
        <f t="shared" ref="BD349" si="4988">BC349*1000</f>
        <v>0</v>
      </c>
      <c r="BF349" s="617">
        <v>1.6099999999999999</v>
      </c>
      <c r="BG349" s="617">
        <v>13.043649560363633</v>
      </c>
      <c r="BH349" s="617">
        <v>16.23</v>
      </c>
      <c r="BI349" s="645"/>
      <c r="BJ349" s="617">
        <v>1.6099999999999999</v>
      </c>
      <c r="BK349" s="617">
        <v>13.043649560363633</v>
      </c>
      <c r="BL349" s="617">
        <v>16.23</v>
      </c>
      <c r="BM349" s="617"/>
      <c r="BN349" s="617">
        <v>1.6099999999999999</v>
      </c>
      <c r="BO349" s="617">
        <v>13.043649560363633</v>
      </c>
      <c r="BP349" s="617">
        <v>16.23</v>
      </c>
      <c r="BQ349" s="617"/>
      <c r="BR349" s="617">
        <v>1.6099999999999999</v>
      </c>
      <c r="BS349" s="617">
        <v>13.318091483440558</v>
      </c>
      <c r="BT349" s="617"/>
      <c r="BU349" s="617"/>
      <c r="BV349" s="617">
        <v>1.6099999999999999</v>
      </c>
      <c r="BW349" s="617">
        <v>13.318091483440558</v>
      </c>
      <c r="BX349" s="617">
        <v>16.23</v>
      </c>
      <c r="BY349" s="617"/>
      <c r="BZ349" s="617">
        <v>1.6099999999999999</v>
      </c>
      <c r="CA349" s="617">
        <v>13.318091483440558</v>
      </c>
      <c r="CB349" s="617">
        <v>16.23</v>
      </c>
      <c r="CC349" s="617"/>
      <c r="CD349" s="617"/>
      <c r="CE349" s="617"/>
      <c r="CF349" s="617"/>
      <c r="CG349" s="617"/>
      <c r="CH349" s="617"/>
      <c r="CI349" s="617"/>
      <c r="CJ349" s="617"/>
      <c r="CK349" s="617"/>
      <c r="CL349" s="617"/>
      <c r="CM349" s="617"/>
      <c r="CN349" s="617"/>
      <c r="CO349" s="617"/>
      <c r="CP349" s="617"/>
      <c r="CQ349" s="617"/>
      <c r="CR349" s="617"/>
      <c r="CS349" s="617"/>
      <c r="CT349" s="617"/>
      <c r="CU349" s="617"/>
      <c r="CV349" s="617"/>
      <c r="CW349" s="617"/>
      <c r="CX349" s="617"/>
      <c r="CY349" s="617"/>
      <c r="CZ349" s="617"/>
      <c r="DA349" s="617"/>
      <c r="DB349" s="6">
        <f t="shared" si="4671"/>
        <v>20055808.310400002</v>
      </c>
      <c r="DC349" s="6">
        <f t="shared" si="4672"/>
        <v>18529809.1776</v>
      </c>
      <c r="DD349" s="6">
        <f t="shared" si="4673"/>
        <v>23354754.465600003</v>
      </c>
      <c r="DE349" s="6">
        <f t="shared" si="4674"/>
        <v>0</v>
      </c>
      <c r="DF349" s="6">
        <f t="shared" si="4675"/>
        <v>0</v>
      </c>
      <c r="DG349" s="6">
        <f t="shared" si="4676"/>
        <v>0</v>
      </c>
      <c r="DH349" s="6">
        <f t="shared" si="4677"/>
        <v>0</v>
      </c>
      <c r="DI349" s="6">
        <f t="shared" si="4678"/>
        <v>0</v>
      </c>
      <c r="DJ349" s="6">
        <f t="shared" si="4679"/>
        <v>0</v>
      </c>
      <c r="DK349" s="6">
        <f t="shared" si="4680"/>
        <v>0</v>
      </c>
      <c r="DL349" s="6">
        <f t="shared" si="4681"/>
        <v>0</v>
      </c>
      <c r="DM349" s="6">
        <f t="shared" si="4682"/>
        <v>0</v>
      </c>
      <c r="DO349" s="6">
        <f t="shared" si="4683"/>
        <v>18107873.483082578</v>
      </c>
      <c r="DP349" s="6">
        <f t="shared" si="4684"/>
        <v>16730088.115154667</v>
      </c>
      <c r="DQ349" s="6">
        <f t="shared" si="4685"/>
        <v>21086407.116897106</v>
      </c>
      <c r="DR349" s="6">
        <f t="shared" si="4686"/>
        <v>0</v>
      </c>
      <c r="DS349" s="6">
        <f t="shared" si="4687"/>
        <v>0</v>
      </c>
      <c r="DT349" s="6">
        <f t="shared" si="4688"/>
        <v>0</v>
      </c>
      <c r="DU349" s="6">
        <f t="shared" si="4689"/>
        <v>0</v>
      </c>
      <c r="DV349" s="6">
        <f t="shared" si="4690"/>
        <v>0</v>
      </c>
      <c r="DW349" s="6">
        <f t="shared" si="4691"/>
        <v>0</v>
      </c>
      <c r="DX349" s="6">
        <f t="shared" si="4692"/>
        <v>0</v>
      </c>
      <c r="DY349" s="6">
        <f t="shared" si="4693"/>
        <v>0</v>
      </c>
      <c r="DZ349" s="6">
        <f t="shared" si="4694"/>
        <v>0</v>
      </c>
    </row>
    <row r="350" spans="2:130" ht="12" customHeight="1" outlineLevel="1">
      <c r="B350" s="6">
        <f>'23년(세부_실적)'!A468</f>
        <v>344</v>
      </c>
      <c r="C350" s="620"/>
      <c r="D350" s="631" t="str">
        <f>'23년(세부_실적)'!C468</f>
        <v>제품계</v>
      </c>
      <c r="E350" s="635"/>
      <c r="F350" s="632"/>
      <c r="G350" s="632"/>
      <c r="H350" s="633"/>
      <c r="I350" s="634"/>
      <c r="J350" s="634"/>
      <c r="K350" s="634">
        <f>'23년(세부_실적)'!I468</f>
        <v>0</v>
      </c>
      <c r="L350" s="634">
        <f>'23년(세부_실적)'!J468</f>
        <v>0</v>
      </c>
      <c r="M350" s="634">
        <f>'23년(세부_실적)'!K468</f>
        <v>0</v>
      </c>
      <c r="N350" s="634">
        <f>'23년(세부_실적)'!L468</f>
        <v>0</v>
      </c>
      <c r="O350" s="634">
        <f>'23년(세부_실적)'!M468</f>
        <v>0</v>
      </c>
      <c r="P350" s="634">
        <f>'23년(세부_실적)'!N468</f>
        <v>0</v>
      </c>
      <c r="Q350" s="634">
        <f>'23년(세부_실적)'!O468</f>
        <v>0</v>
      </c>
      <c r="R350" s="634">
        <f>'23년(세부_실적)'!P468</f>
        <v>0</v>
      </c>
      <c r="S350" s="639">
        <f>'23년(세부_실적)'!Q468</f>
        <v>299.94699999999995</v>
      </c>
      <c r="T350" s="639">
        <f t="shared" si="4639"/>
        <v>299946.99999999994</v>
      </c>
      <c r="U350" s="639">
        <f>'23년(세부_실적)'!S468</f>
        <v>28.776</v>
      </c>
      <c r="V350" s="639">
        <f t="shared" si="4640"/>
        <v>28776</v>
      </c>
      <c r="W350" s="639">
        <f>'23년(세부_실적)'!U468</f>
        <v>36.020000000000003</v>
      </c>
      <c r="X350" s="639">
        <f t="shared" si="4641"/>
        <v>36020</v>
      </c>
      <c r="Y350" s="639">
        <f>'23년(세부_실적)'!W468</f>
        <v>55.75</v>
      </c>
      <c r="Z350" s="639">
        <f t="shared" si="4642"/>
        <v>55750</v>
      </c>
      <c r="AA350" s="639">
        <f>'23년(세부_실적)'!Y468</f>
        <v>120.54600000000001</v>
      </c>
      <c r="AB350" s="639">
        <f t="shared" si="4642"/>
        <v>120546</v>
      </c>
      <c r="AC350" s="639">
        <f>'23년(세부_실적)'!AA468</f>
        <v>27.350999999999996</v>
      </c>
      <c r="AD350" s="639">
        <f t="shared" ref="AD350" si="4989">AC350*1000</f>
        <v>27350.999999999996</v>
      </c>
      <c r="AE350" s="639">
        <f>'23년(세부_실적)'!AC468</f>
        <v>28.464000000000002</v>
      </c>
      <c r="AF350" s="639">
        <f t="shared" ref="AF350" si="4990">AE350*1000</f>
        <v>28464.000000000004</v>
      </c>
      <c r="AG350" s="639">
        <f>'23년(세부_실적)'!AE468</f>
        <v>35.988</v>
      </c>
      <c r="AH350" s="639">
        <f t="shared" ref="AH350" si="4991">AG350*1000</f>
        <v>35988</v>
      </c>
      <c r="AI350" s="639">
        <f>'23년(세부_실적)'!AG468</f>
        <v>91.802999999999997</v>
      </c>
      <c r="AJ350" s="639">
        <f t="shared" ref="AJ350" si="4992">AI350*1000</f>
        <v>91803</v>
      </c>
      <c r="AK350" s="639">
        <f>'23년(세부_실적)'!AI468</f>
        <v>212.34900000000002</v>
      </c>
      <c r="AL350" s="639">
        <f t="shared" ref="AL350" si="4993">AK350*1000</f>
        <v>212349.00000000003</v>
      </c>
      <c r="AM350" s="639">
        <f>'23년(세부_실적)'!AK468</f>
        <v>19.492000000000001</v>
      </c>
      <c r="AN350" s="639">
        <f t="shared" ref="AN350" si="4994">AM350*1000</f>
        <v>19492</v>
      </c>
      <c r="AO350" s="639">
        <f>'23년(세부_실적)'!AM468</f>
        <v>15.03</v>
      </c>
      <c r="AP350" s="639">
        <f t="shared" ref="AP350" si="4995">AO350*1000</f>
        <v>15030</v>
      </c>
      <c r="AQ350" s="639">
        <f>'23년(세부_실적)'!AO468</f>
        <v>15.843999999999999</v>
      </c>
      <c r="AR350" s="639">
        <f t="shared" ref="AR350" si="4996">AQ350*1000</f>
        <v>15844</v>
      </c>
      <c r="AS350" s="639">
        <f>'23년(세부_실적)'!AQ468</f>
        <v>50.366</v>
      </c>
      <c r="AT350" s="639">
        <f t="shared" ref="AT350" si="4997">AS350*1000</f>
        <v>50366</v>
      </c>
      <c r="AU350" s="639">
        <f>'23년(세부_실적)'!AS468</f>
        <v>11.489000000000001</v>
      </c>
      <c r="AV350" s="639">
        <f t="shared" ref="AV350" si="4998">AU350*1000</f>
        <v>11489</v>
      </c>
      <c r="AW350" s="639">
        <f>'23년(세부_실적)'!AU468</f>
        <v>9.0129999999999999</v>
      </c>
      <c r="AX350" s="639">
        <f t="shared" ref="AX350" si="4999">AW350*1000</f>
        <v>9013</v>
      </c>
      <c r="AY350" s="639">
        <f>'23년(세부_실적)'!AW468</f>
        <v>16.729999999999997</v>
      </c>
      <c r="AZ350" s="639">
        <f t="shared" ref="AZ350" si="5000">AY350*1000</f>
        <v>16729.999999999996</v>
      </c>
      <c r="BA350" s="639">
        <f>'23년(세부_실적)'!AY468</f>
        <v>37.231999999999999</v>
      </c>
      <c r="BB350" s="639">
        <f t="shared" ref="BB350" si="5001">BA350*1000</f>
        <v>37232</v>
      </c>
      <c r="BC350" s="639">
        <f>'23년(세부_실적)'!BA468</f>
        <v>87.597999999999999</v>
      </c>
      <c r="BD350" s="639">
        <f t="shared" ref="BD350" si="5002">BC350*1000</f>
        <v>87598</v>
      </c>
      <c r="BF350" s="617"/>
      <c r="BG350" s="617"/>
      <c r="BH350" s="617"/>
      <c r="BI350" s="617"/>
      <c r="BJ350" s="617"/>
      <c r="BK350" s="617"/>
      <c r="BL350" s="617"/>
      <c r="BM350" s="617"/>
      <c r="BN350" s="617"/>
      <c r="BO350" s="617"/>
      <c r="BP350" s="617"/>
      <c r="BQ350" s="617"/>
      <c r="BR350" s="617"/>
      <c r="BS350" s="617"/>
      <c r="BT350" s="617"/>
      <c r="BU350" s="617"/>
      <c r="BV350" s="617"/>
      <c r="BW350" s="617"/>
      <c r="BX350" s="617"/>
      <c r="BY350" s="617"/>
      <c r="BZ350" s="617"/>
      <c r="CA350" s="617"/>
      <c r="CB350" s="617"/>
      <c r="CC350" s="617"/>
      <c r="CD350" s="617"/>
      <c r="CE350" s="617"/>
      <c r="CF350" s="617"/>
      <c r="CG350" s="617"/>
      <c r="CH350" s="617"/>
      <c r="CI350" s="617"/>
      <c r="CJ350" s="617"/>
      <c r="CK350" s="617"/>
      <c r="CL350" s="617"/>
      <c r="CM350" s="617"/>
      <c r="CN350" s="617"/>
      <c r="CO350" s="617"/>
      <c r="CP350" s="617"/>
      <c r="CQ350" s="617"/>
      <c r="CR350" s="617"/>
      <c r="CS350" s="617"/>
      <c r="CT350" s="617"/>
      <c r="CU350" s="617"/>
      <c r="CV350" s="617"/>
      <c r="CW350" s="617"/>
      <c r="CX350" s="617"/>
      <c r="CY350" s="617"/>
      <c r="CZ350" s="617"/>
      <c r="DA350" s="617"/>
      <c r="DB350" s="6">
        <f t="shared" si="4671"/>
        <v>0</v>
      </c>
      <c r="DC350" s="6">
        <f t="shared" si="4672"/>
        <v>0</v>
      </c>
      <c r="DD350" s="6">
        <f t="shared" si="4673"/>
        <v>0</v>
      </c>
      <c r="DE350" s="6">
        <f t="shared" si="4674"/>
        <v>0</v>
      </c>
      <c r="DF350" s="6">
        <f t="shared" si="4675"/>
        <v>0</v>
      </c>
      <c r="DG350" s="6">
        <f t="shared" si="4676"/>
        <v>0</v>
      </c>
      <c r="DH350" s="6">
        <f t="shared" si="4677"/>
        <v>0</v>
      </c>
      <c r="DI350" s="6">
        <f t="shared" si="4678"/>
        <v>0</v>
      </c>
      <c r="DJ350" s="6">
        <f t="shared" si="4679"/>
        <v>0</v>
      </c>
      <c r="DK350" s="6">
        <f t="shared" si="4680"/>
        <v>0</v>
      </c>
      <c r="DL350" s="6">
        <f t="shared" si="4681"/>
        <v>0</v>
      </c>
      <c r="DM350" s="6">
        <f t="shared" si="4682"/>
        <v>0</v>
      </c>
      <c r="DO350" s="6">
        <f t="shared" si="4683"/>
        <v>0</v>
      </c>
      <c r="DP350" s="6">
        <f t="shared" si="4684"/>
        <v>0</v>
      </c>
      <c r="DQ350" s="6">
        <f t="shared" si="4685"/>
        <v>0</v>
      </c>
      <c r="DR350" s="6">
        <f t="shared" si="4686"/>
        <v>0</v>
      </c>
      <c r="DS350" s="6">
        <f t="shared" si="4687"/>
        <v>0</v>
      </c>
      <c r="DT350" s="6">
        <f t="shared" si="4688"/>
        <v>0</v>
      </c>
      <c r="DU350" s="6">
        <f t="shared" si="4689"/>
        <v>0</v>
      </c>
      <c r="DV350" s="6">
        <f t="shared" si="4690"/>
        <v>0</v>
      </c>
      <c r="DW350" s="6">
        <f t="shared" si="4691"/>
        <v>0</v>
      </c>
      <c r="DX350" s="6">
        <f t="shared" si="4692"/>
        <v>0</v>
      </c>
      <c r="DY350" s="6">
        <f t="shared" si="4693"/>
        <v>0</v>
      </c>
      <c r="DZ350" s="6">
        <f t="shared" si="4694"/>
        <v>0</v>
      </c>
    </row>
    <row r="351" spans="2:130" ht="12" customHeight="1" outlineLevel="1">
      <c r="B351" s="6">
        <f>'23년(세부_실적)'!A469</f>
        <v>345</v>
      </c>
      <c r="C351" s="620"/>
      <c r="D351" s="618" t="str">
        <f>'23년(세부_실적)'!C469</f>
        <v>FDB</v>
      </c>
      <c r="E351" s="618" t="str">
        <f>'23년(세부_실적)'!D469</f>
        <v>Printer</v>
      </c>
      <c r="F351" s="622" t="str">
        <f>'23년(세부_실적)'!E469</f>
        <v>JADE-FDB-V1</v>
      </c>
      <c r="G351" s="622" t="s">
        <v>1414</v>
      </c>
      <c r="H351" s="622" t="str">
        <f>'23년(세부_실적)'!F469</f>
        <v>8GR94-60001</v>
      </c>
      <c r="I351" s="617" t="str">
        <f>'23년(세부_실적)'!G469</f>
        <v>구</v>
      </c>
      <c r="J351" s="617" t="str">
        <f>'23년(세부_실적)'!H469</f>
        <v>QD</v>
      </c>
      <c r="K351" s="617">
        <f>'23년(세부_실적)'!I469</f>
        <v>9.06</v>
      </c>
      <c r="L351" s="617">
        <f>'23년(세부_실적)'!J469</f>
        <v>0</v>
      </c>
      <c r="M351" s="617">
        <f>'23년(세부_실적)'!K469</f>
        <v>9.06</v>
      </c>
      <c r="N351" s="617">
        <f>'23년(세부_실적)'!L469</f>
        <v>0</v>
      </c>
      <c r="O351" s="617">
        <f>'23년(세부_실적)'!M469</f>
        <v>9.06</v>
      </c>
      <c r="P351" s="617">
        <f>'23년(세부_실적)'!N469</f>
        <v>0</v>
      </c>
      <c r="Q351" s="617">
        <f>'23년(세부_실적)'!O469</f>
        <v>9.06</v>
      </c>
      <c r="R351" s="617">
        <f>'23년(세부_실적)'!P469</f>
        <v>0</v>
      </c>
      <c r="S351" s="638">
        <f>'23년(세부_실적)'!Q469</f>
        <v>2.1440000000000001</v>
      </c>
      <c r="T351" s="638">
        <f t="shared" si="4639"/>
        <v>2144</v>
      </c>
      <c r="U351" s="638">
        <f>'23년(세부_실적)'!S469</f>
        <v>0</v>
      </c>
      <c r="V351" s="638">
        <f t="shared" si="4640"/>
        <v>0</v>
      </c>
      <c r="W351" s="638">
        <f>'23년(세부_실적)'!U469</f>
        <v>0</v>
      </c>
      <c r="X351" s="638">
        <f t="shared" si="4641"/>
        <v>0</v>
      </c>
      <c r="Y351" s="638">
        <f>'23년(세부_실적)'!W469</f>
        <v>0</v>
      </c>
      <c r="Z351" s="638">
        <f t="shared" si="4642"/>
        <v>0</v>
      </c>
      <c r="AA351" s="638">
        <f>'23년(세부_실적)'!Y469</f>
        <v>0</v>
      </c>
      <c r="AB351" s="638">
        <f t="shared" si="4642"/>
        <v>0</v>
      </c>
      <c r="AC351" s="638">
        <f>'23년(세부_실적)'!AA469</f>
        <v>1.8560000000000001</v>
      </c>
      <c r="AD351" s="638">
        <f t="shared" ref="AD351" si="5003">AC351*1000</f>
        <v>1856</v>
      </c>
      <c r="AE351" s="638">
        <f>'23년(세부_실적)'!AC469</f>
        <v>0</v>
      </c>
      <c r="AF351" s="638">
        <f t="shared" ref="AF351" si="5004">AE351*1000</f>
        <v>0</v>
      </c>
      <c r="AG351" s="638">
        <f>'23년(세부_실적)'!AE469</f>
        <v>0</v>
      </c>
      <c r="AH351" s="638">
        <f t="shared" ref="AH351" si="5005">AG351*1000</f>
        <v>0</v>
      </c>
      <c r="AI351" s="638">
        <f>'23년(세부_실적)'!AG469</f>
        <v>1.8560000000000001</v>
      </c>
      <c r="AJ351" s="638">
        <f t="shared" ref="AJ351" si="5006">AI351*1000</f>
        <v>1856</v>
      </c>
      <c r="AK351" s="638">
        <f>'23년(세부_실적)'!AI469</f>
        <v>1.8560000000000001</v>
      </c>
      <c r="AL351" s="638">
        <f t="shared" ref="AL351" si="5007">AK351*1000</f>
        <v>1856</v>
      </c>
      <c r="AM351" s="638">
        <f>'23년(세부_실적)'!AK469</f>
        <v>0.14399999999999999</v>
      </c>
      <c r="AN351" s="638">
        <f t="shared" ref="AN351" si="5008">AM351*1000</f>
        <v>144</v>
      </c>
      <c r="AO351" s="638">
        <f>'23년(세부_실적)'!AM469</f>
        <v>0</v>
      </c>
      <c r="AP351" s="638">
        <f t="shared" ref="AP351" si="5009">AO351*1000</f>
        <v>0</v>
      </c>
      <c r="AQ351" s="638">
        <f>'23년(세부_실적)'!AO469</f>
        <v>0</v>
      </c>
      <c r="AR351" s="638">
        <f t="shared" ref="AR351" si="5010">AQ351*1000</f>
        <v>0</v>
      </c>
      <c r="AS351" s="638">
        <f>'23년(세부_실적)'!AQ469</f>
        <v>0.14399999999999999</v>
      </c>
      <c r="AT351" s="638">
        <f t="shared" ref="AT351" si="5011">AS351*1000</f>
        <v>144</v>
      </c>
      <c r="AU351" s="638">
        <f>'23년(세부_실적)'!AS469</f>
        <v>0</v>
      </c>
      <c r="AV351" s="638">
        <f t="shared" ref="AV351" si="5012">AU351*1000</f>
        <v>0</v>
      </c>
      <c r="AW351" s="638">
        <f>'23년(세부_실적)'!AU469</f>
        <v>0</v>
      </c>
      <c r="AX351" s="638">
        <f t="shared" ref="AX351" si="5013">AW351*1000</f>
        <v>0</v>
      </c>
      <c r="AY351" s="638">
        <f>'23년(세부_실적)'!AW469</f>
        <v>0.14399999999999999</v>
      </c>
      <c r="AZ351" s="638">
        <f t="shared" ref="AZ351" si="5014">AY351*1000</f>
        <v>144</v>
      </c>
      <c r="BA351" s="638">
        <f>'23년(세부_실적)'!AY469</f>
        <v>0.14399999999999999</v>
      </c>
      <c r="BB351" s="638">
        <f t="shared" ref="BB351" si="5015">BA351*1000</f>
        <v>144</v>
      </c>
      <c r="BC351" s="638">
        <f>'23년(세부_실적)'!BA469</f>
        <v>0.28799999999999998</v>
      </c>
      <c r="BD351" s="638">
        <f t="shared" ref="BD351" si="5016">BC351*1000</f>
        <v>288</v>
      </c>
      <c r="BF351" s="617">
        <v>0.5867044284088927</v>
      </c>
      <c r="BG351" s="617">
        <v>5.8463099782727284</v>
      </c>
      <c r="BH351" s="617">
        <v>7.95</v>
      </c>
      <c r="BI351" s="645"/>
      <c r="BJ351" s="617">
        <v>0.5867044284088927</v>
      </c>
      <c r="BK351" s="617">
        <v>5.8463099782727284</v>
      </c>
      <c r="BL351" s="617">
        <v>7.95</v>
      </c>
      <c r="BM351" s="617"/>
      <c r="BN351" s="617">
        <v>0.5867044284088927</v>
      </c>
      <c r="BO351" s="617">
        <v>5.8463099782727284</v>
      </c>
      <c r="BP351" s="617"/>
      <c r="BQ351" s="617"/>
      <c r="BR351" s="617">
        <v>0.5867044284088927</v>
      </c>
      <c r="BS351" s="617">
        <v>5.9181481082783147</v>
      </c>
      <c r="BT351" s="617">
        <v>7.95</v>
      </c>
      <c r="BU351" s="617"/>
      <c r="BV351" s="617">
        <v>0.5867044284088927</v>
      </c>
      <c r="BW351" s="617">
        <v>5.9181481082783147</v>
      </c>
      <c r="BX351" s="617">
        <v>7.95</v>
      </c>
      <c r="BY351" s="617"/>
      <c r="BZ351" s="617">
        <v>0.5867044284088927</v>
      </c>
      <c r="CA351" s="617">
        <v>5.9181481082783147</v>
      </c>
      <c r="CB351" s="617">
        <v>7.95</v>
      </c>
      <c r="CC351" s="617"/>
      <c r="CD351" s="617"/>
      <c r="CE351" s="617"/>
      <c r="CF351" s="617"/>
      <c r="CG351" s="617"/>
      <c r="CH351" s="617"/>
      <c r="CI351" s="617"/>
      <c r="CJ351" s="617"/>
      <c r="CK351" s="617"/>
      <c r="CL351" s="617"/>
      <c r="CM351" s="617"/>
      <c r="CN351" s="617"/>
      <c r="CO351" s="617"/>
      <c r="CP351" s="617"/>
      <c r="CQ351" s="617"/>
      <c r="CR351" s="617"/>
      <c r="CS351" s="617"/>
      <c r="CT351" s="617"/>
      <c r="CU351" s="617"/>
      <c r="CV351" s="617"/>
      <c r="CW351" s="617"/>
      <c r="CX351" s="617"/>
      <c r="CY351" s="617"/>
      <c r="CZ351" s="617"/>
      <c r="DA351" s="617"/>
      <c r="DB351" s="6">
        <f t="shared" si="4671"/>
        <v>0</v>
      </c>
      <c r="DC351" s="6">
        <f t="shared" si="4672"/>
        <v>0</v>
      </c>
      <c r="DD351" s="6">
        <f t="shared" si="4673"/>
        <v>0</v>
      </c>
      <c r="DE351" s="6">
        <f t="shared" si="4674"/>
        <v>19525851.263999999</v>
      </c>
      <c r="DF351" s="6">
        <f t="shared" si="4675"/>
        <v>0</v>
      </c>
      <c r="DG351" s="6">
        <f t="shared" si="4676"/>
        <v>0</v>
      </c>
      <c r="DH351" s="6">
        <f t="shared" si="4677"/>
        <v>0</v>
      </c>
      <c r="DI351" s="6">
        <f t="shared" si="4678"/>
        <v>0</v>
      </c>
      <c r="DJ351" s="6">
        <f t="shared" si="4679"/>
        <v>0</v>
      </c>
      <c r="DK351" s="6">
        <f t="shared" si="4680"/>
        <v>0</v>
      </c>
      <c r="DL351" s="6">
        <f t="shared" si="4681"/>
        <v>0</v>
      </c>
      <c r="DM351" s="6">
        <f t="shared" si="4682"/>
        <v>0</v>
      </c>
      <c r="DO351" s="6">
        <f t="shared" si="4683"/>
        <v>0</v>
      </c>
      <c r="DP351" s="6">
        <f t="shared" si="4684"/>
        <v>0</v>
      </c>
      <c r="DQ351" s="6">
        <f t="shared" si="4685"/>
        <v>0</v>
      </c>
      <c r="DR351" s="6">
        <f t="shared" si="4686"/>
        <v>15976450.707623586</v>
      </c>
      <c r="DS351" s="6">
        <f t="shared" si="4687"/>
        <v>0</v>
      </c>
      <c r="DT351" s="6">
        <f t="shared" si="4688"/>
        <v>0</v>
      </c>
      <c r="DU351" s="6">
        <f t="shared" si="4689"/>
        <v>0</v>
      </c>
      <c r="DV351" s="6">
        <f t="shared" si="4690"/>
        <v>0</v>
      </c>
      <c r="DW351" s="6">
        <f t="shared" si="4691"/>
        <v>0</v>
      </c>
      <c r="DX351" s="6">
        <f t="shared" si="4692"/>
        <v>0</v>
      </c>
      <c r="DY351" s="6">
        <f t="shared" si="4693"/>
        <v>0</v>
      </c>
      <c r="DZ351" s="6">
        <f t="shared" si="4694"/>
        <v>0</v>
      </c>
    </row>
    <row r="352" spans="2:130" ht="12" customHeight="1" outlineLevel="1">
      <c r="B352" s="6">
        <f>'23년(세부_실적)'!A470</f>
        <v>346</v>
      </c>
      <c r="C352" s="620"/>
      <c r="D352" s="620"/>
      <c r="E352" s="621"/>
      <c r="F352" s="622" t="str">
        <f>'23년(세부_실적)'!E470</f>
        <v>JADE-FDB-V2</v>
      </c>
      <c r="G352" s="622" t="s">
        <v>1415</v>
      </c>
      <c r="H352" s="622" t="str">
        <f>'23년(세부_실적)'!F470</f>
        <v>8GR94-60002</v>
      </c>
      <c r="I352" s="617" t="str">
        <f>'23년(세부_실적)'!G470</f>
        <v>구</v>
      </c>
      <c r="J352" s="617" t="str">
        <f>'23년(세부_실적)'!H470</f>
        <v>QD</v>
      </c>
      <c r="K352" s="617">
        <f>'23년(세부_실적)'!I470</f>
        <v>8.7799999999999994</v>
      </c>
      <c r="L352" s="617">
        <f>'23년(세부_실적)'!J470</f>
        <v>0</v>
      </c>
      <c r="M352" s="617">
        <f>'23년(세부_실적)'!K470</f>
        <v>8.7799999999999994</v>
      </c>
      <c r="N352" s="617">
        <f>'23년(세부_실적)'!L470</f>
        <v>0</v>
      </c>
      <c r="O352" s="617">
        <f>'23년(세부_실적)'!M470</f>
        <v>8.7799999999999994</v>
      </c>
      <c r="P352" s="617">
        <f>'23년(세부_실적)'!N470</f>
        <v>0</v>
      </c>
      <c r="Q352" s="617">
        <f>'23년(세부_실적)'!O470</f>
        <v>8.7799999999999994</v>
      </c>
      <c r="R352" s="617">
        <f>'23년(세부_실적)'!P470</f>
        <v>0</v>
      </c>
      <c r="S352" s="638">
        <f>'23년(세부_실적)'!Q470</f>
        <v>2.202</v>
      </c>
      <c r="T352" s="638">
        <f t="shared" si="4639"/>
        <v>2202</v>
      </c>
      <c r="U352" s="638">
        <f>'23년(세부_실적)'!S470</f>
        <v>1.2</v>
      </c>
      <c r="V352" s="638">
        <f t="shared" si="4640"/>
        <v>1200</v>
      </c>
      <c r="W352" s="638">
        <f>'23년(세부_실적)'!U470</f>
        <v>0.52200000000000002</v>
      </c>
      <c r="X352" s="638">
        <f t="shared" si="4641"/>
        <v>522</v>
      </c>
      <c r="Y352" s="638">
        <f>'23년(세부_실적)'!W470</f>
        <v>6.8000000000000005E-2</v>
      </c>
      <c r="Z352" s="638">
        <f t="shared" si="4642"/>
        <v>68</v>
      </c>
      <c r="AA352" s="638">
        <f>'23년(세부_실적)'!Y470</f>
        <v>1.79</v>
      </c>
      <c r="AB352" s="638">
        <f t="shared" si="4642"/>
        <v>1790</v>
      </c>
      <c r="AC352" s="638">
        <f>'23년(세부_실적)'!AA470</f>
        <v>0.41199999999999998</v>
      </c>
      <c r="AD352" s="638">
        <f t="shared" ref="AD352" si="5017">AC352*1000</f>
        <v>412</v>
      </c>
      <c r="AE352" s="638">
        <f>'23년(세부_실적)'!AC470</f>
        <v>0</v>
      </c>
      <c r="AF352" s="638">
        <f t="shared" ref="AF352" si="5018">AE352*1000</f>
        <v>0</v>
      </c>
      <c r="AG352" s="638">
        <f>'23년(세부_실적)'!AE470</f>
        <v>0</v>
      </c>
      <c r="AH352" s="638">
        <f t="shared" ref="AH352" si="5019">AG352*1000</f>
        <v>0</v>
      </c>
      <c r="AI352" s="638">
        <f>'23년(세부_실적)'!AG470</f>
        <v>0.41199999999999998</v>
      </c>
      <c r="AJ352" s="638">
        <f t="shared" ref="AJ352" si="5020">AI352*1000</f>
        <v>412</v>
      </c>
      <c r="AK352" s="638">
        <f>'23년(세부_실적)'!AI470</f>
        <v>2.202</v>
      </c>
      <c r="AL352" s="638">
        <f t="shared" ref="AL352" si="5021">AK352*1000</f>
        <v>2202</v>
      </c>
      <c r="AM352" s="638">
        <f>'23년(세부_실적)'!AK470</f>
        <v>0</v>
      </c>
      <c r="AN352" s="638">
        <f t="shared" ref="AN352" si="5022">AM352*1000</f>
        <v>0</v>
      </c>
      <c r="AO352" s="638">
        <f>'23년(세부_실적)'!AM470</f>
        <v>0</v>
      </c>
      <c r="AP352" s="638">
        <f t="shared" ref="AP352" si="5023">AO352*1000</f>
        <v>0</v>
      </c>
      <c r="AQ352" s="638">
        <f>'23년(세부_실적)'!AO470</f>
        <v>0</v>
      </c>
      <c r="AR352" s="638">
        <f t="shared" ref="AR352" si="5024">AQ352*1000</f>
        <v>0</v>
      </c>
      <c r="AS352" s="638">
        <f>'23년(세부_실적)'!AQ470</f>
        <v>0</v>
      </c>
      <c r="AT352" s="638">
        <f t="shared" ref="AT352" si="5025">AS352*1000</f>
        <v>0</v>
      </c>
      <c r="AU352" s="638">
        <f>'23년(세부_실적)'!AS470</f>
        <v>0</v>
      </c>
      <c r="AV352" s="638">
        <f t="shared" ref="AV352" si="5026">AU352*1000</f>
        <v>0</v>
      </c>
      <c r="AW352" s="638">
        <f>'23년(세부_실적)'!AU470</f>
        <v>0</v>
      </c>
      <c r="AX352" s="638">
        <f t="shared" ref="AX352" si="5027">AW352*1000</f>
        <v>0</v>
      </c>
      <c r="AY352" s="638">
        <f>'23년(세부_실적)'!AW470</f>
        <v>0</v>
      </c>
      <c r="AZ352" s="638">
        <f t="shared" ref="AZ352" si="5028">AY352*1000</f>
        <v>0</v>
      </c>
      <c r="BA352" s="638">
        <f>'23년(세부_실적)'!AY470</f>
        <v>0</v>
      </c>
      <c r="BB352" s="638">
        <f t="shared" ref="BB352" si="5029">BA352*1000</f>
        <v>0</v>
      </c>
      <c r="BC352" s="638">
        <f>'23년(세부_실적)'!BA470</f>
        <v>0</v>
      </c>
      <c r="BD352" s="638">
        <f t="shared" ref="BD352" si="5030">BC352*1000</f>
        <v>0</v>
      </c>
      <c r="BF352" s="617">
        <v>0.5867044284088927</v>
      </c>
      <c r="BG352" s="617">
        <v>5.7622872510000001</v>
      </c>
      <c r="BH352" s="617">
        <v>7.7</v>
      </c>
      <c r="BI352" s="645"/>
      <c r="BJ352" s="617">
        <v>0.5867044284088927</v>
      </c>
      <c r="BK352" s="617">
        <v>5.7622872510000001</v>
      </c>
      <c r="BL352" s="617">
        <v>7.7</v>
      </c>
      <c r="BM352" s="617"/>
      <c r="BN352" s="617">
        <v>0.5867044284088927</v>
      </c>
      <c r="BO352" s="617">
        <v>5.7622872510000001</v>
      </c>
      <c r="BP352" s="617">
        <v>7.7</v>
      </c>
      <c r="BQ352" s="617"/>
      <c r="BR352" s="617">
        <v>0.5867044284088927</v>
      </c>
      <c r="BS352" s="617">
        <v>5.8302172510000005</v>
      </c>
      <c r="BT352" s="617">
        <v>7.7</v>
      </c>
      <c r="BU352" s="617"/>
      <c r="BV352" s="617">
        <v>0.5867044284088927</v>
      </c>
      <c r="BW352" s="617">
        <v>5.8302172510000005</v>
      </c>
      <c r="BX352" s="617">
        <v>7.7</v>
      </c>
      <c r="BY352" s="617"/>
      <c r="BZ352" s="617">
        <v>0.5867044284088927</v>
      </c>
      <c r="CA352" s="617">
        <v>5.8302172510000005</v>
      </c>
      <c r="CB352" s="617">
        <v>7.7</v>
      </c>
      <c r="CC352" s="617"/>
      <c r="CD352" s="617"/>
      <c r="CE352" s="617"/>
      <c r="CF352" s="617"/>
      <c r="CG352" s="617"/>
      <c r="CH352" s="617"/>
      <c r="CI352" s="617"/>
      <c r="CJ352" s="617"/>
      <c r="CK352" s="617"/>
      <c r="CL352" s="617"/>
      <c r="CM352" s="617"/>
      <c r="CN352" s="617"/>
      <c r="CO352" s="617"/>
      <c r="CP352" s="617"/>
      <c r="CQ352" s="617"/>
      <c r="CR352" s="617"/>
      <c r="CS352" s="617"/>
      <c r="CT352" s="617"/>
      <c r="CU352" s="617"/>
      <c r="CV352" s="617"/>
      <c r="CW352" s="617"/>
      <c r="CX352" s="617"/>
      <c r="CY352" s="617"/>
      <c r="CZ352" s="617"/>
      <c r="DA352" s="617"/>
      <c r="DB352" s="6">
        <f t="shared" si="4671"/>
        <v>11510175.6</v>
      </c>
      <c r="DC352" s="6">
        <f t="shared" si="4672"/>
        <v>5121599.8679999998</v>
      </c>
      <c r="DD352" s="6">
        <f t="shared" si="4673"/>
        <v>682475.94800000009</v>
      </c>
      <c r="DE352" s="6">
        <f t="shared" si="4674"/>
        <v>4198100.3679999998</v>
      </c>
      <c r="DF352" s="6">
        <f t="shared" si="4675"/>
        <v>0</v>
      </c>
      <c r="DG352" s="6">
        <f t="shared" si="4676"/>
        <v>0</v>
      </c>
      <c r="DH352" s="6">
        <f t="shared" si="4677"/>
        <v>0</v>
      </c>
      <c r="DI352" s="6">
        <f t="shared" si="4678"/>
        <v>0</v>
      </c>
      <c r="DJ352" s="6">
        <f t="shared" si="4679"/>
        <v>0</v>
      </c>
      <c r="DK352" s="6">
        <f t="shared" si="4680"/>
        <v>0</v>
      </c>
      <c r="DL352" s="6">
        <f t="shared" si="4681"/>
        <v>0</v>
      </c>
      <c r="DM352" s="6">
        <f t="shared" si="4682"/>
        <v>0</v>
      </c>
      <c r="DO352" s="6">
        <f t="shared" si="4683"/>
        <v>9490650.5341474377</v>
      </c>
      <c r="DP352" s="6">
        <f t="shared" si="4684"/>
        <v>4222986.3567784</v>
      </c>
      <c r="DQ352" s="6">
        <f t="shared" si="4685"/>
        <v>562731.70327905146</v>
      </c>
      <c r="DR352" s="6">
        <f t="shared" si="4686"/>
        <v>3498556.0082796947</v>
      </c>
      <c r="DS352" s="6">
        <f t="shared" si="4687"/>
        <v>0</v>
      </c>
      <c r="DT352" s="6">
        <f t="shared" si="4688"/>
        <v>0</v>
      </c>
      <c r="DU352" s="6">
        <f t="shared" si="4689"/>
        <v>0</v>
      </c>
      <c r="DV352" s="6">
        <f t="shared" si="4690"/>
        <v>0</v>
      </c>
      <c r="DW352" s="6">
        <f t="shared" si="4691"/>
        <v>0</v>
      </c>
      <c r="DX352" s="6">
        <f t="shared" si="4692"/>
        <v>0</v>
      </c>
      <c r="DY352" s="6">
        <f t="shared" si="4693"/>
        <v>0</v>
      </c>
      <c r="DZ352" s="6">
        <f t="shared" si="4694"/>
        <v>0</v>
      </c>
    </row>
    <row r="353" spans="2:130" ht="12" customHeight="1" outlineLevel="1">
      <c r="B353" s="6">
        <f>'23년(세부_실적)'!A471</f>
        <v>347</v>
      </c>
      <c r="C353" s="620"/>
      <c r="D353" s="631" t="str">
        <f>'23년(세부_실적)'!C471</f>
        <v>제품계</v>
      </c>
      <c r="E353" s="635"/>
      <c r="F353" s="632"/>
      <c r="G353" s="632"/>
      <c r="H353" s="633"/>
      <c r="I353" s="634"/>
      <c r="J353" s="634"/>
      <c r="K353" s="634">
        <f>'23년(세부_실적)'!I471</f>
        <v>0</v>
      </c>
      <c r="L353" s="634">
        <f>'23년(세부_실적)'!J471</f>
        <v>0</v>
      </c>
      <c r="M353" s="634">
        <f>'23년(세부_실적)'!K471</f>
        <v>0</v>
      </c>
      <c r="N353" s="634">
        <f>'23년(세부_실적)'!L471</f>
        <v>0</v>
      </c>
      <c r="O353" s="634">
        <f>'23년(세부_실적)'!M471</f>
        <v>0</v>
      </c>
      <c r="P353" s="634">
        <f>'23년(세부_실적)'!N471</f>
        <v>0</v>
      </c>
      <c r="Q353" s="634">
        <f>'23년(세부_실적)'!O471</f>
        <v>0</v>
      </c>
      <c r="R353" s="634">
        <f>'23년(세부_실적)'!P471</f>
        <v>0</v>
      </c>
      <c r="S353" s="639">
        <f>'23년(세부_실적)'!Q471</f>
        <v>4.3460000000000001</v>
      </c>
      <c r="T353" s="639">
        <f t="shared" si="4639"/>
        <v>4346</v>
      </c>
      <c r="U353" s="639">
        <f>'23년(세부_실적)'!S471</f>
        <v>1.2</v>
      </c>
      <c r="V353" s="639">
        <f t="shared" si="4640"/>
        <v>1200</v>
      </c>
      <c r="W353" s="639">
        <f>'23년(세부_실적)'!U471</f>
        <v>0.52200000000000002</v>
      </c>
      <c r="X353" s="639">
        <f t="shared" si="4641"/>
        <v>522</v>
      </c>
      <c r="Y353" s="639">
        <f>'23년(세부_실적)'!W471</f>
        <v>6.8000000000000005E-2</v>
      </c>
      <c r="Z353" s="639">
        <f t="shared" si="4642"/>
        <v>68</v>
      </c>
      <c r="AA353" s="639">
        <f>'23년(세부_실적)'!Y471</f>
        <v>1.79</v>
      </c>
      <c r="AB353" s="639">
        <f t="shared" si="4642"/>
        <v>1790</v>
      </c>
      <c r="AC353" s="639">
        <f>'23년(세부_실적)'!AA471</f>
        <v>2.2680000000000002</v>
      </c>
      <c r="AD353" s="639">
        <f t="shared" ref="AD353" si="5031">AC353*1000</f>
        <v>2268.0000000000005</v>
      </c>
      <c r="AE353" s="639">
        <f>'23년(세부_실적)'!AC471</f>
        <v>0</v>
      </c>
      <c r="AF353" s="639">
        <f t="shared" ref="AF353" si="5032">AE353*1000</f>
        <v>0</v>
      </c>
      <c r="AG353" s="639">
        <f>'23년(세부_실적)'!AE471</f>
        <v>0</v>
      </c>
      <c r="AH353" s="639">
        <f t="shared" ref="AH353" si="5033">AG353*1000</f>
        <v>0</v>
      </c>
      <c r="AI353" s="639">
        <f>'23년(세부_실적)'!AG471</f>
        <v>2.2680000000000002</v>
      </c>
      <c r="AJ353" s="639">
        <f t="shared" ref="AJ353" si="5034">AI353*1000</f>
        <v>2268.0000000000005</v>
      </c>
      <c r="AK353" s="639">
        <f>'23년(세부_실적)'!AI471</f>
        <v>4.0579999999999998</v>
      </c>
      <c r="AL353" s="639">
        <f t="shared" ref="AL353" si="5035">AK353*1000</f>
        <v>4058</v>
      </c>
      <c r="AM353" s="639">
        <f>'23년(세부_실적)'!AK471</f>
        <v>0.14399999999999999</v>
      </c>
      <c r="AN353" s="639">
        <f t="shared" ref="AN353" si="5036">AM353*1000</f>
        <v>144</v>
      </c>
      <c r="AO353" s="639">
        <f>'23년(세부_실적)'!AM471</f>
        <v>0</v>
      </c>
      <c r="AP353" s="639">
        <f t="shared" ref="AP353" si="5037">AO353*1000</f>
        <v>0</v>
      </c>
      <c r="AQ353" s="639">
        <f>'23년(세부_실적)'!AO471</f>
        <v>0</v>
      </c>
      <c r="AR353" s="639">
        <f t="shared" ref="AR353" si="5038">AQ353*1000</f>
        <v>0</v>
      </c>
      <c r="AS353" s="639">
        <f>'23년(세부_실적)'!AQ471</f>
        <v>0.14399999999999999</v>
      </c>
      <c r="AT353" s="639">
        <f t="shared" ref="AT353" si="5039">AS353*1000</f>
        <v>144</v>
      </c>
      <c r="AU353" s="639">
        <f>'23년(세부_실적)'!AS471</f>
        <v>0</v>
      </c>
      <c r="AV353" s="639">
        <f t="shared" ref="AV353" si="5040">AU353*1000</f>
        <v>0</v>
      </c>
      <c r="AW353" s="639">
        <f>'23년(세부_실적)'!AU471</f>
        <v>0</v>
      </c>
      <c r="AX353" s="639">
        <f t="shared" ref="AX353" si="5041">AW353*1000</f>
        <v>0</v>
      </c>
      <c r="AY353" s="639">
        <f>'23년(세부_실적)'!AW471</f>
        <v>0.14399999999999999</v>
      </c>
      <c r="AZ353" s="639">
        <f t="shared" ref="AZ353" si="5042">AY353*1000</f>
        <v>144</v>
      </c>
      <c r="BA353" s="639">
        <f>'23년(세부_실적)'!AY471</f>
        <v>0.14399999999999999</v>
      </c>
      <c r="BB353" s="639">
        <f t="shared" ref="BB353" si="5043">BA353*1000</f>
        <v>144</v>
      </c>
      <c r="BC353" s="639">
        <f>'23년(세부_실적)'!BA471</f>
        <v>0.28799999999999998</v>
      </c>
      <c r="BD353" s="639">
        <f t="shared" ref="BD353" si="5044">BC353*1000</f>
        <v>288</v>
      </c>
      <c r="BF353" s="617"/>
      <c r="BG353" s="617"/>
      <c r="BH353" s="617"/>
      <c r="BI353" s="617"/>
      <c r="BJ353" s="617"/>
      <c r="BK353" s="617"/>
      <c r="BL353" s="617"/>
      <c r="BM353" s="617"/>
      <c r="BN353" s="617"/>
      <c r="BO353" s="617"/>
      <c r="BP353" s="617"/>
      <c r="BQ353" s="617"/>
      <c r="BR353" s="617"/>
      <c r="BS353" s="617"/>
      <c r="BT353" s="617"/>
      <c r="BU353" s="617"/>
      <c r="BV353" s="617"/>
      <c r="BW353" s="617"/>
      <c r="BX353" s="617"/>
      <c r="BY353" s="617"/>
      <c r="BZ353" s="617"/>
      <c r="CA353" s="617"/>
      <c r="CB353" s="617"/>
      <c r="CC353" s="617"/>
      <c r="CD353" s="617"/>
      <c r="CE353" s="617"/>
      <c r="CF353" s="617"/>
      <c r="CG353" s="617"/>
      <c r="CH353" s="617"/>
      <c r="CI353" s="617"/>
      <c r="CJ353" s="617"/>
      <c r="CK353" s="617"/>
      <c r="CL353" s="617"/>
      <c r="CM353" s="617"/>
      <c r="CN353" s="617"/>
      <c r="CO353" s="617"/>
      <c r="CP353" s="617"/>
      <c r="CQ353" s="617"/>
      <c r="CR353" s="617"/>
      <c r="CS353" s="617"/>
      <c r="CT353" s="617"/>
      <c r="CU353" s="617"/>
      <c r="CV353" s="617"/>
      <c r="CW353" s="617"/>
      <c r="CX353" s="617"/>
      <c r="CY353" s="617"/>
      <c r="CZ353" s="617"/>
      <c r="DA353" s="617"/>
      <c r="DB353" s="6">
        <f t="shared" si="4671"/>
        <v>0</v>
      </c>
      <c r="DC353" s="6">
        <f t="shared" si="4672"/>
        <v>0</v>
      </c>
      <c r="DD353" s="6">
        <f t="shared" si="4673"/>
        <v>0</v>
      </c>
      <c r="DE353" s="6">
        <f t="shared" si="4674"/>
        <v>0</v>
      </c>
      <c r="DF353" s="6">
        <f t="shared" si="4675"/>
        <v>0</v>
      </c>
      <c r="DG353" s="6">
        <f t="shared" si="4676"/>
        <v>0</v>
      </c>
      <c r="DH353" s="6">
        <f t="shared" si="4677"/>
        <v>0</v>
      </c>
      <c r="DI353" s="6">
        <f t="shared" si="4678"/>
        <v>0</v>
      </c>
      <c r="DJ353" s="6">
        <f t="shared" si="4679"/>
        <v>0</v>
      </c>
      <c r="DK353" s="6">
        <f t="shared" si="4680"/>
        <v>0</v>
      </c>
      <c r="DL353" s="6">
        <f t="shared" si="4681"/>
        <v>0</v>
      </c>
      <c r="DM353" s="6">
        <f t="shared" si="4682"/>
        <v>0</v>
      </c>
      <c r="DO353" s="6">
        <f t="shared" si="4683"/>
        <v>0</v>
      </c>
      <c r="DP353" s="6">
        <f t="shared" si="4684"/>
        <v>0</v>
      </c>
      <c r="DQ353" s="6">
        <f t="shared" si="4685"/>
        <v>0</v>
      </c>
      <c r="DR353" s="6">
        <f t="shared" si="4686"/>
        <v>0</v>
      </c>
      <c r="DS353" s="6">
        <f t="shared" si="4687"/>
        <v>0</v>
      </c>
      <c r="DT353" s="6">
        <f t="shared" si="4688"/>
        <v>0</v>
      </c>
      <c r="DU353" s="6">
        <f t="shared" si="4689"/>
        <v>0</v>
      </c>
      <c r="DV353" s="6">
        <f t="shared" si="4690"/>
        <v>0</v>
      </c>
      <c r="DW353" s="6">
        <f t="shared" si="4691"/>
        <v>0</v>
      </c>
      <c r="DX353" s="6">
        <f t="shared" si="4692"/>
        <v>0</v>
      </c>
      <c r="DY353" s="6">
        <f t="shared" si="4693"/>
        <v>0</v>
      </c>
      <c r="DZ353" s="6">
        <f t="shared" si="4694"/>
        <v>0</v>
      </c>
    </row>
    <row r="354" spans="2:130" ht="12" customHeight="1" outlineLevel="1">
      <c r="B354" s="6" t="e">
        <f>'23년(세부_실적)'!#REF!</f>
        <v>#REF!</v>
      </c>
      <c r="C354" s="620"/>
      <c r="D354" s="618" t="e">
        <f>'23년(세부_실적)'!#REF!</f>
        <v>#REF!</v>
      </c>
      <c r="E354" s="618" t="e">
        <f>'23년(세부_실적)'!#REF!</f>
        <v>#REF!</v>
      </c>
      <c r="F354" s="622" t="e">
        <f>'23년(세부_실적)'!#REF!</f>
        <v>#REF!</v>
      </c>
      <c r="G354" s="622" t="s">
        <v>1111</v>
      </c>
      <c r="H354" s="622" t="e">
        <f>'23년(세부_실적)'!#REF!</f>
        <v>#REF!</v>
      </c>
      <c r="I354" s="617" t="e">
        <f>'23년(세부_실적)'!#REF!</f>
        <v>#REF!</v>
      </c>
      <c r="J354" s="617" t="e">
        <f>'23년(세부_실적)'!#REF!</f>
        <v>#REF!</v>
      </c>
      <c r="K354" s="617" t="e">
        <f>'23년(세부_실적)'!#REF!</f>
        <v>#REF!</v>
      </c>
      <c r="L354" s="617" t="e">
        <f>'23년(세부_실적)'!#REF!</f>
        <v>#REF!</v>
      </c>
      <c r="M354" s="617" t="e">
        <f>'23년(세부_실적)'!#REF!</f>
        <v>#REF!</v>
      </c>
      <c r="N354" s="617" t="e">
        <f>'23년(세부_실적)'!#REF!</f>
        <v>#REF!</v>
      </c>
      <c r="O354" s="617" t="e">
        <f>'23년(세부_실적)'!#REF!</f>
        <v>#REF!</v>
      </c>
      <c r="P354" s="617" t="e">
        <f>'23년(세부_실적)'!#REF!</f>
        <v>#REF!</v>
      </c>
      <c r="Q354" s="617" t="e">
        <f>'23년(세부_실적)'!#REF!</f>
        <v>#REF!</v>
      </c>
      <c r="R354" s="617" t="e">
        <f>'23년(세부_실적)'!#REF!</f>
        <v>#REF!</v>
      </c>
      <c r="S354" s="638" t="e">
        <f>'23년(세부_실적)'!#REF!</f>
        <v>#REF!</v>
      </c>
      <c r="T354" s="638" t="e">
        <f t="shared" si="4639"/>
        <v>#REF!</v>
      </c>
      <c r="U354" s="638" t="e">
        <f>'23년(세부_실적)'!#REF!</f>
        <v>#REF!</v>
      </c>
      <c r="V354" s="638" t="e">
        <f t="shared" si="4640"/>
        <v>#REF!</v>
      </c>
      <c r="W354" s="638" t="e">
        <f>'23년(세부_실적)'!#REF!</f>
        <v>#REF!</v>
      </c>
      <c r="X354" s="638" t="e">
        <f t="shared" si="4641"/>
        <v>#REF!</v>
      </c>
      <c r="Y354" s="638" t="e">
        <f>'23년(세부_실적)'!#REF!</f>
        <v>#REF!</v>
      </c>
      <c r="Z354" s="638" t="e">
        <f t="shared" si="4642"/>
        <v>#REF!</v>
      </c>
      <c r="AA354" s="638" t="e">
        <f>'23년(세부_실적)'!#REF!</f>
        <v>#REF!</v>
      </c>
      <c r="AB354" s="638" t="e">
        <f t="shared" si="4642"/>
        <v>#REF!</v>
      </c>
      <c r="AC354" s="638" t="e">
        <f>'23년(세부_실적)'!#REF!</f>
        <v>#REF!</v>
      </c>
      <c r="AD354" s="638" t="e">
        <f t="shared" ref="AD354" si="5045">AC354*1000</f>
        <v>#REF!</v>
      </c>
      <c r="AE354" s="638" t="e">
        <f>'23년(세부_실적)'!#REF!</f>
        <v>#REF!</v>
      </c>
      <c r="AF354" s="638" t="e">
        <f t="shared" ref="AF354" si="5046">AE354*1000</f>
        <v>#REF!</v>
      </c>
      <c r="AG354" s="638" t="e">
        <f>'23년(세부_실적)'!#REF!</f>
        <v>#REF!</v>
      </c>
      <c r="AH354" s="638" t="e">
        <f t="shared" ref="AH354" si="5047">AG354*1000</f>
        <v>#REF!</v>
      </c>
      <c r="AI354" s="638" t="e">
        <f>'23년(세부_실적)'!#REF!</f>
        <v>#REF!</v>
      </c>
      <c r="AJ354" s="638" t="e">
        <f t="shared" ref="AJ354" si="5048">AI354*1000</f>
        <v>#REF!</v>
      </c>
      <c r="AK354" s="638" t="e">
        <f>'23년(세부_실적)'!#REF!</f>
        <v>#REF!</v>
      </c>
      <c r="AL354" s="638" t="e">
        <f t="shared" ref="AL354" si="5049">AK354*1000</f>
        <v>#REF!</v>
      </c>
      <c r="AM354" s="638" t="e">
        <f>'23년(세부_실적)'!#REF!</f>
        <v>#REF!</v>
      </c>
      <c r="AN354" s="638" t="e">
        <f t="shared" ref="AN354" si="5050">AM354*1000</f>
        <v>#REF!</v>
      </c>
      <c r="AO354" s="638" t="e">
        <f>'23년(세부_실적)'!#REF!</f>
        <v>#REF!</v>
      </c>
      <c r="AP354" s="638" t="e">
        <f t="shared" ref="AP354" si="5051">AO354*1000</f>
        <v>#REF!</v>
      </c>
      <c r="AQ354" s="638" t="e">
        <f>'23년(세부_실적)'!#REF!</f>
        <v>#REF!</v>
      </c>
      <c r="AR354" s="638" t="e">
        <f t="shared" ref="AR354" si="5052">AQ354*1000</f>
        <v>#REF!</v>
      </c>
      <c r="AS354" s="638" t="e">
        <f>'23년(세부_실적)'!#REF!</f>
        <v>#REF!</v>
      </c>
      <c r="AT354" s="638" t="e">
        <f t="shared" ref="AT354" si="5053">AS354*1000</f>
        <v>#REF!</v>
      </c>
      <c r="AU354" s="638" t="e">
        <f>'23년(세부_실적)'!#REF!</f>
        <v>#REF!</v>
      </c>
      <c r="AV354" s="638" t="e">
        <f t="shared" ref="AV354" si="5054">AU354*1000</f>
        <v>#REF!</v>
      </c>
      <c r="AW354" s="638" t="e">
        <f>'23년(세부_실적)'!#REF!</f>
        <v>#REF!</v>
      </c>
      <c r="AX354" s="638" t="e">
        <f t="shared" ref="AX354" si="5055">AW354*1000</f>
        <v>#REF!</v>
      </c>
      <c r="AY354" s="638" t="e">
        <f>'23년(세부_실적)'!#REF!</f>
        <v>#REF!</v>
      </c>
      <c r="AZ354" s="638" t="e">
        <f t="shared" ref="AZ354" si="5056">AY354*1000</f>
        <v>#REF!</v>
      </c>
      <c r="BA354" s="638" t="e">
        <f>'23년(세부_실적)'!#REF!</f>
        <v>#REF!</v>
      </c>
      <c r="BB354" s="638" t="e">
        <f t="shared" ref="BB354" si="5057">BA354*1000</f>
        <v>#REF!</v>
      </c>
      <c r="BC354" s="638" t="e">
        <f>'23년(세부_실적)'!#REF!</f>
        <v>#REF!</v>
      </c>
      <c r="BD354" s="638" t="e">
        <f t="shared" ref="BD354" si="5058">BC354*1000</f>
        <v>#REF!</v>
      </c>
      <c r="BF354" s="617"/>
      <c r="BG354" s="617"/>
      <c r="BH354" s="617"/>
      <c r="BI354" s="617"/>
      <c r="BJ354" s="617"/>
      <c r="BK354" s="617"/>
      <c r="BL354" s="617"/>
      <c r="BM354" s="617"/>
      <c r="BN354" s="617"/>
      <c r="BO354" s="617"/>
      <c r="BP354" s="617"/>
      <c r="BQ354" s="617"/>
      <c r="BR354" s="617"/>
      <c r="BS354" s="617"/>
      <c r="BT354" s="617"/>
      <c r="BU354" s="617"/>
      <c r="BV354" s="617"/>
      <c r="BW354" s="617"/>
      <c r="BX354" s="617"/>
      <c r="BY354" s="617"/>
      <c r="BZ354" s="617"/>
      <c r="CA354" s="617"/>
      <c r="CB354" s="617"/>
      <c r="CC354" s="617"/>
      <c r="CD354" s="617"/>
      <c r="CE354" s="617"/>
      <c r="CF354" s="617"/>
      <c r="CG354" s="617"/>
      <c r="CH354" s="617"/>
      <c r="CI354" s="617"/>
      <c r="CJ354" s="617"/>
      <c r="CK354" s="617"/>
      <c r="CL354" s="617"/>
      <c r="CM354" s="617"/>
      <c r="CN354" s="617"/>
      <c r="CO354" s="617"/>
      <c r="CP354" s="617"/>
      <c r="CQ354" s="617"/>
      <c r="CR354" s="617"/>
      <c r="CS354" s="617"/>
      <c r="CT354" s="617"/>
      <c r="CU354" s="617"/>
      <c r="CV354" s="617"/>
      <c r="CW354" s="617"/>
      <c r="CX354" s="617"/>
      <c r="CY354" s="617"/>
      <c r="CZ354" s="617"/>
      <c r="DA354" s="617"/>
      <c r="DB354" s="6" t="e">
        <f t="shared" si="4671"/>
        <v>#REF!</v>
      </c>
      <c r="DC354" s="6" t="e">
        <f t="shared" si="4672"/>
        <v>#REF!</v>
      </c>
      <c r="DD354" s="6" t="e">
        <f t="shared" si="4673"/>
        <v>#REF!</v>
      </c>
      <c r="DE354" s="6" t="e">
        <f t="shared" si="4674"/>
        <v>#REF!</v>
      </c>
      <c r="DF354" s="6" t="e">
        <f t="shared" si="4675"/>
        <v>#REF!</v>
      </c>
      <c r="DG354" s="6" t="e">
        <f t="shared" si="4676"/>
        <v>#REF!</v>
      </c>
      <c r="DH354" s="6" t="e">
        <f t="shared" si="4677"/>
        <v>#REF!</v>
      </c>
      <c r="DI354" s="6" t="e">
        <f t="shared" si="4678"/>
        <v>#REF!</v>
      </c>
      <c r="DJ354" s="6" t="e">
        <f t="shared" si="4679"/>
        <v>#REF!</v>
      </c>
      <c r="DK354" s="6" t="e">
        <f t="shared" si="4680"/>
        <v>#REF!</v>
      </c>
      <c r="DL354" s="6" t="e">
        <f t="shared" si="4681"/>
        <v>#REF!</v>
      </c>
      <c r="DM354" s="6" t="e">
        <f t="shared" si="4682"/>
        <v>#REF!</v>
      </c>
      <c r="DO354" s="6" t="e">
        <f t="shared" si="4683"/>
        <v>#REF!</v>
      </c>
      <c r="DP354" s="6" t="e">
        <f t="shared" si="4684"/>
        <v>#REF!</v>
      </c>
      <c r="DQ354" s="6" t="e">
        <f t="shared" si="4685"/>
        <v>#REF!</v>
      </c>
      <c r="DR354" s="6" t="e">
        <f t="shared" si="4686"/>
        <v>#REF!</v>
      </c>
      <c r="DS354" s="6" t="e">
        <f t="shared" si="4687"/>
        <v>#REF!</v>
      </c>
      <c r="DT354" s="6" t="e">
        <f t="shared" si="4688"/>
        <v>#REF!</v>
      </c>
      <c r="DU354" s="6" t="e">
        <f t="shared" si="4689"/>
        <v>#REF!</v>
      </c>
      <c r="DV354" s="6" t="e">
        <f t="shared" si="4690"/>
        <v>#REF!</v>
      </c>
      <c r="DW354" s="6" t="e">
        <f t="shared" si="4691"/>
        <v>#REF!</v>
      </c>
      <c r="DX354" s="6" t="e">
        <f t="shared" si="4692"/>
        <v>#REF!</v>
      </c>
      <c r="DY354" s="6" t="e">
        <f t="shared" si="4693"/>
        <v>#REF!</v>
      </c>
      <c r="DZ354" s="6" t="e">
        <f t="shared" si="4694"/>
        <v>#REF!</v>
      </c>
    </row>
    <row r="355" spans="2:130" ht="12" customHeight="1" outlineLevel="1">
      <c r="B355" s="6">
        <f>'23년(세부_실적)'!A472</f>
        <v>349</v>
      </c>
      <c r="C355" s="620"/>
      <c r="D355" s="620"/>
      <c r="E355" s="620"/>
      <c r="F355" s="622" t="str">
        <f>'23년(세부_실적)'!E472</f>
        <v>X-MEN-V1</v>
      </c>
      <c r="G355" s="622" t="s">
        <v>632</v>
      </c>
      <c r="H355" s="622" t="str">
        <f>'23년(세부_실적)'!F472</f>
        <v>253A</v>
      </c>
      <c r="I355" s="617" t="str">
        <f>'23년(세부_실적)'!G472</f>
        <v>구</v>
      </c>
      <c r="J355" s="617" t="str">
        <f>'23년(세부_실적)'!H472</f>
        <v>QD</v>
      </c>
      <c r="K355" s="617">
        <f>'23년(세부_실적)'!I472</f>
        <v>9.75</v>
      </c>
      <c r="L355" s="617">
        <f>'23년(세부_실적)'!J472</f>
        <v>0</v>
      </c>
      <c r="M355" s="617">
        <f>'23년(세부_실적)'!K472</f>
        <v>9.75</v>
      </c>
      <c r="N355" s="617">
        <f>'23년(세부_실적)'!L472</f>
        <v>0</v>
      </c>
      <c r="O355" s="617">
        <f>'23년(세부_실적)'!M472</f>
        <v>9.75</v>
      </c>
      <c r="P355" s="617">
        <f>'23년(세부_실적)'!N472</f>
        <v>0</v>
      </c>
      <c r="Q355" s="617">
        <f>'23년(세부_실적)'!O472</f>
        <v>9.75</v>
      </c>
      <c r="R355" s="617">
        <f>'23년(세부_실적)'!P472</f>
        <v>0</v>
      </c>
      <c r="S355" s="638">
        <f>'23년(세부_실적)'!Q472</f>
        <v>0</v>
      </c>
      <c r="T355" s="638">
        <f t="shared" si="4639"/>
        <v>0</v>
      </c>
      <c r="U355" s="638">
        <f>'23년(세부_실적)'!S472</f>
        <v>0</v>
      </c>
      <c r="V355" s="638">
        <f t="shared" si="4640"/>
        <v>0</v>
      </c>
      <c r="W355" s="638">
        <f>'23년(세부_실적)'!U472</f>
        <v>0</v>
      </c>
      <c r="X355" s="638">
        <f t="shared" si="4641"/>
        <v>0</v>
      </c>
      <c r="Y355" s="638">
        <f>'23년(세부_실적)'!W472</f>
        <v>0</v>
      </c>
      <c r="Z355" s="638">
        <f t="shared" si="4642"/>
        <v>0</v>
      </c>
      <c r="AA355" s="638">
        <f>'23년(세부_실적)'!Y472</f>
        <v>0</v>
      </c>
      <c r="AB355" s="638">
        <f t="shared" si="4642"/>
        <v>0</v>
      </c>
      <c r="AC355" s="638">
        <f>'23년(세부_실적)'!AA472</f>
        <v>0</v>
      </c>
      <c r="AD355" s="638">
        <f t="shared" ref="AD355" si="5059">AC355*1000</f>
        <v>0</v>
      </c>
      <c r="AE355" s="638">
        <f>'23년(세부_실적)'!AC472</f>
        <v>0</v>
      </c>
      <c r="AF355" s="638">
        <f t="shared" ref="AF355" si="5060">AE355*1000</f>
        <v>0</v>
      </c>
      <c r="AG355" s="638">
        <f>'23년(세부_실적)'!AE472</f>
        <v>0</v>
      </c>
      <c r="AH355" s="638">
        <f t="shared" ref="AH355" si="5061">AG355*1000</f>
        <v>0</v>
      </c>
      <c r="AI355" s="638">
        <f>'23년(세부_실적)'!AG472</f>
        <v>0</v>
      </c>
      <c r="AJ355" s="638">
        <f t="shared" ref="AJ355" si="5062">AI355*1000</f>
        <v>0</v>
      </c>
      <c r="AK355" s="638">
        <f>'23년(세부_실적)'!AI472</f>
        <v>0</v>
      </c>
      <c r="AL355" s="638">
        <f t="shared" ref="AL355" si="5063">AK355*1000</f>
        <v>0</v>
      </c>
      <c r="AM355" s="638">
        <f>'23년(세부_실적)'!AK472</f>
        <v>0</v>
      </c>
      <c r="AN355" s="638">
        <f t="shared" ref="AN355" si="5064">AM355*1000</f>
        <v>0</v>
      </c>
      <c r="AO355" s="638">
        <f>'23년(세부_실적)'!AM472</f>
        <v>0</v>
      </c>
      <c r="AP355" s="638">
        <f t="shared" ref="AP355" si="5065">AO355*1000</f>
        <v>0</v>
      </c>
      <c r="AQ355" s="638">
        <f>'23년(세부_실적)'!AO472</f>
        <v>0</v>
      </c>
      <c r="AR355" s="638">
        <f t="shared" ref="AR355" si="5066">AQ355*1000</f>
        <v>0</v>
      </c>
      <c r="AS355" s="638">
        <f>'23년(세부_실적)'!AQ472</f>
        <v>0</v>
      </c>
      <c r="AT355" s="638">
        <f t="shared" ref="AT355" si="5067">AS355*1000</f>
        <v>0</v>
      </c>
      <c r="AU355" s="638">
        <f>'23년(세부_실적)'!AS472</f>
        <v>0</v>
      </c>
      <c r="AV355" s="638">
        <f t="shared" ref="AV355" si="5068">AU355*1000</f>
        <v>0</v>
      </c>
      <c r="AW355" s="638">
        <f>'23년(세부_실적)'!AU472</f>
        <v>0</v>
      </c>
      <c r="AX355" s="638">
        <f t="shared" ref="AX355" si="5069">AW355*1000</f>
        <v>0</v>
      </c>
      <c r="AY355" s="638">
        <f>'23년(세부_실적)'!AW472</f>
        <v>0</v>
      </c>
      <c r="AZ355" s="638">
        <f t="shared" ref="AZ355" si="5070">AY355*1000</f>
        <v>0</v>
      </c>
      <c r="BA355" s="638">
        <f>'23년(세부_실적)'!AY472</f>
        <v>0</v>
      </c>
      <c r="BB355" s="638">
        <f t="shared" ref="BB355" si="5071">BA355*1000</f>
        <v>0</v>
      </c>
      <c r="BC355" s="638">
        <f>'23년(세부_실적)'!BA472</f>
        <v>0</v>
      </c>
      <c r="BD355" s="638">
        <f t="shared" ref="BD355" si="5072">BC355*1000</f>
        <v>0</v>
      </c>
      <c r="BF355" s="617">
        <v>0.95</v>
      </c>
      <c r="BG355" s="617">
        <v>6.7026322435454544</v>
      </c>
      <c r="BH355" s="617">
        <v>8.8800000000000008</v>
      </c>
      <c r="BI355" s="617"/>
      <c r="BJ355" s="617">
        <v>0.95</v>
      </c>
      <c r="BK355" s="617">
        <v>6.7026322435454544</v>
      </c>
      <c r="BL355" s="617"/>
      <c r="BM355" s="617"/>
      <c r="BN355" s="617">
        <v>0.95</v>
      </c>
      <c r="BO355" s="617">
        <v>6.7026322435454544</v>
      </c>
      <c r="BP355" s="617">
        <v>8.8800000000000008</v>
      </c>
      <c r="BQ355" s="617"/>
      <c r="BR355" s="617">
        <v>0.95</v>
      </c>
      <c r="BS355" s="617">
        <v>6.936319743545452</v>
      </c>
      <c r="BT355" s="617">
        <v>8.8800000000000008</v>
      </c>
      <c r="BU355" s="617"/>
      <c r="BV355" s="617">
        <v>0.95</v>
      </c>
      <c r="BW355" s="617">
        <v>6.936319743545452</v>
      </c>
      <c r="BX355" s="617">
        <v>8.8800000000000008</v>
      </c>
      <c r="BY355" s="617"/>
      <c r="BZ355" s="617">
        <v>0.95</v>
      </c>
      <c r="CA355" s="617">
        <v>6.936319743545452</v>
      </c>
      <c r="CB355" s="617">
        <v>8.8800000000000008</v>
      </c>
      <c r="CC355" s="617"/>
      <c r="CD355" s="617"/>
      <c r="CE355" s="617"/>
      <c r="CF355" s="617"/>
      <c r="CG355" s="617"/>
      <c r="CH355" s="617"/>
      <c r="CI355" s="617"/>
      <c r="CJ355" s="617"/>
      <c r="CK355" s="617"/>
      <c r="CL355" s="617"/>
      <c r="CM355" s="617"/>
      <c r="CN355" s="617"/>
      <c r="CO355" s="617"/>
      <c r="CP355" s="617"/>
      <c r="CQ355" s="617"/>
      <c r="CR355" s="617"/>
      <c r="CS355" s="617"/>
      <c r="CT355" s="617"/>
      <c r="CU355" s="617"/>
      <c r="CV355" s="617"/>
      <c r="CW355" s="617"/>
      <c r="CX355" s="617"/>
      <c r="CY355" s="617"/>
      <c r="CZ355" s="617"/>
      <c r="DA355" s="617"/>
      <c r="DB355" s="6">
        <f t="shared" si="4671"/>
        <v>0</v>
      </c>
      <c r="DC355" s="6">
        <f t="shared" si="4672"/>
        <v>0</v>
      </c>
      <c r="DD355" s="6">
        <f t="shared" si="4673"/>
        <v>0</v>
      </c>
      <c r="DE355" s="6">
        <f t="shared" si="4674"/>
        <v>0</v>
      </c>
      <c r="DF355" s="6">
        <f t="shared" si="4675"/>
        <v>0</v>
      </c>
      <c r="DG355" s="6">
        <f t="shared" si="4676"/>
        <v>0</v>
      </c>
      <c r="DH355" s="6">
        <f t="shared" si="4677"/>
        <v>0</v>
      </c>
      <c r="DI355" s="6">
        <f t="shared" si="4678"/>
        <v>0</v>
      </c>
      <c r="DJ355" s="6">
        <f t="shared" si="4679"/>
        <v>0</v>
      </c>
      <c r="DK355" s="6">
        <f t="shared" si="4680"/>
        <v>0</v>
      </c>
      <c r="DL355" s="6">
        <f t="shared" si="4681"/>
        <v>0</v>
      </c>
      <c r="DM355" s="6">
        <f t="shared" si="4682"/>
        <v>0</v>
      </c>
      <c r="DO355" s="6">
        <f t="shared" si="4683"/>
        <v>0</v>
      </c>
      <c r="DP355" s="6">
        <f t="shared" si="4684"/>
        <v>0</v>
      </c>
      <c r="DQ355" s="6">
        <f t="shared" si="4685"/>
        <v>0</v>
      </c>
      <c r="DR355" s="6">
        <f t="shared" si="4686"/>
        <v>0</v>
      </c>
      <c r="DS355" s="6">
        <f t="shared" si="4687"/>
        <v>0</v>
      </c>
      <c r="DT355" s="6">
        <f t="shared" si="4688"/>
        <v>0</v>
      </c>
      <c r="DU355" s="6">
        <f t="shared" si="4689"/>
        <v>0</v>
      </c>
      <c r="DV355" s="6">
        <f t="shared" si="4690"/>
        <v>0</v>
      </c>
      <c r="DW355" s="6">
        <f t="shared" si="4691"/>
        <v>0</v>
      </c>
      <c r="DX355" s="6">
        <f t="shared" si="4692"/>
        <v>0</v>
      </c>
      <c r="DY355" s="6">
        <f t="shared" si="4693"/>
        <v>0</v>
      </c>
      <c r="DZ355" s="6">
        <f t="shared" si="4694"/>
        <v>0</v>
      </c>
    </row>
    <row r="356" spans="2:130" ht="12" customHeight="1" outlineLevel="1">
      <c r="B356" s="6" t="e">
        <f>'23년(세부_실적)'!#REF!</f>
        <v>#REF!</v>
      </c>
      <c r="C356" s="620"/>
      <c r="D356" s="620"/>
      <c r="E356" s="620"/>
      <c r="F356" s="622" t="e">
        <f>'23년(세부_실적)'!#REF!</f>
        <v>#REF!</v>
      </c>
      <c r="G356" s="622" t="s">
        <v>1113</v>
      </c>
      <c r="H356" s="622" t="e">
        <f>'23년(세부_실적)'!#REF!</f>
        <v>#REF!</v>
      </c>
      <c r="I356" s="617" t="e">
        <f>'23년(세부_실적)'!#REF!</f>
        <v>#REF!</v>
      </c>
      <c r="J356" s="617" t="e">
        <f>'23년(세부_실적)'!#REF!</f>
        <v>#REF!</v>
      </c>
      <c r="K356" s="617" t="e">
        <f>'23년(세부_실적)'!#REF!</f>
        <v>#REF!</v>
      </c>
      <c r="L356" s="617" t="e">
        <f>'23년(세부_실적)'!#REF!</f>
        <v>#REF!</v>
      </c>
      <c r="M356" s="617" t="e">
        <f>'23년(세부_실적)'!#REF!</f>
        <v>#REF!</v>
      </c>
      <c r="N356" s="617" t="e">
        <f>'23년(세부_실적)'!#REF!</f>
        <v>#REF!</v>
      </c>
      <c r="O356" s="617" t="e">
        <f>'23년(세부_실적)'!#REF!</f>
        <v>#REF!</v>
      </c>
      <c r="P356" s="617" t="e">
        <f>'23년(세부_실적)'!#REF!</f>
        <v>#REF!</v>
      </c>
      <c r="Q356" s="617" t="e">
        <f>'23년(세부_실적)'!#REF!</f>
        <v>#REF!</v>
      </c>
      <c r="R356" s="617" t="e">
        <f>'23년(세부_실적)'!#REF!</f>
        <v>#REF!</v>
      </c>
      <c r="S356" s="638" t="e">
        <f>'23년(세부_실적)'!#REF!</f>
        <v>#REF!</v>
      </c>
      <c r="T356" s="638" t="e">
        <f t="shared" si="4639"/>
        <v>#REF!</v>
      </c>
      <c r="U356" s="638" t="e">
        <f>'23년(세부_실적)'!#REF!</f>
        <v>#REF!</v>
      </c>
      <c r="V356" s="638" t="e">
        <f t="shared" si="4640"/>
        <v>#REF!</v>
      </c>
      <c r="W356" s="638" t="e">
        <f>'23년(세부_실적)'!#REF!</f>
        <v>#REF!</v>
      </c>
      <c r="X356" s="638" t="e">
        <f t="shared" si="4641"/>
        <v>#REF!</v>
      </c>
      <c r="Y356" s="638" t="e">
        <f>'23년(세부_실적)'!#REF!</f>
        <v>#REF!</v>
      </c>
      <c r="Z356" s="638" t="e">
        <f t="shared" si="4642"/>
        <v>#REF!</v>
      </c>
      <c r="AA356" s="638" t="e">
        <f>'23년(세부_실적)'!#REF!</f>
        <v>#REF!</v>
      </c>
      <c r="AB356" s="638" t="e">
        <f t="shared" si="4642"/>
        <v>#REF!</v>
      </c>
      <c r="AC356" s="638" t="e">
        <f>'23년(세부_실적)'!#REF!</f>
        <v>#REF!</v>
      </c>
      <c r="AD356" s="638" t="e">
        <f t="shared" ref="AD356" si="5073">AC356*1000</f>
        <v>#REF!</v>
      </c>
      <c r="AE356" s="638" t="e">
        <f>'23년(세부_실적)'!#REF!</f>
        <v>#REF!</v>
      </c>
      <c r="AF356" s="638" t="e">
        <f t="shared" ref="AF356" si="5074">AE356*1000</f>
        <v>#REF!</v>
      </c>
      <c r="AG356" s="638" t="e">
        <f>'23년(세부_실적)'!#REF!</f>
        <v>#REF!</v>
      </c>
      <c r="AH356" s="638" t="e">
        <f t="shared" ref="AH356" si="5075">AG356*1000</f>
        <v>#REF!</v>
      </c>
      <c r="AI356" s="638" t="e">
        <f>'23년(세부_실적)'!#REF!</f>
        <v>#REF!</v>
      </c>
      <c r="AJ356" s="638" t="e">
        <f t="shared" ref="AJ356" si="5076">AI356*1000</f>
        <v>#REF!</v>
      </c>
      <c r="AK356" s="638" t="e">
        <f>'23년(세부_실적)'!#REF!</f>
        <v>#REF!</v>
      </c>
      <c r="AL356" s="638" t="e">
        <f t="shared" ref="AL356" si="5077">AK356*1000</f>
        <v>#REF!</v>
      </c>
      <c r="AM356" s="638" t="e">
        <f>'23년(세부_실적)'!#REF!</f>
        <v>#REF!</v>
      </c>
      <c r="AN356" s="638" t="e">
        <f t="shared" ref="AN356" si="5078">AM356*1000</f>
        <v>#REF!</v>
      </c>
      <c r="AO356" s="638" t="e">
        <f>'23년(세부_실적)'!#REF!</f>
        <v>#REF!</v>
      </c>
      <c r="AP356" s="638" t="e">
        <f t="shared" ref="AP356" si="5079">AO356*1000</f>
        <v>#REF!</v>
      </c>
      <c r="AQ356" s="638" t="e">
        <f>'23년(세부_실적)'!#REF!</f>
        <v>#REF!</v>
      </c>
      <c r="AR356" s="638" t="e">
        <f t="shared" ref="AR356" si="5080">AQ356*1000</f>
        <v>#REF!</v>
      </c>
      <c r="AS356" s="638" t="e">
        <f>'23년(세부_실적)'!#REF!</f>
        <v>#REF!</v>
      </c>
      <c r="AT356" s="638" t="e">
        <f t="shared" ref="AT356" si="5081">AS356*1000</f>
        <v>#REF!</v>
      </c>
      <c r="AU356" s="638" t="e">
        <f>'23년(세부_실적)'!#REF!</f>
        <v>#REF!</v>
      </c>
      <c r="AV356" s="638" t="e">
        <f t="shared" ref="AV356" si="5082">AU356*1000</f>
        <v>#REF!</v>
      </c>
      <c r="AW356" s="638" t="e">
        <f>'23년(세부_실적)'!#REF!</f>
        <v>#REF!</v>
      </c>
      <c r="AX356" s="638" t="e">
        <f t="shared" ref="AX356" si="5083">AW356*1000</f>
        <v>#REF!</v>
      </c>
      <c r="AY356" s="638" t="e">
        <f>'23년(세부_실적)'!#REF!</f>
        <v>#REF!</v>
      </c>
      <c r="AZ356" s="638" t="e">
        <f t="shared" ref="AZ356" si="5084">AY356*1000</f>
        <v>#REF!</v>
      </c>
      <c r="BA356" s="638" t="e">
        <f>'23년(세부_실적)'!#REF!</f>
        <v>#REF!</v>
      </c>
      <c r="BB356" s="638" t="e">
        <f t="shared" ref="BB356" si="5085">BA356*1000</f>
        <v>#REF!</v>
      </c>
      <c r="BC356" s="638" t="e">
        <f>'23년(세부_실적)'!#REF!</f>
        <v>#REF!</v>
      </c>
      <c r="BD356" s="638" t="e">
        <f t="shared" ref="BD356" si="5086">BC356*1000</f>
        <v>#REF!</v>
      </c>
      <c r="BF356" s="617"/>
      <c r="BG356" s="617"/>
      <c r="BH356" s="617"/>
      <c r="BI356" s="617"/>
      <c r="BJ356" s="617"/>
      <c r="BK356" s="617"/>
      <c r="BL356" s="617"/>
      <c r="BM356" s="617"/>
      <c r="BN356" s="617"/>
      <c r="BO356" s="617"/>
      <c r="BP356" s="617"/>
      <c r="BQ356" s="617"/>
      <c r="BR356" s="617"/>
      <c r="BS356" s="617"/>
      <c r="BT356" s="617"/>
      <c r="BU356" s="617"/>
      <c r="BV356" s="617"/>
      <c r="BW356" s="617"/>
      <c r="BX356" s="617"/>
      <c r="BY356" s="617"/>
      <c r="BZ356" s="617"/>
      <c r="CA356" s="617"/>
      <c r="CB356" s="617"/>
      <c r="CC356" s="617"/>
      <c r="CD356" s="617"/>
      <c r="CE356" s="617"/>
      <c r="CF356" s="617"/>
      <c r="CG356" s="617"/>
      <c r="CH356" s="617"/>
      <c r="CI356" s="617"/>
      <c r="CJ356" s="617"/>
      <c r="CK356" s="617"/>
      <c r="CL356" s="617"/>
      <c r="CM356" s="617"/>
      <c r="CN356" s="617"/>
      <c r="CO356" s="617"/>
      <c r="CP356" s="617"/>
      <c r="CQ356" s="617"/>
      <c r="CR356" s="617"/>
      <c r="CS356" s="617"/>
      <c r="CT356" s="617"/>
      <c r="CU356" s="617"/>
      <c r="CV356" s="617"/>
      <c r="CW356" s="617"/>
      <c r="CX356" s="617"/>
      <c r="CY356" s="617"/>
      <c r="CZ356" s="617"/>
      <c r="DA356" s="617"/>
      <c r="DB356" s="6" t="e">
        <f t="shared" si="4671"/>
        <v>#REF!</v>
      </c>
      <c r="DC356" s="6" t="e">
        <f t="shared" si="4672"/>
        <v>#REF!</v>
      </c>
      <c r="DD356" s="6" t="e">
        <f t="shared" si="4673"/>
        <v>#REF!</v>
      </c>
      <c r="DE356" s="6" t="e">
        <f t="shared" si="4674"/>
        <v>#REF!</v>
      </c>
      <c r="DF356" s="6" t="e">
        <f t="shared" si="4675"/>
        <v>#REF!</v>
      </c>
      <c r="DG356" s="6" t="e">
        <f t="shared" si="4676"/>
        <v>#REF!</v>
      </c>
      <c r="DH356" s="6" t="e">
        <f t="shared" si="4677"/>
        <v>#REF!</v>
      </c>
      <c r="DI356" s="6" t="e">
        <f t="shared" si="4678"/>
        <v>#REF!</v>
      </c>
      <c r="DJ356" s="6" t="e">
        <f t="shared" si="4679"/>
        <v>#REF!</v>
      </c>
      <c r="DK356" s="6" t="e">
        <f t="shared" si="4680"/>
        <v>#REF!</v>
      </c>
      <c r="DL356" s="6" t="e">
        <f t="shared" si="4681"/>
        <v>#REF!</v>
      </c>
      <c r="DM356" s="6" t="e">
        <f t="shared" si="4682"/>
        <v>#REF!</v>
      </c>
      <c r="DO356" s="6" t="e">
        <f t="shared" si="4683"/>
        <v>#REF!</v>
      </c>
      <c r="DP356" s="6" t="e">
        <f t="shared" si="4684"/>
        <v>#REF!</v>
      </c>
      <c r="DQ356" s="6" t="e">
        <f t="shared" si="4685"/>
        <v>#REF!</v>
      </c>
      <c r="DR356" s="6" t="e">
        <f t="shared" si="4686"/>
        <v>#REF!</v>
      </c>
      <c r="DS356" s="6" t="e">
        <f t="shared" si="4687"/>
        <v>#REF!</v>
      </c>
      <c r="DT356" s="6" t="e">
        <f t="shared" si="4688"/>
        <v>#REF!</v>
      </c>
      <c r="DU356" s="6" t="e">
        <f t="shared" si="4689"/>
        <v>#REF!</v>
      </c>
      <c r="DV356" s="6" t="e">
        <f t="shared" si="4690"/>
        <v>#REF!</v>
      </c>
      <c r="DW356" s="6" t="e">
        <f t="shared" si="4691"/>
        <v>#REF!</v>
      </c>
      <c r="DX356" s="6" t="e">
        <f t="shared" si="4692"/>
        <v>#REF!</v>
      </c>
      <c r="DY356" s="6" t="e">
        <f t="shared" si="4693"/>
        <v>#REF!</v>
      </c>
      <c r="DZ356" s="6" t="e">
        <f t="shared" si="4694"/>
        <v>#REF!</v>
      </c>
    </row>
    <row r="357" spans="2:130" ht="12" customHeight="1" outlineLevel="1">
      <c r="B357" s="6">
        <f>'23년(세부_실적)'!A473</f>
        <v>351</v>
      </c>
      <c r="C357" s="620"/>
      <c r="D357" s="620"/>
      <c r="E357" s="620"/>
      <c r="F357" s="622" t="str">
        <f>'23년(세부_실적)'!E473</f>
        <v>X-MEN-V2</v>
      </c>
      <c r="G357" s="622" t="s">
        <v>1114</v>
      </c>
      <c r="H357" s="622" t="str">
        <f>'23년(세부_실적)'!F473</f>
        <v>254A</v>
      </c>
      <c r="I357" s="617" t="str">
        <f>'23년(세부_실적)'!G473</f>
        <v>구</v>
      </c>
      <c r="J357" s="617" t="str">
        <f>'23년(세부_실적)'!H473</f>
        <v>QD</v>
      </c>
      <c r="K357" s="617">
        <f>'23년(세부_실적)'!I473</f>
        <v>9.65</v>
      </c>
      <c r="L357" s="617">
        <f>'23년(세부_실적)'!J473</f>
        <v>0</v>
      </c>
      <c r="M357" s="617">
        <f>'23년(세부_실적)'!K473</f>
        <v>9.65</v>
      </c>
      <c r="N357" s="617">
        <f>'23년(세부_실적)'!L473</f>
        <v>0</v>
      </c>
      <c r="O357" s="617">
        <f>'23년(세부_실적)'!M473</f>
        <v>9.65</v>
      </c>
      <c r="P357" s="617">
        <f>'23년(세부_실적)'!N473</f>
        <v>0</v>
      </c>
      <c r="Q357" s="617">
        <f>'23년(세부_실적)'!O473</f>
        <v>9.65</v>
      </c>
      <c r="R357" s="617">
        <f>'23년(세부_실적)'!P473</f>
        <v>0</v>
      </c>
      <c r="S357" s="638">
        <f>'23년(세부_실적)'!Q473</f>
        <v>0</v>
      </c>
      <c r="T357" s="638">
        <f t="shared" si="4639"/>
        <v>0</v>
      </c>
      <c r="U357" s="638">
        <f>'23년(세부_실적)'!S473</f>
        <v>0</v>
      </c>
      <c r="V357" s="638">
        <f t="shared" si="4640"/>
        <v>0</v>
      </c>
      <c r="W357" s="638">
        <f>'23년(세부_실적)'!U473</f>
        <v>0</v>
      </c>
      <c r="X357" s="638">
        <f t="shared" si="4641"/>
        <v>0</v>
      </c>
      <c r="Y357" s="638">
        <f>'23년(세부_실적)'!W473</f>
        <v>0</v>
      </c>
      <c r="Z357" s="638">
        <f t="shared" si="4642"/>
        <v>0</v>
      </c>
      <c r="AA357" s="638">
        <f>'23년(세부_실적)'!Y473</f>
        <v>0</v>
      </c>
      <c r="AB357" s="638">
        <f t="shared" si="4642"/>
        <v>0</v>
      </c>
      <c r="AC357" s="638">
        <f>'23년(세부_실적)'!AA473</f>
        <v>0</v>
      </c>
      <c r="AD357" s="638">
        <f t="shared" ref="AD357" si="5087">AC357*1000</f>
        <v>0</v>
      </c>
      <c r="AE357" s="638">
        <f>'23년(세부_실적)'!AC473</f>
        <v>0</v>
      </c>
      <c r="AF357" s="638">
        <f t="shared" ref="AF357" si="5088">AE357*1000</f>
        <v>0</v>
      </c>
      <c r="AG357" s="638">
        <f>'23년(세부_실적)'!AE473</f>
        <v>0</v>
      </c>
      <c r="AH357" s="638">
        <f t="shared" ref="AH357" si="5089">AG357*1000</f>
        <v>0</v>
      </c>
      <c r="AI357" s="638">
        <f>'23년(세부_실적)'!AG473</f>
        <v>0</v>
      </c>
      <c r="AJ357" s="638">
        <f t="shared" ref="AJ357" si="5090">AI357*1000</f>
        <v>0</v>
      </c>
      <c r="AK357" s="638">
        <f>'23년(세부_실적)'!AI473</f>
        <v>0</v>
      </c>
      <c r="AL357" s="638">
        <f t="shared" ref="AL357" si="5091">AK357*1000</f>
        <v>0</v>
      </c>
      <c r="AM357" s="638">
        <f>'23년(세부_실적)'!AK473</f>
        <v>0</v>
      </c>
      <c r="AN357" s="638">
        <f t="shared" ref="AN357" si="5092">AM357*1000</f>
        <v>0</v>
      </c>
      <c r="AO357" s="638">
        <f>'23년(세부_실적)'!AM473</f>
        <v>0</v>
      </c>
      <c r="AP357" s="638">
        <f t="shared" ref="AP357" si="5093">AO357*1000</f>
        <v>0</v>
      </c>
      <c r="AQ357" s="638">
        <f>'23년(세부_실적)'!AO473</f>
        <v>0</v>
      </c>
      <c r="AR357" s="638">
        <f t="shared" ref="AR357" si="5094">AQ357*1000</f>
        <v>0</v>
      </c>
      <c r="AS357" s="638">
        <f>'23년(세부_실적)'!AQ473</f>
        <v>0</v>
      </c>
      <c r="AT357" s="638">
        <f t="shared" ref="AT357" si="5095">AS357*1000</f>
        <v>0</v>
      </c>
      <c r="AU357" s="638">
        <f>'23년(세부_실적)'!AS473</f>
        <v>0</v>
      </c>
      <c r="AV357" s="638">
        <f t="shared" ref="AV357" si="5096">AU357*1000</f>
        <v>0</v>
      </c>
      <c r="AW357" s="638">
        <f>'23년(세부_실적)'!AU473</f>
        <v>0</v>
      </c>
      <c r="AX357" s="638">
        <f t="shared" ref="AX357" si="5097">AW357*1000</f>
        <v>0</v>
      </c>
      <c r="AY357" s="638">
        <f>'23년(세부_실적)'!AW473</f>
        <v>0</v>
      </c>
      <c r="AZ357" s="638">
        <f t="shared" ref="AZ357" si="5098">AY357*1000</f>
        <v>0</v>
      </c>
      <c r="BA357" s="638">
        <f>'23년(세부_실적)'!AY473</f>
        <v>0</v>
      </c>
      <c r="BB357" s="638">
        <f t="shared" ref="BB357" si="5099">BA357*1000</f>
        <v>0</v>
      </c>
      <c r="BC357" s="638">
        <f>'23년(세부_실적)'!BA473</f>
        <v>0</v>
      </c>
      <c r="BD357" s="638">
        <f t="shared" ref="BD357" si="5100">BC357*1000</f>
        <v>0</v>
      </c>
      <c r="BF357" s="617">
        <v>0.95</v>
      </c>
      <c r="BG357" s="617">
        <v>6.6389004253636372</v>
      </c>
      <c r="BH357" s="617">
        <v>8.75</v>
      </c>
      <c r="BI357" s="645"/>
      <c r="BJ357" s="617">
        <v>0.95</v>
      </c>
      <c r="BK357" s="617">
        <v>6.6389004253636372</v>
      </c>
      <c r="BL357" s="617">
        <v>8.75</v>
      </c>
      <c r="BM357" s="617"/>
      <c r="BN357" s="617">
        <v>0.95</v>
      </c>
      <c r="BO357" s="617">
        <v>6.6389004253636372</v>
      </c>
      <c r="BP357" s="617">
        <v>8.75</v>
      </c>
      <c r="BQ357" s="617"/>
      <c r="BR357" s="617">
        <v>0.95</v>
      </c>
      <c r="BS357" s="617">
        <v>6.9602679253636346</v>
      </c>
      <c r="BT357" s="617">
        <v>8.75</v>
      </c>
      <c r="BU357" s="617"/>
      <c r="BV357" s="617">
        <v>0.95</v>
      </c>
      <c r="BW357" s="617">
        <v>6.9602679253636346</v>
      </c>
      <c r="BX357" s="617">
        <v>8.75</v>
      </c>
      <c r="BY357" s="617"/>
      <c r="BZ357" s="617">
        <v>0.95</v>
      </c>
      <c r="CA357" s="617">
        <v>6.9602679253636346</v>
      </c>
      <c r="CB357" s="617">
        <v>8.75</v>
      </c>
      <c r="CC357" s="617"/>
      <c r="CD357" s="617"/>
      <c r="CE357" s="617"/>
      <c r="CF357" s="617"/>
      <c r="CG357" s="617"/>
      <c r="CH357" s="617"/>
      <c r="CI357" s="617"/>
      <c r="CJ357" s="617"/>
      <c r="CK357" s="617"/>
      <c r="CL357" s="617"/>
      <c r="CM357" s="617"/>
      <c r="CN357" s="617"/>
      <c r="CO357" s="617"/>
      <c r="CP357" s="617"/>
      <c r="CQ357" s="617"/>
      <c r="CR357" s="617"/>
      <c r="CS357" s="617"/>
      <c r="CT357" s="617"/>
      <c r="CU357" s="617"/>
      <c r="CV357" s="617"/>
      <c r="CW357" s="617"/>
      <c r="CX357" s="617"/>
      <c r="CY357" s="617"/>
      <c r="CZ357" s="617"/>
      <c r="DA357" s="617"/>
      <c r="DB357" s="6">
        <f t="shared" si="4671"/>
        <v>0</v>
      </c>
      <c r="DC357" s="6">
        <f t="shared" si="4672"/>
        <v>0</v>
      </c>
      <c r="DD357" s="6">
        <f t="shared" si="4673"/>
        <v>0</v>
      </c>
      <c r="DE357" s="6">
        <f t="shared" si="4674"/>
        <v>0</v>
      </c>
      <c r="DF357" s="6">
        <f t="shared" si="4675"/>
        <v>0</v>
      </c>
      <c r="DG357" s="6">
        <f t="shared" si="4676"/>
        <v>0</v>
      </c>
      <c r="DH357" s="6">
        <f t="shared" si="4677"/>
        <v>0</v>
      </c>
      <c r="DI357" s="6">
        <f t="shared" si="4678"/>
        <v>0</v>
      </c>
      <c r="DJ357" s="6">
        <f t="shared" si="4679"/>
        <v>0</v>
      </c>
      <c r="DK357" s="6">
        <f t="shared" si="4680"/>
        <v>0</v>
      </c>
      <c r="DL357" s="6">
        <f t="shared" si="4681"/>
        <v>0</v>
      </c>
      <c r="DM357" s="6">
        <f t="shared" si="4682"/>
        <v>0</v>
      </c>
      <c r="DO357" s="6">
        <f t="shared" si="4683"/>
        <v>0</v>
      </c>
      <c r="DP357" s="6">
        <f t="shared" si="4684"/>
        <v>0</v>
      </c>
      <c r="DQ357" s="6">
        <f t="shared" si="4685"/>
        <v>0</v>
      </c>
      <c r="DR357" s="6">
        <f t="shared" si="4686"/>
        <v>0</v>
      </c>
      <c r="DS357" s="6">
        <f t="shared" si="4687"/>
        <v>0</v>
      </c>
      <c r="DT357" s="6">
        <f t="shared" si="4688"/>
        <v>0</v>
      </c>
      <c r="DU357" s="6">
        <f t="shared" si="4689"/>
        <v>0</v>
      </c>
      <c r="DV357" s="6">
        <f t="shared" si="4690"/>
        <v>0</v>
      </c>
      <c r="DW357" s="6">
        <f t="shared" si="4691"/>
        <v>0</v>
      </c>
      <c r="DX357" s="6">
        <f t="shared" si="4692"/>
        <v>0</v>
      </c>
      <c r="DY357" s="6">
        <f t="shared" si="4693"/>
        <v>0</v>
      </c>
      <c r="DZ357" s="6">
        <f t="shared" si="4694"/>
        <v>0</v>
      </c>
    </row>
    <row r="358" spans="2:130" ht="12" customHeight="1" outlineLevel="1">
      <c r="B358" s="6" t="e">
        <f>'23년(세부_실적)'!#REF!</f>
        <v>#REF!</v>
      </c>
      <c r="C358" s="620"/>
      <c r="D358" s="620"/>
      <c r="E358" s="620"/>
      <c r="F358" s="622" t="e">
        <f>'23년(세부_실적)'!#REF!</f>
        <v>#REF!</v>
      </c>
      <c r="G358" s="622" t="s">
        <v>723</v>
      </c>
      <c r="H358" s="622" t="e">
        <f>'23년(세부_실적)'!#REF!</f>
        <v>#REF!</v>
      </c>
      <c r="I358" s="617" t="e">
        <f>'23년(세부_실적)'!#REF!</f>
        <v>#REF!</v>
      </c>
      <c r="J358" s="617" t="e">
        <f>'23년(세부_실적)'!#REF!</f>
        <v>#REF!</v>
      </c>
      <c r="K358" s="617" t="e">
        <f>'23년(세부_실적)'!#REF!</f>
        <v>#REF!</v>
      </c>
      <c r="L358" s="617" t="e">
        <f>'23년(세부_실적)'!#REF!</f>
        <v>#REF!</v>
      </c>
      <c r="M358" s="617" t="e">
        <f>'23년(세부_실적)'!#REF!</f>
        <v>#REF!</v>
      </c>
      <c r="N358" s="617" t="e">
        <f>'23년(세부_실적)'!#REF!</f>
        <v>#REF!</v>
      </c>
      <c r="O358" s="617" t="e">
        <f>'23년(세부_실적)'!#REF!</f>
        <v>#REF!</v>
      </c>
      <c r="P358" s="617" t="e">
        <f>'23년(세부_실적)'!#REF!</f>
        <v>#REF!</v>
      </c>
      <c r="Q358" s="617" t="e">
        <f>'23년(세부_실적)'!#REF!</f>
        <v>#REF!</v>
      </c>
      <c r="R358" s="617" t="e">
        <f>'23년(세부_실적)'!#REF!</f>
        <v>#REF!</v>
      </c>
      <c r="S358" s="638" t="e">
        <f>'23년(세부_실적)'!#REF!</f>
        <v>#REF!</v>
      </c>
      <c r="T358" s="638" t="e">
        <f t="shared" si="4639"/>
        <v>#REF!</v>
      </c>
      <c r="U358" s="638" t="e">
        <f>'23년(세부_실적)'!#REF!</f>
        <v>#REF!</v>
      </c>
      <c r="V358" s="638" t="e">
        <f t="shared" si="4640"/>
        <v>#REF!</v>
      </c>
      <c r="W358" s="638" t="e">
        <f>'23년(세부_실적)'!#REF!</f>
        <v>#REF!</v>
      </c>
      <c r="X358" s="638" t="e">
        <f t="shared" si="4641"/>
        <v>#REF!</v>
      </c>
      <c r="Y358" s="638" t="e">
        <f>'23년(세부_실적)'!#REF!</f>
        <v>#REF!</v>
      </c>
      <c r="Z358" s="638" t="e">
        <f t="shared" si="4642"/>
        <v>#REF!</v>
      </c>
      <c r="AA358" s="638" t="e">
        <f>'23년(세부_실적)'!#REF!</f>
        <v>#REF!</v>
      </c>
      <c r="AB358" s="638" t="e">
        <f t="shared" si="4642"/>
        <v>#REF!</v>
      </c>
      <c r="AC358" s="638" t="e">
        <f>'23년(세부_실적)'!#REF!</f>
        <v>#REF!</v>
      </c>
      <c r="AD358" s="638" t="e">
        <f t="shared" ref="AD358" si="5101">AC358*1000</f>
        <v>#REF!</v>
      </c>
      <c r="AE358" s="638" t="e">
        <f>'23년(세부_실적)'!#REF!</f>
        <v>#REF!</v>
      </c>
      <c r="AF358" s="638" t="e">
        <f t="shared" ref="AF358" si="5102">AE358*1000</f>
        <v>#REF!</v>
      </c>
      <c r="AG358" s="638" t="e">
        <f>'23년(세부_실적)'!#REF!</f>
        <v>#REF!</v>
      </c>
      <c r="AH358" s="638" t="e">
        <f t="shared" ref="AH358" si="5103">AG358*1000</f>
        <v>#REF!</v>
      </c>
      <c r="AI358" s="638" t="e">
        <f>'23년(세부_실적)'!#REF!</f>
        <v>#REF!</v>
      </c>
      <c r="AJ358" s="638" t="e">
        <f t="shared" ref="AJ358" si="5104">AI358*1000</f>
        <v>#REF!</v>
      </c>
      <c r="AK358" s="638" t="e">
        <f>'23년(세부_실적)'!#REF!</f>
        <v>#REF!</v>
      </c>
      <c r="AL358" s="638" t="e">
        <f t="shared" ref="AL358" si="5105">AK358*1000</f>
        <v>#REF!</v>
      </c>
      <c r="AM358" s="638" t="e">
        <f>'23년(세부_실적)'!#REF!</f>
        <v>#REF!</v>
      </c>
      <c r="AN358" s="638" t="e">
        <f t="shared" ref="AN358" si="5106">AM358*1000</f>
        <v>#REF!</v>
      </c>
      <c r="AO358" s="638" t="e">
        <f>'23년(세부_실적)'!#REF!</f>
        <v>#REF!</v>
      </c>
      <c r="AP358" s="638" t="e">
        <f t="shared" ref="AP358" si="5107">AO358*1000</f>
        <v>#REF!</v>
      </c>
      <c r="AQ358" s="638" t="e">
        <f>'23년(세부_실적)'!#REF!</f>
        <v>#REF!</v>
      </c>
      <c r="AR358" s="638" t="e">
        <f t="shared" ref="AR358" si="5108">AQ358*1000</f>
        <v>#REF!</v>
      </c>
      <c r="AS358" s="638" t="e">
        <f>'23년(세부_실적)'!#REF!</f>
        <v>#REF!</v>
      </c>
      <c r="AT358" s="638" t="e">
        <f t="shared" ref="AT358" si="5109">AS358*1000</f>
        <v>#REF!</v>
      </c>
      <c r="AU358" s="638" t="e">
        <f>'23년(세부_실적)'!#REF!</f>
        <v>#REF!</v>
      </c>
      <c r="AV358" s="638" t="e">
        <f t="shared" ref="AV358" si="5110">AU358*1000</f>
        <v>#REF!</v>
      </c>
      <c r="AW358" s="638" t="e">
        <f>'23년(세부_실적)'!#REF!</f>
        <v>#REF!</v>
      </c>
      <c r="AX358" s="638" t="e">
        <f t="shared" ref="AX358" si="5111">AW358*1000</f>
        <v>#REF!</v>
      </c>
      <c r="AY358" s="638" t="e">
        <f>'23년(세부_실적)'!#REF!</f>
        <v>#REF!</v>
      </c>
      <c r="AZ358" s="638" t="e">
        <f t="shared" ref="AZ358" si="5112">AY358*1000</f>
        <v>#REF!</v>
      </c>
      <c r="BA358" s="638" t="e">
        <f>'23년(세부_실적)'!#REF!</f>
        <v>#REF!</v>
      </c>
      <c r="BB358" s="638" t="e">
        <f t="shared" ref="BB358" si="5113">BA358*1000</f>
        <v>#REF!</v>
      </c>
      <c r="BC358" s="638" t="e">
        <f>'23년(세부_실적)'!#REF!</f>
        <v>#REF!</v>
      </c>
      <c r="BD358" s="638" t="e">
        <f t="shared" ref="BD358" si="5114">BC358*1000</f>
        <v>#REF!</v>
      </c>
      <c r="BF358" s="617">
        <v>0.95</v>
      </c>
      <c r="BG358" s="617">
        <v>7.1918720035454564</v>
      </c>
      <c r="BH358" s="617"/>
      <c r="BI358" s="617"/>
      <c r="BJ358" s="617">
        <v>0.95</v>
      </c>
      <c r="BK358" s="617">
        <v>7.1918720035454564</v>
      </c>
      <c r="BL358" s="617"/>
      <c r="BM358" s="617"/>
      <c r="BN358" s="617">
        <v>0.95</v>
      </c>
      <c r="BO358" s="617">
        <v>7.1918720035454564</v>
      </c>
      <c r="BP358" s="617"/>
      <c r="BQ358" s="617"/>
      <c r="BR358" s="617">
        <v>0.95</v>
      </c>
      <c r="BS358" s="617">
        <v>7.3997171044479195</v>
      </c>
      <c r="BT358" s="617"/>
      <c r="BU358" s="617"/>
      <c r="BV358" s="617">
        <v>0.95</v>
      </c>
      <c r="BW358" s="617">
        <v>7.3997171044479195</v>
      </c>
      <c r="BX358" s="617"/>
      <c r="BY358" s="617"/>
      <c r="BZ358" s="617">
        <v>0.95</v>
      </c>
      <c r="CA358" s="617">
        <v>7.3997171044479195</v>
      </c>
      <c r="CB358" s="617"/>
      <c r="CC358" s="617"/>
      <c r="CD358" s="617"/>
      <c r="CE358" s="617"/>
      <c r="CF358" s="617"/>
      <c r="CG358" s="617"/>
      <c r="CH358" s="617"/>
      <c r="CI358" s="617"/>
      <c r="CJ358" s="617"/>
      <c r="CK358" s="617"/>
      <c r="CL358" s="617"/>
      <c r="CM358" s="617"/>
      <c r="CN358" s="617"/>
      <c r="CO358" s="617"/>
      <c r="CP358" s="617"/>
      <c r="CQ358" s="617"/>
      <c r="CR358" s="617"/>
      <c r="CS358" s="617"/>
      <c r="CT358" s="617"/>
      <c r="CU358" s="617"/>
      <c r="CV358" s="617"/>
      <c r="CW358" s="617"/>
      <c r="CX358" s="617"/>
      <c r="CY358" s="617"/>
      <c r="CZ358" s="617"/>
      <c r="DA358" s="617"/>
      <c r="DB358" s="6" t="e">
        <f t="shared" si="4671"/>
        <v>#REF!</v>
      </c>
      <c r="DC358" s="6" t="e">
        <f t="shared" si="4672"/>
        <v>#REF!</v>
      </c>
      <c r="DD358" s="6" t="e">
        <f t="shared" si="4673"/>
        <v>#REF!</v>
      </c>
      <c r="DE358" s="6" t="e">
        <f t="shared" si="4674"/>
        <v>#REF!</v>
      </c>
      <c r="DF358" s="6" t="e">
        <f t="shared" si="4675"/>
        <v>#REF!</v>
      </c>
      <c r="DG358" s="6" t="e">
        <f t="shared" si="4676"/>
        <v>#REF!</v>
      </c>
      <c r="DH358" s="6" t="e">
        <f t="shared" si="4677"/>
        <v>#REF!</v>
      </c>
      <c r="DI358" s="6" t="e">
        <f t="shared" si="4678"/>
        <v>#REF!</v>
      </c>
      <c r="DJ358" s="6" t="e">
        <f t="shared" si="4679"/>
        <v>#REF!</v>
      </c>
      <c r="DK358" s="6" t="e">
        <f t="shared" si="4680"/>
        <v>#REF!</v>
      </c>
      <c r="DL358" s="6" t="e">
        <f t="shared" si="4681"/>
        <v>#REF!</v>
      </c>
      <c r="DM358" s="6" t="e">
        <f t="shared" si="4682"/>
        <v>#REF!</v>
      </c>
      <c r="DO358" s="6" t="e">
        <f t="shared" si="4683"/>
        <v>#REF!</v>
      </c>
      <c r="DP358" s="6" t="e">
        <f t="shared" si="4684"/>
        <v>#REF!</v>
      </c>
      <c r="DQ358" s="6" t="e">
        <f t="shared" si="4685"/>
        <v>#REF!</v>
      </c>
      <c r="DR358" s="6" t="e">
        <f t="shared" si="4686"/>
        <v>#REF!</v>
      </c>
      <c r="DS358" s="6" t="e">
        <f t="shared" si="4687"/>
        <v>#REF!</v>
      </c>
      <c r="DT358" s="6" t="e">
        <f t="shared" si="4688"/>
        <v>#REF!</v>
      </c>
      <c r="DU358" s="6" t="e">
        <f t="shared" si="4689"/>
        <v>#REF!</v>
      </c>
      <c r="DV358" s="6" t="e">
        <f t="shared" si="4690"/>
        <v>#REF!</v>
      </c>
      <c r="DW358" s="6" t="e">
        <f t="shared" si="4691"/>
        <v>#REF!</v>
      </c>
      <c r="DX358" s="6" t="e">
        <f t="shared" si="4692"/>
        <v>#REF!</v>
      </c>
      <c r="DY358" s="6" t="e">
        <f t="shared" si="4693"/>
        <v>#REF!</v>
      </c>
      <c r="DZ358" s="6" t="e">
        <f t="shared" si="4694"/>
        <v>#REF!</v>
      </c>
    </row>
    <row r="359" spans="2:130" ht="12" customHeight="1" outlineLevel="1">
      <c r="B359" s="6">
        <f>'23년(세부_실적)'!A474</f>
        <v>353</v>
      </c>
      <c r="C359" s="620"/>
      <c r="D359" s="620"/>
      <c r="E359" s="621"/>
      <c r="F359" s="622" t="str">
        <f>'23년(세부_실적)'!E474</f>
        <v>X-MEN-V2I</v>
      </c>
      <c r="G359" s="622" t="s">
        <v>723</v>
      </c>
      <c r="H359" s="622" t="str">
        <f>'23년(세부_실적)'!F474</f>
        <v>254B</v>
      </c>
      <c r="I359" s="617" t="str">
        <f>'23년(세부_실적)'!G474</f>
        <v>구</v>
      </c>
      <c r="J359" s="617" t="str">
        <f>'23년(세부_실적)'!H474</f>
        <v>QD</v>
      </c>
      <c r="K359" s="617">
        <f>'23년(세부_실적)'!I474</f>
        <v>10.62</v>
      </c>
      <c r="L359" s="617">
        <f>'23년(세부_실적)'!J474</f>
        <v>0</v>
      </c>
      <c r="M359" s="617">
        <f>'23년(세부_실적)'!K474</f>
        <v>10.62</v>
      </c>
      <c r="N359" s="617">
        <f>'23년(세부_실적)'!L474</f>
        <v>0</v>
      </c>
      <c r="O359" s="617">
        <f>'23년(세부_실적)'!M474</f>
        <v>10.62</v>
      </c>
      <c r="P359" s="617">
        <f>'23년(세부_실적)'!N474</f>
        <v>0</v>
      </c>
      <c r="Q359" s="617">
        <f>'23년(세부_실적)'!O474</f>
        <v>10.62</v>
      </c>
      <c r="R359" s="617">
        <f>'23년(세부_실적)'!P474</f>
        <v>0</v>
      </c>
      <c r="S359" s="638">
        <f>'23년(세부_실적)'!Q474</f>
        <v>0</v>
      </c>
      <c r="T359" s="638">
        <f t="shared" si="4639"/>
        <v>0</v>
      </c>
      <c r="U359" s="638">
        <f>'23년(세부_실적)'!S474</f>
        <v>0</v>
      </c>
      <c r="V359" s="638">
        <f t="shared" si="4640"/>
        <v>0</v>
      </c>
      <c r="W359" s="638">
        <f>'23년(세부_실적)'!U474</f>
        <v>0</v>
      </c>
      <c r="X359" s="638">
        <f t="shared" si="4641"/>
        <v>0</v>
      </c>
      <c r="Y359" s="638">
        <f>'23년(세부_실적)'!W474</f>
        <v>0</v>
      </c>
      <c r="Z359" s="638">
        <f t="shared" si="4642"/>
        <v>0</v>
      </c>
      <c r="AA359" s="638">
        <f>'23년(세부_실적)'!Y474</f>
        <v>0</v>
      </c>
      <c r="AB359" s="638">
        <f t="shared" si="4642"/>
        <v>0</v>
      </c>
      <c r="AC359" s="638">
        <f>'23년(세부_실적)'!AA474</f>
        <v>0</v>
      </c>
      <c r="AD359" s="638">
        <f t="shared" ref="AD359" si="5115">AC359*1000</f>
        <v>0</v>
      </c>
      <c r="AE359" s="638">
        <f>'23년(세부_실적)'!AC474</f>
        <v>0</v>
      </c>
      <c r="AF359" s="638">
        <f t="shared" ref="AF359" si="5116">AE359*1000</f>
        <v>0</v>
      </c>
      <c r="AG359" s="638">
        <f>'23년(세부_실적)'!AE474</f>
        <v>0</v>
      </c>
      <c r="AH359" s="638">
        <f t="shared" ref="AH359" si="5117">AG359*1000</f>
        <v>0</v>
      </c>
      <c r="AI359" s="638">
        <f>'23년(세부_실적)'!AG474</f>
        <v>0</v>
      </c>
      <c r="AJ359" s="638">
        <f t="shared" ref="AJ359" si="5118">AI359*1000</f>
        <v>0</v>
      </c>
      <c r="AK359" s="638">
        <f>'23년(세부_실적)'!AI474</f>
        <v>0</v>
      </c>
      <c r="AL359" s="638">
        <f t="shared" ref="AL359" si="5119">AK359*1000</f>
        <v>0</v>
      </c>
      <c r="AM359" s="638">
        <f>'23년(세부_실적)'!AK474</f>
        <v>0</v>
      </c>
      <c r="AN359" s="638">
        <f t="shared" ref="AN359" si="5120">AM359*1000</f>
        <v>0</v>
      </c>
      <c r="AO359" s="638">
        <f>'23년(세부_실적)'!AM474</f>
        <v>0</v>
      </c>
      <c r="AP359" s="638">
        <f t="shared" ref="AP359" si="5121">AO359*1000</f>
        <v>0</v>
      </c>
      <c r="AQ359" s="638">
        <f>'23년(세부_실적)'!AO474</f>
        <v>0</v>
      </c>
      <c r="AR359" s="638">
        <f t="shared" ref="AR359" si="5122">AQ359*1000</f>
        <v>0</v>
      </c>
      <c r="AS359" s="638">
        <f>'23년(세부_실적)'!AQ474</f>
        <v>0</v>
      </c>
      <c r="AT359" s="638">
        <f t="shared" ref="AT359" si="5123">AS359*1000</f>
        <v>0</v>
      </c>
      <c r="AU359" s="638">
        <f>'23년(세부_실적)'!AS474</f>
        <v>0</v>
      </c>
      <c r="AV359" s="638">
        <f t="shared" ref="AV359" si="5124">AU359*1000</f>
        <v>0</v>
      </c>
      <c r="AW359" s="638">
        <f>'23년(세부_실적)'!AU474</f>
        <v>0</v>
      </c>
      <c r="AX359" s="638">
        <f t="shared" ref="AX359" si="5125">AW359*1000</f>
        <v>0</v>
      </c>
      <c r="AY359" s="638">
        <f>'23년(세부_실적)'!AW474</f>
        <v>0</v>
      </c>
      <c r="AZ359" s="638">
        <f t="shared" ref="AZ359" si="5126">AY359*1000</f>
        <v>0</v>
      </c>
      <c r="BA359" s="638">
        <f>'23년(세부_실적)'!AY474</f>
        <v>0</v>
      </c>
      <c r="BB359" s="638">
        <f t="shared" ref="BB359" si="5127">BA359*1000</f>
        <v>0</v>
      </c>
      <c r="BC359" s="638">
        <f>'23년(세부_실적)'!BA474</f>
        <v>0</v>
      </c>
      <c r="BD359" s="638">
        <f t="shared" ref="BD359" si="5128">BC359*1000</f>
        <v>0</v>
      </c>
      <c r="BF359" s="617">
        <v>0.95</v>
      </c>
      <c r="BG359" s="617">
        <v>7.1918720035454564</v>
      </c>
      <c r="BH359" s="617">
        <v>9.65</v>
      </c>
      <c r="BI359" s="617"/>
      <c r="BJ359" s="617">
        <v>0.95</v>
      </c>
      <c r="BK359" s="617">
        <v>7.1918720035454564</v>
      </c>
      <c r="BL359" s="617"/>
      <c r="BM359" s="617"/>
      <c r="BN359" s="617">
        <v>0.95</v>
      </c>
      <c r="BO359" s="617">
        <v>7.1918720035454564</v>
      </c>
      <c r="BP359" s="617">
        <v>9.65</v>
      </c>
      <c r="BQ359" s="617"/>
      <c r="BR359" s="617">
        <v>0.95</v>
      </c>
      <c r="BS359" s="617">
        <v>7.3997171044479195</v>
      </c>
      <c r="BT359" s="617"/>
      <c r="BU359" s="617"/>
      <c r="BV359" s="617">
        <v>0.95</v>
      </c>
      <c r="BW359" s="617">
        <v>7.3997171044479195</v>
      </c>
      <c r="BX359" s="617"/>
      <c r="BY359" s="617"/>
      <c r="BZ359" s="617">
        <v>0.95</v>
      </c>
      <c r="CA359" s="617">
        <v>7.3997171044479195</v>
      </c>
      <c r="CB359" s="617"/>
      <c r="CC359" s="617"/>
      <c r="CD359" s="617"/>
      <c r="CE359" s="617"/>
      <c r="CF359" s="617"/>
      <c r="CG359" s="617"/>
      <c r="CH359" s="617"/>
      <c r="CI359" s="617"/>
      <c r="CJ359" s="617"/>
      <c r="CK359" s="617"/>
      <c r="CL359" s="617"/>
      <c r="CM359" s="617"/>
      <c r="CN359" s="617"/>
      <c r="CO359" s="617"/>
      <c r="CP359" s="617"/>
      <c r="CQ359" s="617"/>
      <c r="CR359" s="617"/>
      <c r="CS359" s="617"/>
      <c r="CT359" s="617"/>
      <c r="CU359" s="617"/>
      <c r="CV359" s="617"/>
      <c r="CW359" s="617"/>
      <c r="CX359" s="617"/>
      <c r="CY359" s="617"/>
      <c r="CZ359" s="617"/>
      <c r="DA359" s="617"/>
      <c r="DB359" s="6">
        <f t="shared" si="4671"/>
        <v>0</v>
      </c>
      <c r="DC359" s="6">
        <f t="shared" si="4672"/>
        <v>0</v>
      </c>
      <c r="DD359" s="6">
        <f t="shared" si="4673"/>
        <v>0</v>
      </c>
      <c r="DE359" s="6">
        <f t="shared" si="4674"/>
        <v>0</v>
      </c>
      <c r="DF359" s="6">
        <f t="shared" si="4675"/>
        <v>0</v>
      </c>
      <c r="DG359" s="6">
        <f t="shared" si="4676"/>
        <v>0</v>
      </c>
      <c r="DH359" s="6">
        <f t="shared" si="4677"/>
        <v>0</v>
      </c>
      <c r="DI359" s="6">
        <f t="shared" si="4678"/>
        <v>0</v>
      </c>
      <c r="DJ359" s="6">
        <f t="shared" si="4679"/>
        <v>0</v>
      </c>
      <c r="DK359" s="6">
        <f t="shared" si="4680"/>
        <v>0</v>
      </c>
      <c r="DL359" s="6">
        <f t="shared" si="4681"/>
        <v>0</v>
      </c>
      <c r="DM359" s="6">
        <f t="shared" si="4682"/>
        <v>0</v>
      </c>
      <c r="DO359" s="6">
        <f t="shared" si="4683"/>
        <v>0</v>
      </c>
      <c r="DP359" s="6">
        <f t="shared" si="4684"/>
        <v>0</v>
      </c>
      <c r="DQ359" s="6">
        <f t="shared" si="4685"/>
        <v>0</v>
      </c>
      <c r="DR359" s="6">
        <f t="shared" si="4686"/>
        <v>0</v>
      </c>
      <c r="DS359" s="6">
        <f t="shared" si="4687"/>
        <v>0</v>
      </c>
      <c r="DT359" s="6">
        <f t="shared" si="4688"/>
        <v>0</v>
      </c>
      <c r="DU359" s="6">
        <f t="shared" si="4689"/>
        <v>0</v>
      </c>
      <c r="DV359" s="6">
        <f t="shared" si="4690"/>
        <v>0</v>
      </c>
      <c r="DW359" s="6">
        <f t="shared" si="4691"/>
        <v>0</v>
      </c>
      <c r="DX359" s="6">
        <f t="shared" si="4692"/>
        <v>0</v>
      </c>
      <c r="DY359" s="6">
        <f t="shared" si="4693"/>
        <v>0</v>
      </c>
      <c r="DZ359" s="6">
        <f t="shared" si="4694"/>
        <v>0</v>
      </c>
    </row>
    <row r="360" spans="2:130" ht="12" customHeight="1" outlineLevel="1">
      <c r="B360" s="6">
        <f>'23년(세부_실적)'!A475</f>
        <v>354</v>
      </c>
      <c r="C360" s="620"/>
      <c r="D360" s="631" t="str">
        <f>'23년(세부_실적)'!C475</f>
        <v>제품계</v>
      </c>
      <c r="E360" s="635"/>
      <c r="F360" s="632"/>
      <c r="G360" s="632"/>
      <c r="H360" s="633"/>
      <c r="I360" s="634"/>
      <c r="J360" s="634"/>
      <c r="K360" s="634">
        <f>'23년(세부_실적)'!I475</f>
        <v>0</v>
      </c>
      <c r="L360" s="634">
        <f>'23년(세부_실적)'!J475</f>
        <v>0</v>
      </c>
      <c r="M360" s="634">
        <f>'23년(세부_실적)'!K475</f>
        <v>0</v>
      </c>
      <c r="N360" s="634">
        <f>'23년(세부_실적)'!L475</f>
        <v>0</v>
      </c>
      <c r="O360" s="634">
        <f>'23년(세부_실적)'!M475</f>
        <v>0</v>
      </c>
      <c r="P360" s="634">
        <f>'23년(세부_실적)'!N475</f>
        <v>0</v>
      </c>
      <c r="Q360" s="634">
        <f>'23년(세부_실적)'!O475</f>
        <v>0</v>
      </c>
      <c r="R360" s="634">
        <f>'23년(세부_실적)'!P475</f>
        <v>0</v>
      </c>
      <c r="S360" s="639">
        <f>'23년(세부_실적)'!Q475</f>
        <v>0</v>
      </c>
      <c r="T360" s="639">
        <f t="shared" si="4639"/>
        <v>0</v>
      </c>
      <c r="U360" s="639">
        <f>'23년(세부_실적)'!S475</f>
        <v>0</v>
      </c>
      <c r="V360" s="639">
        <f t="shared" si="4640"/>
        <v>0</v>
      </c>
      <c r="W360" s="639">
        <f>'23년(세부_실적)'!U475</f>
        <v>0</v>
      </c>
      <c r="X360" s="639">
        <f t="shared" si="4641"/>
        <v>0</v>
      </c>
      <c r="Y360" s="639">
        <f>'23년(세부_실적)'!W475</f>
        <v>0</v>
      </c>
      <c r="Z360" s="639">
        <f t="shared" si="4642"/>
        <v>0</v>
      </c>
      <c r="AA360" s="639">
        <f>'23년(세부_실적)'!Y475</f>
        <v>0</v>
      </c>
      <c r="AB360" s="639">
        <f t="shared" si="4642"/>
        <v>0</v>
      </c>
      <c r="AC360" s="639">
        <f>'23년(세부_실적)'!AA475</f>
        <v>0</v>
      </c>
      <c r="AD360" s="639">
        <f t="shared" ref="AD360" si="5129">AC360*1000</f>
        <v>0</v>
      </c>
      <c r="AE360" s="639">
        <f>'23년(세부_실적)'!AC475</f>
        <v>0</v>
      </c>
      <c r="AF360" s="639">
        <f t="shared" ref="AF360" si="5130">AE360*1000</f>
        <v>0</v>
      </c>
      <c r="AG360" s="639">
        <f>'23년(세부_실적)'!AE475</f>
        <v>0</v>
      </c>
      <c r="AH360" s="639">
        <f t="shared" ref="AH360" si="5131">AG360*1000</f>
        <v>0</v>
      </c>
      <c r="AI360" s="639">
        <f>'23년(세부_실적)'!AG475</f>
        <v>0</v>
      </c>
      <c r="AJ360" s="639">
        <f t="shared" ref="AJ360" si="5132">AI360*1000</f>
        <v>0</v>
      </c>
      <c r="AK360" s="639">
        <f>'23년(세부_실적)'!AI475</f>
        <v>0</v>
      </c>
      <c r="AL360" s="639">
        <f t="shared" ref="AL360" si="5133">AK360*1000</f>
        <v>0</v>
      </c>
      <c r="AM360" s="639">
        <f>'23년(세부_실적)'!AK475</f>
        <v>0</v>
      </c>
      <c r="AN360" s="639">
        <f t="shared" ref="AN360" si="5134">AM360*1000</f>
        <v>0</v>
      </c>
      <c r="AO360" s="639">
        <f>'23년(세부_실적)'!AM475</f>
        <v>0</v>
      </c>
      <c r="AP360" s="639">
        <f t="shared" ref="AP360" si="5135">AO360*1000</f>
        <v>0</v>
      </c>
      <c r="AQ360" s="639">
        <f>'23년(세부_실적)'!AO475</f>
        <v>0</v>
      </c>
      <c r="AR360" s="639">
        <f t="shared" ref="AR360" si="5136">AQ360*1000</f>
        <v>0</v>
      </c>
      <c r="AS360" s="639">
        <f>'23년(세부_실적)'!AQ475</f>
        <v>0</v>
      </c>
      <c r="AT360" s="639">
        <f t="shared" ref="AT360" si="5137">AS360*1000</f>
        <v>0</v>
      </c>
      <c r="AU360" s="639">
        <f>'23년(세부_실적)'!AS475</f>
        <v>0</v>
      </c>
      <c r="AV360" s="639">
        <f t="shared" ref="AV360" si="5138">AU360*1000</f>
        <v>0</v>
      </c>
      <c r="AW360" s="639">
        <f>'23년(세부_실적)'!AU475</f>
        <v>0</v>
      </c>
      <c r="AX360" s="639">
        <f t="shared" ref="AX360" si="5139">AW360*1000</f>
        <v>0</v>
      </c>
      <c r="AY360" s="639">
        <f>'23년(세부_실적)'!AW475</f>
        <v>0</v>
      </c>
      <c r="AZ360" s="639">
        <f t="shared" ref="AZ360" si="5140">AY360*1000</f>
        <v>0</v>
      </c>
      <c r="BA360" s="639">
        <f>'23년(세부_실적)'!AY475</f>
        <v>0</v>
      </c>
      <c r="BB360" s="639">
        <f t="shared" ref="BB360" si="5141">BA360*1000</f>
        <v>0</v>
      </c>
      <c r="BC360" s="639">
        <f>'23년(세부_실적)'!BA475</f>
        <v>0</v>
      </c>
      <c r="BD360" s="639">
        <f t="shared" ref="BD360" si="5142">BC360*1000</f>
        <v>0</v>
      </c>
      <c r="BF360" s="617"/>
      <c r="BG360" s="617"/>
      <c r="BH360" s="617"/>
      <c r="BI360" s="617"/>
      <c r="BJ360" s="617"/>
      <c r="BK360" s="617"/>
      <c r="BL360" s="617"/>
      <c r="BM360" s="617"/>
      <c r="BN360" s="617"/>
      <c r="BO360" s="617"/>
      <c r="BP360" s="617"/>
      <c r="BQ360" s="617"/>
      <c r="BR360" s="617"/>
      <c r="BS360" s="617"/>
      <c r="BT360" s="617"/>
      <c r="BU360" s="617"/>
      <c r="BV360" s="617"/>
      <c r="BW360" s="617"/>
      <c r="BX360" s="617"/>
      <c r="BY360" s="617"/>
      <c r="BZ360" s="617"/>
      <c r="CA360" s="617"/>
      <c r="CB360" s="617"/>
      <c r="CC360" s="617"/>
      <c r="CD360" s="617"/>
      <c r="CE360" s="617"/>
      <c r="CF360" s="617"/>
      <c r="CG360" s="617"/>
      <c r="CH360" s="617"/>
      <c r="CI360" s="617"/>
      <c r="CJ360" s="617"/>
      <c r="CK360" s="617"/>
      <c r="CL360" s="617"/>
      <c r="CM360" s="617"/>
      <c r="CN360" s="617"/>
      <c r="CO360" s="617"/>
      <c r="CP360" s="617"/>
      <c r="CQ360" s="617"/>
      <c r="CR360" s="617"/>
      <c r="CS360" s="617"/>
      <c r="CT360" s="617"/>
      <c r="CU360" s="617"/>
      <c r="CV360" s="617"/>
      <c r="CW360" s="617"/>
      <c r="CX360" s="617"/>
      <c r="CY360" s="617"/>
      <c r="CZ360" s="617"/>
      <c r="DA360" s="617"/>
      <c r="DB360" s="6">
        <f t="shared" si="4671"/>
        <v>0</v>
      </c>
      <c r="DC360" s="6">
        <f t="shared" si="4672"/>
        <v>0</v>
      </c>
      <c r="DD360" s="6">
        <f t="shared" si="4673"/>
        <v>0</v>
      </c>
      <c r="DE360" s="6">
        <f t="shared" si="4674"/>
        <v>0</v>
      </c>
      <c r="DF360" s="6">
        <f t="shared" si="4675"/>
        <v>0</v>
      </c>
      <c r="DG360" s="6">
        <f t="shared" si="4676"/>
        <v>0</v>
      </c>
      <c r="DH360" s="6">
        <f t="shared" si="4677"/>
        <v>0</v>
      </c>
      <c r="DI360" s="6">
        <f t="shared" si="4678"/>
        <v>0</v>
      </c>
      <c r="DJ360" s="6">
        <f t="shared" si="4679"/>
        <v>0</v>
      </c>
      <c r="DK360" s="6">
        <f t="shared" si="4680"/>
        <v>0</v>
      </c>
      <c r="DL360" s="6">
        <f t="shared" si="4681"/>
        <v>0</v>
      </c>
      <c r="DM360" s="6">
        <f t="shared" si="4682"/>
        <v>0</v>
      </c>
      <c r="DO360" s="6">
        <f t="shared" si="4683"/>
        <v>0</v>
      </c>
      <c r="DP360" s="6">
        <f t="shared" si="4684"/>
        <v>0</v>
      </c>
      <c r="DQ360" s="6">
        <f t="shared" si="4685"/>
        <v>0</v>
      </c>
      <c r="DR360" s="6">
        <f t="shared" si="4686"/>
        <v>0</v>
      </c>
      <c r="DS360" s="6">
        <f t="shared" si="4687"/>
        <v>0</v>
      </c>
      <c r="DT360" s="6">
        <f t="shared" si="4688"/>
        <v>0</v>
      </c>
      <c r="DU360" s="6">
        <f t="shared" si="4689"/>
        <v>0</v>
      </c>
      <c r="DV360" s="6">
        <f t="shared" si="4690"/>
        <v>0</v>
      </c>
      <c r="DW360" s="6">
        <f t="shared" si="4691"/>
        <v>0</v>
      </c>
      <c r="DX360" s="6">
        <f t="shared" si="4692"/>
        <v>0</v>
      </c>
      <c r="DY360" s="6">
        <f t="shared" si="4693"/>
        <v>0</v>
      </c>
      <c r="DZ360" s="6">
        <f t="shared" si="4694"/>
        <v>0</v>
      </c>
    </row>
    <row r="361" spans="2:130" ht="12" customHeight="1" outlineLevel="1">
      <c r="B361" s="6">
        <f>'23년(세부_실적)'!A476</f>
        <v>355</v>
      </c>
      <c r="C361" s="625" t="str">
        <f>'23년(세부_실적)'!B476</f>
        <v>거래선 계</v>
      </c>
      <c r="D361" s="626"/>
      <c r="E361" s="626"/>
      <c r="F361" s="626"/>
      <c r="G361" s="626"/>
      <c r="H361" s="626"/>
      <c r="I361" s="627"/>
      <c r="J361" s="628"/>
      <c r="K361" s="629">
        <f>'23년(세부_실적)'!I476</f>
        <v>0</v>
      </c>
      <c r="L361" s="629">
        <f>'23년(세부_실적)'!J476</f>
        <v>0</v>
      </c>
      <c r="M361" s="629">
        <f>'23년(세부_실적)'!K476</f>
        <v>0</v>
      </c>
      <c r="N361" s="629">
        <f>'23년(세부_실적)'!L476</f>
        <v>0</v>
      </c>
      <c r="O361" s="629">
        <f>'23년(세부_실적)'!M476</f>
        <v>0</v>
      </c>
      <c r="P361" s="629">
        <f>'23년(세부_실적)'!N476</f>
        <v>0</v>
      </c>
      <c r="Q361" s="629">
        <f>'23년(세부_실적)'!O476</f>
        <v>0</v>
      </c>
      <c r="R361" s="629">
        <f>'23년(세부_실적)'!P476</f>
        <v>0</v>
      </c>
      <c r="S361" s="640">
        <f>'23년(세부_실적)'!Q476</f>
        <v>394.89399999999989</v>
      </c>
      <c r="T361" s="640">
        <f t="shared" si="4639"/>
        <v>394893.99999999988</v>
      </c>
      <c r="U361" s="640">
        <f>'23년(세부_실적)'!S476</f>
        <v>37.82</v>
      </c>
      <c r="V361" s="640">
        <f t="shared" si="4640"/>
        <v>37820</v>
      </c>
      <c r="W361" s="640">
        <f>'23년(세부_실적)'!U476</f>
        <v>44.481999999999999</v>
      </c>
      <c r="X361" s="640">
        <f t="shared" si="4641"/>
        <v>44482</v>
      </c>
      <c r="Y361" s="640">
        <f>'23년(세부_실적)'!W476</f>
        <v>65.165999999999997</v>
      </c>
      <c r="Z361" s="640">
        <f t="shared" si="4642"/>
        <v>65166</v>
      </c>
      <c r="AA361" s="640">
        <f>'23년(세부_실적)'!Y476</f>
        <v>147.46799999999999</v>
      </c>
      <c r="AB361" s="640">
        <f t="shared" si="4642"/>
        <v>147468</v>
      </c>
      <c r="AC361" s="640">
        <f>'23년(세부_실적)'!AA476</f>
        <v>36.554999999999993</v>
      </c>
      <c r="AD361" s="640">
        <f t="shared" ref="AD361" si="5143">AC361*1000</f>
        <v>36554.999999999993</v>
      </c>
      <c r="AE361" s="640">
        <f>'23년(세부_실적)'!AC476</f>
        <v>38.692</v>
      </c>
      <c r="AF361" s="640">
        <f t="shared" ref="AF361" si="5144">AE361*1000</f>
        <v>38692</v>
      </c>
      <c r="AG361" s="640">
        <f>'23년(세부_실적)'!AE476</f>
        <v>47.67</v>
      </c>
      <c r="AH361" s="640">
        <f t="shared" ref="AH361" si="5145">AG361*1000</f>
        <v>47670</v>
      </c>
      <c r="AI361" s="640">
        <f>'23년(세부_실적)'!AG476</f>
        <v>122.917</v>
      </c>
      <c r="AJ361" s="640">
        <f t="shared" ref="AJ361" si="5146">AI361*1000</f>
        <v>122917</v>
      </c>
      <c r="AK361" s="640">
        <f>'23년(세부_실적)'!AI476</f>
        <v>270.38499999999999</v>
      </c>
      <c r="AL361" s="640">
        <f t="shared" ref="AL361" si="5147">AK361*1000</f>
        <v>270385</v>
      </c>
      <c r="AM361" s="640">
        <f>'23년(세부_실적)'!AK476</f>
        <v>29.404</v>
      </c>
      <c r="AN361" s="640">
        <f t="shared" ref="AN361" si="5148">AM361*1000</f>
        <v>29404</v>
      </c>
      <c r="AO361" s="640">
        <f>'23년(세부_실적)'!AM476</f>
        <v>19.204999999999998</v>
      </c>
      <c r="AP361" s="640">
        <f t="shared" ref="AP361" si="5149">AO361*1000</f>
        <v>19205</v>
      </c>
      <c r="AQ361" s="640">
        <f>'23년(세부_실적)'!AO476</f>
        <v>23.404</v>
      </c>
      <c r="AR361" s="640">
        <f t="shared" ref="AR361" si="5150">AQ361*1000</f>
        <v>23404</v>
      </c>
      <c r="AS361" s="640">
        <f>'23년(세부_실적)'!AQ476</f>
        <v>72.013000000000005</v>
      </c>
      <c r="AT361" s="640">
        <f t="shared" ref="AT361" si="5151">AS361*1000</f>
        <v>72013</v>
      </c>
      <c r="AU361" s="640">
        <f>'23년(세부_실적)'!AS476</f>
        <v>16.571000000000002</v>
      </c>
      <c r="AV361" s="640">
        <f t="shared" ref="AV361" si="5152">AU361*1000</f>
        <v>16571</v>
      </c>
      <c r="AW361" s="640">
        <f>'23년(세부_실적)'!AU476</f>
        <v>12.419</v>
      </c>
      <c r="AX361" s="640">
        <f t="shared" ref="AX361" si="5153">AW361*1000</f>
        <v>12419</v>
      </c>
      <c r="AY361" s="640">
        <f>'23년(세부_실적)'!AW476</f>
        <v>23.505999999999997</v>
      </c>
      <c r="AZ361" s="640">
        <f t="shared" ref="AZ361" si="5154">AY361*1000</f>
        <v>23505.999999999996</v>
      </c>
      <c r="BA361" s="640">
        <f>'23년(세부_실적)'!AY476</f>
        <v>52.496000000000002</v>
      </c>
      <c r="BB361" s="640">
        <f t="shared" ref="BB361" si="5155">BA361*1000</f>
        <v>52496</v>
      </c>
      <c r="BC361" s="640">
        <f>'23년(세부_실적)'!BA476</f>
        <v>124.509</v>
      </c>
      <c r="BD361" s="640">
        <f t="shared" ref="BD361" si="5156">BC361*1000</f>
        <v>124509</v>
      </c>
      <c r="BF361" s="617"/>
      <c r="BG361" s="617"/>
      <c r="BH361" s="617"/>
      <c r="BI361" s="617"/>
      <c r="BJ361" s="617"/>
      <c r="BK361" s="617"/>
      <c r="BL361" s="617"/>
      <c r="BM361" s="617"/>
      <c r="BN361" s="617"/>
      <c r="BO361" s="617"/>
      <c r="BP361" s="617"/>
      <c r="BQ361" s="617"/>
      <c r="BR361" s="617"/>
      <c r="BS361" s="617"/>
      <c r="BT361" s="617"/>
      <c r="BU361" s="617"/>
      <c r="BV361" s="617"/>
      <c r="BW361" s="617"/>
      <c r="BX361" s="617"/>
      <c r="BY361" s="617"/>
      <c r="BZ361" s="617"/>
      <c r="CA361" s="617"/>
      <c r="CB361" s="617"/>
      <c r="CC361" s="617"/>
      <c r="CD361" s="617"/>
      <c r="CE361" s="617"/>
      <c r="CF361" s="617"/>
      <c r="CG361" s="617"/>
      <c r="CH361" s="617"/>
      <c r="CI361" s="617"/>
      <c r="CJ361" s="617"/>
      <c r="CK361" s="617"/>
      <c r="CL361" s="617"/>
      <c r="CM361" s="617"/>
      <c r="CN361" s="617"/>
      <c r="CO361" s="617"/>
      <c r="CP361" s="617"/>
      <c r="CQ361" s="617"/>
      <c r="CR361" s="617"/>
      <c r="CS361" s="617"/>
      <c r="CT361" s="617"/>
      <c r="CU361" s="617"/>
      <c r="CV361" s="617"/>
      <c r="CW361" s="617"/>
      <c r="CX361" s="617"/>
      <c r="CY361" s="617"/>
      <c r="CZ361" s="617"/>
      <c r="DA361" s="617"/>
      <c r="DB361" s="6">
        <f t="shared" si="4671"/>
        <v>0</v>
      </c>
      <c r="DC361" s="6">
        <f t="shared" si="4672"/>
        <v>0</v>
      </c>
      <c r="DD361" s="6">
        <f t="shared" si="4673"/>
        <v>0</v>
      </c>
      <c r="DE361" s="6">
        <f t="shared" si="4674"/>
        <v>0</v>
      </c>
      <c r="DF361" s="6">
        <f t="shared" si="4675"/>
        <v>0</v>
      </c>
      <c r="DG361" s="6">
        <f t="shared" si="4676"/>
        <v>0</v>
      </c>
      <c r="DH361" s="6">
        <f t="shared" si="4677"/>
        <v>0</v>
      </c>
      <c r="DI361" s="6">
        <f t="shared" si="4678"/>
        <v>0</v>
      </c>
      <c r="DJ361" s="6">
        <f t="shared" si="4679"/>
        <v>0</v>
      </c>
      <c r="DK361" s="6">
        <f t="shared" si="4680"/>
        <v>0</v>
      </c>
      <c r="DL361" s="6">
        <f t="shared" si="4681"/>
        <v>0</v>
      </c>
      <c r="DM361" s="6">
        <f t="shared" si="4682"/>
        <v>0</v>
      </c>
      <c r="DO361" s="6">
        <f t="shared" si="4683"/>
        <v>0</v>
      </c>
      <c r="DP361" s="6">
        <f t="shared" si="4684"/>
        <v>0</v>
      </c>
      <c r="DQ361" s="6">
        <f t="shared" si="4685"/>
        <v>0</v>
      </c>
      <c r="DR361" s="6">
        <f t="shared" si="4686"/>
        <v>0</v>
      </c>
      <c r="DS361" s="6">
        <f t="shared" si="4687"/>
        <v>0</v>
      </c>
      <c r="DT361" s="6">
        <f t="shared" si="4688"/>
        <v>0</v>
      </c>
      <c r="DU361" s="6">
        <f t="shared" si="4689"/>
        <v>0</v>
      </c>
      <c r="DV361" s="6">
        <f t="shared" si="4690"/>
        <v>0</v>
      </c>
      <c r="DW361" s="6">
        <f t="shared" si="4691"/>
        <v>0</v>
      </c>
      <c r="DX361" s="6">
        <f t="shared" si="4692"/>
        <v>0</v>
      </c>
      <c r="DY361" s="6">
        <f t="shared" si="4693"/>
        <v>0</v>
      </c>
      <c r="DZ361" s="6">
        <f t="shared" si="4694"/>
        <v>0</v>
      </c>
    </row>
    <row r="362" spans="2:130" ht="12" customHeight="1" outlineLevel="1">
      <c r="B362" s="6">
        <f>'23년(세부_실적)'!A477</f>
        <v>356</v>
      </c>
      <c r="C362" s="618" t="str">
        <f>'23년(세부_실적)'!B477</f>
        <v>삼성 IM</v>
      </c>
      <c r="D362" s="618" t="str">
        <f>'23년(세부_실적)'!C477</f>
        <v>Adaptor</v>
      </c>
      <c r="E362" s="618" t="str">
        <f>'23년(세부_실적)'!D477</f>
        <v>N/PC</v>
      </c>
      <c r="F362" s="622" t="str">
        <f>'23년(세부_실적)'!E477</f>
        <v>A65PD_TPN</v>
      </c>
      <c r="G362" s="622" t="s">
        <v>908</v>
      </c>
      <c r="H362" s="622" t="str">
        <f>'23년(세부_실적)'!F477</f>
        <v>361A</v>
      </c>
      <c r="I362" s="617" t="str">
        <f>'23년(세부_실적)'!G477</f>
        <v>구</v>
      </c>
      <c r="J362" s="617" t="str">
        <f>'23년(세부_실적)'!H477</f>
        <v>SY</v>
      </c>
      <c r="K362" s="617">
        <f>'23년(세부_실적)'!I477</f>
        <v>11.85</v>
      </c>
      <c r="L362" s="617">
        <f>'23년(세부_실적)'!J477</f>
        <v>0</v>
      </c>
      <c r="M362" s="617">
        <f>'23년(세부_실적)'!K477</f>
        <v>0</v>
      </c>
      <c r="N362" s="617">
        <f>'23년(세부_실적)'!L477</f>
        <v>0</v>
      </c>
      <c r="O362" s="617">
        <f>'23년(세부_실적)'!M477</f>
        <v>0</v>
      </c>
      <c r="P362" s="617">
        <f>'23년(세부_실적)'!N477</f>
        <v>0</v>
      </c>
      <c r="Q362" s="617">
        <f>'23년(세부_실적)'!O477</f>
        <v>0</v>
      </c>
      <c r="R362" s="617">
        <f>'23년(세부_실적)'!P477</f>
        <v>0</v>
      </c>
      <c r="S362" s="638">
        <f>'23년(세부_실적)'!Q477</f>
        <v>0</v>
      </c>
      <c r="T362" s="638">
        <f t="shared" si="4639"/>
        <v>0</v>
      </c>
      <c r="U362" s="638">
        <f>'23년(세부_실적)'!S477</f>
        <v>0</v>
      </c>
      <c r="V362" s="638">
        <f t="shared" si="4640"/>
        <v>0</v>
      </c>
      <c r="W362" s="638">
        <f>'23년(세부_실적)'!U477</f>
        <v>0</v>
      </c>
      <c r="X362" s="638">
        <f t="shared" si="4641"/>
        <v>0</v>
      </c>
      <c r="Y362" s="638">
        <f>'23년(세부_실적)'!W477</f>
        <v>0</v>
      </c>
      <c r="Z362" s="638">
        <f t="shared" si="4642"/>
        <v>0</v>
      </c>
      <c r="AA362" s="638">
        <f>'23년(세부_실적)'!Y477</f>
        <v>0</v>
      </c>
      <c r="AB362" s="638">
        <f t="shared" si="4642"/>
        <v>0</v>
      </c>
      <c r="AC362" s="638">
        <f>'23년(세부_실적)'!AA477</f>
        <v>0</v>
      </c>
      <c r="AD362" s="638">
        <f t="shared" ref="AD362" si="5157">AC362*1000</f>
        <v>0</v>
      </c>
      <c r="AE362" s="638">
        <f>'23년(세부_실적)'!AC477</f>
        <v>0</v>
      </c>
      <c r="AF362" s="638">
        <f t="shared" ref="AF362" si="5158">AE362*1000</f>
        <v>0</v>
      </c>
      <c r="AG362" s="638">
        <f>'23년(세부_실적)'!AE477</f>
        <v>0</v>
      </c>
      <c r="AH362" s="638">
        <f t="shared" ref="AH362" si="5159">AG362*1000</f>
        <v>0</v>
      </c>
      <c r="AI362" s="638">
        <f>'23년(세부_실적)'!AG477</f>
        <v>0</v>
      </c>
      <c r="AJ362" s="638">
        <f t="shared" ref="AJ362" si="5160">AI362*1000</f>
        <v>0</v>
      </c>
      <c r="AK362" s="638">
        <f>'23년(세부_실적)'!AI477</f>
        <v>0</v>
      </c>
      <c r="AL362" s="638">
        <f t="shared" ref="AL362" si="5161">AK362*1000</f>
        <v>0</v>
      </c>
      <c r="AM362" s="638">
        <f>'23년(세부_실적)'!AK477</f>
        <v>0</v>
      </c>
      <c r="AN362" s="638">
        <f t="shared" ref="AN362" si="5162">AM362*1000</f>
        <v>0</v>
      </c>
      <c r="AO362" s="638">
        <f>'23년(세부_실적)'!AM477</f>
        <v>0</v>
      </c>
      <c r="AP362" s="638">
        <f t="shared" ref="AP362" si="5163">AO362*1000</f>
        <v>0</v>
      </c>
      <c r="AQ362" s="638">
        <f>'23년(세부_실적)'!AO477</f>
        <v>0</v>
      </c>
      <c r="AR362" s="638">
        <f t="shared" ref="AR362" si="5164">AQ362*1000</f>
        <v>0</v>
      </c>
      <c r="AS362" s="638">
        <f>'23년(세부_실적)'!AQ477</f>
        <v>0</v>
      </c>
      <c r="AT362" s="638">
        <f t="shared" ref="AT362" si="5165">AS362*1000</f>
        <v>0</v>
      </c>
      <c r="AU362" s="638">
        <f>'23년(세부_실적)'!AS477</f>
        <v>0</v>
      </c>
      <c r="AV362" s="638">
        <f t="shared" ref="AV362" si="5166">AU362*1000</f>
        <v>0</v>
      </c>
      <c r="AW362" s="638">
        <f>'23년(세부_실적)'!AU477</f>
        <v>0</v>
      </c>
      <c r="AX362" s="638">
        <f t="shared" ref="AX362" si="5167">AW362*1000</f>
        <v>0</v>
      </c>
      <c r="AY362" s="638">
        <f>'23년(세부_실적)'!AW477</f>
        <v>0</v>
      </c>
      <c r="AZ362" s="638">
        <f t="shared" ref="AZ362" si="5168">AY362*1000</f>
        <v>0</v>
      </c>
      <c r="BA362" s="638">
        <f>'23년(세부_실적)'!AY477</f>
        <v>0</v>
      </c>
      <c r="BB362" s="638">
        <f t="shared" ref="BB362" si="5169">BA362*1000</f>
        <v>0</v>
      </c>
      <c r="BC362" s="638">
        <f>'23년(세부_실적)'!BA477</f>
        <v>0</v>
      </c>
      <c r="BD362" s="638">
        <f t="shared" ref="BD362" si="5170">BC362*1000</f>
        <v>0</v>
      </c>
      <c r="BF362" s="617"/>
      <c r="BG362" s="617"/>
      <c r="BH362" s="617"/>
      <c r="BI362" s="617"/>
      <c r="BJ362" s="617"/>
      <c r="BK362" s="617"/>
      <c r="BL362" s="617"/>
      <c r="BM362" s="617"/>
      <c r="BN362" s="617"/>
      <c r="BO362" s="617"/>
      <c r="BP362" s="617"/>
      <c r="BQ362" s="617"/>
      <c r="BR362" s="617"/>
      <c r="BS362" s="617"/>
      <c r="BT362" s="617"/>
      <c r="BU362" s="617"/>
      <c r="BV362" s="617"/>
      <c r="BW362" s="617"/>
      <c r="BX362" s="617"/>
      <c r="BY362" s="617"/>
      <c r="BZ362" s="617"/>
      <c r="CA362" s="617"/>
      <c r="CB362" s="617"/>
      <c r="CC362" s="617"/>
      <c r="CD362" s="617"/>
      <c r="CE362" s="617"/>
      <c r="CF362" s="617"/>
      <c r="CG362" s="617"/>
      <c r="CH362" s="617"/>
      <c r="CI362" s="617"/>
      <c r="CJ362" s="617"/>
      <c r="CK362" s="617"/>
      <c r="CL362" s="617"/>
      <c r="CM362" s="617"/>
      <c r="CN362" s="617"/>
      <c r="CO362" s="617"/>
      <c r="CP362" s="617"/>
      <c r="CQ362" s="617"/>
      <c r="CR362" s="617"/>
      <c r="CS362" s="617"/>
      <c r="CT362" s="617"/>
      <c r="CU362" s="617"/>
      <c r="CV362" s="617"/>
      <c r="CW362" s="617"/>
      <c r="CX362" s="617"/>
      <c r="CY362" s="617"/>
      <c r="CZ362" s="617"/>
      <c r="DA362" s="617"/>
      <c r="DB362" s="6">
        <f t="shared" si="4671"/>
        <v>0</v>
      </c>
      <c r="DC362" s="6">
        <f t="shared" si="4672"/>
        <v>0</v>
      </c>
      <c r="DD362" s="6">
        <f t="shared" si="4673"/>
        <v>0</v>
      </c>
      <c r="DE362" s="6">
        <f t="shared" si="4674"/>
        <v>0</v>
      </c>
      <c r="DF362" s="6">
        <f t="shared" si="4675"/>
        <v>0</v>
      </c>
      <c r="DG362" s="6">
        <f t="shared" si="4676"/>
        <v>0</v>
      </c>
      <c r="DH362" s="6">
        <f t="shared" si="4677"/>
        <v>0</v>
      </c>
      <c r="DI362" s="6">
        <f t="shared" si="4678"/>
        <v>0</v>
      </c>
      <c r="DJ362" s="6">
        <f t="shared" si="4679"/>
        <v>0</v>
      </c>
      <c r="DK362" s="6">
        <f t="shared" si="4680"/>
        <v>0</v>
      </c>
      <c r="DL362" s="6">
        <f t="shared" si="4681"/>
        <v>0</v>
      </c>
      <c r="DM362" s="6">
        <f t="shared" si="4682"/>
        <v>0</v>
      </c>
      <c r="DO362" s="6">
        <f t="shared" si="4683"/>
        <v>0</v>
      </c>
      <c r="DP362" s="6">
        <f t="shared" si="4684"/>
        <v>0</v>
      </c>
      <c r="DQ362" s="6">
        <f t="shared" si="4685"/>
        <v>0</v>
      </c>
      <c r="DR362" s="6">
        <f t="shared" si="4686"/>
        <v>0</v>
      </c>
      <c r="DS362" s="6">
        <f t="shared" si="4687"/>
        <v>0</v>
      </c>
      <c r="DT362" s="6">
        <f t="shared" si="4688"/>
        <v>0</v>
      </c>
      <c r="DU362" s="6">
        <f t="shared" si="4689"/>
        <v>0</v>
      </c>
      <c r="DV362" s="6">
        <f t="shared" si="4690"/>
        <v>0</v>
      </c>
      <c r="DW362" s="6">
        <f t="shared" si="4691"/>
        <v>0</v>
      </c>
      <c r="DX362" s="6">
        <f t="shared" si="4692"/>
        <v>0</v>
      </c>
      <c r="DY362" s="6">
        <f t="shared" si="4693"/>
        <v>0</v>
      </c>
      <c r="DZ362" s="6">
        <f t="shared" si="4694"/>
        <v>0</v>
      </c>
    </row>
    <row r="363" spans="2:130" ht="12" customHeight="1" outlineLevel="1">
      <c r="B363" s="6">
        <f>'23년(세부_실적)'!A478</f>
        <v>357</v>
      </c>
      <c r="C363" s="620"/>
      <c r="D363" s="620"/>
      <c r="E363" s="620"/>
      <c r="F363" s="622" t="str">
        <f>'23년(세부_실적)'!E478</f>
        <v>A65PD_TPN EU</v>
      </c>
      <c r="G363" s="622" t="s">
        <v>937</v>
      </c>
      <c r="H363" s="622" t="str">
        <f>'23년(세부_실적)'!F478</f>
        <v>361B</v>
      </c>
      <c r="I363" s="617" t="str">
        <f>'23년(세부_실적)'!G478</f>
        <v>구</v>
      </c>
      <c r="J363" s="617" t="str">
        <f>'23년(세부_실적)'!H478</f>
        <v>SY</v>
      </c>
      <c r="K363" s="617">
        <f>'23년(세부_실적)'!I478</f>
        <v>11.85</v>
      </c>
      <c r="L363" s="617">
        <f>'23년(세부_실적)'!J478</f>
        <v>0</v>
      </c>
      <c r="M363" s="617">
        <f>'23년(세부_실적)'!K478</f>
        <v>0</v>
      </c>
      <c r="N363" s="617">
        <f>'23년(세부_실적)'!L478</f>
        <v>0</v>
      </c>
      <c r="O363" s="617">
        <f>'23년(세부_실적)'!M478</f>
        <v>0</v>
      </c>
      <c r="P363" s="617">
        <f>'23년(세부_실적)'!N478</f>
        <v>0</v>
      </c>
      <c r="Q363" s="617">
        <f>'23년(세부_실적)'!O478</f>
        <v>0</v>
      </c>
      <c r="R363" s="617">
        <f>'23년(세부_실적)'!P478</f>
        <v>0</v>
      </c>
      <c r="S363" s="638">
        <f>'23년(세부_실적)'!Q478</f>
        <v>0</v>
      </c>
      <c r="T363" s="638">
        <f t="shared" si="4639"/>
        <v>0</v>
      </c>
      <c r="U363" s="638">
        <f>'23년(세부_실적)'!S478</f>
        <v>0</v>
      </c>
      <c r="V363" s="638">
        <f t="shared" si="4640"/>
        <v>0</v>
      </c>
      <c r="W363" s="638">
        <f>'23년(세부_실적)'!U478</f>
        <v>0</v>
      </c>
      <c r="X363" s="638">
        <f t="shared" si="4641"/>
        <v>0</v>
      </c>
      <c r="Y363" s="638">
        <f>'23년(세부_실적)'!W478</f>
        <v>0</v>
      </c>
      <c r="Z363" s="638">
        <f t="shared" si="4642"/>
        <v>0</v>
      </c>
      <c r="AA363" s="638">
        <f>'23년(세부_실적)'!Y478</f>
        <v>0</v>
      </c>
      <c r="AB363" s="638">
        <f t="shared" si="4642"/>
        <v>0</v>
      </c>
      <c r="AC363" s="638">
        <f>'23년(세부_실적)'!AA478</f>
        <v>0</v>
      </c>
      <c r="AD363" s="638">
        <f t="shared" ref="AD363" si="5171">AC363*1000</f>
        <v>0</v>
      </c>
      <c r="AE363" s="638">
        <f>'23년(세부_실적)'!AC478</f>
        <v>0</v>
      </c>
      <c r="AF363" s="638">
        <f t="shared" ref="AF363" si="5172">AE363*1000</f>
        <v>0</v>
      </c>
      <c r="AG363" s="638">
        <f>'23년(세부_실적)'!AE478</f>
        <v>0</v>
      </c>
      <c r="AH363" s="638">
        <f t="shared" ref="AH363" si="5173">AG363*1000</f>
        <v>0</v>
      </c>
      <c r="AI363" s="638">
        <f>'23년(세부_실적)'!AG478</f>
        <v>0</v>
      </c>
      <c r="AJ363" s="638">
        <f t="shared" ref="AJ363" si="5174">AI363*1000</f>
        <v>0</v>
      </c>
      <c r="AK363" s="638">
        <f>'23년(세부_실적)'!AI478</f>
        <v>0</v>
      </c>
      <c r="AL363" s="638">
        <f t="shared" ref="AL363" si="5175">AK363*1000</f>
        <v>0</v>
      </c>
      <c r="AM363" s="638">
        <f>'23년(세부_실적)'!AK478</f>
        <v>0</v>
      </c>
      <c r="AN363" s="638">
        <f t="shared" ref="AN363" si="5176">AM363*1000</f>
        <v>0</v>
      </c>
      <c r="AO363" s="638">
        <f>'23년(세부_실적)'!AM478</f>
        <v>0</v>
      </c>
      <c r="AP363" s="638">
        <f t="shared" ref="AP363" si="5177">AO363*1000</f>
        <v>0</v>
      </c>
      <c r="AQ363" s="638">
        <f>'23년(세부_실적)'!AO478</f>
        <v>0</v>
      </c>
      <c r="AR363" s="638">
        <f t="shared" ref="AR363" si="5178">AQ363*1000</f>
        <v>0</v>
      </c>
      <c r="AS363" s="638">
        <f>'23년(세부_실적)'!AQ478</f>
        <v>0</v>
      </c>
      <c r="AT363" s="638">
        <f t="shared" ref="AT363" si="5179">AS363*1000</f>
        <v>0</v>
      </c>
      <c r="AU363" s="638">
        <f>'23년(세부_실적)'!AS478</f>
        <v>0</v>
      </c>
      <c r="AV363" s="638">
        <f t="shared" ref="AV363" si="5180">AU363*1000</f>
        <v>0</v>
      </c>
      <c r="AW363" s="638">
        <f>'23년(세부_실적)'!AU478</f>
        <v>0</v>
      </c>
      <c r="AX363" s="638">
        <f t="shared" ref="AX363" si="5181">AW363*1000</f>
        <v>0</v>
      </c>
      <c r="AY363" s="638">
        <f>'23년(세부_실적)'!AW478</f>
        <v>0</v>
      </c>
      <c r="AZ363" s="638">
        <f t="shared" ref="AZ363" si="5182">AY363*1000</f>
        <v>0</v>
      </c>
      <c r="BA363" s="638">
        <f>'23년(세부_실적)'!AY478</f>
        <v>0</v>
      </c>
      <c r="BB363" s="638">
        <f t="shared" ref="BB363" si="5183">BA363*1000</f>
        <v>0</v>
      </c>
      <c r="BC363" s="638">
        <f>'23년(세부_실적)'!BA478</f>
        <v>0</v>
      </c>
      <c r="BD363" s="638">
        <f t="shared" ref="BD363" si="5184">BC363*1000</f>
        <v>0</v>
      </c>
      <c r="BF363" s="617">
        <v>1</v>
      </c>
      <c r="BG363" s="617">
        <v>8.2701256774545424</v>
      </c>
      <c r="BH363" s="643">
        <v>11.85</v>
      </c>
      <c r="BI363" s="645"/>
      <c r="BJ363" s="617">
        <v>1</v>
      </c>
      <c r="BK363" s="617">
        <v>8.2701256774545424</v>
      </c>
      <c r="BL363" s="643">
        <v>11.85</v>
      </c>
      <c r="BM363" s="617"/>
      <c r="BN363" s="617">
        <v>1</v>
      </c>
      <c r="BO363" s="617">
        <v>8.2701256774545424</v>
      </c>
      <c r="BP363" s="643">
        <v>11.85</v>
      </c>
      <c r="BQ363" s="617"/>
      <c r="BR363" s="617">
        <v>1</v>
      </c>
      <c r="BS363" s="617"/>
      <c r="BT363" s="617"/>
      <c r="BU363" s="617"/>
      <c r="BV363" s="617">
        <v>1</v>
      </c>
      <c r="BW363" s="617"/>
      <c r="BX363" s="617"/>
      <c r="BY363" s="617"/>
      <c r="BZ363" s="617">
        <v>1</v>
      </c>
      <c r="CA363" s="617"/>
      <c r="CB363" s="617"/>
      <c r="CC363" s="617"/>
      <c r="CD363" s="617"/>
      <c r="CE363" s="617"/>
      <c r="CF363" s="617"/>
      <c r="CG363" s="617"/>
      <c r="CH363" s="617"/>
      <c r="CI363" s="617"/>
      <c r="CJ363" s="617"/>
      <c r="CK363" s="617"/>
      <c r="CL363" s="617"/>
      <c r="CM363" s="617"/>
      <c r="CN363" s="617"/>
      <c r="CO363" s="617"/>
      <c r="CP363" s="617"/>
      <c r="CQ363" s="617"/>
      <c r="CR363" s="617"/>
      <c r="CS363" s="617"/>
      <c r="CT363" s="617"/>
      <c r="CU363" s="617"/>
      <c r="CV363" s="617"/>
      <c r="CW363" s="617"/>
      <c r="CX363" s="617"/>
      <c r="CY363" s="617"/>
      <c r="CZ363" s="617"/>
      <c r="DA363" s="617"/>
      <c r="DB363" s="6">
        <f t="shared" si="4671"/>
        <v>0</v>
      </c>
      <c r="DC363" s="6">
        <f t="shared" si="4672"/>
        <v>0</v>
      </c>
      <c r="DD363" s="6">
        <f t="shared" si="4673"/>
        <v>0</v>
      </c>
      <c r="DE363" s="6">
        <f t="shared" si="4674"/>
        <v>0</v>
      </c>
      <c r="DF363" s="6">
        <f t="shared" si="4675"/>
        <v>0</v>
      </c>
      <c r="DG363" s="6">
        <f t="shared" si="4676"/>
        <v>0</v>
      </c>
      <c r="DH363" s="6">
        <f t="shared" si="4677"/>
        <v>0</v>
      </c>
      <c r="DI363" s="6">
        <f t="shared" si="4678"/>
        <v>0</v>
      </c>
      <c r="DJ363" s="6">
        <f t="shared" si="4679"/>
        <v>0</v>
      </c>
      <c r="DK363" s="6">
        <f t="shared" si="4680"/>
        <v>0</v>
      </c>
      <c r="DL363" s="6">
        <f t="shared" si="4681"/>
        <v>0</v>
      </c>
      <c r="DM363" s="6">
        <f t="shared" si="4682"/>
        <v>0</v>
      </c>
      <c r="DO363" s="6">
        <f t="shared" si="4683"/>
        <v>0</v>
      </c>
      <c r="DP363" s="6">
        <f t="shared" si="4684"/>
        <v>0</v>
      </c>
      <c r="DQ363" s="6">
        <f t="shared" si="4685"/>
        <v>0</v>
      </c>
      <c r="DR363" s="6">
        <f t="shared" si="4686"/>
        <v>0</v>
      </c>
      <c r="DS363" s="6">
        <f t="shared" si="4687"/>
        <v>0</v>
      </c>
      <c r="DT363" s="6">
        <f t="shared" si="4688"/>
        <v>0</v>
      </c>
      <c r="DU363" s="6">
        <f t="shared" si="4689"/>
        <v>0</v>
      </c>
      <c r="DV363" s="6">
        <f t="shared" si="4690"/>
        <v>0</v>
      </c>
      <c r="DW363" s="6">
        <f t="shared" si="4691"/>
        <v>0</v>
      </c>
      <c r="DX363" s="6">
        <f t="shared" si="4692"/>
        <v>0</v>
      </c>
      <c r="DY363" s="6">
        <f t="shared" si="4693"/>
        <v>0</v>
      </c>
      <c r="DZ363" s="6">
        <f t="shared" si="4694"/>
        <v>0</v>
      </c>
    </row>
    <row r="364" spans="2:130" ht="12" customHeight="1" outlineLevel="1">
      <c r="B364" s="6">
        <f>'23년(세부_실적)'!A479</f>
        <v>358</v>
      </c>
      <c r="C364" s="620"/>
      <c r="D364" s="620"/>
      <c r="E364" s="620"/>
      <c r="F364" s="622" t="str">
        <f>'23년(세부_실적)'!E479</f>
        <v>A6019N_APN</v>
      </c>
      <c r="G364" s="622" t="s">
        <v>1116</v>
      </c>
      <c r="H364" s="622" t="str">
        <f>'23년(세부_실적)'!F479</f>
        <v>373A</v>
      </c>
      <c r="I364" s="617" t="str">
        <f>'23년(세부_실적)'!G479</f>
        <v>신</v>
      </c>
      <c r="J364" s="617" t="str">
        <f>'23년(세부_실적)'!H479</f>
        <v>SY</v>
      </c>
      <c r="K364" s="617">
        <f>'23년(세부_실적)'!I479</f>
        <v>9.9700000000000006</v>
      </c>
      <c r="L364" s="617">
        <f>'23년(세부_실적)'!J479</f>
        <v>0</v>
      </c>
      <c r="M364" s="617">
        <f>'23년(세부_실적)'!K479</f>
        <v>0</v>
      </c>
      <c r="N364" s="617">
        <f>'23년(세부_실적)'!L479</f>
        <v>0</v>
      </c>
      <c r="O364" s="617">
        <f>'23년(세부_실적)'!M479</f>
        <v>0</v>
      </c>
      <c r="P364" s="617">
        <f>'23년(세부_실적)'!N479</f>
        <v>0</v>
      </c>
      <c r="Q364" s="617">
        <f>'23년(세부_실적)'!O479</f>
        <v>0</v>
      </c>
      <c r="R364" s="617">
        <f>'23년(세부_실적)'!P479</f>
        <v>0</v>
      </c>
      <c r="S364" s="638">
        <f>'23년(세부_실적)'!Q479</f>
        <v>0</v>
      </c>
      <c r="T364" s="638">
        <f t="shared" si="4639"/>
        <v>0</v>
      </c>
      <c r="U364" s="638">
        <f>'23년(세부_실적)'!S479</f>
        <v>0</v>
      </c>
      <c r="V364" s="638">
        <f t="shared" si="4640"/>
        <v>0</v>
      </c>
      <c r="W364" s="638">
        <f>'23년(세부_실적)'!U479</f>
        <v>0</v>
      </c>
      <c r="X364" s="638">
        <f t="shared" si="4641"/>
        <v>0</v>
      </c>
      <c r="Y364" s="638">
        <f>'23년(세부_실적)'!W479</f>
        <v>0</v>
      </c>
      <c r="Z364" s="638">
        <f t="shared" si="4642"/>
        <v>0</v>
      </c>
      <c r="AA364" s="638">
        <f>'23년(세부_실적)'!Y479</f>
        <v>0</v>
      </c>
      <c r="AB364" s="638">
        <f t="shared" si="4642"/>
        <v>0</v>
      </c>
      <c r="AC364" s="638">
        <f>'23년(세부_실적)'!AA479</f>
        <v>0</v>
      </c>
      <c r="AD364" s="638">
        <f t="shared" ref="AD364" si="5185">AC364*1000</f>
        <v>0</v>
      </c>
      <c r="AE364" s="638">
        <f>'23년(세부_실적)'!AC479</f>
        <v>0</v>
      </c>
      <c r="AF364" s="638">
        <f t="shared" ref="AF364" si="5186">AE364*1000</f>
        <v>0</v>
      </c>
      <c r="AG364" s="638">
        <f>'23년(세부_실적)'!AE479</f>
        <v>0</v>
      </c>
      <c r="AH364" s="638">
        <f t="shared" ref="AH364" si="5187">AG364*1000</f>
        <v>0</v>
      </c>
      <c r="AI364" s="638">
        <f>'23년(세부_실적)'!AG479</f>
        <v>0</v>
      </c>
      <c r="AJ364" s="638">
        <f t="shared" ref="AJ364" si="5188">AI364*1000</f>
        <v>0</v>
      </c>
      <c r="AK364" s="638">
        <f>'23년(세부_실적)'!AI479</f>
        <v>0</v>
      </c>
      <c r="AL364" s="638">
        <f t="shared" ref="AL364" si="5189">AK364*1000</f>
        <v>0</v>
      </c>
      <c r="AM364" s="638">
        <f>'23년(세부_실적)'!AK479</f>
        <v>0</v>
      </c>
      <c r="AN364" s="638">
        <f t="shared" ref="AN364" si="5190">AM364*1000</f>
        <v>0</v>
      </c>
      <c r="AO364" s="638">
        <f>'23년(세부_실적)'!AM479</f>
        <v>0</v>
      </c>
      <c r="AP364" s="638">
        <f t="shared" ref="AP364" si="5191">AO364*1000</f>
        <v>0</v>
      </c>
      <c r="AQ364" s="638">
        <f>'23년(세부_실적)'!AO479</f>
        <v>0</v>
      </c>
      <c r="AR364" s="638">
        <f t="shared" ref="AR364" si="5192">AQ364*1000</f>
        <v>0</v>
      </c>
      <c r="AS364" s="638">
        <f>'23년(세부_실적)'!AQ479</f>
        <v>0</v>
      </c>
      <c r="AT364" s="638">
        <f t="shared" ref="AT364" si="5193">AS364*1000</f>
        <v>0</v>
      </c>
      <c r="AU364" s="638">
        <f>'23년(세부_실적)'!AS479</f>
        <v>0</v>
      </c>
      <c r="AV364" s="638">
        <f t="shared" ref="AV364" si="5194">AU364*1000</f>
        <v>0</v>
      </c>
      <c r="AW364" s="638">
        <f>'23년(세부_실적)'!AU479</f>
        <v>0</v>
      </c>
      <c r="AX364" s="638">
        <f t="shared" ref="AX364" si="5195">AW364*1000</f>
        <v>0</v>
      </c>
      <c r="AY364" s="638">
        <f>'23년(세부_실적)'!AW479</f>
        <v>0</v>
      </c>
      <c r="AZ364" s="638">
        <f t="shared" ref="AZ364" si="5196">AY364*1000</f>
        <v>0</v>
      </c>
      <c r="BA364" s="638">
        <f>'23년(세부_실적)'!AY479</f>
        <v>0</v>
      </c>
      <c r="BB364" s="638">
        <f t="shared" ref="BB364" si="5197">BA364*1000</f>
        <v>0</v>
      </c>
      <c r="BC364" s="638">
        <f>'23년(세부_실적)'!BA479</f>
        <v>0</v>
      </c>
      <c r="BD364" s="638">
        <f t="shared" ref="BD364" si="5198">BC364*1000</f>
        <v>0</v>
      </c>
      <c r="BF364" s="617">
        <v>0.64</v>
      </c>
      <c r="BG364" s="617">
        <v>6.81</v>
      </c>
      <c r="BH364" s="617"/>
      <c r="BI364" s="617"/>
      <c r="BJ364" s="617">
        <v>0.64</v>
      </c>
      <c r="BK364" s="617">
        <v>6.81</v>
      </c>
      <c r="BL364" s="617"/>
      <c r="BM364" s="617"/>
      <c r="BN364" s="617">
        <v>0.64</v>
      </c>
      <c r="BO364" s="617">
        <v>6.81</v>
      </c>
      <c r="BP364" s="617"/>
      <c r="BQ364" s="617"/>
      <c r="BR364" s="617">
        <v>0.64</v>
      </c>
      <c r="BS364" s="617">
        <v>6.81</v>
      </c>
      <c r="BT364" s="617"/>
      <c r="BU364" s="617"/>
      <c r="BV364" s="617">
        <v>0.64</v>
      </c>
      <c r="BW364" s="617">
        <v>6.81</v>
      </c>
      <c r="BX364" s="617"/>
      <c r="BY364" s="617"/>
      <c r="BZ364" s="617">
        <v>0.64</v>
      </c>
      <c r="CA364" s="617">
        <v>6.81</v>
      </c>
      <c r="CB364" s="617"/>
      <c r="CC364" s="617"/>
      <c r="CD364" s="617"/>
      <c r="CE364" s="617"/>
      <c r="CF364" s="617"/>
      <c r="CG364" s="617"/>
      <c r="CH364" s="617"/>
      <c r="CI364" s="617"/>
      <c r="CJ364" s="617"/>
      <c r="CK364" s="617"/>
      <c r="CL364" s="617"/>
      <c r="CM364" s="617"/>
      <c r="CN364" s="617"/>
      <c r="CO364" s="617"/>
      <c r="CP364" s="617"/>
      <c r="CQ364" s="617"/>
      <c r="CR364" s="617"/>
      <c r="CS364" s="617"/>
      <c r="CT364" s="617"/>
      <c r="CU364" s="617"/>
      <c r="CV364" s="617"/>
      <c r="CW364" s="617"/>
      <c r="CX364" s="617"/>
      <c r="CY364" s="617"/>
      <c r="CZ364" s="617"/>
      <c r="DA364" s="617"/>
      <c r="DB364" s="6">
        <f t="shared" si="4671"/>
        <v>0</v>
      </c>
      <c r="DC364" s="6">
        <f t="shared" si="4672"/>
        <v>0</v>
      </c>
      <c r="DD364" s="6">
        <f t="shared" si="4673"/>
        <v>0</v>
      </c>
      <c r="DE364" s="6">
        <f t="shared" si="4674"/>
        <v>0</v>
      </c>
      <c r="DF364" s="6">
        <f t="shared" si="4675"/>
        <v>0</v>
      </c>
      <c r="DG364" s="6">
        <f t="shared" si="4676"/>
        <v>0</v>
      </c>
      <c r="DH364" s="6">
        <f t="shared" si="4677"/>
        <v>0</v>
      </c>
      <c r="DI364" s="6">
        <f t="shared" si="4678"/>
        <v>0</v>
      </c>
      <c r="DJ364" s="6">
        <f t="shared" si="4679"/>
        <v>0</v>
      </c>
      <c r="DK364" s="6">
        <f t="shared" si="4680"/>
        <v>0</v>
      </c>
      <c r="DL364" s="6">
        <f t="shared" si="4681"/>
        <v>0</v>
      </c>
      <c r="DM364" s="6">
        <f t="shared" si="4682"/>
        <v>0</v>
      </c>
      <c r="DO364" s="6">
        <f t="shared" si="4683"/>
        <v>0</v>
      </c>
      <c r="DP364" s="6">
        <f t="shared" si="4684"/>
        <v>0</v>
      </c>
      <c r="DQ364" s="6">
        <f t="shared" si="4685"/>
        <v>0</v>
      </c>
      <c r="DR364" s="6">
        <f t="shared" si="4686"/>
        <v>0</v>
      </c>
      <c r="DS364" s="6">
        <f t="shared" si="4687"/>
        <v>0</v>
      </c>
      <c r="DT364" s="6">
        <f t="shared" si="4688"/>
        <v>0</v>
      </c>
      <c r="DU364" s="6">
        <f t="shared" si="4689"/>
        <v>0</v>
      </c>
      <c r="DV364" s="6">
        <f t="shared" si="4690"/>
        <v>0</v>
      </c>
      <c r="DW364" s="6">
        <f t="shared" si="4691"/>
        <v>0</v>
      </c>
      <c r="DX364" s="6">
        <f t="shared" si="4692"/>
        <v>0</v>
      </c>
      <c r="DY364" s="6">
        <f t="shared" si="4693"/>
        <v>0</v>
      </c>
      <c r="DZ364" s="6">
        <f t="shared" si="4694"/>
        <v>0</v>
      </c>
    </row>
    <row r="365" spans="2:130" ht="12" customHeight="1" outlineLevel="1">
      <c r="B365" s="6">
        <f>'23년(세부_실적)'!A480</f>
        <v>359</v>
      </c>
      <c r="C365" s="625" t="str">
        <f>'23년(세부_실적)'!B480</f>
        <v>거래선 계</v>
      </c>
      <c r="D365" s="630"/>
      <c r="E365" s="630"/>
      <c r="F365" s="626"/>
      <c r="G365" s="626"/>
      <c r="H365" s="626"/>
      <c r="I365" s="627"/>
      <c r="J365" s="628"/>
      <c r="K365" s="629">
        <f>'23년(세부_실적)'!I480</f>
        <v>0</v>
      </c>
      <c r="L365" s="629">
        <f>'23년(세부_실적)'!J480</f>
        <v>0</v>
      </c>
      <c r="M365" s="629">
        <f>'23년(세부_실적)'!K480</f>
        <v>0</v>
      </c>
      <c r="N365" s="629">
        <f>'23년(세부_실적)'!L480</f>
        <v>0</v>
      </c>
      <c r="O365" s="629">
        <f>'23년(세부_실적)'!M480</f>
        <v>0</v>
      </c>
      <c r="P365" s="629">
        <f>'23년(세부_실적)'!N480</f>
        <v>0</v>
      </c>
      <c r="Q365" s="629">
        <f>'23년(세부_실적)'!O480</f>
        <v>0</v>
      </c>
      <c r="R365" s="629">
        <f>'23년(세부_실적)'!P480</f>
        <v>0</v>
      </c>
      <c r="S365" s="640">
        <f>'23년(세부_실적)'!Q480</f>
        <v>0</v>
      </c>
      <c r="T365" s="640">
        <f t="shared" si="4639"/>
        <v>0</v>
      </c>
      <c r="U365" s="640">
        <f>'23년(세부_실적)'!S480</f>
        <v>0</v>
      </c>
      <c r="V365" s="640">
        <f t="shared" si="4640"/>
        <v>0</v>
      </c>
      <c r="W365" s="640">
        <f>'23년(세부_실적)'!U480</f>
        <v>0</v>
      </c>
      <c r="X365" s="640">
        <f t="shared" si="4641"/>
        <v>0</v>
      </c>
      <c r="Y365" s="640">
        <f>'23년(세부_실적)'!W480</f>
        <v>0</v>
      </c>
      <c r="Z365" s="640">
        <f t="shared" si="4642"/>
        <v>0</v>
      </c>
      <c r="AA365" s="640">
        <f>'23년(세부_실적)'!Y480</f>
        <v>0</v>
      </c>
      <c r="AB365" s="640">
        <f t="shared" si="4642"/>
        <v>0</v>
      </c>
      <c r="AC365" s="640">
        <f>'23년(세부_실적)'!AA480</f>
        <v>0</v>
      </c>
      <c r="AD365" s="640">
        <f t="shared" ref="AD365" si="5199">AC365*1000</f>
        <v>0</v>
      </c>
      <c r="AE365" s="640">
        <f>'23년(세부_실적)'!AC480</f>
        <v>0</v>
      </c>
      <c r="AF365" s="640">
        <f t="shared" ref="AF365" si="5200">AE365*1000</f>
        <v>0</v>
      </c>
      <c r="AG365" s="640">
        <f>'23년(세부_실적)'!AE480</f>
        <v>0</v>
      </c>
      <c r="AH365" s="640">
        <f t="shared" ref="AH365" si="5201">AG365*1000</f>
        <v>0</v>
      </c>
      <c r="AI365" s="640">
        <f>'23년(세부_실적)'!AG480</f>
        <v>0</v>
      </c>
      <c r="AJ365" s="640">
        <f t="shared" ref="AJ365" si="5202">AI365*1000</f>
        <v>0</v>
      </c>
      <c r="AK365" s="640">
        <f>'23년(세부_실적)'!AI480</f>
        <v>0</v>
      </c>
      <c r="AL365" s="640">
        <f t="shared" ref="AL365" si="5203">AK365*1000</f>
        <v>0</v>
      </c>
      <c r="AM365" s="640">
        <f>'23년(세부_실적)'!AK480</f>
        <v>0</v>
      </c>
      <c r="AN365" s="640">
        <f t="shared" ref="AN365" si="5204">AM365*1000</f>
        <v>0</v>
      </c>
      <c r="AO365" s="640">
        <f>'23년(세부_실적)'!AM480</f>
        <v>0</v>
      </c>
      <c r="AP365" s="640">
        <f t="shared" ref="AP365" si="5205">AO365*1000</f>
        <v>0</v>
      </c>
      <c r="AQ365" s="640">
        <f>'23년(세부_실적)'!AO480</f>
        <v>0</v>
      </c>
      <c r="AR365" s="640">
        <f t="shared" ref="AR365" si="5206">AQ365*1000</f>
        <v>0</v>
      </c>
      <c r="AS365" s="640">
        <f>'23년(세부_실적)'!AQ480</f>
        <v>0</v>
      </c>
      <c r="AT365" s="640">
        <f t="shared" ref="AT365" si="5207">AS365*1000</f>
        <v>0</v>
      </c>
      <c r="AU365" s="640">
        <f>'23년(세부_실적)'!AS480</f>
        <v>0</v>
      </c>
      <c r="AV365" s="640">
        <f t="shared" ref="AV365" si="5208">AU365*1000</f>
        <v>0</v>
      </c>
      <c r="AW365" s="640">
        <f>'23년(세부_실적)'!AU480</f>
        <v>0</v>
      </c>
      <c r="AX365" s="640">
        <f t="shared" ref="AX365" si="5209">AW365*1000</f>
        <v>0</v>
      </c>
      <c r="AY365" s="640">
        <f>'23년(세부_실적)'!AW480</f>
        <v>0</v>
      </c>
      <c r="AZ365" s="640">
        <f t="shared" ref="AZ365" si="5210">AY365*1000</f>
        <v>0</v>
      </c>
      <c r="BA365" s="640">
        <f>'23년(세부_실적)'!AY480</f>
        <v>0</v>
      </c>
      <c r="BB365" s="640">
        <f t="shared" ref="BB365" si="5211">BA365*1000</f>
        <v>0</v>
      </c>
      <c r="BC365" s="640">
        <f>'23년(세부_실적)'!BA480</f>
        <v>0</v>
      </c>
      <c r="BD365" s="640">
        <f t="shared" ref="BD365" si="5212">BC365*1000</f>
        <v>0</v>
      </c>
      <c r="BF365" s="617"/>
      <c r="BG365" s="617"/>
      <c r="BH365" s="617"/>
      <c r="BI365" s="617"/>
      <c r="BJ365" s="617"/>
      <c r="BK365" s="617"/>
      <c r="BL365" s="617"/>
      <c r="BM365" s="617"/>
      <c r="BN365" s="617"/>
      <c r="BO365" s="617"/>
      <c r="BP365" s="617"/>
      <c r="BQ365" s="617"/>
      <c r="BR365" s="617"/>
      <c r="BS365" s="617"/>
      <c r="BT365" s="617"/>
      <c r="BU365" s="617"/>
      <c r="BV365" s="617"/>
      <c r="BW365" s="617"/>
      <c r="BX365" s="617"/>
      <c r="BY365" s="617"/>
      <c r="BZ365" s="617"/>
      <c r="CA365" s="617"/>
      <c r="CB365" s="617"/>
      <c r="CC365" s="617"/>
      <c r="CD365" s="617"/>
      <c r="CE365" s="617"/>
      <c r="CF365" s="617"/>
      <c r="CG365" s="617"/>
      <c r="CH365" s="617"/>
      <c r="CI365" s="617"/>
      <c r="CJ365" s="617"/>
      <c r="CK365" s="617"/>
      <c r="CL365" s="617"/>
      <c r="CM365" s="617"/>
      <c r="CN365" s="617"/>
      <c r="CO365" s="617"/>
      <c r="CP365" s="617"/>
      <c r="CQ365" s="617"/>
      <c r="CR365" s="617"/>
      <c r="CS365" s="617"/>
      <c r="CT365" s="617"/>
      <c r="CU365" s="617"/>
      <c r="CV365" s="617"/>
      <c r="CW365" s="617"/>
      <c r="CX365" s="617"/>
      <c r="CY365" s="617"/>
      <c r="CZ365" s="617"/>
      <c r="DA365" s="617"/>
      <c r="DB365" s="6">
        <f t="shared" si="4671"/>
        <v>0</v>
      </c>
      <c r="DC365" s="6">
        <f t="shared" si="4672"/>
        <v>0</v>
      </c>
      <c r="DD365" s="6">
        <f t="shared" si="4673"/>
        <v>0</v>
      </c>
      <c r="DE365" s="6">
        <f t="shared" si="4674"/>
        <v>0</v>
      </c>
      <c r="DF365" s="6">
        <f t="shared" si="4675"/>
        <v>0</v>
      </c>
      <c r="DG365" s="6">
        <f t="shared" si="4676"/>
        <v>0</v>
      </c>
      <c r="DH365" s="6">
        <f t="shared" si="4677"/>
        <v>0</v>
      </c>
      <c r="DI365" s="6">
        <f t="shared" si="4678"/>
        <v>0</v>
      </c>
      <c r="DJ365" s="6">
        <f t="shared" si="4679"/>
        <v>0</v>
      </c>
      <c r="DK365" s="6">
        <f t="shared" si="4680"/>
        <v>0</v>
      </c>
      <c r="DL365" s="6">
        <f t="shared" si="4681"/>
        <v>0</v>
      </c>
      <c r="DM365" s="6">
        <f t="shared" si="4682"/>
        <v>0</v>
      </c>
      <c r="DO365" s="6">
        <f t="shared" si="4683"/>
        <v>0</v>
      </c>
      <c r="DP365" s="6">
        <f t="shared" si="4684"/>
        <v>0</v>
      </c>
      <c r="DQ365" s="6">
        <f t="shared" si="4685"/>
        <v>0</v>
      </c>
      <c r="DR365" s="6">
        <f t="shared" si="4686"/>
        <v>0</v>
      </c>
      <c r="DS365" s="6">
        <f t="shared" si="4687"/>
        <v>0</v>
      </c>
      <c r="DT365" s="6">
        <f t="shared" si="4688"/>
        <v>0</v>
      </c>
      <c r="DU365" s="6">
        <f t="shared" si="4689"/>
        <v>0</v>
      </c>
      <c r="DV365" s="6">
        <f t="shared" si="4690"/>
        <v>0</v>
      </c>
      <c r="DW365" s="6">
        <f t="shared" si="4691"/>
        <v>0</v>
      </c>
      <c r="DX365" s="6">
        <f t="shared" si="4692"/>
        <v>0</v>
      </c>
      <c r="DY365" s="6">
        <f t="shared" si="4693"/>
        <v>0</v>
      </c>
      <c r="DZ365" s="6">
        <f t="shared" si="4694"/>
        <v>0</v>
      </c>
    </row>
    <row r="366" spans="2:130" ht="12" customHeight="1" outlineLevel="1">
      <c r="B366" s="6">
        <f>'23년(세부_실적)'!A481</f>
        <v>360</v>
      </c>
      <c r="C366" s="618" t="str">
        <f>'23년(세부_실적)'!B481</f>
        <v>한화테크윈</v>
      </c>
      <c r="D366" s="618" t="str">
        <f>'23년(세부_실적)'!C481</f>
        <v>PD-Board</v>
      </c>
      <c r="E366" s="618" t="str">
        <f>'23년(세부_실적)'!D481</f>
        <v>CCTV</v>
      </c>
      <c r="F366" s="622" t="str">
        <f>'23년(세부_실적)'!E481</f>
        <v>PWL2204STCCM</v>
      </c>
      <c r="G366" s="622" t="s">
        <v>80</v>
      </c>
      <c r="H366" s="622" t="str">
        <f>'23년(세부_실적)'!F481</f>
        <v>557A</v>
      </c>
      <c r="I366" s="617" t="str">
        <f>'23년(세부_실적)'!G481</f>
        <v>구</v>
      </c>
      <c r="J366" s="617" t="str">
        <f>'23년(세부_실적)'!H481</f>
        <v>QD</v>
      </c>
      <c r="K366" s="617">
        <f>'23년(세부_실적)'!I481</f>
        <v>7</v>
      </c>
      <c r="L366" s="617">
        <f>'23년(세부_실적)'!J481</f>
        <v>0</v>
      </c>
      <c r="M366" s="617">
        <f>'23년(세부_실적)'!K481</f>
        <v>7</v>
      </c>
      <c r="N366" s="617">
        <f>'23년(세부_실적)'!L481</f>
        <v>0</v>
      </c>
      <c r="O366" s="617">
        <f>'23년(세부_실적)'!M481</f>
        <v>0</v>
      </c>
      <c r="P366" s="617">
        <f>'23년(세부_실적)'!N481</f>
        <v>0</v>
      </c>
      <c r="Q366" s="617">
        <f>'23년(세부_실적)'!O481</f>
        <v>0</v>
      </c>
      <c r="R366" s="617">
        <f>'23년(세부_실적)'!P481</f>
        <v>0</v>
      </c>
      <c r="S366" s="638">
        <f>'23년(세부_실적)'!Q481</f>
        <v>0</v>
      </c>
      <c r="T366" s="638">
        <f t="shared" si="4639"/>
        <v>0</v>
      </c>
      <c r="U366" s="638">
        <f>'23년(세부_실적)'!S481</f>
        <v>0</v>
      </c>
      <c r="V366" s="638">
        <f t="shared" si="4640"/>
        <v>0</v>
      </c>
      <c r="W366" s="638">
        <f>'23년(세부_실적)'!U481</f>
        <v>0</v>
      </c>
      <c r="X366" s="638">
        <f t="shared" si="4641"/>
        <v>0</v>
      </c>
      <c r="Y366" s="638">
        <f>'23년(세부_실적)'!W481</f>
        <v>0</v>
      </c>
      <c r="Z366" s="638">
        <f t="shared" si="4642"/>
        <v>0</v>
      </c>
      <c r="AA366" s="638">
        <f>'23년(세부_실적)'!Y481</f>
        <v>0</v>
      </c>
      <c r="AB366" s="638">
        <f t="shared" si="4642"/>
        <v>0</v>
      </c>
      <c r="AC366" s="638">
        <f>'23년(세부_실적)'!AA481</f>
        <v>0</v>
      </c>
      <c r="AD366" s="638">
        <f t="shared" ref="AD366" si="5213">AC366*1000</f>
        <v>0</v>
      </c>
      <c r="AE366" s="638">
        <f>'23년(세부_실적)'!AC481</f>
        <v>0</v>
      </c>
      <c r="AF366" s="638">
        <f t="shared" ref="AF366" si="5214">AE366*1000</f>
        <v>0</v>
      </c>
      <c r="AG366" s="638">
        <f>'23년(세부_실적)'!AE481</f>
        <v>0</v>
      </c>
      <c r="AH366" s="638">
        <f t="shared" ref="AH366" si="5215">AG366*1000</f>
        <v>0</v>
      </c>
      <c r="AI366" s="638">
        <f>'23년(세부_실적)'!AG481</f>
        <v>0</v>
      </c>
      <c r="AJ366" s="638">
        <f t="shared" ref="AJ366" si="5216">AI366*1000</f>
        <v>0</v>
      </c>
      <c r="AK366" s="638">
        <f>'23년(세부_실적)'!AI481</f>
        <v>0</v>
      </c>
      <c r="AL366" s="638">
        <f t="shared" ref="AL366" si="5217">AK366*1000</f>
        <v>0</v>
      </c>
      <c r="AM366" s="638">
        <f>'23년(세부_실적)'!AK481</f>
        <v>0</v>
      </c>
      <c r="AN366" s="638">
        <f t="shared" ref="AN366" si="5218">AM366*1000</f>
        <v>0</v>
      </c>
      <c r="AO366" s="638">
        <f>'23년(세부_실적)'!AM481</f>
        <v>0</v>
      </c>
      <c r="AP366" s="638">
        <f t="shared" ref="AP366" si="5219">AO366*1000</f>
        <v>0</v>
      </c>
      <c r="AQ366" s="638">
        <f>'23년(세부_실적)'!AO481</f>
        <v>0</v>
      </c>
      <c r="AR366" s="638">
        <f t="shared" ref="AR366" si="5220">AQ366*1000</f>
        <v>0</v>
      </c>
      <c r="AS366" s="638">
        <f>'23년(세부_실적)'!AQ481</f>
        <v>0</v>
      </c>
      <c r="AT366" s="638">
        <f t="shared" ref="AT366" si="5221">AS366*1000</f>
        <v>0</v>
      </c>
      <c r="AU366" s="638">
        <f>'23년(세부_실적)'!AS481</f>
        <v>0</v>
      </c>
      <c r="AV366" s="638">
        <f t="shared" ref="AV366" si="5222">AU366*1000</f>
        <v>0</v>
      </c>
      <c r="AW366" s="638">
        <f>'23년(세부_실적)'!AU481</f>
        <v>0</v>
      </c>
      <c r="AX366" s="638">
        <f t="shared" ref="AX366" si="5223">AW366*1000</f>
        <v>0</v>
      </c>
      <c r="AY366" s="638">
        <f>'23년(세부_실적)'!AW481</f>
        <v>0</v>
      </c>
      <c r="AZ366" s="638">
        <f t="shared" ref="AZ366" si="5224">AY366*1000</f>
        <v>0</v>
      </c>
      <c r="BA366" s="638">
        <f>'23년(세부_실적)'!AY481</f>
        <v>0</v>
      </c>
      <c r="BB366" s="638">
        <f t="shared" ref="BB366" si="5225">BA366*1000</f>
        <v>0</v>
      </c>
      <c r="BC366" s="638">
        <f>'23년(세부_실적)'!BA481</f>
        <v>0</v>
      </c>
      <c r="BD366" s="638">
        <f t="shared" ref="BD366" si="5226">BC366*1000</f>
        <v>0</v>
      </c>
      <c r="BF366" s="617"/>
      <c r="BG366" s="617"/>
      <c r="BH366" s="617"/>
      <c r="BI366" s="617"/>
      <c r="BJ366" s="617"/>
      <c r="BK366" s="617"/>
      <c r="BL366" s="617"/>
      <c r="BM366" s="617"/>
      <c r="BN366" s="617"/>
      <c r="BO366" s="617"/>
      <c r="BP366" s="617"/>
      <c r="BQ366" s="617"/>
      <c r="BR366" s="617"/>
      <c r="BS366" s="617"/>
      <c r="BT366" s="617"/>
      <c r="BU366" s="617"/>
      <c r="BV366" s="617"/>
      <c r="BW366" s="617"/>
      <c r="BX366" s="617"/>
      <c r="BY366" s="617"/>
      <c r="BZ366" s="617"/>
      <c r="CA366" s="617"/>
      <c r="CB366" s="617"/>
      <c r="CC366" s="617"/>
      <c r="CD366" s="617"/>
      <c r="CE366" s="617"/>
      <c r="CF366" s="617"/>
      <c r="CG366" s="617"/>
      <c r="CH366" s="617"/>
      <c r="CI366" s="617"/>
      <c r="CJ366" s="617"/>
      <c r="CK366" s="617"/>
      <c r="CL366" s="617"/>
      <c r="CM366" s="617"/>
      <c r="CN366" s="617"/>
      <c r="CO366" s="617"/>
      <c r="CP366" s="617"/>
      <c r="CQ366" s="617"/>
      <c r="CR366" s="617"/>
      <c r="CS366" s="617"/>
      <c r="CT366" s="617"/>
      <c r="CU366" s="617"/>
      <c r="CV366" s="617"/>
      <c r="CW366" s="617"/>
      <c r="CX366" s="617"/>
      <c r="CY366" s="617"/>
      <c r="CZ366" s="617"/>
      <c r="DA366" s="617"/>
      <c r="DB366" s="6">
        <f t="shared" si="4671"/>
        <v>0</v>
      </c>
      <c r="DC366" s="6">
        <f t="shared" si="4672"/>
        <v>0</v>
      </c>
      <c r="DD366" s="6">
        <f t="shared" si="4673"/>
        <v>0</v>
      </c>
      <c r="DE366" s="6">
        <f t="shared" si="4674"/>
        <v>0</v>
      </c>
      <c r="DF366" s="6">
        <f t="shared" si="4675"/>
        <v>0</v>
      </c>
      <c r="DG366" s="6">
        <f t="shared" si="4676"/>
        <v>0</v>
      </c>
      <c r="DH366" s="6">
        <f t="shared" si="4677"/>
        <v>0</v>
      </c>
      <c r="DI366" s="6">
        <f t="shared" si="4678"/>
        <v>0</v>
      </c>
      <c r="DJ366" s="6">
        <f t="shared" si="4679"/>
        <v>0</v>
      </c>
      <c r="DK366" s="6">
        <f t="shared" si="4680"/>
        <v>0</v>
      </c>
      <c r="DL366" s="6">
        <f t="shared" si="4681"/>
        <v>0</v>
      </c>
      <c r="DM366" s="6">
        <f t="shared" si="4682"/>
        <v>0</v>
      </c>
      <c r="DO366" s="6">
        <f t="shared" si="4683"/>
        <v>0</v>
      </c>
      <c r="DP366" s="6">
        <f t="shared" si="4684"/>
        <v>0</v>
      </c>
      <c r="DQ366" s="6">
        <f t="shared" si="4685"/>
        <v>0</v>
      </c>
      <c r="DR366" s="6">
        <f t="shared" si="4686"/>
        <v>0</v>
      </c>
      <c r="DS366" s="6">
        <f t="shared" si="4687"/>
        <v>0</v>
      </c>
      <c r="DT366" s="6">
        <f t="shared" si="4688"/>
        <v>0</v>
      </c>
      <c r="DU366" s="6">
        <f t="shared" si="4689"/>
        <v>0</v>
      </c>
      <c r="DV366" s="6">
        <f t="shared" si="4690"/>
        <v>0</v>
      </c>
      <c r="DW366" s="6">
        <f t="shared" si="4691"/>
        <v>0</v>
      </c>
      <c r="DX366" s="6">
        <f t="shared" si="4692"/>
        <v>0</v>
      </c>
      <c r="DY366" s="6">
        <f t="shared" si="4693"/>
        <v>0</v>
      </c>
      <c r="DZ366" s="6">
        <f t="shared" si="4694"/>
        <v>0</v>
      </c>
    </row>
    <row r="367" spans="2:130" ht="12" customHeight="1" outlineLevel="1">
      <c r="B367" s="6">
        <f>'23년(세부_실적)'!A482</f>
        <v>361</v>
      </c>
      <c r="C367" s="620"/>
      <c r="D367" s="620"/>
      <c r="E367" s="620"/>
      <c r="F367" s="622" t="str">
        <f>'23년(세부_실적)'!E482</f>
        <v>PN22-220A</v>
      </c>
      <c r="G367" s="622" t="s">
        <v>81</v>
      </c>
      <c r="H367" s="622" t="str">
        <f>'23년(세부_실적)'!F482</f>
        <v>220A</v>
      </c>
      <c r="I367" s="617" t="str">
        <f>'23년(세부_실적)'!G482</f>
        <v>구</v>
      </c>
      <c r="J367" s="617" t="str">
        <f>'23년(세부_실적)'!H482</f>
        <v>QD</v>
      </c>
      <c r="K367" s="617">
        <f>'23년(세부_실적)'!I482</f>
        <v>7.04</v>
      </c>
      <c r="L367" s="617">
        <f>'23년(세부_실적)'!J482</f>
        <v>0</v>
      </c>
      <c r="M367" s="617">
        <f>'23년(세부_실적)'!K482</f>
        <v>7.04</v>
      </c>
      <c r="N367" s="617">
        <f>'23년(세부_실적)'!L482</f>
        <v>0</v>
      </c>
      <c r="O367" s="617">
        <f>'23년(세부_실적)'!M482</f>
        <v>0</v>
      </c>
      <c r="P367" s="617">
        <f>'23년(세부_실적)'!N482</f>
        <v>0</v>
      </c>
      <c r="Q367" s="617">
        <f>'23년(세부_실적)'!O482</f>
        <v>0</v>
      </c>
      <c r="R367" s="617">
        <f>'23년(세부_실적)'!P482</f>
        <v>0</v>
      </c>
      <c r="S367" s="638">
        <f>'23년(세부_실적)'!Q482</f>
        <v>0</v>
      </c>
      <c r="T367" s="638">
        <f t="shared" si="4639"/>
        <v>0</v>
      </c>
      <c r="U367" s="638">
        <f>'23년(세부_실적)'!S482</f>
        <v>0</v>
      </c>
      <c r="V367" s="638">
        <f t="shared" si="4640"/>
        <v>0</v>
      </c>
      <c r="W367" s="638">
        <f>'23년(세부_실적)'!U482</f>
        <v>0</v>
      </c>
      <c r="X367" s="638">
        <f t="shared" si="4641"/>
        <v>0</v>
      </c>
      <c r="Y367" s="638">
        <f>'23년(세부_실적)'!W482</f>
        <v>0</v>
      </c>
      <c r="Z367" s="638">
        <f t="shared" si="4642"/>
        <v>0</v>
      </c>
      <c r="AA367" s="638">
        <f>'23년(세부_실적)'!Y482</f>
        <v>0</v>
      </c>
      <c r="AB367" s="638">
        <f t="shared" si="4642"/>
        <v>0</v>
      </c>
      <c r="AC367" s="638">
        <f>'23년(세부_실적)'!AA482</f>
        <v>0</v>
      </c>
      <c r="AD367" s="638">
        <f t="shared" ref="AD367" si="5227">AC367*1000</f>
        <v>0</v>
      </c>
      <c r="AE367" s="638">
        <f>'23년(세부_실적)'!AC482</f>
        <v>0</v>
      </c>
      <c r="AF367" s="638">
        <f t="shared" ref="AF367" si="5228">AE367*1000</f>
        <v>0</v>
      </c>
      <c r="AG367" s="638">
        <f>'23년(세부_실적)'!AE482</f>
        <v>0</v>
      </c>
      <c r="AH367" s="638">
        <f t="shared" ref="AH367" si="5229">AG367*1000</f>
        <v>0</v>
      </c>
      <c r="AI367" s="638">
        <f>'23년(세부_실적)'!AG482</f>
        <v>0</v>
      </c>
      <c r="AJ367" s="638">
        <f t="shared" ref="AJ367" si="5230">AI367*1000</f>
        <v>0</v>
      </c>
      <c r="AK367" s="638">
        <f>'23년(세부_실적)'!AI482</f>
        <v>0</v>
      </c>
      <c r="AL367" s="638">
        <f t="shared" ref="AL367" si="5231">AK367*1000</f>
        <v>0</v>
      </c>
      <c r="AM367" s="638">
        <f>'23년(세부_실적)'!AK482</f>
        <v>0</v>
      </c>
      <c r="AN367" s="638">
        <f t="shared" ref="AN367" si="5232">AM367*1000</f>
        <v>0</v>
      </c>
      <c r="AO367" s="638">
        <f>'23년(세부_실적)'!AM482</f>
        <v>0</v>
      </c>
      <c r="AP367" s="638">
        <f t="shared" ref="AP367" si="5233">AO367*1000</f>
        <v>0</v>
      </c>
      <c r="AQ367" s="638">
        <f>'23년(세부_실적)'!AO482</f>
        <v>0</v>
      </c>
      <c r="AR367" s="638">
        <f t="shared" ref="AR367" si="5234">AQ367*1000</f>
        <v>0</v>
      </c>
      <c r="AS367" s="638">
        <f>'23년(세부_실적)'!AQ482</f>
        <v>0</v>
      </c>
      <c r="AT367" s="638">
        <f t="shared" ref="AT367" si="5235">AS367*1000</f>
        <v>0</v>
      </c>
      <c r="AU367" s="638">
        <f>'23년(세부_실적)'!AS482</f>
        <v>0</v>
      </c>
      <c r="AV367" s="638">
        <f t="shared" ref="AV367" si="5236">AU367*1000</f>
        <v>0</v>
      </c>
      <c r="AW367" s="638">
        <f>'23년(세부_실적)'!AU482</f>
        <v>0</v>
      </c>
      <c r="AX367" s="638">
        <f t="shared" ref="AX367" si="5237">AW367*1000</f>
        <v>0</v>
      </c>
      <c r="AY367" s="638">
        <f>'23년(세부_실적)'!AW482</f>
        <v>0</v>
      </c>
      <c r="AZ367" s="638">
        <f t="shared" ref="AZ367" si="5238">AY367*1000</f>
        <v>0</v>
      </c>
      <c r="BA367" s="638">
        <f>'23년(세부_실적)'!AY482</f>
        <v>0</v>
      </c>
      <c r="BB367" s="638">
        <f t="shared" ref="BB367" si="5239">BA367*1000</f>
        <v>0</v>
      </c>
      <c r="BC367" s="638">
        <f>'23년(세부_실적)'!BA482</f>
        <v>0</v>
      </c>
      <c r="BD367" s="638">
        <f t="shared" ref="BD367" si="5240">BC367*1000</f>
        <v>0</v>
      </c>
      <c r="BF367" s="617"/>
      <c r="BG367" s="617"/>
      <c r="BH367" s="617"/>
      <c r="BI367" s="617"/>
      <c r="BJ367" s="617"/>
      <c r="BK367" s="617"/>
      <c r="BL367" s="617"/>
      <c r="BM367" s="617"/>
      <c r="BN367" s="617"/>
      <c r="BO367" s="617"/>
      <c r="BP367" s="617"/>
      <c r="BQ367" s="617"/>
      <c r="BR367" s="617"/>
      <c r="BS367" s="617"/>
      <c r="BT367" s="617"/>
      <c r="BU367" s="617"/>
      <c r="BV367" s="617"/>
      <c r="BW367" s="617"/>
      <c r="BX367" s="617"/>
      <c r="BY367" s="617"/>
      <c r="BZ367" s="617"/>
      <c r="CA367" s="617"/>
      <c r="CB367" s="617"/>
      <c r="CC367" s="617"/>
      <c r="CD367" s="617"/>
      <c r="CE367" s="617"/>
      <c r="CF367" s="617"/>
      <c r="CG367" s="617"/>
      <c r="CH367" s="617"/>
      <c r="CI367" s="617"/>
      <c r="CJ367" s="617"/>
      <c r="CK367" s="617"/>
      <c r="CL367" s="617"/>
      <c r="CM367" s="617"/>
      <c r="CN367" s="617"/>
      <c r="CO367" s="617"/>
      <c r="CP367" s="617"/>
      <c r="CQ367" s="617"/>
      <c r="CR367" s="617"/>
      <c r="CS367" s="617"/>
      <c r="CT367" s="617"/>
      <c r="CU367" s="617"/>
      <c r="CV367" s="617"/>
      <c r="CW367" s="617"/>
      <c r="CX367" s="617"/>
      <c r="CY367" s="617"/>
      <c r="CZ367" s="617"/>
      <c r="DA367" s="617"/>
      <c r="DB367" s="6">
        <f t="shared" si="4671"/>
        <v>0</v>
      </c>
      <c r="DC367" s="6">
        <f t="shared" si="4672"/>
        <v>0</v>
      </c>
      <c r="DD367" s="6">
        <f t="shared" si="4673"/>
        <v>0</v>
      </c>
      <c r="DE367" s="6">
        <f t="shared" si="4674"/>
        <v>0</v>
      </c>
      <c r="DF367" s="6">
        <f t="shared" si="4675"/>
        <v>0</v>
      </c>
      <c r="DG367" s="6">
        <f t="shared" si="4676"/>
        <v>0</v>
      </c>
      <c r="DH367" s="6">
        <f t="shared" si="4677"/>
        <v>0</v>
      </c>
      <c r="DI367" s="6">
        <f t="shared" si="4678"/>
        <v>0</v>
      </c>
      <c r="DJ367" s="6">
        <f t="shared" si="4679"/>
        <v>0</v>
      </c>
      <c r="DK367" s="6">
        <f t="shared" si="4680"/>
        <v>0</v>
      </c>
      <c r="DL367" s="6">
        <f t="shared" si="4681"/>
        <v>0</v>
      </c>
      <c r="DM367" s="6">
        <f t="shared" si="4682"/>
        <v>0</v>
      </c>
      <c r="DO367" s="6">
        <f t="shared" si="4683"/>
        <v>0</v>
      </c>
      <c r="DP367" s="6">
        <f t="shared" si="4684"/>
        <v>0</v>
      </c>
      <c r="DQ367" s="6">
        <f t="shared" si="4685"/>
        <v>0</v>
      </c>
      <c r="DR367" s="6">
        <f t="shared" si="4686"/>
        <v>0</v>
      </c>
      <c r="DS367" s="6">
        <f t="shared" si="4687"/>
        <v>0</v>
      </c>
      <c r="DT367" s="6">
        <f t="shared" si="4688"/>
        <v>0</v>
      </c>
      <c r="DU367" s="6">
        <f t="shared" si="4689"/>
        <v>0</v>
      </c>
      <c r="DV367" s="6">
        <f t="shared" si="4690"/>
        <v>0</v>
      </c>
      <c r="DW367" s="6">
        <f t="shared" si="4691"/>
        <v>0</v>
      </c>
      <c r="DX367" s="6">
        <f t="shared" si="4692"/>
        <v>0</v>
      </c>
      <c r="DY367" s="6">
        <f t="shared" si="4693"/>
        <v>0</v>
      </c>
      <c r="DZ367" s="6">
        <f t="shared" si="4694"/>
        <v>0</v>
      </c>
    </row>
    <row r="368" spans="2:130" ht="12" customHeight="1" outlineLevel="1">
      <c r="B368" s="6">
        <f>'23년(세부_실적)'!A483</f>
        <v>362</v>
      </c>
      <c r="C368" s="620"/>
      <c r="D368" s="620"/>
      <c r="E368" s="620"/>
      <c r="F368" s="622" t="str">
        <f>'23년(세부_실적)'!E483</f>
        <v>PWL2704STCCM</v>
      </c>
      <c r="G368" s="622" t="s">
        <v>56</v>
      </c>
      <c r="H368" s="622" t="str">
        <f>'23년(세부_실적)'!F483</f>
        <v>232C</v>
      </c>
      <c r="I368" s="617" t="str">
        <f>'23년(세부_실적)'!G483</f>
        <v>구</v>
      </c>
      <c r="J368" s="617" t="str">
        <f>'23년(세부_실적)'!H483</f>
        <v>QD</v>
      </c>
      <c r="K368" s="617">
        <f>'23년(세부_실적)'!I483</f>
        <v>7.5</v>
      </c>
      <c r="L368" s="617">
        <f>'23년(세부_실적)'!J483</f>
        <v>0</v>
      </c>
      <c r="M368" s="617">
        <f>'23년(세부_실적)'!K483</f>
        <v>7.5</v>
      </c>
      <c r="N368" s="617">
        <f>'23년(세부_실적)'!L483</f>
        <v>0</v>
      </c>
      <c r="O368" s="617">
        <f>'23년(세부_실적)'!M483</f>
        <v>0</v>
      </c>
      <c r="P368" s="617">
        <f>'23년(세부_실적)'!N483</f>
        <v>0</v>
      </c>
      <c r="Q368" s="617">
        <f>'23년(세부_실적)'!O483</f>
        <v>0</v>
      </c>
      <c r="R368" s="617">
        <f>'23년(세부_실적)'!P483</f>
        <v>0</v>
      </c>
      <c r="S368" s="638">
        <f>'23년(세부_실적)'!Q483</f>
        <v>0</v>
      </c>
      <c r="T368" s="638">
        <f t="shared" si="4639"/>
        <v>0</v>
      </c>
      <c r="U368" s="638">
        <f>'23년(세부_실적)'!S483</f>
        <v>0</v>
      </c>
      <c r="V368" s="638">
        <f t="shared" si="4640"/>
        <v>0</v>
      </c>
      <c r="W368" s="638">
        <f>'23년(세부_실적)'!U483</f>
        <v>0</v>
      </c>
      <c r="X368" s="638">
        <f t="shared" si="4641"/>
        <v>0</v>
      </c>
      <c r="Y368" s="638">
        <f>'23년(세부_실적)'!W483</f>
        <v>0</v>
      </c>
      <c r="Z368" s="638">
        <f t="shared" si="4642"/>
        <v>0</v>
      </c>
      <c r="AA368" s="638">
        <f>'23년(세부_실적)'!Y483</f>
        <v>0</v>
      </c>
      <c r="AB368" s="638">
        <f t="shared" si="4642"/>
        <v>0</v>
      </c>
      <c r="AC368" s="638">
        <f>'23년(세부_실적)'!AA483</f>
        <v>0</v>
      </c>
      <c r="AD368" s="638">
        <f t="shared" ref="AD368" si="5241">AC368*1000</f>
        <v>0</v>
      </c>
      <c r="AE368" s="638">
        <f>'23년(세부_실적)'!AC483</f>
        <v>0</v>
      </c>
      <c r="AF368" s="638">
        <f t="shared" ref="AF368" si="5242">AE368*1000</f>
        <v>0</v>
      </c>
      <c r="AG368" s="638">
        <f>'23년(세부_실적)'!AE483</f>
        <v>0</v>
      </c>
      <c r="AH368" s="638">
        <f t="shared" ref="AH368" si="5243">AG368*1000</f>
        <v>0</v>
      </c>
      <c r="AI368" s="638">
        <f>'23년(세부_실적)'!AG483</f>
        <v>0</v>
      </c>
      <c r="AJ368" s="638">
        <f t="shared" ref="AJ368" si="5244">AI368*1000</f>
        <v>0</v>
      </c>
      <c r="AK368" s="638">
        <f>'23년(세부_실적)'!AI483</f>
        <v>0</v>
      </c>
      <c r="AL368" s="638">
        <f t="shared" ref="AL368" si="5245">AK368*1000</f>
        <v>0</v>
      </c>
      <c r="AM368" s="638">
        <f>'23년(세부_실적)'!AK483</f>
        <v>0</v>
      </c>
      <c r="AN368" s="638">
        <f t="shared" ref="AN368" si="5246">AM368*1000</f>
        <v>0</v>
      </c>
      <c r="AO368" s="638">
        <f>'23년(세부_실적)'!AM483</f>
        <v>0</v>
      </c>
      <c r="AP368" s="638">
        <f t="shared" ref="AP368" si="5247">AO368*1000</f>
        <v>0</v>
      </c>
      <c r="AQ368" s="638">
        <f>'23년(세부_실적)'!AO483</f>
        <v>0</v>
      </c>
      <c r="AR368" s="638">
        <f t="shared" ref="AR368" si="5248">AQ368*1000</f>
        <v>0</v>
      </c>
      <c r="AS368" s="638">
        <f>'23년(세부_실적)'!AQ483</f>
        <v>0</v>
      </c>
      <c r="AT368" s="638">
        <f t="shared" ref="AT368" si="5249">AS368*1000</f>
        <v>0</v>
      </c>
      <c r="AU368" s="638">
        <f>'23년(세부_실적)'!AS483</f>
        <v>0</v>
      </c>
      <c r="AV368" s="638">
        <f t="shared" ref="AV368" si="5250">AU368*1000</f>
        <v>0</v>
      </c>
      <c r="AW368" s="638">
        <f>'23년(세부_실적)'!AU483</f>
        <v>0</v>
      </c>
      <c r="AX368" s="638">
        <f t="shared" ref="AX368" si="5251">AW368*1000</f>
        <v>0</v>
      </c>
      <c r="AY368" s="638">
        <f>'23년(세부_실적)'!AW483</f>
        <v>0</v>
      </c>
      <c r="AZ368" s="638">
        <f t="shared" ref="AZ368" si="5252">AY368*1000</f>
        <v>0</v>
      </c>
      <c r="BA368" s="638">
        <f>'23년(세부_실적)'!AY483</f>
        <v>0</v>
      </c>
      <c r="BB368" s="638">
        <f t="shared" ref="BB368" si="5253">BA368*1000</f>
        <v>0</v>
      </c>
      <c r="BC368" s="638">
        <f>'23년(세부_실적)'!BA483</f>
        <v>0</v>
      </c>
      <c r="BD368" s="638">
        <f t="shared" ref="BD368" si="5254">BC368*1000</f>
        <v>0</v>
      </c>
      <c r="BF368" s="617"/>
      <c r="BG368" s="617"/>
      <c r="BH368" s="617"/>
      <c r="BI368" s="617"/>
      <c r="BJ368" s="617"/>
      <c r="BK368" s="617"/>
      <c r="BL368" s="617"/>
      <c r="BM368" s="617"/>
      <c r="BN368" s="617"/>
      <c r="BO368" s="617"/>
      <c r="BP368" s="617"/>
      <c r="BQ368" s="617"/>
      <c r="BR368" s="617"/>
      <c r="BS368" s="617"/>
      <c r="BT368" s="617"/>
      <c r="BU368" s="617"/>
      <c r="BV368" s="617"/>
      <c r="BW368" s="617"/>
      <c r="BX368" s="617"/>
      <c r="BY368" s="617"/>
      <c r="BZ368" s="617"/>
      <c r="CA368" s="617"/>
      <c r="CB368" s="617"/>
      <c r="CC368" s="617"/>
      <c r="CD368" s="617"/>
      <c r="CE368" s="617"/>
      <c r="CF368" s="617"/>
      <c r="CG368" s="617"/>
      <c r="CH368" s="617"/>
      <c r="CI368" s="617"/>
      <c r="CJ368" s="617"/>
      <c r="CK368" s="617"/>
      <c r="CL368" s="617"/>
      <c r="CM368" s="617"/>
      <c r="CN368" s="617"/>
      <c r="CO368" s="617"/>
      <c r="CP368" s="617"/>
      <c r="CQ368" s="617"/>
      <c r="CR368" s="617"/>
      <c r="CS368" s="617"/>
      <c r="CT368" s="617"/>
      <c r="CU368" s="617"/>
      <c r="CV368" s="617"/>
      <c r="CW368" s="617"/>
      <c r="CX368" s="617"/>
      <c r="CY368" s="617"/>
      <c r="CZ368" s="617"/>
      <c r="DA368" s="617"/>
      <c r="DB368" s="6">
        <f t="shared" si="4671"/>
        <v>0</v>
      </c>
      <c r="DC368" s="6">
        <f t="shared" si="4672"/>
        <v>0</v>
      </c>
      <c r="DD368" s="6">
        <f t="shared" si="4673"/>
        <v>0</v>
      </c>
      <c r="DE368" s="6">
        <f t="shared" si="4674"/>
        <v>0</v>
      </c>
      <c r="DF368" s="6">
        <f t="shared" si="4675"/>
        <v>0</v>
      </c>
      <c r="DG368" s="6">
        <f t="shared" si="4676"/>
        <v>0</v>
      </c>
      <c r="DH368" s="6">
        <f t="shared" si="4677"/>
        <v>0</v>
      </c>
      <c r="DI368" s="6">
        <f t="shared" si="4678"/>
        <v>0</v>
      </c>
      <c r="DJ368" s="6">
        <f t="shared" si="4679"/>
        <v>0</v>
      </c>
      <c r="DK368" s="6">
        <f t="shared" si="4680"/>
        <v>0</v>
      </c>
      <c r="DL368" s="6">
        <f t="shared" si="4681"/>
        <v>0</v>
      </c>
      <c r="DM368" s="6">
        <f t="shared" si="4682"/>
        <v>0</v>
      </c>
      <c r="DO368" s="6">
        <f t="shared" si="4683"/>
        <v>0</v>
      </c>
      <c r="DP368" s="6">
        <f t="shared" si="4684"/>
        <v>0</v>
      </c>
      <c r="DQ368" s="6">
        <f t="shared" si="4685"/>
        <v>0</v>
      </c>
      <c r="DR368" s="6">
        <f t="shared" si="4686"/>
        <v>0</v>
      </c>
      <c r="DS368" s="6">
        <f t="shared" si="4687"/>
        <v>0</v>
      </c>
      <c r="DT368" s="6">
        <f t="shared" si="4688"/>
        <v>0</v>
      </c>
      <c r="DU368" s="6">
        <f t="shared" si="4689"/>
        <v>0</v>
      </c>
      <c r="DV368" s="6">
        <f t="shared" si="4690"/>
        <v>0</v>
      </c>
      <c r="DW368" s="6">
        <f t="shared" si="4691"/>
        <v>0</v>
      </c>
      <c r="DX368" s="6">
        <f t="shared" si="4692"/>
        <v>0</v>
      </c>
      <c r="DY368" s="6">
        <f t="shared" si="4693"/>
        <v>0</v>
      </c>
      <c r="DZ368" s="6">
        <f t="shared" si="4694"/>
        <v>0</v>
      </c>
    </row>
    <row r="369" spans="2:130" ht="12" customHeight="1" outlineLevel="1">
      <c r="B369" s="6">
        <f>'23년(세부_실적)'!A484</f>
        <v>363</v>
      </c>
      <c r="C369" s="620"/>
      <c r="D369" s="620"/>
      <c r="E369" s="620"/>
      <c r="F369" s="622" t="str">
        <f>'23년(세부_실적)'!E484</f>
        <v>PWL1704STCCM</v>
      </c>
      <c r="G369" s="622" t="s">
        <v>58</v>
      </c>
      <c r="H369" s="622" t="str">
        <f>'23년(세부_실적)'!F484</f>
        <v>232E</v>
      </c>
      <c r="I369" s="617" t="str">
        <f>'23년(세부_실적)'!G484</f>
        <v>구</v>
      </c>
      <c r="J369" s="617" t="str">
        <f>'23년(세부_실적)'!H484</f>
        <v>QD</v>
      </c>
      <c r="K369" s="617">
        <f>'23년(세부_실적)'!I484</f>
        <v>7</v>
      </c>
      <c r="L369" s="617">
        <f>'23년(세부_실적)'!J484</f>
        <v>0</v>
      </c>
      <c r="M369" s="617">
        <f>'23년(세부_실적)'!K484</f>
        <v>7</v>
      </c>
      <c r="N369" s="617">
        <f>'23년(세부_실적)'!L484</f>
        <v>0</v>
      </c>
      <c r="O369" s="617">
        <f>'23년(세부_실적)'!M484</f>
        <v>0</v>
      </c>
      <c r="P369" s="617">
        <f>'23년(세부_실적)'!N484</f>
        <v>0</v>
      </c>
      <c r="Q369" s="617">
        <f>'23년(세부_실적)'!O484</f>
        <v>0</v>
      </c>
      <c r="R369" s="617">
        <f>'23년(세부_실적)'!P484</f>
        <v>0</v>
      </c>
      <c r="S369" s="638">
        <f>'23년(세부_실적)'!Q484</f>
        <v>0</v>
      </c>
      <c r="T369" s="638">
        <f t="shared" si="4639"/>
        <v>0</v>
      </c>
      <c r="U369" s="638">
        <f>'23년(세부_실적)'!S484</f>
        <v>0</v>
      </c>
      <c r="V369" s="638">
        <f t="shared" si="4640"/>
        <v>0</v>
      </c>
      <c r="W369" s="638">
        <f>'23년(세부_실적)'!U484</f>
        <v>0</v>
      </c>
      <c r="X369" s="638">
        <f t="shared" si="4641"/>
        <v>0</v>
      </c>
      <c r="Y369" s="638">
        <f>'23년(세부_실적)'!W484</f>
        <v>0</v>
      </c>
      <c r="Z369" s="638">
        <f t="shared" si="4642"/>
        <v>0</v>
      </c>
      <c r="AA369" s="638">
        <f>'23년(세부_실적)'!Y484</f>
        <v>0</v>
      </c>
      <c r="AB369" s="638">
        <f t="shared" si="4642"/>
        <v>0</v>
      </c>
      <c r="AC369" s="638">
        <f>'23년(세부_실적)'!AA484</f>
        <v>0</v>
      </c>
      <c r="AD369" s="638">
        <f t="shared" ref="AD369" si="5255">AC369*1000</f>
        <v>0</v>
      </c>
      <c r="AE369" s="638">
        <f>'23년(세부_실적)'!AC484</f>
        <v>0</v>
      </c>
      <c r="AF369" s="638">
        <f t="shared" ref="AF369" si="5256">AE369*1000</f>
        <v>0</v>
      </c>
      <c r="AG369" s="638">
        <f>'23년(세부_실적)'!AE484</f>
        <v>0</v>
      </c>
      <c r="AH369" s="638">
        <f t="shared" ref="AH369" si="5257">AG369*1000</f>
        <v>0</v>
      </c>
      <c r="AI369" s="638">
        <f>'23년(세부_실적)'!AG484</f>
        <v>0</v>
      </c>
      <c r="AJ369" s="638">
        <f t="shared" ref="AJ369" si="5258">AI369*1000</f>
        <v>0</v>
      </c>
      <c r="AK369" s="638">
        <f>'23년(세부_실적)'!AI484</f>
        <v>0</v>
      </c>
      <c r="AL369" s="638">
        <f t="shared" ref="AL369" si="5259">AK369*1000</f>
        <v>0</v>
      </c>
      <c r="AM369" s="638">
        <f>'23년(세부_실적)'!AK484</f>
        <v>0</v>
      </c>
      <c r="AN369" s="638">
        <f t="shared" ref="AN369" si="5260">AM369*1000</f>
        <v>0</v>
      </c>
      <c r="AO369" s="638">
        <f>'23년(세부_실적)'!AM484</f>
        <v>0</v>
      </c>
      <c r="AP369" s="638">
        <f t="shared" ref="AP369" si="5261">AO369*1000</f>
        <v>0</v>
      </c>
      <c r="AQ369" s="638">
        <f>'23년(세부_실적)'!AO484</f>
        <v>0</v>
      </c>
      <c r="AR369" s="638">
        <f t="shared" ref="AR369" si="5262">AQ369*1000</f>
        <v>0</v>
      </c>
      <c r="AS369" s="638">
        <f>'23년(세부_실적)'!AQ484</f>
        <v>0</v>
      </c>
      <c r="AT369" s="638">
        <f t="shared" ref="AT369" si="5263">AS369*1000</f>
        <v>0</v>
      </c>
      <c r="AU369" s="638">
        <f>'23년(세부_실적)'!AS484</f>
        <v>0</v>
      </c>
      <c r="AV369" s="638">
        <f t="shared" ref="AV369" si="5264">AU369*1000</f>
        <v>0</v>
      </c>
      <c r="AW369" s="638">
        <f>'23년(세부_실적)'!AU484</f>
        <v>0</v>
      </c>
      <c r="AX369" s="638">
        <f t="shared" ref="AX369" si="5265">AW369*1000</f>
        <v>0</v>
      </c>
      <c r="AY369" s="638">
        <f>'23년(세부_실적)'!AW484</f>
        <v>0</v>
      </c>
      <c r="AZ369" s="638">
        <f t="shared" ref="AZ369" si="5266">AY369*1000</f>
        <v>0</v>
      </c>
      <c r="BA369" s="638">
        <f>'23년(세부_실적)'!AY484</f>
        <v>0</v>
      </c>
      <c r="BB369" s="638">
        <f t="shared" ref="BB369" si="5267">BA369*1000</f>
        <v>0</v>
      </c>
      <c r="BC369" s="638">
        <f>'23년(세부_실적)'!BA484</f>
        <v>0</v>
      </c>
      <c r="BD369" s="638">
        <f t="shared" ref="BD369" si="5268">BC369*1000</f>
        <v>0</v>
      </c>
      <c r="BF369" s="617"/>
      <c r="BG369" s="617"/>
      <c r="BH369" s="617"/>
      <c r="BI369" s="617"/>
      <c r="BJ369" s="617"/>
      <c r="BK369" s="617"/>
      <c r="BL369" s="617"/>
      <c r="BM369" s="617"/>
      <c r="BN369" s="617"/>
      <c r="BO369" s="617"/>
      <c r="BP369" s="617"/>
      <c r="BQ369" s="617"/>
      <c r="BR369" s="617"/>
      <c r="BS369" s="617"/>
      <c r="BT369" s="617"/>
      <c r="BU369" s="617"/>
      <c r="BV369" s="617"/>
      <c r="BW369" s="617"/>
      <c r="BX369" s="617"/>
      <c r="BY369" s="617"/>
      <c r="BZ369" s="617"/>
      <c r="CA369" s="617"/>
      <c r="CB369" s="617"/>
      <c r="CC369" s="617"/>
      <c r="CD369" s="617"/>
      <c r="CE369" s="617"/>
      <c r="CF369" s="617"/>
      <c r="CG369" s="617"/>
      <c r="CH369" s="617"/>
      <c r="CI369" s="617"/>
      <c r="CJ369" s="617"/>
      <c r="CK369" s="617"/>
      <c r="CL369" s="617"/>
      <c r="CM369" s="617"/>
      <c r="CN369" s="617"/>
      <c r="CO369" s="617"/>
      <c r="CP369" s="617"/>
      <c r="CQ369" s="617"/>
      <c r="CR369" s="617"/>
      <c r="CS369" s="617"/>
      <c r="CT369" s="617"/>
      <c r="CU369" s="617"/>
      <c r="CV369" s="617"/>
      <c r="CW369" s="617"/>
      <c r="CX369" s="617"/>
      <c r="CY369" s="617"/>
      <c r="CZ369" s="617"/>
      <c r="DA369" s="617"/>
      <c r="DB369" s="6">
        <f t="shared" si="4671"/>
        <v>0</v>
      </c>
      <c r="DC369" s="6">
        <f t="shared" si="4672"/>
        <v>0</v>
      </c>
      <c r="DD369" s="6">
        <f t="shared" si="4673"/>
        <v>0</v>
      </c>
      <c r="DE369" s="6">
        <f t="shared" si="4674"/>
        <v>0</v>
      </c>
      <c r="DF369" s="6">
        <f t="shared" si="4675"/>
        <v>0</v>
      </c>
      <c r="DG369" s="6">
        <f t="shared" si="4676"/>
        <v>0</v>
      </c>
      <c r="DH369" s="6">
        <f t="shared" si="4677"/>
        <v>0</v>
      </c>
      <c r="DI369" s="6">
        <f t="shared" si="4678"/>
        <v>0</v>
      </c>
      <c r="DJ369" s="6">
        <f t="shared" si="4679"/>
        <v>0</v>
      </c>
      <c r="DK369" s="6">
        <f t="shared" si="4680"/>
        <v>0</v>
      </c>
      <c r="DL369" s="6">
        <f t="shared" si="4681"/>
        <v>0</v>
      </c>
      <c r="DM369" s="6">
        <f t="shared" si="4682"/>
        <v>0</v>
      </c>
      <c r="DO369" s="6">
        <f t="shared" si="4683"/>
        <v>0</v>
      </c>
      <c r="DP369" s="6">
        <f t="shared" si="4684"/>
        <v>0</v>
      </c>
      <c r="DQ369" s="6">
        <f t="shared" si="4685"/>
        <v>0</v>
      </c>
      <c r="DR369" s="6">
        <f t="shared" si="4686"/>
        <v>0</v>
      </c>
      <c r="DS369" s="6">
        <f t="shared" si="4687"/>
        <v>0</v>
      </c>
      <c r="DT369" s="6">
        <f t="shared" si="4688"/>
        <v>0</v>
      </c>
      <c r="DU369" s="6">
        <f t="shared" si="4689"/>
        <v>0</v>
      </c>
      <c r="DV369" s="6">
        <f t="shared" si="4690"/>
        <v>0</v>
      </c>
      <c r="DW369" s="6">
        <f t="shared" si="4691"/>
        <v>0</v>
      </c>
      <c r="DX369" s="6">
        <f t="shared" si="4692"/>
        <v>0</v>
      </c>
      <c r="DY369" s="6">
        <f t="shared" si="4693"/>
        <v>0</v>
      </c>
      <c r="DZ369" s="6">
        <f t="shared" si="4694"/>
        <v>0</v>
      </c>
    </row>
    <row r="370" spans="2:130" ht="12" customHeight="1" outlineLevel="1">
      <c r="B370" s="6">
        <f>'23년(세부_실적)'!A485</f>
        <v>364</v>
      </c>
      <c r="C370" s="620"/>
      <c r="D370" s="620"/>
      <c r="E370" s="621"/>
      <c r="F370" s="622" t="str">
        <f>'23년(세부_실적)'!E485</f>
        <v>PWL2204STCCM(K)</v>
      </c>
      <c r="G370" s="622" t="s">
        <v>1416</v>
      </c>
      <c r="H370" s="622" t="str">
        <f>'23년(세부_실적)'!F485</f>
        <v>232F</v>
      </c>
      <c r="I370" s="617" t="str">
        <f>'23년(세부_실적)'!G485</f>
        <v>구</v>
      </c>
      <c r="J370" s="617" t="str">
        <f>'23년(세부_실적)'!H485</f>
        <v>QD</v>
      </c>
      <c r="K370" s="617">
        <f>'23년(세부_실적)'!I485</f>
        <v>7</v>
      </c>
      <c r="L370" s="617">
        <f>'23년(세부_실적)'!J485</f>
        <v>0</v>
      </c>
      <c r="M370" s="617">
        <f>'23년(세부_실적)'!K485</f>
        <v>7</v>
      </c>
      <c r="N370" s="617">
        <f>'23년(세부_실적)'!L485</f>
        <v>0</v>
      </c>
      <c r="O370" s="617">
        <f>'23년(세부_실적)'!M485</f>
        <v>0</v>
      </c>
      <c r="P370" s="617">
        <f>'23년(세부_실적)'!N485</f>
        <v>0</v>
      </c>
      <c r="Q370" s="617">
        <f>'23년(세부_실적)'!O485</f>
        <v>0</v>
      </c>
      <c r="R370" s="617">
        <f>'23년(세부_실적)'!P485</f>
        <v>0</v>
      </c>
      <c r="S370" s="638">
        <f>'23년(세부_실적)'!Q485</f>
        <v>0</v>
      </c>
      <c r="T370" s="638">
        <f t="shared" si="4639"/>
        <v>0</v>
      </c>
      <c r="U370" s="638">
        <f>'23년(세부_실적)'!S485</f>
        <v>0</v>
      </c>
      <c r="V370" s="638">
        <f t="shared" si="4640"/>
        <v>0</v>
      </c>
      <c r="W370" s="638">
        <f>'23년(세부_실적)'!U485</f>
        <v>0</v>
      </c>
      <c r="X370" s="638">
        <f t="shared" si="4641"/>
        <v>0</v>
      </c>
      <c r="Y370" s="638">
        <f>'23년(세부_실적)'!W485</f>
        <v>0</v>
      </c>
      <c r="Z370" s="638">
        <f t="shared" si="4642"/>
        <v>0</v>
      </c>
      <c r="AA370" s="638">
        <f>'23년(세부_실적)'!Y485</f>
        <v>0</v>
      </c>
      <c r="AB370" s="638">
        <f t="shared" si="4642"/>
        <v>0</v>
      </c>
      <c r="AC370" s="638">
        <f>'23년(세부_실적)'!AA485</f>
        <v>0</v>
      </c>
      <c r="AD370" s="638">
        <f t="shared" ref="AD370" si="5269">AC370*1000</f>
        <v>0</v>
      </c>
      <c r="AE370" s="638">
        <f>'23년(세부_실적)'!AC485</f>
        <v>0</v>
      </c>
      <c r="AF370" s="638">
        <f t="shared" ref="AF370" si="5270">AE370*1000</f>
        <v>0</v>
      </c>
      <c r="AG370" s="638">
        <f>'23년(세부_실적)'!AE485</f>
        <v>0</v>
      </c>
      <c r="AH370" s="638">
        <f t="shared" ref="AH370" si="5271">AG370*1000</f>
        <v>0</v>
      </c>
      <c r="AI370" s="638">
        <f>'23년(세부_실적)'!AG485</f>
        <v>0</v>
      </c>
      <c r="AJ370" s="638">
        <f t="shared" ref="AJ370" si="5272">AI370*1000</f>
        <v>0</v>
      </c>
      <c r="AK370" s="638">
        <f>'23년(세부_실적)'!AI485</f>
        <v>0</v>
      </c>
      <c r="AL370" s="638">
        <f t="shared" ref="AL370" si="5273">AK370*1000</f>
        <v>0</v>
      </c>
      <c r="AM370" s="638">
        <f>'23년(세부_실적)'!AK485</f>
        <v>0</v>
      </c>
      <c r="AN370" s="638">
        <f t="shared" ref="AN370" si="5274">AM370*1000</f>
        <v>0</v>
      </c>
      <c r="AO370" s="638">
        <f>'23년(세부_실적)'!AM485</f>
        <v>0</v>
      </c>
      <c r="AP370" s="638">
        <f t="shared" ref="AP370" si="5275">AO370*1000</f>
        <v>0</v>
      </c>
      <c r="AQ370" s="638">
        <f>'23년(세부_실적)'!AO485</f>
        <v>0</v>
      </c>
      <c r="AR370" s="638">
        <f t="shared" ref="AR370" si="5276">AQ370*1000</f>
        <v>0</v>
      </c>
      <c r="AS370" s="638">
        <f>'23년(세부_실적)'!AQ485</f>
        <v>0</v>
      </c>
      <c r="AT370" s="638">
        <f t="shared" ref="AT370" si="5277">AS370*1000</f>
        <v>0</v>
      </c>
      <c r="AU370" s="638">
        <f>'23년(세부_실적)'!AS485</f>
        <v>0</v>
      </c>
      <c r="AV370" s="638">
        <f t="shared" ref="AV370" si="5278">AU370*1000</f>
        <v>0</v>
      </c>
      <c r="AW370" s="638">
        <f>'23년(세부_실적)'!AU485</f>
        <v>0</v>
      </c>
      <c r="AX370" s="638">
        <f t="shared" ref="AX370" si="5279">AW370*1000</f>
        <v>0</v>
      </c>
      <c r="AY370" s="638">
        <f>'23년(세부_실적)'!AW485</f>
        <v>0</v>
      </c>
      <c r="AZ370" s="638">
        <f t="shared" ref="AZ370" si="5280">AY370*1000</f>
        <v>0</v>
      </c>
      <c r="BA370" s="638">
        <f>'23년(세부_실적)'!AY485</f>
        <v>0</v>
      </c>
      <c r="BB370" s="638">
        <f t="shared" ref="BB370" si="5281">BA370*1000</f>
        <v>0</v>
      </c>
      <c r="BC370" s="638">
        <f>'23년(세부_실적)'!BA485</f>
        <v>0</v>
      </c>
      <c r="BD370" s="638">
        <f t="shared" ref="BD370" si="5282">BC370*1000</f>
        <v>0</v>
      </c>
      <c r="BF370" s="617"/>
      <c r="BG370" s="617"/>
      <c r="BH370" s="617"/>
      <c r="BI370" s="617"/>
      <c r="BJ370" s="617"/>
      <c r="BK370" s="617"/>
      <c r="BL370" s="617"/>
      <c r="BM370" s="617"/>
      <c r="BN370" s="617"/>
      <c r="BO370" s="617"/>
      <c r="BP370" s="617"/>
      <c r="BQ370" s="617"/>
      <c r="BR370" s="617"/>
      <c r="BS370" s="617"/>
      <c r="BT370" s="617"/>
      <c r="BU370" s="617"/>
      <c r="BV370" s="617"/>
      <c r="BW370" s="617"/>
      <c r="BX370" s="617"/>
      <c r="BY370" s="617"/>
      <c r="BZ370" s="617"/>
      <c r="CA370" s="617"/>
      <c r="CB370" s="617"/>
      <c r="CC370" s="617"/>
      <c r="CD370" s="617"/>
      <c r="CE370" s="617"/>
      <c r="CF370" s="617"/>
      <c r="CG370" s="617"/>
      <c r="CH370" s="617"/>
      <c r="CI370" s="617"/>
      <c r="CJ370" s="617"/>
      <c r="CK370" s="617"/>
      <c r="CL370" s="617"/>
      <c r="CM370" s="617"/>
      <c r="CN370" s="617"/>
      <c r="CO370" s="617"/>
      <c r="CP370" s="617"/>
      <c r="CQ370" s="617"/>
      <c r="CR370" s="617"/>
      <c r="CS370" s="617"/>
      <c r="CT370" s="617"/>
      <c r="CU370" s="617"/>
      <c r="CV370" s="617"/>
      <c r="CW370" s="617"/>
      <c r="CX370" s="617"/>
      <c r="CY370" s="617"/>
      <c r="CZ370" s="617"/>
      <c r="DA370" s="617"/>
      <c r="DB370" s="6">
        <f t="shared" si="4671"/>
        <v>0</v>
      </c>
      <c r="DC370" s="6">
        <f t="shared" si="4672"/>
        <v>0</v>
      </c>
      <c r="DD370" s="6">
        <f t="shared" si="4673"/>
        <v>0</v>
      </c>
      <c r="DE370" s="6">
        <f t="shared" si="4674"/>
        <v>0</v>
      </c>
      <c r="DF370" s="6">
        <f t="shared" si="4675"/>
        <v>0</v>
      </c>
      <c r="DG370" s="6">
        <f t="shared" si="4676"/>
        <v>0</v>
      </c>
      <c r="DH370" s="6">
        <f t="shared" si="4677"/>
        <v>0</v>
      </c>
      <c r="DI370" s="6">
        <f t="shared" si="4678"/>
        <v>0</v>
      </c>
      <c r="DJ370" s="6">
        <f t="shared" si="4679"/>
        <v>0</v>
      </c>
      <c r="DK370" s="6">
        <f t="shared" si="4680"/>
        <v>0</v>
      </c>
      <c r="DL370" s="6">
        <f t="shared" si="4681"/>
        <v>0</v>
      </c>
      <c r="DM370" s="6">
        <f t="shared" si="4682"/>
        <v>0</v>
      </c>
      <c r="DO370" s="6">
        <f t="shared" si="4683"/>
        <v>0</v>
      </c>
      <c r="DP370" s="6">
        <f t="shared" si="4684"/>
        <v>0</v>
      </c>
      <c r="DQ370" s="6">
        <f t="shared" si="4685"/>
        <v>0</v>
      </c>
      <c r="DR370" s="6">
        <f t="shared" si="4686"/>
        <v>0</v>
      </c>
      <c r="DS370" s="6">
        <f t="shared" si="4687"/>
        <v>0</v>
      </c>
      <c r="DT370" s="6">
        <f t="shared" si="4688"/>
        <v>0</v>
      </c>
      <c r="DU370" s="6">
        <f t="shared" si="4689"/>
        <v>0</v>
      </c>
      <c r="DV370" s="6">
        <f t="shared" si="4690"/>
        <v>0</v>
      </c>
      <c r="DW370" s="6">
        <f t="shared" si="4691"/>
        <v>0</v>
      </c>
      <c r="DX370" s="6">
        <f t="shared" si="4692"/>
        <v>0</v>
      </c>
      <c r="DY370" s="6">
        <f t="shared" si="4693"/>
        <v>0</v>
      </c>
      <c r="DZ370" s="6">
        <f t="shared" si="4694"/>
        <v>0</v>
      </c>
    </row>
    <row r="371" spans="2:130" ht="12" customHeight="1" outlineLevel="1">
      <c r="B371" s="6">
        <f>'23년(세부_실적)'!A486</f>
        <v>365</v>
      </c>
      <c r="C371" s="621"/>
      <c r="D371" s="631" t="str">
        <f>'23년(세부_실적)'!C486</f>
        <v>제품계</v>
      </c>
      <c r="E371" s="635"/>
      <c r="F371" s="632"/>
      <c r="G371" s="632"/>
      <c r="H371" s="633"/>
      <c r="I371" s="634"/>
      <c r="J371" s="634"/>
      <c r="K371" s="634">
        <f>'23년(세부_실적)'!I486</f>
        <v>0</v>
      </c>
      <c r="L371" s="634">
        <f>'23년(세부_실적)'!J486</f>
        <v>0</v>
      </c>
      <c r="M371" s="634">
        <f>'23년(세부_실적)'!K486</f>
        <v>0</v>
      </c>
      <c r="N371" s="634">
        <f>'23년(세부_실적)'!L486</f>
        <v>0</v>
      </c>
      <c r="O371" s="634">
        <f>'23년(세부_실적)'!M486</f>
        <v>0</v>
      </c>
      <c r="P371" s="634">
        <f>'23년(세부_실적)'!N486</f>
        <v>0</v>
      </c>
      <c r="Q371" s="634">
        <f>'23년(세부_실적)'!O486</f>
        <v>0</v>
      </c>
      <c r="R371" s="634">
        <f>'23년(세부_실적)'!P486</f>
        <v>0</v>
      </c>
      <c r="S371" s="639">
        <f>'23년(세부_실적)'!Q486</f>
        <v>0</v>
      </c>
      <c r="T371" s="639">
        <f t="shared" si="4639"/>
        <v>0</v>
      </c>
      <c r="U371" s="639">
        <f>'23년(세부_실적)'!S486</f>
        <v>0</v>
      </c>
      <c r="V371" s="639">
        <f t="shared" si="4640"/>
        <v>0</v>
      </c>
      <c r="W371" s="639">
        <f>'23년(세부_실적)'!U486</f>
        <v>0</v>
      </c>
      <c r="X371" s="639">
        <f t="shared" si="4641"/>
        <v>0</v>
      </c>
      <c r="Y371" s="639">
        <f>'23년(세부_실적)'!W486</f>
        <v>0</v>
      </c>
      <c r="Z371" s="639">
        <f t="shared" si="4642"/>
        <v>0</v>
      </c>
      <c r="AA371" s="639">
        <f>'23년(세부_실적)'!Y486</f>
        <v>0</v>
      </c>
      <c r="AB371" s="639">
        <f t="shared" si="4642"/>
        <v>0</v>
      </c>
      <c r="AC371" s="639">
        <f>'23년(세부_실적)'!AA486</f>
        <v>0</v>
      </c>
      <c r="AD371" s="639">
        <f t="shared" ref="AD371" si="5283">AC371*1000</f>
        <v>0</v>
      </c>
      <c r="AE371" s="639">
        <f>'23년(세부_실적)'!AC486</f>
        <v>0</v>
      </c>
      <c r="AF371" s="639">
        <f t="shared" ref="AF371" si="5284">AE371*1000</f>
        <v>0</v>
      </c>
      <c r="AG371" s="639">
        <f>'23년(세부_실적)'!AE486</f>
        <v>0</v>
      </c>
      <c r="AH371" s="639">
        <f t="shared" ref="AH371" si="5285">AG371*1000</f>
        <v>0</v>
      </c>
      <c r="AI371" s="639">
        <f>'23년(세부_실적)'!AG486</f>
        <v>0</v>
      </c>
      <c r="AJ371" s="639">
        <f t="shared" ref="AJ371" si="5286">AI371*1000</f>
        <v>0</v>
      </c>
      <c r="AK371" s="639">
        <f>'23년(세부_실적)'!AI486</f>
        <v>0</v>
      </c>
      <c r="AL371" s="639">
        <f t="shared" ref="AL371" si="5287">AK371*1000</f>
        <v>0</v>
      </c>
      <c r="AM371" s="639">
        <f>'23년(세부_실적)'!AK486</f>
        <v>0</v>
      </c>
      <c r="AN371" s="639">
        <f t="shared" ref="AN371" si="5288">AM371*1000</f>
        <v>0</v>
      </c>
      <c r="AO371" s="639">
        <f>'23년(세부_실적)'!AM486</f>
        <v>0</v>
      </c>
      <c r="AP371" s="639">
        <f t="shared" ref="AP371" si="5289">AO371*1000</f>
        <v>0</v>
      </c>
      <c r="AQ371" s="639">
        <f>'23년(세부_실적)'!AO486</f>
        <v>0</v>
      </c>
      <c r="AR371" s="639">
        <f t="shared" ref="AR371" si="5290">AQ371*1000</f>
        <v>0</v>
      </c>
      <c r="AS371" s="639">
        <f>'23년(세부_실적)'!AQ486</f>
        <v>0</v>
      </c>
      <c r="AT371" s="639">
        <f t="shared" ref="AT371" si="5291">AS371*1000</f>
        <v>0</v>
      </c>
      <c r="AU371" s="639">
        <f>'23년(세부_실적)'!AS486</f>
        <v>0</v>
      </c>
      <c r="AV371" s="639">
        <f t="shared" ref="AV371" si="5292">AU371*1000</f>
        <v>0</v>
      </c>
      <c r="AW371" s="639">
        <f>'23년(세부_실적)'!AU486</f>
        <v>0</v>
      </c>
      <c r="AX371" s="639">
        <f t="shared" ref="AX371" si="5293">AW371*1000</f>
        <v>0</v>
      </c>
      <c r="AY371" s="639">
        <f>'23년(세부_실적)'!AW486</f>
        <v>0</v>
      </c>
      <c r="AZ371" s="639">
        <f t="shared" ref="AZ371" si="5294">AY371*1000</f>
        <v>0</v>
      </c>
      <c r="BA371" s="639">
        <f>'23년(세부_실적)'!AY486</f>
        <v>0</v>
      </c>
      <c r="BB371" s="639">
        <f t="shared" ref="BB371" si="5295">BA371*1000</f>
        <v>0</v>
      </c>
      <c r="BC371" s="639">
        <f>'23년(세부_실적)'!BA486</f>
        <v>0</v>
      </c>
      <c r="BD371" s="639">
        <f t="shared" ref="BD371" si="5296">BC371*1000</f>
        <v>0</v>
      </c>
      <c r="BF371" s="617"/>
      <c r="BG371" s="617"/>
      <c r="BH371" s="617"/>
      <c r="BI371" s="617"/>
      <c r="BJ371" s="617"/>
      <c r="BK371" s="617"/>
      <c r="BL371" s="617"/>
      <c r="BM371" s="617"/>
      <c r="BN371" s="617"/>
      <c r="BO371" s="617"/>
      <c r="BP371" s="617"/>
      <c r="BQ371" s="617"/>
      <c r="BR371" s="617"/>
      <c r="BS371" s="617"/>
      <c r="BT371" s="617"/>
      <c r="BU371" s="617"/>
      <c r="BV371" s="617"/>
      <c r="BW371" s="617"/>
      <c r="BX371" s="617"/>
      <c r="BY371" s="617"/>
      <c r="BZ371" s="617"/>
      <c r="CA371" s="617"/>
      <c r="CB371" s="617"/>
      <c r="CC371" s="617"/>
      <c r="CD371" s="617"/>
      <c r="CE371" s="617"/>
      <c r="CF371" s="617"/>
      <c r="CG371" s="617"/>
      <c r="CH371" s="617"/>
      <c r="CI371" s="617"/>
      <c r="CJ371" s="617"/>
      <c r="CK371" s="617"/>
      <c r="CL371" s="617"/>
      <c r="CM371" s="617"/>
      <c r="CN371" s="617"/>
      <c r="CO371" s="617"/>
      <c r="CP371" s="617"/>
      <c r="CQ371" s="617"/>
      <c r="CR371" s="617"/>
      <c r="CS371" s="617"/>
      <c r="CT371" s="617"/>
      <c r="CU371" s="617"/>
      <c r="CV371" s="617"/>
      <c r="CW371" s="617"/>
      <c r="CX371" s="617"/>
      <c r="CY371" s="617"/>
      <c r="CZ371" s="617"/>
      <c r="DA371" s="617"/>
      <c r="DB371" s="6">
        <f t="shared" si="4671"/>
        <v>0</v>
      </c>
      <c r="DC371" s="6">
        <f t="shared" si="4672"/>
        <v>0</v>
      </c>
      <c r="DD371" s="6">
        <f t="shared" si="4673"/>
        <v>0</v>
      </c>
      <c r="DE371" s="6">
        <f t="shared" si="4674"/>
        <v>0</v>
      </c>
      <c r="DF371" s="6">
        <f t="shared" si="4675"/>
        <v>0</v>
      </c>
      <c r="DG371" s="6">
        <f t="shared" si="4676"/>
        <v>0</v>
      </c>
      <c r="DH371" s="6">
        <f t="shared" si="4677"/>
        <v>0</v>
      </c>
      <c r="DI371" s="6">
        <f t="shared" si="4678"/>
        <v>0</v>
      </c>
      <c r="DJ371" s="6">
        <f t="shared" si="4679"/>
        <v>0</v>
      </c>
      <c r="DK371" s="6">
        <f t="shared" si="4680"/>
        <v>0</v>
      </c>
      <c r="DL371" s="6">
        <f t="shared" si="4681"/>
        <v>0</v>
      </c>
      <c r="DM371" s="6">
        <f t="shared" si="4682"/>
        <v>0</v>
      </c>
      <c r="DO371" s="6">
        <f t="shared" si="4683"/>
        <v>0</v>
      </c>
      <c r="DP371" s="6">
        <f t="shared" si="4684"/>
        <v>0</v>
      </c>
      <c r="DQ371" s="6">
        <f t="shared" si="4685"/>
        <v>0</v>
      </c>
      <c r="DR371" s="6">
        <f t="shared" si="4686"/>
        <v>0</v>
      </c>
      <c r="DS371" s="6">
        <f t="shared" si="4687"/>
        <v>0</v>
      </c>
      <c r="DT371" s="6">
        <f t="shared" si="4688"/>
        <v>0</v>
      </c>
      <c r="DU371" s="6">
        <f t="shared" si="4689"/>
        <v>0</v>
      </c>
      <c r="DV371" s="6">
        <f t="shared" si="4690"/>
        <v>0</v>
      </c>
      <c r="DW371" s="6">
        <f t="shared" si="4691"/>
        <v>0</v>
      </c>
      <c r="DX371" s="6">
        <f t="shared" si="4692"/>
        <v>0</v>
      </c>
      <c r="DY371" s="6">
        <f t="shared" si="4693"/>
        <v>0</v>
      </c>
      <c r="DZ371" s="6">
        <f t="shared" si="4694"/>
        <v>0</v>
      </c>
    </row>
    <row r="372" spans="2:130" ht="12" customHeight="1" outlineLevel="1">
      <c r="B372" s="6">
        <f>'23년(세부_실적)'!A487</f>
        <v>366</v>
      </c>
      <c r="C372" s="618" t="str">
        <f>'23년(세부_실적)'!B487</f>
        <v>한화테크윈</v>
      </c>
      <c r="D372" s="618" t="str">
        <f>'23년(세부_실적)'!C487</f>
        <v>SMPS</v>
      </c>
      <c r="E372" s="618" t="str">
        <f>'23년(세부_실적)'!D487</f>
        <v>CCD</v>
      </c>
      <c r="F372" s="622" t="str">
        <f>'23년(세부_실적)'!E487</f>
        <v>W4(PN005STCA(N))</v>
      </c>
      <c r="G372" s="622" t="s">
        <v>1417</v>
      </c>
      <c r="H372" s="622">
        <f>'23년(세부_실적)'!F487</f>
        <v>337</v>
      </c>
      <c r="I372" s="617" t="str">
        <f>'23년(세부_실적)'!G487</f>
        <v>구</v>
      </c>
      <c r="J372" s="617" t="str">
        <f>'23년(세부_실적)'!H487</f>
        <v>SY</v>
      </c>
      <c r="K372" s="617">
        <f>'23년(세부_실적)'!I487</f>
        <v>2.66</v>
      </c>
      <c r="L372" s="617">
        <f>'23년(세부_실적)'!J487</f>
        <v>0</v>
      </c>
      <c r="M372" s="617">
        <f>'23년(세부_실적)'!K487</f>
        <v>2.66</v>
      </c>
      <c r="N372" s="617">
        <f>'23년(세부_실적)'!L487</f>
        <v>0</v>
      </c>
      <c r="O372" s="617">
        <f>'23년(세부_실적)'!M487</f>
        <v>2.66</v>
      </c>
      <c r="P372" s="617">
        <f>'23년(세부_실적)'!N487</f>
        <v>0</v>
      </c>
      <c r="Q372" s="617">
        <f>'23년(세부_실적)'!O487</f>
        <v>2.66</v>
      </c>
      <c r="R372" s="617">
        <f>'23년(세부_실적)'!P487</f>
        <v>0</v>
      </c>
      <c r="S372" s="638">
        <f>'23년(세부_실적)'!Q487</f>
        <v>16.637</v>
      </c>
      <c r="T372" s="638">
        <f t="shared" si="4639"/>
        <v>16637</v>
      </c>
      <c r="U372" s="638">
        <f>'23년(세부_실적)'!S487</f>
        <v>0</v>
      </c>
      <c r="V372" s="638">
        <f t="shared" si="4640"/>
        <v>0</v>
      </c>
      <c r="W372" s="638">
        <f>'23년(세부_실적)'!U487</f>
        <v>1.76</v>
      </c>
      <c r="X372" s="638">
        <f t="shared" si="4641"/>
        <v>1760</v>
      </c>
      <c r="Y372" s="638">
        <f>'23년(세부_실적)'!W487</f>
        <v>0.6399999999999999</v>
      </c>
      <c r="Z372" s="638">
        <f t="shared" si="4642"/>
        <v>639.99999999999989</v>
      </c>
      <c r="AA372" s="638">
        <f>'23년(세부_실적)'!Y487</f>
        <v>2.4</v>
      </c>
      <c r="AB372" s="638">
        <f t="shared" si="4642"/>
        <v>2400</v>
      </c>
      <c r="AC372" s="638">
        <f>'23년(세부_실적)'!AA487</f>
        <v>2.6120000000000001</v>
      </c>
      <c r="AD372" s="638">
        <f t="shared" ref="AD372" si="5297">AC372*1000</f>
        <v>2612</v>
      </c>
      <c r="AE372" s="638">
        <f>'23년(세부_실적)'!AC487</f>
        <v>2.88</v>
      </c>
      <c r="AF372" s="638">
        <f t="shared" ref="AF372" si="5298">AE372*1000</f>
        <v>2880</v>
      </c>
      <c r="AG372" s="638">
        <f>'23년(세부_실적)'!AE487</f>
        <v>1.7290000000000001</v>
      </c>
      <c r="AH372" s="638">
        <f t="shared" ref="AH372" si="5299">AG372*1000</f>
        <v>1729</v>
      </c>
      <c r="AI372" s="638">
        <f>'23년(세부_실적)'!AG487</f>
        <v>7.2210000000000001</v>
      </c>
      <c r="AJ372" s="638">
        <f t="shared" ref="AJ372" si="5300">AI372*1000</f>
        <v>7221</v>
      </c>
      <c r="AK372" s="638">
        <f>'23년(세부_실적)'!AI487</f>
        <v>9.6210000000000004</v>
      </c>
      <c r="AL372" s="638">
        <f t="shared" ref="AL372" si="5301">AK372*1000</f>
        <v>9621</v>
      </c>
      <c r="AM372" s="638">
        <f>'23년(세부_실적)'!AK487</f>
        <v>2.5169999999999999</v>
      </c>
      <c r="AN372" s="638">
        <f t="shared" ref="AN372" si="5302">AM372*1000</f>
        <v>2517</v>
      </c>
      <c r="AO372" s="638">
        <f>'23년(세부_실적)'!AM487</f>
        <v>0.32</v>
      </c>
      <c r="AP372" s="638">
        <f t="shared" ref="AP372" si="5303">AO372*1000</f>
        <v>320</v>
      </c>
      <c r="AQ372" s="638">
        <f>'23년(세부_실적)'!AO487</f>
        <v>2.58</v>
      </c>
      <c r="AR372" s="638">
        <f t="shared" ref="AR372" si="5304">AQ372*1000</f>
        <v>2580</v>
      </c>
      <c r="AS372" s="638">
        <f>'23년(세부_실적)'!AQ487</f>
        <v>5.4169999999999998</v>
      </c>
      <c r="AT372" s="638">
        <f t="shared" ref="AT372" si="5305">AS372*1000</f>
        <v>5417</v>
      </c>
      <c r="AU372" s="638">
        <f>'23년(세부_실적)'!AS487</f>
        <v>0</v>
      </c>
      <c r="AV372" s="638">
        <f t="shared" ref="AV372" si="5306">AU372*1000</f>
        <v>0</v>
      </c>
      <c r="AW372" s="638">
        <f>'23년(세부_실적)'!AU487</f>
        <v>0</v>
      </c>
      <c r="AX372" s="638">
        <f t="shared" ref="AX372" si="5307">AW372*1000</f>
        <v>0</v>
      </c>
      <c r="AY372" s="638">
        <f>'23년(세부_실적)'!AW487</f>
        <v>1.599</v>
      </c>
      <c r="AZ372" s="638">
        <f t="shared" ref="AZ372" si="5308">AY372*1000</f>
        <v>1599</v>
      </c>
      <c r="BA372" s="638">
        <f>'23년(세부_실적)'!AY487</f>
        <v>1.599</v>
      </c>
      <c r="BB372" s="638">
        <f t="shared" ref="BB372" si="5309">BA372*1000</f>
        <v>1599</v>
      </c>
      <c r="BC372" s="638">
        <f>'23년(세부_실적)'!BA487</f>
        <v>7.016</v>
      </c>
      <c r="BD372" s="638">
        <f t="shared" ref="BD372" si="5310">BC372*1000</f>
        <v>7016</v>
      </c>
      <c r="BF372" s="617">
        <v>0.3</v>
      </c>
      <c r="BG372" s="617">
        <v>1.5298824356363638</v>
      </c>
      <c r="BH372" s="617">
        <v>2.36</v>
      </c>
      <c r="BI372" s="645"/>
      <c r="BJ372" s="617">
        <v>0.3</v>
      </c>
      <c r="BK372" s="617">
        <v>1.5298824356363638</v>
      </c>
      <c r="BL372" s="617">
        <v>2.36</v>
      </c>
      <c r="BM372" s="617"/>
      <c r="BN372" s="617">
        <v>0.3</v>
      </c>
      <c r="BO372" s="617">
        <v>1.5298824356363638</v>
      </c>
      <c r="BP372" s="617">
        <v>2.36</v>
      </c>
      <c r="BQ372" s="617"/>
      <c r="BR372" s="617">
        <v>0.3</v>
      </c>
      <c r="BS372" s="617">
        <v>1.6721834356363636</v>
      </c>
      <c r="BT372" s="617">
        <v>2.36</v>
      </c>
      <c r="BU372" s="617"/>
      <c r="BV372" s="617">
        <v>0.3</v>
      </c>
      <c r="BW372" s="617">
        <v>1.6721834356363636</v>
      </c>
      <c r="BX372" s="617">
        <v>2.36</v>
      </c>
      <c r="BY372" s="617"/>
      <c r="BZ372" s="617">
        <v>0.3</v>
      </c>
      <c r="CA372" s="617">
        <v>1.6721834356363636</v>
      </c>
      <c r="CB372" s="617">
        <v>2.36</v>
      </c>
      <c r="CC372" s="617"/>
      <c r="CD372" s="617"/>
      <c r="CE372" s="617"/>
      <c r="CF372" s="617"/>
      <c r="CG372" s="617"/>
      <c r="CH372" s="617"/>
      <c r="CI372" s="617"/>
      <c r="CJ372" s="617"/>
      <c r="CK372" s="617"/>
      <c r="CL372" s="617"/>
      <c r="CM372" s="617"/>
      <c r="CN372" s="617"/>
      <c r="CO372" s="617"/>
      <c r="CP372" s="617"/>
      <c r="CQ372" s="617"/>
      <c r="CR372" s="617"/>
      <c r="CS372" s="617"/>
      <c r="CT372" s="617"/>
      <c r="CU372" s="617"/>
      <c r="CV372" s="617"/>
      <c r="CW372" s="617"/>
      <c r="CX372" s="617"/>
      <c r="CY372" s="617"/>
      <c r="CZ372" s="617"/>
      <c r="DA372" s="617"/>
      <c r="DB372" s="6">
        <f t="shared" si="4671"/>
        <v>0</v>
      </c>
      <c r="DC372" s="6">
        <f t="shared" si="4672"/>
        <v>5292600.1919999998</v>
      </c>
      <c r="DD372" s="6">
        <f t="shared" si="4673"/>
        <v>1968700.6719999996</v>
      </c>
      <c r="DE372" s="6">
        <f t="shared" si="4674"/>
        <v>8157367.9423999991</v>
      </c>
      <c r="DF372" s="6">
        <f t="shared" si="4675"/>
        <v>8999574.9119999986</v>
      </c>
      <c r="DG372" s="6">
        <f t="shared" si="4676"/>
        <v>5305510.5011999998</v>
      </c>
      <c r="DH372" s="6">
        <f t="shared" si="4677"/>
        <v>0</v>
      </c>
      <c r="DI372" s="6">
        <f t="shared" si="4678"/>
        <v>998971.00799999991</v>
      </c>
      <c r="DJ372" s="6">
        <f t="shared" si="4679"/>
        <v>0</v>
      </c>
      <c r="DK372" s="6">
        <f t="shared" si="4680"/>
        <v>0</v>
      </c>
      <c r="DL372" s="6">
        <f t="shared" si="4681"/>
        <v>0</v>
      </c>
      <c r="DM372" s="6">
        <f t="shared" si="4682"/>
        <v>0</v>
      </c>
      <c r="DO372" s="6">
        <f t="shared" si="4683"/>
        <v>0</v>
      </c>
      <c r="DP372" s="6">
        <f t="shared" si="4684"/>
        <v>4103744.1229603589</v>
      </c>
      <c r="DQ372" s="6">
        <f t="shared" si="4685"/>
        <v>1526479.1443721636</v>
      </c>
      <c r="DR372" s="6">
        <f t="shared" si="4686"/>
        <v>6816875.3959289687</v>
      </c>
      <c r="DS372" s="6">
        <f t="shared" si="4687"/>
        <v>7520683.2920402475</v>
      </c>
      <c r="DT372" s="6">
        <f t="shared" si="4688"/>
        <v>4433660.9864667039</v>
      </c>
      <c r="DU372" s="6">
        <f t="shared" si="4689"/>
        <v>0</v>
      </c>
      <c r="DV372" s="6">
        <f t="shared" si="4690"/>
        <v>0</v>
      </c>
      <c r="DW372" s="6">
        <f t="shared" si="4691"/>
        <v>0</v>
      </c>
      <c r="DX372" s="6">
        <f t="shared" si="4692"/>
        <v>0</v>
      </c>
      <c r="DY372" s="6">
        <f t="shared" si="4693"/>
        <v>0</v>
      </c>
      <c r="DZ372" s="6">
        <f t="shared" si="4694"/>
        <v>0</v>
      </c>
    </row>
    <row r="373" spans="2:130" ht="12" customHeight="1" outlineLevel="1">
      <c r="B373" s="6">
        <f>'23년(세부_실적)'!A488</f>
        <v>367</v>
      </c>
      <c r="C373" s="620"/>
      <c r="D373" s="620"/>
      <c r="E373" s="620"/>
      <c r="F373" s="622" t="str">
        <f>'23년(세부_실적)'!E488</f>
        <v>PN020HTCA-9020V</v>
      </c>
      <c r="G373" s="622" t="s">
        <v>1418</v>
      </c>
      <c r="H373" s="622" t="str">
        <f>'23년(세부_실적)'!F488</f>
        <v>2630A</v>
      </c>
      <c r="I373" s="617" t="str">
        <f>'23년(세부_실적)'!G488</f>
        <v>구</v>
      </c>
      <c r="J373" s="617" t="str">
        <f>'23년(세부_실적)'!H488</f>
        <v>SY</v>
      </c>
      <c r="K373" s="617">
        <f>'23년(세부_실적)'!I488</f>
        <v>10.91</v>
      </c>
      <c r="L373" s="617">
        <f>'23년(세부_실적)'!J488</f>
        <v>0</v>
      </c>
      <c r="M373" s="617">
        <f>'23년(세부_실적)'!K488</f>
        <v>10.91</v>
      </c>
      <c r="N373" s="617">
        <f>'23년(세부_실적)'!L488</f>
        <v>0</v>
      </c>
      <c r="O373" s="617">
        <f>'23년(세부_실적)'!M488</f>
        <v>10.91</v>
      </c>
      <c r="P373" s="617">
        <f>'23년(세부_실적)'!N488</f>
        <v>0</v>
      </c>
      <c r="Q373" s="617">
        <f>'23년(세부_실적)'!O488</f>
        <v>10.91</v>
      </c>
      <c r="R373" s="617">
        <f>'23년(세부_실적)'!P488</f>
        <v>0</v>
      </c>
      <c r="S373" s="638">
        <f>'23년(세부_실적)'!Q488</f>
        <v>0</v>
      </c>
      <c r="T373" s="638">
        <f t="shared" si="4639"/>
        <v>0</v>
      </c>
      <c r="U373" s="638">
        <f>'23년(세부_실적)'!S488</f>
        <v>0</v>
      </c>
      <c r="V373" s="638">
        <f t="shared" si="4640"/>
        <v>0</v>
      </c>
      <c r="W373" s="638">
        <f>'23년(세부_실적)'!U488</f>
        <v>0</v>
      </c>
      <c r="X373" s="638">
        <f t="shared" si="4641"/>
        <v>0</v>
      </c>
      <c r="Y373" s="638">
        <f>'23년(세부_실적)'!W488</f>
        <v>0</v>
      </c>
      <c r="Z373" s="638">
        <f t="shared" si="4642"/>
        <v>0</v>
      </c>
      <c r="AA373" s="638">
        <f>'23년(세부_실적)'!Y488</f>
        <v>0</v>
      </c>
      <c r="AB373" s="638">
        <f t="shared" si="4642"/>
        <v>0</v>
      </c>
      <c r="AC373" s="638">
        <f>'23년(세부_실적)'!AA488</f>
        <v>0</v>
      </c>
      <c r="AD373" s="638">
        <f t="shared" ref="AD373" si="5311">AC373*1000</f>
        <v>0</v>
      </c>
      <c r="AE373" s="638">
        <f>'23년(세부_실적)'!AC488</f>
        <v>0</v>
      </c>
      <c r="AF373" s="638">
        <f t="shared" ref="AF373" si="5312">AE373*1000</f>
        <v>0</v>
      </c>
      <c r="AG373" s="638">
        <f>'23년(세부_실적)'!AE488</f>
        <v>0</v>
      </c>
      <c r="AH373" s="638">
        <f t="shared" ref="AH373" si="5313">AG373*1000</f>
        <v>0</v>
      </c>
      <c r="AI373" s="638">
        <f>'23년(세부_실적)'!AG488</f>
        <v>0</v>
      </c>
      <c r="AJ373" s="638">
        <f t="shared" ref="AJ373" si="5314">AI373*1000</f>
        <v>0</v>
      </c>
      <c r="AK373" s="638">
        <f>'23년(세부_실적)'!AI488</f>
        <v>0</v>
      </c>
      <c r="AL373" s="638">
        <f t="shared" ref="AL373" si="5315">AK373*1000</f>
        <v>0</v>
      </c>
      <c r="AM373" s="638">
        <f>'23년(세부_실적)'!AK488</f>
        <v>0</v>
      </c>
      <c r="AN373" s="638">
        <f t="shared" ref="AN373" si="5316">AM373*1000</f>
        <v>0</v>
      </c>
      <c r="AO373" s="638">
        <f>'23년(세부_실적)'!AM488</f>
        <v>0</v>
      </c>
      <c r="AP373" s="638">
        <f t="shared" ref="AP373" si="5317">AO373*1000</f>
        <v>0</v>
      </c>
      <c r="AQ373" s="638">
        <f>'23년(세부_실적)'!AO488</f>
        <v>0</v>
      </c>
      <c r="AR373" s="638">
        <f t="shared" ref="AR373" si="5318">AQ373*1000</f>
        <v>0</v>
      </c>
      <c r="AS373" s="638">
        <f>'23년(세부_실적)'!AQ488</f>
        <v>0</v>
      </c>
      <c r="AT373" s="638">
        <f t="shared" ref="AT373" si="5319">AS373*1000</f>
        <v>0</v>
      </c>
      <c r="AU373" s="638">
        <f>'23년(세부_실적)'!AS488</f>
        <v>0</v>
      </c>
      <c r="AV373" s="638">
        <f t="shared" ref="AV373" si="5320">AU373*1000</f>
        <v>0</v>
      </c>
      <c r="AW373" s="638">
        <f>'23년(세부_실적)'!AU488</f>
        <v>0</v>
      </c>
      <c r="AX373" s="638">
        <f t="shared" ref="AX373" si="5321">AW373*1000</f>
        <v>0</v>
      </c>
      <c r="AY373" s="638">
        <f>'23년(세부_실적)'!AW488</f>
        <v>0</v>
      </c>
      <c r="AZ373" s="638">
        <f t="shared" ref="AZ373" si="5322">AY373*1000</f>
        <v>0</v>
      </c>
      <c r="BA373" s="638">
        <f>'23년(세부_실적)'!AY488</f>
        <v>0</v>
      </c>
      <c r="BB373" s="638">
        <f t="shared" ref="BB373" si="5323">BA373*1000</f>
        <v>0</v>
      </c>
      <c r="BC373" s="638">
        <f>'23년(세부_실적)'!BA488</f>
        <v>0</v>
      </c>
      <c r="BD373" s="638">
        <f t="shared" ref="BD373" si="5324">BC373*1000</f>
        <v>0</v>
      </c>
      <c r="BF373" s="617">
        <v>0.58499999999999996</v>
      </c>
      <c r="BG373" s="617">
        <v>4.4929144090909094</v>
      </c>
      <c r="BH373" s="617">
        <v>10.4</v>
      </c>
      <c r="BI373" s="617"/>
      <c r="BJ373" s="617">
        <v>0.58499999999999996</v>
      </c>
      <c r="BK373" s="617">
        <v>4.4929144090909094</v>
      </c>
      <c r="BL373" s="617"/>
      <c r="BM373" s="617"/>
      <c r="BN373" s="617">
        <v>0.58499999999999996</v>
      </c>
      <c r="BO373" s="617">
        <v>4.4929144090909094</v>
      </c>
      <c r="BP373" s="617">
        <v>10.4</v>
      </c>
      <c r="BQ373" s="617"/>
      <c r="BR373" s="617">
        <v>0.58499999999999996</v>
      </c>
      <c r="BS373" s="617">
        <v>4.590627590909091</v>
      </c>
      <c r="BT373" s="617">
        <v>10.4</v>
      </c>
      <c r="BU373" s="617"/>
      <c r="BV373" s="617">
        <v>0.58499999999999996</v>
      </c>
      <c r="BW373" s="617">
        <v>4.590627590909091</v>
      </c>
      <c r="BX373" s="617"/>
      <c r="BY373" s="617"/>
      <c r="BZ373" s="617">
        <v>0.58499999999999996</v>
      </c>
      <c r="CA373" s="617">
        <v>4.590627590909091</v>
      </c>
      <c r="CB373" s="617"/>
      <c r="CC373" s="617"/>
      <c r="CD373" s="617"/>
      <c r="CE373" s="617"/>
      <c r="CF373" s="617"/>
      <c r="CG373" s="617"/>
      <c r="CH373" s="617"/>
      <c r="CI373" s="617"/>
      <c r="CJ373" s="617"/>
      <c r="CK373" s="617"/>
      <c r="CL373" s="617"/>
      <c r="CM373" s="617"/>
      <c r="CN373" s="617"/>
      <c r="CO373" s="617"/>
      <c r="CP373" s="617"/>
      <c r="CQ373" s="617"/>
      <c r="CR373" s="617"/>
      <c r="CS373" s="617"/>
      <c r="CT373" s="617"/>
      <c r="CU373" s="617"/>
      <c r="CV373" s="617"/>
      <c r="CW373" s="617"/>
      <c r="CX373" s="617"/>
      <c r="CY373" s="617"/>
      <c r="CZ373" s="617"/>
      <c r="DA373" s="617"/>
      <c r="DB373" s="6">
        <f t="shared" si="4671"/>
        <v>0</v>
      </c>
      <c r="DC373" s="6">
        <f t="shared" si="4672"/>
        <v>0</v>
      </c>
      <c r="DD373" s="6">
        <f t="shared" si="4673"/>
        <v>0</v>
      </c>
      <c r="DE373" s="6">
        <f t="shared" si="4674"/>
        <v>0</v>
      </c>
      <c r="DF373" s="6">
        <f t="shared" si="4675"/>
        <v>0</v>
      </c>
      <c r="DG373" s="6">
        <f t="shared" si="4676"/>
        <v>0</v>
      </c>
      <c r="DH373" s="6">
        <f t="shared" si="4677"/>
        <v>0</v>
      </c>
      <c r="DI373" s="6">
        <f t="shared" si="4678"/>
        <v>0</v>
      </c>
      <c r="DJ373" s="6">
        <f t="shared" si="4679"/>
        <v>0</v>
      </c>
      <c r="DK373" s="6">
        <f t="shared" si="4680"/>
        <v>0</v>
      </c>
      <c r="DL373" s="6">
        <f t="shared" si="4681"/>
        <v>0</v>
      </c>
      <c r="DM373" s="6">
        <f t="shared" si="4682"/>
        <v>0</v>
      </c>
      <c r="DO373" s="6">
        <f t="shared" si="4683"/>
        <v>0</v>
      </c>
      <c r="DP373" s="6">
        <f t="shared" si="4684"/>
        <v>0</v>
      </c>
      <c r="DQ373" s="6">
        <f t="shared" si="4685"/>
        <v>0</v>
      </c>
      <c r="DR373" s="6">
        <f t="shared" si="4686"/>
        <v>0</v>
      </c>
      <c r="DS373" s="6">
        <f t="shared" si="4687"/>
        <v>0</v>
      </c>
      <c r="DT373" s="6">
        <f t="shared" si="4688"/>
        <v>0</v>
      </c>
      <c r="DU373" s="6">
        <f t="shared" si="4689"/>
        <v>0</v>
      </c>
      <c r="DV373" s="6">
        <f t="shared" si="4690"/>
        <v>0</v>
      </c>
      <c r="DW373" s="6">
        <f t="shared" si="4691"/>
        <v>0</v>
      </c>
      <c r="DX373" s="6">
        <f t="shared" si="4692"/>
        <v>0</v>
      </c>
      <c r="DY373" s="6">
        <f t="shared" si="4693"/>
        <v>0</v>
      </c>
      <c r="DZ373" s="6">
        <f t="shared" si="4694"/>
        <v>0</v>
      </c>
    </row>
    <row r="374" spans="2:130" ht="12" customHeight="1" outlineLevel="1">
      <c r="B374" s="6">
        <f>'23년(세부_실적)'!A489</f>
        <v>368</v>
      </c>
      <c r="C374" s="620"/>
      <c r="D374" s="620"/>
      <c r="E374" s="620"/>
      <c r="F374" s="622" t="str">
        <f>'23년(세부_실적)'!E489</f>
        <v>PN020HTCA-HCP6320(INDOOR)</v>
      </c>
      <c r="G374" s="622" t="s">
        <v>1419</v>
      </c>
      <c r="H374" s="622" t="str">
        <f>'23년(세부_실적)'!F489</f>
        <v>2745A</v>
      </c>
      <c r="I374" s="617" t="str">
        <f>'23년(세부_실적)'!G489</f>
        <v>구</v>
      </c>
      <c r="J374" s="617" t="str">
        <f>'23년(세부_실적)'!H489</f>
        <v>SY</v>
      </c>
      <c r="K374" s="617">
        <f>'23년(세부_실적)'!I489</f>
        <v>17.27</v>
      </c>
      <c r="L374" s="617">
        <f>'23년(세부_실적)'!J489</f>
        <v>0</v>
      </c>
      <c r="M374" s="617">
        <f>'23년(세부_실적)'!K489</f>
        <v>17.27</v>
      </c>
      <c r="N374" s="617">
        <f>'23년(세부_실적)'!L489</f>
        <v>0</v>
      </c>
      <c r="O374" s="617">
        <f>'23년(세부_실적)'!M489</f>
        <v>17.27</v>
      </c>
      <c r="P374" s="617">
        <f>'23년(세부_실적)'!N489</f>
        <v>0</v>
      </c>
      <c r="Q374" s="617">
        <f>'23년(세부_실적)'!O489</f>
        <v>17.27</v>
      </c>
      <c r="R374" s="617">
        <f>'23년(세부_실적)'!P489</f>
        <v>0</v>
      </c>
      <c r="S374" s="638">
        <f>'23년(세부_실적)'!Q489</f>
        <v>2.8299999999999996</v>
      </c>
      <c r="T374" s="638">
        <f t="shared" si="4639"/>
        <v>2829.9999999999995</v>
      </c>
      <c r="U374" s="638">
        <f>'23년(세부_실적)'!S489</f>
        <v>0</v>
      </c>
      <c r="V374" s="638">
        <f t="shared" si="4640"/>
        <v>0</v>
      </c>
      <c r="W374" s="638">
        <f>'23년(세부_실적)'!U489</f>
        <v>0</v>
      </c>
      <c r="X374" s="638">
        <f t="shared" si="4641"/>
        <v>0</v>
      </c>
      <c r="Y374" s="638">
        <f>'23년(세부_실적)'!W489</f>
        <v>0.28600000000000003</v>
      </c>
      <c r="Z374" s="638">
        <f t="shared" si="4642"/>
        <v>286.00000000000006</v>
      </c>
      <c r="AA374" s="638">
        <f>'23년(세부_실적)'!Y489</f>
        <v>0.28600000000000003</v>
      </c>
      <c r="AB374" s="638">
        <f t="shared" si="4642"/>
        <v>286.00000000000006</v>
      </c>
      <c r="AC374" s="638">
        <f>'23년(세부_실적)'!AA489</f>
        <v>1.1439999999999999</v>
      </c>
      <c r="AD374" s="638">
        <f t="shared" ref="AD374" si="5325">AC374*1000</f>
        <v>1144</v>
      </c>
      <c r="AE374" s="638">
        <f>'23년(세부_실적)'!AC489</f>
        <v>0</v>
      </c>
      <c r="AF374" s="638">
        <f t="shared" ref="AF374" si="5326">AE374*1000</f>
        <v>0</v>
      </c>
      <c r="AG374" s="638">
        <f>'23년(세부_실적)'!AE489</f>
        <v>1.3420000000000001</v>
      </c>
      <c r="AH374" s="638">
        <f t="shared" ref="AH374" si="5327">AG374*1000</f>
        <v>1342</v>
      </c>
      <c r="AI374" s="638">
        <f>'23년(세부_실적)'!AG489</f>
        <v>2.4859999999999998</v>
      </c>
      <c r="AJ374" s="638">
        <f t="shared" ref="AJ374" si="5328">AI374*1000</f>
        <v>2485.9999999999995</v>
      </c>
      <c r="AK374" s="638">
        <f>'23년(세부_실적)'!AI489</f>
        <v>2.7719999999999998</v>
      </c>
      <c r="AL374" s="638">
        <f t="shared" ref="AL374" si="5329">AK374*1000</f>
        <v>2772</v>
      </c>
      <c r="AM374" s="638">
        <f>'23년(세부_실적)'!AK489</f>
        <v>5.8000000000000003E-2</v>
      </c>
      <c r="AN374" s="638">
        <f t="shared" ref="AN374" si="5330">AM374*1000</f>
        <v>58</v>
      </c>
      <c r="AO374" s="638">
        <f>'23년(세부_실적)'!AM489</f>
        <v>0</v>
      </c>
      <c r="AP374" s="638">
        <f t="shared" ref="AP374" si="5331">AO374*1000</f>
        <v>0</v>
      </c>
      <c r="AQ374" s="638">
        <f>'23년(세부_실적)'!AO489</f>
        <v>0</v>
      </c>
      <c r="AR374" s="638">
        <f t="shared" ref="AR374" si="5332">AQ374*1000</f>
        <v>0</v>
      </c>
      <c r="AS374" s="638">
        <f>'23년(세부_실적)'!AQ489</f>
        <v>5.8000000000000003E-2</v>
      </c>
      <c r="AT374" s="638">
        <f t="shared" ref="AT374" si="5333">AS374*1000</f>
        <v>58</v>
      </c>
      <c r="AU374" s="638">
        <f>'23년(세부_실적)'!AS489</f>
        <v>0</v>
      </c>
      <c r="AV374" s="638">
        <f t="shared" ref="AV374" si="5334">AU374*1000</f>
        <v>0</v>
      </c>
      <c r="AW374" s="638">
        <f>'23년(세부_실적)'!AU489</f>
        <v>0</v>
      </c>
      <c r="AX374" s="638">
        <f t="shared" ref="AX374" si="5335">AW374*1000</f>
        <v>0</v>
      </c>
      <c r="AY374" s="638">
        <f>'23년(세부_실적)'!AW489</f>
        <v>0</v>
      </c>
      <c r="AZ374" s="638">
        <f t="shared" ref="AZ374" si="5336">AY374*1000</f>
        <v>0</v>
      </c>
      <c r="BA374" s="638">
        <f>'23년(세부_실적)'!AY489</f>
        <v>0</v>
      </c>
      <c r="BB374" s="638">
        <f t="shared" ref="BB374" si="5337">BA374*1000</f>
        <v>0</v>
      </c>
      <c r="BC374" s="638">
        <f>'23년(세부_실적)'!BA489</f>
        <v>5.8000000000000003E-2</v>
      </c>
      <c r="BD374" s="638">
        <f t="shared" ref="BD374" si="5338">BC374*1000</f>
        <v>58</v>
      </c>
      <c r="BF374" s="617">
        <v>0.82499999999999996</v>
      </c>
      <c r="BG374" s="617">
        <v>8.038344227272729</v>
      </c>
      <c r="BH374" s="617"/>
      <c r="BI374" s="645"/>
      <c r="BJ374" s="617">
        <v>0.82499999999999996</v>
      </c>
      <c r="BK374" s="617">
        <v>8.038344227272729</v>
      </c>
      <c r="BL374" s="617">
        <v>15.75</v>
      </c>
      <c r="BM374" s="617"/>
      <c r="BN374" s="617">
        <v>0.82499999999999996</v>
      </c>
      <c r="BO374" s="617">
        <v>8.038344227272729</v>
      </c>
      <c r="BP374" s="617"/>
      <c r="BQ374" s="617"/>
      <c r="BR374" s="617">
        <v>0.82499999999999996</v>
      </c>
      <c r="BS374" s="617">
        <v>8.2452209090909108</v>
      </c>
      <c r="BT374" s="617"/>
      <c r="BU374" s="617"/>
      <c r="BV374" s="617">
        <v>0.82499999999999996</v>
      </c>
      <c r="BW374" s="617">
        <v>8.2452209090909108</v>
      </c>
      <c r="BX374" s="617"/>
      <c r="BY374" s="617"/>
      <c r="BZ374" s="617">
        <v>0.82499999999999996</v>
      </c>
      <c r="CA374" s="617">
        <v>8.2452209090909108</v>
      </c>
      <c r="CB374" s="617">
        <v>15.75</v>
      </c>
      <c r="CC374" s="617"/>
      <c r="CD374" s="617"/>
      <c r="CE374" s="617"/>
      <c r="CF374" s="617"/>
      <c r="CG374" s="617"/>
      <c r="CH374" s="617"/>
      <c r="CI374" s="617"/>
      <c r="CJ374" s="617"/>
      <c r="CK374" s="617"/>
      <c r="CL374" s="617"/>
      <c r="CM374" s="617"/>
      <c r="CN374" s="617"/>
      <c r="CO374" s="617"/>
      <c r="CP374" s="617"/>
      <c r="CQ374" s="617"/>
      <c r="CR374" s="617"/>
      <c r="CS374" s="617"/>
      <c r="CT374" s="617"/>
      <c r="CU374" s="617"/>
      <c r="CV374" s="617"/>
      <c r="CW374" s="617"/>
      <c r="CX374" s="617"/>
      <c r="CY374" s="617"/>
      <c r="CZ374" s="617"/>
      <c r="DA374" s="617"/>
      <c r="DB374" s="6">
        <f t="shared" si="4671"/>
        <v>0</v>
      </c>
      <c r="DC374" s="6">
        <f t="shared" si="4672"/>
        <v>0</v>
      </c>
      <c r="DD374" s="6">
        <f t="shared" si="4673"/>
        <v>0</v>
      </c>
      <c r="DE374" s="6">
        <f t="shared" si="4674"/>
        <v>0</v>
      </c>
      <c r="DF374" s="6">
        <f t="shared" si="4675"/>
        <v>0</v>
      </c>
      <c r="DG374" s="6">
        <f t="shared" si="4676"/>
        <v>27482311.395</v>
      </c>
      <c r="DH374" s="6">
        <f t="shared" si="4677"/>
        <v>0</v>
      </c>
      <c r="DI374" s="6">
        <f t="shared" si="4678"/>
        <v>0</v>
      </c>
      <c r="DJ374" s="6">
        <f t="shared" si="4679"/>
        <v>0</v>
      </c>
      <c r="DK374" s="6">
        <f t="shared" si="4680"/>
        <v>0</v>
      </c>
      <c r="DL374" s="6">
        <f t="shared" si="4681"/>
        <v>0</v>
      </c>
      <c r="DM374" s="6">
        <f t="shared" si="4682"/>
        <v>0</v>
      </c>
      <c r="DO374" s="6">
        <f t="shared" si="4683"/>
        <v>0</v>
      </c>
      <c r="DP374" s="6">
        <f t="shared" si="4684"/>
        <v>0</v>
      </c>
      <c r="DQ374" s="6">
        <f t="shared" si="4685"/>
        <v>3304086.1471200711</v>
      </c>
      <c r="DR374" s="6">
        <f t="shared" si="4686"/>
        <v>13731208.6150304</v>
      </c>
      <c r="DS374" s="6">
        <f t="shared" si="4687"/>
        <v>0</v>
      </c>
      <c r="DT374" s="6">
        <f t="shared" si="4688"/>
        <v>15826707.012385802</v>
      </c>
      <c r="DU374" s="6">
        <f t="shared" si="4689"/>
        <v>0</v>
      </c>
      <c r="DV374" s="6">
        <f t="shared" si="4690"/>
        <v>0</v>
      </c>
      <c r="DW374" s="6">
        <f t="shared" si="4691"/>
        <v>0</v>
      </c>
      <c r="DX374" s="6">
        <f t="shared" si="4692"/>
        <v>0</v>
      </c>
      <c r="DY374" s="6">
        <f t="shared" si="4693"/>
        <v>0</v>
      </c>
      <c r="DZ374" s="6">
        <f t="shared" si="4694"/>
        <v>0</v>
      </c>
    </row>
    <row r="375" spans="2:130" ht="12" customHeight="1" outlineLevel="1">
      <c r="B375" s="6">
        <f>'23년(세부_실적)'!A490</f>
        <v>369</v>
      </c>
      <c r="C375" s="620"/>
      <c r="D375" s="620"/>
      <c r="E375" s="620"/>
      <c r="F375" s="622" t="str">
        <f>'23년(세부_실적)'!E490</f>
        <v>PN020HTCA-HCP6320(OUTDOOR)</v>
      </c>
      <c r="G375" s="622" t="s">
        <v>82</v>
      </c>
      <c r="H375" s="622" t="str">
        <f>'23년(세부_실적)'!F490</f>
        <v>2746A</v>
      </c>
      <c r="I375" s="617" t="str">
        <f>'23년(세부_실적)'!G490</f>
        <v>구</v>
      </c>
      <c r="J375" s="617" t="str">
        <f>'23년(세부_실적)'!H490</f>
        <v>SY</v>
      </c>
      <c r="K375" s="617">
        <f>'23년(세부_실적)'!I490</f>
        <v>17.91</v>
      </c>
      <c r="L375" s="617">
        <f>'23년(세부_실적)'!J490</f>
        <v>0</v>
      </c>
      <c r="M375" s="617">
        <f>'23년(세부_실적)'!K490</f>
        <v>17.91</v>
      </c>
      <c r="N375" s="617">
        <f>'23년(세부_실적)'!L490</f>
        <v>0</v>
      </c>
      <c r="O375" s="617">
        <f>'23년(세부_실적)'!M490</f>
        <v>17.91</v>
      </c>
      <c r="P375" s="617">
        <f>'23년(세부_실적)'!N490</f>
        <v>0</v>
      </c>
      <c r="Q375" s="617">
        <f>'23년(세부_실적)'!O490</f>
        <v>17.91</v>
      </c>
      <c r="R375" s="617">
        <f>'23년(세부_실적)'!P490</f>
        <v>0</v>
      </c>
      <c r="S375" s="638">
        <f>'23년(세부_실적)'!Q490</f>
        <v>4.4700000000000006</v>
      </c>
      <c r="T375" s="638">
        <f t="shared" si="4639"/>
        <v>4470.0000000000009</v>
      </c>
      <c r="U375" s="638">
        <f>'23년(세부_실적)'!S490</f>
        <v>0</v>
      </c>
      <c r="V375" s="638">
        <f t="shared" si="4640"/>
        <v>0</v>
      </c>
      <c r="W375" s="638">
        <f>'23년(세부_실적)'!U490</f>
        <v>0</v>
      </c>
      <c r="X375" s="638">
        <f t="shared" si="4641"/>
        <v>0</v>
      </c>
      <c r="Y375" s="638">
        <f>'23년(세부_실적)'!W490</f>
        <v>0.57200000000000006</v>
      </c>
      <c r="Z375" s="638">
        <f t="shared" si="4642"/>
        <v>572.00000000000011</v>
      </c>
      <c r="AA375" s="638">
        <f>'23년(세부_실적)'!Y490</f>
        <v>0.57200000000000006</v>
      </c>
      <c r="AB375" s="638">
        <f t="shared" si="4642"/>
        <v>572.00000000000011</v>
      </c>
      <c r="AC375" s="638">
        <f>'23년(세부_실적)'!AA490</f>
        <v>0.85799999999999998</v>
      </c>
      <c r="AD375" s="638">
        <f t="shared" ref="AD375" si="5339">AC375*1000</f>
        <v>858</v>
      </c>
      <c r="AE375" s="638">
        <f>'23년(세부_실적)'!AC490</f>
        <v>0</v>
      </c>
      <c r="AF375" s="638">
        <f t="shared" ref="AF375" si="5340">AE375*1000</f>
        <v>0</v>
      </c>
      <c r="AG375" s="638">
        <f>'23년(세부_실적)'!AE490</f>
        <v>3.04</v>
      </c>
      <c r="AH375" s="638">
        <f t="shared" ref="AH375" si="5341">AG375*1000</f>
        <v>3040</v>
      </c>
      <c r="AI375" s="638">
        <f>'23년(세부_실적)'!AG490</f>
        <v>3.8980000000000001</v>
      </c>
      <c r="AJ375" s="638">
        <f t="shared" ref="AJ375" si="5342">AI375*1000</f>
        <v>3898</v>
      </c>
      <c r="AK375" s="638">
        <f>'23년(세부_실적)'!AI490</f>
        <v>4.4700000000000006</v>
      </c>
      <c r="AL375" s="638">
        <f t="shared" ref="AL375" si="5343">AK375*1000</f>
        <v>4470.0000000000009</v>
      </c>
      <c r="AM375" s="638">
        <f>'23년(세부_실적)'!AK490</f>
        <v>0</v>
      </c>
      <c r="AN375" s="638">
        <f t="shared" ref="AN375" si="5344">AM375*1000</f>
        <v>0</v>
      </c>
      <c r="AO375" s="638">
        <f>'23년(세부_실적)'!AM490</f>
        <v>0</v>
      </c>
      <c r="AP375" s="638">
        <f t="shared" ref="AP375" si="5345">AO375*1000</f>
        <v>0</v>
      </c>
      <c r="AQ375" s="638">
        <f>'23년(세부_실적)'!AO490</f>
        <v>0</v>
      </c>
      <c r="AR375" s="638">
        <f t="shared" ref="AR375" si="5346">AQ375*1000</f>
        <v>0</v>
      </c>
      <c r="AS375" s="638">
        <f>'23년(세부_실적)'!AQ490</f>
        <v>0</v>
      </c>
      <c r="AT375" s="638">
        <f t="shared" ref="AT375" si="5347">AS375*1000</f>
        <v>0</v>
      </c>
      <c r="AU375" s="638">
        <f>'23년(세부_실적)'!AS490</f>
        <v>0</v>
      </c>
      <c r="AV375" s="638">
        <f t="shared" ref="AV375" si="5348">AU375*1000</f>
        <v>0</v>
      </c>
      <c r="AW375" s="638">
        <f>'23년(세부_실적)'!AU490</f>
        <v>0</v>
      </c>
      <c r="AX375" s="638">
        <f t="shared" ref="AX375" si="5349">AW375*1000</f>
        <v>0</v>
      </c>
      <c r="AY375" s="638">
        <f>'23년(세부_실적)'!AW490</f>
        <v>0</v>
      </c>
      <c r="AZ375" s="638">
        <f t="shared" ref="AZ375" si="5350">AY375*1000</f>
        <v>0</v>
      </c>
      <c r="BA375" s="638">
        <f>'23년(세부_실적)'!AY490</f>
        <v>0</v>
      </c>
      <c r="BB375" s="638">
        <f t="shared" ref="BB375" si="5351">BA375*1000</f>
        <v>0</v>
      </c>
      <c r="BC375" s="638">
        <f>'23년(세부_실적)'!BA490</f>
        <v>0</v>
      </c>
      <c r="BD375" s="638">
        <f t="shared" ref="BD375" si="5352">BC375*1000</f>
        <v>0</v>
      </c>
      <c r="BF375" s="617">
        <v>0.88</v>
      </c>
      <c r="BG375" s="617">
        <v>8.4863451363636369</v>
      </c>
      <c r="BH375" s="617"/>
      <c r="BI375" s="617"/>
      <c r="BJ375" s="617">
        <v>0.88</v>
      </c>
      <c r="BK375" s="617">
        <v>8.4863451363636369</v>
      </c>
      <c r="BL375" s="617">
        <v>16.350000000000001</v>
      </c>
      <c r="BM375" s="617"/>
      <c r="BN375" s="617">
        <v>0.88</v>
      </c>
      <c r="BO375" s="617">
        <v>8.4863451363636369</v>
      </c>
      <c r="BP375" s="617">
        <v>16.350000000000001</v>
      </c>
      <c r="BQ375" s="617"/>
      <c r="BR375" s="617">
        <v>0.88</v>
      </c>
      <c r="BS375" s="617">
        <v>8.6951228181818205</v>
      </c>
      <c r="BT375" s="617"/>
      <c r="BU375" s="617"/>
      <c r="BV375" s="617">
        <v>0.88</v>
      </c>
      <c r="BW375" s="617">
        <v>8.6951228181818205</v>
      </c>
      <c r="BX375" s="617"/>
      <c r="BY375" s="617"/>
      <c r="BZ375" s="617">
        <v>0.88</v>
      </c>
      <c r="CA375" s="617">
        <v>8.6951228181818205</v>
      </c>
      <c r="CB375" s="617">
        <v>16.350000000000001</v>
      </c>
      <c r="CC375" s="617"/>
      <c r="CD375" s="617"/>
      <c r="CE375" s="617"/>
      <c r="CF375" s="617"/>
      <c r="CG375" s="617"/>
      <c r="CH375" s="617"/>
      <c r="CI375" s="617"/>
      <c r="CJ375" s="617"/>
      <c r="CK375" s="617"/>
      <c r="CL375" s="617"/>
      <c r="CM375" s="617"/>
      <c r="CN375" s="617"/>
      <c r="CO375" s="617"/>
      <c r="CP375" s="617"/>
      <c r="CQ375" s="617"/>
      <c r="CR375" s="617"/>
      <c r="CS375" s="617"/>
      <c r="CT375" s="617"/>
      <c r="CU375" s="617"/>
      <c r="CV375" s="617"/>
      <c r="CW375" s="617"/>
      <c r="CX375" s="617"/>
      <c r="CY375" s="617"/>
      <c r="CZ375" s="617"/>
      <c r="DA375" s="617"/>
      <c r="DB375" s="6">
        <f t="shared" si="4671"/>
        <v>0</v>
      </c>
      <c r="DC375" s="6">
        <f t="shared" si="4672"/>
        <v>0</v>
      </c>
      <c r="DD375" s="6">
        <f t="shared" si="4673"/>
        <v>12189938.046000004</v>
      </c>
      <c r="DE375" s="6">
        <f t="shared" si="4674"/>
        <v>0</v>
      </c>
      <c r="DF375" s="6">
        <f t="shared" si="4675"/>
        <v>0</v>
      </c>
      <c r="DG375" s="6">
        <f t="shared" si="4676"/>
        <v>64626631.920000009</v>
      </c>
      <c r="DH375" s="6">
        <f t="shared" si="4677"/>
        <v>0</v>
      </c>
      <c r="DI375" s="6">
        <f t="shared" si="4678"/>
        <v>0</v>
      </c>
      <c r="DJ375" s="6">
        <f t="shared" si="4679"/>
        <v>0</v>
      </c>
      <c r="DK375" s="6">
        <f t="shared" si="4680"/>
        <v>0</v>
      </c>
      <c r="DL375" s="6">
        <f t="shared" si="4681"/>
        <v>0</v>
      </c>
      <c r="DM375" s="6">
        <f t="shared" si="4682"/>
        <v>0</v>
      </c>
      <c r="DO375" s="6">
        <f t="shared" si="4683"/>
        <v>0</v>
      </c>
      <c r="DP375" s="6">
        <f t="shared" si="4684"/>
        <v>0</v>
      </c>
      <c r="DQ375" s="6">
        <f t="shared" si="4685"/>
        <v>6983190.6379037425</v>
      </c>
      <c r="DR375" s="6">
        <f t="shared" si="4686"/>
        <v>10871676.410814963</v>
      </c>
      <c r="DS375" s="6">
        <f t="shared" si="4687"/>
        <v>0</v>
      </c>
      <c r="DT375" s="6">
        <f t="shared" si="4688"/>
        <v>37847580.303329028</v>
      </c>
      <c r="DU375" s="6">
        <f t="shared" si="4689"/>
        <v>0</v>
      </c>
      <c r="DV375" s="6">
        <f t="shared" si="4690"/>
        <v>0</v>
      </c>
      <c r="DW375" s="6">
        <f t="shared" si="4691"/>
        <v>0</v>
      </c>
      <c r="DX375" s="6">
        <f t="shared" si="4692"/>
        <v>0</v>
      </c>
      <c r="DY375" s="6">
        <f t="shared" si="4693"/>
        <v>0</v>
      </c>
      <c r="DZ375" s="6">
        <f t="shared" si="4694"/>
        <v>0</v>
      </c>
    </row>
    <row r="376" spans="2:130" ht="12" customHeight="1" outlineLevel="1">
      <c r="B376" s="6">
        <f>'23년(세부_실적)'!A491</f>
        <v>370</v>
      </c>
      <c r="C376" s="620"/>
      <c r="D376" s="620"/>
      <c r="E376" s="620"/>
      <c r="F376" s="622" t="str">
        <f>'23년(세부_실적)'!E491</f>
        <v>PN054HTCA-3440RQPZ</v>
      </c>
      <c r="G376" s="622" t="s">
        <v>1420</v>
      </c>
      <c r="H376" s="622" t="str">
        <f>'23년(세부_실적)'!F491</f>
        <v>5401A</v>
      </c>
      <c r="I376" s="617" t="str">
        <f>'23년(세부_실적)'!G491</f>
        <v>구</v>
      </c>
      <c r="J376" s="617" t="str">
        <f>'23년(세부_실적)'!H491</f>
        <v>SY</v>
      </c>
      <c r="K376" s="617">
        <f>'23년(세부_실적)'!I491</f>
        <v>0</v>
      </c>
      <c r="L376" s="617">
        <f>'23년(세부_실적)'!J491</f>
        <v>0</v>
      </c>
      <c r="M376" s="617">
        <f>'23년(세부_실적)'!K491</f>
        <v>0</v>
      </c>
      <c r="N376" s="617">
        <f>'23년(세부_실적)'!L491</f>
        <v>0</v>
      </c>
      <c r="O376" s="617">
        <f>'23년(세부_실적)'!M491</f>
        <v>25.25</v>
      </c>
      <c r="P376" s="617">
        <f>'23년(세부_실적)'!N491</f>
        <v>0</v>
      </c>
      <c r="Q376" s="617">
        <f>'23년(세부_실적)'!O491</f>
        <v>25.25</v>
      </c>
      <c r="R376" s="617">
        <f>'23년(세부_실적)'!P491</f>
        <v>0</v>
      </c>
      <c r="S376" s="638">
        <f>'23년(세부_실적)'!Q491</f>
        <v>4.4640000000000004</v>
      </c>
      <c r="T376" s="638">
        <f t="shared" si="4639"/>
        <v>4464</v>
      </c>
      <c r="U376" s="638">
        <f>'23년(세부_실적)'!S491</f>
        <v>0</v>
      </c>
      <c r="V376" s="638">
        <f t="shared" si="4640"/>
        <v>0</v>
      </c>
      <c r="W376" s="638">
        <f>'23년(세부_실적)'!U491</f>
        <v>0</v>
      </c>
      <c r="X376" s="638">
        <f t="shared" si="4641"/>
        <v>0</v>
      </c>
      <c r="Y376" s="638">
        <f>'23년(세부_실적)'!W491</f>
        <v>0</v>
      </c>
      <c r="Z376" s="638">
        <f t="shared" si="4642"/>
        <v>0</v>
      </c>
      <c r="AA376" s="638">
        <f>'23년(세부_실적)'!Y491</f>
        <v>0</v>
      </c>
      <c r="AB376" s="638">
        <f t="shared" si="4642"/>
        <v>0</v>
      </c>
      <c r="AC376" s="638">
        <f>'23년(세부_실적)'!AA491</f>
        <v>0</v>
      </c>
      <c r="AD376" s="638">
        <f t="shared" ref="AD376" si="5353">AC376*1000</f>
        <v>0</v>
      </c>
      <c r="AE376" s="638">
        <f>'23년(세부_실적)'!AC491</f>
        <v>0</v>
      </c>
      <c r="AF376" s="638">
        <f t="shared" ref="AF376" si="5354">AE376*1000</f>
        <v>0</v>
      </c>
      <c r="AG376" s="638">
        <f>'23년(세부_실적)'!AE491</f>
        <v>0</v>
      </c>
      <c r="AH376" s="638">
        <f t="shared" ref="AH376" si="5355">AG376*1000</f>
        <v>0</v>
      </c>
      <c r="AI376" s="638">
        <f>'23년(세부_실적)'!AG491</f>
        <v>0</v>
      </c>
      <c r="AJ376" s="638">
        <f t="shared" ref="AJ376" si="5356">AI376*1000</f>
        <v>0</v>
      </c>
      <c r="AK376" s="638">
        <f>'23년(세부_실적)'!AI491</f>
        <v>0</v>
      </c>
      <c r="AL376" s="638">
        <f t="shared" ref="AL376" si="5357">AK376*1000</f>
        <v>0</v>
      </c>
      <c r="AM376" s="638">
        <f>'23년(세부_실적)'!AK491</f>
        <v>1.0489999999999999</v>
      </c>
      <c r="AN376" s="638">
        <f t="shared" ref="AN376" si="5358">AM376*1000</f>
        <v>1049</v>
      </c>
      <c r="AO376" s="638">
        <f>'23년(세부_실적)'!AM491</f>
        <v>0.48599999999999999</v>
      </c>
      <c r="AP376" s="638">
        <f t="shared" ref="AP376" si="5359">AO376*1000</f>
        <v>486</v>
      </c>
      <c r="AQ376" s="638">
        <f>'23년(세부_실적)'!AO491</f>
        <v>1.944</v>
      </c>
      <c r="AR376" s="638">
        <f t="shared" ref="AR376" si="5360">AQ376*1000</f>
        <v>1944</v>
      </c>
      <c r="AS376" s="638">
        <f>'23년(세부_실적)'!AQ491</f>
        <v>3.4790000000000001</v>
      </c>
      <c r="AT376" s="638">
        <f t="shared" ref="AT376" si="5361">AS376*1000</f>
        <v>3479</v>
      </c>
      <c r="AU376" s="638">
        <f>'23년(세부_실적)'!AS491</f>
        <v>0.64800000000000002</v>
      </c>
      <c r="AV376" s="638">
        <f t="shared" ref="AV376" si="5362">AU376*1000</f>
        <v>648</v>
      </c>
      <c r="AW376" s="638">
        <f>'23년(세부_실적)'!AU491</f>
        <v>0</v>
      </c>
      <c r="AX376" s="638">
        <f t="shared" ref="AX376" si="5363">AW376*1000</f>
        <v>0</v>
      </c>
      <c r="AY376" s="638">
        <f>'23년(세부_실적)'!AW491</f>
        <v>0.33700000000000002</v>
      </c>
      <c r="AZ376" s="638">
        <f t="shared" ref="AZ376" si="5364">AY376*1000</f>
        <v>337</v>
      </c>
      <c r="BA376" s="638">
        <f>'23년(세부_실적)'!AY491</f>
        <v>0.9850000000000001</v>
      </c>
      <c r="BB376" s="638">
        <f t="shared" ref="BB376" si="5365">BA376*1000</f>
        <v>985.00000000000011</v>
      </c>
      <c r="BC376" s="638">
        <f>'23년(세부_실적)'!BA491</f>
        <v>4.4640000000000004</v>
      </c>
      <c r="BD376" s="638">
        <f t="shared" ref="BD376" si="5366">BC376*1000</f>
        <v>4464</v>
      </c>
      <c r="BF376" s="617"/>
      <c r="BG376" s="617"/>
      <c r="BH376" s="617"/>
      <c r="BI376" s="617"/>
      <c r="BJ376" s="617"/>
      <c r="BK376" s="617"/>
      <c r="BL376" s="617"/>
      <c r="BM376" s="617"/>
      <c r="BN376" s="617"/>
      <c r="BO376" s="617"/>
      <c r="BP376" s="617"/>
      <c r="BQ376" s="617"/>
      <c r="BR376" s="617"/>
      <c r="BS376" s="617"/>
      <c r="BT376" s="617"/>
      <c r="BU376" s="617"/>
      <c r="BV376" s="617"/>
      <c r="BW376" s="617"/>
      <c r="BX376" s="617"/>
      <c r="BY376" s="617"/>
      <c r="BZ376" s="617"/>
      <c r="CA376" s="617"/>
      <c r="CB376" s="617"/>
      <c r="CC376" s="617"/>
      <c r="CD376" s="617"/>
      <c r="CE376" s="617"/>
      <c r="CF376" s="617"/>
      <c r="CG376" s="617"/>
      <c r="CH376" s="617"/>
      <c r="CI376" s="617"/>
      <c r="CJ376" s="617"/>
      <c r="CK376" s="617"/>
      <c r="CL376" s="617"/>
      <c r="CM376" s="617"/>
      <c r="CN376" s="617"/>
      <c r="CO376" s="617"/>
      <c r="CP376" s="617"/>
      <c r="CQ376" s="617"/>
      <c r="CR376" s="617"/>
      <c r="CS376" s="617"/>
      <c r="CT376" s="617"/>
      <c r="CU376" s="617"/>
      <c r="CV376" s="617"/>
      <c r="CW376" s="617"/>
      <c r="CX376" s="617"/>
      <c r="CY376" s="617"/>
      <c r="CZ376" s="617"/>
      <c r="DA376" s="617"/>
      <c r="DB376" s="6">
        <f t="shared" si="4671"/>
        <v>0</v>
      </c>
      <c r="DC376" s="6">
        <f t="shared" si="4672"/>
        <v>0</v>
      </c>
      <c r="DD376" s="6">
        <f t="shared" si="4673"/>
        <v>0</v>
      </c>
      <c r="DE376" s="6">
        <f t="shared" si="4674"/>
        <v>0</v>
      </c>
      <c r="DF376" s="6">
        <f t="shared" si="4675"/>
        <v>0</v>
      </c>
      <c r="DG376" s="6">
        <f t="shared" si="4676"/>
        <v>0</v>
      </c>
      <c r="DH376" s="6">
        <f t="shared" si="4677"/>
        <v>0</v>
      </c>
      <c r="DI376" s="6">
        <f t="shared" si="4678"/>
        <v>0</v>
      </c>
      <c r="DJ376" s="6">
        <f t="shared" si="4679"/>
        <v>0</v>
      </c>
      <c r="DK376" s="6">
        <f t="shared" si="4680"/>
        <v>0</v>
      </c>
      <c r="DL376" s="6">
        <f t="shared" si="4681"/>
        <v>0</v>
      </c>
      <c r="DM376" s="6">
        <f t="shared" si="4682"/>
        <v>0</v>
      </c>
      <c r="DO376" s="6">
        <f t="shared" si="4683"/>
        <v>0</v>
      </c>
      <c r="DP376" s="6">
        <f t="shared" si="4684"/>
        <v>0</v>
      </c>
      <c r="DQ376" s="6">
        <f t="shared" si="4685"/>
        <v>0</v>
      </c>
      <c r="DR376" s="6">
        <f t="shared" si="4686"/>
        <v>0</v>
      </c>
      <c r="DS376" s="6">
        <f t="shared" si="4687"/>
        <v>0</v>
      </c>
      <c r="DT376" s="6">
        <f t="shared" si="4688"/>
        <v>0</v>
      </c>
      <c r="DU376" s="6">
        <f t="shared" si="4689"/>
        <v>0</v>
      </c>
      <c r="DV376" s="6">
        <f t="shared" si="4690"/>
        <v>0</v>
      </c>
      <c r="DW376" s="6">
        <f t="shared" si="4691"/>
        <v>0</v>
      </c>
      <c r="DX376" s="6">
        <f t="shared" si="4692"/>
        <v>0</v>
      </c>
      <c r="DY376" s="6">
        <f t="shared" si="4693"/>
        <v>0</v>
      </c>
      <c r="DZ376" s="6">
        <f t="shared" si="4694"/>
        <v>0</v>
      </c>
    </row>
    <row r="377" spans="2:130" ht="12" customHeight="1" outlineLevel="1">
      <c r="B377" s="6">
        <f>'23년(세부_실적)'!A492</f>
        <v>371</v>
      </c>
      <c r="C377" s="620"/>
      <c r="D377" s="620"/>
      <c r="E377" s="620"/>
      <c r="F377" s="622" t="str">
        <f>'23년(세부_실적)'!E492</f>
        <v>PN048HTCA-9320VQP</v>
      </c>
      <c r="G377" s="622" t="s">
        <v>1421</v>
      </c>
      <c r="H377" s="622" t="str">
        <f>'23년(세부_실적)'!F492</f>
        <v>3446B</v>
      </c>
      <c r="I377" s="617" t="str">
        <f>'23년(세부_실적)'!G492</f>
        <v>구</v>
      </c>
      <c r="J377" s="617" t="str">
        <f>'23년(세부_실적)'!H492</f>
        <v>SY</v>
      </c>
      <c r="K377" s="617">
        <f>'23년(세부_실적)'!I492</f>
        <v>21.29</v>
      </c>
      <c r="L377" s="617">
        <f>'23년(세부_실적)'!J492</f>
        <v>0</v>
      </c>
      <c r="M377" s="617">
        <f>'23년(세부_실적)'!K492</f>
        <v>21.29</v>
      </c>
      <c r="N377" s="617">
        <f>'23년(세부_실적)'!L492</f>
        <v>0</v>
      </c>
      <c r="O377" s="617">
        <f>'23년(세부_실적)'!M492</f>
        <v>21.29</v>
      </c>
      <c r="P377" s="617">
        <f>'23년(세부_실적)'!N492</f>
        <v>0</v>
      </c>
      <c r="Q377" s="617">
        <f>'23년(세부_실적)'!O492</f>
        <v>21.29</v>
      </c>
      <c r="R377" s="617">
        <f>'23년(세부_실적)'!P492</f>
        <v>0</v>
      </c>
      <c r="S377" s="638">
        <f>'23년(세부_실적)'!Q492</f>
        <v>4.1470000000000002</v>
      </c>
      <c r="T377" s="638">
        <f t="shared" si="4639"/>
        <v>4147</v>
      </c>
      <c r="U377" s="638">
        <f>'23년(세부_실적)'!S492</f>
        <v>0</v>
      </c>
      <c r="V377" s="638">
        <f t="shared" si="4640"/>
        <v>0</v>
      </c>
      <c r="W377" s="638">
        <f>'23년(세부_실적)'!U492</f>
        <v>0.57599999999999996</v>
      </c>
      <c r="X377" s="638">
        <f t="shared" si="4641"/>
        <v>576</v>
      </c>
      <c r="Y377" s="638">
        <f>'23년(세부_실적)'!W492</f>
        <v>0.57599999999999996</v>
      </c>
      <c r="Z377" s="638">
        <f t="shared" si="4642"/>
        <v>576</v>
      </c>
      <c r="AA377" s="638">
        <f>'23년(세부_실적)'!Y492</f>
        <v>1.1519999999999999</v>
      </c>
      <c r="AB377" s="638">
        <f t="shared" si="4642"/>
        <v>1152</v>
      </c>
      <c r="AC377" s="638">
        <f>'23년(세부_실적)'!AA492</f>
        <v>0</v>
      </c>
      <c r="AD377" s="638">
        <f t="shared" ref="AD377" si="5367">AC377*1000</f>
        <v>0</v>
      </c>
      <c r="AE377" s="638">
        <f>'23년(세부_실적)'!AC492</f>
        <v>1.1519999999999999</v>
      </c>
      <c r="AF377" s="638">
        <f t="shared" ref="AF377" si="5368">AE377*1000</f>
        <v>1152</v>
      </c>
      <c r="AG377" s="638">
        <f>'23년(세부_실적)'!AE492</f>
        <v>1.62</v>
      </c>
      <c r="AH377" s="638">
        <f t="shared" ref="AH377" si="5369">AG377*1000</f>
        <v>1620</v>
      </c>
      <c r="AI377" s="638">
        <f>'23년(세부_실적)'!AG492</f>
        <v>2.7720000000000002</v>
      </c>
      <c r="AJ377" s="638">
        <f t="shared" ref="AJ377" si="5370">AI377*1000</f>
        <v>2772.0000000000005</v>
      </c>
      <c r="AK377" s="638">
        <f>'23년(세부_실적)'!AI492</f>
        <v>3.9240000000000004</v>
      </c>
      <c r="AL377" s="638">
        <f t="shared" ref="AL377" si="5371">AK377*1000</f>
        <v>3924.0000000000005</v>
      </c>
      <c r="AM377" s="638">
        <f>'23년(세부_실적)'!AK492</f>
        <v>0</v>
      </c>
      <c r="AN377" s="638">
        <f t="shared" ref="AN377" si="5372">AM377*1000</f>
        <v>0</v>
      </c>
      <c r="AO377" s="638">
        <f>'23년(세부_실적)'!AM492</f>
        <v>0.223</v>
      </c>
      <c r="AP377" s="638">
        <f t="shared" ref="AP377" si="5373">AO377*1000</f>
        <v>223</v>
      </c>
      <c r="AQ377" s="638">
        <f>'23년(세부_실적)'!AO492</f>
        <v>0</v>
      </c>
      <c r="AR377" s="638">
        <f t="shared" ref="AR377" si="5374">AQ377*1000</f>
        <v>0</v>
      </c>
      <c r="AS377" s="638">
        <f>'23년(세부_실적)'!AQ492</f>
        <v>0.223</v>
      </c>
      <c r="AT377" s="638">
        <f t="shared" ref="AT377" si="5375">AS377*1000</f>
        <v>223</v>
      </c>
      <c r="AU377" s="638">
        <f>'23년(세부_실적)'!AS492</f>
        <v>0</v>
      </c>
      <c r="AV377" s="638">
        <f t="shared" ref="AV377" si="5376">AU377*1000</f>
        <v>0</v>
      </c>
      <c r="AW377" s="638">
        <f>'23년(세부_실적)'!AU492</f>
        <v>0</v>
      </c>
      <c r="AX377" s="638">
        <f t="shared" ref="AX377" si="5377">AW377*1000</f>
        <v>0</v>
      </c>
      <c r="AY377" s="638">
        <f>'23년(세부_실적)'!AW492</f>
        <v>0</v>
      </c>
      <c r="AZ377" s="638">
        <f t="shared" ref="AZ377" si="5378">AY377*1000</f>
        <v>0</v>
      </c>
      <c r="BA377" s="638">
        <f>'23년(세부_실적)'!AY492</f>
        <v>0</v>
      </c>
      <c r="BB377" s="638">
        <f t="shared" ref="BB377" si="5379">BA377*1000</f>
        <v>0</v>
      </c>
      <c r="BC377" s="638">
        <f>'23년(세부_실적)'!BA492</f>
        <v>0.223</v>
      </c>
      <c r="BD377" s="638">
        <f t="shared" ref="BD377" si="5380">BC377*1000</f>
        <v>223</v>
      </c>
      <c r="BF377" s="617">
        <v>0.71499999999999997</v>
      </c>
      <c r="BG377" s="617">
        <v>8.3759462272727276</v>
      </c>
      <c r="BH377" s="617"/>
      <c r="BI377" s="617"/>
      <c r="BJ377" s="617">
        <v>0.71499999999999997</v>
      </c>
      <c r="BK377" s="617">
        <v>8.3759462272727276</v>
      </c>
      <c r="BL377" s="617"/>
      <c r="BM377" s="617"/>
      <c r="BN377" s="617">
        <v>0.71499999999999997</v>
      </c>
      <c r="BO377" s="617">
        <v>8.3759462272727276</v>
      </c>
      <c r="BP377" s="617"/>
      <c r="BQ377" s="617"/>
      <c r="BR377" s="617">
        <v>0.71499999999999997</v>
      </c>
      <c r="BS377" s="617">
        <v>8.6474862272727293</v>
      </c>
      <c r="BT377" s="617"/>
      <c r="BU377" s="617"/>
      <c r="BV377" s="617">
        <v>0.71499999999999997</v>
      </c>
      <c r="BW377" s="617">
        <v>8.6474862272727293</v>
      </c>
      <c r="BX377" s="617">
        <v>19.5</v>
      </c>
      <c r="BY377" s="617"/>
      <c r="BZ377" s="617">
        <v>0.71499999999999997</v>
      </c>
      <c r="CA377" s="617">
        <v>8.6474862272727293</v>
      </c>
      <c r="CB377" s="617">
        <v>19.5</v>
      </c>
      <c r="CC377" s="617"/>
      <c r="CD377" s="617"/>
      <c r="CE377" s="617"/>
      <c r="CF377" s="617"/>
      <c r="CG377" s="617"/>
      <c r="CH377" s="617"/>
      <c r="CI377" s="617"/>
      <c r="CJ377" s="617"/>
      <c r="CK377" s="617"/>
      <c r="CL377" s="617"/>
      <c r="CM377" s="617"/>
      <c r="CN377" s="617"/>
      <c r="CO377" s="617"/>
      <c r="CP377" s="617"/>
      <c r="CQ377" s="617"/>
      <c r="CR377" s="617"/>
      <c r="CS377" s="617"/>
      <c r="CT377" s="617"/>
      <c r="CU377" s="617"/>
      <c r="CV377" s="617"/>
      <c r="CW377" s="617"/>
      <c r="CX377" s="617"/>
      <c r="CY377" s="617"/>
      <c r="CZ377" s="617"/>
      <c r="DA377" s="617"/>
      <c r="DB377" s="6">
        <f t="shared" si="4671"/>
        <v>0</v>
      </c>
      <c r="DC377" s="6">
        <f t="shared" si="4672"/>
        <v>0</v>
      </c>
      <c r="DD377" s="6">
        <f t="shared" si="4673"/>
        <v>0</v>
      </c>
      <c r="DE377" s="6">
        <f t="shared" si="4674"/>
        <v>0</v>
      </c>
      <c r="DF377" s="6">
        <f t="shared" si="4675"/>
        <v>29744357.759999998</v>
      </c>
      <c r="DG377" s="6">
        <f t="shared" si="4676"/>
        <v>41074265.700000003</v>
      </c>
      <c r="DH377" s="6">
        <f t="shared" si="4677"/>
        <v>0</v>
      </c>
      <c r="DI377" s="6">
        <f t="shared" si="4678"/>
        <v>5752152.3149999995</v>
      </c>
      <c r="DJ377" s="6">
        <f t="shared" si="4679"/>
        <v>0</v>
      </c>
      <c r="DK377" s="6">
        <f t="shared" si="4680"/>
        <v>0</v>
      </c>
      <c r="DL377" s="6">
        <f t="shared" si="4681"/>
        <v>0</v>
      </c>
      <c r="DM377" s="6">
        <f t="shared" si="4682"/>
        <v>0</v>
      </c>
      <c r="DO377" s="6">
        <f t="shared" si="4683"/>
        <v>0</v>
      </c>
      <c r="DP377" s="6">
        <f t="shared" si="4684"/>
        <v>6672306.5289881015</v>
      </c>
      <c r="DQ377" s="6">
        <f t="shared" si="4685"/>
        <v>6825261.3356241165</v>
      </c>
      <c r="DR377" s="6">
        <f t="shared" si="4686"/>
        <v>0</v>
      </c>
      <c r="DS377" s="6">
        <f t="shared" si="4687"/>
        <v>14281084.095747318</v>
      </c>
      <c r="DT377" s="6">
        <f t="shared" si="4688"/>
        <v>19720884.457004651</v>
      </c>
      <c r="DU377" s="6">
        <f t="shared" si="4689"/>
        <v>0</v>
      </c>
      <c r="DV377" s="6">
        <f t="shared" si="4690"/>
        <v>0</v>
      </c>
      <c r="DW377" s="6">
        <f t="shared" si="4691"/>
        <v>0</v>
      </c>
      <c r="DX377" s="6">
        <f t="shared" si="4692"/>
        <v>0</v>
      </c>
      <c r="DY377" s="6">
        <f t="shared" si="4693"/>
        <v>0</v>
      </c>
      <c r="DZ377" s="6">
        <f t="shared" si="4694"/>
        <v>0</v>
      </c>
    </row>
    <row r="378" spans="2:130" ht="12" customHeight="1" outlineLevel="1">
      <c r="B378" s="6">
        <f>'23년(세부_실적)'!A493</f>
        <v>372</v>
      </c>
      <c r="C378" s="620"/>
      <c r="D378" s="620"/>
      <c r="E378" s="620"/>
      <c r="F378" s="622" t="str">
        <f>'23년(세부_실적)'!E493</f>
        <v>PN053HTCA-9300RW</v>
      </c>
      <c r="G378" s="622" t="s">
        <v>1422</v>
      </c>
      <c r="H378" s="622" t="str">
        <f>'23년(세부_실적)'!F493</f>
        <v>4364B</v>
      </c>
      <c r="I378" s="617" t="str">
        <f>'23년(세부_실적)'!G493</f>
        <v>구</v>
      </c>
      <c r="J378" s="617" t="str">
        <f>'23년(세부_실적)'!H493</f>
        <v>SY</v>
      </c>
      <c r="K378" s="617">
        <f>'23년(세부_실적)'!I493</f>
        <v>26.25</v>
      </c>
      <c r="L378" s="617">
        <f>'23년(세부_실적)'!J493</f>
        <v>0</v>
      </c>
      <c r="M378" s="617">
        <f>'23년(세부_실적)'!K493</f>
        <v>26.25</v>
      </c>
      <c r="N378" s="617">
        <f>'23년(세부_실적)'!L493</f>
        <v>0</v>
      </c>
      <c r="O378" s="617">
        <f>'23년(세부_실적)'!M493</f>
        <v>26.25</v>
      </c>
      <c r="P378" s="617">
        <f>'23년(세부_실적)'!N493</f>
        <v>0</v>
      </c>
      <c r="Q378" s="617">
        <f>'23년(세부_실적)'!O493</f>
        <v>26.25</v>
      </c>
      <c r="R378" s="617">
        <f>'23년(세부_실적)'!P493</f>
        <v>0</v>
      </c>
      <c r="S378" s="638">
        <f>'23년(세부_실적)'!Q493</f>
        <v>17.916</v>
      </c>
      <c r="T378" s="638">
        <f t="shared" si="4639"/>
        <v>17916</v>
      </c>
      <c r="U378" s="638">
        <f>'23년(세부_실적)'!S493</f>
        <v>1.944</v>
      </c>
      <c r="V378" s="638">
        <f t="shared" si="4640"/>
        <v>1944</v>
      </c>
      <c r="W378" s="638">
        <f>'23년(세부_실적)'!U493</f>
        <v>0.9</v>
      </c>
      <c r="X378" s="638">
        <f t="shared" si="4641"/>
        <v>900</v>
      </c>
      <c r="Y378" s="638">
        <f>'23년(세부_실적)'!W493</f>
        <v>0.69700000000000006</v>
      </c>
      <c r="Z378" s="638">
        <f t="shared" si="4642"/>
        <v>697.00000000000011</v>
      </c>
      <c r="AA378" s="638">
        <f>'23년(세부_실적)'!Y493</f>
        <v>3.5409999999999999</v>
      </c>
      <c r="AB378" s="638">
        <f t="shared" si="4642"/>
        <v>3541</v>
      </c>
      <c r="AC378" s="638">
        <f>'23년(세부_실적)'!AA493</f>
        <v>1.296</v>
      </c>
      <c r="AD378" s="638">
        <f t="shared" ref="AD378" si="5381">AC378*1000</f>
        <v>1296</v>
      </c>
      <c r="AE378" s="638">
        <f>'23년(세부_실적)'!AC493</f>
        <v>2.952</v>
      </c>
      <c r="AF378" s="638">
        <f t="shared" ref="AF378" si="5382">AE378*1000</f>
        <v>2952</v>
      </c>
      <c r="AG378" s="638">
        <f>'23년(세부_실적)'!AE493</f>
        <v>3.1859999999999999</v>
      </c>
      <c r="AH378" s="638">
        <f t="shared" ref="AH378" si="5383">AG378*1000</f>
        <v>3186</v>
      </c>
      <c r="AI378" s="638">
        <f>'23년(세부_실적)'!AG493</f>
        <v>7.4340000000000002</v>
      </c>
      <c r="AJ378" s="638">
        <f t="shared" ref="AJ378" si="5384">AI378*1000</f>
        <v>7434</v>
      </c>
      <c r="AK378" s="638">
        <f>'23년(세부_실적)'!AI493</f>
        <v>10.975</v>
      </c>
      <c r="AL378" s="638">
        <f t="shared" ref="AL378" si="5385">AK378*1000</f>
        <v>10975</v>
      </c>
      <c r="AM378" s="638">
        <f>'23년(세부_실적)'!AK493</f>
        <v>0.77400000000000002</v>
      </c>
      <c r="AN378" s="638">
        <f t="shared" ref="AN378" si="5386">AM378*1000</f>
        <v>774</v>
      </c>
      <c r="AO378" s="638">
        <f>'23년(세부_실적)'!AM493</f>
        <v>1.17</v>
      </c>
      <c r="AP378" s="638">
        <f t="shared" ref="AP378" si="5387">AO378*1000</f>
        <v>1170</v>
      </c>
      <c r="AQ378" s="638">
        <f>'23년(세부_실적)'!AO493</f>
        <v>1.042</v>
      </c>
      <c r="AR378" s="638">
        <f t="shared" ref="AR378" si="5388">AQ378*1000</f>
        <v>1042</v>
      </c>
      <c r="AS378" s="638">
        <f>'23년(세부_실적)'!AQ493</f>
        <v>2.9859999999999998</v>
      </c>
      <c r="AT378" s="638">
        <f t="shared" ref="AT378" si="5389">AS378*1000</f>
        <v>2985.9999999999995</v>
      </c>
      <c r="AU378" s="638">
        <f>'23년(세부_실적)'!AS493</f>
        <v>1.1839999999999999</v>
      </c>
      <c r="AV378" s="638">
        <f t="shared" ref="AV378" si="5390">AU378*1000</f>
        <v>1184</v>
      </c>
      <c r="AW378" s="638">
        <f>'23년(세부_실적)'!AU493</f>
        <v>1.8720000000000001</v>
      </c>
      <c r="AX378" s="638">
        <f t="shared" ref="AX378" si="5391">AW378*1000</f>
        <v>1872</v>
      </c>
      <c r="AY378" s="638">
        <f>'23년(세부_실적)'!AW493</f>
        <v>0.89900000000000002</v>
      </c>
      <c r="AZ378" s="638">
        <f t="shared" ref="AZ378" si="5392">AY378*1000</f>
        <v>899</v>
      </c>
      <c r="BA378" s="638">
        <f>'23년(세부_실적)'!AY493</f>
        <v>3.9550000000000001</v>
      </c>
      <c r="BB378" s="638">
        <f t="shared" ref="BB378" si="5393">BA378*1000</f>
        <v>3955</v>
      </c>
      <c r="BC378" s="638">
        <f>'23년(세부_실적)'!BA493</f>
        <v>6.9409999999999998</v>
      </c>
      <c r="BD378" s="638">
        <f t="shared" ref="BD378" si="5394">BC378*1000</f>
        <v>6941</v>
      </c>
      <c r="BF378" s="617">
        <v>0.85</v>
      </c>
      <c r="BG378" s="617">
        <v>10.401662118181815</v>
      </c>
      <c r="BH378" s="617">
        <v>24</v>
      </c>
      <c r="BI378" s="617"/>
      <c r="BJ378" s="617">
        <v>0.85</v>
      </c>
      <c r="BK378" s="617">
        <v>10.401662118181815</v>
      </c>
      <c r="BL378" s="617"/>
      <c r="BM378" s="617"/>
      <c r="BN378" s="617">
        <v>0.85</v>
      </c>
      <c r="BO378" s="617">
        <v>10.401662118181815</v>
      </c>
      <c r="BP378" s="617">
        <v>24</v>
      </c>
      <c r="BQ378" s="617"/>
      <c r="BR378" s="617">
        <v>0.85</v>
      </c>
      <c r="BS378" s="617">
        <v>10.884427118181817</v>
      </c>
      <c r="BT378" s="617">
        <v>24</v>
      </c>
      <c r="BU378" s="617"/>
      <c r="BV378" s="617">
        <v>0.85</v>
      </c>
      <c r="BW378" s="617">
        <v>10.884427118181817</v>
      </c>
      <c r="BX378" s="617">
        <v>24</v>
      </c>
      <c r="BY378" s="617"/>
      <c r="BZ378" s="617">
        <v>0.85</v>
      </c>
      <c r="CA378" s="617">
        <v>10.884427118181817</v>
      </c>
      <c r="CB378" s="617">
        <v>24</v>
      </c>
      <c r="CC378" s="617"/>
      <c r="CD378" s="617"/>
      <c r="CE378" s="617"/>
      <c r="CF378" s="617"/>
      <c r="CG378" s="617"/>
      <c r="CH378" s="617"/>
      <c r="CI378" s="617"/>
      <c r="CJ378" s="617"/>
      <c r="CK378" s="617"/>
      <c r="CL378" s="617"/>
      <c r="CM378" s="617"/>
      <c r="CN378" s="617"/>
      <c r="CO378" s="617"/>
      <c r="CP378" s="617"/>
      <c r="CQ378" s="617"/>
      <c r="CR378" s="617"/>
      <c r="CS378" s="617"/>
      <c r="CT378" s="617"/>
      <c r="CU378" s="617"/>
      <c r="CV378" s="617"/>
      <c r="CW378" s="617"/>
      <c r="CX378" s="617"/>
      <c r="CY378" s="617"/>
      <c r="CZ378" s="617"/>
      <c r="DA378" s="617"/>
      <c r="DB378" s="6">
        <f t="shared" si="4671"/>
        <v>58118912.640000001</v>
      </c>
      <c r="DC378" s="6">
        <f t="shared" si="4672"/>
        <v>0</v>
      </c>
      <c r="DD378" s="6">
        <f t="shared" si="4673"/>
        <v>21803777.040000007</v>
      </c>
      <c r="DE378" s="6">
        <f t="shared" si="4674"/>
        <v>41160545.280000001</v>
      </c>
      <c r="DF378" s="6">
        <f t="shared" si="4675"/>
        <v>93809128.319999993</v>
      </c>
      <c r="DG378" s="6">
        <f t="shared" si="4676"/>
        <v>99420786.719999999</v>
      </c>
      <c r="DH378" s="6">
        <f t="shared" si="4677"/>
        <v>0</v>
      </c>
      <c r="DI378" s="6">
        <f t="shared" si="4678"/>
        <v>37143943.199999996</v>
      </c>
      <c r="DJ378" s="6">
        <f t="shared" si="4679"/>
        <v>0</v>
      </c>
      <c r="DK378" s="6">
        <f t="shared" si="4680"/>
        <v>0</v>
      </c>
      <c r="DL378" s="6">
        <f t="shared" si="4681"/>
        <v>0</v>
      </c>
      <c r="DM378" s="6">
        <f t="shared" si="4682"/>
        <v>0</v>
      </c>
      <c r="DO378" s="6">
        <f t="shared" si="4683"/>
        <v>27247265.320891924</v>
      </c>
      <c r="DP378" s="6">
        <f t="shared" si="4684"/>
        <v>12903383.613806669</v>
      </c>
      <c r="DQ378" s="6">
        <f t="shared" si="4685"/>
        <v>10222030.506427102</v>
      </c>
      <c r="DR378" s="6">
        <f t="shared" si="4686"/>
        <v>20124809.113865938</v>
      </c>
      <c r="DS378" s="6">
        <f t="shared" si="4687"/>
        <v>45866515.80380024</v>
      </c>
      <c r="DT378" s="6">
        <f t="shared" si="4688"/>
        <v>48610248.991589107</v>
      </c>
      <c r="DU378" s="6">
        <f t="shared" si="4689"/>
        <v>0</v>
      </c>
      <c r="DV378" s="6">
        <f t="shared" si="4690"/>
        <v>0</v>
      </c>
      <c r="DW378" s="6">
        <f t="shared" si="4691"/>
        <v>0</v>
      </c>
      <c r="DX378" s="6">
        <f t="shared" si="4692"/>
        <v>0</v>
      </c>
      <c r="DY378" s="6">
        <f t="shared" si="4693"/>
        <v>0</v>
      </c>
      <c r="DZ378" s="6">
        <f t="shared" si="4694"/>
        <v>0</v>
      </c>
    </row>
    <row r="379" spans="2:130" ht="12" customHeight="1" outlineLevel="1">
      <c r="B379" s="6">
        <f>'23년(세부_실적)'!A494</f>
        <v>373</v>
      </c>
      <c r="C379" s="620"/>
      <c r="D379" s="620"/>
      <c r="E379" s="620"/>
      <c r="F379" s="622" t="str">
        <f>'23년(세부_실적)'!E494</f>
        <v>PN020STCA-NWF</v>
      </c>
      <c r="G379" s="622" t="s">
        <v>50</v>
      </c>
      <c r="H379" s="622">
        <f>'23년(세부_실적)'!F494</f>
        <v>1004</v>
      </c>
      <c r="I379" s="617" t="str">
        <f>'23년(세부_실적)'!G494</f>
        <v>구</v>
      </c>
      <c r="J379" s="617" t="str">
        <f>'23년(세부_실적)'!H494</f>
        <v>SY</v>
      </c>
      <c r="K379" s="617">
        <f>'23년(세부_실적)'!I494</f>
        <v>16.78</v>
      </c>
      <c r="L379" s="617">
        <f>'23년(세부_실적)'!J494</f>
        <v>0</v>
      </c>
      <c r="M379" s="617">
        <f>'23년(세부_실적)'!K494</f>
        <v>16.78</v>
      </c>
      <c r="N379" s="617">
        <f>'23년(세부_실적)'!L494</f>
        <v>0</v>
      </c>
      <c r="O379" s="617">
        <f>'23년(세부_실적)'!M494</f>
        <v>16.78</v>
      </c>
      <c r="P379" s="617">
        <f>'23년(세부_실적)'!N494</f>
        <v>0</v>
      </c>
      <c r="Q379" s="617">
        <f>'23년(세부_실적)'!O494</f>
        <v>16.78</v>
      </c>
      <c r="R379" s="617">
        <f>'23년(세부_실적)'!P494</f>
        <v>0</v>
      </c>
      <c r="S379" s="638">
        <f>'23년(세부_실적)'!Q494</f>
        <v>0</v>
      </c>
      <c r="T379" s="638">
        <f t="shared" si="4639"/>
        <v>0</v>
      </c>
      <c r="U379" s="638">
        <f>'23년(세부_실적)'!S494</f>
        <v>0</v>
      </c>
      <c r="V379" s="638">
        <f t="shared" si="4640"/>
        <v>0</v>
      </c>
      <c r="W379" s="638">
        <f>'23년(세부_실적)'!U494</f>
        <v>0</v>
      </c>
      <c r="X379" s="638">
        <f t="shared" si="4641"/>
        <v>0</v>
      </c>
      <c r="Y379" s="638">
        <f>'23년(세부_실적)'!W494</f>
        <v>0</v>
      </c>
      <c r="Z379" s="638">
        <f t="shared" si="4642"/>
        <v>0</v>
      </c>
      <c r="AA379" s="638">
        <f>'23년(세부_실적)'!Y494</f>
        <v>0</v>
      </c>
      <c r="AB379" s="638">
        <f t="shared" si="4642"/>
        <v>0</v>
      </c>
      <c r="AC379" s="638">
        <f>'23년(세부_실적)'!AA494</f>
        <v>0</v>
      </c>
      <c r="AD379" s="638">
        <f t="shared" ref="AD379" si="5395">AC379*1000</f>
        <v>0</v>
      </c>
      <c r="AE379" s="638">
        <f>'23년(세부_실적)'!AC494</f>
        <v>0</v>
      </c>
      <c r="AF379" s="638">
        <f t="shared" ref="AF379" si="5396">AE379*1000</f>
        <v>0</v>
      </c>
      <c r="AG379" s="638">
        <f>'23년(세부_실적)'!AE494</f>
        <v>0</v>
      </c>
      <c r="AH379" s="638">
        <f t="shared" ref="AH379" si="5397">AG379*1000</f>
        <v>0</v>
      </c>
      <c r="AI379" s="638">
        <f>'23년(세부_실적)'!AG494</f>
        <v>0</v>
      </c>
      <c r="AJ379" s="638">
        <f t="shared" ref="AJ379" si="5398">AI379*1000</f>
        <v>0</v>
      </c>
      <c r="AK379" s="638">
        <f>'23년(세부_실적)'!AI494</f>
        <v>0</v>
      </c>
      <c r="AL379" s="638">
        <f t="shared" ref="AL379" si="5399">AK379*1000</f>
        <v>0</v>
      </c>
      <c r="AM379" s="638">
        <f>'23년(세부_실적)'!AK494</f>
        <v>0</v>
      </c>
      <c r="AN379" s="638">
        <f t="shared" ref="AN379" si="5400">AM379*1000</f>
        <v>0</v>
      </c>
      <c r="AO379" s="638">
        <f>'23년(세부_실적)'!AM494</f>
        <v>0</v>
      </c>
      <c r="AP379" s="638">
        <f t="shared" ref="AP379" si="5401">AO379*1000</f>
        <v>0</v>
      </c>
      <c r="AQ379" s="638">
        <f>'23년(세부_실적)'!AO494</f>
        <v>0</v>
      </c>
      <c r="AR379" s="638">
        <f t="shared" ref="AR379" si="5402">AQ379*1000</f>
        <v>0</v>
      </c>
      <c r="AS379" s="638">
        <f>'23년(세부_실적)'!AQ494</f>
        <v>0</v>
      </c>
      <c r="AT379" s="638">
        <f t="shared" ref="AT379" si="5403">AS379*1000</f>
        <v>0</v>
      </c>
      <c r="AU379" s="638">
        <f>'23년(세부_실적)'!AS494</f>
        <v>0</v>
      </c>
      <c r="AV379" s="638">
        <f t="shared" ref="AV379" si="5404">AU379*1000</f>
        <v>0</v>
      </c>
      <c r="AW379" s="638">
        <f>'23년(세부_실적)'!AU494</f>
        <v>0</v>
      </c>
      <c r="AX379" s="638">
        <f t="shared" ref="AX379" si="5405">AW379*1000</f>
        <v>0</v>
      </c>
      <c r="AY379" s="638">
        <f>'23년(세부_실적)'!AW494</f>
        <v>0</v>
      </c>
      <c r="AZ379" s="638">
        <f t="shared" ref="AZ379" si="5406">AY379*1000</f>
        <v>0</v>
      </c>
      <c r="BA379" s="638">
        <f>'23년(세부_실적)'!AY494</f>
        <v>0</v>
      </c>
      <c r="BB379" s="638">
        <f t="shared" ref="BB379" si="5407">BA379*1000</f>
        <v>0</v>
      </c>
      <c r="BC379" s="638">
        <f>'23년(세부_실적)'!BA494</f>
        <v>0</v>
      </c>
      <c r="BD379" s="638">
        <f t="shared" ref="BD379" si="5408">BC379*1000</f>
        <v>0</v>
      </c>
      <c r="BF379" s="617">
        <v>0.7</v>
      </c>
      <c r="BG379" s="617">
        <v>7.9144096818181815</v>
      </c>
      <c r="BH379" s="617">
        <v>15.5</v>
      </c>
      <c r="BI379" s="617"/>
      <c r="BJ379" s="617">
        <v>0.7</v>
      </c>
      <c r="BK379" s="617">
        <v>7.9144096818181815</v>
      </c>
      <c r="BL379" s="617">
        <v>15.5</v>
      </c>
      <c r="BM379" s="617"/>
      <c r="BN379" s="617">
        <v>0.7</v>
      </c>
      <c r="BO379" s="617">
        <v>7.9144096818181815</v>
      </c>
      <c r="BP379" s="617">
        <v>15.5</v>
      </c>
      <c r="BQ379" s="617"/>
      <c r="BR379" s="617">
        <v>0.7</v>
      </c>
      <c r="BS379" s="617">
        <v>8.0456238636363668</v>
      </c>
      <c r="BT379" s="617">
        <v>15.5</v>
      </c>
      <c r="BU379" s="617"/>
      <c r="BV379" s="617">
        <v>0.7</v>
      </c>
      <c r="BW379" s="617">
        <v>8.0456238636363668</v>
      </c>
      <c r="BX379" s="617">
        <v>15.5</v>
      </c>
      <c r="BY379" s="617"/>
      <c r="BZ379" s="617">
        <v>0.7</v>
      </c>
      <c r="CA379" s="617">
        <v>8.0456238636363668</v>
      </c>
      <c r="CB379" s="617">
        <v>15.5</v>
      </c>
      <c r="CC379" s="617"/>
      <c r="CD379" s="617"/>
      <c r="CE379" s="617"/>
      <c r="CF379" s="617"/>
      <c r="CG379" s="617"/>
      <c r="CH379" s="617"/>
      <c r="CI379" s="617"/>
      <c r="CJ379" s="617"/>
      <c r="CK379" s="617"/>
      <c r="CL379" s="617"/>
      <c r="CM379" s="617"/>
      <c r="CN379" s="617"/>
      <c r="CO379" s="617"/>
      <c r="CP379" s="617"/>
      <c r="CQ379" s="617"/>
      <c r="CR379" s="617"/>
      <c r="CS379" s="617"/>
      <c r="CT379" s="617"/>
      <c r="CU379" s="617"/>
      <c r="CV379" s="617"/>
      <c r="CW379" s="617"/>
      <c r="CX379" s="617"/>
      <c r="CY379" s="617"/>
      <c r="CZ379" s="617"/>
      <c r="DA379" s="617"/>
      <c r="DB379" s="6">
        <f t="shared" si="4671"/>
        <v>0</v>
      </c>
      <c r="DC379" s="6">
        <f t="shared" si="4672"/>
        <v>0</v>
      </c>
      <c r="DD379" s="6">
        <f t="shared" si="4673"/>
        <v>0</v>
      </c>
      <c r="DE379" s="6">
        <f t="shared" si="4674"/>
        <v>0</v>
      </c>
      <c r="DF379" s="6">
        <f t="shared" si="4675"/>
        <v>0</v>
      </c>
      <c r="DG379" s="6">
        <f t="shared" si="4676"/>
        <v>0</v>
      </c>
      <c r="DH379" s="6">
        <f t="shared" si="4677"/>
        <v>0</v>
      </c>
      <c r="DI379" s="6">
        <f t="shared" si="4678"/>
        <v>0</v>
      </c>
      <c r="DJ379" s="6">
        <f t="shared" si="4679"/>
        <v>0</v>
      </c>
      <c r="DK379" s="6">
        <f t="shared" si="4680"/>
        <v>0</v>
      </c>
      <c r="DL379" s="6">
        <f t="shared" si="4681"/>
        <v>0</v>
      </c>
      <c r="DM379" s="6">
        <f t="shared" si="4682"/>
        <v>0</v>
      </c>
      <c r="DO379" s="6">
        <f t="shared" si="4683"/>
        <v>0</v>
      </c>
      <c r="DP379" s="6">
        <f t="shared" si="4684"/>
        <v>0</v>
      </c>
      <c r="DQ379" s="6">
        <f t="shared" si="4685"/>
        <v>0</v>
      </c>
      <c r="DR379" s="6">
        <f t="shared" si="4686"/>
        <v>0</v>
      </c>
      <c r="DS379" s="6">
        <f t="shared" si="4687"/>
        <v>0</v>
      </c>
      <c r="DT379" s="6">
        <f t="shared" si="4688"/>
        <v>0</v>
      </c>
      <c r="DU379" s="6">
        <f t="shared" si="4689"/>
        <v>0</v>
      </c>
      <c r="DV379" s="6">
        <f t="shared" si="4690"/>
        <v>0</v>
      </c>
      <c r="DW379" s="6">
        <f t="shared" si="4691"/>
        <v>0</v>
      </c>
      <c r="DX379" s="6">
        <f t="shared" si="4692"/>
        <v>0</v>
      </c>
      <c r="DY379" s="6">
        <f t="shared" si="4693"/>
        <v>0</v>
      </c>
      <c r="DZ379" s="6">
        <f t="shared" si="4694"/>
        <v>0</v>
      </c>
    </row>
    <row r="380" spans="2:130" ht="12" customHeight="1" outlineLevel="1">
      <c r="B380" s="6">
        <f>'23년(세부_실적)'!A495</f>
        <v>374</v>
      </c>
      <c r="C380" s="620"/>
      <c r="D380" s="620"/>
      <c r="E380" s="620"/>
      <c r="F380" s="622" t="str">
        <f>'23년(세부_실적)'!E495</f>
        <v>PN020STCA-NWF(A)</v>
      </c>
      <c r="G380" s="622" t="s">
        <v>1423</v>
      </c>
      <c r="H380" s="622">
        <f>'23년(세부_실적)'!F495</f>
        <v>1005</v>
      </c>
      <c r="I380" s="617" t="str">
        <f>'23년(세부_실적)'!G495</f>
        <v>구</v>
      </c>
      <c r="J380" s="617" t="str">
        <f>'23년(세부_실적)'!H495</f>
        <v>SY</v>
      </c>
      <c r="K380" s="617">
        <f>'23년(세부_실적)'!I495</f>
        <v>17.37</v>
      </c>
      <c r="L380" s="617">
        <f>'23년(세부_실적)'!J495</f>
        <v>0</v>
      </c>
      <c r="M380" s="617">
        <f>'23년(세부_실적)'!K495</f>
        <v>17.37</v>
      </c>
      <c r="N380" s="617">
        <f>'23년(세부_실적)'!L495</f>
        <v>0</v>
      </c>
      <c r="O380" s="617">
        <f>'23년(세부_실적)'!M495</f>
        <v>17.37</v>
      </c>
      <c r="P380" s="617">
        <f>'23년(세부_실적)'!N495</f>
        <v>0</v>
      </c>
      <c r="Q380" s="617">
        <f>'23년(세부_실적)'!O495</f>
        <v>17.37</v>
      </c>
      <c r="R380" s="617">
        <f>'23년(세부_실적)'!P495</f>
        <v>0</v>
      </c>
      <c r="S380" s="638">
        <f>'23년(세부_실적)'!Q495</f>
        <v>4.3890000000000002</v>
      </c>
      <c r="T380" s="638">
        <f t="shared" si="4639"/>
        <v>4389</v>
      </c>
      <c r="U380" s="638">
        <f>'23년(세부_실적)'!S495</f>
        <v>0</v>
      </c>
      <c r="V380" s="638">
        <f t="shared" si="4640"/>
        <v>0</v>
      </c>
      <c r="W380" s="638">
        <f>'23년(세부_실적)'!U495</f>
        <v>0</v>
      </c>
      <c r="X380" s="638">
        <f t="shared" si="4641"/>
        <v>0</v>
      </c>
      <c r="Y380" s="638">
        <f>'23년(세부_실적)'!W495</f>
        <v>0.38900000000000001</v>
      </c>
      <c r="Z380" s="638">
        <f t="shared" si="4642"/>
        <v>389</v>
      </c>
      <c r="AA380" s="638">
        <f>'23년(세부_실적)'!Y495</f>
        <v>0.38900000000000001</v>
      </c>
      <c r="AB380" s="638">
        <f t="shared" si="4642"/>
        <v>389</v>
      </c>
      <c r="AC380" s="638">
        <f>'23년(세부_실적)'!AA495</f>
        <v>0</v>
      </c>
      <c r="AD380" s="638">
        <f t="shared" ref="AD380" si="5409">AC380*1000</f>
        <v>0</v>
      </c>
      <c r="AE380" s="638">
        <f>'23년(세부_실적)'!AC495</f>
        <v>0</v>
      </c>
      <c r="AF380" s="638">
        <f t="shared" ref="AF380" si="5410">AE380*1000</f>
        <v>0</v>
      </c>
      <c r="AG380" s="638">
        <f>'23년(세부_실적)'!AE495</f>
        <v>0</v>
      </c>
      <c r="AH380" s="638">
        <f t="shared" ref="AH380" si="5411">AG380*1000</f>
        <v>0</v>
      </c>
      <c r="AI380" s="638">
        <f>'23년(세부_실적)'!AG495</f>
        <v>0</v>
      </c>
      <c r="AJ380" s="638">
        <f t="shared" ref="AJ380" si="5412">AI380*1000</f>
        <v>0</v>
      </c>
      <c r="AK380" s="638">
        <f>'23년(세부_실적)'!AI495</f>
        <v>0.38900000000000001</v>
      </c>
      <c r="AL380" s="638">
        <f t="shared" ref="AL380" si="5413">AK380*1000</f>
        <v>389</v>
      </c>
      <c r="AM380" s="638">
        <f>'23년(세부_실적)'!AK495</f>
        <v>0.85599999999999998</v>
      </c>
      <c r="AN380" s="638">
        <f t="shared" ref="AN380" si="5414">AM380*1000</f>
        <v>856</v>
      </c>
      <c r="AO380" s="638">
        <f>'23년(세부_실적)'!AM495</f>
        <v>1.206</v>
      </c>
      <c r="AP380" s="638">
        <f t="shared" ref="AP380" si="5415">AO380*1000</f>
        <v>1206</v>
      </c>
      <c r="AQ380" s="638">
        <f>'23년(세부_실적)'!AO495</f>
        <v>0</v>
      </c>
      <c r="AR380" s="638">
        <f t="shared" ref="AR380" si="5416">AQ380*1000</f>
        <v>0</v>
      </c>
      <c r="AS380" s="638">
        <f>'23년(세부_실적)'!AQ495</f>
        <v>2.0619999999999998</v>
      </c>
      <c r="AT380" s="638">
        <f t="shared" ref="AT380" si="5417">AS380*1000</f>
        <v>2062</v>
      </c>
      <c r="AU380" s="638">
        <f>'23년(세부_실적)'!AS495</f>
        <v>1.2949999999999999</v>
      </c>
      <c r="AV380" s="638">
        <f t="shared" ref="AV380" si="5418">AU380*1000</f>
        <v>1295</v>
      </c>
      <c r="AW380" s="638">
        <f>'23년(세부_실적)'!AU495</f>
        <v>0</v>
      </c>
      <c r="AX380" s="638">
        <f t="shared" ref="AX380" si="5419">AW380*1000</f>
        <v>0</v>
      </c>
      <c r="AY380" s="638">
        <f>'23년(세부_실적)'!AW495</f>
        <v>0.64300000000000002</v>
      </c>
      <c r="AZ380" s="638">
        <f t="shared" ref="AZ380" si="5420">AY380*1000</f>
        <v>643</v>
      </c>
      <c r="BA380" s="638">
        <f>'23년(세부_실적)'!AY495</f>
        <v>1.9379999999999999</v>
      </c>
      <c r="BB380" s="638">
        <f t="shared" ref="BB380" si="5421">BA380*1000</f>
        <v>1938</v>
      </c>
      <c r="BC380" s="638">
        <f>'23년(세부_실적)'!BA495</f>
        <v>4</v>
      </c>
      <c r="BD380" s="638">
        <f t="shared" ref="BD380" si="5422">BC380*1000</f>
        <v>4000</v>
      </c>
      <c r="BF380" s="617">
        <v>0.7</v>
      </c>
      <c r="BG380" s="617">
        <v>8.7655399363636342</v>
      </c>
      <c r="BH380" s="617">
        <v>16.3</v>
      </c>
      <c r="BI380" s="617"/>
      <c r="BJ380" s="617">
        <v>0.7</v>
      </c>
      <c r="BK380" s="617">
        <v>8.7655399363636342</v>
      </c>
      <c r="BL380" s="617">
        <v>16.3</v>
      </c>
      <c r="BM380" s="617"/>
      <c r="BN380" s="617">
        <v>0.7</v>
      </c>
      <c r="BO380" s="617">
        <v>8.7655399363636342</v>
      </c>
      <c r="BP380" s="617">
        <v>16.3</v>
      </c>
      <c r="BQ380" s="617"/>
      <c r="BR380" s="617">
        <v>0.7</v>
      </c>
      <c r="BS380" s="617">
        <v>8.8986551181818161</v>
      </c>
      <c r="BT380" s="617">
        <v>16.3</v>
      </c>
      <c r="BU380" s="617"/>
      <c r="BV380" s="617">
        <v>0.7</v>
      </c>
      <c r="BW380" s="617">
        <v>8.8986551181818161</v>
      </c>
      <c r="BX380" s="617">
        <v>16.3</v>
      </c>
      <c r="BY380" s="617"/>
      <c r="BZ380" s="617">
        <v>0.7</v>
      </c>
      <c r="CA380" s="617">
        <v>8.8986551181818161</v>
      </c>
      <c r="CB380" s="617">
        <v>16.3</v>
      </c>
      <c r="CC380" s="617"/>
      <c r="CD380" s="617"/>
      <c r="CE380" s="617"/>
      <c r="CF380" s="617"/>
      <c r="CG380" s="617"/>
      <c r="CH380" s="617"/>
      <c r="CI380" s="617"/>
      <c r="CJ380" s="617"/>
      <c r="CK380" s="617"/>
      <c r="CL380" s="617"/>
      <c r="CM380" s="617"/>
      <c r="CN380" s="617"/>
      <c r="CO380" s="617"/>
      <c r="CP380" s="617"/>
      <c r="CQ380" s="617"/>
      <c r="CR380" s="617"/>
      <c r="CS380" s="617"/>
      <c r="CT380" s="617"/>
      <c r="CU380" s="617"/>
      <c r="CV380" s="617"/>
      <c r="CW380" s="617"/>
      <c r="CX380" s="617"/>
      <c r="CY380" s="617"/>
      <c r="CZ380" s="617"/>
      <c r="DA380" s="617"/>
      <c r="DB380" s="6">
        <f t="shared" si="4671"/>
        <v>0</v>
      </c>
      <c r="DC380" s="6">
        <f t="shared" si="4672"/>
        <v>0</v>
      </c>
      <c r="DD380" s="6">
        <f t="shared" si="4673"/>
        <v>8264658.6010000017</v>
      </c>
      <c r="DE380" s="6">
        <f t="shared" si="4674"/>
        <v>0</v>
      </c>
      <c r="DF380" s="6">
        <f t="shared" si="4675"/>
        <v>0</v>
      </c>
      <c r="DG380" s="6">
        <f t="shared" si="4676"/>
        <v>0</v>
      </c>
      <c r="DH380" s="6">
        <f t="shared" si="4677"/>
        <v>0</v>
      </c>
      <c r="DI380" s="6">
        <f t="shared" si="4678"/>
        <v>26003141.261999998</v>
      </c>
      <c r="DJ380" s="6">
        <f t="shared" si="4679"/>
        <v>0</v>
      </c>
      <c r="DK380" s="6">
        <f t="shared" si="4680"/>
        <v>0</v>
      </c>
      <c r="DL380" s="6">
        <f t="shared" si="4681"/>
        <v>0</v>
      </c>
      <c r="DM380" s="6">
        <f t="shared" si="4682"/>
        <v>0</v>
      </c>
      <c r="DO380" s="6">
        <f t="shared" si="4683"/>
        <v>0</v>
      </c>
      <c r="DP380" s="6">
        <f t="shared" si="4684"/>
        <v>0</v>
      </c>
      <c r="DQ380" s="6">
        <f t="shared" si="4685"/>
        <v>4799353.1317899814</v>
      </c>
      <c r="DR380" s="6">
        <f t="shared" si="4686"/>
        <v>0</v>
      </c>
      <c r="DS380" s="6">
        <f t="shared" si="4687"/>
        <v>0</v>
      </c>
      <c r="DT380" s="6">
        <f t="shared" si="4688"/>
        <v>0</v>
      </c>
      <c r="DU380" s="6">
        <f t="shared" si="4689"/>
        <v>0</v>
      </c>
      <c r="DV380" s="6">
        <f t="shared" si="4690"/>
        <v>0</v>
      </c>
      <c r="DW380" s="6">
        <f t="shared" si="4691"/>
        <v>0</v>
      </c>
      <c r="DX380" s="6">
        <f t="shared" si="4692"/>
        <v>0</v>
      </c>
      <c r="DY380" s="6">
        <f t="shared" si="4693"/>
        <v>0</v>
      </c>
      <c r="DZ380" s="6">
        <f t="shared" si="4694"/>
        <v>0</v>
      </c>
    </row>
    <row r="381" spans="2:130" ht="12" customHeight="1" outlineLevel="1">
      <c r="B381" s="6">
        <f>'23년(세부_실적)'!A496</f>
        <v>375</v>
      </c>
      <c r="C381" s="620"/>
      <c r="D381" s="620"/>
      <c r="E381" s="621"/>
      <c r="F381" s="622" t="str">
        <f>'23년(세부_실적)'!E496</f>
        <v>PN020STCA-NWF(B)</v>
      </c>
      <c r="G381" s="622" t="s">
        <v>1424</v>
      </c>
      <c r="H381" s="622" t="str">
        <f>'23년(세부_실적)'!F496</f>
        <v>4667A</v>
      </c>
      <c r="I381" s="617" t="str">
        <f>'23년(세부_실적)'!G496</f>
        <v>신</v>
      </c>
      <c r="J381" s="617" t="str">
        <f>'23년(세부_실적)'!H496</f>
        <v>SY</v>
      </c>
      <c r="K381" s="617">
        <f>'23년(세부_실적)'!I496</f>
        <v>14.15</v>
      </c>
      <c r="L381" s="617">
        <f>'23년(세부_실적)'!J496</f>
        <v>0</v>
      </c>
      <c r="M381" s="617">
        <f>'23년(세부_실적)'!K496</f>
        <v>14.15</v>
      </c>
      <c r="N381" s="617">
        <f>'23년(세부_실적)'!L496</f>
        <v>0</v>
      </c>
      <c r="O381" s="617">
        <f>'23년(세부_실적)'!M496</f>
        <v>14.15</v>
      </c>
      <c r="P381" s="617">
        <f>'23년(세부_실적)'!N496</f>
        <v>0</v>
      </c>
      <c r="Q381" s="617">
        <f>'23년(세부_실적)'!O496</f>
        <v>14.15</v>
      </c>
      <c r="R381" s="617">
        <f>'23년(세부_실적)'!P496</f>
        <v>0</v>
      </c>
      <c r="S381" s="638">
        <f>'23년(세부_실적)'!Q496</f>
        <v>9.0050000000000008</v>
      </c>
      <c r="T381" s="638">
        <f t="shared" si="4639"/>
        <v>9005</v>
      </c>
      <c r="U381" s="638">
        <f>'23년(세부_실적)'!S496</f>
        <v>0</v>
      </c>
      <c r="V381" s="638">
        <f t="shared" si="4640"/>
        <v>0</v>
      </c>
      <c r="W381" s="638">
        <f>'23년(세부_실적)'!U496</f>
        <v>2.3759999999999999</v>
      </c>
      <c r="X381" s="638">
        <f t="shared" si="4641"/>
        <v>2376</v>
      </c>
      <c r="Y381" s="638">
        <f>'23년(세부_실적)'!W496</f>
        <v>0</v>
      </c>
      <c r="Z381" s="638">
        <f t="shared" si="4642"/>
        <v>0</v>
      </c>
      <c r="AA381" s="638">
        <f>'23년(세부_실적)'!Y496</f>
        <v>2.3759999999999999</v>
      </c>
      <c r="AB381" s="638">
        <f t="shared" si="4642"/>
        <v>2376</v>
      </c>
      <c r="AC381" s="638">
        <f>'23년(세부_실적)'!AA496</f>
        <v>0.90200000000000002</v>
      </c>
      <c r="AD381" s="638">
        <f t="shared" ref="AD381" si="5423">AC381*1000</f>
        <v>902</v>
      </c>
      <c r="AE381" s="638">
        <f>'23년(세부_실적)'!AC496</f>
        <v>0.01</v>
      </c>
      <c r="AF381" s="638">
        <f t="shared" ref="AF381" si="5424">AE381*1000</f>
        <v>10</v>
      </c>
      <c r="AG381" s="638">
        <f>'23년(세부_실적)'!AE496</f>
        <v>6.0000000000000001E-3</v>
      </c>
      <c r="AH381" s="638">
        <f t="shared" ref="AH381" si="5425">AG381*1000</f>
        <v>6</v>
      </c>
      <c r="AI381" s="638">
        <f>'23년(세부_실적)'!AG496</f>
        <v>0.91800000000000004</v>
      </c>
      <c r="AJ381" s="638">
        <f t="shared" ref="AJ381" si="5426">AI381*1000</f>
        <v>918</v>
      </c>
      <c r="AK381" s="638">
        <f>'23년(세부_실적)'!AI496</f>
        <v>3.294</v>
      </c>
      <c r="AL381" s="638">
        <f t="shared" ref="AL381" si="5427">AK381*1000</f>
        <v>3294</v>
      </c>
      <c r="AM381" s="638">
        <f>'23년(세부_실적)'!AK496</f>
        <v>1.458</v>
      </c>
      <c r="AN381" s="638">
        <f t="shared" ref="AN381" si="5428">AM381*1000</f>
        <v>1458</v>
      </c>
      <c r="AO381" s="638">
        <f>'23년(세부_실적)'!AM496</f>
        <v>0.76700000000000002</v>
      </c>
      <c r="AP381" s="638">
        <f t="shared" ref="AP381" si="5429">AO381*1000</f>
        <v>767</v>
      </c>
      <c r="AQ381" s="638">
        <f>'23년(세부_실적)'!AO496</f>
        <v>2.1120000000000001</v>
      </c>
      <c r="AR381" s="638">
        <f t="shared" ref="AR381" si="5430">AQ381*1000</f>
        <v>2112</v>
      </c>
      <c r="AS381" s="638">
        <f>'23년(세부_실적)'!AQ496</f>
        <v>4.3369999999999997</v>
      </c>
      <c r="AT381" s="638">
        <f t="shared" ref="AT381" si="5431">AS381*1000</f>
        <v>4337</v>
      </c>
      <c r="AU381" s="638">
        <f>'23년(세부_실적)'!AS496</f>
        <v>0.79200000000000004</v>
      </c>
      <c r="AV381" s="638">
        <f t="shared" ref="AV381" si="5432">AU381*1000</f>
        <v>792</v>
      </c>
      <c r="AW381" s="638">
        <f>'23년(세부_실적)'!AU496</f>
        <v>0.58199999999999996</v>
      </c>
      <c r="AX381" s="638">
        <f t="shared" ref="AX381" si="5433">AW381*1000</f>
        <v>582</v>
      </c>
      <c r="AY381" s="638">
        <f>'23년(세부_실적)'!AW496</f>
        <v>0</v>
      </c>
      <c r="AZ381" s="638">
        <f t="shared" ref="AZ381" si="5434">AY381*1000</f>
        <v>0</v>
      </c>
      <c r="BA381" s="638">
        <f>'23년(세부_실적)'!AY496</f>
        <v>1.3740000000000001</v>
      </c>
      <c r="BB381" s="638">
        <f t="shared" ref="BB381" si="5435">BA381*1000</f>
        <v>1374</v>
      </c>
      <c r="BC381" s="638">
        <f>'23년(세부_실적)'!BA496</f>
        <v>5.7110000000000003</v>
      </c>
      <c r="BD381" s="638">
        <f t="shared" ref="BD381" si="5436">BC381*1000</f>
        <v>5711</v>
      </c>
      <c r="BF381" s="617">
        <v>0.7</v>
      </c>
      <c r="BG381" s="617">
        <v>5.97309</v>
      </c>
      <c r="BH381" s="617"/>
      <c r="BI381" s="617"/>
      <c r="BJ381" s="617">
        <v>0.7</v>
      </c>
      <c r="BK381" s="617">
        <v>5.97309</v>
      </c>
      <c r="BL381" s="617">
        <v>13</v>
      </c>
      <c r="BM381" s="617"/>
      <c r="BN381" s="617">
        <v>0.7</v>
      </c>
      <c r="BO381" s="617">
        <v>5.97309</v>
      </c>
      <c r="BP381" s="617">
        <v>13</v>
      </c>
      <c r="BQ381" s="617"/>
      <c r="BR381" s="617">
        <v>0.7</v>
      </c>
      <c r="BS381" s="617">
        <v>5.97309</v>
      </c>
      <c r="BT381" s="617"/>
      <c r="BU381" s="617"/>
      <c r="BV381" s="617">
        <v>0.7</v>
      </c>
      <c r="BW381" s="617">
        <v>5.97309</v>
      </c>
      <c r="BX381" s="617">
        <v>13</v>
      </c>
      <c r="BY381" s="617"/>
      <c r="BZ381" s="617">
        <v>0.7</v>
      </c>
      <c r="CA381" s="617">
        <v>5.97309</v>
      </c>
      <c r="CB381" s="617">
        <v>13</v>
      </c>
      <c r="CC381" s="617"/>
      <c r="CD381" s="617"/>
      <c r="CE381" s="617"/>
      <c r="CF381" s="617"/>
      <c r="CG381" s="617"/>
      <c r="CH381" s="617"/>
      <c r="CI381" s="617"/>
      <c r="CJ381" s="617"/>
      <c r="CK381" s="617"/>
      <c r="CL381" s="617"/>
      <c r="CM381" s="617"/>
      <c r="CN381" s="617"/>
      <c r="CO381" s="617"/>
      <c r="CP381" s="617"/>
      <c r="CQ381" s="617"/>
      <c r="CR381" s="617"/>
      <c r="CS381" s="617"/>
      <c r="CT381" s="617"/>
      <c r="CU381" s="617"/>
      <c r="CV381" s="617"/>
      <c r="CW381" s="617"/>
      <c r="CX381" s="617"/>
      <c r="CY381" s="617"/>
      <c r="CZ381" s="617"/>
      <c r="DA381" s="617"/>
      <c r="DB381" s="6">
        <f t="shared" si="4671"/>
        <v>0</v>
      </c>
      <c r="DC381" s="6">
        <f t="shared" si="4672"/>
        <v>39358107.359999999</v>
      </c>
      <c r="DD381" s="6">
        <f t="shared" si="4673"/>
        <v>0</v>
      </c>
      <c r="DE381" s="6">
        <f t="shared" si="4674"/>
        <v>0</v>
      </c>
      <c r="DF381" s="6">
        <f t="shared" si="4675"/>
        <v>172131.69999999998</v>
      </c>
      <c r="DG381" s="6">
        <f t="shared" si="4676"/>
        <v>101417.94</v>
      </c>
      <c r="DH381" s="6">
        <f t="shared" si="4677"/>
        <v>0</v>
      </c>
      <c r="DI381" s="6">
        <f t="shared" si="4678"/>
        <v>13189539.09</v>
      </c>
      <c r="DJ381" s="6">
        <f t="shared" si="4679"/>
        <v>0</v>
      </c>
      <c r="DK381" s="6">
        <f t="shared" si="4680"/>
        <v>0</v>
      </c>
      <c r="DL381" s="6">
        <f t="shared" si="4681"/>
        <v>0</v>
      </c>
      <c r="DM381" s="6">
        <f t="shared" si="4682"/>
        <v>0</v>
      </c>
      <c r="DO381" s="6">
        <f t="shared" si="4683"/>
        <v>0</v>
      </c>
      <c r="DP381" s="6">
        <f t="shared" si="4684"/>
        <v>20203091.741764802</v>
      </c>
      <c r="DQ381" s="6">
        <f t="shared" si="4685"/>
        <v>0</v>
      </c>
      <c r="DR381" s="6">
        <f t="shared" si="4686"/>
        <v>7965231.3798376005</v>
      </c>
      <c r="DS381" s="6">
        <f t="shared" si="4687"/>
        <v>88357.717380999995</v>
      </c>
      <c r="DT381" s="6">
        <f t="shared" si="4688"/>
        <v>52059.310864200001</v>
      </c>
      <c r="DU381" s="6">
        <f t="shared" si="4689"/>
        <v>0</v>
      </c>
      <c r="DV381" s="6">
        <f t="shared" si="4690"/>
        <v>0</v>
      </c>
      <c r="DW381" s="6">
        <f t="shared" si="4691"/>
        <v>0</v>
      </c>
      <c r="DX381" s="6">
        <f t="shared" si="4692"/>
        <v>0</v>
      </c>
      <c r="DY381" s="6">
        <f t="shared" si="4693"/>
        <v>0</v>
      </c>
      <c r="DZ381" s="6">
        <f t="shared" si="4694"/>
        <v>0</v>
      </c>
    </row>
    <row r="382" spans="2:130" ht="12" customHeight="1" outlineLevel="1">
      <c r="B382" s="6">
        <f>'23년(세부_실적)'!A498</f>
        <v>376</v>
      </c>
      <c r="C382" s="620"/>
      <c r="D382" s="631" t="str">
        <f>'23년(세부_실적)'!C498</f>
        <v>제품계</v>
      </c>
      <c r="E382" s="635"/>
      <c r="F382" s="632"/>
      <c r="G382" s="632"/>
      <c r="H382" s="633"/>
      <c r="I382" s="634"/>
      <c r="J382" s="634"/>
      <c r="K382" s="634">
        <f>'23년(세부_실적)'!I498</f>
        <v>0</v>
      </c>
      <c r="L382" s="634">
        <f>'23년(세부_실적)'!J498</f>
        <v>0</v>
      </c>
      <c r="M382" s="634">
        <f>'23년(세부_실적)'!K498</f>
        <v>0</v>
      </c>
      <c r="N382" s="634">
        <f>'23년(세부_실적)'!L498</f>
        <v>0</v>
      </c>
      <c r="O382" s="634">
        <f>'23년(세부_실적)'!M498</f>
        <v>0</v>
      </c>
      <c r="P382" s="634">
        <f>'23년(세부_실적)'!N498</f>
        <v>0</v>
      </c>
      <c r="Q382" s="634">
        <f>'23년(세부_실적)'!O498</f>
        <v>0</v>
      </c>
      <c r="R382" s="634">
        <f>'23년(세부_실적)'!P498</f>
        <v>0</v>
      </c>
      <c r="S382" s="639">
        <f>'23년(세부_실적)'!Q498</f>
        <v>63.988000000000007</v>
      </c>
      <c r="T382" s="639">
        <f t="shared" si="4639"/>
        <v>63988.000000000007</v>
      </c>
      <c r="U382" s="639">
        <f>'23년(세부_실적)'!S498</f>
        <v>1.944</v>
      </c>
      <c r="V382" s="639">
        <f t="shared" si="4640"/>
        <v>1944</v>
      </c>
      <c r="W382" s="639">
        <f>'23년(세부_실적)'!U498</f>
        <v>5.742</v>
      </c>
      <c r="X382" s="639">
        <f t="shared" si="4641"/>
        <v>5742</v>
      </c>
      <c r="Y382" s="639">
        <f>'23년(세부_실적)'!W498</f>
        <v>3.16</v>
      </c>
      <c r="Z382" s="639">
        <f t="shared" si="4642"/>
        <v>3160</v>
      </c>
      <c r="AA382" s="639">
        <f>'23년(세부_실적)'!Y498</f>
        <v>10.846</v>
      </c>
      <c r="AB382" s="639">
        <f t="shared" si="4642"/>
        <v>10846</v>
      </c>
      <c r="AC382" s="639">
        <f>'23년(세부_실적)'!AA498</f>
        <v>6.8120000000000003</v>
      </c>
      <c r="AD382" s="639">
        <f t="shared" ref="AD382" si="5437">AC382*1000</f>
        <v>6812</v>
      </c>
      <c r="AE382" s="639">
        <f>'23년(세부_실적)'!AC498</f>
        <v>6.9939999999999998</v>
      </c>
      <c r="AF382" s="639">
        <f t="shared" ref="AF382" si="5438">AE382*1000</f>
        <v>6994</v>
      </c>
      <c r="AG382" s="639">
        <f>'23년(세부_실적)'!AE498</f>
        <v>10.923000000000002</v>
      </c>
      <c r="AH382" s="639">
        <f t="shared" ref="AH382" si="5439">AG382*1000</f>
        <v>10923.000000000002</v>
      </c>
      <c r="AI382" s="639">
        <f>'23년(세부_실적)'!AG498</f>
        <v>24.729000000000003</v>
      </c>
      <c r="AJ382" s="639">
        <f t="shared" ref="AJ382" si="5440">AI382*1000</f>
        <v>24729.000000000004</v>
      </c>
      <c r="AK382" s="639">
        <f>'23년(세부_실적)'!AI498</f>
        <v>35.575000000000003</v>
      </c>
      <c r="AL382" s="639">
        <f t="shared" ref="AL382" si="5441">AK382*1000</f>
        <v>35575</v>
      </c>
      <c r="AM382" s="639">
        <f>'23년(세부_실적)'!AK498</f>
        <v>6.7119999999999997</v>
      </c>
      <c r="AN382" s="639">
        <f t="shared" ref="AN382" si="5442">AM382*1000</f>
        <v>6712</v>
      </c>
      <c r="AO382" s="639">
        <f>'23년(세부_실적)'!AM498</f>
        <v>4.1719999999999997</v>
      </c>
      <c r="AP382" s="639">
        <f t="shared" ref="AP382" si="5443">AO382*1000</f>
        <v>4172</v>
      </c>
      <c r="AQ382" s="639">
        <f>'23년(세부_실적)'!AO498</f>
        <v>7.6779999999999999</v>
      </c>
      <c r="AR382" s="639">
        <f t="shared" ref="AR382" si="5444">AQ382*1000</f>
        <v>7678</v>
      </c>
      <c r="AS382" s="639">
        <f>'23년(세부_실적)'!AQ498</f>
        <v>18.561999999999998</v>
      </c>
      <c r="AT382" s="639">
        <f t="shared" ref="AT382" si="5445">AS382*1000</f>
        <v>18561.999999999996</v>
      </c>
      <c r="AU382" s="639">
        <f>'23년(세부_실적)'!AS498</f>
        <v>3.9189999999999996</v>
      </c>
      <c r="AV382" s="639">
        <f t="shared" ref="AV382" si="5446">AU382*1000</f>
        <v>3918.9999999999995</v>
      </c>
      <c r="AW382" s="639">
        <f>'23년(세부_실적)'!AU498</f>
        <v>2.4540000000000002</v>
      </c>
      <c r="AX382" s="639">
        <f t="shared" ref="AX382" si="5447">AW382*1000</f>
        <v>2454</v>
      </c>
      <c r="AY382" s="639">
        <f>'23년(세부_실적)'!AW498</f>
        <v>3.4779999999999998</v>
      </c>
      <c r="AZ382" s="639">
        <f t="shared" ref="AZ382" si="5448">AY382*1000</f>
        <v>3477.9999999999995</v>
      </c>
      <c r="BA382" s="639">
        <f>'23년(세부_실적)'!AY498</f>
        <v>9.8510000000000009</v>
      </c>
      <c r="BB382" s="639">
        <f t="shared" ref="BB382" si="5449">BA382*1000</f>
        <v>9851</v>
      </c>
      <c r="BC382" s="639">
        <f>'23년(세부_실적)'!BA498</f>
        <v>28.413000000000004</v>
      </c>
      <c r="BD382" s="639">
        <f t="shared" ref="BD382" si="5450">BC382*1000</f>
        <v>28413.000000000004</v>
      </c>
      <c r="BF382" s="617"/>
      <c r="BG382" s="617"/>
      <c r="BH382" s="617"/>
      <c r="BI382" s="617"/>
      <c r="BJ382" s="617"/>
      <c r="BK382" s="617"/>
      <c r="BL382" s="617"/>
      <c r="BM382" s="617"/>
      <c r="BN382" s="617"/>
      <c r="BO382" s="617"/>
      <c r="BP382" s="617"/>
      <c r="BQ382" s="617"/>
      <c r="BR382" s="617"/>
      <c r="BS382" s="617"/>
      <c r="BT382" s="617"/>
      <c r="BU382" s="617"/>
      <c r="BV382" s="617"/>
      <c r="BW382" s="617"/>
      <c r="BX382" s="617"/>
      <c r="BY382" s="617"/>
      <c r="BZ382" s="617"/>
      <c r="CA382" s="617"/>
      <c r="CB382" s="617"/>
      <c r="CC382" s="617"/>
      <c r="CD382" s="617"/>
      <c r="CE382" s="617"/>
      <c r="CF382" s="617"/>
      <c r="CG382" s="617"/>
      <c r="CH382" s="617"/>
      <c r="CI382" s="617"/>
      <c r="CJ382" s="617"/>
      <c r="CK382" s="617"/>
      <c r="CL382" s="617"/>
      <c r="CM382" s="617"/>
      <c r="CN382" s="617"/>
      <c r="CO382" s="617"/>
      <c r="CP382" s="617"/>
      <c r="CQ382" s="617"/>
      <c r="CR382" s="617"/>
      <c r="CS382" s="617"/>
      <c r="CT382" s="617"/>
      <c r="CU382" s="617"/>
      <c r="CV382" s="617"/>
      <c r="CW382" s="617"/>
      <c r="CX382" s="617"/>
      <c r="CY382" s="617"/>
      <c r="CZ382" s="617"/>
      <c r="DA382" s="617"/>
      <c r="DB382" s="6">
        <f t="shared" si="4671"/>
        <v>0</v>
      </c>
      <c r="DC382" s="6">
        <f t="shared" si="4672"/>
        <v>0</v>
      </c>
      <c r="DD382" s="6">
        <f t="shared" si="4673"/>
        <v>0</v>
      </c>
      <c r="DE382" s="6">
        <f t="shared" si="4674"/>
        <v>0</v>
      </c>
      <c r="DF382" s="6">
        <f t="shared" si="4675"/>
        <v>0</v>
      </c>
      <c r="DG382" s="6">
        <f t="shared" si="4676"/>
        <v>0</v>
      </c>
      <c r="DH382" s="6">
        <f t="shared" si="4677"/>
        <v>0</v>
      </c>
      <c r="DI382" s="6">
        <f t="shared" si="4678"/>
        <v>0</v>
      </c>
      <c r="DJ382" s="6">
        <f t="shared" si="4679"/>
        <v>0</v>
      </c>
      <c r="DK382" s="6">
        <f t="shared" si="4680"/>
        <v>0</v>
      </c>
      <c r="DL382" s="6">
        <f t="shared" si="4681"/>
        <v>0</v>
      </c>
      <c r="DM382" s="6">
        <f t="shared" si="4682"/>
        <v>0</v>
      </c>
      <c r="DO382" s="6">
        <f t="shared" si="4683"/>
        <v>0</v>
      </c>
      <c r="DP382" s="6">
        <f t="shared" si="4684"/>
        <v>0</v>
      </c>
      <c r="DQ382" s="6">
        <f t="shared" si="4685"/>
        <v>0</v>
      </c>
      <c r="DR382" s="6">
        <f t="shared" si="4686"/>
        <v>0</v>
      </c>
      <c r="DS382" s="6">
        <f t="shared" si="4687"/>
        <v>0</v>
      </c>
      <c r="DT382" s="6">
        <f t="shared" si="4688"/>
        <v>0</v>
      </c>
      <c r="DU382" s="6">
        <f t="shared" si="4689"/>
        <v>0</v>
      </c>
      <c r="DV382" s="6">
        <f t="shared" si="4690"/>
        <v>0</v>
      </c>
      <c r="DW382" s="6">
        <f t="shared" si="4691"/>
        <v>0</v>
      </c>
      <c r="DX382" s="6">
        <f t="shared" si="4692"/>
        <v>0</v>
      </c>
      <c r="DY382" s="6">
        <f t="shared" si="4693"/>
        <v>0</v>
      </c>
      <c r="DZ382" s="6">
        <f t="shared" si="4694"/>
        <v>0</v>
      </c>
    </row>
    <row r="383" spans="2:130" ht="12" customHeight="1" outlineLevel="1">
      <c r="B383" s="6">
        <f>'23년(세부_실적)'!A499</f>
        <v>377</v>
      </c>
      <c r="C383" s="620"/>
      <c r="D383" s="618" t="str">
        <f>'23년(세부_실적)'!C499</f>
        <v>Adaptor</v>
      </c>
      <c r="E383" s="622" t="str">
        <f>'23년(세부_실적)'!D499</f>
        <v>CCD</v>
      </c>
      <c r="F383" s="622" t="str">
        <f>'23년(세부_실적)'!E499</f>
        <v>APN-1105EBWW</v>
      </c>
      <c r="G383" s="622" t="s">
        <v>1425</v>
      </c>
      <c r="H383" s="622" t="str">
        <f>'23년(세부_실적)'!F499</f>
        <v>164A</v>
      </c>
      <c r="I383" s="617" t="str">
        <f>'23년(세부_실적)'!G499</f>
        <v>구</v>
      </c>
      <c r="J383" s="617" t="str">
        <f>'23년(세부_실적)'!H499</f>
        <v>SY</v>
      </c>
      <c r="K383" s="617">
        <f>'23년(세부_실적)'!I499</f>
        <v>4.3</v>
      </c>
      <c r="L383" s="617">
        <f>'23년(세부_실적)'!J499</f>
        <v>0</v>
      </c>
      <c r="M383" s="617">
        <f>'23년(세부_실적)'!K499</f>
        <v>4.3</v>
      </c>
      <c r="N383" s="617">
        <f>'23년(세부_실적)'!L499</f>
        <v>0</v>
      </c>
      <c r="O383" s="617">
        <f>'23년(세부_실적)'!M499</f>
        <v>0</v>
      </c>
      <c r="P383" s="617">
        <f>'23년(세부_실적)'!N499</f>
        <v>0</v>
      </c>
      <c r="Q383" s="617">
        <f>'23년(세부_실적)'!O499</f>
        <v>0</v>
      </c>
      <c r="R383" s="617">
        <f>'23년(세부_실적)'!P499</f>
        <v>0</v>
      </c>
      <c r="S383" s="638">
        <f>'23년(세부_실적)'!Q499</f>
        <v>0</v>
      </c>
      <c r="T383" s="638">
        <f t="shared" si="4639"/>
        <v>0</v>
      </c>
      <c r="U383" s="638">
        <f>'23년(세부_실적)'!S499</f>
        <v>0</v>
      </c>
      <c r="V383" s="638">
        <f t="shared" si="4640"/>
        <v>0</v>
      </c>
      <c r="W383" s="638">
        <f>'23년(세부_실적)'!U499</f>
        <v>0</v>
      </c>
      <c r="X383" s="638">
        <f t="shared" si="4641"/>
        <v>0</v>
      </c>
      <c r="Y383" s="638">
        <f>'23년(세부_실적)'!W499</f>
        <v>0</v>
      </c>
      <c r="Z383" s="638">
        <f t="shared" si="4642"/>
        <v>0</v>
      </c>
      <c r="AA383" s="638">
        <f>'23년(세부_실적)'!Y499</f>
        <v>0</v>
      </c>
      <c r="AB383" s="638">
        <f t="shared" si="4642"/>
        <v>0</v>
      </c>
      <c r="AC383" s="638">
        <f>'23년(세부_실적)'!AA499</f>
        <v>0</v>
      </c>
      <c r="AD383" s="638">
        <f t="shared" ref="AD383" si="5451">AC383*1000</f>
        <v>0</v>
      </c>
      <c r="AE383" s="638">
        <f>'23년(세부_실적)'!AC499</f>
        <v>0</v>
      </c>
      <c r="AF383" s="638">
        <f t="shared" ref="AF383" si="5452">AE383*1000</f>
        <v>0</v>
      </c>
      <c r="AG383" s="638">
        <f>'23년(세부_실적)'!AE499</f>
        <v>0</v>
      </c>
      <c r="AH383" s="638">
        <f t="shared" ref="AH383" si="5453">AG383*1000</f>
        <v>0</v>
      </c>
      <c r="AI383" s="638">
        <f>'23년(세부_실적)'!AG499</f>
        <v>0</v>
      </c>
      <c r="AJ383" s="638">
        <f t="shared" ref="AJ383" si="5454">AI383*1000</f>
        <v>0</v>
      </c>
      <c r="AK383" s="638">
        <f>'23년(세부_실적)'!AI499</f>
        <v>0</v>
      </c>
      <c r="AL383" s="638">
        <f t="shared" ref="AL383" si="5455">AK383*1000</f>
        <v>0</v>
      </c>
      <c r="AM383" s="638">
        <f>'23년(세부_실적)'!AK499</f>
        <v>0</v>
      </c>
      <c r="AN383" s="638">
        <f t="shared" ref="AN383" si="5456">AM383*1000</f>
        <v>0</v>
      </c>
      <c r="AO383" s="638">
        <f>'23년(세부_실적)'!AM499</f>
        <v>0</v>
      </c>
      <c r="AP383" s="638">
        <f t="shared" ref="AP383" si="5457">AO383*1000</f>
        <v>0</v>
      </c>
      <c r="AQ383" s="638">
        <f>'23년(세부_실적)'!AO499</f>
        <v>0</v>
      </c>
      <c r="AR383" s="638">
        <f t="shared" ref="AR383" si="5458">AQ383*1000</f>
        <v>0</v>
      </c>
      <c r="AS383" s="638">
        <f>'23년(세부_실적)'!AQ499</f>
        <v>0</v>
      </c>
      <c r="AT383" s="638">
        <f t="shared" ref="AT383" si="5459">AS383*1000</f>
        <v>0</v>
      </c>
      <c r="AU383" s="638">
        <f>'23년(세부_실적)'!AS499</f>
        <v>0</v>
      </c>
      <c r="AV383" s="638">
        <f t="shared" ref="AV383" si="5460">AU383*1000</f>
        <v>0</v>
      </c>
      <c r="AW383" s="638">
        <f>'23년(세부_실적)'!AU499</f>
        <v>0</v>
      </c>
      <c r="AX383" s="638">
        <f t="shared" ref="AX383" si="5461">AW383*1000</f>
        <v>0</v>
      </c>
      <c r="AY383" s="638">
        <f>'23년(세부_실적)'!AW499</f>
        <v>0</v>
      </c>
      <c r="AZ383" s="638">
        <f t="shared" ref="AZ383" si="5462">AY383*1000</f>
        <v>0</v>
      </c>
      <c r="BA383" s="638">
        <f>'23년(세부_실적)'!AY499</f>
        <v>0</v>
      </c>
      <c r="BB383" s="638">
        <f t="shared" ref="BB383" si="5463">BA383*1000</f>
        <v>0</v>
      </c>
      <c r="BC383" s="638">
        <f>'23년(세부_실적)'!BA499</f>
        <v>0</v>
      </c>
      <c r="BD383" s="638">
        <f t="shared" ref="BD383" si="5464">BC383*1000</f>
        <v>0</v>
      </c>
      <c r="BF383" s="617"/>
      <c r="BG383" s="617"/>
      <c r="BH383" s="617"/>
      <c r="BI383" s="617"/>
      <c r="BJ383" s="617"/>
      <c r="BK383" s="617"/>
      <c r="BL383" s="617"/>
      <c r="BM383" s="617"/>
      <c r="BN383" s="617"/>
      <c r="BO383" s="617"/>
      <c r="BP383" s="617"/>
      <c r="BQ383" s="617"/>
      <c r="BR383" s="617"/>
      <c r="BS383" s="617"/>
      <c r="BT383" s="617"/>
      <c r="BU383" s="617"/>
      <c r="BV383" s="617"/>
      <c r="BW383" s="617"/>
      <c r="BX383" s="617"/>
      <c r="BY383" s="617"/>
      <c r="BZ383" s="617"/>
      <c r="CA383" s="617"/>
      <c r="CB383" s="617"/>
      <c r="CC383" s="617"/>
      <c r="CD383" s="617"/>
      <c r="CE383" s="617"/>
      <c r="CF383" s="617"/>
      <c r="CG383" s="617"/>
      <c r="CH383" s="617"/>
      <c r="CI383" s="617"/>
      <c r="CJ383" s="617"/>
      <c r="CK383" s="617"/>
      <c r="CL383" s="617"/>
      <c r="CM383" s="617"/>
      <c r="CN383" s="617"/>
      <c r="CO383" s="617"/>
      <c r="CP383" s="617"/>
      <c r="CQ383" s="617"/>
      <c r="CR383" s="617"/>
      <c r="CS383" s="617"/>
      <c r="CT383" s="617"/>
      <c r="CU383" s="617"/>
      <c r="CV383" s="617"/>
      <c r="CW383" s="617"/>
      <c r="CX383" s="617"/>
      <c r="CY383" s="617"/>
      <c r="CZ383" s="617"/>
      <c r="DA383" s="617"/>
      <c r="DB383" s="6">
        <f t="shared" si="4671"/>
        <v>0</v>
      </c>
      <c r="DC383" s="6">
        <f t="shared" si="4672"/>
        <v>0</v>
      </c>
      <c r="DD383" s="6">
        <f t="shared" si="4673"/>
        <v>0</v>
      </c>
      <c r="DE383" s="6">
        <f t="shared" si="4674"/>
        <v>0</v>
      </c>
      <c r="DF383" s="6">
        <f t="shared" si="4675"/>
        <v>0</v>
      </c>
      <c r="DG383" s="6">
        <f t="shared" si="4676"/>
        <v>0</v>
      </c>
      <c r="DH383" s="6">
        <f t="shared" si="4677"/>
        <v>0</v>
      </c>
      <c r="DI383" s="6">
        <f t="shared" si="4678"/>
        <v>0</v>
      </c>
      <c r="DJ383" s="6">
        <f t="shared" si="4679"/>
        <v>0</v>
      </c>
      <c r="DK383" s="6">
        <f t="shared" si="4680"/>
        <v>0</v>
      </c>
      <c r="DL383" s="6">
        <f t="shared" si="4681"/>
        <v>0</v>
      </c>
      <c r="DM383" s="6">
        <f t="shared" si="4682"/>
        <v>0</v>
      </c>
      <c r="DO383" s="6">
        <f t="shared" si="4683"/>
        <v>0</v>
      </c>
      <c r="DP383" s="6">
        <f t="shared" si="4684"/>
        <v>0</v>
      </c>
      <c r="DQ383" s="6">
        <f t="shared" si="4685"/>
        <v>0</v>
      </c>
      <c r="DR383" s="6">
        <f t="shared" si="4686"/>
        <v>0</v>
      </c>
      <c r="DS383" s="6">
        <f t="shared" si="4687"/>
        <v>0</v>
      </c>
      <c r="DT383" s="6">
        <f t="shared" si="4688"/>
        <v>0</v>
      </c>
      <c r="DU383" s="6">
        <f t="shared" si="4689"/>
        <v>0</v>
      </c>
      <c r="DV383" s="6">
        <f t="shared" si="4690"/>
        <v>0</v>
      </c>
      <c r="DW383" s="6">
        <f t="shared" si="4691"/>
        <v>0</v>
      </c>
      <c r="DX383" s="6">
        <f t="shared" si="4692"/>
        <v>0</v>
      </c>
      <c r="DY383" s="6">
        <f t="shared" si="4693"/>
        <v>0</v>
      </c>
      <c r="DZ383" s="6">
        <f t="shared" si="4694"/>
        <v>0</v>
      </c>
    </row>
    <row r="384" spans="2:130" ht="12" customHeight="1" outlineLevel="1">
      <c r="B384" s="6">
        <f>'23년(세부_실적)'!A500</f>
        <v>378</v>
      </c>
      <c r="C384" s="620"/>
      <c r="D384" s="631" t="str">
        <f>'23년(세부_실적)'!C500</f>
        <v>제품계</v>
      </c>
      <c r="E384" s="635"/>
      <c r="F384" s="632"/>
      <c r="G384" s="632"/>
      <c r="H384" s="633"/>
      <c r="I384" s="634"/>
      <c r="J384" s="634"/>
      <c r="K384" s="634">
        <f>'23년(세부_실적)'!I500</f>
        <v>0</v>
      </c>
      <c r="L384" s="634">
        <f>'23년(세부_실적)'!J500</f>
        <v>0</v>
      </c>
      <c r="M384" s="634">
        <f>'23년(세부_실적)'!K500</f>
        <v>0</v>
      </c>
      <c r="N384" s="634">
        <f>'23년(세부_실적)'!L500</f>
        <v>0</v>
      </c>
      <c r="O384" s="634">
        <f>'23년(세부_실적)'!M500</f>
        <v>0</v>
      </c>
      <c r="P384" s="634">
        <f>'23년(세부_실적)'!N500</f>
        <v>0</v>
      </c>
      <c r="Q384" s="634">
        <f>'23년(세부_실적)'!O500</f>
        <v>0</v>
      </c>
      <c r="R384" s="634">
        <f>'23년(세부_실적)'!P500</f>
        <v>0</v>
      </c>
      <c r="S384" s="639">
        <f>'23년(세부_실적)'!Q500</f>
        <v>0</v>
      </c>
      <c r="T384" s="639">
        <f t="shared" si="4639"/>
        <v>0</v>
      </c>
      <c r="U384" s="639">
        <f>'23년(세부_실적)'!S500</f>
        <v>0</v>
      </c>
      <c r="V384" s="639">
        <f t="shared" si="4640"/>
        <v>0</v>
      </c>
      <c r="W384" s="639">
        <f>'23년(세부_실적)'!U500</f>
        <v>0</v>
      </c>
      <c r="X384" s="639">
        <f t="shared" si="4641"/>
        <v>0</v>
      </c>
      <c r="Y384" s="639">
        <f>'23년(세부_실적)'!W500</f>
        <v>0</v>
      </c>
      <c r="Z384" s="639">
        <f t="shared" si="4642"/>
        <v>0</v>
      </c>
      <c r="AA384" s="639">
        <f>'23년(세부_실적)'!Y500</f>
        <v>0</v>
      </c>
      <c r="AB384" s="639">
        <f t="shared" si="4642"/>
        <v>0</v>
      </c>
      <c r="AC384" s="639">
        <f>'23년(세부_실적)'!AA500</f>
        <v>0</v>
      </c>
      <c r="AD384" s="639">
        <f t="shared" ref="AD384" si="5465">AC384*1000</f>
        <v>0</v>
      </c>
      <c r="AE384" s="639">
        <f>'23년(세부_실적)'!AC500</f>
        <v>0</v>
      </c>
      <c r="AF384" s="639">
        <f t="shared" ref="AF384" si="5466">AE384*1000</f>
        <v>0</v>
      </c>
      <c r="AG384" s="639">
        <f>'23년(세부_실적)'!AE500</f>
        <v>0</v>
      </c>
      <c r="AH384" s="639">
        <f t="shared" ref="AH384" si="5467">AG384*1000</f>
        <v>0</v>
      </c>
      <c r="AI384" s="639">
        <f>'23년(세부_실적)'!AG500</f>
        <v>0</v>
      </c>
      <c r="AJ384" s="639">
        <f t="shared" ref="AJ384" si="5468">AI384*1000</f>
        <v>0</v>
      </c>
      <c r="AK384" s="639">
        <f>'23년(세부_실적)'!AI500</f>
        <v>0</v>
      </c>
      <c r="AL384" s="639">
        <f t="shared" ref="AL384" si="5469">AK384*1000</f>
        <v>0</v>
      </c>
      <c r="AM384" s="639">
        <f>'23년(세부_실적)'!AK500</f>
        <v>0</v>
      </c>
      <c r="AN384" s="639">
        <f t="shared" ref="AN384" si="5470">AM384*1000</f>
        <v>0</v>
      </c>
      <c r="AO384" s="639">
        <f>'23년(세부_실적)'!AM500</f>
        <v>0</v>
      </c>
      <c r="AP384" s="639">
        <f t="shared" ref="AP384" si="5471">AO384*1000</f>
        <v>0</v>
      </c>
      <c r="AQ384" s="639">
        <f>'23년(세부_실적)'!AO500</f>
        <v>0</v>
      </c>
      <c r="AR384" s="639">
        <f t="shared" ref="AR384" si="5472">AQ384*1000</f>
        <v>0</v>
      </c>
      <c r="AS384" s="639">
        <f>'23년(세부_실적)'!AQ500</f>
        <v>0</v>
      </c>
      <c r="AT384" s="639">
        <f t="shared" ref="AT384" si="5473">AS384*1000</f>
        <v>0</v>
      </c>
      <c r="AU384" s="639">
        <f>'23년(세부_실적)'!AS500</f>
        <v>0</v>
      </c>
      <c r="AV384" s="639">
        <f t="shared" ref="AV384" si="5474">AU384*1000</f>
        <v>0</v>
      </c>
      <c r="AW384" s="639">
        <f>'23년(세부_실적)'!AU500</f>
        <v>0</v>
      </c>
      <c r="AX384" s="639">
        <f t="shared" ref="AX384" si="5475">AW384*1000</f>
        <v>0</v>
      </c>
      <c r="AY384" s="639">
        <f>'23년(세부_실적)'!AW500</f>
        <v>0</v>
      </c>
      <c r="AZ384" s="639">
        <f t="shared" ref="AZ384" si="5476">AY384*1000</f>
        <v>0</v>
      </c>
      <c r="BA384" s="639">
        <f>'23년(세부_실적)'!AY500</f>
        <v>0</v>
      </c>
      <c r="BB384" s="639">
        <f t="shared" ref="BB384" si="5477">BA384*1000</f>
        <v>0</v>
      </c>
      <c r="BC384" s="639">
        <f>'23년(세부_실적)'!BA500</f>
        <v>0</v>
      </c>
      <c r="BD384" s="639">
        <f t="shared" ref="BD384" si="5478">BC384*1000</f>
        <v>0</v>
      </c>
      <c r="BF384" s="617"/>
      <c r="BG384" s="617"/>
      <c r="BH384" s="617"/>
      <c r="BI384" s="617"/>
      <c r="BJ384" s="617"/>
      <c r="BK384" s="617"/>
      <c r="BL384" s="617"/>
      <c r="BM384" s="617"/>
      <c r="BN384" s="617"/>
      <c r="BO384" s="617"/>
      <c r="BP384" s="617"/>
      <c r="BQ384" s="617"/>
      <c r="BR384" s="617"/>
      <c r="BS384" s="617"/>
      <c r="BT384" s="617"/>
      <c r="BU384" s="617"/>
      <c r="BV384" s="617"/>
      <c r="BW384" s="617"/>
      <c r="BX384" s="617"/>
      <c r="BY384" s="617"/>
      <c r="BZ384" s="617"/>
      <c r="CA384" s="617"/>
      <c r="CB384" s="617"/>
      <c r="CC384" s="617"/>
      <c r="CD384" s="617"/>
      <c r="CE384" s="617"/>
      <c r="CF384" s="617"/>
      <c r="CG384" s="617"/>
      <c r="CH384" s="617"/>
      <c r="CI384" s="617"/>
      <c r="CJ384" s="617"/>
      <c r="CK384" s="617"/>
      <c r="CL384" s="617"/>
      <c r="CM384" s="617"/>
      <c r="CN384" s="617"/>
      <c r="CO384" s="617"/>
      <c r="CP384" s="617"/>
      <c r="CQ384" s="617"/>
      <c r="CR384" s="617"/>
      <c r="CS384" s="617"/>
      <c r="CT384" s="617"/>
      <c r="CU384" s="617"/>
      <c r="CV384" s="617"/>
      <c r="CW384" s="617"/>
      <c r="CX384" s="617"/>
      <c r="CY384" s="617"/>
      <c r="CZ384" s="617"/>
      <c r="DA384" s="617"/>
      <c r="DB384" s="6">
        <f t="shared" si="4671"/>
        <v>0</v>
      </c>
      <c r="DC384" s="6">
        <f t="shared" si="4672"/>
        <v>0</v>
      </c>
      <c r="DD384" s="6">
        <f t="shared" si="4673"/>
        <v>0</v>
      </c>
      <c r="DE384" s="6">
        <f t="shared" si="4674"/>
        <v>0</v>
      </c>
      <c r="DF384" s="6">
        <f t="shared" si="4675"/>
        <v>0</v>
      </c>
      <c r="DG384" s="6">
        <f t="shared" si="4676"/>
        <v>0</v>
      </c>
      <c r="DH384" s="6">
        <f t="shared" si="4677"/>
        <v>0</v>
      </c>
      <c r="DI384" s="6">
        <f t="shared" si="4678"/>
        <v>0</v>
      </c>
      <c r="DJ384" s="6">
        <f t="shared" si="4679"/>
        <v>0</v>
      </c>
      <c r="DK384" s="6">
        <f t="shared" si="4680"/>
        <v>0</v>
      </c>
      <c r="DL384" s="6">
        <f t="shared" si="4681"/>
        <v>0</v>
      </c>
      <c r="DM384" s="6">
        <f t="shared" si="4682"/>
        <v>0</v>
      </c>
      <c r="DO384" s="6">
        <f t="shared" si="4683"/>
        <v>0</v>
      </c>
      <c r="DP384" s="6">
        <f t="shared" si="4684"/>
        <v>0</v>
      </c>
      <c r="DQ384" s="6">
        <f t="shared" si="4685"/>
        <v>0</v>
      </c>
      <c r="DR384" s="6">
        <f t="shared" si="4686"/>
        <v>0</v>
      </c>
      <c r="DS384" s="6">
        <f t="shared" si="4687"/>
        <v>0</v>
      </c>
      <c r="DT384" s="6">
        <f t="shared" si="4688"/>
        <v>0</v>
      </c>
      <c r="DU384" s="6">
        <f t="shared" si="4689"/>
        <v>0</v>
      </c>
      <c r="DV384" s="6">
        <f t="shared" si="4690"/>
        <v>0</v>
      </c>
      <c r="DW384" s="6">
        <f t="shared" si="4691"/>
        <v>0</v>
      </c>
      <c r="DX384" s="6">
        <f t="shared" si="4692"/>
        <v>0</v>
      </c>
      <c r="DY384" s="6">
        <f t="shared" si="4693"/>
        <v>0</v>
      </c>
      <c r="DZ384" s="6">
        <f t="shared" si="4694"/>
        <v>0</v>
      </c>
    </row>
    <row r="385" spans="2:130" ht="12" customHeight="1" outlineLevel="1">
      <c r="B385" s="6">
        <f>'23년(세부_실적)'!A501</f>
        <v>379</v>
      </c>
      <c r="C385" s="625" t="str">
        <f>'23년(세부_실적)'!B501</f>
        <v>거래선 계</v>
      </c>
      <c r="D385" s="626"/>
      <c r="E385" s="626"/>
      <c r="F385" s="626"/>
      <c r="G385" s="626"/>
      <c r="H385" s="626"/>
      <c r="I385" s="627"/>
      <c r="J385" s="628"/>
      <c r="K385" s="629">
        <f>'23년(세부_실적)'!I501</f>
        <v>0</v>
      </c>
      <c r="L385" s="629">
        <f>'23년(세부_실적)'!J501</f>
        <v>0</v>
      </c>
      <c r="M385" s="629">
        <f>'23년(세부_실적)'!K501</f>
        <v>0</v>
      </c>
      <c r="N385" s="629">
        <f>'23년(세부_실적)'!L501</f>
        <v>0</v>
      </c>
      <c r="O385" s="629">
        <f>'23년(세부_실적)'!M501</f>
        <v>0</v>
      </c>
      <c r="P385" s="629">
        <f>'23년(세부_실적)'!N501</f>
        <v>0</v>
      </c>
      <c r="Q385" s="629">
        <f>'23년(세부_실적)'!O501</f>
        <v>0</v>
      </c>
      <c r="R385" s="629">
        <f>'23년(세부_실적)'!P501</f>
        <v>0</v>
      </c>
      <c r="S385" s="640">
        <f>'23년(세부_실적)'!Q501</f>
        <v>63.988000000000007</v>
      </c>
      <c r="T385" s="640">
        <f t="shared" si="4639"/>
        <v>63988.000000000007</v>
      </c>
      <c r="U385" s="640">
        <f>'23년(세부_실적)'!S501</f>
        <v>1.944</v>
      </c>
      <c r="V385" s="640">
        <f t="shared" si="4640"/>
        <v>1944</v>
      </c>
      <c r="W385" s="640">
        <f>'23년(세부_실적)'!U501</f>
        <v>5.742</v>
      </c>
      <c r="X385" s="640">
        <f t="shared" si="4641"/>
        <v>5742</v>
      </c>
      <c r="Y385" s="640">
        <f>'23년(세부_실적)'!W501</f>
        <v>3.16</v>
      </c>
      <c r="Z385" s="640">
        <f t="shared" si="4642"/>
        <v>3160</v>
      </c>
      <c r="AA385" s="640">
        <f>'23년(세부_실적)'!Y501</f>
        <v>10.846</v>
      </c>
      <c r="AB385" s="640">
        <f t="shared" si="4642"/>
        <v>10846</v>
      </c>
      <c r="AC385" s="640">
        <f>'23년(세부_실적)'!AA501</f>
        <v>6.8120000000000003</v>
      </c>
      <c r="AD385" s="640">
        <f t="shared" ref="AD385" si="5479">AC385*1000</f>
        <v>6812</v>
      </c>
      <c r="AE385" s="640">
        <f>'23년(세부_실적)'!AC501</f>
        <v>6.9939999999999998</v>
      </c>
      <c r="AF385" s="640">
        <f t="shared" ref="AF385" si="5480">AE385*1000</f>
        <v>6994</v>
      </c>
      <c r="AG385" s="640">
        <f>'23년(세부_실적)'!AE501</f>
        <v>10.923000000000002</v>
      </c>
      <c r="AH385" s="640">
        <f t="shared" ref="AH385" si="5481">AG385*1000</f>
        <v>10923.000000000002</v>
      </c>
      <c r="AI385" s="640">
        <f>'23년(세부_실적)'!AG501</f>
        <v>24.729000000000003</v>
      </c>
      <c r="AJ385" s="640">
        <f t="shared" ref="AJ385" si="5482">AI385*1000</f>
        <v>24729.000000000004</v>
      </c>
      <c r="AK385" s="640">
        <f>'23년(세부_실적)'!AI501</f>
        <v>35.575000000000003</v>
      </c>
      <c r="AL385" s="640">
        <f t="shared" ref="AL385" si="5483">AK385*1000</f>
        <v>35575</v>
      </c>
      <c r="AM385" s="640">
        <f>'23년(세부_실적)'!AK501</f>
        <v>6.7119999999999997</v>
      </c>
      <c r="AN385" s="640">
        <f t="shared" ref="AN385" si="5484">AM385*1000</f>
        <v>6712</v>
      </c>
      <c r="AO385" s="640">
        <f>'23년(세부_실적)'!AM501</f>
        <v>4.1719999999999997</v>
      </c>
      <c r="AP385" s="640">
        <f t="shared" ref="AP385" si="5485">AO385*1000</f>
        <v>4172</v>
      </c>
      <c r="AQ385" s="640">
        <f>'23년(세부_실적)'!AO501</f>
        <v>7.6779999999999999</v>
      </c>
      <c r="AR385" s="640">
        <f t="shared" ref="AR385" si="5486">AQ385*1000</f>
        <v>7678</v>
      </c>
      <c r="AS385" s="640">
        <f>'23년(세부_실적)'!AQ501</f>
        <v>18.561999999999998</v>
      </c>
      <c r="AT385" s="640">
        <f t="shared" ref="AT385" si="5487">AS385*1000</f>
        <v>18561.999999999996</v>
      </c>
      <c r="AU385" s="640">
        <f>'23년(세부_실적)'!AS501</f>
        <v>3.9189999999999996</v>
      </c>
      <c r="AV385" s="640">
        <f t="shared" ref="AV385" si="5488">AU385*1000</f>
        <v>3918.9999999999995</v>
      </c>
      <c r="AW385" s="640">
        <f>'23년(세부_실적)'!AU501</f>
        <v>2.4540000000000002</v>
      </c>
      <c r="AX385" s="640">
        <f t="shared" ref="AX385" si="5489">AW385*1000</f>
        <v>2454</v>
      </c>
      <c r="AY385" s="640">
        <f>'23년(세부_실적)'!AW501</f>
        <v>3.4779999999999998</v>
      </c>
      <c r="AZ385" s="640">
        <f t="shared" ref="AZ385" si="5490">AY385*1000</f>
        <v>3477.9999999999995</v>
      </c>
      <c r="BA385" s="640">
        <f>'23년(세부_실적)'!AY501</f>
        <v>9.8510000000000009</v>
      </c>
      <c r="BB385" s="640">
        <f t="shared" ref="BB385" si="5491">BA385*1000</f>
        <v>9851</v>
      </c>
      <c r="BC385" s="640">
        <f>'23년(세부_실적)'!BA501</f>
        <v>28.413000000000004</v>
      </c>
      <c r="BD385" s="640">
        <f t="shared" ref="BD385" si="5492">BC385*1000</f>
        <v>28413.000000000004</v>
      </c>
      <c r="BF385" s="617"/>
      <c r="BG385" s="617"/>
      <c r="BH385" s="617"/>
      <c r="BI385" s="617"/>
      <c r="BJ385" s="617"/>
      <c r="BK385" s="617"/>
      <c r="BL385" s="617"/>
      <c r="BM385" s="617"/>
      <c r="BN385" s="617"/>
      <c r="BO385" s="617"/>
      <c r="BP385" s="617"/>
      <c r="BQ385" s="617"/>
      <c r="BR385" s="617"/>
      <c r="BS385" s="617"/>
      <c r="BT385" s="617"/>
      <c r="BU385" s="617"/>
      <c r="BV385" s="617"/>
      <c r="BW385" s="617"/>
      <c r="BX385" s="617"/>
      <c r="BY385" s="617"/>
      <c r="BZ385" s="617"/>
      <c r="CA385" s="617"/>
      <c r="CB385" s="617"/>
      <c r="CC385" s="617"/>
      <c r="CD385" s="617"/>
      <c r="CE385" s="617"/>
      <c r="CF385" s="617"/>
      <c r="CG385" s="617"/>
      <c r="CH385" s="617"/>
      <c r="CI385" s="617"/>
      <c r="CJ385" s="617"/>
      <c r="CK385" s="617"/>
      <c r="CL385" s="617"/>
      <c r="CM385" s="617"/>
      <c r="CN385" s="617"/>
      <c r="CO385" s="617"/>
      <c r="CP385" s="617"/>
      <c r="CQ385" s="617"/>
      <c r="CR385" s="617"/>
      <c r="CS385" s="617"/>
      <c r="CT385" s="617"/>
      <c r="CU385" s="617"/>
      <c r="CV385" s="617"/>
      <c r="CW385" s="617"/>
      <c r="CX385" s="617"/>
      <c r="CY385" s="617"/>
      <c r="CZ385" s="617"/>
      <c r="DA385" s="617"/>
      <c r="DB385" s="6">
        <f t="shared" si="4671"/>
        <v>0</v>
      </c>
      <c r="DC385" s="6">
        <f t="shared" si="4672"/>
        <v>0</v>
      </c>
      <c r="DD385" s="6">
        <f t="shared" si="4673"/>
        <v>0</v>
      </c>
      <c r="DE385" s="6">
        <f t="shared" si="4674"/>
        <v>0</v>
      </c>
      <c r="DF385" s="6">
        <f t="shared" si="4675"/>
        <v>0</v>
      </c>
      <c r="DG385" s="6">
        <f t="shared" si="4676"/>
        <v>0</v>
      </c>
      <c r="DH385" s="6">
        <f t="shared" si="4677"/>
        <v>0</v>
      </c>
      <c r="DI385" s="6">
        <f t="shared" si="4678"/>
        <v>0</v>
      </c>
      <c r="DJ385" s="6">
        <f t="shared" si="4679"/>
        <v>0</v>
      </c>
      <c r="DK385" s="6">
        <f t="shared" si="4680"/>
        <v>0</v>
      </c>
      <c r="DL385" s="6">
        <f t="shared" si="4681"/>
        <v>0</v>
      </c>
      <c r="DM385" s="6">
        <f t="shared" si="4682"/>
        <v>0</v>
      </c>
      <c r="DO385" s="6">
        <f t="shared" si="4683"/>
        <v>0</v>
      </c>
      <c r="DP385" s="6">
        <f t="shared" si="4684"/>
        <v>0</v>
      </c>
      <c r="DQ385" s="6">
        <f t="shared" si="4685"/>
        <v>0</v>
      </c>
      <c r="DR385" s="6">
        <f t="shared" si="4686"/>
        <v>0</v>
      </c>
      <c r="DS385" s="6">
        <f t="shared" si="4687"/>
        <v>0</v>
      </c>
      <c r="DT385" s="6">
        <f t="shared" si="4688"/>
        <v>0</v>
      </c>
      <c r="DU385" s="6">
        <f t="shared" si="4689"/>
        <v>0</v>
      </c>
      <c r="DV385" s="6">
        <f t="shared" si="4690"/>
        <v>0</v>
      </c>
      <c r="DW385" s="6">
        <f t="shared" si="4691"/>
        <v>0</v>
      </c>
      <c r="DX385" s="6">
        <f t="shared" si="4692"/>
        <v>0</v>
      </c>
      <c r="DY385" s="6">
        <f t="shared" si="4693"/>
        <v>0</v>
      </c>
      <c r="DZ385" s="6">
        <f t="shared" si="4694"/>
        <v>0</v>
      </c>
    </row>
    <row r="386" spans="2:130" ht="12" customHeight="1" outlineLevel="1">
      <c r="B386" s="6">
        <f>'23년(세부_실적)'!A502</f>
        <v>380</v>
      </c>
      <c r="C386" s="618" t="str">
        <f>'23년(세부_실적)'!B502</f>
        <v>Coway</v>
      </c>
      <c r="D386" s="618" t="str">
        <f>'23년(세부_실적)'!C502</f>
        <v>SMPS</v>
      </c>
      <c r="E386" s="618" t="str">
        <f>'23년(세부_실적)'!D502</f>
        <v>정수기</v>
      </c>
      <c r="F386" s="622" t="str">
        <f>'23년(세부_실적)'!E502</f>
        <v>PN010MWJ-VF</v>
      </c>
      <c r="G386" s="622" t="s">
        <v>1426</v>
      </c>
      <c r="H386" s="622"/>
      <c r="I386" s="617" t="str">
        <f>'23년(세부_실적)'!G502</f>
        <v>구</v>
      </c>
      <c r="J386" s="617" t="str">
        <f>'23년(세부_실적)'!H502</f>
        <v>SY</v>
      </c>
      <c r="K386" s="617">
        <f>'23년(세부_실적)'!I502</f>
        <v>0</v>
      </c>
      <c r="L386" s="617">
        <f>'23년(세부_실적)'!J502</f>
        <v>4008</v>
      </c>
      <c r="M386" s="617">
        <f>'23년(세부_실적)'!K502</f>
        <v>0</v>
      </c>
      <c r="N386" s="617">
        <f>'23년(세부_실적)'!L502</f>
        <v>4008</v>
      </c>
      <c r="O386" s="617">
        <f>'23년(세부_실적)'!M502</f>
        <v>0</v>
      </c>
      <c r="P386" s="617">
        <f>'23년(세부_실적)'!N502</f>
        <v>4008</v>
      </c>
      <c r="Q386" s="617">
        <f>'23년(세부_실적)'!O502</f>
        <v>0</v>
      </c>
      <c r="R386" s="617">
        <f>'23년(세부_실적)'!P502</f>
        <v>4008</v>
      </c>
      <c r="S386" s="638">
        <f>'23년(세부_실적)'!Q502</f>
        <v>0</v>
      </c>
      <c r="T386" s="638">
        <f t="shared" si="4639"/>
        <v>0</v>
      </c>
      <c r="U386" s="638">
        <f>'23년(세부_실적)'!S502</f>
        <v>0</v>
      </c>
      <c r="V386" s="638">
        <f t="shared" si="4640"/>
        <v>0</v>
      </c>
      <c r="W386" s="638">
        <f>'23년(세부_실적)'!U502</f>
        <v>0</v>
      </c>
      <c r="X386" s="638">
        <f t="shared" si="4641"/>
        <v>0</v>
      </c>
      <c r="Y386" s="638">
        <f>'23년(세부_실적)'!W502</f>
        <v>0</v>
      </c>
      <c r="Z386" s="638">
        <f t="shared" si="4642"/>
        <v>0</v>
      </c>
      <c r="AA386" s="638">
        <f>'23년(세부_실적)'!Y502</f>
        <v>0</v>
      </c>
      <c r="AB386" s="638">
        <f t="shared" si="4642"/>
        <v>0</v>
      </c>
      <c r="AC386" s="638">
        <f>'23년(세부_실적)'!AA502</f>
        <v>0</v>
      </c>
      <c r="AD386" s="638">
        <f t="shared" ref="AD386" si="5493">AC386*1000</f>
        <v>0</v>
      </c>
      <c r="AE386" s="638">
        <f>'23년(세부_실적)'!AC502</f>
        <v>0</v>
      </c>
      <c r="AF386" s="638">
        <f t="shared" ref="AF386" si="5494">AE386*1000</f>
        <v>0</v>
      </c>
      <c r="AG386" s="638">
        <f>'23년(세부_실적)'!AE502</f>
        <v>0</v>
      </c>
      <c r="AH386" s="638">
        <f t="shared" ref="AH386" si="5495">AG386*1000</f>
        <v>0</v>
      </c>
      <c r="AI386" s="638">
        <f>'23년(세부_실적)'!AG502</f>
        <v>0</v>
      </c>
      <c r="AJ386" s="638">
        <f t="shared" ref="AJ386" si="5496">AI386*1000</f>
        <v>0</v>
      </c>
      <c r="AK386" s="638">
        <f>'23년(세부_실적)'!AI502</f>
        <v>0</v>
      </c>
      <c r="AL386" s="638">
        <f t="shared" ref="AL386" si="5497">AK386*1000</f>
        <v>0</v>
      </c>
      <c r="AM386" s="638">
        <f>'23년(세부_실적)'!AK502</f>
        <v>0</v>
      </c>
      <c r="AN386" s="638">
        <f t="shared" ref="AN386" si="5498">AM386*1000</f>
        <v>0</v>
      </c>
      <c r="AO386" s="638">
        <f>'23년(세부_실적)'!AM502</f>
        <v>0</v>
      </c>
      <c r="AP386" s="638">
        <f t="shared" ref="AP386" si="5499">AO386*1000</f>
        <v>0</v>
      </c>
      <c r="AQ386" s="638">
        <f>'23년(세부_실적)'!AO502</f>
        <v>0</v>
      </c>
      <c r="AR386" s="638">
        <f t="shared" ref="AR386" si="5500">AQ386*1000</f>
        <v>0</v>
      </c>
      <c r="AS386" s="638">
        <f>'23년(세부_실적)'!AQ502</f>
        <v>0</v>
      </c>
      <c r="AT386" s="638">
        <f t="shared" ref="AT386" si="5501">AS386*1000</f>
        <v>0</v>
      </c>
      <c r="AU386" s="638">
        <f>'23년(세부_실적)'!AS502</f>
        <v>0</v>
      </c>
      <c r="AV386" s="638">
        <f t="shared" ref="AV386" si="5502">AU386*1000</f>
        <v>0</v>
      </c>
      <c r="AW386" s="638">
        <f>'23년(세부_실적)'!AU502</f>
        <v>0</v>
      </c>
      <c r="AX386" s="638">
        <f t="shared" ref="AX386" si="5503">AW386*1000</f>
        <v>0</v>
      </c>
      <c r="AY386" s="638">
        <f>'23년(세부_실적)'!AW502</f>
        <v>0</v>
      </c>
      <c r="AZ386" s="638">
        <f t="shared" ref="AZ386" si="5504">AY386*1000</f>
        <v>0</v>
      </c>
      <c r="BA386" s="638">
        <f>'23년(세부_실적)'!AY502</f>
        <v>0</v>
      </c>
      <c r="BB386" s="638">
        <f t="shared" ref="BB386" si="5505">BA386*1000</f>
        <v>0</v>
      </c>
      <c r="BC386" s="638">
        <f>'23년(세부_실적)'!BA502</f>
        <v>0</v>
      </c>
      <c r="BD386" s="638">
        <f t="shared" ref="BD386" si="5506">BC386*1000</f>
        <v>0</v>
      </c>
      <c r="BF386" s="617"/>
      <c r="BG386" s="617"/>
      <c r="BH386" s="617"/>
      <c r="BI386" s="617"/>
      <c r="BJ386" s="617"/>
      <c r="BK386" s="617"/>
      <c r="BL386" s="617"/>
      <c r="BM386" s="617"/>
      <c r="BN386" s="617"/>
      <c r="BO386" s="617"/>
      <c r="BP386" s="617"/>
      <c r="BQ386" s="617"/>
      <c r="BR386" s="617"/>
      <c r="BS386" s="617"/>
      <c r="BT386" s="617"/>
      <c r="BU386" s="617"/>
      <c r="BV386" s="617"/>
      <c r="BW386" s="617"/>
      <c r="BX386" s="617"/>
      <c r="BY386" s="617"/>
      <c r="BZ386" s="617"/>
      <c r="CA386" s="617"/>
      <c r="CB386" s="617"/>
      <c r="CC386" s="617"/>
      <c r="CD386" s="617"/>
      <c r="CE386" s="617"/>
      <c r="CF386" s="617"/>
      <c r="CG386" s="617"/>
      <c r="CH386" s="617"/>
      <c r="CI386" s="617"/>
      <c r="CJ386" s="617"/>
      <c r="CK386" s="617"/>
      <c r="CL386" s="617"/>
      <c r="CM386" s="617"/>
      <c r="CN386" s="617"/>
      <c r="CO386" s="617"/>
      <c r="CP386" s="617"/>
      <c r="CQ386" s="617"/>
      <c r="CR386" s="617"/>
      <c r="CS386" s="617"/>
      <c r="CT386" s="617"/>
      <c r="CU386" s="617"/>
      <c r="CV386" s="617"/>
      <c r="CW386" s="617"/>
      <c r="CX386" s="617"/>
      <c r="CY386" s="617"/>
      <c r="CZ386" s="617"/>
      <c r="DA386" s="617"/>
      <c r="DB386" s="6">
        <f t="shared" si="4671"/>
        <v>0</v>
      </c>
      <c r="DC386" s="6">
        <f t="shared" si="4672"/>
        <v>0</v>
      </c>
      <c r="DD386" s="6">
        <f t="shared" si="4673"/>
        <v>0</v>
      </c>
      <c r="DE386" s="6">
        <f t="shared" si="4674"/>
        <v>0</v>
      </c>
      <c r="DF386" s="6">
        <f t="shared" si="4675"/>
        <v>0</v>
      </c>
      <c r="DG386" s="6">
        <f t="shared" si="4676"/>
        <v>0</v>
      </c>
      <c r="DH386" s="6">
        <f t="shared" si="4677"/>
        <v>0</v>
      </c>
      <c r="DI386" s="6">
        <f t="shared" si="4678"/>
        <v>0</v>
      </c>
      <c r="DJ386" s="6">
        <f t="shared" si="4679"/>
        <v>0</v>
      </c>
      <c r="DK386" s="6">
        <f t="shared" si="4680"/>
        <v>0</v>
      </c>
      <c r="DL386" s="6">
        <f t="shared" si="4681"/>
        <v>0</v>
      </c>
      <c r="DM386" s="6">
        <f t="shared" si="4682"/>
        <v>0</v>
      </c>
      <c r="DO386" s="6">
        <f t="shared" si="4683"/>
        <v>0</v>
      </c>
      <c r="DP386" s="6">
        <f t="shared" si="4684"/>
        <v>0</v>
      </c>
      <c r="DQ386" s="6">
        <f t="shared" si="4685"/>
        <v>0</v>
      </c>
      <c r="DR386" s="6">
        <f t="shared" si="4686"/>
        <v>0</v>
      </c>
      <c r="DS386" s="6">
        <f t="shared" si="4687"/>
        <v>0</v>
      </c>
      <c r="DT386" s="6">
        <f t="shared" si="4688"/>
        <v>0</v>
      </c>
      <c r="DU386" s="6">
        <f t="shared" si="4689"/>
        <v>0</v>
      </c>
      <c r="DV386" s="6">
        <f t="shared" si="4690"/>
        <v>0</v>
      </c>
      <c r="DW386" s="6">
        <f t="shared" si="4691"/>
        <v>0</v>
      </c>
      <c r="DX386" s="6">
        <f t="shared" si="4692"/>
        <v>0</v>
      </c>
      <c r="DY386" s="6">
        <f t="shared" si="4693"/>
        <v>0</v>
      </c>
      <c r="DZ386" s="6">
        <f t="shared" si="4694"/>
        <v>0</v>
      </c>
    </row>
    <row r="387" spans="2:130" outlineLevel="1">
      <c r="B387" s="6">
        <f>'23년(세부_실적)'!A503</f>
        <v>381</v>
      </c>
      <c r="C387" s="620"/>
      <c r="D387" s="620"/>
      <c r="E387" s="620"/>
      <c r="F387" s="622" t="str">
        <f>'23년(세부_실적)'!E503</f>
        <v>PN011MWJ-VF</v>
      </c>
      <c r="G387" s="622" t="s">
        <v>1427</v>
      </c>
      <c r="H387" s="622"/>
      <c r="I387" s="617" t="str">
        <f>'23년(세부_실적)'!G503</f>
        <v>구</v>
      </c>
      <c r="J387" s="617" t="str">
        <f>'23년(세부_실적)'!H503</f>
        <v>SY</v>
      </c>
      <c r="K387" s="617">
        <f>'23년(세부_실적)'!I503</f>
        <v>0</v>
      </c>
      <c r="L387" s="617">
        <f>'23년(세부_실적)'!J503</f>
        <v>4171</v>
      </c>
      <c r="M387" s="617">
        <f>'23년(세부_실적)'!K503</f>
        <v>0</v>
      </c>
      <c r="N387" s="617">
        <f>'23년(세부_실적)'!L503</f>
        <v>4171</v>
      </c>
      <c r="O387" s="617">
        <f>'23년(세부_실적)'!M503</f>
        <v>0</v>
      </c>
      <c r="P387" s="617">
        <f>'23년(세부_실적)'!N503</f>
        <v>4171</v>
      </c>
      <c r="Q387" s="617">
        <f>'23년(세부_실적)'!O503</f>
        <v>0</v>
      </c>
      <c r="R387" s="617">
        <f>'23년(세부_실적)'!P503</f>
        <v>4171</v>
      </c>
      <c r="S387" s="638">
        <f>'23년(세부_실적)'!Q503</f>
        <v>0</v>
      </c>
      <c r="T387" s="638">
        <f t="shared" si="4639"/>
        <v>0</v>
      </c>
      <c r="U387" s="638">
        <f>'23년(세부_실적)'!S503</f>
        <v>0</v>
      </c>
      <c r="V387" s="638">
        <f t="shared" si="4640"/>
        <v>0</v>
      </c>
      <c r="W387" s="638">
        <f>'23년(세부_실적)'!U503</f>
        <v>0</v>
      </c>
      <c r="X387" s="638">
        <f t="shared" si="4641"/>
        <v>0</v>
      </c>
      <c r="Y387" s="638">
        <f>'23년(세부_실적)'!W503</f>
        <v>0</v>
      </c>
      <c r="Z387" s="638">
        <f t="shared" si="4642"/>
        <v>0</v>
      </c>
      <c r="AA387" s="638">
        <f>'23년(세부_실적)'!Y503</f>
        <v>0</v>
      </c>
      <c r="AB387" s="638">
        <f t="shared" si="4642"/>
        <v>0</v>
      </c>
      <c r="AC387" s="638">
        <f>'23년(세부_실적)'!AA503</f>
        <v>0</v>
      </c>
      <c r="AD387" s="638">
        <f t="shared" ref="AD387" si="5507">AC387*1000</f>
        <v>0</v>
      </c>
      <c r="AE387" s="638">
        <f>'23년(세부_실적)'!AC503</f>
        <v>0</v>
      </c>
      <c r="AF387" s="638">
        <f t="shared" ref="AF387" si="5508">AE387*1000</f>
        <v>0</v>
      </c>
      <c r="AG387" s="638">
        <f>'23년(세부_실적)'!AE503</f>
        <v>0</v>
      </c>
      <c r="AH387" s="638">
        <f t="shared" ref="AH387" si="5509">AG387*1000</f>
        <v>0</v>
      </c>
      <c r="AI387" s="638">
        <f>'23년(세부_실적)'!AG503</f>
        <v>0</v>
      </c>
      <c r="AJ387" s="638">
        <f t="shared" ref="AJ387" si="5510">AI387*1000</f>
        <v>0</v>
      </c>
      <c r="AK387" s="638">
        <f>'23년(세부_실적)'!AI503</f>
        <v>0</v>
      </c>
      <c r="AL387" s="638">
        <f t="shared" ref="AL387" si="5511">AK387*1000</f>
        <v>0</v>
      </c>
      <c r="AM387" s="638">
        <f>'23년(세부_실적)'!AK503</f>
        <v>0</v>
      </c>
      <c r="AN387" s="638">
        <f t="shared" ref="AN387" si="5512">AM387*1000</f>
        <v>0</v>
      </c>
      <c r="AO387" s="638">
        <f>'23년(세부_실적)'!AM503</f>
        <v>0</v>
      </c>
      <c r="AP387" s="638">
        <f t="shared" ref="AP387" si="5513">AO387*1000</f>
        <v>0</v>
      </c>
      <c r="AQ387" s="638">
        <f>'23년(세부_실적)'!AO503</f>
        <v>0</v>
      </c>
      <c r="AR387" s="638">
        <f t="shared" ref="AR387" si="5514">AQ387*1000</f>
        <v>0</v>
      </c>
      <c r="AS387" s="638">
        <f>'23년(세부_실적)'!AQ503</f>
        <v>0</v>
      </c>
      <c r="AT387" s="638">
        <f t="shared" ref="AT387" si="5515">AS387*1000</f>
        <v>0</v>
      </c>
      <c r="AU387" s="638">
        <f>'23년(세부_실적)'!AS503</f>
        <v>0</v>
      </c>
      <c r="AV387" s="638">
        <f t="shared" ref="AV387" si="5516">AU387*1000</f>
        <v>0</v>
      </c>
      <c r="AW387" s="638">
        <f>'23년(세부_실적)'!AU503</f>
        <v>0</v>
      </c>
      <c r="AX387" s="638">
        <f t="shared" ref="AX387" si="5517">AW387*1000</f>
        <v>0</v>
      </c>
      <c r="AY387" s="638">
        <f>'23년(세부_실적)'!AW503</f>
        <v>0</v>
      </c>
      <c r="AZ387" s="638">
        <f t="shared" ref="AZ387" si="5518">AY387*1000</f>
        <v>0</v>
      </c>
      <c r="BA387" s="638">
        <f>'23년(세부_실적)'!AY503</f>
        <v>0</v>
      </c>
      <c r="BB387" s="638">
        <f t="shared" ref="BB387" si="5519">BA387*1000</f>
        <v>0</v>
      </c>
      <c r="BC387" s="638">
        <f>'23년(세부_실적)'!BA503</f>
        <v>0</v>
      </c>
      <c r="BD387" s="638">
        <f t="shared" ref="BD387" si="5520">BC387*1000</f>
        <v>0</v>
      </c>
      <c r="BF387" s="617">
        <v>0.4</v>
      </c>
      <c r="BG387" s="617">
        <v>2.0121983636363643</v>
      </c>
      <c r="BH387" s="617">
        <f t="shared" ref="BH387:BH395" si="5521">+BI387/$BI$2</f>
        <v>3.2512101726753846</v>
      </c>
      <c r="BI387" s="617">
        <v>4050</v>
      </c>
      <c r="BJ387" s="617">
        <v>0.4</v>
      </c>
      <c r="BK387" s="617">
        <v>2.0121983636363643</v>
      </c>
      <c r="BL387" s="617">
        <f t="shared" ref="BL387:BL395" si="5522">+BM387/$BM$2</f>
        <v>3.1784150303715215</v>
      </c>
      <c r="BM387" s="617">
        <v>4050</v>
      </c>
      <c r="BN387" s="617">
        <v>0.4</v>
      </c>
      <c r="BO387" s="617">
        <v>2.0121983636363643</v>
      </c>
      <c r="BP387" s="617"/>
      <c r="BQ387" s="617"/>
      <c r="BR387" s="617">
        <v>0.4</v>
      </c>
      <c r="BS387" s="617">
        <v>2.1028826363636366</v>
      </c>
      <c r="BT387" s="617"/>
      <c r="BU387" s="617"/>
      <c r="BV387" s="617">
        <v>0.4</v>
      </c>
      <c r="BW387" s="617">
        <v>2.1028826363636366</v>
      </c>
      <c r="BX387" s="617">
        <f t="shared" ref="BX387:BX398" si="5523">+BY387/$BY$2</f>
        <v>3.1500879849557055</v>
      </c>
      <c r="BY387" s="617">
        <v>4171</v>
      </c>
      <c r="BZ387" s="617">
        <v>0.4</v>
      </c>
      <c r="CA387" s="617">
        <v>2.1028826363636366</v>
      </c>
      <c r="CB387" s="617">
        <f>+CC387/$CC$2</f>
        <v>3.2078939879867407</v>
      </c>
      <c r="CC387" s="617">
        <v>4171</v>
      </c>
      <c r="CD387" s="617"/>
      <c r="CE387" s="617"/>
      <c r="CF387" s="617"/>
      <c r="CG387" s="617"/>
      <c r="CH387" s="617"/>
      <c r="CI387" s="617"/>
      <c r="CJ387" s="617"/>
      <c r="CK387" s="617"/>
      <c r="CL387" s="617"/>
      <c r="CM387" s="617"/>
      <c r="CN387" s="617"/>
      <c r="CO387" s="617"/>
      <c r="CP387" s="617"/>
      <c r="CQ387" s="617"/>
      <c r="CR387" s="617"/>
      <c r="CS387" s="617"/>
      <c r="CT387" s="617"/>
      <c r="CU387" s="617"/>
      <c r="CV387" s="617"/>
      <c r="CW387" s="617"/>
      <c r="CX387" s="617"/>
      <c r="CY387" s="617"/>
      <c r="CZ387" s="617"/>
      <c r="DA387" s="617"/>
      <c r="DB387" s="6">
        <f t="shared" si="4671"/>
        <v>0</v>
      </c>
      <c r="DC387" s="6">
        <f t="shared" si="4672"/>
        <v>0</v>
      </c>
      <c r="DD387" s="6">
        <f t="shared" si="4673"/>
        <v>0</v>
      </c>
      <c r="DE387" s="6">
        <f t="shared" si="4674"/>
        <v>0</v>
      </c>
      <c r="DF387" s="6">
        <f t="shared" si="4675"/>
        <v>0</v>
      </c>
      <c r="DG387" s="6">
        <f t="shared" si="4676"/>
        <v>0</v>
      </c>
      <c r="DH387" s="6">
        <f t="shared" si="4677"/>
        <v>0</v>
      </c>
      <c r="DI387" s="6">
        <f t="shared" si="4678"/>
        <v>0</v>
      </c>
      <c r="DJ387" s="6">
        <f t="shared" si="4679"/>
        <v>0</v>
      </c>
      <c r="DK387" s="6">
        <f t="shared" si="4680"/>
        <v>0</v>
      </c>
      <c r="DL387" s="6">
        <f t="shared" si="4681"/>
        <v>0</v>
      </c>
      <c r="DM387" s="6">
        <f t="shared" si="4682"/>
        <v>0</v>
      </c>
      <c r="DO387" s="6">
        <f t="shared" si="4683"/>
        <v>0</v>
      </c>
      <c r="DP387" s="6">
        <f t="shared" si="4684"/>
        <v>0</v>
      </c>
      <c r="DQ387" s="6">
        <f t="shared" si="4685"/>
        <v>0</v>
      </c>
      <c r="DR387" s="6">
        <f t="shared" si="4686"/>
        <v>0</v>
      </c>
      <c r="DS387" s="6">
        <f t="shared" si="4687"/>
        <v>0</v>
      </c>
      <c r="DT387" s="6">
        <f t="shared" si="4688"/>
        <v>0</v>
      </c>
      <c r="DU387" s="6">
        <f t="shared" si="4689"/>
        <v>0</v>
      </c>
      <c r="DV387" s="6">
        <f t="shared" si="4690"/>
        <v>0</v>
      </c>
      <c r="DW387" s="6">
        <f t="shared" si="4691"/>
        <v>0</v>
      </c>
      <c r="DX387" s="6">
        <f t="shared" si="4692"/>
        <v>0</v>
      </c>
      <c r="DY387" s="6">
        <f t="shared" si="4693"/>
        <v>0</v>
      </c>
      <c r="DZ387" s="6">
        <f t="shared" si="4694"/>
        <v>0</v>
      </c>
    </row>
    <row r="388" spans="2:130" outlineLevel="1">
      <c r="B388" s="6">
        <f>'23년(세부_실적)'!A504</f>
        <v>382</v>
      </c>
      <c r="C388" s="620"/>
      <c r="D388" s="620"/>
      <c r="E388" s="620"/>
      <c r="F388" s="622" t="str">
        <f>'23년(세부_실적)'!E504</f>
        <v>PN011MWJ-VF(A)</v>
      </c>
      <c r="G388" s="622" t="s">
        <v>1428</v>
      </c>
      <c r="H388" s="622"/>
      <c r="I388" s="617" t="str">
        <f>'23년(세부_실적)'!G504</f>
        <v>구</v>
      </c>
      <c r="J388" s="617" t="str">
        <f>'23년(세부_실적)'!H504</f>
        <v>SY</v>
      </c>
      <c r="K388" s="617">
        <f>'23년(세부_실적)'!I504</f>
        <v>0</v>
      </c>
      <c r="L388" s="617">
        <f>'23년(세부_실적)'!J504</f>
        <v>6602</v>
      </c>
      <c r="M388" s="617">
        <f>'23년(세부_실적)'!K504</f>
        <v>0</v>
      </c>
      <c r="N388" s="617">
        <f>'23년(세부_실적)'!L504</f>
        <v>6602</v>
      </c>
      <c r="O388" s="617">
        <f>'23년(세부_실적)'!M504</f>
        <v>0</v>
      </c>
      <c r="P388" s="617">
        <f>'23년(세부_실적)'!N504</f>
        <v>6602</v>
      </c>
      <c r="Q388" s="617">
        <f>'23년(세부_실적)'!O504</f>
        <v>0</v>
      </c>
      <c r="R388" s="617">
        <f>'23년(세부_실적)'!P504</f>
        <v>6602</v>
      </c>
      <c r="S388" s="638">
        <f>'23년(세부_실적)'!Q504</f>
        <v>77.725999999999999</v>
      </c>
      <c r="T388" s="638">
        <f t="shared" si="4639"/>
        <v>77726</v>
      </c>
      <c r="U388" s="638">
        <f>'23년(세부_실적)'!S504</f>
        <v>8.1999999999999993</v>
      </c>
      <c r="V388" s="638">
        <f t="shared" si="4640"/>
        <v>8200</v>
      </c>
      <c r="W388" s="638">
        <f>'23년(세부_실적)'!U504</f>
        <v>5.18</v>
      </c>
      <c r="X388" s="638">
        <f t="shared" si="4641"/>
        <v>5180</v>
      </c>
      <c r="Y388" s="638">
        <f>'23년(세부_실적)'!W504</f>
        <v>9.6669999999999998</v>
      </c>
      <c r="Z388" s="638">
        <f t="shared" si="4642"/>
        <v>9667</v>
      </c>
      <c r="AA388" s="638">
        <f>'23년(세부_실적)'!Y504</f>
        <v>23.046999999999997</v>
      </c>
      <c r="AB388" s="638">
        <f t="shared" si="4642"/>
        <v>23046.999999999996</v>
      </c>
      <c r="AC388" s="638">
        <f>'23년(세부_실적)'!AA504</f>
        <v>9.5779999999999994</v>
      </c>
      <c r="AD388" s="638">
        <f t="shared" ref="AD388" si="5524">AC388*1000</f>
        <v>9578</v>
      </c>
      <c r="AE388" s="638">
        <f>'23년(세부_실적)'!AC504</f>
        <v>6.52</v>
      </c>
      <c r="AF388" s="638">
        <f t="shared" ref="AF388" si="5525">AE388*1000</f>
        <v>6520</v>
      </c>
      <c r="AG388" s="638">
        <f>'23년(세부_실적)'!AE504</f>
        <v>9.0069999999999997</v>
      </c>
      <c r="AH388" s="638">
        <f t="shared" ref="AH388" si="5526">AG388*1000</f>
        <v>9007</v>
      </c>
      <c r="AI388" s="638">
        <f>'23년(세부_실적)'!AG504</f>
        <v>25.104999999999997</v>
      </c>
      <c r="AJ388" s="638">
        <f t="shared" ref="AJ388" si="5527">AI388*1000</f>
        <v>25104.999999999996</v>
      </c>
      <c r="AK388" s="638">
        <f>'23년(세부_실적)'!AI504</f>
        <v>48.151999999999994</v>
      </c>
      <c r="AL388" s="638">
        <f t="shared" ref="AL388" si="5528">AK388*1000</f>
        <v>48151.999999999993</v>
      </c>
      <c r="AM388" s="638">
        <f>'23년(세부_실적)'!AK504</f>
        <v>2.1110000000000002</v>
      </c>
      <c r="AN388" s="638">
        <f t="shared" ref="AN388" si="5529">AM388*1000</f>
        <v>2111</v>
      </c>
      <c r="AO388" s="638">
        <f>'23년(세부_실적)'!AM504</f>
        <v>5.6820000000000004</v>
      </c>
      <c r="AP388" s="638">
        <f t="shared" ref="AP388" si="5530">AO388*1000</f>
        <v>5682</v>
      </c>
      <c r="AQ388" s="638">
        <f>'23년(세부_실적)'!AO504</f>
        <v>6.5469999999999997</v>
      </c>
      <c r="AR388" s="638">
        <f t="shared" ref="AR388" si="5531">AQ388*1000</f>
        <v>6547</v>
      </c>
      <c r="AS388" s="638">
        <f>'23년(세부_실적)'!AQ504</f>
        <v>14.34</v>
      </c>
      <c r="AT388" s="638">
        <f t="shared" ref="AT388" si="5532">AS388*1000</f>
        <v>14340</v>
      </c>
      <c r="AU388" s="638">
        <f>'23년(세부_실적)'!AS504</f>
        <v>4.6150000000000002</v>
      </c>
      <c r="AV388" s="638">
        <f t="shared" ref="AV388" si="5533">AU388*1000</f>
        <v>4615</v>
      </c>
      <c r="AW388" s="638">
        <f>'23년(세부_실적)'!AU504</f>
        <v>6.5149999999999997</v>
      </c>
      <c r="AX388" s="638">
        <f t="shared" ref="AX388" si="5534">AW388*1000</f>
        <v>6515</v>
      </c>
      <c r="AY388" s="638">
        <f>'23년(세부_실적)'!AW504</f>
        <v>4.1040000000000001</v>
      </c>
      <c r="AZ388" s="638">
        <f t="shared" ref="AZ388" si="5535">AY388*1000</f>
        <v>4104</v>
      </c>
      <c r="BA388" s="638">
        <f>'23년(세부_실적)'!AY504</f>
        <v>15.233999999999998</v>
      </c>
      <c r="BB388" s="638">
        <f t="shared" ref="BB388" si="5536">BA388*1000</f>
        <v>15233.999999999998</v>
      </c>
      <c r="BC388" s="638">
        <f>'23년(세부_실적)'!BA504</f>
        <v>29.573999999999998</v>
      </c>
      <c r="BD388" s="638">
        <f t="shared" ref="BD388" si="5537">BC388*1000</f>
        <v>29573.999999999996</v>
      </c>
      <c r="BF388" s="617">
        <v>0.495</v>
      </c>
      <c r="BG388" s="617">
        <v>3.5366376745454549</v>
      </c>
      <c r="BH388" s="617">
        <f t="shared" si="5521"/>
        <v>4.6247461246377508</v>
      </c>
      <c r="BI388" s="617">
        <v>5761</v>
      </c>
      <c r="BJ388" s="617">
        <v>0.495</v>
      </c>
      <c r="BK388" s="617">
        <v>3.5366376745454549</v>
      </c>
      <c r="BL388" s="617">
        <f t="shared" si="5522"/>
        <v>4.5211972814741568</v>
      </c>
      <c r="BM388" s="617">
        <v>5761</v>
      </c>
      <c r="BN388" s="617">
        <v>0.495</v>
      </c>
      <c r="BO388" s="617">
        <v>3.5366376745454549</v>
      </c>
      <c r="BP388" s="617">
        <f t="shared" ref="BP388:BP397" si="5538">+BQ388/$BQ$2</f>
        <v>4.4198767866321935</v>
      </c>
      <c r="BQ388" s="617">
        <v>5761</v>
      </c>
      <c r="BR388" s="617">
        <v>0.495</v>
      </c>
      <c r="BS388" s="617">
        <v>3.6265946745454554</v>
      </c>
      <c r="BT388" s="617">
        <f t="shared" ref="BT388:BT398" si="5539">+BU388/$BU$2</f>
        <v>4.3534443671976542</v>
      </c>
      <c r="BU388" s="617">
        <v>5761</v>
      </c>
      <c r="BV388" s="617">
        <v>0.495</v>
      </c>
      <c r="BW388" s="617">
        <v>3.6265946745454554</v>
      </c>
      <c r="BX388" s="617">
        <f t="shared" si="5523"/>
        <v>4.4808132377708469</v>
      </c>
      <c r="BY388" s="617">
        <v>5933</v>
      </c>
      <c r="BZ388" s="617">
        <v>0.495</v>
      </c>
      <c r="CA388" s="617">
        <v>3.6265946745454554</v>
      </c>
      <c r="CB388" s="617">
        <f>+CC388/$CC$2</f>
        <v>4.5630388469732281</v>
      </c>
      <c r="CC388" s="617">
        <v>5933</v>
      </c>
      <c r="CD388" s="617"/>
      <c r="CE388" s="617"/>
      <c r="CF388" s="617"/>
      <c r="CG388" s="617"/>
      <c r="CH388" s="617"/>
      <c r="CI388" s="617"/>
      <c r="CJ388" s="617"/>
      <c r="CK388" s="617"/>
      <c r="CL388" s="617"/>
      <c r="CM388" s="617"/>
      <c r="CN388" s="617"/>
      <c r="CO388" s="617"/>
      <c r="CP388" s="617"/>
      <c r="CQ388" s="617"/>
      <c r="CR388" s="617"/>
      <c r="CS388" s="617"/>
      <c r="CT388" s="617"/>
      <c r="CU388" s="617"/>
      <c r="CV388" s="617"/>
      <c r="CW388" s="617"/>
      <c r="CX388" s="617"/>
      <c r="CY388" s="617"/>
      <c r="CZ388" s="617"/>
      <c r="DA388" s="617"/>
      <c r="DB388" s="6">
        <f t="shared" si="4671"/>
        <v>47240200</v>
      </c>
      <c r="DC388" s="6">
        <f t="shared" si="4672"/>
        <v>29841980.000000004</v>
      </c>
      <c r="DD388" s="6">
        <f t="shared" si="4673"/>
        <v>55691587.000000007</v>
      </c>
      <c r="DE388" s="6">
        <f t="shared" si="4674"/>
        <v>55178857.999999993</v>
      </c>
      <c r="DF388" s="6">
        <f t="shared" si="4675"/>
        <v>38683160</v>
      </c>
      <c r="DG388" s="6">
        <f t="shared" si="4676"/>
        <v>53438531.000000007</v>
      </c>
      <c r="DH388" s="6">
        <f t="shared" si="4677"/>
        <v>0</v>
      </c>
      <c r="DI388" s="6">
        <f t="shared" si="4678"/>
        <v>34296223.332595006</v>
      </c>
      <c r="DJ388" s="6">
        <f t="shared" si="4679"/>
        <v>0</v>
      </c>
      <c r="DK388" s="6">
        <f t="shared" si="4680"/>
        <v>0</v>
      </c>
      <c r="DL388" s="6">
        <f t="shared" si="4681"/>
        <v>0</v>
      </c>
      <c r="DM388" s="6">
        <f t="shared" si="4682"/>
        <v>0</v>
      </c>
      <c r="DO388" s="6">
        <f t="shared" si="4683"/>
        <v>41181800.025397137</v>
      </c>
      <c r="DP388" s="6">
        <f t="shared" si="4684"/>
        <v>26610661.592675224</v>
      </c>
      <c r="DQ388" s="6">
        <f t="shared" si="4685"/>
        <v>50799674.095781609</v>
      </c>
      <c r="DR388" s="6">
        <f t="shared" si="4686"/>
        <v>52240219.030683286</v>
      </c>
      <c r="DS388" s="6">
        <f t="shared" si="4687"/>
        <v>35582002.147875167</v>
      </c>
      <c r="DT388" s="6">
        <f t="shared" si="4688"/>
        <v>48268702.540463924</v>
      </c>
      <c r="DU388" s="6">
        <f t="shared" si="4689"/>
        <v>0</v>
      </c>
      <c r="DV388" s="6">
        <f t="shared" si="4690"/>
        <v>0</v>
      </c>
      <c r="DW388" s="6">
        <f t="shared" si="4691"/>
        <v>0</v>
      </c>
      <c r="DX388" s="6">
        <f t="shared" si="4692"/>
        <v>0</v>
      </c>
      <c r="DY388" s="6">
        <f t="shared" si="4693"/>
        <v>0</v>
      </c>
      <c r="DZ388" s="6">
        <f t="shared" si="4694"/>
        <v>0</v>
      </c>
    </row>
    <row r="389" spans="2:130" outlineLevel="1">
      <c r="B389" s="6">
        <f>'23년(세부_실적)'!A505</f>
        <v>383</v>
      </c>
      <c r="C389" s="620"/>
      <c r="D389" s="620"/>
      <c r="E389" s="620"/>
      <c r="F389" s="622" t="str">
        <f>'23년(세부_실적)'!E505</f>
        <v>PN020WWJ-VDC</v>
      </c>
      <c r="G389" s="622" t="s">
        <v>1429</v>
      </c>
      <c r="H389" s="622"/>
      <c r="I389" s="617" t="str">
        <f>'23년(세부_실적)'!G505</f>
        <v>구</v>
      </c>
      <c r="J389" s="617" t="str">
        <f>'23년(세부_실적)'!H505</f>
        <v>SY</v>
      </c>
      <c r="K389" s="617">
        <f>'23년(세부_실적)'!I505</f>
        <v>0</v>
      </c>
      <c r="L389" s="617">
        <f>'23년(세부_실적)'!J505</f>
        <v>5100</v>
      </c>
      <c r="M389" s="617">
        <f>'23년(세부_실적)'!K505</f>
        <v>0</v>
      </c>
      <c r="N389" s="617">
        <f>'23년(세부_실적)'!L505</f>
        <v>5100</v>
      </c>
      <c r="O389" s="617">
        <f>'23년(세부_실적)'!M505</f>
        <v>0</v>
      </c>
      <c r="P389" s="617">
        <f>'23년(세부_실적)'!N505</f>
        <v>5100</v>
      </c>
      <c r="Q389" s="617">
        <f>'23년(세부_실적)'!O505</f>
        <v>0</v>
      </c>
      <c r="R389" s="617">
        <f>'23년(세부_실적)'!P505</f>
        <v>5100</v>
      </c>
      <c r="S389" s="638">
        <f>'23년(세부_실적)'!Q505</f>
        <v>3.9739999999999998</v>
      </c>
      <c r="T389" s="638">
        <f t="shared" si="4639"/>
        <v>3973.9999999999995</v>
      </c>
      <c r="U389" s="638">
        <f>'23년(세부_실적)'!S505</f>
        <v>1</v>
      </c>
      <c r="V389" s="638">
        <f t="shared" si="4640"/>
        <v>1000</v>
      </c>
      <c r="W389" s="638">
        <f>'23년(세부_실적)'!U505</f>
        <v>5.0000000000000001E-3</v>
      </c>
      <c r="X389" s="638">
        <f t="shared" si="4641"/>
        <v>5</v>
      </c>
      <c r="Y389" s="638">
        <f>'23년(세부_실적)'!W505</f>
        <v>0.20200000000000001</v>
      </c>
      <c r="Z389" s="638">
        <f t="shared" si="4642"/>
        <v>202</v>
      </c>
      <c r="AA389" s="638">
        <f>'23년(세부_실적)'!Y505</f>
        <v>1.2069999999999999</v>
      </c>
      <c r="AB389" s="638">
        <f t="shared" si="4642"/>
        <v>1206.9999999999998</v>
      </c>
      <c r="AC389" s="638">
        <f>'23년(세부_실적)'!AA505</f>
        <v>0.996</v>
      </c>
      <c r="AD389" s="638">
        <f t="shared" ref="AD389" si="5540">AC389*1000</f>
        <v>996</v>
      </c>
      <c r="AE389" s="638">
        <f>'23년(세부_실적)'!AC505</f>
        <v>0</v>
      </c>
      <c r="AF389" s="638">
        <f t="shared" ref="AF389" si="5541">AE389*1000</f>
        <v>0</v>
      </c>
      <c r="AG389" s="638">
        <f>'23년(세부_실적)'!AE505</f>
        <v>1.27</v>
      </c>
      <c r="AH389" s="638">
        <f t="shared" ref="AH389" si="5542">AG389*1000</f>
        <v>1270</v>
      </c>
      <c r="AI389" s="638">
        <f>'23년(세부_실적)'!AG505</f>
        <v>2.266</v>
      </c>
      <c r="AJ389" s="638">
        <f t="shared" ref="AJ389" si="5543">AI389*1000</f>
        <v>2266</v>
      </c>
      <c r="AK389" s="638">
        <f>'23년(세부_실적)'!AI505</f>
        <v>3.4729999999999999</v>
      </c>
      <c r="AL389" s="638">
        <f t="shared" ref="AL389" si="5544">AK389*1000</f>
        <v>3473</v>
      </c>
      <c r="AM389" s="638">
        <f>'23년(세부_실적)'!AK505</f>
        <v>2E-3</v>
      </c>
      <c r="AN389" s="638">
        <f t="shared" ref="AN389" si="5545">AM389*1000</f>
        <v>2</v>
      </c>
      <c r="AO389" s="638">
        <f>'23년(세부_실적)'!AM505</f>
        <v>0</v>
      </c>
      <c r="AP389" s="638">
        <f t="shared" ref="AP389" si="5546">AO389*1000</f>
        <v>0</v>
      </c>
      <c r="AQ389" s="638">
        <f>'23년(세부_실적)'!AO505</f>
        <v>0</v>
      </c>
      <c r="AR389" s="638">
        <f t="shared" ref="AR389" si="5547">AQ389*1000</f>
        <v>0</v>
      </c>
      <c r="AS389" s="638">
        <f>'23년(세부_실적)'!AQ505</f>
        <v>2E-3</v>
      </c>
      <c r="AT389" s="638">
        <f t="shared" ref="AT389" si="5548">AS389*1000</f>
        <v>2</v>
      </c>
      <c r="AU389" s="638">
        <f>'23년(세부_실적)'!AS505</f>
        <v>0</v>
      </c>
      <c r="AV389" s="638">
        <f t="shared" ref="AV389" si="5549">AU389*1000</f>
        <v>0</v>
      </c>
      <c r="AW389" s="638">
        <f>'23년(세부_실적)'!AU505</f>
        <v>0</v>
      </c>
      <c r="AX389" s="638">
        <f t="shared" ref="AX389" si="5550">AW389*1000</f>
        <v>0</v>
      </c>
      <c r="AY389" s="638">
        <f>'23년(세부_실적)'!AW505</f>
        <v>0.499</v>
      </c>
      <c r="AZ389" s="638">
        <f t="shared" ref="AZ389" si="5551">AY389*1000</f>
        <v>499</v>
      </c>
      <c r="BA389" s="638">
        <f>'23년(세부_실적)'!AY505</f>
        <v>0.499</v>
      </c>
      <c r="BB389" s="638">
        <f t="shared" ref="BB389" si="5552">BA389*1000</f>
        <v>499</v>
      </c>
      <c r="BC389" s="638">
        <f>'23년(세부_실적)'!BA505</f>
        <v>0.501</v>
      </c>
      <c r="BD389" s="638">
        <f t="shared" ref="BD389" si="5553">BC389*1000</f>
        <v>501</v>
      </c>
      <c r="BF389" s="617">
        <v>0.5</v>
      </c>
      <c r="BG389" s="617">
        <v>2.0024718072727277</v>
      </c>
      <c r="BH389" s="617">
        <f t="shared" si="5521"/>
        <v>3.5723173502235706</v>
      </c>
      <c r="BI389" s="617">
        <v>4450</v>
      </c>
      <c r="BJ389" s="617">
        <v>0.5</v>
      </c>
      <c r="BK389" s="617">
        <v>2.0024718072727277</v>
      </c>
      <c r="BL389" s="617">
        <f t="shared" si="5522"/>
        <v>3.4923325642353751</v>
      </c>
      <c r="BM389" s="617">
        <v>4450</v>
      </c>
      <c r="BN389" s="617">
        <v>0.5</v>
      </c>
      <c r="BO389" s="617">
        <v>2.0024718072727277</v>
      </c>
      <c r="BP389" s="617">
        <f t="shared" si="5538"/>
        <v>3.4140690332430585</v>
      </c>
      <c r="BQ389" s="617">
        <v>4450</v>
      </c>
      <c r="BR389" s="617">
        <v>0.5</v>
      </c>
      <c r="BS389" s="617">
        <v>2.0848688981818184</v>
      </c>
      <c r="BT389" s="617">
        <f t="shared" si="5539"/>
        <v>3.3627542846779312</v>
      </c>
      <c r="BU389" s="617">
        <v>4450</v>
      </c>
      <c r="BV389" s="617">
        <v>0.5</v>
      </c>
      <c r="BW389" s="617">
        <v>2.0848688981818184</v>
      </c>
      <c r="BX389" s="617"/>
      <c r="BY389" s="617"/>
      <c r="BZ389" s="617">
        <v>0.5</v>
      </c>
      <c r="CA389" s="617">
        <v>2.0848688981818184</v>
      </c>
      <c r="CB389" s="617">
        <f>+CC389/$CC$2</f>
        <v>3.5247610038224004</v>
      </c>
      <c r="CC389" s="617">
        <v>4583</v>
      </c>
      <c r="CD389" s="617"/>
      <c r="CE389" s="617"/>
      <c r="CF389" s="617"/>
      <c r="CG389" s="617"/>
      <c r="CH389" s="617"/>
      <c r="CI389" s="617"/>
      <c r="CJ389" s="617"/>
      <c r="CK389" s="617"/>
      <c r="CL389" s="617"/>
      <c r="CM389" s="617"/>
      <c r="CN389" s="617"/>
      <c r="CO389" s="617"/>
      <c r="CP389" s="617"/>
      <c r="CQ389" s="617"/>
      <c r="CR389" s="617"/>
      <c r="CS389" s="617"/>
      <c r="CT389" s="617"/>
      <c r="CU389" s="617"/>
      <c r="CV389" s="617"/>
      <c r="CW389" s="617"/>
      <c r="CX389" s="617"/>
      <c r="CY389" s="617"/>
      <c r="CZ389" s="617"/>
      <c r="DA389" s="617"/>
      <c r="DB389" s="6">
        <f t="shared" si="4671"/>
        <v>4450000</v>
      </c>
      <c r="DC389" s="6">
        <f t="shared" si="4672"/>
        <v>22250</v>
      </c>
      <c r="DD389" s="6">
        <f t="shared" si="4673"/>
        <v>898900</v>
      </c>
      <c r="DE389" s="6">
        <f t="shared" si="4674"/>
        <v>4432200</v>
      </c>
      <c r="DF389" s="6">
        <f t="shared" si="4675"/>
        <v>0</v>
      </c>
      <c r="DG389" s="6">
        <f t="shared" si="4676"/>
        <v>5820410</v>
      </c>
      <c r="DH389" s="6">
        <f t="shared" si="4677"/>
        <v>0</v>
      </c>
      <c r="DI389" s="6">
        <f t="shared" si="4678"/>
        <v>0</v>
      </c>
      <c r="DJ389" s="6">
        <f t="shared" si="4679"/>
        <v>0</v>
      </c>
      <c r="DK389" s="6">
        <f t="shared" si="4680"/>
        <v>0</v>
      </c>
      <c r="DL389" s="6">
        <f t="shared" si="4681"/>
        <v>0</v>
      </c>
      <c r="DM389" s="6">
        <f t="shared" si="4682"/>
        <v>0</v>
      </c>
      <c r="DO389" s="6">
        <f t="shared" si="4683"/>
        <v>3117304.1056015645</v>
      </c>
      <c r="DP389" s="6">
        <f t="shared" si="4684"/>
        <v>15943.498131315275</v>
      </c>
      <c r="DQ389" s="6">
        <f t="shared" si="4685"/>
        <v>658882.95920620533</v>
      </c>
      <c r="DR389" s="6">
        <f t="shared" si="4686"/>
        <v>3406926.275500596</v>
      </c>
      <c r="DS389" s="6">
        <f t="shared" si="4687"/>
        <v>0</v>
      </c>
      <c r="DT389" s="6">
        <f t="shared" si="4688"/>
        <v>4268373.5911033414</v>
      </c>
      <c r="DU389" s="6">
        <f t="shared" si="4689"/>
        <v>0</v>
      </c>
      <c r="DV389" s="6">
        <f t="shared" si="4690"/>
        <v>0</v>
      </c>
      <c r="DW389" s="6">
        <f t="shared" si="4691"/>
        <v>0</v>
      </c>
      <c r="DX389" s="6">
        <f t="shared" si="4692"/>
        <v>0</v>
      </c>
      <c r="DY389" s="6">
        <f t="shared" si="4693"/>
        <v>0</v>
      </c>
      <c r="DZ389" s="6">
        <f t="shared" si="4694"/>
        <v>0</v>
      </c>
    </row>
    <row r="390" spans="2:130" outlineLevel="1">
      <c r="B390" s="6">
        <f>'23년(세부_실적)'!A506</f>
        <v>384</v>
      </c>
      <c r="C390" s="620"/>
      <c r="D390" s="620"/>
      <c r="E390" s="620"/>
      <c r="F390" s="622" t="str">
        <f>'23년(세부_실적)'!E506</f>
        <v>PN011MWJ-V1</v>
      </c>
      <c r="G390" s="622" t="s">
        <v>1430</v>
      </c>
      <c r="H390" s="622"/>
      <c r="I390" s="617" t="str">
        <f>'23년(세부_실적)'!G506</f>
        <v>구</v>
      </c>
      <c r="J390" s="617" t="str">
        <f>'23년(세부_실적)'!H506</f>
        <v>SY</v>
      </c>
      <c r="K390" s="617">
        <f>'23년(세부_실적)'!I506</f>
        <v>0</v>
      </c>
      <c r="L390" s="617">
        <f>'23년(세부_실적)'!J506</f>
        <v>6602</v>
      </c>
      <c r="M390" s="617">
        <f>'23년(세부_실적)'!K506</f>
        <v>0</v>
      </c>
      <c r="N390" s="617">
        <f>'23년(세부_실적)'!L506</f>
        <v>6602</v>
      </c>
      <c r="O390" s="617">
        <f>'23년(세부_실적)'!M506</f>
        <v>0</v>
      </c>
      <c r="P390" s="617">
        <f>'23년(세부_실적)'!N506</f>
        <v>6602</v>
      </c>
      <c r="Q390" s="617">
        <f>'23년(세부_실적)'!O506</f>
        <v>0</v>
      </c>
      <c r="R390" s="617">
        <f>'23년(세부_실적)'!P506</f>
        <v>6602</v>
      </c>
      <c r="S390" s="638">
        <f>'23년(세부_실적)'!Q506</f>
        <v>1.7589999999999999</v>
      </c>
      <c r="T390" s="638">
        <f t="shared" si="4639"/>
        <v>1759</v>
      </c>
      <c r="U390" s="638">
        <f>'23년(세부_실적)'!S506</f>
        <v>0</v>
      </c>
      <c r="V390" s="638">
        <f t="shared" si="4640"/>
        <v>0</v>
      </c>
      <c r="W390" s="638">
        <f>'23년(세부_실적)'!U506</f>
        <v>8.5999999999999993E-2</v>
      </c>
      <c r="X390" s="638">
        <f t="shared" si="4641"/>
        <v>86</v>
      </c>
      <c r="Y390" s="638">
        <f>'23년(세부_실적)'!W506</f>
        <v>0.29499999999999998</v>
      </c>
      <c r="Z390" s="638">
        <f t="shared" si="4642"/>
        <v>295</v>
      </c>
      <c r="AA390" s="638">
        <f>'23년(세부_실적)'!Y506</f>
        <v>0.38100000000000001</v>
      </c>
      <c r="AB390" s="638">
        <f t="shared" si="4642"/>
        <v>381</v>
      </c>
      <c r="AC390" s="638">
        <f>'23년(세부_실적)'!AA506</f>
        <v>0.34699999999999998</v>
      </c>
      <c r="AD390" s="638">
        <f t="shared" ref="AD390" si="5554">AC390*1000</f>
        <v>347</v>
      </c>
      <c r="AE390" s="638">
        <f>'23년(세부_실적)'!AC506</f>
        <v>0.23300000000000001</v>
      </c>
      <c r="AF390" s="638">
        <f t="shared" ref="AF390" si="5555">AE390*1000</f>
        <v>233</v>
      </c>
      <c r="AG390" s="638">
        <f>'23년(세부_실적)'!AE506</f>
        <v>0.158</v>
      </c>
      <c r="AH390" s="638">
        <f t="shared" ref="AH390" si="5556">AG390*1000</f>
        <v>158</v>
      </c>
      <c r="AI390" s="638">
        <f>'23년(세부_실적)'!AG506</f>
        <v>0.73799999999999999</v>
      </c>
      <c r="AJ390" s="638">
        <f t="shared" ref="AJ390" si="5557">AI390*1000</f>
        <v>738</v>
      </c>
      <c r="AK390" s="638">
        <f>'23년(세부_실적)'!AI506</f>
        <v>1.119</v>
      </c>
      <c r="AL390" s="638">
        <f t="shared" ref="AL390" si="5558">AK390*1000</f>
        <v>1119</v>
      </c>
      <c r="AM390" s="638">
        <f>'23년(세부_실적)'!AK506</f>
        <v>0.15</v>
      </c>
      <c r="AN390" s="638">
        <f t="shared" ref="AN390" si="5559">AM390*1000</f>
        <v>150</v>
      </c>
      <c r="AO390" s="638">
        <f>'23년(세부_실적)'!AM506</f>
        <v>0.05</v>
      </c>
      <c r="AP390" s="638">
        <f t="shared" ref="AP390" si="5560">AO390*1000</f>
        <v>50</v>
      </c>
      <c r="AQ390" s="638">
        <f>'23년(세부_실적)'!AO506</f>
        <v>0.111</v>
      </c>
      <c r="AR390" s="638">
        <f t="shared" ref="AR390" si="5561">AQ390*1000</f>
        <v>111</v>
      </c>
      <c r="AS390" s="638">
        <f>'23년(세부_실적)'!AQ506</f>
        <v>0.311</v>
      </c>
      <c r="AT390" s="638">
        <f t="shared" ref="AT390" si="5562">AS390*1000</f>
        <v>311</v>
      </c>
      <c r="AU390" s="638">
        <f>'23년(세부_실적)'!AS506</f>
        <v>3.1E-2</v>
      </c>
      <c r="AV390" s="638">
        <f t="shared" ref="AV390" si="5563">AU390*1000</f>
        <v>31</v>
      </c>
      <c r="AW390" s="638">
        <f>'23년(세부_실적)'!AU506</f>
        <v>0.21199999999999999</v>
      </c>
      <c r="AX390" s="638">
        <f t="shared" ref="AX390" si="5564">AW390*1000</f>
        <v>212</v>
      </c>
      <c r="AY390" s="638">
        <f>'23년(세부_실적)'!AW506</f>
        <v>8.5999999999999993E-2</v>
      </c>
      <c r="AZ390" s="638">
        <f t="shared" ref="AZ390" si="5565">AY390*1000</f>
        <v>86</v>
      </c>
      <c r="BA390" s="638">
        <f>'23년(세부_실적)'!AY506</f>
        <v>0.32899999999999996</v>
      </c>
      <c r="BB390" s="638">
        <f t="shared" ref="BB390" si="5566">BA390*1000</f>
        <v>328.99999999999994</v>
      </c>
      <c r="BC390" s="638">
        <f>'23년(세부_실적)'!BA506</f>
        <v>0.6399999999999999</v>
      </c>
      <c r="BD390" s="638">
        <f t="shared" ref="BD390" si="5567">BC390*1000</f>
        <v>639.99999999999989</v>
      </c>
      <c r="BF390" s="617">
        <v>0.5131</v>
      </c>
      <c r="BG390" s="617">
        <v>3.041668534545455</v>
      </c>
      <c r="BH390" s="617"/>
      <c r="BI390" s="617"/>
      <c r="BJ390" s="617">
        <v>0.5131</v>
      </c>
      <c r="BK390" s="617">
        <v>3.041668534545455</v>
      </c>
      <c r="BL390" s="617"/>
      <c r="BM390" s="617"/>
      <c r="BN390" s="617">
        <v>0.5131</v>
      </c>
      <c r="BO390" s="617">
        <v>3.041668534545455</v>
      </c>
      <c r="BP390" s="617"/>
      <c r="BQ390" s="617"/>
      <c r="BR390" s="617">
        <v>0.5131</v>
      </c>
      <c r="BS390" s="617">
        <v>3.041668534545455</v>
      </c>
      <c r="BT390" s="617"/>
      <c r="BU390" s="617"/>
      <c r="BV390" s="617">
        <v>0.5131</v>
      </c>
      <c r="BW390" s="617">
        <v>3.041668534545455</v>
      </c>
      <c r="BX390" s="617"/>
      <c r="BY390" s="617"/>
      <c r="BZ390" s="617">
        <v>0.5131</v>
      </c>
      <c r="CA390" s="617">
        <v>3.041668534545455</v>
      </c>
      <c r="CB390" s="617"/>
      <c r="CC390" s="617"/>
      <c r="CD390" s="617"/>
      <c r="CE390" s="617"/>
      <c r="CF390" s="617"/>
      <c r="CG390" s="617"/>
      <c r="CH390" s="617"/>
      <c r="CI390" s="617"/>
      <c r="CJ390" s="617"/>
      <c r="CK390" s="617"/>
      <c r="CL390" s="617"/>
      <c r="CM390" s="617"/>
      <c r="CN390" s="617"/>
      <c r="CO390" s="617"/>
      <c r="CP390" s="617"/>
      <c r="CQ390" s="617"/>
      <c r="CR390" s="617"/>
      <c r="CS390" s="617"/>
      <c r="CT390" s="617"/>
      <c r="CU390" s="617"/>
      <c r="CV390" s="617"/>
      <c r="CW390" s="617"/>
      <c r="CX390" s="617"/>
      <c r="CY390" s="617"/>
      <c r="CZ390" s="617"/>
      <c r="DA390" s="617"/>
      <c r="DB390" s="6">
        <f t="shared" si="4671"/>
        <v>0</v>
      </c>
      <c r="DC390" s="6">
        <f t="shared" si="4672"/>
        <v>0</v>
      </c>
      <c r="DD390" s="6">
        <f t="shared" si="4673"/>
        <v>0</v>
      </c>
      <c r="DE390" s="6">
        <f t="shared" si="4674"/>
        <v>0</v>
      </c>
      <c r="DF390" s="6">
        <f t="shared" si="4675"/>
        <v>0</v>
      </c>
      <c r="DG390" s="6">
        <f t="shared" si="4676"/>
        <v>0</v>
      </c>
      <c r="DH390" s="6">
        <f t="shared" si="4677"/>
        <v>0</v>
      </c>
      <c r="DI390" s="6">
        <f t="shared" si="4678"/>
        <v>0</v>
      </c>
      <c r="DJ390" s="6">
        <f t="shared" si="4679"/>
        <v>0</v>
      </c>
      <c r="DK390" s="6">
        <f t="shared" si="4680"/>
        <v>0</v>
      </c>
      <c r="DL390" s="6">
        <f t="shared" si="4681"/>
        <v>0</v>
      </c>
      <c r="DM390" s="6">
        <f t="shared" si="4682"/>
        <v>0</v>
      </c>
      <c r="DO390" s="6">
        <f t="shared" si="4683"/>
        <v>0</v>
      </c>
      <c r="DP390" s="6">
        <f t="shared" si="4684"/>
        <v>389541.91593961185</v>
      </c>
      <c r="DQ390" s="6">
        <f t="shared" si="4685"/>
        <v>1366850.6255398621</v>
      </c>
      <c r="DR390" s="6">
        <f t="shared" si="4686"/>
        <v>1632321.415105738</v>
      </c>
      <c r="DS390" s="6">
        <f t="shared" si="4687"/>
        <v>1096692.1982551659</v>
      </c>
      <c r="DT390" s="6">
        <f t="shared" si="4688"/>
        <v>730278.6372841819</v>
      </c>
      <c r="DU390" s="6">
        <f t="shared" si="4689"/>
        <v>0</v>
      </c>
      <c r="DV390" s="6">
        <f t="shared" si="4690"/>
        <v>0</v>
      </c>
      <c r="DW390" s="6">
        <f t="shared" si="4691"/>
        <v>0</v>
      </c>
      <c r="DX390" s="6">
        <f t="shared" si="4692"/>
        <v>0</v>
      </c>
      <c r="DY390" s="6">
        <f t="shared" si="4693"/>
        <v>0</v>
      </c>
      <c r="DZ390" s="6">
        <f t="shared" si="4694"/>
        <v>0</v>
      </c>
    </row>
    <row r="391" spans="2:130" outlineLevel="1">
      <c r="B391" s="6">
        <f>'23년(세부_실적)'!A508</f>
        <v>385</v>
      </c>
      <c r="C391" s="620"/>
      <c r="D391" s="620"/>
      <c r="E391" s="620"/>
      <c r="F391" s="622" t="str">
        <f>'23년(세부_실적)'!E508</f>
        <v>PN035MWJ-VF(C)</v>
      </c>
      <c r="G391" s="622" t="s">
        <v>1431</v>
      </c>
      <c r="H391" s="622"/>
      <c r="I391" s="617" t="str">
        <f>'23년(세부_실적)'!G508</f>
        <v>구</v>
      </c>
      <c r="J391" s="617" t="str">
        <f>'23년(세부_실적)'!H508</f>
        <v>SY</v>
      </c>
      <c r="K391" s="617">
        <f>'23년(세부_실적)'!I508</f>
        <v>0</v>
      </c>
      <c r="L391" s="617">
        <f>'23년(세부_실적)'!J508</f>
        <v>8364</v>
      </c>
      <c r="M391" s="617">
        <f>'23년(세부_실적)'!K508</f>
        <v>0</v>
      </c>
      <c r="N391" s="617">
        <f>'23년(세부_실적)'!L508</f>
        <v>8364</v>
      </c>
      <c r="O391" s="617">
        <f>'23년(세부_실적)'!M508</f>
        <v>0</v>
      </c>
      <c r="P391" s="617">
        <f>'23년(세부_실적)'!N508</f>
        <v>8364</v>
      </c>
      <c r="Q391" s="617">
        <f>'23년(세부_실적)'!O508</f>
        <v>0</v>
      </c>
      <c r="R391" s="617">
        <f>'23년(세부_실적)'!P508</f>
        <v>8364</v>
      </c>
      <c r="S391" s="638">
        <f>'23년(세부_실적)'!Q508</f>
        <v>6.8540000000000001</v>
      </c>
      <c r="T391" s="638">
        <f t="shared" ref="T391:T454" si="5568">+S391*1000</f>
        <v>6854</v>
      </c>
      <c r="U391" s="638">
        <f>'23년(세부_실적)'!S508</f>
        <v>0.7</v>
      </c>
      <c r="V391" s="638">
        <f t="shared" ref="V391:V454" si="5569">+U391*1000</f>
        <v>700</v>
      </c>
      <c r="W391" s="638">
        <f>'23년(세부_실적)'!U508</f>
        <v>0.35199999999999998</v>
      </c>
      <c r="X391" s="638">
        <f t="shared" ref="X391:X454" si="5570">W391*1000</f>
        <v>352</v>
      </c>
      <c r="Y391" s="638">
        <f>'23년(세부_실적)'!W508</f>
        <v>1.3</v>
      </c>
      <c r="Z391" s="638">
        <f t="shared" ref="Z391:AB454" si="5571">Y391*1000</f>
        <v>1300</v>
      </c>
      <c r="AA391" s="638">
        <f>'23년(세부_실적)'!Y508</f>
        <v>2.3520000000000003</v>
      </c>
      <c r="AB391" s="638">
        <f t="shared" si="5571"/>
        <v>2352.0000000000005</v>
      </c>
      <c r="AC391" s="638">
        <f>'23년(세부_실적)'!AA508</f>
        <v>0.80200000000000005</v>
      </c>
      <c r="AD391" s="638">
        <f t="shared" ref="AD391" si="5572">AC391*1000</f>
        <v>802</v>
      </c>
      <c r="AE391" s="638">
        <f>'23년(세부_실적)'!AC508</f>
        <v>0.5</v>
      </c>
      <c r="AF391" s="638">
        <f t="shared" ref="AF391" si="5573">AE391*1000</f>
        <v>500</v>
      </c>
      <c r="AG391" s="638">
        <f>'23년(세부_실적)'!AE508</f>
        <v>0.4</v>
      </c>
      <c r="AH391" s="638">
        <f t="shared" ref="AH391" si="5574">AG391*1000</f>
        <v>400</v>
      </c>
      <c r="AI391" s="638">
        <f>'23년(세부_실적)'!AG508</f>
        <v>1.702</v>
      </c>
      <c r="AJ391" s="638">
        <f t="shared" ref="AJ391" si="5575">AI391*1000</f>
        <v>1702</v>
      </c>
      <c r="AK391" s="638">
        <f>'23년(세부_실적)'!AI508</f>
        <v>4.0540000000000003</v>
      </c>
      <c r="AL391" s="638">
        <f t="shared" ref="AL391" si="5576">AK391*1000</f>
        <v>4054.0000000000005</v>
      </c>
      <c r="AM391" s="638">
        <f>'23년(세부_실적)'!AK508</f>
        <v>0.6</v>
      </c>
      <c r="AN391" s="638">
        <f t="shared" ref="AN391" si="5577">AM391*1000</f>
        <v>600</v>
      </c>
      <c r="AO391" s="638">
        <f>'23년(세부_실적)'!AM508</f>
        <v>0.75</v>
      </c>
      <c r="AP391" s="638">
        <f t="shared" ref="AP391" si="5578">AO391*1000</f>
        <v>750</v>
      </c>
      <c r="AQ391" s="638">
        <f>'23년(세부_실적)'!AO508</f>
        <v>0.7</v>
      </c>
      <c r="AR391" s="638">
        <f t="shared" ref="AR391" si="5579">AQ391*1000</f>
        <v>700</v>
      </c>
      <c r="AS391" s="638">
        <f>'23년(세부_실적)'!AQ508</f>
        <v>2.0499999999999998</v>
      </c>
      <c r="AT391" s="638">
        <f t="shared" ref="AT391" si="5580">AS391*1000</f>
        <v>2050</v>
      </c>
      <c r="AU391" s="638">
        <f>'23년(세부_실적)'!AS508</f>
        <v>0.4</v>
      </c>
      <c r="AV391" s="638">
        <f t="shared" ref="AV391" si="5581">AU391*1000</f>
        <v>400</v>
      </c>
      <c r="AW391" s="638">
        <f>'23년(세부_실적)'!AU508</f>
        <v>0.35</v>
      </c>
      <c r="AX391" s="638">
        <f t="shared" ref="AX391" si="5582">AW391*1000</f>
        <v>350</v>
      </c>
      <c r="AY391" s="638">
        <f>'23년(세부_실적)'!AW508</f>
        <v>0</v>
      </c>
      <c r="AZ391" s="638">
        <f t="shared" ref="AZ391" si="5583">AY391*1000</f>
        <v>0</v>
      </c>
      <c r="BA391" s="638">
        <f>'23년(세부_실적)'!AY508</f>
        <v>0.75</v>
      </c>
      <c r="BB391" s="638">
        <f t="shared" ref="BB391" si="5584">BA391*1000</f>
        <v>750</v>
      </c>
      <c r="BC391" s="638">
        <f>'23년(세부_실적)'!BA508</f>
        <v>2.8</v>
      </c>
      <c r="BD391" s="638">
        <f t="shared" ref="BD391" si="5585">BC391*1000</f>
        <v>2800</v>
      </c>
      <c r="BF391" s="617">
        <v>0.5131</v>
      </c>
      <c r="BG391" s="617">
        <v>3.0582226727272723</v>
      </c>
      <c r="BH391" s="617">
        <f t="shared" si="5521"/>
        <v>4.7291059573409111</v>
      </c>
      <c r="BI391" s="617">
        <v>5891</v>
      </c>
      <c r="BJ391" s="617">
        <v>0.5131</v>
      </c>
      <c r="BK391" s="617">
        <v>3.0582226727272723</v>
      </c>
      <c r="BL391" s="617"/>
      <c r="BM391" s="617"/>
      <c r="BN391" s="617">
        <v>0.5131</v>
      </c>
      <c r="BO391" s="617">
        <v>3.0582226727272723</v>
      </c>
      <c r="BP391" s="617">
        <f t="shared" si="5538"/>
        <v>4.5196136347943501</v>
      </c>
      <c r="BQ391" s="617">
        <v>5891</v>
      </c>
      <c r="BR391" s="617">
        <v>0.5131</v>
      </c>
      <c r="BS391" s="617">
        <v>3.126280763636363</v>
      </c>
      <c r="BT391" s="617"/>
      <c r="BU391" s="617"/>
      <c r="BV391" s="617">
        <v>0.5131</v>
      </c>
      <c r="BW391" s="617">
        <v>3.126280763636363</v>
      </c>
      <c r="BX391" s="617"/>
      <c r="BY391" s="617"/>
      <c r="BZ391" s="617">
        <v>0.5131</v>
      </c>
      <c r="CA391" s="617">
        <v>3.126280763636363</v>
      </c>
      <c r="CB391" s="617">
        <f>+CC391/$CC$2</f>
        <v>4.5307368696307577</v>
      </c>
      <c r="CC391" s="617">
        <v>5891</v>
      </c>
      <c r="CD391" s="617"/>
      <c r="CE391" s="617"/>
      <c r="CF391" s="617"/>
      <c r="CG391" s="617"/>
      <c r="CH391" s="617"/>
      <c r="CI391" s="617"/>
      <c r="CJ391" s="617"/>
      <c r="CK391" s="617"/>
      <c r="CL391" s="617"/>
      <c r="CM391" s="617"/>
      <c r="CN391" s="617"/>
      <c r="CO391" s="617"/>
      <c r="CP391" s="617"/>
      <c r="CQ391" s="617"/>
      <c r="CR391" s="617"/>
      <c r="CS391" s="617"/>
      <c r="CT391" s="617"/>
      <c r="CU391" s="617"/>
      <c r="CV391" s="617"/>
      <c r="CW391" s="617"/>
      <c r="CX391" s="617"/>
      <c r="CY391" s="617"/>
      <c r="CZ391" s="617"/>
      <c r="DA391" s="617"/>
      <c r="DB391" s="6">
        <f t="shared" si="4671"/>
        <v>4123700</v>
      </c>
      <c r="DC391" s="6">
        <f t="shared" si="4672"/>
        <v>0</v>
      </c>
      <c r="DD391" s="6">
        <f t="shared" si="4673"/>
        <v>7658300</v>
      </c>
      <c r="DE391" s="6">
        <f t="shared" si="4674"/>
        <v>0</v>
      </c>
      <c r="DF391" s="6">
        <f t="shared" si="4675"/>
        <v>0</v>
      </c>
      <c r="DG391" s="6">
        <f t="shared" si="4676"/>
        <v>2356400</v>
      </c>
      <c r="DH391" s="6">
        <f t="shared" si="4677"/>
        <v>0</v>
      </c>
      <c r="DI391" s="6">
        <f t="shared" si="4678"/>
        <v>4494910.0678341528</v>
      </c>
      <c r="DJ391" s="6">
        <f t="shared" si="4679"/>
        <v>0</v>
      </c>
      <c r="DK391" s="6">
        <f t="shared" si="4680"/>
        <v>0</v>
      </c>
      <c r="DL391" s="6">
        <f t="shared" si="4681"/>
        <v>0</v>
      </c>
      <c r="DM391" s="6">
        <f t="shared" si="4682"/>
        <v>0</v>
      </c>
      <c r="DO391" s="6">
        <f t="shared" si="4683"/>
        <v>3114132.6581327454</v>
      </c>
      <c r="DP391" s="6">
        <f t="shared" si="4684"/>
        <v>1601829.073166976</v>
      </c>
      <c r="DQ391" s="6">
        <f t="shared" si="4685"/>
        <v>6051459.8447067821</v>
      </c>
      <c r="DR391" s="6">
        <f t="shared" si="4686"/>
        <v>3862484.4124124879</v>
      </c>
      <c r="DS391" s="6">
        <f t="shared" si="4687"/>
        <v>2409433.8376616361</v>
      </c>
      <c r="DT391" s="6">
        <f t="shared" si="4688"/>
        <v>1892812.8201211633</v>
      </c>
      <c r="DU391" s="6">
        <f t="shared" si="4689"/>
        <v>0</v>
      </c>
      <c r="DV391" s="6">
        <f t="shared" si="4690"/>
        <v>0</v>
      </c>
      <c r="DW391" s="6">
        <f t="shared" si="4691"/>
        <v>0</v>
      </c>
      <c r="DX391" s="6">
        <f t="shared" si="4692"/>
        <v>0</v>
      </c>
      <c r="DY391" s="6">
        <f t="shared" si="4693"/>
        <v>0</v>
      </c>
      <c r="DZ391" s="6">
        <f t="shared" si="4694"/>
        <v>0</v>
      </c>
    </row>
    <row r="392" spans="2:130" outlineLevel="1">
      <c r="B392" s="6">
        <f>'23년(세부_실적)'!A509</f>
        <v>386</v>
      </c>
      <c r="C392" s="620"/>
      <c r="D392" s="620"/>
      <c r="E392" s="620"/>
      <c r="F392" s="622" t="str">
        <f>'23년(세부_실적)'!E509</f>
        <v>PN036MWJ-VF</v>
      </c>
      <c r="G392" s="622" t="s">
        <v>1432</v>
      </c>
      <c r="H392" s="622"/>
      <c r="I392" s="617" t="str">
        <f>'23년(세부_실적)'!G509</f>
        <v>구</v>
      </c>
      <c r="J392" s="617" t="str">
        <f>'23년(세부_실적)'!H509</f>
        <v>SY</v>
      </c>
      <c r="K392" s="617">
        <f>'23년(세부_실적)'!I509</f>
        <v>0</v>
      </c>
      <c r="L392" s="617">
        <f>'23년(세부_실적)'!J509</f>
        <v>7135</v>
      </c>
      <c r="M392" s="617">
        <f>'23년(세부_실적)'!K509</f>
        <v>0</v>
      </c>
      <c r="N392" s="617">
        <f>'23년(세부_실적)'!L509</f>
        <v>7135</v>
      </c>
      <c r="O392" s="617">
        <f>'23년(세부_실적)'!M509</f>
        <v>0</v>
      </c>
      <c r="P392" s="617">
        <f>'23년(세부_실적)'!N509</f>
        <v>7135</v>
      </c>
      <c r="Q392" s="617">
        <f>'23년(세부_실적)'!O509</f>
        <v>0</v>
      </c>
      <c r="R392" s="617">
        <f>'23년(세부_실적)'!P509</f>
        <v>7135</v>
      </c>
      <c r="S392" s="638">
        <f>'23년(세부_실적)'!Q509</f>
        <v>9.3649999999999984</v>
      </c>
      <c r="T392" s="638">
        <f t="shared" si="5568"/>
        <v>9364.9999999999982</v>
      </c>
      <c r="U392" s="638">
        <f>'23년(세부_실적)'!S509</f>
        <v>0.35</v>
      </c>
      <c r="V392" s="638">
        <f t="shared" si="5569"/>
        <v>350</v>
      </c>
      <c r="W392" s="638">
        <f>'23년(세부_실적)'!U509</f>
        <v>0</v>
      </c>
      <c r="X392" s="638">
        <f t="shared" si="5570"/>
        <v>0</v>
      </c>
      <c r="Y392" s="638">
        <f>'23년(세부_실적)'!W509</f>
        <v>0.22700000000000001</v>
      </c>
      <c r="Z392" s="638">
        <f t="shared" si="5571"/>
        <v>227</v>
      </c>
      <c r="AA392" s="638">
        <f>'23년(세부_실적)'!Y509</f>
        <v>0.57699999999999996</v>
      </c>
      <c r="AB392" s="638">
        <f t="shared" si="5571"/>
        <v>577</v>
      </c>
      <c r="AC392" s="638">
        <f>'23년(세부_실적)'!AA509</f>
        <v>0.187</v>
      </c>
      <c r="AD392" s="638">
        <f t="shared" ref="AD392" si="5586">AC392*1000</f>
        <v>187</v>
      </c>
      <c r="AE392" s="638">
        <f>'23년(세부_실적)'!AC509</f>
        <v>0.443</v>
      </c>
      <c r="AF392" s="638">
        <f t="shared" ref="AF392" si="5587">AE392*1000</f>
        <v>443</v>
      </c>
      <c r="AG392" s="638">
        <f>'23년(세부_실적)'!AE509</f>
        <v>0.873</v>
      </c>
      <c r="AH392" s="638">
        <f t="shared" ref="AH392" si="5588">AG392*1000</f>
        <v>873</v>
      </c>
      <c r="AI392" s="638">
        <f>'23년(세부_실적)'!AG509</f>
        <v>1.5030000000000001</v>
      </c>
      <c r="AJ392" s="638">
        <f t="shared" ref="AJ392" si="5589">AI392*1000</f>
        <v>1503</v>
      </c>
      <c r="AK392" s="638">
        <f>'23년(세부_실적)'!AI509</f>
        <v>2.08</v>
      </c>
      <c r="AL392" s="638">
        <f t="shared" ref="AL392" si="5590">AK392*1000</f>
        <v>2080</v>
      </c>
      <c r="AM392" s="638">
        <f>'23년(세부_실적)'!AK509</f>
        <v>1.1819999999999999</v>
      </c>
      <c r="AN392" s="638">
        <f t="shared" ref="AN392" si="5591">AM392*1000</f>
        <v>1182</v>
      </c>
      <c r="AO392" s="638">
        <f>'23년(세부_실적)'!AM509</f>
        <v>0.71099999999999997</v>
      </c>
      <c r="AP392" s="638">
        <f t="shared" ref="AP392" si="5592">AO392*1000</f>
        <v>711</v>
      </c>
      <c r="AQ392" s="638">
        <f>'23년(세부_실적)'!AO509</f>
        <v>1.47</v>
      </c>
      <c r="AR392" s="638">
        <f t="shared" ref="AR392" si="5593">AQ392*1000</f>
        <v>1470</v>
      </c>
      <c r="AS392" s="638">
        <f>'23년(세부_실적)'!AQ509</f>
        <v>3.3629999999999995</v>
      </c>
      <c r="AT392" s="638">
        <f t="shared" ref="AT392" si="5594">AS392*1000</f>
        <v>3362.9999999999995</v>
      </c>
      <c r="AU392" s="638">
        <f>'23년(세부_실적)'!AS509</f>
        <v>1.4590000000000001</v>
      </c>
      <c r="AV392" s="638">
        <f t="shared" ref="AV392" si="5595">AU392*1000</f>
        <v>1459</v>
      </c>
      <c r="AW392" s="638">
        <f>'23년(세부_실적)'!AU509</f>
        <v>1.429</v>
      </c>
      <c r="AX392" s="638">
        <f t="shared" ref="AX392" si="5596">AW392*1000</f>
        <v>1429</v>
      </c>
      <c r="AY392" s="638">
        <f>'23년(세부_실적)'!AW509</f>
        <v>1.034</v>
      </c>
      <c r="AZ392" s="638">
        <f t="shared" ref="AZ392" si="5597">AY392*1000</f>
        <v>1034</v>
      </c>
      <c r="BA392" s="638">
        <f>'23년(세부_실적)'!AY509</f>
        <v>3.9219999999999997</v>
      </c>
      <c r="BB392" s="638">
        <f t="shared" ref="BB392" si="5598">BA392*1000</f>
        <v>3921.9999999999995</v>
      </c>
      <c r="BC392" s="638">
        <f>'23년(세부_실적)'!BA509</f>
        <v>7.2849999999999993</v>
      </c>
      <c r="BD392" s="638">
        <f t="shared" ref="BD392" si="5599">BC392*1000</f>
        <v>7284.9999999999991</v>
      </c>
      <c r="BF392" s="617">
        <v>0.51300000000000001</v>
      </c>
      <c r="BG392" s="617">
        <v>2.7164905381818181</v>
      </c>
      <c r="BH392" s="617">
        <f t="shared" si="5521"/>
        <v>4.3510022557779218</v>
      </c>
      <c r="BI392" s="617">
        <v>5420</v>
      </c>
      <c r="BJ392" s="617">
        <v>0.51300000000000001</v>
      </c>
      <c r="BK392" s="617">
        <v>2.7164905381818181</v>
      </c>
      <c r="BL392" s="617">
        <f t="shared" si="5522"/>
        <v>4.2535825838552208</v>
      </c>
      <c r="BM392" s="617">
        <v>5420</v>
      </c>
      <c r="BN392" s="617">
        <v>0.51300000000000001</v>
      </c>
      <c r="BO392" s="617">
        <v>2.7164905381818181</v>
      </c>
      <c r="BP392" s="617">
        <f t="shared" si="5538"/>
        <v>4.1582593618376125</v>
      </c>
      <c r="BQ392" s="617">
        <v>5420</v>
      </c>
      <c r="BR392" s="617">
        <v>0.51300000000000001</v>
      </c>
      <c r="BS392" s="617">
        <v>2.8037898109090906</v>
      </c>
      <c r="BT392" s="617">
        <f t="shared" si="5539"/>
        <v>4.095759151225705</v>
      </c>
      <c r="BU392" s="617">
        <v>5420</v>
      </c>
      <c r="BV392" s="617">
        <v>0.51300000000000001</v>
      </c>
      <c r="BW392" s="617">
        <v>2.8037898109090906</v>
      </c>
      <c r="BX392" s="617">
        <f t="shared" si="5523"/>
        <v>4.215725517147626</v>
      </c>
      <c r="BY392" s="617">
        <v>5582</v>
      </c>
      <c r="BZ392" s="617">
        <v>0.51300000000000001</v>
      </c>
      <c r="CA392" s="617">
        <v>2.8037898109090906</v>
      </c>
      <c r="CB392" s="617">
        <f>+CC392/$CC$2</f>
        <v>4.2930866077540131</v>
      </c>
      <c r="CC392" s="617">
        <v>5582</v>
      </c>
      <c r="CD392" s="617"/>
      <c r="CE392" s="617"/>
      <c r="CF392" s="617"/>
      <c r="CG392" s="617"/>
      <c r="CH392" s="617"/>
      <c r="CI392" s="617"/>
      <c r="CJ392" s="617"/>
      <c r="CK392" s="617"/>
      <c r="CL392" s="617"/>
      <c r="CM392" s="617"/>
      <c r="CN392" s="617"/>
      <c r="CO392" s="617"/>
      <c r="CP392" s="617"/>
      <c r="CQ392" s="617"/>
      <c r="CR392" s="617"/>
      <c r="CS392" s="617"/>
      <c r="CT392" s="617"/>
      <c r="CU392" s="617"/>
      <c r="CV392" s="617"/>
      <c r="CW392" s="617"/>
      <c r="CX392" s="617"/>
      <c r="CY392" s="617"/>
      <c r="CZ392" s="617"/>
      <c r="DA392" s="617"/>
      <c r="DB392" s="6">
        <f t="shared" ref="DB392:DB455" si="5600">+V392*BH392*$BI$2</f>
        <v>1896999.9999999998</v>
      </c>
      <c r="DC392" s="6">
        <f t="shared" ref="DC392:DC455" si="5601">+X392*BL392*$BM$2</f>
        <v>0</v>
      </c>
      <c r="DD392" s="6">
        <f t="shared" ref="DD392:DD455" si="5602">+BP392*Z392*$BQ$2</f>
        <v>1230339.9999999998</v>
      </c>
      <c r="DE392" s="6">
        <f t="shared" ref="DE392:DE455" si="5603">+AD392*BT392*$BU$2</f>
        <v>1013539.9999999999</v>
      </c>
      <c r="DF392" s="6">
        <f t="shared" ref="DF392:DF455" si="5604">+BX392*AF392*$BY$2</f>
        <v>2472826</v>
      </c>
      <c r="DG392" s="6">
        <f t="shared" ref="DG392:DG455" si="5605">+CB392*AH392*$CC$2</f>
        <v>4873086.0000000009</v>
      </c>
      <c r="DH392" s="6">
        <f t="shared" ref="DH392:DH455" si="5606">+CF392*AN392*$CG$2</f>
        <v>0</v>
      </c>
      <c r="DI392" s="6">
        <f t="shared" ref="DI392:DI455" si="5607">+CB392*AP392*$AP$2</f>
        <v>4037663.7960822317</v>
      </c>
      <c r="DJ392" s="6">
        <f t="shared" ref="DJ392:DJ455" si="5608">+CN392*AR392*$AR$2</f>
        <v>0</v>
      </c>
      <c r="DK392" s="6">
        <f t="shared" ref="DK392:DK455" si="5609">+CR392*AV392*$AV$2</f>
        <v>0</v>
      </c>
      <c r="DL392" s="6">
        <f t="shared" ref="DL392:DL455" si="5610">+CV392*AX392*$AX$2</f>
        <v>0</v>
      </c>
      <c r="DM392" s="6">
        <f t="shared" ref="DM392:DM455" si="5611">+CZ392*AZ392*$AZ$2</f>
        <v>0</v>
      </c>
      <c r="DO392" s="6">
        <f t="shared" ref="DO392:DO455" si="5612">+(BF392+BG392)*V392*$V$2</f>
        <v>1408030.423977698</v>
      </c>
      <c r="DP392" s="6">
        <f t="shared" ref="DP392:DP455" si="5613">+(BJ392+BK392)*X392*$X$2</f>
        <v>0</v>
      </c>
      <c r="DQ392" s="6">
        <f t="shared" ref="DQ392:DQ455" si="5614">+(BN392+BO392)*Z392*$Z$2</f>
        <v>955537.17144538823</v>
      </c>
      <c r="DR392" s="6">
        <f t="shared" ref="DR392:DR455" si="5615">+(BR392+BS392)*AD392*$AD$2</f>
        <v>820775.59271100466</v>
      </c>
      <c r="DS392" s="6">
        <f t="shared" ref="DS392:DS455" si="5616">+(BV392+BW392)*AF392*$AF$2</f>
        <v>1945535.6017818917</v>
      </c>
      <c r="DT392" s="6">
        <f t="shared" ref="DT392:DT455" si="5617">+(BZ392+CA392)*AH392*$AH$2</f>
        <v>3764890.734626859</v>
      </c>
      <c r="DU392" s="6">
        <f t="shared" ref="DU392:DU455" si="5618">+(CD392+CE392)*AN392*$AN$2</f>
        <v>0</v>
      </c>
      <c r="DV392" s="6">
        <f t="shared" ref="DV392:DV455" si="5619">+(CH392+CI392)*AP392*$AP$2</f>
        <v>0</v>
      </c>
      <c r="DW392" s="6">
        <f t="shared" ref="DW392:DW455" si="5620">+(CL392+CM392)*AR392*$AR$2</f>
        <v>0</v>
      </c>
      <c r="DX392" s="6">
        <f t="shared" ref="DX392:DX455" si="5621">+(CP392+CQ392)*AV392*$AV$2</f>
        <v>0</v>
      </c>
      <c r="DY392" s="6">
        <f t="shared" ref="DY392:DY455" si="5622">+(CT392+CU392)*AX392*$AX$2</f>
        <v>0</v>
      </c>
      <c r="DZ392" s="6">
        <f t="shared" ref="DZ392:DZ455" si="5623">+(CX392+CY392)*AZ392*$AZ$2</f>
        <v>0</v>
      </c>
    </row>
    <row r="393" spans="2:130" outlineLevel="1">
      <c r="B393" s="6">
        <f>'23년(세부_실적)'!A510</f>
        <v>387</v>
      </c>
      <c r="C393" s="620"/>
      <c r="D393" s="620"/>
      <c r="E393" s="620"/>
      <c r="F393" s="622" t="str">
        <f>'23년(세부_실적)'!E510</f>
        <v>PN036MWJ-VF(A)</v>
      </c>
      <c r="G393" s="622" t="s">
        <v>1433</v>
      </c>
      <c r="H393" s="622"/>
      <c r="I393" s="617" t="str">
        <f>'23년(세부_실적)'!G510</f>
        <v>구</v>
      </c>
      <c r="J393" s="617" t="str">
        <f>'23년(세부_실적)'!H510</f>
        <v>SY</v>
      </c>
      <c r="K393" s="617">
        <f>'23년(세부_실적)'!I510</f>
        <v>0</v>
      </c>
      <c r="L393" s="617">
        <f>'23년(세부_실적)'!J510</f>
        <v>8585</v>
      </c>
      <c r="M393" s="617">
        <f>'23년(세부_실적)'!K510</f>
        <v>0</v>
      </c>
      <c r="N393" s="617">
        <f>'23년(세부_실적)'!L510</f>
        <v>8585</v>
      </c>
      <c r="O393" s="617">
        <f>'23년(세부_실적)'!M510</f>
        <v>0</v>
      </c>
      <c r="P393" s="617">
        <f>'23년(세부_실적)'!N510</f>
        <v>8585</v>
      </c>
      <c r="Q393" s="617">
        <f>'23년(세부_실적)'!O510</f>
        <v>0</v>
      </c>
      <c r="R393" s="617">
        <f>'23년(세부_실적)'!P510</f>
        <v>8585</v>
      </c>
      <c r="S393" s="638">
        <f>'23년(세부_실적)'!Q510</f>
        <v>10.522</v>
      </c>
      <c r="T393" s="638">
        <f t="shared" si="5568"/>
        <v>10522</v>
      </c>
      <c r="U393" s="638">
        <f>'23년(세부_실적)'!S510</f>
        <v>0.90900000000000003</v>
      </c>
      <c r="V393" s="638">
        <f t="shared" si="5569"/>
        <v>909</v>
      </c>
      <c r="W393" s="638">
        <f>'23년(세부_실적)'!U510</f>
        <v>0.67</v>
      </c>
      <c r="X393" s="638">
        <f t="shared" si="5570"/>
        <v>670</v>
      </c>
      <c r="Y393" s="638">
        <f>'23년(세부_실적)'!W510</f>
        <v>1.4</v>
      </c>
      <c r="Z393" s="638">
        <f t="shared" si="5571"/>
        <v>1400</v>
      </c>
      <c r="AA393" s="638">
        <f>'23년(세부_실적)'!Y510</f>
        <v>2.9790000000000001</v>
      </c>
      <c r="AB393" s="638">
        <f t="shared" si="5571"/>
        <v>2979</v>
      </c>
      <c r="AC393" s="638">
        <f>'23년(세부_실적)'!AA510</f>
        <v>1.296</v>
      </c>
      <c r="AD393" s="638">
        <f t="shared" ref="AD393" si="5624">AC393*1000</f>
        <v>1296</v>
      </c>
      <c r="AE393" s="638">
        <f>'23년(세부_실적)'!AC510</f>
        <v>1.0649999999999999</v>
      </c>
      <c r="AF393" s="638">
        <f t="shared" ref="AF393" si="5625">AE393*1000</f>
        <v>1065</v>
      </c>
      <c r="AG393" s="638">
        <f>'23년(세부_실적)'!AE510</f>
        <v>1.119</v>
      </c>
      <c r="AH393" s="638">
        <f t="shared" ref="AH393" si="5626">AG393*1000</f>
        <v>1119</v>
      </c>
      <c r="AI393" s="638">
        <f>'23년(세부_실적)'!AG510</f>
        <v>3.4799999999999995</v>
      </c>
      <c r="AJ393" s="638">
        <f t="shared" ref="AJ393" si="5627">AI393*1000</f>
        <v>3479.9999999999995</v>
      </c>
      <c r="AK393" s="638">
        <f>'23년(세부_실적)'!AI510</f>
        <v>6.4589999999999996</v>
      </c>
      <c r="AL393" s="638">
        <f t="shared" ref="AL393" si="5628">AK393*1000</f>
        <v>6459</v>
      </c>
      <c r="AM393" s="638">
        <f>'23년(세부_실적)'!AK510</f>
        <v>0.50900000000000001</v>
      </c>
      <c r="AN393" s="638">
        <f t="shared" ref="AN393" si="5629">AM393*1000</f>
        <v>509</v>
      </c>
      <c r="AO393" s="638">
        <f>'23년(세부_실적)'!AM510</f>
        <v>1.425</v>
      </c>
      <c r="AP393" s="638">
        <f t="shared" ref="AP393" si="5630">AO393*1000</f>
        <v>1425</v>
      </c>
      <c r="AQ393" s="638">
        <f>'23년(세부_실적)'!AO510</f>
        <v>4.3999999999999997E-2</v>
      </c>
      <c r="AR393" s="638">
        <f t="shared" ref="AR393" si="5631">AQ393*1000</f>
        <v>44</v>
      </c>
      <c r="AS393" s="638">
        <f>'23년(세부_실적)'!AQ510</f>
        <v>1.9780000000000002</v>
      </c>
      <c r="AT393" s="638">
        <f t="shared" ref="AT393" si="5632">AS393*1000</f>
        <v>1978.0000000000002</v>
      </c>
      <c r="AU393" s="638">
        <f>'23년(세부_실적)'!AS510</f>
        <v>1.02</v>
      </c>
      <c r="AV393" s="638">
        <f t="shared" ref="AV393" si="5633">AU393*1000</f>
        <v>1020</v>
      </c>
      <c r="AW393" s="638">
        <f>'23년(세부_실적)'!AU510</f>
        <v>0.40500000000000003</v>
      </c>
      <c r="AX393" s="638">
        <f t="shared" ref="AX393" si="5634">AW393*1000</f>
        <v>405</v>
      </c>
      <c r="AY393" s="638">
        <f>'23년(세부_실적)'!AW510</f>
        <v>0.66</v>
      </c>
      <c r="AZ393" s="638">
        <f t="shared" ref="AZ393" si="5635">AY393*1000</f>
        <v>660</v>
      </c>
      <c r="BA393" s="638">
        <f>'23년(세부_실적)'!AY510</f>
        <v>2.085</v>
      </c>
      <c r="BB393" s="638">
        <f t="shared" ref="BB393" si="5636">BA393*1000</f>
        <v>2085</v>
      </c>
      <c r="BC393" s="638">
        <f>'23년(세부_실적)'!BA510</f>
        <v>4.0630000000000006</v>
      </c>
      <c r="BD393" s="638">
        <f t="shared" ref="BD393" si="5637">BC393*1000</f>
        <v>4063.0000000000005</v>
      </c>
      <c r="BF393" s="617">
        <v>0.57799999999999996</v>
      </c>
      <c r="BG393" s="617">
        <v>4.2382496764545463</v>
      </c>
      <c r="BH393" s="617">
        <f t="shared" si="5521"/>
        <v>6.0127318995897854</v>
      </c>
      <c r="BI393" s="617">
        <v>7490</v>
      </c>
      <c r="BJ393" s="617">
        <v>0.57799999999999996</v>
      </c>
      <c r="BK393" s="617">
        <v>4.2382496764545463</v>
      </c>
      <c r="BL393" s="617">
        <f t="shared" si="5522"/>
        <v>5.8781058216006654</v>
      </c>
      <c r="BM393" s="617">
        <v>7490</v>
      </c>
      <c r="BN393" s="617">
        <v>0.57799999999999996</v>
      </c>
      <c r="BO393" s="617">
        <v>4.2382496764545463</v>
      </c>
      <c r="BP393" s="617">
        <f t="shared" si="5538"/>
        <v>5.7463768671888786</v>
      </c>
      <c r="BQ393" s="617">
        <v>7490</v>
      </c>
      <c r="BR393" s="617">
        <v>0.57799999999999996</v>
      </c>
      <c r="BS393" s="617">
        <v>4.3248216764545457</v>
      </c>
      <c r="BT393" s="617">
        <f t="shared" si="5539"/>
        <v>5.6600066499410575</v>
      </c>
      <c r="BU393" s="617">
        <v>7490</v>
      </c>
      <c r="BV393" s="617">
        <v>0.57799999999999996</v>
      </c>
      <c r="BW393" s="617">
        <v>4.3248216764545457</v>
      </c>
      <c r="BX393" s="617">
        <f t="shared" si="5523"/>
        <v>5.8258879683405214</v>
      </c>
      <c r="BY393" s="617">
        <v>7714</v>
      </c>
      <c r="BZ393" s="617">
        <v>0.57799999999999996</v>
      </c>
      <c r="CA393" s="617">
        <v>4.3248216764545457</v>
      </c>
      <c r="CB393" s="617">
        <f>+CC393/$CC$2</f>
        <v>5.9327965052336893</v>
      </c>
      <c r="CC393" s="617">
        <v>7714</v>
      </c>
      <c r="CD393" s="617"/>
      <c r="CE393" s="617"/>
      <c r="CF393" s="617"/>
      <c r="CG393" s="617"/>
      <c r="CH393" s="617"/>
      <c r="CI393" s="617"/>
      <c r="CJ393" s="617"/>
      <c r="CK393" s="617"/>
      <c r="CL393" s="617"/>
      <c r="CM393" s="617"/>
      <c r="CN393" s="617"/>
      <c r="CO393" s="617"/>
      <c r="CP393" s="617"/>
      <c r="CQ393" s="617"/>
      <c r="CR393" s="617"/>
      <c r="CS393" s="617"/>
      <c r="CT393" s="617"/>
      <c r="CU393" s="617"/>
      <c r="CV393" s="617"/>
      <c r="CW393" s="617"/>
      <c r="CX393" s="617"/>
      <c r="CY393" s="617"/>
      <c r="CZ393" s="617"/>
      <c r="DA393" s="617"/>
      <c r="DB393" s="6">
        <f t="shared" si="5600"/>
        <v>6808410</v>
      </c>
      <c r="DC393" s="6">
        <f t="shared" si="5601"/>
        <v>5018300</v>
      </c>
      <c r="DD393" s="6">
        <f t="shared" si="5602"/>
        <v>10486000</v>
      </c>
      <c r="DE393" s="6">
        <f t="shared" si="5603"/>
        <v>9707040</v>
      </c>
      <c r="DF393" s="6">
        <f t="shared" si="5604"/>
        <v>8215410.0000000009</v>
      </c>
      <c r="DG393" s="6">
        <f t="shared" si="5605"/>
        <v>8631966</v>
      </c>
      <c r="DH393" s="6">
        <f t="shared" si="5606"/>
        <v>0</v>
      </c>
      <c r="DI393" s="6">
        <f t="shared" si="5607"/>
        <v>11183177.542050252</v>
      </c>
      <c r="DJ393" s="6">
        <f t="shared" si="5608"/>
        <v>0</v>
      </c>
      <c r="DK393" s="6">
        <f t="shared" si="5609"/>
        <v>0</v>
      </c>
      <c r="DL393" s="6">
        <f t="shared" si="5610"/>
        <v>0</v>
      </c>
      <c r="DM393" s="6">
        <f t="shared" si="5611"/>
        <v>0</v>
      </c>
      <c r="DO393" s="6">
        <f t="shared" si="5612"/>
        <v>5453594.6400515614</v>
      </c>
      <c r="DP393" s="6">
        <f t="shared" si="5613"/>
        <v>4111764.3140303814</v>
      </c>
      <c r="DQ393" s="6">
        <f t="shared" si="5614"/>
        <v>8788702.0420936104</v>
      </c>
      <c r="DR393" s="6">
        <f t="shared" si="5615"/>
        <v>8408450.567228036</v>
      </c>
      <c r="DS393" s="6">
        <f t="shared" si="5616"/>
        <v>6913742.6685591852</v>
      </c>
      <c r="DT393" s="6">
        <f t="shared" si="5617"/>
        <v>7133396.5319532976</v>
      </c>
      <c r="DU393" s="6">
        <f t="shared" si="5618"/>
        <v>0</v>
      </c>
      <c r="DV393" s="6">
        <f t="shared" si="5619"/>
        <v>0</v>
      </c>
      <c r="DW393" s="6">
        <f t="shared" si="5620"/>
        <v>0</v>
      </c>
      <c r="DX393" s="6">
        <f t="shared" si="5621"/>
        <v>0</v>
      </c>
      <c r="DY393" s="6">
        <f t="shared" si="5622"/>
        <v>0</v>
      </c>
      <c r="DZ393" s="6">
        <f t="shared" si="5623"/>
        <v>0</v>
      </c>
    </row>
    <row r="394" spans="2:130" outlineLevel="1">
      <c r="B394" s="6">
        <f>'23년(세부_실적)'!A513</f>
        <v>388</v>
      </c>
      <c r="C394" s="620"/>
      <c r="D394" s="620"/>
      <c r="E394" s="620"/>
      <c r="F394" s="622" t="str">
        <f>'23년(세부_실적)'!E513</f>
        <v>PN036MWJ-VF(D)</v>
      </c>
      <c r="G394" s="622" t="s">
        <v>1434</v>
      </c>
      <c r="H394" s="622"/>
      <c r="I394" s="617" t="str">
        <f>'23년(세부_실적)'!G513</f>
        <v>구</v>
      </c>
      <c r="J394" s="617" t="str">
        <f>'23년(세부_실적)'!H513</f>
        <v>SY</v>
      </c>
      <c r="K394" s="617">
        <f>'23년(세부_실적)'!I513</f>
        <v>0</v>
      </c>
      <c r="L394" s="617">
        <f>'23년(세부_실적)'!J513</f>
        <v>0</v>
      </c>
      <c r="M394" s="617">
        <f>'23년(세부_실적)'!K513</f>
        <v>0</v>
      </c>
      <c r="N394" s="617">
        <f>'23년(세부_실적)'!L513</f>
        <v>0</v>
      </c>
      <c r="O394" s="617">
        <f>'23년(세부_실적)'!M513</f>
        <v>0</v>
      </c>
      <c r="P394" s="617">
        <f>'23년(세부_실적)'!N513</f>
        <v>0</v>
      </c>
      <c r="Q394" s="617">
        <f>'23년(세부_실적)'!O513</f>
        <v>0</v>
      </c>
      <c r="R394" s="617">
        <f>'23년(세부_실적)'!P513</f>
        <v>8520</v>
      </c>
      <c r="S394" s="638">
        <f>'23년(세부_실적)'!Q513</f>
        <v>0.65</v>
      </c>
      <c r="T394" s="638">
        <f t="shared" si="5568"/>
        <v>650</v>
      </c>
      <c r="U394" s="638">
        <f>'23년(세부_실적)'!S513</f>
        <v>0</v>
      </c>
      <c r="V394" s="638">
        <f t="shared" si="5569"/>
        <v>0</v>
      </c>
      <c r="W394" s="638">
        <f>'23년(세부_실적)'!U513</f>
        <v>0</v>
      </c>
      <c r="X394" s="638">
        <f t="shared" si="5570"/>
        <v>0</v>
      </c>
      <c r="Y394" s="638">
        <f>'23년(세부_실적)'!W513</f>
        <v>0</v>
      </c>
      <c r="Z394" s="638">
        <f t="shared" si="5571"/>
        <v>0</v>
      </c>
      <c r="AA394" s="638">
        <f>'23년(세부_실적)'!Y513</f>
        <v>0</v>
      </c>
      <c r="AB394" s="638">
        <f t="shared" si="5571"/>
        <v>0</v>
      </c>
      <c r="AC394" s="638">
        <f>'23년(세부_실적)'!AA513</f>
        <v>0</v>
      </c>
      <c r="AD394" s="638">
        <f t="shared" ref="AD394" si="5638">AC394*1000</f>
        <v>0</v>
      </c>
      <c r="AE394" s="638">
        <f>'23년(세부_실적)'!AC513</f>
        <v>0</v>
      </c>
      <c r="AF394" s="638">
        <f t="shared" ref="AF394" si="5639">AE394*1000</f>
        <v>0</v>
      </c>
      <c r="AG394" s="638">
        <f>'23년(세부_실적)'!AE513</f>
        <v>0</v>
      </c>
      <c r="AH394" s="638">
        <f t="shared" ref="AH394" si="5640">AG394*1000</f>
        <v>0</v>
      </c>
      <c r="AI394" s="638">
        <f>'23년(세부_실적)'!AG513</f>
        <v>0</v>
      </c>
      <c r="AJ394" s="638">
        <f t="shared" ref="AJ394" si="5641">AI394*1000</f>
        <v>0</v>
      </c>
      <c r="AK394" s="638">
        <f>'23년(세부_실적)'!AI513</f>
        <v>0</v>
      </c>
      <c r="AL394" s="638">
        <f t="shared" ref="AL394" si="5642">AK394*1000</f>
        <v>0</v>
      </c>
      <c r="AM394" s="638">
        <f>'23년(세부_실적)'!AK513</f>
        <v>0</v>
      </c>
      <c r="AN394" s="638">
        <f t="shared" ref="AN394" si="5643">AM394*1000</f>
        <v>0</v>
      </c>
      <c r="AO394" s="638">
        <f>'23년(세부_실적)'!AM513</f>
        <v>0</v>
      </c>
      <c r="AP394" s="638">
        <f t="shared" ref="AP394" si="5644">AO394*1000</f>
        <v>0</v>
      </c>
      <c r="AQ394" s="638">
        <f>'23년(세부_실적)'!AO513</f>
        <v>0</v>
      </c>
      <c r="AR394" s="638">
        <f t="shared" ref="AR394" si="5645">AQ394*1000</f>
        <v>0</v>
      </c>
      <c r="AS394" s="638">
        <f>'23년(세부_실적)'!AQ513</f>
        <v>0</v>
      </c>
      <c r="AT394" s="638">
        <f t="shared" ref="AT394" si="5646">AS394*1000</f>
        <v>0</v>
      </c>
      <c r="AU394" s="638">
        <f>'23년(세부_실적)'!AS513</f>
        <v>0</v>
      </c>
      <c r="AV394" s="638">
        <f t="shared" ref="AV394" si="5647">AU394*1000</f>
        <v>0</v>
      </c>
      <c r="AW394" s="638">
        <f>'23년(세부_실적)'!AU513</f>
        <v>9.4E-2</v>
      </c>
      <c r="AX394" s="638">
        <f t="shared" ref="AX394" si="5648">AW394*1000</f>
        <v>94</v>
      </c>
      <c r="AY394" s="638">
        <f>'23년(세부_실적)'!AW513</f>
        <v>0.55600000000000005</v>
      </c>
      <c r="AZ394" s="638">
        <f t="shared" ref="AZ394" si="5649">AY394*1000</f>
        <v>556</v>
      </c>
      <c r="BA394" s="638">
        <f>'23년(세부_실적)'!AY513</f>
        <v>0.65</v>
      </c>
      <c r="BB394" s="638">
        <f t="shared" ref="BB394" si="5650">BA394*1000</f>
        <v>650</v>
      </c>
      <c r="BC394" s="638">
        <f>'23년(세부_실적)'!BA513</f>
        <v>0.65</v>
      </c>
      <c r="BD394" s="638">
        <f t="shared" ref="BD394" si="5651">BC394*1000</f>
        <v>650</v>
      </c>
      <c r="BF394" s="617">
        <v>0.5</v>
      </c>
      <c r="BG394" s="617">
        <v>2.3950504181818184</v>
      </c>
      <c r="BH394" s="617">
        <f t="shared" si="5521"/>
        <v>3.8492722908588815</v>
      </c>
      <c r="BI394" s="617">
        <v>4795</v>
      </c>
      <c r="BJ394" s="617">
        <v>0.5</v>
      </c>
      <c r="BK394" s="617">
        <v>2.3950504181818184</v>
      </c>
      <c r="BL394" s="617">
        <f t="shared" si="5522"/>
        <v>3.7630864371929493</v>
      </c>
      <c r="BM394" s="617">
        <v>4795</v>
      </c>
      <c r="BN394" s="617">
        <v>0.5</v>
      </c>
      <c r="BO394" s="617">
        <v>2.3950504181818184</v>
      </c>
      <c r="BP394" s="617">
        <f t="shared" si="5538"/>
        <v>3.6787552841349362</v>
      </c>
      <c r="BQ394" s="617">
        <v>4795</v>
      </c>
      <c r="BR394" s="617">
        <v>0.5</v>
      </c>
      <c r="BS394" s="617">
        <v>2.5046995090909099</v>
      </c>
      <c r="BT394" s="617">
        <f t="shared" si="5539"/>
        <v>3.62346220113049</v>
      </c>
      <c r="BU394" s="617">
        <v>4795</v>
      </c>
      <c r="BV394" s="617">
        <v>0.5</v>
      </c>
      <c r="BW394" s="617">
        <v>2.5046995090909099</v>
      </c>
      <c r="BX394" s="617">
        <f t="shared" si="5523"/>
        <v>3.7293537448360765</v>
      </c>
      <c r="BY394" s="617">
        <v>4938</v>
      </c>
      <c r="BZ394" s="617">
        <v>0.5</v>
      </c>
      <c r="CA394" s="617">
        <v>2.5046995090909099</v>
      </c>
      <c r="CB394" s="617">
        <f>+CC394/$CC$2</f>
        <v>3.7977896218361367</v>
      </c>
      <c r="CC394" s="617">
        <v>4938</v>
      </c>
      <c r="CD394" s="617"/>
      <c r="CE394" s="617"/>
      <c r="CF394" s="617"/>
      <c r="CG394" s="617"/>
      <c r="CH394" s="617"/>
      <c r="CI394" s="617"/>
      <c r="CJ394" s="617"/>
      <c r="CK394" s="617"/>
      <c r="CL394" s="617"/>
      <c r="CM394" s="617"/>
      <c r="CN394" s="617"/>
      <c r="CO394" s="617"/>
      <c r="CP394" s="617"/>
      <c r="CQ394" s="617"/>
      <c r="CR394" s="617"/>
      <c r="CS394" s="617"/>
      <c r="CT394" s="617"/>
      <c r="CU394" s="617"/>
      <c r="CV394" s="617"/>
      <c r="CW394" s="617"/>
      <c r="CX394" s="617"/>
      <c r="CY394" s="617"/>
      <c r="CZ394" s="617"/>
      <c r="DA394" s="617"/>
      <c r="DB394" s="6">
        <f t="shared" si="5600"/>
        <v>0</v>
      </c>
      <c r="DC394" s="6">
        <f t="shared" si="5601"/>
        <v>0</v>
      </c>
      <c r="DD394" s="6">
        <f t="shared" si="5602"/>
        <v>0</v>
      </c>
      <c r="DE394" s="6">
        <f t="shared" si="5603"/>
        <v>0</v>
      </c>
      <c r="DF394" s="6">
        <f t="shared" si="5604"/>
        <v>0</v>
      </c>
      <c r="DG394" s="6">
        <f t="shared" si="5605"/>
        <v>0</v>
      </c>
      <c r="DH394" s="6">
        <f t="shared" si="5606"/>
        <v>0</v>
      </c>
      <c r="DI394" s="6">
        <f t="shared" si="5607"/>
        <v>0</v>
      </c>
      <c r="DJ394" s="6">
        <f t="shared" si="5608"/>
        <v>0</v>
      </c>
      <c r="DK394" s="6">
        <f t="shared" si="5609"/>
        <v>0</v>
      </c>
      <c r="DL394" s="6">
        <f t="shared" si="5610"/>
        <v>0</v>
      </c>
      <c r="DM394" s="6">
        <f t="shared" si="5611"/>
        <v>0</v>
      </c>
      <c r="DO394" s="6">
        <f t="shared" si="5612"/>
        <v>0</v>
      </c>
      <c r="DP394" s="6">
        <f t="shared" si="5613"/>
        <v>0</v>
      </c>
      <c r="DQ394" s="6">
        <f t="shared" si="5614"/>
        <v>0</v>
      </c>
      <c r="DR394" s="6">
        <f t="shared" si="5615"/>
        <v>0</v>
      </c>
      <c r="DS394" s="6">
        <f t="shared" si="5616"/>
        <v>0</v>
      </c>
      <c r="DT394" s="6">
        <f t="shared" si="5617"/>
        <v>0</v>
      </c>
      <c r="DU394" s="6">
        <f t="shared" si="5618"/>
        <v>0</v>
      </c>
      <c r="DV394" s="6">
        <f t="shared" si="5619"/>
        <v>0</v>
      </c>
      <c r="DW394" s="6">
        <f t="shared" si="5620"/>
        <v>0</v>
      </c>
      <c r="DX394" s="6">
        <f t="shared" si="5621"/>
        <v>0</v>
      </c>
      <c r="DY394" s="6">
        <f t="shared" si="5622"/>
        <v>0</v>
      </c>
      <c r="DZ394" s="6">
        <f t="shared" si="5623"/>
        <v>0</v>
      </c>
    </row>
    <row r="395" spans="2:130" outlineLevel="1">
      <c r="B395" s="6">
        <f>'23년(세부_실적)'!A514</f>
        <v>389</v>
      </c>
      <c r="C395" s="620"/>
      <c r="D395" s="620"/>
      <c r="E395" s="620"/>
      <c r="F395" s="622" t="str">
        <f>'23년(세부_실적)'!E514</f>
        <v>PN045WCW-VDC(B)</v>
      </c>
      <c r="G395" s="622" t="s">
        <v>1435</v>
      </c>
      <c r="H395" s="622"/>
      <c r="I395" s="617" t="str">
        <f>'23년(세부_실적)'!G514</f>
        <v>구</v>
      </c>
      <c r="J395" s="617" t="str">
        <f>'23년(세부_실적)'!H514</f>
        <v>SY</v>
      </c>
      <c r="K395" s="617">
        <f>'23년(세부_실적)'!I514</f>
        <v>0</v>
      </c>
      <c r="L395" s="617">
        <f>'23년(세부_실적)'!J514</f>
        <v>5896</v>
      </c>
      <c r="M395" s="617">
        <f>'23년(세부_실적)'!K514</f>
        <v>0</v>
      </c>
      <c r="N395" s="617">
        <f>'23년(세부_실적)'!L514</f>
        <v>5896</v>
      </c>
      <c r="O395" s="617">
        <f>'23년(세부_실적)'!M514</f>
        <v>0</v>
      </c>
      <c r="P395" s="617">
        <f>'23년(세부_실적)'!N514</f>
        <v>5896</v>
      </c>
      <c r="Q395" s="617">
        <f>'23년(세부_실적)'!O514</f>
        <v>0</v>
      </c>
      <c r="R395" s="617">
        <f>'23년(세부_실적)'!P514</f>
        <v>5896</v>
      </c>
      <c r="S395" s="638">
        <f>'23년(세부_실적)'!Q514</f>
        <v>24.190999999999999</v>
      </c>
      <c r="T395" s="638">
        <f t="shared" si="5568"/>
        <v>24191</v>
      </c>
      <c r="U395" s="638">
        <f>'23년(세부_실적)'!S514</f>
        <v>1.2949999999999999</v>
      </c>
      <c r="V395" s="638">
        <f t="shared" si="5569"/>
        <v>1295</v>
      </c>
      <c r="W395" s="638">
        <f>'23년(세부_실적)'!U514</f>
        <v>2.831</v>
      </c>
      <c r="X395" s="638">
        <f t="shared" si="5570"/>
        <v>2831</v>
      </c>
      <c r="Y395" s="638">
        <f>'23년(세부_실적)'!W514</f>
        <v>0.124</v>
      </c>
      <c r="Z395" s="638">
        <f t="shared" si="5571"/>
        <v>124</v>
      </c>
      <c r="AA395" s="638">
        <f>'23년(세부_실적)'!Y514</f>
        <v>4.2499999999999991</v>
      </c>
      <c r="AB395" s="638">
        <f t="shared" si="5571"/>
        <v>4249.9999999999991</v>
      </c>
      <c r="AC395" s="638">
        <f>'23년(세부_실적)'!AA514</f>
        <v>0.503</v>
      </c>
      <c r="AD395" s="638">
        <f t="shared" ref="AD395" si="5652">AC395*1000</f>
        <v>503</v>
      </c>
      <c r="AE395" s="638">
        <f>'23년(세부_실적)'!AC514</f>
        <v>2.9039999999999999</v>
      </c>
      <c r="AF395" s="638">
        <f t="shared" ref="AF395" si="5653">AE395*1000</f>
        <v>2904</v>
      </c>
      <c r="AG395" s="638">
        <f>'23년(세부_실적)'!AE514</f>
        <v>2.028</v>
      </c>
      <c r="AH395" s="638">
        <f t="shared" ref="AH395" si="5654">AG395*1000</f>
        <v>2028</v>
      </c>
      <c r="AI395" s="638">
        <f>'23년(세부_실적)'!AG514</f>
        <v>5.4350000000000005</v>
      </c>
      <c r="AJ395" s="638">
        <f t="shared" ref="AJ395" si="5655">AI395*1000</f>
        <v>5435.0000000000009</v>
      </c>
      <c r="AK395" s="638">
        <f>'23년(세부_실적)'!AI514</f>
        <v>9.6849999999999987</v>
      </c>
      <c r="AL395" s="638">
        <f t="shared" ref="AL395" si="5656">AK395*1000</f>
        <v>9684.9999999999982</v>
      </c>
      <c r="AM395" s="638">
        <f>'23년(세부_실적)'!AK514</f>
        <v>4.2</v>
      </c>
      <c r="AN395" s="638">
        <f t="shared" ref="AN395" si="5657">AM395*1000</f>
        <v>4200</v>
      </c>
      <c r="AO395" s="638">
        <f>'23년(세부_실적)'!AM514</f>
        <v>2.3460000000000001</v>
      </c>
      <c r="AP395" s="638">
        <f t="shared" ref="AP395" si="5658">AO395*1000</f>
        <v>2346</v>
      </c>
      <c r="AQ395" s="638">
        <f>'23년(세부_실적)'!AO514</f>
        <v>2.585</v>
      </c>
      <c r="AR395" s="638">
        <f t="shared" ref="AR395" si="5659">AQ395*1000</f>
        <v>2585</v>
      </c>
      <c r="AS395" s="638">
        <f>'23년(세부_실적)'!AQ514</f>
        <v>9.1310000000000002</v>
      </c>
      <c r="AT395" s="638">
        <f t="shared" ref="AT395" si="5660">AS395*1000</f>
        <v>9131</v>
      </c>
      <c r="AU395" s="638">
        <f>'23년(세부_실적)'!AS514</f>
        <v>2.7130000000000001</v>
      </c>
      <c r="AV395" s="638">
        <f t="shared" ref="AV395" si="5661">AU395*1000</f>
        <v>2713</v>
      </c>
      <c r="AW395" s="638">
        <f>'23년(세부_실적)'!AU514</f>
        <v>0.161</v>
      </c>
      <c r="AX395" s="638">
        <f t="shared" ref="AX395" si="5662">AW395*1000</f>
        <v>161</v>
      </c>
      <c r="AY395" s="638">
        <f>'23년(세부_실적)'!AW514</f>
        <v>2.5009999999999999</v>
      </c>
      <c r="AZ395" s="638">
        <f t="shared" ref="AZ395" si="5663">AY395*1000</f>
        <v>2501</v>
      </c>
      <c r="BA395" s="638">
        <f>'23년(세부_실적)'!AY514</f>
        <v>5.375</v>
      </c>
      <c r="BB395" s="638">
        <f t="shared" ref="BB395" si="5664">BA395*1000</f>
        <v>5375</v>
      </c>
      <c r="BC395" s="638">
        <f>'23년(세부_실적)'!BA514</f>
        <v>14.506</v>
      </c>
      <c r="BD395" s="638">
        <f t="shared" ref="BD395" si="5665">BC395*1000</f>
        <v>14506</v>
      </c>
      <c r="BF395" s="617">
        <v>0.5</v>
      </c>
      <c r="BG395" s="617">
        <v>2.0593004090909091</v>
      </c>
      <c r="BH395" s="617">
        <f t="shared" si="5521"/>
        <v>4.1294383032696738</v>
      </c>
      <c r="BI395" s="617">
        <v>5144</v>
      </c>
      <c r="BJ395" s="617">
        <v>0.5</v>
      </c>
      <c r="BK395" s="617">
        <v>2.0593004090909091</v>
      </c>
      <c r="BL395" s="617">
        <f t="shared" si="5522"/>
        <v>4.0369794854891623</v>
      </c>
      <c r="BM395" s="617">
        <v>5144</v>
      </c>
      <c r="BN395" s="617">
        <v>0.5</v>
      </c>
      <c r="BO395" s="617">
        <v>2.0593004090909091</v>
      </c>
      <c r="BP395" s="617">
        <f t="shared" si="5538"/>
        <v>3.946510361124111</v>
      </c>
      <c r="BQ395" s="617">
        <v>5144</v>
      </c>
      <c r="BR395" s="617">
        <v>0.5</v>
      </c>
      <c r="BS395" s="617">
        <v>2.1479652537725431</v>
      </c>
      <c r="BT395" s="617">
        <f t="shared" si="5539"/>
        <v>3.8871928180636584</v>
      </c>
      <c r="BU395" s="617">
        <v>5144</v>
      </c>
      <c r="BV395" s="617">
        <v>0.5</v>
      </c>
      <c r="BW395" s="617">
        <v>2.1479652537725431</v>
      </c>
      <c r="BX395" s="617">
        <f t="shared" si="5523"/>
        <v>4.0012385865009179</v>
      </c>
      <c r="BY395" s="617">
        <v>5298</v>
      </c>
      <c r="BZ395" s="617">
        <v>0.5</v>
      </c>
      <c r="CA395" s="617">
        <v>2.1479652537725431</v>
      </c>
      <c r="CB395" s="617">
        <f>+CC395/$CC$2</f>
        <v>4.0746637133430239</v>
      </c>
      <c r="CC395" s="617">
        <v>5298</v>
      </c>
      <c r="CD395" s="617"/>
      <c r="CE395" s="617"/>
      <c r="CF395" s="617"/>
      <c r="CG395" s="617"/>
      <c r="CH395" s="617"/>
      <c r="CI395" s="617"/>
      <c r="CJ395" s="617"/>
      <c r="CK395" s="617"/>
      <c r="CL395" s="617"/>
      <c r="CM395" s="617"/>
      <c r="CN395" s="617"/>
      <c r="CO395" s="617"/>
      <c r="CP395" s="617"/>
      <c r="CQ395" s="617"/>
      <c r="CR395" s="617"/>
      <c r="CS395" s="617"/>
      <c r="CT395" s="617"/>
      <c r="CU395" s="617"/>
      <c r="CV395" s="617"/>
      <c r="CW395" s="617"/>
      <c r="CX395" s="617"/>
      <c r="CY395" s="617"/>
      <c r="CZ395" s="617"/>
      <c r="DA395" s="617"/>
      <c r="DB395" s="6">
        <f t="shared" si="5600"/>
        <v>6661480</v>
      </c>
      <c r="DC395" s="6">
        <f t="shared" si="5601"/>
        <v>14562664.000000002</v>
      </c>
      <c r="DD395" s="6">
        <f t="shared" si="5602"/>
        <v>637856</v>
      </c>
      <c r="DE395" s="6">
        <f t="shared" si="5603"/>
        <v>2587432</v>
      </c>
      <c r="DF395" s="6">
        <f t="shared" si="5604"/>
        <v>15385392</v>
      </c>
      <c r="DG395" s="6">
        <f t="shared" si="5605"/>
        <v>10744344</v>
      </c>
      <c r="DH395" s="6">
        <f t="shared" si="5606"/>
        <v>0</v>
      </c>
      <c r="DI395" s="6">
        <f t="shared" si="5607"/>
        <v>12644762.673773102</v>
      </c>
      <c r="DJ395" s="6">
        <f t="shared" si="5608"/>
        <v>0</v>
      </c>
      <c r="DK395" s="6">
        <f t="shared" si="5609"/>
        <v>0</v>
      </c>
      <c r="DL395" s="6">
        <f t="shared" si="5610"/>
        <v>0</v>
      </c>
      <c r="DM395" s="6">
        <f t="shared" si="5611"/>
        <v>0</v>
      </c>
      <c r="DO395" s="6">
        <f t="shared" si="5612"/>
        <v>4128582.9299475891</v>
      </c>
      <c r="DP395" s="6">
        <f t="shared" si="5613"/>
        <v>9232207.4131465182</v>
      </c>
      <c r="DQ395" s="6">
        <f t="shared" si="5614"/>
        <v>413647.74759544909</v>
      </c>
      <c r="DR395" s="6">
        <f t="shared" si="5615"/>
        <v>1762565.0059500076</v>
      </c>
      <c r="DS395" s="6">
        <f t="shared" si="5616"/>
        <v>10181843.084567761</v>
      </c>
      <c r="DT395" s="6">
        <f t="shared" si="5617"/>
        <v>6982330.711958902</v>
      </c>
      <c r="DU395" s="6">
        <f t="shared" si="5618"/>
        <v>0</v>
      </c>
      <c r="DV395" s="6">
        <f t="shared" si="5619"/>
        <v>0</v>
      </c>
      <c r="DW395" s="6">
        <f t="shared" si="5620"/>
        <v>0</v>
      </c>
      <c r="DX395" s="6">
        <f t="shared" si="5621"/>
        <v>0</v>
      </c>
      <c r="DY395" s="6">
        <f t="shared" si="5622"/>
        <v>0</v>
      </c>
      <c r="DZ395" s="6">
        <f t="shared" si="5623"/>
        <v>0</v>
      </c>
    </row>
    <row r="396" spans="2:130" ht="12" customHeight="1" outlineLevel="1">
      <c r="B396" s="6">
        <f>'23년(세부_실적)'!A515</f>
        <v>390</v>
      </c>
      <c r="C396" s="620"/>
      <c r="D396" s="620"/>
      <c r="E396" s="620"/>
      <c r="F396" s="622" t="str">
        <f>'23년(세부_실적)'!E515</f>
        <v>PN045WCW-VDC(C)</v>
      </c>
      <c r="G396" s="622" t="s">
        <v>1436</v>
      </c>
      <c r="H396" s="622"/>
      <c r="I396" s="617" t="str">
        <f>'23년(세부_실적)'!G515</f>
        <v>신</v>
      </c>
      <c r="J396" s="617" t="str">
        <f>'23년(세부_실적)'!H515</f>
        <v>SY</v>
      </c>
      <c r="K396" s="617">
        <f>'23년(세부_실적)'!I515</f>
        <v>0</v>
      </c>
      <c r="L396" s="617">
        <f>'23년(세부_실적)'!J515</f>
        <v>5496</v>
      </c>
      <c r="M396" s="617">
        <f>'23년(세부_실적)'!K515</f>
        <v>0</v>
      </c>
      <c r="N396" s="617">
        <f>'23년(세부_실적)'!L515</f>
        <v>5496</v>
      </c>
      <c r="O396" s="617">
        <f>'23년(세부_실적)'!M515</f>
        <v>0</v>
      </c>
      <c r="P396" s="617">
        <f>'23년(세부_실적)'!N515</f>
        <v>5496</v>
      </c>
      <c r="Q396" s="617">
        <f>'23년(세부_실적)'!O515</f>
        <v>0</v>
      </c>
      <c r="R396" s="617">
        <f>'23년(세부_실적)'!P515</f>
        <v>5496</v>
      </c>
      <c r="S396" s="638">
        <f>'23년(세부_실적)'!Q515</f>
        <v>0</v>
      </c>
      <c r="T396" s="638">
        <f t="shared" si="5568"/>
        <v>0</v>
      </c>
      <c r="U396" s="638">
        <f>'23년(세부_실적)'!S515</f>
        <v>0</v>
      </c>
      <c r="V396" s="638">
        <f t="shared" si="5569"/>
        <v>0</v>
      </c>
      <c r="W396" s="638">
        <f>'23년(세부_실적)'!U515</f>
        <v>0</v>
      </c>
      <c r="X396" s="638">
        <f t="shared" si="5570"/>
        <v>0</v>
      </c>
      <c r="Y396" s="638">
        <f>'23년(세부_실적)'!W515</f>
        <v>0</v>
      </c>
      <c r="Z396" s="638">
        <f t="shared" si="5571"/>
        <v>0</v>
      </c>
      <c r="AA396" s="638">
        <f>'23년(세부_실적)'!Y515</f>
        <v>0</v>
      </c>
      <c r="AB396" s="638">
        <f t="shared" si="5571"/>
        <v>0</v>
      </c>
      <c r="AC396" s="638">
        <f>'23년(세부_실적)'!AA515</f>
        <v>0</v>
      </c>
      <c r="AD396" s="638">
        <f t="shared" ref="AD396" si="5666">AC396*1000</f>
        <v>0</v>
      </c>
      <c r="AE396" s="638">
        <f>'23년(세부_실적)'!AC515</f>
        <v>0</v>
      </c>
      <c r="AF396" s="638">
        <f t="shared" ref="AF396" si="5667">AE396*1000</f>
        <v>0</v>
      </c>
      <c r="AG396" s="638">
        <f>'23년(세부_실적)'!AE515</f>
        <v>0</v>
      </c>
      <c r="AH396" s="638">
        <f t="shared" ref="AH396" si="5668">AG396*1000</f>
        <v>0</v>
      </c>
      <c r="AI396" s="638">
        <f>'23년(세부_실적)'!AG515</f>
        <v>0</v>
      </c>
      <c r="AJ396" s="638">
        <f t="shared" ref="AJ396" si="5669">AI396*1000</f>
        <v>0</v>
      </c>
      <c r="AK396" s="638">
        <f>'23년(세부_실적)'!AI515</f>
        <v>0</v>
      </c>
      <c r="AL396" s="638">
        <f t="shared" ref="AL396" si="5670">AK396*1000</f>
        <v>0</v>
      </c>
      <c r="AM396" s="638">
        <f>'23년(세부_실적)'!AK515</f>
        <v>0</v>
      </c>
      <c r="AN396" s="638">
        <f t="shared" ref="AN396" si="5671">AM396*1000</f>
        <v>0</v>
      </c>
      <c r="AO396" s="638">
        <f>'23년(세부_실적)'!AM515</f>
        <v>0</v>
      </c>
      <c r="AP396" s="638">
        <f t="shared" ref="AP396" si="5672">AO396*1000</f>
        <v>0</v>
      </c>
      <c r="AQ396" s="638">
        <f>'23년(세부_실적)'!AO515</f>
        <v>0</v>
      </c>
      <c r="AR396" s="638">
        <f t="shared" ref="AR396" si="5673">AQ396*1000</f>
        <v>0</v>
      </c>
      <c r="AS396" s="638">
        <f>'23년(세부_실적)'!AQ515</f>
        <v>0</v>
      </c>
      <c r="AT396" s="638">
        <f t="shared" ref="AT396" si="5674">AS396*1000</f>
        <v>0</v>
      </c>
      <c r="AU396" s="638">
        <f>'23년(세부_실적)'!AS515</f>
        <v>0</v>
      </c>
      <c r="AV396" s="638">
        <f t="shared" ref="AV396" si="5675">AU396*1000</f>
        <v>0</v>
      </c>
      <c r="AW396" s="638">
        <f>'23년(세부_실적)'!AU515</f>
        <v>0</v>
      </c>
      <c r="AX396" s="638">
        <f t="shared" ref="AX396" si="5676">AW396*1000</f>
        <v>0</v>
      </c>
      <c r="AY396" s="638">
        <f>'23년(세부_실적)'!AW515</f>
        <v>0</v>
      </c>
      <c r="AZ396" s="638">
        <f t="shared" ref="AZ396" si="5677">AY396*1000</f>
        <v>0</v>
      </c>
      <c r="BA396" s="638">
        <f>'23년(세부_실적)'!AY515</f>
        <v>0</v>
      </c>
      <c r="BB396" s="638">
        <f t="shared" ref="BB396" si="5678">BA396*1000</f>
        <v>0</v>
      </c>
      <c r="BC396" s="638">
        <f>'23년(세부_실적)'!BA515</f>
        <v>0</v>
      </c>
      <c r="BD396" s="638">
        <f t="shared" ref="BD396" si="5679">BC396*1000</f>
        <v>0</v>
      </c>
      <c r="BF396" s="617">
        <v>0.5</v>
      </c>
      <c r="BG396" s="617">
        <v>2.0757269581818183</v>
      </c>
      <c r="BH396" s="617"/>
      <c r="BI396" s="617"/>
      <c r="BJ396" s="617">
        <v>0.5</v>
      </c>
      <c r="BK396" s="617">
        <v>2.0757269581818183</v>
      </c>
      <c r="BL396" s="617"/>
      <c r="BM396" s="617"/>
      <c r="BN396" s="617">
        <v>0.5</v>
      </c>
      <c r="BO396" s="617">
        <v>2.0757269581818183</v>
      </c>
      <c r="BP396" s="617">
        <f t="shared" si="5538"/>
        <v>3.946510361124111</v>
      </c>
      <c r="BQ396" s="617">
        <v>5144</v>
      </c>
      <c r="BR396" s="617">
        <v>0.5</v>
      </c>
      <c r="BS396" s="617">
        <v>2.1479652537725431</v>
      </c>
      <c r="BT396" s="617">
        <f t="shared" si="5539"/>
        <v>3.8871928180636584</v>
      </c>
      <c r="BU396" s="617">
        <v>5144</v>
      </c>
      <c r="BV396" s="617">
        <v>0.5</v>
      </c>
      <c r="BW396" s="617">
        <v>2.1479652537725431</v>
      </c>
      <c r="BX396" s="617"/>
      <c r="BY396" s="617"/>
      <c r="BZ396" s="617">
        <v>0.5</v>
      </c>
      <c r="CA396" s="617">
        <v>2.1479652537725431</v>
      </c>
      <c r="CB396" s="617"/>
      <c r="CC396" s="617"/>
      <c r="CD396" s="617"/>
      <c r="CE396" s="617"/>
      <c r="CF396" s="617"/>
      <c r="CG396" s="617"/>
      <c r="CH396" s="617"/>
      <c r="CI396" s="617"/>
      <c r="CJ396" s="617"/>
      <c r="CK396" s="617"/>
      <c r="CL396" s="617"/>
      <c r="CM396" s="617"/>
      <c r="CN396" s="617"/>
      <c r="CO396" s="617"/>
      <c r="CP396" s="617"/>
      <c r="CQ396" s="617"/>
      <c r="CR396" s="617"/>
      <c r="CS396" s="617"/>
      <c r="CT396" s="617"/>
      <c r="CU396" s="617"/>
      <c r="CV396" s="617"/>
      <c r="CW396" s="617"/>
      <c r="CX396" s="617"/>
      <c r="CY396" s="617"/>
      <c r="CZ396" s="617"/>
      <c r="DA396" s="617"/>
      <c r="DB396" s="6">
        <f t="shared" si="5600"/>
        <v>0</v>
      </c>
      <c r="DC396" s="6">
        <f t="shared" si="5601"/>
        <v>0</v>
      </c>
      <c r="DD396" s="6">
        <f t="shared" si="5602"/>
        <v>0</v>
      </c>
      <c r="DE396" s="6">
        <f t="shared" si="5603"/>
        <v>0</v>
      </c>
      <c r="DF396" s="6">
        <f t="shared" si="5604"/>
        <v>0</v>
      </c>
      <c r="DG396" s="6">
        <f t="shared" si="5605"/>
        <v>0</v>
      </c>
      <c r="DH396" s="6">
        <f t="shared" si="5606"/>
        <v>0</v>
      </c>
      <c r="DI396" s="6">
        <f t="shared" si="5607"/>
        <v>0</v>
      </c>
      <c r="DJ396" s="6">
        <f t="shared" si="5608"/>
        <v>0</v>
      </c>
      <c r="DK396" s="6">
        <f t="shared" si="5609"/>
        <v>0</v>
      </c>
      <c r="DL396" s="6">
        <f t="shared" si="5610"/>
        <v>0</v>
      </c>
      <c r="DM396" s="6">
        <f t="shared" si="5611"/>
        <v>0</v>
      </c>
      <c r="DO396" s="6">
        <f t="shared" si="5612"/>
        <v>0</v>
      </c>
      <c r="DP396" s="6">
        <f t="shared" si="5613"/>
        <v>0</v>
      </c>
      <c r="DQ396" s="6">
        <f t="shared" si="5614"/>
        <v>0</v>
      </c>
      <c r="DR396" s="6">
        <f t="shared" si="5615"/>
        <v>0</v>
      </c>
      <c r="DS396" s="6">
        <f t="shared" si="5616"/>
        <v>0</v>
      </c>
      <c r="DT396" s="6">
        <f t="shared" si="5617"/>
        <v>0</v>
      </c>
      <c r="DU396" s="6">
        <f t="shared" si="5618"/>
        <v>0</v>
      </c>
      <c r="DV396" s="6">
        <f t="shared" si="5619"/>
        <v>0</v>
      </c>
      <c r="DW396" s="6">
        <f t="shared" si="5620"/>
        <v>0</v>
      </c>
      <c r="DX396" s="6">
        <f t="shared" si="5621"/>
        <v>0</v>
      </c>
      <c r="DY396" s="6">
        <f t="shared" si="5622"/>
        <v>0</v>
      </c>
      <c r="DZ396" s="6">
        <f t="shared" si="5623"/>
        <v>0</v>
      </c>
    </row>
    <row r="397" spans="2:130" outlineLevel="1">
      <c r="B397" s="6">
        <f>'23년(세부_실적)'!A516</f>
        <v>391</v>
      </c>
      <c r="C397" s="620"/>
      <c r="D397" s="620"/>
      <c r="E397" s="620"/>
      <c r="F397" s="622" t="str">
        <f>'23년(세부_실적)'!E516</f>
        <v>PN045WCW-FILTER</v>
      </c>
      <c r="G397" s="622" t="s">
        <v>1437</v>
      </c>
      <c r="H397" s="622"/>
      <c r="I397" s="617" t="str">
        <f>'23년(세부_실적)'!G516</f>
        <v>구</v>
      </c>
      <c r="J397" s="617" t="str">
        <f>'23년(세부_실적)'!H516</f>
        <v>SY</v>
      </c>
      <c r="K397" s="617">
        <f>'23년(세부_실적)'!I516</f>
        <v>0</v>
      </c>
      <c r="L397" s="617">
        <f>'23년(세부_실적)'!J516</f>
        <v>2211</v>
      </c>
      <c r="M397" s="617">
        <f>'23년(세부_실적)'!K516</f>
        <v>0</v>
      </c>
      <c r="N397" s="617">
        <f>'23년(세부_실적)'!L516</f>
        <v>2211</v>
      </c>
      <c r="O397" s="617">
        <f>'23년(세부_실적)'!M516</f>
        <v>0</v>
      </c>
      <c r="P397" s="617">
        <f>'23년(세부_실적)'!N516</f>
        <v>2211</v>
      </c>
      <c r="Q397" s="617">
        <f>'23년(세부_실적)'!O516</f>
        <v>0</v>
      </c>
      <c r="R397" s="617">
        <f>'23년(세부_실적)'!P516</f>
        <v>2211</v>
      </c>
      <c r="S397" s="638">
        <f>'23년(세부_실적)'!Q516</f>
        <v>2.851</v>
      </c>
      <c r="T397" s="638">
        <f t="shared" si="5568"/>
        <v>2851</v>
      </c>
      <c r="U397" s="638">
        <f>'23년(세부_실적)'!S516</f>
        <v>0.2</v>
      </c>
      <c r="V397" s="638">
        <f t="shared" si="5569"/>
        <v>200</v>
      </c>
      <c r="W397" s="638">
        <f>'23년(세부_실적)'!U516</f>
        <v>0.46</v>
      </c>
      <c r="X397" s="638">
        <f t="shared" si="5570"/>
        <v>460</v>
      </c>
      <c r="Y397" s="638">
        <f>'23년(세부_실적)'!W516</f>
        <v>6.0000000000000001E-3</v>
      </c>
      <c r="Z397" s="638">
        <f t="shared" si="5571"/>
        <v>6</v>
      </c>
      <c r="AA397" s="638">
        <f>'23년(세부_실적)'!Y516</f>
        <v>0.66600000000000004</v>
      </c>
      <c r="AB397" s="638">
        <f t="shared" si="5571"/>
        <v>666</v>
      </c>
      <c r="AC397" s="638">
        <f>'23년(세부_실적)'!AA516</f>
        <v>0.253</v>
      </c>
      <c r="AD397" s="638">
        <f t="shared" ref="AD397" si="5680">AC397*1000</f>
        <v>253</v>
      </c>
      <c r="AE397" s="638">
        <f>'23년(세부_실적)'!AC516</f>
        <v>0.09</v>
      </c>
      <c r="AF397" s="638">
        <f t="shared" ref="AF397" si="5681">AE397*1000</f>
        <v>90</v>
      </c>
      <c r="AG397" s="638">
        <f>'23년(세부_실적)'!AE516</f>
        <v>0.28000000000000003</v>
      </c>
      <c r="AH397" s="638">
        <f t="shared" ref="AH397" si="5682">AG397*1000</f>
        <v>280</v>
      </c>
      <c r="AI397" s="638">
        <f>'23년(세부_실적)'!AG516</f>
        <v>0.623</v>
      </c>
      <c r="AJ397" s="638">
        <f t="shared" ref="AJ397" si="5683">AI397*1000</f>
        <v>623</v>
      </c>
      <c r="AK397" s="638">
        <f>'23년(세부_실적)'!AI516</f>
        <v>1.2890000000000001</v>
      </c>
      <c r="AL397" s="638">
        <f t="shared" ref="AL397" si="5684">AK397*1000</f>
        <v>1289.0000000000002</v>
      </c>
      <c r="AM397" s="638">
        <f>'23년(세부_실적)'!AK516</f>
        <v>0.57399999999999995</v>
      </c>
      <c r="AN397" s="638">
        <f t="shared" ref="AN397" si="5685">AM397*1000</f>
        <v>574</v>
      </c>
      <c r="AO397" s="638">
        <f>'23년(세부_실적)'!AM516</f>
        <v>0.18</v>
      </c>
      <c r="AP397" s="638">
        <f t="shared" ref="AP397" si="5686">AO397*1000</f>
        <v>180</v>
      </c>
      <c r="AQ397" s="638">
        <f>'23년(세부_실적)'!AO516</f>
        <v>0.19</v>
      </c>
      <c r="AR397" s="638">
        <f t="shared" ref="AR397" si="5687">AQ397*1000</f>
        <v>190</v>
      </c>
      <c r="AS397" s="638">
        <f>'23년(세부_실적)'!AQ516</f>
        <v>0.94399999999999995</v>
      </c>
      <c r="AT397" s="638">
        <f t="shared" ref="AT397" si="5688">AS397*1000</f>
        <v>944</v>
      </c>
      <c r="AU397" s="638">
        <f>'23년(세부_실적)'!AS516</f>
        <v>0.23</v>
      </c>
      <c r="AV397" s="638">
        <f t="shared" ref="AV397" si="5689">AU397*1000</f>
        <v>230</v>
      </c>
      <c r="AW397" s="638">
        <f>'23년(세부_실적)'!AU516</f>
        <v>0.19800000000000001</v>
      </c>
      <c r="AX397" s="638">
        <f t="shared" ref="AX397" si="5690">AW397*1000</f>
        <v>198</v>
      </c>
      <c r="AY397" s="638">
        <f>'23년(세부_실적)'!AW516</f>
        <v>0.19</v>
      </c>
      <c r="AZ397" s="638">
        <f t="shared" ref="AZ397" si="5691">AY397*1000</f>
        <v>190</v>
      </c>
      <c r="BA397" s="638">
        <f>'23년(세부_실적)'!AY516</f>
        <v>0.6180000000000001</v>
      </c>
      <c r="BB397" s="638">
        <f t="shared" ref="BB397" si="5692">BA397*1000</f>
        <v>618.00000000000011</v>
      </c>
      <c r="BC397" s="638">
        <f>'23년(세부_실적)'!BA516</f>
        <v>1.5620000000000001</v>
      </c>
      <c r="BD397" s="638">
        <f t="shared" ref="BD397" si="5693">BC397*1000</f>
        <v>1562</v>
      </c>
      <c r="BF397" s="617">
        <v>0.16</v>
      </c>
      <c r="BG397" s="617">
        <v>1.0306022272727273</v>
      </c>
      <c r="BH397" s="617">
        <f t="shared" ref="BH397:BH398" si="5694">+BI397/$BI$2</f>
        <v>1.549342131669998</v>
      </c>
      <c r="BI397" s="617">
        <v>1930</v>
      </c>
      <c r="BJ397" s="617">
        <v>0.16</v>
      </c>
      <c r="BK397" s="617">
        <v>1.0306022272727273</v>
      </c>
      <c r="BL397" s="617">
        <f>+BM397/$BM$2</f>
        <v>1.5146521008930953</v>
      </c>
      <c r="BM397" s="617">
        <v>1930</v>
      </c>
      <c r="BN397" s="617">
        <v>0.16</v>
      </c>
      <c r="BO397" s="617">
        <v>1.0306022272727273</v>
      </c>
      <c r="BP397" s="617">
        <f t="shared" si="5538"/>
        <v>1.4807085919458658</v>
      </c>
      <c r="BQ397" s="617">
        <v>1930</v>
      </c>
      <c r="BR397" s="617">
        <v>0.16</v>
      </c>
      <c r="BS397" s="617">
        <v>1.0378802272727272</v>
      </c>
      <c r="BT397" s="617">
        <f t="shared" si="5539"/>
        <v>1.4584529818940242</v>
      </c>
      <c r="BU397" s="617">
        <v>1930</v>
      </c>
      <c r="BV397" s="617">
        <v>0.16</v>
      </c>
      <c r="BW397" s="617">
        <v>1.0378802272727272</v>
      </c>
      <c r="BX397" s="617">
        <f t="shared" si="5523"/>
        <v>1.500653278855667</v>
      </c>
      <c r="BY397" s="617">
        <v>1987</v>
      </c>
      <c r="BZ397" s="617">
        <v>0.16</v>
      </c>
      <c r="CA397" s="617">
        <v>1.0378802272727272</v>
      </c>
      <c r="CB397" s="617">
        <f>+CC397/$CC$2</f>
        <v>1.5281911661782914</v>
      </c>
      <c r="CC397" s="617">
        <v>1987</v>
      </c>
      <c r="CD397" s="617"/>
      <c r="CE397" s="617"/>
      <c r="CF397" s="617"/>
      <c r="CG397" s="617"/>
      <c r="CH397" s="617"/>
      <c r="CI397" s="617"/>
      <c r="CJ397" s="617"/>
      <c r="CK397" s="617"/>
      <c r="CL397" s="617"/>
      <c r="CM397" s="617"/>
      <c r="CN397" s="617"/>
      <c r="CO397" s="617"/>
      <c r="CP397" s="617"/>
      <c r="CQ397" s="617"/>
      <c r="CR397" s="617"/>
      <c r="CS397" s="617"/>
      <c r="CT397" s="617"/>
      <c r="CU397" s="617"/>
      <c r="CV397" s="617"/>
      <c r="CW397" s="617"/>
      <c r="CX397" s="617"/>
      <c r="CY397" s="617"/>
      <c r="CZ397" s="617"/>
      <c r="DA397" s="617"/>
      <c r="DB397" s="6">
        <f t="shared" si="5600"/>
        <v>385999.99999999994</v>
      </c>
      <c r="DC397" s="6">
        <f t="shared" si="5601"/>
        <v>887800</v>
      </c>
      <c r="DD397" s="6">
        <f t="shared" si="5602"/>
        <v>11580</v>
      </c>
      <c r="DE397" s="6">
        <f t="shared" si="5603"/>
        <v>488290</v>
      </c>
      <c r="DF397" s="6">
        <f t="shared" si="5604"/>
        <v>178830</v>
      </c>
      <c r="DG397" s="6">
        <f t="shared" si="5605"/>
        <v>556360</v>
      </c>
      <c r="DH397" s="6">
        <f t="shared" si="5606"/>
        <v>0</v>
      </c>
      <c r="DI397" s="6">
        <f t="shared" si="5607"/>
        <v>363865.67868761678</v>
      </c>
      <c r="DJ397" s="6">
        <f t="shared" si="5608"/>
        <v>0</v>
      </c>
      <c r="DK397" s="6">
        <f t="shared" si="5609"/>
        <v>0</v>
      </c>
      <c r="DL397" s="6">
        <f t="shared" si="5610"/>
        <v>0</v>
      </c>
      <c r="DM397" s="6">
        <f t="shared" si="5611"/>
        <v>0</v>
      </c>
      <c r="DO397" s="6">
        <f t="shared" si="5612"/>
        <v>296624.25769827276</v>
      </c>
      <c r="DP397" s="6">
        <f t="shared" si="5613"/>
        <v>697861.01821630902</v>
      </c>
      <c r="DQ397" s="6">
        <f t="shared" si="5614"/>
        <v>9311.1999665645471</v>
      </c>
      <c r="DR397" s="6">
        <f t="shared" si="5615"/>
        <v>401050.25217569998</v>
      </c>
      <c r="DS397" s="6">
        <f t="shared" si="5616"/>
        <v>142749.11071165907</v>
      </c>
      <c r="DT397" s="6">
        <f t="shared" si="5617"/>
        <v>436105.54621390905</v>
      </c>
      <c r="DU397" s="6">
        <f t="shared" si="5618"/>
        <v>0</v>
      </c>
      <c r="DV397" s="6">
        <f t="shared" si="5619"/>
        <v>0</v>
      </c>
      <c r="DW397" s="6">
        <f t="shared" si="5620"/>
        <v>0</v>
      </c>
      <c r="DX397" s="6">
        <f t="shared" si="5621"/>
        <v>0</v>
      </c>
      <c r="DY397" s="6">
        <f t="shared" si="5622"/>
        <v>0</v>
      </c>
      <c r="DZ397" s="6">
        <f t="shared" si="5623"/>
        <v>0</v>
      </c>
    </row>
    <row r="398" spans="2:130" outlineLevel="1">
      <c r="B398" s="6">
        <f>'23년(세부_실적)'!A517</f>
        <v>392</v>
      </c>
      <c r="C398" s="620"/>
      <c r="D398" s="620"/>
      <c r="E398" s="620"/>
      <c r="F398" s="622" t="str">
        <f>'23년(세부_실적)'!E517</f>
        <v>PN045WCW-FILTER(A)</v>
      </c>
      <c r="G398" s="622" t="s">
        <v>1438</v>
      </c>
      <c r="H398" s="622"/>
      <c r="I398" s="617" t="str">
        <f>'23년(세부_실적)'!G517</f>
        <v>구</v>
      </c>
      <c r="J398" s="617" t="str">
        <f>'23년(세부_실적)'!H517</f>
        <v>SY</v>
      </c>
      <c r="K398" s="617">
        <f>'23년(세부_실적)'!I517</f>
        <v>0</v>
      </c>
      <c r="L398" s="617">
        <f>'23년(세부_실적)'!J517</f>
        <v>2335</v>
      </c>
      <c r="M398" s="617">
        <f>'23년(세부_실적)'!K517</f>
        <v>0</v>
      </c>
      <c r="N398" s="617">
        <f>'23년(세부_실적)'!L517</f>
        <v>2335</v>
      </c>
      <c r="O398" s="617">
        <f>'23년(세부_실적)'!M517</f>
        <v>0</v>
      </c>
      <c r="P398" s="617">
        <f>'23년(세부_실적)'!N517</f>
        <v>2335</v>
      </c>
      <c r="Q398" s="617">
        <f>'23년(세부_실적)'!O517</f>
        <v>0</v>
      </c>
      <c r="R398" s="617">
        <f>'23년(세부_실적)'!P517</f>
        <v>2335</v>
      </c>
      <c r="S398" s="638">
        <f>'23년(세부_실적)'!Q517</f>
        <v>0</v>
      </c>
      <c r="T398" s="638">
        <f t="shared" si="5568"/>
        <v>0</v>
      </c>
      <c r="U398" s="638">
        <f>'23년(세부_실적)'!S517</f>
        <v>0</v>
      </c>
      <c r="V398" s="638">
        <f t="shared" si="5569"/>
        <v>0</v>
      </c>
      <c r="W398" s="638">
        <f>'23년(세부_실적)'!U517</f>
        <v>0</v>
      </c>
      <c r="X398" s="638">
        <f t="shared" si="5570"/>
        <v>0</v>
      </c>
      <c r="Y398" s="638">
        <f>'23년(세부_실적)'!W517</f>
        <v>0</v>
      </c>
      <c r="Z398" s="638">
        <f t="shared" si="5571"/>
        <v>0</v>
      </c>
      <c r="AA398" s="638">
        <f>'23년(세부_실적)'!Y517</f>
        <v>0</v>
      </c>
      <c r="AB398" s="638">
        <f t="shared" si="5571"/>
        <v>0</v>
      </c>
      <c r="AC398" s="638">
        <f>'23년(세부_실적)'!AA517</f>
        <v>0</v>
      </c>
      <c r="AD398" s="638">
        <f t="shared" ref="AD398" si="5695">AC398*1000</f>
        <v>0</v>
      </c>
      <c r="AE398" s="638">
        <f>'23년(세부_실적)'!AC517</f>
        <v>0</v>
      </c>
      <c r="AF398" s="638">
        <f t="shared" ref="AF398" si="5696">AE398*1000</f>
        <v>0</v>
      </c>
      <c r="AG398" s="638">
        <f>'23년(세부_실적)'!AE517</f>
        <v>0</v>
      </c>
      <c r="AH398" s="638">
        <f t="shared" ref="AH398" si="5697">AG398*1000</f>
        <v>0</v>
      </c>
      <c r="AI398" s="638">
        <f>'23년(세부_실적)'!AG517</f>
        <v>0</v>
      </c>
      <c r="AJ398" s="638">
        <f t="shared" ref="AJ398" si="5698">AI398*1000</f>
        <v>0</v>
      </c>
      <c r="AK398" s="638">
        <f>'23년(세부_실적)'!AI517</f>
        <v>0</v>
      </c>
      <c r="AL398" s="638">
        <f t="shared" ref="AL398" si="5699">AK398*1000</f>
        <v>0</v>
      </c>
      <c r="AM398" s="638">
        <f>'23년(세부_실적)'!AK517</f>
        <v>0</v>
      </c>
      <c r="AN398" s="638">
        <f t="shared" ref="AN398" si="5700">AM398*1000</f>
        <v>0</v>
      </c>
      <c r="AO398" s="638">
        <f>'23년(세부_실적)'!AM517</f>
        <v>0</v>
      </c>
      <c r="AP398" s="638">
        <f t="shared" ref="AP398" si="5701">AO398*1000</f>
        <v>0</v>
      </c>
      <c r="AQ398" s="638">
        <f>'23년(세부_실적)'!AO517</f>
        <v>0</v>
      </c>
      <c r="AR398" s="638">
        <f t="shared" ref="AR398" si="5702">AQ398*1000</f>
        <v>0</v>
      </c>
      <c r="AS398" s="638">
        <f>'23년(세부_실적)'!AQ517</f>
        <v>0</v>
      </c>
      <c r="AT398" s="638">
        <f t="shared" ref="AT398" si="5703">AS398*1000</f>
        <v>0</v>
      </c>
      <c r="AU398" s="638">
        <f>'23년(세부_실적)'!AS517</f>
        <v>0</v>
      </c>
      <c r="AV398" s="638">
        <f t="shared" ref="AV398" si="5704">AU398*1000</f>
        <v>0</v>
      </c>
      <c r="AW398" s="638">
        <f>'23년(세부_실적)'!AU517</f>
        <v>0</v>
      </c>
      <c r="AX398" s="638">
        <f t="shared" ref="AX398" si="5705">AW398*1000</f>
        <v>0</v>
      </c>
      <c r="AY398" s="638">
        <f>'23년(세부_실적)'!AW517</f>
        <v>0</v>
      </c>
      <c r="AZ398" s="638">
        <f t="shared" ref="AZ398" si="5706">AY398*1000</f>
        <v>0</v>
      </c>
      <c r="BA398" s="638">
        <f>'23년(세부_실적)'!AY517</f>
        <v>0</v>
      </c>
      <c r="BB398" s="638">
        <f t="shared" ref="BB398" si="5707">BA398*1000</f>
        <v>0</v>
      </c>
      <c r="BC398" s="638">
        <f>'23년(세부_실적)'!BA517</f>
        <v>0</v>
      </c>
      <c r="BD398" s="638">
        <f t="shared" ref="BD398" si="5708">BC398*1000</f>
        <v>0</v>
      </c>
      <c r="BF398" s="617">
        <v>0.16</v>
      </c>
      <c r="BG398" s="617">
        <v>1.2146776818181817</v>
      </c>
      <c r="BH398" s="617">
        <f t="shared" si="5694"/>
        <v>1.7500341176376144</v>
      </c>
      <c r="BI398" s="617">
        <v>2180</v>
      </c>
      <c r="BJ398" s="617">
        <v>0.16</v>
      </c>
      <c r="BK398" s="617">
        <v>1.2146776818181817</v>
      </c>
      <c r="BL398" s="617"/>
      <c r="BM398" s="617"/>
      <c r="BN398" s="617">
        <v>0.16</v>
      </c>
      <c r="BO398" s="617">
        <v>1.2146776818181817</v>
      </c>
      <c r="BP398" s="617"/>
      <c r="BQ398" s="617"/>
      <c r="BR398" s="617">
        <v>0.16</v>
      </c>
      <c r="BS398" s="617">
        <v>1.2219556818181818</v>
      </c>
      <c r="BT398" s="617">
        <f t="shared" si="5539"/>
        <v>1.6473717619321102</v>
      </c>
      <c r="BU398" s="617">
        <v>2180</v>
      </c>
      <c r="BV398" s="617">
        <v>0.16</v>
      </c>
      <c r="BW398" s="617">
        <v>1.2219556818181818</v>
      </c>
      <c r="BX398" s="617">
        <f t="shared" si="5523"/>
        <v>1.6955040820488034</v>
      </c>
      <c r="BY398" s="617">
        <v>2245</v>
      </c>
      <c r="BZ398" s="617">
        <v>0.16</v>
      </c>
      <c r="CA398" s="617">
        <v>1.2219556818181818</v>
      </c>
      <c r="CB398" s="617">
        <f>+CC398/$CC$2</f>
        <v>1.7266175984248939</v>
      </c>
      <c r="CC398" s="617">
        <v>2245</v>
      </c>
      <c r="CD398" s="617"/>
      <c r="CE398" s="617"/>
      <c r="CF398" s="617"/>
      <c r="CG398" s="617"/>
      <c r="CH398" s="617"/>
      <c r="CI398" s="617"/>
      <c r="CJ398" s="617"/>
      <c r="CK398" s="617"/>
      <c r="CL398" s="617"/>
      <c r="CM398" s="617"/>
      <c r="CN398" s="617"/>
      <c r="CO398" s="617"/>
      <c r="CP398" s="617"/>
      <c r="CQ398" s="617"/>
      <c r="CR398" s="617"/>
      <c r="CS398" s="617"/>
      <c r="CT398" s="617"/>
      <c r="CU398" s="617"/>
      <c r="CV398" s="617"/>
      <c r="CW398" s="617"/>
      <c r="CX398" s="617"/>
      <c r="CY398" s="617"/>
      <c r="CZ398" s="617"/>
      <c r="DA398" s="617"/>
      <c r="DB398" s="6">
        <f t="shared" si="5600"/>
        <v>0</v>
      </c>
      <c r="DC398" s="6">
        <f t="shared" si="5601"/>
        <v>0</v>
      </c>
      <c r="DD398" s="6">
        <f t="shared" si="5602"/>
        <v>0</v>
      </c>
      <c r="DE398" s="6">
        <f t="shared" si="5603"/>
        <v>0</v>
      </c>
      <c r="DF398" s="6">
        <f t="shared" si="5604"/>
        <v>0</v>
      </c>
      <c r="DG398" s="6">
        <f t="shared" si="5605"/>
        <v>0</v>
      </c>
      <c r="DH398" s="6">
        <f t="shared" si="5606"/>
        <v>0</v>
      </c>
      <c r="DI398" s="6">
        <f t="shared" si="5607"/>
        <v>0</v>
      </c>
      <c r="DJ398" s="6">
        <f t="shared" si="5608"/>
        <v>0</v>
      </c>
      <c r="DK398" s="6">
        <f t="shared" si="5609"/>
        <v>0</v>
      </c>
      <c r="DL398" s="6">
        <f t="shared" si="5610"/>
        <v>0</v>
      </c>
      <c r="DM398" s="6">
        <f t="shared" si="5611"/>
        <v>0</v>
      </c>
      <c r="DO398" s="6">
        <f t="shared" si="5612"/>
        <v>0</v>
      </c>
      <c r="DP398" s="6">
        <f t="shared" si="5613"/>
        <v>0</v>
      </c>
      <c r="DQ398" s="6">
        <f t="shared" si="5614"/>
        <v>0</v>
      </c>
      <c r="DR398" s="6">
        <f t="shared" si="5615"/>
        <v>0</v>
      </c>
      <c r="DS398" s="6">
        <f t="shared" si="5616"/>
        <v>0</v>
      </c>
      <c r="DT398" s="6">
        <f t="shared" si="5617"/>
        <v>0</v>
      </c>
      <c r="DU398" s="6">
        <f t="shared" si="5618"/>
        <v>0</v>
      </c>
      <c r="DV398" s="6">
        <f t="shared" si="5619"/>
        <v>0</v>
      </c>
      <c r="DW398" s="6">
        <f t="shared" si="5620"/>
        <v>0</v>
      </c>
      <c r="DX398" s="6">
        <f t="shared" si="5621"/>
        <v>0</v>
      </c>
      <c r="DY398" s="6">
        <f t="shared" si="5622"/>
        <v>0</v>
      </c>
      <c r="DZ398" s="6">
        <f t="shared" si="5623"/>
        <v>0</v>
      </c>
    </row>
    <row r="399" spans="2:130" ht="12" customHeight="1" outlineLevel="1">
      <c r="B399" s="6">
        <f>'23년(세부_실적)'!A518</f>
        <v>393</v>
      </c>
      <c r="C399" s="620"/>
      <c r="D399" s="620"/>
      <c r="E399" s="620"/>
      <c r="F399" s="622" t="str">
        <f>'23년(세부_실적)'!E518</f>
        <v>PN012DWJ-V2</v>
      </c>
      <c r="G399" s="622" t="s">
        <v>1439</v>
      </c>
      <c r="H399" s="622"/>
      <c r="I399" s="617" t="str">
        <f>'23년(세부_실적)'!G518</f>
        <v>구</v>
      </c>
      <c r="J399" s="617" t="str">
        <f>'23년(세부_실적)'!H518</f>
        <v>SY</v>
      </c>
      <c r="K399" s="617">
        <f>'23년(세부_실적)'!I518</f>
        <v>0</v>
      </c>
      <c r="L399" s="617">
        <f>'23년(세부_실적)'!J518</f>
        <v>6780</v>
      </c>
      <c r="M399" s="617">
        <f>'23년(세부_실적)'!K518</f>
        <v>0</v>
      </c>
      <c r="N399" s="617">
        <f>'23년(세부_실적)'!L518</f>
        <v>6780</v>
      </c>
      <c r="O399" s="617">
        <f>'23년(세부_실적)'!M518</f>
        <v>0</v>
      </c>
      <c r="P399" s="617">
        <f>'23년(세부_실적)'!N518</f>
        <v>6780</v>
      </c>
      <c r="Q399" s="617">
        <f>'23년(세부_실적)'!O518</f>
        <v>0</v>
      </c>
      <c r="R399" s="617">
        <f>'23년(세부_실적)'!P518</f>
        <v>6780</v>
      </c>
      <c r="S399" s="638">
        <f>'23년(세부_실적)'!Q518</f>
        <v>8.1000000000000003E-2</v>
      </c>
      <c r="T399" s="638">
        <f t="shared" si="5568"/>
        <v>81</v>
      </c>
      <c r="U399" s="638">
        <f>'23년(세부_실적)'!S518</f>
        <v>0</v>
      </c>
      <c r="V399" s="638">
        <f t="shared" si="5569"/>
        <v>0</v>
      </c>
      <c r="W399" s="638">
        <f>'23년(세부_실적)'!U518</f>
        <v>0</v>
      </c>
      <c r="X399" s="638">
        <f t="shared" si="5570"/>
        <v>0</v>
      </c>
      <c r="Y399" s="638">
        <f>'23년(세부_실적)'!W518</f>
        <v>0</v>
      </c>
      <c r="Z399" s="638">
        <f t="shared" si="5571"/>
        <v>0</v>
      </c>
      <c r="AA399" s="638">
        <f>'23년(세부_실적)'!Y518</f>
        <v>0</v>
      </c>
      <c r="AB399" s="638">
        <f t="shared" si="5571"/>
        <v>0</v>
      </c>
      <c r="AC399" s="638">
        <f>'23년(세부_실적)'!AA518</f>
        <v>0</v>
      </c>
      <c r="AD399" s="638">
        <f t="shared" ref="AD399" si="5709">AC399*1000</f>
        <v>0</v>
      </c>
      <c r="AE399" s="638">
        <f>'23년(세부_실적)'!AC518</f>
        <v>0</v>
      </c>
      <c r="AF399" s="638">
        <f t="shared" ref="AF399" si="5710">AE399*1000</f>
        <v>0</v>
      </c>
      <c r="AG399" s="638">
        <f>'23년(세부_실적)'!AE518</f>
        <v>0</v>
      </c>
      <c r="AH399" s="638">
        <f t="shared" ref="AH399" si="5711">AG399*1000</f>
        <v>0</v>
      </c>
      <c r="AI399" s="638">
        <f>'23년(세부_실적)'!AG518</f>
        <v>0</v>
      </c>
      <c r="AJ399" s="638">
        <f t="shared" ref="AJ399" si="5712">AI399*1000</f>
        <v>0</v>
      </c>
      <c r="AK399" s="638">
        <f>'23년(세부_실적)'!AI518</f>
        <v>0</v>
      </c>
      <c r="AL399" s="638">
        <f t="shared" ref="AL399" si="5713">AK399*1000</f>
        <v>0</v>
      </c>
      <c r="AM399" s="638">
        <f>'23년(세부_실적)'!AK518</f>
        <v>5.3999999999999999E-2</v>
      </c>
      <c r="AN399" s="638">
        <f t="shared" ref="AN399" si="5714">AM399*1000</f>
        <v>54</v>
      </c>
      <c r="AO399" s="638">
        <f>'23년(세부_실적)'!AM518</f>
        <v>2.7E-2</v>
      </c>
      <c r="AP399" s="638">
        <f t="shared" ref="AP399" si="5715">AO399*1000</f>
        <v>27</v>
      </c>
      <c r="AQ399" s="638">
        <f>'23년(세부_실적)'!AO518</f>
        <v>0</v>
      </c>
      <c r="AR399" s="638">
        <f t="shared" ref="AR399" si="5716">AQ399*1000</f>
        <v>0</v>
      </c>
      <c r="AS399" s="638">
        <f>'23년(세부_실적)'!AQ518</f>
        <v>8.1000000000000003E-2</v>
      </c>
      <c r="AT399" s="638">
        <f t="shared" ref="AT399" si="5717">AS399*1000</f>
        <v>81</v>
      </c>
      <c r="AU399" s="638">
        <f>'23년(세부_실적)'!AS518</f>
        <v>0</v>
      </c>
      <c r="AV399" s="638">
        <f t="shared" ref="AV399" si="5718">AU399*1000</f>
        <v>0</v>
      </c>
      <c r="AW399" s="638">
        <f>'23년(세부_실적)'!AU518</f>
        <v>0</v>
      </c>
      <c r="AX399" s="638">
        <f t="shared" ref="AX399" si="5719">AW399*1000</f>
        <v>0</v>
      </c>
      <c r="AY399" s="638">
        <f>'23년(세부_실적)'!AW518</f>
        <v>0</v>
      </c>
      <c r="AZ399" s="638">
        <f t="shared" ref="AZ399" si="5720">AY399*1000</f>
        <v>0</v>
      </c>
      <c r="BA399" s="638">
        <f>'23년(세부_실적)'!AY518</f>
        <v>0</v>
      </c>
      <c r="BB399" s="638">
        <f t="shared" ref="BB399" si="5721">BA399*1000</f>
        <v>0</v>
      </c>
      <c r="BC399" s="638">
        <f>'23년(세부_실적)'!BA518</f>
        <v>8.1000000000000003E-2</v>
      </c>
      <c r="BD399" s="638">
        <f t="shared" ref="BD399" si="5722">BC399*1000</f>
        <v>81</v>
      </c>
      <c r="BF399" s="617"/>
      <c r="BG399" s="617"/>
      <c r="BH399" s="617"/>
      <c r="BI399" s="617"/>
      <c r="BJ399" s="617"/>
      <c r="BK399" s="617"/>
      <c r="BL399" s="617"/>
      <c r="BM399" s="617"/>
      <c r="BN399" s="617"/>
      <c r="BO399" s="617"/>
      <c r="BP399" s="617"/>
      <c r="BQ399" s="617"/>
      <c r="BR399" s="617"/>
      <c r="BS399" s="617"/>
      <c r="BT399" s="617"/>
      <c r="BU399" s="617"/>
      <c r="BV399" s="617"/>
      <c r="BW399" s="617"/>
      <c r="BX399" s="617"/>
      <c r="BY399" s="617"/>
      <c r="BZ399" s="617"/>
      <c r="CA399" s="617"/>
      <c r="CB399" s="617"/>
      <c r="CC399" s="617"/>
      <c r="CD399" s="617"/>
      <c r="CE399" s="617"/>
      <c r="CF399" s="617"/>
      <c r="CG399" s="617"/>
      <c r="CH399" s="617"/>
      <c r="CI399" s="617"/>
      <c r="CJ399" s="617"/>
      <c r="CK399" s="617"/>
      <c r="CL399" s="617"/>
      <c r="CM399" s="617"/>
      <c r="CN399" s="617"/>
      <c r="CO399" s="617"/>
      <c r="CP399" s="617"/>
      <c r="CQ399" s="617"/>
      <c r="CR399" s="617"/>
      <c r="CS399" s="617"/>
      <c r="CT399" s="617"/>
      <c r="CU399" s="617"/>
      <c r="CV399" s="617"/>
      <c r="CW399" s="617"/>
      <c r="CX399" s="617"/>
      <c r="CY399" s="617"/>
      <c r="CZ399" s="617"/>
      <c r="DA399" s="617"/>
      <c r="DB399" s="6">
        <f t="shared" si="5600"/>
        <v>0</v>
      </c>
      <c r="DC399" s="6">
        <f t="shared" si="5601"/>
        <v>0</v>
      </c>
      <c r="DD399" s="6">
        <f t="shared" si="5602"/>
        <v>0</v>
      </c>
      <c r="DE399" s="6">
        <f t="shared" si="5603"/>
        <v>0</v>
      </c>
      <c r="DF399" s="6">
        <f t="shared" si="5604"/>
        <v>0</v>
      </c>
      <c r="DG399" s="6">
        <f t="shared" si="5605"/>
        <v>0</v>
      </c>
      <c r="DH399" s="6">
        <f t="shared" si="5606"/>
        <v>0</v>
      </c>
      <c r="DI399" s="6">
        <f t="shared" si="5607"/>
        <v>0</v>
      </c>
      <c r="DJ399" s="6">
        <f t="shared" si="5608"/>
        <v>0</v>
      </c>
      <c r="DK399" s="6">
        <f t="shared" si="5609"/>
        <v>0</v>
      </c>
      <c r="DL399" s="6">
        <f t="shared" si="5610"/>
        <v>0</v>
      </c>
      <c r="DM399" s="6">
        <f t="shared" si="5611"/>
        <v>0</v>
      </c>
      <c r="DO399" s="6">
        <f t="shared" si="5612"/>
        <v>0</v>
      </c>
      <c r="DP399" s="6">
        <f t="shared" si="5613"/>
        <v>0</v>
      </c>
      <c r="DQ399" s="6">
        <f t="shared" si="5614"/>
        <v>0</v>
      </c>
      <c r="DR399" s="6">
        <f t="shared" si="5615"/>
        <v>0</v>
      </c>
      <c r="DS399" s="6">
        <f t="shared" si="5616"/>
        <v>0</v>
      </c>
      <c r="DT399" s="6">
        <f t="shared" si="5617"/>
        <v>0</v>
      </c>
      <c r="DU399" s="6">
        <f t="shared" si="5618"/>
        <v>0</v>
      </c>
      <c r="DV399" s="6">
        <f t="shared" si="5619"/>
        <v>0</v>
      </c>
      <c r="DW399" s="6">
        <f t="shared" si="5620"/>
        <v>0</v>
      </c>
      <c r="DX399" s="6">
        <f t="shared" si="5621"/>
        <v>0</v>
      </c>
      <c r="DY399" s="6">
        <f t="shared" si="5622"/>
        <v>0</v>
      </c>
      <c r="DZ399" s="6">
        <f t="shared" si="5623"/>
        <v>0</v>
      </c>
    </row>
    <row r="400" spans="2:130" outlineLevel="1">
      <c r="B400" s="6">
        <f>'23년(세부_실적)'!A519</f>
        <v>394</v>
      </c>
      <c r="C400" s="620"/>
      <c r="D400" s="620"/>
      <c r="E400" s="620"/>
      <c r="F400" s="622" t="str">
        <f>'23년(세부_실적)'!E519</f>
        <v>PN120MWJ-VF</v>
      </c>
      <c r="G400" s="622" t="s">
        <v>1440</v>
      </c>
      <c r="H400" s="622"/>
      <c r="I400" s="617" t="str">
        <f>'23년(세부_실적)'!G519</f>
        <v>구</v>
      </c>
      <c r="J400" s="617" t="str">
        <f>'23년(세부_실적)'!H519</f>
        <v>QD</v>
      </c>
      <c r="K400" s="617">
        <f>'23년(세부_실적)'!I519</f>
        <v>0</v>
      </c>
      <c r="L400" s="617">
        <f>'23년(세부_실적)'!J519</f>
        <v>22855</v>
      </c>
      <c r="M400" s="617">
        <f>'23년(세부_실적)'!K519</f>
        <v>0</v>
      </c>
      <c r="N400" s="617">
        <f>'23년(세부_실적)'!L519</f>
        <v>22855</v>
      </c>
      <c r="O400" s="617">
        <f>'23년(세부_실적)'!M519</f>
        <v>0</v>
      </c>
      <c r="P400" s="617">
        <f>'23년(세부_실적)'!N519</f>
        <v>22855</v>
      </c>
      <c r="Q400" s="617">
        <f>'23년(세부_실적)'!O519</f>
        <v>0</v>
      </c>
      <c r="R400" s="617">
        <f>'23년(세부_실적)'!P519</f>
        <v>22855</v>
      </c>
      <c r="S400" s="638">
        <f>'23년(세부_실적)'!Q519</f>
        <v>1.669</v>
      </c>
      <c r="T400" s="638">
        <f t="shared" si="5568"/>
        <v>1669</v>
      </c>
      <c r="U400" s="638">
        <f>'23년(세부_실적)'!S519</f>
        <v>0</v>
      </c>
      <c r="V400" s="638">
        <f t="shared" si="5569"/>
        <v>0</v>
      </c>
      <c r="W400" s="638">
        <f>'23년(세부_실적)'!U519</f>
        <v>5.3999999999999999E-2</v>
      </c>
      <c r="X400" s="638">
        <f t="shared" si="5570"/>
        <v>54</v>
      </c>
      <c r="Y400" s="638">
        <f>'23년(세부_실적)'!W519</f>
        <v>3.5999999999999997E-2</v>
      </c>
      <c r="Z400" s="638">
        <f t="shared" si="5571"/>
        <v>36</v>
      </c>
      <c r="AA400" s="638">
        <f>'23년(세부_실적)'!Y519</f>
        <v>0.09</v>
      </c>
      <c r="AB400" s="638">
        <f t="shared" si="5571"/>
        <v>90</v>
      </c>
      <c r="AC400" s="638">
        <f>'23년(세부_실적)'!AA519</f>
        <v>6.4000000000000001E-2</v>
      </c>
      <c r="AD400" s="638">
        <f t="shared" ref="AD400" si="5723">AC400*1000</f>
        <v>64</v>
      </c>
      <c r="AE400" s="638">
        <f>'23년(세부_실적)'!AC519</f>
        <v>3.5999999999999997E-2</v>
      </c>
      <c r="AF400" s="638">
        <f t="shared" ref="AF400" si="5724">AE400*1000</f>
        <v>36</v>
      </c>
      <c r="AG400" s="638">
        <f>'23년(세부_실적)'!AE519</f>
        <v>0.39200000000000002</v>
      </c>
      <c r="AH400" s="638">
        <f t="shared" ref="AH400" si="5725">AG400*1000</f>
        <v>392</v>
      </c>
      <c r="AI400" s="638">
        <f>'23년(세부_실적)'!AG519</f>
        <v>0.49199999999999999</v>
      </c>
      <c r="AJ400" s="638">
        <f t="shared" ref="AJ400" si="5726">AI400*1000</f>
        <v>492</v>
      </c>
      <c r="AK400" s="638">
        <f>'23년(세부_실적)'!AI519</f>
        <v>0.58199999999999996</v>
      </c>
      <c r="AL400" s="638">
        <f t="shared" ref="AL400" si="5727">AK400*1000</f>
        <v>582</v>
      </c>
      <c r="AM400" s="638">
        <f>'23년(세부_실적)'!AK519</f>
        <v>0.108</v>
      </c>
      <c r="AN400" s="638">
        <f t="shared" ref="AN400" si="5728">AM400*1000</f>
        <v>108</v>
      </c>
      <c r="AO400" s="638">
        <f>'23년(세부_실적)'!AM519</f>
        <v>7.1999999999999995E-2</v>
      </c>
      <c r="AP400" s="638">
        <f t="shared" ref="AP400" si="5729">AO400*1000</f>
        <v>72</v>
      </c>
      <c r="AQ400" s="638">
        <f>'23년(세부_실적)'!AO519</f>
        <v>7.3999999999999996E-2</v>
      </c>
      <c r="AR400" s="638">
        <f t="shared" ref="AR400" si="5730">AQ400*1000</f>
        <v>74</v>
      </c>
      <c r="AS400" s="638">
        <f>'23년(세부_실적)'!AQ519</f>
        <v>0.254</v>
      </c>
      <c r="AT400" s="638">
        <f t="shared" ref="AT400" si="5731">AS400*1000</f>
        <v>254</v>
      </c>
      <c r="AU400" s="638">
        <f>'23년(세부_실적)'!AS519</f>
        <v>0.39400000000000002</v>
      </c>
      <c r="AV400" s="638">
        <f t="shared" ref="AV400" si="5732">AU400*1000</f>
        <v>394</v>
      </c>
      <c r="AW400" s="638">
        <f>'23년(세부_실적)'!AU519</f>
        <v>0.252</v>
      </c>
      <c r="AX400" s="638">
        <f t="shared" ref="AX400" si="5733">AW400*1000</f>
        <v>252</v>
      </c>
      <c r="AY400" s="638">
        <f>'23년(세부_실적)'!AW519</f>
        <v>0.187</v>
      </c>
      <c r="AZ400" s="638">
        <f t="shared" ref="AZ400" si="5734">AY400*1000</f>
        <v>187</v>
      </c>
      <c r="BA400" s="638">
        <f>'23년(세부_실적)'!AY519</f>
        <v>0.83299999999999996</v>
      </c>
      <c r="BB400" s="638">
        <f t="shared" ref="BB400" si="5735">BA400*1000</f>
        <v>833</v>
      </c>
      <c r="BC400" s="638">
        <f>'23년(세부_실적)'!BA519</f>
        <v>1.087</v>
      </c>
      <c r="BD400" s="638">
        <f t="shared" ref="BD400" si="5736">BC400*1000</f>
        <v>1087</v>
      </c>
      <c r="BF400" s="617">
        <v>1.5</v>
      </c>
      <c r="BG400" s="617">
        <v>11.264826149090899</v>
      </c>
      <c r="BH400" s="617">
        <f t="shared" ref="BH400:BH407" si="5737">+BI400/$BI$2</f>
        <v>16.00719280077708</v>
      </c>
      <c r="BI400" s="617">
        <v>19940</v>
      </c>
      <c r="BJ400" s="617">
        <v>1.5</v>
      </c>
      <c r="BK400" s="617">
        <v>11.264826149090899</v>
      </c>
      <c r="BL400" s="617">
        <f t="shared" ref="BL400:BL407" si="5738">+BM400/$BM$2</f>
        <v>15.648789063113119</v>
      </c>
      <c r="BM400" s="617">
        <v>19940</v>
      </c>
      <c r="BN400" s="617">
        <v>1.5</v>
      </c>
      <c r="BO400" s="617">
        <v>11.264826149090899</v>
      </c>
      <c r="BP400" s="617">
        <f t="shared" ref="BP400:BP413" si="5739">+BQ400/$BQ$2</f>
        <v>15.2980980950262</v>
      </c>
      <c r="BQ400" s="617">
        <v>19940</v>
      </c>
      <c r="BR400" s="617">
        <v>1.5</v>
      </c>
      <c r="BS400" s="617">
        <v>11.550293876363627</v>
      </c>
      <c r="BT400" s="617">
        <f t="shared" ref="BT400:BT413" si="5740">+BU400/$BU$2</f>
        <v>15.068161895837742</v>
      </c>
      <c r="BU400" s="617">
        <v>19940</v>
      </c>
      <c r="BV400" s="617">
        <v>1.5</v>
      </c>
      <c r="BW400" s="617">
        <v>11.550293876363627</v>
      </c>
      <c r="BX400" s="617">
        <f t="shared" ref="BX400:BX413" si="5741">+BY400/$BY$2</f>
        <v>15.51103021697921</v>
      </c>
      <c r="BY400" s="617">
        <v>20538</v>
      </c>
      <c r="BZ400" s="617">
        <v>1.5</v>
      </c>
      <c r="CA400" s="617">
        <v>11.550293876363627</v>
      </c>
      <c r="CB400" s="617">
        <f>+CC400/$CC$2</f>
        <v>15.795666920467918</v>
      </c>
      <c r="CC400" s="617">
        <v>20538</v>
      </c>
      <c r="CD400" s="617"/>
      <c r="CE400" s="617"/>
      <c r="CF400" s="617"/>
      <c r="CG400" s="617"/>
      <c r="CH400" s="617"/>
      <c r="CI400" s="617"/>
      <c r="CJ400" s="617"/>
      <c r="CK400" s="617"/>
      <c r="CL400" s="617"/>
      <c r="CM400" s="617"/>
      <c r="CN400" s="617"/>
      <c r="CO400" s="617"/>
      <c r="CP400" s="617"/>
      <c r="CQ400" s="617"/>
      <c r="CR400" s="617"/>
      <c r="CS400" s="617"/>
      <c r="CT400" s="617"/>
      <c r="CU400" s="617"/>
      <c r="CV400" s="617"/>
      <c r="CW400" s="617"/>
      <c r="CX400" s="617"/>
      <c r="CY400" s="617"/>
      <c r="CZ400" s="617"/>
      <c r="DA400" s="617"/>
      <c r="DB400" s="6">
        <f t="shared" si="5600"/>
        <v>0</v>
      </c>
      <c r="DC400" s="6">
        <f t="shared" si="5601"/>
        <v>1076760</v>
      </c>
      <c r="DD400" s="6">
        <f t="shared" si="5602"/>
        <v>717840</v>
      </c>
      <c r="DE400" s="6">
        <f t="shared" si="5603"/>
        <v>1276160</v>
      </c>
      <c r="DF400" s="6">
        <f t="shared" si="5604"/>
        <v>739368.00000000012</v>
      </c>
      <c r="DG400" s="6">
        <f t="shared" si="5605"/>
        <v>8050896</v>
      </c>
      <c r="DH400" s="6">
        <f t="shared" si="5606"/>
        <v>0</v>
      </c>
      <c r="DI400" s="6">
        <f t="shared" si="5607"/>
        <v>1504393.2176922546</v>
      </c>
      <c r="DJ400" s="6">
        <f t="shared" si="5608"/>
        <v>0</v>
      </c>
      <c r="DK400" s="6">
        <f t="shared" si="5609"/>
        <v>0</v>
      </c>
      <c r="DL400" s="6">
        <f t="shared" si="5610"/>
        <v>0</v>
      </c>
      <c r="DM400" s="6">
        <f t="shared" si="5611"/>
        <v>0</v>
      </c>
      <c r="DO400" s="6">
        <f t="shared" si="5612"/>
        <v>0</v>
      </c>
      <c r="DP400" s="6">
        <f t="shared" si="5613"/>
        <v>878320.62588750862</v>
      </c>
      <c r="DQ400" s="6">
        <f t="shared" si="5614"/>
        <v>598970.06451034383</v>
      </c>
      <c r="DR400" s="6">
        <f t="shared" si="5615"/>
        <v>1105261.7531180489</v>
      </c>
      <c r="DS400" s="6">
        <f t="shared" si="5616"/>
        <v>622071.49027515529</v>
      </c>
      <c r="DT400" s="6">
        <f t="shared" si="5617"/>
        <v>6651606.3738907976</v>
      </c>
      <c r="DU400" s="6">
        <f t="shared" si="5618"/>
        <v>0</v>
      </c>
      <c r="DV400" s="6">
        <f t="shared" si="5619"/>
        <v>0</v>
      </c>
      <c r="DW400" s="6">
        <f t="shared" si="5620"/>
        <v>0</v>
      </c>
      <c r="DX400" s="6">
        <f t="shared" si="5621"/>
        <v>0</v>
      </c>
      <c r="DY400" s="6">
        <f t="shared" si="5622"/>
        <v>0</v>
      </c>
      <c r="DZ400" s="6">
        <f t="shared" si="5623"/>
        <v>0</v>
      </c>
    </row>
    <row r="401" spans="2:130" outlineLevel="1">
      <c r="B401" s="6">
        <f>'23년(세부_실적)'!A520</f>
        <v>395</v>
      </c>
      <c r="C401" s="620"/>
      <c r="D401" s="620"/>
      <c r="E401" s="620"/>
      <c r="F401" s="622" t="str">
        <f>'23년(세부_실적)'!E520</f>
        <v>PN120MWJ-VF(A)</v>
      </c>
      <c r="G401" s="622" t="s">
        <v>1441</v>
      </c>
      <c r="H401" s="622"/>
      <c r="I401" s="617" t="str">
        <f>'23년(세부_실적)'!G520</f>
        <v>구</v>
      </c>
      <c r="J401" s="617" t="str">
        <f>'23년(세부_실적)'!H520</f>
        <v>QD</v>
      </c>
      <c r="K401" s="617">
        <f>'23년(세부_실적)'!I520</f>
        <v>0</v>
      </c>
      <c r="L401" s="617">
        <f>'23년(세부_실적)'!J520</f>
        <v>21712</v>
      </c>
      <c r="M401" s="617">
        <f>'23년(세부_실적)'!K520</f>
        <v>0</v>
      </c>
      <c r="N401" s="617">
        <f>'23년(세부_실적)'!L520</f>
        <v>21712</v>
      </c>
      <c r="O401" s="617">
        <f>'23년(세부_실적)'!M520</f>
        <v>0</v>
      </c>
      <c r="P401" s="617">
        <f>'23년(세부_실적)'!N520</f>
        <v>21712</v>
      </c>
      <c r="Q401" s="617">
        <f>'23년(세부_실적)'!O520</f>
        <v>0</v>
      </c>
      <c r="R401" s="617">
        <f>'23년(세부_실적)'!P520</f>
        <v>21712</v>
      </c>
      <c r="S401" s="638">
        <f>'23년(세부_실적)'!Q520</f>
        <v>0.1</v>
      </c>
      <c r="T401" s="638">
        <f t="shared" si="5568"/>
        <v>100</v>
      </c>
      <c r="U401" s="638">
        <f>'23년(세부_실적)'!S520</f>
        <v>0</v>
      </c>
      <c r="V401" s="638">
        <f t="shared" si="5569"/>
        <v>0</v>
      </c>
      <c r="W401" s="638">
        <f>'23년(세부_실적)'!U520</f>
        <v>0</v>
      </c>
      <c r="X401" s="638">
        <f t="shared" si="5570"/>
        <v>0</v>
      </c>
      <c r="Y401" s="638">
        <f>'23년(세부_실적)'!W520</f>
        <v>0</v>
      </c>
      <c r="Z401" s="638">
        <f t="shared" si="5571"/>
        <v>0</v>
      </c>
      <c r="AA401" s="638">
        <f>'23년(세부_실적)'!Y520</f>
        <v>0</v>
      </c>
      <c r="AB401" s="638">
        <f t="shared" si="5571"/>
        <v>0</v>
      </c>
      <c r="AC401" s="638">
        <f>'23년(세부_실적)'!AA520</f>
        <v>0</v>
      </c>
      <c r="AD401" s="638">
        <f t="shared" ref="AD401" si="5742">AC401*1000</f>
        <v>0</v>
      </c>
      <c r="AE401" s="638">
        <f>'23년(세부_실적)'!AC520</f>
        <v>0</v>
      </c>
      <c r="AF401" s="638">
        <f t="shared" ref="AF401" si="5743">AE401*1000</f>
        <v>0</v>
      </c>
      <c r="AG401" s="638">
        <f>'23년(세부_실적)'!AE520</f>
        <v>0</v>
      </c>
      <c r="AH401" s="638">
        <f t="shared" ref="AH401" si="5744">AG401*1000</f>
        <v>0</v>
      </c>
      <c r="AI401" s="638">
        <f>'23년(세부_실적)'!AG520</f>
        <v>0</v>
      </c>
      <c r="AJ401" s="638">
        <f t="shared" ref="AJ401" si="5745">AI401*1000</f>
        <v>0</v>
      </c>
      <c r="AK401" s="638">
        <f>'23년(세부_실적)'!AI520</f>
        <v>0</v>
      </c>
      <c r="AL401" s="638">
        <f t="shared" ref="AL401" si="5746">AK401*1000</f>
        <v>0</v>
      </c>
      <c r="AM401" s="638">
        <f>'23년(세부_실적)'!AK520</f>
        <v>0</v>
      </c>
      <c r="AN401" s="638">
        <f t="shared" ref="AN401" si="5747">AM401*1000</f>
        <v>0</v>
      </c>
      <c r="AO401" s="638">
        <f>'23년(세부_실적)'!AM520</f>
        <v>0</v>
      </c>
      <c r="AP401" s="638">
        <f t="shared" ref="AP401" si="5748">AO401*1000</f>
        <v>0</v>
      </c>
      <c r="AQ401" s="638">
        <f>'23년(세부_실적)'!AO520</f>
        <v>0</v>
      </c>
      <c r="AR401" s="638">
        <f t="shared" ref="AR401" si="5749">AQ401*1000</f>
        <v>0</v>
      </c>
      <c r="AS401" s="638">
        <f>'23년(세부_실적)'!AQ520</f>
        <v>0</v>
      </c>
      <c r="AT401" s="638">
        <f t="shared" ref="AT401" si="5750">AS401*1000</f>
        <v>0</v>
      </c>
      <c r="AU401" s="638">
        <f>'23년(세부_실적)'!AS520</f>
        <v>0</v>
      </c>
      <c r="AV401" s="638">
        <f t="shared" ref="AV401" si="5751">AU401*1000</f>
        <v>0</v>
      </c>
      <c r="AW401" s="638">
        <f>'23년(세부_실적)'!AU520</f>
        <v>0</v>
      </c>
      <c r="AX401" s="638">
        <f t="shared" ref="AX401" si="5752">AW401*1000</f>
        <v>0</v>
      </c>
      <c r="AY401" s="638">
        <f>'23년(세부_실적)'!AW520</f>
        <v>0.1</v>
      </c>
      <c r="AZ401" s="638">
        <f t="shared" ref="AZ401" si="5753">AY401*1000</f>
        <v>100</v>
      </c>
      <c r="BA401" s="638">
        <f>'23년(세부_실적)'!AY520</f>
        <v>0.1</v>
      </c>
      <c r="BB401" s="638">
        <f t="shared" ref="BB401" si="5754">BA401*1000</f>
        <v>100</v>
      </c>
      <c r="BC401" s="638">
        <f>'23년(세부_실적)'!BA520</f>
        <v>0.1</v>
      </c>
      <c r="BD401" s="638">
        <f t="shared" ref="BD401" si="5755">BC401*1000</f>
        <v>100</v>
      </c>
      <c r="BF401" s="617">
        <v>2.04</v>
      </c>
      <c r="BG401" s="617">
        <v>12.57</v>
      </c>
      <c r="BH401" s="617"/>
      <c r="BI401" s="617"/>
      <c r="BJ401" s="617">
        <v>2.04</v>
      </c>
      <c r="BK401" s="617">
        <v>12.57</v>
      </c>
      <c r="BL401" s="617"/>
      <c r="BM401" s="617"/>
      <c r="BN401" s="617">
        <v>2.04</v>
      </c>
      <c r="BO401" s="617">
        <v>12.57</v>
      </c>
      <c r="BP401" s="617">
        <f t="shared" si="5739"/>
        <v>16.65758805612883</v>
      </c>
      <c r="BQ401" s="617">
        <v>21712</v>
      </c>
      <c r="BR401" s="617">
        <v>2.04</v>
      </c>
      <c r="BS401" s="617">
        <v>12.57</v>
      </c>
      <c r="BT401" s="617"/>
      <c r="BU401" s="617"/>
      <c r="BV401" s="617">
        <v>2.04</v>
      </c>
      <c r="BW401" s="617">
        <v>12.57</v>
      </c>
      <c r="BX401" s="617"/>
      <c r="BY401" s="617"/>
      <c r="BZ401" s="617">
        <v>2.04</v>
      </c>
      <c r="CA401" s="617">
        <v>12.57</v>
      </c>
      <c r="CB401" s="617"/>
      <c r="CC401" s="617"/>
      <c r="CD401" s="617"/>
      <c r="CE401" s="617"/>
      <c r="CF401" s="617"/>
      <c r="CG401" s="617"/>
      <c r="CH401" s="617"/>
      <c r="CI401" s="617"/>
      <c r="CJ401" s="617"/>
      <c r="CK401" s="617"/>
      <c r="CL401" s="617"/>
      <c r="CM401" s="617"/>
      <c r="CN401" s="617"/>
      <c r="CO401" s="617"/>
      <c r="CP401" s="617"/>
      <c r="CQ401" s="617"/>
      <c r="CR401" s="617"/>
      <c r="CS401" s="617"/>
      <c r="CT401" s="617"/>
      <c r="CU401" s="617"/>
      <c r="CV401" s="617"/>
      <c r="CW401" s="617"/>
      <c r="CX401" s="617"/>
      <c r="CY401" s="617"/>
      <c r="CZ401" s="617"/>
      <c r="DA401" s="617"/>
      <c r="DB401" s="6">
        <f t="shared" si="5600"/>
        <v>0</v>
      </c>
      <c r="DC401" s="6">
        <f t="shared" si="5601"/>
        <v>0</v>
      </c>
      <c r="DD401" s="6">
        <f t="shared" si="5602"/>
        <v>0</v>
      </c>
      <c r="DE401" s="6">
        <f t="shared" si="5603"/>
        <v>0</v>
      </c>
      <c r="DF401" s="6">
        <f t="shared" si="5604"/>
        <v>0</v>
      </c>
      <c r="DG401" s="6">
        <f t="shared" si="5605"/>
        <v>0</v>
      </c>
      <c r="DH401" s="6">
        <f t="shared" si="5606"/>
        <v>0</v>
      </c>
      <c r="DI401" s="6">
        <f t="shared" si="5607"/>
        <v>0</v>
      </c>
      <c r="DJ401" s="6">
        <f t="shared" si="5608"/>
        <v>0</v>
      </c>
      <c r="DK401" s="6">
        <f t="shared" si="5609"/>
        <v>0</v>
      </c>
      <c r="DL401" s="6">
        <f t="shared" si="5610"/>
        <v>0</v>
      </c>
      <c r="DM401" s="6">
        <f t="shared" si="5611"/>
        <v>0</v>
      </c>
      <c r="DO401" s="6">
        <f t="shared" si="5612"/>
        <v>0</v>
      </c>
      <c r="DP401" s="6">
        <f t="shared" si="5613"/>
        <v>0</v>
      </c>
      <c r="DQ401" s="6">
        <f t="shared" si="5614"/>
        <v>0</v>
      </c>
      <c r="DR401" s="6">
        <f t="shared" si="5615"/>
        <v>0</v>
      </c>
      <c r="DS401" s="6">
        <f t="shared" si="5616"/>
        <v>0</v>
      </c>
      <c r="DT401" s="6">
        <f t="shared" si="5617"/>
        <v>0</v>
      </c>
      <c r="DU401" s="6">
        <f t="shared" si="5618"/>
        <v>0</v>
      </c>
      <c r="DV401" s="6">
        <f t="shared" si="5619"/>
        <v>0</v>
      </c>
      <c r="DW401" s="6">
        <f t="shared" si="5620"/>
        <v>0</v>
      </c>
      <c r="DX401" s="6">
        <f t="shared" si="5621"/>
        <v>0</v>
      </c>
      <c r="DY401" s="6">
        <f t="shared" si="5622"/>
        <v>0</v>
      </c>
      <c r="DZ401" s="6">
        <f t="shared" si="5623"/>
        <v>0</v>
      </c>
    </row>
    <row r="402" spans="2:130" outlineLevel="1">
      <c r="B402" s="6">
        <f>'23년(세부_실적)'!A521</f>
        <v>396</v>
      </c>
      <c r="C402" s="620"/>
      <c r="D402" s="620"/>
      <c r="E402" s="620"/>
      <c r="F402" s="622" t="str">
        <f>'23년(세부_실적)'!E521</f>
        <v>PN120MWJ-VF(B)</v>
      </c>
      <c r="G402" s="622" t="s">
        <v>1442</v>
      </c>
      <c r="H402" s="622"/>
      <c r="I402" s="617" t="str">
        <f>'23년(세부_실적)'!G521</f>
        <v>구</v>
      </c>
      <c r="J402" s="617" t="str">
        <f>'23년(세부_실적)'!H521</f>
        <v>QD</v>
      </c>
      <c r="K402" s="617">
        <f>'23년(세부_실적)'!I521</f>
        <v>0</v>
      </c>
      <c r="L402" s="617">
        <f>'23년(세부_실적)'!J521</f>
        <v>21525</v>
      </c>
      <c r="M402" s="617">
        <f>'23년(세부_실적)'!K521</f>
        <v>0</v>
      </c>
      <c r="N402" s="617">
        <f>'23년(세부_실적)'!L521</f>
        <v>21525</v>
      </c>
      <c r="O402" s="617">
        <f>'23년(세부_실적)'!M521</f>
        <v>0</v>
      </c>
      <c r="P402" s="617">
        <f>'23년(세부_실적)'!N521</f>
        <v>21525</v>
      </c>
      <c r="Q402" s="617">
        <f>'23년(세부_실적)'!O521</f>
        <v>0</v>
      </c>
      <c r="R402" s="617">
        <f>'23년(세부_실적)'!P521</f>
        <v>21525</v>
      </c>
      <c r="S402" s="638">
        <f>'23년(세부_실적)'!Q521</f>
        <v>0</v>
      </c>
      <c r="T402" s="638">
        <f t="shared" si="5568"/>
        <v>0</v>
      </c>
      <c r="U402" s="638">
        <f>'23년(세부_실적)'!S521</f>
        <v>0</v>
      </c>
      <c r="V402" s="638">
        <f t="shared" si="5569"/>
        <v>0</v>
      </c>
      <c r="W402" s="638">
        <f>'23년(세부_실적)'!U521</f>
        <v>0</v>
      </c>
      <c r="X402" s="638">
        <f t="shared" si="5570"/>
        <v>0</v>
      </c>
      <c r="Y402" s="638">
        <f>'23년(세부_실적)'!W521</f>
        <v>0</v>
      </c>
      <c r="Z402" s="638">
        <f t="shared" si="5571"/>
        <v>0</v>
      </c>
      <c r="AA402" s="638">
        <f>'23년(세부_실적)'!Y521</f>
        <v>0</v>
      </c>
      <c r="AB402" s="638">
        <f t="shared" si="5571"/>
        <v>0</v>
      </c>
      <c r="AC402" s="638">
        <f>'23년(세부_실적)'!AA521</f>
        <v>0</v>
      </c>
      <c r="AD402" s="638">
        <f t="shared" ref="AD402" si="5756">AC402*1000</f>
        <v>0</v>
      </c>
      <c r="AE402" s="638">
        <f>'23년(세부_실적)'!AC521</f>
        <v>0</v>
      </c>
      <c r="AF402" s="638">
        <f t="shared" ref="AF402" si="5757">AE402*1000</f>
        <v>0</v>
      </c>
      <c r="AG402" s="638">
        <f>'23년(세부_실적)'!AE521</f>
        <v>0</v>
      </c>
      <c r="AH402" s="638">
        <f t="shared" ref="AH402" si="5758">AG402*1000</f>
        <v>0</v>
      </c>
      <c r="AI402" s="638">
        <f>'23년(세부_실적)'!AG521</f>
        <v>0</v>
      </c>
      <c r="AJ402" s="638">
        <f t="shared" ref="AJ402" si="5759">AI402*1000</f>
        <v>0</v>
      </c>
      <c r="AK402" s="638">
        <f>'23년(세부_실적)'!AI521</f>
        <v>0</v>
      </c>
      <c r="AL402" s="638">
        <f t="shared" ref="AL402" si="5760">AK402*1000</f>
        <v>0</v>
      </c>
      <c r="AM402" s="638">
        <f>'23년(세부_실적)'!AK521</f>
        <v>0</v>
      </c>
      <c r="AN402" s="638">
        <f t="shared" ref="AN402" si="5761">AM402*1000</f>
        <v>0</v>
      </c>
      <c r="AO402" s="638">
        <f>'23년(세부_실적)'!AM521</f>
        <v>0</v>
      </c>
      <c r="AP402" s="638">
        <f t="shared" ref="AP402" si="5762">AO402*1000</f>
        <v>0</v>
      </c>
      <c r="AQ402" s="638">
        <f>'23년(세부_실적)'!AO521</f>
        <v>0</v>
      </c>
      <c r="AR402" s="638">
        <f t="shared" ref="AR402" si="5763">AQ402*1000</f>
        <v>0</v>
      </c>
      <c r="AS402" s="638">
        <f>'23년(세부_실적)'!AQ521</f>
        <v>0</v>
      </c>
      <c r="AT402" s="638">
        <f t="shared" ref="AT402" si="5764">AS402*1000</f>
        <v>0</v>
      </c>
      <c r="AU402" s="638">
        <f>'23년(세부_실적)'!AS521</f>
        <v>0</v>
      </c>
      <c r="AV402" s="638">
        <f t="shared" ref="AV402" si="5765">AU402*1000</f>
        <v>0</v>
      </c>
      <c r="AW402" s="638">
        <f>'23년(세부_실적)'!AU521</f>
        <v>0</v>
      </c>
      <c r="AX402" s="638">
        <f t="shared" ref="AX402" si="5766">AW402*1000</f>
        <v>0</v>
      </c>
      <c r="AY402" s="638">
        <f>'23년(세부_실적)'!AW521</f>
        <v>0</v>
      </c>
      <c r="AZ402" s="638">
        <f t="shared" ref="AZ402" si="5767">AY402*1000</f>
        <v>0</v>
      </c>
      <c r="BA402" s="638">
        <f>'23년(세부_실적)'!AY521</f>
        <v>0</v>
      </c>
      <c r="BB402" s="638">
        <f t="shared" ref="BB402" si="5768">BA402*1000</f>
        <v>0</v>
      </c>
      <c r="BC402" s="638">
        <f>'23년(세부_실적)'!BA521</f>
        <v>0</v>
      </c>
      <c r="BD402" s="638">
        <f t="shared" ref="BD402" si="5769">BC402*1000</f>
        <v>0</v>
      </c>
      <c r="BF402" s="617">
        <v>1.5</v>
      </c>
      <c r="BG402" s="617">
        <v>12</v>
      </c>
      <c r="BH402" s="617">
        <f t="shared" si="5737"/>
        <v>17.279579991811765</v>
      </c>
      <c r="BI402" s="617">
        <v>21525</v>
      </c>
      <c r="BJ402" s="617">
        <v>1.5</v>
      </c>
      <c r="BK402" s="617">
        <v>12</v>
      </c>
      <c r="BL402" s="617"/>
      <c r="BM402" s="617"/>
      <c r="BN402" s="617">
        <v>1.5</v>
      </c>
      <c r="BO402" s="617">
        <v>12</v>
      </c>
      <c r="BP402" s="617"/>
      <c r="BQ402" s="617"/>
      <c r="BR402" s="617">
        <v>1.5</v>
      </c>
      <c r="BS402" s="617">
        <v>12</v>
      </c>
      <c r="BT402" s="617"/>
      <c r="BU402" s="617"/>
      <c r="BV402" s="617">
        <v>1.5</v>
      </c>
      <c r="BW402" s="617">
        <v>12</v>
      </c>
      <c r="BX402" s="617">
        <f t="shared" si="5741"/>
        <v>16.256447824543649</v>
      </c>
      <c r="BY402" s="617">
        <v>21525</v>
      </c>
      <c r="BZ402" s="617">
        <v>1.5</v>
      </c>
      <c r="CA402" s="617">
        <v>12</v>
      </c>
      <c r="CB402" s="617">
        <f>+CC402/$CC$2</f>
        <v>16.554763388015967</v>
      </c>
      <c r="CC402" s="617">
        <v>21525</v>
      </c>
      <c r="CD402" s="617"/>
      <c r="CE402" s="617"/>
      <c r="CF402" s="617"/>
      <c r="CG402" s="617"/>
      <c r="CH402" s="617"/>
      <c r="CI402" s="617"/>
      <c r="CJ402" s="617"/>
      <c r="CK402" s="617"/>
      <c r="CL402" s="617"/>
      <c r="CM402" s="617"/>
      <c r="CN402" s="617"/>
      <c r="CO402" s="617"/>
      <c r="CP402" s="617"/>
      <c r="CQ402" s="617"/>
      <c r="CR402" s="617"/>
      <c r="CS402" s="617"/>
      <c r="CT402" s="617"/>
      <c r="CU402" s="617"/>
      <c r="CV402" s="617"/>
      <c r="CW402" s="617"/>
      <c r="CX402" s="617"/>
      <c r="CY402" s="617"/>
      <c r="CZ402" s="617"/>
      <c r="DA402" s="617"/>
      <c r="DB402" s="6">
        <f t="shared" si="5600"/>
        <v>0</v>
      </c>
      <c r="DC402" s="6">
        <f t="shared" si="5601"/>
        <v>0</v>
      </c>
      <c r="DD402" s="6">
        <f t="shared" si="5602"/>
        <v>0</v>
      </c>
      <c r="DE402" s="6">
        <f t="shared" si="5603"/>
        <v>0</v>
      </c>
      <c r="DF402" s="6">
        <f t="shared" si="5604"/>
        <v>0</v>
      </c>
      <c r="DG402" s="6">
        <f t="shared" si="5605"/>
        <v>0</v>
      </c>
      <c r="DH402" s="6">
        <f t="shared" si="5606"/>
        <v>0</v>
      </c>
      <c r="DI402" s="6">
        <f t="shared" si="5607"/>
        <v>0</v>
      </c>
      <c r="DJ402" s="6">
        <f t="shared" si="5608"/>
        <v>0</v>
      </c>
      <c r="DK402" s="6">
        <f t="shared" si="5609"/>
        <v>0</v>
      </c>
      <c r="DL402" s="6">
        <f t="shared" si="5610"/>
        <v>0</v>
      </c>
      <c r="DM402" s="6">
        <f t="shared" si="5611"/>
        <v>0</v>
      </c>
      <c r="DO402" s="6">
        <f t="shared" si="5612"/>
        <v>0</v>
      </c>
      <c r="DP402" s="6">
        <f t="shared" si="5613"/>
        <v>0</v>
      </c>
      <c r="DQ402" s="6">
        <f t="shared" si="5614"/>
        <v>0</v>
      </c>
      <c r="DR402" s="6">
        <f t="shared" si="5615"/>
        <v>0</v>
      </c>
      <c r="DS402" s="6">
        <f t="shared" si="5616"/>
        <v>0</v>
      </c>
      <c r="DT402" s="6">
        <f t="shared" si="5617"/>
        <v>0</v>
      </c>
      <c r="DU402" s="6">
        <f t="shared" si="5618"/>
        <v>0</v>
      </c>
      <c r="DV402" s="6">
        <f t="shared" si="5619"/>
        <v>0</v>
      </c>
      <c r="DW402" s="6">
        <f t="shared" si="5620"/>
        <v>0</v>
      </c>
      <c r="DX402" s="6">
        <f t="shared" si="5621"/>
        <v>0</v>
      </c>
      <c r="DY402" s="6">
        <f t="shared" si="5622"/>
        <v>0</v>
      </c>
      <c r="DZ402" s="6">
        <f t="shared" si="5623"/>
        <v>0</v>
      </c>
    </row>
    <row r="403" spans="2:130" outlineLevel="1">
      <c r="B403" s="6">
        <f>'23년(세부_실적)'!A522</f>
        <v>397</v>
      </c>
      <c r="C403" s="620"/>
      <c r="D403" s="620"/>
      <c r="E403" s="620"/>
      <c r="F403" s="622" t="str">
        <f>'23년(세부_실적)'!E522</f>
        <v>PN120MWJ-VF(C)</v>
      </c>
      <c r="G403" s="622" t="s">
        <v>1443</v>
      </c>
      <c r="H403" s="622"/>
      <c r="I403" s="617" t="str">
        <f>'23년(세부_실적)'!G522</f>
        <v>구</v>
      </c>
      <c r="J403" s="617" t="str">
        <f>'23년(세부_실적)'!H522</f>
        <v>QD</v>
      </c>
      <c r="K403" s="617">
        <f>'23년(세부_실적)'!I522</f>
        <v>0</v>
      </c>
      <c r="L403" s="617">
        <f>'23년(세부_실적)'!J522</f>
        <v>21884</v>
      </c>
      <c r="M403" s="617">
        <f>'23년(세부_실적)'!K522</f>
        <v>0</v>
      </c>
      <c r="N403" s="617">
        <f>'23년(세부_실적)'!L522</f>
        <v>21884</v>
      </c>
      <c r="O403" s="617">
        <f>'23년(세부_실적)'!M522</f>
        <v>0</v>
      </c>
      <c r="P403" s="617">
        <f>'23년(세부_실적)'!N522</f>
        <v>21884</v>
      </c>
      <c r="Q403" s="617">
        <f>'23년(세부_실적)'!O522</f>
        <v>0</v>
      </c>
      <c r="R403" s="617">
        <f>'23년(세부_실적)'!P522</f>
        <v>21884</v>
      </c>
      <c r="S403" s="638">
        <f>'23년(세부_실적)'!Q522</f>
        <v>0.214</v>
      </c>
      <c r="T403" s="638">
        <f t="shared" si="5568"/>
        <v>214</v>
      </c>
      <c r="U403" s="638">
        <f>'23년(세부_실적)'!S522</f>
        <v>0</v>
      </c>
      <c r="V403" s="638">
        <f t="shared" si="5569"/>
        <v>0</v>
      </c>
      <c r="W403" s="638">
        <f>'23년(세부_실적)'!U522</f>
        <v>0</v>
      </c>
      <c r="X403" s="638">
        <f t="shared" si="5570"/>
        <v>0</v>
      </c>
      <c r="Y403" s="638">
        <f>'23년(세부_실적)'!W522</f>
        <v>0</v>
      </c>
      <c r="Z403" s="638">
        <f t="shared" si="5571"/>
        <v>0</v>
      </c>
      <c r="AA403" s="638">
        <f>'23년(세부_실적)'!Y522</f>
        <v>0</v>
      </c>
      <c r="AB403" s="638">
        <f t="shared" si="5571"/>
        <v>0</v>
      </c>
      <c r="AC403" s="638">
        <f>'23년(세부_실적)'!AA522</f>
        <v>0</v>
      </c>
      <c r="AD403" s="638">
        <f t="shared" ref="AD403" si="5770">AC403*1000</f>
        <v>0</v>
      </c>
      <c r="AE403" s="638">
        <f>'23년(세부_실적)'!AC522</f>
        <v>0</v>
      </c>
      <c r="AF403" s="638">
        <f t="shared" ref="AF403" si="5771">AE403*1000</f>
        <v>0</v>
      </c>
      <c r="AG403" s="638">
        <f>'23년(세부_실적)'!AE522</f>
        <v>0</v>
      </c>
      <c r="AH403" s="638">
        <f t="shared" ref="AH403" si="5772">AG403*1000</f>
        <v>0</v>
      </c>
      <c r="AI403" s="638">
        <f>'23년(세부_실적)'!AG522</f>
        <v>0</v>
      </c>
      <c r="AJ403" s="638">
        <f t="shared" ref="AJ403" si="5773">AI403*1000</f>
        <v>0</v>
      </c>
      <c r="AK403" s="638">
        <f>'23년(세부_실적)'!AI522</f>
        <v>0</v>
      </c>
      <c r="AL403" s="638">
        <f t="shared" ref="AL403" si="5774">AK403*1000</f>
        <v>0</v>
      </c>
      <c r="AM403" s="638">
        <f>'23년(세부_실적)'!AK522</f>
        <v>0</v>
      </c>
      <c r="AN403" s="638">
        <f t="shared" ref="AN403" si="5775">AM403*1000</f>
        <v>0</v>
      </c>
      <c r="AO403" s="638">
        <f>'23년(세부_실적)'!AM522</f>
        <v>0.214</v>
      </c>
      <c r="AP403" s="638">
        <f t="shared" ref="AP403" si="5776">AO403*1000</f>
        <v>214</v>
      </c>
      <c r="AQ403" s="638">
        <f>'23년(세부_실적)'!AO522</f>
        <v>0</v>
      </c>
      <c r="AR403" s="638">
        <f t="shared" ref="AR403" si="5777">AQ403*1000</f>
        <v>0</v>
      </c>
      <c r="AS403" s="638">
        <f>'23년(세부_실적)'!AQ522</f>
        <v>0.214</v>
      </c>
      <c r="AT403" s="638">
        <f t="shared" ref="AT403" si="5778">AS403*1000</f>
        <v>214</v>
      </c>
      <c r="AU403" s="638">
        <f>'23년(세부_실적)'!AS522</f>
        <v>0</v>
      </c>
      <c r="AV403" s="638">
        <f t="shared" ref="AV403" si="5779">AU403*1000</f>
        <v>0</v>
      </c>
      <c r="AW403" s="638">
        <f>'23년(세부_실적)'!AU522</f>
        <v>0</v>
      </c>
      <c r="AX403" s="638">
        <f t="shared" ref="AX403" si="5780">AW403*1000</f>
        <v>0</v>
      </c>
      <c r="AY403" s="638">
        <f>'23년(세부_실적)'!AW522</f>
        <v>0</v>
      </c>
      <c r="AZ403" s="638">
        <f t="shared" ref="AZ403" si="5781">AY403*1000</f>
        <v>0</v>
      </c>
      <c r="BA403" s="638">
        <f>'23년(세부_실적)'!AY522</f>
        <v>0</v>
      </c>
      <c r="BB403" s="638">
        <f t="shared" ref="BB403" si="5782">BA403*1000</f>
        <v>0</v>
      </c>
      <c r="BC403" s="638">
        <f>'23년(세부_실적)'!BA522</f>
        <v>0.214</v>
      </c>
      <c r="BD403" s="638">
        <f t="shared" ref="BD403" si="5783">BC403*1000</f>
        <v>214</v>
      </c>
      <c r="BF403" s="617">
        <v>1.5</v>
      </c>
      <c r="BG403" s="617">
        <v>11.348013276363643</v>
      </c>
      <c r="BH403" s="617">
        <f t="shared" si="5737"/>
        <v>16.00719280077708</v>
      </c>
      <c r="BI403" s="617">
        <v>19940</v>
      </c>
      <c r="BJ403" s="617">
        <v>1.5</v>
      </c>
      <c r="BK403" s="617">
        <v>11.348013276363643</v>
      </c>
      <c r="BL403" s="617"/>
      <c r="BM403" s="617"/>
      <c r="BN403" s="617">
        <v>1.5</v>
      </c>
      <c r="BO403" s="617">
        <v>11.348013276363643</v>
      </c>
      <c r="BP403" s="617"/>
      <c r="BQ403" s="617"/>
      <c r="BR403" s="617">
        <v>1.5</v>
      </c>
      <c r="BS403" s="617">
        <v>11.496833003636372</v>
      </c>
      <c r="BT403" s="617"/>
      <c r="BU403" s="617"/>
      <c r="BV403" s="617">
        <v>1.5</v>
      </c>
      <c r="BW403" s="617">
        <v>11.496833003636372</v>
      </c>
      <c r="BX403" s="617"/>
      <c r="BY403" s="617"/>
      <c r="BZ403" s="617">
        <v>1.5</v>
      </c>
      <c r="CA403" s="617">
        <v>11.496833003636372</v>
      </c>
      <c r="CB403" s="617"/>
      <c r="CC403" s="617"/>
      <c r="CD403" s="617"/>
      <c r="CE403" s="617"/>
      <c r="CF403" s="617"/>
      <c r="CG403" s="617"/>
      <c r="CH403" s="617"/>
      <c r="CI403" s="617"/>
      <c r="CJ403" s="617"/>
      <c r="CK403" s="617"/>
      <c r="CL403" s="617"/>
      <c r="CM403" s="617"/>
      <c r="CN403" s="617"/>
      <c r="CO403" s="617"/>
      <c r="CP403" s="617"/>
      <c r="CQ403" s="617"/>
      <c r="CR403" s="617"/>
      <c r="CS403" s="617"/>
      <c r="CT403" s="617"/>
      <c r="CU403" s="617"/>
      <c r="CV403" s="617"/>
      <c r="CW403" s="617"/>
      <c r="CX403" s="617"/>
      <c r="CY403" s="617"/>
      <c r="CZ403" s="617"/>
      <c r="DA403" s="617"/>
      <c r="DB403" s="6">
        <f t="shared" si="5600"/>
        <v>0</v>
      </c>
      <c r="DC403" s="6">
        <f t="shared" si="5601"/>
        <v>0</v>
      </c>
      <c r="DD403" s="6">
        <f t="shared" si="5602"/>
        <v>0</v>
      </c>
      <c r="DE403" s="6">
        <f t="shared" si="5603"/>
        <v>0</v>
      </c>
      <c r="DF403" s="6">
        <f t="shared" si="5604"/>
        <v>0</v>
      </c>
      <c r="DG403" s="6">
        <f t="shared" si="5605"/>
        <v>0</v>
      </c>
      <c r="DH403" s="6">
        <f t="shared" si="5606"/>
        <v>0</v>
      </c>
      <c r="DI403" s="6">
        <f t="shared" si="5607"/>
        <v>0</v>
      </c>
      <c r="DJ403" s="6">
        <f t="shared" si="5608"/>
        <v>0</v>
      </c>
      <c r="DK403" s="6">
        <f t="shared" si="5609"/>
        <v>0</v>
      </c>
      <c r="DL403" s="6">
        <f t="shared" si="5610"/>
        <v>0</v>
      </c>
      <c r="DM403" s="6">
        <f t="shared" si="5611"/>
        <v>0</v>
      </c>
      <c r="DO403" s="6">
        <f t="shared" si="5612"/>
        <v>0</v>
      </c>
      <c r="DP403" s="6">
        <f t="shared" si="5613"/>
        <v>0</v>
      </c>
      <c r="DQ403" s="6">
        <f t="shared" si="5614"/>
        <v>0</v>
      </c>
      <c r="DR403" s="6">
        <f t="shared" si="5615"/>
        <v>0</v>
      </c>
      <c r="DS403" s="6">
        <f t="shared" si="5616"/>
        <v>0</v>
      </c>
      <c r="DT403" s="6">
        <f t="shared" si="5617"/>
        <v>0</v>
      </c>
      <c r="DU403" s="6">
        <f t="shared" si="5618"/>
        <v>0</v>
      </c>
      <c r="DV403" s="6">
        <f t="shared" si="5619"/>
        <v>0</v>
      </c>
      <c r="DW403" s="6">
        <f t="shared" si="5620"/>
        <v>0</v>
      </c>
      <c r="DX403" s="6">
        <f t="shared" si="5621"/>
        <v>0</v>
      </c>
      <c r="DY403" s="6">
        <f t="shared" si="5622"/>
        <v>0</v>
      </c>
      <c r="DZ403" s="6">
        <f t="shared" si="5623"/>
        <v>0</v>
      </c>
    </row>
    <row r="404" spans="2:130" outlineLevel="1">
      <c r="B404" s="6">
        <f>'23년(세부_실적)'!A523</f>
        <v>398</v>
      </c>
      <c r="C404" s="620"/>
      <c r="D404" s="620"/>
      <c r="E404" s="620"/>
      <c r="F404" s="622" t="str">
        <f>'23년(세부_실적)'!E523</f>
        <v>PN120MWJ-VF(D)</v>
      </c>
      <c r="G404" s="622" t="s">
        <v>1444</v>
      </c>
      <c r="H404" s="622"/>
      <c r="I404" s="617" t="str">
        <f>'23년(세부_실적)'!G523</f>
        <v>구</v>
      </c>
      <c r="J404" s="617" t="str">
        <f>'23년(세부_실적)'!H523</f>
        <v>QD</v>
      </c>
      <c r="K404" s="617">
        <f>'23년(세부_실적)'!I523</f>
        <v>0</v>
      </c>
      <c r="L404" s="617">
        <f>'23년(세부_실적)'!J523</f>
        <v>24196</v>
      </c>
      <c r="M404" s="617">
        <f>'23년(세부_실적)'!K523</f>
        <v>0</v>
      </c>
      <c r="N404" s="617">
        <f>'23년(세부_실적)'!L523</f>
        <v>24196</v>
      </c>
      <c r="O404" s="617">
        <f>'23년(세부_실적)'!M523</f>
        <v>0</v>
      </c>
      <c r="P404" s="617">
        <f>'23년(세부_실적)'!N523</f>
        <v>24196</v>
      </c>
      <c r="Q404" s="617">
        <f>'23년(세부_실적)'!O523</f>
        <v>0</v>
      </c>
      <c r="R404" s="617">
        <f>'23년(세부_실적)'!P523</f>
        <v>24196</v>
      </c>
      <c r="S404" s="638">
        <f>'23년(세부_실적)'!Q523</f>
        <v>9.2110000000000003</v>
      </c>
      <c r="T404" s="638">
        <f t="shared" si="5568"/>
        <v>9211</v>
      </c>
      <c r="U404" s="638">
        <f>'23년(세부_실적)'!S523</f>
        <v>0.15</v>
      </c>
      <c r="V404" s="638">
        <f t="shared" si="5569"/>
        <v>150</v>
      </c>
      <c r="W404" s="638">
        <f>'23년(세부_실적)'!U523</f>
        <v>0.60299999999999998</v>
      </c>
      <c r="X404" s="638">
        <f t="shared" si="5570"/>
        <v>603</v>
      </c>
      <c r="Y404" s="638">
        <f>'23년(세부_실적)'!W523</f>
        <v>0.51100000000000001</v>
      </c>
      <c r="Z404" s="638">
        <f t="shared" si="5571"/>
        <v>511</v>
      </c>
      <c r="AA404" s="638">
        <f>'23년(세부_실적)'!Y523</f>
        <v>1.264</v>
      </c>
      <c r="AB404" s="638">
        <f t="shared" si="5571"/>
        <v>1264</v>
      </c>
      <c r="AC404" s="638">
        <f>'23년(세부_실적)'!AA523</f>
        <v>0.5</v>
      </c>
      <c r="AD404" s="638">
        <f t="shared" ref="AD404" si="5784">AC404*1000</f>
        <v>500</v>
      </c>
      <c r="AE404" s="638">
        <f>'23년(세부_실적)'!AC523</f>
        <v>0.70299999999999996</v>
      </c>
      <c r="AF404" s="638">
        <f t="shared" ref="AF404" si="5785">AE404*1000</f>
        <v>703</v>
      </c>
      <c r="AG404" s="638">
        <f>'23년(세부_실적)'!AE523</f>
        <v>0.81299999999999994</v>
      </c>
      <c r="AH404" s="638">
        <f t="shared" ref="AH404" si="5786">AG404*1000</f>
        <v>813</v>
      </c>
      <c r="AI404" s="638">
        <f>'23년(세부_실적)'!AG523</f>
        <v>2.016</v>
      </c>
      <c r="AJ404" s="638">
        <f t="shared" ref="AJ404" si="5787">AI404*1000</f>
        <v>2016</v>
      </c>
      <c r="AK404" s="638">
        <f>'23년(세부_실적)'!AI523</f>
        <v>3.2800000000000002</v>
      </c>
      <c r="AL404" s="638">
        <f t="shared" ref="AL404" si="5788">AK404*1000</f>
        <v>3280.0000000000005</v>
      </c>
      <c r="AM404" s="638">
        <f>'23년(세부_실적)'!AK523</f>
        <v>1.236</v>
      </c>
      <c r="AN404" s="638">
        <f t="shared" ref="AN404" si="5789">AM404*1000</f>
        <v>1236</v>
      </c>
      <c r="AO404" s="638">
        <f>'23년(세부_실적)'!AM523</f>
        <v>0.75600000000000001</v>
      </c>
      <c r="AP404" s="638">
        <f t="shared" ref="AP404" si="5790">AO404*1000</f>
        <v>756</v>
      </c>
      <c r="AQ404" s="638">
        <f>'23년(세부_실적)'!AO523</f>
        <v>1.25</v>
      </c>
      <c r="AR404" s="638">
        <f t="shared" ref="AR404" si="5791">AQ404*1000</f>
        <v>1250</v>
      </c>
      <c r="AS404" s="638">
        <f>'23년(세부_실적)'!AQ523</f>
        <v>3.242</v>
      </c>
      <c r="AT404" s="638">
        <f t="shared" ref="AT404" si="5792">AS404*1000</f>
        <v>3242</v>
      </c>
      <c r="AU404" s="638">
        <f>'23년(세부_실적)'!AS523</f>
        <v>0.6</v>
      </c>
      <c r="AV404" s="638">
        <f t="shared" ref="AV404" si="5793">AU404*1000</f>
        <v>600</v>
      </c>
      <c r="AW404" s="638">
        <f>'23년(세부_실적)'!AU523</f>
        <v>1.181</v>
      </c>
      <c r="AX404" s="638">
        <f t="shared" ref="AX404" si="5794">AW404*1000</f>
        <v>1181</v>
      </c>
      <c r="AY404" s="638">
        <f>'23년(세부_실적)'!AW523</f>
        <v>0.90800000000000003</v>
      </c>
      <c r="AZ404" s="638">
        <f t="shared" ref="AZ404" si="5795">AY404*1000</f>
        <v>908</v>
      </c>
      <c r="BA404" s="638">
        <f>'23년(세부_실적)'!AY523</f>
        <v>2.6890000000000001</v>
      </c>
      <c r="BB404" s="638">
        <f t="shared" ref="BB404" si="5796">BA404*1000</f>
        <v>2689</v>
      </c>
      <c r="BC404" s="638">
        <f>'23년(세부_실적)'!BA523</f>
        <v>5.931</v>
      </c>
      <c r="BD404" s="638">
        <f t="shared" ref="BD404" si="5797">BC404*1000</f>
        <v>5931</v>
      </c>
      <c r="BF404" s="617">
        <v>1.5</v>
      </c>
      <c r="BG404" s="617">
        <v>11.005646876363636</v>
      </c>
      <c r="BH404" s="617"/>
      <c r="BI404" s="617"/>
      <c r="BJ404" s="617">
        <v>1.5</v>
      </c>
      <c r="BK404" s="617">
        <v>11.005646876363636</v>
      </c>
      <c r="BL404" s="617">
        <f t="shared" si="5738"/>
        <v>16.566997849664894</v>
      </c>
      <c r="BM404" s="617">
        <v>21110</v>
      </c>
      <c r="BN404" s="617">
        <v>1.5</v>
      </c>
      <c r="BO404" s="617">
        <v>11.005646876363636</v>
      </c>
      <c r="BP404" s="617">
        <f t="shared" si="5739"/>
        <v>16.19572972848561</v>
      </c>
      <c r="BQ404" s="617">
        <v>21110</v>
      </c>
      <c r="BR404" s="617">
        <v>1.5</v>
      </c>
      <c r="BS404" s="617">
        <v>11.389514603636362</v>
      </c>
      <c r="BT404" s="617">
        <f t="shared" si="5740"/>
        <v>15.952301786415985</v>
      </c>
      <c r="BU404" s="617">
        <v>21110</v>
      </c>
      <c r="BV404" s="617">
        <v>1.5</v>
      </c>
      <c r="BW404" s="617">
        <v>11.389514603636362</v>
      </c>
      <c r="BX404" s="617">
        <f t="shared" si="5741"/>
        <v>16.421089200885138</v>
      </c>
      <c r="BY404" s="617">
        <v>21743</v>
      </c>
      <c r="BZ404" s="617">
        <v>1.5</v>
      </c>
      <c r="CA404" s="617">
        <v>11.389514603636362</v>
      </c>
      <c r="CB404" s="617">
        <f t="shared" ref="CB404:CB413" si="5798">+CC404/$CC$2</f>
        <v>16.722426032317358</v>
      </c>
      <c r="CC404" s="617">
        <v>21743</v>
      </c>
      <c r="CD404" s="617"/>
      <c r="CE404" s="617"/>
      <c r="CF404" s="617"/>
      <c r="CG404" s="617"/>
      <c r="CH404" s="617"/>
      <c r="CI404" s="617"/>
      <c r="CJ404" s="617"/>
      <c r="CK404" s="617"/>
      <c r="CL404" s="617"/>
      <c r="CM404" s="617"/>
      <c r="CN404" s="617"/>
      <c r="CO404" s="617"/>
      <c r="CP404" s="617"/>
      <c r="CQ404" s="617"/>
      <c r="CR404" s="617"/>
      <c r="CS404" s="617"/>
      <c r="CT404" s="617"/>
      <c r="CU404" s="617"/>
      <c r="CV404" s="617"/>
      <c r="CW404" s="617"/>
      <c r="CX404" s="617"/>
      <c r="CY404" s="617"/>
      <c r="CZ404" s="617"/>
      <c r="DA404" s="617"/>
      <c r="DB404" s="6">
        <f t="shared" si="5600"/>
        <v>0</v>
      </c>
      <c r="DC404" s="6">
        <f t="shared" si="5601"/>
        <v>12729330.000000002</v>
      </c>
      <c r="DD404" s="6">
        <f t="shared" si="5602"/>
        <v>10787209.999999998</v>
      </c>
      <c r="DE404" s="6">
        <f t="shared" si="5603"/>
        <v>10555000</v>
      </c>
      <c r="DF404" s="6">
        <f t="shared" si="5604"/>
        <v>15285329.000000002</v>
      </c>
      <c r="DG404" s="6">
        <f t="shared" si="5605"/>
        <v>17677059</v>
      </c>
      <c r="DH404" s="6">
        <f t="shared" si="5606"/>
        <v>0</v>
      </c>
      <c r="DI404" s="6">
        <f t="shared" si="5607"/>
        <v>16722914.996054543</v>
      </c>
      <c r="DJ404" s="6">
        <f t="shared" si="5608"/>
        <v>0</v>
      </c>
      <c r="DK404" s="6">
        <f t="shared" si="5609"/>
        <v>0</v>
      </c>
      <c r="DL404" s="6">
        <f t="shared" si="5610"/>
        <v>0</v>
      </c>
      <c r="DM404" s="6">
        <f t="shared" si="5611"/>
        <v>0</v>
      </c>
      <c r="DO404" s="6">
        <f t="shared" si="5612"/>
        <v>2336723.8886126126</v>
      </c>
      <c r="DP404" s="6">
        <f t="shared" si="5613"/>
        <v>9608772.0537684429</v>
      </c>
      <c r="DQ404" s="6">
        <f t="shared" si="5614"/>
        <v>8329420.2424179735</v>
      </c>
      <c r="DR404" s="6">
        <f t="shared" si="5615"/>
        <v>8528476.2326420341</v>
      </c>
      <c r="DS404" s="6">
        <f t="shared" si="5616"/>
        <v>11998014.806244794</v>
      </c>
      <c r="DT404" s="6">
        <f t="shared" si="5617"/>
        <v>13625338.194919005</v>
      </c>
      <c r="DU404" s="6">
        <f t="shared" si="5618"/>
        <v>0</v>
      </c>
      <c r="DV404" s="6">
        <f t="shared" si="5619"/>
        <v>0</v>
      </c>
      <c r="DW404" s="6">
        <f t="shared" si="5620"/>
        <v>0</v>
      </c>
      <c r="DX404" s="6">
        <f t="shared" si="5621"/>
        <v>0</v>
      </c>
      <c r="DY404" s="6">
        <f t="shared" si="5622"/>
        <v>0</v>
      </c>
      <c r="DZ404" s="6">
        <f t="shared" si="5623"/>
        <v>0</v>
      </c>
    </row>
    <row r="405" spans="2:130" outlineLevel="1">
      <c r="B405" s="6">
        <f>'23년(세부_실적)'!A524</f>
        <v>399</v>
      </c>
      <c r="C405" s="620"/>
      <c r="D405" s="620"/>
      <c r="E405" s="620"/>
      <c r="F405" s="622" t="str">
        <f>'23년(세부_실적)'!E524</f>
        <v>PN120MWJ-VF(E)</v>
      </c>
      <c r="G405" s="622" t="s">
        <v>1445</v>
      </c>
      <c r="H405" s="622"/>
      <c r="I405" s="617" t="str">
        <f>'23년(세부_실적)'!G524</f>
        <v>구</v>
      </c>
      <c r="J405" s="617" t="str">
        <f>'23년(세부_실적)'!H524</f>
        <v>QD</v>
      </c>
      <c r="K405" s="617">
        <f>'23년(세부_실적)'!I524</f>
        <v>0</v>
      </c>
      <c r="L405" s="617">
        <f>'23년(세부_실적)'!J524</f>
        <v>23040</v>
      </c>
      <c r="M405" s="617">
        <f>'23년(세부_실적)'!K524</f>
        <v>0</v>
      </c>
      <c r="N405" s="617">
        <f>'23년(세부_실적)'!L524</f>
        <v>23040</v>
      </c>
      <c r="O405" s="617">
        <f>'23년(세부_실적)'!M524</f>
        <v>0</v>
      </c>
      <c r="P405" s="617">
        <f>'23년(세부_실적)'!N524</f>
        <v>23040</v>
      </c>
      <c r="Q405" s="617">
        <f>'23년(세부_실적)'!O524</f>
        <v>0</v>
      </c>
      <c r="R405" s="617">
        <f>'23년(세부_실적)'!P524</f>
        <v>23040</v>
      </c>
      <c r="S405" s="638">
        <f>'23년(세부_실적)'!Q524</f>
        <v>3.71</v>
      </c>
      <c r="T405" s="638">
        <f t="shared" si="5568"/>
        <v>3710</v>
      </c>
      <c r="U405" s="638">
        <f>'23년(세부_실적)'!S524</f>
        <v>6.5000000000000002E-2</v>
      </c>
      <c r="V405" s="638">
        <f t="shared" si="5569"/>
        <v>65</v>
      </c>
      <c r="W405" s="638">
        <f>'23년(세부_실적)'!U524</f>
        <v>0.13500000000000001</v>
      </c>
      <c r="X405" s="638">
        <f t="shared" si="5570"/>
        <v>135</v>
      </c>
      <c r="Y405" s="638">
        <f>'23년(세부_실적)'!W524</f>
        <v>9.5000000000000001E-2</v>
      </c>
      <c r="Z405" s="638">
        <f t="shared" si="5571"/>
        <v>95</v>
      </c>
      <c r="AA405" s="638">
        <f>'23년(세부_실적)'!Y524</f>
        <v>0.29500000000000004</v>
      </c>
      <c r="AB405" s="638">
        <f t="shared" si="5571"/>
        <v>295.00000000000006</v>
      </c>
      <c r="AC405" s="638">
        <f>'23년(세부_실적)'!AA524</f>
        <v>0.68</v>
      </c>
      <c r="AD405" s="638">
        <f t="shared" ref="AD405" si="5799">AC405*1000</f>
        <v>680</v>
      </c>
      <c r="AE405" s="638">
        <f>'23년(세부_실적)'!AC524</f>
        <v>0.65</v>
      </c>
      <c r="AF405" s="638">
        <f t="shared" ref="AF405" si="5800">AE405*1000</f>
        <v>650</v>
      </c>
      <c r="AG405" s="638">
        <f>'23년(세부_실적)'!AE524</f>
        <v>0.68</v>
      </c>
      <c r="AH405" s="638">
        <f t="shared" ref="AH405" si="5801">AG405*1000</f>
        <v>680</v>
      </c>
      <c r="AI405" s="638">
        <f>'23년(세부_실적)'!AG524</f>
        <v>2.0100000000000002</v>
      </c>
      <c r="AJ405" s="638">
        <f t="shared" ref="AJ405" si="5802">AI405*1000</f>
        <v>2010.0000000000002</v>
      </c>
      <c r="AK405" s="638">
        <f>'23년(세부_실적)'!AI524</f>
        <v>2.3050000000000002</v>
      </c>
      <c r="AL405" s="638">
        <f t="shared" ref="AL405" si="5803">AK405*1000</f>
        <v>2305</v>
      </c>
      <c r="AM405" s="638">
        <f>'23년(세부_실적)'!AK524</f>
        <v>0.29099999999999998</v>
      </c>
      <c r="AN405" s="638">
        <f t="shared" ref="AN405" si="5804">AM405*1000</f>
        <v>291</v>
      </c>
      <c r="AO405" s="638">
        <f>'23년(세부_실적)'!AM524</f>
        <v>0</v>
      </c>
      <c r="AP405" s="638">
        <f t="shared" ref="AP405" si="5805">AO405*1000</f>
        <v>0</v>
      </c>
      <c r="AQ405" s="638">
        <f>'23년(세부_실적)'!AO524</f>
        <v>0.89200000000000002</v>
      </c>
      <c r="AR405" s="638">
        <f t="shared" ref="AR405" si="5806">AQ405*1000</f>
        <v>892</v>
      </c>
      <c r="AS405" s="638">
        <f>'23년(세부_실적)'!AQ524</f>
        <v>1.1830000000000001</v>
      </c>
      <c r="AT405" s="638">
        <f t="shared" ref="AT405" si="5807">AS405*1000</f>
        <v>1183</v>
      </c>
      <c r="AU405" s="638">
        <f>'23년(세부_실적)'!AS524</f>
        <v>2.5000000000000001E-2</v>
      </c>
      <c r="AV405" s="638">
        <f t="shared" ref="AV405" si="5808">AU405*1000</f>
        <v>25</v>
      </c>
      <c r="AW405" s="638">
        <f>'23년(세부_실적)'!AU524</f>
        <v>0.16500000000000001</v>
      </c>
      <c r="AX405" s="638">
        <f t="shared" ref="AX405" si="5809">AW405*1000</f>
        <v>165</v>
      </c>
      <c r="AY405" s="638">
        <f>'23년(세부_실적)'!AW524</f>
        <v>3.2000000000000001E-2</v>
      </c>
      <c r="AZ405" s="638">
        <f t="shared" ref="AZ405" si="5810">AY405*1000</f>
        <v>32</v>
      </c>
      <c r="BA405" s="638">
        <f>'23년(세부_실적)'!AY524</f>
        <v>0.222</v>
      </c>
      <c r="BB405" s="638">
        <f t="shared" ref="BB405" si="5811">BA405*1000</f>
        <v>222</v>
      </c>
      <c r="BC405" s="638">
        <f>'23년(세부_실적)'!BA524</f>
        <v>1.405</v>
      </c>
      <c r="BD405" s="638">
        <f t="shared" ref="BD405" si="5812">BC405*1000</f>
        <v>1405</v>
      </c>
      <c r="BF405" s="617">
        <v>1.5</v>
      </c>
      <c r="BG405" s="617">
        <v>11.307405967272731</v>
      </c>
      <c r="BH405" s="617">
        <f t="shared" si="5737"/>
        <v>16.721656270821793</v>
      </c>
      <c r="BI405" s="617">
        <v>20830</v>
      </c>
      <c r="BJ405" s="617">
        <v>1.5</v>
      </c>
      <c r="BK405" s="617">
        <v>11.307405967272731</v>
      </c>
      <c r="BL405" s="617">
        <f t="shared" si="5738"/>
        <v>16.347255575960194</v>
      </c>
      <c r="BM405" s="617">
        <v>20830</v>
      </c>
      <c r="BN405" s="617">
        <v>1.5</v>
      </c>
      <c r="BO405" s="617">
        <v>11.307405967272731</v>
      </c>
      <c r="BP405" s="617">
        <f t="shared" si="5739"/>
        <v>15.98091190167481</v>
      </c>
      <c r="BQ405" s="617">
        <v>20830</v>
      </c>
      <c r="BR405" s="617">
        <v>1.5</v>
      </c>
      <c r="BS405" s="617">
        <v>11.657040694545456</v>
      </c>
      <c r="BT405" s="617">
        <f t="shared" si="5740"/>
        <v>15.740712752773328</v>
      </c>
      <c r="BU405" s="617">
        <v>20830</v>
      </c>
      <c r="BV405" s="617">
        <v>1.5</v>
      </c>
      <c r="BW405" s="617">
        <v>11.657040694545456</v>
      </c>
      <c r="BX405" s="617">
        <f t="shared" si="5741"/>
        <v>16.202826091881974</v>
      </c>
      <c r="BY405" s="617">
        <v>21454</v>
      </c>
      <c r="BZ405" s="617">
        <v>1.5</v>
      </c>
      <c r="CA405" s="617">
        <v>11.657040694545456</v>
      </c>
      <c r="CB405" s="617">
        <f t="shared" si="5798"/>
        <v>16.500157664413219</v>
      </c>
      <c r="CC405" s="617">
        <v>21454</v>
      </c>
      <c r="CD405" s="617"/>
      <c r="CE405" s="617"/>
      <c r="CF405" s="617"/>
      <c r="CG405" s="617"/>
      <c r="CH405" s="617"/>
      <c r="CI405" s="617"/>
      <c r="CJ405" s="617"/>
      <c r="CK405" s="617"/>
      <c r="CL405" s="617"/>
      <c r="CM405" s="617"/>
      <c r="CN405" s="617"/>
      <c r="CO405" s="617"/>
      <c r="CP405" s="617"/>
      <c r="CQ405" s="617"/>
      <c r="CR405" s="617"/>
      <c r="CS405" s="617"/>
      <c r="CT405" s="617"/>
      <c r="CU405" s="617"/>
      <c r="CV405" s="617"/>
      <c r="CW405" s="617"/>
      <c r="CX405" s="617"/>
      <c r="CY405" s="617"/>
      <c r="CZ405" s="617"/>
      <c r="DA405" s="617"/>
      <c r="DB405" s="6">
        <f t="shared" si="5600"/>
        <v>1353950</v>
      </c>
      <c r="DC405" s="6">
        <f t="shared" si="5601"/>
        <v>2812050</v>
      </c>
      <c r="DD405" s="6">
        <f t="shared" si="5602"/>
        <v>1978849.9999999998</v>
      </c>
      <c r="DE405" s="6">
        <f t="shared" si="5603"/>
        <v>14164400</v>
      </c>
      <c r="DF405" s="6">
        <f t="shared" si="5604"/>
        <v>13945100.000000002</v>
      </c>
      <c r="DG405" s="6">
        <f t="shared" si="5605"/>
        <v>14588720</v>
      </c>
      <c r="DH405" s="6">
        <f t="shared" si="5606"/>
        <v>0</v>
      </c>
      <c r="DI405" s="6">
        <f t="shared" si="5607"/>
        <v>0</v>
      </c>
      <c r="DJ405" s="6">
        <f t="shared" si="5608"/>
        <v>0</v>
      </c>
      <c r="DK405" s="6">
        <f t="shared" si="5609"/>
        <v>0</v>
      </c>
      <c r="DL405" s="6">
        <f t="shared" si="5610"/>
        <v>0</v>
      </c>
      <c r="DM405" s="6">
        <f t="shared" si="5611"/>
        <v>0</v>
      </c>
      <c r="DO405" s="6">
        <f t="shared" si="5612"/>
        <v>1037013.740059178</v>
      </c>
      <c r="DP405" s="6">
        <f t="shared" si="5613"/>
        <v>2203126.1322684651</v>
      </c>
      <c r="DQ405" s="6">
        <f t="shared" si="5614"/>
        <v>1585887.9301926179</v>
      </c>
      <c r="DR405" s="6">
        <f t="shared" si="5615"/>
        <v>11839463.062496006</v>
      </c>
      <c r="DS405" s="6">
        <f t="shared" si="5616"/>
        <v>11323718.908606449</v>
      </c>
      <c r="DT405" s="6">
        <f t="shared" si="5617"/>
        <v>11632881.73514281</v>
      </c>
      <c r="DU405" s="6">
        <f t="shared" si="5618"/>
        <v>0</v>
      </c>
      <c r="DV405" s="6">
        <f t="shared" si="5619"/>
        <v>0</v>
      </c>
      <c r="DW405" s="6">
        <f t="shared" si="5620"/>
        <v>0</v>
      </c>
      <c r="DX405" s="6">
        <f t="shared" si="5621"/>
        <v>0</v>
      </c>
      <c r="DY405" s="6">
        <f t="shared" si="5622"/>
        <v>0</v>
      </c>
      <c r="DZ405" s="6">
        <f t="shared" si="5623"/>
        <v>0</v>
      </c>
    </row>
    <row r="406" spans="2:130" outlineLevel="1">
      <c r="B406" s="6" t="e">
        <f>'23년(세부_실적)'!#REF!</f>
        <v>#REF!</v>
      </c>
      <c r="C406" s="620"/>
      <c r="D406" s="620"/>
      <c r="E406" s="620"/>
      <c r="F406" s="622" t="e">
        <f>'23년(세부_실적)'!#REF!</f>
        <v>#REF!</v>
      </c>
      <c r="G406" s="622" t="s">
        <v>1445</v>
      </c>
      <c r="H406" s="622"/>
      <c r="I406" s="617" t="e">
        <f>'23년(세부_실적)'!#REF!</f>
        <v>#REF!</v>
      </c>
      <c r="J406" s="617" t="e">
        <f>'23년(세부_실적)'!#REF!</f>
        <v>#REF!</v>
      </c>
      <c r="K406" s="617" t="e">
        <f>'23년(세부_실적)'!#REF!</f>
        <v>#REF!</v>
      </c>
      <c r="L406" s="617" t="e">
        <f>'23년(세부_실적)'!#REF!</f>
        <v>#REF!</v>
      </c>
      <c r="M406" s="617" t="e">
        <f>'23년(세부_실적)'!#REF!</f>
        <v>#REF!</v>
      </c>
      <c r="N406" s="617" t="e">
        <f>'23년(세부_실적)'!#REF!</f>
        <v>#REF!</v>
      </c>
      <c r="O406" s="617" t="e">
        <f>'23년(세부_실적)'!#REF!</f>
        <v>#REF!</v>
      </c>
      <c r="P406" s="617" t="e">
        <f>'23년(세부_실적)'!#REF!</f>
        <v>#REF!</v>
      </c>
      <c r="Q406" s="617" t="e">
        <f>'23년(세부_실적)'!#REF!</f>
        <v>#REF!</v>
      </c>
      <c r="R406" s="617" t="e">
        <f>'23년(세부_실적)'!#REF!</f>
        <v>#REF!</v>
      </c>
      <c r="S406" s="638" t="e">
        <f>'23년(세부_실적)'!#REF!</f>
        <v>#REF!</v>
      </c>
      <c r="T406" s="638" t="e">
        <f t="shared" si="5568"/>
        <v>#REF!</v>
      </c>
      <c r="U406" s="638" t="e">
        <f>'23년(세부_실적)'!#REF!</f>
        <v>#REF!</v>
      </c>
      <c r="V406" s="638" t="e">
        <f t="shared" si="5569"/>
        <v>#REF!</v>
      </c>
      <c r="W406" s="638" t="e">
        <f>'23년(세부_실적)'!#REF!</f>
        <v>#REF!</v>
      </c>
      <c r="X406" s="638" t="e">
        <f t="shared" si="5570"/>
        <v>#REF!</v>
      </c>
      <c r="Y406" s="638" t="e">
        <f>'23년(세부_실적)'!#REF!</f>
        <v>#REF!</v>
      </c>
      <c r="Z406" s="638" t="e">
        <f t="shared" si="5571"/>
        <v>#REF!</v>
      </c>
      <c r="AA406" s="638" t="e">
        <f>'23년(세부_실적)'!#REF!</f>
        <v>#REF!</v>
      </c>
      <c r="AB406" s="638" t="e">
        <f t="shared" si="5571"/>
        <v>#REF!</v>
      </c>
      <c r="AC406" s="638" t="e">
        <f>'23년(세부_실적)'!#REF!</f>
        <v>#REF!</v>
      </c>
      <c r="AD406" s="638" t="e">
        <f t="shared" ref="AD406" si="5813">AC406*1000</f>
        <v>#REF!</v>
      </c>
      <c r="AE406" s="638" t="e">
        <f>'23년(세부_실적)'!#REF!</f>
        <v>#REF!</v>
      </c>
      <c r="AF406" s="638" t="e">
        <f t="shared" ref="AF406" si="5814">AE406*1000</f>
        <v>#REF!</v>
      </c>
      <c r="AG406" s="638" t="e">
        <f>'23년(세부_실적)'!#REF!</f>
        <v>#REF!</v>
      </c>
      <c r="AH406" s="638" t="e">
        <f t="shared" ref="AH406" si="5815">AG406*1000</f>
        <v>#REF!</v>
      </c>
      <c r="AI406" s="638" t="e">
        <f>'23년(세부_실적)'!#REF!</f>
        <v>#REF!</v>
      </c>
      <c r="AJ406" s="638" t="e">
        <f t="shared" ref="AJ406" si="5816">AI406*1000</f>
        <v>#REF!</v>
      </c>
      <c r="AK406" s="638" t="e">
        <f>'23년(세부_실적)'!#REF!</f>
        <v>#REF!</v>
      </c>
      <c r="AL406" s="638" t="e">
        <f t="shared" ref="AL406" si="5817">AK406*1000</f>
        <v>#REF!</v>
      </c>
      <c r="AM406" s="638" t="e">
        <f>'23년(세부_실적)'!#REF!</f>
        <v>#REF!</v>
      </c>
      <c r="AN406" s="638" t="e">
        <f t="shared" ref="AN406" si="5818">AM406*1000</f>
        <v>#REF!</v>
      </c>
      <c r="AO406" s="638" t="e">
        <f>'23년(세부_실적)'!#REF!</f>
        <v>#REF!</v>
      </c>
      <c r="AP406" s="638" t="e">
        <f t="shared" ref="AP406" si="5819">AO406*1000</f>
        <v>#REF!</v>
      </c>
      <c r="AQ406" s="638" t="e">
        <f>'23년(세부_실적)'!#REF!</f>
        <v>#REF!</v>
      </c>
      <c r="AR406" s="638" t="e">
        <f t="shared" ref="AR406" si="5820">AQ406*1000</f>
        <v>#REF!</v>
      </c>
      <c r="AS406" s="638" t="e">
        <f>'23년(세부_실적)'!#REF!</f>
        <v>#REF!</v>
      </c>
      <c r="AT406" s="638" t="e">
        <f t="shared" ref="AT406" si="5821">AS406*1000</f>
        <v>#REF!</v>
      </c>
      <c r="AU406" s="638" t="e">
        <f>'23년(세부_실적)'!#REF!</f>
        <v>#REF!</v>
      </c>
      <c r="AV406" s="638" t="e">
        <f t="shared" ref="AV406" si="5822">AU406*1000</f>
        <v>#REF!</v>
      </c>
      <c r="AW406" s="638" t="e">
        <f>'23년(세부_실적)'!#REF!</f>
        <v>#REF!</v>
      </c>
      <c r="AX406" s="638" t="e">
        <f t="shared" ref="AX406" si="5823">AW406*1000</f>
        <v>#REF!</v>
      </c>
      <c r="AY406" s="638" t="e">
        <f>'23년(세부_실적)'!#REF!</f>
        <v>#REF!</v>
      </c>
      <c r="AZ406" s="638" t="e">
        <f t="shared" ref="AZ406" si="5824">AY406*1000</f>
        <v>#REF!</v>
      </c>
      <c r="BA406" s="638" t="e">
        <f>'23년(세부_실적)'!#REF!</f>
        <v>#REF!</v>
      </c>
      <c r="BB406" s="638" t="e">
        <f t="shared" ref="BB406" si="5825">BA406*1000</f>
        <v>#REF!</v>
      </c>
      <c r="BC406" s="638" t="e">
        <f>'23년(세부_실적)'!#REF!</f>
        <v>#REF!</v>
      </c>
      <c r="BD406" s="638" t="e">
        <f t="shared" ref="BD406" si="5826">BC406*1000</f>
        <v>#REF!</v>
      </c>
      <c r="BF406" s="617">
        <v>1.5</v>
      </c>
      <c r="BG406" s="617">
        <v>11.307405967272731</v>
      </c>
      <c r="BH406" s="617"/>
      <c r="BI406" s="617"/>
      <c r="BJ406" s="617">
        <v>1.5</v>
      </c>
      <c r="BK406" s="617">
        <v>11.307405967272731</v>
      </c>
      <c r="BL406" s="617"/>
      <c r="BM406" s="617"/>
      <c r="BN406" s="617">
        <v>1.5</v>
      </c>
      <c r="BO406" s="617">
        <v>11.307405967272731</v>
      </c>
      <c r="BP406" s="617"/>
      <c r="BQ406" s="617"/>
      <c r="BR406" s="617">
        <v>1.5</v>
      </c>
      <c r="BS406" s="617">
        <v>11.657040694545456</v>
      </c>
      <c r="BT406" s="617"/>
      <c r="BU406" s="617"/>
      <c r="BV406" s="617">
        <v>1.5</v>
      </c>
      <c r="BW406" s="617">
        <v>11.657040694545456</v>
      </c>
      <c r="BX406" s="617"/>
      <c r="BY406" s="617"/>
      <c r="BZ406" s="617">
        <v>1.5</v>
      </c>
      <c r="CA406" s="617">
        <v>11.657040694545456</v>
      </c>
      <c r="CB406" s="617">
        <f t="shared" si="5798"/>
        <v>16.500157664413219</v>
      </c>
      <c r="CC406" s="617">
        <v>21454</v>
      </c>
      <c r="CD406" s="617"/>
      <c r="CE406" s="617"/>
      <c r="CF406" s="617"/>
      <c r="CG406" s="617"/>
      <c r="CH406" s="617"/>
      <c r="CI406" s="617"/>
      <c r="CJ406" s="617"/>
      <c r="CK406" s="617"/>
      <c r="CL406" s="617"/>
      <c r="CM406" s="617"/>
      <c r="CN406" s="617"/>
      <c r="CO406" s="617"/>
      <c r="CP406" s="617"/>
      <c r="CQ406" s="617"/>
      <c r="CR406" s="617"/>
      <c r="CS406" s="617"/>
      <c r="CT406" s="617"/>
      <c r="CU406" s="617"/>
      <c r="CV406" s="617"/>
      <c r="CW406" s="617"/>
      <c r="CX406" s="617"/>
      <c r="CY406" s="617"/>
      <c r="CZ406" s="617"/>
      <c r="DA406" s="617"/>
      <c r="DB406" s="6" t="e">
        <f t="shared" si="5600"/>
        <v>#REF!</v>
      </c>
      <c r="DC406" s="6" t="e">
        <f t="shared" si="5601"/>
        <v>#REF!</v>
      </c>
      <c r="DD406" s="6" t="e">
        <f t="shared" si="5602"/>
        <v>#REF!</v>
      </c>
      <c r="DE406" s="6" t="e">
        <f t="shared" si="5603"/>
        <v>#REF!</v>
      </c>
      <c r="DF406" s="6" t="e">
        <f t="shared" si="5604"/>
        <v>#REF!</v>
      </c>
      <c r="DG406" s="6" t="e">
        <f t="shared" si="5605"/>
        <v>#REF!</v>
      </c>
      <c r="DH406" s="6" t="e">
        <f t="shared" si="5606"/>
        <v>#REF!</v>
      </c>
      <c r="DI406" s="6" t="e">
        <f t="shared" si="5607"/>
        <v>#REF!</v>
      </c>
      <c r="DJ406" s="6" t="e">
        <f t="shared" si="5608"/>
        <v>#REF!</v>
      </c>
      <c r="DK406" s="6" t="e">
        <f t="shared" si="5609"/>
        <v>#REF!</v>
      </c>
      <c r="DL406" s="6" t="e">
        <f t="shared" si="5610"/>
        <v>#REF!</v>
      </c>
      <c r="DM406" s="6" t="e">
        <f t="shared" si="5611"/>
        <v>#REF!</v>
      </c>
      <c r="DO406" s="6" t="e">
        <f t="shared" si="5612"/>
        <v>#REF!</v>
      </c>
      <c r="DP406" s="6" t="e">
        <f t="shared" si="5613"/>
        <v>#REF!</v>
      </c>
      <c r="DQ406" s="6" t="e">
        <f t="shared" si="5614"/>
        <v>#REF!</v>
      </c>
      <c r="DR406" s="6" t="e">
        <f t="shared" si="5615"/>
        <v>#REF!</v>
      </c>
      <c r="DS406" s="6" t="e">
        <f t="shared" si="5616"/>
        <v>#REF!</v>
      </c>
      <c r="DT406" s="6" t="e">
        <f t="shared" si="5617"/>
        <v>#REF!</v>
      </c>
      <c r="DU406" s="6" t="e">
        <f t="shared" si="5618"/>
        <v>#REF!</v>
      </c>
      <c r="DV406" s="6" t="e">
        <f t="shared" si="5619"/>
        <v>#REF!</v>
      </c>
      <c r="DW406" s="6" t="e">
        <f t="shared" si="5620"/>
        <v>#REF!</v>
      </c>
      <c r="DX406" s="6" t="e">
        <f t="shared" si="5621"/>
        <v>#REF!</v>
      </c>
      <c r="DY406" s="6" t="e">
        <f t="shared" si="5622"/>
        <v>#REF!</v>
      </c>
      <c r="DZ406" s="6" t="e">
        <f t="shared" si="5623"/>
        <v>#REF!</v>
      </c>
    </row>
    <row r="407" spans="2:130" outlineLevel="1">
      <c r="B407" s="6">
        <f>'23년(세부_실적)'!A525</f>
        <v>401</v>
      </c>
      <c r="C407" s="620"/>
      <c r="D407" s="620"/>
      <c r="E407" s="620"/>
      <c r="F407" s="622" t="str">
        <f>'23년(세부_실적)'!E525</f>
        <v>PN120MWJ-VF(F)</v>
      </c>
      <c r="G407" s="622" t="s">
        <v>1446</v>
      </c>
      <c r="H407" s="622"/>
      <c r="I407" s="617" t="str">
        <f>'23년(세부_실적)'!G525</f>
        <v>구</v>
      </c>
      <c r="J407" s="617" t="str">
        <f>'23년(세부_실적)'!H525</f>
        <v>QD</v>
      </c>
      <c r="K407" s="617">
        <f>'23년(세부_실적)'!I525</f>
        <v>0</v>
      </c>
      <c r="L407" s="617">
        <f>'23년(세부_실적)'!J525</f>
        <v>22516</v>
      </c>
      <c r="M407" s="617">
        <f>'23년(세부_실적)'!K525</f>
        <v>0</v>
      </c>
      <c r="N407" s="617">
        <f>'23년(세부_실적)'!L525</f>
        <v>22516</v>
      </c>
      <c r="O407" s="617">
        <f>'23년(세부_실적)'!M525</f>
        <v>0</v>
      </c>
      <c r="P407" s="617">
        <f>'23년(세부_실적)'!N525</f>
        <v>22516</v>
      </c>
      <c r="Q407" s="617">
        <f>'23년(세부_실적)'!O525</f>
        <v>0</v>
      </c>
      <c r="R407" s="617">
        <f>'23년(세부_실적)'!P525</f>
        <v>22516</v>
      </c>
      <c r="S407" s="638">
        <f>'23년(세부_실적)'!Q525</f>
        <v>1.8969999999999998</v>
      </c>
      <c r="T407" s="638">
        <f t="shared" si="5568"/>
        <v>1896.9999999999998</v>
      </c>
      <c r="U407" s="638">
        <f>'23년(세부_실적)'!S525</f>
        <v>0</v>
      </c>
      <c r="V407" s="638">
        <f t="shared" si="5569"/>
        <v>0</v>
      </c>
      <c r="W407" s="638">
        <f>'23년(세부_실적)'!U525</f>
        <v>0</v>
      </c>
      <c r="X407" s="638">
        <f t="shared" si="5570"/>
        <v>0</v>
      </c>
      <c r="Y407" s="638">
        <f>'23년(세부_실적)'!W525</f>
        <v>0</v>
      </c>
      <c r="Z407" s="638">
        <f t="shared" si="5571"/>
        <v>0</v>
      </c>
      <c r="AA407" s="638">
        <f>'23년(세부_실적)'!Y525</f>
        <v>0</v>
      </c>
      <c r="AB407" s="638">
        <f t="shared" si="5571"/>
        <v>0</v>
      </c>
      <c r="AC407" s="638">
        <f>'23년(세부_실적)'!AA525</f>
        <v>0</v>
      </c>
      <c r="AD407" s="638">
        <f t="shared" ref="AD407" si="5827">AC407*1000</f>
        <v>0</v>
      </c>
      <c r="AE407" s="638">
        <f>'23년(세부_실적)'!AC525</f>
        <v>0</v>
      </c>
      <c r="AF407" s="638">
        <f t="shared" ref="AF407" si="5828">AE407*1000</f>
        <v>0</v>
      </c>
      <c r="AG407" s="638">
        <f>'23년(세부_실적)'!AE525</f>
        <v>0.2</v>
      </c>
      <c r="AH407" s="638">
        <f t="shared" ref="AH407" si="5829">AG407*1000</f>
        <v>200</v>
      </c>
      <c r="AI407" s="638">
        <f>'23년(세부_실적)'!AG525</f>
        <v>0.2</v>
      </c>
      <c r="AJ407" s="638">
        <f t="shared" ref="AJ407" si="5830">AI407*1000</f>
        <v>200</v>
      </c>
      <c r="AK407" s="638">
        <f>'23년(세부_실적)'!AI525</f>
        <v>0.2</v>
      </c>
      <c r="AL407" s="638">
        <f t="shared" ref="AL407" si="5831">AK407*1000</f>
        <v>200</v>
      </c>
      <c r="AM407" s="638">
        <f>'23년(세부_실적)'!AK525</f>
        <v>0.95899999999999996</v>
      </c>
      <c r="AN407" s="638">
        <f t="shared" ref="AN407" si="5832">AM407*1000</f>
        <v>959</v>
      </c>
      <c r="AO407" s="638">
        <f>'23년(세부_실적)'!AM525</f>
        <v>0.28000000000000003</v>
      </c>
      <c r="AP407" s="638">
        <f t="shared" ref="AP407" si="5833">AO407*1000</f>
        <v>280</v>
      </c>
      <c r="AQ407" s="638">
        <f>'23년(세부_실적)'!AO525</f>
        <v>0.45800000000000002</v>
      </c>
      <c r="AR407" s="638">
        <f t="shared" ref="AR407" si="5834">AQ407*1000</f>
        <v>458</v>
      </c>
      <c r="AS407" s="638">
        <f>'23년(세부_실적)'!AQ525</f>
        <v>1.6969999999999998</v>
      </c>
      <c r="AT407" s="638">
        <f t="shared" ref="AT407" si="5835">AS407*1000</f>
        <v>1696.9999999999998</v>
      </c>
      <c r="AU407" s="638">
        <f>'23년(세부_실적)'!AS525</f>
        <v>0</v>
      </c>
      <c r="AV407" s="638">
        <f t="shared" ref="AV407" si="5836">AU407*1000</f>
        <v>0</v>
      </c>
      <c r="AW407" s="638">
        <f>'23년(세부_실적)'!AU525</f>
        <v>0</v>
      </c>
      <c r="AX407" s="638">
        <f t="shared" ref="AX407" si="5837">AW407*1000</f>
        <v>0</v>
      </c>
      <c r="AY407" s="638">
        <f>'23년(세부_실적)'!AW525</f>
        <v>0</v>
      </c>
      <c r="AZ407" s="638">
        <f t="shared" ref="AZ407" si="5838">AY407*1000</f>
        <v>0</v>
      </c>
      <c r="BA407" s="638">
        <f>'23년(세부_실적)'!AY525</f>
        <v>0</v>
      </c>
      <c r="BB407" s="638">
        <f t="shared" ref="BB407" si="5839">BA407*1000</f>
        <v>0</v>
      </c>
      <c r="BC407" s="638">
        <f>'23년(세부_실적)'!BA525</f>
        <v>1.6969999999999998</v>
      </c>
      <c r="BD407" s="638">
        <f t="shared" ref="BD407" si="5840">BC407*1000</f>
        <v>1696.9999999999998</v>
      </c>
      <c r="BF407" s="617">
        <v>1.5</v>
      </c>
      <c r="BG407" s="617">
        <v>11.828835967272726</v>
      </c>
      <c r="BH407" s="617">
        <f t="shared" si="5737"/>
        <v>17.404009023111687</v>
      </c>
      <c r="BI407" s="617">
        <v>21680</v>
      </c>
      <c r="BJ407" s="617">
        <v>1.5</v>
      </c>
      <c r="BK407" s="617">
        <v>11.828835967272726</v>
      </c>
      <c r="BL407" s="617">
        <f t="shared" si="5738"/>
        <v>17.014330335420883</v>
      </c>
      <c r="BM407" s="617">
        <v>21680</v>
      </c>
      <c r="BN407" s="617">
        <v>1.5</v>
      </c>
      <c r="BO407" s="617">
        <v>11.828835967272726</v>
      </c>
      <c r="BP407" s="617">
        <f t="shared" si="5739"/>
        <v>16.63303744735045</v>
      </c>
      <c r="BQ407" s="617">
        <v>21680</v>
      </c>
      <c r="BR407" s="617">
        <v>1.5</v>
      </c>
      <c r="BS407" s="617">
        <v>12.178470694545451</v>
      </c>
      <c r="BT407" s="617">
        <f t="shared" si="5740"/>
        <v>16.38303660490282</v>
      </c>
      <c r="BU407" s="617">
        <v>21680</v>
      </c>
      <c r="BV407" s="617">
        <v>1.5</v>
      </c>
      <c r="BW407" s="617">
        <v>12.178470694545451</v>
      </c>
      <c r="BX407" s="617">
        <f t="shared" si="5741"/>
        <v>16.864412539933088</v>
      </c>
      <c r="BY407" s="617">
        <v>22330</v>
      </c>
      <c r="BZ407" s="617">
        <v>1.5</v>
      </c>
      <c r="CA407" s="617">
        <v>12.178470694545451</v>
      </c>
      <c r="CB407" s="617">
        <f t="shared" si="5798"/>
        <v>17.173884620413311</v>
      </c>
      <c r="CC407" s="617">
        <v>22330</v>
      </c>
      <c r="CD407" s="617"/>
      <c r="CE407" s="617"/>
      <c r="CF407" s="617"/>
      <c r="CG407" s="617"/>
      <c r="CH407" s="617"/>
      <c r="CI407" s="617"/>
      <c r="CJ407" s="617"/>
      <c r="CK407" s="617"/>
      <c r="CL407" s="617"/>
      <c r="CM407" s="617"/>
      <c r="CN407" s="617"/>
      <c r="CO407" s="617"/>
      <c r="CP407" s="617"/>
      <c r="CQ407" s="617"/>
      <c r="CR407" s="617"/>
      <c r="CS407" s="617"/>
      <c r="CT407" s="617"/>
      <c r="CU407" s="617"/>
      <c r="CV407" s="617"/>
      <c r="CW407" s="617"/>
      <c r="CX407" s="617"/>
      <c r="CY407" s="617"/>
      <c r="CZ407" s="617"/>
      <c r="DA407" s="617"/>
      <c r="DB407" s="6">
        <f t="shared" si="5600"/>
        <v>0</v>
      </c>
      <c r="DC407" s="6">
        <f t="shared" si="5601"/>
        <v>0</v>
      </c>
      <c r="DD407" s="6">
        <f t="shared" si="5602"/>
        <v>0</v>
      </c>
      <c r="DE407" s="6">
        <f t="shared" si="5603"/>
        <v>0</v>
      </c>
      <c r="DF407" s="6">
        <f t="shared" si="5604"/>
        <v>0</v>
      </c>
      <c r="DG407" s="6">
        <f t="shared" si="5605"/>
        <v>4466000</v>
      </c>
      <c r="DH407" s="6">
        <f t="shared" si="5606"/>
        <v>0</v>
      </c>
      <c r="DI407" s="6">
        <f t="shared" si="5607"/>
        <v>6360883.9943702258</v>
      </c>
      <c r="DJ407" s="6">
        <f t="shared" si="5608"/>
        <v>0</v>
      </c>
      <c r="DK407" s="6">
        <f t="shared" si="5609"/>
        <v>0</v>
      </c>
      <c r="DL407" s="6">
        <f t="shared" si="5610"/>
        <v>0</v>
      </c>
      <c r="DM407" s="6">
        <f t="shared" si="5611"/>
        <v>0</v>
      </c>
      <c r="DO407" s="6">
        <f t="shared" si="5612"/>
        <v>0</v>
      </c>
      <c r="DP407" s="6">
        <f t="shared" si="5613"/>
        <v>0</v>
      </c>
      <c r="DQ407" s="6">
        <f t="shared" si="5614"/>
        <v>0</v>
      </c>
      <c r="DR407" s="6">
        <f t="shared" si="5615"/>
        <v>0</v>
      </c>
      <c r="DS407" s="6">
        <f t="shared" si="5616"/>
        <v>0</v>
      </c>
      <c r="DT407" s="6">
        <f t="shared" si="5617"/>
        <v>3557031.5902337665</v>
      </c>
      <c r="DU407" s="6">
        <f t="shared" si="5618"/>
        <v>0</v>
      </c>
      <c r="DV407" s="6">
        <f t="shared" si="5619"/>
        <v>0</v>
      </c>
      <c r="DW407" s="6">
        <f t="shared" si="5620"/>
        <v>0</v>
      </c>
      <c r="DX407" s="6">
        <f t="shared" si="5621"/>
        <v>0</v>
      </c>
      <c r="DY407" s="6">
        <f t="shared" si="5622"/>
        <v>0</v>
      </c>
      <c r="DZ407" s="6">
        <f t="shared" si="5623"/>
        <v>0</v>
      </c>
    </row>
    <row r="408" spans="2:130" outlineLevel="1">
      <c r="B408" s="6" t="e">
        <f>'23년(세부_실적)'!#REF!</f>
        <v>#REF!</v>
      </c>
      <c r="C408" s="620"/>
      <c r="D408" s="620"/>
      <c r="E408" s="620"/>
      <c r="F408" s="622" t="e">
        <f>'23년(세부_실적)'!#REF!</f>
        <v>#REF!</v>
      </c>
      <c r="G408" s="622" t="s">
        <v>1446</v>
      </c>
      <c r="H408" s="622"/>
      <c r="I408" s="617" t="e">
        <f>'23년(세부_실적)'!#REF!</f>
        <v>#REF!</v>
      </c>
      <c r="J408" s="617" t="e">
        <f>'23년(세부_실적)'!#REF!</f>
        <v>#REF!</v>
      </c>
      <c r="K408" s="617" t="e">
        <f>'23년(세부_실적)'!#REF!</f>
        <v>#REF!</v>
      </c>
      <c r="L408" s="617" t="e">
        <f>'23년(세부_실적)'!#REF!</f>
        <v>#REF!</v>
      </c>
      <c r="M408" s="617" t="e">
        <f>'23년(세부_실적)'!#REF!</f>
        <v>#REF!</v>
      </c>
      <c r="N408" s="617" t="e">
        <f>'23년(세부_실적)'!#REF!</f>
        <v>#REF!</v>
      </c>
      <c r="O408" s="617" t="e">
        <f>'23년(세부_실적)'!#REF!</f>
        <v>#REF!</v>
      </c>
      <c r="P408" s="617" t="e">
        <f>'23년(세부_실적)'!#REF!</f>
        <v>#REF!</v>
      </c>
      <c r="Q408" s="617" t="e">
        <f>'23년(세부_실적)'!#REF!</f>
        <v>#REF!</v>
      </c>
      <c r="R408" s="617" t="e">
        <f>'23년(세부_실적)'!#REF!</f>
        <v>#REF!</v>
      </c>
      <c r="S408" s="638" t="e">
        <f>'23년(세부_실적)'!#REF!</f>
        <v>#REF!</v>
      </c>
      <c r="T408" s="638" t="e">
        <f t="shared" si="5568"/>
        <v>#REF!</v>
      </c>
      <c r="U408" s="638" t="e">
        <f>'23년(세부_실적)'!#REF!</f>
        <v>#REF!</v>
      </c>
      <c r="V408" s="638" t="e">
        <f t="shared" si="5569"/>
        <v>#REF!</v>
      </c>
      <c r="W408" s="638" t="e">
        <f>'23년(세부_실적)'!#REF!</f>
        <v>#REF!</v>
      </c>
      <c r="X408" s="638" t="e">
        <f t="shared" si="5570"/>
        <v>#REF!</v>
      </c>
      <c r="Y408" s="638" t="e">
        <f>'23년(세부_실적)'!#REF!</f>
        <v>#REF!</v>
      </c>
      <c r="Z408" s="638" t="e">
        <f t="shared" si="5571"/>
        <v>#REF!</v>
      </c>
      <c r="AA408" s="638" t="e">
        <f>'23년(세부_실적)'!#REF!</f>
        <v>#REF!</v>
      </c>
      <c r="AB408" s="638" t="e">
        <f t="shared" si="5571"/>
        <v>#REF!</v>
      </c>
      <c r="AC408" s="638" t="e">
        <f>'23년(세부_실적)'!#REF!</f>
        <v>#REF!</v>
      </c>
      <c r="AD408" s="638" t="e">
        <f t="shared" ref="AD408" si="5841">AC408*1000</f>
        <v>#REF!</v>
      </c>
      <c r="AE408" s="638" t="e">
        <f>'23년(세부_실적)'!#REF!</f>
        <v>#REF!</v>
      </c>
      <c r="AF408" s="638" t="e">
        <f t="shared" ref="AF408" si="5842">AE408*1000</f>
        <v>#REF!</v>
      </c>
      <c r="AG408" s="638" t="e">
        <f>'23년(세부_실적)'!#REF!</f>
        <v>#REF!</v>
      </c>
      <c r="AH408" s="638" t="e">
        <f t="shared" ref="AH408" si="5843">AG408*1000</f>
        <v>#REF!</v>
      </c>
      <c r="AI408" s="638" t="e">
        <f>'23년(세부_실적)'!#REF!</f>
        <v>#REF!</v>
      </c>
      <c r="AJ408" s="638" t="e">
        <f t="shared" ref="AJ408" si="5844">AI408*1000</f>
        <v>#REF!</v>
      </c>
      <c r="AK408" s="638" t="e">
        <f>'23년(세부_실적)'!#REF!</f>
        <v>#REF!</v>
      </c>
      <c r="AL408" s="638" t="e">
        <f t="shared" ref="AL408" si="5845">AK408*1000</f>
        <v>#REF!</v>
      </c>
      <c r="AM408" s="638" t="e">
        <f>'23년(세부_실적)'!#REF!</f>
        <v>#REF!</v>
      </c>
      <c r="AN408" s="638" t="e">
        <f t="shared" ref="AN408" si="5846">AM408*1000</f>
        <v>#REF!</v>
      </c>
      <c r="AO408" s="638" t="e">
        <f>'23년(세부_실적)'!#REF!</f>
        <v>#REF!</v>
      </c>
      <c r="AP408" s="638" t="e">
        <f t="shared" ref="AP408" si="5847">AO408*1000</f>
        <v>#REF!</v>
      </c>
      <c r="AQ408" s="638" t="e">
        <f>'23년(세부_실적)'!#REF!</f>
        <v>#REF!</v>
      </c>
      <c r="AR408" s="638" t="e">
        <f t="shared" ref="AR408" si="5848">AQ408*1000</f>
        <v>#REF!</v>
      </c>
      <c r="AS408" s="638" t="e">
        <f>'23년(세부_실적)'!#REF!</f>
        <v>#REF!</v>
      </c>
      <c r="AT408" s="638" t="e">
        <f t="shared" ref="AT408" si="5849">AS408*1000</f>
        <v>#REF!</v>
      </c>
      <c r="AU408" s="638" t="e">
        <f>'23년(세부_실적)'!#REF!</f>
        <v>#REF!</v>
      </c>
      <c r="AV408" s="638" t="e">
        <f t="shared" ref="AV408" si="5850">AU408*1000</f>
        <v>#REF!</v>
      </c>
      <c r="AW408" s="638" t="e">
        <f>'23년(세부_실적)'!#REF!</f>
        <v>#REF!</v>
      </c>
      <c r="AX408" s="638" t="e">
        <f t="shared" ref="AX408" si="5851">AW408*1000</f>
        <v>#REF!</v>
      </c>
      <c r="AY408" s="638" t="e">
        <f>'23년(세부_실적)'!#REF!</f>
        <v>#REF!</v>
      </c>
      <c r="AZ408" s="638" t="e">
        <f t="shared" ref="AZ408" si="5852">AY408*1000</f>
        <v>#REF!</v>
      </c>
      <c r="BA408" s="638" t="e">
        <f>'23년(세부_실적)'!#REF!</f>
        <v>#REF!</v>
      </c>
      <c r="BB408" s="638" t="e">
        <f t="shared" ref="BB408" si="5853">BA408*1000</f>
        <v>#REF!</v>
      </c>
      <c r="BC408" s="638" t="e">
        <f>'23년(세부_실적)'!#REF!</f>
        <v>#REF!</v>
      </c>
      <c r="BD408" s="638" t="e">
        <f t="shared" ref="BD408" si="5854">BC408*1000</f>
        <v>#REF!</v>
      </c>
      <c r="BF408" s="617">
        <v>1.5</v>
      </c>
      <c r="BG408" s="617">
        <v>11.828835967272726</v>
      </c>
      <c r="BH408" s="617"/>
      <c r="BI408" s="617"/>
      <c r="BJ408" s="617">
        <v>1.5</v>
      </c>
      <c r="BK408" s="617">
        <v>11.828835967272726</v>
      </c>
      <c r="BL408" s="617"/>
      <c r="BM408" s="617"/>
      <c r="BN408" s="617">
        <v>1.5</v>
      </c>
      <c r="BO408" s="617">
        <v>11.828835967272726</v>
      </c>
      <c r="BP408" s="617"/>
      <c r="BQ408" s="617"/>
      <c r="BR408" s="617">
        <v>1.5</v>
      </c>
      <c r="BS408" s="617">
        <v>12.178470694545451</v>
      </c>
      <c r="BT408" s="617"/>
      <c r="BU408" s="617"/>
      <c r="BV408" s="617">
        <v>1.5</v>
      </c>
      <c r="BW408" s="617">
        <v>12.178470694545451</v>
      </c>
      <c r="BX408" s="617"/>
      <c r="BY408" s="617"/>
      <c r="BZ408" s="617">
        <v>1.5</v>
      </c>
      <c r="CA408" s="617">
        <v>12.178470694545451</v>
      </c>
      <c r="CB408" s="617">
        <f t="shared" si="5798"/>
        <v>17.173884620413311</v>
      </c>
      <c r="CC408" s="617">
        <v>22330</v>
      </c>
      <c r="CD408" s="617"/>
      <c r="CE408" s="617"/>
      <c r="CF408" s="617"/>
      <c r="CG408" s="617"/>
      <c r="CH408" s="617"/>
      <c r="CI408" s="617"/>
      <c r="CJ408" s="617"/>
      <c r="CK408" s="617"/>
      <c r="CL408" s="617"/>
      <c r="CM408" s="617"/>
      <c r="CN408" s="617"/>
      <c r="CO408" s="617"/>
      <c r="CP408" s="617"/>
      <c r="CQ408" s="617"/>
      <c r="CR408" s="617"/>
      <c r="CS408" s="617"/>
      <c r="CT408" s="617"/>
      <c r="CU408" s="617"/>
      <c r="CV408" s="617"/>
      <c r="CW408" s="617"/>
      <c r="CX408" s="617"/>
      <c r="CY408" s="617"/>
      <c r="CZ408" s="617"/>
      <c r="DA408" s="617"/>
      <c r="DB408" s="6" t="e">
        <f t="shared" si="5600"/>
        <v>#REF!</v>
      </c>
      <c r="DC408" s="6" t="e">
        <f t="shared" si="5601"/>
        <v>#REF!</v>
      </c>
      <c r="DD408" s="6" t="e">
        <f t="shared" si="5602"/>
        <v>#REF!</v>
      </c>
      <c r="DE408" s="6" t="e">
        <f t="shared" si="5603"/>
        <v>#REF!</v>
      </c>
      <c r="DF408" s="6" t="e">
        <f t="shared" si="5604"/>
        <v>#REF!</v>
      </c>
      <c r="DG408" s="6" t="e">
        <f t="shared" si="5605"/>
        <v>#REF!</v>
      </c>
      <c r="DH408" s="6" t="e">
        <f t="shared" si="5606"/>
        <v>#REF!</v>
      </c>
      <c r="DI408" s="6" t="e">
        <f t="shared" si="5607"/>
        <v>#REF!</v>
      </c>
      <c r="DJ408" s="6" t="e">
        <f t="shared" si="5608"/>
        <v>#REF!</v>
      </c>
      <c r="DK408" s="6" t="e">
        <f t="shared" si="5609"/>
        <v>#REF!</v>
      </c>
      <c r="DL408" s="6" t="e">
        <f t="shared" si="5610"/>
        <v>#REF!</v>
      </c>
      <c r="DM408" s="6" t="e">
        <f t="shared" si="5611"/>
        <v>#REF!</v>
      </c>
      <c r="DO408" s="6" t="e">
        <f t="shared" si="5612"/>
        <v>#REF!</v>
      </c>
      <c r="DP408" s="6" t="e">
        <f t="shared" si="5613"/>
        <v>#REF!</v>
      </c>
      <c r="DQ408" s="6" t="e">
        <f t="shared" si="5614"/>
        <v>#REF!</v>
      </c>
      <c r="DR408" s="6" t="e">
        <f t="shared" si="5615"/>
        <v>#REF!</v>
      </c>
      <c r="DS408" s="6" t="e">
        <f t="shared" si="5616"/>
        <v>#REF!</v>
      </c>
      <c r="DT408" s="6" t="e">
        <f t="shared" si="5617"/>
        <v>#REF!</v>
      </c>
      <c r="DU408" s="6" t="e">
        <f t="shared" si="5618"/>
        <v>#REF!</v>
      </c>
      <c r="DV408" s="6" t="e">
        <f t="shared" si="5619"/>
        <v>#REF!</v>
      </c>
      <c r="DW408" s="6" t="e">
        <f t="shared" si="5620"/>
        <v>#REF!</v>
      </c>
      <c r="DX408" s="6" t="e">
        <f t="shared" si="5621"/>
        <v>#REF!</v>
      </c>
      <c r="DY408" s="6" t="e">
        <f t="shared" si="5622"/>
        <v>#REF!</v>
      </c>
      <c r="DZ408" s="6" t="e">
        <f t="shared" si="5623"/>
        <v>#REF!</v>
      </c>
    </row>
    <row r="409" spans="2:130" ht="12" customHeight="1" outlineLevel="1">
      <c r="B409" s="6">
        <f>'23년(세부_실적)'!A526</f>
        <v>403</v>
      </c>
      <c r="C409" s="620"/>
      <c r="D409" s="620"/>
      <c r="E409" s="620"/>
      <c r="F409" s="622" t="str">
        <f>'23년(세부_실적)'!E526</f>
        <v>PN120MWJ-VF(G)</v>
      </c>
      <c r="G409" s="622" t="s">
        <v>1447</v>
      </c>
      <c r="H409" s="622"/>
      <c r="I409" s="617" t="str">
        <f>'23년(세부_실적)'!G526</f>
        <v>구</v>
      </c>
      <c r="J409" s="617" t="str">
        <f>'23년(세부_실적)'!H526</f>
        <v>QD</v>
      </c>
      <c r="K409" s="617">
        <f>'23년(세부_실적)'!I526</f>
        <v>0</v>
      </c>
      <c r="L409" s="617">
        <f>'23년(세부_실적)'!J526</f>
        <v>25972</v>
      </c>
      <c r="M409" s="617">
        <f>'23년(세부_실적)'!K526</f>
        <v>0</v>
      </c>
      <c r="N409" s="617">
        <f>'23년(세부_실적)'!L526</f>
        <v>25972</v>
      </c>
      <c r="O409" s="617">
        <f>'23년(세부_실적)'!M526</f>
        <v>0</v>
      </c>
      <c r="P409" s="617">
        <f>'23년(세부_실적)'!N526</f>
        <v>25972</v>
      </c>
      <c r="Q409" s="617">
        <f>'23년(세부_실적)'!O526</f>
        <v>0</v>
      </c>
      <c r="R409" s="617">
        <f>'23년(세부_실적)'!P526</f>
        <v>25972</v>
      </c>
      <c r="S409" s="638">
        <f>'23년(세부_실적)'!Q526</f>
        <v>6.7840000000000007</v>
      </c>
      <c r="T409" s="638">
        <f t="shared" si="5568"/>
        <v>6784.0000000000009</v>
      </c>
      <c r="U409" s="638">
        <f>'23년(세부_실적)'!S526</f>
        <v>0.3</v>
      </c>
      <c r="V409" s="638">
        <f t="shared" si="5569"/>
        <v>300</v>
      </c>
      <c r="W409" s="638">
        <f>'23년(세부_실적)'!U526</f>
        <v>1.4419999999999999</v>
      </c>
      <c r="X409" s="638">
        <f t="shared" si="5570"/>
        <v>1442</v>
      </c>
      <c r="Y409" s="638">
        <f>'23년(세부_실적)'!W526</f>
        <v>0.28000000000000003</v>
      </c>
      <c r="Z409" s="638">
        <f t="shared" si="5571"/>
        <v>280</v>
      </c>
      <c r="AA409" s="638">
        <f>'23년(세부_실적)'!Y526</f>
        <v>2.0220000000000002</v>
      </c>
      <c r="AB409" s="638">
        <f t="shared" si="5571"/>
        <v>2022.0000000000002</v>
      </c>
      <c r="AC409" s="638">
        <f>'23년(세부_실적)'!AA526</f>
        <v>0.51</v>
      </c>
      <c r="AD409" s="638">
        <f t="shared" ref="AD409" si="5855">AC409*1000</f>
        <v>510</v>
      </c>
      <c r="AE409" s="638">
        <f>'23년(세부_실적)'!AC526</f>
        <v>0.48199999999999998</v>
      </c>
      <c r="AF409" s="638">
        <f t="shared" ref="AF409" si="5856">AE409*1000</f>
        <v>482</v>
      </c>
      <c r="AG409" s="638">
        <f>'23년(세부_실적)'!AE526</f>
        <v>0.56499999999999995</v>
      </c>
      <c r="AH409" s="638">
        <f t="shared" ref="AH409" si="5857">AG409*1000</f>
        <v>565</v>
      </c>
      <c r="AI409" s="638">
        <f>'23년(세부_실적)'!AG526</f>
        <v>1.5569999999999999</v>
      </c>
      <c r="AJ409" s="638">
        <f t="shared" ref="AJ409" si="5858">AI409*1000</f>
        <v>1557</v>
      </c>
      <c r="AK409" s="638">
        <f>'23년(세부_실적)'!AI526</f>
        <v>3.5790000000000002</v>
      </c>
      <c r="AL409" s="638">
        <f t="shared" ref="AL409" si="5859">AK409*1000</f>
        <v>3579</v>
      </c>
      <c r="AM409" s="638">
        <f>'23년(세부_실적)'!AK526</f>
        <v>0.76200000000000001</v>
      </c>
      <c r="AN409" s="638">
        <f t="shared" ref="AN409" si="5860">AM409*1000</f>
        <v>762</v>
      </c>
      <c r="AO409" s="638">
        <f>'23년(세부_실적)'!AM526</f>
        <v>0.24199999999999999</v>
      </c>
      <c r="AP409" s="638">
        <f t="shared" ref="AP409" si="5861">AO409*1000</f>
        <v>242</v>
      </c>
      <c r="AQ409" s="638">
        <f>'23년(세부_실적)'!AO526</f>
        <v>1.0509999999999999</v>
      </c>
      <c r="AR409" s="638">
        <f t="shared" ref="AR409" si="5862">AQ409*1000</f>
        <v>1051</v>
      </c>
      <c r="AS409" s="638">
        <f>'23년(세부_실적)'!AQ526</f>
        <v>2.0549999999999997</v>
      </c>
      <c r="AT409" s="638">
        <f t="shared" ref="AT409" si="5863">AS409*1000</f>
        <v>2054.9999999999995</v>
      </c>
      <c r="AU409" s="638">
        <f>'23년(세부_실적)'!AS526</f>
        <v>1.06</v>
      </c>
      <c r="AV409" s="638">
        <f t="shared" ref="AV409" si="5864">AU409*1000</f>
        <v>1060</v>
      </c>
      <c r="AW409" s="638">
        <f>'23년(세부_실적)'!AU526</f>
        <v>0.09</v>
      </c>
      <c r="AX409" s="638">
        <f t="shared" ref="AX409" si="5865">AW409*1000</f>
        <v>90</v>
      </c>
      <c r="AY409" s="638">
        <f>'23년(세부_실적)'!AW526</f>
        <v>0</v>
      </c>
      <c r="AZ409" s="638">
        <f t="shared" ref="AZ409" si="5866">AY409*1000</f>
        <v>0</v>
      </c>
      <c r="BA409" s="638">
        <f>'23년(세부_실적)'!AY526</f>
        <v>1.1500000000000001</v>
      </c>
      <c r="BB409" s="638">
        <f t="shared" ref="BB409" si="5867">BA409*1000</f>
        <v>1150.0000000000002</v>
      </c>
      <c r="BC409" s="638">
        <f>'23년(세부_실적)'!BA526</f>
        <v>3.2050000000000001</v>
      </c>
      <c r="BD409" s="638">
        <f t="shared" ref="BD409" si="5868">BC409*1000</f>
        <v>3205</v>
      </c>
      <c r="BF409" s="617">
        <v>1.5</v>
      </c>
      <c r="BG409" s="617">
        <v>11.769130434782609</v>
      </c>
      <c r="BH409" s="617"/>
      <c r="BI409" s="617"/>
      <c r="BJ409" s="617">
        <v>1.5</v>
      </c>
      <c r="BK409" s="617">
        <v>11.769130434782609</v>
      </c>
      <c r="BL409" s="617"/>
      <c r="BM409" s="617"/>
      <c r="BN409" s="617">
        <v>1.5</v>
      </c>
      <c r="BO409" s="617">
        <v>11.769130434782609</v>
      </c>
      <c r="BP409" s="617"/>
      <c r="BQ409" s="617"/>
      <c r="BR409" s="617">
        <v>1.5</v>
      </c>
      <c r="BS409" s="617">
        <v>11.769130434782609</v>
      </c>
      <c r="BT409" s="617"/>
      <c r="BU409" s="617"/>
      <c r="BV409" s="617">
        <v>1.5</v>
      </c>
      <c r="BW409" s="617">
        <v>11.769130434782609</v>
      </c>
      <c r="BX409" s="617">
        <f t="shared" si="5741"/>
        <v>17.626445332265934</v>
      </c>
      <c r="BY409" s="617">
        <v>23339</v>
      </c>
      <c r="BZ409" s="617">
        <v>1.5</v>
      </c>
      <c r="CA409" s="617">
        <v>11.769130434782609</v>
      </c>
      <c r="CB409" s="617">
        <f t="shared" si="5798"/>
        <v>17.949901171331227</v>
      </c>
      <c r="CC409" s="617">
        <v>23339</v>
      </c>
      <c r="CD409" s="617"/>
      <c r="CE409" s="617"/>
      <c r="CF409" s="617"/>
      <c r="CG409" s="617"/>
      <c r="CH409" s="617"/>
      <c r="CI409" s="617"/>
      <c r="CJ409" s="617"/>
      <c r="CK409" s="617"/>
      <c r="CL409" s="617"/>
      <c r="CM409" s="617"/>
      <c r="CN409" s="617"/>
      <c r="CO409" s="617"/>
      <c r="CP409" s="617"/>
      <c r="CQ409" s="617"/>
      <c r="CR409" s="617"/>
      <c r="CS409" s="617"/>
      <c r="CT409" s="617"/>
      <c r="CU409" s="617"/>
      <c r="CV409" s="617"/>
      <c r="CW409" s="617"/>
      <c r="CX409" s="617"/>
      <c r="CY409" s="617"/>
      <c r="CZ409" s="617"/>
      <c r="DA409" s="617"/>
      <c r="DB409" s="6">
        <f t="shared" si="5600"/>
        <v>0</v>
      </c>
      <c r="DC409" s="6">
        <f t="shared" si="5601"/>
        <v>0</v>
      </c>
      <c r="DD409" s="6">
        <f t="shared" si="5602"/>
        <v>0</v>
      </c>
      <c r="DE409" s="6">
        <f t="shared" si="5603"/>
        <v>0</v>
      </c>
      <c r="DF409" s="6">
        <f t="shared" si="5604"/>
        <v>11249398</v>
      </c>
      <c r="DG409" s="6">
        <f t="shared" si="5605"/>
        <v>13186535</v>
      </c>
      <c r="DH409" s="6">
        <f t="shared" si="5606"/>
        <v>0</v>
      </c>
      <c r="DI409" s="6">
        <f t="shared" si="5607"/>
        <v>5746035.8444429068</v>
      </c>
      <c r="DJ409" s="6">
        <f t="shared" si="5608"/>
        <v>0</v>
      </c>
      <c r="DK409" s="6">
        <f t="shared" si="5609"/>
        <v>0</v>
      </c>
      <c r="DL409" s="6">
        <f t="shared" si="5610"/>
        <v>0</v>
      </c>
      <c r="DM409" s="6">
        <f t="shared" si="5611"/>
        <v>0</v>
      </c>
      <c r="DO409" s="6">
        <f t="shared" si="5612"/>
        <v>4958766.9273913046</v>
      </c>
      <c r="DP409" s="6">
        <f t="shared" si="5613"/>
        <v>24381035.173721742</v>
      </c>
      <c r="DQ409" s="6">
        <f t="shared" si="5614"/>
        <v>4842707.1511304351</v>
      </c>
      <c r="DR409" s="6">
        <f t="shared" si="5615"/>
        <v>8955245.9003478251</v>
      </c>
      <c r="DS409" s="6">
        <f t="shared" si="5616"/>
        <v>8468510.0461826082</v>
      </c>
      <c r="DT409" s="6">
        <f t="shared" si="5617"/>
        <v>9747900.6278478261</v>
      </c>
      <c r="DU409" s="6">
        <f t="shared" si="5618"/>
        <v>0</v>
      </c>
      <c r="DV409" s="6">
        <f t="shared" si="5619"/>
        <v>0</v>
      </c>
      <c r="DW409" s="6">
        <f t="shared" si="5620"/>
        <v>0</v>
      </c>
      <c r="DX409" s="6">
        <f t="shared" si="5621"/>
        <v>0</v>
      </c>
      <c r="DY409" s="6">
        <f t="shared" si="5622"/>
        <v>0</v>
      </c>
      <c r="DZ409" s="6">
        <f t="shared" si="5623"/>
        <v>0</v>
      </c>
    </row>
    <row r="410" spans="2:130" outlineLevel="1">
      <c r="B410" s="6">
        <f>'23년(세부_실적)'!A531</f>
        <v>404</v>
      </c>
      <c r="C410" s="620"/>
      <c r="D410" s="620"/>
      <c r="E410" s="620"/>
      <c r="F410" s="622" t="str">
        <f>'23년(세부_실적)'!E531</f>
        <v>PN013MCW-V2</v>
      </c>
      <c r="G410" s="622" t="s">
        <v>1448</v>
      </c>
      <c r="H410" s="622"/>
      <c r="I410" s="617" t="str">
        <f>'23년(세부_실적)'!G531</f>
        <v>구</v>
      </c>
      <c r="J410" s="617" t="str">
        <f>'23년(세부_실적)'!H531</f>
        <v>SY</v>
      </c>
      <c r="K410" s="617">
        <f>'23년(세부_실적)'!I531</f>
        <v>0</v>
      </c>
      <c r="L410" s="617">
        <f>'23년(세부_실적)'!J531</f>
        <v>12360</v>
      </c>
      <c r="M410" s="617">
        <f>'23년(세부_실적)'!K531</f>
        <v>0</v>
      </c>
      <c r="N410" s="617">
        <f>'23년(세부_실적)'!L531</f>
        <v>12360</v>
      </c>
      <c r="O410" s="617">
        <f>'23년(세부_실적)'!M531</f>
        <v>0</v>
      </c>
      <c r="P410" s="617">
        <f>'23년(세부_실적)'!N531</f>
        <v>12360</v>
      </c>
      <c r="Q410" s="617">
        <f>'23년(세부_실적)'!O531</f>
        <v>0</v>
      </c>
      <c r="R410" s="617">
        <f>'23년(세부_실적)'!P531</f>
        <v>12360</v>
      </c>
      <c r="S410" s="638">
        <f>'23년(세부_실적)'!Q531</f>
        <v>1.8639999999999999</v>
      </c>
      <c r="T410" s="638">
        <f t="shared" si="5568"/>
        <v>1863.9999999999998</v>
      </c>
      <c r="U410" s="638">
        <f>'23년(세부_실적)'!S531</f>
        <v>0.51</v>
      </c>
      <c r="V410" s="638">
        <f t="shared" si="5569"/>
        <v>510</v>
      </c>
      <c r="W410" s="638">
        <f>'23년(세부_실적)'!U531</f>
        <v>0</v>
      </c>
      <c r="X410" s="638">
        <f t="shared" si="5570"/>
        <v>0</v>
      </c>
      <c r="Y410" s="638">
        <f>'23년(세부_실적)'!W531</f>
        <v>0</v>
      </c>
      <c r="Z410" s="638">
        <f t="shared" si="5571"/>
        <v>0</v>
      </c>
      <c r="AA410" s="638">
        <f>'23년(세부_실적)'!Y531</f>
        <v>0.51</v>
      </c>
      <c r="AB410" s="638">
        <f t="shared" si="5571"/>
        <v>510</v>
      </c>
      <c r="AC410" s="638">
        <f>'23년(세부_실적)'!AA531</f>
        <v>0</v>
      </c>
      <c r="AD410" s="638">
        <f t="shared" ref="AD410" si="5869">AC410*1000</f>
        <v>0</v>
      </c>
      <c r="AE410" s="638">
        <f>'23년(세부_실적)'!AC531</f>
        <v>0.34300000000000003</v>
      </c>
      <c r="AF410" s="638">
        <f t="shared" ref="AF410" si="5870">AE410*1000</f>
        <v>343</v>
      </c>
      <c r="AG410" s="638">
        <f>'23년(세부_실적)'!AE531</f>
        <v>0</v>
      </c>
      <c r="AH410" s="638">
        <f t="shared" ref="AH410" si="5871">AG410*1000</f>
        <v>0</v>
      </c>
      <c r="AI410" s="638">
        <f>'23년(세부_실적)'!AG531</f>
        <v>0.34300000000000003</v>
      </c>
      <c r="AJ410" s="638">
        <f t="shared" ref="AJ410" si="5872">AI410*1000</f>
        <v>343</v>
      </c>
      <c r="AK410" s="638">
        <f>'23년(세부_실적)'!AI531</f>
        <v>0.85299999999999998</v>
      </c>
      <c r="AL410" s="638">
        <f t="shared" ref="AL410" si="5873">AK410*1000</f>
        <v>853</v>
      </c>
      <c r="AM410" s="638">
        <f>'23년(세부_실적)'!AK531</f>
        <v>0</v>
      </c>
      <c r="AN410" s="638">
        <f t="shared" ref="AN410" si="5874">AM410*1000</f>
        <v>0</v>
      </c>
      <c r="AO410" s="638">
        <f>'23년(세부_실적)'!AM531</f>
        <v>0.42</v>
      </c>
      <c r="AP410" s="638">
        <f t="shared" ref="AP410" si="5875">AO410*1000</f>
        <v>420</v>
      </c>
      <c r="AQ410" s="638">
        <f>'23년(세부_실적)'!AO531</f>
        <v>0</v>
      </c>
      <c r="AR410" s="638">
        <f t="shared" ref="AR410" si="5876">AQ410*1000</f>
        <v>0</v>
      </c>
      <c r="AS410" s="638">
        <f>'23년(세부_실적)'!AQ531</f>
        <v>0.42</v>
      </c>
      <c r="AT410" s="638">
        <f t="shared" ref="AT410" si="5877">AS410*1000</f>
        <v>420</v>
      </c>
      <c r="AU410" s="638">
        <f>'23년(세부_실적)'!AS531</f>
        <v>0.29099999999999998</v>
      </c>
      <c r="AV410" s="638">
        <f t="shared" ref="AV410" si="5878">AU410*1000</f>
        <v>291</v>
      </c>
      <c r="AW410" s="638">
        <f>'23년(세부_실적)'!AU531</f>
        <v>0</v>
      </c>
      <c r="AX410" s="638">
        <f t="shared" ref="AX410" si="5879">AW410*1000</f>
        <v>0</v>
      </c>
      <c r="AY410" s="638">
        <f>'23년(세부_실적)'!AW531</f>
        <v>0.3</v>
      </c>
      <c r="AZ410" s="638">
        <f t="shared" ref="AZ410" si="5880">AY410*1000</f>
        <v>300</v>
      </c>
      <c r="BA410" s="638">
        <f>'23년(세부_실적)'!AY531</f>
        <v>0.59099999999999997</v>
      </c>
      <c r="BB410" s="638">
        <f t="shared" ref="BB410" si="5881">BA410*1000</f>
        <v>591</v>
      </c>
      <c r="BC410" s="638">
        <f>'23년(세부_실적)'!BA531</f>
        <v>1.0109999999999999</v>
      </c>
      <c r="BD410" s="638">
        <f t="shared" ref="BD410" si="5882">BC410*1000</f>
        <v>1010.9999999999999</v>
      </c>
      <c r="BF410" s="617">
        <v>0.51900000000000002</v>
      </c>
      <c r="BG410" s="617">
        <v>6.3465922235454553</v>
      </c>
      <c r="BH410" s="617"/>
      <c r="BI410" s="617"/>
      <c r="BJ410" s="617">
        <v>0.51900000000000002</v>
      </c>
      <c r="BK410" s="617">
        <v>6.3465922235454553</v>
      </c>
      <c r="BL410" s="617"/>
      <c r="BM410" s="617"/>
      <c r="BN410" s="617">
        <v>0.51900000000000002</v>
      </c>
      <c r="BO410" s="617">
        <v>6.3465922235454553</v>
      </c>
      <c r="BP410" s="617"/>
      <c r="BQ410" s="617"/>
      <c r="BR410" s="617">
        <v>0.51900000000000002</v>
      </c>
      <c r="BS410" s="617">
        <v>6.4582572235454538</v>
      </c>
      <c r="BT410" s="617"/>
      <c r="BU410" s="617"/>
      <c r="BV410" s="617">
        <v>0.51900000000000002</v>
      </c>
      <c r="BW410" s="617">
        <v>6.4582572235454538</v>
      </c>
      <c r="BX410" s="617">
        <f t="shared" si="5741"/>
        <v>9.3347128971595588</v>
      </c>
      <c r="BY410" s="617">
        <v>12360</v>
      </c>
      <c r="BZ410" s="617">
        <v>0.51900000000000002</v>
      </c>
      <c r="CA410" s="617">
        <v>6.4582572235454538</v>
      </c>
      <c r="CB410" s="617">
        <f t="shared" si="5798"/>
        <v>9.5060104750697949</v>
      </c>
      <c r="CC410" s="617">
        <v>12360</v>
      </c>
      <c r="CD410" s="617"/>
      <c r="CE410" s="617"/>
      <c r="CF410" s="617"/>
      <c r="CG410" s="617"/>
      <c r="CH410" s="617"/>
      <c r="CI410" s="617"/>
      <c r="CJ410" s="617"/>
      <c r="CK410" s="617"/>
      <c r="CL410" s="617"/>
      <c r="CM410" s="617"/>
      <c r="CN410" s="617"/>
      <c r="CO410" s="617"/>
      <c r="CP410" s="617"/>
      <c r="CQ410" s="617"/>
      <c r="CR410" s="617"/>
      <c r="CS410" s="617"/>
      <c r="CT410" s="617"/>
      <c r="CU410" s="617"/>
      <c r="CV410" s="617"/>
      <c r="CW410" s="617"/>
      <c r="CX410" s="617"/>
      <c r="CY410" s="617"/>
      <c r="CZ410" s="617"/>
      <c r="DA410" s="617"/>
      <c r="DB410" s="6">
        <f t="shared" si="5600"/>
        <v>0</v>
      </c>
      <c r="DC410" s="6">
        <f t="shared" si="5601"/>
        <v>0</v>
      </c>
      <c r="DD410" s="6">
        <f t="shared" si="5602"/>
        <v>0</v>
      </c>
      <c r="DE410" s="6">
        <f t="shared" si="5603"/>
        <v>0</v>
      </c>
      <c r="DF410" s="6">
        <f t="shared" si="5604"/>
        <v>4239480</v>
      </c>
      <c r="DG410" s="6">
        <f t="shared" si="5605"/>
        <v>0</v>
      </c>
      <c r="DH410" s="6">
        <f t="shared" si="5606"/>
        <v>0</v>
      </c>
      <c r="DI410" s="6">
        <f t="shared" si="5607"/>
        <v>5281271.3504533814</v>
      </c>
      <c r="DJ410" s="6">
        <f t="shared" si="5608"/>
        <v>0</v>
      </c>
      <c r="DK410" s="6">
        <f t="shared" si="5609"/>
        <v>0</v>
      </c>
      <c r="DL410" s="6">
        <f t="shared" si="5610"/>
        <v>0</v>
      </c>
      <c r="DM410" s="6">
        <f t="shared" si="5611"/>
        <v>0</v>
      </c>
      <c r="DO410" s="6">
        <f t="shared" si="5612"/>
        <v>4361723.7842436526</v>
      </c>
      <c r="DP410" s="6">
        <f t="shared" si="5613"/>
        <v>0</v>
      </c>
      <c r="DQ410" s="6">
        <f t="shared" si="5614"/>
        <v>0</v>
      </c>
      <c r="DR410" s="6">
        <f t="shared" si="5615"/>
        <v>0</v>
      </c>
      <c r="DS410" s="6">
        <f t="shared" si="5616"/>
        <v>3168811.1653736345</v>
      </c>
      <c r="DT410" s="6">
        <f t="shared" si="5617"/>
        <v>0</v>
      </c>
      <c r="DU410" s="6">
        <f t="shared" si="5618"/>
        <v>0</v>
      </c>
      <c r="DV410" s="6">
        <f t="shared" si="5619"/>
        <v>0</v>
      </c>
      <c r="DW410" s="6">
        <f t="shared" si="5620"/>
        <v>0</v>
      </c>
      <c r="DX410" s="6">
        <f t="shared" si="5621"/>
        <v>0</v>
      </c>
      <c r="DY410" s="6">
        <f t="shared" si="5622"/>
        <v>0</v>
      </c>
      <c r="DZ410" s="6">
        <f t="shared" si="5623"/>
        <v>0</v>
      </c>
    </row>
    <row r="411" spans="2:130" outlineLevel="1">
      <c r="B411" s="6">
        <f>'23년(세부_실적)'!A532</f>
        <v>405</v>
      </c>
      <c r="C411" s="620"/>
      <c r="D411" s="620"/>
      <c r="E411" s="620"/>
      <c r="F411" s="622" t="str">
        <f>'23년(세부_실적)'!E532</f>
        <v>PN022WWJ-VF</v>
      </c>
      <c r="G411" s="622" t="s">
        <v>1449</v>
      </c>
      <c r="H411" s="622"/>
      <c r="I411" s="617" t="str">
        <f>'23년(세부_실적)'!G532</f>
        <v>구</v>
      </c>
      <c r="J411" s="617" t="str">
        <f>'23년(세부_실적)'!H532</f>
        <v>SY</v>
      </c>
      <c r="K411" s="617">
        <f>'23년(세부_실적)'!I532</f>
        <v>0</v>
      </c>
      <c r="L411" s="617">
        <f>'23년(세부_실적)'!J532</f>
        <v>13534</v>
      </c>
      <c r="M411" s="617">
        <f>'23년(세부_실적)'!K532</f>
        <v>0</v>
      </c>
      <c r="N411" s="617">
        <f>'23년(세부_실적)'!L532</f>
        <v>13534</v>
      </c>
      <c r="O411" s="617">
        <f>'23년(세부_실적)'!M532</f>
        <v>0</v>
      </c>
      <c r="P411" s="617">
        <f>'23년(세부_실적)'!N532</f>
        <v>13534</v>
      </c>
      <c r="Q411" s="617">
        <f>'23년(세부_실적)'!O532</f>
        <v>0</v>
      </c>
      <c r="R411" s="617">
        <f>'23년(세부_실적)'!P532</f>
        <v>13534</v>
      </c>
      <c r="S411" s="638">
        <f>'23년(세부_실적)'!Q532</f>
        <v>2.0049999999999999</v>
      </c>
      <c r="T411" s="638">
        <f t="shared" si="5568"/>
        <v>2005</v>
      </c>
      <c r="U411" s="638">
        <f>'23년(세부_실적)'!S532</f>
        <v>0</v>
      </c>
      <c r="V411" s="638">
        <f t="shared" si="5569"/>
        <v>0</v>
      </c>
      <c r="W411" s="638">
        <f>'23년(세부_실적)'!U532</f>
        <v>0</v>
      </c>
      <c r="X411" s="638">
        <f t="shared" si="5570"/>
        <v>0</v>
      </c>
      <c r="Y411" s="638">
        <f>'23년(세부_실적)'!W532</f>
        <v>0</v>
      </c>
      <c r="Z411" s="638">
        <f t="shared" si="5571"/>
        <v>0</v>
      </c>
      <c r="AA411" s="638">
        <f>'23년(세부_실적)'!Y532</f>
        <v>0</v>
      </c>
      <c r="AB411" s="638">
        <f t="shared" si="5571"/>
        <v>0</v>
      </c>
      <c r="AC411" s="638">
        <f>'23년(세부_실적)'!AA532</f>
        <v>0</v>
      </c>
      <c r="AD411" s="638">
        <f t="shared" ref="AD411" si="5883">AC411*1000</f>
        <v>0</v>
      </c>
      <c r="AE411" s="638">
        <f>'23년(세부_실적)'!AC532</f>
        <v>0</v>
      </c>
      <c r="AF411" s="638">
        <f t="shared" ref="AF411" si="5884">AE411*1000</f>
        <v>0</v>
      </c>
      <c r="AG411" s="638">
        <f>'23년(세부_실적)'!AE532</f>
        <v>0.3</v>
      </c>
      <c r="AH411" s="638">
        <f t="shared" ref="AH411" si="5885">AG411*1000</f>
        <v>300</v>
      </c>
      <c r="AI411" s="638">
        <f>'23년(세부_실적)'!AG532</f>
        <v>0.3</v>
      </c>
      <c r="AJ411" s="638">
        <f t="shared" ref="AJ411" si="5886">AI411*1000</f>
        <v>300</v>
      </c>
      <c r="AK411" s="638">
        <f>'23년(세부_실적)'!AI532</f>
        <v>0.3</v>
      </c>
      <c r="AL411" s="638">
        <f t="shared" ref="AL411" si="5887">AK411*1000</f>
        <v>300</v>
      </c>
      <c r="AM411" s="638">
        <f>'23년(세부_실적)'!AK532</f>
        <v>0.8</v>
      </c>
      <c r="AN411" s="638">
        <f t="shared" ref="AN411" si="5888">AM411*1000</f>
        <v>800</v>
      </c>
      <c r="AO411" s="638">
        <f>'23년(세부_실적)'!AM532</f>
        <v>0.6</v>
      </c>
      <c r="AP411" s="638">
        <f t="shared" ref="AP411" si="5889">AO411*1000</f>
        <v>600</v>
      </c>
      <c r="AQ411" s="638">
        <f>'23년(세부_실적)'!AO532</f>
        <v>0</v>
      </c>
      <c r="AR411" s="638">
        <f t="shared" ref="AR411" si="5890">AQ411*1000</f>
        <v>0</v>
      </c>
      <c r="AS411" s="638">
        <f>'23년(세부_실적)'!AQ532</f>
        <v>1.4</v>
      </c>
      <c r="AT411" s="638">
        <f t="shared" ref="AT411" si="5891">AS411*1000</f>
        <v>1400</v>
      </c>
      <c r="AU411" s="638">
        <f>'23년(세부_실적)'!AS532</f>
        <v>5.0000000000000001E-3</v>
      </c>
      <c r="AV411" s="638">
        <f t="shared" ref="AV411" si="5892">AU411*1000</f>
        <v>5</v>
      </c>
      <c r="AW411" s="638">
        <f>'23년(세부_실적)'!AU532</f>
        <v>0.3</v>
      </c>
      <c r="AX411" s="638">
        <f t="shared" ref="AX411" si="5893">AW411*1000</f>
        <v>300</v>
      </c>
      <c r="AY411" s="638">
        <f>'23년(세부_실적)'!AW532</f>
        <v>0</v>
      </c>
      <c r="AZ411" s="638">
        <f t="shared" ref="AZ411" si="5894">AY411*1000</f>
        <v>0</v>
      </c>
      <c r="BA411" s="638">
        <f>'23년(세부_실적)'!AY532</f>
        <v>0.30499999999999999</v>
      </c>
      <c r="BB411" s="638">
        <f t="shared" ref="BB411" si="5895">BA411*1000</f>
        <v>305</v>
      </c>
      <c r="BC411" s="638">
        <f>'23년(세부_실적)'!BA532</f>
        <v>1.7049999999999998</v>
      </c>
      <c r="BD411" s="638">
        <f t="shared" ref="BD411" si="5896">BC411*1000</f>
        <v>1704.9999999999998</v>
      </c>
      <c r="BF411" s="617">
        <v>1.2250000000000001</v>
      </c>
      <c r="BG411" s="617">
        <v>5.8283464727272749</v>
      </c>
      <c r="BH411" s="617">
        <f t="shared" ref="BH411:BH413" si="5897">+BI411/$BI$2</f>
        <v>8.8577414926667153</v>
      </c>
      <c r="BI411" s="617">
        <v>11034</v>
      </c>
      <c r="BJ411" s="617">
        <v>1.2250000000000001</v>
      </c>
      <c r="BK411" s="617">
        <v>5.8283464727272749</v>
      </c>
      <c r="BL411" s="617">
        <f>+BM411/$BM$2</f>
        <v>8.6594151716344108</v>
      </c>
      <c r="BM411" s="617">
        <v>11034</v>
      </c>
      <c r="BN411" s="617">
        <v>1.2250000000000001</v>
      </c>
      <c r="BO411" s="617">
        <v>5.8283464727272749</v>
      </c>
      <c r="BP411" s="617">
        <f t="shared" si="5739"/>
        <v>8.4653567893941357</v>
      </c>
      <c r="BQ411" s="617">
        <v>11034</v>
      </c>
      <c r="BR411" s="617">
        <v>1.2250000000000001</v>
      </c>
      <c r="BS411" s="617">
        <v>5.9767394691338422</v>
      </c>
      <c r="BT411" s="617">
        <f t="shared" si="5740"/>
        <v>8.338119275760965</v>
      </c>
      <c r="BU411" s="617">
        <v>11034</v>
      </c>
      <c r="BV411" s="617">
        <v>1.2250000000000001</v>
      </c>
      <c r="BW411" s="617">
        <v>5.9767394691338422</v>
      </c>
      <c r="BX411" s="617">
        <f t="shared" si="5741"/>
        <v>8.5832534042247897</v>
      </c>
      <c r="BY411" s="617">
        <v>11365</v>
      </c>
      <c r="BZ411" s="617">
        <v>1.2250000000000001</v>
      </c>
      <c r="CA411" s="617">
        <v>5.9767394691338422</v>
      </c>
      <c r="CB411" s="617">
        <f t="shared" si="5798"/>
        <v>8.7407612499327048</v>
      </c>
      <c r="CC411" s="617">
        <v>11365</v>
      </c>
      <c r="CD411" s="617"/>
      <c r="CE411" s="617"/>
      <c r="CF411" s="617"/>
      <c r="CG411" s="617"/>
      <c r="CH411" s="617"/>
      <c r="CI411" s="617"/>
      <c r="CJ411" s="617"/>
      <c r="CK411" s="617"/>
      <c r="CL411" s="617"/>
      <c r="CM411" s="617"/>
      <c r="CN411" s="617"/>
      <c r="CO411" s="617"/>
      <c r="CP411" s="617"/>
      <c r="CQ411" s="617"/>
      <c r="CR411" s="617"/>
      <c r="CS411" s="617"/>
      <c r="CT411" s="617"/>
      <c r="CU411" s="617"/>
      <c r="CV411" s="617"/>
      <c r="CW411" s="617"/>
      <c r="CX411" s="617"/>
      <c r="CY411" s="617"/>
      <c r="CZ411" s="617"/>
      <c r="DA411" s="617"/>
      <c r="DB411" s="6">
        <f t="shared" si="5600"/>
        <v>0</v>
      </c>
      <c r="DC411" s="6">
        <f t="shared" si="5601"/>
        <v>0</v>
      </c>
      <c r="DD411" s="6">
        <f t="shared" si="5602"/>
        <v>0</v>
      </c>
      <c r="DE411" s="6">
        <f t="shared" si="5603"/>
        <v>0</v>
      </c>
      <c r="DF411" s="6">
        <f t="shared" si="5604"/>
        <v>0</v>
      </c>
      <c r="DG411" s="6">
        <f t="shared" si="5605"/>
        <v>3409500.0000000005</v>
      </c>
      <c r="DH411" s="6">
        <f t="shared" si="5606"/>
        <v>0</v>
      </c>
      <c r="DI411" s="6">
        <f t="shared" si="5607"/>
        <v>6937314.9442790896</v>
      </c>
      <c r="DJ411" s="6">
        <f t="shared" si="5608"/>
        <v>0</v>
      </c>
      <c r="DK411" s="6">
        <f t="shared" si="5609"/>
        <v>0</v>
      </c>
      <c r="DL411" s="6">
        <f t="shared" si="5610"/>
        <v>0</v>
      </c>
      <c r="DM411" s="6">
        <f t="shared" si="5611"/>
        <v>0</v>
      </c>
      <c r="DO411" s="6">
        <f t="shared" si="5612"/>
        <v>0</v>
      </c>
      <c r="DP411" s="6">
        <f t="shared" si="5613"/>
        <v>0</v>
      </c>
      <c r="DQ411" s="6">
        <f t="shared" si="5614"/>
        <v>0</v>
      </c>
      <c r="DR411" s="6">
        <f t="shared" si="5615"/>
        <v>0</v>
      </c>
      <c r="DS411" s="6">
        <f t="shared" si="5616"/>
        <v>0</v>
      </c>
      <c r="DT411" s="6">
        <f t="shared" si="5617"/>
        <v>2809175.3129855692</v>
      </c>
      <c r="DU411" s="6">
        <f t="shared" si="5618"/>
        <v>0</v>
      </c>
      <c r="DV411" s="6">
        <f t="shared" si="5619"/>
        <v>0</v>
      </c>
      <c r="DW411" s="6">
        <f t="shared" si="5620"/>
        <v>0</v>
      </c>
      <c r="DX411" s="6">
        <f t="shared" si="5621"/>
        <v>0</v>
      </c>
      <c r="DY411" s="6">
        <f t="shared" si="5622"/>
        <v>0</v>
      </c>
      <c r="DZ411" s="6">
        <f t="shared" si="5623"/>
        <v>0</v>
      </c>
    </row>
    <row r="412" spans="2:130" outlineLevel="1">
      <c r="B412" s="6">
        <f>'23년(세부_실적)'!A534</f>
        <v>406</v>
      </c>
      <c r="C412" s="620"/>
      <c r="D412" s="620"/>
      <c r="E412" s="620"/>
      <c r="F412" s="622" t="str">
        <f>'23년(세부_실적)'!E534</f>
        <v>PN022WWJ-VF(A-1)</v>
      </c>
      <c r="G412" s="622" t="s">
        <v>1450</v>
      </c>
      <c r="H412" s="622"/>
      <c r="I412" s="617" t="str">
        <f>'23년(세부_실적)'!G534</f>
        <v>구</v>
      </c>
      <c r="J412" s="617" t="str">
        <f>'23년(세부_실적)'!H534</f>
        <v>SY</v>
      </c>
      <c r="K412" s="617">
        <f>'23년(세부_실적)'!I534</f>
        <v>0</v>
      </c>
      <c r="L412" s="617">
        <f>'23년(세부_실적)'!J534</f>
        <v>15432</v>
      </c>
      <c r="M412" s="617">
        <f>'23년(세부_실적)'!K534</f>
        <v>0</v>
      </c>
      <c r="N412" s="617">
        <f>'23년(세부_실적)'!L534</f>
        <v>15432</v>
      </c>
      <c r="O412" s="617">
        <f>'23년(세부_실적)'!M534</f>
        <v>0</v>
      </c>
      <c r="P412" s="617">
        <f>'23년(세부_실적)'!N534</f>
        <v>12833</v>
      </c>
      <c r="Q412" s="617">
        <f>'23년(세부_실적)'!O534</f>
        <v>0</v>
      </c>
      <c r="R412" s="617">
        <f>'23년(세부_실적)'!P534</f>
        <v>12833</v>
      </c>
      <c r="S412" s="638">
        <f>'23년(세부_실적)'!Q534</f>
        <v>13.933</v>
      </c>
      <c r="T412" s="638">
        <f t="shared" si="5568"/>
        <v>13933</v>
      </c>
      <c r="U412" s="638">
        <f>'23년(세부_실적)'!S534</f>
        <v>4.8000000000000001E-2</v>
      </c>
      <c r="V412" s="638">
        <f t="shared" si="5569"/>
        <v>48</v>
      </c>
      <c r="W412" s="638">
        <f>'23년(세부_실적)'!U534</f>
        <v>0.06</v>
      </c>
      <c r="X412" s="638">
        <f t="shared" si="5570"/>
        <v>60</v>
      </c>
      <c r="Y412" s="638">
        <f>'23년(세부_실적)'!W534</f>
        <v>2.7759999999999998</v>
      </c>
      <c r="Z412" s="638">
        <f t="shared" si="5571"/>
        <v>2776</v>
      </c>
      <c r="AA412" s="638">
        <f>'23년(세부_실적)'!Y534</f>
        <v>2.8839999999999999</v>
      </c>
      <c r="AB412" s="638">
        <f t="shared" si="5571"/>
        <v>2884</v>
      </c>
      <c r="AC412" s="638">
        <f>'23년(세부_실적)'!AA534</f>
        <v>1.6359999999999999</v>
      </c>
      <c r="AD412" s="638">
        <f t="shared" ref="AD412" si="5898">AC412*1000</f>
        <v>1636</v>
      </c>
      <c r="AE412" s="638">
        <f>'23년(세부_실적)'!AC534</f>
        <v>1.849</v>
      </c>
      <c r="AF412" s="638">
        <f t="shared" ref="AF412" si="5899">AE412*1000</f>
        <v>1849</v>
      </c>
      <c r="AG412" s="638">
        <f>'23년(세부_실적)'!AE534</f>
        <v>2.66</v>
      </c>
      <c r="AH412" s="638">
        <f t="shared" ref="AH412" si="5900">AG412*1000</f>
        <v>2660</v>
      </c>
      <c r="AI412" s="638">
        <f>'23년(세부_실적)'!AG534</f>
        <v>6.1449999999999996</v>
      </c>
      <c r="AJ412" s="638">
        <f t="shared" ref="AJ412" si="5901">AI412*1000</f>
        <v>6145</v>
      </c>
      <c r="AK412" s="638">
        <f>'23년(세부_실적)'!AI534</f>
        <v>9.0289999999999999</v>
      </c>
      <c r="AL412" s="638">
        <f t="shared" ref="AL412" si="5902">AK412*1000</f>
        <v>9029</v>
      </c>
      <c r="AM412" s="638">
        <f>'23년(세부_실적)'!AK534</f>
        <v>1.8240000000000001</v>
      </c>
      <c r="AN412" s="638">
        <f t="shared" ref="AN412" si="5903">AM412*1000</f>
        <v>1824</v>
      </c>
      <c r="AO412" s="638">
        <f>'23년(세부_실적)'!AM534</f>
        <v>0.05</v>
      </c>
      <c r="AP412" s="638">
        <f t="shared" ref="AP412" si="5904">AO412*1000</f>
        <v>50</v>
      </c>
      <c r="AQ412" s="638">
        <f>'23년(세부_실적)'!AO534</f>
        <v>1.3680000000000001</v>
      </c>
      <c r="AR412" s="638">
        <f t="shared" ref="AR412" si="5905">AQ412*1000</f>
        <v>1368</v>
      </c>
      <c r="AS412" s="638">
        <f>'23년(세부_실적)'!AQ534</f>
        <v>3.242</v>
      </c>
      <c r="AT412" s="638">
        <f t="shared" ref="AT412" si="5906">AS412*1000</f>
        <v>3242</v>
      </c>
      <c r="AU412" s="638">
        <f>'23년(세부_실적)'!AS534</f>
        <v>0.33600000000000002</v>
      </c>
      <c r="AV412" s="638">
        <f t="shared" ref="AV412" si="5907">AU412*1000</f>
        <v>336</v>
      </c>
      <c r="AW412" s="638">
        <f>'23년(세부_실적)'!AU534</f>
        <v>0.85399999999999998</v>
      </c>
      <c r="AX412" s="638">
        <f t="shared" ref="AX412" si="5908">AW412*1000</f>
        <v>854</v>
      </c>
      <c r="AY412" s="638">
        <f>'23년(세부_실적)'!AW534</f>
        <v>0.47199999999999998</v>
      </c>
      <c r="AZ412" s="638">
        <f t="shared" ref="AZ412" si="5909">AY412*1000</f>
        <v>472</v>
      </c>
      <c r="BA412" s="638">
        <f>'23년(세부_실적)'!AY534</f>
        <v>1.6619999999999999</v>
      </c>
      <c r="BB412" s="638">
        <f t="shared" ref="BB412" si="5910">BA412*1000</f>
        <v>1662</v>
      </c>
      <c r="BC412" s="638">
        <f>'23년(세부_실적)'!BA534</f>
        <v>4.9039999999999999</v>
      </c>
      <c r="BD412" s="638">
        <f t="shared" ref="BD412" si="5911">BC412*1000</f>
        <v>4904</v>
      </c>
      <c r="BF412" s="617">
        <v>1.2250000000000001</v>
      </c>
      <c r="BG412" s="617">
        <v>5.7915586618181782</v>
      </c>
      <c r="BH412" s="617">
        <f t="shared" si="5897"/>
        <v>8.8577414926667153</v>
      </c>
      <c r="BI412" s="617">
        <v>11034</v>
      </c>
      <c r="BJ412" s="617">
        <v>1.2250000000000001</v>
      </c>
      <c r="BK412" s="617">
        <v>5.7915586618181782</v>
      </c>
      <c r="BL412" s="617">
        <f>+BM412/$BM$2</f>
        <v>8.6594151716344108</v>
      </c>
      <c r="BM412" s="617">
        <v>11034</v>
      </c>
      <c r="BN412" s="617">
        <v>1.2250000000000001</v>
      </c>
      <c r="BO412" s="617">
        <v>5.7915586618181782</v>
      </c>
      <c r="BP412" s="617">
        <f t="shared" si="5739"/>
        <v>8.4653567893941357</v>
      </c>
      <c r="BQ412" s="617">
        <v>11034</v>
      </c>
      <c r="BR412" s="617">
        <v>1.2250000000000001</v>
      </c>
      <c r="BS412" s="617">
        <v>5.9399516582247465</v>
      </c>
      <c r="BT412" s="617">
        <f t="shared" si="5740"/>
        <v>8.338119275760965</v>
      </c>
      <c r="BU412" s="617">
        <v>11034</v>
      </c>
      <c r="BV412" s="617">
        <v>1.2250000000000001</v>
      </c>
      <c r="BW412" s="617">
        <v>5.9399516582247465</v>
      </c>
      <c r="BX412" s="617">
        <f t="shared" si="5741"/>
        <v>8.5832534042247897</v>
      </c>
      <c r="BY412" s="617">
        <v>11365</v>
      </c>
      <c r="BZ412" s="617">
        <v>1.2250000000000001</v>
      </c>
      <c r="CA412" s="617">
        <v>5.9399516582247465</v>
      </c>
      <c r="CB412" s="617">
        <f t="shared" si="5798"/>
        <v>8.7407612499327048</v>
      </c>
      <c r="CC412" s="617">
        <v>11365</v>
      </c>
      <c r="CD412" s="617"/>
      <c r="CE412" s="617"/>
      <c r="CF412" s="617"/>
      <c r="CG412" s="617"/>
      <c r="CH412" s="617"/>
      <c r="CI412" s="617"/>
      <c r="CJ412" s="617"/>
      <c r="CK412" s="617"/>
      <c r="CL412" s="617"/>
      <c r="CM412" s="617"/>
      <c r="CN412" s="617"/>
      <c r="CO412" s="617"/>
      <c r="CP412" s="617"/>
      <c r="CQ412" s="617"/>
      <c r="CR412" s="617"/>
      <c r="CS412" s="617"/>
      <c r="CT412" s="617"/>
      <c r="CU412" s="617"/>
      <c r="CV412" s="617"/>
      <c r="CW412" s="617"/>
      <c r="CX412" s="617"/>
      <c r="CY412" s="617"/>
      <c r="CZ412" s="617"/>
      <c r="DA412" s="617"/>
      <c r="DB412" s="6">
        <f t="shared" si="5600"/>
        <v>529632</v>
      </c>
      <c r="DC412" s="6">
        <f t="shared" si="5601"/>
        <v>662040</v>
      </c>
      <c r="DD412" s="6">
        <f t="shared" si="5602"/>
        <v>30630383.999999996</v>
      </c>
      <c r="DE412" s="6">
        <f t="shared" si="5603"/>
        <v>18051624</v>
      </c>
      <c r="DF412" s="6">
        <f t="shared" si="5604"/>
        <v>21013885</v>
      </c>
      <c r="DG412" s="6">
        <f t="shared" si="5605"/>
        <v>30230900.000000004</v>
      </c>
      <c r="DH412" s="6">
        <f t="shared" si="5606"/>
        <v>0</v>
      </c>
      <c r="DI412" s="6">
        <f t="shared" si="5607"/>
        <v>578109.57868992409</v>
      </c>
      <c r="DJ412" s="6">
        <f t="shared" si="5608"/>
        <v>0</v>
      </c>
      <c r="DK412" s="6">
        <f t="shared" si="5609"/>
        <v>0</v>
      </c>
      <c r="DL412" s="6">
        <f t="shared" si="5610"/>
        <v>0</v>
      </c>
      <c r="DM412" s="6">
        <f t="shared" si="5611"/>
        <v>0</v>
      </c>
      <c r="DO412" s="6">
        <f t="shared" si="5612"/>
        <v>419541.93405313377</v>
      </c>
      <c r="DP412" s="6">
        <f t="shared" si="5613"/>
        <v>536438.36268371763</v>
      </c>
      <c r="DQ412" s="6">
        <f t="shared" si="5614"/>
        <v>25388166.325048506</v>
      </c>
      <c r="DR412" s="6">
        <f t="shared" si="5615"/>
        <v>15511772.983200185</v>
      </c>
      <c r="DS412" s="6">
        <f t="shared" si="5616"/>
        <v>17541538.515265647</v>
      </c>
      <c r="DT412" s="6">
        <f t="shared" si="5617"/>
        <v>24780786.351565674</v>
      </c>
      <c r="DU412" s="6">
        <f t="shared" si="5618"/>
        <v>0</v>
      </c>
      <c r="DV412" s="6">
        <f t="shared" si="5619"/>
        <v>0</v>
      </c>
      <c r="DW412" s="6">
        <f t="shared" si="5620"/>
        <v>0</v>
      </c>
      <c r="DX412" s="6">
        <f t="shared" si="5621"/>
        <v>0</v>
      </c>
      <c r="DY412" s="6">
        <f t="shared" si="5622"/>
        <v>0</v>
      </c>
      <c r="DZ412" s="6">
        <f t="shared" si="5623"/>
        <v>0</v>
      </c>
    </row>
    <row r="413" spans="2:130" outlineLevel="1">
      <c r="B413" s="6">
        <f>'23년(세부_실적)'!A535</f>
        <v>407</v>
      </c>
      <c r="C413" s="620"/>
      <c r="D413" s="620"/>
      <c r="E413" s="620"/>
      <c r="F413" s="622" t="str">
        <f>'23년(세부_실적)'!E535</f>
        <v>PN022WWJ-VF(B)</v>
      </c>
      <c r="G413" s="622" t="s">
        <v>1052</v>
      </c>
      <c r="H413" s="622"/>
      <c r="I413" s="617" t="str">
        <f>'23년(세부_실적)'!G535</f>
        <v>신</v>
      </c>
      <c r="J413" s="617" t="str">
        <f>'23년(세부_실적)'!H535</f>
        <v>SY</v>
      </c>
      <c r="K413" s="617">
        <f>'23년(세부_실적)'!I535</f>
        <v>0</v>
      </c>
      <c r="L413" s="617">
        <f>'23년(세부_실적)'!J535</f>
        <v>12871</v>
      </c>
      <c r="M413" s="617">
        <f>'23년(세부_실적)'!K535</f>
        <v>0</v>
      </c>
      <c r="N413" s="617">
        <f>'23년(세부_실적)'!L535</f>
        <v>12871</v>
      </c>
      <c r="O413" s="617">
        <f>'23년(세부_실적)'!M535</f>
        <v>0</v>
      </c>
      <c r="P413" s="617">
        <f>'23년(세부_실적)'!N535</f>
        <v>12871</v>
      </c>
      <c r="Q413" s="617">
        <f>'23년(세부_실적)'!O535</f>
        <v>0</v>
      </c>
      <c r="R413" s="617">
        <f>'23년(세부_실적)'!P535</f>
        <v>12871</v>
      </c>
      <c r="S413" s="638">
        <f>'23년(세부_실적)'!Q535</f>
        <v>0</v>
      </c>
      <c r="T413" s="638">
        <f t="shared" si="5568"/>
        <v>0</v>
      </c>
      <c r="U413" s="638">
        <f>'23년(세부_실적)'!S535</f>
        <v>0</v>
      </c>
      <c r="V413" s="638">
        <f t="shared" si="5569"/>
        <v>0</v>
      </c>
      <c r="W413" s="638">
        <f>'23년(세부_실적)'!U535</f>
        <v>0</v>
      </c>
      <c r="X413" s="638">
        <f t="shared" si="5570"/>
        <v>0</v>
      </c>
      <c r="Y413" s="638">
        <f>'23년(세부_실적)'!W535</f>
        <v>0</v>
      </c>
      <c r="Z413" s="638">
        <f t="shared" si="5571"/>
        <v>0</v>
      </c>
      <c r="AA413" s="638">
        <f>'23년(세부_실적)'!Y535</f>
        <v>0</v>
      </c>
      <c r="AB413" s="638">
        <f t="shared" si="5571"/>
        <v>0</v>
      </c>
      <c r="AC413" s="638">
        <f>'23년(세부_실적)'!AA535</f>
        <v>0</v>
      </c>
      <c r="AD413" s="638">
        <f t="shared" ref="AD413" si="5912">AC413*1000</f>
        <v>0</v>
      </c>
      <c r="AE413" s="638">
        <f>'23년(세부_실적)'!AC535</f>
        <v>0</v>
      </c>
      <c r="AF413" s="638">
        <f t="shared" ref="AF413" si="5913">AE413*1000</f>
        <v>0</v>
      </c>
      <c r="AG413" s="638">
        <f>'23년(세부_실적)'!AE535</f>
        <v>0</v>
      </c>
      <c r="AH413" s="638">
        <f t="shared" ref="AH413" si="5914">AG413*1000</f>
        <v>0</v>
      </c>
      <c r="AI413" s="638">
        <f>'23년(세부_실적)'!AG535</f>
        <v>0</v>
      </c>
      <c r="AJ413" s="638">
        <f t="shared" ref="AJ413" si="5915">AI413*1000</f>
        <v>0</v>
      </c>
      <c r="AK413" s="638">
        <f>'23년(세부_실적)'!AI535</f>
        <v>0</v>
      </c>
      <c r="AL413" s="638">
        <f t="shared" ref="AL413" si="5916">AK413*1000</f>
        <v>0</v>
      </c>
      <c r="AM413" s="638">
        <f>'23년(세부_실적)'!AK535</f>
        <v>0</v>
      </c>
      <c r="AN413" s="638">
        <f t="shared" ref="AN413" si="5917">AM413*1000</f>
        <v>0</v>
      </c>
      <c r="AO413" s="638">
        <f>'23년(세부_실적)'!AM535</f>
        <v>0</v>
      </c>
      <c r="AP413" s="638">
        <f t="shared" ref="AP413" si="5918">AO413*1000</f>
        <v>0</v>
      </c>
      <c r="AQ413" s="638">
        <f>'23년(세부_실적)'!AO535</f>
        <v>0</v>
      </c>
      <c r="AR413" s="638">
        <f t="shared" ref="AR413" si="5919">AQ413*1000</f>
        <v>0</v>
      </c>
      <c r="AS413" s="638">
        <f>'23년(세부_실적)'!AQ535</f>
        <v>0</v>
      </c>
      <c r="AT413" s="638">
        <f t="shared" ref="AT413" si="5920">AS413*1000</f>
        <v>0</v>
      </c>
      <c r="AU413" s="638">
        <f>'23년(세부_실적)'!AS535</f>
        <v>0</v>
      </c>
      <c r="AV413" s="638">
        <f t="shared" ref="AV413" si="5921">AU413*1000</f>
        <v>0</v>
      </c>
      <c r="AW413" s="638">
        <f>'23년(세부_실적)'!AU535</f>
        <v>0</v>
      </c>
      <c r="AX413" s="638">
        <f t="shared" ref="AX413" si="5922">AW413*1000</f>
        <v>0</v>
      </c>
      <c r="AY413" s="638">
        <f>'23년(세부_실적)'!AW535</f>
        <v>0</v>
      </c>
      <c r="AZ413" s="638">
        <f t="shared" ref="AZ413" si="5923">AY413*1000</f>
        <v>0</v>
      </c>
      <c r="BA413" s="638">
        <f>'23년(세부_실적)'!AY535</f>
        <v>0</v>
      </c>
      <c r="BB413" s="638">
        <f t="shared" ref="BB413" si="5924">BA413*1000</f>
        <v>0</v>
      </c>
      <c r="BC413" s="638">
        <f>'23년(세부_실적)'!BA535</f>
        <v>0</v>
      </c>
      <c r="BD413" s="638">
        <f t="shared" ref="BD413" si="5925">BC413*1000</f>
        <v>0</v>
      </c>
      <c r="BF413" s="617">
        <v>1.2250000000000001</v>
      </c>
      <c r="BG413" s="617">
        <v>6.4987219272727277</v>
      </c>
      <c r="BH413" s="617">
        <f t="shared" si="5897"/>
        <v>10.496190866106334</v>
      </c>
      <c r="BI413" s="617">
        <v>13075</v>
      </c>
      <c r="BJ413" s="617">
        <v>1.2250000000000001</v>
      </c>
      <c r="BK413" s="617">
        <v>6.4987219272727277</v>
      </c>
      <c r="BL413" s="617">
        <f>+BM413/$BM$2</f>
        <v>10.261179388174726</v>
      </c>
      <c r="BM413" s="617">
        <v>13075</v>
      </c>
      <c r="BN413" s="617">
        <v>1.2250000000000001</v>
      </c>
      <c r="BO413" s="617">
        <v>6.4987219272727277</v>
      </c>
      <c r="BP413" s="617">
        <f t="shared" si="5739"/>
        <v>10.031225305539998</v>
      </c>
      <c r="BQ413" s="617">
        <v>13075</v>
      </c>
      <c r="BR413" s="617">
        <v>1.2250000000000001</v>
      </c>
      <c r="BS413" s="617">
        <v>6.6268119236792975</v>
      </c>
      <c r="BT413" s="617">
        <f t="shared" si="5740"/>
        <v>9.8804521959919001</v>
      </c>
      <c r="BU413" s="617">
        <v>13075</v>
      </c>
      <c r="BV413" s="617">
        <v>1.2250000000000001</v>
      </c>
      <c r="BW413" s="617">
        <v>6.6268119236792975</v>
      </c>
      <c r="BX413" s="617">
        <f t="shared" si="5741"/>
        <v>10.170758785278947</v>
      </c>
      <c r="BY413" s="617">
        <v>13467</v>
      </c>
      <c r="BZ413" s="617">
        <v>1.2250000000000001</v>
      </c>
      <c r="CA413" s="617">
        <v>6.6268119236792975</v>
      </c>
      <c r="CB413" s="617">
        <f t="shared" si="5798"/>
        <v>10.357398306453474</v>
      </c>
      <c r="CC413" s="617">
        <v>13467</v>
      </c>
      <c r="CD413" s="617"/>
      <c r="CE413" s="617"/>
      <c r="CF413" s="617"/>
      <c r="CG413" s="617"/>
      <c r="CH413" s="617"/>
      <c r="CI413" s="617"/>
      <c r="CJ413" s="617"/>
      <c r="CK413" s="617"/>
      <c r="CL413" s="617"/>
      <c r="CM413" s="617"/>
      <c r="CN413" s="617"/>
      <c r="CO413" s="617"/>
      <c r="CP413" s="617"/>
      <c r="CQ413" s="617"/>
      <c r="CR413" s="617"/>
      <c r="CS413" s="617"/>
      <c r="CT413" s="617"/>
      <c r="CU413" s="617"/>
      <c r="CV413" s="617"/>
      <c r="CW413" s="617"/>
      <c r="CX413" s="617"/>
      <c r="CY413" s="617"/>
      <c r="CZ413" s="617"/>
      <c r="DA413" s="617"/>
      <c r="DB413" s="6">
        <f t="shared" si="5600"/>
        <v>0</v>
      </c>
      <c r="DC413" s="6">
        <f t="shared" si="5601"/>
        <v>0</v>
      </c>
      <c r="DD413" s="6">
        <f t="shared" si="5602"/>
        <v>0</v>
      </c>
      <c r="DE413" s="6">
        <f t="shared" si="5603"/>
        <v>0</v>
      </c>
      <c r="DF413" s="6">
        <f t="shared" si="5604"/>
        <v>0</v>
      </c>
      <c r="DG413" s="6">
        <f t="shared" si="5605"/>
        <v>0</v>
      </c>
      <c r="DH413" s="6">
        <f t="shared" si="5606"/>
        <v>0</v>
      </c>
      <c r="DI413" s="6">
        <f t="shared" si="5607"/>
        <v>0</v>
      </c>
      <c r="DJ413" s="6">
        <f t="shared" si="5608"/>
        <v>0</v>
      </c>
      <c r="DK413" s="6">
        <f t="shared" si="5609"/>
        <v>0</v>
      </c>
      <c r="DL413" s="6">
        <f t="shared" si="5610"/>
        <v>0</v>
      </c>
      <c r="DM413" s="6">
        <f t="shared" si="5611"/>
        <v>0</v>
      </c>
      <c r="DO413" s="6">
        <f t="shared" si="5612"/>
        <v>0</v>
      </c>
      <c r="DP413" s="6">
        <f t="shared" si="5613"/>
        <v>0</v>
      </c>
      <c r="DQ413" s="6">
        <f t="shared" si="5614"/>
        <v>0</v>
      </c>
      <c r="DR413" s="6">
        <f t="shared" si="5615"/>
        <v>0</v>
      </c>
      <c r="DS413" s="6">
        <f t="shared" si="5616"/>
        <v>0</v>
      </c>
      <c r="DT413" s="6">
        <f t="shared" si="5617"/>
        <v>0</v>
      </c>
      <c r="DU413" s="6">
        <f t="shared" si="5618"/>
        <v>0</v>
      </c>
      <c r="DV413" s="6">
        <f t="shared" si="5619"/>
        <v>0</v>
      </c>
      <c r="DW413" s="6">
        <f t="shared" si="5620"/>
        <v>0</v>
      </c>
      <c r="DX413" s="6">
        <f t="shared" si="5621"/>
        <v>0</v>
      </c>
      <c r="DY413" s="6">
        <f t="shared" si="5622"/>
        <v>0</v>
      </c>
      <c r="DZ413" s="6">
        <f t="shared" si="5623"/>
        <v>0</v>
      </c>
    </row>
    <row r="414" spans="2:130" ht="12" customHeight="1" outlineLevel="1">
      <c r="B414" s="6">
        <f>'23년(세부_실적)'!A530</f>
        <v>408</v>
      </c>
      <c r="C414" s="620"/>
      <c r="D414" s="620"/>
      <c r="E414" s="620"/>
      <c r="F414" s="622" t="str">
        <f>'23년(세부_실적)'!E530</f>
        <v>PN120MWJ-VF(K)</v>
      </c>
      <c r="G414" s="622" t="s">
        <v>1451</v>
      </c>
      <c r="H414" s="622"/>
      <c r="I414" s="617" t="str">
        <f>'23년(세부_실적)'!G530</f>
        <v>신</v>
      </c>
      <c r="J414" s="617" t="str">
        <f>'23년(세부_실적)'!H530</f>
        <v>QD</v>
      </c>
      <c r="K414" s="617">
        <f>'23년(세부_실적)'!I530</f>
        <v>0</v>
      </c>
      <c r="L414" s="617">
        <f>'23년(세부_실적)'!J530</f>
        <v>25792</v>
      </c>
      <c r="M414" s="617">
        <f>'23년(세부_실적)'!K530</f>
        <v>0</v>
      </c>
      <c r="N414" s="617">
        <f>'23년(세부_실적)'!L530</f>
        <v>25792</v>
      </c>
      <c r="O414" s="617">
        <f>'23년(세부_실적)'!M530</f>
        <v>0</v>
      </c>
      <c r="P414" s="617">
        <f>'23년(세부_실적)'!N530</f>
        <v>25792</v>
      </c>
      <c r="Q414" s="617">
        <f>'23년(세부_실적)'!O530</f>
        <v>0</v>
      </c>
      <c r="R414" s="617">
        <f>'23년(세부_실적)'!P530</f>
        <v>46070.2</v>
      </c>
      <c r="S414" s="638">
        <f>'23년(세부_실적)'!Q530</f>
        <v>0.76400000000000001</v>
      </c>
      <c r="T414" s="638">
        <f t="shared" si="5568"/>
        <v>764</v>
      </c>
      <c r="U414" s="638">
        <f>'23년(세부_실적)'!S530</f>
        <v>0</v>
      </c>
      <c r="V414" s="638">
        <f t="shared" si="5569"/>
        <v>0</v>
      </c>
      <c r="W414" s="638">
        <f>'23년(세부_실적)'!U530</f>
        <v>0</v>
      </c>
      <c r="X414" s="638">
        <f t="shared" si="5570"/>
        <v>0</v>
      </c>
      <c r="Y414" s="638">
        <f>'23년(세부_실적)'!W530</f>
        <v>0</v>
      </c>
      <c r="Z414" s="638">
        <f t="shared" si="5571"/>
        <v>0</v>
      </c>
      <c r="AA414" s="638">
        <f>'23년(세부_실적)'!Y530</f>
        <v>0</v>
      </c>
      <c r="AB414" s="638">
        <f t="shared" si="5571"/>
        <v>0</v>
      </c>
      <c r="AC414" s="638">
        <f>'23년(세부_실적)'!AA530</f>
        <v>0</v>
      </c>
      <c r="AD414" s="638">
        <f t="shared" ref="AD414" si="5926">AC414*1000</f>
        <v>0</v>
      </c>
      <c r="AE414" s="638">
        <f>'23년(세부_실적)'!AC530</f>
        <v>0</v>
      </c>
      <c r="AF414" s="638">
        <f t="shared" ref="AF414" si="5927">AE414*1000</f>
        <v>0</v>
      </c>
      <c r="AG414" s="638">
        <f>'23년(세부_실적)'!AE530</f>
        <v>0</v>
      </c>
      <c r="AH414" s="638">
        <f t="shared" ref="AH414" si="5928">AG414*1000</f>
        <v>0</v>
      </c>
      <c r="AI414" s="638">
        <f>'23년(세부_실적)'!AG530</f>
        <v>0</v>
      </c>
      <c r="AJ414" s="638">
        <f t="shared" ref="AJ414" si="5929">AI414*1000</f>
        <v>0</v>
      </c>
      <c r="AK414" s="638">
        <f>'23년(세부_실적)'!AI530</f>
        <v>0</v>
      </c>
      <c r="AL414" s="638">
        <f t="shared" ref="AL414" si="5930">AK414*1000</f>
        <v>0</v>
      </c>
      <c r="AM414" s="638">
        <f>'23년(세부_실적)'!AK530</f>
        <v>0</v>
      </c>
      <c r="AN414" s="638">
        <f t="shared" ref="AN414" si="5931">AM414*1000</f>
        <v>0</v>
      </c>
      <c r="AO414" s="638">
        <f>'23년(세부_실적)'!AM530</f>
        <v>0</v>
      </c>
      <c r="AP414" s="638">
        <f t="shared" ref="AP414" si="5932">AO414*1000</f>
        <v>0</v>
      </c>
      <c r="AQ414" s="638">
        <f>'23년(세부_실적)'!AO530</f>
        <v>0</v>
      </c>
      <c r="AR414" s="638">
        <f t="shared" ref="AR414" si="5933">AQ414*1000</f>
        <v>0</v>
      </c>
      <c r="AS414" s="638">
        <f>'23년(세부_실적)'!AQ530</f>
        <v>0</v>
      </c>
      <c r="AT414" s="638">
        <f t="shared" ref="AT414" si="5934">AS414*1000</f>
        <v>0</v>
      </c>
      <c r="AU414" s="638">
        <f>'23년(세부_실적)'!AS530</f>
        <v>0</v>
      </c>
      <c r="AV414" s="638">
        <f t="shared" ref="AV414" si="5935">AU414*1000</f>
        <v>0</v>
      </c>
      <c r="AW414" s="638">
        <f>'23년(세부_실적)'!AU530</f>
        <v>0</v>
      </c>
      <c r="AX414" s="638">
        <f t="shared" ref="AX414" si="5936">AW414*1000</f>
        <v>0</v>
      </c>
      <c r="AY414" s="638">
        <f>'23년(세부_실적)'!AW530</f>
        <v>0.76400000000000001</v>
      </c>
      <c r="AZ414" s="638">
        <f t="shared" ref="AZ414" si="5937">AY414*1000</f>
        <v>764</v>
      </c>
      <c r="BA414" s="638">
        <f>'23년(세부_실적)'!AY530</f>
        <v>0.76400000000000001</v>
      </c>
      <c r="BB414" s="638">
        <f t="shared" ref="BB414" si="5938">BA414*1000</f>
        <v>764</v>
      </c>
      <c r="BC414" s="638">
        <f>'23년(세부_실적)'!BA530</f>
        <v>0.76400000000000001</v>
      </c>
      <c r="BD414" s="638">
        <f t="shared" ref="BD414" si="5939">BC414*1000</f>
        <v>764</v>
      </c>
      <c r="BF414" s="617"/>
      <c r="BG414" s="617"/>
      <c r="BH414" s="617"/>
      <c r="BI414" s="617"/>
      <c r="BJ414" s="617"/>
      <c r="BK414" s="617"/>
      <c r="BL414" s="617"/>
      <c r="BM414" s="617"/>
      <c r="BN414" s="617"/>
      <c r="BO414" s="617"/>
      <c r="BP414" s="617"/>
      <c r="BQ414" s="617"/>
      <c r="BR414" s="617"/>
      <c r="BS414" s="617"/>
      <c r="BT414" s="617"/>
      <c r="BU414" s="617"/>
      <c r="BV414" s="617"/>
      <c r="BW414" s="617"/>
      <c r="BX414" s="617"/>
      <c r="BY414" s="617"/>
      <c r="BZ414" s="617"/>
      <c r="CA414" s="617"/>
      <c r="CB414" s="617"/>
      <c r="CC414" s="617"/>
      <c r="CD414" s="617"/>
      <c r="CE414" s="617"/>
      <c r="CF414" s="617"/>
      <c r="CG414" s="617"/>
      <c r="CH414" s="617"/>
      <c r="CI414" s="617"/>
      <c r="CJ414" s="617"/>
      <c r="CK414" s="617"/>
      <c r="CL414" s="617"/>
      <c r="CM414" s="617"/>
      <c r="CN414" s="617"/>
      <c r="CO414" s="617"/>
      <c r="CP414" s="617"/>
      <c r="CQ414" s="617"/>
      <c r="CR414" s="617"/>
      <c r="CS414" s="617"/>
      <c r="CT414" s="617"/>
      <c r="CU414" s="617"/>
      <c r="CV414" s="617"/>
      <c r="CW414" s="617"/>
      <c r="CX414" s="617"/>
      <c r="CY414" s="617"/>
      <c r="CZ414" s="617"/>
      <c r="DA414" s="617"/>
      <c r="DB414" s="6">
        <f t="shared" si="5600"/>
        <v>0</v>
      </c>
      <c r="DC414" s="6">
        <f t="shared" si="5601"/>
        <v>0</v>
      </c>
      <c r="DD414" s="6">
        <f t="shared" si="5602"/>
        <v>0</v>
      </c>
      <c r="DE414" s="6">
        <f t="shared" si="5603"/>
        <v>0</v>
      </c>
      <c r="DF414" s="6">
        <f t="shared" si="5604"/>
        <v>0</v>
      </c>
      <c r="DG414" s="6">
        <f t="shared" si="5605"/>
        <v>0</v>
      </c>
      <c r="DH414" s="6">
        <f t="shared" si="5606"/>
        <v>0</v>
      </c>
      <c r="DI414" s="6">
        <f t="shared" si="5607"/>
        <v>0</v>
      </c>
      <c r="DJ414" s="6">
        <f t="shared" si="5608"/>
        <v>0</v>
      </c>
      <c r="DK414" s="6">
        <f t="shared" si="5609"/>
        <v>0</v>
      </c>
      <c r="DL414" s="6">
        <f t="shared" si="5610"/>
        <v>0</v>
      </c>
      <c r="DM414" s="6">
        <f t="shared" si="5611"/>
        <v>0</v>
      </c>
      <c r="DO414" s="6">
        <f t="shared" si="5612"/>
        <v>0</v>
      </c>
      <c r="DP414" s="6">
        <f t="shared" si="5613"/>
        <v>0</v>
      </c>
      <c r="DQ414" s="6">
        <f t="shared" si="5614"/>
        <v>0</v>
      </c>
      <c r="DR414" s="6">
        <f t="shared" si="5615"/>
        <v>0</v>
      </c>
      <c r="DS414" s="6">
        <f t="shared" si="5616"/>
        <v>0</v>
      </c>
      <c r="DT414" s="6">
        <f t="shared" si="5617"/>
        <v>0</v>
      </c>
      <c r="DU414" s="6">
        <f t="shared" si="5618"/>
        <v>0</v>
      </c>
      <c r="DV414" s="6">
        <f t="shared" si="5619"/>
        <v>0</v>
      </c>
      <c r="DW414" s="6">
        <f t="shared" si="5620"/>
        <v>0</v>
      </c>
      <c r="DX414" s="6">
        <f t="shared" si="5621"/>
        <v>0</v>
      </c>
      <c r="DY414" s="6">
        <f t="shared" si="5622"/>
        <v>0</v>
      </c>
      <c r="DZ414" s="6">
        <f t="shared" si="5623"/>
        <v>0</v>
      </c>
    </row>
    <row r="415" spans="2:130" ht="12" customHeight="1" outlineLevel="1">
      <c r="B415" s="6">
        <f>'23년(세부_실적)'!A544</f>
        <v>409</v>
      </c>
      <c r="C415" s="620"/>
      <c r="D415" s="620"/>
      <c r="E415" s="620"/>
      <c r="F415" s="622" t="str">
        <f>'23년(세부_실적)'!E544</f>
        <v>PN037WCW-RY</v>
      </c>
      <c r="G415" s="622" t="s">
        <v>1452</v>
      </c>
      <c r="H415" s="622"/>
      <c r="I415" s="617" t="str">
        <f>'23년(세부_실적)'!G544</f>
        <v>구</v>
      </c>
      <c r="J415" s="617" t="str">
        <f>'23년(세부_실적)'!H544</f>
        <v>SY</v>
      </c>
      <c r="K415" s="617">
        <f>'23년(세부_실적)'!I544</f>
        <v>0</v>
      </c>
      <c r="L415" s="617">
        <f>'23년(세부_실적)'!J544</f>
        <v>2708</v>
      </c>
      <c r="M415" s="617">
        <f>'23년(세부_실적)'!K544</f>
        <v>0</v>
      </c>
      <c r="N415" s="617">
        <f>'23년(세부_실적)'!L544</f>
        <v>2708</v>
      </c>
      <c r="O415" s="617">
        <f>'23년(세부_실적)'!M544</f>
        <v>0</v>
      </c>
      <c r="P415" s="617">
        <f>'23년(세부_실적)'!N544</f>
        <v>2708</v>
      </c>
      <c r="Q415" s="617">
        <f>'23년(세부_실적)'!O544</f>
        <v>0</v>
      </c>
      <c r="R415" s="617">
        <f>'23년(세부_실적)'!P544</f>
        <v>2708</v>
      </c>
      <c r="S415" s="638">
        <f>'23년(세부_실적)'!Q544</f>
        <v>0</v>
      </c>
      <c r="T415" s="638">
        <f t="shared" si="5568"/>
        <v>0</v>
      </c>
      <c r="U415" s="638">
        <f>'23년(세부_실적)'!S544</f>
        <v>0</v>
      </c>
      <c r="V415" s="638">
        <f t="shared" si="5569"/>
        <v>0</v>
      </c>
      <c r="W415" s="638">
        <f>'23년(세부_실적)'!U544</f>
        <v>0</v>
      </c>
      <c r="X415" s="638">
        <f t="shared" si="5570"/>
        <v>0</v>
      </c>
      <c r="Y415" s="638">
        <f>'23년(세부_실적)'!W544</f>
        <v>0</v>
      </c>
      <c r="Z415" s="638">
        <f t="shared" si="5571"/>
        <v>0</v>
      </c>
      <c r="AA415" s="638">
        <f>'23년(세부_실적)'!Y544</f>
        <v>0</v>
      </c>
      <c r="AB415" s="638">
        <f t="shared" si="5571"/>
        <v>0</v>
      </c>
      <c r="AC415" s="638">
        <f>'23년(세부_실적)'!AA544</f>
        <v>0</v>
      </c>
      <c r="AD415" s="638">
        <f t="shared" ref="AD415" si="5940">AC415*1000</f>
        <v>0</v>
      </c>
      <c r="AE415" s="638">
        <f>'23년(세부_실적)'!AC544</f>
        <v>0</v>
      </c>
      <c r="AF415" s="638">
        <f t="shared" ref="AF415" si="5941">AE415*1000</f>
        <v>0</v>
      </c>
      <c r="AG415" s="638">
        <f>'23년(세부_실적)'!AE544</f>
        <v>0</v>
      </c>
      <c r="AH415" s="638">
        <f t="shared" ref="AH415" si="5942">AG415*1000</f>
        <v>0</v>
      </c>
      <c r="AI415" s="638">
        <f>'23년(세부_실적)'!AG544</f>
        <v>0</v>
      </c>
      <c r="AJ415" s="638">
        <f t="shared" ref="AJ415" si="5943">AI415*1000</f>
        <v>0</v>
      </c>
      <c r="AK415" s="638">
        <f>'23년(세부_실적)'!AI544</f>
        <v>0</v>
      </c>
      <c r="AL415" s="638">
        <f t="shared" ref="AL415" si="5944">AK415*1000</f>
        <v>0</v>
      </c>
      <c r="AM415" s="638">
        <f>'23년(세부_실적)'!AK544</f>
        <v>0</v>
      </c>
      <c r="AN415" s="638">
        <f t="shared" ref="AN415" si="5945">AM415*1000</f>
        <v>0</v>
      </c>
      <c r="AO415" s="638">
        <f>'23년(세부_실적)'!AM544</f>
        <v>0</v>
      </c>
      <c r="AP415" s="638">
        <f t="shared" ref="AP415" si="5946">AO415*1000</f>
        <v>0</v>
      </c>
      <c r="AQ415" s="638">
        <f>'23년(세부_실적)'!AO544</f>
        <v>0</v>
      </c>
      <c r="AR415" s="638">
        <f t="shared" ref="AR415" si="5947">AQ415*1000</f>
        <v>0</v>
      </c>
      <c r="AS415" s="638">
        <f>'23년(세부_실적)'!AQ544</f>
        <v>0</v>
      </c>
      <c r="AT415" s="638">
        <f t="shared" ref="AT415" si="5948">AS415*1000</f>
        <v>0</v>
      </c>
      <c r="AU415" s="638">
        <f>'23년(세부_실적)'!AS544</f>
        <v>0</v>
      </c>
      <c r="AV415" s="638">
        <f t="shared" ref="AV415" si="5949">AU415*1000</f>
        <v>0</v>
      </c>
      <c r="AW415" s="638">
        <f>'23년(세부_실적)'!AU544</f>
        <v>0</v>
      </c>
      <c r="AX415" s="638">
        <f t="shared" ref="AX415" si="5950">AW415*1000</f>
        <v>0</v>
      </c>
      <c r="AY415" s="638">
        <f>'23년(세부_실적)'!AW544</f>
        <v>0</v>
      </c>
      <c r="AZ415" s="638">
        <f t="shared" ref="AZ415" si="5951">AY415*1000</f>
        <v>0</v>
      </c>
      <c r="BA415" s="638">
        <f>'23년(세부_실적)'!AY544</f>
        <v>0</v>
      </c>
      <c r="BB415" s="638">
        <f t="shared" ref="BB415" si="5952">BA415*1000</f>
        <v>0</v>
      </c>
      <c r="BC415" s="638">
        <f>'23년(세부_실적)'!BA544</f>
        <v>0</v>
      </c>
      <c r="BD415" s="638">
        <f t="shared" ref="BD415" si="5953">BC415*1000</f>
        <v>0</v>
      </c>
      <c r="BF415" s="617"/>
      <c r="BG415" s="617"/>
      <c r="BH415" s="617"/>
      <c r="BI415" s="617"/>
      <c r="BJ415" s="617"/>
      <c r="BK415" s="617"/>
      <c r="BL415" s="617"/>
      <c r="BM415" s="617"/>
      <c r="BN415" s="617"/>
      <c r="BO415" s="617"/>
      <c r="BP415" s="617"/>
      <c r="BQ415" s="617"/>
      <c r="BR415" s="617"/>
      <c r="BS415" s="617"/>
      <c r="BT415" s="617"/>
      <c r="BU415" s="617"/>
      <c r="BV415" s="617"/>
      <c r="BW415" s="617"/>
      <c r="BX415" s="617"/>
      <c r="BY415" s="617"/>
      <c r="BZ415" s="617"/>
      <c r="CA415" s="617"/>
      <c r="CB415" s="617"/>
      <c r="CC415" s="617"/>
      <c r="CD415" s="617"/>
      <c r="CE415" s="617"/>
      <c r="CF415" s="617"/>
      <c r="CG415" s="617"/>
      <c r="CH415" s="617"/>
      <c r="CI415" s="617"/>
      <c r="CJ415" s="617"/>
      <c r="CK415" s="617"/>
      <c r="CL415" s="617"/>
      <c r="CM415" s="617"/>
      <c r="CN415" s="617"/>
      <c r="CO415" s="617"/>
      <c r="CP415" s="617"/>
      <c r="CQ415" s="617"/>
      <c r="CR415" s="617"/>
      <c r="CS415" s="617"/>
      <c r="CT415" s="617"/>
      <c r="CU415" s="617"/>
      <c r="CV415" s="617"/>
      <c r="CW415" s="617"/>
      <c r="CX415" s="617"/>
      <c r="CY415" s="617"/>
      <c r="CZ415" s="617"/>
      <c r="DA415" s="617"/>
      <c r="DB415" s="6">
        <f t="shared" si="5600"/>
        <v>0</v>
      </c>
      <c r="DC415" s="6">
        <f t="shared" si="5601"/>
        <v>0</v>
      </c>
      <c r="DD415" s="6">
        <f t="shared" si="5602"/>
        <v>0</v>
      </c>
      <c r="DE415" s="6">
        <f t="shared" si="5603"/>
        <v>0</v>
      </c>
      <c r="DF415" s="6">
        <f t="shared" si="5604"/>
        <v>0</v>
      </c>
      <c r="DG415" s="6">
        <f t="shared" si="5605"/>
        <v>0</v>
      </c>
      <c r="DH415" s="6">
        <f t="shared" si="5606"/>
        <v>0</v>
      </c>
      <c r="DI415" s="6">
        <f t="shared" si="5607"/>
        <v>0</v>
      </c>
      <c r="DJ415" s="6">
        <f t="shared" si="5608"/>
        <v>0</v>
      </c>
      <c r="DK415" s="6">
        <f t="shared" si="5609"/>
        <v>0</v>
      </c>
      <c r="DL415" s="6">
        <f t="shared" si="5610"/>
        <v>0</v>
      </c>
      <c r="DM415" s="6">
        <f t="shared" si="5611"/>
        <v>0</v>
      </c>
      <c r="DO415" s="6">
        <f t="shared" si="5612"/>
        <v>0</v>
      </c>
      <c r="DP415" s="6">
        <f t="shared" si="5613"/>
        <v>0</v>
      </c>
      <c r="DQ415" s="6">
        <f t="shared" si="5614"/>
        <v>0</v>
      </c>
      <c r="DR415" s="6">
        <f t="shared" si="5615"/>
        <v>0</v>
      </c>
      <c r="DS415" s="6">
        <f t="shared" si="5616"/>
        <v>0</v>
      </c>
      <c r="DT415" s="6">
        <f t="shared" si="5617"/>
        <v>0</v>
      </c>
      <c r="DU415" s="6">
        <f t="shared" si="5618"/>
        <v>0</v>
      </c>
      <c r="DV415" s="6">
        <f t="shared" si="5619"/>
        <v>0</v>
      </c>
      <c r="DW415" s="6">
        <f t="shared" si="5620"/>
        <v>0</v>
      </c>
      <c r="DX415" s="6">
        <f t="shared" si="5621"/>
        <v>0</v>
      </c>
      <c r="DY415" s="6">
        <f t="shared" si="5622"/>
        <v>0</v>
      </c>
      <c r="DZ415" s="6">
        <f t="shared" si="5623"/>
        <v>0</v>
      </c>
    </row>
    <row r="416" spans="2:130" ht="12" customHeight="1" outlineLevel="1">
      <c r="B416" s="6">
        <f>'23년(세부_실적)'!A545</f>
        <v>410</v>
      </c>
      <c r="C416" s="620"/>
      <c r="D416" s="620"/>
      <c r="E416" s="620"/>
      <c r="F416" s="622" t="str">
        <f>'23년(세부_실적)'!E545</f>
        <v>PN037WCW-RY(A)</v>
      </c>
      <c r="G416" s="622" t="s">
        <v>1453</v>
      </c>
      <c r="H416" s="622"/>
      <c r="I416" s="617" t="str">
        <f>'23년(세부_실적)'!G545</f>
        <v>구</v>
      </c>
      <c r="J416" s="617" t="str">
        <f>'23년(세부_실적)'!H545</f>
        <v>SY</v>
      </c>
      <c r="K416" s="617">
        <f>'23년(세부_실적)'!I545</f>
        <v>0</v>
      </c>
      <c r="L416" s="617">
        <f>'23년(세부_실적)'!J545</f>
        <v>2208</v>
      </c>
      <c r="M416" s="617">
        <f>'23년(세부_실적)'!K545</f>
        <v>0</v>
      </c>
      <c r="N416" s="617">
        <f>'23년(세부_실적)'!L545</f>
        <v>2208</v>
      </c>
      <c r="O416" s="617">
        <f>'23년(세부_실적)'!M545</f>
        <v>0</v>
      </c>
      <c r="P416" s="617">
        <f>'23년(세부_실적)'!N545</f>
        <v>2208</v>
      </c>
      <c r="Q416" s="617">
        <f>'23년(세부_실적)'!O545</f>
        <v>0</v>
      </c>
      <c r="R416" s="617">
        <f>'23년(세부_실적)'!P545</f>
        <v>2208</v>
      </c>
      <c r="S416" s="638">
        <f>'23년(세부_실적)'!Q545</f>
        <v>0</v>
      </c>
      <c r="T416" s="638">
        <f t="shared" si="5568"/>
        <v>0</v>
      </c>
      <c r="U416" s="638">
        <f>'23년(세부_실적)'!S545</f>
        <v>0</v>
      </c>
      <c r="V416" s="638">
        <f t="shared" si="5569"/>
        <v>0</v>
      </c>
      <c r="W416" s="638">
        <f>'23년(세부_실적)'!U545</f>
        <v>0</v>
      </c>
      <c r="X416" s="638">
        <f t="shared" si="5570"/>
        <v>0</v>
      </c>
      <c r="Y416" s="638">
        <f>'23년(세부_실적)'!W545</f>
        <v>0</v>
      </c>
      <c r="Z416" s="638">
        <f t="shared" si="5571"/>
        <v>0</v>
      </c>
      <c r="AA416" s="638">
        <f>'23년(세부_실적)'!Y545</f>
        <v>0</v>
      </c>
      <c r="AB416" s="638">
        <f t="shared" si="5571"/>
        <v>0</v>
      </c>
      <c r="AC416" s="638">
        <f>'23년(세부_실적)'!AA545</f>
        <v>0</v>
      </c>
      <c r="AD416" s="638">
        <f t="shared" ref="AD416" si="5954">AC416*1000</f>
        <v>0</v>
      </c>
      <c r="AE416" s="638">
        <f>'23년(세부_실적)'!AC545</f>
        <v>0</v>
      </c>
      <c r="AF416" s="638">
        <f t="shared" ref="AF416" si="5955">AE416*1000</f>
        <v>0</v>
      </c>
      <c r="AG416" s="638">
        <f>'23년(세부_실적)'!AE545</f>
        <v>0</v>
      </c>
      <c r="AH416" s="638">
        <f t="shared" ref="AH416" si="5956">AG416*1000</f>
        <v>0</v>
      </c>
      <c r="AI416" s="638">
        <f>'23년(세부_실적)'!AG545</f>
        <v>0</v>
      </c>
      <c r="AJ416" s="638">
        <f t="shared" ref="AJ416" si="5957">AI416*1000</f>
        <v>0</v>
      </c>
      <c r="AK416" s="638">
        <f>'23년(세부_실적)'!AI545</f>
        <v>0</v>
      </c>
      <c r="AL416" s="638">
        <f t="shared" ref="AL416" si="5958">AK416*1000</f>
        <v>0</v>
      </c>
      <c r="AM416" s="638">
        <f>'23년(세부_실적)'!AK545</f>
        <v>0</v>
      </c>
      <c r="AN416" s="638">
        <f t="shared" ref="AN416" si="5959">AM416*1000</f>
        <v>0</v>
      </c>
      <c r="AO416" s="638">
        <f>'23년(세부_실적)'!AM545</f>
        <v>0</v>
      </c>
      <c r="AP416" s="638">
        <f t="shared" ref="AP416" si="5960">AO416*1000</f>
        <v>0</v>
      </c>
      <c r="AQ416" s="638">
        <f>'23년(세부_실적)'!AO545</f>
        <v>0</v>
      </c>
      <c r="AR416" s="638">
        <f t="shared" ref="AR416" si="5961">AQ416*1000</f>
        <v>0</v>
      </c>
      <c r="AS416" s="638">
        <f>'23년(세부_실적)'!AQ545</f>
        <v>0</v>
      </c>
      <c r="AT416" s="638">
        <f t="shared" ref="AT416" si="5962">AS416*1000</f>
        <v>0</v>
      </c>
      <c r="AU416" s="638">
        <f>'23년(세부_실적)'!AS545</f>
        <v>0</v>
      </c>
      <c r="AV416" s="638">
        <f t="shared" ref="AV416" si="5963">AU416*1000</f>
        <v>0</v>
      </c>
      <c r="AW416" s="638">
        <f>'23년(세부_실적)'!AU545</f>
        <v>0</v>
      </c>
      <c r="AX416" s="638">
        <f t="shared" ref="AX416" si="5964">AW416*1000</f>
        <v>0</v>
      </c>
      <c r="AY416" s="638">
        <f>'23년(세부_실적)'!AW545</f>
        <v>0</v>
      </c>
      <c r="AZ416" s="638">
        <f t="shared" ref="AZ416" si="5965">AY416*1000</f>
        <v>0</v>
      </c>
      <c r="BA416" s="638">
        <f>'23년(세부_실적)'!AY545</f>
        <v>0</v>
      </c>
      <c r="BB416" s="638">
        <f t="shared" ref="BB416" si="5966">BA416*1000</f>
        <v>0</v>
      </c>
      <c r="BC416" s="638">
        <f>'23년(세부_실적)'!BA545</f>
        <v>0</v>
      </c>
      <c r="BD416" s="638">
        <f t="shared" ref="BD416" si="5967">BC416*1000</f>
        <v>0</v>
      </c>
      <c r="BF416" s="617"/>
      <c r="BG416" s="617"/>
      <c r="BH416" s="617"/>
      <c r="BI416" s="617"/>
      <c r="BJ416" s="617"/>
      <c r="BK416" s="617"/>
      <c r="BL416" s="617"/>
      <c r="BM416" s="617"/>
      <c r="BN416" s="617"/>
      <c r="BO416" s="617"/>
      <c r="BP416" s="617"/>
      <c r="BQ416" s="617"/>
      <c r="BR416" s="617"/>
      <c r="BS416" s="617"/>
      <c r="BT416" s="617"/>
      <c r="BU416" s="617"/>
      <c r="BV416" s="617"/>
      <c r="BW416" s="617"/>
      <c r="BX416" s="617"/>
      <c r="BY416" s="617"/>
      <c r="BZ416" s="617"/>
      <c r="CA416" s="617"/>
      <c r="CB416" s="617"/>
      <c r="CC416" s="617"/>
      <c r="CD416" s="617"/>
      <c r="CE416" s="617"/>
      <c r="CF416" s="617"/>
      <c r="CG416" s="617"/>
      <c r="CH416" s="617"/>
      <c r="CI416" s="617"/>
      <c r="CJ416" s="617"/>
      <c r="CK416" s="617"/>
      <c r="CL416" s="617"/>
      <c r="CM416" s="617"/>
      <c r="CN416" s="617"/>
      <c r="CO416" s="617"/>
      <c r="CP416" s="617"/>
      <c r="CQ416" s="617"/>
      <c r="CR416" s="617"/>
      <c r="CS416" s="617"/>
      <c r="CT416" s="617"/>
      <c r="CU416" s="617"/>
      <c r="CV416" s="617"/>
      <c r="CW416" s="617"/>
      <c r="CX416" s="617"/>
      <c r="CY416" s="617"/>
      <c r="CZ416" s="617"/>
      <c r="DA416" s="617"/>
      <c r="DB416" s="6">
        <f t="shared" si="5600"/>
        <v>0</v>
      </c>
      <c r="DC416" s="6">
        <f t="shared" si="5601"/>
        <v>0</v>
      </c>
      <c r="DD416" s="6">
        <f t="shared" si="5602"/>
        <v>0</v>
      </c>
      <c r="DE416" s="6">
        <f t="shared" si="5603"/>
        <v>0</v>
      </c>
      <c r="DF416" s="6">
        <f t="shared" si="5604"/>
        <v>0</v>
      </c>
      <c r="DG416" s="6">
        <f t="shared" si="5605"/>
        <v>0</v>
      </c>
      <c r="DH416" s="6">
        <f t="shared" si="5606"/>
        <v>0</v>
      </c>
      <c r="DI416" s="6">
        <f t="shared" si="5607"/>
        <v>0</v>
      </c>
      <c r="DJ416" s="6">
        <f t="shared" si="5608"/>
        <v>0</v>
      </c>
      <c r="DK416" s="6">
        <f t="shared" si="5609"/>
        <v>0</v>
      </c>
      <c r="DL416" s="6">
        <f t="shared" si="5610"/>
        <v>0</v>
      </c>
      <c r="DM416" s="6">
        <f t="shared" si="5611"/>
        <v>0</v>
      </c>
      <c r="DO416" s="6">
        <f t="shared" si="5612"/>
        <v>0</v>
      </c>
      <c r="DP416" s="6">
        <f t="shared" si="5613"/>
        <v>0</v>
      </c>
      <c r="DQ416" s="6">
        <f t="shared" si="5614"/>
        <v>0</v>
      </c>
      <c r="DR416" s="6">
        <f t="shared" si="5615"/>
        <v>0</v>
      </c>
      <c r="DS416" s="6">
        <f t="shared" si="5616"/>
        <v>0</v>
      </c>
      <c r="DT416" s="6">
        <f t="shared" si="5617"/>
        <v>0</v>
      </c>
      <c r="DU416" s="6">
        <f t="shared" si="5618"/>
        <v>0</v>
      </c>
      <c r="DV416" s="6">
        <f t="shared" si="5619"/>
        <v>0</v>
      </c>
      <c r="DW416" s="6">
        <f t="shared" si="5620"/>
        <v>0</v>
      </c>
      <c r="DX416" s="6">
        <f t="shared" si="5621"/>
        <v>0</v>
      </c>
      <c r="DY416" s="6">
        <f t="shared" si="5622"/>
        <v>0</v>
      </c>
      <c r="DZ416" s="6">
        <f t="shared" si="5623"/>
        <v>0</v>
      </c>
    </row>
    <row r="417" spans="2:130" outlineLevel="1">
      <c r="B417" s="6">
        <f>'23년(세부_실적)'!A547</f>
        <v>411</v>
      </c>
      <c r="C417" s="620"/>
      <c r="D417" s="620"/>
      <c r="E417" s="620"/>
      <c r="F417" s="622" t="str">
        <f>'23년(세부_실적)'!E547</f>
        <v>PN037WCW-VF</v>
      </c>
      <c r="G417" s="622" t="s">
        <v>1454</v>
      </c>
      <c r="H417" s="622"/>
      <c r="I417" s="617" t="str">
        <f>'23년(세부_실적)'!G547</f>
        <v>구</v>
      </c>
      <c r="J417" s="617" t="str">
        <f>'23년(세부_실적)'!H547</f>
        <v>SY</v>
      </c>
      <c r="K417" s="617">
        <f>'23년(세부_실적)'!I547</f>
        <v>0</v>
      </c>
      <c r="L417" s="617">
        <f>'23년(세부_실적)'!J547</f>
        <v>18801</v>
      </c>
      <c r="M417" s="617">
        <f>'23년(세부_실적)'!K547</f>
        <v>0</v>
      </c>
      <c r="N417" s="617">
        <f>'23년(세부_실적)'!L547</f>
        <v>18801</v>
      </c>
      <c r="O417" s="617">
        <f>'23년(세부_실적)'!M547</f>
        <v>0</v>
      </c>
      <c r="P417" s="617">
        <f>'23년(세부_실적)'!N547</f>
        <v>18801</v>
      </c>
      <c r="Q417" s="617">
        <f>'23년(세부_실적)'!O547</f>
        <v>0</v>
      </c>
      <c r="R417" s="617">
        <f>'23년(세부_실적)'!P547</f>
        <v>18801</v>
      </c>
      <c r="S417" s="638">
        <f>'23년(세부_실적)'!Q547</f>
        <v>26.119</v>
      </c>
      <c r="T417" s="638">
        <f t="shared" si="5568"/>
        <v>26119</v>
      </c>
      <c r="U417" s="638">
        <f>'23년(세부_실적)'!S547</f>
        <v>4.6070000000000002</v>
      </c>
      <c r="V417" s="638">
        <f t="shared" si="5569"/>
        <v>4607</v>
      </c>
      <c r="W417" s="638">
        <f>'23년(세부_실적)'!U547</f>
        <v>1.9850000000000001</v>
      </c>
      <c r="X417" s="638">
        <f t="shared" si="5570"/>
        <v>1985</v>
      </c>
      <c r="Y417" s="638">
        <f>'23년(세부_실적)'!W547</f>
        <v>3.665</v>
      </c>
      <c r="Z417" s="638">
        <f t="shared" si="5571"/>
        <v>3665</v>
      </c>
      <c r="AA417" s="638">
        <f>'23년(세부_실적)'!Y547</f>
        <v>10.257000000000001</v>
      </c>
      <c r="AB417" s="638">
        <f t="shared" si="5571"/>
        <v>10257.000000000002</v>
      </c>
      <c r="AC417" s="638">
        <f>'23년(세부_실적)'!AA547</f>
        <v>3.19</v>
      </c>
      <c r="AD417" s="638">
        <f t="shared" ref="AD417" si="5968">AC417*1000</f>
        <v>3190</v>
      </c>
      <c r="AE417" s="638">
        <f>'23년(세부_실적)'!AC547</f>
        <v>4.8250000000000002</v>
      </c>
      <c r="AF417" s="638">
        <f t="shared" ref="AF417" si="5969">AE417*1000</f>
        <v>4825</v>
      </c>
      <c r="AG417" s="638">
        <f>'23년(세부_실적)'!AE547</f>
        <v>0.82</v>
      </c>
      <c r="AH417" s="638">
        <f t="shared" ref="AH417" si="5970">AG417*1000</f>
        <v>820</v>
      </c>
      <c r="AI417" s="638">
        <f>'23년(세부_실적)'!AG547</f>
        <v>8.8350000000000009</v>
      </c>
      <c r="AJ417" s="638">
        <f t="shared" ref="AJ417" si="5971">AI417*1000</f>
        <v>8835</v>
      </c>
      <c r="AK417" s="638">
        <f>'23년(세부_실적)'!AI547</f>
        <v>19.092000000000002</v>
      </c>
      <c r="AL417" s="638">
        <f t="shared" ref="AL417" si="5972">AK417*1000</f>
        <v>19092.000000000004</v>
      </c>
      <c r="AM417" s="638">
        <f>'23년(세부_실적)'!AK547</f>
        <v>3.06</v>
      </c>
      <c r="AN417" s="638">
        <f t="shared" ref="AN417" si="5973">AM417*1000</f>
        <v>3060</v>
      </c>
      <c r="AO417" s="638">
        <f>'23년(세부_실적)'!AM547</f>
        <v>2.5499999999999998</v>
      </c>
      <c r="AP417" s="638">
        <f t="shared" ref="AP417" si="5974">AO417*1000</f>
        <v>2550</v>
      </c>
      <c r="AQ417" s="638">
        <f>'23년(세부_실적)'!AO547</f>
        <v>1.26</v>
      </c>
      <c r="AR417" s="638">
        <f t="shared" ref="AR417" si="5975">AQ417*1000</f>
        <v>1260</v>
      </c>
      <c r="AS417" s="638">
        <f>'23년(세부_실적)'!AQ547</f>
        <v>6.8699999999999992</v>
      </c>
      <c r="AT417" s="638">
        <f t="shared" ref="AT417" si="5976">AS417*1000</f>
        <v>6869.9999999999991</v>
      </c>
      <c r="AU417" s="638">
        <f>'23년(세부_실적)'!AS547</f>
        <v>4.4999999999999998E-2</v>
      </c>
      <c r="AV417" s="638">
        <f t="shared" ref="AV417" si="5977">AU417*1000</f>
        <v>45</v>
      </c>
      <c r="AW417" s="638">
        <f>'23년(세부_실적)'!AU547</f>
        <v>3.6999999999999998E-2</v>
      </c>
      <c r="AX417" s="638">
        <f t="shared" ref="AX417" si="5978">AW417*1000</f>
        <v>37</v>
      </c>
      <c r="AY417" s="638">
        <f>'23년(세부_실적)'!AW547</f>
        <v>7.4999999999999997E-2</v>
      </c>
      <c r="AZ417" s="638">
        <f t="shared" ref="AZ417" si="5979">AY417*1000</f>
        <v>75</v>
      </c>
      <c r="BA417" s="638">
        <f>'23년(세부_실적)'!AY547</f>
        <v>0.15699999999999997</v>
      </c>
      <c r="BB417" s="638">
        <f t="shared" ref="BB417" si="5980">BA417*1000</f>
        <v>156.99999999999997</v>
      </c>
      <c r="BC417" s="638">
        <f>'23년(세부_실적)'!BA547</f>
        <v>7.0269999999999992</v>
      </c>
      <c r="BD417" s="638">
        <f t="shared" ref="BD417" si="5981">BC417*1000</f>
        <v>7026.9999999999991</v>
      </c>
      <c r="BF417" s="617">
        <v>1.4650000000000001</v>
      </c>
      <c r="BG417" s="617">
        <v>9.2387449545454565</v>
      </c>
      <c r="BH417" s="617">
        <f t="shared" ref="BH417:BH425" si="5982">+BI417/$BI$2</f>
        <v>13.0249098892983</v>
      </c>
      <c r="BI417" s="617">
        <v>16225</v>
      </c>
      <c r="BJ417" s="617">
        <v>1.4650000000000001</v>
      </c>
      <c r="BK417" s="617">
        <v>9.2387449545454565</v>
      </c>
      <c r="BL417" s="617">
        <f t="shared" ref="BL417:BL425" si="5983">+BM417/$BM$2</f>
        <v>12.733279967352576</v>
      </c>
      <c r="BM417" s="617">
        <v>16225</v>
      </c>
      <c r="BN417" s="617">
        <v>1.4650000000000001</v>
      </c>
      <c r="BO417" s="617">
        <v>9.2387449545454565</v>
      </c>
      <c r="BP417" s="617">
        <f t="shared" ref="BP417:BP425" si="5984">+BQ417/$BQ$2</f>
        <v>12.447925857161488</v>
      </c>
      <c r="BQ417" s="617">
        <v>16225</v>
      </c>
      <c r="BR417" s="617">
        <v>1.4650000000000001</v>
      </c>
      <c r="BS417" s="617">
        <v>9.6035989745966006</v>
      </c>
      <c r="BT417" s="617">
        <f t="shared" ref="BT417:BT425" si="5985">+BU417/$BU$2</f>
        <v>12.260828824471783</v>
      </c>
      <c r="BU417" s="617">
        <v>16225</v>
      </c>
      <c r="BV417" s="617">
        <v>1.4650000000000001</v>
      </c>
      <c r="BW417" s="617">
        <v>9.6035989745966006</v>
      </c>
      <c r="BX417" s="617">
        <f t="shared" ref="BX417:BX425" si="5986">+BY417/$BY$2</f>
        <v>12.620743302947686</v>
      </c>
      <c r="BY417" s="617">
        <v>16711</v>
      </c>
      <c r="BZ417" s="617">
        <v>1.4650000000000001</v>
      </c>
      <c r="CA417" s="617">
        <v>9.6035989745966006</v>
      </c>
      <c r="CB417" s="617">
        <f t="shared" ref="CB417:CB425" si="5987">+CC417/$CC$2</f>
        <v>12.85234150880998</v>
      </c>
      <c r="CC417" s="617">
        <v>16711</v>
      </c>
      <c r="CD417" s="617"/>
      <c r="CE417" s="617"/>
      <c r="CF417" s="617"/>
      <c r="CG417" s="617"/>
      <c r="CH417" s="617"/>
      <c r="CI417" s="617"/>
      <c r="CJ417" s="617"/>
      <c r="CK417" s="617"/>
      <c r="CL417" s="617"/>
      <c r="CM417" s="617"/>
      <c r="CN417" s="617"/>
      <c r="CO417" s="617"/>
      <c r="CP417" s="617"/>
      <c r="CQ417" s="617"/>
      <c r="CR417" s="617"/>
      <c r="CS417" s="617"/>
      <c r="CT417" s="617"/>
      <c r="CU417" s="617"/>
      <c r="CV417" s="617"/>
      <c r="CW417" s="617"/>
      <c r="CX417" s="617"/>
      <c r="CY417" s="617"/>
      <c r="CZ417" s="617"/>
      <c r="DA417" s="617"/>
      <c r="DB417" s="6">
        <f t="shared" si="5600"/>
        <v>74748575</v>
      </c>
      <c r="DC417" s="6">
        <f t="shared" si="5601"/>
        <v>32206625</v>
      </c>
      <c r="DD417" s="6">
        <f t="shared" si="5602"/>
        <v>59464625</v>
      </c>
      <c r="DE417" s="6">
        <f t="shared" si="5603"/>
        <v>51757750</v>
      </c>
      <c r="DF417" s="6">
        <f t="shared" si="5604"/>
        <v>80630575</v>
      </c>
      <c r="DG417" s="6">
        <f t="shared" si="5605"/>
        <v>13703020</v>
      </c>
      <c r="DH417" s="6">
        <f t="shared" si="5606"/>
        <v>0</v>
      </c>
      <c r="DI417" s="6">
        <f t="shared" si="5607"/>
        <v>43352419.502318814</v>
      </c>
      <c r="DJ417" s="6">
        <f t="shared" si="5608"/>
        <v>0</v>
      </c>
      <c r="DK417" s="6">
        <f t="shared" si="5609"/>
        <v>0</v>
      </c>
      <c r="DL417" s="6">
        <f t="shared" si="5610"/>
        <v>0</v>
      </c>
      <c r="DM417" s="6">
        <f t="shared" si="5611"/>
        <v>0</v>
      </c>
      <c r="DO417" s="6">
        <f t="shared" si="5612"/>
        <v>61427655.877534553</v>
      </c>
      <c r="DP417" s="6">
        <f t="shared" si="5613"/>
        <v>27073267.903522108</v>
      </c>
      <c r="DQ417" s="6">
        <f t="shared" si="5614"/>
        <v>51132549.078568168</v>
      </c>
      <c r="DR417" s="6">
        <f t="shared" si="5615"/>
        <v>46724881.880251519</v>
      </c>
      <c r="DS417" s="6">
        <f t="shared" si="5616"/>
        <v>70714337.368520185</v>
      </c>
      <c r="DT417" s="6">
        <f t="shared" si="5617"/>
        <v>11801214.044686586</v>
      </c>
      <c r="DU417" s="6">
        <f t="shared" si="5618"/>
        <v>0</v>
      </c>
      <c r="DV417" s="6">
        <f t="shared" si="5619"/>
        <v>0</v>
      </c>
      <c r="DW417" s="6">
        <f t="shared" si="5620"/>
        <v>0</v>
      </c>
      <c r="DX417" s="6">
        <f t="shared" si="5621"/>
        <v>0</v>
      </c>
      <c r="DY417" s="6">
        <f t="shared" si="5622"/>
        <v>0</v>
      </c>
      <c r="DZ417" s="6">
        <f t="shared" si="5623"/>
        <v>0</v>
      </c>
    </row>
    <row r="418" spans="2:130" outlineLevel="1">
      <c r="B418" s="6">
        <f>'23년(세부_실적)'!A548</f>
        <v>412</v>
      </c>
      <c r="C418" s="620"/>
      <c r="D418" s="620"/>
      <c r="E418" s="620"/>
      <c r="F418" s="622" t="str">
        <f>'23년(세부_실적)'!E548</f>
        <v>PN037WCW-VF(A)</v>
      </c>
      <c r="G418" s="622" t="s">
        <v>1455</v>
      </c>
      <c r="H418" s="622"/>
      <c r="I418" s="617" t="str">
        <f>'23년(세부_실적)'!G548</f>
        <v>구</v>
      </c>
      <c r="J418" s="617" t="str">
        <f>'23년(세부_실적)'!H548</f>
        <v>SY</v>
      </c>
      <c r="K418" s="617">
        <f>'23년(세부_실적)'!I548</f>
        <v>0</v>
      </c>
      <c r="L418" s="617">
        <f>'23년(세부_실적)'!J548</f>
        <v>17089</v>
      </c>
      <c r="M418" s="617">
        <f>'23년(세부_실적)'!K548</f>
        <v>0</v>
      </c>
      <c r="N418" s="617">
        <f>'23년(세부_실적)'!L548</f>
        <v>17089</v>
      </c>
      <c r="O418" s="617">
        <f>'23년(세부_실적)'!M548</f>
        <v>0</v>
      </c>
      <c r="P418" s="617">
        <f>'23년(세부_실적)'!N548</f>
        <v>17089</v>
      </c>
      <c r="Q418" s="617">
        <f>'23년(세부_실적)'!O548</f>
        <v>0</v>
      </c>
      <c r="R418" s="617">
        <f>'23년(세부_실적)'!P548</f>
        <v>17089</v>
      </c>
      <c r="S418" s="638">
        <f>'23년(세부_실적)'!Q548</f>
        <v>8.0060000000000002</v>
      </c>
      <c r="T418" s="638">
        <f t="shared" si="5568"/>
        <v>8006</v>
      </c>
      <c r="U418" s="638">
        <f>'23년(세부_실적)'!S548</f>
        <v>1.21</v>
      </c>
      <c r="V418" s="638">
        <f t="shared" si="5569"/>
        <v>1210</v>
      </c>
      <c r="W418" s="638">
        <f>'23년(세부_실적)'!U548</f>
        <v>0.51300000000000001</v>
      </c>
      <c r="X418" s="638">
        <f t="shared" si="5570"/>
        <v>513</v>
      </c>
      <c r="Y418" s="638">
        <f>'23년(세부_실적)'!W548</f>
        <v>1.22</v>
      </c>
      <c r="Z418" s="638">
        <f t="shared" si="5571"/>
        <v>1220</v>
      </c>
      <c r="AA418" s="638">
        <f>'23년(세부_실적)'!Y548</f>
        <v>2.9429999999999996</v>
      </c>
      <c r="AB418" s="638">
        <f t="shared" si="5571"/>
        <v>2942.9999999999995</v>
      </c>
      <c r="AC418" s="638">
        <f>'23년(세부_실적)'!AA548</f>
        <v>0.505</v>
      </c>
      <c r="AD418" s="638">
        <f t="shared" ref="AD418" si="5988">AC418*1000</f>
        <v>505</v>
      </c>
      <c r="AE418" s="638">
        <f>'23년(세부_실적)'!AC548</f>
        <v>0.72</v>
      </c>
      <c r="AF418" s="638">
        <f t="shared" ref="AF418" si="5989">AE418*1000</f>
        <v>720</v>
      </c>
      <c r="AG418" s="638">
        <f>'23년(세부_실적)'!AE548</f>
        <v>1.2430000000000001</v>
      </c>
      <c r="AH418" s="638">
        <f t="shared" ref="AH418" si="5990">AG418*1000</f>
        <v>1243</v>
      </c>
      <c r="AI418" s="638">
        <f>'23년(세부_실적)'!AG548</f>
        <v>2.468</v>
      </c>
      <c r="AJ418" s="638">
        <f t="shared" ref="AJ418" si="5991">AI418*1000</f>
        <v>2468</v>
      </c>
      <c r="AK418" s="638">
        <f>'23년(세부_실적)'!AI548</f>
        <v>5.4109999999999996</v>
      </c>
      <c r="AL418" s="638">
        <f t="shared" ref="AL418" si="5992">AK418*1000</f>
        <v>5411</v>
      </c>
      <c r="AM418" s="638">
        <f>'23년(세부_실적)'!AK548</f>
        <v>0.76500000000000001</v>
      </c>
      <c r="AN418" s="638">
        <f t="shared" ref="AN418" si="5993">AM418*1000</f>
        <v>765</v>
      </c>
      <c r="AO418" s="638">
        <f>'23년(세부_실적)'!AM548</f>
        <v>1.01</v>
      </c>
      <c r="AP418" s="638">
        <f t="shared" ref="AP418" si="5994">AO418*1000</f>
        <v>1010</v>
      </c>
      <c r="AQ418" s="638">
        <f>'23년(세부_실적)'!AO548</f>
        <v>0.77</v>
      </c>
      <c r="AR418" s="638">
        <f t="shared" ref="AR418" si="5995">AQ418*1000</f>
        <v>770</v>
      </c>
      <c r="AS418" s="638">
        <f>'23년(세부_실적)'!AQ548</f>
        <v>2.5449999999999999</v>
      </c>
      <c r="AT418" s="638">
        <f t="shared" ref="AT418" si="5996">AS418*1000</f>
        <v>2545</v>
      </c>
      <c r="AU418" s="638">
        <f>'23년(세부_실적)'!AS548</f>
        <v>0.02</v>
      </c>
      <c r="AV418" s="638">
        <f t="shared" ref="AV418" si="5997">AU418*1000</f>
        <v>20</v>
      </c>
      <c r="AW418" s="638">
        <f>'23년(세부_실적)'!AU548</f>
        <v>5.0000000000000001E-3</v>
      </c>
      <c r="AX418" s="638">
        <f t="shared" ref="AX418" si="5998">AW418*1000</f>
        <v>5</v>
      </c>
      <c r="AY418" s="638">
        <f>'23년(세부_실적)'!AW548</f>
        <v>2.5000000000000001E-2</v>
      </c>
      <c r="AZ418" s="638">
        <f t="shared" ref="AZ418" si="5999">AY418*1000</f>
        <v>25</v>
      </c>
      <c r="BA418" s="638">
        <f>'23년(세부_실적)'!AY548</f>
        <v>0.05</v>
      </c>
      <c r="BB418" s="638">
        <f t="shared" ref="BB418" si="6000">BA418*1000</f>
        <v>50</v>
      </c>
      <c r="BC418" s="638">
        <f>'23년(세부_실적)'!BA548</f>
        <v>2.5949999999999998</v>
      </c>
      <c r="BD418" s="638">
        <f t="shared" ref="BD418" si="6001">BC418*1000</f>
        <v>2594.9999999999995</v>
      </c>
      <c r="BF418" s="617">
        <v>1.42</v>
      </c>
      <c r="BG418" s="617">
        <v>8.8548557472727261</v>
      </c>
      <c r="BH418" s="617">
        <f t="shared" si="5982"/>
        <v>12.663664314556591</v>
      </c>
      <c r="BI418" s="617">
        <v>15775</v>
      </c>
      <c r="BJ418" s="617">
        <v>1.42</v>
      </c>
      <c r="BK418" s="617">
        <v>8.8548557472727261</v>
      </c>
      <c r="BL418" s="617">
        <f t="shared" si="5983"/>
        <v>12.380122741755741</v>
      </c>
      <c r="BM418" s="617">
        <v>15775</v>
      </c>
      <c r="BN418" s="617">
        <v>1.42</v>
      </c>
      <c r="BO418" s="617">
        <v>8.8548557472727261</v>
      </c>
      <c r="BP418" s="617">
        <f t="shared" si="5984"/>
        <v>12.102682921215562</v>
      </c>
      <c r="BQ418" s="617">
        <v>15775</v>
      </c>
      <c r="BR418" s="617">
        <v>1.42</v>
      </c>
      <c r="BS418" s="617">
        <v>9.2197097673238719</v>
      </c>
      <c r="BT418" s="617">
        <f t="shared" si="5985"/>
        <v>11.920775020403228</v>
      </c>
      <c r="BU418" s="617">
        <v>15775</v>
      </c>
      <c r="BV418" s="617">
        <v>1.42</v>
      </c>
      <c r="BW418" s="617">
        <v>9.2197097673238719</v>
      </c>
      <c r="BX418" s="617">
        <f t="shared" si="5986"/>
        <v>12.271069187139847</v>
      </c>
      <c r="BY418" s="617">
        <v>16248</v>
      </c>
      <c r="BZ418" s="617">
        <v>1.42</v>
      </c>
      <c r="CA418" s="617">
        <v>9.2197097673238719</v>
      </c>
      <c r="CB418" s="617">
        <f t="shared" si="5987"/>
        <v>12.496250663344178</v>
      </c>
      <c r="CC418" s="617">
        <v>16248</v>
      </c>
      <c r="CD418" s="617"/>
      <c r="CE418" s="617"/>
      <c r="CF418" s="617"/>
      <c r="CG418" s="617"/>
      <c r="CH418" s="617"/>
      <c r="CI418" s="617"/>
      <c r="CJ418" s="617"/>
      <c r="CK418" s="617"/>
      <c r="CL418" s="617"/>
      <c r="CM418" s="617"/>
      <c r="CN418" s="617"/>
      <c r="CO418" s="617"/>
      <c r="CP418" s="617"/>
      <c r="CQ418" s="617"/>
      <c r="CR418" s="617"/>
      <c r="CS418" s="617"/>
      <c r="CT418" s="617"/>
      <c r="CU418" s="617"/>
      <c r="CV418" s="617"/>
      <c r="CW418" s="617"/>
      <c r="CX418" s="617"/>
      <c r="CY418" s="617"/>
      <c r="CZ418" s="617"/>
      <c r="DA418" s="617"/>
      <c r="DB418" s="6">
        <f t="shared" si="5600"/>
        <v>19087750</v>
      </c>
      <c r="DC418" s="6">
        <f t="shared" si="5601"/>
        <v>8092575.0000000009</v>
      </c>
      <c r="DD418" s="6">
        <f t="shared" si="5602"/>
        <v>19245500.000000004</v>
      </c>
      <c r="DE418" s="6">
        <f t="shared" si="5603"/>
        <v>7966375</v>
      </c>
      <c r="DF418" s="6">
        <f t="shared" si="5604"/>
        <v>11698559.999999998</v>
      </c>
      <c r="DG418" s="6">
        <f t="shared" si="5605"/>
        <v>20196264</v>
      </c>
      <c r="DH418" s="6">
        <f t="shared" si="5606"/>
        <v>0</v>
      </c>
      <c r="DI418" s="6">
        <f t="shared" si="5607"/>
        <v>16695214.569114696</v>
      </c>
      <c r="DJ418" s="6">
        <f t="shared" si="5608"/>
        <v>0</v>
      </c>
      <c r="DK418" s="6">
        <f t="shared" si="5609"/>
        <v>0</v>
      </c>
      <c r="DL418" s="6">
        <f t="shared" si="5610"/>
        <v>0</v>
      </c>
      <c r="DM418" s="6">
        <f t="shared" si="5611"/>
        <v>0</v>
      </c>
      <c r="DO418" s="6">
        <f t="shared" si="5612"/>
        <v>15487134.917542396</v>
      </c>
      <c r="DP418" s="6">
        <f t="shared" si="5613"/>
        <v>6716414.8921186943</v>
      </c>
      <c r="DQ418" s="6">
        <f t="shared" si="5614"/>
        <v>16338917.376534583</v>
      </c>
      <c r="DR418" s="6">
        <f t="shared" si="5615"/>
        <v>7110269.0682939887</v>
      </c>
      <c r="DS418" s="6">
        <f t="shared" si="5616"/>
        <v>10143311.980187422</v>
      </c>
      <c r="DT418" s="6">
        <f t="shared" si="5617"/>
        <v>17195748.799644023</v>
      </c>
      <c r="DU418" s="6">
        <f t="shared" si="5618"/>
        <v>0</v>
      </c>
      <c r="DV418" s="6">
        <f t="shared" si="5619"/>
        <v>0</v>
      </c>
      <c r="DW418" s="6">
        <f t="shared" si="5620"/>
        <v>0</v>
      </c>
      <c r="DX418" s="6">
        <f t="shared" si="5621"/>
        <v>0</v>
      </c>
      <c r="DY418" s="6">
        <f t="shared" si="5622"/>
        <v>0</v>
      </c>
      <c r="DZ418" s="6">
        <f t="shared" si="5623"/>
        <v>0</v>
      </c>
    </row>
    <row r="419" spans="2:130" outlineLevel="1">
      <c r="B419" s="6">
        <f>'23년(세부_실적)'!A549</f>
        <v>413</v>
      </c>
      <c r="C419" s="620"/>
      <c r="D419" s="620"/>
      <c r="E419" s="620"/>
      <c r="F419" s="622" t="str">
        <f>'23년(세부_실적)'!E549</f>
        <v>PN037WCW-VF(M)</v>
      </c>
      <c r="G419" s="622" t="s">
        <v>1456</v>
      </c>
      <c r="H419" s="622"/>
      <c r="I419" s="617" t="str">
        <f>'23년(세부_실적)'!G549</f>
        <v>구</v>
      </c>
      <c r="J419" s="617" t="str">
        <f>'23년(세부_실적)'!H549</f>
        <v>SY</v>
      </c>
      <c r="K419" s="617">
        <f>'23년(세부_실적)'!I549</f>
        <v>0</v>
      </c>
      <c r="L419" s="617">
        <f>'23년(세부_실적)'!J549</f>
        <v>19199</v>
      </c>
      <c r="M419" s="617">
        <f>'23년(세부_실적)'!K549</f>
        <v>0</v>
      </c>
      <c r="N419" s="617">
        <f>'23년(세부_실적)'!L549</f>
        <v>19199</v>
      </c>
      <c r="O419" s="617">
        <f>'23년(세부_실적)'!M549</f>
        <v>0</v>
      </c>
      <c r="P419" s="617">
        <f>'23년(세부_실적)'!N549</f>
        <v>19199</v>
      </c>
      <c r="Q419" s="617">
        <f>'23년(세부_실적)'!O549</f>
        <v>0</v>
      </c>
      <c r="R419" s="617">
        <f>'23년(세부_실적)'!P549</f>
        <v>19199</v>
      </c>
      <c r="S419" s="638">
        <f>'23년(세부_실적)'!Q549</f>
        <v>2.923</v>
      </c>
      <c r="T419" s="638">
        <f t="shared" si="5568"/>
        <v>2923</v>
      </c>
      <c r="U419" s="638">
        <f>'23년(세부_실적)'!S549</f>
        <v>0.221</v>
      </c>
      <c r="V419" s="638">
        <f t="shared" si="5569"/>
        <v>221</v>
      </c>
      <c r="W419" s="638">
        <f>'23년(세부_실적)'!U549</f>
        <v>0.26700000000000002</v>
      </c>
      <c r="X419" s="638">
        <f t="shared" si="5570"/>
        <v>267</v>
      </c>
      <c r="Y419" s="638">
        <f>'23년(세부_실적)'!W549</f>
        <v>5.7000000000000002E-2</v>
      </c>
      <c r="Z419" s="638">
        <f t="shared" si="5571"/>
        <v>57</v>
      </c>
      <c r="AA419" s="638">
        <f>'23년(세부_실적)'!Y549</f>
        <v>0.54500000000000004</v>
      </c>
      <c r="AB419" s="638">
        <f t="shared" si="5571"/>
        <v>545</v>
      </c>
      <c r="AC419" s="638">
        <f>'23년(세부_실적)'!AA549</f>
        <v>0.41499999999999998</v>
      </c>
      <c r="AD419" s="638">
        <f t="shared" ref="AD419" si="6002">AC419*1000</f>
        <v>415</v>
      </c>
      <c r="AE419" s="638">
        <f>'23년(세부_실적)'!AC549</f>
        <v>0</v>
      </c>
      <c r="AF419" s="638">
        <f t="shared" ref="AF419" si="6003">AE419*1000</f>
        <v>0</v>
      </c>
      <c r="AG419" s="638">
        <f>'23년(세부_실적)'!AE549</f>
        <v>0.50600000000000001</v>
      </c>
      <c r="AH419" s="638">
        <f t="shared" ref="AH419" si="6004">AG419*1000</f>
        <v>506</v>
      </c>
      <c r="AI419" s="638">
        <f>'23년(세부_실적)'!AG549</f>
        <v>0.92100000000000004</v>
      </c>
      <c r="AJ419" s="638">
        <f t="shared" ref="AJ419" si="6005">AI419*1000</f>
        <v>921</v>
      </c>
      <c r="AK419" s="638">
        <f>'23년(세부_실적)'!AI549</f>
        <v>1.4660000000000002</v>
      </c>
      <c r="AL419" s="638">
        <f t="shared" ref="AL419" si="6006">AK419*1000</f>
        <v>1466.0000000000002</v>
      </c>
      <c r="AM419" s="638">
        <f>'23년(세부_실적)'!AK549</f>
        <v>0.37</v>
      </c>
      <c r="AN419" s="638">
        <f t="shared" ref="AN419" si="6007">AM419*1000</f>
        <v>370</v>
      </c>
      <c r="AO419" s="638">
        <f>'23년(세부_실적)'!AM549</f>
        <v>0.14399999999999999</v>
      </c>
      <c r="AP419" s="638">
        <f t="shared" ref="AP419" si="6008">AO419*1000</f>
        <v>144</v>
      </c>
      <c r="AQ419" s="638">
        <f>'23년(세부_실적)'!AO549</f>
        <v>8.9999999999999993E-3</v>
      </c>
      <c r="AR419" s="638">
        <f t="shared" ref="AR419" si="6009">AQ419*1000</f>
        <v>9</v>
      </c>
      <c r="AS419" s="638">
        <f>'23년(세부_실적)'!AQ549</f>
        <v>0.52300000000000002</v>
      </c>
      <c r="AT419" s="638">
        <f t="shared" ref="AT419" si="6010">AS419*1000</f>
        <v>523</v>
      </c>
      <c r="AU419" s="638">
        <f>'23년(세부_실적)'!AS549</f>
        <v>0.52500000000000002</v>
      </c>
      <c r="AV419" s="638">
        <f t="shared" ref="AV419" si="6011">AU419*1000</f>
        <v>525</v>
      </c>
      <c r="AW419" s="638">
        <f>'23년(세부_실적)'!AU549</f>
        <v>7.0999999999999994E-2</v>
      </c>
      <c r="AX419" s="638">
        <f t="shared" ref="AX419" si="6012">AW419*1000</f>
        <v>71</v>
      </c>
      <c r="AY419" s="638">
        <f>'23년(세부_실적)'!AW549</f>
        <v>0.33800000000000002</v>
      </c>
      <c r="AZ419" s="638">
        <f t="shared" ref="AZ419" si="6013">AY419*1000</f>
        <v>338</v>
      </c>
      <c r="BA419" s="638">
        <f>'23년(세부_실적)'!AY549</f>
        <v>0.93399999999999994</v>
      </c>
      <c r="BB419" s="638">
        <f t="shared" ref="BB419" si="6014">BA419*1000</f>
        <v>933.99999999999989</v>
      </c>
      <c r="BC419" s="638">
        <f>'23년(세부_실적)'!BA549</f>
        <v>1.4569999999999999</v>
      </c>
      <c r="BD419" s="638">
        <f t="shared" ref="BD419" si="6015">BC419*1000</f>
        <v>1456.9999999999998</v>
      </c>
      <c r="BF419" s="617">
        <v>1.47</v>
      </c>
      <c r="BG419" s="617">
        <v>9.6804672010909094</v>
      </c>
      <c r="BH419" s="617"/>
      <c r="BI419" s="617"/>
      <c r="BJ419" s="617">
        <v>1.47</v>
      </c>
      <c r="BK419" s="617">
        <v>9.6804672010909094</v>
      </c>
      <c r="BL419" s="617"/>
      <c r="BM419" s="617"/>
      <c r="BN419" s="617">
        <v>1.47</v>
      </c>
      <c r="BO419" s="617">
        <v>9.6804672010909094</v>
      </c>
      <c r="BP419" s="617"/>
      <c r="BQ419" s="617"/>
      <c r="BR419" s="617">
        <v>1.47</v>
      </c>
      <c r="BS419" s="617">
        <v>10.044593948414782</v>
      </c>
      <c r="BT419" s="617"/>
      <c r="BU419" s="617"/>
      <c r="BV419" s="617">
        <v>1.47</v>
      </c>
      <c r="BW419" s="617">
        <v>10.044593948414782</v>
      </c>
      <c r="BX419" s="617"/>
      <c r="BY419" s="617"/>
      <c r="BZ419" s="617">
        <v>1.47</v>
      </c>
      <c r="CA419" s="617">
        <v>10.044593948414782</v>
      </c>
      <c r="CB419" s="617">
        <f t="shared" si="5987"/>
        <v>14.056743806864938</v>
      </c>
      <c r="CC419" s="617">
        <v>18277</v>
      </c>
      <c r="CD419" s="617"/>
      <c r="CE419" s="617"/>
      <c r="CF419" s="617"/>
      <c r="CG419" s="617"/>
      <c r="CH419" s="617"/>
      <c r="CI419" s="617"/>
      <c r="CJ419" s="617"/>
      <c r="CK419" s="617"/>
      <c r="CL419" s="617"/>
      <c r="CM419" s="617"/>
      <c r="CN419" s="617"/>
      <c r="CO419" s="617"/>
      <c r="CP419" s="617"/>
      <c r="CQ419" s="617"/>
      <c r="CR419" s="617"/>
      <c r="CS419" s="617"/>
      <c r="CT419" s="617"/>
      <c r="CU419" s="617"/>
      <c r="CV419" s="617"/>
      <c r="CW419" s="617"/>
      <c r="CX419" s="617"/>
      <c r="CY419" s="617"/>
      <c r="CZ419" s="617"/>
      <c r="DA419" s="617"/>
      <c r="DB419" s="6">
        <f t="shared" si="5600"/>
        <v>0</v>
      </c>
      <c r="DC419" s="6">
        <f t="shared" si="5601"/>
        <v>0</v>
      </c>
      <c r="DD419" s="6">
        <f t="shared" si="5602"/>
        <v>0</v>
      </c>
      <c r="DE419" s="6">
        <f t="shared" si="5603"/>
        <v>0</v>
      </c>
      <c r="DF419" s="6">
        <f t="shared" si="5604"/>
        <v>0</v>
      </c>
      <c r="DG419" s="6">
        <f t="shared" si="5605"/>
        <v>9248162</v>
      </c>
      <c r="DH419" s="6">
        <f t="shared" si="5606"/>
        <v>0</v>
      </c>
      <c r="DI419" s="6">
        <f t="shared" si="5607"/>
        <v>2677553.3002007334</v>
      </c>
      <c r="DJ419" s="6">
        <f t="shared" si="5608"/>
        <v>0</v>
      </c>
      <c r="DK419" s="6">
        <f t="shared" si="5609"/>
        <v>0</v>
      </c>
      <c r="DL419" s="6">
        <f t="shared" si="5610"/>
        <v>0</v>
      </c>
      <c r="DM419" s="6">
        <f t="shared" si="5611"/>
        <v>0</v>
      </c>
      <c r="DO419" s="6">
        <f t="shared" si="5612"/>
        <v>3069695.6327876528</v>
      </c>
      <c r="DP419" s="6">
        <f t="shared" si="5613"/>
        <v>3793575.6006320738</v>
      </c>
      <c r="DQ419" s="6">
        <f t="shared" si="5614"/>
        <v>828429.64744332188</v>
      </c>
      <c r="DR419" s="6">
        <f t="shared" si="5615"/>
        <v>6323559.3724837434</v>
      </c>
      <c r="DS419" s="6">
        <f t="shared" si="5616"/>
        <v>0</v>
      </c>
      <c r="DT419" s="6">
        <f t="shared" si="5617"/>
        <v>7575639.9677109607</v>
      </c>
      <c r="DU419" s="6">
        <f t="shared" si="5618"/>
        <v>0</v>
      </c>
      <c r="DV419" s="6">
        <f t="shared" si="5619"/>
        <v>0</v>
      </c>
      <c r="DW419" s="6">
        <f t="shared" si="5620"/>
        <v>0</v>
      </c>
      <c r="DX419" s="6">
        <f t="shared" si="5621"/>
        <v>0</v>
      </c>
      <c r="DY419" s="6">
        <f t="shared" si="5622"/>
        <v>0</v>
      </c>
      <c r="DZ419" s="6">
        <f t="shared" si="5623"/>
        <v>0</v>
      </c>
    </row>
    <row r="420" spans="2:130" outlineLevel="1">
      <c r="B420" s="6">
        <f>'23년(세부_실적)'!A551</f>
        <v>414</v>
      </c>
      <c r="C420" s="620"/>
      <c r="D420" s="620"/>
      <c r="E420" s="620"/>
      <c r="F420" s="622" t="str">
        <f>'23년(세부_실적)'!E551</f>
        <v>PN037WCW-V1</v>
      </c>
      <c r="G420" s="622" t="s">
        <v>1457</v>
      </c>
      <c r="H420" s="622"/>
      <c r="I420" s="617" t="str">
        <f>'23년(세부_실적)'!G551</f>
        <v>구</v>
      </c>
      <c r="J420" s="617" t="str">
        <f>'23년(세부_실적)'!H551</f>
        <v>SY</v>
      </c>
      <c r="K420" s="617">
        <f>'23년(세부_실적)'!I551</f>
        <v>0</v>
      </c>
      <c r="L420" s="617">
        <f>'23년(세부_실적)'!J551</f>
        <v>16996</v>
      </c>
      <c r="M420" s="617">
        <f>'23년(세부_실적)'!K551</f>
        <v>0</v>
      </c>
      <c r="N420" s="617">
        <f>'23년(세부_실적)'!L551</f>
        <v>16996</v>
      </c>
      <c r="O420" s="617">
        <f>'23년(세부_실적)'!M551</f>
        <v>0</v>
      </c>
      <c r="P420" s="617">
        <f>'23년(세부_실적)'!N551</f>
        <v>16996</v>
      </c>
      <c r="Q420" s="617">
        <f>'23년(세부_실적)'!O551</f>
        <v>0</v>
      </c>
      <c r="R420" s="617">
        <f>'23년(세부_실적)'!P551</f>
        <v>16996</v>
      </c>
      <c r="S420" s="638">
        <f>'23년(세부_실적)'!Q551</f>
        <v>0.996</v>
      </c>
      <c r="T420" s="638">
        <f t="shared" si="5568"/>
        <v>996</v>
      </c>
      <c r="U420" s="638">
        <f>'23년(세부_실적)'!S551</f>
        <v>0.11</v>
      </c>
      <c r="V420" s="638">
        <f t="shared" si="5569"/>
        <v>110</v>
      </c>
      <c r="W420" s="638">
        <f>'23년(세부_실적)'!U551</f>
        <v>0.108</v>
      </c>
      <c r="X420" s="638">
        <f t="shared" si="5570"/>
        <v>108</v>
      </c>
      <c r="Y420" s="638">
        <f>'23년(세부_실적)'!W551</f>
        <v>0</v>
      </c>
      <c r="Z420" s="638">
        <f t="shared" si="5571"/>
        <v>0</v>
      </c>
      <c r="AA420" s="638">
        <f>'23년(세부_실적)'!Y551</f>
        <v>0.218</v>
      </c>
      <c r="AB420" s="638">
        <f t="shared" si="5571"/>
        <v>218</v>
      </c>
      <c r="AC420" s="638">
        <f>'23년(세부_실적)'!AA551</f>
        <v>3.0000000000000001E-3</v>
      </c>
      <c r="AD420" s="638">
        <f t="shared" ref="AD420" si="6016">AC420*1000</f>
        <v>3</v>
      </c>
      <c r="AE420" s="638">
        <f>'23년(세부_실적)'!AC551</f>
        <v>0</v>
      </c>
      <c r="AF420" s="638">
        <f t="shared" ref="AF420" si="6017">AE420*1000</f>
        <v>0</v>
      </c>
      <c r="AG420" s="638">
        <f>'23년(세부_실적)'!AE551</f>
        <v>0</v>
      </c>
      <c r="AH420" s="638">
        <f t="shared" ref="AH420" si="6018">AG420*1000</f>
        <v>0</v>
      </c>
      <c r="AI420" s="638">
        <f>'23년(세부_실적)'!AG551</f>
        <v>3.0000000000000001E-3</v>
      </c>
      <c r="AJ420" s="638">
        <f t="shared" ref="AJ420" si="6019">AI420*1000</f>
        <v>3</v>
      </c>
      <c r="AK420" s="638">
        <f>'23년(세부_실적)'!AI551</f>
        <v>0.221</v>
      </c>
      <c r="AL420" s="638">
        <f t="shared" ref="AL420" si="6020">AK420*1000</f>
        <v>221</v>
      </c>
      <c r="AM420" s="638">
        <f>'23년(세부_실적)'!AK551</f>
        <v>0.108</v>
      </c>
      <c r="AN420" s="638">
        <f t="shared" ref="AN420" si="6021">AM420*1000</f>
        <v>108</v>
      </c>
      <c r="AO420" s="638">
        <f>'23년(세부_실적)'!AM551</f>
        <v>0.27</v>
      </c>
      <c r="AP420" s="638">
        <f t="shared" ref="AP420" si="6022">AO420*1000</f>
        <v>270</v>
      </c>
      <c r="AQ420" s="638">
        <f>'23년(세부_실적)'!AO551</f>
        <v>0</v>
      </c>
      <c r="AR420" s="638">
        <f t="shared" ref="AR420" si="6023">AQ420*1000</f>
        <v>0</v>
      </c>
      <c r="AS420" s="638">
        <f>'23년(세부_실적)'!AQ551</f>
        <v>0.378</v>
      </c>
      <c r="AT420" s="638">
        <f t="shared" ref="AT420" si="6024">AS420*1000</f>
        <v>378</v>
      </c>
      <c r="AU420" s="638">
        <f>'23년(세부_실적)'!AS551</f>
        <v>0.18</v>
      </c>
      <c r="AV420" s="638">
        <f t="shared" ref="AV420" si="6025">AU420*1000</f>
        <v>180</v>
      </c>
      <c r="AW420" s="638">
        <f>'23년(세부_실적)'!AU551</f>
        <v>0.217</v>
      </c>
      <c r="AX420" s="638">
        <f t="shared" ref="AX420" si="6026">AW420*1000</f>
        <v>217</v>
      </c>
      <c r="AY420" s="638">
        <f>'23년(세부_실적)'!AW551</f>
        <v>0</v>
      </c>
      <c r="AZ420" s="638">
        <f t="shared" ref="AZ420" si="6027">AY420*1000</f>
        <v>0</v>
      </c>
      <c r="BA420" s="638">
        <f>'23년(세부_실적)'!AY551</f>
        <v>0.39700000000000002</v>
      </c>
      <c r="BB420" s="638">
        <f t="shared" ref="BB420" si="6028">BA420*1000</f>
        <v>397</v>
      </c>
      <c r="BC420" s="638">
        <f>'23년(세부_실적)'!BA551</f>
        <v>0.77500000000000002</v>
      </c>
      <c r="BD420" s="638">
        <f t="shared" ref="BD420" si="6029">BC420*1000</f>
        <v>775</v>
      </c>
      <c r="BF420" s="617">
        <v>1.4650000000000001</v>
      </c>
      <c r="BG420" s="617">
        <v>9.3699999999999992</v>
      </c>
      <c r="BH420" s="617"/>
      <c r="BI420" s="617"/>
      <c r="BJ420" s="617">
        <v>1.4650000000000001</v>
      </c>
      <c r="BK420" s="617">
        <v>9.3699999999999992</v>
      </c>
      <c r="BL420" s="617"/>
      <c r="BM420" s="617"/>
      <c r="BN420" s="617">
        <v>1.4650000000000001</v>
      </c>
      <c r="BO420" s="617">
        <v>9.3699999999999992</v>
      </c>
      <c r="BP420" s="617">
        <f t="shared" si="5984"/>
        <v>11.239575581350744</v>
      </c>
      <c r="BQ420" s="617">
        <v>14650</v>
      </c>
      <c r="BR420" s="617">
        <v>1.4650000000000001</v>
      </c>
      <c r="BS420" s="617">
        <v>9.9645939484147998</v>
      </c>
      <c r="BT420" s="617">
        <f t="shared" si="5985"/>
        <v>11.070640510231842</v>
      </c>
      <c r="BU420" s="617">
        <v>14650</v>
      </c>
      <c r="BV420" s="617">
        <v>1.4650000000000001</v>
      </c>
      <c r="BW420" s="617">
        <v>9.9645939484147998</v>
      </c>
      <c r="BX420" s="617">
        <f t="shared" si="5986"/>
        <v>11.395751044113316</v>
      </c>
      <c r="BY420" s="617">
        <v>15089</v>
      </c>
      <c r="BZ420" s="617">
        <v>1.4650000000000001</v>
      </c>
      <c r="CA420" s="617">
        <v>9.9645939484147998</v>
      </c>
      <c r="CB420" s="617">
        <f t="shared" si="5987"/>
        <v>11.604869907631727</v>
      </c>
      <c r="CC420" s="617">
        <v>15089</v>
      </c>
      <c r="CD420" s="617"/>
      <c r="CE420" s="617"/>
      <c r="CF420" s="617"/>
      <c r="CG420" s="617"/>
      <c r="CH420" s="617"/>
      <c r="CI420" s="617"/>
      <c r="CJ420" s="617"/>
      <c r="CK420" s="617"/>
      <c r="CL420" s="617"/>
      <c r="CM420" s="617"/>
      <c r="CN420" s="617"/>
      <c r="CO420" s="617"/>
      <c r="CP420" s="617"/>
      <c r="CQ420" s="617"/>
      <c r="CR420" s="617"/>
      <c r="CS420" s="617"/>
      <c r="CT420" s="617"/>
      <c r="CU420" s="617"/>
      <c r="CV420" s="617"/>
      <c r="CW420" s="617"/>
      <c r="CX420" s="617"/>
      <c r="CY420" s="617"/>
      <c r="CZ420" s="617"/>
      <c r="DA420" s="617"/>
      <c r="DB420" s="6">
        <f t="shared" si="5600"/>
        <v>0</v>
      </c>
      <c r="DC420" s="6">
        <f t="shared" si="5601"/>
        <v>0</v>
      </c>
      <c r="DD420" s="6">
        <f t="shared" si="5602"/>
        <v>0</v>
      </c>
      <c r="DE420" s="6">
        <f t="shared" si="5603"/>
        <v>43950</v>
      </c>
      <c r="DF420" s="6">
        <f t="shared" si="5604"/>
        <v>0</v>
      </c>
      <c r="DG420" s="6">
        <f t="shared" si="5605"/>
        <v>0</v>
      </c>
      <c r="DH420" s="6">
        <f t="shared" si="5606"/>
        <v>0</v>
      </c>
      <c r="DI420" s="6">
        <f t="shared" si="5607"/>
        <v>4144717.5835813666</v>
      </c>
      <c r="DJ420" s="6">
        <f t="shared" si="5608"/>
        <v>0</v>
      </c>
      <c r="DK420" s="6">
        <f t="shared" si="5609"/>
        <v>0</v>
      </c>
      <c r="DL420" s="6">
        <f t="shared" si="5610"/>
        <v>0</v>
      </c>
      <c r="DM420" s="6">
        <f t="shared" si="5611"/>
        <v>0</v>
      </c>
      <c r="DO420" s="6">
        <f t="shared" si="5612"/>
        <v>1484675.6265</v>
      </c>
      <c r="DP420" s="6">
        <f t="shared" si="5613"/>
        <v>1491066.7595999998</v>
      </c>
      <c r="DQ420" s="6">
        <f t="shared" si="5614"/>
        <v>0</v>
      </c>
      <c r="DR420" s="6">
        <f t="shared" si="5615"/>
        <v>45375.030791448815</v>
      </c>
      <c r="DS420" s="6">
        <f t="shared" si="5616"/>
        <v>0</v>
      </c>
      <c r="DT420" s="6">
        <f t="shared" si="5617"/>
        <v>0</v>
      </c>
      <c r="DU420" s="6">
        <f t="shared" si="5618"/>
        <v>0</v>
      </c>
      <c r="DV420" s="6">
        <f t="shared" si="5619"/>
        <v>0</v>
      </c>
      <c r="DW420" s="6">
        <f t="shared" si="5620"/>
        <v>0</v>
      </c>
      <c r="DX420" s="6">
        <f t="shared" si="5621"/>
        <v>0</v>
      </c>
      <c r="DY420" s="6">
        <f t="shared" si="5622"/>
        <v>0</v>
      </c>
      <c r="DZ420" s="6">
        <f t="shared" si="5623"/>
        <v>0</v>
      </c>
    </row>
    <row r="421" spans="2:130" outlineLevel="1">
      <c r="B421" s="6">
        <f>'23년(세부_실적)'!A553</f>
        <v>415</v>
      </c>
      <c r="C421" s="620"/>
      <c r="D421" s="620"/>
      <c r="E421" s="620"/>
      <c r="F421" s="622" t="str">
        <f>'23년(세부_실적)'!E553</f>
        <v>PN048WWJ-VF</v>
      </c>
      <c r="G421" s="622" t="s">
        <v>1458</v>
      </c>
      <c r="H421" s="622" t="str">
        <f>'23년(세부_실적)'!F553</f>
        <v>루시II</v>
      </c>
      <c r="I421" s="617" t="str">
        <f>'23년(세부_실적)'!G553</f>
        <v>구</v>
      </c>
      <c r="J421" s="617" t="str">
        <f>'23년(세부_실적)'!H553</f>
        <v>SY</v>
      </c>
      <c r="K421" s="617">
        <f>'23년(세부_실적)'!I553</f>
        <v>0</v>
      </c>
      <c r="L421" s="617">
        <f>'23년(세부_실적)'!J553</f>
        <v>15275</v>
      </c>
      <c r="M421" s="617">
        <f>'23년(세부_실적)'!K553</f>
        <v>0</v>
      </c>
      <c r="N421" s="617">
        <f>'23년(세부_실적)'!L553</f>
        <v>15275</v>
      </c>
      <c r="O421" s="617">
        <f>'23년(세부_실적)'!M553</f>
        <v>0</v>
      </c>
      <c r="P421" s="617">
        <f>'23년(세부_실적)'!N553</f>
        <v>15275</v>
      </c>
      <c r="Q421" s="617">
        <f>'23년(세부_실적)'!O553</f>
        <v>0</v>
      </c>
      <c r="R421" s="617">
        <f>'23년(세부_실적)'!P553</f>
        <v>15275</v>
      </c>
      <c r="S421" s="638">
        <f>'23년(세부_실적)'!Q553</f>
        <v>24.667999999999999</v>
      </c>
      <c r="T421" s="638">
        <f t="shared" si="5568"/>
        <v>24668</v>
      </c>
      <c r="U421" s="638">
        <f>'23년(세부_실적)'!S553</f>
        <v>1.0409999999999999</v>
      </c>
      <c r="V421" s="638">
        <f t="shared" si="5569"/>
        <v>1041</v>
      </c>
      <c r="W421" s="638">
        <f>'23년(세부_실적)'!U553</f>
        <v>3.7</v>
      </c>
      <c r="X421" s="638">
        <f t="shared" si="5570"/>
        <v>3700</v>
      </c>
      <c r="Y421" s="638">
        <f>'23년(세부_실적)'!W553</f>
        <v>3.637</v>
      </c>
      <c r="Z421" s="638">
        <f t="shared" si="5571"/>
        <v>3637</v>
      </c>
      <c r="AA421" s="638">
        <f>'23년(세부_실적)'!Y553</f>
        <v>8.3780000000000001</v>
      </c>
      <c r="AB421" s="638">
        <f t="shared" si="5571"/>
        <v>8378</v>
      </c>
      <c r="AC421" s="638">
        <f>'23년(세부_실적)'!AA553</f>
        <v>3.3809999999999998</v>
      </c>
      <c r="AD421" s="638">
        <f t="shared" ref="AD421" si="6030">AC421*1000</f>
        <v>3381</v>
      </c>
      <c r="AE421" s="638">
        <f>'23년(세부_실적)'!AC553</f>
        <v>1.6890000000000001</v>
      </c>
      <c r="AF421" s="638">
        <f t="shared" ref="AF421" si="6031">AE421*1000</f>
        <v>1689</v>
      </c>
      <c r="AG421" s="638">
        <f>'23년(세부_실적)'!AE553</f>
        <v>2.0760000000000001</v>
      </c>
      <c r="AH421" s="638">
        <f t="shared" ref="AH421" si="6032">AG421*1000</f>
        <v>2076</v>
      </c>
      <c r="AI421" s="638">
        <f>'23년(세부_실적)'!AG553</f>
        <v>7.1460000000000008</v>
      </c>
      <c r="AJ421" s="638">
        <f t="shared" ref="AJ421" si="6033">AI421*1000</f>
        <v>7146.0000000000009</v>
      </c>
      <c r="AK421" s="638">
        <f>'23년(세부_실적)'!AI553</f>
        <v>15.524000000000001</v>
      </c>
      <c r="AL421" s="638">
        <f t="shared" ref="AL421" si="6034">AK421*1000</f>
        <v>15524</v>
      </c>
      <c r="AM421" s="638">
        <f>'23년(세부_실적)'!AK553</f>
        <v>3.694</v>
      </c>
      <c r="AN421" s="638">
        <f t="shared" ref="AN421" si="6035">AM421*1000</f>
        <v>3694</v>
      </c>
      <c r="AO421" s="638">
        <f>'23년(세부_실적)'!AM553</f>
        <v>2.0720000000000001</v>
      </c>
      <c r="AP421" s="638">
        <f t="shared" ref="AP421" si="6036">AO421*1000</f>
        <v>2072</v>
      </c>
      <c r="AQ421" s="638">
        <f>'23년(세부_실적)'!AO553</f>
        <v>0.4</v>
      </c>
      <c r="AR421" s="638">
        <f t="shared" ref="AR421" si="6037">AQ421*1000</f>
        <v>400</v>
      </c>
      <c r="AS421" s="638">
        <f>'23년(세부_실적)'!AQ553</f>
        <v>6.1660000000000004</v>
      </c>
      <c r="AT421" s="638">
        <f t="shared" ref="AT421" si="6038">AS421*1000</f>
        <v>6166</v>
      </c>
      <c r="AU421" s="638">
        <f>'23년(세부_실적)'!AS553</f>
        <v>1.7809999999999999</v>
      </c>
      <c r="AV421" s="638">
        <f t="shared" ref="AV421" si="6039">AU421*1000</f>
        <v>1781</v>
      </c>
      <c r="AW421" s="638">
        <f>'23년(세부_실적)'!AU553</f>
        <v>0.33900000000000002</v>
      </c>
      <c r="AX421" s="638">
        <f t="shared" ref="AX421" si="6040">AW421*1000</f>
        <v>339</v>
      </c>
      <c r="AY421" s="638">
        <f>'23년(세부_실적)'!AW553</f>
        <v>0.85799999999999998</v>
      </c>
      <c r="AZ421" s="638">
        <f t="shared" ref="AZ421" si="6041">AY421*1000</f>
        <v>858</v>
      </c>
      <c r="BA421" s="638">
        <f>'23년(세부_실적)'!AY553</f>
        <v>2.9780000000000002</v>
      </c>
      <c r="BB421" s="638">
        <f t="shared" ref="BB421" si="6042">BA421*1000</f>
        <v>2978</v>
      </c>
      <c r="BC421" s="638">
        <f>'23년(세부_실적)'!BA553</f>
        <v>9.1440000000000001</v>
      </c>
      <c r="BD421" s="638">
        <f t="shared" ref="BD421" si="6043">BC421*1000</f>
        <v>9144</v>
      </c>
      <c r="BF421" s="617">
        <v>0.87</v>
      </c>
      <c r="BG421" s="617">
        <v>7.1455647000000013</v>
      </c>
      <c r="BH421" s="617">
        <f t="shared" si="5982"/>
        <v>10.699291155905563</v>
      </c>
      <c r="BI421" s="617">
        <v>13328</v>
      </c>
      <c r="BJ421" s="617">
        <v>0.87</v>
      </c>
      <c r="BK421" s="617">
        <v>7.1455647000000013</v>
      </c>
      <c r="BL421" s="617">
        <f t="shared" si="5983"/>
        <v>10.459732228343613</v>
      </c>
      <c r="BM421" s="617">
        <v>13328</v>
      </c>
      <c r="BN421" s="617">
        <v>0.87</v>
      </c>
      <c r="BO421" s="617">
        <v>7.1455647000000013</v>
      </c>
      <c r="BP421" s="617">
        <f t="shared" si="5984"/>
        <v>10.225328556194041</v>
      </c>
      <c r="BQ421" s="617">
        <v>13328</v>
      </c>
      <c r="BR421" s="617">
        <v>0.87</v>
      </c>
      <c r="BS421" s="617">
        <v>7.334453739233858</v>
      </c>
      <c r="BT421" s="617">
        <f t="shared" si="5985"/>
        <v>10.071638001390443</v>
      </c>
      <c r="BU421" s="617">
        <v>13328</v>
      </c>
      <c r="BV421" s="617">
        <v>0.87</v>
      </c>
      <c r="BW421" s="617">
        <v>7.334453739233858</v>
      </c>
      <c r="BX421" s="617">
        <f t="shared" si="5986"/>
        <v>10.367120059814665</v>
      </c>
      <c r="BY421" s="617">
        <v>13727</v>
      </c>
      <c r="BZ421" s="617">
        <v>0.87</v>
      </c>
      <c r="CA421" s="617">
        <v>7.334453739233858</v>
      </c>
      <c r="CB421" s="617">
        <f t="shared" si="5987"/>
        <v>10.557362928097337</v>
      </c>
      <c r="CC421" s="617">
        <v>13727</v>
      </c>
      <c r="CD421" s="617"/>
      <c r="CE421" s="617"/>
      <c r="CF421" s="617"/>
      <c r="CG421" s="617"/>
      <c r="CH421" s="617"/>
      <c r="CI421" s="617"/>
      <c r="CJ421" s="617"/>
      <c r="CK421" s="617"/>
      <c r="CL421" s="617"/>
      <c r="CM421" s="617"/>
      <c r="CN421" s="617"/>
      <c r="CO421" s="617"/>
      <c r="CP421" s="617"/>
      <c r="CQ421" s="617"/>
      <c r="CR421" s="617"/>
      <c r="CS421" s="617"/>
      <c r="CT421" s="617"/>
      <c r="CU421" s="617"/>
      <c r="CV421" s="617"/>
      <c r="CW421" s="617"/>
      <c r="CX421" s="617"/>
      <c r="CY421" s="617"/>
      <c r="CZ421" s="617"/>
      <c r="DA421" s="617"/>
      <c r="DB421" s="6">
        <f t="shared" si="5600"/>
        <v>13874448</v>
      </c>
      <c r="DC421" s="6">
        <f t="shared" si="5601"/>
        <v>49313600</v>
      </c>
      <c r="DD421" s="6">
        <f t="shared" si="5602"/>
        <v>48473935.999999993</v>
      </c>
      <c r="DE421" s="6">
        <f t="shared" si="5603"/>
        <v>45061968</v>
      </c>
      <c r="DF421" s="6">
        <f t="shared" si="5604"/>
        <v>23184903</v>
      </c>
      <c r="DG421" s="6">
        <f t="shared" si="5605"/>
        <v>28497252</v>
      </c>
      <c r="DH421" s="6">
        <f t="shared" si="5606"/>
        <v>0</v>
      </c>
      <c r="DI421" s="6">
        <f t="shared" si="5607"/>
        <v>28935840.751067121</v>
      </c>
      <c r="DJ421" s="6">
        <f t="shared" si="5608"/>
        <v>0</v>
      </c>
      <c r="DK421" s="6">
        <f t="shared" si="5609"/>
        <v>0</v>
      </c>
      <c r="DL421" s="6">
        <f t="shared" si="5610"/>
        <v>0</v>
      </c>
      <c r="DM421" s="6">
        <f t="shared" si="5611"/>
        <v>0</v>
      </c>
      <c r="DO421" s="6">
        <f t="shared" si="5612"/>
        <v>10394290.051579863</v>
      </c>
      <c r="DP421" s="6">
        <f t="shared" si="5613"/>
        <v>37790293.552525803</v>
      </c>
      <c r="DQ421" s="6">
        <f t="shared" si="5614"/>
        <v>37998384.906301685</v>
      </c>
      <c r="DR421" s="6">
        <f t="shared" si="5615"/>
        <v>36707915.018768169</v>
      </c>
      <c r="DS421" s="6">
        <f t="shared" si="5616"/>
        <v>18348341.971022263</v>
      </c>
      <c r="DT421" s="6">
        <f t="shared" si="5617"/>
        <v>22146097.214015741</v>
      </c>
      <c r="DU421" s="6">
        <f t="shared" si="5618"/>
        <v>0</v>
      </c>
      <c r="DV421" s="6">
        <f t="shared" si="5619"/>
        <v>0</v>
      </c>
      <c r="DW421" s="6">
        <f t="shared" si="5620"/>
        <v>0</v>
      </c>
      <c r="DX421" s="6">
        <f t="shared" si="5621"/>
        <v>0</v>
      </c>
      <c r="DY421" s="6">
        <f t="shared" si="5622"/>
        <v>0</v>
      </c>
      <c r="DZ421" s="6">
        <f t="shared" si="5623"/>
        <v>0</v>
      </c>
    </row>
    <row r="422" spans="2:130" outlineLevel="1">
      <c r="B422" s="6">
        <f>'23년(세부_실적)'!A554</f>
        <v>416</v>
      </c>
      <c r="C422" s="620"/>
      <c r="D422" s="620"/>
      <c r="E422" s="620"/>
      <c r="F422" s="622" t="str">
        <f>'23년(세부_실적)'!E554</f>
        <v>PN048WWJ-VF(A)</v>
      </c>
      <c r="G422" s="622" t="s">
        <v>1459</v>
      </c>
      <c r="H422" s="622"/>
      <c r="I422" s="617" t="str">
        <f>'23년(세부_실적)'!G554</f>
        <v>구</v>
      </c>
      <c r="J422" s="617" t="str">
        <f>'23년(세부_실적)'!H554</f>
        <v>SY</v>
      </c>
      <c r="K422" s="617">
        <f>'23년(세부_실적)'!I554</f>
        <v>0</v>
      </c>
      <c r="L422" s="617">
        <f>'23년(세부_실적)'!J554</f>
        <v>15588</v>
      </c>
      <c r="M422" s="617">
        <f>'23년(세부_실적)'!K554</f>
        <v>0</v>
      </c>
      <c r="N422" s="617">
        <f>'23년(세부_실적)'!L554</f>
        <v>15588</v>
      </c>
      <c r="O422" s="617">
        <f>'23년(세부_실적)'!M554</f>
        <v>0</v>
      </c>
      <c r="P422" s="617">
        <f>'23년(세부_실적)'!N554</f>
        <v>15588</v>
      </c>
      <c r="Q422" s="617">
        <f>'23년(세부_실적)'!O554</f>
        <v>0</v>
      </c>
      <c r="R422" s="617">
        <f>'23년(세부_실적)'!P554</f>
        <v>15588</v>
      </c>
      <c r="S422" s="638">
        <f>'23년(세부_실적)'!Q554</f>
        <v>2.4039999999999999</v>
      </c>
      <c r="T422" s="638">
        <f t="shared" si="5568"/>
        <v>2404</v>
      </c>
      <c r="U422" s="638">
        <f>'23년(세부_실적)'!S554</f>
        <v>0</v>
      </c>
      <c r="V422" s="638">
        <f t="shared" si="5569"/>
        <v>0</v>
      </c>
      <c r="W422" s="638">
        <f>'23년(세부_실적)'!U554</f>
        <v>0.60099999999999998</v>
      </c>
      <c r="X422" s="638">
        <f t="shared" si="5570"/>
        <v>601</v>
      </c>
      <c r="Y422" s="638">
        <f>'23년(세부_실적)'!W554</f>
        <v>0.09</v>
      </c>
      <c r="Z422" s="638">
        <f t="shared" si="5571"/>
        <v>90</v>
      </c>
      <c r="AA422" s="638">
        <f>'23년(세부_실적)'!Y554</f>
        <v>0.69099999999999995</v>
      </c>
      <c r="AB422" s="638">
        <f t="shared" si="5571"/>
        <v>691</v>
      </c>
      <c r="AC422" s="638">
        <f>'23년(세부_실적)'!AA554</f>
        <v>0.34</v>
      </c>
      <c r="AD422" s="638">
        <f t="shared" ref="AD422" si="6044">AC422*1000</f>
        <v>340</v>
      </c>
      <c r="AE422" s="638">
        <f>'23년(세부_실적)'!AC554</f>
        <v>0.11799999999999999</v>
      </c>
      <c r="AF422" s="638">
        <f t="shared" ref="AF422" si="6045">AE422*1000</f>
        <v>118</v>
      </c>
      <c r="AG422" s="638">
        <f>'23년(세부_실적)'!AE554</f>
        <v>0.09</v>
      </c>
      <c r="AH422" s="638">
        <f t="shared" ref="AH422" si="6046">AG422*1000</f>
        <v>90</v>
      </c>
      <c r="AI422" s="638">
        <f>'23년(세부_실적)'!AG554</f>
        <v>0.54800000000000004</v>
      </c>
      <c r="AJ422" s="638">
        <f t="shared" ref="AJ422" si="6047">AI422*1000</f>
        <v>548</v>
      </c>
      <c r="AK422" s="638">
        <f>'23년(세부_실적)'!AI554</f>
        <v>1.2389999999999999</v>
      </c>
      <c r="AL422" s="638">
        <f t="shared" ref="AL422" si="6048">AK422*1000</f>
        <v>1238.9999999999998</v>
      </c>
      <c r="AM422" s="638">
        <f>'23년(세부_실적)'!AK554</f>
        <v>0.09</v>
      </c>
      <c r="AN422" s="638">
        <f t="shared" ref="AN422" si="6049">AM422*1000</f>
        <v>90</v>
      </c>
      <c r="AO422" s="638">
        <f>'23년(세부_실적)'!AM554</f>
        <v>0.27</v>
      </c>
      <c r="AP422" s="638">
        <f t="shared" ref="AP422" si="6050">AO422*1000</f>
        <v>270</v>
      </c>
      <c r="AQ422" s="638">
        <f>'23년(세부_실적)'!AO554</f>
        <v>0.44500000000000001</v>
      </c>
      <c r="AR422" s="638">
        <f t="shared" ref="AR422" si="6051">AQ422*1000</f>
        <v>445</v>
      </c>
      <c r="AS422" s="638">
        <f>'23년(세부_실적)'!AQ554</f>
        <v>0.80499999999999994</v>
      </c>
      <c r="AT422" s="638">
        <f t="shared" ref="AT422" si="6052">AS422*1000</f>
        <v>804.99999999999989</v>
      </c>
      <c r="AU422" s="638">
        <f>'23년(세부_실적)'!AS554</f>
        <v>3.5000000000000003E-2</v>
      </c>
      <c r="AV422" s="638">
        <f t="shared" ref="AV422" si="6053">AU422*1000</f>
        <v>35</v>
      </c>
      <c r="AW422" s="638">
        <f>'23년(세부_실적)'!AU554</f>
        <v>0</v>
      </c>
      <c r="AX422" s="638">
        <f t="shared" ref="AX422" si="6054">AW422*1000</f>
        <v>0</v>
      </c>
      <c r="AY422" s="638">
        <f>'23년(세부_실적)'!AW554</f>
        <v>0.32500000000000001</v>
      </c>
      <c r="AZ422" s="638">
        <f t="shared" ref="AZ422" si="6055">AY422*1000</f>
        <v>325</v>
      </c>
      <c r="BA422" s="638">
        <f>'23년(세부_실적)'!AY554</f>
        <v>0.36</v>
      </c>
      <c r="BB422" s="638">
        <f t="shared" ref="BB422" si="6056">BA422*1000</f>
        <v>360</v>
      </c>
      <c r="BC422" s="638">
        <f>'23년(세부_실적)'!BA554</f>
        <v>1.165</v>
      </c>
      <c r="BD422" s="638">
        <f t="shared" ref="BD422" si="6057">BC422*1000</f>
        <v>1165</v>
      </c>
      <c r="BF422" s="617">
        <v>0.87</v>
      </c>
      <c r="BG422" s="617">
        <v>6.9662204090909086</v>
      </c>
      <c r="BH422" s="617">
        <f t="shared" si="5982"/>
        <v>10.917644036638329</v>
      </c>
      <c r="BI422" s="617">
        <v>13600</v>
      </c>
      <c r="BJ422" s="617">
        <v>0.87</v>
      </c>
      <c r="BK422" s="617">
        <v>6.9662204090909086</v>
      </c>
      <c r="BL422" s="617">
        <f t="shared" si="5983"/>
        <v>10.673196151371034</v>
      </c>
      <c r="BM422" s="617">
        <v>13600</v>
      </c>
      <c r="BN422" s="617">
        <v>0.87</v>
      </c>
      <c r="BO422" s="617">
        <v>6.9662204090909086</v>
      </c>
      <c r="BP422" s="617">
        <f t="shared" si="5984"/>
        <v>10.434008730810246</v>
      </c>
      <c r="BQ422" s="617">
        <v>13600</v>
      </c>
      <c r="BR422" s="617">
        <v>0.87</v>
      </c>
      <c r="BS422" s="617">
        <v>7.1583380847530353</v>
      </c>
      <c r="BT422" s="617">
        <f t="shared" si="5985"/>
        <v>10.27718163407188</v>
      </c>
      <c r="BU422" s="617">
        <v>13600</v>
      </c>
      <c r="BV422" s="617">
        <v>0.87</v>
      </c>
      <c r="BW422" s="617">
        <v>7.1583380847530353</v>
      </c>
      <c r="BX422" s="617">
        <f t="shared" si="5986"/>
        <v>10.5793412834475</v>
      </c>
      <c r="BY422" s="617">
        <v>14008</v>
      </c>
      <c r="BZ422" s="617">
        <v>0.87</v>
      </c>
      <c r="CA422" s="617">
        <v>7.1583380847530353</v>
      </c>
      <c r="CB422" s="617">
        <f t="shared" si="5987"/>
        <v>10.773478538412435</v>
      </c>
      <c r="CC422" s="617">
        <v>14008</v>
      </c>
      <c r="CD422" s="617"/>
      <c r="CE422" s="617"/>
      <c r="CF422" s="617"/>
      <c r="CG422" s="617"/>
      <c r="CH422" s="617"/>
      <c r="CI422" s="617"/>
      <c r="CJ422" s="617"/>
      <c r="CK422" s="617"/>
      <c r="CL422" s="617"/>
      <c r="CM422" s="617"/>
      <c r="CN422" s="617"/>
      <c r="CO422" s="617"/>
      <c r="CP422" s="617"/>
      <c r="CQ422" s="617"/>
      <c r="CR422" s="617"/>
      <c r="CS422" s="617"/>
      <c r="CT422" s="617"/>
      <c r="CU422" s="617"/>
      <c r="CV422" s="617"/>
      <c r="CW422" s="617"/>
      <c r="CX422" s="617"/>
      <c r="CY422" s="617"/>
      <c r="CZ422" s="617"/>
      <c r="DA422" s="617"/>
      <c r="DB422" s="6">
        <f t="shared" si="5600"/>
        <v>0</v>
      </c>
      <c r="DC422" s="6">
        <f t="shared" si="5601"/>
        <v>8173600</v>
      </c>
      <c r="DD422" s="6">
        <f t="shared" si="5602"/>
        <v>1224000</v>
      </c>
      <c r="DE422" s="6">
        <f t="shared" si="5603"/>
        <v>4624000</v>
      </c>
      <c r="DF422" s="6">
        <f t="shared" si="5604"/>
        <v>1652943.9999999998</v>
      </c>
      <c r="DG422" s="6">
        <f t="shared" si="5605"/>
        <v>1260720</v>
      </c>
      <c r="DH422" s="6">
        <f t="shared" si="5606"/>
        <v>0</v>
      </c>
      <c r="DI422" s="6">
        <f t="shared" si="5607"/>
        <v>3847783.4124731775</v>
      </c>
      <c r="DJ422" s="6">
        <f t="shared" si="5608"/>
        <v>0</v>
      </c>
      <c r="DK422" s="6">
        <f t="shared" si="5609"/>
        <v>0</v>
      </c>
      <c r="DL422" s="6">
        <f t="shared" si="5610"/>
        <v>0</v>
      </c>
      <c r="DM422" s="6">
        <f t="shared" si="5611"/>
        <v>0</v>
      </c>
      <c r="DO422" s="6">
        <f t="shared" si="5612"/>
        <v>0</v>
      </c>
      <c r="DP422" s="6">
        <f t="shared" si="5613"/>
        <v>6001026.3305727625</v>
      </c>
      <c r="DQ422" s="6">
        <f t="shared" si="5614"/>
        <v>919256.8291039227</v>
      </c>
      <c r="DR422" s="6">
        <f t="shared" si="5615"/>
        <v>3612180.5204672311</v>
      </c>
      <c r="DS422" s="6">
        <f t="shared" si="5616"/>
        <v>1254368.5766075961</v>
      </c>
      <c r="DT422" s="6">
        <f t="shared" si="5617"/>
        <v>939481.74251445953</v>
      </c>
      <c r="DU422" s="6">
        <f t="shared" si="5618"/>
        <v>0</v>
      </c>
      <c r="DV422" s="6">
        <f t="shared" si="5619"/>
        <v>0</v>
      </c>
      <c r="DW422" s="6">
        <f t="shared" si="5620"/>
        <v>0</v>
      </c>
      <c r="DX422" s="6">
        <f t="shared" si="5621"/>
        <v>0</v>
      </c>
      <c r="DY422" s="6">
        <f t="shared" si="5622"/>
        <v>0</v>
      </c>
      <c r="DZ422" s="6">
        <f t="shared" si="5623"/>
        <v>0</v>
      </c>
    </row>
    <row r="423" spans="2:130" outlineLevel="1">
      <c r="B423" s="6">
        <f>'23년(세부_실적)'!A555</f>
        <v>417</v>
      </c>
      <c r="C423" s="620"/>
      <c r="D423" s="620"/>
      <c r="E423" s="620"/>
      <c r="F423" s="622" t="str">
        <f>'23년(세부_실적)'!E555</f>
        <v>PN048WWJ-VF(A)R</v>
      </c>
      <c r="G423" s="622" t="s">
        <v>1460</v>
      </c>
      <c r="H423" s="622"/>
      <c r="I423" s="617" t="str">
        <f>'23년(세부_실적)'!G555</f>
        <v>구</v>
      </c>
      <c r="J423" s="617" t="str">
        <f>'23년(세부_실적)'!H555</f>
        <v>SY</v>
      </c>
      <c r="K423" s="617">
        <f>'23년(세부_실적)'!I555</f>
        <v>0</v>
      </c>
      <c r="L423" s="617">
        <f>'23년(세부_실적)'!J555</f>
        <v>15588</v>
      </c>
      <c r="M423" s="617">
        <f>'23년(세부_실적)'!K555</f>
        <v>0</v>
      </c>
      <c r="N423" s="617">
        <f>'23년(세부_실적)'!L555</f>
        <v>15588</v>
      </c>
      <c r="O423" s="617">
        <f>'23년(세부_실적)'!M555</f>
        <v>0</v>
      </c>
      <c r="P423" s="617">
        <f>'23년(세부_실적)'!N555</f>
        <v>15588</v>
      </c>
      <c r="Q423" s="617">
        <f>'23년(세부_실적)'!O555</f>
        <v>0</v>
      </c>
      <c r="R423" s="617">
        <f>'23년(세부_실적)'!P555</f>
        <v>15588</v>
      </c>
      <c r="S423" s="638">
        <f>'23년(세부_실적)'!Q555</f>
        <v>19.409000000000002</v>
      </c>
      <c r="T423" s="638">
        <f t="shared" si="5568"/>
        <v>19409.000000000004</v>
      </c>
      <c r="U423" s="638">
        <f>'23년(세부_실적)'!S555</f>
        <v>1.248</v>
      </c>
      <c r="V423" s="638">
        <f t="shared" si="5569"/>
        <v>1248</v>
      </c>
      <c r="W423" s="638">
        <f>'23년(세부_실적)'!U555</f>
        <v>0.53500000000000003</v>
      </c>
      <c r="X423" s="638">
        <f t="shared" si="5570"/>
        <v>535</v>
      </c>
      <c r="Y423" s="638">
        <f>'23년(세부_실적)'!W555</f>
        <v>1.571</v>
      </c>
      <c r="Z423" s="638">
        <f t="shared" si="5571"/>
        <v>1571</v>
      </c>
      <c r="AA423" s="638">
        <f>'23년(세부_실적)'!Y555</f>
        <v>3.3540000000000001</v>
      </c>
      <c r="AB423" s="638">
        <f t="shared" si="5571"/>
        <v>3354</v>
      </c>
      <c r="AC423" s="638">
        <f>'23년(세부_실적)'!AA555</f>
        <v>2.6150000000000002</v>
      </c>
      <c r="AD423" s="638">
        <f t="shared" ref="AD423" si="6058">AC423*1000</f>
        <v>2615</v>
      </c>
      <c r="AE423" s="638">
        <f>'23년(세부_실적)'!AC555</f>
        <v>2.8969999999999998</v>
      </c>
      <c r="AF423" s="638">
        <f t="shared" ref="AF423" si="6059">AE423*1000</f>
        <v>2897</v>
      </c>
      <c r="AG423" s="638">
        <f>'23년(세부_실적)'!AE555</f>
        <v>2.2490000000000001</v>
      </c>
      <c r="AH423" s="638">
        <f t="shared" ref="AH423" si="6060">AG423*1000</f>
        <v>2249</v>
      </c>
      <c r="AI423" s="638">
        <f>'23년(세부_실적)'!AG555</f>
        <v>7.761000000000001</v>
      </c>
      <c r="AJ423" s="638">
        <f t="shared" ref="AJ423" si="6061">AI423*1000</f>
        <v>7761.0000000000009</v>
      </c>
      <c r="AK423" s="638">
        <f>'23년(세부_실적)'!AI555</f>
        <v>11.115000000000002</v>
      </c>
      <c r="AL423" s="638">
        <f t="shared" ref="AL423" si="6062">AK423*1000</f>
        <v>11115.000000000002</v>
      </c>
      <c r="AM423" s="638">
        <f>'23년(세부_실적)'!AK555</f>
        <v>2.645</v>
      </c>
      <c r="AN423" s="638">
        <f t="shared" ref="AN423" si="6063">AM423*1000</f>
        <v>2645</v>
      </c>
      <c r="AO423" s="638">
        <f>'23년(세부_실적)'!AM555</f>
        <v>1.2070000000000001</v>
      </c>
      <c r="AP423" s="638">
        <f t="shared" ref="AP423" si="6064">AO423*1000</f>
        <v>1207</v>
      </c>
      <c r="AQ423" s="638">
        <f>'23년(세부_실적)'!AO555</f>
        <v>1.2769999999999999</v>
      </c>
      <c r="AR423" s="638">
        <f t="shared" ref="AR423" si="6065">AQ423*1000</f>
        <v>1277</v>
      </c>
      <c r="AS423" s="638">
        <f>'23년(세부_실적)'!AQ555</f>
        <v>5.1290000000000004</v>
      </c>
      <c r="AT423" s="638">
        <f t="shared" ref="AT423" si="6066">AS423*1000</f>
        <v>5129</v>
      </c>
      <c r="AU423" s="638">
        <f>'23년(세부_실적)'!AS555</f>
        <v>0.59499999999999997</v>
      </c>
      <c r="AV423" s="638">
        <f t="shared" ref="AV423" si="6067">AU423*1000</f>
        <v>595</v>
      </c>
      <c r="AW423" s="638">
        <f>'23년(세부_실적)'!AU555</f>
        <v>1.415</v>
      </c>
      <c r="AX423" s="638">
        <f t="shared" ref="AX423" si="6068">AW423*1000</f>
        <v>1415</v>
      </c>
      <c r="AY423" s="638">
        <f>'23년(세부_실적)'!AW555</f>
        <v>1.155</v>
      </c>
      <c r="AZ423" s="638">
        <f t="shared" ref="AZ423" si="6069">AY423*1000</f>
        <v>1155</v>
      </c>
      <c r="BA423" s="638">
        <f>'23년(세부_실적)'!AY555</f>
        <v>3.165</v>
      </c>
      <c r="BB423" s="638">
        <f t="shared" ref="BB423" si="6070">BA423*1000</f>
        <v>3165</v>
      </c>
      <c r="BC423" s="638">
        <f>'23년(세부_실적)'!BA555</f>
        <v>8.2940000000000005</v>
      </c>
      <c r="BD423" s="638">
        <f t="shared" ref="BD423" si="6071">BC423*1000</f>
        <v>8294</v>
      </c>
      <c r="BF423" s="617">
        <v>0.87</v>
      </c>
      <c r="BG423" s="617">
        <v>6.9405194999999988</v>
      </c>
      <c r="BH423" s="617">
        <f t="shared" si="5982"/>
        <v>10.917644036638329</v>
      </c>
      <c r="BI423" s="617">
        <v>13600</v>
      </c>
      <c r="BJ423" s="617">
        <v>0.87</v>
      </c>
      <c r="BK423" s="617">
        <v>6.9405194999999988</v>
      </c>
      <c r="BL423" s="617">
        <f t="shared" si="5983"/>
        <v>10.673196151371034</v>
      </c>
      <c r="BM423" s="617">
        <v>13600</v>
      </c>
      <c r="BN423" s="617">
        <v>0.87</v>
      </c>
      <c r="BO423" s="617">
        <v>6.9405194999999988</v>
      </c>
      <c r="BP423" s="617">
        <f t="shared" si="5984"/>
        <v>10.434008730810246</v>
      </c>
      <c r="BQ423" s="617">
        <v>13600</v>
      </c>
      <c r="BR423" s="617">
        <v>0.87</v>
      </c>
      <c r="BS423" s="617">
        <v>7.1326371756621239</v>
      </c>
      <c r="BT423" s="617">
        <f t="shared" si="5985"/>
        <v>10.27718163407188</v>
      </c>
      <c r="BU423" s="617">
        <v>13600</v>
      </c>
      <c r="BV423" s="617">
        <v>0.87</v>
      </c>
      <c r="BW423" s="617">
        <v>7.1326371756621239</v>
      </c>
      <c r="BX423" s="617">
        <f t="shared" si="5986"/>
        <v>10.5793412834475</v>
      </c>
      <c r="BY423" s="617">
        <v>14008</v>
      </c>
      <c r="BZ423" s="617">
        <v>0.87</v>
      </c>
      <c r="CA423" s="617">
        <v>7.1326371756621239</v>
      </c>
      <c r="CB423" s="617">
        <f t="shared" si="5987"/>
        <v>10.773478538412435</v>
      </c>
      <c r="CC423" s="617">
        <v>14008</v>
      </c>
      <c r="CD423" s="617"/>
      <c r="CE423" s="617"/>
      <c r="CF423" s="617"/>
      <c r="CG423" s="617"/>
      <c r="CH423" s="617"/>
      <c r="CI423" s="617"/>
      <c r="CJ423" s="617"/>
      <c r="CK423" s="617"/>
      <c r="CL423" s="617"/>
      <c r="CM423" s="617"/>
      <c r="CN423" s="617"/>
      <c r="CO423" s="617"/>
      <c r="CP423" s="617"/>
      <c r="CQ423" s="617"/>
      <c r="CR423" s="617"/>
      <c r="CS423" s="617"/>
      <c r="CT423" s="617"/>
      <c r="CU423" s="617"/>
      <c r="CV423" s="617"/>
      <c r="CW423" s="617"/>
      <c r="CX423" s="617"/>
      <c r="CY423" s="617"/>
      <c r="CZ423" s="617"/>
      <c r="DA423" s="617"/>
      <c r="DB423" s="6">
        <f t="shared" si="5600"/>
        <v>16972800</v>
      </c>
      <c r="DC423" s="6">
        <f t="shared" si="5601"/>
        <v>7276000</v>
      </c>
      <c r="DD423" s="6">
        <f t="shared" si="5602"/>
        <v>21365600</v>
      </c>
      <c r="DE423" s="6">
        <f t="shared" si="5603"/>
        <v>35564000</v>
      </c>
      <c r="DF423" s="6">
        <f t="shared" si="5604"/>
        <v>40581175.999999993</v>
      </c>
      <c r="DG423" s="6">
        <f t="shared" si="5605"/>
        <v>31503992.000000004</v>
      </c>
      <c r="DH423" s="6">
        <f t="shared" si="5606"/>
        <v>0</v>
      </c>
      <c r="DI423" s="6">
        <f t="shared" si="5607"/>
        <v>17201016.958722688</v>
      </c>
      <c r="DJ423" s="6">
        <f t="shared" si="5608"/>
        <v>0</v>
      </c>
      <c r="DK423" s="6">
        <f t="shared" si="5609"/>
        <v>0</v>
      </c>
      <c r="DL423" s="6">
        <f t="shared" si="5610"/>
        <v>0</v>
      </c>
      <c r="DM423" s="6">
        <f t="shared" si="5611"/>
        <v>0</v>
      </c>
      <c r="DO423" s="6">
        <f t="shared" si="5612"/>
        <v>12142398.57287184</v>
      </c>
      <c r="DP423" s="6">
        <f t="shared" si="5613"/>
        <v>5324491.2841501497</v>
      </c>
      <c r="DQ423" s="6">
        <f t="shared" si="5614"/>
        <v>15993511.193491334</v>
      </c>
      <c r="DR423" s="6">
        <f t="shared" si="5615"/>
        <v>27692980.298382182</v>
      </c>
      <c r="DS423" s="6">
        <f t="shared" si="5616"/>
        <v>30697225.752401367</v>
      </c>
      <c r="DT423" s="6">
        <f t="shared" si="5617"/>
        <v>23401449.834615204</v>
      </c>
      <c r="DU423" s="6">
        <f t="shared" si="5618"/>
        <v>0</v>
      </c>
      <c r="DV423" s="6">
        <f t="shared" si="5619"/>
        <v>0</v>
      </c>
      <c r="DW423" s="6">
        <f t="shared" si="5620"/>
        <v>0</v>
      </c>
      <c r="DX423" s="6">
        <f t="shared" si="5621"/>
        <v>0</v>
      </c>
      <c r="DY423" s="6">
        <f t="shared" si="5622"/>
        <v>0</v>
      </c>
      <c r="DZ423" s="6">
        <f t="shared" si="5623"/>
        <v>0</v>
      </c>
    </row>
    <row r="424" spans="2:130" outlineLevel="1">
      <c r="B424" s="6">
        <f>'23년(세부_실적)'!A556</f>
        <v>418</v>
      </c>
      <c r="C424" s="620"/>
      <c r="D424" s="620"/>
      <c r="E424" s="620"/>
      <c r="F424" s="622" t="str">
        <f>'23년(세부_실적)'!E556</f>
        <v>PN048WWJ-VF(B)</v>
      </c>
      <c r="G424" s="622" t="s">
        <v>1461</v>
      </c>
      <c r="H424" s="622"/>
      <c r="I424" s="617" t="str">
        <f>'23년(세부_실적)'!G556</f>
        <v>구</v>
      </c>
      <c r="J424" s="617" t="str">
        <f>'23년(세부_실적)'!H556</f>
        <v>SY</v>
      </c>
      <c r="K424" s="617">
        <f>'23년(세부_실적)'!I556</f>
        <v>0</v>
      </c>
      <c r="L424" s="617">
        <f>'23년(세부_실적)'!J556</f>
        <v>15802</v>
      </c>
      <c r="M424" s="617">
        <f>'23년(세부_실적)'!K556</f>
        <v>0</v>
      </c>
      <c r="N424" s="617">
        <f>'23년(세부_실적)'!L556</f>
        <v>15802</v>
      </c>
      <c r="O424" s="617">
        <f>'23년(세부_실적)'!M556</f>
        <v>0</v>
      </c>
      <c r="P424" s="617">
        <f>'23년(세부_실적)'!N556</f>
        <v>15802</v>
      </c>
      <c r="Q424" s="617">
        <f>'23년(세부_실적)'!O556</f>
        <v>0</v>
      </c>
      <c r="R424" s="617">
        <f>'23년(세부_실적)'!P556</f>
        <v>15802</v>
      </c>
      <c r="S424" s="638">
        <f>'23년(세부_실적)'!Q556</f>
        <v>0.23500000000000001</v>
      </c>
      <c r="T424" s="638">
        <f t="shared" si="5568"/>
        <v>235.00000000000003</v>
      </c>
      <c r="U424" s="638">
        <f>'23년(세부_실적)'!S556</f>
        <v>0.06</v>
      </c>
      <c r="V424" s="638">
        <f t="shared" si="5569"/>
        <v>60</v>
      </c>
      <c r="W424" s="638">
        <f>'23년(세부_실적)'!U556</f>
        <v>0</v>
      </c>
      <c r="X424" s="638">
        <f t="shared" si="5570"/>
        <v>0</v>
      </c>
      <c r="Y424" s="638">
        <f>'23년(세부_실적)'!W556</f>
        <v>0.02</v>
      </c>
      <c r="Z424" s="638">
        <f t="shared" si="5571"/>
        <v>20</v>
      </c>
      <c r="AA424" s="638">
        <f>'23년(세부_실적)'!Y556</f>
        <v>0.08</v>
      </c>
      <c r="AB424" s="638">
        <f t="shared" si="5571"/>
        <v>80</v>
      </c>
      <c r="AC424" s="638">
        <f>'23년(세부_실적)'!AA556</f>
        <v>0</v>
      </c>
      <c r="AD424" s="638">
        <f t="shared" ref="AD424" si="6072">AC424*1000</f>
        <v>0</v>
      </c>
      <c r="AE424" s="638">
        <f>'23년(세부_실적)'!AC556</f>
        <v>0</v>
      </c>
      <c r="AF424" s="638">
        <f t="shared" ref="AF424" si="6073">AE424*1000</f>
        <v>0</v>
      </c>
      <c r="AG424" s="638">
        <f>'23년(세부_실적)'!AE556</f>
        <v>4.4999999999999998E-2</v>
      </c>
      <c r="AH424" s="638">
        <f t="shared" ref="AH424" si="6074">AG424*1000</f>
        <v>45</v>
      </c>
      <c r="AI424" s="638">
        <f>'23년(세부_실적)'!AG556</f>
        <v>4.4999999999999998E-2</v>
      </c>
      <c r="AJ424" s="638">
        <f t="shared" ref="AJ424" si="6075">AI424*1000</f>
        <v>45</v>
      </c>
      <c r="AK424" s="638">
        <f>'23년(세부_실적)'!AI556</f>
        <v>0.125</v>
      </c>
      <c r="AL424" s="638">
        <f t="shared" ref="AL424" si="6076">AK424*1000</f>
        <v>125</v>
      </c>
      <c r="AM424" s="638">
        <f>'23년(세부_실적)'!AK556</f>
        <v>0.04</v>
      </c>
      <c r="AN424" s="638">
        <f t="shared" ref="AN424" si="6077">AM424*1000</f>
        <v>40</v>
      </c>
      <c r="AO424" s="638">
        <f>'23년(세부_실적)'!AM556</f>
        <v>0.03</v>
      </c>
      <c r="AP424" s="638">
        <f t="shared" ref="AP424" si="6078">AO424*1000</f>
        <v>30</v>
      </c>
      <c r="AQ424" s="638">
        <f>'23년(세부_실적)'!AO556</f>
        <v>0</v>
      </c>
      <c r="AR424" s="638">
        <f t="shared" ref="AR424" si="6079">AQ424*1000</f>
        <v>0</v>
      </c>
      <c r="AS424" s="638">
        <f>'23년(세부_실적)'!AQ556</f>
        <v>7.0000000000000007E-2</v>
      </c>
      <c r="AT424" s="638">
        <f t="shared" ref="AT424" si="6080">AS424*1000</f>
        <v>70</v>
      </c>
      <c r="AU424" s="638">
        <f>'23년(세부_실적)'!AS556</f>
        <v>0</v>
      </c>
      <c r="AV424" s="638">
        <f t="shared" ref="AV424" si="6081">AU424*1000</f>
        <v>0</v>
      </c>
      <c r="AW424" s="638">
        <f>'23년(세부_실적)'!AU556</f>
        <v>0</v>
      </c>
      <c r="AX424" s="638">
        <f t="shared" ref="AX424" si="6082">AW424*1000</f>
        <v>0</v>
      </c>
      <c r="AY424" s="638">
        <f>'23년(세부_실적)'!AW556</f>
        <v>0.04</v>
      </c>
      <c r="AZ424" s="638">
        <f t="shared" ref="AZ424" si="6083">AY424*1000</f>
        <v>40</v>
      </c>
      <c r="BA424" s="638">
        <f>'23년(세부_실적)'!AY556</f>
        <v>0.04</v>
      </c>
      <c r="BB424" s="638">
        <f t="shared" ref="BB424" si="6084">BA424*1000</f>
        <v>40</v>
      </c>
      <c r="BC424" s="638">
        <f>'23년(세부_실적)'!BA556</f>
        <v>0.11000000000000001</v>
      </c>
      <c r="BD424" s="638">
        <f t="shared" ref="BD424" si="6085">BC424*1000</f>
        <v>110.00000000000001</v>
      </c>
      <c r="BF424" s="617">
        <v>0.87</v>
      </c>
      <c r="BG424" s="617">
        <v>7.3772834672727283</v>
      </c>
      <c r="BH424" s="617"/>
      <c r="BI424" s="617"/>
      <c r="BJ424" s="617">
        <v>0.87</v>
      </c>
      <c r="BK424" s="617">
        <v>7.3772834672727283</v>
      </c>
      <c r="BL424" s="617"/>
      <c r="BM424" s="617"/>
      <c r="BN424" s="617">
        <v>0.87</v>
      </c>
      <c r="BO424" s="617">
        <v>7.3772834672727283</v>
      </c>
      <c r="BP424" s="617"/>
      <c r="BQ424" s="617"/>
      <c r="BR424" s="617">
        <v>0.87</v>
      </c>
      <c r="BS424" s="617">
        <v>7.3772834672727283</v>
      </c>
      <c r="BT424" s="617"/>
      <c r="BU424" s="617"/>
      <c r="BV424" s="617">
        <v>0.87</v>
      </c>
      <c r="BW424" s="617">
        <v>7.3772834672727283</v>
      </c>
      <c r="BX424" s="617"/>
      <c r="BY424" s="617"/>
      <c r="BZ424" s="617">
        <v>0.87</v>
      </c>
      <c r="CA424" s="617">
        <v>7.3772834672727283</v>
      </c>
      <c r="CB424" s="617">
        <f t="shared" si="5987"/>
        <v>10.921144720549441</v>
      </c>
      <c r="CC424" s="617">
        <v>14200</v>
      </c>
      <c r="CD424" s="617"/>
      <c r="CE424" s="617"/>
      <c r="CF424" s="617"/>
      <c r="CG424" s="617"/>
      <c r="CH424" s="617"/>
      <c r="CI424" s="617"/>
      <c r="CJ424" s="617"/>
      <c r="CK424" s="617"/>
      <c r="CL424" s="617"/>
      <c r="CM424" s="617"/>
      <c r="CN424" s="617"/>
      <c r="CO424" s="617"/>
      <c r="CP424" s="617"/>
      <c r="CQ424" s="617"/>
      <c r="CR424" s="617"/>
      <c r="CS424" s="617"/>
      <c r="CT424" s="617"/>
      <c r="CU424" s="617"/>
      <c r="CV424" s="617"/>
      <c r="CW424" s="617"/>
      <c r="CX424" s="617"/>
      <c r="CY424" s="617"/>
      <c r="CZ424" s="617"/>
      <c r="DA424" s="617"/>
      <c r="DB424" s="6">
        <f t="shared" si="5600"/>
        <v>0</v>
      </c>
      <c r="DC424" s="6">
        <f t="shared" si="5601"/>
        <v>0</v>
      </c>
      <c r="DD424" s="6">
        <f t="shared" si="5602"/>
        <v>0</v>
      </c>
      <c r="DE424" s="6">
        <f t="shared" si="5603"/>
        <v>0</v>
      </c>
      <c r="DF424" s="6">
        <f t="shared" si="5604"/>
        <v>0</v>
      </c>
      <c r="DG424" s="6">
        <f t="shared" si="5605"/>
        <v>638999.99999999988</v>
      </c>
      <c r="DH424" s="6">
        <f t="shared" si="5606"/>
        <v>0</v>
      </c>
      <c r="DI424" s="6">
        <f t="shared" si="5607"/>
        <v>433391.43074686779</v>
      </c>
      <c r="DJ424" s="6">
        <f t="shared" si="5608"/>
        <v>0</v>
      </c>
      <c r="DK424" s="6">
        <f t="shared" si="5609"/>
        <v>0</v>
      </c>
      <c r="DL424" s="6">
        <f t="shared" si="5610"/>
        <v>0</v>
      </c>
      <c r="DM424" s="6">
        <f t="shared" si="5611"/>
        <v>0</v>
      </c>
      <c r="DO424" s="6">
        <f t="shared" si="5612"/>
        <v>616413.51254081796</v>
      </c>
      <c r="DP424" s="6">
        <f t="shared" si="5613"/>
        <v>0</v>
      </c>
      <c r="DQ424" s="6">
        <f t="shared" si="5614"/>
        <v>214995.13379494587</v>
      </c>
      <c r="DR424" s="6">
        <f t="shared" si="5615"/>
        <v>0</v>
      </c>
      <c r="DS424" s="6">
        <f t="shared" si="5616"/>
        <v>0</v>
      </c>
      <c r="DT424" s="6">
        <f t="shared" si="5617"/>
        <v>482551.44221934088</v>
      </c>
      <c r="DU424" s="6">
        <f t="shared" si="5618"/>
        <v>0</v>
      </c>
      <c r="DV424" s="6">
        <f t="shared" si="5619"/>
        <v>0</v>
      </c>
      <c r="DW424" s="6">
        <f t="shared" si="5620"/>
        <v>0</v>
      </c>
      <c r="DX424" s="6">
        <f t="shared" si="5621"/>
        <v>0</v>
      </c>
      <c r="DY424" s="6">
        <f t="shared" si="5622"/>
        <v>0</v>
      </c>
      <c r="DZ424" s="6">
        <f t="shared" si="5623"/>
        <v>0</v>
      </c>
    </row>
    <row r="425" spans="2:130" outlineLevel="1">
      <c r="B425" s="6">
        <f>'23년(세부_실적)'!A557</f>
        <v>419</v>
      </c>
      <c r="C425" s="620"/>
      <c r="D425" s="620"/>
      <c r="E425" s="620"/>
      <c r="F425" s="622" t="str">
        <f>'23년(세부_실적)'!E557</f>
        <v>PN048WWJ-V1</v>
      </c>
      <c r="G425" s="622" t="s">
        <v>1462</v>
      </c>
      <c r="H425" s="622" t="str">
        <f>'23년(세부_실적)'!F557</f>
        <v>미주향</v>
      </c>
      <c r="I425" s="617" t="str">
        <f>'23년(세부_실적)'!G557</f>
        <v>구</v>
      </c>
      <c r="J425" s="617" t="str">
        <f>'23년(세부_실적)'!H557</f>
        <v>SY</v>
      </c>
      <c r="K425" s="617">
        <f>'23년(세부_실적)'!I557</f>
        <v>0</v>
      </c>
      <c r="L425" s="617">
        <f>'23년(세부_실적)'!J557</f>
        <v>16725</v>
      </c>
      <c r="M425" s="617">
        <f>'23년(세부_실적)'!K557</f>
        <v>0</v>
      </c>
      <c r="N425" s="617">
        <f>'23년(세부_실적)'!L557</f>
        <v>16725</v>
      </c>
      <c r="O425" s="617">
        <f>'23년(세부_실적)'!M557</f>
        <v>0</v>
      </c>
      <c r="P425" s="617">
        <f>'23년(세부_실적)'!N557</f>
        <v>16725</v>
      </c>
      <c r="Q425" s="617">
        <f>'23년(세부_실적)'!O557</f>
        <v>0</v>
      </c>
      <c r="R425" s="617">
        <f>'23년(세부_실적)'!P557</f>
        <v>16725</v>
      </c>
      <c r="S425" s="638">
        <f>'23년(세부_실적)'!Q557</f>
        <v>3.7260000000000004</v>
      </c>
      <c r="T425" s="638">
        <f t="shared" si="5568"/>
        <v>3726.0000000000005</v>
      </c>
      <c r="U425" s="638">
        <f>'23년(세부_실적)'!S557</f>
        <v>0.04</v>
      </c>
      <c r="V425" s="638">
        <f t="shared" si="5569"/>
        <v>40</v>
      </c>
      <c r="W425" s="638">
        <f>'23년(세부_실적)'!U557</f>
        <v>0.10199999999999999</v>
      </c>
      <c r="X425" s="638">
        <f t="shared" si="5570"/>
        <v>102</v>
      </c>
      <c r="Y425" s="638">
        <f>'23년(세부_실적)'!W557</f>
        <v>0.28000000000000003</v>
      </c>
      <c r="Z425" s="638">
        <f t="shared" si="5571"/>
        <v>280</v>
      </c>
      <c r="AA425" s="638">
        <f>'23년(세부_실적)'!Y557</f>
        <v>0.42200000000000004</v>
      </c>
      <c r="AB425" s="638">
        <f t="shared" si="5571"/>
        <v>422.00000000000006</v>
      </c>
      <c r="AC425" s="638">
        <f>'23년(세부_실적)'!AA557</f>
        <v>0.53100000000000003</v>
      </c>
      <c r="AD425" s="638">
        <f t="shared" ref="AD425" si="6086">AC425*1000</f>
        <v>531</v>
      </c>
      <c r="AE425" s="638">
        <f>'23년(세부_실적)'!AC557</f>
        <v>0.39600000000000002</v>
      </c>
      <c r="AF425" s="638">
        <f t="shared" ref="AF425" si="6087">AE425*1000</f>
        <v>396</v>
      </c>
      <c r="AG425" s="638">
        <f>'23년(세부_실적)'!AE557</f>
        <v>0.432</v>
      </c>
      <c r="AH425" s="638">
        <f t="shared" ref="AH425" si="6088">AG425*1000</f>
        <v>432</v>
      </c>
      <c r="AI425" s="638">
        <f>'23년(세부_실적)'!AG557</f>
        <v>1.359</v>
      </c>
      <c r="AJ425" s="638">
        <f t="shared" ref="AJ425" si="6089">AI425*1000</f>
        <v>1359</v>
      </c>
      <c r="AK425" s="638">
        <f>'23년(세부_실적)'!AI557</f>
        <v>1.7810000000000001</v>
      </c>
      <c r="AL425" s="638">
        <f t="shared" ref="AL425" si="6090">AK425*1000</f>
        <v>1781.0000000000002</v>
      </c>
      <c r="AM425" s="638">
        <f>'23년(세부_실적)'!AK557</f>
        <v>0.31900000000000001</v>
      </c>
      <c r="AN425" s="638">
        <f t="shared" ref="AN425" si="6091">AM425*1000</f>
        <v>319</v>
      </c>
      <c r="AO425" s="638">
        <f>'23년(세부_실적)'!AM557</f>
        <v>0.26500000000000001</v>
      </c>
      <c r="AP425" s="638">
        <f t="shared" ref="AP425" si="6092">AO425*1000</f>
        <v>265</v>
      </c>
      <c r="AQ425" s="638">
        <f>'23년(세부_실적)'!AO557</f>
        <v>0.40400000000000003</v>
      </c>
      <c r="AR425" s="638">
        <f t="shared" ref="AR425" si="6093">AQ425*1000</f>
        <v>404</v>
      </c>
      <c r="AS425" s="638">
        <f>'23년(세부_실적)'!AQ557</f>
        <v>0.9880000000000001</v>
      </c>
      <c r="AT425" s="638">
        <f t="shared" ref="AT425" si="6094">AS425*1000</f>
        <v>988.00000000000011</v>
      </c>
      <c r="AU425" s="638">
        <f>'23년(세부_실적)'!AS557</f>
        <v>0.433</v>
      </c>
      <c r="AV425" s="638">
        <f t="shared" ref="AV425" si="6095">AU425*1000</f>
        <v>433</v>
      </c>
      <c r="AW425" s="638">
        <f>'23년(세부_실적)'!AU557</f>
        <v>0.26800000000000002</v>
      </c>
      <c r="AX425" s="638">
        <f t="shared" ref="AX425" si="6096">AW425*1000</f>
        <v>268</v>
      </c>
      <c r="AY425" s="638">
        <f>'23년(세부_실적)'!AW557</f>
        <v>0.25600000000000001</v>
      </c>
      <c r="AZ425" s="638">
        <f t="shared" ref="AZ425" si="6097">AY425*1000</f>
        <v>256</v>
      </c>
      <c r="BA425" s="638">
        <f>'23년(세부_실적)'!AY557</f>
        <v>0.95700000000000007</v>
      </c>
      <c r="BB425" s="638">
        <f t="shared" ref="BB425" si="6098">BA425*1000</f>
        <v>957.00000000000011</v>
      </c>
      <c r="BC425" s="638">
        <f>'23년(세부_실적)'!BA557</f>
        <v>1.9450000000000003</v>
      </c>
      <c r="BD425" s="638">
        <f t="shared" ref="BD425" si="6099">BC425*1000</f>
        <v>1945.0000000000002</v>
      </c>
      <c r="BF425" s="617">
        <v>0.87</v>
      </c>
      <c r="BG425" s="617">
        <v>7.2357956090909097</v>
      </c>
      <c r="BH425" s="617">
        <f t="shared" si="5982"/>
        <v>11.680273583315271</v>
      </c>
      <c r="BI425" s="617">
        <v>14550</v>
      </c>
      <c r="BJ425" s="617">
        <v>0.87</v>
      </c>
      <c r="BK425" s="617">
        <v>7.2357956090909097</v>
      </c>
      <c r="BL425" s="617">
        <f t="shared" si="5983"/>
        <v>11.418750294297688</v>
      </c>
      <c r="BM425" s="617">
        <v>14550</v>
      </c>
      <c r="BN425" s="617">
        <v>0.87</v>
      </c>
      <c r="BO425" s="617">
        <v>7.2357956090909097</v>
      </c>
      <c r="BP425" s="617">
        <f t="shared" si="5984"/>
        <v>11.162854928918314</v>
      </c>
      <c r="BQ425" s="617">
        <v>14550</v>
      </c>
      <c r="BR425" s="617">
        <v>0.87</v>
      </c>
      <c r="BS425" s="617">
        <v>7.4046866483247662</v>
      </c>
      <c r="BT425" s="617">
        <f t="shared" si="5985"/>
        <v>10.995072998216607</v>
      </c>
      <c r="BU425" s="617">
        <v>14550</v>
      </c>
      <c r="BV425" s="617">
        <v>0.87</v>
      </c>
      <c r="BW425" s="617">
        <v>7.4046866483247662</v>
      </c>
      <c r="BX425" s="617">
        <f t="shared" si="5986"/>
        <v>11.317961769970321</v>
      </c>
      <c r="BY425" s="617">
        <v>14986</v>
      </c>
      <c r="BZ425" s="617">
        <v>0.87</v>
      </c>
      <c r="CA425" s="617">
        <v>7.4046866483247662</v>
      </c>
      <c r="CB425" s="617">
        <f t="shared" si="5987"/>
        <v>11.525653153672812</v>
      </c>
      <c r="CC425" s="617">
        <v>14986</v>
      </c>
      <c r="CD425" s="617"/>
      <c r="CE425" s="617"/>
      <c r="CF425" s="617"/>
      <c r="CG425" s="617"/>
      <c r="CH425" s="617"/>
      <c r="CI425" s="617"/>
      <c r="CJ425" s="617"/>
      <c r="CK425" s="617"/>
      <c r="CL425" s="617"/>
      <c r="CM425" s="617"/>
      <c r="CN425" s="617"/>
      <c r="CO425" s="617"/>
      <c r="CP425" s="617"/>
      <c r="CQ425" s="617"/>
      <c r="CR425" s="617"/>
      <c r="CS425" s="617"/>
      <c r="CT425" s="617"/>
      <c r="CU425" s="617"/>
      <c r="CV425" s="617"/>
      <c r="CW425" s="617"/>
      <c r="CX425" s="617"/>
      <c r="CY425" s="617"/>
      <c r="CZ425" s="617"/>
      <c r="DA425" s="617"/>
      <c r="DB425" s="6">
        <f t="shared" si="5600"/>
        <v>582000</v>
      </c>
      <c r="DC425" s="6">
        <f t="shared" si="5601"/>
        <v>1484100</v>
      </c>
      <c r="DD425" s="6">
        <f t="shared" si="5602"/>
        <v>4073999.9999999995</v>
      </c>
      <c r="DE425" s="6">
        <f t="shared" si="5603"/>
        <v>7726050</v>
      </c>
      <c r="DF425" s="6">
        <f t="shared" si="5604"/>
        <v>5934456.0000000009</v>
      </c>
      <c r="DG425" s="6">
        <f t="shared" si="5605"/>
        <v>6473952.0000000009</v>
      </c>
      <c r="DH425" s="6">
        <f t="shared" si="5606"/>
        <v>0</v>
      </c>
      <c r="DI425" s="6">
        <f t="shared" si="5607"/>
        <v>4040194.9648139174</v>
      </c>
      <c r="DJ425" s="6">
        <f t="shared" si="5608"/>
        <v>0</v>
      </c>
      <c r="DK425" s="6">
        <f t="shared" si="5609"/>
        <v>0</v>
      </c>
      <c r="DL425" s="6">
        <f t="shared" si="5610"/>
        <v>0</v>
      </c>
      <c r="DM425" s="6">
        <f t="shared" si="5611"/>
        <v>0</v>
      </c>
      <c r="DO425" s="6">
        <f t="shared" si="5612"/>
        <v>403892.34129153827</v>
      </c>
      <c r="DP425" s="6">
        <f t="shared" si="5613"/>
        <v>1053513.8218636136</v>
      </c>
      <c r="DQ425" s="6">
        <f t="shared" si="5614"/>
        <v>2958294.4078120622</v>
      </c>
      <c r="DR425" s="6">
        <f t="shared" si="5615"/>
        <v>5814480.9761298588</v>
      </c>
      <c r="DS425" s="6">
        <f t="shared" si="5616"/>
        <v>4338746.218295414</v>
      </c>
      <c r="DT425" s="6">
        <f t="shared" si="5617"/>
        <v>4647886.194564566</v>
      </c>
      <c r="DU425" s="6">
        <f t="shared" si="5618"/>
        <v>0</v>
      </c>
      <c r="DV425" s="6">
        <f t="shared" si="5619"/>
        <v>0</v>
      </c>
      <c r="DW425" s="6">
        <f t="shared" si="5620"/>
        <v>0</v>
      </c>
      <c r="DX425" s="6">
        <f t="shared" si="5621"/>
        <v>0</v>
      </c>
      <c r="DY425" s="6">
        <f t="shared" si="5622"/>
        <v>0</v>
      </c>
      <c r="DZ425" s="6">
        <f t="shared" si="5623"/>
        <v>0</v>
      </c>
    </row>
    <row r="426" spans="2:130" ht="12" customHeight="1" outlineLevel="1">
      <c r="B426" s="6">
        <f>'23년(세부_실적)'!A560</f>
        <v>420</v>
      </c>
      <c r="C426" s="620"/>
      <c r="D426" s="620"/>
      <c r="E426" s="620"/>
      <c r="F426" s="622" t="str">
        <f>'23년(세부_실적)'!E560</f>
        <v>PN048WWJ-VF(M)</v>
      </c>
      <c r="G426" s="622" t="s">
        <v>1463</v>
      </c>
      <c r="H426" s="622"/>
      <c r="I426" s="617" t="str">
        <f>'23년(세부_실적)'!G560</f>
        <v>구</v>
      </c>
      <c r="J426" s="617" t="str">
        <f>'23년(세부_실적)'!H560</f>
        <v>SY</v>
      </c>
      <c r="K426" s="617">
        <f>'23년(세부_실적)'!I560</f>
        <v>0</v>
      </c>
      <c r="L426" s="617">
        <f>'23년(세부_실적)'!J560</f>
        <v>0</v>
      </c>
      <c r="M426" s="617">
        <f>'23년(세부_실적)'!K560</f>
        <v>0</v>
      </c>
      <c r="N426" s="617">
        <f>'23년(세부_실적)'!L560</f>
        <v>16374</v>
      </c>
      <c r="O426" s="617">
        <f>'23년(세부_실적)'!M560</f>
        <v>0</v>
      </c>
      <c r="P426" s="617">
        <f>'23년(세부_실적)'!N560</f>
        <v>16374</v>
      </c>
      <c r="Q426" s="617">
        <f>'23년(세부_실적)'!O560</f>
        <v>0</v>
      </c>
      <c r="R426" s="617">
        <f>'23년(세부_실적)'!P560</f>
        <v>16374</v>
      </c>
      <c r="S426" s="638">
        <f>'23년(세부_실적)'!Q560</f>
        <v>10.394</v>
      </c>
      <c r="T426" s="638">
        <f t="shared" si="5568"/>
        <v>10394</v>
      </c>
      <c r="U426" s="638">
        <f>'23년(세부_실적)'!S560</f>
        <v>0</v>
      </c>
      <c r="V426" s="638">
        <f t="shared" si="5569"/>
        <v>0</v>
      </c>
      <c r="W426" s="638">
        <f>'23년(세부_실적)'!U560</f>
        <v>0</v>
      </c>
      <c r="X426" s="638">
        <f t="shared" si="5570"/>
        <v>0</v>
      </c>
      <c r="Y426" s="638">
        <f>'23년(세부_실적)'!W560</f>
        <v>0</v>
      </c>
      <c r="Z426" s="638">
        <f t="shared" si="5571"/>
        <v>0</v>
      </c>
      <c r="AA426" s="638">
        <f>'23년(세부_실적)'!Y560</f>
        <v>0</v>
      </c>
      <c r="AB426" s="638">
        <f t="shared" si="5571"/>
        <v>0</v>
      </c>
      <c r="AC426" s="638">
        <f>'23년(세부_실적)'!AA560</f>
        <v>0</v>
      </c>
      <c r="AD426" s="638">
        <f t="shared" ref="AD426" si="6100">AC426*1000</f>
        <v>0</v>
      </c>
      <c r="AE426" s="638">
        <f>'23년(세부_실적)'!AC560</f>
        <v>0</v>
      </c>
      <c r="AF426" s="638">
        <f t="shared" ref="AF426" si="6101">AE426*1000</f>
        <v>0</v>
      </c>
      <c r="AG426" s="638">
        <f>'23년(세부_실적)'!AE560</f>
        <v>0.10199999999999999</v>
      </c>
      <c r="AH426" s="638">
        <f t="shared" ref="AH426" si="6102">AG426*1000</f>
        <v>102</v>
      </c>
      <c r="AI426" s="638">
        <f>'23년(세부_실적)'!AG560</f>
        <v>0.10199999999999999</v>
      </c>
      <c r="AJ426" s="638">
        <f t="shared" ref="AJ426" si="6103">AI426*1000</f>
        <v>102</v>
      </c>
      <c r="AK426" s="638">
        <f>'23년(세부_실적)'!AI560</f>
        <v>0.10199999999999999</v>
      </c>
      <c r="AL426" s="638">
        <f t="shared" ref="AL426" si="6104">AK426*1000</f>
        <v>102</v>
      </c>
      <c r="AM426" s="638">
        <f>'23년(세부_실적)'!AK560</f>
        <v>0</v>
      </c>
      <c r="AN426" s="638">
        <f t="shared" ref="AN426" si="6105">AM426*1000</f>
        <v>0</v>
      </c>
      <c r="AO426" s="638">
        <f>'23년(세부_실적)'!AM560</f>
        <v>0</v>
      </c>
      <c r="AP426" s="638">
        <f t="shared" ref="AP426" si="6106">AO426*1000</f>
        <v>0</v>
      </c>
      <c r="AQ426" s="638">
        <f>'23년(세부_실적)'!AO560</f>
        <v>2.6120000000000001</v>
      </c>
      <c r="AR426" s="638">
        <f t="shared" ref="AR426" si="6107">AQ426*1000</f>
        <v>2612</v>
      </c>
      <c r="AS426" s="638">
        <f>'23년(세부_실적)'!AQ560</f>
        <v>2.6120000000000001</v>
      </c>
      <c r="AT426" s="638">
        <f t="shared" ref="AT426" si="6108">AS426*1000</f>
        <v>2612</v>
      </c>
      <c r="AU426" s="638">
        <f>'23년(세부_실적)'!AS560</f>
        <v>2.073</v>
      </c>
      <c r="AV426" s="638">
        <f t="shared" ref="AV426" si="6109">AU426*1000</f>
        <v>2073</v>
      </c>
      <c r="AW426" s="638">
        <f>'23년(세부_실적)'!AU560</f>
        <v>3.4449999999999998</v>
      </c>
      <c r="AX426" s="638">
        <f t="shared" ref="AX426" si="6110">AW426*1000</f>
        <v>3445</v>
      </c>
      <c r="AY426" s="638">
        <f>'23년(세부_실적)'!AW560</f>
        <v>2.1619999999999999</v>
      </c>
      <c r="AZ426" s="638">
        <f t="shared" ref="AZ426" si="6111">AY426*1000</f>
        <v>2162</v>
      </c>
      <c r="BA426" s="638">
        <f>'23년(세부_실적)'!AY560</f>
        <v>7.68</v>
      </c>
      <c r="BB426" s="638">
        <f t="shared" ref="BB426" si="6112">BA426*1000</f>
        <v>7680</v>
      </c>
      <c r="BC426" s="638">
        <f>'23년(세부_실적)'!BA560</f>
        <v>10.292</v>
      </c>
      <c r="BD426" s="638">
        <f t="shared" ref="BD426" si="6113">BC426*1000</f>
        <v>10292</v>
      </c>
      <c r="BF426" s="617"/>
      <c r="BG426" s="617"/>
      <c r="BH426" s="617"/>
      <c r="BI426" s="617"/>
      <c r="BJ426" s="617"/>
      <c r="BK426" s="617"/>
      <c r="BL426" s="617"/>
      <c r="BM426" s="617"/>
      <c r="BN426" s="617"/>
      <c r="BO426" s="617"/>
      <c r="BP426" s="617"/>
      <c r="BQ426" s="617"/>
      <c r="BR426" s="617"/>
      <c r="BS426" s="617"/>
      <c r="BT426" s="617"/>
      <c r="BU426" s="617"/>
      <c r="BV426" s="617"/>
      <c r="BW426" s="617"/>
      <c r="BX426" s="617"/>
      <c r="BY426" s="617"/>
      <c r="BZ426" s="617"/>
      <c r="CA426" s="617"/>
      <c r="CB426" s="617"/>
      <c r="CC426" s="617"/>
      <c r="CD426" s="617"/>
      <c r="CE426" s="617"/>
      <c r="CF426" s="617"/>
      <c r="CG426" s="617"/>
      <c r="CH426" s="617"/>
      <c r="CI426" s="617"/>
      <c r="CJ426" s="617"/>
      <c r="CK426" s="617"/>
      <c r="CL426" s="617"/>
      <c r="CM426" s="617"/>
      <c r="CN426" s="617"/>
      <c r="CO426" s="617"/>
      <c r="CP426" s="617"/>
      <c r="CQ426" s="617"/>
      <c r="CR426" s="617"/>
      <c r="CS426" s="617"/>
      <c r="CT426" s="617"/>
      <c r="CU426" s="617"/>
      <c r="CV426" s="617"/>
      <c r="CW426" s="617"/>
      <c r="CX426" s="617"/>
      <c r="CY426" s="617"/>
      <c r="CZ426" s="617"/>
      <c r="DA426" s="617"/>
      <c r="DB426" s="6">
        <f t="shared" si="5600"/>
        <v>0</v>
      </c>
      <c r="DC426" s="6">
        <f t="shared" si="5601"/>
        <v>0</v>
      </c>
      <c r="DD426" s="6">
        <f t="shared" si="5602"/>
        <v>0</v>
      </c>
      <c r="DE426" s="6">
        <f t="shared" si="5603"/>
        <v>0</v>
      </c>
      <c r="DF426" s="6">
        <f t="shared" si="5604"/>
        <v>0</v>
      </c>
      <c r="DG426" s="6">
        <f t="shared" si="5605"/>
        <v>0</v>
      </c>
      <c r="DH426" s="6">
        <f t="shared" si="5606"/>
        <v>0</v>
      </c>
      <c r="DI426" s="6">
        <f t="shared" si="5607"/>
        <v>0</v>
      </c>
      <c r="DJ426" s="6">
        <f t="shared" si="5608"/>
        <v>0</v>
      </c>
      <c r="DK426" s="6">
        <f t="shared" si="5609"/>
        <v>0</v>
      </c>
      <c r="DL426" s="6">
        <f t="shared" si="5610"/>
        <v>0</v>
      </c>
      <c r="DM426" s="6">
        <f t="shared" si="5611"/>
        <v>0</v>
      </c>
      <c r="DO426" s="6">
        <f t="shared" si="5612"/>
        <v>0</v>
      </c>
      <c r="DP426" s="6">
        <f t="shared" si="5613"/>
        <v>0</v>
      </c>
      <c r="DQ426" s="6">
        <f t="shared" si="5614"/>
        <v>0</v>
      </c>
      <c r="DR426" s="6">
        <f t="shared" si="5615"/>
        <v>0</v>
      </c>
      <c r="DS426" s="6">
        <f t="shared" si="5616"/>
        <v>0</v>
      </c>
      <c r="DT426" s="6">
        <f t="shared" si="5617"/>
        <v>0</v>
      </c>
      <c r="DU426" s="6">
        <f t="shared" si="5618"/>
        <v>0</v>
      </c>
      <c r="DV426" s="6">
        <f t="shared" si="5619"/>
        <v>0</v>
      </c>
      <c r="DW426" s="6">
        <f t="shared" si="5620"/>
        <v>0</v>
      </c>
      <c r="DX426" s="6">
        <f t="shared" si="5621"/>
        <v>0</v>
      </c>
      <c r="DY426" s="6">
        <f t="shared" si="5622"/>
        <v>0</v>
      </c>
      <c r="DZ426" s="6">
        <f t="shared" si="5623"/>
        <v>0</v>
      </c>
    </row>
    <row r="427" spans="2:130" outlineLevel="1">
      <c r="B427" s="6">
        <f>'23년(세부_실적)'!A561</f>
        <v>421</v>
      </c>
      <c r="C427" s="620"/>
      <c r="D427" s="620"/>
      <c r="E427" s="620"/>
      <c r="F427" s="622" t="str">
        <f>'23년(세부_실적)'!E561</f>
        <v>PN053WWJ-VF</v>
      </c>
      <c r="G427" s="622" t="s">
        <v>1464</v>
      </c>
      <c r="H427" s="622"/>
      <c r="I427" s="617" t="str">
        <f>'23년(세부_실적)'!G561</f>
        <v>구</v>
      </c>
      <c r="J427" s="617" t="str">
        <f>'23년(세부_실적)'!H561</f>
        <v>SY</v>
      </c>
      <c r="K427" s="617">
        <f>'23년(세부_실적)'!I561</f>
        <v>0</v>
      </c>
      <c r="L427" s="617">
        <f>'23년(세부_실적)'!J561</f>
        <v>16072</v>
      </c>
      <c r="M427" s="617">
        <f>'23년(세부_실적)'!K561</f>
        <v>0</v>
      </c>
      <c r="N427" s="617">
        <f>'23년(세부_실적)'!L561</f>
        <v>16072</v>
      </c>
      <c r="O427" s="617">
        <f>'23년(세부_실적)'!M561</f>
        <v>0</v>
      </c>
      <c r="P427" s="617">
        <f>'23년(세부_실적)'!N561</f>
        <v>16072</v>
      </c>
      <c r="Q427" s="617">
        <f>'23년(세부_실적)'!O561</f>
        <v>0</v>
      </c>
      <c r="R427" s="617">
        <f>'23년(세부_실적)'!P561</f>
        <v>16072</v>
      </c>
      <c r="S427" s="638">
        <f>'23년(세부_실적)'!Q561</f>
        <v>1.657</v>
      </c>
      <c r="T427" s="638">
        <f t="shared" si="5568"/>
        <v>1657</v>
      </c>
      <c r="U427" s="638">
        <f>'23년(세부_실적)'!S561</f>
        <v>0.11</v>
      </c>
      <c r="V427" s="638">
        <f t="shared" si="5569"/>
        <v>110</v>
      </c>
      <c r="W427" s="638">
        <f>'23년(세부_실적)'!U561</f>
        <v>0.13</v>
      </c>
      <c r="X427" s="638">
        <f t="shared" si="5570"/>
        <v>130</v>
      </c>
      <c r="Y427" s="638">
        <f>'23년(세부_실적)'!W561</f>
        <v>0.245</v>
      </c>
      <c r="Z427" s="638">
        <f t="shared" si="5571"/>
        <v>245</v>
      </c>
      <c r="AA427" s="638">
        <f>'23년(세부_실적)'!Y561</f>
        <v>0.48499999999999999</v>
      </c>
      <c r="AB427" s="638">
        <f t="shared" si="5571"/>
        <v>485</v>
      </c>
      <c r="AC427" s="638">
        <f>'23년(세부_실적)'!AA561</f>
        <v>5.5E-2</v>
      </c>
      <c r="AD427" s="638">
        <f t="shared" ref="AD427" si="6114">AC427*1000</f>
        <v>55</v>
      </c>
      <c r="AE427" s="638">
        <f>'23년(세부_실적)'!AC561</f>
        <v>0.22</v>
      </c>
      <c r="AF427" s="638">
        <f t="shared" ref="AF427" si="6115">AE427*1000</f>
        <v>220</v>
      </c>
      <c r="AG427" s="638">
        <f>'23년(세부_실적)'!AE561</f>
        <v>0.16500000000000001</v>
      </c>
      <c r="AH427" s="638">
        <f t="shared" ref="AH427" si="6116">AG427*1000</f>
        <v>165</v>
      </c>
      <c r="AI427" s="638">
        <f>'23년(세부_실적)'!AG561</f>
        <v>0.44000000000000006</v>
      </c>
      <c r="AJ427" s="638">
        <f t="shared" ref="AJ427" si="6117">AI427*1000</f>
        <v>440.00000000000006</v>
      </c>
      <c r="AK427" s="638">
        <f>'23년(세부_실적)'!AI561</f>
        <v>0.92500000000000004</v>
      </c>
      <c r="AL427" s="638">
        <f t="shared" ref="AL427" si="6118">AK427*1000</f>
        <v>925</v>
      </c>
      <c r="AM427" s="638">
        <f>'23년(세부_실적)'!AK561</f>
        <v>0.24</v>
      </c>
      <c r="AN427" s="638">
        <f t="shared" ref="AN427" si="6119">AM427*1000</f>
        <v>240</v>
      </c>
      <c r="AO427" s="638">
        <f>'23년(세부_실적)'!AM561</f>
        <v>0.21</v>
      </c>
      <c r="AP427" s="638">
        <f t="shared" ref="AP427" si="6120">AO427*1000</f>
        <v>210</v>
      </c>
      <c r="AQ427" s="638">
        <f>'23년(세부_실적)'!AO561</f>
        <v>0.1</v>
      </c>
      <c r="AR427" s="638">
        <f t="shared" ref="AR427" si="6121">AQ427*1000</f>
        <v>100</v>
      </c>
      <c r="AS427" s="638">
        <f>'23년(세부_실적)'!AQ561</f>
        <v>0.54999999999999993</v>
      </c>
      <c r="AT427" s="638">
        <f t="shared" ref="AT427" si="6122">AS427*1000</f>
        <v>549.99999999999989</v>
      </c>
      <c r="AU427" s="638">
        <f>'23년(세부_실적)'!AS561</f>
        <v>9.5000000000000001E-2</v>
      </c>
      <c r="AV427" s="638">
        <f t="shared" ref="AV427" si="6123">AU427*1000</f>
        <v>95</v>
      </c>
      <c r="AW427" s="638">
        <f>'23년(세부_실적)'!AU561</f>
        <v>0.05</v>
      </c>
      <c r="AX427" s="638">
        <f t="shared" ref="AX427" si="6124">AW427*1000</f>
        <v>50</v>
      </c>
      <c r="AY427" s="638">
        <f>'23년(세부_실적)'!AW561</f>
        <v>3.6999999999999998E-2</v>
      </c>
      <c r="AZ427" s="638">
        <f t="shared" ref="AZ427" si="6125">AY427*1000</f>
        <v>37</v>
      </c>
      <c r="BA427" s="638">
        <f>'23년(세부_실적)'!AY561</f>
        <v>0.18200000000000002</v>
      </c>
      <c r="BB427" s="638">
        <f t="shared" ref="BB427" si="6126">BA427*1000</f>
        <v>182.00000000000003</v>
      </c>
      <c r="BC427" s="638">
        <f>'23년(세부_실적)'!BA561</f>
        <v>0.73199999999999998</v>
      </c>
      <c r="BD427" s="638">
        <f t="shared" ref="BD427" si="6127">BC427*1000</f>
        <v>732</v>
      </c>
      <c r="BF427" s="617">
        <v>0.98</v>
      </c>
      <c r="BG427" s="617">
        <v>6.7412762018181853</v>
      </c>
      <c r="BH427" s="617">
        <f t="shared" ref="BH427:BH431" si="6128">+BI427/$BI$2</f>
        <v>11.257214876895535</v>
      </c>
      <c r="BI427" s="617">
        <v>14023</v>
      </c>
      <c r="BJ427" s="617">
        <v>0.98</v>
      </c>
      <c r="BK427" s="617">
        <v>6.7412762018181853</v>
      </c>
      <c r="BL427" s="617">
        <f>+BM427/$BM$2</f>
        <v>11.005163943432061</v>
      </c>
      <c r="BM427" s="617">
        <v>14023</v>
      </c>
      <c r="BN427" s="617">
        <v>0.98</v>
      </c>
      <c r="BO427" s="617">
        <v>6.7412762018181853</v>
      </c>
      <c r="BP427" s="617">
        <f>+BQ427/$BQ$2</f>
        <v>10.758537090599418</v>
      </c>
      <c r="BQ427" s="617">
        <v>14023</v>
      </c>
      <c r="BR427" s="617">
        <v>0.98</v>
      </c>
      <c r="BS427" s="617">
        <v>7.2867518710576293</v>
      </c>
      <c r="BT427" s="617">
        <f>+BU427/$BU$2</f>
        <v>10.596832209896322</v>
      </c>
      <c r="BU427" s="617">
        <v>14023</v>
      </c>
      <c r="BV427" s="617">
        <v>0.98</v>
      </c>
      <c r="BW427" s="617">
        <v>7.2867518710576293</v>
      </c>
      <c r="BX427" s="617">
        <f>+BY427/$BY$2</f>
        <v>10.907868800459184</v>
      </c>
      <c r="BY427" s="617">
        <v>14443</v>
      </c>
      <c r="BZ427" s="617">
        <v>0.98</v>
      </c>
      <c r="CA427" s="617">
        <v>7.2867518710576293</v>
      </c>
      <c r="CB427" s="617">
        <f>+CC427/$CC$2</f>
        <v>11.10803473231659</v>
      </c>
      <c r="CC427" s="617">
        <v>14443</v>
      </c>
      <c r="CD427" s="617"/>
      <c r="CE427" s="617"/>
      <c r="CF427" s="617"/>
      <c r="CG427" s="617"/>
      <c r="CH427" s="617"/>
      <c r="CI427" s="617"/>
      <c r="CJ427" s="617"/>
      <c r="CK427" s="617"/>
      <c r="CL427" s="617"/>
      <c r="CM427" s="617"/>
      <c r="CN427" s="617"/>
      <c r="CO427" s="617"/>
      <c r="CP427" s="617"/>
      <c r="CQ427" s="617"/>
      <c r="CR427" s="617"/>
      <c r="CS427" s="617"/>
      <c r="CT427" s="617"/>
      <c r="CU427" s="617"/>
      <c r="CV427" s="617"/>
      <c r="CW427" s="617"/>
      <c r="CX427" s="617"/>
      <c r="CY427" s="617"/>
      <c r="CZ427" s="617"/>
      <c r="DA427" s="617"/>
      <c r="DB427" s="6">
        <f t="shared" si="5600"/>
        <v>1542530</v>
      </c>
      <c r="DC427" s="6">
        <f t="shared" si="5601"/>
        <v>1822990.0000000002</v>
      </c>
      <c r="DD427" s="6">
        <f t="shared" si="5602"/>
        <v>3435635</v>
      </c>
      <c r="DE427" s="6">
        <f t="shared" si="5603"/>
        <v>771265</v>
      </c>
      <c r="DF427" s="6">
        <f t="shared" si="5604"/>
        <v>3177460</v>
      </c>
      <c r="DG427" s="6">
        <f t="shared" si="5605"/>
        <v>2383095</v>
      </c>
      <c r="DH427" s="6">
        <f t="shared" si="5606"/>
        <v>0</v>
      </c>
      <c r="DI427" s="6">
        <f t="shared" si="5607"/>
        <v>3085655.4253478227</v>
      </c>
      <c r="DJ427" s="6">
        <f t="shared" si="5608"/>
        <v>0</v>
      </c>
      <c r="DK427" s="6">
        <f t="shared" si="5609"/>
        <v>0</v>
      </c>
      <c r="DL427" s="6">
        <f t="shared" si="5610"/>
        <v>0</v>
      </c>
      <c r="DM427" s="6">
        <f t="shared" si="5611"/>
        <v>0</v>
      </c>
      <c r="DO427" s="6">
        <f t="shared" si="5612"/>
        <v>1058014.8207027186</v>
      </c>
      <c r="DP427" s="6">
        <f t="shared" si="5613"/>
        <v>1279018.5930444999</v>
      </c>
      <c r="DQ427" s="6">
        <f t="shared" si="5614"/>
        <v>2465715.0447352901</v>
      </c>
      <c r="DR427" s="6">
        <f t="shared" si="5615"/>
        <v>601675.69473043899</v>
      </c>
      <c r="DS427" s="6">
        <f t="shared" si="5616"/>
        <v>2408103.1666887128</v>
      </c>
      <c r="DT427" s="6">
        <f t="shared" si="5617"/>
        <v>1773531.9995753679</v>
      </c>
      <c r="DU427" s="6">
        <f t="shared" si="5618"/>
        <v>0</v>
      </c>
      <c r="DV427" s="6">
        <f t="shared" si="5619"/>
        <v>0</v>
      </c>
      <c r="DW427" s="6">
        <f t="shared" si="5620"/>
        <v>0</v>
      </c>
      <c r="DX427" s="6">
        <f t="shared" si="5621"/>
        <v>0</v>
      </c>
      <c r="DY427" s="6">
        <f t="shared" si="5622"/>
        <v>0</v>
      </c>
      <c r="DZ427" s="6">
        <f t="shared" si="5623"/>
        <v>0</v>
      </c>
    </row>
    <row r="428" spans="2:130" outlineLevel="1">
      <c r="B428" s="6">
        <f>'23년(세부_실적)'!A562</f>
        <v>422</v>
      </c>
      <c r="C428" s="620"/>
      <c r="D428" s="620"/>
      <c r="E428" s="620"/>
      <c r="F428" s="622" t="str">
        <f>'23년(세부_실적)'!E562</f>
        <v>PN053WWJ-VF(A)</v>
      </c>
      <c r="G428" s="622" t="s">
        <v>1465</v>
      </c>
      <c r="H428" s="622"/>
      <c r="I428" s="617" t="str">
        <f>'23년(세부_실적)'!G562</f>
        <v>구</v>
      </c>
      <c r="J428" s="617" t="str">
        <f>'23년(세부_실적)'!H562</f>
        <v>SY</v>
      </c>
      <c r="K428" s="617">
        <f>'23년(세부_실적)'!I562</f>
        <v>0</v>
      </c>
      <c r="L428" s="617">
        <f>'23년(세부_실적)'!J562</f>
        <v>3266</v>
      </c>
      <c r="M428" s="617">
        <f>'23년(세부_실적)'!K562</f>
        <v>0</v>
      </c>
      <c r="N428" s="617">
        <f>'23년(세부_실적)'!L562</f>
        <v>3266</v>
      </c>
      <c r="O428" s="617">
        <f>'23년(세부_실적)'!M562</f>
        <v>0</v>
      </c>
      <c r="P428" s="617">
        <f>'23년(세부_실적)'!N562</f>
        <v>3266</v>
      </c>
      <c r="Q428" s="617">
        <f>'23년(세부_실적)'!O562</f>
        <v>0</v>
      </c>
      <c r="R428" s="617">
        <f>'23년(세부_실적)'!P562</f>
        <v>3266</v>
      </c>
      <c r="S428" s="638">
        <f>'23년(세부_실적)'!Q562</f>
        <v>0.64300000000000002</v>
      </c>
      <c r="T428" s="638">
        <f t="shared" si="5568"/>
        <v>643</v>
      </c>
      <c r="U428" s="638">
        <f>'23년(세부_실적)'!S562</f>
        <v>0.02</v>
      </c>
      <c r="V428" s="638">
        <f t="shared" si="5569"/>
        <v>20</v>
      </c>
      <c r="W428" s="638">
        <f>'23년(세부_실적)'!U562</f>
        <v>0.05</v>
      </c>
      <c r="X428" s="638">
        <f t="shared" si="5570"/>
        <v>50</v>
      </c>
      <c r="Y428" s="638">
        <f>'23년(세부_실적)'!W562</f>
        <v>0.02</v>
      </c>
      <c r="Z428" s="638">
        <f t="shared" si="5571"/>
        <v>20</v>
      </c>
      <c r="AA428" s="638">
        <f>'23년(세부_실적)'!Y562</f>
        <v>9.0000000000000011E-2</v>
      </c>
      <c r="AB428" s="638">
        <f t="shared" si="5571"/>
        <v>90.000000000000014</v>
      </c>
      <c r="AC428" s="638">
        <f>'23년(세부_실적)'!AA562</f>
        <v>7.4999999999999997E-2</v>
      </c>
      <c r="AD428" s="638">
        <f t="shared" ref="AD428" si="6129">AC428*1000</f>
        <v>75</v>
      </c>
      <c r="AE428" s="638">
        <f>'23년(세부_실적)'!AC562</f>
        <v>1.4999999999999999E-2</v>
      </c>
      <c r="AF428" s="638">
        <f t="shared" ref="AF428" si="6130">AE428*1000</f>
        <v>15</v>
      </c>
      <c r="AG428" s="638">
        <f>'23년(세부_실적)'!AE562</f>
        <v>9.5000000000000001E-2</v>
      </c>
      <c r="AH428" s="638">
        <f t="shared" ref="AH428" si="6131">AG428*1000</f>
        <v>95</v>
      </c>
      <c r="AI428" s="638">
        <f>'23년(세부_실적)'!AG562</f>
        <v>0.185</v>
      </c>
      <c r="AJ428" s="638">
        <f t="shared" ref="AJ428" si="6132">AI428*1000</f>
        <v>185</v>
      </c>
      <c r="AK428" s="638">
        <f>'23년(세부_실적)'!AI562</f>
        <v>0.27500000000000002</v>
      </c>
      <c r="AL428" s="638">
        <f t="shared" ref="AL428" si="6133">AK428*1000</f>
        <v>275</v>
      </c>
      <c r="AM428" s="638">
        <f>'23년(세부_실적)'!AK562</f>
        <v>0.14499999999999999</v>
      </c>
      <c r="AN428" s="638">
        <f t="shared" ref="AN428" si="6134">AM428*1000</f>
        <v>145</v>
      </c>
      <c r="AO428" s="638">
        <f>'23년(세부_실적)'!AM562</f>
        <v>0.1</v>
      </c>
      <c r="AP428" s="638">
        <f t="shared" ref="AP428" si="6135">AO428*1000</f>
        <v>100</v>
      </c>
      <c r="AQ428" s="638">
        <f>'23년(세부_실적)'!AO562</f>
        <v>0.06</v>
      </c>
      <c r="AR428" s="638">
        <f t="shared" ref="AR428" si="6136">AQ428*1000</f>
        <v>60</v>
      </c>
      <c r="AS428" s="638">
        <f>'23년(세부_실적)'!AQ562</f>
        <v>0.30499999999999999</v>
      </c>
      <c r="AT428" s="638">
        <f t="shared" ref="AT428" si="6137">AS428*1000</f>
        <v>305</v>
      </c>
      <c r="AU428" s="638">
        <f>'23년(세부_실적)'!AS562</f>
        <v>0.04</v>
      </c>
      <c r="AV428" s="638">
        <f t="shared" ref="AV428" si="6138">AU428*1000</f>
        <v>40</v>
      </c>
      <c r="AW428" s="638">
        <f>'23년(세부_실적)'!AU562</f>
        <v>0</v>
      </c>
      <c r="AX428" s="638">
        <f t="shared" ref="AX428" si="6139">AW428*1000</f>
        <v>0</v>
      </c>
      <c r="AY428" s="638">
        <f>'23년(세부_실적)'!AW562</f>
        <v>2.3E-2</v>
      </c>
      <c r="AZ428" s="638">
        <f t="shared" ref="AZ428" si="6140">AY428*1000</f>
        <v>23</v>
      </c>
      <c r="BA428" s="638">
        <f>'23년(세부_실적)'!AY562</f>
        <v>6.3E-2</v>
      </c>
      <c r="BB428" s="638">
        <f t="shared" ref="BB428" si="6141">BA428*1000</f>
        <v>63</v>
      </c>
      <c r="BC428" s="638">
        <f>'23년(세부_실적)'!BA562</f>
        <v>0.36799999999999999</v>
      </c>
      <c r="BD428" s="638">
        <f t="shared" ref="BD428" si="6142">BC428*1000</f>
        <v>368</v>
      </c>
      <c r="BF428" s="617">
        <v>0.98</v>
      </c>
      <c r="BG428" s="617">
        <v>0.90026074727272731</v>
      </c>
      <c r="BH428" s="617">
        <f t="shared" si="6128"/>
        <v>2.2878886400308263</v>
      </c>
      <c r="BI428" s="617">
        <v>2850</v>
      </c>
      <c r="BJ428" s="617">
        <v>0.98</v>
      </c>
      <c r="BK428" s="617">
        <v>0.90026074727272731</v>
      </c>
      <c r="BL428" s="617">
        <f>+BM428/$BM$2</f>
        <v>2.2366624287799595</v>
      </c>
      <c r="BM428" s="617">
        <v>2850</v>
      </c>
      <c r="BN428" s="617">
        <v>0.98</v>
      </c>
      <c r="BO428" s="617">
        <v>0.90026074727272731</v>
      </c>
      <c r="BP428" s="617">
        <f>+BQ428/$BQ$2</f>
        <v>2.1865385943242059</v>
      </c>
      <c r="BQ428" s="617">
        <v>2850</v>
      </c>
      <c r="BR428" s="617">
        <v>0.98</v>
      </c>
      <c r="BS428" s="617">
        <v>0.92389274727272741</v>
      </c>
      <c r="BT428" s="617">
        <f>+BU428/$BU$2</f>
        <v>2.1536740924341808</v>
      </c>
      <c r="BU428" s="617">
        <v>2850</v>
      </c>
      <c r="BV428" s="617">
        <v>0.98</v>
      </c>
      <c r="BW428" s="617">
        <v>0.92389274727272741</v>
      </c>
      <c r="BX428" s="617">
        <f>+BY428/$BY$2</f>
        <v>2.2166166952397499</v>
      </c>
      <c r="BY428" s="617">
        <v>2935</v>
      </c>
      <c r="BZ428" s="617">
        <v>0.98</v>
      </c>
      <c r="CA428" s="617">
        <v>0.92389274727272741</v>
      </c>
      <c r="CB428" s="617">
        <f>+CC428/$CC$2</f>
        <v>2.2572929404797613</v>
      </c>
      <c r="CC428" s="617">
        <v>2935</v>
      </c>
      <c r="CD428" s="617"/>
      <c r="CE428" s="617"/>
      <c r="CF428" s="617"/>
      <c r="CG428" s="617"/>
      <c r="CH428" s="617"/>
      <c r="CI428" s="617"/>
      <c r="CJ428" s="617"/>
      <c r="CK428" s="617"/>
      <c r="CL428" s="617"/>
      <c r="CM428" s="617"/>
      <c r="CN428" s="617"/>
      <c r="CO428" s="617"/>
      <c r="CP428" s="617"/>
      <c r="CQ428" s="617"/>
      <c r="CR428" s="617"/>
      <c r="CS428" s="617"/>
      <c r="CT428" s="617"/>
      <c r="CU428" s="617"/>
      <c r="CV428" s="617"/>
      <c r="CW428" s="617"/>
      <c r="CX428" s="617"/>
      <c r="CY428" s="617"/>
      <c r="CZ428" s="617"/>
      <c r="DA428" s="617"/>
      <c r="DB428" s="6">
        <f t="shared" si="5600"/>
        <v>57000</v>
      </c>
      <c r="DC428" s="6">
        <f t="shared" si="5601"/>
        <v>142500</v>
      </c>
      <c r="DD428" s="6">
        <f t="shared" si="5602"/>
        <v>57000</v>
      </c>
      <c r="DE428" s="6">
        <f t="shared" si="5603"/>
        <v>213750.00000000003</v>
      </c>
      <c r="DF428" s="6">
        <f t="shared" si="5604"/>
        <v>44025</v>
      </c>
      <c r="DG428" s="6">
        <f t="shared" si="5605"/>
        <v>278825</v>
      </c>
      <c r="DH428" s="6">
        <f t="shared" si="5606"/>
        <v>0</v>
      </c>
      <c r="DI428" s="6">
        <f t="shared" si="5607"/>
        <v>298592.4528737223</v>
      </c>
      <c r="DJ428" s="6">
        <f t="shared" si="5608"/>
        <v>0</v>
      </c>
      <c r="DK428" s="6">
        <f t="shared" si="5609"/>
        <v>0</v>
      </c>
      <c r="DL428" s="6">
        <f t="shared" si="5610"/>
        <v>0</v>
      </c>
      <c r="DM428" s="6">
        <f t="shared" si="5611"/>
        <v>0</v>
      </c>
      <c r="DO428" s="6">
        <f t="shared" si="5612"/>
        <v>46844.440205403276</v>
      </c>
      <c r="DP428" s="6">
        <f t="shared" si="5613"/>
        <v>119793.29246949274</v>
      </c>
      <c r="DQ428" s="6">
        <f t="shared" si="5614"/>
        <v>49015.765316353827</v>
      </c>
      <c r="DR428" s="6">
        <f t="shared" si="5615"/>
        <v>188959.45127407092</v>
      </c>
      <c r="DS428" s="6">
        <f t="shared" si="5616"/>
        <v>37813.880216045181</v>
      </c>
      <c r="DT428" s="6">
        <f t="shared" si="5617"/>
        <v>235172.35434470978</v>
      </c>
      <c r="DU428" s="6">
        <f t="shared" si="5618"/>
        <v>0</v>
      </c>
      <c r="DV428" s="6">
        <f t="shared" si="5619"/>
        <v>0</v>
      </c>
      <c r="DW428" s="6">
        <f t="shared" si="5620"/>
        <v>0</v>
      </c>
      <c r="DX428" s="6">
        <f t="shared" si="5621"/>
        <v>0</v>
      </c>
      <c r="DY428" s="6">
        <f t="shared" si="5622"/>
        <v>0</v>
      </c>
      <c r="DZ428" s="6">
        <f t="shared" si="5623"/>
        <v>0</v>
      </c>
    </row>
    <row r="429" spans="2:130" outlineLevel="1">
      <c r="B429" s="6">
        <f>'23년(세부_실적)'!A563</f>
        <v>423</v>
      </c>
      <c r="C429" s="620"/>
      <c r="D429" s="620"/>
      <c r="E429" s="620"/>
      <c r="F429" s="622" t="str">
        <f>'23년(세부_실적)'!E563</f>
        <v>PN053WWJ-VF(B)</v>
      </c>
      <c r="G429" s="622" t="s">
        <v>1466</v>
      </c>
      <c r="H429" s="622"/>
      <c r="I429" s="617" t="str">
        <f>'23년(세부_실적)'!G563</f>
        <v>구</v>
      </c>
      <c r="J429" s="617" t="str">
        <f>'23년(세부_실적)'!H563</f>
        <v>SY</v>
      </c>
      <c r="K429" s="617">
        <f>'23년(세부_실적)'!I563</f>
        <v>0</v>
      </c>
      <c r="L429" s="617">
        <f>'23년(세부_실적)'!J563</f>
        <v>3186</v>
      </c>
      <c r="M429" s="617">
        <f>'23년(세부_실적)'!K563</f>
        <v>0</v>
      </c>
      <c r="N429" s="617">
        <f>'23년(세부_실적)'!L563</f>
        <v>3186</v>
      </c>
      <c r="O429" s="617">
        <f>'23년(세부_실적)'!M563</f>
        <v>0</v>
      </c>
      <c r="P429" s="617">
        <f>'23년(세부_실적)'!N563</f>
        <v>3186</v>
      </c>
      <c r="Q429" s="617">
        <f>'23년(세부_실적)'!O563</f>
        <v>0</v>
      </c>
      <c r="R429" s="617">
        <f>'23년(세부_실적)'!P563</f>
        <v>3186</v>
      </c>
      <c r="S429" s="638">
        <f>'23년(세부_실적)'!Q563</f>
        <v>0</v>
      </c>
      <c r="T429" s="638">
        <f t="shared" si="5568"/>
        <v>0</v>
      </c>
      <c r="U429" s="638">
        <f>'23년(세부_실적)'!S563</f>
        <v>0</v>
      </c>
      <c r="V429" s="638">
        <f t="shared" si="5569"/>
        <v>0</v>
      </c>
      <c r="W429" s="638">
        <f>'23년(세부_실적)'!U563</f>
        <v>0</v>
      </c>
      <c r="X429" s="638">
        <f t="shared" si="5570"/>
        <v>0</v>
      </c>
      <c r="Y429" s="638">
        <f>'23년(세부_실적)'!W563</f>
        <v>0</v>
      </c>
      <c r="Z429" s="638">
        <f t="shared" si="5571"/>
        <v>0</v>
      </c>
      <c r="AA429" s="638">
        <f>'23년(세부_실적)'!Y563</f>
        <v>0</v>
      </c>
      <c r="AB429" s="638">
        <f t="shared" si="5571"/>
        <v>0</v>
      </c>
      <c r="AC429" s="638">
        <f>'23년(세부_실적)'!AA563</f>
        <v>0</v>
      </c>
      <c r="AD429" s="638">
        <f t="shared" ref="AD429" si="6143">AC429*1000</f>
        <v>0</v>
      </c>
      <c r="AE429" s="638">
        <f>'23년(세부_실적)'!AC563</f>
        <v>0</v>
      </c>
      <c r="AF429" s="638">
        <f t="shared" ref="AF429" si="6144">AE429*1000</f>
        <v>0</v>
      </c>
      <c r="AG429" s="638">
        <f>'23년(세부_실적)'!AE563</f>
        <v>0</v>
      </c>
      <c r="AH429" s="638">
        <f t="shared" ref="AH429" si="6145">AG429*1000</f>
        <v>0</v>
      </c>
      <c r="AI429" s="638">
        <f>'23년(세부_실적)'!AG563</f>
        <v>0</v>
      </c>
      <c r="AJ429" s="638">
        <f t="shared" ref="AJ429" si="6146">AI429*1000</f>
        <v>0</v>
      </c>
      <c r="AK429" s="638">
        <f>'23년(세부_실적)'!AI563</f>
        <v>0</v>
      </c>
      <c r="AL429" s="638">
        <f t="shared" ref="AL429" si="6147">AK429*1000</f>
        <v>0</v>
      </c>
      <c r="AM429" s="638">
        <f>'23년(세부_실적)'!AK563</f>
        <v>0</v>
      </c>
      <c r="AN429" s="638">
        <f t="shared" ref="AN429" si="6148">AM429*1000</f>
        <v>0</v>
      </c>
      <c r="AO429" s="638">
        <f>'23년(세부_실적)'!AM563</f>
        <v>0</v>
      </c>
      <c r="AP429" s="638">
        <f t="shared" ref="AP429" si="6149">AO429*1000</f>
        <v>0</v>
      </c>
      <c r="AQ429" s="638">
        <f>'23년(세부_실적)'!AO563</f>
        <v>0</v>
      </c>
      <c r="AR429" s="638">
        <f t="shared" ref="AR429" si="6150">AQ429*1000</f>
        <v>0</v>
      </c>
      <c r="AS429" s="638">
        <f>'23년(세부_실적)'!AQ563</f>
        <v>0</v>
      </c>
      <c r="AT429" s="638">
        <f t="shared" ref="AT429" si="6151">AS429*1000</f>
        <v>0</v>
      </c>
      <c r="AU429" s="638">
        <f>'23년(세부_실적)'!AS563</f>
        <v>0</v>
      </c>
      <c r="AV429" s="638">
        <f t="shared" ref="AV429" si="6152">AU429*1000</f>
        <v>0</v>
      </c>
      <c r="AW429" s="638">
        <f>'23년(세부_실적)'!AU563</f>
        <v>0</v>
      </c>
      <c r="AX429" s="638">
        <f t="shared" ref="AX429" si="6153">AW429*1000</f>
        <v>0</v>
      </c>
      <c r="AY429" s="638">
        <f>'23년(세부_실적)'!AW563</f>
        <v>0</v>
      </c>
      <c r="AZ429" s="638">
        <f t="shared" ref="AZ429" si="6154">AY429*1000</f>
        <v>0</v>
      </c>
      <c r="BA429" s="638">
        <f>'23년(세부_실적)'!AY563</f>
        <v>0</v>
      </c>
      <c r="BB429" s="638">
        <f t="shared" ref="BB429" si="6155">BA429*1000</f>
        <v>0</v>
      </c>
      <c r="BC429" s="638">
        <f>'23년(세부_실적)'!BA563</f>
        <v>0</v>
      </c>
      <c r="BD429" s="638">
        <f t="shared" ref="BD429" si="6156">BC429*1000</f>
        <v>0</v>
      </c>
      <c r="BF429" s="617">
        <v>0.98</v>
      </c>
      <c r="BG429" s="617">
        <v>0.95536074727272724</v>
      </c>
      <c r="BH429" s="617">
        <f t="shared" si="6128"/>
        <v>2.2316948839598938</v>
      </c>
      <c r="BI429" s="617">
        <v>2780</v>
      </c>
      <c r="BJ429" s="617">
        <v>0.98</v>
      </c>
      <c r="BK429" s="617">
        <v>0.95536074727272724</v>
      </c>
      <c r="BL429" s="617">
        <f>+BM429/$BM$2</f>
        <v>2.1817268603537849</v>
      </c>
      <c r="BM429" s="617">
        <v>2780</v>
      </c>
      <c r="BN429" s="617">
        <v>0.98</v>
      </c>
      <c r="BO429" s="617">
        <v>0.95536074727272724</v>
      </c>
      <c r="BP429" s="617">
        <f>+BQ429/$BQ$2</f>
        <v>2.1328341376215061</v>
      </c>
      <c r="BQ429" s="617">
        <v>2780</v>
      </c>
      <c r="BR429" s="617">
        <v>0.98</v>
      </c>
      <c r="BS429" s="617">
        <v>0.9867707472727274</v>
      </c>
      <c r="BT429" s="617">
        <f>+BU429/$BU$2</f>
        <v>2.1007768340235167</v>
      </c>
      <c r="BU429" s="617">
        <v>2780</v>
      </c>
      <c r="BV429" s="617">
        <v>0.98</v>
      </c>
      <c r="BW429" s="617">
        <v>0.9867707472727274</v>
      </c>
      <c r="BX429" s="617">
        <f>+BY429/$BY$2</f>
        <v>2.1622397269067815</v>
      </c>
      <c r="BY429" s="617">
        <v>2863</v>
      </c>
      <c r="BZ429" s="617">
        <v>0.98</v>
      </c>
      <c r="CA429" s="617">
        <v>0.9867707472727274</v>
      </c>
      <c r="CB429" s="617">
        <f>+CC429/$CC$2</f>
        <v>2.2019181221783839</v>
      </c>
      <c r="CC429" s="617">
        <v>2863</v>
      </c>
      <c r="CD429" s="617"/>
      <c r="CE429" s="617"/>
      <c r="CF429" s="617"/>
      <c r="CG429" s="617"/>
      <c r="CH429" s="617"/>
      <c r="CI429" s="617"/>
      <c r="CJ429" s="617"/>
      <c r="CK429" s="617"/>
      <c r="CL429" s="617"/>
      <c r="CM429" s="617"/>
      <c r="CN429" s="617"/>
      <c r="CO429" s="617"/>
      <c r="CP429" s="617"/>
      <c r="CQ429" s="617"/>
      <c r="CR429" s="617"/>
      <c r="CS429" s="617"/>
      <c r="CT429" s="617"/>
      <c r="CU429" s="617"/>
      <c r="CV429" s="617"/>
      <c r="CW429" s="617"/>
      <c r="CX429" s="617"/>
      <c r="CY429" s="617"/>
      <c r="CZ429" s="617"/>
      <c r="DA429" s="617"/>
      <c r="DB429" s="6">
        <f t="shared" si="5600"/>
        <v>0</v>
      </c>
      <c r="DC429" s="6">
        <f t="shared" si="5601"/>
        <v>0</v>
      </c>
      <c r="DD429" s="6">
        <f t="shared" si="5602"/>
        <v>0</v>
      </c>
      <c r="DE429" s="6">
        <f t="shared" si="5603"/>
        <v>0</v>
      </c>
      <c r="DF429" s="6">
        <f t="shared" si="5604"/>
        <v>0</v>
      </c>
      <c r="DG429" s="6">
        <f t="shared" si="5605"/>
        <v>0</v>
      </c>
      <c r="DH429" s="6">
        <f t="shared" si="5606"/>
        <v>0</v>
      </c>
      <c r="DI429" s="6">
        <f t="shared" si="5607"/>
        <v>0</v>
      </c>
      <c r="DJ429" s="6">
        <f t="shared" si="5608"/>
        <v>0</v>
      </c>
      <c r="DK429" s="6">
        <f t="shared" si="5609"/>
        <v>0</v>
      </c>
      <c r="DL429" s="6">
        <f t="shared" si="5610"/>
        <v>0</v>
      </c>
      <c r="DM429" s="6">
        <f t="shared" si="5611"/>
        <v>0</v>
      </c>
      <c r="DO429" s="6">
        <f t="shared" si="5612"/>
        <v>0</v>
      </c>
      <c r="DP429" s="6">
        <f t="shared" si="5613"/>
        <v>0</v>
      </c>
      <c r="DQ429" s="6">
        <f t="shared" si="5614"/>
        <v>0</v>
      </c>
      <c r="DR429" s="6">
        <f t="shared" si="5615"/>
        <v>0</v>
      </c>
      <c r="DS429" s="6">
        <f t="shared" si="5616"/>
        <v>0</v>
      </c>
      <c r="DT429" s="6">
        <f t="shared" si="5617"/>
        <v>0</v>
      </c>
      <c r="DU429" s="6">
        <f t="shared" si="5618"/>
        <v>0</v>
      </c>
      <c r="DV429" s="6">
        <f t="shared" si="5619"/>
        <v>0</v>
      </c>
      <c r="DW429" s="6">
        <f t="shared" si="5620"/>
        <v>0</v>
      </c>
      <c r="DX429" s="6">
        <f t="shared" si="5621"/>
        <v>0</v>
      </c>
      <c r="DY429" s="6">
        <f t="shared" si="5622"/>
        <v>0</v>
      </c>
      <c r="DZ429" s="6">
        <f t="shared" si="5623"/>
        <v>0</v>
      </c>
    </row>
    <row r="430" spans="2:130" outlineLevel="1">
      <c r="B430" s="6">
        <f>'23년(세부_실적)'!A564</f>
        <v>424</v>
      </c>
      <c r="C430" s="620"/>
      <c r="D430" s="620"/>
      <c r="E430" s="620"/>
      <c r="F430" s="622" t="str">
        <f>'23년(세부_실적)'!E564</f>
        <v>PN053WWJ-VF(C)</v>
      </c>
      <c r="G430" s="622" t="s">
        <v>1467</v>
      </c>
      <c r="H430" s="622"/>
      <c r="I430" s="617" t="str">
        <f>'23년(세부_실적)'!G564</f>
        <v>구</v>
      </c>
      <c r="J430" s="617" t="str">
        <f>'23년(세부_실적)'!H564</f>
        <v>SY</v>
      </c>
      <c r="K430" s="617">
        <f>'23년(세부_실적)'!I564</f>
        <v>0</v>
      </c>
      <c r="L430" s="617">
        <f>'23년(세부_실적)'!J564</f>
        <v>16304</v>
      </c>
      <c r="M430" s="617">
        <f>'23년(세부_실적)'!K564</f>
        <v>0</v>
      </c>
      <c r="N430" s="617">
        <f>'23년(세부_실적)'!L564</f>
        <v>16304</v>
      </c>
      <c r="O430" s="617">
        <f>'23년(세부_실적)'!M564</f>
        <v>0</v>
      </c>
      <c r="P430" s="617">
        <f>'23년(세부_실적)'!N564</f>
        <v>16304</v>
      </c>
      <c r="Q430" s="617">
        <f>'23년(세부_실적)'!O564</f>
        <v>0</v>
      </c>
      <c r="R430" s="617">
        <f>'23년(세부_실적)'!P564</f>
        <v>16304</v>
      </c>
      <c r="S430" s="638">
        <f>'23년(세부_실적)'!Q564</f>
        <v>0.746</v>
      </c>
      <c r="T430" s="638">
        <f t="shared" si="5568"/>
        <v>746</v>
      </c>
      <c r="U430" s="638">
        <f>'23년(세부_실적)'!S564</f>
        <v>3.5000000000000003E-2</v>
      </c>
      <c r="V430" s="638">
        <f t="shared" si="5569"/>
        <v>35</v>
      </c>
      <c r="W430" s="638">
        <f>'23년(세부_실적)'!U564</f>
        <v>3.5000000000000003E-2</v>
      </c>
      <c r="X430" s="638">
        <f t="shared" si="5570"/>
        <v>35</v>
      </c>
      <c r="Y430" s="638">
        <f>'23년(세부_실적)'!W564</f>
        <v>2.5999999999999999E-2</v>
      </c>
      <c r="Z430" s="638">
        <f t="shared" si="5571"/>
        <v>26</v>
      </c>
      <c r="AA430" s="638">
        <f>'23년(세부_실적)'!Y564</f>
        <v>9.6000000000000002E-2</v>
      </c>
      <c r="AB430" s="638">
        <f t="shared" si="5571"/>
        <v>96</v>
      </c>
      <c r="AC430" s="638">
        <f>'23년(세부_실적)'!AA564</f>
        <v>3.6999999999999998E-2</v>
      </c>
      <c r="AD430" s="638">
        <f t="shared" ref="AD430" si="6157">AC430*1000</f>
        <v>37</v>
      </c>
      <c r="AE430" s="638">
        <f>'23년(세부_실적)'!AC564</f>
        <v>3.5000000000000003E-2</v>
      </c>
      <c r="AF430" s="638">
        <f t="shared" ref="AF430" si="6158">AE430*1000</f>
        <v>35</v>
      </c>
      <c r="AG430" s="638">
        <f>'23년(세부_실적)'!AE564</f>
        <v>9.4E-2</v>
      </c>
      <c r="AH430" s="638">
        <f t="shared" ref="AH430" si="6159">AG430*1000</f>
        <v>94</v>
      </c>
      <c r="AI430" s="638">
        <f>'23년(세부_실적)'!AG564</f>
        <v>0.16600000000000001</v>
      </c>
      <c r="AJ430" s="638">
        <f t="shared" ref="AJ430" si="6160">AI430*1000</f>
        <v>166</v>
      </c>
      <c r="AK430" s="638">
        <f>'23년(세부_실적)'!AI564</f>
        <v>0.26200000000000001</v>
      </c>
      <c r="AL430" s="638">
        <f t="shared" ref="AL430" si="6161">AK430*1000</f>
        <v>262</v>
      </c>
      <c r="AM430" s="638">
        <f>'23년(세부_실적)'!AK564</f>
        <v>0.17399999999999999</v>
      </c>
      <c r="AN430" s="638">
        <f t="shared" ref="AN430" si="6162">AM430*1000</f>
        <v>174</v>
      </c>
      <c r="AO430" s="638">
        <f>'23년(세부_실적)'!AM564</f>
        <v>0.16</v>
      </c>
      <c r="AP430" s="638">
        <f t="shared" ref="AP430" si="6163">AO430*1000</f>
        <v>160</v>
      </c>
      <c r="AQ430" s="638">
        <f>'23년(세부_실적)'!AO564</f>
        <v>0.08</v>
      </c>
      <c r="AR430" s="638">
        <f t="shared" ref="AR430" si="6164">AQ430*1000</f>
        <v>80</v>
      </c>
      <c r="AS430" s="638">
        <f>'23년(세부_실적)'!AQ564</f>
        <v>0.41399999999999998</v>
      </c>
      <c r="AT430" s="638">
        <f t="shared" ref="AT430" si="6165">AS430*1000</f>
        <v>414</v>
      </c>
      <c r="AU430" s="638">
        <f>'23년(세부_실적)'!AS564</f>
        <v>0.03</v>
      </c>
      <c r="AV430" s="638">
        <f t="shared" ref="AV430" si="6166">AU430*1000</f>
        <v>30</v>
      </c>
      <c r="AW430" s="638">
        <f>'23년(세부_실적)'!AU564</f>
        <v>0.02</v>
      </c>
      <c r="AX430" s="638">
        <f t="shared" ref="AX430" si="6167">AW430*1000</f>
        <v>20</v>
      </c>
      <c r="AY430" s="638">
        <f>'23년(세부_실적)'!AW564</f>
        <v>0.02</v>
      </c>
      <c r="AZ430" s="638">
        <f t="shared" ref="AZ430" si="6168">AY430*1000</f>
        <v>20</v>
      </c>
      <c r="BA430" s="638">
        <f>'23년(세부_실적)'!AY564</f>
        <v>7.0000000000000007E-2</v>
      </c>
      <c r="BB430" s="638">
        <f t="shared" ref="BB430" si="6169">BA430*1000</f>
        <v>70</v>
      </c>
      <c r="BC430" s="638">
        <f>'23년(세부_실적)'!BA564</f>
        <v>0.48399999999999999</v>
      </c>
      <c r="BD430" s="638">
        <f t="shared" ref="BD430" si="6170">BC430*1000</f>
        <v>484</v>
      </c>
      <c r="BF430" s="617">
        <v>0.98</v>
      </c>
      <c r="BG430" s="617">
        <v>6.7187158636363637</v>
      </c>
      <c r="BH430" s="617">
        <f t="shared" si="6128"/>
        <v>11.419374001557369</v>
      </c>
      <c r="BI430" s="617">
        <v>14225</v>
      </c>
      <c r="BJ430" s="617">
        <v>0.98</v>
      </c>
      <c r="BK430" s="617">
        <v>6.7187158636363637</v>
      </c>
      <c r="BL430" s="617">
        <f>+BM430/$BM$2</f>
        <v>11.163692298033306</v>
      </c>
      <c r="BM430" s="617">
        <v>14225</v>
      </c>
      <c r="BN430" s="617">
        <v>0.98</v>
      </c>
      <c r="BO430" s="617">
        <v>6.7187158636363637</v>
      </c>
      <c r="BP430" s="617">
        <f>+BQ430/$BQ$2</f>
        <v>10.913512808512923</v>
      </c>
      <c r="BQ430" s="617">
        <v>14225</v>
      </c>
      <c r="BR430" s="617">
        <v>0.98</v>
      </c>
      <c r="BS430" s="617">
        <v>7.2641915328758104</v>
      </c>
      <c r="BT430" s="617">
        <f>+BU430/$BU$2</f>
        <v>10.749478584167095</v>
      </c>
      <c r="BU430" s="617">
        <v>14225</v>
      </c>
      <c r="BV430" s="617">
        <v>0.98</v>
      </c>
      <c r="BW430" s="617">
        <v>7.2641915328758104</v>
      </c>
      <c r="BX430" s="617">
        <f>+BY430/$BY$2</f>
        <v>11.064957820087759</v>
      </c>
      <c r="BY430" s="617">
        <v>14651</v>
      </c>
      <c r="BZ430" s="617">
        <v>0.98</v>
      </c>
      <c r="CA430" s="617">
        <v>7.2641915328758104</v>
      </c>
      <c r="CB430" s="617">
        <f>+CC430/$CC$2</f>
        <v>11.268006429631681</v>
      </c>
      <c r="CC430" s="617">
        <v>14651</v>
      </c>
      <c r="CD430" s="617"/>
      <c r="CE430" s="617"/>
      <c r="CF430" s="617"/>
      <c r="CG430" s="617"/>
      <c r="CH430" s="617"/>
      <c r="CI430" s="617"/>
      <c r="CJ430" s="617"/>
      <c r="CK430" s="617"/>
      <c r="CL430" s="617"/>
      <c r="CM430" s="617"/>
      <c r="CN430" s="617"/>
      <c r="CO430" s="617"/>
      <c r="CP430" s="617"/>
      <c r="CQ430" s="617"/>
      <c r="CR430" s="617"/>
      <c r="CS430" s="617"/>
      <c r="CT430" s="617"/>
      <c r="CU430" s="617"/>
      <c r="CV430" s="617"/>
      <c r="CW430" s="617"/>
      <c r="CX430" s="617"/>
      <c r="CY430" s="617"/>
      <c r="CZ430" s="617"/>
      <c r="DA430" s="617"/>
      <c r="DB430" s="6">
        <f t="shared" si="5600"/>
        <v>497874.99999999994</v>
      </c>
      <c r="DC430" s="6">
        <f t="shared" si="5601"/>
        <v>497875</v>
      </c>
      <c r="DD430" s="6">
        <f t="shared" si="5602"/>
        <v>369850</v>
      </c>
      <c r="DE430" s="6">
        <f t="shared" si="5603"/>
        <v>526325</v>
      </c>
      <c r="DF430" s="6">
        <f t="shared" si="5604"/>
        <v>512785</v>
      </c>
      <c r="DG430" s="6">
        <f t="shared" si="5605"/>
        <v>1377194</v>
      </c>
      <c r="DH430" s="6">
        <f t="shared" si="5606"/>
        <v>0</v>
      </c>
      <c r="DI430" s="6">
        <f t="shared" si="5607"/>
        <v>2384832.9960083985</v>
      </c>
      <c r="DJ430" s="6">
        <f t="shared" si="5608"/>
        <v>0</v>
      </c>
      <c r="DK430" s="6">
        <f t="shared" si="5609"/>
        <v>0</v>
      </c>
      <c r="DL430" s="6">
        <f t="shared" si="5610"/>
        <v>0</v>
      </c>
      <c r="DM430" s="6">
        <f t="shared" si="5611"/>
        <v>0</v>
      </c>
      <c r="DO430" s="6">
        <f t="shared" si="5612"/>
        <v>335657.46774606139</v>
      </c>
      <c r="DP430" s="6">
        <f t="shared" si="5613"/>
        <v>343345.02047169546</v>
      </c>
      <c r="DQ430" s="6">
        <f t="shared" si="5614"/>
        <v>260903.16767162821</v>
      </c>
      <c r="DR430" s="6">
        <f t="shared" si="5615"/>
        <v>403659.03095355304</v>
      </c>
      <c r="DS430" s="6">
        <f t="shared" si="5616"/>
        <v>382061.80483679357</v>
      </c>
      <c r="DT430" s="6">
        <f t="shared" si="5617"/>
        <v>1007618.4447383648</v>
      </c>
      <c r="DU430" s="6">
        <f t="shared" si="5618"/>
        <v>0</v>
      </c>
      <c r="DV430" s="6">
        <f t="shared" si="5619"/>
        <v>0</v>
      </c>
      <c r="DW430" s="6">
        <f t="shared" si="5620"/>
        <v>0</v>
      </c>
      <c r="DX430" s="6">
        <f t="shared" si="5621"/>
        <v>0</v>
      </c>
      <c r="DY430" s="6">
        <f t="shared" si="5622"/>
        <v>0</v>
      </c>
      <c r="DZ430" s="6">
        <f t="shared" si="5623"/>
        <v>0</v>
      </c>
    </row>
    <row r="431" spans="2:130" outlineLevel="1">
      <c r="B431" s="6">
        <f>'23년(세부_실적)'!A565</f>
        <v>425</v>
      </c>
      <c r="C431" s="620"/>
      <c r="D431" s="620"/>
      <c r="E431" s="620"/>
      <c r="F431" s="622" t="str">
        <f>'23년(세부_실적)'!E565</f>
        <v>PN053WWJ-VF(D)</v>
      </c>
      <c r="G431" s="622" t="s">
        <v>1468</v>
      </c>
      <c r="H431" s="622"/>
      <c r="I431" s="617" t="str">
        <f>'23년(세부_실적)'!G565</f>
        <v>구</v>
      </c>
      <c r="J431" s="617" t="str">
        <f>'23년(세부_실적)'!H565</f>
        <v>SY</v>
      </c>
      <c r="K431" s="617">
        <f>'23년(세부_실적)'!I565</f>
        <v>0</v>
      </c>
      <c r="L431" s="617">
        <f>'23년(세부_실적)'!J565</f>
        <v>16670</v>
      </c>
      <c r="M431" s="617">
        <f>'23년(세부_실적)'!K565</f>
        <v>0</v>
      </c>
      <c r="N431" s="617">
        <f>'23년(세부_실적)'!L565</f>
        <v>16670</v>
      </c>
      <c r="O431" s="617">
        <f>'23년(세부_실적)'!M565</f>
        <v>0</v>
      </c>
      <c r="P431" s="617">
        <f>'23년(세부_실적)'!N565</f>
        <v>16670</v>
      </c>
      <c r="Q431" s="617">
        <f>'23년(세부_실적)'!O565</f>
        <v>0</v>
      </c>
      <c r="R431" s="617">
        <f>'23년(세부_실적)'!P565</f>
        <v>16670</v>
      </c>
      <c r="S431" s="638">
        <f>'23년(세부_실적)'!Q565</f>
        <v>2.4E-2</v>
      </c>
      <c r="T431" s="638">
        <f t="shared" si="5568"/>
        <v>24</v>
      </c>
      <c r="U431" s="638">
        <f>'23년(세부_실적)'!S565</f>
        <v>0</v>
      </c>
      <c r="V431" s="638">
        <f t="shared" si="5569"/>
        <v>0</v>
      </c>
      <c r="W431" s="638">
        <f>'23년(세부_실적)'!U565</f>
        <v>0</v>
      </c>
      <c r="X431" s="638">
        <f t="shared" si="5570"/>
        <v>0</v>
      </c>
      <c r="Y431" s="638">
        <f>'23년(세부_실적)'!W565</f>
        <v>0</v>
      </c>
      <c r="Z431" s="638">
        <f t="shared" si="5571"/>
        <v>0</v>
      </c>
      <c r="AA431" s="638">
        <f>'23년(세부_실적)'!Y565</f>
        <v>0</v>
      </c>
      <c r="AB431" s="638">
        <f t="shared" si="5571"/>
        <v>0</v>
      </c>
      <c r="AC431" s="638">
        <f>'23년(세부_실적)'!AA565</f>
        <v>0</v>
      </c>
      <c r="AD431" s="638">
        <f t="shared" ref="AD431" si="6171">AC431*1000</f>
        <v>0</v>
      </c>
      <c r="AE431" s="638">
        <f>'23년(세부_실적)'!AC565</f>
        <v>0</v>
      </c>
      <c r="AF431" s="638">
        <f t="shared" ref="AF431" si="6172">AE431*1000</f>
        <v>0</v>
      </c>
      <c r="AG431" s="638">
        <f>'23년(세부_실적)'!AE565</f>
        <v>0</v>
      </c>
      <c r="AH431" s="638">
        <f t="shared" ref="AH431" si="6173">AG431*1000</f>
        <v>0</v>
      </c>
      <c r="AI431" s="638">
        <f>'23년(세부_실적)'!AG565</f>
        <v>0</v>
      </c>
      <c r="AJ431" s="638">
        <f t="shared" ref="AJ431" si="6174">AI431*1000</f>
        <v>0</v>
      </c>
      <c r="AK431" s="638">
        <f>'23년(세부_실적)'!AI565</f>
        <v>0</v>
      </c>
      <c r="AL431" s="638">
        <f t="shared" ref="AL431" si="6175">AK431*1000</f>
        <v>0</v>
      </c>
      <c r="AM431" s="638">
        <f>'23년(세부_실적)'!AK565</f>
        <v>0</v>
      </c>
      <c r="AN431" s="638">
        <f t="shared" ref="AN431" si="6176">AM431*1000</f>
        <v>0</v>
      </c>
      <c r="AO431" s="638">
        <f>'23년(세부_실적)'!AM565</f>
        <v>0</v>
      </c>
      <c r="AP431" s="638">
        <f t="shared" ref="AP431" si="6177">AO431*1000</f>
        <v>0</v>
      </c>
      <c r="AQ431" s="638">
        <f>'23년(세부_실적)'!AO565</f>
        <v>0</v>
      </c>
      <c r="AR431" s="638">
        <f t="shared" ref="AR431" si="6178">AQ431*1000</f>
        <v>0</v>
      </c>
      <c r="AS431" s="638">
        <f>'23년(세부_실적)'!AQ565</f>
        <v>0</v>
      </c>
      <c r="AT431" s="638">
        <f t="shared" ref="AT431" si="6179">AS431*1000</f>
        <v>0</v>
      </c>
      <c r="AU431" s="638">
        <f>'23년(세부_실적)'!AS565</f>
        <v>0</v>
      </c>
      <c r="AV431" s="638">
        <f t="shared" ref="AV431" si="6180">AU431*1000</f>
        <v>0</v>
      </c>
      <c r="AW431" s="638">
        <f>'23년(세부_실적)'!AU565</f>
        <v>2.4E-2</v>
      </c>
      <c r="AX431" s="638">
        <f t="shared" ref="AX431" si="6181">AW431*1000</f>
        <v>24</v>
      </c>
      <c r="AY431" s="638">
        <f>'23년(세부_실적)'!AW565</f>
        <v>0</v>
      </c>
      <c r="AZ431" s="638">
        <f t="shared" ref="AZ431" si="6182">AY431*1000</f>
        <v>0</v>
      </c>
      <c r="BA431" s="638">
        <f>'23년(세부_실적)'!AY565</f>
        <v>2.4E-2</v>
      </c>
      <c r="BB431" s="638">
        <f t="shared" ref="BB431" si="6183">BA431*1000</f>
        <v>24</v>
      </c>
      <c r="BC431" s="638">
        <f>'23년(세부_실적)'!BA565</f>
        <v>2.4E-2</v>
      </c>
      <c r="BD431" s="638">
        <f t="shared" ref="BD431" si="6184">BC431*1000</f>
        <v>24</v>
      </c>
      <c r="BF431" s="617">
        <v>0.98</v>
      </c>
      <c r="BG431" s="617">
        <v>6.5660485909090953</v>
      </c>
      <c r="BH431" s="617">
        <f t="shared" si="6128"/>
        <v>11.675456975652049</v>
      </c>
      <c r="BI431" s="617">
        <v>14544</v>
      </c>
      <c r="BJ431" s="617">
        <v>0.98</v>
      </c>
      <c r="BK431" s="617">
        <v>6.5660485909090953</v>
      </c>
      <c r="BL431" s="617">
        <f>+BM431/$BM$2</f>
        <v>11.41404153128973</v>
      </c>
      <c r="BM431" s="617">
        <v>14544</v>
      </c>
      <c r="BN431" s="617">
        <v>0.98</v>
      </c>
      <c r="BO431" s="617">
        <v>6.5660485909090953</v>
      </c>
      <c r="BP431" s="617">
        <f>+BQ431/$BQ$2</f>
        <v>11.158251689772369</v>
      </c>
      <c r="BQ431" s="617">
        <v>14544</v>
      </c>
      <c r="BR431" s="617">
        <v>0.98</v>
      </c>
      <c r="BS431" s="617">
        <v>7.1053422601485412</v>
      </c>
      <c r="BT431" s="617">
        <f>+BU431/$BU$2</f>
        <v>10.990538947495693</v>
      </c>
      <c r="BU431" s="617">
        <v>14544</v>
      </c>
      <c r="BV431" s="617">
        <v>0.98</v>
      </c>
      <c r="BW431" s="617">
        <v>7.1053422601485412</v>
      </c>
      <c r="BX431" s="617">
        <f>+BY431/$BY$2</f>
        <v>11.313430355942572</v>
      </c>
      <c r="BY431" s="617">
        <v>14980</v>
      </c>
      <c r="BZ431" s="617">
        <v>0.98</v>
      </c>
      <c r="CA431" s="617">
        <v>7.1053422601485412</v>
      </c>
      <c r="CB431" s="617">
        <f>+CC431/$CC$2</f>
        <v>11.52103858548103</v>
      </c>
      <c r="CC431" s="617">
        <v>14980</v>
      </c>
      <c r="CD431" s="617"/>
      <c r="CE431" s="617"/>
      <c r="CF431" s="617"/>
      <c r="CG431" s="617"/>
      <c r="CH431" s="617"/>
      <c r="CI431" s="617"/>
      <c r="CJ431" s="617"/>
      <c r="CK431" s="617"/>
      <c r="CL431" s="617"/>
      <c r="CM431" s="617"/>
      <c r="CN431" s="617"/>
      <c r="CO431" s="617"/>
      <c r="CP431" s="617"/>
      <c r="CQ431" s="617"/>
      <c r="CR431" s="617"/>
      <c r="CS431" s="617"/>
      <c r="CT431" s="617"/>
      <c r="CU431" s="617"/>
      <c r="CV431" s="617"/>
      <c r="CW431" s="617"/>
      <c r="CX431" s="617"/>
      <c r="CY431" s="617"/>
      <c r="CZ431" s="617"/>
      <c r="DA431" s="617"/>
      <c r="DB431" s="6">
        <f t="shared" si="5600"/>
        <v>0</v>
      </c>
      <c r="DC431" s="6">
        <f t="shared" si="5601"/>
        <v>0</v>
      </c>
      <c r="DD431" s="6">
        <f t="shared" si="5602"/>
        <v>0</v>
      </c>
      <c r="DE431" s="6">
        <f t="shared" si="5603"/>
        <v>0</v>
      </c>
      <c r="DF431" s="6">
        <f t="shared" si="5604"/>
        <v>0</v>
      </c>
      <c r="DG431" s="6">
        <f t="shared" si="5605"/>
        <v>0</v>
      </c>
      <c r="DH431" s="6">
        <f t="shared" si="5606"/>
        <v>0</v>
      </c>
      <c r="DI431" s="6">
        <f t="shared" si="5607"/>
        <v>0</v>
      </c>
      <c r="DJ431" s="6">
        <f t="shared" si="5608"/>
        <v>0</v>
      </c>
      <c r="DK431" s="6">
        <f t="shared" si="5609"/>
        <v>0</v>
      </c>
      <c r="DL431" s="6">
        <f t="shared" si="5610"/>
        <v>0</v>
      </c>
      <c r="DM431" s="6">
        <f t="shared" si="5611"/>
        <v>0</v>
      </c>
      <c r="DO431" s="6">
        <f t="shared" si="5612"/>
        <v>0</v>
      </c>
      <c r="DP431" s="6">
        <f t="shared" si="5613"/>
        <v>0</v>
      </c>
      <c r="DQ431" s="6">
        <f t="shared" si="5614"/>
        <v>0</v>
      </c>
      <c r="DR431" s="6">
        <f t="shared" si="5615"/>
        <v>0</v>
      </c>
      <c r="DS431" s="6">
        <f t="shared" si="5616"/>
        <v>0</v>
      </c>
      <c r="DT431" s="6">
        <f t="shared" si="5617"/>
        <v>0</v>
      </c>
      <c r="DU431" s="6">
        <f t="shared" si="5618"/>
        <v>0</v>
      </c>
      <c r="DV431" s="6">
        <f t="shared" si="5619"/>
        <v>0</v>
      </c>
      <c r="DW431" s="6">
        <f t="shared" si="5620"/>
        <v>0</v>
      </c>
      <c r="DX431" s="6">
        <f t="shared" si="5621"/>
        <v>0</v>
      </c>
      <c r="DY431" s="6">
        <f t="shared" si="5622"/>
        <v>0</v>
      </c>
      <c r="DZ431" s="6">
        <f t="shared" si="5623"/>
        <v>0</v>
      </c>
    </row>
    <row r="432" spans="2:130" ht="12" customHeight="1" outlineLevel="1">
      <c r="B432" s="6">
        <f>'23년(세부_실적)'!A573</f>
        <v>426</v>
      </c>
      <c r="C432" s="620"/>
      <c r="D432" s="620"/>
      <c r="E432" s="620"/>
      <c r="F432" s="622" t="str">
        <f>'23년(세부_실적)'!E573</f>
        <v>PN180WWJ-VF(A)</v>
      </c>
      <c r="G432" s="622" t="s">
        <v>1469</v>
      </c>
      <c r="H432" s="622"/>
      <c r="I432" s="617" t="str">
        <f>'23년(세부_실적)'!G573</f>
        <v>구</v>
      </c>
      <c r="J432" s="617" t="str">
        <f>'23년(세부_실적)'!H573</f>
        <v>SY</v>
      </c>
      <c r="K432" s="617">
        <f>'23년(세부_실적)'!I573</f>
        <v>0</v>
      </c>
      <c r="L432" s="617">
        <f>'23년(세부_실적)'!J573</f>
        <v>29658</v>
      </c>
      <c r="M432" s="617">
        <f>'23년(세부_실적)'!K573</f>
        <v>0</v>
      </c>
      <c r="N432" s="617">
        <f>'23년(세부_실적)'!L573</f>
        <v>29658</v>
      </c>
      <c r="O432" s="617">
        <f>'23년(세부_실적)'!M573</f>
        <v>0</v>
      </c>
      <c r="P432" s="617">
        <f>'23년(세부_실적)'!N573</f>
        <v>29658</v>
      </c>
      <c r="Q432" s="617">
        <f>'23년(세부_실적)'!O573</f>
        <v>0</v>
      </c>
      <c r="R432" s="617">
        <f>'23년(세부_실적)'!P573</f>
        <v>29658</v>
      </c>
      <c r="S432" s="638">
        <f>'23년(세부_실적)'!Q573</f>
        <v>0</v>
      </c>
      <c r="T432" s="638">
        <f t="shared" si="5568"/>
        <v>0</v>
      </c>
      <c r="U432" s="638">
        <f>'23년(세부_실적)'!S573</f>
        <v>0</v>
      </c>
      <c r="V432" s="638">
        <f t="shared" si="5569"/>
        <v>0</v>
      </c>
      <c r="W432" s="638">
        <f>'23년(세부_실적)'!U573</f>
        <v>0</v>
      </c>
      <c r="X432" s="638">
        <f t="shared" si="5570"/>
        <v>0</v>
      </c>
      <c r="Y432" s="638">
        <f>'23년(세부_실적)'!W573</f>
        <v>0</v>
      </c>
      <c r="Z432" s="638">
        <f t="shared" si="5571"/>
        <v>0</v>
      </c>
      <c r="AA432" s="638">
        <f>'23년(세부_실적)'!Y573</f>
        <v>0</v>
      </c>
      <c r="AB432" s="638">
        <f t="shared" si="5571"/>
        <v>0</v>
      </c>
      <c r="AC432" s="638">
        <f>'23년(세부_실적)'!AA573</f>
        <v>0</v>
      </c>
      <c r="AD432" s="638">
        <f t="shared" ref="AD432" si="6185">AC432*1000</f>
        <v>0</v>
      </c>
      <c r="AE432" s="638">
        <f>'23년(세부_실적)'!AC573</f>
        <v>0</v>
      </c>
      <c r="AF432" s="638">
        <f t="shared" ref="AF432" si="6186">AE432*1000</f>
        <v>0</v>
      </c>
      <c r="AG432" s="638">
        <f>'23년(세부_실적)'!AE573</f>
        <v>0</v>
      </c>
      <c r="AH432" s="638">
        <f t="shared" ref="AH432" si="6187">AG432*1000</f>
        <v>0</v>
      </c>
      <c r="AI432" s="638">
        <f>'23년(세부_실적)'!AG573</f>
        <v>0</v>
      </c>
      <c r="AJ432" s="638">
        <f t="shared" ref="AJ432" si="6188">AI432*1000</f>
        <v>0</v>
      </c>
      <c r="AK432" s="638">
        <f>'23년(세부_실적)'!AI573</f>
        <v>0</v>
      </c>
      <c r="AL432" s="638">
        <f t="shared" ref="AL432" si="6189">AK432*1000</f>
        <v>0</v>
      </c>
      <c r="AM432" s="638">
        <f>'23년(세부_실적)'!AK573</f>
        <v>0</v>
      </c>
      <c r="AN432" s="638">
        <f t="shared" ref="AN432" si="6190">AM432*1000</f>
        <v>0</v>
      </c>
      <c r="AO432" s="638">
        <f>'23년(세부_실적)'!AM573</f>
        <v>0</v>
      </c>
      <c r="AP432" s="638">
        <f t="shared" ref="AP432" si="6191">AO432*1000</f>
        <v>0</v>
      </c>
      <c r="AQ432" s="638">
        <f>'23년(세부_실적)'!AO573</f>
        <v>0</v>
      </c>
      <c r="AR432" s="638">
        <f t="shared" ref="AR432" si="6192">AQ432*1000</f>
        <v>0</v>
      </c>
      <c r="AS432" s="638">
        <f>'23년(세부_실적)'!AQ573</f>
        <v>0</v>
      </c>
      <c r="AT432" s="638">
        <f t="shared" ref="AT432" si="6193">AS432*1000</f>
        <v>0</v>
      </c>
      <c r="AU432" s="638">
        <f>'23년(세부_실적)'!AS573</f>
        <v>0</v>
      </c>
      <c r="AV432" s="638">
        <f t="shared" ref="AV432" si="6194">AU432*1000</f>
        <v>0</v>
      </c>
      <c r="AW432" s="638">
        <f>'23년(세부_실적)'!AU573</f>
        <v>0</v>
      </c>
      <c r="AX432" s="638">
        <f t="shared" ref="AX432" si="6195">AW432*1000</f>
        <v>0</v>
      </c>
      <c r="AY432" s="638">
        <f>'23년(세부_실적)'!AW573</f>
        <v>0</v>
      </c>
      <c r="AZ432" s="638">
        <f t="shared" ref="AZ432" si="6196">AY432*1000</f>
        <v>0</v>
      </c>
      <c r="BA432" s="638">
        <f>'23년(세부_실적)'!AY573</f>
        <v>0</v>
      </c>
      <c r="BB432" s="638">
        <f t="shared" ref="BB432" si="6197">BA432*1000</f>
        <v>0</v>
      </c>
      <c r="BC432" s="638">
        <f>'23년(세부_실적)'!BA573</f>
        <v>0</v>
      </c>
      <c r="BD432" s="638">
        <f t="shared" ref="BD432" si="6198">BC432*1000</f>
        <v>0</v>
      </c>
      <c r="BF432" s="617"/>
      <c r="BG432" s="617"/>
      <c r="BH432" s="617"/>
      <c r="BI432" s="617"/>
      <c r="BJ432" s="617"/>
      <c r="BK432" s="617"/>
      <c r="BL432" s="617"/>
      <c r="BM432" s="617"/>
      <c r="BN432" s="617"/>
      <c r="BO432" s="617"/>
      <c r="BP432" s="617"/>
      <c r="BQ432" s="617"/>
      <c r="BR432" s="617"/>
      <c r="BS432" s="617"/>
      <c r="BT432" s="617"/>
      <c r="BU432" s="617"/>
      <c r="BV432" s="617"/>
      <c r="BW432" s="617"/>
      <c r="BX432" s="617"/>
      <c r="BY432" s="617"/>
      <c r="BZ432" s="617"/>
      <c r="CA432" s="617"/>
      <c r="CB432" s="617"/>
      <c r="CC432" s="617"/>
      <c r="CD432" s="617"/>
      <c r="CE432" s="617"/>
      <c r="CF432" s="617"/>
      <c r="CG432" s="617"/>
      <c r="CH432" s="617"/>
      <c r="CI432" s="617"/>
      <c r="CJ432" s="617"/>
      <c r="CK432" s="617"/>
      <c r="CL432" s="617"/>
      <c r="CM432" s="617"/>
      <c r="CN432" s="617"/>
      <c r="CO432" s="617"/>
      <c r="CP432" s="617"/>
      <c r="CQ432" s="617"/>
      <c r="CR432" s="617"/>
      <c r="CS432" s="617"/>
      <c r="CT432" s="617"/>
      <c r="CU432" s="617"/>
      <c r="CV432" s="617"/>
      <c r="CW432" s="617"/>
      <c r="CX432" s="617"/>
      <c r="CY432" s="617"/>
      <c r="CZ432" s="617"/>
      <c r="DA432" s="617"/>
      <c r="DB432" s="6">
        <f t="shared" si="5600"/>
        <v>0</v>
      </c>
      <c r="DC432" s="6">
        <f t="shared" si="5601"/>
        <v>0</v>
      </c>
      <c r="DD432" s="6">
        <f t="shared" si="5602"/>
        <v>0</v>
      </c>
      <c r="DE432" s="6">
        <f t="shared" si="5603"/>
        <v>0</v>
      </c>
      <c r="DF432" s="6">
        <f t="shared" si="5604"/>
        <v>0</v>
      </c>
      <c r="DG432" s="6">
        <f t="shared" si="5605"/>
        <v>0</v>
      </c>
      <c r="DH432" s="6">
        <f t="shared" si="5606"/>
        <v>0</v>
      </c>
      <c r="DI432" s="6">
        <f t="shared" si="5607"/>
        <v>0</v>
      </c>
      <c r="DJ432" s="6">
        <f t="shared" si="5608"/>
        <v>0</v>
      </c>
      <c r="DK432" s="6">
        <f t="shared" si="5609"/>
        <v>0</v>
      </c>
      <c r="DL432" s="6">
        <f t="shared" si="5610"/>
        <v>0</v>
      </c>
      <c r="DM432" s="6">
        <f t="shared" si="5611"/>
        <v>0</v>
      </c>
      <c r="DO432" s="6">
        <f t="shared" si="5612"/>
        <v>0</v>
      </c>
      <c r="DP432" s="6">
        <f t="shared" si="5613"/>
        <v>0</v>
      </c>
      <c r="DQ432" s="6">
        <f t="shared" si="5614"/>
        <v>0</v>
      </c>
      <c r="DR432" s="6">
        <f t="shared" si="5615"/>
        <v>0</v>
      </c>
      <c r="DS432" s="6">
        <f t="shared" si="5616"/>
        <v>0</v>
      </c>
      <c r="DT432" s="6">
        <f t="shared" si="5617"/>
        <v>0</v>
      </c>
      <c r="DU432" s="6">
        <f t="shared" si="5618"/>
        <v>0</v>
      </c>
      <c r="DV432" s="6">
        <f t="shared" si="5619"/>
        <v>0</v>
      </c>
      <c r="DW432" s="6">
        <f t="shared" si="5620"/>
        <v>0</v>
      </c>
      <c r="DX432" s="6">
        <f t="shared" si="5621"/>
        <v>0</v>
      </c>
      <c r="DY432" s="6">
        <f t="shared" si="5622"/>
        <v>0</v>
      </c>
      <c r="DZ432" s="6">
        <f t="shared" si="5623"/>
        <v>0</v>
      </c>
    </row>
    <row r="433" spans="2:130" outlineLevel="1">
      <c r="B433" s="6">
        <f>'23년(세부_실적)'!A566</f>
        <v>427</v>
      </c>
      <c r="C433" s="620"/>
      <c r="D433" s="620"/>
      <c r="E433" s="620"/>
      <c r="F433" s="622" t="str">
        <f>'23년(세부_실적)'!E566</f>
        <v>PN105WCW-VF</v>
      </c>
      <c r="G433" s="622" t="s">
        <v>1470</v>
      </c>
      <c r="H433" s="622"/>
      <c r="I433" s="617" t="str">
        <f>'23년(세부_실적)'!G566</f>
        <v>구</v>
      </c>
      <c r="J433" s="617" t="str">
        <f>'23년(세부_실적)'!H566</f>
        <v>SY</v>
      </c>
      <c r="K433" s="617">
        <f>'23년(세부_실적)'!I566</f>
        <v>0</v>
      </c>
      <c r="L433" s="617">
        <f>'23년(세부_실적)'!J566</f>
        <v>21820</v>
      </c>
      <c r="M433" s="617">
        <f>'23년(세부_실적)'!K566</f>
        <v>0</v>
      </c>
      <c r="N433" s="617">
        <f>'23년(세부_실적)'!L566</f>
        <v>21820</v>
      </c>
      <c r="O433" s="617">
        <f>'23년(세부_실적)'!M566</f>
        <v>0</v>
      </c>
      <c r="P433" s="617">
        <f>'23년(세부_실적)'!N566</f>
        <v>21820</v>
      </c>
      <c r="Q433" s="617">
        <f>'23년(세부_실적)'!O566</f>
        <v>0</v>
      </c>
      <c r="R433" s="617">
        <f>'23년(세부_실적)'!P566</f>
        <v>21820</v>
      </c>
      <c r="S433" s="638">
        <f>'23년(세부_실적)'!Q566</f>
        <v>0.10600000000000001</v>
      </c>
      <c r="T433" s="638">
        <f t="shared" si="5568"/>
        <v>106.00000000000001</v>
      </c>
      <c r="U433" s="638">
        <f>'23년(세부_실적)'!S566</f>
        <v>0.01</v>
      </c>
      <c r="V433" s="638">
        <f t="shared" si="5569"/>
        <v>10</v>
      </c>
      <c r="W433" s="638">
        <f>'23년(세부_실적)'!U566</f>
        <v>2.8000000000000001E-2</v>
      </c>
      <c r="X433" s="638">
        <f t="shared" si="5570"/>
        <v>28</v>
      </c>
      <c r="Y433" s="638">
        <f>'23년(세부_실적)'!W566</f>
        <v>2.4E-2</v>
      </c>
      <c r="Z433" s="638">
        <f t="shared" si="5571"/>
        <v>24</v>
      </c>
      <c r="AA433" s="638">
        <f>'23년(세부_실적)'!Y566</f>
        <v>6.2E-2</v>
      </c>
      <c r="AB433" s="638">
        <f t="shared" si="5571"/>
        <v>62</v>
      </c>
      <c r="AC433" s="638">
        <f>'23년(세부_실적)'!AA566</f>
        <v>1.2999999999999999E-2</v>
      </c>
      <c r="AD433" s="638">
        <f t="shared" ref="AD433" si="6199">AC433*1000</f>
        <v>13</v>
      </c>
      <c r="AE433" s="638">
        <f>'23년(세부_실적)'!AC566</f>
        <v>6.0000000000000001E-3</v>
      </c>
      <c r="AF433" s="638">
        <f t="shared" ref="AF433" si="6200">AE433*1000</f>
        <v>6</v>
      </c>
      <c r="AG433" s="638">
        <f>'23년(세부_실적)'!AE566</f>
        <v>1.9E-2</v>
      </c>
      <c r="AH433" s="638">
        <f t="shared" ref="AH433" si="6201">AG433*1000</f>
        <v>19</v>
      </c>
      <c r="AI433" s="638">
        <f>'23년(세부_실적)'!AG566</f>
        <v>3.7999999999999999E-2</v>
      </c>
      <c r="AJ433" s="638">
        <f t="shared" ref="AJ433" si="6202">AI433*1000</f>
        <v>38</v>
      </c>
      <c r="AK433" s="638">
        <f>'23년(세부_실적)'!AI566</f>
        <v>0.1</v>
      </c>
      <c r="AL433" s="638">
        <f t="shared" ref="AL433" si="6203">AK433*1000</f>
        <v>100</v>
      </c>
      <c r="AM433" s="638">
        <f>'23년(세부_실적)'!AK566</f>
        <v>3.0000000000000001E-3</v>
      </c>
      <c r="AN433" s="638">
        <f t="shared" ref="AN433" si="6204">AM433*1000</f>
        <v>3</v>
      </c>
      <c r="AO433" s="638">
        <f>'23년(세부_실적)'!AM566</f>
        <v>3.0000000000000001E-3</v>
      </c>
      <c r="AP433" s="638">
        <f t="shared" ref="AP433" si="6205">AO433*1000</f>
        <v>3</v>
      </c>
      <c r="AQ433" s="638">
        <f>'23년(세부_실적)'!AO566</f>
        <v>0</v>
      </c>
      <c r="AR433" s="638">
        <f t="shared" ref="AR433" si="6206">AQ433*1000</f>
        <v>0</v>
      </c>
      <c r="AS433" s="638">
        <f>'23년(세부_실적)'!AQ566</f>
        <v>6.0000000000000001E-3</v>
      </c>
      <c r="AT433" s="638">
        <f t="shared" ref="AT433" si="6207">AS433*1000</f>
        <v>6</v>
      </c>
      <c r="AU433" s="638">
        <f>'23년(세부_실적)'!AS566</f>
        <v>0</v>
      </c>
      <c r="AV433" s="638">
        <f t="shared" ref="AV433" si="6208">AU433*1000</f>
        <v>0</v>
      </c>
      <c r="AW433" s="638">
        <f>'23년(세부_실적)'!AU566</f>
        <v>0</v>
      </c>
      <c r="AX433" s="638">
        <f t="shared" ref="AX433" si="6209">AW433*1000</f>
        <v>0</v>
      </c>
      <c r="AY433" s="638">
        <f>'23년(세부_실적)'!AW566</f>
        <v>0</v>
      </c>
      <c r="AZ433" s="638">
        <f t="shared" ref="AZ433" si="6210">AY433*1000</f>
        <v>0</v>
      </c>
      <c r="BA433" s="638">
        <f>'23년(세부_실적)'!AY566</f>
        <v>0</v>
      </c>
      <c r="BB433" s="638">
        <f t="shared" ref="BB433" si="6211">BA433*1000</f>
        <v>0</v>
      </c>
      <c r="BC433" s="638">
        <f>'23년(세부_실적)'!BA566</f>
        <v>6.0000000000000001E-3</v>
      </c>
      <c r="BD433" s="638">
        <f t="shared" ref="BD433" si="6212">BC433*1000</f>
        <v>6</v>
      </c>
      <c r="BF433" s="617">
        <v>1.02</v>
      </c>
      <c r="BG433" s="617">
        <v>11.577601629090907</v>
      </c>
      <c r="BH433" s="617">
        <f t="shared" ref="BH433:BH435" si="6213">+BI433/$BI$2</f>
        <v>16.352383016641379</v>
      </c>
      <c r="BI433" s="617">
        <v>20370</v>
      </c>
      <c r="BJ433" s="617">
        <v>1.02</v>
      </c>
      <c r="BK433" s="617">
        <v>11.577601629090907</v>
      </c>
      <c r="BL433" s="617">
        <f t="shared" ref="BL433:BL440" si="6214">+BM433/$BM$2</f>
        <v>15.986250412016762</v>
      </c>
      <c r="BM433" s="617">
        <v>20370</v>
      </c>
      <c r="BN433" s="617">
        <v>1.02</v>
      </c>
      <c r="BO433" s="617">
        <v>11.577601629090907</v>
      </c>
      <c r="BP433" s="617">
        <f t="shared" ref="BP433:BP444" si="6215">+BQ433/$BQ$2</f>
        <v>15.627996900485641</v>
      </c>
      <c r="BQ433" s="617">
        <v>20370</v>
      </c>
      <c r="BR433" s="617">
        <v>1.02</v>
      </c>
      <c r="BS433" s="617">
        <v>12.019705759096496</v>
      </c>
      <c r="BT433" s="617">
        <f t="shared" ref="BT433:BT444" si="6216">+BU433/$BU$2</f>
        <v>15.39310219750325</v>
      </c>
      <c r="BU433" s="617">
        <v>20370</v>
      </c>
      <c r="BV433" s="617">
        <v>1.02</v>
      </c>
      <c r="BW433" s="617">
        <v>12.019705759096496</v>
      </c>
      <c r="BX433" s="617">
        <f t="shared" ref="BX433:BX444" si="6217">+BY433/$BY$2</f>
        <v>15.845599619361222</v>
      </c>
      <c r="BY433" s="617">
        <v>20981</v>
      </c>
      <c r="BZ433" s="617">
        <v>1.02</v>
      </c>
      <c r="CA433" s="617">
        <v>12.019705759096496</v>
      </c>
      <c r="CB433" s="617">
        <f>+CC433/$CC$2</f>
        <v>16.136375871961114</v>
      </c>
      <c r="CC433" s="617">
        <v>20981</v>
      </c>
      <c r="CD433" s="617"/>
      <c r="CE433" s="617"/>
      <c r="CF433" s="617"/>
      <c r="CG433" s="617"/>
      <c r="CH433" s="617"/>
      <c r="CI433" s="617"/>
      <c r="CJ433" s="617"/>
      <c r="CK433" s="617"/>
      <c r="CL433" s="617"/>
      <c r="CM433" s="617"/>
      <c r="CN433" s="617"/>
      <c r="CO433" s="617"/>
      <c r="CP433" s="617"/>
      <c r="CQ433" s="617"/>
      <c r="CR433" s="617"/>
      <c r="CS433" s="617"/>
      <c r="CT433" s="617"/>
      <c r="CU433" s="617"/>
      <c r="CV433" s="617"/>
      <c r="CW433" s="617"/>
      <c r="CX433" s="617"/>
      <c r="CY433" s="617"/>
      <c r="CZ433" s="617"/>
      <c r="DA433" s="617"/>
      <c r="DB433" s="6">
        <f t="shared" si="5600"/>
        <v>203700.00000000003</v>
      </c>
      <c r="DC433" s="6">
        <f t="shared" si="5601"/>
        <v>570360</v>
      </c>
      <c r="DD433" s="6">
        <f t="shared" si="5602"/>
        <v>488880</v>
      </c>
      <c r="DE433" s="6">
        <f t="shared" si="5603"/>
        <v>264810</v>
      </c>
      <c r="DF433" s="6">
        <f t="shared" si="5604"/>
        <v>125885.99999999999</v>
      </c>
      <c r="DG433" s="6">
        <f t="shared" si="5605"/>
        <v>398639</v>
      </c>
      <c r="DH433" s="6">
        <f t="shared" si="5606"/>
        <v>0</v>
      </c>
      <c r="DI433" s="6">
        <f t="shared" si="5607"/>
        <v>64035.109919014321</v>
      </c>
      <c r="DJ433" s="6">
        <f t="shared" si="5608"/>
        <v>0</v>
      </c>
      <c r="DK433" s="6">
        <f t="shared" si="5609"/>
        <v>0</v>
      </c>
      <c r="DL433" s="6">
        <f t="shared" si="5610"/>
        <v>0</v>
      </c>
      <c r="DM433" s="6">
        <f t="shared" si="5611"/>
        <v>0</v>
      </c>
      <c r="DO433" s="6">
        <f t="shared" si="5612"/>
        <v>156927.06373342252</v>
      </c>
      <c r="DP433" s="6">
        <f t="shared" si="5613"/>
        <v>449459.24653896602</v>
      </c>
      <c r="DQ433" s="6">
        <f t="shared" si="5614"/>
        <v>394082.20539374312</v>
      </c>
      <c r="DR433" s="6">
        <f t="shared" si="5615"/>
        <v>224324.14452665846</v>
      </c>
      <c r="DS433" s="6">
        <f t="shared" si="5616"/>
        <v>103594.46399137248</v>
      </c>
      <c r="DT433" s="6">
        <f t="shared" si="5617"/>
        <v>322137.71576385072</v>
      </c>
      <c r="DU433" s="6">
        <f t="shared" si="5618"/>
        <v>0</v>
      </c>
      <c r="DV433" s="6">
        <f t="shared" si="5619"/>
        <v>0</v>
      </c>
      <c r="DW433" s="6">
        <f t="shared" si="5620"/>
        <v>0</v>
      </c>
      <c r="DX433" s="6">
        <f t="shared" si="5621"/>
        <v>0</v>
      </c>
      <c r="DY433" s="6">
        <f t="shared" si="5622"/>
        <v>0</v>
      </c>
      <c r="DZ433" s="6">
        <f t="shared" si="5623"/>
        <v>0</v>
      </c>
    </row>
    <row r="434" spans="2:130" outlineLevel="1">
      <c r="B434" s="6">
        <f>'23년(세부_실적)'!A567</f>
        <v>428</v>
      </c>
      <c r="C434" s="620"/>
      <c r="D434" s="620"/>
      <c r="E434" s="620"/>
      <c r="F434" s="622" t="str">
        <f>'23년(세부_실적)'!E567</f>
        <v>PN105WCW-VF(A)</v>
      </c>
      <c r="G434" s="622" t="s">
        <v>1471</v>
      </c>
      <c r="H434" s="622"/>
      <c r="I434" s="617" t="str">
        <f>'23년(세부_실적)'!G567</f>
        <v>구</v>
      </c>
      <c r="J434" s="617" t="str">
        <f>'23년(세부_실적)'!H567</f>
        <v>SY</v>
      </c>
      <c r="K434" s="617">
        <f>'23년(세부_실적)'!I567</f>
        <v>0</v>
      </c>
      <c r="L434" s="617">
        <f>'23년(세부_실적)'!J567</f>
        <v>19174</v>
      </c>
      <c r="M434" s="617">
        <f>'23년(세부_실적)'!K567</f>
        <v>0</v>
      </c>
      <c r="N434" s="617">
        <f>'23년(세부_실적)'!L567</f>
        <v>19174</v>
      </c>
      <c r="O434" s="617">
        <f>'23년(세부_실적)'!M567</f>
        <v>0</v>
      </c>
      <c r="P434" s="617">
        <f>'23년(세부_실적)'!N567</f>
        <v>19174</v>
      </c>
      <c r="Q434" s="617">
        <f>'23년(세부_실적)'!O567</f>
        <v>0</v>
      </c>
      <c r="R434" s="617">
        <f>'23년(세부_실적)'!P567</f>
        <v>19174</v>
      </c>
      <c r="S434" s="638">
        <f>'23년(세부_실적)'!Q567</f>
        <v>7.3000000000000009E-2</v>
      </c>
      <c r="T434" s="638">
        <f t="shared" si="5568"/>
        <v>73.000000000000014</v>
      </c>
      <c r="U434" s="638">
        <f>'23년(세부_실적)'!S567</f>
        <v>0</v>
      </c>
      <c r="V434" s="638">
        <f t="shared" si="5569"/>
        <v>0</v>
      </c>
      <c r="W434" s="638">
        <f>'23년(세부_실적)'!U567</f>
        <v>8.0000000000000002E-3</v>
      </c>
      <c r="X434" s="638">
        <f t="shared" si="5570"/>
        <v>8</v>
      </c>
      <c r="Y434" s="638">
        <f>'23년(세부_실적)'!W567</f>
        <v>0</v>
      </c>
      <c r="Z434" s="638">
        <f t="shared" si="5571"/>
        <v>0</v>
      </c>
      <c r="AA434" s="638">
        <f>'23년(세부_실적)'!Y567</f>
        <v>8.0000000000000002E-3</v>
      </c>
      <c r="AB434" s="638">
        <f t="shared" si="5571"/>
        <v>8</v>
      </c>
      <c r="AC434" s="638">
        <f>'23년(세부_실적)'!AA567</f>
        <v>1.2999999999999999E-2</v>
      </c>
      <c r="AD434" s="638">
        <f t="shared" ref="AD434" si="6218">AC434*1000</f>
        <v>13</v>
      </c>
      <c r="AE434" s="638">
        <f>'23년(세부_실적)'!AC567</f>
        <v>7.0000000000000001E-3</v>
      </c>
      <c r="AF434" s="638">
        <f t="shared" ref="AF434" si="6219">AE434*1000</f>
        <v>7</v>
      </c>
      <c r="AG434" s="638">
        <f>'23년(세부_실적)'!AE567</f>
        <v>8.9999999999999993E-3</v>
      </c>
      <c r="AH434" s="638">
        <f t="shared" ref="AH434" si="6220">AG434*1000</f>
        <v>9</v>
      </c>
      <c r="AI434" s="638">
        <f>'23년(세부_실적)'!AG567</f>
        <v>2.8999999999999998E-2</v>
      </c>
      <c r="AJ434" s="638">
        <f t="shared" ref="AJ434" si="6221">AI434*1000</f>
        <v>28.999999999999996</v>
      </c>
      <c r="AK434" s="638">
        <f>'23년(세부_실적)'!AI567</f>
        <v>3.6999999999999998E-2</v>
      </c>
      <c r="AL434" s="638">
        <f t="shared" ref="AL434" si="6222">AK434*1000</f>
        <v>37</v>
      </c>
      <c r="AM434" s="638">
        <f>'23년(세부_실적)'!AK567</f>
        <v>1.7999999999999999E-2</v>
      </c>
      <c r="AN434" s="638">
        <f t="shared" ref="AN434" si="6223">AM434*1000</f>
        <v>18</v>
      </c>
      <c r="AO434" s="638">
        <f>'23년(세부_실적)'!AM567</f>
        <v>6.0000000000000001E-3</v>
      </c>
      <c r="AP434" s="638">
        <f t="shared" ref="AP434" si="6224">AO434*1000</f>
        <v>6</v>
      </c>
      <c r="AQ434" s="638">
        <f>'23년(세부_실적)'!AO567</f>
        <v>0</v>
      </c>
      <c r="AR434" s="638">
        <f t="shared" ref="AR434" si="6225">AQ434*1000</f>
        <v>0</v>
      </c>
      <c r="AS434" s="638">
        <f>'23년(세부_실적)'!AQ567</f>
        <v>2.4E-2</v>
      </c>
      <c r="AT434" s="638">
        <f t="shared" ref="AT434" si="6226">AS434*1000</f>
        <v>24</v>
      </c>
      <c r="AU434" s="638">
        <f>'23년(세부_실적)'!AS567</f>
        <v>0</v>
      </c>
      <c r="AV434" s="638">
        <f t="shared" ref="AV434" si="6227">AU434*1000</f>
        <v>0</v>
      </c>
      <c r="AW434" s="638">
        <f>'23년(세부_실적)'!AU567</f>
        <v>8.9999999999999993E-3</v>
      </c>
      <c r="AX434" s="638">
        <f t="shared" ref="AX434" si="6228">AW434*1000</f>
        <v>9</v>
      </c>
      <c r="AY434" s="638">
        <f>'23년(세부_실적)'!AW567</f>
        <v>3.0000000000000001E-3</v>
      </c>
      <c r="AZ434" s="638">
        <f t="shared" ref="AZ434" si="6229">AY434*1000</f>
        <v>3</v>
      </c>
      <c r="BA434" s="638">
        <f>'23년(세부_실적)'!AY567</f>
        <v>1.2E-2</v>
      </c>
      <c r="BB434" s="638">
        <f t="shared" ref="BB434" si="6230">BA434*1000</f>
        <v>12</v>
      </c>
      <c r="BC434" s="638">
        <f>'23년(세부_실적)'!BA567</f>
        <v>3.6000000000000004E-2</v>
      </c>
      <c r="BD434" s="638">
        <f t="shared" ref="BD434" si="6231">BC434*1000</f>
        <v>36.000000000000007</v>
      </c>
      <c r="BF434" s="617">
        <v>0.79500000000000004</v>
      </c>
      <c r="BG434" s="617">
        <v>9.4236943563636348</v>
      </c>
      <c r="BH434" s="617"/>
      <c r="BI434" s="617"/>
      <c r="BJ434" s="617">
        <v>0.79500000000000004</v>
      </c>
      <c r="BK434" s="617">
        <v>9.4236943563636348</v>
      </c>
      <c r="BL434" s="617"/>
      <c r="BM434" s="617"/>
      <c r="BN434" s="617">
        <v>0.79500000000000004</v>
      </c>
      <c r="BO434" s="617">
        <v>9.4236943563636348</v>
      </c>
      <c r="BP434" s="617">
        <f t="shared" si="6215"/>
        <v>13.732996785404662</v>
      </c>
      <c r="BQ434" s="617">
        <v>17900</v>
      </c>
      <c r="BR434" s="617">
        <v>0.79500000000000004</v>
      </c>
      <c r="BS434" s="617">
        <v>9.8549834863692229</v>
      </c>
      <c r="BT434" s="617">
        <f t="shared" si="6216"/>
        <v>13.52658465072696</v>
      </c>
      <c r="BU434" s="617">
        <v>17900</v>
      </c>
      <c r="BV434" s="617">
        <v>0.79500000000000004</v>
      </c>
      <c r="BW434" s="617">
        <v>9.8549834863692229</v>
      </c>
      <c r="BX434" s="617">
        <f t="shared" si="6217"/>
        <v>13.924280071596343</v>
      </c>
      <c r="BY434" s="617">
        <v>18437</v>
      </c>
      <c r="BZ434" s="617">
        <v>0.79500000000000004</v>
      </c>
      <c r="CA434" s="617">
        <v>9.8549834863692229</v>
      </c>
      <c r="CB434" s="617">
        <f>+CC434/$CC$2</f>
        <v>14.179798958645778</v>
      </c>
      <c r="CC434" s="617">
        <v>18437</v>
      </c>
      <c r="CD434" s="617"/>
      <c r="CE434" s="617"/>
      <c r="CF434" s="617"/>
      <c r="CG434" s="617"/>
      <c r="CH434" s="617"/>
      <c r="CI434" s="617"/>
      <c r="CJ434" s="617"/>
      <c r="CK434" s="617"/>
      <c r="CL434" s="617"/>
      <c r="CM434" s="617"/>
      <c r="CN434" s="617"/>
      <c r="CO434" s="617"/>
      <c r="CP434" s="617"/>
      <c r="CQ434" s="617"/>
      <c r="CR434" s="617"/>
      <c r="CS434" s="617"/>
      <c r="CT434" s="617"/>
      <c r="CU434" s="617"/>
      <c r="CV434" s="617"/>
      <c r="CW434" s="617"/>
      <c r="CX434" s="617"/>
      <c r="CY434" s="617"/>
      <c r="CZ434" s="617"/>
      <c r="DA434" s="617"/>
      <c r="DB434" s="6">
        <f t="shared" si="5600"/>
        <v>0</v>
      </c>
      <c r="DC434" s="6">
        <f t="shared" si="5601"/>
        <v>0</v>
      </c>
      <c r="DD434" s="6">
        <f t="shared" si="5602"/>
        <v>0</v>
      </c>
      <c r="DE434" s="6">
        <f t="shared" si="5603"/>
        <v>232700</v>
      </c>
      <c r="DF434" s="6">
        <f t="shared" si="5604"/>
        <v>129059</v>
      </c>
      <c r="DG434" s="6">
        <f t="shared" si="5605"/>
        <v>165933</v>
      </c>
      <c r="DH434" s="6">
        <f t="shared" si="5606"/>
        <v>0</v>
      </c>
      <c r="DI434" s="6">
        <f t="shared" si="5607"/>
        <v>112541.3775870423</v>
      </c>
      <c r="DJ434" s="6">
        <f t="shared" si="5608"/>
        <v>0</v>
      </c>
      <c r="DK434" s="6">
        <f t="shared" si="5609"/>
        <v>0</v>
      </c>
      <c r="DL434" s="6">
        <f t="shared" si="5610"/>
        <v>0</v>
      </c>
      <c r="DM434" s="6">
        <f t="shared" si="5611"/>
        <v>0</v>
      </c>
      <c r="DO434" s="6">
        <f t="shared" si="5612"/>
        <v>0</v>
      </c>
      <c r="DP434" s="6">
        <f t="shared" si="5613"/>
        <v>104166.91778212537</v>
      </c>
      <c r="DQ434" s="6">
        <f t="shared" si="5614"/>
        <v>0</v>
      </c>
      <c r="DR434" s="6">
        <f t="shared" si="5615"/>
        <v>183213.36991336755</v>
      </c>
      <c r="DS434" s="6">
        <f t="shared" si="5616"/>
        <v>98710.756441266363</v>
      </c>
      <c r="DT434" s="6">
        <f t="shared" si="5617"/>
        <v>124626.8522563367</v>
      </c>
      <c r="DU434" s="6">
        <f t="shared" si="5618"/>
        <v>0</v>
      </c>
      <c r="DV434" s="6">
        <f t="shared" si="5619"/>
        <v>0</v>
      </c>
      <c r="DW434" s="6">
        <f t="shared" si="5620"/>
        <v>0</v>
      </c>
      <c r="DX434" s="6">
        <f t="shared" si="5621"/>
        <v>0</v>
      </c>
      <c r="DY434" s="6">
        <f t="shared" si="5622"/>
        <v>0</v>
      </c>
      <c r="DZ434" s="6">
        <f t="shared" si="5623"/>
        <v>0</v>
      </c>
    </row>
    <row r="435" spans="2:130" outlineLevel="1">
      <c r="B435" s="6">
        <f>'23년(세부_실적)'!A568</f>
        <v>429</v>
      </c>
      <c r="C435" s="620"/>
      <c r="D435" s="620"/>
      <c r="E435" s="620"/>
      <c r="F435" s="622" t="str">
        <f>'23년(세부_실적)'!E568</f>
        <v>PN105WCW-VF(C)</v>
      </c>
      <c r="G435" s="622" t="s">
        <v>1472</v>
      </c>
      <c r="H435" s="622"/>
      <c r="I435" s="617" t="str">
        <f>'23년(세부_실적)'!G568</f>
        <v>구</v>
      </c>
      <c r="J435" s="617" t="str">
        <f>'23년(세부_실적)'!H568</f>
        <v>SY</v>
      </c>
      <c r="K435" s="617">
        <f>'23년(세부_실적)'!I568</f>
        <v>0</v>
      </c>
      <c r="L435" s="617">
        <f>'23년(세부_실적)'!J568</f>
        <v>21100</v>
      </c>
      <c r="M435" s="617">
        <f>'23년(세부_실적)'!K568</f>
        <v>0</v>
      </c>
      <c r="N435" s="617">
        <f>'23년(세부_실적)'!L568</f>
        <v>21100</v>
      </c>
      <c r="O435" s="617">
        <f>'23년(세부_실적)'!M568</f>
        <v>0</v>
      </c>
      <c r="P435" s="617">
        <f>'23년(세부_실적)'!N568</f>
        <v>21100</v>
      </c>
      <c r="Q435" s="617">
        <f>'23년(세부_실적)'!O568</f>
        <v>0</v>
      </c>
      <c r="R435" s="617">
        <f>'23년(세부_실적)'!P568</f>
        <v>21100</v>
      </c>
      <c r="S435" s="638">
        <f>'23년(세부_실적)'!Q568</f>
        <v>0.184</v>
      </c>
      <c r="T435" s="638">
        <f t="shared" si="5568"/>
        <v>184</v>
      </c>
      <c r="U435" s="638">
        <f>'23년(세부_실적)'!S568</f>
        <v>2.4E-2</v>
      </c>
      <c r="V435" s="638">
        <f t="shared" si="5569"/>
        <v>24</v>
      </c>
      <c r="W435" s="638">
        <f>'23년(세부_실적)'!U568</f>
        <v>3.3000000000000002E-2</v>
      </c>
      <c r="X435" s="638">
        <f t="shared" si="5570"/>
        <v>33</v>
      </c>
      <c r="Y435" s="638">
        <f>'23년(세부_실적)'!W568</f>
        <v>1.6E-2</v>
      </c>
      <c r="Z435" s="638">
        <f t="shared" si="5571"/>
        <v>16</v>
      </c>
      <c r="AA435" s="638">
        <f>'23년(세부_실적)'!Y568</f>
        <v>7.3000000000000009E-2</v>
      </c>
      <c r="AB435" s="638">
        <f t="shared" si="5571"/>
        <v>73.000000000000014</v>
      </c>
      <c r="AC435" s="638">
        <f>'23년(세부_실적)'!AA568</f>
        <v>1.7000000000000001E-2</v>
      </c>
      <c r="AD435" s="638">
        <f t="shared" ref="AD435" si="6232">AC435*1000</f>
        <v>17</v>
      </c>
      <c r="AE435" s="638">
        <f>'23년(세부_실적)'!AC568</f>
        <v>3.0000000000000001E-3</v>
      </c>
      <c r="AF435" s="638">
        <f t="shared" ref="AF435" si="6233">AE435*1000</f>
        <v>3</v>
      </c>
      <c r="AG435" s="638">
        <f>'23년(세부_실적)'!AE568</f>
        <v>6.0000000000000001E-3</v>
      </c>
      <c r="AH435" s="638">
        <f t="shared" ref="AH435" si="6234">AG435*1000</f>
        <v>6</v>
      </c>
      <c r="AI435" s="638">
        <f>'23년(세부_실적)'!AG568</f>
        <v>2.6000000000000002E-2</v>
      </c>
      <c r="AJ435" s="638">
        <f t="shared" ref="AJ435" si="6235">AI435*1000</f>
        <v>26.000000000000004</v>
      </c>
      <c r="AK435" s="638">
        <f>'23년(세부_실적)'!AI568</f>
        <v>9.9000000000000005E-2</v>
      </c>
      <c r="AL435" s="638">
        <f t="shared" ref="AL435" si="6236">AK435*1000</f>
        <v>99</v>
      </c>
      <c r="AM435" s="638">
        <f>'23년(세부_실적)'!AK568</f>
        <v>0.03</v>
      </c>
      <c r="AN435" s="638">
        <f t="shared" ref="AN435" si="6237">AM435*1000</f>
        <v>30</v>
      </c>
      <c r="AO435" s="638">
        <f>'23년(세부_실적)'!AM568</f>
        <v>5.0000000000000001E-3</v>
      </c>
      <c r="AP435" s="638">
        <f t="shared" ref="AP435" si="6238">AO435*1000</f>
        <v>5</v>
      </c>
      <c r="AQ435" s="638">
        <f>'23년(세부_실적)'!AO568</f>
        <v>0</v>
      </c>
      <c r="AR435" s="638">
        <f t="shared" ref="AR435" si="6239">AQ435*1000</f>
        <v>0</v>
      </c>
      <c r="AS435" s="638">
        <f>'23년(세부_실적)'!AQ568</f>
        <v>3.4999999999999996E-2</v>
      </c>
      <c r="AT435" s="638">
        <f t="shared" ref="AT435" si="6240">AS435*1000</f>
        <v>34.999999999999993</v>
      </c>
      <c r="AU435" s="638">
        <f>'23년(세부_실적)'!AS568</f>
        <v>0</v>
      </c>
      <c r="AV435" s="638">
        <f t="shared" ref="AV435" si="6241">AU435*1000</f>
        <v>0</v>
      </c>
      <c r="AW435" s="638">
        <f>'23년(세부_실적)'!AU568</f>
        <v>3.5999999999999997E-2</v>
      </c>
      <c r="AX435" s="638">
        <f t="shared" ref="AX435" si="6242">AW435*1000</f>
        <v>36</v>
      </c>
      <c r="AY435" s="638">
        <f>'23년(세부_실적)'!AW568</f>
        <v>1.4E-2</v>
      </c>
      <c r="AZ435" s="638">
        <f t="shared" ref="AZ435" si="6243">AY435*1000</f>
        <v>14</v>
      </c>
      <c r="BA435" s="638">
        <f>'23년(세부_실적)'!AY568</f>
        <v>4.9999999999999996E-2</v>
      </c>
      <c r="BB435" s="638">
        <f t="shared" ref="BB435" si="6244">BA435*1000</f>
        <v>49.999999999999993</v>
      </c>
      <c r="BC435" s="638">
        <f>'23년(세부_실적)'!BA568</f>
        <v>8.4999999999999992E-2</v>
      </c>
      <c r="BD435" s="638">
        <f t="shared" ref="BD435" si="6245">BC435*1000</f>
        <v>84.999999999999986</v>
      </c>
      <c r="BF435" s="617">
        <v>1.02</v>
      </c>
      <c r="BG435" s="617">
        <v>11.615337681818183</v>
      </c>
      <c r="BH435" s="617">
        <f t="shared" si="6213"/>
        <v>16.938403615666818</v>
      </c>
      <c r="BI435" s="617">
        <v>21100</v>
      </c>
      <c r="BJ435" s="617">
        <v>1.02</v>
      </c>
      <c r="BK435" s="617">
        <v>11.615337681818183</v>
      </c>
      <c r="BL435" s="617">
        <f t="shared" si="6214"/>
        <v>16.559149911318297</v>
      </c>
      <c r="BM435" s="617">
        <v>21100</v>
      </c>
      <c r="BN435" s="617">
        <v>1.02</v>
      </c>
      <c r="BO435" s="617">
        <v>11.615337681818183</v>
      </c>
      <c r="BP435" s="617"/>
      <c r="BQ435" s="617"/>
      <c r="BR435" s="617">
        <v>1.02</v>
      </c>
      <c r="BS435" s="617">
        <v>12.034765811823771</v>
      </c>
      <c r="BT435" s="617">
        <f t="shared" si="6216"/>
        <v>15.944745035214462</v>
      </c>
      <c r="BU435" s="617">
        <v>21100</v>
      </c>
      <c r="BV435" s="617">
        <v>1.02</v>
      </c>
      <c r="BW435" s="617">
        <v>12.034765811823771</v>
      </c>
      <c r="BX435" s="617"/>
      <c r="BY435" s="617"/>
      <c r="BZ435" s="617">
        <v>1.02</v>
      </c>
      <c r="CA435" s="617">
        <v>12.034765811823771</v>
      </c>
      <c r="CB435" s="617">
        <f>+CC435/$CC$2</f>
        <v>16.714735085331057</v>
      </c>
      <c r="CC435" s="617">
        <v>21733</v>
      </c>
      <c r="CD435" s="617"/>
      <c r="CE435" s="617"/>
      <c r="CF435" s="617"/>
      <c r="CG435" s="617"/>
      <c r="CH435" s="617"/>
      <c r="CI435" s="617"/>
      <c r="CJ435" s="617"/>
      <c r="CK435" s="617"/>
      <c r="CL435" s="617"/>
      <c r="CM435" s="617"/>
      <c r="CN435" s="617"/>
      <c r="CO435" s="617"/>
      <c r="CP435" s="617"/>
      <c r="CQ435" s="617"/>
      <c r="CR435" s="617"/>
      <c r="CS435" s="617"/>
      <c r="CT435" s="617"/>
      <c r="CU435" s="617"/>
      <c r="CV435" s="617"/>
      <c r="CW435" s="617"/>
      <c r="CX435" s="617"/>
      <c r="CY435" s="617"/>
      <c r="CZ435" s="617"/>
      <c r="DA435" s="617"/>
      <c r="DB435" s="6">
        <f t="shared" si="5600"/>
        <v>506400</v>
      </c>
      <c r="DC435" s="6">
        <f t="shared" si="5601"/>
        <v>696300</v>
      </c>
      <c r="DD435" s="6">
        <f t="shared" si="5602"/>
        <v>0</v>
      </c>
      <c r="DE435" s="6">
        <f t="shared" si="5603"/>
        <v>358700.00000000006</v>
      </c>
      <c r="DF435" s="6">
        <f t="shared" si="5604"/>
        <v>0</v>
      </c>
      <c r="DG435" s="6">
        <f t="shared" si="5605"/>
        <v>130398</v>
      </c>
      <c r="DH435" s="6">
        <f t="shared" si="5606"/>
        <v>0</v>
      </c>
      <c r="DI435" s="6">
        <f t="shared" si="5607"/>
        <v>110550.42211762535</v>
      </c>
      <c r="DJ435" s="6">
        <f t="shared" si="5608"/>
        <v>0</v>
      </c>
      <c r="DK435" s="6">
        <f t="shared" si="5609"/>
        <v>0</v>
      </c>
      <c r="DL435" s="6">
        <f t="shared" si="5610"/>
        <v>0</v>
      </c>
      <c r="DM435" s="6">
        <f t="shared" si="5611"/>
        <v>0</v>
      </c>
      <c r="DO435" s="6">
        <f t="shared" si="5612"/>
        <v>377753.1311247382</v>
      </c>
      <c r="DP435" s="6">
        <f t="shared" si="5613"/>
        <v>531306.59937057004</v>
      </c>
      <c r="DQ435" s="6">
        <f t="shared" si="5614"/>
        <v>263508.45111379639</v>
      </c>
      <c r="DR435" s="6">
        <f t="shared" si="5615"/>
        <v>293685.75579974469</v>
      </c>
      <c r="DS435" s="6">
        <f t="shared" si="5616"/>
        <v>51857.054591333203</v>
      </c>
      <c r="DT435" s="6">
        <f t="shared" si="5617"/>
        <v>101845.18890904573</v>
      </c>
      <c r="DU435" s="6">
        <f t="shared" si="5618"/>
        <v>0</v>
      </c>
      <c r="DV435" s="6">
        <f t="shared" si="5619"/>
        <v>0</v>
      </c>
      <c r="DW435" s="6">
        <f t="shared" si="5620"/>
        <v>0</v>
      </c>
      <c r="DX435" s="6">
        <f t="shared" si="5621"/>
        <v>0</v>
      </c>
      <c r="DY435" s="6">
        <f t="shared" si="5622"/>
        <v>0</v>
      </c>
      <c r="DZ435" s="6">
        <f t="shared" si="5623"/>
        <v>0</v>
      </c>
    </row>
    <row r="436" spans="2:130" outlineLevel="1">
      <c r="B436" s="6">
        <f>'23년(세부_실적)'!A569</f>
        <v>430</v>
      </c>
      <c r="C436" s="620"/>
      <c r="D436" s="620"/>
      <c r="E436" s="620"/>
      <c r="F436" s="622" t="str">
        <f>'23년(세부_실적)'!E569</f>
        <v>PN105WCW-VF(D)</v>
      </c>
      <c r="G436" s="622" t="s">
        <v>1473</v>
      </c>
      <c r="H436" s="622"/>
      <c r="I436" s="617" t="str">
        <f>'23년(세부_실적)'!G569</f>
        <v>구</v>
      </c>
      <c r="J436" s="617" t="str">
        <f>'23년(세부_실적)'!H569</f>
        <v>SY</v>
      </c>
      <c r="K436" s="617">
        <f>'23년(세부_실적)'!I569</f>
        <v>0</v>
      </c>
      <c r="L436" s="617">
        <f>'23년(세부_실적)'!J569</f>
        <v>19500</v>
      </c>
      <c r="M436" s="617">
        <f>'23년(세부_실적)'!K569</f>
        <v>0</v>
      </c>
      <c r="N436" s="617">
        <f>'23년(세부_실적)'!L569</f>
        <v>19500</v>
      </c>
      <c r="O436" s="617">
        <f>'23년(세부_실적)'!M569</f>
        <v>0</v>
      </c>
      <c r="P436" s="617">
        <f>'23년(세부_실적)'!N569</f>
        <v>19500</v>
      </c>
      <c r="Q436" s="617">
        <f>'23년(세부_실적)'!O569</f>
        <v>0</v>
      </c>
      <c r="R436" s="617">
        <f>'23년(세부_실적)'!P569</f>
        <v>19500</v>
      </c>
      <c r="S436" s="638">
        <f>'23년(세부_실적)'!Q569</f>
        <v>0</v>
      </c>
      <c r="T436" s="638">
        <f t="shared" si="5568"/>
        <v>0</v>
      </c>
      <c r="U436" s="638">
        <f>'23년(세부_실적)'!S569</f>
        <v>0</v>
      </c>
      <c r="V436" s="638">
        <f t="shared" si="5569"/>
        <v>0</v>
      </c>
      <c r="W436" s="638">
        <f>'23년(세부_실적)'!U569</f>
        <v>0</v>
      </c>
      <c r="X436" s="638">
        <f t="shared" si="5570"/>
        <v>0</v>
      </c>
      <c r="Y436" s="638">
        <f>'23년(세부_실적)'!W569</f>
        <v>0</v>
      </c>
      <c r="Z436" s="638">
        <f t="shared" si="5571"/>
        <v>0</v>
      </c>
      <c r="AA436" s="638">
        <f>'23년(세부_실적)'!Y569</f>
        <v>0</v>
      </c>
      <c r="AB436" s="638">
        <f t="shared" si="5571"/>
        <v>0</v>
      </c>
      <c r="AC436" s="638">
        <f>'23년(세부_실적)'!AA569</f>
        <v>0</v>
      </c>
      <c r="AD436" s="638">
        <f t="shared" ref="AD436" si="6246">AC436*1000</f>
        <v>0</v>
      </c>
      <c r="AE436" s="638">
        <f>'23년(세부_실적)'!AC569</f>
        <v>0</v>
      </c>
      <c r="AF436" s="638">
        <f t="shared" ref="AF436" si="6247">AE436*1000</f>
        <v>0</v>
      </c>
      <c r="AG436" s="638">
        <f>'23년(세부_실적)'!AE569</f>
        <v>0</v>
      </c>
      <c r="AH436" s="638">
        <f t="shared" ref="AH436" si="6248">AG436*1000</f>
        <v>0</v>
      </c>
      <c r="AI436" s="638">
        <f>'23년(세부_실적)'!AG569</f>
        <v>0</v>
      </c>
      <c r="AJ436" s="638">
        <f t="shared" ref="AJ436" si="6249">AI436*1000</f>
        <v>0</v>
      </c>
      <c r="AK436" s="638">
        <f>'23년(세부_실적)'!AI569</f>
        <v>0</v>
      </c>
      <c r="AL436" s="638">
        <f t="shared" ref="AL436" si="6250">AK436*1000</f>
        <v>0</v>
      </c>
      <c r="AM436" s="638">
        <f>'23년(세부_실적)'!AK569</f>
        <v>0</v>
      </c>
      <c r="AN436" s="638">
        <f t="shared" ref="AN436" si="6251">AM436*1000</f>
        <v>0</v>
      </c>
      <c r="AO436" s="638">
        <f>'23년(세부_실적)'!AM569</f>
        <v>0</v>
      </c>
      <c r="AP436" s="638">
        <f t="shared" ref="AP436" si="6252">AO436*1000</f>
        <v>0</v>
      </c>
      <c r="AQ436" s="638">
        <f>'23년(세부_실적)'!AO569</f>
        <v>0</v>
      </c>
      <c r="AR436" s="638">
        <f t="shared" ref="AR436" si="6253">AQ436*1000</f>
        <v>0</v>
      </c>
      <c r="AS436" s="638">
        <f>'23년(세부_실적)'!AQ569</f>
        <v>0</v>
      </c>
      <c r="AT436" s="638">
        <f t="shared" ref="AT436" si="6254">AS436*1000</f>
        <v>0</v>
      </c>
      <c r="AU436" s="638">
        <f>'23년(세부_실적)'!AS569</f>
        <v>0</v>
      </c>
      <c r="AV436" s="638">
        <f t="shared" ref="AV436" si="6255">AU436*1000</f>
        <v>0</v>
      </c>
      <c r="AW436" s="638">
        <f>'23년(세부_실적)'!AU569</f>
        <v>0</v>
      </c>
      <c r="AX436" s="638">
        <f t="shared" ref="AX436" si="6256">AW436*1000</f>
        <v>0</v>
      </c>
      <c r="AY436" s="638">
        <f>'23년(세부_실적)'!AW569</f>
        <v>0</v>
      </c>
      <c r="AZ436" s="638">
        <f t="shared" ref="AZ436" si="6257">AY436*1000</f>
        <v>0</v>
      </c>
      <c r="BA436" s="638">
        <f>'23년(세부_실적)'!AY569</f>
        <v>0</v>
      </c>
      <c r="BB436" s="638">
        <f t="shared" ref="BB436" si="6258">BA436*1000</f>
        <v>0</v>
      </c>
      <c r="BC436" s="638">
        <f>'23년(세부_실적)'!BA569</f>
        <v>0</v>
      </c>
      <c r="BD436" s="638">
        <f t="shared" ref="BD436" si="6259">BC436*1000</f>
        <v>0</v>
      </c>
      <c r="BF436" s="617">
        <v>0.8</v>
      </c>
      <c r="BG436" s="617">
        <v>9.8913204090909108</v>
      </c>
      <c r="BH436" s="617"/>
      <c r="BI436" s="617"/>
      <c r="BJ436" s="617">
        <v>0.8</v>
      </c>
      <c r="BK436" s="617">
        <v>9.8913204090909108</v>
      </c>
      <c r="BL436" s="617">
        <f t="shared" si="6214"/>
        <v>15.303479775862881</v>
      </c>
      <c r="BM436" s="617">
        <v>19500</v>
      </c>
      <c r="BN436" s="617">
        <v>0.8</v>
      </c>
      <c r="BO436" s="617">
        <v>9.8913204090909108</v>
      </c>
      <c r="BP436" s="617"/>
      <c r="BQ436" s="617"/>
      <c r="BR436" s="617">
        <v>0.8</v>
      </c>
      <c r="BS436" s="617">
        <v>10.299933539096498</v>
      </c>
      <c r="BT436" s="617"/>
      <c r="BU436" s="617"/>
      <c r="BV436" s="617">
        <v>0.8</v>
      </c>
      <c r="BW436" s="617">
        <v>10.299933539096498</v>
      </c>
      <c r="BX436" s="617"/>
      <c r="BY436" s="617"/>
      <c r="BZ436" s="617">
        <v>0.8</v>
      </c>
      <c r="CA436" s="617">
        <v>10.299933539096498</v>
      </c>
      <c r="CB436" s="617"/>
      <c r="CC436" s="617"/>
      <c r="CD436" s="617"/>
      <c r="CE436" s="617"/>
      <c r="CF436" s="617"/>
      <c r="CG436" s="617"/>
      <c r="CH436" s="617"/>
      <c r="CI436" s="617"/>
      <c r="CJ436" s="617"/>
      <c r="CK436" s="617"/>
      <c r="CL436" s="617"/>
      <c r="CM436" s="617"/>
      <c r="CN436" s="617"/>
      <c r="CO436" s="617"/>
      <c r="CP436" s="617"/>
      <c r="CQ436" s="617"/>
      <c r="CR436" s="617"/>
      <c r="CS436" s="617"/>
      <c r="CT436" s="617"/>
      <c r="CU436" s="617"/>
      <c r="CV436" s="617"/>
      <c r="CW436" s="617"/>
      <c r="CX436" s="617"/>
      <c r="CY436" s="617"/>
      <c r="CZ436" s="617"/>
      <c r="DA436" s="617"/>
      <c r="DB436" s="6">
        <f t="shared" si="5600"/>
        <v>0</v>
      </c>
      <c r="DC436" s="6">
        <f t="shared" si="5601"/>
        <v>0</v>
      </c>
      <c r="DD436" s="6">
        <f t="shared" si="5602"/>
        <v>0</v>
      </c>
      <c r="DE436" s="6">
        <f t="shared" si="5603"/>
        <v>0</v>
      </c>
      <c r="DF436" s="6">
        <f t="shared" si="5604"/>
        <v>0</v>
      </c>
      <c r="DG436" s="6">
        <f t="shared" si="5605"/>
        <v>0</v>
      </c>
      <c r="DH436" s="6">
        <f t="shared" si="5606"/>
        <v>0</v>
      </c>
      <c r="DI436" s="6">
        <f t="shared" si="5607"/>
        <v>0</v>
      </c>
      <c r="DJ436" s="6">
        <f t="shared" si="5608"/>
        <v>0</v>
      </c>
      <c r="DK436" s="6">
        <f t="shared" si="5609"/>
        <v>0</v>
      </c>
      <c r="DL436" s="6">
        <f t="shared" si="5610"/>
        <v>0</v>
      </c>
      <c r="DM436" s="6">
        <f t="shared" si="5611"/>
        <v>0</v>
      </c>
      <c r="DO436" s="6">
        <f t="shared" si="5612"/>
        <v>0</v>
      </c>
      <c r="DP436" s="6">
        <f t="shared" si="5613"/>
        <v>0</v>
      </c>
      <c r="DQ436" s="6">
        <f t="shared" si="5614"/>
        <v>0</v>
      </c>
      <c r="DR436" s="6">
        <f t="shared" si="5615"/>
        <v>0</v>
      </c>
      <c r="DS436" s="6">
        <f t="shared" si="5616"/>
        <v>0</v>
      </c>
      <c r="DT436" s="6">
        <f t="shared" si="5617"/>
        <v>0</v>
      </c>
      <c r="DU436" s="6">
        <f t="shared" si="5618"/>
        <v>0</v>
      </c>
      <c r="DV436" s="6">
        <f t="shared" si="5619"/>
        <v>0</v>
      </c>
      <c r="DW436" s="6">
        <f t="shared" si="5620"/>
        <v>0</v>
      </c>
      <c r="DX436" s="6">
        <f t="shared" si="5621"/>
        <v>0</v>
      </c>
      <c r="DY436" s="6">
        <f t="shared" si="5622"/>
        <v>0</v>
      </c>
      <c r="DZ436" s="6">
        <f t="shared" si="5623"/>
        <v>0</v>
      </c>
    </row>
    <row r="437" spans="2:130" ht="12" customHeight="1" outlineLevel="1">
      <c r="B437" s="6">
        <f>'23년(세부_실적)'!A570</f>
        <v>431</v>
      </c>
      <c r="C437" s="620"/>
      <c r="D437" s="620"/>
      <c r="E437" s="620"/>
      <c r="F437" s="622" t="str">
        <f>'23년(세부_실적)'!E570</f>
        <v>PN105WCW-VF(E)</v>
      </c>
      <c r="G437" s="622" t="s">
        <v>1205</v>
      </c>
      <c r="H437" s="622"/>
      <c r="I437" s="617" t="str">
        <f>'23년(세부_실적)'!G570</f>
        <v>구</v>
      </c>
      <c r="J437" s="617" t="str">
        <f>'23년(세부_실적)'!H570</f>
        <v>SY</v>
      </c>
      <c r="K437" s="617">
        <f>'23년(세부_실적)'!I570</f>
        <v>0</v>
      </c>
      <c r="L437" s="617">
        <f>'23년(세부_실적)'!J570</f>
        <v>26314</v>
      </c>
      <c r="M437" s="617">
        <f>'23년(세부_실적)'!K570</f>
        <v>0</v>
      </c>
      <c r="N437" s="617">
        <f>'23년(세부_실적)'!L570</f>
        <v>26314</v>
      </c>
      <c r="O437" s="617">
        <f>'23년(세부_실적)'!M570</f>
        <v>0</v>
      </c>
      <c r="P437" s="617">
        <f>'23년(세부_실적)'!N570</f>
        <v>26314</v>
      </c>
      <c r="Q437" s="617">
        <f>'23년(세부_실적)'!O570</f>
        <v>0</v>
      </c>
      <c r="R437" s="617">
        <f>'23년(세부_실적)'!P570</f>
        <v>26314</v>
      </c>
      <c r="S437" s="638">
        <f>'23년(세부_실적)'!Q570</f>
        <v>0</v>
      </c>
      <c r="T437" s="638">
        <f t="shared" si="5568"/>
        <v>0</v>
      </c>
      <c r="U437" s="638">
        <f>'23년(세부_실적)'!S570</f>
        <v>0</v>
      </c>
      <c r="V437" s="638">
        <f t="shared" si="5569"/>
        <v>0</v>
      </c>
      <c r="W437" s="638">
        <f>'23년(세부_실적)'!U570</f>
        <v>0</v>
      </c>
      <c r="X437" s="638">
        <f t="shared" si="5570"/>
        <v>0</v>
      </c>
      <c r="Y437" s="638">
        <f>'23년(세부_실적)'!W570</f>
        <v>0</v>
      </c>
      <c r="Z437" s="638">
        <f t="shared" si="5571"/>
        <v>0</v>
      </c>
      <c r="AA437" s="638">
        <f>'23년(세부_실적)'!Y570</f>
        <v>0</v>
      </c>
      <c r="AB437" s="638">
        <f t="shared" si="5571"/>
        <v>0</v>
      </c>
      <c r="AC437" s="638">
        <f>'23년(세부_실적)'!AA570</f>
        <v>0</v>
      </c>
      <c r="AD437" s="638">
        <f t="shared" ref="AD437" si="6260">AC437*1000</f>
        <v>0</v>
      </c>
      <c r="AE437" s="638">
        <f>'23년(세부_실적)'!AC570</f>
        <v>0</v>
      </c>
      <c r="AF437" s="638">
        <f t="shared" ref="AF437" si="6261">AE437*1000</f>
        <v>0</v>
      </c>
      <c r="AG437" s="638">
        <f>'23년(세부_실적)'!AE570</f>
        <v>0</v>
      </c>
      <c r="AH437" s="638">
        <f t="shared" ref="AH437" si="6262">AG437*1000</f>
        <v>0</v>
      </c>
      <c r="AI437" s="638">
        <f>'23년(세부_실적)'!AG570</f>
        <v>0</v>
      </c>
      <c r="AJ437" s="638">
        <f t="shared" ref="AJ437" si="6263">AI437*1000</f>
        <v>0</v>
      </c>
      <c r="AK437" s="638">
        <f>'23년(세부_실적)'!AI570</f>
        <v>0</v>
      </c>
      <c r="AL437" s="638">
        <f t="shared" ref="AL437" si="6264">AK437*1000</f>
        <v>0</v>
      </c>
      <c r="AM437" s="638">
        <f>'23년(세부_실적)'!AK570</f>
        <v>0</v>
      </c>
      <c r="AN437" s="638">
        <f t="shared" ref="AN437" si="6265">AM437*1000</f>
        <v>0</v>
      </c>
      <c r="AO437" s="638">
        <f>'23년(세부_실적)'!AM570</f>
        <v>0</v>
      </c>
      <c r="AP437" s="638">
        <f t="shared" ref="AP437" si="6266">AO437*1000</f>
        <v>0</v>
      </c>
      <c r="AQ437" s="638">
        <f>'23년(세부_실적)'!AO570</f>
        <v>0</v>
      </c>
      <c r="AR437" s="638">
        <f t="shared" ref="AR437" si="6267">AQ437*1000</f>
        <v>0</v>
      </c>
      <c r="AS437" s="638">
        <f>'23년(세부_실적)'!AQ570</f>
        <v>0</v>
      </c>
      <c r="AT437" s="638">
        <f t="shared" ref="AT437" si="6268">AS437*1000</f>
        <v>0</v>
      </c>
      <c r="AU437" s="638">
        <f>'23년(세부_실적)'!AS570</f>
        <v>0</v>
      </c>
      <c r="AV437" s="638">
        <f t="shared" ref="AV437" si="6269">AU437*1000</f>
        <v>0</v>
      </c>
      <c r="AW437" s="638">
        <f>'23년(세부_실적)'!AU570</f>
        <v>0</v>
      </c>
      <c r="AX437" s="638">
        <f t="shared" ref="AX437" si="6270">AW437*1000</f>
        <v>0</v>
      </c>
      <c r="AY437" s="638">
        <f>'23년(세부_실적)'!AW570</f>
        <v>0</v>
      </c>
      <c r="AZ437" s="638">
        <f t="shared" ref="AZ437" si="6271">AY437*1000</f>
        <v>0</v>
      </c>
      <c r="BA437" s="638">
        <f>'23년(세부_실적)'!AY570</f>
        <v>0</v>
      </c>
      <c r="BB437" s="638">
        <f t="shared" ref="BB437" si="6272">BA437*1000</f>
        <v>0</v>
      </c>
      <c r="BC437" s="638">
        <f>'23년(세부_실적)'!BA570</f>
        <v>0</v>
      </c>
      <c r="BD437" s="638">
        <f t="shared" ref="BD437" si="6273">BC437*1000</f>
        <v>0</v>
      </c>
      <c r="BF437" s="617">
        <v>1.35</v>
      </c>
      <c r="BG437" s="617">
        <v>14.238</v>
      </c>
      <c r="BH437" s="617"/>
      <c r="BI437" s="617"/>
      <c r="BJ437" s="617">
        <v>1.35</v>
      </c>
      <c r="BK437" s="617">
        <v>14.238</v>
      </c>
      <c r="BL437" s="617"/>
      <c r="BM437" s="617"/>
      <c r="BN437" s="617">
        <v>1.35</v>
      </c>
      <c r="BO437" s="617">
        <v>14.238</v>
      </c>
      <c r="BP437" s="617"/>
      <c r="BQ437" s="617"/>
      <c r="BR437" s="617">
        <v>1.35</v>
      </c>
      <c r="BS437" s="617">
        <v>14.238</v>
      </c>
      <c r="BT437" s="617"/>
      <c r="BU437" s="617"/>
      <c r="BV437" s="617">
        <v>1.35</v>
      </c>
      <c r="BW437" s="617">
        <v>14.238</v>
      </c>
      <c r="BX437" s="617">
        <f t="shared" si="6217"/>
        <v>19.108972955010611</v>
      </c>
      <c r="BY437" s="617">
        <v>25302</v>
      </c>
      <c r="BZ437" s="617">
        <v>1.35</v>
      </c>
      <c r="CA437" s="617">
        <v>14.238</v>
      </c>
      <c r="CB437" s="617">
        <f t="shared" ref="CB437:CB444" si="6274">+CC437/$CC$2</f>
        <v>19.459634064742392</v>
      </c>
      <c r="CC437" s="617">
        <v>25302</v>
      </c>
      <c r="CD437" s="617"/>
      <c r="CE437" s="617"/>
      <c r="CF437" s="617"/>
      <c r="CG437" s="617"/>
      <c r="CH437" s="617"/>
      <c r="CI437" s="617"/>
      <c r="CJ437" s="617"/>
      <c r="CK437" s="617"/>
      <c r="CL437" s="617"/>
      <c r="CM437" s="617"/>
      <c r="CN437" s="617"/>
      <c r="CO437" s="617"/>
      <c r="CP437" s="617"/>
      <c r="CQ437" s="617"/>
      <c r="CR437" s="617"/>
      <c r="CS437" s="617"/>
      <c r="CT437" s="617"/>
      <c r="CU437" s="617"/>
      <c r="CV437" s="617"/>
      <c r="CW437" s="617"/>
      <c r="CX437" s="617"/>
      <c r="CY437" s="617"/>
      <c r="CZ437" s="617"/>
      <c r="DA437" s="617"/>
      <c r="DB437" s="6">
        <f t="shared" si="5600"/>
        <v>0</v>
      </c>
      <c r="DC437" s="6">
        <f t="shared" si="5601"/>
        <v>0</v>
      </c>
      <c r="DD437" s="6">
        <f t="shared" si="5602"/>
        <v>0</v>
      </c>
      <c r="DE437" s="6">
        <f t="shared" si="5603"/>
        <v>0</v>
      </c>
      <c r="DF437" s="6">
        <f t="shared" si="5604"/>
        <v>0</v>
      </c>
      <c r="DG437" s="6">
        <f t="shared" si="5605"/>
        <v>0</v>
      </c>
      <c r="DH437" s="6">
        <f t="shared" si="5606"/>
        <v>0</v>
      </c>
      <c r="DI437" s="6">
        <f t="shared" si="5607"/>
        <v>0</v>
      </c>
      <c r="DJ437" s="6">
        <f t="shared" si="5608"/>
        <v>0</v>
      </c>
      <c r="DK437" s="6">
        <f t="shared" si="5609"/>
        <v>0</v>
      </c>
      <c r="DL437" s="6">
        <f t="shared" si="5610"/>
        <v>0</v>
      </c>
      <c r="DM437" s="6">
        <f t="shared" si="5611"/>
        <v>0</v>
      </c>
      <c r="DO437" s="6">
        <f t="shared" si="5612"/>
        <v>0</v>
      </c>
      <c r="DP437" s="6">
        <f t="shared" si="5613"/>
        <v>0</v>
      </c>
      <c r="DQ437" s="6">
        <f t="shared" si="5614"/>
        <v>0</v>
      </c>
      <c r="DR437" s="6">
        <f t="shared" si="5615"/>
        <v>0</v>
      </c>
      <c r="DS437" s="6">
        <f t="shared" si="5616"/>
        <v>0</v>
      </c>
      <c r="DT437" s="6">
        <f t="shared" si="5617"/>
        <v>0</v>
      </c>
      <c r="DU437" s="6">
        <f t="shared" si="5618"/>
        <v>0</v>
      </c>
      <c r="DV437" s="6">
        <f t="shared" si="5619"/>
        <v>0</v>
      </c>
      <c r="DW437" s="6">
        <f t="shared" si="5620"/>
        <v>0</v>
      </c>
      <c r="DX437" s="6">
        <f t="shared" si="5621"/>
        <v>0</v>
      </c>
      <c r="DY437" s="6">
        <f t="shared" si="5622"/>
        <v>0</v>
      </c>
      <c r="DZ437" s="6">
        <f t="shared" si="5623"/>
        <v>0</v>
      </c>
    </row>
    <row r="438" spans="2:130" ht="12" customHeight="1" outlineLevel="1">
      <c r="B438" s="6">
        <f>'23년(세부_실적)'!A571</f>
        <v>432</v>
      </c>
      <c r="C438" s="620"/>
      <c r="D438" s="620"/>
      <c r="E438" s="620"/>
      <c r="F438" s="622" t="str">
        <f>'23년(세부_실적)'!E571</f>
        <v>PN105WCW-VF(F)</v>
      </c>
      <c r="G438" s="622" t="s">
        <v>1206</v>
      </c>
      <c r="H438" s="622"/>
      <c r="I438" s="617" t="str">
        <f>'23년(세부_실적)'!G571</f>
        <v>구</v>
      </c>
      <c r="J438" s="617" t="str">
        <f>'23년(세부_실적)'!H571</f>
        <v>SY</v>
      </c>
      <c r="K438" s="617">
        <f>'23년(세부_실적)'!I571</f>
        <v>0</v>
      </c>
      <c r="L438" s="617">
        <f>'23년(세부_실적)'!J571</f>
        <v>24600</v>
      </c>
      <c r="M438" s="617">
        <f>'23년(세부_실적)'!K571</f>
        <v>0</v>
      </c>
      <c r="N438" s="617">
        <f>'23년(세부_실적)'!L571</f>
        <v>24600</v>
      </c>
      <c r="O438" s="617">
        <f>'23년(세부_실적)'!M571</f>
        <v>0</v>
      </c>
      <c r="P438" s="617">
        <f>'23년(세부_실적)'!N571</f>
        <v>24600</v>
      </c>
      <c r="Q438" s="617">
        <f>'23년(세부_실적)'!O571</f>
        <v>0</v>
      </c>
      <c r="R438" s="617">
        <f>'23년(세부_실적)'!P571</f>
        <v>24600</v>
      </c>
      <c r="S438" s="638">
        <f>'23년(세부_실적)'!Q571</f>
        <v>0</v>
      </c>
      <c r="T438" s="638">
        <f t="shared" si="5568"/>
        <v>0</v>
      </c>
      <c r="U438" s="638">
        <f>'23년(세부_실적)'!S571</f>
        <v>0</v>
      </c>
      <c r="V438" s="638">
        <f t="shared" si="5569"/>
        <v>0</v>
      </c>
      <c r="W438" s="638">
        <f>'23년(세부_실적)'!U571</f>
        <v>0</v>
      </c>
      <c r="X438" s="638">
        <f t="shared" si="5570"/>
        <v>0</v>
      </c>
      <c r="Y438" s="638">
        <f>'23년(세부_실적)'!W571</f>
        <v>0</v>
      </c>
      <c r="Z438" s="638">
        <f t="shared" si="5571"/>
        <v>0</v>
      </c>
      <c r="AA438" s="638">
        <f>'23년(세부_실적)'!Y571</f>
        <v>0</v>
      </c>
      <c r="AB438" s="638">
        <f t="shared" si="5571"/>
        <v>0</v>
      </c>
      <c r="AC438" s="638">
        <f>'23년(세부_실적)'!AA571</f>
        <v>0</v>
      </c>
      <c r="AD438" s="638">
        <f t="shared" ref="AD438" si="6275">AC438*1000</f>
        <v>0</v>
      </c>
      <c r="AE438" s="638">
        <f>'23년(세부_실적)'!AC571</f>
        <v>0</v>
      </c>
      <c r="AF438" s="638">
        <f t="shared" ref="AF438" si="6276">AE438*1000</f>
        <v>0</v>
      </c>
      <c r="AG438" s="638">
        <f>'23년(세부_실적)'!AE571</f>
        <v>0</v>
      </c>
      <c r="AH438" s="638">
        <f t="shared" ref="AH438" si="6277">AG438*1000</f>
        <v>0</v>
      </c>
      <c r="AI438" s="638">
        <f>'23년(세부_실적)'!AG571</f>
        <v>0</v>
      </c>
      <c r="AJ438" s="638">
        <f t="shared" ref="AJ438" si="6278">AI438*1000</f>
        <v>0</v>
      </c>
      <c r="AK438" s="638">
        <f>'23년(세부_실적)'!AI571</f>
        <v>0</v>
      </c>
      <c r="AL438" s="638">
        <f t="shared" ref="AL438" si="6279">AK438*1000</f>
        <v>0</v>
      </c>
      <c r="AM438" s="638">
        <f>'23년(세부_실적)'!AK571</f>
        <v>0</v>
      </c>
      <c r="AN438" s="638">
        <f t="shared" ref="AN438" si="6280">AM438*1000</f>
        <v>0</v>
      </c>
      <c r="AO438" s="638">
        <f>'23년(세부_실적)'!AM571</f>
        <v>0</v>
      </c>
      <c r="AP438" s="638">
        <f t="shared" ref="AP438" si="6281">AO438*1000</f>
        <v>0</v>
      </c>
      <c r="AQ438" s="638">
        <f>'23년(세부_실적)'!AO571</f>
        <v>0</v>
      </c>
      <c r="AR438" s="638">
        <f t="shared" ref="AR438" si="6282">AQ438*1000</f>
        <v>0</v>
      </c>
      <c r="AS438" s="638">
        <f>'23년(세부_실적)'!AQ571</f>
        <v>0</v>
      </c>
      <c r="AT438" s="638">
        <f t="shared" ref="AT438" si="6283">AS438*1000</f>
        <v>0</v>
      </c>
      <c r="AU438" s="638">
        <f>'23년(세부_실적)'!AS571</f>
        <v>0</v>
      </c>
      <c r="AV438" s="638">
        <f t="shared" ref="AV438" si="6284">AU438*1000</f>
        <v>0</v>
      </c>
      <c r="AW438" s="638">
        <f>'23년(세부_실적)'!AU571</f>
        <v>0</v>
      </c>
      <c r="AX438" s="638">
        <f t="shared" ref="AX438" si="6285">AW438*1000</f>
        <v>0</v>
      </c>
      <c r="AY438" s="638">
        <f>'23년(세부_실적)'!AW571</f>
        <v>0</v>
      </c>
      <c r="AZ438" s="638">
        <f t="shared" ref="AZ438" si="6286">AY438*1000</f>
        <v>0</v>
      </c>
      <c r="BA438" s="638">
        <f>'23년(세부_실적)'!AY571</f>
        <v>0</v>
      </c>
      <c r="BB438" s="638">
        <f t="shared" ref="BB438" si="6287">BA438*1000</f>
        <v>0</v>
      </c>
      <c r="BC438" s="638">
        <f>'23년(세부_실적)'!BA571</f>
        <v>0</v>
      </c>
      <c r="BD438" s="638">
        <f t="shared" ref="BD438" si="6288">BC438*1000</f>
        <v>0</v>
      </c>
      <c r="BF438" s="617">
        <v>1.1299999999999999</v>
      </c>
      <c r="BG438" s="617">
        <v>12.368</v>
      </c>
      <c r="BH438" s="617"/>
      <c r="BI438" s="617"/>
      <c r="BJ438" s="617">
        <v>1.1299999999999999</v>
      </c>
      <c r="BK438" s="617">
        <v>12.368</v>
      </c>
      <c r="BL438" s="617"/>
      <c r="BM438" s="617"/>
      <c r="BN438" s="617">
        <v>1.1299999999999999</v>
      </c>
      <c r="BO438" s="617">
        <v>12.368</v>
      </c>
      <c r="BP438" s="617"/>
      <c r="BQ438" s="617"/>
      <c r="BR438" s="617">
        <v>1.1299999999999999</v>
      </c>
      <c r="BS438" s="617">
        <v>12.368</v>
      </c>
      <c r="BT438" s="617"/>
      <c r="BU438" s="617"/>
      <c r="BV438" s="617">
        <v>1.1299999999999999</v>
      </c>
      <c r="BW438" s="617">
        <v>12.368</v>
      </c>
      <c r="BX438" s="617">
        <f t="shared" si="6217"/>
        <v>17.864344568722672</v>
      </c>
      <c r="BY438" s="617">
        <v>23654</v>
      </c>
      <c r="BZ438" s="617">
        <v>1.1299999999999999</v>
      </c>
      <c r="CA438" s="617">
        <v>12.368</v>
      </c>
      <c r="CB438" s="617">
        <f t="shared" si="6274"/>
        <v>18.192166001399752</v>
      </c>
      <c r="CC438" s="617">
        <v>23654</v>
      </c>
      <c r="CD438" s="617"/>
      <c r="CE438" s="617"/>
      <c r="CF438" s="617"/>
      <c r="CG438" s="617"/>
      <c r="CH438" s="617"/>
      <c r="CI438" s="617"/>
      <c r="CJ438" s="617"/>
      <c r="CK438" s="617"/>
      <c r="CL438" s="617"/>
      <c r="CM438" s="617"/>
      <c r="CN438" s="617"/>
      <c r="CO438" s="617"/>
      <c r="CP438" s="617"/>
      <c r="CQ438" s="617"/>
      <c r="CR438" s="617"/>
      <c r="CS438" s="617"/>
      <c r="CT438" s="617"/>
      <c r="CU438" s="617"/>
      <c r="CV438" s="617"/>
      <c r="CW438" s="617"/>
      <c r="CX438" s="617"/>
      <c r="CY438" s="617"/>
      <c r="CZ438" s="617"/>
      <c r="DA438" s="617"/>
      <c r="DB438" s="6">
        <f t="shared" si="5600"/>
        <v>0</v>
      </c>
      <c r="DC438" s="6">
        <f t="shared" si="5601"/>
        <v>0</v>
      </c>
      <c r="DD438" s="6">
        <f t="shared" si="5602"/>
        <v>0</v>
      </c>
      <c r="DE438" s="6">
        <f t="shared" si="5603"/>
        <v>0</v>
      </c>
      <c r="DF438" s="6">
        <f t="shared" si="5604"/>
        <v>0</v>
      </c>
      <c r="DG438" s="6">
        <f t="shared" si="5605"/>
        <v>0</v>
      </c>
      <c r="DH438" s="6">
        <f t="shared" si="5606"/>
        <v>0</v>
      </c>
      <c r="DI438" s="6">
        <f t="shared" si="5607"/>
        <v>0</v>
      </c>
      <c r="DJ438" s="6">
        <f t="shared" si="5608"/>
        <v>0</v>
      </c>
      <c r="DK438" s="6">
        <f t="shared" si="5609"/>
        <v>0</v>
      </c>
      <c r="DL438" s="6">
        <f t="shared" si="5610"/>
        <v>0</v>
      </c>
      <c r="DM438" s="6">
        <f t="shared" si="5611"/>
        <v>0</v>
      </c>
      <c r="DO438" s="6">
        <f t="shared" si="5612"/>
        <v>0</v>
      </c>
      <c r="DP438" s="6">
        <f t="shared" si="5613"/>
        <v>0</v>
      </c>
      <c r="DQ438" s="6">
        <f t="shared" si="5614"/>
        <v>0</v>
      </c>
      <c r="DR438" s="6">
        <f t="shared" si="5615"/>
        <v>0</v>
      </c>
      <c r="DS438" s="6">
        <f t="shared" si="5616"/>
        <v>0</v>
      </c>
      <c r="DT438" s="6">
        <f t="shared" si="5617"/>
        <v>0</v>
      </c>
      <c r="DU438" s="6">
        <f t="shared" si="5618"/>
        <v>0</v>
      </c>
      <c r="DV438" s="6">
        <f t="shared" si="5619"/>
        <v>0</v>
      </c>
      <c r="DW438" s="6">
        <f t="shared" si="5620"/>
        <v>0</v>
      </c>
      <c r="DX438" s="6">
        <f t="shared" si="5621"/>
        <v>0</v>
      </c>
      <c r="DY438" s="6">
        <f t="shared" si="5622"/>
        <v>0</v>
      </c>
      <c r="DZ438" s="6">
        <f t="shared" si="5623"/>
        <v>0</v>
      </c>
    </row>
    <row r="439" spans="2:130" outlineLevel="1">
      <c r="B439" s="6">
        <f>'23년(세부_실적)'!A572</f>
        <v>433</v>
      </c>
      <c r="C439" s="620"/>
      <c r="D439" s="620"/>
      <c r="E439" s="620"/>
      <c r="F439" s="622" t="str">
        <f>'23년(세부_실적)'!E572</f>
        <v>PN180WWJ-VF</v>
      </c>
      <c r="G439" s="622" t="s">
        <v>1474</v>
      </c>
      <c r="H439" s="622"/>
      <c r="I439" s="617" t="str">
        <f>'23년(세부_실적)'!G572</f>
        <v>구</v>
      </c>
      <c r="J439" s="617" t="str">
        <f>'23년(세부_실적)'!H572</f>
        <v>SY</v>
      </c>
      <c r="K439" s="617">
        <f>'23년(세부_실적)'!I572</f>
        <v>0</v>
      </c>
      <c r="L439" s="617">
        <f>'23년(세부_실적)'!J572</f>
        <v>29658</v>
      </c>
      <c r="M439" s="617">
        <f>'23년(세부_실적)'!K572</f>
        <v>0</v>
      </c>
      <c r="N439" s="617">
        <f>'23년(세부_실적)'!L572</f>
        <v>29658</v>
      </c>
      <c r="O439" s="617">
        <f>'23년(세부_실적)'!M572</f>
        <v>0</v>
      </c>
      <c r="P439" s="617">
        <f>'23년(세부_실적)'!N572</f>
        <v>29658</v>
      </c>
      <c r="Q439" s="617">
        <f>'23년(세부_실적)'!O572</f>
        <v>0</v>
      </c>
      <c r="R439" s="617">
        <f>'23년(세부_실적)'!P572</f>
        <v>29658</v>
      </c>
      <c r="S439" s="638">
        <f>'23년(세부_실적)'!Q572</f>
        <v>0</v>
      </c>
      <c r="T439" s="638">
        <f t="shared" si="5568"/>
        <v>0</v>
      </c>
      <c r="U439" s="638">
        <f>'23년(세부_실적)'!S572</f>
        <v>0</v>
      </c>
      <c r="V439" s="638">
        <f t="shared" si="5569"/>
        <v>0</v>
      </c>
      <c r="W439" s="638">
        <f>'23년(세부_실적)'!U572</f>
        <v>0</v>
      </c>
      <c r="X439" s="638">
        <f t="shared" si="5570"/>
        <v>0</v>
      </c>
      <c r="Y439" s="638">
        <f>'23년(세부_실적)'!W572</f>
        <v>0</v>
      </c>
      <c r="Z439" s="638">
        <f t="shared" si="5571"/>
        <v>0</v>
      </c>
      <c r="AA439" s="638">
        <f>'23년(세부_실적)'!Y572</f>
        <v>0</v>
      </c>
      <c r="AB439" s="638">
        <f t="shared" si="5571"/>
        <v>0</v>
      </c>
      <c r="AC439" s="638">
        <f>'23년(세부_실적)'!AA572</f>
        <v>0</v>
      </c>
      <c r="AD439" s="638">
        <f t="shared" ref="AD439" si="6289">AC439*1000</f>
        <v>0</v>
      </c>
      <c r="AE439" s="638">
        <f>'23년(세부_실적)'!AC572</f>
        <v>0</v>
      </c>
      <c r="AF439" s="638">
        <f t="shared" ref="AF439" si="6290">AE439*1000</f>
        <v>0</v>
      </c>
      <c r="AG439" s="638">
        <f>'23년(세부_실적)'!AE572</f>
        <v>0</v>
      </c>
      <c r="AH439" s="638">
        <f t="shared" ref="AH439" si="6291">AG439*1000</f>
        <v>0</v>
      </c>
      <c r="AI439" s="638">
        <f>'23년(세부_실적)'!AG572</f>
        <v>0</v>
      </c>
      <c r="AJ439" s="638">
        <f t="shared" ref="AJ439" si="6292">AI439*1000</f>
        <v>0</v>
      </c>
      <c r="AK439" s="638">
        <f>'23년(세부_실적)'!AI572</f>
        <v>0</v>
      </c>
      <c r="AL439" s="638">
        <f t="shared" ref="AL439" si="6293">AK439*1000</f>
        <v>0</v>
      </c>
      <c r="AM439" s="638">
        <f>'23년(세부_실적)'!AK572</f>
        <v>0</v>
      </c>
      <c r="AN439" s="638">
        <f t="shared" ref="AN439" si="6294">AM439*1000</f>
        <v>0</v>
      </c>
      <c r="AO439" s="638">
        <f>'23년(세부_실적)'!AM572</f>
        <v>0</v>
      </c>
      <c r="AP439" s="638">
        <f t="shared" ref="AP439" si="6295">AO439*1000</f>
        <v>0</v>
      </c>
      <c r="AQ439" s="638">
        <f>'23년(세부_실적)'!AO572</f>
        <v>0</v>
      </c>
      <c r="AR439" s="638">
        <f t="shared" ref="AR439" si="6296">AQ439*1000</f>
        <v>0</v>
      </c>
      <c r="AS439" s="638">
        <f>'23년(세부_실적)'!AQ572</f>
        <v>0</v>
      </c>
      <c r="AT439" s="638">
        <f t="shared" ref="AT439" si="6297">AS439*1000</f>
        <v>0</v>
      </c>
      <c r="AU439" s="638">
        <f>'23년(세부_실적)'!AS572</f>
        <v>0</v>
      </c>
      <c r="AV439" s="638">
        <f t="shared" ref="AV439" si="6298">AU439*1000</f>
        <v>0</v>
      </c>
      <c r="AW439" s="638">
        <f>'23년(세부_실적)'!AU572</f>
        <v>0</v>
      </c>
      <c r="AX439" s="638">
        <f t="shared" ref="AX439" si="6299">AW439*1000</f>
        <v>0</v>
      </c>
      <c r="AY439" s="638">
        <f>'23년(세부_실적)'!AW572</f>
        <v>0</v>
      </c>
      <c r="AZ439" s="638">
        <f t="shared" ref="AZ439" si="6300">AY439*1000</f>
        <v>0</v>
      </c>
      <c r="BA439" s="638">
        <f>'23년(세부_실적)'!AY572</f>
        <v>0</v>
      </c>
      <c r="BB439" s="638">
        <f t="shared" ref="BB439" si="6301">BA439*1000</f>
        <v>0</v>
      </c>
      <c r="BC439" s="638">
        <f>'23년(세부_실적)'!BA572</f>
        <v>0</v>
      </c>
      <c r="BD439" s="638">
        <f t="shared" ref="BD439" si="6302">BC439*1000</f>
        <v>0</v>
      </c>
      <c r="BF439" s="617">
        <v>1.58</v>
      </c>
      <c r="BG439" s="617">
        <v>13.141556327272728</v>
      </c>
      <c r="BH439" s="617">
        <f t="shared" ref="BH439:BH440" si="6303">+BI439/$BI$2</f>
        <v>20.77242331559216</v>
      </c>
      <c r="BI439" s="617">
        <v>25876</v>
      </c>
      <c r="BJ439" s="617">
        <v>1.58</v>
      </c>
      <c r="BK439" s="617">
        <v>13.141556327272728</v>
      </c>
      <c r="BL439" s="617">
        <f t="shared" si="6214"/>
        <v>20.307325265652711</v>
      </c>
      <c r="BM439" s="617">
        <v>25876</v>
      </c>
      <c r="BN439" s="617">
        <v>1.58</v>
      </c>
      <c r="BO439" s="617">
        <v>13.141556327272728</v>
      </c>
      <c r="BP439" s="617">
        <f t="shared" si="6215"/>
        <v>19.852236023415141</v>
      </c>
      <c r="BQ439" s="617">
        <v>25876</v>
      </c>
      <c r="BR439" s="617">
        <v>1.58</v>
      </c>
      <c r="BS439" s="617">
        <v>13.759893827272727</v>
      </c>
      <c r="BT439" s="617">
        <f t="shared" si="6216"/>
        <v>19.553849409062057</v>
      </c>
      <c r="BU439" s="617">
        <v>25876</v>
      </c>
      <c r="BV439" s="617">
        <v>1.58</v>
      </c>
      <c r="BW439" s="617">
        <v>13.759893827272727</v>
      </c>
      <c r="BX439" s="617">
        <f t="shared" si="6217"/>
        <v>20.128541111253767</v>
      </c>
      <c r="BY439" s="617">
        <v>26652</v>
      </c>
      <c r="BZ439" s="617">
        <v>1.58</v>
      </c>
      <c r="CA439" s="617">
        <v>13.759893827272727</v>
      </c>
      <c r="CB439" s="617">
        <f t="shared" si="6274"/>
        <v>20.497911907893219</v>
      </c>
      <c r="CC439" s="617">
        <v>26652</v>
      </c>
      <c r="CD439" s="617"/>
      <c r="CE439" s="617"/>
      <c r="CF439" s="617"/>
      <c r="CG439" s="617"/>
      <c r="CH439" s="617"/>
      <c r="CI439" s="617"/>
      <c r="CJ439" s="617"/>
      <c r="CK439" s="617"/>
      <c r="CL439" s="617"/>
      <c r="CM439" s="617"/>
      <c r="CN439" s="617"/>
      <c r="CO439" s="617"/>
      <c r="CP439" s="617"/>
      <c r="CQ439" s="617"/>
      <c r="CR439" s="617"/>
      <c r="CS439" s="617"/>
      <c r="CT439" s="617"/>
      <c r="CU439" s="617"/>
      <c r="CV439" s="617"/>
      <c r="CW439" s="617"/>
      <c r="CX439" s="617"/>
      <c r="CY439" s="617"/>
      <c r="CZ439" s="617"/>
      <c r="DA439" s="617"/>
      <c r="DB439" s="6">
        <f t="shared" si="5600"/>
        <v>0</v>
      </c>
      <c r="DC439" s="6">
        <f t="shared" si="5601"/>
        <v>0</v>
      </c>
      <c r="DD439" s="6">
        <f t="shared" si="5602"/>
        <v>0</v>
      </c>
      <c r="DE439" s="6">
        <f t="shared" si="5603"/>
        <v>0</v>
      </c>
      <c r="DF439" s="6">
        <f t="shared" si="5604"/>
        <v>0</v>
      </c>
      <c r="DG439" s="6">
        <f t="shared" si="5605"/>
        <v>0</v>
      </c>
      <c r="DH439" s="6">
        <f t="shared" si="5606"/>
        <v>0</v>
      </c>
      <c r="DI439" s="6">
        <f t="shared" si="5607"/>
        <v>0</v>
      </c>
      <c r="DJ439" s="6">
        <f t="shared" si="5608"/>
        <v>0</v>
      </c>
      <c r="DK439" s="6">
        <f t="shared" si="5609"/>
        <v>0</v>
      </c>
      <c r="DL439" s="6">
        <f t="shared" si="5610"/>
        <v>0</v>
      </c>
      <c r="DM439" s="6">
        <f t="shared" si="5611"/>
        <v>0</v>
      </c>
      <c r="DO439" s="6">
        <f t="shared" si="5612"/>
        <v>0</v>
      </c>
      <c r="DP439" s="6">
        <f t="shared" si="5613"/>
        <v>0</v>
      </c>
      <c r="DQ439" s="6">
        <f t="shared" si="5614"/>
        <v>0</v>
      </c>
      <c r="DR439" s="6">
        <f t="shared" si="5615"/>
        <v>0</v>
      </c>
      <c r="DS439" s="6">
        <f t="shared" si="5616"/>
        <v>0</v>
      </c>
      <c r="DT439" s="6">
        <f t="shared" si="5617"/>
        <v>0</v>
      </c>
      <c r="DU439" s="6">
        <f t="shared" si="5618"/>
        <v>0</v>
      </c>
      <c r="DV439" s="6">
        <f t="shared" si="5619"/>
        <v>0</v>
      </c>
      <c r="DW439" s="6">
        <f t="shared" si="5620"/>
        <v>0</v>
      </c>
      <c r="DX439" s="6">
        <f t="shared" si="5621"/>
        <v>0</v>
      </c>
      <c r="DY439" s="6">
        <f t="shared" si="5622"/>
        <v>0</v>
      </c>
      <c r="DZ439" s="6">
        <f t="shared" si="5623"/>
        <v>0</v>
      </c>
    </row>
    <row r="440" spans="2:130" outlineLevel="1">
      <c r="B440" s="6">
        <f>'23년(세부_실적)'!A575</f>
        <v>434</v>
      </c>
      <c r="C440" s="620"/>
      <c r="D440" s="620"/>
      <c r="E440" s="620"/>
      <c r="F440" s="622" t="str">
        <f>'23년(세부_실적)'!E575</f>
        <v>PN270WCW-VF</v>
      </c>
      <c r="G440" s="622" t="s">
        <v>1475</v>
      </c>
      <c r="H440" s="622"/>
      <c r="I440" s="617" t="str">
        <f>'23년(세부_실적)'!G575</f>
        <v>구</v>
      </c>
      <c r="J440" s="617" t="str">
        <f>'23년(세부_실적)'!H575</f>
        <v>SY</v>
      </c>
      <c r="K440" s="617">
        <f>'23년(세부_실적)'!I575</f>
        <v>0</v>
      </c>
      <c r="L440" s="617">
        <f>'23년(세부_실적)'!J575</f>
        <v>39326</v>
      </c>
      <c r="M440" s="617">
        <f>'23년(세부_실적)'!K575</f>
        <v>0</v>
      </c>
      <c r="N440" s="617">
        <f>'23년(세부_실적)'!L575</f>
        <v>39326</v>
      </c>
      <c r="O440" s="617">
        <f>'23년(세부_실적)'!M575</f>
        <v>0</v>
      </c>
      <c r="P440" s="617">
        <f>'23년(세부_실적)'!N575</f>
        <v>39326</v>
      </c>
      <c r="Q440" s="617">
        <f>'23년(세부_실적)'!O575</f>
        <v>0</v>
      </c>
      <c r="R440" s="617">
        <f>'23년(세부_실적)'!P575</f>
        <v>39326</v>
      </c>
      <c r="S440" s="638">
        <f>'23년(세부_실적)'!Q575</f>
        <v>0.57699999999999996</v>
      </c>
      <c r="T440" s="638">
        <f t="shared" si="5568"/>
        <v>577</v>
      </c>
      <c r="U440" s="638">
        <f>'23년(세부_실적)'!S575</f>
        <v>0.1</v>
      </c>
      <c r="V440" s="638">
        <f t="shared" si="5569"/>
        <v>100</v>
      </c>
      <c r="W440" s="638">
        <f>'23년(세부_실적)'!U575</f>
        <v>7.4999999999999997E-2</v>
      </c>
      <c r="X440" s="638">
        <f t="shared" si="5570"/>
        <v>75</v>
      </c>
      <c r="Y440" s="638">
        <f>'23년(세부_실적)'!W575</f>
        <v>4.2999999999999997E-2</v>
      </c>
      <c r="Z440" s="638">
        <f t="shared" si="5571"/>
        <v>43</v>
      </c>
      <c r="AA440" s="638">
        <f>'23년(세부_실적)'!Y575</f>
        <v>0.21799999999999997</v>
      </c>
      <c r="AB440" s="638">
        <f t="shared" si="5571"/>
        <v>217.99999999999997</v>
      </c>
      <c r="AC440" s="638">
        <f>'23년(세부_실적)'!AA575</f>
        <v>0</v>
      </c>
      <c r="AD440" s="638">
        <f t="shared" ref="AD440" si="6304">AC440*1000</f>
        <v>0</v>
      </c>
      <c r="AE440" s="638">
        <f>'23년(세부_실적)'!AC575</f>
        <v>0.10299999999999999</v>
      </c>
      <c r="AF440" s="638">
        <f t="shared" ref="AF440" si="6305">AE440*1000</f>
        <v>103</v>
      </c>
      <c r="AG440" s="638">
        <f>'23년(세부_실적)'!AE575</f>
        <v>1.4999999999999999E-2</v>
      </c>
      <c r="AH440" s="638">
        <f t="shared" ref="AH440" si="6306">AG440*1000</f>
        <v>15</v>
      </c>
      <c r="AI440" s="638">
        <f>'23년(세부_실적)'!AG575</f>
        <v>0.11799999999999999</v>
      </c>
      <c r="AJ440" s="638">
        <f t="shared" ref="AJ440" si="6307">AI440*1000</f>
        <v>118</v>
      </c>
      <c r="AK440" s="638">
        <f>'23년(세부_실적)'!AI575</f>
        <v>0.33599999999999997</v>
      </c>
      <c r="AL440" s="638">
        <f t="shared" ref="AL440" si="6308">AK440*1000</f>
        <v>335.99999999999994</v>
      </c>
      <c r="AM440" s="638">
        <f>'23년(세부_실적)'!AK575</f>
        <v>0.11</v>
      </c>
      <c r="AN440" s="638">
        <f t="shared" ref="AN440" si="6309">AM440*1000</f>
        <v>110</v>
      </c>
      <c r="AO440" s="638">
        <f>'23년(세부_실적)'!AM575</f>
        <v>0.08</v>
      </c>
      <c r="AP440" s="638">
        <f t="shared" ref="AP440" si="6310">AO440*1000</f>
        <v>80</v>
      </c>
      <c r="AQ440" s="638">
        <f>'23년(세부_실적)'!AO575</f>
        <v>1.4999999999999999E-2</v>
      </c>
      <c r="AR440" s="638">
        <f t="shared" ref="AR440" si="6311">AQ440*1000</f>
        <v>15</v>
      </c>
      <c r="AS440" s="638">
        <f>'23년(세부_실적)'!AQ575</f>
        <v>0.20500000000000002</v>
      </c>
      <c r="AT440" s="638">
        <f t="shared" ref="AT440" si="6312">AS440*1000</f>
        <v>205.00000000000003</v>
      </c>
      <c r="AU440" s="638">
        <f>'23년(세부_실적)'!AS575</f>
        <v>0</v>
      </c>
      <c r="AV440" s="638">
        <f t="shared" ref="AV440" si="6313">AU440*1000</f>
        <v>0</v>
      </c>
      <c r="AW440" s="638">
        <f>'23년(세부_실적)'!AU575</f>
        <v>3.0000000000000001E-3</v>
      </c>
      <c r="AX440" s="638">
        <f t="shared" ref="AX440" si="6314">AW440*1000</f>
        <v>3</v>
      </c>
      <c r="AY440" s="638">
        <f>'23년(세부_실적)'!AW575</f>
        <v>3.3000000000000002E-2</v>
      </c>
      <c r="AZ440" s="638">
        <f t="shared" ref="AZ440" si="6315">AY440*1000</f>
        <v>33</v>
      </c>
      <c r="BA440" s="638">
        <f>'23년(세부_실적)'!AY575</f>
        <v>3.6000000000000004E-2</v>
      </c>
      <c r="BB440" s="638">
        <f t="shared" ref="BB440" si="6316">BA440*1000</f>
        <v>36.000000000000007</v>
      </c>
      <c r="BC440" s="638">
        <f>'23년(세부_실적)'!BA575</f>
        <v>0.24100000000000002</v>
      </c>
      <c r="BD440" s="638">
        <f t="shared" ref="BD440" si="6317">BC440*1000</f>
        <v>241.00000000000003</v>
      </c>
      <c r="BF440" s="617">
        <v>1.87</v>
      </c>
      <c r="BG440" s="617">
        <v>19.575598681818178</v>
      </c>
      <c r="BH440" s="617">
        <f t="shared" si="6303"/>
        <v>27.542968154195666</v>
      </c>
      <c r="BI440" s="617">
        <v>34310</v>
      </c>
      <c r="BJ440" s="617">
        <v>1.87</v>
      </c>
      <c r="BK440" s="617">
        <v>19.575598681818178</v>
      </c>
      <c r="BL440" s="617">
        <f t="shared" si="6214"/>
        <v>26.926276467172073</v>
      </c>
      <c r="BM440" s="617">
        <v>34310</v>
      </c>
      <c r="BN440" s="617">
        <v>1.87</v>
      </c>
      <c r="BO440" s="617">
        <v>19.575598681818178</v>
      </c>
      <c r="BP440" s="617"/>
      <c r="BQ440" s="617"/>
      <c r="BR440" s="617">
        <v>1.87</v>
      </c>
      <c r="BS440" s="617">
        <v>19.934715254143871</v>
      </c>
      <c r="BT440" s="617">
        <f t="shared" si="6216"/>
        <v>25.927213372426927</v>
      </c>
      <c r="BU440" s="617">
        <v>34310</v>
      </c>
      <c r="BV440" s="617">
        <v>1.87</v>
      </c>
      <c r="BW440" s="617">
        <v>19.934715254143871</v>
      </c>
      <c r="BX440" s="617">
        <f t="shared" si="6217"/>
        <v>26.689273387760654</v>
      </c>
      <c r="BY440" s="617">
        <v>35339</v>
      </c>
      <c r="BZ440" s="617">
        <v>1.87</v>
      </c>
      <c r="CA440" s="617">
        <v>19.934715254143871</v>
      </c>
      <c r="CB440" s="617">
        <f t="shared" si="6274"/>
        <v>27.179037554894133</v>
      </c>
      <c r="CC440" s="617">
        <v>35339</v>
      </c>
      <c r="CD440" s="617"/>
      <c r="CE440" s="617"/>
      <c r="CF440" s="617"/>
      <c r="CG440" s="617"/>
      <c r="CH440" s="617"/>
      <c r="CI440" s="617"/>
      <c r="CJ440" s="617"/>
      <c r="CK440" s="617"/>
      <c r="CL440" s="617"/>
      <c r="CM440" s="617"/>
      <c r="CN440" s="617"/>
      <c r="CO440" s="617"/>
      <c r="CP440" s="617"/>
      <c r="CQ440" s="617"/>
      <c r="CR440" s="617"/>
      <c r="CS440" s="617"/>
      <c r="CT440" s="617"/>
      <c r="CU440" s="617"/>
      <c r="CV440" s="617"/>
      <c r="CW440" s="617"/>
      <c r="CX440" s="617"/>
      <c r="CY440" s="617"/>
      <c r="CZ440" s="617"/>
      <c r="DA440" s="617"/>
      <c r="DB440" s="6">
        <f t="shared" si="5600"/>
        <v>3431000</v>
      </c>
      <c r="DC440" s="6">
        <f t="shared" si="5601"/>
        <v>2573250</v>
      </c>
      <c r="DD440" s="6">
        <f t="shared" si="5602"/>
        <v>0</v>
      </c>
      <c r="DE440" s="6">
        <f t="shared" si="5603"/>
        <v>0</v>
      </c>
      <c r="DF440" s="6">
        <f t="shared" si="5604"/>
        <v>3639917</v>
      </c>
      <c r="DG440" s="6">
        <f t="shared" si="5605"/>
        <v>530085</v>
      </c>
      <c r="DH440" s="6">
        <f t="shared" si="5606"/>
        <v>0</v>
      </c>
      <c r="DI440" s="6">
        <f t="shared" si="5607"/>
        <v>2876172.7269790727</v>
      </c>
      <c r="DJ440" s="6">
        <f t="shared" si="5608"/>
        <v>0</v>
      </c>
      <c r="DK440" s="6">
        <f t="shared" si="5609"/>
        <v>0</v>
      </c>
      <c r="DL440" s="6">
        <f t="shared" si="5610"/>
        <v>0</v>
      </c>
      <c r="DM440" s="6">
        <f t="shared" si="5611"/>
        <v>0</v>
      </c>
      <c r="DO440" s="6">
        <f t="shared" si="5612"/>
        <v>2671456.7821954088</v>
      </c>
      <c r="DP440" s="6">
        <f t="shared" si="5613"/>
        <v>2049480.806425977</v>
      </c>
      <c r="DQ440" s="6">
        <f t="shared" si="5614"/>
        <v>1201971.9776632176</v>
      </c>
      <c r="DR440" s="6">
        <f t="shared" si="5615"/>
        <v>0</v>
      </c>
      <c r="DS440" s="6">
        <f t="shared" si="5616"/>
        <v>2973754.7583485139</v>
      </c>
      <c r="DT440" s="6">
        <f t="shared" si="5617"/>
        <v>425267.17372343235</v>
      </c>
      <c r="DU440" s="6">
        <f t="shared" si="5618"/>
        <v>0</v>
      </c>
      <c r="DV440" s="6">
        <f t="shared" si="5619"/>
        <v>0</v>
      </c>
      <c r="DW440" s="6">
        <f t="shared" si="5620"/>
        <v>0</v>
      </c>
      <c r="DX440" s="6">
        <f t="shared" si="5621"/>
        <v>0</v>
      </c>
      <c r="DY440" s="6">
        <f t="shared" si="5622"/>
        <v>0</v>
      </c>
      <c r="DZ440" s="6">
        <f t="shared" si="5623"/>
        <v>0</v>
      </c>
    </row>
    <row r="441" spans="2:130" ht="12" customHeight="1" outlineLevel="1">
      <c r="B441" s="6">
        <f>'23년(세부_실적)'!A576</f>
        <v>435</v>
      </c>
      <c r="C441" s="620"/>
      <c r="D441" s="620"/>
      <c r="E441" s="620"/>
      <c r="F441" s="622" t="str">
        <f>'23년(세부_실적)'!E576</f>
        <v>PN004WCW-MAIN</v>
      </c>
      <c r="G441" s="622" t="s">
        <v>1150</v>
      </c>
      <c r="H441" s="622"/>
      <c r="I441" s="617" t="str">
        <f>'23년(세부_실적)'!G576</f>
        <v>신</v>
      </c>
      <c r="J441" s="617" t="str">
        <f>'23년(세부_실적)'!H576</f>
        <v>SY</v>
      </c>
      <c r="K441" s="617">
        <f>'23년(세부_실적)'!I576</f>
        <v>0</v>
      </c>
      <c r="L441" s="617">
        <f>'23년(세부_실적)'!J576</f>
        <v>5271</v>
      </c>
      <c r="M441" s="617">
        <f>'23년(세부_실적)'!K576</f>
        <v>0</v>
      </c>
      <c r="N441" s="617">
        <f>'23년(세부_실적)'!L576</f>
        <v>5271</v>
      </c>
      <c r="O441" s="617">
        <f>'23년(세부_실적)'!M576</f>
        <v>0</v>
      </c>
      <c r="P441" s="617">
        <f>'23년(세부_실적)'!N576</f>
        <v>5271</v>
      </c>
      <c r="Q441" s="617">
        <f>'23년(세부_실적)'!O576</f>
        <v>0</v>
      </c>
      <c r="R441" s="617">
        <f>'23년(세부_실적)'!P576</f>
        <v>5271</v>
      </c>
      <c r="S441" s="638">
        <f>'23년(세부_실적)'!Q576</f>
        <v>25.497</v>
      </c>
      <c r="T441" s="638">
        <f t="shared" si="5568"/>
        <v>25497</v>
      </c>
      <c r="U441" s="638">
        <f>'23년(세부_실적)'!S576</f>
        <v>3.8010000000000002</v>
      </c>
      <c r="V441" s="638">
        <f t="shared" si="5569"/>
        <v>3801</v>
      </c>
      <c r="W441" s="638">
        <f>'23년(세부_실적)'!U576</f>
        <v>1.6479999999999999</v>
      </c>
      <c r="X441" s="638">
        <f t="shared" si="5570"/>
        <v>1648</v>
      </c>
      <c r="Y441" s="638">
        <f>'23년(세부_실적)'!W576</f>
        <v>3.2959999999999998</v>
      </c>
      <c r="Z441" s="638">
        <f t="shared" si="5571"/>
        <v>3296</v>
      </c>
      <c r="AA441" s="638">
        <f>'23년(세부_실적)'!Y576</f>
        <v>8.7449999999999992</v>
      </c>
      <c r="AB441" s="638">
        <f t="shared" si="5571"/>
        <v>8745</v>
      </c>
      <c r="AC441" s="638">
        <f>'23년(세부_실적)'!AA576</f>
        <v>3.363</v>
      </c>
      <c r="AD441" s="638">
        <f t="shared" ref="AD441" si="6318">AC441*1000</f>
        <v>3363</v>
      </c>
      <c r="AE441" s="638">
        <f>'23년(세부_실적)'!AC576</f>
        <v>2.331</v>
      </c>
      <c r="AF441" s="638">
        <f t="shared" ref="AF441" si="6319">AE441*1000</f>
        <v>2331</v>
      </c>
      <c r="AG441" s="638">
        <f>'23년(세부_실적)'!AE576</f>
        <v>1.4950000000000001</v>
      </c>
      <c r="AH441" s="638">
        <f t="shared" ref="AH441" si="6320">AG441*1000</f>
        <v>1495</v>
      </c>
      <c r="AI441" s="638">
        <f>'23년(세부_실적)'!AG576</f>
        <v>7.1890000000000001</v>
      </c>
      <c r="AJ441" s="638">
        <f t="shared" ref="AJ441" si="6321">AI441*1000</f>
        <v>7189</v>
      </c>
      <c r="AK441" s="638">
        <f>'23년(세부_실적)'!AI576</f>
        <v>15.933999999999999</v>
      </c>
      <c r="AL441" s="638">
        <f t="shared" ref="AL441" si="6322">AK441*1000</f>
        <v>15934</v>
      </c>
      <c r="AM441" s="638">
        <f>'23년(세부_실적)'!AK576</f>
        <v>4.8550000000000004</v>
      </c>
      <c r="AN441" s="638">
        <f t="shared" ref="AN441" si="6323">AM441*1000</f>
        <v>4855</v>
      </c>
      <c r="AO441" s="638">
        <f>'23년(세부_실적)'!AM576</f>
        <v>1.214</v>
      </c>
      <c r="AP441" s="638">
        <f t="shared" ref="AP441" si="6324">AO441*1000</f>
        <v>1214</v>
      </c>
      <c r="AQ441" s="638">
        <f>'23년(세부_실적)'!AO576</f>
        <v>0.33</v>
      </c>
      <c r="AR441" s="638">
        <f t="shared" ref="AR441" si="6325">AQ441*1000</f>
        <v>330</v>
      </c>
      <c r="AS441" s="638">
        <f>'23년(세부_실적)'!AQ576</f>
        <v>6.3990000000000009</v>
      </c>
      <c r="AT441" s="638">
        <f t="shared" ref="AT441" si="6326">AS441*1000</f>
        <v>6399.0000000000009</v>
      </c>
      <c r="AU441" s="638">
        <f>'23년(세부_실적)'!AS576</f>
        <v>3.5000000000000003E-2</v>
      </c>
      <c r="AV441" s="638">
        <f t="shared" ref="AV441" si="6327">AU441*1000</f>
        <v>35</v>
      </c>
      <c r="AW441" s="638">
        <f>'23년(세부_실적)'!AU576</f>
        <v>1.341</v>
      </c>
      <c r="AX441" s="638">
        <f t="shared" ref="AX441" si="6328">AW441*1000</f>
        <v>1341</v>
      </c>
      <c r="AY441" s="638">
        <f>'23년(세부_실적)'!AW576</f>
        <v>1.788</v>
      </c>
      <c r="AZ441" s="638">
        <f t="shared" ref="AZ441" si="6329">AY441*1000</f>
        <v>1788</v>
      </c>
      <c r="BA441" s="638">
        <f>'23년(세부_실적)'!AY576</f>
        <v>3.1639999999999997</v>
      </c>
      <c r="BB441" s="638">
        <f t="shared" ref="BB441" si="6330">BA441*1000</f>
        <v>3163.9999999999995</v>
      </c>
      <c r="BC441" s="638">
        <f>'23년(세부_실적)'!BA576</f>
        <v>9.5630000000000006</v>
      </c>
      <c r="BD441" s="638">
        <f t="shared" ref="BD441" si="6331">BC441*1000</f>
        <v>9563</v>
      </c>
      <c r="BF441" s="617">
        <v>0.49464236614075291</v>
      </c>
      <c r="BG441" s="617">
        <v>2.7843649809174309</v>
      </c>
      <c r="BH441" s="617"/>
      <c r="BI441" s="617"/>
      <c r="BJ441" s="617">
        <v>0.49464236614075291</v>
      </c>
      <c r="BK441" s="617">
        <v>2.7843649809174309</v>
      </c>
      <c r="BL441" s="617"/>
      <c r="BM441" s="617"/>
      <c r="BN441" s="617">
        <v>0.49464236614075291</v>
      </c>
      <c r="BO441" s="617">
        <v>2.7843649809174309</v>
      </c>
      <c r="BP441" s="617">
        <f t="shared" si="6215"/>
        <v>3.5138058814052151</v>
      </c>
      <c r="BQ441" s="617">
        <v>4580</v>
      </c>
      <c r="BR441" s="617">
        <v>0.49464236614075291</v>
      </c>
      <c r="BS441" s="617">
        <v>2.7843649809174309</v>
      </c>
      <c r="BT441" s="617"/>
      <c r="BU441" s="617"/>
      <c r="BV441" s="617">
        <v>0.49464236614075291</v>
      </c>
      <c r="BW441" s="617">
        <v>2.7843649809174309</v>
      </c>
      <c r="BX441" s="617">
        <f t="shared" si="6217"/>
        <v>3.4801259733099714</v>
      </c>
      <c r="BY441" s="617">
        <v>4608</v>
      </c>
      <c r="BZ441" s="617">
        <v>0.49464236614075291</v>
      </c>
      <c r="CA441" s="617">
        <v>2.7843649809174309</v>
      </c>
      <c r="CB441" s="617">
        <f t="shared" si="6274"/>
        <v>3.5439883712881568</v>
      </c>
      <c r="CC441" s="617">
        <v>4608</v>
      </c>
      <c r="CD441" s="617"/>
      <c r="CE441" s="617"/>
      <c r="CF441" s="617"/>
      <c r="CG441" s="617"/>
      <c r="CH441" s="617"/>
      <c r="CI441" s="617"/>
      <c r="CJ441" s="617"/>
      <c r="CK441" s="617"/>
      <c r="CL441" s="617"/>
      <c r="CM441" s="617"/>
      <c r="CN441" s="617"/>
      <c r="CO441" s="617"/>
      <c r="CP441" s="617"/>
      <c r="CQ441" s="617"/>
      <c r="CR441" s="617"/>
      <c r="CS441" s="617"/>
      <c r="CT441" s="617"/>
      <c r="CU441" s="617"/>
      <c r="CV441" s="617"/>
      <c r="CW441" s="617"/>
      <c r="CX441" s="617"/>
      <c r="CY441" s="617"/>
      <c r="CZ441" s="617"/>
      <c r="DA441" s="617"/>
      <c r="DB441" s="6">
        <f t="shared" si="5600"/>
        <v>0</v>
      </c>
      <c r="DC441" s="6">
        <f t="shared" si="5601"/>
        <v>0</v>
      </c>
      <c r="DD441" s="6">
        <f t="shared" si="5602"/>
        <v>15095680</v>
      </c>
      <c r="DE441" s="6">
        <f t="shared" si="5603"/>
        <v>0</v>
      </c>
      <c r="DF441" s="6">
        <f t="shared" si="5604"/>
        <v>10741248</v>
      </c>
      <c r="DG441" s="6">
        <f t="shared" si="5605"/>
        <v>6888960</v>
      </c>
      <c r="DH441" s="6">
        <f t="shared" si="5606"/>
        <v>0</v>
      </c>
      <c r="DI441" s="6">
        <f t="shared" si="5607"/>
        <v>5691174.1864747005</v>
      </c>
      <c r="DJ441" s="6">
        <f t="shared" si="5608"/>
        <v>0</v>
      </c>
      <c r="DK441" s="6">
        <f t="shared" si="5609"/>
        <v>0</v>
      </c>
      <c r="DL441" s="6">
        <f t="shared" si="5610"/>
        <v>0</v>
      </c>
      <c r="DM441" s="6">
        <f t="shared" si="5611"/>
        <v>0</v>
      </c>
      <c r="DO441" s="6">
        <f t="shared" si="5612"/>
        <v>15525665.942858411</v>
      </c>
      <c r="DP441" s="6">
        <f t="shared" si="5613"/>
        <v>6885635.2704344541</v>
      </c>
      <c r="DQ441" s="6">
        <f t="shared" si="5614"/>
        <v>14086960.776855458</v>
      </c>
      <c r="DR441" s="6">
        <f t="shared" si="5615"/>
        <v>14592648.896437887</v>
      </c>
      <c r="DS441" s="6">
        <f t="shared" si="5616"/>
        <v>10120504.653765576</v>
      </c>
      <c r="DT441" s="6">
        <f t="shared" si="5617"/>
        <v>6373878.265683867</v>
      </c>
      <c r="DU441" s="6">
        <f t="shared" si="5618"/>
        <v>0</v>
      </c>
      <c r="DV441" s="6">
        <f t="shared" si="5619"/>
        <v>0</v>
      </c>
      <c r="DW441" s="6">
        <f t="shared" si="5620"/>
        <v>0</v>
      </c>
      <c r="DX441" s="6">
        <f t="shared" si="5621"/>
        <v>0</v>
      </c>
      <c r="DY441" s="6">
        <f t="shared" si="5622"/>
        <v>0</v>
      </c>
      <c r="DZ441" s="6">
        <f t="shared" si="5623"/>
        <v>0</v>
      </c>
    </row>
    <row r="442" spans="2:130" ht="12" customHeight="1" outlineLevel="1">
      <c r="B442" s="6">
        <f>'23년(세부_실적)'!A577</f>
        <v>436</v>
      </c>
      <c r="C442" s="620"/>
      <c r="D442" s="620"/>
      <c r="E442" s="620"/>
      <c r="F442" s="622" t="str">
        <f>'23년(세부_실적)'!E577</f>
        <v>PN005WCW-FRONT</v>
      </c>
      <c r="G442" s="622" t="s">
        <v>1151</v>
      </c>
      <c r="H442" s="622"/>
      <c r="I442" s="617" t="str">
        <f>'23년(세부_실적)'!G577</f>
        <v>신</v>
      </c>
      <c r="J442" s="617" t="str">
        <f>'23년(세부_실적)'!H577</f>
        <v>SY</v>
      </c>
      <c r="K442" s="617">
        <f>'23년(세부_실적)'!I577</f>
        <v>0</v>
      </c>
      <c r="L442" s="617">
        <f>'23년(세부_실적)'!J577</f>
        <v>3116</v>
      </c>
      <c r="M442" s="617">
        <f>'23년(세부_실적)'!K577</f>
        <v>0</v>
      </c>
      <c r="N442" s="617">
        <f>'23년(세부_실적)'!L577</f>
        <v>3116</v>
      </c>
      <c r="O442" s="617">
        <f>'23년(세부_실적)'!M577</f>
        <v>0</v>
      </c>
      <c r="P442" s="617">
        <f>'23년(세부_실적)'!N577</f>
        <v>3116</v>
      </c>
      <c r="Q442" s="617">
        <f>'23년(세부_실적)'!O577</f>
        <v>0</v>
      </c>
      <c r="R442" s="617">
        <f>'23년(세부_실적)'!P577</f>
        <v>3116</v>
      </c>
      <c r="S442" s="638">
        <f>'23년(세부_실적)'!Q577</f>
        <v>39.308</v>
      </c>
      <c r="T442" s="638">
        <f t="shared" si="5568"/>
        <v>39308</v>
      </c>
      <c r="U442" s="638">
        <f>'23년(세부_실적)'!S577</f>
        <v>3.5419999999999998</v>
      </c>
      <c r="V442" s="638">
        <f t="shared" si="5569"/>
        <v>3542</v>
      </c>
      <c r="W442" s="638">
        <f>'23년(세부_실적)'!U577</f>
        <v>0.78700000000000003</v>
      </c>
      <c r="X442" s="638">
        <f t="shared" si="5570"/>
        <v>787</v>
      </c>
      <c r="Y442" s="638">
        <f>'23년(세부_실적)'!W577</f>
        <v>4.0279999999999996</v>
      </c>
      <c r="Z442" s="638">
        <f t="shared" si="5571"/>
        <v>4027.9999999999995</v>
      </c>
      <c r="AA442" s="638">
        <f>'23년(세부_실적)'!Y577</f>
        <v>8.3569999999999993</v>
      </c>
      <c r="AB442" s="638">
        <f t="shared" si="5571"/>
        <v>8357</v>
      </c>
      <c r="AC442" s="638">
        <f>'23년(세부_실적)'!AA577</f>
        <v>3.242</v>
      </c>
      <c r="AD442" s="638">
        <f t="shared" ref="AD442" si="6332">AC442*1000</f>
        <v>3242</v>
      </c>
      <c r="AE442" s="638">
        <f>'23년(세부_실적)'!AC577</f>
        <v>5.4059999999999997</v>
      </c>
      <c r="AF442" s="638">
        <f t="shared" ref="AF442" si="6333">AE442*1000</f>
        <v>5406</v>
      </c>
      <c r="AG442" s="638">
        <f>'23년(세부_실적)'!AE577</f>
        <v>4.1479999999999997</v>
      </c>
      <c r="AH442" s="638">
        <f t="shared" ref="AH442" si="6334">AG442*1000</f>
        <v>4148</v>
      </c>
      <c r="AI442" s="638">
        <f>'23년(세부_실적)'!AG577</f>
        <v>12.795999999999999</v>
      </c>
      <c r="AJ442" s="638">
        <f t="shared" ref="AJ442" si="6335">AI442*1000</f>
        <v>12796</v>
      </c>
      <c r="AK442" s="638">
        <f>'23년(세부_실적)'!AI577</f>
        <v>21.152999999999999</v>
      </c>
      <c r="AL442" s="638">
        <f t="shared" ref="AL442" si="6336">AK442*1000</f>
        <v>21153</v>
      </c>
      <c r="AM442" s="638">
        <f>'23년(세부_실적)'!AK577</f>
        <v>4.95</v>
      </c>
      <c r="AN442" s="638">
        <f t="shared" ref="AN442" si="6337">AM442*1000</f>
        <v>4950</v>
      </c>
      <c r="AO442" s="638">
        <f>'23년(세부_실적)'!AM577</f>
        <v>4.6470000000000002</v>
      </c>
      <c r="AP442" s="638">
        <f t="shared" ref="AP442" si="6338">AO442*1000</f>
        <v>4647</v>
      </c>
      <c r="AQ442" s="638">
        <f>'23년(세부_실적)'!AO577</f>
        <v>1.212</v>
      </c>
      <c r="AR442" s="638">
        <f t="shared" ref="AR442" si="6339">AQ442*1000</f>
        <v>1212</v>
      </c>
      <c r="AS442" s="638">
        <f>'23년(세부_실적)'!AQ577</f>
        <v>10.809000000000001</v>
      </c>
      <c r="AT442" s="638">
        <f t="shared" ref="AT442" si="6340">AS442*1000</f>
        <v>10809.000000000002</v>
      </c>
      <c r="AU442" s="638">
        <f>'23년(세부_실적)'!AS577</f>
        <v>2.6</v>
      </c>
      <c r="AV442" s="638">
        <f t="shared" ref="AV442" si="6341">AU442*1000</f>
        <v>2600</v>
      </c>
      <c r="AW442" s="638">
        <f>'23년(세부_실적)'!AU577</f>
        <v>1.73</v>
      </c>
      <c r="AX442" s="638">
        <f t="shared" ref="AX442" si="6342">AW442*1000</f>
        <v>1730</v>
      </c>
      <c r="AY442" s="638">
        <f>'23년(세부_실적)'!AW577</f>
        <v>3.016</v>
      </c>
      <c r="AZ442" s="638">
        <f t="shared" ref="AZ442" si="6343">AY442*1000</f>
        <v>3016</v>
      </c>
      <c r="BA442" s="638">
        <f>'23년(세부_실적)'!AY577</f>
        <v>7.3460000000000001</v>
      </c>
      <c r="BB442" s="638">
        <f t="shared" ref="BB442" si="6344">BA442*1000</f>
        <v>7346</v>
      </c>
      <c r="BC442" s="638">
        <f>'23년(세부_실적)'!BA577</f>
        <v>18.155000000000001</v>
      </c>
      <c r="BD442" s="638">
        <f t="shared" ref="BD442" si="6345">BC442*1000</f>
        <v>18155</v>
      </c>
      <c r="BF442" s="617">
        <v>0.42031322629119489</v>
      </c>
      <c r="BG442" s="617">
        <v>1.5323709534674341</v>
      </c>
      <c r="BH442" s="617"/>
      <c r="BI442" s="617"/>
      <c r="BJ442" s="617">
        <v>0.42031322629119489</v>
      </c>
      <c r="BK442" s="617">
        <v>1.5323709534674341</v>
      </c>
      <c r="BL442" s="617"/>
      <c r="BM442" s="617"/>
      <c r="BN442" s="617">
        <v>0.42031322629119489</v>
      </c>
      <c r="BO442" s="617">
        <v>1.5323709534674341</v>
      </c>
      <c r="BP442" s="617">
        <f t="shared" si="6215"/>
        <v>2.0990770505512377</v>
      </c>
      <c r="BQ442" s="617">
        <v>2736</v>
      </c>
      <c r="BR442" s="617">
        <v>0.42031322629119489</v>
      </c>
      <c r="BS442" s="617">
        <v>1.5323709534674341</v>
      </c>
      <c r="BT442" s="617"/>
      <c r="BU442" s="617"/>
      <c r="BV442" s="617">
        <v>0.42031322629119489</v>
      </c>
      <c r="BW442" s="617">
        <v>1.5323709534674341</v>
      </c>
      <c r="BX442" s="617">
        <f t="shared" si="6217"/>
        <v>2.1146598796154343</v>
      </c>
      <c r="BY442" s="617">
        <v>2800</v>
      </c>
      <c r="BZ442" s="617">
        <v>0.42031322629119489</v>
      </c>
      <c r="CA442" s="617">
        <v>1.5323709534674341</v>
      </c>
      <c r="CB442" s="617">
        <f t="shared" si="6274"/>
        <v>2.1534651561646787</v>
      </c>
      <c r="CC442" s="617">
        <v>2800</v>
      </c>
      <c r="CD442" s="617"/>
      <c r="CE442" s="617"/>
      <c r="CF442" s="617"/>
      <c r="CG442" s="617"/>
      <c r="CH442" s="617"/>
      <c r="CI442" s="617"/>
      <c r="CJ442" s="617"/>
      <c r="CK442" s="617"/>
      <c r="CL442" s="617"/>
      <c r="CM442" s="617"/>
      <c r="CN442" s="617"/>
      <c r="CO442" s="617"/>
      <c r="CP442" s="617"/>
      <c r="CQ442" s="617"/>
      <c r="CR442" s="617"/>
      <c r="CS442" s="617"/>
      <c r="CT442" s="617"/>
      <c r="CU442" s="617"/>
      <c r="CV442" s="617"/>
      <c r="CW442" s="617"/>
      <c r="CX442" s="617"/>
      <c r="CY442" s="617"/>
      <c r="CZ442" s="617"/>
      <c r="DA442" s="617"/>
      <c r="DB442" s="6">
        <f t="shared" si="5600"/>
        <v>0</v>
      </c>
      <c r="DC442" s="6">
        <f t="shared" si="5601"/>
        <v>0</v>
      </c>
      <c r="DD442" s="6">
        <f t="shared" si="5602"/>
        <v>11020607.999999998</v>
      </c>
      <c r="DE442" s="6">
        <f t="shared" si="5603"/>
        <v>0</v>
      </c>
      <c r="DF442" s="6">
        <f t="shared" si="5604"/>
        <v>15136800.000000002</v>
      </c>
      <c r="DG442" s="6">
        <f t="shared" si="5605"/>
        <v>11614400.000000002</v>
      </c>
      <c r="DH442" s="6">
        <f t="shared" si="5606"/>
        <v>0</v>
      </c>
      <c r="DI442" s="6">
        <f t="shared" si="5607"/>
        <v>13237361.362220531</v>
      </c>
      <c r="DJ442" s="6">
        <f t="shared" si="5608"/>
        <v>0</v>
      </c>
      <c r="DK442" s="6">
        <f t="shared" si="5609"/>
        <v>0</v>
      </c>
      <c r="DL442" s="6">
        <f t="shared" si="5610"/>
        <v>0</v>
      </c>
      <c r="DM442" s="6">
        <f t="shared" si="5611"/>
        <v>0</v>
      </c>
      <c r="DO442" s="6">
        <f t="shared" si="5612"/>
        <v>8615699.4901394509</v>
      </c>
      <c r="DP442" s="6">
        <f t="shared" si="5613"/>
        <v>1958173.4483637158</v>
      </c>
      <c r="DQ442" s="6">
        <f t="shared" si="5614"/>
        <v>10252013.801622996</v>
      </c>
      <c r="DR442" s="6">
        <f t="shared" si="5615"/>
        <v>8377412.3852340477</v>
      </c>
      <c r="DS442" s="6">
        <f t="shared" si="5616"/>
        <v>13977372.993687116</v>
      </c>
      <c r="DT442" s="6">
        <f t="shared" si="5617"/>
        <v>10531517.109745288</v>
      </c>
      <c r="DU442" s="6">
        <f t="shared" si="5618"/>
        <v>0</v>
      </c>
      <c r="DV442" s="6">
        <f t="shared" si="5619"/>
        <v>0</v>
      </c>
      <c r="DW442" s="6">
        <f t="shared" si="5620"/>
        <v>0</v>
      </c>
      <c r="DX442" s="6">
        <f t="shared" si="5621"/>
        <v>0</v>
      </c>
      <c r="DY442" s="6">
        <f t="shared" si="5622"/>
        <v>0</v>
      </c>
      <c r="DZ442" s="6">
        <f t="shared" si="5623"/>
        <v>0</v>
      </c>
    </row>
    <row r="443" spans="2:130" ht="12" customHeight="1" outlineLevel="1">
      <c r="B443" s="6">
        <f>'23년(세부_실적)'!A578</f>
        <v>437</v>
      </c>
      <c r="C443" s="620"/>
      <c r="D443" s="620"/>
      <c r="E443" s="620"/>
      <c r="F443" s="622" t="str">
        <f>'23년(세부_실적)'!E578</f>
        <v>PN005WCW-MAIN</v>
      </c>
      <c r="G443" s="622" t="s">
        <v>1152</v>
      </c>
      <c r="H443" s="622"/>
      <c r="I443" s="617" t="str">
        <f>'23년(세부_실적)'!G578</f>
        <v>신</v>
      </c>
      <c r="J443" s="617" t="str">
        <f>'23년(세부_실적)'!H578</f>
        <v>SY</v>
      </c>
      <c r="K443" s="617">
        <f>'23년(세부_실적)'!I578</f>
        <v>0</v>
      </c>
      <c r="L443" s="617">
        <f>'23년(세부_실적)'!J578</f>
        <v>5971</v>
      </c>
      <c r="M443" s="617">
        <f>'23년(세부_실적)'!K578</f>
        <v>0</v>
      </c>
      <c r="N443" s="617">
        <f>'23년(세부_실적)'!L578</f>
        <v>5971</v>
      </c>
      <c r="O443" s="617">
        <f>'23년(세부_실적)'!M578</f>
        <v>0</v>
      </c>
      <c r="P443" s="617">
        <f>'23년(세부_실적)'!N578</f>
        <v>5971</v>
      </c>
      <c r="Q443" s="617">
        <f>'23년(세부_실적)'!O578</f>
        <v>0</v>
      </c>
      <c r="R443" s="617">
        <f>'23년(세부_실적)'!P578</f>
        <v>5971</v>
      </c>
      <c r="S443" s="638">
        <f>'23년(세부_실적)'!Q578</f>
        <v>14.145</v>
      </c>
      <c r="T443" s="638">
        <f t="shared" si="5568"/>
        <v>14145</v>
      </c>
      <c r="U443" s="638">
        <f>'23년(세부_실적)'!S578</f>
        <v>0.57699999999999996</v>
      </c>
      <c r="V443" s="638">
        <f t="shared" si="5569"/>
        <v>577</v>
      </c>
      <c r="W443" s="638">
        <f>'23년(세부_실적)'!U578</f>
        <v>2E-3</v>
      </c>
      <c r="X443" s="638">
        <f t="shared" si="5570"/>
        <v>2</v>
      </c>
      <c r="Y443" s="638">
        <f>'23년(세부_실적)'!W578</f>
        <v>0.57299999999999995</v>
      </c>
      <c r="Z443" s="638">
        <f t="shared" si="5571"/>
        <v>573</v>
      </c>
      <c r="AA443" s="638">
        <f>'23년(세부_실적)'!Y578</f>
        <v>1.1519999999999999</v>
      </c>
      <c r="AB443" s="638">
        <f t="shared" si="5571"/>
        <v>1152</v>
      </c>
      <c r="AC443" s="638">
        <f>'23년(세부_실적)'!AA578</f>
        <v>0</v>
      </c>
      <c r="AD443" s="638">
        <f t="shared" ref="AD443" si="6346">AC443*1000</f>
        <v>0</v>
      </c>
      <c r="AE443" s="638">
        <f>'23년(세부_실적)'!AC578</f>
        <v>2.581</v>
      </c>
      <c r="AF443" s="638">
        <f t="shared" ref="AF443" si="6347">AE443*1000</f>
        <v>2581</v>
      </c>
      <c r="AG443" s="638">
        <f>'23년(세부_실적)'!AE578</f>
        <v>3.06</v>
      </c>
      <c r="AH443" s="638">
        <f t="shared" ref="AH443" si="6348">AG443*1000</f>
        <v>3060</v>
      </c>
      <c r="AI443" s="638">
        <f>'23년(세부_실적)'!AG578</f>
        <v>5.641</v>
      </c>
      <c r="AJ443" s="638">
        <f t="shared" ref="AJ443" si="6349">AI443*1000</f>
        <v>5641</v>
      </c>
      <c r="AK443" s="638">
        <f>'23년(세부_실적)'!AI578</f>
        <v>6.7930000000000001</v>
      </c>
      <c r="AL443" s="638">
        <f t="shared" ref="AL443" si="6350">AK443*1000</f>
        <v>6793</v>
      </c>
      <c r="AM443" s="638">
        <f>'23년(세부_실적)'!AK578</f>
        <v>0</v>
      </c>
      <c r="AN443" s="638">
        <f t="shared" ref="AN443" si="6351">AM443*1000</f>
        <v>0</v>
      </c>
      <c r="AO443" s="638">
        <f>'23년(세부_실적)'!AM578</f>
        <v>1.8380000000000001</v>
      </c>
      <c r="AP443" s="638">
        <f t="shared" ref="AP443" si="6352">AO443*1000</f>
        <v>1838</v>
      </c>
      <c r="AQ443" s="638">
        <f>'23년(세부_실적)'!AO578</f>
        <v>1.169</v>
      </c>
      <c r="AR443" s="638">
        <f t="shared" ref="AR443" si="6353">AQ443*1000</f>
        <v>1169</v>
      </c>
      <c r="AS443" s="638">
        <f>'23년(세부_실적)'!AQ578</f>
        <v>3.0070000000000001</v>
      </c>
      <c r="AT443" s="638">
        <f t="shared" ref="AT443" si="6354">AS443*1000</f>
        <v>3007</v>
      </c>
      <c r="AU443" s="638">
        <f>'23년(세부_실적)'!AS578</f>
        <v>2.7280000000000002</v>
      </c>
      <c r="AV443" s="638">
        <f t="shared" ref="AV443" si="6355">AU443*1000</f>
        <v>2728</v>
      </c>
      <c r="AW443" s="638">
        <f>'23년(세부_실적)'!AU578</f>
        <v>1</v>
      </c>
      <c r="AX443" s="638">
        <f t="shared" ref="AX443" si="6356">AW443*1000</f>
        <v>1000</v>
      </c>
      <c r="AY443" s="638">
        <f>'23년(세부_실적)'!AW578</f>
        <v>0.61699999999999999</v>
      </c>
      <c r="AZ443" s="638">
        <f t="shared" ref="AZ443" si="6357">AY443*1000</f>
        <v>617</v>
      </c>
      <c r="BA443" s="638">
        <f>'23년(세부_실적)'!AY578</f>
        <v>4.3450000000000006</v>
      </c>
      <c r="BB443" s="638">
        <f t="shared" ref="BB443" si="6358">BA443*1000</f>
        <v>4345.0000000000009</v>
      </c>
      <c r="BC443" s="638">
        <f>'23년(세부_실적)'!BA578</f>
        <v>7.3520000000000003</v>
      </c>
      <c r="BD443" s="638">
        <f t="shared" ref="BD443" si="6359">BC443*1000</f>
        <v>7352</v>
      </c>
      <c r="BF443" s="617">
        <v>0.55881489411658969</v>
      </c>
      <c r="BG443" s="617">
        <v>3.1962131508256881</v>
      </c>
      <c r="BH443" s="617"/>
      <c r="BI443" s="617"/>
      <c r="BJ443" s="617">
        <v>0.55881489411658969</v>
      </c>
      <c r="BK443" s="617">
        <v>3.1962131508256881</v>
      </c>
      <c r="BL443" s="617"/>
      <c r="BM443" s="617"/>
      <c r="BN443" s="617">
        <v>0.55881489411658969</v>
      </c>
      <c r="BO443" s="617">
        <v>3.1962131508256881</v>
      </c>
      <c r="BP443" s="617">
        <f t="shared" si="6215"/>
        <v>4.0216966005078909</v>
      </c>
      <c r="BQ443" s="617">
        <v>5242</v>
      </c>
      <c r="BR443" s="617">
        <v>0.55881489411658969</v>
      </c>
      <c r="BS443" s="617">
        <v>3.1962131508256881</v>
      </c>
      <c r="BT443" s="617"/>
      <c r="BU443" s="617"/>
      <c r="BV443" s="617">
        <v>0.55881489411658969</v>
      </c>
      <c r="BW443" s="617">
        <v>3.1962131508256881</v>
      </c>
      <c r="BX443" s="617"/>
      <c r="BY443" s="617"/>
      <c r="BZ443" s="617">
        <v>0.55881489411658969</v>
      </c>
      <c r="CA443" s="617">
        <v>3.1962131508256881</v>
      </c>
      <c r="CB443" s="617">
        <f t="shared" si="6274"/>
        <v>4.0269798420279486</v>
      </c>
      <c r="CC443" s="617">
        <v>5236</v>
      </c>
      <c r="CD443" s="617"/>
      <c r="CE443" s="617"/>
      <c r="CF443" s="617"/>
      <c r="CG443" s="617"/>
      <c r="CH443" s="617"/>
      <c r="CI443" s="617"/>
      <c r="CJ443" s="617"/>
      <c r="CK443" s="617"/>
      <c r="CL443" s="617"/>
      <c r="CM443" s="617"/>
      <c r="CN443" s="617"/>
      <c r="CO443" s="617"/>
      <c r="CP443" s="617"/>
      <c r="CQ443" s="617"/>
      <c r="CR443" s="617"/>
      <c r="CS443" s="617"/>
      <c r="CT443" s="617"/>
      <c r="CU443" s="617"/>
      <c r="CV443" s="617"/>
      <c r="CW443" s="617"/>
      <c r="CX443" s="617"/>
      <c r="CY443" s="617"/>
      <c r="CZ443" s="617"/>
      <c r="DA443" s="617"/>
      <c r="DB443" s="6">
        <f t="shared" si="5600"/>
        <v>0</v>
      </c>
      <c r="DC443" s="6">
        <f t="shared" si="5601"/>
        <v>0</v>
      </c>
      <c r="DD443" s="6">
        <f t="shared" si="5602"/>
        <v>3003666.0000000005</v>
      </c>
      <c r="DE443" s="6">
        <f t="shared" si="5603"/>
        <v>0</v>
      </c>
      <c r="DF443" s="6">
        <f t="shared" si="5604"/>
        <v>0</v>
      </c>
      <c r="DG443" s="6">
        <f t="shared" si="5605"/>
        <v>16022159.999999998</v>
      </c>
      <c r="DH443" s="6">
        <f t="shared" si="5606"/>
        <v>0</v>
      </c>
      <c r="DI443" s="6">
        <f t="shared" si="5607"/>
        <v>9790747.8467040434</v>
      </c>
      <c r="DJ443" s="6">
        <f t="shared" si="5608"/>
        <v>0</v>
      </c>
      <c r="DK443" s="6">
        <f t="shared" si="5609"/>
        <v>0</v>
      </c>
      <c r="DL443" s="6">
        <f t="shared" si="5610"/>
        <v>0</v>
      </c>
      <c r="DM443" s="6">
        <f t="shared" si="5611"/>
        <v>0</v>
      </c>
      <c r="DO443" s="6">
        <f t="shared" si="5612"/>
        <v>2698975.7108204924</v>
      </c>
      <c r="DP443" s="6">
        <f t="shared" si="5613"/>
        <v>9569.4636708526978</v>
      </c>
      <c r="DQ443" s="6">
        <f t="shared" si="5614"/>
        <v>2804500.4852467519</v>
      </c>
      <c r="DR443" s="6">
        <f t="shared" si="5615"/>
        <v>0</v>
      </c>
      <c r="DS443" s="6">
        <f t="shared" si="5616"/>
        <v>12832719.311875287</v>
      </c>
      <c r="DT443" s="6">
        <f t="shared" si="5617"/>
        <v>14940144.351518411</v>
      </c>
      <c r="DU443" s="6">
        <f t="shared" si="5618"/>
        <v>0</v>
      </c>
      <c r="DV443" s="6">
        <f t="shared" si="5619"/>
        <v>0</v>
      </c>
      <c r="DW443" s="6">
        <f t="shared" si="5620"/>
        <v>0</v>
      </c>
      <c r="DX443" s="6">
        <f t="shared" si="5621"/>
        <v>0</v>
      </c>
      <c r="DY443" s="6">
        <f t="shared" si="5622"/>
        <v>0</v>
      </c>
      <c r="DZ443" s="6">
        <f t="shared" si="5623"/>
        <v>0</v>
      </c>
    </row>
    <row r="444" spans="2:130" outlineLevel="1">
      <c r="B444" s="6">
        <f>'23년(세부_실적)'!A595</f>
        <v>0</v>
      </c>
      <c r="C444" s="620"/>
      <c r="D444" s="620"/>
      <c r="E444" s="620"/>
      <c r="F444" s="622" t="str">
        <f>'23년(세부_실적)'!E595</f>
        <v>PN040WWJ-V2</v>
      </c>
      <c r="G444" s="622" t="s">
        <v>1476</v>
      </c>
      <c r="H444" s="622"/>
      <c r="I444" s="617" t="str">
        <f>'23년(세부_실적)'!G595</f>
        <v>구</v>
      </c>
      <c r="J444" s="617" t="str">
        <f>'23년(세부_실적)'!H595</f>
        <v>SY</v>
      </c>
      <c r="K444" s="617">
        <f>'23년(세부_실적)'!I595</f>
        <v>0</v>
      </c>
      <c r="L444" s="617">
        <f>'23년(세부_실적)'!J595</f>
        <v>13354</v>
      </c>
      <c r="M444" s="617">
        <f>'23년(세부_실적)'!K595</f>
        <v>0</v>
      </c>
      <c r="N444" s="617">
        <f>'23년(세부_실적)'!L595</f>
        <v>13354</v>
      </c>
      <c r="O444" s="617">
        <f>'23년(세부_실적)'!M595</f>
        <v>0</v>
      </c>
      <c r="P444" s="617">
        <f>'23년(세부_실적)'!N595</f>
        <v>13354</v>
      </c>
      <c r="Q444" s="617">
        <f>'23년(세부_실적)'!O595</f>
        <v>0</v>
      </c>
      <c r="R444" s="617">
        <f>'23년(세부_실적)'!P595</f>
        <v>13354</v>
      </c>
      <c r="S444" s="638">
        <f>'23년(세부_실적)'!Q595</f>
        <v>0</v>
      </c>
      <c r="T444" s="638">
        <f t="shared" si="5568"/>
        <v>0</v>
      </c>
      <c r="U444" s="638">
        <f>'23년(세부_실적)'!S595</f>
        <v>0</v>
      </c>
      <c r="V444" s="638">
        <f t="shared" si="5569"/>
        <v>0</v>
      </c>
      <c r="W444" s="638">
        <f>'23년(세부_실적)'!U595</f>
        <v>0</v>
      </c>
      <c r="X444" s="638">
        <f t="shared" si="5570"/>
        <v>0</v>
      </c>
      <c r="Y444" s="638">
        <f>'23년(세부_실적)'!W595</f>
        <v>0</v>
      </c>
      <c r="Z444" s="638">
        <f t="shared" si="5571"/>
        <v>0</v>
      </c>
      <c r="AA444" s="638">
        <f>'23년(세부_실적)'!Y595</f>
        <v>0</v>
      </c>
      <c r="AB444" s="638">
        <f t="shared" si="5571"/>
        <v>0</v>
      </c>
      <c r="AC444" s="638">
        <f>'23년(세부_실적)'!AA595</f>
        <v>0</v>
      </c>
      <c r="AD444" s="638">
        <f t="shared" ref="AD444" si="6360">AC444*1000</f>
        <v>0</v>
      </c>
      <c r="AE444" s="638">
        <f>'23년(세부_실적)'!AC595</f>
        <v>0</v>
      </c>
      <c r="AF444" s="638">
        <f t="shared" ref="AF444" si="6361">AE444*1000</f>
        <v>0</v>
      </c>
      <c r="AG444" s="638">
        <f>'23년(세부_실적)'!AE595</f>
        <v>0</v>
      </c>
      <c r="AH444" s="638">
        <f t="shared" ref="AH444" si="6362">AG444*1000</f>
        <v>0</v>
      </c>
      <c r="AI444" s="638">
        <f>'23년(세부_실적)'!AG595</f>
        <v>0</v>
      </c>
      <c r="AJ444" s="638">
        <f t="shared" ref="AJ444" si="6363">AI444*1000</f>
        <v>0</v>
      </c>
      <c r="AK444" s="638">
        <f>'23년(세부_실적)'!AI595</f>
        <v>0</v>
      </c>
      <c r="AL444" s="638">
        <f t="shared" ref="AL444" si="6364">AK444*1000</f>
        <v>0</v>
      </c>
      <c r="AM444" s="638">
        <f>'23년(세부_실적)'!AK595</f>
        <v>0</v>
      </c>
      <c r="AN444" s="638">
        <f t="shared" ref="AN444" si="6365">AM444*1000</f>
        <v>0</v>
      </c>
      <c r="AO444" s="638">
        <f>'23년(세부_실적)'!AM595</f>
        <v>0</v>
      </c>
      <c r="AP444" s="638">
        <f t="shared" ref="AP444" si="6366">AO444*1000</f>
        <v>0</v>
      </c>
      <c r="AQ444" s="638">
        <f>'23년(세부_실적)'!AO595</f>
        <v>0</v>
      </c>
      <c r="AR444" s="638">
        <f t="shared" ref="AR444" si="6367">AQ444*1000</f>
        <v>0</v>
      </c>
      <c r="AS444" s="638">
        <f>'23년(세부_실적)'!AQ595</f>
        <v>0</v>
      </c>
      <c r="AT444" s="638">
        <f t="shared" ref="AT444" si="6368">AS444*1000</f>
        <v>0</v>
      </c>
      <c r="AU444" s="638">
        <f>'23년(세부_실적)'!AS595</f>
        <v>0</v>
      </c>
      <c r="AV444" s="638">
        <f t="shared" ref="AV444" si="6369">AU444*1000</f>
        <v>0</v>
      </c>
      <c r="AW444" s="638">
        <f>'23년(세부_실적)'!AU595</f>
        <v>0</v>
      </c>
      <c r="AX444" s="638">
        <f t="shared" ref="AX444" si="6370">AW444*1000</f>
        <v>0</v>
      </c>
      <c r="AY444" s="638">
        <f>'23년(세부_실적)'!AW595</f>
        <v>0</v>
      </c>
      <c r="AZ444" s="638">
        <f t="shared" ref="AZ444" si="6371">AY444*1000</f>
        <v>0</v>
      </c>
      <c r="BA444" s="638">
        <f>'23년(세부_실적)'!AY595</f>
        <v>0</v>
      </c>
      <c r="BB444" s="638">
        <f t="shared" ref="BB444" si="6372">BA444*1000</f>
        <v>0</v>
      </c>
      <c r="BC444" s="638">
        <f>'23년(세부_실적)'!BA595</f>
        <v>0</v>
      </c>
      <c r="BD444" s="638">
        <f t="shared" ref="BD444" si="6373">BC444*1000</f>
        <v>0</v>
      </c>
      <c r="BF444" s="617">
        <v>0.86</v>
      </c>
      <c r="BG444" s="617">
        <v>6.5</v>
      </c>
      <c r="BH444" s="617">
        <f t="shared" ref="BH444" si="6374">+BI444/$BI$2</f>
        <v>9.6332153264455833</v>
      </c>
      <c r="BI444" s="617">
        <v>12000</v>
      </c>
      <c r="BJ444" s="617">
        <v>0.86</v>
      </c>
      <c r="BK444" s="617">
        <v>6.5</v>
      </c>
      <c r="BL444" s="617">
        <f>+BM444/$BM$2</f>
        <v>9.4175260159156196</v>
      </c>
      <c r="BM444" s="617">
        <v>12000</v>
      </c>
      <c r="BN444" s="617">
        <v>0.86</v>
      </c>
      <c r="BO444" s="617">
        <v>6.5</v>
      </c>
      <c r="BP444" s="617">
        <f t="shared" si="6215"/>
        <v>9.2064782918913934</v>
      </c>
      <c r="BQ444" s="617">
        <v>12000</v>
      </c>
      <c r="BR444" s="617">
        <v>0.86</v>
      </c>
      <c r="BS444" s="617">
        <v>6.5</v>
      </c>
      <c r="BT444" s="617">
        <f t="shared" si="6216"/>
        <v>9.06810144182813</v>
      </c>
      <c r="BU444" s="617">
        <v>12000</v>
      </c>
      <c r="BV444" s="617">
        <v>0.86</v>
      </c>
      <c r="BW444" s="617">
        <v>6.5</v>
      </c>
      <c r="BX444" s="617">
        <f t="shared" si="6217"/>
        <v>9.0628280554947178</v>
      </c>
      <c r="BY444" s="617">
        <v>12000</v>
      </c>
      <c r="BZ444" s="617">
        <v>0.86</v>
      </c>
      <c r="CA444" s="617">
        <v>6.5</v>
      </c>
      <c r="CB444" s="617">
        <f t="shared" si="6274"/>
        <v>9.2291363835629081</v>
      </c>
      <c r="CC444" s="617">
        <v>12000</v>
      </c>
      <c r="CD444" s="617"/>
      <c r="CE444" s="617"/>
      <c r="CF444" s="617"/>
      <c r="CG444" s="617"/>
      <c r="CH444" s="617"/>
      <c r="CI444" s="617"/>
      <c r="CJ444" s="617"/>
      <c r="CK444" s="617"/>
      <c r="CL444" s="617"/>
      <c r="CM444" s="617"/>
      <c r="CN444" s="617"/>
      <c r="CO444" s="617"/>
      <c r="CP444" s="617"/>
      <c r="CQ444" s="617"/>
      <c r="CR444" s="617"/>
      <c r="CS444" s="617"/>
      <c r="CT444" s="617"/>
      <c r="CU444" s="617"/>
      <c r="CV444" s="617"/>
      <c r="CW444" s="617"/>
      <c r="CX444" s="617"/>
      <c r="CY444" s="617"/>
      <c r="CZ444" s="617"/>
      <c r="DA444" s="617"/>
      <c r="DB444" s="6">
        <f t="shared" si="5600"/>
        <v>0</v>
      </c>
      <c r="DC444" s="6">
        <f t="shared" si="5601"/>
        <v>0</v>
      </c>
      <c r="DD444" s="6">
        <f t="shared" si="5602"/>
        <v>0</v>
      </c>
      <c r="DE444" s="6">
        <f t="shared" si="5603"/>
        <v>0</v>
      </c>
      <c r="DF444" s="6">
        <f t="shared" si="5604"/>
        <v>0</v>
      </c>
      <c r="DG444" s="6">
        <f t="shared" si="5605"/>
        <v>0</v>
      </c>
      <c r="DH444" s="6">
        <f t="shared" si="5606"/>
        <v>0</v>
      </c>
      <c r="DI444" s="6">
        <f t="shared" si="5607"/>
        <v>0</v>
      </c>
      <c r="DJ444" s="6">
        <f t="shared" si="5608"/>
        <v>0</v>
      </c>
      <c r="DK444" s="6">
        <f t="shared" si="5609"/>
        <v>0</v>
      </c>
      <c r="DL444" s="6">
        <f t="shared" si="5610"/>
        <v>0</v>
      </c>
      <c r="DM444" s="6">
        <f t="shared" si="5611"/>
        <v>0</v>
      </c>
      <c r="DO444" s="6">
        <f t="shared" si="5612"/>
        <v>0</v>
      </c>
      <c r="DP444" s="6">
        <f t="shared" si="5613"/>
        <v>0</v>
      </c>
      <c r="DQ444" s="6">
        <f t="shared" si="5614"/>
        <v>0</v>
      </c>
      <c r="DR444" s="6">
        <f t="shared" si="5615"/>
        <v>0</v>
      </c>
      <c r="DS444" s="6">
        <f t="shared" si="5616"/>
        <v>0</v>
      </c>
      <c r="DT444" s="6">
        <f t="shared" si="5617"/>
        <v>0</v>
      </c>
      <c r="DU444" s="6">
        <f t="shared" si="5618"/>
        <v>0</v>
      </c>
      <c r="DV444" s="6">
        <f t="shared" si="5619"/>
        <v>0</v>
      </c>
      <c r="DW444" s="6">
        <f t="shared" si="5620"/>
        <v>0</v>
      </c>
      <c r="DX444" s="6">
        <f t="shared" si="5621"/>
        <v>0</v>
      </c>
      <c r="DY444" s="6">
        <f t="shared" si="5622"/>
        <v>0</v>
      </c>
      <c r="DZ444" s="6">
        <f t="shared" si="5623"/>
        <v>0</v>
      </c>
    </row>
    <row r="445" spans="2:130" ht="12" customHeight="1" outlineLevel="1">
      <c r="B445" s="6">
        <f>'23년(세부_실적)'!A596</f>
        <v>439</v>
      </c>
      <c r="C445" s="620"/>
      <c r="D445" s="620"/>
      <c r="E445" s="624"/>
      <c r="F445" s="633" t="str">
        <f>'23년(세부_실적)'!E596</f>
        <v>소   계</v>
      </c>
      <c r="G445" s="633" t="s">
        <v>1257</v>
      </c>
      <c r="H445" s="636"/>
      <c r="I445" s="634"/>
      <c r="J445" s="634"/>
      <c r="K445" s="634">
        <f>'23년(세부_실적)'!I596</f>
        <v>0</v>
      </c>
      <c r="L445" s="634">
        <f>'23년(세부_실적)'!J596</f>
        <v>0</v>
      </c>
      <c r="M445" s="634">
        <f>'23년(세부_실적)'!K596</f>
        <v>0</v>
      </c>
      <c r="N445" s="634">
        <f>'23년(세부_실적)'!L596</f>
        <v>0</v>
      </c>
      <c r="O445" s="634">
        <f>'23년(세부_실적)'!M596</f>
        <v>0</v>
      </c>
      <c r="P445" s="634">
        <f>'23년(세부_실적)'!N596</f>
        <v>0</v>
      </c>
      <c r="Q445" s="634">
        <f>'23년(세부_실적)'!O596</f>
        <v>0</v>
      </c>
      <c r="R445" s="634">
        <f>'23년(세부_실적)'!P596</f>
        <v>0</v>
      </c>
      <c r="S445" s="639">
        <f>'23년(세부_실적)'!Q596</f>
        <v>1151.4430000000002</v>
      </c>
      <c r="T445" s="639">
        <f t="shared" si="5568"/>
        <v>1151443.0000000002</v>
      </c>
      <c r="U445" s="639">
        <f>'23년(세부_실적)'!S596</f>
        <v>90.320999999999998</v>
      </c>
      <c r="V445" s="639">
        <f t="shared" si="5569"/>
        <v>90321</v>
      </c>
      <c r="W445" s="639">
        <f>'23년(세부_실적)'!U596</f>
        <v>82.800000000000026</v>
      </c>
      <c r="X445" s="639">
        <f t="shared" si="5570"/>
        <v>82800.000000000029</v>
      </c>
      <c r="Y445" s="639">
        <f>'23년(세부_실적)'!W596</f>
        <v>82.16200000000002</v>
      </c>
      <c r="Z445" s="639">
        <f t="shared" si="5571"/>
        <v>82162.000000000015</v>
      </c>
      <c r="AA445" s="639">
        <f>'23년(세부_실적)'!Y596</f>
        <v>255.28300000000002</v>
      </c>
      <c r="AB445" s="639">
        <f t="shared" si="5571"/>
        <v>255283.00000000003</v>
      </c>
      <c r="AC445" s="639">
        <f>'23년(세부_실적)'!AA596</f>
        <v>108.75800000000002</v>
      </c>
      <c r="AD445" s="639">
        <f t="shared" ref="AD445" si="6375">AC445*1000</f>
        <v>108758.00000000003</v>
      </c>
      <c r="AE445" s="639">
        <f>'23년(세부_실적)'!AC596</f>
        <v>109.60100000000001</v>
      </c>
      <c r="AF445" s="639">
        <f t="shared" ref="AF445" si="6376">AE445*1000</f>
        <v>109601.00000000001</v>
      </c>
      <c r="AG445" s="639">
        <f>'23년(세부_실적)'!AE596</f>
        <v>126.059</v>
      </c>
      <c r="AH445" s="639">
        <f t="shared" ref="AH445" si="6377">AG445*1000</f>
        <v>126059</v>
      </c>
      <c r="AI445" s="639">
        <f>'23년(세부_실적)'!AG596</f>
        <v>344.41800000000001</v>
      </c>
      <c r="AJ445" s="639">
        <f t="shared" ref="AJ445" si="6378">AI445*1000</f>
        <v>344418</v>
      </c>
      <c r="AK445" s="639">
        <f>'23년(세부_실적)'!AI596</f>
        <v>599.70099999999979</v>
      </c>
      <c r="AL445" s="639">
        <f t="shared" ref="AL445" si="6379">AK445*1000</f>
        <v>599700.99999999977</v>
      </c>
      <c r="AM445" s="639">
        <f>'23년(세부_실적)'!AK596</f>
        <v>106.67300000000003</v>
      </c>
      <c r="AN445" s="639">
        <f t="shared" ref="AN445" si="6380">AM445*1000</f>
        <v>106673.00000000003</v>
      </c>
      <c r="AO445" s="639">
        <f>'23년(세부_실적)'!AM596</f>
        <v>94.199999999999974</v>
      </c>
      <c r="AP445" s="639">
        <f t="shared" ref="AP445" si="6381">AO445*1000</f>
        <v>94199.999999999971</v>
      </c>
      <c r="AQ445" s="639">
        <f>'23년(세부_실적)'!AO596</f>
        <v>92.960999999999984</v>
      </c>
      <c r="AR445" s="639">
        <f t="shared" ref="AR445" si="6382">AQ445*1000</f>
        <v>92960.999999999985</v>
      </c>
      <c r="AS445" s="639">
        <f>'23년(세부_실적)'!AQ596</f>
        <v>293.83400000000006</v>
      </c>
      <c r="AT445" s="639">
        <f t="shared" ref="AT445" si="6383">AS445*1000</f>
        <v>293834.00000000006</v>
      </c>
      <c r="AU445" s="639">
        <f>'23년(세부_실적)'!AS596</f>
        <v>91.430000000000021</v>
      </c>
      <c r="AV445" s="639">
        <f t="shared" ref="AV445" si="6384">AU445*1000</f>
        <v>91430.000000000015</v>
      </c>
      <c r="AW445" s="639">
        <f>'23년(세부_실적)'!AU596</f>
        <v>78.06299999999996</v>
      </c>
      <c r="AX445" s="639">
        <f t="shared" ref="AX445" si="6385">AW445*1000</f>
        <v>78062.999999999956</v>
      </c>
      <c r="AY445" s="639">
        <f>'23년(세부_실적)'!AW596</f>
        <v>88.415000000000006</v>
      </c>
      <c r="AZ445" s="639">
        <f t="shared" ref="AZ445" si="6386">AY445*1000</f>
        <v>88415</v>
      </c>
      <c r="BA445" s="639">
        <f>'23년(세부_실적)'!AY596</f>
        <v>257.90799999999996</v>
      </c>
      <c r="BB445" s="639">
        <f t="shared" ref="BB445" si="6387">BA445*1000</f>
        <v>257907.99999999997</v>
      </c>
      <c r="BC445" s="639">
        <f>'23년(세부_실적)'!BA596</f>
        <v>551.74199999999985</v>
      </c>
      <c r="BD445" s="639">
        <f t="shared" ref="BD445" si="6388">BC445*1000</f>
        <v>551741.99999999988</v>
      </c>
      <c r="BF445" s="617"/>
      <c r="BG445" s="617"/>
      <c r="BH445" s="617"/>
      <c r="BI445" s="617"/>
      <c r="BJ445" s="617"/>
      <c r="BK445" s="617"/>
      <c r="BL445" s="617"/>
      <c r="BM445" s="617"/>
      <c r="BN445" s="617"/>
      <c r="BO445" s="617"/>
      <c r="BP445" s="617"/>
      <c r="BQ445" s="617"/>
      <c r="BR445" s="617"/>
      <c r="BS445" s="617"/>
      <c r="BT445" s="617"/>
      <c r="BU445" s="617"/>
      <c r="BV445" s="617"/>
      <c r="BW445" s="617"/>
      <c r="BX445" s="617"/>
      <c r="BY445" s="617"/>
      <c r="BZ445" s="617"/>
      <c r="CA445" s="617"/>
      <c r="CB445" s="617"/>
      <c r="CC445" s="617"/>
      <c r="CD445" s="617"/>
      <c r="CE445" s="617"/>
      <c r="CF445" s="617"/>
      <c r="CG445" s="617"/>
      <c r="CH445" s="617"/>
      <c r="CI445" s="617"/>
      <c r="CJ445" s="617"/>
      <c r="CK445" s="617"/>
      <c r="CL445" s="617"/>
      <c r="CM445" s="617"/>
      <c r="CN445" s="617"/>
      <c r="CO445" s="617"/>
      <c r="CP445" s="617"/>
      <c r="CQ445" s="617"/>
      <c r="CR445" s="617"/>
      <c r="CS445" s="617"/>
      <c r="CT445" s="617"/>
      <c r="CU445" s="617"/>
      <c r="CV445" s="617"/>
      <c r="CW445" s="617"/>
      <c r="CX445" s="617"/>
      <c r="CY445" s="617"/>
      <c r="CZ445" s="617"/>
      <c r="DA445" s="617"/>
      <c r="DB445" s="6">
        <f t="shared" si="5600"/>
        <v>0</v>
      </c>
      <c r="DC445" s="6">
        <f t="shared" si="5601"/>
        <v>0</v>
      </c>
      <c r="DD445" s="6">
        <f t="shared" si="5602"/>
        <v>0</v>
      </c>
      <c r="DE445" s="6">
        <f t="shared" si="5603"/>
        <v>0</v>
      </c>
      <c r="DF445" s="6">
        <f t="shared" si="5604"/>
        <v>0</v>
      </c>
      <c r="DG445" s="6">
        <f t="shared" si="5605"/>
        <v>0</v>
      </c>
      <c r="DH445" s="6">
        <f t="shared" si="5606"/>
        <v>0</v>
      </c>
      <c r="DI445" s="6">
        <f t="shared" si="5607"/>
        <v>0</v>
      </c>
      <c r="DJ445" s="6">
        <f t="shared" si="5608"/>
        <v>0</v>
      </c>
      <c r="DK445" s="6">
        <f t="shared" si="5609"/>
        <v>0</v>
      </c>
      <c r="DL445" s="6">
        <f t="shared" si="5610"/>
        <v>0</v>
      </c>
      <c r="DM445" s="6">
        <f t="shared" si="5611"/>
        <v>0</v>
      </c>
      <c r="DO445" s="6">
        <f t="shared" si="5612"/>
        <v>0</v>
      </c>
      <c r="DP445" s="6">
        <f t="shared" si="5613"/>
        <v>0</v>
      </c>
      <c r="DQ445" s="6">
        <f t="shared" si="5614"/>
        <v>0</v>
      </c>
      <c r="DR445" s="6">
        <f t="shared" si="5615"/>
        <v>0</v>
      </c>
      <c r="DS445" s="6">
        <f t="shared" si="5616"/>
        <v>0</v>
      </c>
      <c r="DT445" s="6">
        <f t="shared" si="5617"/>
        <v>0</v>
      </c>
      <c r="DU445" s="6">
        <f t="shared" si="5618"/>
        <v>0</v>
      </c>
      <c r="DV445" s="6">
        <f t="shared" si="5619"/>
        <v>0</v>
      </c>
      <c r="DW445" s="6">
        <f t="shared" si="5620"/>
        <v>0</v>
      </c>
      <c r="DX445" s="6">
        <f t="shared" si="5621"/>
        <v>0</v>
      </c>
      <c r="DY445" s="6">
        <f t="shared" si="5622"/>
        <v>0</v>
      </c>
      <c r="DZ445" s="6">
        <f t="shared" si="5623"/>
        <v>0</v>
      </c>
    </row>
    <row r="446" spans="2:130" outlineLevel="1">
      <c r="B446" s="6">
        <f>'23년(세부_실적)'!A597</f>
        <v>440</v>
      </c>
      <c r="C446" s="620"/>
      <c r="D446" s="620"/>
      <c r="E446" s="618" t="str">
        <f>'23년(세부_실적)'!D597</f>
        <v>비데</v>
      </c>
      <c r="F446" s="622" t="str">
        <f>'23년(세부_실적)'!E597</f>
        <v>PN020BWJ-VDC</v>
      </c>
      <c r="G446" s="622" t="s">
        <v>1477</v>
      </c>
      <c r="H446" s="622"/>
      <c r="I446" s="617" t="str">
        <f>'23년(세부_실적)'!G597</f>
        <v>구</v>
      </c>
      <c r="J446" s="617" t="str">
        <f>'23년(세부_실적)'!H597</f>
        <v>SY</v>
      </c>
      <c r="K446" s="617">
        <f>'23년(세부_실적)'!I597</f>
        <v>0</v>
      </c>
      <c r="L446" s="617">
        <f>'23년(세부_실적)'!J597</f>
        <v>4820</v>
      </c>
      <c r="M446" s="617">
        <f>'23년(세부_실적)'!K597</f>
        <v>0</v>
      </c>
      <c r="N446" s="617">
        <f>'23년(세부_실적)'!L597</f>
        <v>4820</v>
      </c>
      <c r="O446" s="617">
        <f>'23년(세부_실적)'!M597</f>
        <v>0</v>
      </c>
      <c r="P446" s="617">
        <f>'23년(세부_실적)'!N597</f>
        <v>4820</v>
      </c>
      <c r="Q446" s="617">
        <f>'23년(세부_실적)'!O597</f>
        <v>0</v>
      </c>
      <c r="R446" s="617">
        <f>'23년(세부_실적)'!P597</f>
        <v>4820</v>
      </c>
      <c r="S446" s="638">
        <f>'23년(세부_실적)'!Q597</f>
        <v>0</v>
      </c>
      <c r="T446" s="638">
        <f t="shared" si="5568"/>
        <v>0</v>
      </c>
      <c r="U446" s="638">
        <f>'23년(세부_실적)'!S597</f>
        <v>0</v>
      </c>
      <c r="V446" s="638">
        <f t="shared" si="5569"/>
        <v>0</v>
      </c>
      <c r="W446" s="638">
        <f>'23년(세부_실적)'!U597</f>
        <v>0</v>
      </c>
      <c r="X446" s="638">
        <f t="shared" si="5570"/>
        <v>0</v>
      </c>
      <c r="Y446" s="638">
        <f>'23년(세부_실적)'!W597</f>
        <v>0</v>
      </c>
      <c r="Z446" s="638">
        <f t="shared" si="5571"/>
        <v>0</v>
      </c>
      <c r="AA446" s="638">
        <f>'23년(세부_실적)'!Y597</f>
        <v>0</v>
      </c>
      <c r="AB446" s="638">
        <f t="shared" si="5571"/>
        <v>0</v>
      </c>
      <c r="AC446" s="638">
        <f>'23년(세부_실적)'!AA597</f>
        <v>0</v>
      </c>
      <c r="AD446" s="638">
        <f t="shared" ref="AD446" si="6389">AC446*1000</f>
        <v>0</v>
      </c>
      <c r="AE446" s="638">
        <f>'23년(세부_실적)'!AC597</f>
        <v>0</v>
      </c>
      <c r="AF446" s="638">
        <f t="shared" ref="AF446" si="6390">AE446*1000</f>
        <v>0</v>
      </c>
      <c r="AG446" s="638">
        <f>'23년(세부_실적)'!AE597</f>
        <v>0</v>
      </c>
      <c r="AH446" s="638">
        <f t="shared" ref="AH446" si="6391">AG446*1000</f>
        <v>0</v>
      </c>
      <c r="AI446" s="638">
        <f>'23년(세부_실적)'!AG597</f>
        <v>0</v>
      </c>
      <c r="AJ446" s="638">
        <f t="shared" ref="AJ446" si="6392">AI446*1000</f>
        <v>0</v>
      </c>
      <c r="AK446" s="638">
        <f>'23년(세부_실적)'!AI597</f>
        <v>0</v>
      </c>
      <c r="AL446" s="638">
        <f t="shared" ref="AL446" si="6393">AK446*1000</f>
        <v>0</v>
      </c>
      <c r="AM446" s="638">
        <f>'23년(세부_실적)'!AK597</f>
        <v>0</v>
      </c>
      <c r="AN446" s="638">
        <f t="shared" ref="AN446" si="6394">AM446*1000</f>
        <v>0</v>
      </c>
      <c r="AO446" s="638">
        <f>'23년(세부_실적)'!AM597</f>
        <v>0</v>
      </c>
      <c r="AP446" s="638">
        <f t="shared" ref="AP446" si="6395">AO446*1000</f>
        <v>0</v>
      </c>
      <c r="AQ446" s="638">
        <f>'23년(세부_실적)'!AO597</f>
        <v>0</v>
      </c>
      <c r="AR446" s="638">
        <f t="shared" ref="AR446" si="6396">AQ446*1000</f>
        <v>0</v>
      </c>
      <c r="AS446" s="638">
        <f>'23년(세부_실적)'!AQ597</f>
        <v>0</v>
      </c>
      <c r="AT446" s="638">
        <f t="shared" ref="AT446" si="6397">AS446*1000</f>
        <v>0</v>
      </c>
      <c r="AU446" s="638">
        <f>'23년(세부_실적)'!AS597</f>
        <v>0</v>
      </c>
      <c r="AV446" s="638">
        <f t="shared" ref="AV446" si="6398">AU446*1000</f>
        <v>0</v>
      </c>
      <c r="AW446" s="638">
        <f>'23년(세부_실적)'!AU597</f>
        <v>0</v>
      </c>
      <c r="AX446" s="638">
        <f t="shared" ref="AX446" si="6399">AW446*1000</f>
        <v>0</v>
      </c>
      <c r="AY446" s="638">
        <f>'23년(세부_실적)'!AW597</f>
        <v>0</v>
      </c>
      <c r="AZ446" s="638">
        <f t="shared" ref="AZ446" si="6400">AY446*1000</f>
        <v>0</v>
      </c>
      <c r="BA446" s="638">
        <f>'23년(세부_실적)'!AY597</f>
        <v>0</v>
      </c>
      <c r="BB446" s="638">
        <f t="shared" ref="BB446" si="6401">BA446*1000</f>
        <v>0</v>
      </c>
      <c r="BC446" s="638">
        <f>'23년(세부_실적)'!BA597</f>
        <v>0</v>
      </c>
      <c r="BD446" s="638">
        <f t="shared" ref="BD446" si="6402">BC446*1000</f>
        <v>0</v>
      </c>
      <c r="BF446" s="617">
        <v>0.5</v>
      </c>
      <c r="BG446" s="617">
        <v>1.9750820090909083</v>
      </c>
      <c r="BH446" s="617"/>
      <c r="BI446" s="617"/>
      <c r="BJ446" s="617">
        <v>0.5</v>
      </c>
      <c r="BK446" s="617">
        <v>1.9750820090909083</v>
      </c>
      <c r="BL446" s="617"/>
      <c r="BM446" s="617"/>
      <c r="BN446" s="617">
        <v>0.5</v>
      </c>
      <c r="BO446" s="617">
        <v>1.9750820090909083</v>
      </c>
      <c r="BP446" s="617"/>
      <c r="BQ446" s="617"/>
      <c r="BR446" s="617">
        <v>0.5</v>
      </c>
      <c r="BS446" s="617">
        <v>2.0592610999999987</v>
      </c>
      <c r="BT446" s="617"/>
      <c r="BU446" s="617"/>
      <c r="BV446" s="617">
        <v>0.5</v>
      </c>
      <c r="BW446" s="617">
        <v>2.0592610999999987</v>
      </c>
      <c r="BX446" s="617"/>
      <c r="BY446" s="617"/>
      <c r="BZ446" s="617">
        <v>0.5</v>
      </c>
      <c r="CA446" s="617">
        <v>2.0592610999999987</v>
      </c>
      <c r="CB446" s="617"/>
      <c r="CC446" s="617"/>
      <c r="CD446" s="617"/>
      <c r="CE446" s="617"/>
      <c r="CF446" s="617"/>
      <c r="CG446" s="617"/>
      <c r="CH446" s="617"/>
      <c r="CI446" s="617"/>
      <c r="CJ446" s="617"/>
      <c r="CK446" s="617"/>
      <c r="CL446" s="617"/>
      <c r="CM446" s="617"/>
      <c r="CN446" s="617"/>
      <c r="CO446" s="617"/>
      <c r="CP446" s="617"/>
      <c r="CQ446" s="617"/>
      <c r="CR446" s="617"/>
      <c r="CS446" s="617"/>
      <c r="CT446" s="617"/>
      <c r="CU446" s="617"/>
      <c r="CV446" s="617"/>
      <c r="CW446" s="617"/>
      <c r="CX446" s="617"/>
      <c r="CY446" s="617"/>
      <c r="CZ446" s="617"/>
      <c r="DA446" s="617"/>
      <c r="DB446" s="6">
        <f t="shared" si="5600"/>
        <v>0</v>
      </c>
      <c r="DC446" s="6">
        <f t="shared" si="5601"/>
        <v>0</v>
      </c>
      <c r="DD446" s="6">
        <f t="shared" si="5602"/>
        <v>0</v>
      </c>
      <c r="DE446" s="6">
        <f t="shared" si="5603"/>
        <v>0</v>
      </c>
      <c r="DF446" s="6">
        <f t="shared" si="5604"/>
        <v>0</v>
      </c>
      <c r="DG446" s="6">
        <f t="shared" si="5605"/>
        <v>0</v>
      </c>
      <c r="DH446" s="6">
        <f t="shared" si="5606"/>
        <v>0</v>
      </c>
      <c r="DI446" s="6">
        <f t="shared" si="5607"/>
        <v>0</v>
      </c>
      <c r="DJ446" s="6">
        <f t="shared" si="5608"/>
        <v>0</v>
      </c>
      <c r="DK446" s="6">
        <f t="shared" si="5609"/>
        <v>0</v>
      </c>
      <c r="DL446" s="6">
        <f t="shared" si="5610"/>
        <v>0</v>
      </c>
      <c r="DM446" s="6">
        <f t="shared" si="5611"/>
        <v>0</v>
      </c>
      <c r="DO446" s="6">
        <f t="shared" si="5612"/>
        <v>0</v>
      </c>
      <c r="DP446" s="6">
        <f t="shared" si="5613"/>
        <v>0</v>
      </c>
      <c r="DQ446" s="6">
        <f t="shared" si="5614"/>
        <v>0</v>
      </c>
      <c r="DR446" s="6">
        <f t="shared" si="5615"/>
        <v>0</v>
      </c>
      <c r="DS446" s="6">
        <f t="shared" si="5616"/>
        <v>0</v>
      </c>
      <c r="DT446" s="6">
        <f t="shared" si="5617"/>
        <v>0</v>
      </c>
      <c r="DU446" s="6">
        <f t="shared" si="5618"/>
        <v>0</v>
      </c>
      <c r="DV446" s="6">
        <f t="shared" si="5619"/>
        <v>0</v>
      </c>
      <c r="DW446" s="6">
        <f t="shared" si="5620"/>
        <v>0</v>
      </c>
      <c r="DX446" s="6">
        <f t="shared" si="5621"/>
        <v>0</v>
      </c>
      <c r="DY446" s="6">
        <f t="shared" si="5622"/>
        <v>0</v>
      </c>
      <c r="DZ446" s="6">
        <f t="shared" si="5623"/>
        <v>0</v>
      </c>
    </row>
    <row r="447" spans="2:130" ht="12" customHeight="1" outlineLevel="1">
      <c r="B447" s="6">
        <f>'23년(세부_실적)'!A598</f>
        <v>441</v>
      </c>
      <c r="C447" s="620"/>
      <c r="D447" s="620"/>
      <c r="E447" s="620"/>
      <c r="F447" s="622" t="str">
        <f>'23년(세부_실적)'!E598</f>
        <v>PN020BWJ-VDC(A)</v>
      </c>
      <c r="G447" s="622" t="s">
        <v>1478</v>
      </c>
      <c r="H447" s="622"/>
      <c r="I447" s="617" t="str">
        <f>'23년(세부_실적)'!G598</f>
        <v>구</v>
      </c>
      <c r="J447" s="617" t="str">
        <f>'23년(세부_실적)'!H598</f>
        <v>SY</v>
      </c>
      <c r="K447" s="617">
        <f>'23년(세부_실적)'!I598</f>
        <v>0</v>
      </c>
      <c r="L447" s="617">
        <f>'23년(세부_실적)'!J598</f>
        <v>4680</v>
      </c>
      <c r="M447" s="617">
        <f>'23년(세부_실적)'!K598</f>
        <v>0</v>
      </c>
      <c r="N447" s="617">
        <f>'23년(세부_실적)'!L598</f>
        <v>4680</v>
      </c>
      <c r="O447" s="617">
        <f>'23년(세부_실적)'!M598</f>
        <v>0</v>
      </c>
      <c r="P447" s="617">
        <f>'23년(세부_실적)'!N598</f>
        <v>4680</v>
      </c>
      <c r="Q447" s="617">
        <f>'23년(세부_실적)'!O598</f>
        <v>0</v>
      </c>
      <c r="R447" s="617">
        <f>'23년(세부_실적)'!P598</f>
        <v>4680</v>
      </c>
      <c r="S447" s="638">
        <f>'23년(세부_실적)'!Q598</f>
        <v>0</v>
      </c>
      <c r="T447" s="638">
        <f t="shared" si="5568"/>
        <v>0</v>
      </c>
      <c r="U447" s="638">
        <f>'23년(세부_실적)'!S598</f>
        <v>0</v>
      </c>
      <c r="V447" s="638">
        <f t="shared" si="5569"/>
        <v>0</v>
      </c>
      <c r="W447" s="638">
        <f>'23년(세부_실적)'!U598</f>
        <v>0</v>
      </c>
      <c r="X447" s="638">
        <f t="shared" si="5570"/>
        <v>0</v>
      </c>
      <c r="Y447" s="638">
        <f>'23년(세부_실적)'!W598</f>
        <v>0</v>
      </c>
      <c r="Z447" s="638">
        <f t="shared" si="5571"/>
        <v>0</v>
      </c>
      <c r="AA447" s="638">
        <f>'23년(세부_실적)'!Y598</f>
        <v>0</v>
      </c>
      <c r="AB447" s="638">
        <f t="shared" si="5571"/>
        <v>0</v>
      </c>
      <c r="AC447" s="638">
        <f>'23년(세부_실적)'!AA598</f>
        <v>0</v>
      </c>
      <c r="AD447" s="638">
        <f t="shared" ref="AD447" si="6403">AC447*1000</f>
        <v>0</v>
      </c>
      <c r="AE447" s="638">
        <f>'23년(세부_실적)'!AC598</f>
        <v>0</v>
      </c>
      <c r="AF447" s="638">
        <f t="shared" ref="AF447" si="6404">AE447*1000</f>
        <v>0</v>
      </c>
      <c r="AG447" s="638">
        <f>'23년(세부_실적)'!AE598</f>
        <v>0</v>
      </c>
      <c r="AH447" s="638">
        <f t="shared" ref="AH447" si="6405">AG447*1000</f>
        <v>0</v>
      </c>
      <c r="AI447" s="638">
        <f>'23년(세부_실적)'!AG598</f>
        <v>0</v>
      </c>
      <c r="AJ447" s="638">
        <f t="shared" ref="AJ447" si="6406">AI447*1000</f>
        <v>0</v>
      </c>
      <c r="AK447" s="638">
        <f>'23년(세부_실적)'!AI598</f>
        <v>0</v>
      </c>
      <c r="AL447" s="638">
        <f t="shared" ref="AL447" si="6407">AK447*1000</f>
        <v>0</v>
      </c>
      <c r="AM447" s="638">
        <f>'23년(세부_실적)'!AK598</f>
        <v>0</v>
      </c>
      <c r="AN447" s="638">
        <f t="shared" ref="AN447" si="6408">AM447*1000</f>
        <v>0</v>
      </c>
      <c r="AO447" s="638">
        <f>'23년(세부_실적)'!AM598</f>
        <v>0</v>
      </c>
      <c r="AP447" s="638">
        <f t="shared" ref="AP447" si="6409">AO447*1000</f>
        <v>0</v>
      </c>
      <c r="AQ447" s="638">
        <f>'23년(세부_실적)'!AO598</f>
        <v>0</v>
      </c>
      <c r="AR447" s="638">
        <f t="shared" ref="AR447" si="6410">AQ447*1000</f>
        <v>0</v>
      </c>
      <c r="AS447" s="638">
        <f>'23년(세부_실적)'!AQ598</f>
        <v>0</v>
      </c>
      <c r="AT447" s="638">
        <f t="shared" ref="AT447" si="6411">AS447*1000</f>
        <v>0</v>
      </c>
      <c r="AU447" s="638">
        <f>'23년(세부_실적)'!AS598</f>
        <v>0</v>
      </c>
      <c r="AV447" s="638">
        <f t="shared" ref="AV447" si="6412">AU447*1000</f>
        <v>0</v>
      </c>
      <c r="AW447" s="638">
        <f>'23년(세부_실적)'!AU598</f>
        <v>0</v>
      </c>
      <c r="AX447" s="638">
        <f t="shared" ref="AX447" si="6413">AW447*1000</f>
        <v>0</v>
      </c>
      <c r="AY447" s="638">
        <f>'23년(세부_실적)'!AW598</f>
        <v>0</v>
      </c>
      <c r="AZ447" s="638">
        <f t="shared" ref="AZ447" si="6414">AY447*1000</f>
        <v>0</v>
      </c>
      <c r="BA447" s="638">
        <f>'23년(세부_실적)'!AY598</f>
        <v>0</v>
      </c>
      <c r="BB447" s="638">
        <f t="shared" ref="BB447" si="6415">BA447*1000</f>
        <v>0</v>
      </c>
      <c r="BC447" s="638">
        <f>'23년(세부_실적)'!BA598</f>
        <v>0</v>
      </c>
      <c r="BD447" s="638">
        <f t="shared" ref="BD447" si="6416">BC447*1000</f>
        <v>0</v>
      </c>
      <c r="BF447" s="617"/>
      <c r="BG447" s="617"/>
      <c r="BH447" s="617"/>
      <c r="BI447" s="617"/>
      <c r="BJ447" s="617"/>
      <c r="BK447" s="617"/>
      <c r="BL447" s="617"/>
      <c r="BM447" s="617"/>
      <c r="BN447" s="617"/>
      <c r="BO447" s="617"/>
      <c r="BP447" s="617"/>
      <c r="BQ447" s="617"/>
      <c r="BR447" s="617"/>
      <c r="BS447" s="617"/>
      <c r="BT447" s="617"/>
      <c r="BU447" s="617"/>
      <c r="BV447" s="617"/>
      <c r="BW447" s="617"/>
      <c r="BX447" s="617"/>
      <c r="BY447" s="617"/>
      <c r="BZ447" s="617"/>
      <c r="CA447" s="617"/>
      <c r="CB447" s="617"/>
      <c r="CC447" s="617"/>
      <c r="CD447" s="617"/>
      <c r="CE447" s="617"/>
      <c r="CF447" s="617"/>
      <c r="CG447" s="617"/>
      <c r="CH447" s="617"/>
      <c r="CI447" s="617"/>
      <c r="CJ447" s="617"/>
      <c r="CK447" s="617"/>
      <c r="CL447" s="617"/>
      <c r="CM447" s="617"/>
      <c r="CN447" s="617"/>
      <c r="CO447" s="617"/>
      <c r="CP447" s="617"/>
      <c r="CQ447" s="617"/>
      <c r="CR447" s="617"/>
      <c r="CS447" s="617"/>
      <c r="CT447" s="617"/>
      <c r="CU447" s="617"/>
      <c r="CV447" s="617"/>
      <c r="CW447" s="617"/>
      <c r="CX447" s="617"/>
      <c r="CY447" s="617"/>
      <c r="CZ447" s="617"/>
      <c r="DA447" s="617"/>
      <c r="DB447" s="6">
        <f t="shared" si="5600"/>
        <v>0</v>
      </c>
      <c r="DC447" s="6">
        <f t="shared" si="5601"/>
        <v>0</v>
      </c>
      <c r="DD447" s="6">
        <f t="shared" si="5602"/>
        <v>0</v>
      </c>
      <c r="DE447" s="6">
        <f t="shared" si="5603"/>
        <v>0</v>
      </c>
      <c r="DF447" s="6">
        <f t="shared" si="5604"/>
        <v>0</v>
      </c>
      <c r="DG447" s="6">
        <f t="shared" si="5605"/>
        <v>0</v>
      </c>
      <c r="DH447" s="6">
        <f t="shared" si="5606"/>
        <v>0</v>
      </c>
      <c r="DI447" s="6">
        <f t="shared" si="5607"/>
        <v>0</v>
      </c>
      <c r="DJ447" s="6">
        <f t="shared" si="5608"/>
        <v>0</v>
      </c>
      <c r="DK447" s="6">
        <f t="shared" si="5609"/>
        <v>0</v>
      </c>
      <c r="DL447" s="6">
        <f t="shared" si="5610"/>
        <v>0</v>
      </c>
      <c r="DM447" s="6">
        <f t="shared" si="5611"/>
        <v>0</v>
      </c>
      <c r="DO447" s="6">
        <f t="shared" si="5612"/>
        <v>0</v>
      </c>
      <c r="DP447" s="6">
        <f t="shared" si="5613"/>
        <v>0</v>
      </c>
      <c r="DQ447" s="6">
        <f t="shared" si="5614"/>
        <v>0</v>
      </c>
      <c r="DR447" s="6">
        <f t="shared" si="5615"/>
        <v>0</v>
      </c>
      <c r="DS447" s="6">
        <f t="shared" si="5616"/>
        <v>0</v>
      </c>
      <c r="DT447" s="6">
        <f t="shared" si="5617"/>
        <v>0</v>
      </c>
      <c r="DU447" s="6">
        <f t="shared" si="5618"/>
        <v>0</v>
      </c>
      <c r="DV447" s="6">
        <f t="shared" si="5619"/>
        <v>0</v>
      </c>
      <c r="DW447" s="6">
        <f t="shared" si="5620"/>
        <v>0</v>
      </c>
      <c r="DX447" s="6">
        <f t="shared" si="5621"/>
        <v>0</v>
      </c>
      <c r="DY447" s="6">
        <f t="shared" si="5622"/>
        <v>0</v>
      </c>
      <c r="DZ447" s="6">
        <f t="shared" si="5623"/>
        <v>0</v>
      </c>
    </row>
    <row r="448" spans="2:130" ht="12" customHeight="1" outlineLevel="1">
      <c r="B448" s="6">
        <f>'23년(세부_실적)'!A619</f>
        <v>442</v>
      </c>
      <c r="C448" s="620"/>
      <c r="D448" s="620"/>
      <c r="E448" s="620"/>
      <c r="F448" s="622" t="str">
        <f>'23년(세부_실적)'!E619</f>
        <v>PN051BCW-VF(A)</v>
      </c>
      <c r="G448" s="622" t="s">
        <v>1479</v>
      </c>
      <c r="H448" s="622"/>
      <c r="I448" s="617" t="str">
        <f>'23년(세부_실적)'!G619</f>
        <v>신</v>
      </c>
      <c r="J448" s="617" t="str">
        <f>'23년(세부_실적)'!H619</f>
        <v>SY</v>
      </c>
      <c r="K448" s="617">
        <f>'23년(세부_실적)'!I619</f>
        <v>0</v>
      </c>
      <c r="L448" s="617">
        <f>'23년(세부_실적)'!J619</f>
        <v>21922</v>
      </c>
      <c r="M448" s="617">
        <f>'23년(세부_실적)'!K619</f>
        <v>0</v>
      </c>
      <c r="N448" s="617">
        <f>'23년(세부_실적)'!L619</f>
        <v>21922</v>
      </c>
      <c r="O448" s="617">
        <f>'23년(세부_실적)'!M619</f>
        <v>0</v>
      </c>
      <c r="P448" s="617">
        <f>'23년(세부_실적)'!N619</f>
        <v>21922</v>
      </c>
      <c r="Q448" s="617">
        <f>'23년(세부_실적)'!O619</f>
        <v>0</v>
      </c>
      <c r="R448" s="617">
        <f>'23년(세부_실적)'!P619</f>
        <v>21922</v>
      </c>
      <c r="S448" s="638">
        <f>'23년(세부_실적)'!Q619</f>
        <v>5.5010000000000003</v>
      </c>
      <c r="T448" s="638">
        <f t="shared" si="5568"/>
        <v>5501</v>
      </c>
      <c r="U448" s="638">
        <f>'23년(세부_실적)'!S619</f>
        <v>0.875</v>
      </c>
      <c r="V448" s="638">
        <f t="shared" si="5569"/>
        <v>875</v>
      </c>
      <c r="W448" s="638">
        <f>'23년(세부_실적)'!U619</f>
        <v>0.53</v>
      </c>
      <c r="X448" s="638">
        <f t="shared" si="5570"/>
        <v>530</v>
      </c>
      <c r="Y448" s="638">
        <f>'23년(세부_실적)'!W619</f>
        <v>0.41</v>
      </c>
      <c r="Z448" s="638">
        <f t="shared" si="5571"/>
        <v>410</v>
      </c>
      <c r="AA448" s="638">
        <f>'23년(세부_실적)'!Y619</f>
        <v>1.8149999999999999</v>
      </c>
      <c r="AB448" s="638">
        <f t="shared" si="5571"/>
        <v>1815</v>
      </c>
      <c r="AC448" s="638">
        <f>'23년(세부_실적)'!AA619</f>
        <v>1.0900000000000001</v>
      </c>
      <c r="AD448" s="638">
        <f t="shared" ref="AD448" si="6417">AC448*1000</f>
        <v>1090</v>
      </c>
      <c r="AE448" s="638">
        <f>'23년(세부_실적)'!AC619</f>
        <v>0.49</v>
      </c>
      <c r="AF448" s="638">
        <f t="shared" ref="AF448" si="6418">AE448*1000</f>
        <v>490</v>
      </c>
      <c r="AG448" s="638">
        <f>'23년(세부_실적)'!AE619</f>
        <v>0.3</v>
      </c>
      <c r="AH448" s="638">
        <f t="shared" ref="AH448" si="6419">AG448*1000</f>
        <v>300</v>
      </c>
      <c r="AI448" s="638">
        <f>'23년(세부_실적)'!AG619</f>
        <v>1.8800000000000001</v>
      </c>
      <c r="AJ448" s="638">
        <f t="shared" ref="AJ448" si="6420">AI448*1000</f>
        <v>1880.0000000000002</v>
      </c>
      <c r="AK448" s="638">
        <f>'23년(세부_실적)'!AI619</f>
        <v>3.6950000000000003</v>
      </c>
      <c r="AL448" s="638">
        <f t="shared" ref="AL448" si="6421">AK448*1000</f>
        <v>3695.0000000000005</v>
      </c>
      <c r="AM448" s="638">
        <f>'23년(세부_실적)'!AK619</f>
        <v>0.35</v>
      </c>
      <c r="AN448" s="638">
        <f t="shared" ref="AN448" si="6422">AM448*1000</f>
        <v>350</v>
      </c>
      <c r="AO448" s="638">
        <f>'23년(세부_실적)'!AM619</f>
        <v>0.33800000000000002</v>
      </c>
      <c r="AP448" s="638">
        <f t="shared" ref="AP448" si="6423">AO448*1000</f>
        <v>338</v>
      </c>
      <c r="AQ448" s="638">
        <f>'23년(세부_실적)'!AO619</f>
        <v>0.45</v>
      </c>
      <c r="AR448" s="638">
        <f t="shared" ref="AR448" si="6424">AQ448*1000</f>
        <v>450</v>
      </c>
      <c r="AS448" s="638">
        <f>'23년(세부_실적)'!AQ619</f>
        <v>1.1379999999999999</v>
      </c>
      <c r="AT448" s="638">
        <f t="shared" ref="AT448" si="6425">AS448*1000</f>
        <v>1138</v>
      </c>
      <c r="AU448" s="638">
        <f>'23년(세부_실적)'!AS619</f>
        <v>0.02</v>
      </c>
      <c r="AV448" s="638">
        <f t="shared" ref="AV448" si="6426">AU448*1000</f>
        <v>20</v>
      </c>
      <c r="AW448" s="638">
        <f>'23년(세부_실적)'!AU619</f>
        <v>0.41499999999999998</v>
      </c>
      <c r="AX448" s="638">
        <f t="shared" ref="AX448" si="6427">AW448*1000</f>
        <v>415</v>
      </c>
      <c r="AY448" s="638">
        <f>'23년(세부_실적)'!AW619</f>
        <v>0.23300000000000001</v>
      </c>
      <c r="AZ448" s="638">
        <f t="shared" ref="AZ448" si="6428">AY448*1000</f>
        <v>233</v>
      </c>
      <c r="BA448" s="638">
        <f>'23년(세부_실적)'!AY619</f>
        <v>0.66800000000000004</v>
      </c>
      <c r="BB448" s="638">
        <f t="shared" ref="BB448" si="6429">BA448*1000</f>
        <v>668</v>
      </c>
      <c r="BC448" s="638">
        <f>'23년(세부_실적)'!BA619</f>
        <v>1.806</v>
      </c>
      <c r="BD448" s="638">
        <f t="shared" ref="BD448" si="6430">BC448*1000</f>
        <v>1806</v>
      </c>
      <c r="BF448" s="617"/>
      <c r="BG448" s="617"/>
      <c r="BH448" s="617"/>
      <c r="BI448" s="617"/>
      <c r="BJ448" s="617"/>
      <c r="BK448" s="617"/>
      <c r="BL448" s="617"/>
      <c r="BM448" s="617"/>
      <c r="BN448" s="617"/>
      <c r="BO448" s="617"/>
      <c r="BP448" s="617"/>
      <c r="BQ448" s="617"/>
      <c r="BR448" s="617"/>
      <c r="BS448" s="617"/>
      <c r="BT448" s="617"/>
      <c r="BU448" s="617"/>
      <c r="BV448" s="617"/>
      <c r="BW448" s="617"/>
      <c r="BX448" s="617"/>
      <c r="BY448" s="617"/>
      <c r="BZ448" s="617"/>
      <c r="CA448" s="617"/>
      <c r="CB448" s="617"/>
      <c r="CC448" s="617"/>
      <c r="CD448" s="617"/>
      <c r="CE448" s="617"/>
      <c r="CF448" s="617"/>
      <c r="CG448" s="617"/>
      <c r="CH448" s="617"/>
      <c r="CI448" s="617"/>
      <c r="CJ448" s="617"/>
      <c r="CK448" s="617"/>
      <c r="CL448" s="617"/>
      <c r="CM448" s="617"/>
      <c r="CN448" s="617"/>
      <c r="CO448" s="617"/>
      <c r="CP448" s="617"/>
      <c r="CQ448" s="617"/>
      <c r="CR448" s="617"/>
      <c r="CS448" s="617"/>
      <c r="CT448" s="617"/>
      <c r="CU448" s="617"/>
      <c r="CV448" s="617"/>
      <c r="CW448" s="617"/>
      <c r="CX448" s="617"/>
      <c r="CY448" s="617"/>
      <c r="CZ448" s="617"/>
      <c r="DA448" s="617"/>
      <c r="DB448" s="6">
        <f t="shared" si="5600"/>
        <v>0</v>
      </c>
      <c r="DC448" s="6">
        <f t="shared" si="5601"/>
        <v>0</v>
      </c>
      <c r="DD448" s="6">
        <f t="shared" si="5602"/>
        <v>0</v>
      </c>
      <c r="DE448" s="6">
        <f t="shared" si="5603"/>
        <v>0</v>
      </c>
      <c r="DF448" s="6">
        <f t="shared" si="5604"/>
        <v>0</v>
      </c>
      <c r="DG448" s="6">
        <f t="shared" si="5605"/>
        <v>0</v>
      </c>
      <c r="DH448" s="6">
        <f t="shared" si="5606"/>
        <v>0</v>
      </c>
      <c r="DI448" s="6">
        <f t="shared" si="5607"/>
        <v>0</v>
      </c>
      <c r="DJ448" s="6">
        <f t="shared" si="5608"/>
        <v>0</v>
      </c>
      <c r="DK448" s="6">
        <f t="shared" si="5609"/>
        <v>0</v>
      </c>
      <c r="DL448" s="6">
        <f t="shared" si="5610"/>
        <v>0</v>
      </c>
      <c r="DM448" s="6">
        <f t="shared" si="5611"/>
        <v>0</v>
      </c>
      <c r="DO448" s="6">
        <f t="shared" si="5612"/>
        <v>0</v>
      </c>
      <c r="DP448" s="6">
        <f t="shared" si="5613"/>
        <v>0</v>
      </c>
      <c r="DQ448" s="6">
        <f t="shared" si="5614"/>
        <v>0</v>
      </c>
      <c r="DR448" s="6">
        <f t="shared" si="5615"/>
        <v>0</v>
      </c>
      <c r="DS448" s="6">
        <f t="shared" si="5616"/>
        <v>0</v>
      </c>
      <c r="DT448" s="6">
        <f t="shared" si="5617"/>
        <v>0</v>
      </c>
      <c r="DU448" s="6">
        <f t="shared" si="5618"/>
        <v>0</v>
      </c>
      <c r="DV448" s="6">
        <f t="shared" si="5619"/>
        <v>0</v>
      </c>
      <c r="DW448" s="6">
        <f t="shared" si="5620"/>
        <v>0</v>
      </c>
      <c r="DX448" s="6">
        <f t="shared" si="5621"/>
        <v>0</v>
      </c>
      <c r="DY448" s="6">
        <f t="shared" si="5622"/>
        <v>0</v>
      </c>
      <c r="DZ448" s="6">
        <f t="shared" si="5623"/>
        <v>0</v>
      </c>
    </row>
    <row r="449" spans="2:130" outlineLevel="1">
      <c r="B449" s="6">
        <f>'23년(세부_실적)'!A599</f>
        <v>443</v>
      </c>
      <c r="C449" s="620"/>
      <c r="D449" s="620"/>
      <c r="E449" s="620"/>
      <c r="F449" s="622" t="str">
        <f>'23년(세부_실적)'!E599</f>
        <v>PN021BWJ-VF</v>
      </c>
      <c r="G449" s="622" t="s">
        <v>1480</v>
      </c>
      <c r="H449" s="622"/>
      <c r="I449" s="617" t="str">
        <f>'23년(세부_실적)'!G599</f>
        <v>구</v>
      </c>
      <c r="J449" s="617" t="str">
        <f>'23년(세부_실적)'!H599</f>
        <v>SY</v>
      </c>
      <c r="K449" s="617">
        <f>'23년(세부_실적)'!I599</f>
        <v>0</v>
      </c>
      <c r="L449" s="617">
        <f>'23년(세부_실적)'!J599</f>
        <v>17137</v>
      </c>
      <c r="M449" s="617">
        <f>'23년(세부_실적)'!K599</f>
        <v>0</v>
      </c>
      <c r="N449" s="617">
        <f>'23년(세부_실적)'!L599</f>
        <v>17137</v>
      </c>
      <c r="O449" s="617">
        <f>'23년(세부_실적)'!M599</f>
        <v>0</v>
      </c>
      <c r="P449" s="617">
        <f>'23년(세부_실적)'!N599</f>
        <v>17137</v>
      </c>
      <c r="Q449" s="617">
        <f>'23년(세부_실적)'!O599</f>
        <v>0</v>
      </c>
      <c r="R449" s="617">
        <f>'23년(세부_실적)'!P599</f>
        <v>17137</v>
      </c>
      <c r="S449" s="638">
        <f>'23년(세부_실적)'!Q599</f>
        <v>5.6999999999999993</v>
      </c>
      <c r="T449" s="638">
        <f t="shared" si="5568"/>
        <v>5699.9999999999991</v>
      </c>
      <c r="U449" s="638">
        <f>'23년(세부_실적)'!S599</f>
        <v>0.3</v>
      </c>
      <c r="V449" s="638">
        <f t="shared" si="5569"/>
        <v>300</v>
      </c>
      <c r="W449" s="638">
        <f>'23년(세부_실적)'!U599</f>
        <v>0.3</v>
      </c>
      <c r="X449" s="638">
        <f t="shared" si="5570"/>
        <v>300</v>
      </c>
      <c r="Y449" s="638">
        <f>'23년(세부_실적)'!W599</f>
        <v>0.3</v>
      </c>
      <c r="Z449" s="638">
        <f t="shared" si="5571"/>
        <v>300</v>
      </c>
      <c r="AA449" s="638">
        <f>'23년(세부_실적)'!Y599</f>
        <v>0.89999999999999991</v>
      </c>
      <c r="AB449" s="638">
        <f t="shared" si="5571"/>
        <v>899.99999999999989</v>
      </c>
      <c r="AC449" s="638">
        <f>'23년(세부_실적)'!AA599</f>
        <v>0</v>
      </c>
      <c r="AD449" s="638">
        <f t="shared" ref="AD449" si="6431">AC449*1000</f>
        <v>0</v>
      </c>
      <c r="AE449" s="638">
        <f>'23년(세부_실적)'!AC599</f>
        <v>0.54</v>
      </c>
      <c r="AF449" s="638">
        <f t="shared" ref="AF449" si="6432">AE449*1000</f>
        <v>540</v>
      </c>
      <c r="AG449" s="638">
        <f>'23년(세부_실적)'!AE599</f>
        <v>0.36</v>
      </c>
      <c r="AH449" s="638">
        <f t="shared" ref="AH449" si="6433">AG449*1000</f>
        <v>360</v>
      </c>
      <c r="AI449" s="638">
        <f>'23년(세부_실적)'!AG599</f>
        <v>0.9</v>
      </c>
      <c r="AJ449" s="638">
        <f t="shared" ref="AJ449" si="6434">AI449*1000</f>
        <v>900</v>
      </c>
      <c r="AK449" s="638">
        <f>'23년(세부_실적)'!AI599</f>
        <v>1.7999999999999998</v>
      </c>
      <c r="AL449" s="638">
        <f t="shared" ref="AL449" si="6435">AK449*1000</f>
        <v>1799.9999999999998</v>
      </c>
      <c r="AM449" s="638">
        <f>'23년(세부_실적)'!AK599</f>
        <v>0.78</v>
      </c>
      <c r="AN449" s="638">
        <f t="shared" ref="AN449" si="6436">AM449*1000</f>
        <v>780</v>
      </c>
      <c r="AO449" s="638">
        <f>'23년(세부_실적)'!AM599</f>
        <v>1</v>
      </c>
      <c r="AP449" s="638">
        <f t="shared" ref="AP449" si="6437">AO449*1000</f>
        <v>1000</v>
      </c>
      <c r="AQ449" s="638">
        <f>'23년(세부_실적)'!AO599</f>
        <v>0.82</v>
      </c>
      <c r="AR449" s="638">
        <f t="shared" ref="AR449" si="6438">AQ449*1000</f>
        <v>820</v>
      </c>
      <c r="AS449" s="638">
        <f>'23년(세부_실적)'!AQ599</f>
        <v>2.6</v>
      </c>
      <c r="AT449" s="638">
        <f t="shared" ref="AT449" si="6439">AS449*1000</f>
        <v>2600</v>
      </c>
      <c r="AU449" s="638">
        <f>'23년(세부_실적)'!AS599</f>
        <v>0.3</v>
      </c>
      <c r="AV449" s="638">
        <f t="shared" ref="AV449" si="6440">AU449*1000</f>
        <v>300</v>
      </c>
      <c r="AW449" s="638">
        <f>'23년(세부_실적)'!AU599</f>
        <v>0.57999999999999996</v>
      </c>
      <c r="AX449" s="638">
        <f t="shared" ref="AX449" si="6441">AW449*1000</f>
        <v>580</v>
      </c>
      <c r="AY449" s="638">
        <f>'23년(세부_실적)'!AW599</f>
        <v>0.42</v>
      </c>
      <c r="AZ449" s="638">
        <f t="shared" ref="AZ449" si="6442">AY449*1000</f>
        <v>420</v>
      </c>
      <c r="BA449" s="638">
        <f>'23년(세부_실적)'!AY599</f>
        <v>1.2999999999999998</v>
      </c>
      <c r="BB449" s="638">
        <f t="shared" ref="BB449" si="6443">BA449*1000</f>
        <v>1299.9999999999998</v>
      </c>
      <c r="BC449" s="638">
        <f>'23년(세부_실적)'!BA599</f>
        <v>3.9</v>
      </c>
      <c r="BD449" s="638">
        <f t="shared" ref="BD449" si="6444">BC449*1000</f>
        <v>3900</v>
      </c>
      <c r="BF449" s="617">
        <v>1.38</v>
      </c>
      <c r="BG449" s="617">
        <v>8.4574942645454492</v>
      </c>
      <c r="BH449" s="617">
        <f t="shared" ref="BH449" si="6445">+BI449/$BI$2</f>
        <v>11.775000200691986</v>
      </c>
      <c r="BI449" s="617">
        <v>14668</v>
      </c>
      <c r="BJ449" s="617">
        <v>1.38</v>
      </c>
      <c r="BK449" s="617">
        <v>8.4574942645454492</v>
      </c>
      <c r="BL449" s="617">
        <f>+BM449/$BM$2</f>
        <v>11.511355966787525</v>
      </c>
      <c r="BM449" s="617">
        <v>14668</v>
      </c>
      <c r="BN449" s="617">
        <v>1.38</v>
      </c>
      <c r="BO449" s="617">
        <v>8.4574942645454492</v>
      </c>
      <c r="BP449" s="617">
        <f>+BQ449/$BQ$2</f>
        <v>11.253385298788581</v>
      </c>
      <c r="BQ449" s="617">
        <v>14668</v>
      </c>
      <c r="BR449" s="617">
        <v>1.38</v>
      </c>
      <c r="BS449" s="617">
        <v>8.6953365130769296</v>
      </c>
      <c r="BT449" s="617">
        <f>+BU449/$BU$2</f>
        <v>11.084242662394583</v>
      </c>
      <c r="BU449" s="617">
        <v>14668</v>
      </c>
      <c r="BV449" s="617">
        <v>1.38</v>
      </c>
      <c r="BW449" s="617">
        <v>8.6953365130769296</v>
      </c>
      <c r="BX449" s="617">
        <f>+BY449/$BY$2</f>
        <v>11.077796826499711</v>
      </c>
      <c r="BY449" s="617">
        <v>14668</v>
      </c>
      <c r="BZ449" s="617">
        <v>1.38</v>
      </c>
      <c r="CA449" s="617">
        <v>8.6953365130769296</v>
      </c>
      <c r="CB449" s="617">
        <f>+CC449/$CC$2</f>
        <v>11.281081039508395</v>
      </c>
      <c r="CC449" s="617">
        <v>14668</v>
      </c>
      <c r="CD449" s="617"/>
      <c r="CE449" s="617"/>
      <c r="CF449" s="617"/>
      <c r="CG449" s="617"/>
      <c r="CH449" s="617"/>
      <c r="CI449" s="617"/>
      <c r="CJ449" s="617"/>
      <c r="CK449" s="617"/>
      <c r="CL449" s="617"/>
      <c r="CM449" s="617"/>
      <c r="CN449" s="617"/>
      <c r="CO449" s="617"/>
      <c r="CP449" s="617"/>
      <c r="CQ449" s="617"/>
      <c r="CR449" s="617"/>
      <c r="CS449" s="617"/>
      <c r="CT449" s="617"/>
      <c r="CU449" s="617"/>
      <c r="CV449" s="617"/>
      <c r="CW449" s="617"/>
      <c r="CX449" s="617"/>
      <c r="CY449" s="617"/>
      <c r="CZ449" s="617"/>
      <c r="DA449" s="617"/>
      <c r="DB449" s="6">
        <f t="shared" si="5600"/>
        <v>4400400</v>
      </c>
      <c r="DC449" s="6">
        <f t="shared" si="5601"/>
        <v>4400400</v>
      </c>
      <c r="DD449" s="6">
        <f t="shared" si="5602"/>
        <v>4400400.0000000009</v>
      </c>
      <c r="DE449" s="6">
        <f t="shared" si="5603"/>
        <v>0</v>
      </c>
      <c r="DF449" s="6">
        <f t="shared" si="5604"/>
        <v>7920720</v>
      </c>
      <c r="DG449" s="6">
        <f t="shared" si="5605"/>
        <v>5280480</v>
      </c>
      <c r="DH449" s="6">
        <f t="shared" si="5606"/>
        <v>0</v>
      </c>
      <c r="DI449" s="6">
        <f t="shared" si="5607"/>
        <v>14922501.188251309</v>
      </c>
      <c r="DJ449" s="6">
        <f t="shared" si="5608"/>
        <v>0</v>
      </c>
      <c r="DK449" s="6">
        <f t="shared" si="5609"/>
        <v>0</v>
      </c>
      <c r="DL449" s="6">
        <f t="shared" si="5610"/>
        <v>0</v>
      </c>
      <c r="DM449" s="6">
        <f t="shared" si="5611"/>
        <v>0</v>
      </c>
      <c r="DO449" s="6">
        <f t="shared" si="5612"/>
        <v>3676340.4691204862</v>
      </c>
      <c r="DP449" s="6">
        <f t="shared" si="5613"/>
        <v>3760539.5825307304</v>
      </c>
      <c r="DQ449" s="6">
        <f t="shared" si="5614"/>
        <v>3846745.5447709425</v>
      </c>
      <c r="DR449" s="6">
        <f t="shared" si="5615"/>
        <v>0</v>
      </c>
      <c r="DS449" s="6">
        <f t="shared" si="5616"/>
        <v>7203952.2547440175</v>
      </c>
      <c r="DT449" s="6">
        <f t="shared" si="5617"/>
        <v>4716091.7259832863</v>
      </c>
      <c r="DU449" s="6">
        <f t="shared" si="5618"/>
        <v>0</v>
      </c>
      <c r="DV449" s="6">
        <f t="shared" si="5619"/>
        <v>0</v>
      </c>
      <c r="DW449" s="6">
        <f t="shared" si="5620"/>
        <v>0</v>
      </c>
      <c r="DX449" s="6">
        <f t="shared" si="5621"/>
        <v>0</v>
      </c>
      <c r="DY449" s="6">
        <f t="shared" si="5622"/>
        <v>0</v>
      </c>
      <c r="DZ449" s="6">
        <f t="shared" si="5623"/>
        <v>0</v>
      </c>
    </row>
    <row r="450" spans="2:130" outlineLevel="1">
      <c r="B450" s="6">
        <f>'23년(세부_실적)'!A600</f>
        <v>444</v>
      </c>
      <c r="C450" s="620"/>
      <c r="D450" s="620"/>
      <c r="E450" s="620"/>
      <c r="F450" s="622" t="str">
        <f>'23년(세부_실적)'!E600</f>
        <v>PN021BWJ-VF(A)</v>
      </c>
      <c r="G450" s="622" t="s">
        <v>1481</v>
      </c>
      <c r="H450" s="622" t="str">
        <f>'23년(세부_실적)'!F600</f>
        <v>신규</v>
      </c>
      <c r="I450" s="617" t="str">
        <f>'23년(세부_실적)'!G600</f>
        <v>구</v>
      </c>
      <c r="J450" s="617" t="str">
        <f>'23년(세부_실적)'!H600</f>
        <v>SY</v>
      </c>
      <c r="K450" s="617">
        <f>'23년(세부_실적)'!I600</f>
        <v>0</v>
      </c>
      <c r="L450" s="617">
        <f>'23년(세부_실적)'!J600</f>
        <v>17137</v>
      </c>
      <c r="M450" s="617">
        <f>'23년(세부_실적)'!K600</f>
        <v>0</v>
      </c>
      <c r="N450" s="617">
        <f>'23년(세부_실적)'!L600</f>
        <v>17137</v>
      </c>
      <c r="O450" s="617">
        <f>'23년(세부_실적)'!M600</f>
        <v>0</v>
      </c>
      <c r="P450" s="617">
        <f>'23년(세부_실적)'!N600</f>
        <v>17137</v>
      </c>
      <c r="Q450" s="617">
        <f>'23년(세부_실적)'!O600</f>
        <v>0</v>
      </c>
      <c r="R450" s="617">
        <f>'23년(세부_실적)'!P600</f>
        <v>17137</v>
      </c>
      <c r="S450" s="638">
        <f>'23년(세부_실적)'!Q600</f>
        <v>7.859</v>
      </c>
      <c r="T450" s="638">
        <f t="shared" si="5568"/>
        <v>7859</v>
      </c>
      <c r="U450" s="638">
        <f>'23년(세부_실적)'!S600</f>
        <v>0.56399999999999995</v>
      </c>
      <c r="V450" s="638">
        <f t="shared" si="5569"/>
        <v>564</v>
      </c>
      <c r="W450" s="638">
        <f>'23년(세부_실적)'!U600</f>
        <v>0.224</v>
      </c>
      <c r="X450" s="638">
        <f t="shared" si="5570"/>
        <v>224</v>
      </c>
      <c r="Y450" s="638">
        <f>'23년(세부_실적)'!W600</f>
        <v>1.1850000000000001</v>
      </c>
      <c r="Z450" s="638">
        <f t="shared" si="5571"/>
        <v>1185</v>
      </c>
      <c r="AA450" s="638">
        <f>'23년(세부_실적)'!Y600</f>
        <v>1.9729999999999999</v>
      </c>
      <c r="AB450" s="638">
        <f t="shared" si="5571"/>
        <v>1972.9999999999998</v>
      </c>
      <c r="AC450" s="638">
        <f>'23년(세부_실적)'!AA600</f>
        <v>0.7</v>
      </c>
      <c r="AD450" s="638">
        <f t="shared" ref="AD450" si="6446">AC450*1000</f>
        <v>700</v>
      </c>
      <c r="AE450" s="638">
        <f>'23년(세부_실적)'!AC600</f>
        <v>1.024</v>
      </c>
      <c r="AF450" s="638">
        <f t="shared" ref="AF450" si="6447">AE450*1000</f>
        <v>1024</v>
      </c>
      <c r="AG450" s="638">
        <f>'23년(세부_실적)'!AE600</f>
        <v>0.39</v>
      </c>
      <c r="AH450" s="638">
        <f t="shared" ref="AH450" si="6448">AG450*1000</f>
        <v>390</v>
      </c>
      <c r="AI450" s="638">
        <f>'23년(세부_실적)'!AG600</f>
        <v>2.1139999999999999</v>
      </c>
      <c r="AJ450" s="638">
        <f t="shared" ref="AJ450" si="6449">AI450*1000</f>
        <v>2114</v>
      </c>
      <c r="AK450" s="638">
        <f>'23년(세부_실적)'!AI600</f>
        <v>4.0869999999999997</v>
      </c>
      <c r="AL450" s="638">
        <f t="shared" ref="AL450" si="6450">AK450*1000</f>
        <v>4086.9999999999995</v>
      </c>
      <c r="AM450" s="638">
        <f>'23년(세부_실적)'!AK600</f>
        <v>0.82399999999999995</v>
      </c>
      <c r="AN450" s="638">
        <f t="shared" ref="AN450" si="6451">AM450*1000</f>
        <v>824</v>
      </c>
      <c r="AO450" s="638">
        <f>'23년(세부_실적)'!AM600</f>
        <v>0.35199999999999998</v>
      </c>
      <c r="AP450" s="638">
        <f t="shared" ref="AP450" si="6452">AO450*1000</f>
        <v>352</v>
      </c>
      <c r="AQ450" s="638">
        <f>'23년(세부_실적)'!AO600</f>
        <v>0.44800000000000001</v>
      </c>
      <c r="AR450" s="638">
        <f t="shared" ref="AR450" si="6453">AQ450*1000</f>
        <v>448</v>
      </c>
      <c r="AS450" s="638">
        <f>'23년(세부_실적)'!AQ600</f>
        <v>1.6239999999999999</v>
      </c>
      <c r="AT450" s="638">
        <f t="shared" ref="AT450" si="6454">AS450*1000</f>
        <v>1624</v>
      </c>
      <c r="AU450" s="638">
        <f>'23년(세부_실적)'!AS600</f>
        <v>0.5</v>
      </c>
      <c r="AV450" s="638">
        <f t="shared" ref="AV450" si="6455">AU450*1000</f>
        <v>500</v>
      </c>
      <c r="AW450" s="638">
        <f>'23년(세부_실적)'!AU600</f>
        <v>0.4</v>
      </c>
      <c r="AX450" s="638">
        <f t="shared" ref="AX450" si="6456">AW450*1000</f>
        <v>400</v>
      </c>
      <c r="AY450" s="638">
        <f>'23년(세부_실적)'!AW600</f>
        <v>1.248</v>
      </c>
      <c r="AZ450" s="638">
        <f t="shared" ref="AZ450" si="6457">AY450*1000</f>
        <v>1248</v>
      </c>
      <c r="BA450" s="638">
        <f>'23년(세부_실적)'!AY600</f>
        <v>2.1480000000000001</v>
      </c>
      <c r="BB450" s="638">
        <f t="shared" ref="BB450" si="6458">BA450*1000</f>
        <v>2148</v>
      </c>
      <c r="BC450" s="638">
        <f>'23년(세부_실적)'!BA600</f>
        <v>3.7720000000000002</v>
      </c>
      <c r="BD450" s="638">
        <f t="shared" ref="BD450" si="6459">BC450*1000</f>
        <v>3772.0000000000005</v>
      </c>
      <c r="BF450" s="617">
        <v>1.38</v>
      </c>
      <c r="BG450" s="617">
        <v>8.3349335372727236</v>
      </c>
      <c r="BH450" s="617">
        <f t="shared" ref="BH450" si="6460">+BI450/$BI$2</f>
        <v>11.775000200691986</v>
      </c>
      <c r="BI450" s="617">
        <v>14668</v>
      </c>
      <c r="BJ450" s="617">
        <v>1.38</v>
      </c>
      <c r="BK450" s="617">
        <v>8.3349335372727236</v>
      </c>
      <c r="BL450" s="617">
        <f>+BM450/$BM$2</f>
        <v>11.511355966787525</v>
      </c>
      <c r="BM450" s="617">
        <v>14668</v>
      </c>
      <c r="BN450" s="617">
        <v>1.38</v>
      </c>
      <c r="BO450" s="617">
        <v>8.3349335372727236</v>
      </c>
      <c r="BP450" s="617">
        <f>+BQ450/$BQ$2</f>
        <v>11.253385298788581</v>
      </c>
      <c r="BQ450" s="617">
        <v>14668</v>
      </c>
      <c r="BR450" s="617">
        <v>1.38</v>
      </c>
      <c r="BS450" s="617">
        <v>8.5709985130769279</v>
      </c>
      <c r="BT450" s="617">
        <f>+BU450/$BU$2</f>
        <v>11.084242662394583</v>
      </c>
      <c r="BU450" s="617">
        <v>14668</v>
      </c>
      <c r="BV450" s="617">
        <v>1.38</v>
      </c>
      <c r="BW450" s="617">
        <v>8.5709985130769279</v>
      </c>
      <c r="BX450" s="617">
        <f>+BY450/$BY$2</f>
        <v>11.41010052186785</v>
      </c>
      <c r="BY450" s="617">
        <v>15108</v>
      </c>
      <c r="BZ450" s="617">
        <v>1.38</v>
      </c>
      <c r="CA450" s="617">
        <v>8.5709985130769279</v>
      </c>
      <c r="CB450" s="617">
        <f>+CC450/$CC$2</f>
        <v>11.619482706905702</v>
      </c>
      <c r="CC450" s="617">
        <v>15108</v>
      </c>
      <c r="CD450" s="617"/>
      <c r="CE450" s="617"/>
      <c r="CF450" s="617"/>
      <c r="CG450" s="617"/>
      <c r="CH450" s="617"/>
      <c r="CI450" s="617"/>
      <c r="CJ450" s="617"/>
      <c r="CK450" s="617"/>
      <c r="CL450" s="617"/>
      <c r="CM450" s="617"/>
      <c r="CN450" s="617"/>
      <c r="CO450" s="617"/>
      <c r="CP450" s="617"/>
      <c r="CQ450" s="617"/>
      <c r="CR450" s="617"/>
      <c r="CS450" s="617"/>
      <c r="CT450" s="617"/>
      <c r="CU450" s="617"/>
      <c r="CV450" s="617"/>
      <c r="CW450" s="617"/>
      <c r="CX450" s="617"/>
      <c r="CY450" s="617"/>
      <c r="CZ450" s="617"/>
      <c r="DA450" s="617"/>
      <c r="DB450" s="6">
        <f t="shared" si="5600"/>
        <v>8272752.0000000009</v>
      </c>
      <c r="DC450" s="6">
        <f t="shared" si="5601"/>
        <v>3285632</v>
      </c>
      <c r="DD450" s="6">
        <f t="shared" si="5602"/>
        <v>17381580</v>
      </c>
      <c r="DE450" s="6">
        <f t="shared" si="5603"/>
        <v>10267600</v>
      </c>
      <c r="DF450" s="6">
        <f t="shared" si="5604"/>
        <v>15470592</v>
      </c>
      <c r="DG450" s="6">
        <f t="shared" si="5605"/>
        <v>5892120.0000000009</v>
      </c>
      <c r="DH450" s="6">
        <f t="shared" si="5606"/>
        <v>0</v>
      </c>
      <c r="DI450" s="6">
        <f t="shared" si="5607"/>
        <v>5410287.7065134626</v>
      </c>
      <c r="DJ450" s="6">
        <f t="shared" si="5608"/>
        <v>0</v>
      </c>
      <c r="DK450" s="6">
        <f t="shared" si="5609"/>
        <v>0</v>
      </c>
      <c r="DL450" s="6">
        <f t="shared" si="5610"/>
        <v>0</v>
      </c>
      <c r="DM450" s="6">
        <f t="shared" si="5611"/>
        <v>0</v>
      </c>
      <c r="DO450" s="6">
        <f t="shared" si="5612"/>
        <v>6825412.6947375266</v>
      </c>
      <c r="DP450" s="6">
        <f t="shared" si="5613"/>
        <v>2772887.6250574575</v>
      </c>
      <c r="DQ450" s="6">
        <f t="shared" si="5614"/>
        <v>15005341.947277553</v>
      </c>
      <c r="DR450" s="6">
        <f t="shared" si="5615"/>
        <v>9217848.7466274723</v>
      </c>
      <c r="DS450" s="6">
        <f t="shared" si="5616"/>
        <v>13492242.044088351</v>
      </c>
      <c r="DT450" s="6">
        <f t="shared" si="5617"/>
        <v>5046048.8506966261</v>
      </c>
      <c r="DU450" s="6">
        <f t="shared" si="5618"/>
        <v>0</v>
      </c>
      <c r="DV450" s="6">
        <f t="shared" si="5619"/>
        <v>0</v>
      </c>
      <c r="DW450" s="6">
        <f t="shared" si="5620"/>
        <v>0</v>
      </c>
      <c r="DX450" s="6">
        <f t="shared" si="5621"/>
        <v>0</v>
      </c>
      <c r="DY450" s="6">
        <f t="shared" si="5622"/>
        <v>0</v>
      </c>
      <c r="DZ450" s="6">
        <f t="shared" si="5623"/>
        <v>0</v>
      </c>
    </row>
    <row r="451" spans="2:130" outlineLevel="1">
      <c r="B451" s="6">
        <f>'23년(세부_실적)'!A601</f>
        <v>445</v>
      </c>
      <c r="C451" s="620"/>
      <c r="D451" s="620"/>
      <c r="E451" s="620"/>
      <c r="F451" s="622" t="str">
        <f>'23년(세부_실적)'!E601</f>
        <v>PN021BWJ-VF(B)</v>
      </c>
      <c r="G451" s="622" t="s">
        <v>1482</v>
      </c>
      <c r="H451" s="622"/>
      <c r="I451" s="617" t="str">
        <f>'23년(세부_실적)'!G601</f>
        <v>구</v>
      </c>
      <c r="J451" s="617" t="str">
        <f>'23년(세부_실적)'!H601</f>
        <v>SY</v>
      </c>
      <c r="K451" s="617">
        <f>'23년(세부_실적)'!I601</f>
        <v>0</v>
      </c>
      <c r="L451" s="617">
        <f>'23년(세부_실적)'!J601</f>
        <v>17404</v>
      </c>
      <c r="M451" s="617">
        <f>'23년(세부_실적)'!K601</f>
        <v>0</v>
      </c>
      <c r="N451" s="617">
        <f>'23년(세부_실적)'!L601</f>
        <v>17404</v>
      </c>
      <c r="O451" s="617">
        <f>'23년(세부_실적)'!M601</f>
        <v>0</v>
      </c>
      <c r="P451" s="617">
        <f>'23년(세부_실적)'!N601</f>
        <v>17404</v>
      </c>
      <c r="Q451" s="617">
        <f>'23년(세부_실적)'!O601</f>
        <v>0</v>
      </c>
      <c r="R451" s="617">
        <f>'23년(세부_실적)'!P601</f>
        <v>17404</v>
      </c>
      <c r="S451" s="638">
        <f>'23년(세부_실적)'!Q601</f>
        <v>1.3559999999999999</v>
      </c>
      <c r="T451" s="638">
        <f t="shared" si="5568"/>
        <v>1355.9999999999998</v>
      </c>
      <c r="U451" s="638">
        <f>'23년(세부_실적)'!S601</f>
        <v>0.4</v>
      </c>
      <c r="V451" s="638">
        <f t="shared" si="5569"/>
        <v>400</v>
      </c>
      <c r="W451" s="638">
        <f>'23년(세부_실적)'!U601</f>
        <v>0</v>
      </c>
      <c r="X451" s="638">
        <f t="shared" si="5570"/>
        <v>0</v>
      </c>
      <c r="Y451" s="638">
        <f>'23년(세부_실적)'!W601</f>
        <v>0.215</v>
      </c>
      <c r="Z451" s="638">
        <f t="shared" si="5571"/>
        <v>215</v>
      </c>
      <c r="AA451" s="638">
        <f>'23년(세부_실적)'!Y601</f>
        <v>0.61499999999999999</v>
      </c>
      <c r="AB451" s="638">
        <f t="shared" si="5571"/>
        <v>615</v>
      </c>
      <c r="AC451" s="638">
        <f>'23년(세부_실적)'!AA601</f>
        <v>0.105</v>
      </c>
      <c r="AD451" s="638">
        <f t="shared" ref="AD451" si="6461">AC451*1000</f>
        <v>105</v>
      </c>
      <c r="AE451" s="638">
        <f>'23년(세부_실적)'!AC601</f>
        <v>0.35</v>
      </c>
      <c r="AF451" s="638">
        <f t="shared" ref="AF451" si="6462">AE451*1000</f>
        <v>350</v>
      </c>
      <c r="AG451" s="638">
        <f>'23년(세부_실적)'!AE601</f>
        <v>0.1</v>
      </c>
      <c r="AH451" s="638">
        <f t="shared" ref="AH451" si="6463">AG451*1000</f>
        <v>100</v>
      </c>
      <c r="AI451" s="638">
        <f>'23년(세부_실적)'!AG601</f>
        <v>0.55499999999999994</v>
      </c>
      <c r="AJ451" s="638">
        <f t="shared" ref="AJ451" si="6464">AI451*1000</f>
        <v>554.99999999999989</v>
      </c>
      <c r="AK451" s="638">
        <f>'23년(세부_실적)'!AI601</f>
        <v>1.17</v>
      </c>
      <c r="AL451" s="638">
        <f t="shared" ref="AL451" si="6465">AK451*1000</f>
        <v>1170</v>
      </c>
      <c r="AM451" s="638">
        <f>'23년(세부_실적)'!AK601</f>
        <v>0.03</v>
      </c>
      <c r="AN451" s="638">
        <f t="shared" ref="AN451" si="6466">AM451*1000</f>
        <v>30</v>
      </c>
      <c r="AO451" s="638">
        <f>'23년(세부_실적)'!AM601</f>
        <v>0</v>
      </c>
      <c r="AP451" s="638">
        <f t="shared" ref="AP451" si="6467">AO451*1000</f>
        <v>0</v>
      </c>
      <c r="AQ451" s="638">
        <f>'23년(세부_실적)'!AO601</f>
        <v>0.03</v>
      </c>
      <c r="AR451" s="638">
        <f t="shared" ref="AR451" si="6468">AQ451*1000</f>
        <v>30</v>
      </c>
      <c r="AS451" s="638">
        <f>'23년(세부_실적)'!AQ601</f>
        <v>0.06</v>
      </c>
      <c r="AT451" s="638">
        <f t="shared" ref="AT451" si="6469">AS451*1000</f>
        <v>60</v>
      </c>
      <c r="AU451" s="638">
        <f>'23년(세부_실적)'!AS601</f>
        <v>0.106</v>
      </c>
      <c r="AV451" s="638">
        <f t="shared" ref="AV451" si="6470">AU451*1000</f>
        <v>106</v>
      </c>
      <c r="AW451" s="638">
        <f>'23년(세부_실적)'!AU601</f>
        <v>0.02</v>
      </c>
      <c r="AX451" s="638">
        <f t="shared" ref="AX451" si="6471">AW451*1000</f>
        <v>20</v>
      </c>
      <c r="AY451" s="638">
        <f>'23년(세부_실적)'!AW601</f>
        <v>0</v>
      </c>
      <c r="AZ451" s="638">
        <f t="shared" ref="AZ451" si="6472">AY451*1000</f>
        <v>0</v>
      </c>
      <c r="BA451" s="638">
        <f>'23년(세부_실적)'!AY601</f>
        <v>0.126</v>
      </c>
      <c r="BB451" s="638">
        <f t="shared" ref="BB451" si="6473">BA451*1000</f>
        <v>126</v>
      </c>
      <c r="BC451" s="638">
        <f>'23년(세부_실적)'!BA601</f>
        <v>0.186</v>
      </c>
      <c r="BD451" s="638">
        <f t="shared" ref="BD451" si="6474">BC451*1000</f>
        <v>186</v>
      </c>
      <c r="BF451" s="617">
        <v>1.38</v>
      </c>
      <c r="BG451" s="617">
        <v>8.2174515827272714</v>
      </c>
      <c r="BH451" s="617"/>
      <c r="BI451" s="617"/>
      <c r="BJ451" s="617">
        <v>1.38</v>
      </c>
      <c r="BK451" s="617">
        <v>8.2174515827272714</v>
      </c>
      <c r="BL451" s="617">
        <f>+BM451/$BM$2</f>
        <v>11.69342813642856</v>
      </c>
      <c r="BM451" s="617">
        <v>14900</v>
      </c>
      <c r="BN451" s="617">
        <v>1.38</v>
      </c>
      <c r="BO451" s="617">
        <v>8.2174515827272714</v>
      </c>
      <c r="BP451" s="617">
        <f>+BQ451/$BQ$2</f>
        <v>11.431377212431814</v>
      </c>
      <c r="BQ451" s="617">
        <v>14900</v>
      </c>
      <c r="BR451" s="617">
        <v>1.38</v>
      </c>
      <c r="BS451" s="617">
        <v>8.4510385340320102</v>
      </c>
      <c r="BT451" s="617">
        <f>+BU451/$BU$2</f>
        <v>11.259559290269928</v>
      </c>
      <c r="BU451" s="617">
        <v>14900</v>
      </c>
      <c r="BV451" s="617">
        <v>1.38</v>
      </c>
      <c r="BW451" s="617">
        <v>8.4510385340320102</v>
      </c>
      <c r="BX451" s="617">
        <f>+BY451/$BY$2</f>
        <v>11.590601847306452</v>
      </c>
      <c r="BY451" s="617">
        <v>15347</v>
      </c>
      <c r="BZ451" s="617">
        <v>1.38</v>
      </c>
      <c r="CA451" s="617">
        <v>8.4510385340320102</v>
      </c>
      <c r="CB451" s="617">
        <f>+CC451/$CC$2</f>
        <v>11.803296339878329</v>
      </c>
      <c r="CC451" s="617">
        <v>15347</v>
      </c>
      <c r="CD451" s="617"/>
      <c r="CE451" s="617"/>
      <c r="CF451" s="617"/>
      <c r="CG451" s="617"/>
      <c r="CH451" s="617"/>
      <c r="CI451" s="617"/>
      <c r="CJ451" s="617"/>
      <c r="CK451" s="617"/>
      <c r="CL451" s="617"/>
      <c r="CM451" s="617"/>
      <c r="CN451" s="617"/>
      <c r="CO451" s="617"/>
      <c r="CP451" s="617"/>
      <c r="CQ451" s="617"/>
      <c r="CR451" s="617"/>
      <c r="CS451" s="617"/>
      <c r="CT451" s="617"/>
      <c r="CU451" s="617"/>
      <c r="CV451" s="617"/>
      <c r="CW451" s="617"/>
      <c r="CX451" s="617"/>
      <c r="CY451" s="617"/>
      <c r="CZ451" s="617"/>
      <c r="DA451" s="617"/>
      <c r="DB451" s="6">
        <f t="shared" si="5600"/>
        <v>0</v>
      </c>
      <c r="DC451" s="6">
        <f t="shared" si="5601"/>
        <v>0</v>
      </c>
      <c r="DD451" s="6">
        <f t="shared" si="5602"/>
        <v>3203500</v>
      </c>
      <c r="DE451" s="6">
        <f t="shared" si="5603"/>
        <v>1564500</v>
      </c>
      <c r="DF451" s="6">
        <f t="shared" si="5604"/>
        <v>5371450</v>
      </c>
      <c r="DG451" s="6">
        <f t="shared" si="5605"/>
        <v>1534700</v>
      </c>
      <c r="DH451" s="6">
        <f t="shared" si="5606"/>
        <v>0</v>
      </c>
      <c r="DI451" s="6">
        <f t="shared" si="5607"/>
        <v>0</v>
      </c>
      <c r="DJ451" s="6">
        <f t="shared" si="5608"/>
        <v>0</v>
      </c>
      <c r="DK451" s="6">
        <f t="shared" si="5609"/>
        <v>0</v>
      </c>
      <c r="DL451" s="6">
        <f t="shared" si="5610"/>
        <v>0</v>
      </c>
      <c r="DM451" s="6">
        <f t="shared" si="5611"/>
        <v>0</v>
      </c>
      <c r="DO451" s="6">
        <f t="shared" si="5612"/>
        <v>4782179.7848350136</v>
      </c>
      <c r="DP451" s="6">
        <f t="shared" si="5613"/>
        <v>0</v>
      </c>
      <c r="DQ451" s="6">
        <f t="shared" si="5614"/>
        <v>2689565.3580419547</v>
      </c>
      <c r="DR451" s="6">
        <f t="shared" si="5615"/>
        <v>1366009.0408498002</v>
      </c>
      <c r="DS451" s="6">
        <f t="shared" si="5616"/>
        <v>4556012.9343842557</v>
      </c>
      <c r="DT451" s="6">
        <f t="shared" si="5617"/>
        <v>1278261.1233104442</v>
      </c>
      <c r="DU451" s="6">
        <f t="shared" si="5618"/>
        <v>0</v>
      </c>
      <c r="DV451" s="6">
        <f t="shared" si="5619"/>
        <v>0</v>
      </c>
      <c r="DW451" s="6">
        <f t="shared" si="5620"/>
        <v>0</v>
      </c>
      <c r="DX451" s="6">
        <f t="shared" si="5621"/>
        <v>0</v>
      </c>
      <c r="DY451" s="6">
        <f t="shared" si="5622"/>
        <v>0</v>
      </c>
      <c r="DZ451" s="6">
        <f t="shared" si="5623"/>
        <v>0</v>
      </c>
    </row>
    <row r="452" spans="2:130" ht="12" customHeight="1" outlineLevel="1">
      <c r="B452" s="6">
        <f>'23년(세부_실적)'!A602</f>
        <v>446</v>
      </c>
      <c r="C452" s="620"/>
      <c r="D452" s="620"/>
      <c r="E452" s="620"/>
      <c r="F452" s="622" t="str">
        <f>'23년(세부_실적)'!E602</f>
        <v>PN021BWJ-VF(D)</v>
      </c>
      <c r="G452" s="622" t="s">
        <v>1483</v>
      </c>
      <c r="H452" s="622" t="str">
        <f>'23년(세부_실적)'!F602</f>
        <v>신규</v>
      </c>
      <c r="I452" s="617" t="str">
        <f>'23년(세부_실적)'!G602</f>
        <v>구</v>
      </c>
      <c r="J452" s="617" t="str">
        <f>'23년(세부_실적)'!H602</f>
        <v>SY</v>
      </c>
      <c r="K452" s="617">
        <f>'23년(세부_실적)'!I602</f>
        <v>0</v>
      </c>
      <c r="L452" s="617">
        <f>'23년(세부_실적)'!J602</f>
        <v>22446</v>
      </c>
      <c r="M452" s="617">
        <f>'23년(세부_실적)'!K602</f>
        <v>0</v>
      </c>
      <c r="N452" s="617">
        <f>'23년(세부_실적)'!L602</f>
        <v>22446</v>
      </c>
      <c r="O452" s="617">
        <f>'23년(세부_실적)'!M602</f>
        <v>0</v>
      </c>
      <c r="P452" s="617">
        <f>'23년(세부_실적)'!N602</f>
        <v>22446</v>
      </c>
      <c r="Q452" s="617">
        <f>'23년(세부_실적)'!O602</f>
        <v>0</v>
      </c>
      <c r="R452" s="617">
        <f>'23년(세부_실적)'!P602</f>
        <v>22446</v>
      </c>
      <c r="S452" s="638">
        <f>'23년(세부_실적)'!Q602</f>
        <v>0</v>
      </c>
      <c r="T452" s="638">
        <f t="shared" si="5568"/>
        <v>0</v>
      </c>
      <c r="U452" s="638">
        <f>'23년(세부_실적)'!S602</f>
        <v>0</v>
      </c>
      <c r="V452" s="638">
        <f t="shared" si="5569"/>
        <v>0</v>
      </c>
      <c r="W452" s="638">
        <f>'23년(세부_실적)'!U602</f>
        <v>0</v>
      </c>
      <c r="X452" s="638">
        <f t="shared" si="5570"/>
        <v>0</v>
      </c>
      <c r="Y452" s="638">
        <f>'23년(세부_실적)'!W602</f>
        <v>0</v>
      </c>
      <c r="Z452" s="638">
        <f t="shared" si="5571"/>
        <v>0</v>
      </c>
      <c r="AA452" s="638">
        <f>'23년(세부_실적)'!Y602</f>
        <v>0</v>
      </c>
      <c r="AB452" s="638">
        <f t="shared" si="5571"/>
        <v>0</v>
      </c>
      <c r="AC452" s="638">
        <f>'23년(세부_실적)'!AA602</f>
        <v>0</v>
      </c>
      <c r="AD452" s="638">
        <f t="shared" ref="AD452" si="6475">AC452*1000</f>
        <v>0</v>
      </c>
      <c r="AE452" s="638">
        <f>'23년(세부_실적)'!AC602</f>
        <v>0</v>
      </c>
      <c r="AF452" s="638">
        <f t="shared" ref="AF452" si="6476">AE452*1000</f>
        <v>0</v>
      </c>
      <c r="AG452" s="638">
        <f>'23년(세부_실적)'!AE602</f>
        <v>0</v>
      </c>
      <c r="AH452" s="638">
        <f t="shared" ref="AH452" si="6477">AG452*1000</f>
        <v>0</v>
      </c>
      <c r="AI452" s="638">
        <f>'23년(세부_실적)'!AG602</f>
        <v>0</v>
      </c>
      <c r="AJ452" s="638">
        <f t="shared" ref="AJ452" si="6478">AI452*1000</f>
        <v>0</v>
      </c>
      <c r="AK452" s="638">
        <f>'23년(세부_실적)'!AI602</f>
        <v>0</v>
      </c>
      <c r="AL452" s="638">
        <f t="shared" ref="AL452" si="6479">AK452*1000</f>
        <v>0</v>
      </c>
      <c r="AM452" s="638">
        <f>'23년(세부_실적)'!AK602</f>
        <v>0</v>
      </c>
      <c r="AN452" s="638">
        <f t="shared" ref="AN452" si="6480">AM452*1000</f>
        <v>0</v>
      </c>
      <c r="AO452" s="638">
        <f>'23년(세부_실적)'!AM602</f>
        <v>0</v>
      </c>
      <c r="AP452" s="638">
        <f t="shared" ref="AP452" si="6481">AO452*1000</f>
        <v>0</v>
      </c>
      <c r="AQ452" s="638">
        <f>'23년(세부_실적)'!AO602</f>
        <v>0</v>
      </c>
      <c r="AR452" s="638">
        <f t="shared" ref="AR452" si="6482">AQ452*1000</f>
        <v>0</v>
      </c>
      <c r="AS452" s="638">
        <f>'23년(세부_실적)'!AQ602</f>
        <v>0</v>
      </c>
      <c r="AT452" s="638">
        <f t="shared" ref="AT452" si="6483">AS452*1000</f>
        <v>0</v>
      </c>
      <c r="AU452" s="638">
        <f>'23년(세부_실적)'!AS602</f>
        <v>0</v>
      </c>
      <c r="AV452" s="638">
        <f t="shared" ref="AV452" si="6484">AU452*1000</f>
        <v>0</v>
      </c>
      <c r="AW452" s="638">
        <f>'23년(세부_실적)'!AU602</f>
        <v>0</v>
      </c>
      <c r="AX452" s="638">
        <f t="shared" ref="AX452" si="6485">AW452*1000</f>
        <v>0</v>
      </c>
      <c r="AY452" s="638">
        <f>'23년(세부_실적)'!AW602</f>
        <v>0</v>
      </c>
      <c r="AZ452" s="638">
        <f t="shared" ref="AZ452" si="6486">AY452*1000</f>
        <v>0</v>
      </c>
      <c r="BA452" s="638">
        <f>'23년(세부_실적)'!AY602</f>
        <v>0</v>
      </c>
      <c r="BB452" s="638">
        <f t="shared" ref="BB452" si="6487">BA452*1000</f>
        <v>0</v>
      </c>
      <c r="BC452" s="638">
        <f>'23년(세부_실적)'!BA602</f>
        <v>0</v>
      </c>
      <c r="BD452" s="638">
        <f t="shared" ref="BD452" si="6488">BC452*1000</f>
        <v>0</v>
      </c>
      <c r="BF452" s="617"/>
      <c r="BG452" s="617"/>
      <c r="BH452" s="617"/>
      <c r="BI452" s="617"/>
      <c r="BJ452" s="617"/>
      <c r="BK452" s="617"/>
      <c r="BL452" s="617"/>
      <c r="BM452" s="617"/>
      <c r="BN452" s="617"/>
      <c r="BO452" s="617"/>
      <c r="BP452" s="617"/>
      <c r="BQ452" s="617"/>
      <c r="BR452" s="617"/>
      <c r="BS452" s="617"/>
      <c r="BT452" s="617"/>
      <c r="BU452" s="617"/>
      <c r="BV452" s="617"/>
      <c r="BW452" s="617"/>
      <c r="BX452" s="617"/>
      <c r="BY452" s="617"/>
      <c r="BZ452" s="617"/>
      <c r="CA452" s="617"/>
      <c r="CB452" s="617"/>
      <c r="CC452" s="617"/>
      <c r="CD452" s="617"/>
      <c r="CE452" s="617"/>
      <c r="CF452" s="617"/>
      <c r="CG452" s="617"/>
      <c r="CH452" s="617"/>
      <c r="CI452" s="617"/>
      <c r="CJ452" s="617"/>
      <c r="CK452" s="617"/>
      <c r="CL452" s="617"/>
      <c r="CM452" s="617"/>
      <c r="CN452" s="617"/>
      <c r="CO452" s="617"/>
      <c r="CP452" s="617"/>
      <c r="CQ452" s="617"/>
      <c r="CR452" s="617"/>
      <c r="CS452" s="617"/>
      <c r="CT452" s="617"/>
      <c r="CU452" s="617"/>
      <c r="CV452" s="617"/>
      <c r="CW452" s="617"/>
      <c r="CX452" s="617"/>
      <c r="CY452" s="617"/>
      <c r="CZ452" s="617"/>
      <c r="DA452" s="617"/>
      <c r="DB452" s="6">
        <f t="shared" si="5600"/>
        <v>0</v>
      </c>
      <c r="DC452" s="6">
        <f t="shared" si="5601"/>
        <v>0</v>
      </c>
      <c r="DD452" s="6">
        <f t="shared" si="5602"/>
        <v>0</v>
      </c>
      <c r="DE452" s="6">
        <f t="shared" si="5603"/>
        <v>0</v>
      </c>
      <c r="DF452" s="6">
        <f t="shared" si="5604"/>
        <v>0</v>
      </c>
      <c r="DG452" s="6">
        <f t="shared" si="5605"/>
        <v>0</v>
      </c>
      <c r="DH452" s="6">
        <f t="shared" si="5606"/>
        <v>0</v>
      </c>
      <c r="DI452" s="6">
        <f t="shared" si="5607"/>
        <v>0</v>
      </c>
      <c r="DJ452" s="6">
        <f t="shared" si="5608"/>
        <v>0</v>
      </c>
      <c r="DK452" s="6">
        <f t="shared" si="5609"/>
        <v>0</v>
      </c>
      <c r="DL452" s="6">
        <f t="shared" si="5610"/>
        <v>0</v>
      </c>
      <c r="DM452" s="6">
        <f t="shared" si="5611"/>
        <v>0</v>
      </c>
      <c r="DO452" s="6">
        <f t="shared" si="5612"/>
        <v>0</v>
      </c>
      <c r="DP452" s="6">
        <f t="shared" si="5613"/>
        <v>0</v>
      </c>
      <c r="DQ452" s="6">
        <f t="shared" si="5614"/>
        <v>0</v>
      </c>
      <c r="DR452" s="6">
        <f t="shared" si="5615"/>
        <v>0</v>
      </c>
      <c r="DS452" s="6">
        <f t="shared" si="5616"/>
        <v>0</v>
      </c>
      <c r="DT452" s="6">
        <f t="shared" si="5617"/>
        <v>0</v>
      </c>
      <c r="DU452" s="6">
        <f t="shared" si="5618"/>
        <v>0</v>
      </c>
      <c r="DV452" s="6">
        <f t="shared" si="5619"/>
        <v>0</v>
      </c>
      <c r="DW452" s="6">
        <f t="shared" si="5620"/>
        <v>0</v>
      </c>
      <c r="DX452" s="6">
        <f t="shared" si="5621"/>
        <v>0</v>
      </c>
      <c r="DY452" s="6">
        <f t="shared" si="5622"/>
        <v>0</v>
      </c>
      <c r="DZ452" s="6">
        <f t="shared" si="5623"/>
        <v>0</v>
      </c>
    </row>
    <row r="453" spans="2:130" outlineLevel="1">
      <c r="B453" s="6">
        <f>'23년(세부_실적)'!A704</f>
        <v>0</v>
      </c>
      <c r="C453" s="620"/>
      <c r="D453" s="620"/>
      <c r="E453" s="620"/>
      <c r="F453" s="622" t="str">
        <f>'23년(세부_실적)'!E704</f>
        <v>PNC06ACW-VF</v>
      </c>
      <c r="G453" s="622" t="s">
        <v>1484</v>
      </c>
      <c r="H453" s="622">
        <f>'23년(세부_실적)'!F704</f>
        <v>0</v>
      </c>
      <c r="I453" s="617" t="str">
        <f>'23년(세부_실적)'!G704</f>
        <v>신</v>
      </c>
      <c r="J453" s="617" t="str">
        <f>'23년(세부_실적)'!H704</f>
        <v>SY</v>
      </c>
      <c r="K453" s="617">
        <f>'23년(세부_실적)'!I704</f>
        <v>0</v>
      </c>
      <c r="L453" s="617">
        <f>'23년(세부_실적)'!J704</f>
        <v>6999</v>
      </c>
      <c r="M453" s="617">
        <f>'23년(세부_실적)'!K704</f>
        <v>0</v>
      </c>
      <c r="N453" s="617">
        <f>'23년(세부_실적)'!L704</f>
        <v>6999</v>
      </c>
      <c r="O453" s="617">
        <f>'23년(세부_실적)'!M704</f>
        <v>0</v>
      </c>
      <c r="P453" s="617">
        <f>'23년(세부_실적)'!N704</f>
        <v>6999</v>
      </c>
      <c r="Q453" s="617">
        <f>'23년(세부_실적)'!O704</f>
        <v>0</v>
      </c>
      <c r="R453" s="617">
        <f>'23년(세부_실적)'!P704</f>
        <v>6999</v>
      </c>
      <c r="S453" s="638">
        <f>'23년(세부_실적)'!Q704</f>
        <v>3.153</v>
      </c>
      <c r="T453" s="638">
        <f t="shared" si="5568"/>
        <v>3153</v>
      </c>
      <c r="U453" s="638">
        <f>'23년(세부_실적)'!S704</f>
        <v>2E-3</v>
      </c>
      <c r="V453" s="638">
        <f t="shared" si="5569"/>
        <v>2</v>
      </c>
      <c r="W453" s="638">
        <f>'23년(세부_실적)'!U704</f>
        <v>0</v>
      </c>
      <c r="X453" s="638">
        <f t="shared" si="5570"/>
        <v>0</v>
      </c>
      <c r="Y453" s="638">
        <f>'23년(세부_실적)'!W704</f>
        <v>0</v>
      </c>
      <c r="Z453" s="638">
        <f t="shared" si="5571"/>
        <v>0</v>
      </c>
      <c r="AA453" s="638">
        <f>'23년(세부_실적)'!Y704</f>
        <v>2E-3</v>
      </c>
      <c r="AB453" s="638">
        <f t="shared" si="5571"/>
        <v>2</v>
      </c>
      <c r="AC453" s="638">
        <f>'23년(세부_실적)'!AA704</f>
        <v>0</v>
      </c>
      <c r="AD453" s="638">
        <f t="shared" ref="AD453" si="6489">AC453*1000</f>
        <v>0</v>
      </c>
      <c r="AE453" s="638">
        <f>'23년(세부_실적)'!AC704</f>
        <v>0</v>
      </c>
      <c r="AF453" s="638">
        <f t="shared" ref="AF453" si="6490">AE453*1000</f>
        <v>0</v>
      </c>
      <c r="AG453" s="638">
        <f>'23년(세부_실적)'!AE704</f>
        <v>8.2000000000000003E-2</v>
      </c>
      <c r="AH453" s="638">
        <f t="shared" ref="AH453" si="6491">AG453*1000</f>
        <v>82</v>
      </c>
      <c r="AI453" s="638">
        <f>'23년(세부_실적)'!AG704</f>
        <v>8.2000000000000003E-2</v>
      </c>
      <c r="AJ453" s="638">
        <f t="shared" ref="AJ453" si="6492">AI453*1000</f>
        <v>82</v>
      </c>
      <c r="AK453" s="638">
        <f>'23년(세부_실적)'!AI704</f>
        <v>8.4000000000000005E-2</v>
      </c>
      <c r="AL453" s="638">
        <f t="shared" ref="AL453" si="6493">AK453*1000</f>
        <v>84</v>
      </c>
      <c r="AM453" s="638">
        <f>'23년(세부_실적)'!AK704</f>
        <v>0</v>
      </c>
      <c r="AN453" s="638">
        <f t="shared" ref="AN453" si="6494">AM453*1000</f>
        <v>0</v>
      </c>
      <c r="AO453" s="638">
        <f>'23년(세부_실적)'!AM704</f>
        <v>3.069</v>
      </c>
      <c r="AP453" s="638">
        <f t="shared" ref="AP453" si="6495">AO453*1000</f>
        <v>3069</v>
      </c>
      <c r="AQ453" s="638">
        <f>'23년(세부_실적)'!AO704</f>
        <v>0</v>
      </c>
      <c r="AR453" s="638">
        <f t="shared" ref="AR453" si="6496">AQ453*1000</f>
        <v>0</v>
      </c>
      <c r="AS453" s="638">
        <f>'23년(세부_실적)'!AQ704</f>
        <v>3.069</v>
      </c>
      <c r="AT453" s="638">
        <f t="shared" ref="AT453" si="6497">AS453*1000</f>
        <v>3069</v>
      </c>
      <c r="AU453" s="638">
        <f>'23년(세부_실적)'!AS704</f>
        <v>0</v>
      </c>
      <c r="AV453" s="638">
        <f t="shared" ref="AV453" si="6498">AU453*1000</f>
        <v>0</v>
      </c>
      <c r="AW453" s="638">
        <f>'23년(세부_실적)'!AU704</f>
        <v>0</v>
      </c>
      <c r="AX453" s="638">
        <f t="shared" ref="AX453" si="6499">AW453*1000</f>
        <v>0</v>
      </c>
      <c r="AY453" s="638">
        <f>'23년(세부_실적)'!AW704</f>
        <v>0</v>
      </c>
      <c r="AZ453" s="638">
        <f t="shared" ref="AZ453" si="6500">AY453*1000</f>
        <v>0</v>
      </c>
      <c r="BA453" s="638">
        <f>'23년(세부_실적)'!AY704</f>
        <v>0</v>
      </c>
      <c r="BB453" s="638">
        <f t="shared" ref="BB453" si="6501">BA453*1000</f>
        <v>0</v>
      </c>
      <c r="BC453" s="638">
        <f>'23년(세부_실적)'!BA704</f>
        <v>3.069</v>
      </c>
      <c r="BD453" s="638">
        <f t="shared" ref="BD453" si="6502">BC453*1000</f>
        <v>3069</v>
      </c>
      <c r="BF453" s="617">
        <v>1.17</v>
      </c>
      <c r="BG453" s="617">
        <v>10.701957764545448</v>
      </c>
      <c r="BH453" s="617"/>
      <c r="BI453" s="617"/>
      <c r="BJ453" s="617">
        <v>1.17</v>
      </c>
      <c r="BK453" s="617">
        <v>10.701957764545448</v>
      </c>
      <c r="BL453" s="617"/>
      <c r="BM453" s="617"/>
      <c r="BN453" s="617">
        <v>1.17</v>
      </c>
      <c r="BO453" s="617">
        <v>10.701957764545448</v>
      </c>
      <c r="BP453" s="617"/>
      <c r="BQ453" s="617"/>
      <c r="BR453" s="617">
        <v>1.17</v>
      </c>
      <c r="BS453" s="617">
        <v>10.985541573128504</v>
      </c>
      <c r="BT453" s="617"/>
      <c r="BU453" s="617"/>
      <c r="BV453" s="617">
        <v>1.17</v>
      </c>
      <c r="BW453" s="617">
        <v>10.985541573128504</v>
      </c>
      <c r="BX453" s="617"/>
      <c r="BY453" s="617"/>
      <c r="BZ453" s="617">
        <v>1.17</v>
      </c>
      <c r="CA453" s="617">
        <v>10.985541573128504</v>
      </c>
      <c r="CB453" s="617"/>
      <c r="CC453" s="617"/>
      <c r="CD453" s="617"/>
      <c r="CE453" s="617"/>
      <c r="CF453" s="617"/>
      <c r="CG453" s="617"/>
      <c r="CH453" s="617"/>
      <c r="CI453" s="617"/>
      <c r="CJ453" s="617"/>
      <c r="CK453" s="617"/>
      <c r="CL453" s="617"/>
      <c r="CM453" s="617"/>
      <c r="CN453" s="617"/>
      <c r="CO453" s="617"/>
      <c r="CP453" s="617"/>
      <c r="CQ453" s="617"/>
      <c r="CR453" s="617"/>
      <c r="CS453" s="617"/>
      <c r="CT453" s="617"/>
      <c r="CU453" s="617"/>
      <c r="CV453" s="617"/>
      <c r="CW453" s="617"/>
      <c r="CX453" s="617"/>
      <c r="CY453" s="617"/>
      <c r="CZ453" s="617"/>
      <c r="DA453" s="617"/>
      <c r="DB453" s="6">
        <f t="shared" si="5600"/>
        <v>0</v>
      </c>
      <c r="DC453" s="6">
        <f t="shared" si="5601"/>
        <v>0</v>
      </c>
      <c r="DD453" s="6">
        <f t="shared" si="5602"/>
        <v>0</v>
      </c>
      <c r="DE453" s="6">
        <f t="shared" si="5603"/>
        <v>0</v>
      </c>
      <c r="DF453" s="6">
        <f t="shared" si="5604"/>
        <v>0</v>
      </c>
      <c r="DG453" s="6">
        <f t="shared" si="5605"/>
        <v>0</v>
      </c>
      <c r="DH453" s="6">
        <f t="shared" si="5606"/>
        <v>0</v>
      </c>
      <c r="DI453" s="6">
        <f t="shared" si="5607"/>
        <v>0</v>
      </c>
      <c r="DJ453" s="6">
        <f t="shared" si="5608"/>
        <v>0</v>
      </c>
      <c r="DK453" s="6">
        <f t="shared" si="5609"/>
        <v>0</v>
      </c>
      <c r="DL453" s="6">
        <f t="shared" si="5610"/>
        <v>0</v>
      </c>
      <c r="DM453" s="6">
        <f t="shared" si="5611"/>
        <v>0</v>
      </c>
      <c r="DO453" s="6">
        <f t="shared" si="5612"/>
        <v>29577.558135433239</v>
      </c>
      <c r="DP453" s="6">
        <f t="shared" si="5613"/>
        <v>0</v>
      </c>
      <c r="DQ453" s="6">
        <f t="shared" si="5614"/>
        <v>0</v>
      </c>
      <c r="DR453" s="6">
        <f t="shared" si="5615"/>
        <v>0</v>
      </c>
      <c r="DS453" s="6">
        <f t="shared" si="5616"/>
        <v>0</v>
      </c>
      <c r="DT453" s="6">
        <f t="shared" si="5617"/>
        <v>1296009.9852095677</v>
      </c>
      <c r="DU453" s="6">
        <f t="shared" si="5618"/>
        <v>0</v>
      </c>
      <c r="DV453" s="6">
        <f t="shared" si="5619"/>
        <v>0</v>
      </c>
      <c r="DW453" s="6">
        <f t="shared" si="5620"/>
        <v>0</v>
      </c>
      <c r="DX453" s="6">
        <f t="shared" si="5621"/>
        <v>0</v>
      </c>
      <c r="DY453" s="6">
        <f t="shared" si="5622"/>
        <v>0</v>
      </c>
      <c r="DZ453" s="6">
        <f t="shared" si="5623"/>
        <v>0</v>
      </c>
    </row>
    <row r="454" spans="2:130" outlineLevel="1">
      <c r="B454" s="6">
        <f>'23년(세부_실적)'!A603</f>
        <v>448</v>
      </c>
      <c r="C454" s="620"/>
      <c r="D454" s="620"/>
      <c r="E454" s="620"/>
      <c r="F454" s="622" t="str">
        <f>'23년(세부_실적)'!E603</f>
        <v>PN026BWJ-S1200</v>
      </c>
      <c r="G454" s="622" t="s">
        <v>1485</v>
      </c>
      <c r="H454" s="622" t="str">
        <f>'23년(세부_실적)'!F603</f>
        <v>신규</v>
      </c>
      <c r="I454" s="617" t="str">
        <f>'23년(세부_실적)'!G603</f>
        <v>구</v>
      </c>
      <c r="J454" s="617" t="str">
        <f>'23년(세부_실적)'!H603</f>
        <v>SY</v>
      </c>
      <c r="K454" s="617">
        <f>'23년(세부_실적)'!I603</f>
        <v>0</v>
      </c>
      <c r="L454" s="617">
        <f>'23년(세부_실적)'!J603</f>
        <v>34842</v>
      </c>
      <c r="M454" s="617">
        <f>'23년(세부_실적)'!K603</f>
        <v>0</v>
      </c>
      <c r="N454" s="617">
        <f>'23년(세부_실적)'!L603</f>
        <v>34842</v>
      </c>
      <c r="O454" s="617">
        <f>'23년(세부_실적)'!M603</f>
        <v>0</v>
      </c>
      <c r="P454" s="617">
        <f>'23년(세부_실적)'!N603</f>
        <v>34842</v>
      </c>
      <c r="Q454" s="617">
        <f>'23년(세부_실적)'!O603</f>
        <v>0</v>
      </c>
      <c r="R454" s="617">
        <f>'23년(세부_실적)'!P603</f>
        <v>34842</v>
      </c>
      <c r="S454" s="638">
        <f>'23년(세부_실적)'!Q603</f>
        <v>0</v>
      </c>
      <c r="T454" s="638">
        <f t="shared" si="5568"/>
        <v>0</v>
      </c>
      <c r="U454" s="638">
        <f>'23년(세부_실적)'!S603</f>
        <v>0</v>
      </c>
      <c r="V454" s="638">
        <f t="shared" si="5569"/>
        <v>0</v>
      </c>
      <c r="W454" s="638">
        <f>'23년(세부_실적)'!U603</f>
        <v>0</v>
      </c>
      <c r="X454" s="638">
        <f t="shared" si="5570"/>
        <v>0</v>
      </c>
      <c r="Y454" s="638">
        <f>'23년(세부_실적)'!W603</f>
        <v>0</v>
      </c>
      <c r="Z454" s="638">
        <f t="shared" si="5571"/>
        <v>0</v>
      </c>
      <c r="AA454" s="638">
        <f>'23년(세부_실적)'!Y603</f>
        <v>0</v>
      </c>
      <c r="AB454" s="638">
        <f t="shared" si="5571"/>
        <v>0</v>
      </c>
      <c r="AC454" s="638">
        <f>'23년(세부_실적)'!AA603</f>
        <v>0</v>
      </c>
      <c r="AD454" s="638">
        <f t="shared" ref="AD454" si="6503">AC454*1000</f>
        <v>0</v>
      </c>
      <c r="AE454" s="638">
        <f>'23년(세부_실적)'!AC603</f>
        <v>0</v>
      </c>
      <c r="AF454" s="638">
        <f t="shared" ref="AF454" si="6504">AE454*1000</f>
        <v>0</v>
      </c>
      <c r="AG454" s="638">
        <f>'23년(세부_실적)'!AE603</f>
        <v>0</v>
      </c>
      <c r="AH454" s="638">
        <f t="shared" ref="AH454" si="6505">AG454*1000</f>
        <v>0</v>
      </c>
      <c r="AI454" s="638">
        <f>'23년(세부_실적)'!AG603</f>
        <v>0</v>
      </c>
      <c r="AJ454" s="638">
        <f t="shared" ref="AJ454" si="6506">AI454*1000</f>
        <v>0</v>
      </c>
      <c r="AK454" s="638">
        <f>'23년(세부_실적)'!AI603</f>
        <v>0</v>
      </c>
      <c r="AL454" s="638">
        <f t="shared" ref="AL454" si="6507">AK454*1000</f>
        <v>0</v>
      </c>
      <c r="AM454" s="638">
        <f>'23년(세부_실적)'!AK603</f>
        <v>0</v>
      </c>
      <c r="AN454" s="638">
        <f t="shared" ref="AN454" si="6508">AM454*1000</f>
        <v>0</v>
      </c>
      <c r="AO454" s="638">
        <f>'23년(세부_실적)'!AM603</f>
        <v>0</v>
      </c>
      <c r="AP454" s="638">
        <f t="shared" ref="AP454" si="6509">AO454*1000</f>
        <v>0</v>
      </c>
      <c r="AQ454" s="638">
        <f>'23년(세부_실적)'!AO603</f>
        <v>0</v>
      </c>
      <c r="AR454" s="638">
        <f t="shared" ref="AR454" si="6510">AQ454*1000</f>
        <v>0</v>
      </c>
      <c r="AS454" s="638">
        <f>'23년(세부_실적)'!AQ603</f>
        <v>0</v>
      </c>
      <c r="AT454" s="638">
        <f t="shared" ref="AT454" si="6511">AS454*1000</f>
        <v>0</v>
      </c>
      <c r="AU454" s="638">
        <f>'23년(세부_실적)'!AS603</f>
        <v>0</v>
      </c>
      <c r="AV454" s="638">
        <f t="shared" ref="AV454" si="6512">AU454*1000</f>
        <v>0</v>
      </c>
      <c r="AW454" s="638">
        <f>'23년(세부_실적)'!AU603</f>
        <v>0</v>
      </c>
      <c r="AX454" s="638">
        <f t="shared" ref="AX454" si="6513">AW454*1000</f>
        <v>0</v>
      </c>
      <c r="AY454" s="638">
        <f>'23년(세부_실적)'!AW603</f>
        <v>0</v>
      </c>
      <c r="AZ454" s="638">
        <f t="shared" ref="AZ454" si="6514">AY454*1000</f>
        <v>0</v>
      </c>
      <c r="BA454" s="638">
        <f>'23년(세부_실적)'!AY603</f>
        <v>0</v>
      </c>
      <c r="BB454" s="638">
        <f t="shared" ref="BB454" si="6515">BA454*1000</f>
        <v>0</v>
      </c>
      <c r="BC454" s="638">
        <f>'23년(세부_실적)'!BA603</f>
        <v>0</v>
      </c>
      <c r="BD454" s="638">
        <f t="shared" ref="BD454" si="6516">BC454*1000</f>
        <v>0</v>
      </c>
      <c r="BF454" s="617">
        <v>1.72</v>
      </c>
      <c r="BG454" s="617">
        <v>12.419708590909087</v>
      </c>
      <c r="BH454" s="617">
        <f t="shared" ref="BH454" si="6517">+BI454/$BI$2</f>
        <v>24.08303831611396</v>
      </c>
      <c r="BI454" s="617">
        <v>30000</v>
      </c>
      <c r="BJ454" s="617">
        <v>1.72</v>
      </c>
      <c r="BK454" s="617">
        <v>12.419708590909087</v>
      </c>
      <c r="BL454" s="617">
        <f t="shared" ref="BL454:BL465" si="6518">+BM454/$BM$2</f>
        <v>23.543815039789045</v>
      </c>
      <c r="BM454" s="617">
        <v>30000</v>
      </c>
      <c r="BN454" s="617">
        <v>1.72</v>
      </c>
      <c r="BO454" s="617">
        <v>12.419708590909087</v>
      </c>
      <c r="BP454" s="617">
        <f t="shared" ref="BP454:BP465" si="6519">+BQ454/$BQ$2</f>
        <v>23.016195729728484</v>
      </c>
      <c r="BQ454" s="617">
        <v>30000</v>
      </c>
      <c r="BR454" s="617">
        <v>1.72</v>
      </c>
      <c r="BS454" s="617">
        <v>12.696522242813558</v>
      </c>
      <c r="BT454" s="617"/>
      <c r="BU454" s="617"/>
      <c r="BV454" s="617">
        <v>1.72</v>
      </c>
      <c r="BW454" s="617">
        <v>12.696522242813558</v>
      </c>
      <c r="BX454" s="617">
        <f>+BY454/$BY$2</f>
        <v>23.336782242898899</v>
      </c>
      <c r="BY454" s="617">
        <v>30900</v>
      </c>
      <c r="BZ454" s="617">
        <v>1.72</v>
      </c>
      <c r="CA454" s="617">
        <v>12.696522242813558</v>
      </c>
      <c r="CB454" s="617">
        <f>+CC454/$CC$2</f>
        <v>23.765026187674486</v>
      </c>
      <c r="CC454" s="617">
        <v>30900</v>
      </c>
      <c r="CD454" s="617"/>
      <c r="CE454" s="617"/>
      <c r="CF454" s="617"/>
      <c r="CG454" s="617"/>
      <c r="CH454" s="617"/>
      <c r="CI454" s="617"/>
      <c r="CJ454" s="617"/>
      <c r="CK454" s="617"/>
      <c r="CL454" s="617"/>
      <c r="CM454" s="617"/>
      <c r="CN454" s="617"/>
      <c r="CO454" s="617"/>
      <c r="CP454" s="617"/>
      <c r="CQ454" s="617"/>
      <c r="CR454" s="617"/>
      <c r="CS454" s="617"/>
      <c r="CT454" s="617"/>
      <c r="CU454" s="617"/>
      <c r="CV454" s="617"/>
      <c r="CW454" s="617"/>
      <c r="CX454" s="617"/>
      <c r="CY454" s="617"/>
      <c r="CZ454" s="617"/>
      <c r="DA454" s="617"/>
      <c r="DB454" s="6">
        <f t="shared" si="5600"/>
        <v>0</v>
      </c>
      <c r="DC454" s="6">
        <f t="shared" si="5601"/>
        <v>0</v>
      </c>
      <c r="DD454" s="6">
        <f t="shared" si="5602"/>
        <v>0</v>
      </c>
      <c r="DE454" s="6">
        <f t="shared" si="5603"/>
        <v>0</v>
      </c>
      <c r="DF454" s="6">
        <f t="shared" si="5604"/>
        <v>0</v>
      </c>
      <c r="DG454" s="6">
        <f t="shared" si="5605"/>
        <v>0</v>
      </c>
      <c r="DH454" s="6">
        <f t="shared" si="5606"/>
        <v>0</v>
      </c>
      <c r="DI454" s="6">
        <f t="shared" si="5607"/>
        <v>0</v>
      </c>
      <c r="DJ454" s="6">
        <f t="shared" si="5608"/>
        <v>0</v>
      </c>
      <c r="DK454" s="6">
        <f t="shared" si="5609"/>
        <v>0</v>
      </c>
      <c r="DL454" s="6">
        <f t="shared" si="5610"/>
        <v>0</v>
      </c>
      <c r="DM454" s="6">
        <f t="shared" si="5611"/>
        <v>0</v>
      </c>
      <c r="DO454" s="6">
        <f t="shared" si="5612"/>
        <v>0</v>
      </c>
      <c r="DP454" s="6">
        <f t="shared" si="5613"/>
        <v>0</v>
      </c>
      <c r="DQ454" s="6">
        <f t="shared" si="5614"/>
        <v>0</v>
      </c>
      <c r="DR454" s="6">
        <f t="shared" si="5615"/>
        <v>0</v>
      </c>
      <c r="DS454" s="6">
        <f t="shared" si="5616"/>
        <v>0</v>
      </c>
      <c r="DT454" s="6">
        <f t="shared" si="5617"/>
        <v>0</v>
      </c>
      <c r="DU454" s="6">
        <f t="shared" si="5618"/>
        <v>0</v>
      </c>
      <c r="DV454" s="6">
        <f t="shared" si="5619"/>
        <v>0</v>
      </c>
      <c r="DW454" s="6">
        <f t="shared" si="5620"/>
        <v>0</v>
      </c>
      <c r="DX454" s="6">
        <f t="shared" si="5621"/>
        <v>0</v>
      </c>
      <c r="DY454" s="6">
        <f t="shared" si="5622"/>
        <v>0</v>
      </c>
      <c r="DZ454" s="6">
        <f t="shared" si="5623"/>
        <v>0</v>
      </c>
    </row>
    <row r="455" spans="2:130" outlineLevel="1">
      <c r="B455" s="6" t="e">
        <f>'23년(세부_실적)'!#REF!</f>
        <v>#REF!</v>
      </c>
      <c r="C455" s="620"/>
      <c r="D455" s="620"/>
      <c r="E455" s="620"/>
      <c r="F455" s="622" t="e">
        <f>'23년(세부_실적)'!#REF!</f>
        <v>#REF!</v>
      </c>
      <c r="G455" s="622" t="s">
        <v>1486</v>
      </c>
      <c r="H455" s="622" t="e">
        <f>'23년(세부_실적)'!#REF!</f>
        <v>#REF!</v>
      </c>
      <c r="I455" s="617" t="e">
        <f>'23년(세부_실적)'!#REF!</f>
        <v>#REF!</v>
      </c>
      <c r="J455" s="617" t="e">
        <f>'23년(세부_실적)'!#REF!</f>
        <v>#REF!</v>
      </c>
      <c r="K455" s="617" t="e">
        <f>'23년(세부_실적)'!#REF!</f>
        <v>#REF!</v>
      </c>
      <c r="L455" s="617" t="e">
        <f>'23년(세부_실적)'!#REF!</f>
        <v>#REF!</v>
      </c>
      <c r="M455" s="617" t="e">
        <f>'23년(세부_실적)'!#REF!</f>
        <v>#REF!</v>
      </c>
      <c r="N455" s="617" t="e">
        <f>'23년(세부_실적)'!#REF!</f>
        <v>#REF!</v>
      </c>
      <c r="O455" s="617" t="e">
        <f>'23년(세부_실적)'!#REF!</f>
        <v>#REF!</v>
      </c>
      <c r="P455" s="617" t="e">
        <f>'23년(세부_실적)'!#REF!</f>
        <v>#REF!</v>
      </c>
      <c r="Q455" s="617" t="e">
        <f>'23년(세부_실적)'!#REF!</f>
        <v>#REF!</v>
      </c>
      <c r="R455" s="617" t="e">
        <f>'23년(세부_실적)'!#REF!</f>
        <v>#REF!</v>
      </c>
      <c r="S455" s="638" t="e">
        <f>'23년(세부_실적)'!#REF!</f>
        <v>#REF!</v>
      </c>
      <c r="T455" s="638" t="e">
        <f t="shared" ref="T455:T518" si="6520">+S455*1000</f>
        <v>#REF!</v>
      </c>
      <c r="U455" s="638" t="e">
        <f>'23년(세부_실적)'!#REF!</f>
        <v>#REF!</v>
      </c>
      <c r="V455" s="638" t="e">
        <f t="shared" ref="V455:V518" si="6521">+U455*1000</f>
        <v>#REF!</v>
      </c>
      <c r="W455" s="638" t="e">
        <f>'23년(세부_실적)'!#REF!</f>
        <v>#REF!</v>
      </c>
      <c r="X455" s="638" t="e">
        <f t="shared" ref="X455:X518" si="6522">W455*1000</f>
        <v>#REF!</v>
      </c>
      <c r="Y455" s="638" t="e">
        <f>'23년(세부_실적)'!#REF!</f>
        <v>#REF!</v>
      </c>
      <c r="Z455" s="638" t="e">
        <f t="shared" ref="Z455:AB518" si="6523">Y455*1000</f>
        <v>#REF!</v>
      </c>
      <c r="AA455" s="638" t="e">
        <f>'23년(세부_실적)'!#REF!</f>
        <v>#REF!</v>
      </c>
      <c r="AB455" s="638" t="e">
        <f t="shared" si="6523"/>
        <v>#REF!</v>
      </c>
      <c r="AC455" s="638" t="e">
        <f>'23년(세부_실적)'!#REF!</f>
        <v>#REF!</v>
      </c>
      <c r="AD455" s="638" t="e">
        <f t="shared" ref="AD455" si="6524">AC455*1000</f>
        <v>#REF!</v>
      </c>
      <c r="AE455" s="638" t="e">
        <f>'23년(세부_실적)'!#REF!</f>
        <v>#REF!</v>
      </c>
      <c r="AF455" s="638" t="e">
        <f t="shared" ref="AF455" si="6525">AE455*1000</f>
        <v>#REF!</v>
      </c>
      <c r="AG455" s="638" t="e">
        <f>'23년(세부_실적)'!#REF!</f>
        <v>#REF!</v>
      </c>
      <c r="AH455" s="638" t="e">
        <f t="shared" ref="AH455" si="6526">AG455*1000</f>
        <v>#REF!</v>
      </c>
      <c r="AI455" s="638" t="e">
        <f>'23년(세부_실적)'!#REF!</f>
        <v>#REF!</v>
      </c>
      <c r="AJ455" s="638" t="e">
        <f t="shared" ref="AJ455" si="6527">AI455*1000</f>
        <v>#REF!</v>
      </c>
      <c r="AK455" s="638" t="e">
        <f>'23년(세부_실적)'!#REF!</f>
        <v>#REF!</v>
      </c>
      <c r="AL455" s="638" t="e">
        <f t="shared" ref="AL455" si="6528">AK455*1000</f>
        <v>#REF!</v>
      </c>
      <c r="AM455" s="638" t="e">
        <f>'23년(세부_실적)'!#REF!</f>
        <v>#REF!</v>
      </c>
      <c r="AN455" s="638" t="e">
        <f t="shared" ref="AN455" si="6529">AM455*1000</f>
        <v>#REF!</v>
      </c>
      <c r="AO455" s="638" t="e">
        <f>'23년(세부_실적)'!#REF!</f>
        <v>#REF!</v>
      </c>
      <c r="AP455" s="638" t="e">
        <f t="shared" ref="AP455" si="6530">AO455*1000</f>
        <v>#REF!</v>
      </c>
      <c r="AQ455" s="638" t="e">
        <f>'23년(세부_실적)'!#REF!</f>
        <v>#REF!</v>
      </c>
      <c r="AR455" s="638" t="e">
        <f t="shared" ref="AR455" si="6531">AQ455*1000</f>
        <v>#REF!</v>
      </c>
      <c r="AS455" s="638" t="e">
        <f>'23년(세부_실적)'!#REF!</f>
        <v>#REF!</v>
      </c>
      <c r="AT455" s="638" t="e">
        <f t="shared" ref="AT455" si="6532">AS455*1000</f>
        <v>#REF!</v>
      </c>
      <c r="AU455" s="638" t="e">
        <f>'23년(세부_실적)'!#REF!</f>
        <v>#REF!</v>
      </c>
      <c r="AV455" s="638" t="e">
        <f t="shared" ref="AV455" si="6533">AU455*1000</f>
        <v>#REF!</v>
      </c>
      <c r="AW455" s="638" t="e">
        <f>'23년(세부_실적)'!#REF!</f>
        <v>#REF!</v>
      </c>
      <c r="AX455" s="638" t="e">
        <f t="shared" ref="AX455" si="6534">AW455*1000</f>
        <v>#REF!</v>
      </c>
      <c r="AY455" s="638" t="e">
        <f>'23년(세부_실적)'!#REF!</f>
        <v>#REF!</v>
      </c>
      <c r="AZ455" s="638" t="e">
        <f t="shared" ref="AZ455" si="6535">AY455*1000</f>
        <v>#REF!</v>
      </c>
      <c r="BA455" s="638" t="e">
        <f>'23년(세부_실적)'!#REF!</f>
        <v>#REF!</v>
      </c>
      <c r="BB455" s="638" t="e">
        <f t="shared" ref="BB455" si="6536">BA455*1000</f>
        <v>#REF!</v>
      </c>
      <c r="BC455" s="638" t="e">
        <f>'23년(세부_실적)'!#REF!</f>
        <v>#REF!</v>
      </c>
      <c r="BD455" s="638" t="e">
        <f t="shared" ref="BD455" si="6537">BC455*1000</f>
        <v>#REF!</v>
      </c>
      <c r="BF455" s="617">
        <v>1.72</v>
      </c>
      <c r="BG455" s="617">
        <v>12.410903347272729</v>
      </c>
      <c r="BH455" s="617"/>
      <c r="BI455" s="617"/>
      <c r="BJ455" s="617">
        <v>1.72</v>
      </c>
      <c r="BK455" s="617">
        <v>12.410903347272729</v>
      </c>
      <c r="BL455" s="617"/>
      <c r="BM455" s="617"/>
      <c r="BN455" s="617">
        <v>1.72</v>
      </c>
      <c r="BO455" s="617">
        <v>12.410903347272729</v>
      </c>
      <c r="BP455" s="617"/>
      <c r="BQ455" s="617"/>
      <c r="BR455" s="617">
        <v>1.72</v>
      </c>
      <c r="BS455" s="617">
        <v>12.6165222428136</v>
      </c>
      <c r="BT455" s="617"/>
      <c r="BU455" s="617"/>
      <c r="BV455" s="617">
        <v>1.72</v>
      </c>
      <c r="BW455" s="617">
        <v>12.6165222428136</v>
      </c>
      <c r="BX455" s="617"/>
      <c r="BY455" s="617"/>
      <c r="BZ455" s="617">
        <v>1.72</v>
      </c>
      <c r="CA455" s="617">
        <v>12.6165222428136</v>
      </c>
      <c r="CB455" s="617"/>
      <c r="CC455" s="617"/>
      <c r="CD455" s="617"/>
      <c r="CE455" s="617"/>
      <c r="CF455" s="617"/>
      <c r="CG455" s="617"/>
      <c r="CH455" s="617"/>
      <c r="CI455" s="617"/>
      <c r="CJ455" s="617"/>
      <c r="CK455" s="617"/>
      <c r="CL455" s="617"/>
      <c r="CM455" s="617"/>
      <c r="CN455" s="617"/>
      <c r="CO455" s="617"/>
      <c r="CP455" s="617"/>
      <c r="CQ455" s="617"/>
      <c r="CR455" s="617"/>
      <c r="CS455" s="617"/>
      <c r="CT455" s="617"/>
      <c r="CU455" s="617"/>
      <c r="CV455" s="617"/>
      <c r="CW455" s="617"/>
      <c r="CX455" s="617"/>
      <c r="CY455" s="617"/>
      <c r="CZ455" s="617"/>
      <c r="DA455" s="617"/>
      <c r="DB455" s="6" t="e">
        <f t="shared" si="5600"/>
        <v>#REF!</v>
      </c>
      <c r="DC455" s="6" t="e">
        <f t="shared" si="5601"/>
        <v>#REF!</v>
      </c>
      <c r="DD455" s="6" t="e">
        <f t="shared" si="5602"/>
        <v>#REF!</v>
      </c>
      <c r="DE455" s="6" t="e">
        <f t="shared" si="5603"/>
        <v>#REF!</v>
      </c>
      <c r="DF455" s="6" t="e">
        <f t="shared" si="5604"/>
        <v>#REF!</v>
      </c>
      <c r="DG455" s="6" t="e">
        <f t="shared" si="5605"/>
        <v>#REF!</v>
      </c>
      <c r="DH455" s="6" t="e">
        <f t="shared" si="5606"/>
        <v>#REF!</v>
      </c>
      <c r="DI455" s="6" t="e">
        <f t="shared" si="5607"/>
        <v>#REF!</v>
      </c>
      <c r="DJ455" s="6" t="e">
        <f t="shared" si="5608"/>
        <v>#REF!</v>
      </c>
      <c r="DK455" s="6" t="e">
        <f t="shared" si="5609"/>
        <v>#REF!</v>
      </c>
      <c r="DL455" s="6" t="e">
        <f t="shared" si="5610"/>
        <v>#REF!</v>
      </c>
      <c r="DM455" s="6" t="e">
        <f t="shared" si="5611"/>
        <v>#REF!</v>
      </c>
      <c r="DO455" s="6" t="e">
        <f t="shared" si="5612"/>
        <v>#REF!</v>
      </c>
      <c r="DP455" s="6" t="e">
        <f t="shared" si="5613"/>
        <v>#REF!</v>
      </c>
      <c r="DQ455" s="6" t="e">
        <f t="shared" si="5614"/>
        <v>#REF!</v>
      </c>
      <c r="DR455" s="6" t="e">
        <f t="shared" si="5615"/>
        <v>#REF!</v>
      </c>
      <c r="DS455" s="6" t="e">
        <f t="shared" si="5616"/>
        <v>#REF!</v>
      </c>
      <c r="DT455" s="6" t="e">
        <f t="shared" si="5617"/>
        <v>#REF!</v>
      </c>
      <c r="DU455" s="6" t="e">
        <f t="shared" si="5618"/>
        <v>#REF!</v>
      </c>
      <c r="DV455" s="6" t="e">
        <f t="shared" si="5619"/>
        <v>#REF!</v>
      </c>
      <c r="DW455" s="6" t="e">
        <f t="shared" si="5620"/>
        <v>#REF!</v>
      </c>
      <c r="DX455" s="6" t="e">
        <f t="shared" si="5621"/>
        <v>#REF!</v>
      </c>
      <c r="DY455" s="6" t="e">
        <f t="shared" si="5622"/>
        <v>#REF!</v>
      </c>
      <c r="DZ455" s="6" t="e">
        <f t="shared" si="5623"/>
        <v>#REF!</v>
      </c>
    </row>
    <row r="456" spans="2:130" outlineLevel="1">
      <c r="B456" s="6">
        <f>'23년(세부_실적)'!A604</f>
        <v>450</v>
      </c>
      <c r="C456" s="620"/>
      <c r="D456" s="620"/>
      <c r="E456" s="620"/>
      <c r="F456" s="622" t="str">
        <f>'23년(세부_실적)'!E604</f>
        <v>PN026BWJ-S1400</v>
      </c>
      <c r="G456" s="622" t="s">
        <v>1487</v>
      </c>
      <c r="H456" s="622" t="str">
        <f>'23년(세부_실적)'!F604</f>
        <v>신규</v>
      </c>
      <c r="I456" s="617" t="str">
        <f>'23년(세부_실적)'!G604</f>
        <v>구</v>
      </c>
      <c r="J456" s="617" t="str">
        <f>'23년(세부_실적)'!H604</f>
        <v>SY</v>
      </c>
      <c r="K456" s="617">
        <f>'23년(세부_실적)'!I604</f>
        <v>0</v>
      </c>
      <c r="L456" s="617">
        <f>'23년(세부_실적)'!J604</f>
        <v>34958</v>
      </c>
      <c r="M456" s="617">
        <f>'23년(세부_실적)'!K604</f>
        <v>0</v>
      </c>
      <c r="N456" s="617">
        <f>'23년(세부_실적)'!L604</f>
        <v>34958</v>
      </c>
      <c r="O456" s="617">
        <f>'23년(세부_실적)'!M604</f>
        <v>0</v>
      </c>
      <c r="P456" s="617">
        <f>'23년(세부_실적)'!N604</f>
        <v>34958</v>
      </c>
      <c r="Q456" s="617">
        <f>'23년(세부_실적)'!O604</f>
        <v>0</v>
      </c>
      <c r="R456" s="617">
        <f>'23년(세부_실적)'!P604</f>
        <v>34958</v>
      </c>
      <c r="S456" s="638">
        <f>'23년(세부_실적)'!Q604</f>
        <v>7.0060000000000002</v>
      </c>
      <c r="T456" s="638">
        <f t="shared" si="6520"/>
        <v>7006</v>
      </c>
      <c r="U456" s="638">
        <f>'23년(세부_실적)'!S604</f>
        <v>0</v>
      </c>
      <c r="V456" s="638">
        <f t="shared" si="6521"/>
        <v>0</v>
      </c>
      <c r="W456" s="638">
        <f>'23년(세부_실적)'!U604</f>
        <v>0</v>
      </c>
      <c r="X456" s="638">
        <f t="shared" si="6522"/>
        <v>0</v>
      </c>
      <c r="Y456" s="638">
        <f>'23년(세부_실적)'!W604</f>
        <v>3.0000000000000001E-3</v>
      </c>
      <c r="Z456" s="638">
        <f t="shared" si="6523"/>
        <v>3</v>
      </c>
      <c r="AA456" s="638">
        <f>'23년(세부_실적)'!Y604</f>
        <v>3.0000000000000001E-3</v>
      </c>
      <c r="AB456" s="638">
        <f t="shared" si="6523"/>
        <v>3</v>
      </c>
      <c r="AC456" s="638">
        <f>'23년(세부_실적)'!AA604</f>
        <v>1.298</v>
      </c>
      <c r="AD456" s="638">
        <f t="shared" ref="AD456" si="6538">AC456*1000</f>
        <v>1298</v>
      </c>
      <c r="AE456" s="638">
        <f>'23년(세부_실적)'!AC604</f>
        <v>1.081</v>
      </c>
      <c r="AF456" s="638">
        <f t="shared" ref="AF456" si="6539">AE456*1000</f>
        <v>1081</v>
      </c>
      <c r="AG456" s="638">
        <f>'23년(세부_실적)'!AE604</f>
        <v>0</v>
      </c>
      <c r="AH456" s="638">
        <f t="shared" ref="AH456" si="6540">AG456*1000</f>
        <v>0</v>
      </c>
      <c r="AI456" s="638">
        <f>'23년(세부_실적)'!AG604</f>
        <v>2.379</v>
      </c>
      <c r="AJ456" s="638">
        <f t="shared" ref="AJ456" si="6541">AI456*1000</f>
        <v>2379</v>
      </c>
      <c r="AK456" s="638">
        <f>'23년(세부_실적)'!AI604</f>
        <v>2.3820000000000001</v>
      </c>
      <c r="AL456" s="638">
        <f t="shared" ref="AL456" si="6542">AK456*1000</f>
        <v>2382</v>
      </c>
      <c r="AM456" s="638">
        <f>'23년(세부_실적)'!AK604</f>
        <v>0.15</v>
      </c>
      <c r="AN456" s="638">
        <f t="shared" ref="AN456" si="6543">AM456*1000</f>
        <v>150</v>
      </c>
      <c r="AO456" s="638">
        <f>'23년(세부_실적)'!AM604</f>
        <v>1.73</v>
      </c>
      <c r="AP456" s="638">
        <f t="shared" ref="AP456" si="6544">AO456*1000</f>
        <v>1730</v>
      </c>
      <c r="AQ456" s="638">
        <f>'23년(세부_실적)'!AO604</f>
        <v>1.06</v>
      </c>
      <c r="AR456" s="638">
        <f t="shared" ref="AR456" si="6545">AQ456*1000</f>
        <v>1060</v>
      </c>
      <c r="AS456" s="638">
        <f>'23년(세부_실적)'!AQ604</f>
        <v>2.94</v>
      </c>
      <c r="AT456" s="638">
        <f t="shared" ref="AT456" si="6546">AS456*1000</f>
        <v>2940</v>
      </c>
      <c r="AU456" s="638">
        <f>'23년(세부_실적)'!AS604</f>
        <v>0.46200000000000002</v>
      </c>
      <c r="AV456" s="638">
        <f t="shared" ref="AV456" si="6547">AU456*1000</f>
        <v>462</v>
      </c>
      <c r="AW456" s="638">
        <f>'23년(세부_실적)'!AU604</f>
        <v>0</v>
      </c>
      <c r="AX456" s="638">
        <f t="shared" ref="AX456" si="6548">AW456*1000</f>
        <v>0</v>
      </c>
      <c r="AY456" s="638">
        <f>'23년(세부_실적)'!AW604</f>
        <v>1.222</v>
      </c>
      <c r="AZ456" s="638">
        <f t="shared" ref="AZ456" si="6549">AY456*1000</f>
        <v>1222</v>
      </c>
      <c r="BA456" s="638">
        <f>'23년(세부_실적)'!AY604</f>
        <v>1.6839999999999999</v>
      </c>
      <c r="BB456" s="638">
        <f t="shared" ref="BB456" si="6550">BA456*1000</f>
        <v>1684</v>
      </c>
      <c r="BC456" s="638">
        <f>'23년(세부_실적)'!BA604</f>
        <v>4.6239999999999997</v>
      </c>
      <c r="BD456" s="638">
        <f t="shared" ref="BD456" si="6551">BC456*1000</f>
        <v>4624</v>
      </c>
      <c r="BF456" s="617">
        <v>1.75</v>
      </c>
      <c r="BG456" s="617">
        <v>12.720390947272723</v>
      </c>
      <c r="BH456" s="617">
        <f t="shared" ref="BH456" si="6552">+BI456/$BI$2</f>
        <v>24.163315110501006</v>
      </c>
      <c r="BI456" s="617">
        <v>30100</v>
      </c>
      <c r="BJ456" s="617">
        <v>1.75</v>
      </c>
      <c r="BK456" s="617">
        <v>12.720390947272723</v>
      </c>
      <c r="BL456" s="617">
        <f t="shared" si="6518"/>
        <v>23.62229442325501</v>
      </c>
      <c r="BM456" s="617">
        <v>30100</v>
      </c>
      <c r="BN456" s="617">
        <v>1.75</v>
      </c>
      <c r="BO456" s="617">
        <v>12.720390947272723</v>
      </c>
      <c r="BP456" s="617">
        <f t="shared" si="6519"/>
        <v>23.092916382160912</v>
      </c>
      <c r="BQ456" s="617">
        <v>30100</v>
      </c>
      <c r="BR456" s="617">
        <v>1.75</v>
      </c>
      <c r="BS456" s="617">
        <v>12.997204599177195</v>
      </c>
      <c r="BT456" s="617">
        <f t="shared" ref="BT456:BT465" si="6553">+BU456/$BU$2</f>
        <v>22.74582111658556</v>
      </c>
      <c r="BU456" s="617">
        <v>30100</v>
      </c>
      <c r="BV456" s="617">
        <v>1.75</v>
      </c>
      <c r="BW456" s="617">
        <v>12.997204599177195</v>
      </c>
      <c r="BX456" s="617"/>
      <c r="BY456" s="617"/>
      <c r="BZ456" s="617">
        <v>1.75</v>
      </c>
      <c r="CA456" s="617">
        <v>12.997204599177195</v>
      </c>
      <c r="CB456" s="617">
        <f>+CC456/$CC$2</f>
        <v>23.844242941633404</v>
      </c>
      <c r="CC456" s="617">
        <v>31003</v>
      </c>
      <c r="CD456" s="617"/>
      <c r="CE456" s="617"/>
      <c r="CF456" s="617"/>
      <c r="CG456" s="617"/>
      <c r="CH456" s="617"/>
      <c r="CI456" s="617"/>
      <c r="CJ456" s="617"/>
      <c r="CK456" s="617"/>
      <c r="CL456" s="617"/>
      <c r="CM456" s="617"/>
      <c r="CN456" s="617"/>
      <c r="CO456" s="617"/>
      <c r="CP456" s="617"/>
      <c r="CQ456" s="617"/>
      <c r="CR456" s="617"/>
      <c r="CS456" s="617"/>
      <c r="CT456" s="617"/>
      <c r="CU456" s="617"/>
      <c r="CV456" s="617"/>
      <c r="CW456" s="617"/>
      <c r="CX456" s="617"/>
      <c r="CY456" s="617"/>
      <c r="CZ456" s="617"/>
      <c r="DA456" s="617"/>
      <c r="DB456" s="6">
        <f t="shared" ref="DB456:DB519" si="6554">+V456*BH456*$BI$2</f>
        <v>0</v>
      </c>
      <c r="DC456" s="6">
        <f t="shared" ref="DC456:DC519" si="6555">+X456*BL456*$BM$2</f>
        <v>0</v>
      </c>
      <c r="DD456" s="6">
        <f t="shared" ref="DD456:DD519" si="6556">+BP456*Z456*$BQ$2</f>
        <v>90300</v>
      </c>
      <c r="DE456" s="6">
        <f t="shared" ref="DE456:DE519" si="6557">+AD456*BT456*$BU$2</f>
        <v>39069800</v>
      </c>
      <c r="DF456" s="6">
        <f t="shared" ref="DF456:DF519" si="6558">+BX456*AF456*$BY$2</f>
        <v>0</v>
      </c>
      <c r="DG456" s="6">
        <f t="shared" ref="DG456:DG519" si="6559">+CB456*AH456*$CC$2</f>
        <v>0</v>
      </c>
      <c r="DH456" s="6">
        <f t="shared" ref="DH456:DH519" si="6560">+CF456*AN456*$CG$2</f>
        <v>0</v>
      </c>
      <c r="DI456" s="6">
        <f t="shared" ref="DI456:DI519" si="6561">+CB456*AP456*$AP$2</f>
        <v>54565802.188920423</v>
      </c>
      <c r="DJ456" s="6">
        <f t="shared" ref="DJ456:DJ519" si="6562">+CN456*AR456*$AR$2</f>
        <v>0</v>
      </c>
      <c r="DK456" s="6">
        <f t="shared" ref="DK456:DK519" si="6563">+CR456*AV456*$AV$2</f>
        <v>0</v>
      </c>
      <c r="DL456" s="6">
        <f t="shared" ref="DL456:DL519" si="6564">+CV456*AX456*$AX$2</f>
        <v>0</v>
      </c>
      <c r="DM456" s="6">
        <f t="shared" ref="DM456:DM519" si="6565">+CZ456*AZ456*$AZ$2</f>
        <v>0</v>
      </c>
      <c r="DO456" s="6">
        <f t="shared" ref="DO456:DO519" si="6566">+(BF456+BG456)*V456*$V$2</f>
        <v>0</v>
      </c>
      <c r="DP456" s="6">
        <f t="shared" ref="DP456:DP519" si="6567">+(BJ456+BK456)*X456*$X$2</f>
        <v>0</v>
      </c>
      <c r="DQ456" s="6">
        <f t="shared" ref="DQ456:DQ519" si="6568">+(BN456+BO456)*Z456*$Z$2</f>
        <v>56583.425017211062</v>
      </c>
      <c r="DR456" s="6">
        <f t="shared" ref="DR456:DR519" si="6569">+(BR456+BS456)*AD456*$AD$2</f>
        <v>25330821.485657748</v>
      </c>
      <c r="DS456" s="6">
        <f t="shared" ref="DS456:DS519" si="6570">+(BV456+BW456)*AF456*$AF$2</f>
        <v>21108282.854880217</v>
      </c>
      <c r="DT456" s="6">
        <f t="shared" ref="DT456:DT519" si="6571">+(BZ456+CA456)*AH456*$AH$2</f>
        <v>0</v>
      </c>
      <c r="DU456" s="6">
        <f t="shared" ref="DU456:DU519" si="6572">+(CD456+CE456)*AN456*$AN$2</f>
        <v>0</v>
      </c>
      <c r="DV456" s="6">
        <f t="shared" ref="DV456:DV519" si="6573">+(CH456+CI456)*AP456*$AP$2</f>
        <v>0</v>
      </c>
      <c r="DW456" s="6">
        <f t="shared" ref="DW456:DW519" si="6574">+(CL456+CM456)*AR456*$AR$2</f>
        <v>0</v>
      </c>
      <c r="DX456" s="6">
        <f t="shared" ref="DX456:DX519" si="6575">+(CP456+CQ456)*AV456*$AV$2</f>
        <v>0</v>
      </c>
      <c r="DY456" s="6">
        <f t="shared" ref="DY456:DY519" si="6576">+(CT456+CU456)*AX456*$AX$2</f>
        <v>0</v>
      </c>
      <c r="DZ456" s="6">
        <f t="shared" ref="DZ456:DZ519" si="6577">+(CX456+CY456)*AZ456*$AZ$2</f>
        <v>0</v>
      </c>
    </row>
    <row r="457" spans="2:130" outlineLevel="1">
      <c r="B457" s="6">
        <f>'23년(세부_실적)'!A605</f>
        <v>451</v>
      </c>
      <c r="C457" s="620"/>
      <c r="D457" s="620"/>
      <c r="E457" s="620"/>
      <c r="F457" s="622" t="str">
        <f>'23년(세부_실적)'!E605</f>
        <v>PN026BWJ-S1400(A)</v>
      </c>
      <c r="G457" s="622" t="s">
        <v>1488</v>
      </c>
      <c r="H457" s="622" t="str">
        <f>'23년(세부_실적)'!F605</f>
        <v>신규</v>
      </c>
      <c r="I457" s="617" t="str">
        <f>'23년(세부_실적)'!G605</f>
        <v>구</v>
      </c>
      <c r="J457" s="617" t="str">
        <f>'23년(세부_실적)'!H605</f>
        <v>SY</v>
      </c>
      <c r="K457" s="617">
        <f>'23년(세부_실적)'!I605</f>
        <v>0</v>
      </c>
      <c r="L457" s="617">
        <f>'23년(세부_실적)'!J605</f>
        <v>35232</v>
      </c>
      <c r="M457" s="617">
        <f>'23년(세부_실적)'!K605</f>
        <v>0</v>
      </c>
      <c r="N457" s="617">
        <f>'23년(세부_실적)'!L605</f>
        <v>35232</v>
      </c>
      <c r="O457" s="617">
        <f>'23년(세부_실적)'!M605</f>
        <v>0</v>
      </c>
      <c r="P457" s="617">
        <f>'23년(세부_실적)'!N605</f>
        <v>35232</v>
      </c>
      <c r="Q457" s="617">
        <f>'23년(세부_실적)'!O605</f>
        <v>0</v>
      </c>
      <c r="R457" s="617">
        <f>'23년(세부_실적)'!P605</f>
        <v>35232</v>
      </c>
      <c r="S457" s="638">
        <f>'23년(세부_실적)'!Q605</f>
        <v>0.192</v>
      </c>
      <c r="T457" s="638">
        <f t="shared" si="6520"/>
        <v>192</v>
      </c>
      <c r="U457" s="638">
        <f>'23년(세부_실적)'!S605</f>
        <v>0</v>
      </c>
      <c r="V457" s="638">
        <f t="shared" si="6521"/>
        <v>0</v>
      </c>
      <c r="W457" s="638">
        <f>'23년(세부_실적)'!U605</f>
        <v>0</v>
      </c>
      <c r="X457" s="638">
        <f t="shared" si="6522"/>
        <v>0</v>
      </c>
      <c r="Y457" s="638">
        <f>'23년(세부_실적)'!W605</f>
        <v>0</v>
      </c>
      <c r="Z457" s="638">
        <f t="shared" si="6523"/>
        <v>0</v>
      </c>
      <c r="AA457" s="638">
        <f>'23년(세부_실적)'!Y605</f>
        <v>0</v>
      </c>
      <c r="AB457" s="638">
        <f t="shared" si="6523"/>
        <v>0</v>
      </c>
      <c r="AC457" s="638">
        <f>'23년(세부_실적)'!AA605</f>
        <v>0</v>
      </c>
      <c r="AD457" s="638">
        <f t="shared" ref="AD457" si="6578">AC457*1000</f>
        <v>0</v>
      </c>
      <c r="AE457" s="638">
        <f>'23년(세부_실적)'!AC605</f>
        <v>9.6000000000000002E-2</v>
      </c>
      <c r="AF457" s="638">
        <f t="shared" ref="AF457" si="6579">AE457*1000</f>
        <v>96</v>
      </c>
      <c r="AG457" s="638">
        <f>'23년(세부_실적)'!AE605</f>
        <v>0</v>
      </c>
      <c r="AH457" s="638">
        <f t="shared" ref="AH457" si="6580">AG457*1000</f>
        <v>0</v>
      </c>
      <c r="AI457" s="638">
        <f>'23년(세부_실적)'!AG605</f>
        <v>9.6000000000000002E-2</v>
      </c>
      <c r="AJ457" s="638">
        <f t="shared" ref="AJ457" si="6581">AI457*1000</f>
        <v>96</v>
      </c>
      <c r="AK457" s="638">
        <f>'23년(세부_실적)'!AI605</f>
        <v>9.6000000000000002E-2</v>
      </c>
      <c r="AL457" s="638">
        <f t="shared" ref="AL457" si="6582">AK457*1000</f>
        <v>96</v>
      </c>
      <c r="AM457" s="638">
        <f>'23년(세부_실적)'!AK605</f>
        <v>9.6000000000000002E-2</v>
      </c>
      <c r="AN457" s="638">
        <f t="shared" ref="AN457" si="6583">AM457*1000</f>
        <v>96</v>
      </c>
      <c r="AO457" s="638">
        <f>'23년(세부_실적)'!AM605</f>
        <v>0</v>
      </c>
      <c r="AP457" s="638">
        <f t="shared" ref="AP457" si="6584">AO457*1000</f>
        <v>0</v>
      </c>
      <c r="AQ457" s="638">
        <f>'23년(세부_실적)'!AO605</f>
        <v>0</v>
      </c>
      <c r="AR457" s="638">
        <f t="shared" ref="AR457" si="6585">AQ457*1000</f>
        <v>0</v>
      </c>
      <c r="AS457" s="638">
        <f>'23년(세부_실적)'!AQ605</f>
        <v>9.6000000000000002E-2</v>
      </c>
      <c r="AT457" s="638">
        <f t="shared" ref="AT457" si="6586">AS457*1000</f>
        <v>96</v>
      </c>
      <c r="AU457" s="638">
        <f>'23년(세부_실적)'!AS605</f>
        <v>0</v>
      </c>
      <c r="AV457" s="638">
        <f t="shared" ref="AV457" si="6587">AU457*1000</f>
        <v>0</v>
      </c>
      <c r="AW457" s="638">
        <f>'23년(세부_실적)'!AU605</f>
        <v>0</v>
      </c>
      <c r="AX457" s="638">
        <f t="shared" ref="AX457" si="6588">AW457*1000</f>
        <v>0</v>
      </c>
      <c r="AY457" s="638">
        <f>'23년(세부_실적)'!AW605</f>
        <v>0</v>
      </c>
      <c r="AZ457" s="638">
        <f t="shared" ref="AZ457" si="6589">AY457*1000</f>
        <v>0</v>
      </c>
      <c r="BA457" s="638">
        <f>'23년(세부_실적)'!AY605</f>
        <v>0</v>
      </c>
      <c r="BB457" s="638">
        <f t="shared" ref="BB457" si="6590">BA457*1000</f>
        <v>0</v>
      </c>
      <c r="BC457" s="638">
        <f>'23년(세부_실적)'!BA605</f>
        <v>9.6000000000000002E-2</v>
      </c>
      <c r="BD457" s="638">
        <f t="shared" ref="BD457" si="6591">BC457*1000</f>
        <v>96</v>
      </c>
      <c r="BF457" s="617">
        <v>1.75</v>
      </c>
      <c r="BG457" s="617">
        <v>12.711946983636368</v>
      </c>
      <c r="BH457" s="617"/>
      <c r="BI457" s="617"/>
      <c r="BJ457" s="617">
        <v>1.75</v>
      </c>
      <c r="BK457" s="617">
        <v>12.711946983636368</v>
      </c>
      <c r="BL457" s="617"/>
      <c r="BM457" s="617"/>
      <c r="BN457" s="617">
        <v>1.75</v>
      </c>
      <c r="BO457" s="617">
        <v>12.711946983636368</v>
      </c>
      <c r="BP457" s="617"/>
      <c r="BQ457" s="617"/>
      <c r="BR457" s="617">
        <v>1.75</v>
      </c>
      <c r="BS457" s="617">
        <v>12.9072045991772</v>
      </c>
      <c r="BT457" s="617"/>
      <c r="BU457" s="617"/>
      <c r="BV457" s="617">
        <v>1.75</v>
      </c>
      <c r="BW457" s="617">
        <v>12.9072045991772</v>
      </c>
      <c r="BX457" s="617"/>
      <c r="BY457" s="617"/>
      <c r="BZ457" s="617">
        <v>1.75</v>
      </c>
      <c r="CA457" s="617">
        <v>12.9072045991772</v>
      </c>
      <c r="CB457" s="617"/>
      <c r="CC457" s="617"/>
      <c r="CD457" s="617"/>
      <c r="CE457" s="617"/>
      <c r="CF457" s="617"/>
      <c r="CG457" s="617"/>
      <c r="CH457" s="617"/>
      <c r="CI457" s="617"/>
      <c r="CJ457" s="617"/>
      <c r="CK457" s="617"/>
      <c r="CL457" s="617"/>
      <c r="CM457" s="617"/>
      <c r="CN457" s="617"/>
      <c r="CO457" s="617"/>
      <c r="CP457" s="617"/>
      <c r="CQ457" s="617"/>
      <c r="CR457" s="617"/>
      <c r="CS457" s="617"/>
      <c r="CT457" s="617"/>
      <c r="CU457" s="617"/>
      <c r="CV457" s="617"/>
      <c r="CW457" s="617"/>
      <c r="CX457" s="617"/>
      <c r="CY457" s="617"/>
      <c r="CZ457" s="617"/>
      <c r="DA457" s="617"/>
      <c r="DB457" s="6">
        <f t="shared" si="6554"/>
        <v>0</v>
      </c>
      <c r="DC457" s="6">
        <f t="shared" si="6555"/>
        <v>0</v>
      </c>
      <c r="DD457" s="6">
        <f t="shared" si="6556"/>
        <v>0</v>
      </c>
      <c r="DE457" s="6">
        <f t="shared" si="6557"/>
        <v>0</v>
      </c>
      <c r="DF457" s="6">
        <f t="shared" si="6558"/>
        <v>0</v>
      </c>
      <c r="DG457" s="6">
        <f t="shared" si="6559"/>
        <v>0</v>
      </c>
      <c r="DH457" s="6">
        <f t="shared" si="6560"/>
        <v>0</v>
      </c>
      <c r="DI457" s="6">
        <f t="shared" si="6561"/>
        <v>0</v>
      </c>
      <c r="DJ457" s="6">
        <f t="shared" si="6562"/>
        <v>0</v>
      </c>
      <c r="DK457" s="6">
        <f t="shared" si="6563"/>
        <v>0</v>
      </c>
      <c r="DL457" s="6">
        <f t="shared" si="6564"/>
        <v>0</v>
      </c>
      <c r="DM457" s="6">
        <f t="shared" si="6565"/>
        <v>0</v>
      </c>
      <c r="DO457" s="6">
        <f t="shared" si="6566"/>
        <v>0</v>
      </c>
      <c r="DP457" s="6">
        <f t="shared" si="6567"/>
        <v>0</v>
      </c>
      <c r="DQ457" s="6">
        <f t="shared" si="6568"/>
        <v>0</v>
      </c>
      <c r="DR457" s="6">
        <f t="shared" si="6569"/>
        <v>0</v>
      </c>
      <c r="DS457" s="6">
        <f t="shared" si="6570"/>
        <v>1863115.9716215557</v>
      </c>
      <c r="DT457" s="6">
        <f t="shared" si="6571"/>
        <v>0</v>
      </c>
      <c r="DU457" s="6">
        <f t="shared" si="6572"/>
        <v>0</v>
      </c>
      <c r="DV457" s="6">
        <f t="shared" si="6573"/>
        <v>0</v>
      </c>
      <c r="DW457" s="6">
        <f t="shared" si="6574"/>
        <v>0</v>
      </c>
      <c r="DX457" s="6">
        <f t="shared" si="6575"/>
        <v>0</v>
      </c>
      <c r="DY457" s="6">
        <f t="shared" si="6576"/>
        <v>0</v>
      </c>
      <c r="DZ457" s="6">
        <f t="shared" si="6577"/>
        <v>0</v>
      </c>
    </row>
    <row r="458" spans="2:130" outlineLevel="1">
      <c r="B458" s="6">
        <f>'23년(세부_실적)'!A606</f>
        <v>452</v>
      </c>
      <c r="C458" s="620"/>
      <c r="D458" s="620"/>
      <c r="E458" s="620"/>
      <c r="F458" s="622" t="str">
        <f>'23년(세부_실적)'!E606</f>
        <v>PN026BWJ-VF(A)</v>
      </c>
      <c r="G458" s="622" t="s">
        <v>1489</v>
      </c>
      <c r="H458" s="622" t="str">
        <f>'23년(세부_실적)'!F606</f>
        <v>신규</v>
      </c>
      <c r="I458" s="617" t="str">
        <f>'23년(세부_실적)'!G606</f>
        <v>구</v>
      </c>
      <c r="J458" s="617" t="str">
        <f>'23년(세부_실적)'!H606</f>
        <v>SY</v>
      </c>
      <c r="K458" s="617">
        <f>'23년(세부_실적)'!I606</f>
        <v>0</v>
      </c>
      <c r="L458" s="617">
        <f>'23년(세부_실적)'!J606</f>
        <v>10316</v>
      </c>
      <c r="M458" s="617">
        <f>'23년(세부_실적)'!K606</f>
        <v>0</v>
      </c>
      <c r="N458" s="617">
        <f>'23년(세부_실적)'!L606</f>
        <v>10316</v>
      </c>
      <c r="O458" s="617">
        <f>'23년(세부_실적)'!M606</f>
        <v>0</v>
      </c>
      <c r="P458" s="617">
        <f>'23년(세부_실적)'!N606</f>
        <v>10316</v>
      </c>
      <c r="Q458" s="617">
        <f>'23년(세부_실적)'!O606</f>
        <v>0</v>
      </c>
      <c r="R458" s="617">
        <f>'23년(세부_실적)'!P606</f>
        <v>10316</v>
      </c>
      <c r="S458" s="638">
        <f>'23년(세부_실적)'!Q606</f>
        <v>6.6310000000000002</v>
      </c>
      <c r="T458" s="638">
        <f t="shared" si="6520"/>
        <v>6631</v>
      </c>
      <c r="U458" s="638">
        <f>'23년(세부_실적)'!S606</f>
        <v>0</v>
      </c>
      <c r="V458" s="638">
        <f t="shared" si="6521"/>
        <v>0</v>
      </c>
      <c r="W458" s="638">
        <f>'23년(세부_실적)'!U606</f>
        <v>0</v>
      </c>
      <c r="X458" s="638">
        <f t="shared" si="6522"/>
        <v>0</v>
      </c>
      <c r="Y458" s="638">
        <f>'23년(세부_실적)'!W606</f>
        <v>3.0000000000000001E-3</v>
      </c>
      <c r="Z458" s="638">
        <f t="shared" si="6523"/>
        <v>3</v>
      </c>
      <c r="AA458" s="638">
        <f>'23년(세부_실적)'!Y606</f>
        <v>3.0000000000000001E-3</v>
      </c>
      <c r="AB458" s="638">
        <f t="shared" si="6523"/>
        <v>3</v>
      </c>
      <c r="AC458" s="638">
        <f>'23년(세부_실적)'!AA606</f>
        <v>0.81499999999999995</v>
      </c>
      <c r="AD458" s="638">
        <f t="shared" ref="AD458" si="6592">AC458*1000</f>
        <v>815</v>
      </c>
      <c r="AE458" s="638">
        <f>'23년(세부_실적)'!AC606</f>
        <v>1.081</v>
      </c>
      <c r="AF458" s="638">
        <f t="shared" ref="AF458" si="6593">AE458*1000</f>
        <v>1081</v>
      </c>
      <c r="AG458" s="638">
        <f>'23년(세부_실적)'!AE606</f>
        <v>0</v>
      </c>
      <c r="AH458" s="638">
        <f t="shared" ref="AH458" si="6594">AG458*1000</f>
        <v>0</v>
      </c>
      <c r="AI458" s="638">
        <f>'23년(세부_실적)'!AG606</f>
        <v>1.8959999999999999</v>
      </c>
      <c r="AJ458" s="638">
        <f t="shared" ref="AJ458" si="6595">AI458*1000</f>
        <v>1896</v>
      </c>
      <c r="AK458" s="638">
        <f>'23년(세부_실적)'!AI606</f>
        <v>1.8989999999999998</v>
      </c>
      <c r="AL458" s="638">
        <f t="shared" ref="AL458" si="6596">AK458*1000</f>
        <v>1898.9999999999998</v>
      </c>
      <c r="AM458" s="638">
        <f>'23년(세부_실적)'!AK606</f>
        <v>0.25800000000000001</v>
      </c>
      <c r="AN458" s="638">
        <f t="shared" ref="AN458" si="6597">AM458*1000</f>
        <v>258</v>
      </c>
      <c r="AO458" s="638">
        <f>'23년(세부_실적)'!AM606</f>
        <v>1.6220000000000001</v>
      </c>
      <c r="AP458" s="638">
        <f t="shared" ref="AP458" si="6598">AO458*1000</f>
        <v>1622</v>
      </c>
      <c r="AQ458" s="638">
        <f>'23년(세부_실적)'!AO606</f>
        <v>1.06</v>
      </c>
      <c r="AR458" s="638">
        <f t="shared" ref="AR458" si="6599">AQ458*1000</f>
        <v>1060</v>
      </c>
      <c r="AS458" s="638">
        <f>'23년(세부_실적)'!AQ606</f>
        <v>2.9400000000000004</v>
      </c>
      <c r="AT458" s="638">
        <f t="shared" ref="AT458" si="6600">AS458*1000</f>
        <v>2940.0000000000005</v>
      </c>
      <c r="AU458" s="638">
        <f>'23년(세부_실적)'!AS606</f>
        <v>0.46200000000000002</v>
      </c>
      <c r="AV458" s="638">
        <f t="shared" ref="AV458" si="6601">AU458*1000</f>
        <v>462</v>
      </c>
      <c r="AW458" s="638">
        <f>'23년(세부_실적)'!AU606</f>
        <v>0</v>
      </c>
      <c r="AX458" s="638">
        <f t="shared" ref="AX458" si="6602">AW458*1000</f>
        <v>0</v>
      </c>
      <c r="AY458" s="638">
        <f>'23년(세부_실적)'!AW606</f>
        <v>1.33</v>
      </c>
      <c r="AZ458" s="638">
        <f t="shared" ref="AZ458" si="6603">AY458*1000</f>
        <v>1330</v>
      </c>
      <c r="BA458" s="638">
        <f>'23년(세부_실적)'!AY606</f>
        <v>1.792</v>
      </c>
      <c r="BB458" s="638">
        <f t="shared" ref="BB458" si="6604">BA458*1000</f>
        <v>1792</v>
      </c>
      <c r="BC458" s="638">
        <f>'23년(세부_실적)'!BA606</f>
        <v>4.7320000000000002</v>
      </c>
      <c r="BD458" s="638">
        <f t="shared" ref="BD458" si="6605">BC458*1000</f>
        <v>4732</v>
      </c>
      <c r="BF458" s="617">
        <v>0.67</v>
      </c>
      <c r="BG458" s="617">
        <v>3.613594643636362</v>
      </c>
      <c r="BH458" s="617">
        <f t="shared" ref="BH458" si="6606">+BI458/$BI$2</f>
        <v>7.2249114948341884</v>
      </c>
      <c r="BI458" s="617">
        <v>9000</v>
      </c>
      <c r="BJ458" s="617">
        <v>0.67</v>
      </c>
      <c r="BK458" s="617">
        <v>3.613594643636362</v>
      </c>
      <c r="BL458" s="617">
        <f t="shared" si="6518"/>
        <v>7.0631445119367138</v>
      </c>
      <c r="BM458" s="617">
        <v>9000</v>
      </c>
      <c r="BN458" s="617">
        <v>0.67</v>
      </c>
      <c r="BO458" s="617">
        <v>3.613594643636362</v>
      </c>
      <c r="BP458" s="617">
        <f t="shared" si="6519"/>
        <v>6.9048587189185451</v>
      </c>
      <c r="BQ458" s="617">
        <v>9000</v>
      </c>
      <c r="BR458" s="617">
        <v>0.67</v>
      </c>
      <c r="BS458" s="617">
        <v>3.7167948765161785</v>
      </c>
      <c r="BT458" s="617">
        <f t="shared" si="6553"/>
        <v>6.8010760813710975</v>
      </c>
      <c r="BU458" s="617">
        <v>9000</v>
      </c>
      <c r="BV458" s="617">
        <v>0.67</v>
      </c>
      <c r="BW458" s="617">
        <v>3.7167948765161785</v>
      </c>
      <c r="BX458" s="617">
        <f t="shared" ref="BX458:BX465" si="6607">+BY458/$BY$2</f>
        <v>7.0010346728696691</v>
      </c>
      <c r="BY458" s="617">
        <v>9270</v>
      </c>
      <c r="BZ458" s="617">
        <v>0.67</v>
      </c>
      <c r="CA458" s="617">
        <v>3.7167948765161785</v>
      </c>
      <c r="CB458" s="617">
        <f>+CC458/$CC$2</f>
        <v>7.1295078563023466</v>
      </c>
      <c r="CC458" s="617">
        <v>9270</v>
      </c>
      <c r="CD458" s="617"/>
      <c r="CE458" s="617"/>
      <c r="CF458" s="617"/>
      <c r="CG458" s="617"/>
      <c r="CH458" s="617"/>
      <c r="CI458" s="617"/>
      <c r="CJ458" s="617"/>
      <c r="CK458" s="617"/>
      <c r="CL458" s="617"/>
      <c r="CM458" s="617"/>
      <c r="CN458" s="617"/>
      <c r="CO458" s="617"/>
      <c r="CP458" s="617"/>
      <c r="CQ458" s="617"/>
      <c r="CR458" s="617"/>
      <c r="CS458" s="617"/>
      <c r="CT458" s="617"/>
      <c r="CU458" s="617"/>
      <c r="CV458" s="617"/>
      <c r="CW458" s="617"/>
      <c r="CX458" s="617"/>
      <c r="CY458" s="617"/>
      <c r="CZ458" s="617"/>
      <c r="DA458" s="617"/>
      <c r="DB458" s="6">
        <f t="shared" si="6554"/>
        <v>0</v>
      </c>
      <c r="DC458" s="6">
        <f t="shared" si="6555"/>
        <v>0</v>
      </c>
      <c r="DD458" s="6">
        <f t="shared" si="6556"/>
        <v>26999.999999999996</v>
      </c>
      <c r="DE458" s="6">
        <f t="shared" si="6557"/>
        <v>7335000</v>
      </c>
      <c r="DF458" s="6">
        <f t="shared" si="6558"/>
        <v>10020870</v>
      </c>
      <c r="DG458" s="6">
        <f t="shared" si="6559"/>
        <v>0</v>
      </c>
      <c r="DH458" s="6">
        <f t="shared" si="6560"/>
        <v>0</v>
      </c>
      <c r="DI458" s="6">
        <f t="shared" si="6561"/>
        <v>15296825.232920328</v>
      </c>
      <c r="DJ458" s="6">
        <f t="shared" si="6562"/>
        <v>0</v>
      </c>
      <c r="DK458" s="6">
        <f t="shared" si="6563"/>
        <v>0</v>
      </c>
      <c r="DL458" s="6">
        <f t="shared" si="6564"/>
        <v>0</v>
      </c>
      <c r="DM458" s="6">
        <f t="shared" si="6565"/>
        <v>0</v>
      </c>
      <c r="DO458" s="6">
        <f t="shared" si="6566"/>
        <v>0</v>
      </c>
      <c r="DP458" s="6">
        <f t="shared" si="6567"/>
        <v>0</v>
      </c>
      <c r="DQ458" s="6">
        <f t="shared" si="6568"/>
        <v>16750.09729906483</v>
      </c>
      <c r="DR458" s="6">
        <f t="shared" si="6569"/>
        <v>4731183.7177329827</v>
      </c>
      <c r="DS458" s="6">
        <f t="shared" si="6570"/>
        <v>6279000.6375180576</v>
      </c>
      <c r="DT458" s="6">
        <f t="shared" si="6571"/>
        <v>0</v>
      </c>
      <c r="DU458" s="6">
        <f t="shared" si="6572"/>
        <v>0</v>
      </c>
      <c r="DV458" s="6">
        <f t="shared" si="6573"/>
        <v>0</v>
      </c>
      <c r="DW458" s="6">
        <f t="shared" si="6574"/>
        <v>0</v>
      </c>
      <c r="DX458" s="6">
        <f t="shared" si="6575"/>
        <v>0</v>
      </c>
      <c r="DY458" s="6">
        <f t="shared" si="6576"/>
        <v>0</v>
      </c>
      <c r="DZ458" s="6">
        <f t="shared" si="6577"/>
        <v>0</v>
      </c>
    </row>
    <row r="459" spans="2:130" outlineLevel="1">
      <c r="B459" s="6">
        <f>'23년(세부_실적)'!A607</f>
        <v>453</v>
      </c>
      <c r="C459" s="620"/>
      <c r="D459" s="620"/>
      <c r="E459" s="620"/>
      <c r="F459" s="622" t="str">
        <f>'23년(세부_실적)'!E607</f>
        <v>PN026BWJ-VF(E)</v>
      </c>
      <c r="G459" s="622" t="s">
        <v>1490</v>
      </c>
      <c r="H459" s="622" t="str">
        <f>'23년(세부_실적)'!F607</f>
        <v>신규</v>
      </c>
      <c r="I459" s="617" t="str">
        <f>'23년(세부_실적)'!G607</f>
        <v>구</v>
      </c>
      <c r="J459" s="617" t="str">
        <f>'23년(세부_실적)'!H607</f>
        <v>SY</v>
      </c>
      <c r="K459" s="617">
        <f>'23년(세부_실적)'!I607</f>
        <v>0</v>
      </c>
      <c r="L459" s="617">
        <f>'23년(세부_실적)'!J607</f>
        <v>10017</v>
      </c>
      <c r="M459" s="617">
        <f>'23년(세부_실적)'!K607</f>
        <v>0</v>
      </c>
      <c r="N459" s="617">
        <f>'23년(세부_실적)'!L607</f>
        <v>10017</v>
      </c>
      <c r="O459" s="617">
        <f>'23년(세부_실적)'!M607</f>
        <v>0</v>
      </c>
      <c r="P459" s="617">
        <f>'23년(세부_실적)'!N607</f>
        <v>10017</v>
      </c>
      <c r="Q459" s="617">
        <f>'23년(세부_실적)'!O607</f>
        <v>0</v>
      </c>
      <c r="R459" s="617">
        <f>'23년(세부_실적)'!P607</f>
        <v>10017</v>
      </c>
      <c r="S459" s="638">
        <f>'23년(세부_실적)'!Q607</f>
        <v>0.192</v>
      </c>
      <c r="T459" s="638">
        <f t="shared" si="6520"/>
        <v>192</v>
      </c>
      <c r="U459" s="638">
        <f>'23년(세부_실적)'!S607</f>
        <v>0</v>
      </c>
      <c r="V459" s="638">
        <f t="shared" si="6521"/>
        <v>0</v>
      </c>
      <c r="W459" s="638">
        <f>'23년(세부_실적)'!U607</f>
        <v>0</v>
      </c>
      <c r="X459" s="638">
        <f t="shared" si="6522"/>
        <v>0</v>
      </c>
      <c r="Y459" s="638">
        <f>'23년(세부_실적)'!W607</f>
        <v>0</v>
      </c>
      <c r="Z459" s="638">
        <f t="shared" si="6523"/>
        <v>0</v>
      </c>
      <c r="AA459" s="638">
        <f>'23년(세부_실적)'!Y607</f>
        <v>0</v>
      </c>
      <c r="AB459" s="638">
        <f t="shared" si="6523"/>
        <v>0</v>
      </c>
      <c r="AC459" s="638">
        <f>'23년(세부_실적)'!AA607</f>
        <v>0</v>
      </c>
      <c r="AD459" s="638">
        <f t="shared" ref="AD459" si="6608">AC459*1000</f>
        <v>0</v>
      </c>
      <c r="AE459" s="638">
        <f>'23년(세부_실적)'!AC607</f>
        <v>9.6000000000000002E-2</v>
      </c>
      <c r="AF459" s="638">
        <f t="shared" ref="AF459" si="6609">AE459*1000</f>
        <v>96</v>
      </c>
      <c r="AG459" s="638">
        <f>'23년(세부_실적)'!AE607</f>
        <v>0</v>
      </c>
      <c r="AH459" s="638">
        <f t="shared" ref="AH459" si="6610">AG459*1000</f>
        <v>0</v>
      </c>
      <c r="AI459" s="638">
        <f>'23년(세부_실적)'!AG607</f>
        <v>9.6000000000000002E-2</v>
      </c>
      <c r="AJ459" s="638">
        <f t="shared" ref="AJ459" si="6611">AI459*1000</f>
        <v>96</v>
      </c>
      <c r="AK459" s="638">
        <f>'23년(세부_실적)'!AI607</f>
        <v>9.6000000000000002E-2</v>
      </c>
      <c r="AL459" s="638">
        <f t="shared" ref="AL459" si="6612">AK459*1000</f>
        <v>96</v>
      </c>
      <c r="AM459" s="638">
        <f>'23년(세부_실적)'!AK607</f>
        <v>9.6000000000000002E-2</v>
      </c>
      <c r="AN459" s="638">
        <f t="shared" ref="AN459" si="6613">AM459*1000</f>
        <v>96</v>
      </c>
      <c r="AO459" s="638">
        <f>'23년(세부_실적)'!AM607</f>
        <v>0</v>
      </c>
      <c r="AP459" s="638">
        <f t="shared" ref="AP459" si="6614">AO459*1000</f>
        <v>0</v>
      </c>
      <c r="AQ459" s="638">
        <f>'23년(세부_실적)'!AO607</f>
        <v>0</v>
      </c>
      <c r="AR459" s="638">
        <f t="shared" ref="AR459" si="6615">AQ459*1000</f>
        <v>0</v>
      </c>
      <c r="AS459" s="638">
        <f>'23년(세부_실적)'!AQ607</f>
        <v>9.6000000000000002E-2</v>
      </c>
      <c r="AT459" s="638">
        <f t="shared" ref="AT459" si="6616">AS459*1000</f>
        <v>96</v>
      </c>
      <c r="AU459" s="638">
        <f>'23년(세부_실적)'!AS607</f>
        <v>0</v>
      </c>
      <c r="AV459" s="638">
        <f t="shared" ref="AV459" si="6617">AU459*1000</f>
        <v>0</v>
      </c>
      <c r="AW459" s="638">
        <f>'23년(세부_실적)'!AU607</f>
        <v>0</v>
      </c>
      <c r="AX459" s="638">
        <f t="shared" ref="AX459" si="6618">AW459*1000</f>
        <v>0</v>
      </c>
      <c r="AY459" s="638">
        <f>'23년(세부_실적)'!AW607</f>
        <v>0</v>
      </c>
      <c r="AZ459" s="638">
        <f t="shared" ref="AZ459" si="6619">AY459*1000</f>
        <v>0</v>
      </c>
      <c r="BA459" s="638">
        <f>'23년(세부_실적)'!AY607</f>
        <v>0</v>
      </c>
      <c r="BB459" s="638">
        <f t="shared" ref="BB459" si="6620">BA459*1000</f>
        <v>0</v>
      </c>
      <c r="BC459" s="638">
        <f>'23년(세부_실적)'!BA607</f>
        <v>9.6000000000000002E-2</v>
      </c>
      <c r="BD459" s="638">
        <f t="shared" ref="BD459" si="6621">BC459*1000</f>
        <v>96</v>
      </c>
      <c r="BF459" s="617">
        <v>0.67</v>
      </c>
      <c r="BG459" s="617">
        <v>3.3533468272727247</v>
      </c>
      <c r="BH459" s="617"/>
      <c r="BI459" s="617"/>
      <c r="BJ459" s="617">
        <v>0.67</v>
      </c>
      <c r="BK459" s="617">
        <v>3.3533468272727247</v>
      </c>
      <c r="BL459" s="617"/>
      <c r="BM459" s="617"/>
      <c r="BN459" s="617">
        <v>0.67</v>
      </c>
      <c r="BO459" s="617">
        <v>3.3533468272727247</v>
      </c>
      <c r="BP459" s="617"/>
      <c r="BQ459" s="617"/>
      <c r="BR459" s="617">
        <v>0.67</v>
      </c>
      <c r="BS459" s="617">
        <v>3.3533468272727247</v>
      </c>
      <c r="BT459" s="617"/>
      <c r="BU459" s="617"/>
      <c r="BV459" s="617">
        <v>0.67</v>
      </c>
      <c r="BW459" s="617">
        <v>3.3533468272727247</v>
      </c>
      <c r="BX459" s="617"/>
      <c r="BY459" s="617"/>
      <c r="BZ459" s="617">
        <v>0.67</v>
      </c>
      <c r="CA459" s="617">
        <v>3.3533468272727247</v>
      </c>
      <c r="CB459" s="617"/>
      <c r="CC459" s="617"/>
      <c r="CD459" s="617"/>
      <c r="CE459" s="617"/>
      <c r="CF459" s="617"/>
      <c r="CG459" s="617"/>
      <c r="CH459" s="617"/>
      <c r="CI459" s="617"/>
      <c r="CJ459" s="617"/>
      <c r="CK459" s="617"/>
      <c r="CL459" s="617"/>
      <c r="CM459" s="617"/>
      <c r="CN459" s="617"/>
      <c r="CO459" s="617"/>
      <c r="CP459" s="617"/>
      <c r="CQ459" s="617"/>
      <c r="CR459" s="617"/>
      <c r="CS459" s="617"/>
      <c r="CT459" s="617"/>
      <c r="CU459" s="617"/>
      <c r="CV459" s="617"/>
      <c r="CW459" s="617"/>
      <c r="CX459" s="617"/>
      <c r="CY459" s="617"/>
      <c r="CZ459" s="617"/>
      <c r="DA459" s="617"/>
      <c r="DB459" s="6">
        <f t="shared" si="6554"/>
        <v>0</v>
      </c>
      <c r="DC459" s="6">
        <f t="shared" si="6555"/>
        <v>0</v>
      </c>
      <c r="DD459" s="6">
        <f t="shared" si="6556"/>
        <v>0</v>
      </c>
      <c r="DE459" s="6">
        <f t="shared" si="6557"/>
        <v>0</v>
      </c>
      <c r="DF459" s="6">
        <f t="shared" si="6558"/>
        <v>0</v>
      </c>
      <c r="DG459" s="6">
        <f t="shared" si="6559"/>
        <v>0</v>
      </c>
      <c r="DH459" s="6">
        <f t="shared" si="6560"/>
        <v>0</v>
      </c>
      <c r="DI459" s="6">
        <f t="shared" si="6561"/>
        <v>0</v>
      </c>
      <c r="DJ459" s="6">
        <f t="shared" si="6562"/>
        <v>0</v>
      </c>
      <c r="DK459" s="6">
        <f t="shared" si="6563"/>
        <v>0</v>
      </c>
      <c r="DL459" s="6">
        <f t="shared" si="6564"/>
        <v>0</v>
      </c>
      <c r="DM459" s="6">
        <f t="shared" si="6565"/>
        <v>0</v>
      </c>
      <c r="DO459" s="6">
        <f t="shared" si="6566"/>
        <v>0</v>
      </c>
      <c r="DP459" s="6">
        <f t="shared" si="6567"/>
        <v>0</v>
      </c>
      <c r="DQ459" s="6">
        <f t="shared" si="6568"/>
        <v>0</v>
      </c>
      <c r="DR459" s="6">
        <f t="shared" si="6569"/>
        <v>0</v>
      </c>
      <c r="DS459" s="6">
        <f t="shared" si="6570"/>
        <v>511418.23685026006</v>
      </c>
      <c r="DT459" s="6">
        <f t="shared" si="6571"/>
        <v>0</v>
      </c>
      <c r="DU459" s="6">
        <f t="shared" si="6572"/>
        <v>0</v>
      </c>
      <c r="DV459" s="6">
        <f t="shared" si="6573"/>
        <v>0</v>
      </c>
      <c r="DW459" s="6">
        <f t="shared" si="6574"/>
        <v>0</v>
      </c>
      <c r="DX459" s="6">
        <f t="shared" si="6575"/>
        <v>0</v>
      </c>
      <c r="DY459" s="6">
        <f t="shared" si="6576"/>
        <v>0</v>
      </c>
      <c r="DZ459" s="6">
        <f t="shared" si="6577"/>
        <v>0</v>
      </c>
    </row>
    <row r="460" spans="2:130" outlineLevel="1">
      <c r="B460" s="6">
        <f>'23년(세부_실적)'!A608</f>
        <v>454</v>
      </c>
      <c r="C460" s="620"/>
      <c r="D460" s="620"/>
      <c r="E460" s="620"/>
      <c r="F460" s="622" t="str">
        <f>'23년(세부_실적)'!E608</f>
        <v>PN031BCW-KEY</v>
      </c>
      <c r="G460" s="622" t="s">
        <v>940</v>
      </c>
      <c r="H460" s="622" t="str">
        <f>'23년(세부_실적)'!F608</f>
        <v>신규</v>
      </c>
      <c r="I460" s="617" t="str">
        <f>'23년(세부_실적)'!G608</f>
        <v>구</v>
      </c>
      <c r="J460" s="617" t="str">
        <f>'23년(세부_실적)'!H608</f>
        <v>SY</v>
      </c>
      <c r="K460" s="617">
        <f>'23년(세부_실적)'!I608</f>
        <v>0</v>
      </c>
      <c r="L460" s="617">
        <f>'23년(세부_실적)'!J608</f>
        <v>6315</v>
      </c>
      <c r="M460" s="617">
        <f>'23년(세부_실적)'!K608</f>
        <v>0</v>
      </c>
      <c r="N460" s="617">
        <f>'23년(세부_실적)'!L608</f>
        <v>6315</v>
      </c>
      <c r="O460" s="617">
        <f>'23년(세부_실적)'!M608</f>
        <v>0</v>
      </c>
      <c r="P460" s="617">
        <f>'23년(세부_실적)'!N608</f>
        <v>6315</v>
      </c>
      <c r="Q460" s="617">
        <f>'23년(세부_실적)'!O608</f>
        <v>0</v>
      </c>
      <c r="R460" s="617">
        <f>'23년(세부_실적)'!P608</f>
        <v>6315</v>
      </c>
      <c r="S460" s="638">
        <f>'23년(세부_실적)'!Q608</f>
        <v>106.39500000000001</v>
      </c>
      <c r="T460" s="638">
        <f t="shared" si="6520"/>
        <v>106395.00000000001</v>
      </c>
      <c r="U460" s="638">
        <f>'23년(세부_실적)'!S608</f>
        <v>10.28</v>
      </c>
      <c r="V460" s="638">
        <f t="shared" si="6521"/>
        <v>10280</v>
      </c>
      <c r="W460" s="638">
        <f>'23년(세부_실적)'!U608</f>
        <v>7.78</v>
      </c>
      <c r="X460" s="638">
        <f t="shared" si="6522"/>
        <v>7780</v>
      </c>
      <c r="Y460" s="638">
        <f>'23년(세부_실적)'!W608</f>
        <v>10.4</v>
      </c>
      <c r="Z460" s="638">
        <f t="shared" si="6523"/>
        <v>10400</v>
      </c>
      <c r="AA460" s="638">
        <f>'23년(세부_실적)'!Y608</f>
        <v>28.46</v>
      </c>
      <c r="AB460" s="638">
        <f t="shared" si="6523"/>
        <v>28460</v>
      </c>
      <c r="AC460" s="638">
        <f>'23년(세부_실적)'!AA608</f>
        <v>9.7750000000000004</v>
      </c>
      <c r="AD460" s="638">
        <f t="shared" ref="AD460" si="6622">AC460*1000</f>
        <v>9775</v>
      </c>
      <c r="AE460" s="638">
        <f>'23년(세부_실적)'!AC608</f>
        <v>7.73</v>
      </c>
      <c r="AF460" s="638">
        <f t="shared" ref="AF460" si="6623">AE460*1000</f>
        <v>7730</v>
      </c>
      <c r="AG460" s="638">
        <f>'23년(세부_실적)'!AE608</f>
        <v>10.82</v>
      </c>
      <c r="AH460" s="638">
        <f t="shared" ref="AH460" si="6624">AG460*1000</f>
        <v>10820</v>
      </c>
      <c r="AI460" s="638">
        <f>'23년(세부_실적)'!AG608</f>
        <v>28.325000000000003</v>
      </c>
      <c r="AJ460" s="638">
        <f t="shared" ref="AJ460" si="6625">AI460*1000</f>
        <v>28325.000000000004</v>
      </c>
      <c r="AK460" s="638">
        <f>'23년(세부_실적)'!AI608</f>
        <v>56.785000000000004</v>
      </c>
      <c r="AL460" s="638">
        <f t="shared" ref="AL460" si="6626">AK460*1000</f>
        <v>56785.000000000007</v>
      </c>
      <c r="AM460" s="638">
        <f>'23년(세부_실적)'!AK608</f>
        <v>6.03</v>
      </c>
      <c r="AN460" s="638">
        <f t="shared" ref="AN460" si="6627">AM460*1000</f>
        <v>6030</v>
      </c>
      <c r="AO460" s="638">
        <f>'23년(세부_실적)'!AM608</f>
        <v>9.1150000000000002</v>
      </c>
      <c r="AP460" s="638">
        <f t="shared" ref="AP460" si="6628">AO460*1000</f>
        <v>9115</v>
      </c>
      <c r="AQ460" s="638">
        <f>'23년(세부_실적)'!AO608</f>
        <v>7.4249999999999998</v>
      </c>
      <c r="AR460" s="638">
        <f t="shared" ref="AR460" si="6629">AQ460*1000</f>
        <v>7425</v>
      </c>
      <c r="AS460" s="638">
        <f>'23년(세부_실적)'!AQ608</f>
        <v>22.57</v>
      </c>
      <c r="AT460" s="638">
        <f t="shared" ref="AT460" si="6630">AS460*1000</f>
        <v>22570</v>
      </c>
      <c r="AU460" s="638">
        <f>'23년(세부_실적)'!AS608</f>
        <v>8.6750000000000007</v>
      </c>
      <c r="AV460" s="638">
        <f t="shared" ref="AV460" si="6631">AU460*1000</f>
        <v>8675</v>
      </c>
      <c r="AW460" s="638">
        <f>'23년(세부_실적)'!AU608</f>
        <v>10.48</v>
      </c>
      <c r="AX460" s="638">
        <f t="shared" ref="AX460" si="6632">AW460*1000</f>
        <v>10480</v>
      </c>
      <c r="AY460" s="638">
        <f>'23년(세부_실적)'!AW608</f>
        <v>7.8849999999999998</v>
      </c>
      <c r="AZ460" s="638">
        <f t="shared" ref="AZ460" si="6633">AY460*1000</f>
        <v>7885</v>
      </c>
      <c r="BA460" s="638">
        <f>'23년(세부_실적)'!AY608</f>
        <v>27.04</v>
      </c>
      <c r="BB460" s="638">
        <f t="shared" ref="BB460" si="6634">BA460*1000</f>
        <v>27040</v>
      </c>
      <c r="BC460" s="638">
        <f>'23년(세부_실적)'!BA608</f>
        <v>49.61</v>
      </c>
      <c r="BD460" s="638">
        <f t="shared" ref="BD460" si="6635">BC460*1000</f>
        <v>49610</v>
      </c>
      <c r="BF460" s="617">
        <v>0.47</v>
      </c>
      <c r="BG460" s="617">
        <v>2.9317498848181822</v>
      </c>
      <c r="BH460" s="617">
        <f t="shared" ref="BH460" si="6636">+BI460/$BI$2</f>
        <v>4.4232513707262644</v>
      </c>
      <c r="BI460" s="617">
        <v>5510</v>
      </c>
      <c r="BJ460" s="617">
        <v>0.47</v>
      </c>
      <c r="BK460" s="617">
        <v>2.9317498848181822</v>
      </c>
      <c r="BL460" s="617">
        <f t="shared" si="6518"/>
        <v>4.3242140289745885</v>
      </c>
      <c r="BM460" s="617">
        <v>5510</v>
      </c>
      <c r="BN460" s="617">
        <v>0.47</v>
      </c>
      <c r="BO460" s="617">
        <v>2.9317498848181822</v>
      </c>
      <c r="BP460" s="617">
        <f t="shared" si="6519"/>
        <v>4.2273079490267982</v>
      </c>
      <c r="BQ460" s="617">
        <v>5510</v>
      </c>
      <c r="BR460" s="617">
        <v>0.47</v>
      </c>
      <c r="BS460" s="617">
        <v>2.9613698848181822</v>
      </c>
      <c r="BT460" s="617">
        <f t="shared" si="6553"/>
        <v>4.1637699120394158</v>
      </c>
      <c r="BU460" s="617">
        <v>5510</v>
      </c>
      <c r="BV460" s="617">
        <v>0.47</v>
      </c>
      <c r="BW460" s="617">
        <v>2.9613698848181822</v>
      </c>
      <c r="BX460" s="617">
        <f t="shared" si="6607"/>
        <v>4.2859624345777103</v>
      </c>
      <c r="BY460" s="617">
        <v>5675</v>
      </c>
      <c r="BZ460" s="617">
        <v>0.47</v>
      </c>
      <c r="CA460" s="617">
        <v>2.9613698848181822</v>
      </c>
      <c r="CB460" s="617">
        <f>+CC460/$CC$2</f>
        <v>4.3646124147266256</v>
      </c>
      <c r="CC460" s="617">
        <v>5675</v>
      </c>
      <c r="CD460" s="617"/>
      <c r="CE460" s="617"/>
      <c r="CF460" s="617"/>
      <c r="CG460" s="617"/>
      <c r="CH460" s="617"/>
      <c r="CI460" s="617"/>
      <c r="CJ460" s="617"/>
      <c r="CK460" s="617"/>
      <c r="CL460" s="617"/>
      <c r="CM460" s="617"/>
      <c r="CN460" s="617"/>
      <c r="CO460" s="617"/>
      <c r="CP460" s="617"/>
      <c r="CQ460" s="617"/>
      <c r="CR460" s="617"/>
      <c r="CS460" s="617"/>
      <c r="CT460" s="617"/>
      <c r="CU460" s="617"/>
      <c r="CV460" s="617"/>
      <c r="CW460" s="617"/>
      <c r="CX460" s="617"/>
      <c r="CY460" s="617"/>
      <c r="CZ460" s="617"/>
      <c r="DA460" s="617"/>
      <c r="DB460" s="6">
        <f t="shared" si="6554"/>
        <v>56642800.000000007</v>
      </c>
      <c r="DC460" s="6">
        <f t="shared" si="6555"/>
        <v>42867800</v>
      </c>
      <c r="DD460" s="6">
        <f t="shared" si="6556"/>
        <v>57304000</v>
      </c>
      <c r="DE460" s="6">
        <f t="shared" si="6557"/>
        <v>53860250</v>
      </c>
      <c r="DF460" s="6">
        <f t="shared" si="6558"/>
        <v>43867750</v>
      </c>
      <c r="DG460" s="6">
        <f t="shared" si="6559"/>
        <v>61403500</v>
      </c>
      <c r="DH460" s="6">
        <f t="shared" si="6560"/>
        <v>0</v>
      </c>
      <c r="DI460" s="6">
        <f t="shared" si="6561"/>
        <v>52625139.455134861</v>
      </c>
      <c r="DJ460" s="6">
        <f t="shared" si="6562"/>
        <v>0</v>
      </c>
      <c r="DK460" s="6">
        <f t="shared" si="6563"/>
        <v>0</v>
      </c>
      <c r="DL460" s="6">
        <f t="shared" si="6564"/>
        <v>0</v>
      </c>
      <c r="DM460" s="6">
        <f t="shared" si="6565"/>
        <v>0</v>
      </c>
      <c r="DO460" s="6">
        <f t="shared" si="6566"/>
        <v>43561765.368116982</v>
      </c>
      <c r="DP460" s="6">
        <f t="shared" si="6567"/>
        <v>33723014.803452924</v>
      </c>
      <c r="DQ460" s="6">
        <f t="shared" si="6568"/>
        <v>46113005.664633058</v>
      </c>
      <c r="DR460" s="6">
        <f t="shared" si="6569"/>
        <v>44386323.870681003</v>
      </c>
      <c r="DS460" s="6">
        <f t="shared" si="6570"/>
        <v>35120810.917598255</v>
      </c>
      <c r="DT460" s="6">
        <f t="shared" si="6571"/>
        <v>48274188.106947914</v>
      </c>
      <c r="DU460" s="6">
        <f t="shared" si="6572"/>
        <v>0</v>
      </c>
      <c r="DV460" s="6">
        <f t="shared" si="6573"/>
        <v>0</v>
      </c>
      <c r="DW460" s="6">
        <f t="shared" si="6574"/>
        <v>0</v>
      </c>
      <c r="DX460" s="6">
        <f t="shared" si="6575"/>
        <v>0</v>
      </c>
      <c r="DY460" s="6">
        <f t="shared" si="6576"/>
        <v>0</v>
      </c>
      <c r="DZ460" s="6">
        <f t="shared" si="6577"/>
        <v>0</v>
      </c>
    </row>
    <row r="461" spans="2:130" outlineLevel="1">
      <c r="B461" s="6">
        <f>'23년(세부_실적)'!A609</f>
        <v>455</v>
      </c>
      <c r="C461" s="620"/>
      <c r="D461" s="620"/>
      <c r="E461" s="620"/>
      <c r="F461" s="622" t="str">
        <f>'23년(세부_실적)'!E609</f>
        <v>PN031BCW-VF</v>
      </c>
      <c r="G461" s="622" t="s">
        <v>941</v>
      </c>
      <c r="H461" s="622" t="str">
        <f>'23년(세부_실적)'!F609</f>
        <v>신규</v>
      </c>
      <c r="I461" s="617" t="str">
        <f>'23년(세부_실적)'!G609</f>
        <v>구</v>
      </c>
      <c r="J461" s="617" t="str">
        <f>'23년(세부_실적)'!H609</f>
        <v>SY</v>
      </c>
      <c r="K461" s="617">
        <f>'23년(세부_실적)'!I609</f>
        <v>0</v>
      </c>
      <c r="L461" s="617">
        <f>'23년(세부_실적)'!J609</f>
        <v>18298</v>
      </c>
      <c r="M461" s="617">
        <f>'23년(세부_실적)'!K609</f>
        <v>0</v>
      </c>
      <c r="N461" s="617">
        <f>'23년(세부_실적)'!L609</f>
        <v>18298</v>
      </c>
      <c r="O461" s="617">
        <f>'23년(세부_실적)'!M609</f>
        <v>0</v>
      </c>
      <c r="P461" s="617">
        <f>'23년(세부_실적)'!N609</f>
        <v>18298</v>
      </c>
      <c r="Q461" s="617">
        <f>'23년(세부_실적)'!O609</f>
        <v>0</v>
      </c>
      <c r="R461" s="617">
        <f>'23년(세부_실적)'!P609</f>
        <v>18298</v>
      </c>
      <c r="S461" s="638">
        <f>'23년(세부_실적)'!Q609</f>
        <v>105.17500000000001</v>
      </c>
      <c r="T461" s="638">
        <f t="shared" si="6520"/>
        <v>105175.00000000001</v>
      </c>
      <c r="U461" s="638">
        <f>'23년(세부_실적)'!S609</f>
        <v>10.53</v>
      </c>
      <c r="V461" s="638">
        <f t="shared" si="6521"/>
        <v>10530</v>
      </c>
      <c r="W461" s="638">
        <f>'23년(세부_실적)'!U609</f>
        <v>7.52</v>
      </c>
      <c r="X461" s="638">
        <f t="shared" si="6522"/>
        <v>7520</v>
      </c>
      <c r="Y461" s="638">
        <f>'23년(세부_실적)'!W609</f>
        <v>9.5299999999999994</v>
      </c>
      <c r="Z461" s="638">
        <f t="shared" si="6523"/>
        <v>9530</v>
      </c>
      <c r="AA461" s="638">
        <f>'23년(세부_실적)'!Y609</f>
        <v>27.58</v>
      </c>
      <c r="AB461" s="638">
        <f t="shared" si="6523"/>
        <v>27580</v>
      </c>
      <c r="AC461" s="638">
        <f>'23년(세부_실적)'!AA609</f>
        <v>10.775</v>
      </c>
      <c r="AD461" s="638">
        <f t="shared" ref="AD461" si="6637">AC461*1000</f>
        <v>10775</v>
      </c>
      <c r="AE461" s="638">
        <f>'23년(세부_실적)'!AC609</f>
        <v>9.23</v>
      </c>
      <c r="AF461" s="638">
        <f t="shared" ref="AF461" si="6638">AE461*1000</f>
        <v>9230</v>
      </c>
      <c r="AG461" s="638">
        <f>'23년(세부_실적)'!AE609</f>
        <v>10.17</v>
      </c>
      <c r="AH461" s="638">
        <f t="shared" ref="AH461" si="6639">AG461*1000</f>
        <v>10170</v>
      </c>
      <c r="AI461" s="638">
        <f>'23년(세부_실적)'!AG609</f>
        <v>30.175000000000004</v>
      </c>
      <c r="AJ461" s="638">
        <f t="shared" ref="AJ461" si="6640">AI461*1000</f>
        <v>30175.000000000004</v>
      </c>
      <c r="AK461" s="638">
        <f>'23년(세부_실적)'!AI609</f>
        <v>57.755000000000003</v>
      </c>
      <c r="AL461" s="638">
        <f t="shared" ref="AL461" si="6641">AK461*1000</f>
        <v>57755</v>
      </c>
      <c r="AM461" s="638">
        <f>'23년(세부_실적)'!AK609</f>
        <v>5.93</v>
      </c>
      <c r="AN461" s="638">
        <f t="shared" ref="AN461" si="6642">AM461*1000</f>
        <v>5930</v>
      </c>
      <c r="AO461" s="638">
        <f>'23년(세부_실적)'!AM609</f>
        <v>8.7050000000000001</v>
      </c>
      <c r="AP461" s="638">
        <f t="shared" ref="AP461" si="6643">AO461*1000</f>
        <v>8705</v>
      </c>
      <c r="AQ461" s="638">
        <f>'23년(세부_실적)'!AO609</f>
        <v>7.125</v>
      </c>
      <c r="AR461" s="638">
        <f t="shared" ref="AR461" si="6644">AQ461*1000</f>
        <v>7125</v>
      </c>
      <c r="AS461" s="638">
        <f>'23년(세부_실적)'!AQ609</f>
        <v>21.759999999999998</v>
      </c>
      <c r="AT461" s="638">
        <f t="shared" ref="AT461" si="6645">AS461*1000</f>
        <v>21759.999999999996</v>
      </c>
      <c r="AU461" s="638">
        <f>'23년(세부_실적)'!AS609</f>
        <v>8.6950000000000003</v>
      </c>
      <c r="AV461" s="638">
        <f t="shared" ref="AV461" si="6646">AU461*1000</f>
        <v>8695</v>
      </c>
      <c r="AW461" s="638">
        <f>'23년(세부_실적)'!AU609</f>
        <v>10.324999999999999</v>
      </c>
      <c r="AX461" s="638">
        <f t="shared" ref="AX461" si="6647">AW461*1000</f>
        <v>10325</v>
      </c>
      <c r="AY461" s="638">
        <f>'23년(세부_실적)'!AW609</f>
        <v>6.64</v>
      </c>
      <c r="AZ461" s="638">
        <f t="shared" ref="AZ461" si="6648">AY461*1000</f>
        <v>6640</v>
      </c>
      <c r="BA461" s="638">
        <f>'23년(세부_실적)'!AY609</f>
        <v>25.66</v>
      </c>
      <c r="BB461" s="638">
        <f t="shared" ref="BB461" si="6649">BA461*1000</f>
        <v>25660</v>
      </c>
      <c r="BC461" s="638">
        <f>'23년(세부_실적)'!BA609</f>
        <v>47.42</v>
      </c>
      <c r="BD461" s="638">
        <f t="shared" ref="BD461" si="6650">BC461*1000</f>
        <v>47420</v>
      </c>
      <c r="BF461" s="617">
        <v>1.34</v>
      </c>
      <c r="BG461" s="617">
        <v>8.6537879463636358</v>
      </c>
      <c r="BH461" s="617">
        <f t="shared" ref="BH461" si="6651">+BI461/$BI$2</f>
        <v>12.672494761939166</v>
      </c>
      <c r="BI461" s="617">
        <v>15786</v>
      </c>
      <c r="BJ461" s="617">
        <v>1.34</v>
      </c>
      <c r="BK461" s="617">
        <v>8.6537879463636358</v>
      </c>
      <c r="BL461" s="617">
        <f t="shared" si="6518"/>
        <v>12.388755473936996</v>
      </c>
      <c r="BM461" s="617">
        <v>15786</v>
      </c>
      <c r="BN461" s="617">
        <v>1.34</v>
      </c>
      <c r="BO461" s="617">
        <v>8.6537879463636358</v>
      </c>
      <c r="BP461" s="617">
        <f t="shared" si="6519"/>
        <v>12.111122192983128</v>
      </c>
      <c r="BQ461" s="617">
        <v>15786</v>
      </c>
      <c r="BR461" s="617">
        <v>1.34</v>
      </c>
      <c r="BS461" s="617">
        <v>8.8685938388448466</v>
      </c>
      <c r="BT461" s="617">
        <f t="shared" si="6553"/>
        <v>11.929087446724905</v>
      </c>
      <c r="BU461" s="617">
        <v>15786</v>
      </c>
      <c r="BV461" s="617">
        <v>1.34</v>
      </c>
      <c r="BW461" s="617">
        <v>8.8685938388448466</v>
      </c>
      <c r="BX461" s="617">
        <f t="shared" si="6607"/>
        <v>12.279376779524052</v>
      </c>
      <c r="BY461" s="617">
        <v>16259</v>
      </c>
      <c r="BZ461" s="617">
        <v>1.34</v>
      </c>
      <c r="CA461" s="617">
        <v>8.8685938388448466</v>
      </c>
      <c r="CB461" s="617">
        <f>+CC461/$CC$2</f>
        <v>12.50471070502911</v>
      </c>
      <c r="CC461" s="617">
        <v>16259</v>
      </c>
      <c r="CD461" s="617"/>
      <c r="CE461" s="617"/>
      <c r="CF461" s="617"/>
      <c r="CG461" s="617"/>
      <c r="CH461" s="617"/>
      <c r="CI461" s="617"/>
      <c r="CJ461" s="617"/>
      <c r="CK461" s="617"/>
      <c r="CL461" s="617"/>
      <c r="CM461" s="617"/>
      <c r="CN461" s="617"/>
      <c r="CO461" s="617"/>
      <c r="CP461" s="617"/>
      <c r="CQ461" s="617"/>
      <c r="CR461" s="617"/>
      <c r="CS461" s="617"/>
      <c r="CT461" s="617"/>
      <c r="CU461" s="617"/>
      <c r="CV461" s="617"/>
      <c r="CW461" s="617"/>
      <c r="CX461" s="617"/>
      <c r="CY461" s="617"/>
      <c r="CZ461" s="617"/>
      <c r="DA461" s="617"/>
      <c r="DB461" s="6">
        <f t="shared" si="6554"/>
        <v>166226580.00000003</v>
      </c>
      <c r="DC461" s="6">
        <f t="shared" si="6555"/>
        <v>118710720</v>
      </c>
      <c r="DD461" s="6">
        <f t="shared" si="6556"/>
        <v>150440580</v>
      </c>
      <c r="DE461" s="6">
        <f t="shared" si="6557"/>
        <v>170094150</v>
      </c>
      <c r="DF461" s="6">
        <f t="shared" si="6558"/>
        <v>150070570</v>
      </c>
      <c r="DG461" s="6">
        <f t="shared" si="6559"/>
        <v>165354030</v>
      </c>
      <c r="DH461" s="6">
        <f t="shared" si="6560"/>
        <v>0</v>
      </c>
      <c r="DI461" s="6">
        <f t="shared" si="6561"/>
        <v>143990330.110865</v>
      </c>
      <c r="DJ461" s="6">
        <f t="shared" si="6562"/>
        <v>0</v>
      </c>
      <c r="DK461" s="6">
        <f t="shared" si="6563"/>
        <v>0</v>
      </c>
      <c r="DL461" s="6">
        <f t="shared" si="6564"/>
        <v>0</v>
      </c>
      <c r="DM461" s="6">
        <f t="shared" si="6565"/>
        <v>0</v>
      </c>
      <c r="DO461" s="6">
        <f t="shared" si="6566"/>
        <v>131089672.77371721</v>
      </c>
      <c r="DP461" s="6">
        <f t="shared" si="6567"/>
        <v>95761819.267156348</v>
      </c>
      <c r="DQ461" s="6">
        <f t="shared" si="6568"/>
        <v>124139714.80851103</v>
      </c>
      <c r="DR461" s="6">
        <f t="shared" si="6569"/>
        <v>145562022.19728723</v>
      </c>
      <c r="DS461" s="6">
        <f t="shared" si="6570"/>
        <v>124762805.45838214</v>
      </c>
      <c r="DT461" s="6">
        <f t="shared" si="6571"/>
        <v>134991698.06521615</v>
      </c>
      <c r="DU461" s="6">
        <f t="shared" si="6572"/>
        <v>0</v>
      </c>
      <c r="DV461" s="6">
        <f t="shared" si="6573"/>
        <v>0</v>
      </c>
      <c r="DW461" s="6">
        <f t="shared" si="6574"/>
        <v>0</v>
      </c>
      <c r="DX461" s="6">
        <f t="shared" si="6575"/>
        <v>0</v>
      </c>
      <c r="DY461" s="6">
        <f t="shared" si="6576"/>
        <v>0</v>
      </c>
      <c r="DZ461" s="6">
        <f t="shared" si="6577"/>
        <v>0</v>
      </c>
    </row>
    <row r="462" spans="2:130" outlineLevel="1">
      <c r="B462" s="6">
        <f>'23년(세부_실적)'!A611</f>
        <v>456</v>
      </c>
      <c r="C462" s="620"/>
      <c r="D462" s="620"/>
      <c r="E462" s="620"/>
      <c r="F462" s="622" t="str">
        <f>'23년(세부_실적)'!E611</f>
        <v>PN033BWJ-VF</v>
      </c>
      <c r="G462" s="622" t="s">
        <v>1491</v>
      </c>
      <c r="H462" s="622"/>
      <c r="I462" s="617" t="str">
        <f>'23년(세부_실적)'!G611</f>
        <v>구</v>
      </c>
      <c r="J462" s="617" t="str">
        <f>'23년(세부_실적)'!H611</f>
        <v>SY</v>
      </c>
      <c r="K462" s="617">
        <f>'23년(세부_실적)'!I611</f>
        <v>0</v>
      </c>
      <c r="L462" s="617">
        <f>'23년(세부_실적)'!J611</f>
        <v>11845</v>
      </c>
      <c r="M462" s="617">
        <f>'23년(세부_실적)'!K611</f>
        <v>0</v>
      </c>
      <c r="N462" s="617">
        <f>'23년(세부_실적)'!L611</f>
        <v>11845</v>
      </c>
      <c r="O462" s="617">
        <f>'23년(세부_실적)'!M611</f>
        <v>0</v>
      </c>
      <c r="P462" s="617">
        <f>'23년(세부_실적)'!N611</f>
        <v>11845</v>
      </c>
      <c r="Q462" s="617">
        <f>'23년(세부_실적)'!O611</f>
        <v>0</v>
      </c>
      <c r="R462" s="617">
        <f>'23년(세부_실적)'!P611</f>
        <v>11845</v>
      </c>
      <c r="S462" s="638">
        <f>'23년(세부_실적)'!Q611</f>
        <v>0</v>
      </c>
      <c r="T462" s="638">
        <f t="shared" si="6520"/>
        <v>0</v>
      </c>
      <c r="U462" s="638">
        <f>'23년(세부_실적)'!S611</f>
        <v>0</v>
      </c>
      <c r="V462" s="638">
        <f t="shared" si="6521"/>
        <v>0</v>
      </c>
      <c r="W462" s="638">
        <f>'23년(세부_실적)'!U611</f>
        <v>0</v>
      </c>
      <c r="X462" s="638">
        <f t="shared" si="6522"/>
        <v>0</v>
      </c>
      <c r="Y462" s="638">
        <f>'23년(세부_실적)'!W611</f>
        <v>0</v>
      </c>
      <c r="Z462" s="638">
        <f t="shared" si="6523"/>
        <v>0</v>
      </c>
      <c r="AA462" s="638">
        <f>'23년(세부_실적)'!Y611</f>
        <v>0</v>
      </c>
      <c r="AB462" s="638">
        <f t="shared" si="6523"/>
        <v>0</v>
      </c>
      <c r="AC462" s="638">
        <f>'23년(세부_실적)'!AA611</f>
        <v>0</v>
      </c>
      <c r="AD462" s="638">
        <f t="shared" ref="AD462" si="6652">AC462*1000</f>
        <v>0</v>
      </c>
      <c r="AE462" s="638">
        <f>'23년(세부_실적)'!AC611</f>
        <v>0</v>
      </c>
      <c r="AF462" s="638">
        <f t="shared" ref="AF462" si="6653">AE462*1000</f>
        <v>0</v>
      </c>
      <c r="AG462" s="638">
        <f>'23년(세부_실적)'!AE611</f>
        <v>0</v>
      </c>
      <c r="AH462" s="638">
        <f t="shared" ref="AH462" si="6654">AG462*1000</f>
        <v>0</v>
      </c>
      <c r="AI462" s="638">
        <f>'23년(세부_실적)'!AG611</f>
        <v>0</v>
      </c>
      <c r="AJ462" s="638">
        <f t="shared" ref="AJ462" si="6655">AI462*1000</f>
        <v>0</v>
      </c>
      <c r="AK462" s="638">
        <f>'23년(세부_실적)'!AI611</f>
        <v>0</v>
      </c>
      <c r="AL462" s="638">
        <f t="shared" ref="AL462" si="6656">AK462*1000</f>
        <v>0</v>
      </c>
      <c r="AM462" s="638">
        <f>'23년(세부_실적)'!AK611</f>
        <v>0</v>
      </c>
      <c r="AN462" s="638">
        <f t="shared" ref="AN462" si="6657">AM462*1000</f>
        <v>0</v>
      </c>
      <c r="AO462" s="638">
        <f>'23년(세부_실적)'!AM611</f>
        <v>0</v>
      </c>
      <c r="AP462" s="638">
        <f t="shared" ref="AP462" si="6658">AO462*1000</f>
        <v>0</v>
      </c>
      <c r="AQ462" s="638">
        <f>'23년(세부_실적)'!AO611</f>
        <v>0</v>
      </c>
      <c r="AR462" s="638">
        <f t="shared" ref="AR462" si="6659">AQ462*1000</f>
        <v>0</v>
      </c>
      <c r="AS462" s="638">
        <f>'23년(세부_실적)'!AQ611</f>
        <v>0</v>
      </c>
      <c r="AT462" s="638">
        <f t="shared" ref="AT462" si="6660">AS462*1000</f>
        <v>0</v>
      </c>
      <c r="AU462" s="638">
        <f>'23년(세부_실적)'!AS611</f>
        <v>0</v>
      </c>
      <c r="AV462" s="638">
        <f t="shared" ref="AV462" si="6661">AU462*1000</f>
        <v>0</v>
      </c>
      <c r="AW462" s="638">
        <f>'23년(세부_실적)'!AU611</f>
        <v>0</v>
      </c>
      <c r="AX462" s="638">
        <f t="shared" ref="AX462" si="6662">AW462*1000</f>
        <v>0</v>
      </c>
      <c r="AY462" s="638">
        <f>'23년(세부_실적)'!AW611</f>
        <v>0</v>
      </c>
      <c r="AZ462" s="638">
        <f t="shared" ref="AZ462" si="6663">AY462*1000</f>
        <v>0</v>
      </c>
      <c r="BA462" s="638">
        <f>'23년(세부_실적)'!AY611</f>
        <v>0</v>
      </c>
      <c r="BB462" s="638">
        <f t="shared" ref="BB462" si="6664">BA462*1000</f>
        <v>0</v>
      </c>
      <c r="BC462" s="638">
        <f>'23년(세부_실적)'!BA611</f>
        <v>0</v>
      </c>
      <c r="BD462" s="638">
        <f t="shared" ref="BD462" si="6665">BC462*1000</f>
        <v>0</v>
      </c>
      <c r="BF462" s="617">
        <v>0.51300000000000001</v>
      </c>
      <c r="BG462" s="617">
        <v>5.146708399999997</v>
      </c>
      <c r="BH462" s="617"/>
      <c r="BI462" s="617"/>
      <c r="BJ462" s="617">
        <v>0.51300000000000001</v>
      </c>
      <c r="BK462" s="617">
        <v>5.146708399999997</v>
      </c>
      <c r="BL462" s="617"/>
      <c r="BM462" s="617"/>
      <c r="BN462" s="617">
        <v>0.51300000000000001</v>
      </c>
      <c r="BO462" s="617">
        <v>5.146708399999997</v>
      </c>
      <c r="BP462" s="617"/>
      <c r="BQ462" s="617"/>
      <c r="BR462" s="617">
        <v>0.51300000000000001</v>
      </c>
      <c r="BS462" s="617">
        <v>5.2978906727272701</v>
      </c>
      <c r="BT462" s="617"/>
      <c r="BU462" s="617"/>
      <c r="BV462" s="617">
        <v>0.51300000000000001</v>
      </c>
      <c r="BW462" s="617">
        <v>5.2978906727272701</v>
      </c>
      <c r="BX462" s="617"/>
      <c r="BY462" s="617"/>
      <c r="BZ462" s="617">
        <v>0.51300000000000001</v>
      </c>
      <c r="CA462" s="617">
        <v>5.2978906727272701</v>
      </c>
      <c r="CB462" s="617"/>
      <c r="CC462" s="617"/>
      <c r="CD462" s="617"/>
      <c r="CE462" s="617"/>
      <c r="CF462" s="617"/>
      <c r="CG462" s="617"/>
      <c r="CH462" s="617"/>
      <c r="CI462" s="617"/>
      <c r="CJ462" s="617"/>
      <c r="CK462" s="617"/>
      <c r="CL462" s="617"/>
      <c r="CM462" s="617"/>
      <c r="CN462" s="617"/>
      <c r="CO462" s="617"/>
      <c r="CP462" s="617"/>
      <c r="CQ462" s="617"/>
      <c r="CR462" s="617"/>
      <c r="CS462" s="617"/>
      <c r="CT462" s="617"/>
      <c r="CU462" s="617"/>
      <c r="CV462" s="617"/>
      <c r="CW462" s="617"/>
      <c r="CX462" s="617"/>
      <c r="CY462" s="617"/>
      <c r="CZ462" s="617"/>
      <c r="DA462" s="617"/>
      <c r="DB462" s="6">
        <f t="shared" si="6554"/>
        <v>0</v>
      </c>
      <c r="DC462" s="6">
        <f t="shared" si="6555"/>
        <v>0</v>
      </c>
      <c r="DD462" s="6">
        <f t="shared" si="6556"/>
        <v>0</v>
      </c>
      <c r="DE462" s="6">
        <f t="shared" si="6557"/>
        <v>0</v>
      </c>
      <c r="DF462" s="6">
        <f t="shared" si="6558"/>
        <v>0</v>
      </c>
      <c r="DG462" s="6">
        <f t="shared" si="6559"/>
        <v>0</v>
      </c>
      <c r="DH462" s="6">
        <f t="shared" si="6560"/>
        <v>0</v>
      </c>
      <c r="DI462" s="6">
        <f t="shared" si="6561"/>
        <v>0</v>
      </c>
      <c r="DJ462" s="6">
        <f t="shared" si="6562"/>
        <v>0</v>
      </c>
      <c r="DK462" s="6">
        <f t="shared" si="6563"/>
        <v>0</v>
      </c>
      <c r="DL462" s="6">
        <f t="shared" si="6564"/>
        <v>0</v>
      </c>
      <c r="DM462" s="6">
        <f t="shared" si="6565"/>
        <v>0</v>
      </c>
      <c r="DO462" s="6">
        <f t="shared" si="6566"/>
        <v>0</v>
      </c>
      <c r="DP462" s="6">
        <f t="shared" si="6567"/>
        <v>0</v>
      </c>
      <c r="DQ462" s="6">
        <f t="shared" si="6568"/>
        <v>0</v>
      </c>
      <c r="DR462" s="6">
        <f t="shared" si="6569"/>
        <v>0</v>
      </c>
      <c r="DS462" s="6">
        <f t="shared" si="6570"/>
        <v>0</v>
      </c>
      <c r="DT462" s="6">
        <f t="shared" si="6571"/>
        <v>0</v>
      </c>
      <c r="DU462" s="6">
        <f t="shared" si="6572"/>
        <v>0</v>
      </c>
      <c r="DV462" s="6">
        <f t="shared" si="6573"/>
        <v>0</v>
      </c>
      <c r="DW462" s="6">
        <f t="shared" si="6574"/>
        <v>0</v>
      </c>
      <c r="DX462" s="6">
        <f t="shared" si="6575"/>
        <v>0</v>
      </c>
      <c r="DY462" s="6">
        <f t="shared" si="6576"/>
        <v>0</v>
      </c>
      <c r="DZ462" s="6">
        <f t="shared" si="6577"/>
        <v>0</v>
      </c>
    </row>
    <row r="463" spans="2:130" outlineLevel="1">
      <c r="B463" s="6">
        <f>'23년(세부_실적)'!A612</f>
        <v>457</v>
      </c>
      <c r="C463" s="620"/>
      <c r="D463" s="620"/>
      <c r="E463" s="620"/>
      <c r="F463" s="622" t="str">
        <f>'23년(세부_실적)'!E612</f>
        <v>PN038BWJ-VF</v>
      </c>
      <c r="G463" s="622" t="s">
        <v>1492</v>
      </c>
      <c r="H463" s="622"/>
      <c r="I463" s="617" t="str">
        <f>'23년(세부_실적)'!G612</f>
        <v>구</v>
      </c>
      <c r="J463" s="617" t="str">
        <f>'23년(세부_실적)'!H612</f>
        <v>SY</v>
      </c>
      <c r="K463" s="617">
        <f>'23년(세부_실적)'!I612</f>
        <v>0</v>
      </c>
      <c r="L463" s="617">
        <f>'23년(세부_실적)'!J612</f>
        <v>15725</v>
      </c>
      <c r="M463" s="617">
        <f>'23년(세부_실적)'!K612</f>
        <v>0</v>
      </c>
      <c r="N463" s="617">
        <f>'23년(세부_실적)'!L612</f>
        <v>15725</v>
      </c>
      <c r="O463" s="617">
        <f>'23년(세부_실적)'!M612</f>
        <v>0</v>
      </c>
      <c r="P463" s="617">
        <f>'23년(세부_실적)'!N612</f>
        <v>15725</v>
      </c>
      <c r="Q463" s="617">
        <f>'23년(세부_실적)'!O612</f>
        <v>0</v>
      </c>
      <c r="R463" s="617">
        <f>'23년(세부_실적)'!P612</f>
        <v>15725</v>
      </c>
      <c r="S463" s="638">
        <f>'23년(세부_실적)'!Q612</f>
        <v>4.1020000000000003</v>
      </c>
      <c r="T463" s="638">
        <f t="shared" si="6520"/>
        <v>4102</v>
      </c>
      <c r="U463" s="638">
        <f>'23년(세부_실적)'!S612</f>
        <v>1.1200000000000001</v>
      </c>
      <c r="V463" s="638">
        <f t="shared" si="6521"/>
        <v>1120</v>
      </c>
      <c r="W463" s="638">
        <f>'23년(세부_실적)'!U612</f>
        <v>0.56000000000000005</v>
      </c>
      <c r="X463" s="638">
        <f t="shared" si="6522"/>
        <v>560</v>
      </c>
      <c r="Y463" s="638">
        <f>'23년(세부_실적)'!W612</f>
        <v>0.40799999999999997</v>
      </c>
      <c r="Z463" s="638">
        <f t="shared" si="6523"/>
        <v>408</v>
      </c>
      <c r="AA463" s="638">
        <f>'23년(세부_실적)'!Y612</f>
        <v>2.0880000000000001</v>
      </c>
      <c r="AB463" s="638">
        <f t="shared" si="6523"/>
        <v>2088</v>
      </c>
      <c r="AC463" s="638">
        <f>'23년(세부_실적)'!AA612</f>
        <v>0</v>
      </c>
      <c r="AD463" s="638">
        <f t="shared" ref="AD463" si="6666">AC463*1000</f>
        <v>0</v>
      </c>
      <c r="AE463" s="638">
        <f>'23년(세부_실적)'!AC612</f>
        <v>0.192</v>
      </c>
      <c r="AF463" s="638">
        <f t="shared" ref="AF463" si="6667">AE463*1000</f>
        <v>192</v>
      </c>
      <c r="AG463" s="638">
        <f>'23년(세부_실적)'!AE612</f>
        <v>0.36799999999999999</v>
      </c>
      <c r="AH463" s="638">
        <f t="shared" ref="AH463" si="6668">AG463*1000</f>
        <v>368</v>
      </c>
      <c r="AI463" s="638">
        <f>'23년(세부_실적)'!AG612</f>
        <v>0.56000000000000005</v>
      </c>
      <c r="AJ463" s="638">
        <f t="shared" ref="AJ463" si="6669">AI463*1000</f>
        <v>560</v>
      </c>
      <c r="AK463" s="638">
        <f>'23년(세부_실적)'!AI612</f>
        <v>2.6480000000000001</v>
      </c>
      <c r="AL463" s="638">
        <f t="shared" ref="AL463" si="6670">AK463*1000</f>
        <v>2648</v>
      </c>
      <c r="AM463" s="638">
        <f>'23년(세부_실적)'!AK612</f>
        <v>0.48</v>
      </c>
      <c r="AN463" s="638">
        <f t="shared" ref="AN463" si="6671">AM463*1000</f>
        <v>480</v>
      </c>
      <c r="AO463" s="638">
        <f>'23년(세부_실적)'!AM612</f>
        <v>0.193</v>
      </c>
      <c r="AP463" s="638">
        <f t="shared" ref="AP463" si="6672">AO463*1000</f>
        <v>193</v>
      </c>
      <c r="AQ463" s="638">
        <f>'23년(세부_실적)'!AO612</f>
        <v>0.28799999999999998</v>
      </c>
      <c r="AR463" s="638">
        <f t="shared" ref="AR463" si="6673">AQ463*1000</f>
        <v>288</v>
      </c>
      <c r="AS463" s="638">
        <f>'23년(세부_실적)'!AQ612</f>
        <v>0.96100000000000008</v>
      </c>
      <c r="AT463" s="638">
        <f t="shared" ref="AT463" si="6674">AS463*1000</f>
        <v>961.00000000000011</v>
      </c>
      <c r="AU463" s="638">
        <f>'23년(세부_실적)'!AS612</f>
        <v>0.16800000000000001</v>
      </c>
      <c r="AV463" s="638">
        <f t="shared" ref="AV463" si="6675">AU463*1000</f>
        <v>168</v>
      </c>
      <c r="AW463" s="638">
        <f>'23년(세부_실적)'!AU612</f>
        <v>0.192</v>
      </c>
      <c r="AX463" s="638">
        <f t="shared" ref="AX463" si="6676">AW463*1000</f>
        <v>192</v>
      </c>
      <c r="AY463" s="638">
        <f>'23년(세부_실적)'!AW612</f>
        <v>0.13300000000000001</v>
      </c>
      <c r="AZ463" s="638">
        <f t="shared" ref="AZ463" si="6677">AY463*1000</f>
        <v>133</v>
      </c>
      <c r="BA463" s="638">
        <f>'23년(세부_실적)'!AY612</f>
        <v>0.49299999999999999</v>
      </c>
      <c r="BB463" s="638">
        <f t="shared" ref="BB463" si="6678">BA463*1000</f>
        <v>493</v>
      </c>
      <c r="BC463" s="638">
        <f>'23년(세부_실적)'!BA612</f>
        <v>1.4540000000000002</v>
      </c>
      <c r="BD463" s="638">
        <f t="shared" ref="BD463" si="6679">BC463*1000</f>
        <v>1454.0000000000002</v>
      </c>
      <c r="BF463" s="617">
        <v>1.1200000000000001</v>
      </c>
      <c r="BG463" s="617">
        <v>6.2412660727272717</v>
      </c>
      <c r="BH463" s="617">
        <f t="shared" ref="BH463" si="6680">+BI463/$BI$2</f>
        <v>11.013976189902785</v>
      </c>
      <c r="BI463" s="617">
        <v>13720</v>
      </c>
      <c r="BJ463" s="617">
        <v>1.1200000000000001</v>
      </c>
      <c r="BK463" s="617">
        <v>6.2412660727272717</v>
      </c>
      <c r="BL463" s="617">
        <f t="shared" si="6518"/>
        <v>10.76737141153019</v>
      </c>
      <c r="BM463" s="617">
        <v>13720</v>
      </c>
      <c r="BN463" s="617">
        <v>1.1200000000000001</v>
      </c>
      <c r="BO463" s="617">
        <v>6.2412660727272717</v>
      </c>
      <c r="BP463" s="617">
        <f t="shared" si="6519"/>
        <v>10.526073513729161</v>
      </c>
      <c r="BQ463" s="617">
        <v>13720</v>
      </c>
      <c r="BR463" s="617">
        <v>1.1200000000000001</v>
      </c>
      <c r="BS463" s="617">
        <v>6.443161345454544</v>
      </c>
      <c r="BT463" s="617">
        <f t="shared" si="6553"/>
        <v>10.367862648490162</v>
      </c>
      <c r="BU463" s="617">
        <v>13720</v>
      </c>
      <c r="BV463" s="617">
        <v>1.1200000000000001</v>
      </c>
      <c r="BW463" s="617">
        <v>6.443161345454544</v>
      </c>
      <c r="BX463" s="617">
        <f t="shared" si="6607"/>
        <v>10.672235271016321</v>
      </c>
      <c r="BY463" s="617">
        <v>14131</v>
      </c>
      <c r="BZ463" s="617">
        <v>1.1200000000000001</v>
      </c>
      <c r="CA463" s="617">
        <v>6.443161345454544</v>
      </c>
      <c r="CB463" s="617">
        <f>+CC463/$CC$2</f>
        <v>10.868077186343955</v>
      </c>
      <c r="CC463" s="617">
        <v>14131</v>
      </c>
      <c r="CD463" s="617"/>
      <c r="CE463" s="617"/>
      <c r="CF463" s="617"/>
      <c r="CG463" s="617"/>
      <c r="CH463" s="617"/>
      <c r="CI463" s="617"/>
      <c r="CJ463" s="617"/>
      <c r="CK463" s="617"/>
      <c r="CL463" s="617"/>
      <c r="CM463" s="617"/>
      <c r="CN463" s="617"/>
      <c r="CO463" s="617"/>
      <c r="CP463" s="617"/>
      <c r="CQ463" s="617"/>
      <c r="CR463" s="617"/>
      <c r="CS463" s="617"/>
      <c r="CT463" s="617"/>
      <c r="CU463" s="617"/>
      <c r="CV463" s="617"/>
      <c r="CW463" s="617"/>
      <c r="CX463" s="617"/>
      <c r="CY463" s="617"/>
      <c r="CZ463" s="617"/>
      <c r="DA463" s="617"/>
      <c r="DB463" s="6">
        <f t="shared" si="6554"/>
        <v>15366400.000000002</v>
      </c>
      <c r="DC463" s="6">
        <f t="shared" si="6555"/>
        <v>7683200</v>
      </c>
      <c r="DD463" s="6">
        <f t="shared" si="6556"/>
        <v>5597760</v>
      </c>
      <c r="DE463" s="6">
        <f t="shared" si="6557"/>
        <v>0</v>
      </c>
      <c r="DF463" s="6">
        <f t="shared" si="6558"/>
        <v>2713152</v>
      </c>
      <c r="DG463" s="6">
        <f t="shared" si="6559"/>
        <v>5200208</v>
      </c>
      <c r="DH463" s="6">
        <f t="shared" si="6560"/>
        <v>0</v>
      </c>
      <c r="DI463" s="6">
        <f t="shared" si="6561"/>
        <v>2774603.4775155163</v>
      </c>
      <c r="DJ463" s="6">
        <f t="shared" si="6562"/>
        <v>0</v>
      </c>
      <c r="DK463" s="6">
        <f t="shared" si="6563"/>
        <v>0</v>
      </c>
      <c r="DL463" s="6">
        <f t="shared" si="6564"/>
        <v>0</v>
      </c>
      <c r="DM463" s="6">
        <f t="shared" si="6565"/>
        <v>0</v>
      </c>
      <c r="DO463" s="6">
        <f t="shared" si="6566"/>
        <v>10270238.198231911</v>
      </c>
      <c r="DP463" s="6">
        <f t="shared" si="6567"/>
        <v>5252728.5749067049</v>
      </c>
      <c r="DQ463" s="6">
        <f t="shared" si="6568"/>
        <v>3914717.1751673627</v>
      </c>
      <c r="DR463" s="6">
        <f t="shared" si="6569"/>
        <v>0</v>
      </c>
      <c r="DS463" s="6">
        <f t="shared" si="6570"/>
        <v>1922746.8107333579</v>
      </c>
      <c r="DT463" s="6">
        <f t="shared" si="6571"/>
        <v>3618856.5336417337</v>
      </c>
      <c r="DU463" s="6">
        <f t="shared" si="6572"/>
        <v>0</v>
      </c>
      <c r="DV463" s="6">
        <f t="shared" si="6573"/>
        <v>0</v>
      </c>
      <c r="DW463" s="6">
        <f t="shared" si="6574"/>
        <v>0</v>
      </c>
      <c r="DX463" s="6">
        <f t="shared" si="6575"/>
        <v>0</v>
      </c>
      <c r="DY463" s="6">
        <f t="shared" si="6576"/>
        <v>0</v>
      </c>
      <c r="DZ463" s="6">
        <f t="shared" si="6577"/>
        <v>0</v>
      </c>
    </row>
    <row r="464" spans="2:130" outlineLevel="1">
      <c r="B464" s="6">
        <f>'23년(세부_실적)'!A614</f>
        <v>458</v>
      </c>
      <c r="C464" s="620"/>
      <c r="D464" s="620"/>
      <c r="E464" s="620"/>
      <c r="F464" s="622" t="str">
        <f>'23년(세부_실적)'!E614</f>
        <v>PN039BCW-V1</v>
      </c>
      <c r="G464" s="622" t="s">
        <v>1493</v>
      </c>
      <c r="H464" s="622"/>
      <c r="I464" s="617" t="str">
        <f>'23년(세부_실적)'!G614</f>
        <v>구</v>
      </c>
      <c r="J464" s="617" t="str">
        <f>'23년(세부_실적)'!H614</f>
        <v>SY</v>
      </c>
      <c r="K464" s="617">
        <f>'23년(세부_실적)'!I614</f>
        <v>0</v>
      </c>
      <c r="L464" s="617">
        <f>'23년(세부_실적)'!J614</f>
        <v>15932</v>
      </c>
      <c r="M464" s="617">
        <f>'23년(세부_실적)'!K614</f>
        <v>0</v>
      </c>
      <c r="N464" s="617">
        <f>'23년(세부_실적)'!L614</f>
        <v>15932</v>
      </c>
      <c r="O464" s="617">
        <f>'23년(세부_실적)'!M614</f>
        <v>0</v>
      </c>
      <c r="P464" s="617">
        <f>'23년(세부_실적)'!N614</f>
        <v>15932</v>
      </c>
      <c r="Q464" s="617">
        <f>'23년(세부_실적)'!O614</f>
        <v>0</v>
      </c>
      <c r="R464" s="617">
        <f>'23년(세부_실적)'!P614</f>
        <v>15932</v>
      </c>
      <c r="S464" s="638">
        <f>'23년(세부_실적)'!Q614</f>
        <v>0</v>
      </c>
      <c r="T464" s="638">
        <f t="shared" si="6520"/>
        <v>0</v>
      </c>
      <c r="U464" s="638">
        <f>'23년(세부_실적)'!S614</f>
        <v>0</v>
      </c>
      <c r="V464" s="638">
        <f t="shared" si="6521"/>
        <v>0</v>
      </c>
      <c r="W464" s="638">
        <f>'23년(세부_실적)'!U614</f>
        <v>0</v>
      </c>
      <c r="X464" s="638">
        <f t="shared" si="6522"/>
        <v>0</v>
      </c>
      <c r="Y464" s="638">
        <f>'23년(세부_실적)'!W614</f>
        <v>0</v>
      </c>
      <c r="Z464" s="638">
        <f t="shared" si="6523"/>
        <v>0</v>
      </c>
      <c r="AA464" s="638">
        <f>'23년(세부_실적)'!Y614</f>
        <v>0</v>
      </c>
      <c r="AB464" s="638">
        <f t="shared" si="6523"/>
        <v>0</v>
      </c>
      <c r="AC464" s="638">
        <f>'23년(세부_실적)'!AA614</f>
        <v>0</v>
      </c>
      <c r="AD464" s="638">
        <f t="shared" ref="AD464" si="6681">AC464*1000</f>
        <v>0</v>
      </c>
      <c r="AE464" s="638">
        <f>'23년(세부_실적)'!AC614</f>
        <v>0</v>
      </c>
      <c r="AF464" s="638">
        <f t="shared" ref="AF464" si="6682">AE464*1000</f>
        <v>0</v>
      </c>
      <c r="AG464" s="638">
        <f>'23년(세부_실적)'!AE614</f>
        <v>0</v>
      </c>
      <c r="AH464" s="638">
        <f t="shared" ref="AH464" si="6683">AG464*1000</f>
        <v>0</v>
      </c>
      <c r="AI464" s="638">
        <f>'23년(세부_실적)'!AG614</f>
        <v>0</v>
      </c>
      <c r="AJ464" s="638">
        <f t="shared" ref="AJ464" si="6684">AI464*1000</f>
        <v>0</v>
      </c>
      <c r="AK464" s="638">
        <f>'23년(세부_실적)'!AI614</f>
        <v>0</v>
      </c>
      <c r="AL464" s="638">
        <f t="shared" ref="AL464" si="6685">AK464*1000</f>
        <v>0</v>
      </c>
      <c r="AM464" s="638">
        <f>'23년(세부_실적)'!AK614</f>
        <v>0</v>
      </c>
      <c r="AN464" s="638">
        <f t="shared" ref="AN464" si="6686">AM464*1000</f>
        <v>0</v>
      </c>
      <c r="AO464" s="638">
        <f>'23년(세부_실적)'!AM614</f>
        <v>0</v>
      </c>
      <c r="AP464" s="638">
        <f t="shared" ref="AP464" si="6687">AO464*1000</f>
        <v>0</v>
      </c>
      <c r="AQ464" s="638">
        <f>'23년(세부_실적)'!AO614</f>
        <v>0</v>
      </c>
      <c r="AR464" s="638">
        <f t="shared" ref="AR464" si="6688">AQ464*1000</f>
        <v>0</v>
      </c>
      <c r="AS464" s="638">
        <f>'23년(세부_실적)'!AQ614</f>
        <v>0</v>
      </c>
      <c r="AT464" s="638">
        <f t="shared" ref="AT464" si="6689">AS464*1000</f>
        <v>0</v>
      </c>
      <c r="AU464" s="638">
        <f>'23년(세부_실적)'!AS614</f>
        <v>0</v>
      </c>
      <c r="AV464" s="638">
        <f t="shared" ref="AV464" si="6690">AU464*1000</f>
        <v>0</v>
      </c>
      <c r="AW464" s="638">
        <f>'23년(세부_실적)'!AU614</f>
        <v>0</v>
      </c>
      <c r="AX464" s="638">
        <f t="shared" ref="AX464" si="6691">AW464*1000</f>
        <v>0</v>
      </c>
      <c r="AY464" s="638">
        <f>'23년(세부_실적)'!AW614</f>
        <v>0</v>
      </c>
      <c r="AZ464" s="638">
        <f t="shared" ref="AZ464" si="6692">AY464*1000</f>
        <v>0</v>
      </c>
      <c r="BA464" s="638">
        <f>'23년(세부_실적)'!AY614</f>
        <v>0</v>
      </c>
      <c r="BB464" s="638">
        <f t="shared" ref="BB464" si="6693">BA464*1000</f>
        <v>0</v>
      </c>
      <c r="BC464" s="638">
        <f>'23년(세부_실적)'!BA614</f>
        <v>0</v>
      </c>
      <c r="BD464" s="638">
        <f t="shared" ref="BD464" si="6694">BC464*1000</f>
        <v>0</v>
      </c>
      <c r="BF464" s="617">
        <v>1.1200000000000001</v>
      </c>
      <c r="BG464" s="617">
        <v>7.8294747272727294</v>
      </c>
      <c r="BH464" s="617"/>
      <c r="BI464" s="617"/>
      <c r="BJ464" s="617">
        <v>1.1200000000000001</v>
      </c>
      <c r="BK464" s="617">
        <v>7.8294747272727294</v>
      </c>
      <c r="BL464" s="617"/>
      <c r="BM464" s="617"/>
      <c r="BN464" s="617">
        <v>1.1200000000000001</v>
      </c>
      <c r="BO464" s="617">
        <v>7.8294747272727294</v>
      </c>
      <c r="BP464" s="617">
        <f t="shared" si="6519"/>
        <v>10.66417068810753</v>
      </c>
      <c r="BQ464" s="617">
        <v>13900</v>
      </c>
      <c r="BR464" s="617">
        <v>1.1200000000000001</v>
      </c>
      <c r="BS464" s="617">
        <v>8.0168284402650745</v>
      </c>
      <c r="BT464" s="617">
        <f t="shared" si="6553"/>
        <v>10.503884170117583</v>
      </c>
      <c r="BU464" s="617">
        <v>13900</v>
      </c>
      <c r="BV464" s="617">
        <v>1.1200000000000001</v>
      </c>
      <c r="BW464" s="617">
        <v>8.0168284402650745</v>
      </c>
      <c r="BX464" s="617"/>
      <c r="BY464" s="617"/>
      <c r="BZ464" s="617">
        <v>1.1200000000000001</v>
      </c>
      <c r="CA464" s="617">
        <v>8.0168284402650745</v>
      </c>
      <c r="CB464" s="617">
        <f>+CC464/$CC$2</f>
        <v>11.01112880028918</v>
      </c>
      <c r="CC464" s="617">
        <v>14317</v>
      </c>
      <c r="CD464" s="617"/>
      <c r="CE464" s="617"/>
      <c r="CF464" s="617"/>
      <c r="CG464" s="617"/>
      <c r="CH464" s="617"/>
      <c r="CI464" s="617"/>
      <c r="CJ464" s="617"/>
      <c r="CK464" s="617"/>
      <c r="CL464" s="617"/>
      <c r="CM464" s="617"/>
      <c r="CN464" s="617"/>
      <c r="CO464" s="617"/>
      <c r="CP464" s="617"/>
      <c r="CQ464" s="617"/>
      <c r="CR464" s="617"/>
      <c r="CS464" s="617"/>
      <c r="CT464" s="617"/>
      <c r="CU464" s="617"/>
      <c r="CV464" s="617"/>
      <c r="CW464" s="617"/>
      <c r="CX464" s="617"/>
      <c r="CY464" s="617"/>
      <c r="CZ464" s="617"/>
      <c r="DA464" s="617"/>
      <c r="DB464" s="6">
        <f t="shared" si="6554"/>
        <v>0</v>
      </c>
      <c r="DC464" s="6">
        <f t="shared" si="6555"/>
        <v>0</v>
      </c>
      <c r="DD464" s="6">
        <f t="shared" si="6556"/>
        <v>0</v>
      </c>
      <c r="DE464" s="6">
        <f t="shared" si="6557"/>
        <v>0</v>
      </c>
      <c r="DF464" s="6">
        <f t="shared" si="6558"/>
        <v>0</v>
      </c>
      <c r="DG464" s="6">
        <f t="shared" si="6559"/>
        <v>0</v>
      </c>
      <c r="DH464" s="6">
        <f t="shared" si="6560"/>
        <v>0</v>
      </c>
      <c r="DI464" s="6">
        <f t="shared" si="6561"/>
        <v>0</v>
      </c>
      <c r="DJ464" s="6">
        <f t="shared" si="6562"/>
        <v>0</v>
      </c>
      <c r="DK464" s="6">
        <f t="shared" si="6563"/>
        <v>0</v>
      </c>
      <c r="DL464" s="6">
        <f t="shared" si="6564"/>
        <v>0</v>
      </c>
      <c r="DM464" s="6">
        <f t="shared" si="6565"/>
        <v>0</v>
      </c>
      <c r="DO464" s="6">
        <f t="shared" si="6566"/>
        <v>0</v>
      </c>
      <c r="DP464" s="6">
        <f t="shared" si="6567"/>
        <v>0</v>
      </c>
      <c r="DQ464" s="6">
        <f t="shared" si="6568"/>
        <v>0</v>
      </c>
      <c r="DR464" s="6">
        <f t="shared" si="6569"/>
        <v>0</v>
      </c>
      <c r="DS464" s="6">
        <f t="shared" si="6570"/>
        <v>0</v>
      </c>
      <c r="DT464" s="6">
        <f t="shared" si="6571"/>
        <v>0</v>
      </c>
      <c r="DU464" s="6">
        <f t="shared" si="6572"/>
        <v>0</v>
      </c>
      <c r="DV464" s="6">
        <f t="shared" si="6573"/>
        <v>0</v>
      </c>
      <c r="DW464" s="6">
        <f t="shared" si="6574"/>
        <v>0</v>
      </c>
      <c r="DX464" s="6">
        <f t="shared" si="6575"/>
        <v>0</v>
      </c>
      <c r="DY464" s="6">
        <f t="shared" si="6576"/>
        <v>0</v>
      </c>
      <c r="DZ464" s="6">
        <f t="shared" si="6577"/>
        <v>0</v>
      </c>
    </row>
    <row r="465" spans="2:130" outlineLevel="1">
      <c r="B465" s="6">
        <f>'23년(세부_실적)'!A615</f>
        <v>459</v>
      </c>
      <c r="C465" s="620"/>
      <c r="D465" s="620"/>
      <c r="E465" s="620"/>
      <c r="F465" s="622" t="str">
        <f>'23년(세부_실적)'!E615</f>
        <v>PN039BCW-VF</v>
      </c>
      <c r="G465" s="622" t="s">
        <v>1494</v>
      </c>
      <c r="H465" s="622"/>
      <c r="I465" s="617" t="str">
        <f>'23년(세부_실적)'!G615</f>
        <v>구</v>
      </c>
      <c r="J465" s="617" t="str">
        <f>'23년(세부_실적)'!H615</f>
        <v>SY</v>
      </c>
      <c r="K465" s="617">
        <f>'23년(세부_실적)'!I615</f>
        <v>0</v>
      </c>
      <c r="L465" s="617">
        <f>'23년(세부_실적)'!J615</f>
        <v>12894</v>
      </c>
      <c r="M465" s="617">
        <f>'23년(세부_실적)'!K615</f>
        <v>0</v>
      </c>
      <c r="N465" s="617">
        <f>'23년(세부_실적)'!L615</f>
        <v>12894</v>
      </c>
      <c r="O465" s="617">
        <f>'23년(세부_실적)'!M615</f>
        <v>0</v>
      </c>
      <c r="P465" s="617">
        <f>'23년(세부_실적)'!N615</f>
        <v>12894</v>
      </c>
      <c r="Q465" s="617">
        <f>'23년(세부_실적)'!O615</f>
        <v>0</v>
      </c>
      <c r="R465" s="617">
        <f>'23년(세부_실적)'!P615</f>
        <v>12894</v>
      </c>
      <c r="S465" s="638">
        <f>'23년(세부_실적)'!Q615</f>
        <v>29.824999999999996</v>
      </c>
      <c r="T465" s="638">
        <f t="shared" si="6520"/>
        <v>29824.999999999996</v>
      </c>
      <c r="U465" s="638">
        <f>'23년(세부_실적)'!S615</f>
        <v>1.823</v>
      </c>
      <c r="V465" s="638">
        <f t="shared" si="6521"/>
        <v>1823</v>
      </c>
      <c r="W465" s="638">
        <f>'23년(세부_실적)'!U615</f>
        <v>2.956</v>
      </c>
      <c r="X465" s="638">
        <f t="shared" si="6522"/>
        <v>2956</v>
      </c>
      <c r="Y465" s="638">
        <f>'23년(세부_실적)'!W615</f>
        <v>3.125</v>
      </c>
      <c r="Z465" s="638">
        <f t="shared" si="6523"/>
        <v>3125</v>
      </c>
      <c r="AA465" s="638">
        <f>'23년(세부_실적)'!Y615</f>
        <v>7.9039999999999999</v>
      </c>
      <c r="AB465" s="638">
        <f t="shared" si="6523"/>
        <v>7904</v>
      </c>
      <c r="AC465" s="638">
        <f>'23년(세부_실적)'!AA615</f>
        <v>4.7</v>
      </c>
      <c r="AD465" s="638">
        <f t="shared" ref="AD465" si="6695">AC465*1000</f>
        <v>4700</v>
      </c>
      <c r="AE465" s="638">
        <f>'23년(세부_실적)'!AC615</f>
        <v>2.46</v>
      </c>
      <c r="AF465" s="638">
        <f t="shared" ref="AF465" si="6696">AE465*1000</f>
        <v>2460</v>
      </c>
      <c r="AG465" s="638">
        <f>'23년(세부_실적)'!AE615</f>
        <v>6.76</v>
      </c>
      <c r="AH465" s="638">
        <f t="shared" ref="AH465" si="6697">AG465*1000</f>
        <v>6760</v>
      </c>
      <c r="AI465" s="638">
        <f>'23년(세부_실적)'!AG615</f>
        <v>13.92</v>
      </c>
      <c r="AJ465" s="638">
        <f t="shared" ref="AJ465" si="6698">AI465*1000</f>
        <v>13920</v>
      </c>
      <c r="AK465" s="638">
        <f>'23년(세부_실적)'!AI615</f>
        <v>21.823999999999998</v>
      </c>
      <c r="AL465" s="638">
        <f t="shared" ref="AL465" si="6699">AK465*1000</f>
        <v>21823.999999999996</v>
      </c>
      <c r="AM465" s="638">
        <f>'23년(세부_실적)'!AK615</f>
        <v>1.4319999999999999</v>
      </c>
      <c r="AN465" s="638">
        <f t="shared" ref="AN465" si="6700">AM465*1000</f>
        <v>1432</v>
      </c>
      <c r="AO465" s="638">
        <f>'23년(세부_실적)'!AM615</f>
        <v>2.0390000000000001</v>
      </c>
      <c r="AP465" s="638">
        <f t="shared" ref="AP465" si="6701">AO465*1000</f>
        <v>2039.0000000000002</v>
      </c>
      <c r="AQ465" s="638">
        <f>'23년(세부_실적)'!AO615</f>
        <v>0.67200000000000004</v>
      </c>
      <c r="AR465" s="638">
        <f t="shared" ref="AR465" si="6702">AQ465*1000</f>
        <v>672</v>
      </c>
      <c r="AS465" s="638">
        <f>'23년(세부_실적)'!AQ615</f>
        <v>4.1429999999999998</v>
      </c>
      <c r="AT465" s="638">
        <f t="shared" ref="AT465" si="6703">AS465*1000</f>
        <v>4143</v>
      </c>
      <c r="AU465" s="638">
        <f>'23년(세부_실적)'!AS615</f>
        <v>2.0619999999999998</v>
      </c>
      <c r="AV465" s="638">
        <f t="shared" ref="AV465" si="6704">AU465*1000</f>
        <v>2062</v>
      </c>
      <c r="AW465" s="638">
        <f>'23년(세부_실적)'!AU615</f>
        <v>1.208</v>
      </c>
      <c r="AX465" s="638">
        <f t="shared" ref="AX465" si="6705">AW465*1000</f>
        <v>1208</v>
      </c>
      <c r="AY465" s="638">
        <f>'23년(세부_실적)'!AW615</f>
        <v>0.58799999999999997</v>
      </c>
      <c r="AZ465" s="638">
        <f t="shared" ref="AZ465" si="6706">AY465*1000</f>
        <v>588</v>
      </c>
      <c r="BA465" s="638">
        <f>'23년(세부_실적)'!AY615</f>
        <v>3.8579999999999997</v>
      </c>
      <c r="BB465" s="638">
        <f t="shared" ref="BB465" si="6707">BA465*1000</f>
        <v>3857.9999999999995</v>
      </c>
      <c r="BC465" s="638">
        <f>'23년(세부_실적)'!BA615</f>
        <v>8.0009999999999994</v>
      </c>
      <c r="BD465" s="638">
        <f t="shared" ref="BD465" si="6708">BC465*1000</f>
        <v>8000.9999999999991</v>
      </c>
      <c r="BF465" s="617">
        <v>1.1200000000000001</v>
      </c>
      <c r="BG465" s="617">
        <v>6.2910865454545455</v>
      </c>
      <c r="BH465" s="617">
        <f t="shared" ref="BH465" si="6709">+BI465/$BI$2</f>
        <v>9.0311393685427355</v>
      </c>
      <c r="BI465" s="617">
        <v>11250</v>
      </c>
      <c r="BJ465" s="617">
        <v>1.1200000000000001</v>
      </c>
      <c r="BK465" s="617">
        <v>6.2910865454545455</v>
      </c>
      <c r="BL465" s="617">
        <f t="shared" si="6518"/>
        <v>8.8289306399208929</v>
      </c>
      <c r="BM465" s="617">
        <v>11250</v>
      </c>
      <c r="BN465" s="617">
        <v>1.1200000000000001</v>
      </c>
      <c r="BO465" s="617">
        <v>6.2910865454545455</v>
      </c>
      <c r="BP465" s="617">
        <f t="shared" si="6519"/>
        <v>8.6310733986481818</v>
      </c>
      <c r="BQ465" s="617">
        <v>11250</v>
      </c>
      <c r="BR465" s="617">
        <v>1.1200000000000001</v>
      </c>
      <c r="BS465" s="617">
        <v>6.4790978057398725</v>
      </c>
      <c r="BT465" s="617">
        <f t="shared" si="6553"/>
        <v>8.5013451017138717</v>
      </c>
      <c r="BU465" s="617">
        <v>11250</v>
      </c>
      <c r="BV465" s="617">
        <v>1.1200000000000001</v>
      </c>
      <c r="BW465" s="617">
        <v>6.4790978057398725</v>
      </c>
      <c r="BX465" s="617">
        <f t="shared" si="6607"/>
        <v>8.7509157232514418</v>
      </c>
      <c r="BY465" s="617">
        <v>11587</v>
      </c>
      <c r="BZ465" s="617">
        <v>1.1200000000000001</v>
      </c>
      <c r="CA465" s="617">
        <v>6.4790978057398725</v>
      </c>
      <c r="CB465" s="617">
        <f>+CC465/$CC$2</f>
        <v>8.9115002730286186</v>
      </c>
      <c r="CC465" s="617">
        <v>11587</v>
      </c>
      <c r="CD465" s="617"/>
      <c r="CE465" s="617"/>
      <c r="CF465" s="617"/>
      <c r="CG465" s="617"/>
      <c r="CH465" s="617"/>
      <c r="CI465" s="617"/>
      <c r="CJ465" s="617"/>
      <c r="CK465" s="617"/>
      <c r="CL465" s="617"/>
      <c r="CM465" s="617"/>
      <c r="CN465" s="617"/>
      <c r="CO465" s="617"/>
      <c r="CP465" s="617"/>
      <c r="CQ465" s="617"/>
      <c r="CR465" s="617"/>
      <c r="CS465" s="617"/>
      <c r="CT465" s="617"/>
      <c r="CU465" s="617"/>
      <c r="CV465" s="617"/>
      <c r="CW465" s="617"/>
      <c r="CX465" s="617"/>
      <c r="CY465" s="617"/>
      <c r="CZ465" s="617"/>
      <c r="DA465" s="617"/>
      <c r="DB465" s="6">
        <f t="shared" si="6554"/>
        <v>20508750</v>
      </c>
      <c r="DC465" s="6">
        <f t="shared" si="6555"/>
        <v>33255000.000000004</v>
      </c>
      <c r="DD465" s="6">
        <f t="shared" si="6556"/>
        <v>35156250</v>
      </c>
      <c r="DE465" s="6">
        <f t="shared" si="6557"/>
        <v>52875000</v>
      </c>
      <c r="DF465" s="6">
        <f t="shared" si="6558"/>
        <v>28504020.000000004</v>
      </c>
      <c r="DG465" s="6">
        <f t="shared" si="6559"/>
        <v>78328120</v>
      </c>
      <c r="DH465" s="6">
        <f t="shared" si="6560"/>
        <v>0</v>
      </c>
      <c r="DI465" s="6">
        <f t="shared" si="6561"/>
        <v>24035820.586719278</v>
      </c>
      <c r="DJ465" s="6">
        <f t="shared" si="6562"/>
        <v>0</v>
      </c>
      <c r="DK465" s="6">
        <f t="shared" si="6563"/>
        <v>0</v>
      </c>
      <c r="DL465" s="6">
        <f t="shared" si="6564"/>
        <v>0</v>
      </c>
      <c r="DM465" s="6">
        <f t="shared" si="6565"/>
        <v>0</v>
      </c>
      <c r="DO465" s="6">
        <f t="shared" si="6566"/>
        <v>16829783.595025659</v>
      </c>
      <c r="DP465" s="6">
        <f t="shared" si="6567"/>
        <v>27914556.487137515</v>
      </c>
      <c r="DQ465" s="6">
        <f t="shared" si="6568"/>
        <v>30186976.674818184</v>
      </c>
      <c r="DR465" s="6">
        <f t="shared" si="6569"/>
        <v>47263379.108970933</v>
      </c>
      <c r="DS465" s="6">
        <f t="shared" si="6570"/>
        <v>24752247.957461182</v>
      </c>
      <c r="DT465" s="6">
        <f t="shared" si="6571"/>
        <v>66792686.594110362</v>
      </c>
      <c r="DU465" s="6">
        <f t="shared" si="6572"/>
        <v>0</v>
      </c>
      <c r="DV465" s="6">
        <f t="shared" si="6573"/>
        <v>0</v>
      </c>
      <c r="DW465" s="6">
        <f t="shared" si="6574"/>
        <v>0</v>
      </c>
      <c r="DX465" s="6">
        <f t="shared" si="6575"/>
        <v>0</v>
      </c>
      <c r="DY465" s="6">
        <f t="shared" si="6576"/>
        <v>0</v>
      </c>
      <c r="DZ465" s="6">
        <f t="shared" si="6577"/>
        <v>0</v>
      </c>
    </row>
    <row r="466" spans="2:130" ht="12" customHeight="1" outlineLevel="1">
      <c r="B466" s="6">
        <f>'23년(세부_실적)'!A621</f>
        <v>460</v>
      </c>
      <c r="C466" s="620"/>
      <c r="D466" s="620"/>
      <c r="E466" s="624"/>
      <c r="F466" s="633" t="str">
        <f>'23년(세부_실적)'!E621</f>
        <v>소   계</v>
      </c>
      <c r="G466" s="633" t="s">
        <v>1257</v>
      </c>
      <c r="H466" s="636"/>
      <c r="I466" s="634"/>
      <c r="J466" s="634"/>
      <c r="K466" s="634">
        <f>'23년(세부_실적)'!I621</f>
        <v>0</v>
      </c>
      <c r="L466" s="634">
        <f>'23년(세부_실적)'!J621</f>
        <v>0</v>
      </c>
      <c r="M466" s="634">
        <f>'23년(세부_실적)'!K621</f>
        <v>0</v>
      </c>
      <c r="N466" s="634">
        <f>'23년(세부_실적)'!L621</f>
        <v>0</v>
      </c>
      <c r="O466" s="634">
        <f>'23년(세부_실적)'!M621</f>
        <v>0</v>
      </c>
      <c r="P466" s="634">
        <f>'23년(세부_실적)'!N621</f>
        <v>0</v>
      </c>
      <c r="Q466" s="634">
        <f>'23년(세부_실적)'!O621</f>
        <v>0</v>
      </c>
      <c r="R466" s="634">
        <f>'23년(세부_실적)'!P621</f>
        <v>0</v>
      </c>
      <c r="S466" s="639">
        <f>'23년(세부_실적)'!Q621</f>
        <v>412.32400000000001</v>
      </c>
      <c r="T466" s="639">
        <f t="shared" si="6520"/>
        <v>412324</v>
      </c>
      <c r="U466" s="639">
        <f>'23년(세부_실적)'!S621</f>
        <v>34.558</v>
      </c>
      <c r="V466" s="639">
        <f t="shared" si="6521"/>
        <v>34558</v>
      </c>
      <c r="W466" s="639">
        <f>'23년(세부_실적)'!U621</f>
        <v>28.1</v>
      </c>
      <c r="X466" s="639">
        <f t="shared" si="6522"/>
        <v>28100</v>
      </c>
      <c r="Y466" s="639">
        <f>'23년(세부_실적)'!W621</f>
        <v>35.088999999999999</v>
      </c>
      <c r="Z466" s="639">
        <f t="shared" si="6523"/>
        <v>35089</v>
      </c>
      <c r="AA466" s="639">
        <f>'23년(세부_실적)'!Y621</f>
        <v>97.747</v>
      </c>
      <c r="AB466" s="639">
        <f t="shared" si="6523"/>
        <v>97747</v>
      </c>
      <c r="AC466" s="639">
        <f>'23년(세부_실적)'!AA621</f>
        <v>38.168000000000006</v>
      </c>
      <c r="AD466" s="639">
        <f t="shared" ref="AD466" si="6710">AC466*1000</f>
        <v>38168.000000000007</v>
      </c>
      <c r="AE466" s="639">
        <f>'23년(세부_실적)'!AC621</f>
        <v>30.116000000000003</v>
      </c>
      <c r="AF466" s="639">
        <f t="shared" ref="AF466" si="6711">AE466*1000</f>
        <v>30116.000000000004</v>
      </c>
      <c r="AG466" s="639">
        <f>'23년(세부_실적)'!AE621</f>
        <v>39.949999999999996</v>
      </c>
      <c r="AH466" s="639">
        <f t="shared" ref="AH466" si="6712">AG466*1000</f>
        <v>39949.999999999993</v>
      </c>
      <c r="AI466" s="639">
        <f>'23년(세부_실적)'!AG621</f>
        <v>108.23400000000001</v>
      </c>
      <c r="AJ466" s="639">
        <f t="shared" ref="AJ466" si="6713">AI466*1000</f>
        <v>108234.00000000001</v>
      </c>
      <c r="AK466" s="639">
        <f>'23년(세부_실적)'!AI621</f>
        <v>205.98100000000002</v>
      </c>
      <c r="AL466" s="639">
        <f t="shared" ref="AL466" si="6714">AK466*1000</f>
        <v>205981.00000000003</v>
      </c>
      <c r="AM466" s="639">
        <f>'23년(세부_실적)'!AK621</f>
        <v>18.524000000000001</v>
      </c>
      <c r="AN466" s="639">
        <f t="shared" ref="AN466" si="6715">AM466*1000</f>
        <v>18524</v>
      </c>
      <c r="AO466" s="639">
        <f>'23년(세부_실적)'!AM621</f>
        <v>29.182000000000002</v>
      </c>
      <c r="AP466" s="639">
        <f t="shared" ref="AP466" si="6716">AO466*1000</f>
        <v>29182.000000000004</v>
      </c>
      <c r="AQ466" s="639">
        <f>'23년(세부_실적)'!AO621</f>
        <v>27.501000000000001</v>
      </c>
      <c r="AR466" s="639">
        <f t="shared" ref="AR466" si="6717">AQ466*1000</f>
        <v>27501</v>
      </c>
      <c r="AS466" s="639">
        <f>'23년(세부_실적)'!AQ621</f>
        <v>75.207000000000008</v>
      </c>
      <c r="AT466" s="639">
        <f t="shared" ref="AT466" si="6718">AS466*1000</f>
        <v>75207.000000000015</v>
      </c>
      <c r="AU466" s="639">
        <f>'23년(세부_실적)'!AS621</f>
        <v>38.605000000000004</v>
      </c>
      <c r="AV466" s="639">
        <f t="shared" ref="AV466" si="6719">AU466*1000</f>
        <v>38605.000000000007</v>
      </c>
      <c r="AW466" s="639">
        <f>'23년(세부_실적)'!AU621</f>
        <v>49.016999999999996</v>
      </c>
      <c r="AX466" s="639">
        <f t="shared" ref="AX466" si="6720">AW466*1000</f>
        <v>49016.999999999993</v>
      </c>
      <c r="AY466" s="639">
        <f>'23년(세부_실적)'!AW621</f>
        <v>43.514000000000003</v>
      </c>
      <c r="AZ466" s="639">
        <f t="shared" ref="AZ466" si="6721">AY466*1000</f>
        <v>43514</v>
      </c>
      <c r="BA466" s="639">
        <f>'23년(세부_실적)'!AY621</f>
        <v>131.13600000000002</v>
      </c>
      <c r="BB466" s="639">
        <f t="shared" ref="BB466" si="6722">BA466*1000</f>
        <v>131136.00000000003</v>
      </c>
      <c r="BC466" s="639">
        <f>'23년(세부_실적)'!BA621</f>
        <v>206.34300000000002</v>
      </c>
      <c r="BD466" s="639">
        <f t="shared" ref="BD466" si="6723">BC466*1000</f>
        <v>206343.00000000003</v>
      </c>
      <c r="BF466" s="617"/>
      <c r="BG466" s="617"/>
      <c r="BH466" s="617"/>
      <c r="BI466" s="617"/>
      <c r="BJ466" s="617"/>
      <c r="BK466" s="617"/>
      <c r="BL466" s="617"/>
      <c r="BM466" s="617"/>
      <c r="BN466" s="617"/>
      <c r="BO466" s="617"/>
      <c r="BP466" s="617"/>
      <c r="BQ466" s="617"/>
      <c r="BR466" s="617"/>
      <c r="BS466" s="617"/>
      <c r="BT466" s="617"/>
      <c r="BU466" s="617"/>
      <c r="BV466" s="617"/>
      <c r="BW466" s="617"/>
      <c r="BX466" s="617"/>
      <c r="BY466" s="617"/>
      <c r="BZ466" s="617"/>
      <c r="CA466" s="617"/>
      <c r="CB466" s="617"/>
      <c r="CC466" s="617"/>
      <c r="CD466" s="617"/>
      <c r="CE466" s="617"/>
      <c r="CF466" s="617"/>
      <c r="CG466" s="617"/>
      <c r="CH466" s="617"/>
      <c r="CI466" s="617"/>
      <c r="CJ466" s="617"/>
      <c r="CK466" s="617"/>
      <c r="CL466" s="617"/>
      <c r="CM466" s="617"/>
      <c r="CN466" s="617"/>
      <c r="CO466" s="617"/>
      <c r="CP466" s="617"/>
      <c r="CQ466" s="617"/>
      <c r="CR466" s="617"/>
      <c r="CS466" s="617"/>
      <c r="CT466" s="617"/>
      <c r="CU466" s="617"/>
      <c r="CV466" s="617"/>
      <c r="CW466" s="617"/>
      <c r="CX466" s="617"/>
      <c r="CY466" s="617"/>
      <c r="CZ466" s="617"/>
      <c r="DA466" s="617"/>
      <c r="DB466" s="6">
        <f t="shared" si="6554"/>
        <v>0</v>
      </c>
      <c r="DC466" s="6">
        <f t="shared" si="6555"/>
        <v>0</v>
      </c>
      <c r="DD466" s="6">
        <f t="shared" si="6556"/>
        <v>0</v>
      </c>
      <c r="DE466" s="6">
        <f t="shared" si="6557"/>
        <v>0</v>
      </c>
      <c r="DF466" s="6">
        <f t="shared" si="6558"/>
        <v>0</v>
      </c>
      <c r="DG466" s="6">
        <f t="shared" si="6559"/>
        <v>0</v>
      </c>
      <c r="DH466" s="6">
        <f t="shared" si="6560"/>
        <v>0</v>
      </c>
      <c r="DI466" s="6">
        <f t="shared" si="6561"/>
        <v>0</v>
      </c>
      <c r="DJ466" s="6">
        <f t="shared" si="6562"/>
        <v>0</v>
      </c>
      <c r="DK466" s="6">
        <f t="shared" si="6563"/>
        <v>0</v>
      </c>
      <c r="DL466" s="6">
        <f t="shared" si="6564"/>
        <v>0</v>
      </c>
      <c r="DM466" s="6">
        <f t="shared" si="6565"/>
        <v>0</v>
      </c>
      <c r="DO466" s="6">
        <f t="shared" si="6566"/>
        <v>0</v>
      </c>
      <c r="DP466" s="6">
        <f t="shared" si="6567"/>
        <v>0</v>
      </c>
      <c r="DQ466" s="6">
        <f t="shared" si="6568"/>
        <v>0</v>
      </c>
      <c r="DR466" s="6">
        <f t="shared" si="6569"/>
        <v>0</v>
      </c>
      <c r="DS466" s="6">
        <f t="shared" si="6570"/>
        <v>0</v>
      </c>
      <c r="DT466" s="6">
        <f t="shared" si="6571"/>
        <v>0</v>
      </c>
      <c r="DU466" s="6">
        <f t="shared" si="6572"/>
        <v>0</v>
      </c>
      <c r="DV466" s="6">
        <f t="shared" si="6573"/>
        <v>0</v>
      </c>
      <c r="DW466" s="6">
        <f t="shared" si="6574"/>
        <v>0</v>
      </c>
      <c r="DX466" s="6">
        <f t="shared" si="6575"/>
        <v>0</v>
      </c>
      <c r="DY466" s="6">
        <f t="shared" si="6576"/>
        <v>0</v>
      </c>
      <c r="DZ466" s="6">
        <f t="shared" si="6577"/>
        <v>0</v>
      </c>
    </row>
    <row r="467" spans="2:130" ht="12" customHeight="1" outlineLevel="1">
      <c r="B467" s="6">
        <f>'23년(세부_실적)'!A622</f>
        <v>461</v>
      </c>
      <c r="C467" s="620"/>
      <c r="D467" s="620"/>
      <c r="E467" s="618" t="str">
        <f>'23년(세부_실적)'!D622</f>
        <v>청정기</v>
      </c>
      <c r="F467" s="622" t="str">
        <f>'23년(세부_실적)'!E622</f>
        <v>PN005MWJ-VF(A)</v>
      </c>
      <c r="G467" s="622" t="s">
        <v>1495</v>
      </c>
      <c r="H467" s="622"/>
      <c r="I467" s="617" t="str">
        <f>'23년(세부_실적)'!G622</f>
        <v>구</v>
      </c>
      <c r="J467" s="617" t="str">
        <f>'23년(세부_실적)'!H622</f>
        <v>QD</v>
      </c>
      <c r="K467" s="617">
        <f>'23년(세부_실적)'!I622</f>
        <v>4.13</v>
      </c>
      <c r="L467" s="617">
        <f>'23년(세부_실적)'!J622</f>
        <v>0</v>
      </c>
      <c r="M467" s="617">
        <f>'23년(세부_실적)'!K622</f>
        <v>4.13</v>
      </c>
      <c r="N467" s="617">
        <f>'23년(세부_실적)'!L622</f>
        <v>0</v>
      </c>
      <c r="O467" s="617">
        <f>'23년(세부_실적)'!M622</f>
        <v>4.13</v>
      </c>
      <c r="P467" s="617">
        <f>'23년(세부_실적)'!N622</f>
        <v>0</v>
      </c>
      <c r="Q467" s="617">
        <f>'23년(세부_실적)'!O622</f>
        <v>4.13</v>
      </c>
      <c r="R467" s="617">
        <f>'23년(세부_실적)'!P622</f>
        <v>0</v>
      </c>
      <c r="S467" s="638">
        <f>'23년(세부_실적)'!Q622</f>
        <v>0</v>
      </c>
      <c r="T467" s="638">
        <f t="shared" si="6520"/>
        <v>0</v>
      </c>
      <c r="U467" s="638">
        <f>'23년(세부_실적)'!S622</f>
        <v>0</v>
      </c>
      <c r="V467" s="638">
        <f t="shared" si="6521"/>
        <v>0</v>
      </c>
      <c r="W467" s="638">
        <f>'23년(세부_실적)'!U622</f>
        <v>0</v>
      </c>
      <c r="X467" s="638">
        <f t="shared" si="6522"/>
        <v>0</v>
      </c>
      <c r="Y467" s="638">
        <f>'23년(세부_실적)'!W622</f>
        <v>0</v>
      </c>
      <c r="Z467" s="638">
        <f t="shared" si="6523"/>
        <v>0</v>
      </c>
      <c r="AA467" s="638">
        <f>'23년(세부_실적)'!Y622</f>
        <v>0</v>
      </c>
      <c r="AB467" s="638">
        <f t="shared" si="6523"/>
        <v>0</v>
      </c>
      <c r="AC467" s="638">
        <f>'23년(세부_실적)'!AA622</f>
        <v>0</v>
      </c>
      <c r="AD467" s="638">
        <f t="shared" ref="AD467" si="6724">AC467*1000</f>
        <v>0</v>
      </c>
      <c r="AE467" s="638">
        <f>'23년(세부_실적)'!AC622</f>
        <v>0</v>
      </c>
      <c r="AF467" s="638">
        <f t="shared" ref="AF467" si="6725">AE467*1000</f>
        <v>0</v>
      </c>
      <c r="AG467" s="638">
        <f>'23년(세부_실적)'!AE622</f>
        <v>0</v>
      </c>
      <c r="AH467" s="638">
        <f t="shared" ref="AH467" si="6726">AG467*1000</f>
        <v>0</v>
      </c>
      <c r="AI467" s="638">
        <f>'23년(세부_실적)'!AG622</f>
        <v>0</v>
      </c>
      <c r="AJ467" s="638">
        <f t="shared" ref="AJ467" si="6727">AI467*1000</f>
        <v>0</v>
      </c>
      <c r="AK467" s="638">
        <f>'23년(세부_실적)'!AI622</f>
        <v>0</v>
      </c>
      <c r="AL467" s="638">
        <f t="shared" ref="AL467" si="6728">AK467*1000</f>
        <v>0</v>
      </c>
      <c r="AM467" s="638">
        <f>'23년(세부_실적)'!AK622</f>
        <v>0</v>
      </c>
      <c r="AN467" s="638">
        <f t="shared" ref="AN467" si="6729">AM467*1000</f>
        <v>0</v>
      </c>
      <c r="AO467" s="638">
        <f>'23년(세부_실적)'!AM622</f>
        <v>0</v>
      </c>
      <c r="AP467" s="638">
        <f t="shared" ref="AP467" si="6730">AO467*1000</f>
        <v>0</v>
      </c>
      <c r="AQ467" s="638">
        <f>'23년(세부_실적)'!AO622</f>
        <v>0</v>
      </c>
      <c r="AR467" s="638">
        <f t="shared" ref="AR467" si="6731">AQ467*1000</f>
        <v>0</v>
      </c>
      <c r="AS467" s="638">
        <f>'23년(세부_실적)'!AQ622</f>
        <v>0</v>
      </c>
      <c r="AT467" s="638">
        <f t="shared" ref="AT467" si="6732">AS467*1000</f>
        <v>0</v>
      </c>
      <c r="AU467" s="638">
        <f>'23년(세부_실적)'!AS622</f>
        <v>0</v>
      </c>
      <c r="AV467" s="638">
        <f t="shared" ref="AV467" si="6733">AU467*1000</f>
        <v>0</v>
      </c>
      <c r="AW467" s="638">
        <f>'23년(세부_실적)'!AU622</f>
        <v>0</v>
      </c>
      <c r="AX467" s="638">
        <f t="shared" ref="AX467" si="6734">AW467*1000</f>
        <v>0</v>
      </c>
      <c r="AY467" s="638">
        <f>'23년(세부_실적)'!AW622</f>
        <v>0</v>
      </c>
      <c r="AZ467" s="638">
        <f t="shared" ref="AZ467" si="6735">AY467*1000</f>
        <v>0</v>
      </c>
      <c r="BA467" s="638">
        <f>'23년(세부_실적)'!AY622</f>
        <v>0</v>
      </c>
      <c r="BB467" s="638">
        <f t="shared" ref="BB467" si="6736">BA467*1000</f>
        <v>0</v>
      </c>
      <c r="BC467" s="638">
        <f>'23년(세부_실적)'!BA622</f>
        <v>0</v>
      </c>
      <c r="BD467" s="638">
        <f t="shared" ref="BD467" si="6737">BC467*1000</f>
        <v>0</v>
      </c>
      <c r="BF467" s="617">
        <v>0.45</v>
      </c>
      <c r="BG467" s="617">
        <v>2.2782331563636369</v>
      </c>
      <c r="BH467" s="617"/>
      <c r="BI467" s="617"/>
      <c r="BJ467" s="617">
        <v>0.45</v>
      </c>
      <c r="BK467" s="617">
        <v>2.2782331563636369</v>
      </c>
      <c r="BL467" s="617"/>
      <c r="BM467" s="617"/>
      <c r="BN467" s="617">
        <v>0.45</v>
      </c>
      <c r="BO467" s="617">
        <v>2.2782331563636369</v>
      </c>
      <c r="BP467" s="617"/>
      <c r="BQ467" s="617"/>
      <c r="BR467" s="617">
        <v>0.45</v>
      </c>
      <c r="BS467" s="617">
        <v>2.2836904290909095</v>
      </c>
      <c r="BT467" s="617"/>
      <c r="BU467" s="617"/>
      <c r="BV467" s="617">
        <v>0.45</v>
      </c>
      <c r="BW467" s="617">
        <v>2.2836904290909095</v>
      </c>
      <c r="BX467" s="617"/>
      <c r="BY467" s="617"/>
      <c r="BZ467" s="617">
        <v>0.45</v>
      </c>
      <c r="CA467" s="617">
        <v>2.2836904290909095</v>
      </c>
      <c r="CB467" s="617"/>
      <c r="CC467" s="617"/>
      <c r="CD467" s="617"/>
      <c r="CE467" s="617"/>
      <c r="CF467" s="617"/>
      <c r="CG467" s="617"/>
      <c r="CH467" s="617"/>
      <c r="CI467" s="617"/>
      <c r="CJ467" s="617"/>
      <c r="CK467" s="617"/>
      <c r="CL467" s="617"/>
      <c r="CM467" s="617"/>
      <c r="CN467" s="617"/>
      <c r="CO467" s="617"/>
      <c r="CP467" s="617"/>
      <c r="CQ467" s="617"/>
      <c r="CR467" s="617"/>
      <c r="CS467" s="617"/>
      <c r="CT467" s="617"/>
      <c r="CU467" s="617"/>
      <c r="CV467" s="617"/>
      <c r="CW467" s="617"/>
      <c r="CX467" s="617"/>
      <c r="CY467" s="617"/>
      <c r="CZ467" s="617"/>
      <c r="DA467" s="617"/>
      <c r="DB467" s="6">
        <f t="shared" si="6554"/>
        <v>0</v>
      </c>
      <c r="DC467" s="6">
        <f t="shared" si="6555"/>
        <v>0</v>
      </c>
      <c r="DD467" s="6">
        <f t="shared" si="6556"/>
        <v>0</v>
      </c>
      <c r="DE467" s="6">
        <f t="shared" si="6557"/>
        <v>0</v>
      </c>
      <c r="DF467" s="6">
        <f t="shared" si="6558"/>
        <v>0</v>
      </c>
      <c r="DG467" s="6">
        <f t="shared" si="6559"/>
        <v>0</v>
      </c>
      <c r="DH467" s="6">
        <f t="shared" si="6560"/>
        <v>0</v>
      </c>
      <c r="DI467" s="6">
        <f t="shared" si="6561"/>
        <v>0</v>
      </c>
      <c r="DJ467" s="6">
        <f t="shared" si="6562"/>
        <v>0</v>
      </c>
      <c r="DK467" s="6">
        <f t="shared" si="6563"/>
        <v>0</v>
      </c>
      <c r="DL467" s="6">
        <f t="shared" si="6564"/>
        <v>0</v>
      </c>
      <c r="DM467" s="6">
        <f t="shared" si="6565"/>
        <v>0</v>
      </c>
      <c r="DO467" s="6">
        <f t="shared" si="6566"/>
        <v>0</v>
      </c>
      <c r="DP467" s="6">
        <f t="shared" si="6567"/>
        <v>0</v>
      </c>
      <c r="DQ467" s="6">
        <f t="shared" si="6568"/>
        <v>0</v>
      </c>
      <c r="DR467" s="6">
        <f t="shared" si="6569"/>
        <v>0</v>
      </c>
      <c r="DS467" s="6">
        <f t="shared" si="6570"/>
        <v>0</v>
      </c>
      <c r="DT467" s="6">
        <f t="shared" si="6571"/>
        <v>0</v>
      </c>
      <c r="DU467" s="6">
        <f t="shared" si="6572"/>
        <v>0</v>
      </c>
      <c r="DV467" s="6">
        <f t="shared" si="6573"/>
        <v>0</v>
      </c>
      <c r="DW467" s="6">
        <f t="shared" si="6574"/>
        <v>0</v>
      </c>
      <c r="DX467" s="6">
        <f t="shared" si="6575"/>
        <v>0</v>
      </c>
      <c r="DY467" s="6">
        <f t="shared" si="6576"/>
        <v>0</v>
      </c>
      <c r="DZ467" s="6">
        <f t="shared" si="6577"/>
        <v>0</v>
      </c>
    </row>
    <row r="468" spans="2:130" ht="12" customHeight="1" outlineLevel="1">
      <c r="B468" s="6">
        <f>'23년(세부_실적)'!A623</f>
        <v>462</v>
      </c>
      <c r="C468" s="620"/>
      <c r="D468" s="620"/>
      <c r="E468" s="620"/>
      <c r="F468" s="622" t="str">
        <f>'23년(세부_실적)'!E623</f>
        <v>PN052MWJ-VF</v>
      </c>
      <c r="G468" s="622" t="s">
        <v>1496</v>
      </c>
      <c r="H468" s="622"/>
      <c r="I468" s="617" t="str">
        <f>'23년(세부_실적)'!G623</f>
        <v>구</v>
      </c>
      <c r="J468" s="617" t="str">
        <f>'23년(세부_실적)'!H623</f>
        <v>QD</v>
      </c>
      <c r="K468" s="617">
        <f>'23년(세부_실적)'!I623</f>
        <v>4.96</v>
      </c>
      <c r="L468" s="617">
        <f>'23년(세부_실적)'!J623</f>
        <v>0</v>
      </c>
      <c r="M468" s="617">
        <f>'23년(세부_실적)'!K623</f>
        <v>4.96</v>
      </c>
      <c r="N468" s="617">
        <f>'23년(세부_실적)'!L623</f>
        <v>0</v>
      </c>
      <c r="O468" s="617">
        <f>'23년(세부_실적)'!M623</f>
        <v>4.96</v>
      </c>
      <c r="P468" s="617">
        <f>'23년(세부_실적)'!N623</f>
        <v>0</v>
      </c>
      <c r="Q468" s="617">
        <f>'23년(세부_실적)'!O623</f>
        <v>4.96</v>
      </c>
      <c r="R468" s="617">
        <f>'23년(세부_실적)'!P623</f>
        <v>0</v>
      </c>
      <c r="S468" s="638">
        <f>'23년(세부_실적)'!Q623</f>
        <v>0</v>
      </c>
      <c r="T468" s="638">
        <f t="shared" si="6520"/>
        <v>0</v>
      </c>
      <c r="U468" s="638">
        <f>'23년(세부_실적)'!S623</f>
        <v>0</v>
      </c>
      <c r="V468" s="638">
        <f t="shared" si="6521"/>
        <v>0</v>
      </c>
      <c r="W468" s="638">
        <f>'23년(세부_실적)'!U623</f>
        <v>0</v>
      </c>
      <c r="X468" s="638">
        <f t="shared" si="6522"/>
        <v>0</v>
      </c>
      <c r="Y468" s="638">
        <f>'23년(세부_실적)'!W623</f>
        <v>0</v>
      </c>
      <c r="Z468" s="638">
        <f t="shared" si="6523"/>
        <v>0</v>
      </c>
      <c r="AA468" s="638">
        <f>'23년(세부_실적)'!Y623</f>
        <v>0</v>
      </c>
      <c r="AB468" s="638">
        <f t="shared" si="6523"/>
        <v>0</v>
      </c>
      <c r="AC468" s="638">
        <f>'23년(세부_실적)'!AA623</f>
        <v>0</v>
      </c>
      <c r="AD468" s="638">
        <f t="shared" ref="AD468" si="6738">AC468*1000</f>
        <v>0</v>
      </c>
      <c r="AE468" s="638">
        <f>'23년(세부_실적)'!AC623</f>
        <v>0</v>
      </c>
      <c r="AF468" s="638">
        <f t="shared" ref="AF468" si="6739">AE468*1000</f>
        <v>0</v>
      </c>
      <c r="AG468" s="638">
        <f>'23년(세부_실적)'!AE623</f>
        <v>0</v>
      </c>
      <c r="AH468" s="638">
        <f t="shared" ref="AH468" si="6740">AG468*1000</f>
        <v>0</v>
      </c>
      <c r="AI468" s="638">
        <f>'23년(세부_실적)'!AG623</f>
        <v>0</v>
      </c>
      <c r="AJ468" s="638">
        <f t="shared" ref="AJ468" si="6741">AI468*1000</f>
        <v>0</v>
      </c>
      <c r="AK468" s="638">
        <f>'23년(세부_실적)'!AI623</f>
        <v>0</v>
      </c>
      <c r="AL468" s="638">
        <f t="shared" ref="AL468" si="6742">AK468*1000</f>
        <v>0</v>
      </c>
      <c r="AM468" s="638">
        <f>'23년(세부_실적)'!AK623</f>
        <v>0</v>
      </c>
      <c r="AN468" s="638">
        <f t="shared" ref="AN468" si="6743">AM468*1000</f>
        <v>0</v>
      </c>
      <c r="AO468" s="638">
        <f>'23년(세부_실적)'!AM623</f>
        <v>0</v>
      </c>
      <c r="AP468" s="638">
        <f t="shared" ref="AP468" si="6744">AO468*1000</f>
        <v>0</v>
      </c>
      <c r="AQ468" s="638">
        <f>'23년(세부_실적)'!AO623</f>
        <v>0</v>
      </c>
      <c r="AR468" s="638">
        <f t="shared" ref="AR468" si="6745">AQ468*1000</f>
        <v>0</v>
      </c>
      <c r="AS468" s="638">
        <f>'23년(세부_실적)'!AQ623</f>
        <v>0</v>
      </c>
      <c r="AT468" s="638">
        <f t="shared" ref="AT468" si="6746">AS468*1000</f>
        <v>0</v>
      </c>
      <c r="AU468" s="638">
        <f>'23년(세부_실적)'!AS623</f>
        <v>0</v>
      </c>
      <c r="AV468" s="638">
        <f t="shared" ref="AV468" si="6747">AU468*1000</f>
        <v>0</v>
      </c>
      <c r="AW468" s="638">
        <f>'23년(세부_실적)'!AU623</f>
        <v>0</v>
      </c>
      <c r="AX468" s="638">
        <f t="shared" ref="AX468" si="6748">AW468*1000</f>
        <v>0</v>
      </c>
      <c r="AY468" s="638">
        <f>'23년(세부_실적)'!AW623</f>
        <v>0</v>
      </c>
      <c r="AZ468" s="638">
        <f t="shared" ref="AZ468" si="6749">AY468*1000</f>
        <v>0</v>
      </c>
      <c r="BA468" s="638">
        <f>'23년(세부_실적)'!AY623</f>
        <v>0</v>
      </c>
      <c r="BB468" s="638">
        <f t="shared" ref="BB468" si="6750">BA468*1000</f>
        <v>0</v>
      </c>
      <c r="BC468" s="638">
        <f>'23년(세부_실적)'!BA623</f>
        <v>0</v>
      </c>
      <c r="BD468" s="638">
        <f t="shared" ref="BD468" si="6751">BC468*1000</f>
        <v>0</v>
      </c>
      <c r="BF468" s="617"/>
      <c r="BG468" s="617"/>
      <c r="BH468" s="617"/>
      <c r="BI468" s="617"/>
      <c r="BJ468" s="617"/>
      <c r="BK468" s="617"/>
      <c r="BL468" s="617"/>
      <c r="BM468" s="617"/>
      <c r="BN468" s="617"/>
      <c r="BO468" s="617"/>
      <c r="BP468" s="617"/>
      <c r="BQ468" s="617"/>
      <c r="BR468" s="617"/>
      <c r="BS468" s="617"/>
      <c r="BT468" s="617"/>
      <c r="BU468" s="617"/>
      <c r="BV468" s="617"/>
      <c r="BW468" s="617"/>
      <c r="BX468" s="617"/>
      <c r="BY468" s="617"/>
      <c r="BZ468" s="617"/>
      <c r="CA468" s="617"/>
      <c r="CB468" s="617"/>
      <c r="CC468" s="617"/>
      <c r="CD468" s="617"/>
      <c r="CE468" s="617"/>
      <c r="CF468" s="617"/>
      <c r="CG468" s="617"/>
      <c r="CH468" s="617"/>
      <c r="CI468" s="617"/>
      <c r="CJ468" s="617"/>
      <c r="CK468" s="617"/>
      <c r="CL468" s="617"/>
      <c r="CM468" s="617"/>
      <c r="CN468" s="617"/>
      <c r="CO468" s="617"/>
      <c r="CP468" s="617"/>
      <c r="CQ468" s="617"/>
      <c r="CR468" s="617"/>
      <c r="CS468" s="617"/>
      <c r="CT468" s="617"/>
      <c r="CU468" s="617"/>
      <c r="CV468" s="617"/>
      <c r="CW468" s="617"/>
      <c r="CX468" s="617"/>
      <c r="CY468" s="617"/>
      <c r="CZ468" s="617"/>
      <c r="DA468" s="617"/>
      <c r="DB468" s="6">
        <f t="shared" si="6554"/>
        <v>0</v>
      </c>
      <c r="DC468" s="6">
        <f t="shared" si="6555"/>
        <v>0</v>
      </c>
      <c r="DD468" s="6">
        <f t="shared" si="6556"/>
        <v>0</v>
      </c>
      <c r="DE468" s="6">
        <f t="shared" si="6557"/>
        <v>0</v>
      </c>
      <c r="DF468" s="6">
        <f t="shared" si="6558"/>
        <v>0</v>
      </c>
      <c r="DG468" s="6">
        <f t="shared" si="6559"/>
        <v>0</v>
      </c>
      <c r="DH468" s="6">
        <f t="shared" si="6560"/>
        <v>0</v>
      </c>
      <c r="DI468" s="6">
        <f t="shared" si="6561"/>
        <v>0</v>
      </c>
      <c r="DJ468" s="6">
        <f t="shared" si="6562"/>
        <v>0</v>
      </c>
      <c r="DK468" s="6">
        <f t="shared" si="6563"/>
        <v>0</v>
      </c>
      <c r="DL468" s="6">
        <f t="shared" si="6564"/>
        <v>0</v>
      </c>
      <c r="DM468" s="6">
        <f t="shared" si="6565"/>
        <v>0</v>
      </c>
      <c r="DO468" s="6">
        <f t="shared" si="6566"/>
        <v>0</v>
      </c>
      <c r="DP468" s="6">
        <f t="shared" si="6567"/>
        <v>0</v>
      </c>
      <c r="DQ468" s="6">
        <f t="shared" si="6568"/>
        <v>0</v>
      </c>
      <c r="DR468" s="6">
        <f t="shared" si="6569"/>
        <v>0</v>
      </c>
      <c r="DS468" s="6">
        <f t="shared" si="6570"/>
        <v>0</v>
      </c>
      <c r="DT468" s="6">
        <f t="shared" si="6571"/>
        <v>0</v>
      </c>
      <c r="DU468" s="6">
        <f t="shared" si="6572"/>
        <v>0</v>
      </c>
      <c r="DV468" s="6">
        <f t="shared" si="6573"/>
        <v>0</v>
      </c>
      <c r="DW468" s="6">
        <f t="shared" si="6574"/>
        <v>0</v>
      </c>
      <c r="DX468" s="6">
        <f t="shared" si="6575"/>
        <v>0</v>
      </c>
      <c r="DY468" s="6">
        <f t="shared" si="6576"/>
        <v>0</v>
      </c>
      <c r="DZ468" s="6">
        <f t="shared" si="6577"/>
        <v>0</v>
      </c>
    </row>
    <row r="469" spans="2:130" ht="12" customHeight="1" outlineLevel="1">
      <c r="B469" s="6">
        <f>'23년(세부_실적)'!A624</f>
        <v>463</v>
      </c>
      <c r="C469" s="620"/>
      <c r="D469" s="620"/>
      <c r="E469" s="620"/>
      <c r="F469" s="622" t="str">
        <f>'23년(세부_실적)'!E624</f>
        <v>PN052MWJ-VF(B)</v>
      </c>
      <c r="G469" s="622" t="s">
        <v>1497</v>
      </c>
      <c r="H469" s="622"/>
      <c r="I469" s="617" t="str">
        <f>'23년(세부_실적)'!G624</f>
        <v>구</v>
      </c>
      <c r="J469" s="617" t="str">
        <f>'23년(세부_실적)'!H624</f>
        <v>QD</v>
      </c>
      <c r="K469" s="617">
        <f>'23년(세부_실적)'!I624</f>
        <v>4.82</v>
      </c>
      <c r="L469" s="617">
        <f>'23년(세부_실적)'!J624</f>
        <v>0</v>
      </c>
      <c r="M469" s="617">
        <f>'23년(세부_실적)'!K624</f>
        <v>4.82</v>
      </c>
      <c r="N469" s="617">
        <f>'23년(세부_실적)'!L624</f>
        <v>0</v>
      </c>
      <c r="O469" s="617">
        <f>'23년(세부_실적)'!M624</f>
        <v>4.82</v>
      </c>
      <c r="P469" s="617">
        <f>'23년(세부_실적)'!N624</f>
        <v>0</v>
      </c>
      <c r="Q469" s="617">
        <f>'23년(세부_실적)'!O624</f>
        <v>4.82</v>
      </c>
      <c r="R469" s="617">
        <f>'23년(세부_실적)'!P624</f>
        <v>0</v>
      </c>
      <c r="S469" s="638">
        <f>'23년(세부_실적)'!Q624</f>
        <v>247.529</v>
      </c>
      <c r="T469" s="638">
        <f t="shared" si="6520"/>
        <v>247529</v>
      </c>
      <c r="U469" s="638">
        <f>'23년(세부_실적)'!S624</f>
        <v>15.84</v>
      </c>
      <c r="V469" s="638">
        <f t="shared" si="6521"/>
        <v>15840</v>
      </c>
      <c r="W469" s="638">
        <f>'23년(세부_실적)'!U624</f>
        <v>13.637</v>
      </c>
      <c r="X469" s="638">
        <f t="shared" si="6522"/>
        <v>13637</v>
      </c>
      <c r="Y469" s="638">
        <f>'23년(세부_실적)'!W624</f>
        <v>4.0000000000000001E-3</v>
      </c>
      <c r="Z469" s="638">
        <f t="shared" si="6523"/>
        <v>4</v>
      </c>
      <c r="AA469" s="638">
        <f>'23년(세부_실적)'!Y624</f>
        <v>29.481000000000002</v>
      </c>
      <c r="AB469" s="638">
        <f t="shared" si="6523"/>
        <v>29481</v>
      </c>
      <c r="AC469" s="638">
        <f>'23년(세부_실적)'!AA624</f>
        <v>6.7729999999999997</v>
      </c>
      <c r="AD469" s="638">
        <f t="shared" ref="AD469" si="6752">AC469*1000</f>
        <v>6773</v>
      </c>
      <c r="AE469" s="638">
        <f>'23년(세부_실적)'!AC624</f>
        <v>0</v>
      </c>
      <c r="AF469" s="638">
        <f t="shared" ref="AF469" si="6753">AE469*1000</f>
        <v>0</v>
      </c>
      <c r="AG469" s="638">
        <f>'23년(세부_실적)'!AE624</f>
        <v>19.626999999999999</v>
      </c>
      <c r="AH469" s="638">
        <f t="shared" ref="AH469" si="6754">AG469*1000</f>
        <v>19627</v>
      </c>
      <c r="AI469" s="638">
        <f>'23년(세부_실적)'!AG624</f>
        <v>26.4</v>
      </c>
      <c r="AJ469" s="638">
        <f t="shared" ref="AJ469" si="6755">AI469*1000</f>
        <v>26400</v>
      </c>
      <c r="AK469" s="638">
        <f>'23년(세부_실적)'!AI624</f>
        <v>55.881</v>
      </c>
      <c r="AL469" s="638">
        <f t="shared" ref="AL469" si="6756">AK469*1000</f>
        <v>55881</v>
      </c>
      <c r="AM469" s="638">
        <f>'23년(세부_실적)'!AK624</f>
        <v>34.28</v>
      </c>
      <c r="AN469" s="638">
        <f t="shared" ref="AN469" si="6757">AM469*1000</f>
        <v>34280</v>
      </c>
      <c r="AO469" s="638">
        <f>'23년(세부_실적)'!AM624</f>
        <v>50.4</v>
      </c>
      <c r="AP469" s="638">
        <f t="shared" ref="AP469" si="6758">AO469*1000</f>
        <v>50400</v>
      </c>
      <c r="AQ469" s="638">
        <f>'23년(세부_실적)'!AO624</f>
        <v>44.64</v>
      </c>
      <c r="AR469" s="638">
        <f t="shared" ref="AR469" si="6759">AQ469*1000</f>
        <v>44640</v>
      </c>
      <c r="AS469" s="638">
        <f>'23년(세부_실적)'!AQ624</f>
        <v>129.32</v>
      </c>
      <c r="AT469" s="638">
        <f t="shared" ref="AT469" si="6760">AS469*1000</f>
        <v>129320</v>
      </c>
      <c r="AU469" s="638">
        <f>'23년(세부_실적)'!AS624</f>
        <v>33.119999999999997</v>
      </c>
      <c r="AV469" s="638">
        <f t="shared" ref="AV469" si="6761">AU469*1000</f>
        <v>33120</v>
      </c>
      <c r="AW469" s="638">
        <f>'23년(세부_실적)'!AU624</f>
        <v>3.448</v>
      </c>
      <c r="AX469" s="638">
        <f t="shared" ref="AX469" si="6762">AW469*1000</f>
        <v>3448</v>
      </c>
      <c r="AY469" s="638">
        <f>'23년(세부_실적)'!AW624</f>
        <v>25.76</v>
      </c>
      <c r="AZ469" s="638">
        <f t="shared" ref="AZ469" si="6763">AY469*1000</f>
        <v>25760</v>
      </c>
      <c r="BA469" s="638">
        <f>'23년(세부_실적)'!AY624</f>
        <v>62.328000000000003</v>
      </c>
      <c r="BB469" s="638">
        <f t="shared" ref="BB469" si="6764">BA469*1000</f>
        <v>62328</v>
      </c>
      <c r="BC469" s="638">
        <f>'23년(세부_실적)'!BA624</f>
        <v>191.648</v>
      </c>
      <c r="BD469" s="638">
        <f t="shared" ref="BD469" si="6765">BC469*1000</f>
        <v>191648</v>
      </c>
      <c r="BF469" s="617">
        <v>0.5</v>
      </c>
      <c r="BG469" s="617">
        <v>2.9269942665454547</v>
      </c>
      <c r="BH469" s="617">
        <f>VLOOKUP(F469,'[1]영업계획서(세부)'!$E$8:$H$532,3,0)</f>
        <v>4.63</v>
      </c>
      <c r="BI469" s="617"/>
      <c r="BJ469" s="617">
        <v>0.5</v>
      </c>
      <c r="BK469" s="617">
        <v>2.9269942665454547</v>
      </c>
      <c r="BL469" s="617">
        <v>4.63</v>
      </c>
      <c r="BM469" s="617"/>
      <c r="BN469" s="617">
        <v>0.5</v>
      </c>
      <c r="BO469" s="617">
        <v>2.9269942665454547</v>
      </c>
      <c r="BP469" s="617">
        <v>4.63</v>
      </c>
      <c r="BQ469" s="617"/>
      <c r="BR469" s="617">
        <v>0.5</v>
      </c>
      <c r="BS469" s="617">
        <v>3.0355581911044345</v>
      </c>
      <c r="BT469" s="617">
        <v>4.63</v>
      </c>
      <c r="BU469" s="617"/>
      <c r="BV469" s="617">
        <v>0.5</v>
      </c>
      <c r="BW469" s="617">
        <v>3.0355581911044345</v>
      </c>
      <c r="BX469" s="617">
        <v>4.63</v>
      </c>
      <c r="BY469" s="617"/>
      <c r="BZ469" s="617">
        <v>0.5</v>
      </c>
      <c r="CA469" s="617">
        <v>3.0355581911044345</v>
      </c>
      <c r="CB469" s="617">
        <v>4.63</v>
      </c>
      <c r="CC469" s="617"/>
      <c r="CD469" s="617"/>
      <c r="CE469" s="617"/>
      <c r="CF469" s="617"/>
      <c r="CG469" s="617"/>
      <c r="CH469" s="617"/>
      <c r="CI469" s="617"/>
      <c r="CJ469" s="617"/>
      <c r="CK469" s="617"/>
      <c r="CL469" s="617"/>
      <c r="CM469" s="617"/>
      <c r="CN469" s="617"/>
      <c r="CO469" s="617"/>
      <c r="CP469" s="617"/>
      <c r="CQ469" s="617"/>
      <c r="CR469" s="617"/>
      <c r="CS469" s="617"/>
      <c r="CT469" s="617"/>
      <c r="CU469" s="617"/>
      <c r="CV469" s="617"/>
      <c r="CW469" s="617"/>
      <c r="CX469" s="617"/>
      <c r="CY469" s="617"/>
      <c r="CZ469" s="617"/>
      <c r="DA469" s="617"/>
      <c r="DB469" s="6">
        <f t="shared" si="6554"/>
        <v>91357908.047999993</v>
      </c>
      <c r="DC469" s="6">
        <f t="shared" si="6555"/>
        <v>80453371.588200003</v>
      </c>
      <c r="DD469" s="6">
        <f t="shared" si="6556"/>
        <v>24139.5236</v>
      </c>
      <c r="DE469" s="6">
        <f t="shared" si="6557"/>
        <v>41497978.646799996</v>
      </c>
      <c r="DF469" s="6">
        <f t="shared" si="6558"/>
        <v>0</v>
      </c>
      <c r="DG469" s="6">
        <f t="shared" si="6559"/>
        <v>118155813.7923</v>
      </c>
      <c r="DH469" s="6">
        <f t="shared" si="6560"/>
        <v>0</v>
      </c>
      <c r="DI469" s="6">
        <f t="shared" si="6561"/>
        <v>308675692.07999998</v>
      </c>
      <c r="DJ469" s="6">
        <f t="shared" si="6562"/>
        <v>0</v>
      </c>
      <c r="DK469" s="6">
        <f t="shared" si="6563"/>
        <v>0</v>
      </c>
      <c r="DL469" s="6">
        <f t="shared" si="6564"/>
        <v>0</v>
      </c>
      <c r="DM469" s="6">
        <f t="shared" si="6565"/>
        <v>0</v>
      </c>
      <c r="DO469" s="6">
        <f t="shared" si="6566"/>
        <v>67620524.208225235</v>
      </c>
      <c r="DP469" s="6">
        <f t="shared" si="6567"/>
        <v>59549296.578188419</v>
      </c>
      <c r="DQ469" s="6">
        <f t="shared" si="6568"/>
        <v>17867.388547373368</v>
      </c>
      <c r="DR469" s="6">
        <f t="shared" si="6569"/>
        <v>31688664.863708563</v>
      </c>
      <c r="DS469" s="6">
        <f t="shared" si="6570"/>
        <v>0</v>
      </c>
      <c r="DT469" s="6">
        <f t="shared" si="6571"/>
        <v>90226081.053990632</v>
      </c>
      <c r="DU469" s="6">
        <f t="shared" si="6572"/>
        <v>0</v>
      </c>
      <c r="DV469" s="6">
        <f t="shared" si="6573"/>
        <v>0</v>
      </c>
      <c r="DW469" s="6">
        <f t="shared" si="6574"/>
        <v>0</v>
      </c>
      <c r="DX469" s="6">
        <f t="shared" si="6575"/>
        <v>0</v>
      </c>
      <c r="DY469" s="6">
        <f t="shared" si="6576"/>
        <v>0</v>
      </c>
      <c r="DZ469" s="6">
        <f t="shared" si="6577"/>
        <v>0</v>
      </c>
    </row>
    <row r="470" spans="2:130" ht="12" customHeight="1" outlineLevel="1">
      <c r="B470" s="6">
        <f>'23년(세부_실적)'!A625</f>
        <v>464</v>
      </c>
      <c r="C470" s="620"/>
      <c r="D470" s="620"/>
      <c r="E470" s="620"/>
      <c r="F470" s="622" t="str">
        <f>'23년(세부_실적)'!E625</f>
        <v>PN052MWJ-VF(C)</v>
      </c>
      <c r="G470" s="622" t="s">
        <v>1498</v>
      </c>
      <c r="H470" s="622"/>
      <c r="I470" s="617" t="str">
        <f>'23년(세부_실적)'!G625</f>
        <v>구</v>
      </c>
      <c r="J470" s="617" t="str">
        <f>'23년(세부_실적)'!H625</f>
        <v>QD</v>
      </c>
      <c r="K470" s="617">
        <f>'23년(세부_실적)'!I625</f>
        <v>5.49</v>
      </c>
      <c r="L470" s="617">
        <f>'23년(세부_실적)'!J625</f>
        <v>0</v>
      </c>
      <c r="M470" s="617">
        <f>'23년(세부_실적)'!K625</f>
        <v>5.49</v>
      </c>
      <c r="N470" s="617">
        <f>'23년(세부_실적)'!L625</f>
        <v>0</v>
      </c>
      <c r="O470" s="617">
        <f>'23년(세부_실적)'!M625</f>
        <v>5.49</v>
      </c>
      <c r="P470" s="617">
        <f>'23년(세부_실적)'!N625</f>
        <v>0</v>
      </c>
      <c r="Q470" s="617">
        <f>'23년(세부_실적)'!O625</f>
        <v>5.49</v>
      </c>
      <c r="R470" s="617">
        <f>'23년(세부_실적)'!P625</f>
        <v>0</v>
      </c>
      <c r="S470" s="638">
        <f>'23년(세부_실적)'!Q625</f>
        <v>11.975</v>
      </c>
      <c r="T470" s="638">
        <f t="shared" si="6520"/>
        <v>11975</v>
      </c>
      <c r="U470" s="638">
        <f>'23년(세부_실적)'!S625</f>
        <v>0</v>
      </c>
      <c r="V470" s="638">
        <f t="shared" si="6521"/>
        <v>0</v>
      </c>
      <c r="W470" s="638">
        <f>'23년(세부_실적)'!U625</f>
        <v>0</v>
      </c>
      <c r="X470" s="638">
        <f t="shared" si="6522"/>
        <v>0</v>
      </c>
      <c r="Y470" s="638">
        <f>'23년(세부_실적)'!W625</f>
        <v>2.585</v>
      </c>
      <c r="Z470" s="638">
        <f t="shared" si="6523"/>
        <v>2585</v>
      </c>
      <c r="AA470" s="638">
        <f>'23년(세부_실적)'!Y625</f>
        <v>2.585</v>
      </c>
      <c r="AB470" s="638">
        <f t="shared" si="6523"/>
        <v>2585</v>
      </c>
      <c r="AC470" s="638">
        <f>'23년(세부_실적)'!AA625</f>
        <v>0.7</v>
      </c>
      <c r="AD470" s="638">
        <f t="shared" ref="AD470" si="6766">AC470*1000</f>
        <v>700</v>
      </c>
      <c r="AE470" s="638">
        <f>'23년(세부_실적)'!AC625</f>
        <v>4.2000000000000003E-2</v>
      </c>
      <c r="AF470" s="638">
        <f t="shared" ref="AF470" si="6767">AE470*1000</f>
        <v>42</v>
      </c>
      <c r="AG470" s="638">
        <f>'23년(세부_실적)'!AE625</f>
        <v>2.0179999999999998</v>
      </c>
      <c r="AH470" s="638">
        <f t="shared" ref="AH470" si="6768">AG470*1000</f>
        <v>2017.9999999999998</v>
      </c>
      <c r="AI470" s="638">
        <f>'23년(세부_실적)'!AG625</f>
        <v>2.76</v>
      </c>
      <c r="AJ470" s="638">
        <f t="shared" ref="AJ470" si="6769">AI470*1000</f>
        <v>2760</v>
      </c>
      <c r="AK470" s="638">
        <f>'23년(세부_실적)'!AI625</f>
        <v>5.3449999999999998</v>
      </c>
      <c r="AL470" s="638">
        <f t="shared" ref="AL470" si="6770">AK470*1000</f>
        <v>5345</v>
      </c>
      <c r="AM470" s="638">
        <f>'23년(세부_실적)'!AK625</f>
        <v>0</v>
      </c>
      <c r="AN470" s="638">
        <f t="shared" ref="AN470" si="6771">AM470*1000</f>
        <v>0</v>
      </c>
      <c r="AO470" s="638">
        <f>'23년(세부_실적)'!AM625</f>
        <v>1</v>
      </c>
      <c r="AP470" s="638">
        <f t="shared" ref="AP470" si="6772">AO470*1000</f>
        <v>1000</v>
      </c>
      <c r="AQ470" s="638">
        <f>'23년(세부_실적)'!AO625</f>
        <v>2</v>
      </c>
      <c r="AR470" s="638">
        <f t="shared" ref="AR470" si="6773">AQ470*1000</f>
        <v>2000</v>
      </c>
      <c r="AS470" s="638">
        <f>'23년(세부_실적)'!AQ625</f>
        <v>3</v>
      </c>
      <c r="AT470" s="638">
        <f t="shared" ref="AT470" si="6774">AS470*1000</f>
        <v>3000</v>
      </c>
      <c r="AU470" s="638">
        <f>'23년(세부_실적)'!AS625</f>
        <v>0</v>
      </c>
      <c r="AV470" s="638">
        <f t="shared" ref="AV470" si="6775">AU470*1000</f>
        <v>0</v>
      </c>
      <c r="AW470" s="638">
        <f>'23년(세부_실적)'!AU625</f>
        <v>3.63</v>
      </c>
      <c r="AX470" s="638">
        <f t="shared" ref="AX470" si="6776">AW470*1000</f>
        <v>3630</v>
      </c>
      <c r="AY470" s="638">
        <f>'23년(세부_실적)'!AW625</f>
        <v>0</v>
      </c>
      <c r="AZ470" s="638">
        <f t="shared" ref="AZ470" si="6777">AY470*1000</f>
        <v>0</v>
      </c>
      <c r="BA470" s="638">
        <f>'23년(세부_실적)'!AY625</f>
        <v>3.63</v>
      </c>
      <c r="BB470" s="638">
        <f t="shared" ref="BB470" si="6778">BA470*1000</f>
        <v>3630</v>
      </c>
      <c r="BC470" s="638">
        <f>'23년(세부_실적)'!BA625</f>
        <v>6.63</v>
      </c>
      <c r="BD470" s="638">
        <f t="shared" ref="BD470" si="6779">BC470*1000</f>
        <v>6630</v>
      </c>
      <c r="BF470" s="617">
        <v>0.5</v>
      </c>
      <c r="BG470" s="617">
        <v>3.1844479945454545</v>
      </c>
      <c r="BH470" s="617"/>
      <c r="BI470" s="617"/>
      <c r="BJ470" s="617">
        <v>0.5</v>
      </c>
      <c r="BK470" s="617">
        <v>3.1844479945454545</v>
      </c>
      <c r="BL470" s="617">
        <v>5.28</v>
      </c>
      <c r="BM470" s="617"/>
      <c r="BN470" s="617">
        <v>0.5</v>
      </c>
      <c r="BO470" s="617">
        <v>3.1844479945454545</v>
      </c>
      <c r="BP470" s="617"/>
      <c r="BQ470" s="617"/>
      <c r="BR470" s="617">
        <v>0.5</v>
      </c>
      <c r="BS470" s="617">
        <v>3.2930119191044342</v>
      </c>
      <c r="BT470" s="617"/>
      <c r="BU470" s="617"/>
      <c r="BV470" s="617">
        <v>0.5</v>
      </c>
      <c r="BW470" s="617">
        <v>3.2930119191044342</v>
      </c>
      <c r="BX470" s="617">
        <v>5.28</v>
      </c>
      <c r="BY470" s="617"/>
      <c r="BZ470" s="617">
        <v>0.5</v>
      </c>
      <c r="CA470" s="617">
        <v>3.2930119191044342</v>
      </c>
      <c r="CB470" s="617">
        <v>5.28</v>
      </c>
      <c r="CC470" s="617"/>
      <c r="CD470" s="617"/>
      <c r="CE470" s="617"/>
      <c r="CF470" s="617"/>
      <c r="CG470" s="617"/>
      <c r="CH470" s="617"/>
      <c r="CI470" s="617"/>
      <c r="CJ470" s="617"/>
      <c r="CK470" s="617"/>
      <c r="CL470" s="617"/>
      <c r="CM470" s="617"/>
      <c r="CN470" s="617"/>
      <c r="CO470" s="617"/>
      <c r="CP470" s="617"/>
      <c r="CQ470" s="617"/>
      <c r="CR470" s="617"/>
      <c r="CS470" s="617"/>
      <c r="CT470" s="617"/>
      <c r="CU470" s="617"/>
      <c r="CV470" s="617"/>
      <c r="CW470" s="617"/>
      <c r="CX470" s="617"/>
      <c r="CY470" s="617"/>
      <c r="CZ470" s="617"/>
      <c r="DA470" s="617"/>
      <c r="DB470" s="6">
        <f t="shared" si="6554"/>
        <v>0</v>
      </c>
      <c r="DC470" s="6">
        <f t="shared" si="6555"/>
        <v>0</v>
      </c>
      <c r="DD470" s="6">
        <f t="shared" si="6556"/>
        <v>0</v>
      </c>
      <c r="DE470" s="6">
        <f t="shared" si="6557"/>
        <v>0</v>
      </c>
      <c r="DF470" s="6">
        <f t="shared" si="6558"/>
        <v>293630.19839999999</v>
      </c>
      <c r="DG470" s="6">
        <f t="shared" si="6559"/>
        <v>13854002.6592</v>
      </c>
      <c r="DH470" s="6">
        <f t="shared" si="6560"/>
        <v>0</v>
      </c>
      <c r="DI470" s="6">
        <f t="shared" si="6561"/>
        <v>6984331.2000000002</v>
      </c>
      <c r="DJ470" s="6">
        <f t="shared" si="6562"/>
        <v>0</v>
      </c>
      <c r="DK470" s="6">
        <f t="shared" si="6563"/>
        <v>0</v>
      </c>
      <c r="DL470" s="6">
        <f t="shared" si="6564"/>
        <v>0</v>
      </c>
      <c r="DM470" s="6">
        <f t="shared" si="6565"/>
        <v>0</v>
      </c>
      <c r="DO470" s="6">
        <f t="shared" si="6566"/>
        <v>0</v>
      </c>
      <c r="DP470" s="6">
        <f t="shared" si="6567"/>
        <v>0</v>
      </c>
      <c r="DQ470" s="6">
        <f t="shared" si="6568"/>
        <v>12414255.828036038</v>
      </c>
      <c r="DR470" s="6">
        <f t="shared" si="6569"/>
        <v>3513557.9729524963</v>
      </c>
      <c r="DS470" s="6">
        <f t="shared" si="6570"/>
        <v>210936.14438261359</v>
      </c>
      <c r="DT470" s="6">
        <f t="shared" si="6571"/>
        <v>9952347.9571307041</v>
      </c>
      <c r="DU470" s="6">
        <f t="shared" si="6572"/>
        <v>0</v>
      </c>
      <c r="DV470" s="6">
        <f t="shared" si="6573"/>
        <v>0</v>
      </c>
      <c r="DW470" s="6">
        <f t="shared" si="6574"/>
        <v>0</v>
      </c>
      <c r="DX470" s="6">
        <f t="shared" si="6575"/>
        <v>0</v>
      </c>
      <c r="DY470" s="6">
        <f t="shared" si="6576"/>
        <v>0</v>
      </c>
      <c r="DZ470" s="6">
        <f t="shared" si="6577"/>
        <v>0</v>
      </c>
    </row>
    <row r="471" spans="2:130" ht="12" customHeight="1" outlineLevel="1">
      <c r="B471" s="6">
        <f>'23년(세부_실적)'!A626</f>
        <v>465</v>
      </c>
      <c r="C471" s="620"/>
      <c r="D471" s="620"/>
      <c r="E471" s="620"/>
      <c r="F471" s="622" t="str">
        <f>'23년(세부_실적)'!E626</f>
        <v>PN052MWJ-VF(D)</v>
      </c>
      <c r="G471" s="622" t="s">
        <v>1499</v>
      </c>
      <c r="H471" s="622"/>
      <c r="I471" s="617" t="str">
        <f>'23년(세부_실적)'!G626</f>
        <v>구</v>
      </c>
      <c r="J471" s="617" t="str">
        <f>'23년(세부_실적)'!H626</f>
        <v>QD</v>
      </c>
      <c r="K471" s="617">
        <f>'23년(세부_실적)'!I626</f>
        <v>4.97</v>
      </c>
      <c r="L471" s="617">
        <f>'23년(세부_실적)'!J626</f>
        <v>0</v>
      </c>
      <c r="M471" s="617">
        <f>'23년(세부_실적)'!K626</f>
        <v>4.97</v>
      </c>
      <c r="N471" s="617">
        <f>'23년(세부_실적)'!L626</f>
        <v>0</v>
      </c>
      <c r="O471" s="617">
        <f>'23년(세부_실적)'!M626</f>
        <v>4.97</v>
      </c>
      <c r="P471" s="617">
        <f>'23년(세부_실적)'!N626</f>
        <v>0</v>
      </c>
      <c r="Q471" s="617">
        <f>'23년(세부_실적)'!O626</f>
        <v>4.97</v>
      </c>
      <c r="R471" s="617">
        <f>'23년(세부_실적)'!P626</f>
        <v>0</v>
      </c>
      <c r="S471" s="638">
        <f>'23년(세부_실적)'!Q626</f>
        <v>0</v>
      </c>
      <c r="T471" s="638">
        <f t="shared" si="6520"/>
        <v>0</v>
      </c>
      <c r="U471" s="638">
        <f>'23년(세부_실적)'!S626</f>
        <v>0</v>
      </c>
      <c r="V471" s="638">
        <f t="shared" si="6521"/>
        <v>0</v>
      </c>
      <c r="W471" s="638">
        <f>'23년(세부_실적)'!U626</f>
        <v>0</v>
      </c>
      <c r="X471" s="638">
        <f t="shared" si="6522"/>
        <v>0</v>
      </c>
      <c r="Y471" s="638">
        <f>'23년(세부_실적)'!W626</f>
        <v>0</v>
      </c>
      <c r="Z471" s="638">
        <f t="shared" si="6523"/>
        <v>0</v>
      </c>
      <c r="AA471" s="638">
        <f>'23년(세부_실적)'!Y626</f>
        <v>0</v>
      </c>
      <c r="AB471" s="638">
        <f t="shared" si="6523"/>
        <v>0</v>
      </c>
      <c r="AC471" s="638">
        <f>'23년(세부_실적)'!AA626</f>
        <v>0</v>
      </c>
      <c r="AD471" s="638">
        <f t="shared" ref="AD471" si="6780">AC471*1000</f>
        <v>0</v>
      </c>
      <c r="AE471" s="638">
        <f>'23년(세부_실적)'!AC626</f>
        <v>0</v>
      </c>
      <c r="AF471" s="638">
        <f t="shared" ref="AF471" si="6781">AE471*1000</f>
        <v>0</v>
      </c>
      <c r="AG471" s="638">
        <f>'23년(세부_실적)'!AE626</f>
        <v>0</v>
      </c>
      <c r="AH471" s="638">
        <f t="shared" ref="AH471" si="6782">AG471*1000</f>
        <v>0</v>
      </c>
      <c r="AI471" s="638">
        <f>'23년(세부_실적)'!AG626</f>
        <v>0</v>
      </c>
      <c r="AJ471" s="638">
        <f t="shared" ref="AJ471" si="6783">AI471*1000</f>
        <v>0</v>
      </c>
      <c r="AK471" s="638">
        <f>'23년(세부_실적)'!AI626</f>
        <v>0</v>
      </c>
      <c r="AL471" s="638">
        <f t="shared" ref="AL471" si="6784">AK471*1000</f>
        <v>0</v>
      </c>
      <c r="AM471" s="638">
        <f>'23년(세부_실적)'!AK626</f>
        <v>0</v>
      </c>
      <c r="AN471" s="638">
        <f t="shared" ref="AN471" si="6785">AM471*1000</f>
        <v>0</v>
      </c>
      <c r="AO471" s="638">
        <f>'23년(세부_실적)'!AM626</f>
        <v>0</v>
      </c>
      <c r="AP471" s="638">
        <f t="shared" ref="AP471" si="6786">AO471*1000</f>
        <v>0</v>
      </c>
      <c r="AQ471" s="638">
        <f>'23년(세부_실적)'!AO626</f>
        <v>0</v>
      </c>
      <c r="AR471" s="638">
        <f t="shared" ref="AR471" si="6787">AQ471*1000</f>
        <v>0</v>
      </c>
      <c r="AS471" s="638">
        <f>'23년(세부_실적)'!AQ626</f>
        <v>0</v>
      </c>
      <c r="AT471" s="638">
        <f t="shared" ref="AT471" si="6788">AS471*1000</f>
        <v>0</v>
      </c>
      <c r="AU471" s="638">
        <f>'23년(세부_실적)'!AS626</f>
        <v>0</v>
      </c>
      <c r="AV471" s="638">
        <f t="shared" ref="AV471" si="6789">AU471*1000</f>
        <v>0</v>
      </c>
      <c r="AW471" s="638">
        <f>'23년(세부_실적)'!AU626</f>
        <v>0</v>
      </c>
      <c r="AX471" s="638">
        <f t="shared" ref="AX471" si="6790">AW471*1000</f>
        <v>0</v>
      </c>
      <c r="AY471" s="638">
        <f>'23년(세부_실적)'!AW626</f>
        <v>0</v>
      </c>
      <c r="AZ471" s="638">
        <f t="shared" ref="AZ471" si="6791">AY471*1000</f>
        <v>0</v>
      </c>
      <c r="BA471" s="638">
        <f>'23년(세부_실적)'!AY626</f>
        <v>0</v>
      </c>
      <c r="BB471" s="638">
        <f t="shared" ref="BB471" si="6792">BA471*1000</f>
        <v>0</v>
      </c>
      <c r="BC471" s="638">
        <f>'23년(세부_실적)'!BA626</f>
        <v>0</v>
      </c>
      <c r="BD471" s="638">
        <f t="shared" ref="BD471" si="6793">BC471*1000</f>
        <v>0</v>
      </c>
      <c r="BF471" s="617">
        <v>0.5</v>
      </c>
      <c r="BG471" s="617">
        <v>2.7487488120000001</v>
      </c>
      <c r="BH471" s="617"/>
      <c r="BI471" s="617"/>
      <c r="BJ471" s="617">
        <v>0.5</v>
      </c>
      <c r="BK471" s="617">
        <v>2.7487488120000001</v>
      </c>
      <c r="BL471" s="617">
        <v>4.96</v>
      </c>
      <c r="BM471" s="617"/>
      <c r="BN471" s="617">
        <v>0.5</v>
      </c>
      <c r="BO471" s="617">
        <v>2.7487488120000001</v>
      </c>
      <c r="BP471" s="617">
        <v>4.96</v>
      </c>
      <c r="BQ471" s="617"/>
      <c r="BR471" s="617">
        <v>0.5</v>
      </c>
      <c r="BS471" s="617">
        <v>2.8465897365589776</v>
      </c>
      <c r="BT471" s="617">
        <v>4.96</v>
      </c>
      <c r="BU471" s="617"/>
      <c r="BV471" s="617">
        <v>0.5</v>
      </c>
      <c r="BW471" s="617">
        <v>2.8465897365589776</v>
      </c>
      <c r="BX471" s="617">
        <v>4.96</v>
      </c>
      <c r="BY471" s="617"/>
      <c r="BZ471" s="617">
        <v>0.5</v>
      </c>
      <c r="CA471" s="617">
        <v>2.8465897365589776</v>
      </c>
      <c r="CB471" s="617">
        <v>4.96</v>
      </c>
      <c r="CC471" s="617"/>
      <c r="CD471" s="617"/>
      <c r="CE471" s="617"/>
      <c r="CF471" s="617"/>
      <c r="CG471" s="617"/>
      <c r="CH471" s="617"/>
      <c r="CI471" s="617"/>
      <c r="CJ471" s="617"/>
      <c r="CK471" s="617"/>
      <c r="CL471" s="617"/>
      <c r="CM471" s="617"/>
      <c r="CN471" s="617"/>
      <c r="CO471" s="617"/>
      <c r="CP471" s="617"/>
      <c r="CQ471" s="617"/>
      <c r="CR471" s="617"/>
      <c r="CS471" s="617"/>
      <c r="CT471" s="617"/>
      <c r="CU471" s="617"/>
      <c r="CV471" s="617"/>
      <c r="CW471" s="617"/>
      <c r="CX471" s="617"/>
      <c r="CY471" s="617"/>
      <c r="CZ471" s="617"/>
      <c r="DA471" s="617"/>
      <c r="DB471" s="6">
        <f t="shared" si="6554"/>
        <v>0</v>
      </c>
      <c r="DC471" s="6">
        <f t="shared" si="6555"/>
        <v>0</v>
      </c>
      <c r="DD471" s="6">
        <f t="shared" si="6556"/>
        <v>0</v>
      </c>
      <c r="DE471" s="6">
        <f t="shared" si="6557"/>
        <v>0</v>
      </c>
      <c r="DF471" s="6">
        <f t="shared" si="6558"/>
        <v>0</v>
      </c>
      <c r="DG471" s="6">
        <f t="shared" si="6559"/>
        <v>0</v>
      </c>
      <c r="DH471" s="6">
        <f t="shared" si="6560"/>
        <v>0</v>
      </c>
      <c r="DI471" s="6">
        <f t="shared" si="6561"/>
        <v>0</v>
      </c>
      <c r="DJ471" s="6">
        <f t="shared" si="6562"/>
        <v>0</v>
      </c>
      <c r="DK471" s="6">
        <f t="shared" si="6563"/>
        <v>0</v>
      </c>
      <c r="DL471" s="6">
        <f t="shared" si="6564"/>
        <v>0</v>
      </c>
      <c r="DM471" s="6">
        <f t="shared" si="6565"/>
        <v>0</v>
      </c>
      <c r="DO471" s="6">
        <f t="shared" si="6566"/>
        <v>0</v>
      </c>
      <c r="DP471" s="6">
        <f t="shared" si="6567"/>
        <v>0</v>
      </c>
      <c r="DQ471" s="6">
        <f t="shared" si="6568"/>
        <v>0</v>
      </c>
      <c r="DR471" s="6">
        <f t="shared" si="6569"/>
        <v>0</v>
      </c>
      <c r="DS471" s="6">
        <f t="shared" si="6570"/>
        <v>0</v>
      </c>
      <c r="DT471" s="6">
        <f t="shared" si="6571"/>
        <v>0</v>
      </c>
      <c r="DU471" s="6">
        <f t="shared" si="6572"/>
        <v>0</v>
      </c>
      <c r="DV471" s="6">
        <f t="shared" si="6573"/>
        <v>0</v>
      </c>
      <c r="DW471" s="6">
        <f t="shared" si="6574"/>
        <v>0</v>
      </c>
      <c r="DX471" s="6">
        <f t="shared" si="6575"/>
        <v>0</v>
      </c>
      <c r="DY471" s="6">
        <f t="shared" si="6576"/>
        <v>0</v>
      </c>
      <c r="DZ471" s="6">
        <f t="shared" si="6577"/>
        <v>0</v>
      </c>
    </row>
    <row r="472" spans="2:130" outlineLevel="1">
      <c r="B472" s="6">
        <f>'23년(세부_실적)'!A627</f>
        <v>466</v>
      </c>
      <c r="C472" s="620"/>
      <c r="D472" s="620"/>
      <c r="E472" s="620"/>
      <c r="F472" s="622" t="str">
        <f>'23년(세부_실적)'!E627</f>
        <v>PN052MWJ-VF(E)</v>
      </c>
      <c r="G472" s="622" t="s">
        <v>1500</v>
      </c>
      <c r="H472" s="622"/>
      <c r="I472" s="617" t="str">
        <f>'23년(세부_실적)'!G627</f>
        <v>구</v>
      </c>
      <c r="J472" s="617" t="str">
        <f>'23년(세부_실적)'!H627</f>
        <v>QD</v>
      </c>
      <c r="K472" s="617">
        <f>'23년(세부_실적)'!I627</f>
        <v>0</v>
      </c>
      <c r="L472" s="617">
        <f>'23년(세부_실적)'!J627</f>
        <v>6395</v>
      </c>
      <c r="M472" s="617">
        <f>'23년(세부_실적)'!K627</f>
        <v>0</v>
      </c>
      <c r="N472" s="617">
        <f>'23년(세부_실적)'!L627</f>
        <v>6395</v>
      </c>
      <c r="O472" s="617">
        <f>'23년(세부_실적)'!M627</f>
        <v>0</v>
      </c>
      <c r="P472" s="617">
        <f>'23년(세부_실적)'!N627</f>
        <v>6395</v>
      </c>
      <c r="Q472" s="617">
        <f>'23년(세부_실적)'!O627</f>
        <v>0</v>
      </c>
      <c r="R472" s="617">
        <f>'23년(세부_실적)'!P627</f>
        <v>6395</v>
      </c>
      <c r="S472" s="638">
        <f>'23년(세부_실적)'!Q627</f>
        <v>2.92</v>
      </c>
      <c r="T472" s="638">
        <f t="shared" si="6520"/>
        <v>2920</v>
      </c>
      <c r="U472" s="638">
        <f>'23년(세부_실적)'!S627</f>
        <v>0.30099999999999999</v>
      </c>
      <c r="V472" s="638">
        <f t="shared" si="6521"/>
        <v>301</v>
      </c>
      <c r="W472" s="638">
        <f>'23년(세부_실적)'!U627</f>
        <v>0.3</v>
      </c>
      <c r="X472" s="638">
        <f t="shared" si="6522"/>
        <v>300</v>
      </c>
      <c r="Y472" s="638">
        <f>'23년(세부_실적)'!W627</f>
        <v>0.36499999999999999</v>
      </c>
      <c r="Z472" s="638">
        <f t="shared" si="6523"/>
        <v>365</v>
      </c>
      <c r="AA472" s="638">
        <f>'23년(세부_실적)'!Y627</f>
        <v>0.96599999999999997</v>
      </c>
      <c r="AB472" s="638">
        <f t="shared" si="6523"/>
        <v>966</v>
      </c>
      <c r="AC472" s="638">
        <f>'23년(세부_실적)'!AA627</f>
        <v>0.39900000000000002</v>
      </c>
      <c r="AD472" s="638">
        <f t="shared" ref="AD472" si="6794">AC472*1000</f>
        <v>399</v>
      </c>
      <c r="AE472" s="638">
        <f>'23년(세부_실적)'!AC627</f>
        <v>0.5</v>
      </c>
      <c r="AF472" s="638">
        <f t="shared" ref="AF472" si="6795">AE472*1000</f>
        <v>500</v>
      </c>
      <c r="AG472" s="638">
        <f>'23년(세부_실적)'!AE627</f>
        <v>0.2</v>
      </c>
      <c r="AH472" s="638">
        <f t="shared" ref="AH472" si="6796">AG472*1000</f>
        <v>200</v>
      </c>
      <c r="AI472" s="638">
        <f>'23년(세부_실적)'!AG627</f>
        <v>1.099</v>
      </c>
      <c r="AJ472" s="638">
        <f t="shared" ref="AJ472" si="6797">AI472*1000</f>
        <v>1099</v>
      </c>
      <c r="AK472" s="638">
        <f>'23년(세부_실적)'!AI627</f>
        <v>2.0649999999999999</v>
      </c>
      <c r="AL472" s="638">
        <f t="shared" ref="AL472" si="6798">AK472*1000</f>
        <v>2065</v>
      </c>
      <c r="AM472" s="638">
        <f>'23년(세부_실적)'!AK627</f>
        <v>0.108</v>
      </c>
      <c r="AN472" s="638">
        <f t="shared" ref="AN472" si="6799">AM472*1000</f>
        <v>108</v>
      </c>
      <c r="AO472" s="638">
        <f>'23년(세부_실적)'!AM627</f>
        <v>0.18</v>
      </c>
      <c r="AP472" s="638">
        <f t="shared" ref="AP472" si="6800">AO472*1000</f>
        <v>180</v>
      </c>
      <c r="AQ472" s="638">
        <f>'23년(세부_실적)'!AO627</f>
        <v>0.111</v>
      </c>
      <c r="AR472" s="638">
        <f t="shared" ref="AR472" si="6801">AQ472*1000</f>
        <v>111</v>
      </c>
      <c r="AS472" s="638">
        <f>'23년(세부_실적)'!AQ627</f>
        <v>0.39899999999999997</v>
      </c>
      <c r="AT472" s="638">
        <f t="shared" ref="AT472" si="6802">AS472*1000</f>
        <v>398.99999999999994</v>
      </c>
      <c r="AU472" s="638">
        <f>'23년(세부_실적)'!AS627</f>
        <v>0.2</v>
      </c>
      <c r="AV472" s="638">
        <f t="shared" ref="AV472" si="6803">AU472*1000</f>
        <v>200</v>
      </c>
      <c r="AW472" s="638">
        <f>'23년(세부_실적)'!AU627</f>
        <v>0.106</v>
      </c>
      <c r="AX472" s="638">
        <f t="shared" ref="AX472" si="6804">AW472*1000</f>
        <v>106</v>
      </c>
      <c r="AY472" s="638">
        <f>'23년(세부_실적)'!AW627</f>
        <v>0.15</v>
      </c>
      <c r="AZ472" s="638">
        <f t="shared" ref="AZ472" si="6805">AY472*1000</f>
        <v>150</v>
      </c>
      <c r="BA472" s="638">
        <f>'23년(세부_실적)'!AY627</f>
        <v>0.45599999999999996</v>
      </c>
      <c r="BB472" s="638">
        <f t="shared" ref="BB472" si="6806">BA472*1000</f>
        <v>455.99999999999994</v>
      </c>
      <c r="BC472" s="638">
        <f>'23년(세부_실적)'!BA627</f>
        <v>0.85499999999999998</v>
      </c>
      <c r="BD472" s="638">
        <f t="shared" ref="BD472" si="6807">BC472*1000</f>
        <v>855</v>
      </c>
      <c r="BF472" s="617">
        <v>0.5</v>
      </c>
      <c r="BG472" s="617">
        <v>3.1074775901818188</v>
      </c>
      <c r="BH472" s="617">
        <f t="shared" ref="BH472" si="6808">+BI472/$BI$2</f>
        <v>4.4794451267971969</v>
      </c>
      <c r="BI472" s="617">
        <v>5580</v>
      </c>
      <c r="BJ472" s="617">
        <v>0.5</v>
      </c>
      <c r="BK472" s="617">
        <v>3.1074775901818188</v>
      </c>
      <c r="BL472" s="617">
        <f>+BM472/$BM$2</f>
        <v>4.3791495974007626</v>
      </c>
      <c r="BM472" s="617">
        <v>5580</v>
      </c>
      <c r="BN472" s="617">
        <v>0.5</v>
      </c>
      <c r="BO472" s="617">
        <v>3.1074775901818188</v>
      </c>
      <c r="BP472" s="617">
        <f>+BQ472/$BQ$2</f>
        <v>4.2810124057294985</v>
      </c>
      <c r="BQ472" s="617">
        <v>5580</v>
      </c>
      <c r="BR472" s="617">
        <v>0.5</v>
      </c>
      <c r="BS472" s="617">
        <v>3.2053185147407994</v>
      </c>
      <c r="BT472" s="617">
        <f>+BU472/$BU$2</f>
        <v>4.21666717045008</v>
      </c>
      <c r="BU472" s="617">
        <v>5580</v>
      </c>
      <c r="BV472" s="617">
        <v>0.5</v>
      </c>
      <c r="BW472" s="617">
        <v>3.2053185147407994</v>
      </c>
      <c r="BX472" s="617"/>
      <c r="BY472" s="617"/>
      <c r="BZ472" s="617">
        <v>0.5</v>
      </c>
      <c r="CA472" s="617">
        <v>3.2053185147407994</v>
      </c>
      <c r="CB472" s="617">
        <f>+CC472/$CC$2</f>
        <v>4.419987233028003</v>
      </c>
      <c r="CC472" s="617">
        <v>5747</v>
      </c>
      <c r="CD472" s="617"/>
      <c r="CE472" s="617"/>
      <c r="CF472" s="617"/>
      <c r="CG472" s="617"/>
      <c r="CH472" s="617"/>
      <c r="CI472" s="617"/>
      <c r="CJ472" s="617"/>
      <c r="CK472" s="617"/>
      <c r="CL472" s="617"/>
      <c r="CM472" s="617"/>
      <c r="CN472" s="617"/>
      <c r="CO472" s="617"/>
      <c r="CP472" s="617"/>
      <c r="CQ472" s="617"/>
      <c r="CR472" s="617"/>
      <c r="CS472" s="617"/>
      <c r="CT472" s="617"/>
      <c r="CU472" s="617"/>
      <c r="CV472" s="617"/>
      <c r="CW472" s="617"/>
      <c r="CX472" s="617"/>
      <c r="CY472" s="617"/>
      <c r="CZ472" s="617"/>
      <c r="DA472" s="617"/>
      <c r="DB472" s="6">
        <f t="shared" si="6554"/>
        <v>1679580</v>
      </c>
      <c r="DC472" s="6">
        <f t="shared" si="6555"/>
        <v>1674000</v>
      </c>
      <c r="DD472" s="6">
        <f t="shared" si="6556"/>
        <v>2036700</v>
      </c>
      <c r="DE472" s="6">
        <f t="shared" si="6557"/>
        <v>2226419.9999999995</v>
      </c>
      <c r="DF472" s="6">
        <f t="shared" si="6558"/>
        <v>0</v>
      </c>
      <c r="DG472" s="6">
        <f t="shared" si="6559"/>
        <v>1149400</v>
      </c>
      <c r="DH472" s="6">
        <f t="shared" si="6560"/>
        <v>0</v>
      </c>
      <c r="DI472" s="6">
        <f t="shared" si="6561"/>
        <v>1052408.68415588</v>
      </c>
      <c r="DJ472" s="6">
        <f t="shared" si="6562"/>
        <v>0</v>
      </c>
      <c r="DK472" s="6">
        <f t="shared" si="6563"/>
        <v>0</v>
      </c>
      <c r="DL472" s="6">
        <f t="shared" si="6564"/>
        <v>0</v>
      </c>
      <c r="DM472" s="6">
        <f t="shared" si="6565"/>
        <v>0</v>
      </c>
      <c r="DO472" s="6">
        <f t="shared" si="6566"/>
        <v>1352633.4265533907</v>
      </c>
      <c r="DP472" s="6">
        <f t="shared" si="6567"/>
        <v>1379016.0284884432</v>
      </c>
      <c r="DQ472" s="6">
        <f t="shared" si="6568"/>
        <v>1716264.4981103013</v>
      </c>
      <c r="DR472" s="6">
        <f t="shared" si="6569"/>
        <v>1956425.5166737908</v>
      </c>
      <c r="DS472" s="6">
        <f t="shared" si="6570"/>
        <v>2453087.5960915722</v>
      </c>
      <c r="DT472" s="6">
        <f t="shared" si="6571"/>
        <v>963553.25848428591</v>
      </c>
      <c r="DU472" s="6">
        <f t="shared" si="6572"/>
        <v>0</v>
      </c>
      <c r="DV472" s="6">
        <f t="shared" si="6573"/>
        <v>0</v>
      </c>
      <c r="DW472" s="6">
        <f t="shared" si="6574"/>
        <v>0</v>
      </c>
      <c r="DX472" s="6">
        <f t="shared" si="6575"/>
        <v>0</v>
      </c>
      <c r="DY472" s="6">
        <f t="shared" si="6576"/>
        <v>0</v>
      </c>
      <c r="DZ472" s="6">
        <f t="shared" si="6577"/>
        <v>0</v>
      </c>
    </row>
    <row r="473" spans="2:130" outlineLevel="1">
      <c r="B473" s="6">
        <f>'23년(세부_실적)'!A628</f>
        <v>467</v>
      </c>
      <c r="C473" s="620"/>
      <c r="D473" s="620"/>
      <c r="E473" s="620"/>
      <c r="F473" s="622" t="str">
        <f>'23년(세부_실적)'!E628</f>
        <v>PN052MWJ-VF(G)</v>
      </c>
      <c r="G473" s="622" t="s">
        <v>1501</v>
      </c>
      <c r="H473" s="622"/>
      <c r="I473" s="617" t="str">
        <f>'23년(세부_실적)'!G628</f>
        <v>구</v>
      </c>
      <c r="J473" s="617" t="str">
        <f>'23년(세부_실적)'!H628</f>
        <v>QD</v>
      </c>
      <c r="K473" s="617">
        <f>'23년(세부_실적)'!I628</f>
        <v>0</v>
      </c>
      <c r="L473" s="617">
        <f>'23년(세부_실적)'!J628</f>
        <v>7820</v>
      </c>
      <c r="M473" s="617">
        <f>'23년(세부_실적)'!K628</f>
        <v>0</v>
      </c>
      <c r="N473" s="617">
        <f>'23년(세부_실적)'!L628</f>
        <v>7820</v>
      </c>
      <c r="O473" s="617">
        <f>'23년(세부_실적)'!M628</f>
        <v>0</v>
      </c>
      <c r="P473" s="617">
        <f>'23년(세부_실적)'!N628</f>
        <v>7820</v>
      </c>
      <c r="Q473" s="617">
        <f>'23년(세부_실적)'!O628</f>
        <v>0</v>
      </c>
      <c r="R473" s="617">
        <f>'23년(세부_실적)'!P628</f>
        <v>7820</v>
      </c>
      <c r="S473" s="638">
        <f>'23년(세부_실적)'!Q628</f>
        <v>0</v>
      </c>
      <c r="T473" s="638">
        <f t="shared" si="6520"/>
        <v>0</v>
      </c>
      <c r="U473" s="638">
        <f>'23년(세부_실적)'!S628</f>
        <v>0</v>
      </c>
      <c r="V473" s="638">
        <f t="shared" si="6521"/>
        <v>0</v>
      </c>
      <c r="W473" s="638">
        <f>'23년(세부_실적)'!U628</f>
        <v>0</v>
      </c>
      <c r="X473" s="638">
        <f t="shared" si="6522"/>
        <v>0</v>
      </c>
      <c r="Y473" s="638">
        <f>'23년(세부_실적)'!W628</f>
        <v>0</v>
      </c>
      <c r="Z473" s="638">
        <f t="shared" si="6523"/>
        <v>0</v>
      </c>
      <c r="AA473" s="638">
        <f>'23년(세부_실적)'!Y628</f>
        <v>0</v>
      </c>
      <c r="AB473" s="638">
        <f t="shared" si="6523"/>
        <v>0</v>
      </c>
      <c r="AC473" s="638">
        <f>'23년(세부_실적)'!AA628</f>
        <v>0</v>
      </c>
      <c r="AD473" s="638">
        <f t="shared" ref="AD473" si="6809">AC473*1000</f>
        <v>0</v>
      </c>
      <c r="AE473" s="638">
        <f>'23년(세부_실적)'!AC628</f>
        <v>0</v>
      </c>
      <c r="AF473" s="638">
        <f t="shared" ref="AF473" si="6810">AE473*1000</f>
        <v>0</v>
      </c>
      <c r="AG473" s="638">
        <f>'23년(세부_실적)'!AE628</f>
        <v>0</v>
      </c>
      <c r="AH473" s="638">
        <f t="shared" ref="AH473" si="6811">AG473*1000</f>
        <v>0</v>
      </c>
      <c r="AI473" s="638">
        <f>'23년(세부_실적)'!AG628</f>
        <v>0</v>
      </c>
      <c r="AJ473" s="638">
        <f t="shared" ref="AJ473" si="6812">AI473*1000</f>
        <v>0</v>
      </c>
      <c r="AK473" s="638">
        <f>'23년(세부_실적)'!AI628</f>
        <v>0</v>
      </c>
      <c r="AL473" s="638">
        <f t="shared" ref="AL473" si="6813">AK473*1000</f>
        <v>0</v>
      </c>
      <c r="AM473" s="638">
        <f>'23년(세부_실적)'!AK628</f>
        <v>0</v>
      </c>
      <c r="AN473" s="638">
        <f t="shared" ref="AN473" si="6814">AM473*1000</f>
        <v>0</v>
      </c>
      <c r="AO473" s="638">
        <f>'23년(세부_실적)'!AM628</f>
        <v>0</v>
      </c>
      <c r="AP473" s="638">
        <f t="shared" ref="AP473" si="6815">AO473*1000</f>
        <v>0</v>
      </c>
      <c r="AQ473" s="638">
        <f>'23년(세부_실적)'!AO628</f>
        <v>0</v>
      </c>
      <c r="AR473" s="638">
        <f t="shared" ref="AR473" si="6816">AQ473*1000</f>
        <v>0</v>
      </c>
      <c r="AS473" s="638">
        <f>'23년(세부_실적)'!AQ628</f>
        <v>0</v>
      </c>
      <c r="AT473" s="638">
        <f t="shared" ref="AT473" si="6817">AS473*1000</f>
        <v>0</v>
      </c>
      <c r="AU473" s="638">
        <f>'23년(세부_실적)'!AS628</f>
        <v>0</v>
      </c>
      <c r="AV473" s="638">
        <f t="shared" ref="AV473" si="6818">AU473*1000</f>
        <v>0</v>
      </c>
      <c r="AW473" s="638">
        <f>'23년(세부_실적)'!AU628</f>
        <v>0</v>
      </c>
      <c r="AX473" s="638">
        <f t="shared" ref="AX473" si="6819">AW473*1000</f>
        <v>0</v>
      </c>
      <c r="AY473" s="638">
        <f>'23년(세부_실적)'!AW628</f>
        <v>0</v>
      </c>
      <c r="AZ473" s="638">
        <f t="shared" ref="AZ473" si="6820">AY473*1000</f>
        <v>0</v>
      </c>
      <c r="BA473" s="638">
        <f>'23년(세부_실적)'!AY628</f>
        <v>0</v>
      </c>
      <c r="BB473" s="638">
        <f t="shared" ref="BB473" si="6821">BA473*1000</f>
        <v>0</v>
      </c>
      <c r="BC473" s="638">
        <f>'23년(세부_실적)'!BA628</f>
        <v>0</v>
      </c>
      <c r="BD473" s="638">
        <f t="shared" ref="BD473" si="6822">BC473*1000</f>
        <v>0</v>
      </c>
      <c r="BF473" s="617">
        <v>0.6</v>
      </c>
      <c r="BG473" s="617">
        <v>3.698569500000001</v>
      </c>
      <c r="BH473" s="617">
        <f t="shared" ref="BH473" si="6823">+BI473/$BI$2</f>
        <v>5.8602059902543973</v>
      </c>
      <c r="BI473" s="617">
        <v>7300</v>
      </c>
      <c r="BJ473" s="617">
        <v>0.6</v>
      </c>
      <c r="BK473" s="617">
        <v>3.698569500000001</v>
      </c>
      <c r="BL473" s="617">
        <f>+BM473/$BM$2</f>
        <v>5.728994993015335</v>
      </c>
      <c r="BM473" s="617">
        <v>7300</v>
      </c>
      <c r="BN473" s="617">
        <v>0.6</v>
      </c>
      <c r="BO473" s="617">
        <v>3.698569500000001</v>
      </c>
      <c r="BP473" s="617">
        <f>+BQ473/$BQ$2</f>
        <v>5.6006076275672649</v>
      </c>
      <c r="BQ473" s="617">
        <v>7300</v>
      </c>
      <c r="BR473" s="617">
        <v>0.6</v>
      </c>
      <c r="BS473" s="617">
        <v>3.7973304245589814</v>
      </c>
      <c r="BT473" s="617">
        <f>+BU473/$BU$2</f>
        <v>5.5164283771121125</v>
      </c>
      <c r="BU473" s="617">
        <v>7300</v>
      </c>
      <c r="BV473" s="617">
        <v>0.6</v>
      </c>
      <c r="BW473" s="617">
        <v>3.7973304245589814</v>
      </c>
      <c r="BX473" s="617">
        <f>+BY473/$BY$2</f>
        <v>5.6786170124387318</v>
      </c>
      <c r="BY473" s="617">
        <v>7519</v>
      </c>
      <c r="BZ473" s="617">
        <v>0.6</v>
      </c>
      <c r="CA473" s="617">
        <v>3.7973304245589814</v>
      </c>
      <c r="CB473" s="617">
        <f>+CC473/$CC$2</f>
        <v>5.7828230390007924</v>
      </c>
      <c r="CC473" s="617">
        <v>7519</v>
      </c>
      <c r="CD473" s="617"/>
      <c r="CE473" s="617"/>
      <c r="CF473" s="617"/>
      <c r="CG473" s="617"/>
      <c r="CH473" s="617"/>
      <c r="CI473" s="617"/>
      <c r="CJ473" s="617"/>
      <c r="CK473" s="617"/>
      <c r="CL473" s="617"/>
      <c r="CM473" s="617"/>
      <c r="CN473" s="617"/>
      <c r="CO473" s="617"/>
      <c r="CP473" s="617"/>
      <c r="CQ473" s="617"/>
      <c r="CR473" s="617"/>
      <c r="CS473" s="617"/>
      <c r="CT473" s="617"/>
      <c r="CU473" s="617"/>
      <c r="CV473" s="617"/>
      <c r="CW473" s="617"/>
      <c r="CX473" s="617"/>
      <c r="CY473" s="617"/>
      <c r="CZ473" s="617"/>
      <c r="DA473" s="617"/>
      <c r="DB473" s="6">
        <f t="shared" si="6554"/>
        <v>0</v>
      </c>
      <c r="DC473" s="6">
        <f t="shared" si="6555"/>
        <v>0</v>
      </c>
      <c r="DD473" s="6">
        <f t="shared" si="6556"/>
        <v>0</v>
      </c>
      <c r="DE473" s="6">
        <f t="shared" si="6557"/>
        <v>0</v>
      </c>
      <c r="DF473" s="6">
        <f t="shared" si="6558"/>
        <v>0</v>
      </c>
      <c r="DG473" s="6">
        <f t="shared" si="6559"/>
        <v>0</v>
      </c>
      <c r="DH473" s="6">
        <f t="shared" si="6560"/>
        <v>0</v>
      </c>
      <c r="DI473" s="6">
        <f t="shared" si="6561"/>
        <v>0</v>
      </c>
      <c r="DJ473" s="6">
        <f t="shared" si="6562"/>
        <v>0</v>
      </c>
      <c r="DK473" s="6">
        <f t="shared" si="6563"/>
        <v>0</v>
      </c>
      <c r="DL473" s="6">
        <f t="shared" si="6564"/>
        <v>0</v>
      </c>
      <c r="DM473" s="6">
        <f t="shared" si="6565"/>
        <v>0</v>
      </c>
      <c r="DO473" s="6">
        <f t="shared" si="6566"/>
        <v>0</v>
      </c>
      <c r="DP473" s="6">
        <f t="shared" si="6567"/>
        <v>0</v>
      </c>
      <c r="DQ473" s="6">
        <f t="shared" si="6568"/>
        <v>0</v>
      </c>
      <c r="DR473" s="6">
        <f t="shared" si="6569"/>
        <v>0</v>
      </c>
      <c r="DS473" s="6">
        <f t="shared" si="6570"/>
        <v>0</v>
      </c>
      <c r="DT473" s="6">
        <f t="shared" si="6571"/>
        <v>0</v>
      </c>
      <c r="DU473" s="6">
        <f t="shared" si="6572"/>
        <v>0</v>
      </c>
      <c r="DV473" s="6">
        <f t="shared" si="6573"/>
        <v>0</v>
      </c>
      <c r="DW473" s="6">
        <f t="shared" si="6574"/>
        <v>0</v>
      </c>
      <c r="DX473" s="6">
        <f t="shared" si="6575"/>
        <v>0</v>
      </c>
      <c r="DY473" s="6">
        <f t="shared" si="6576"/>
        <v>0</v>
      </c>
      <c r="DZ473" s="6">
        <f t="shared" si="6577"/>
        <v>0</v>
      </c>
    </row>
    <row r="474" spans="2:130" ht="12" customHeight="1" outlineLevel="1">
      <c r="B474" s="6">
        <f>'23년(세부_실적)'!A632</f>
        <v>468</v>
      </c>
      <c r="C474" s="620"/>
      <c r="D474" s="620"/>
      <c r="E474" s="620"/>
      <c r="F474" s="622" t="str">
        <f>'23년(세부_실적)'!E632</f>
        <v>PN054ACW-JAGUAR</v>
      </c>
      <c r="G474" s="622" t="s">
        <v>1502</v>
      </c>
      <c r="H474" s="622"/>
      <c r="I474" s="617" t="str">
        <f>'23년(세부_실적)'!G632</f>
        <v>구</v>
      </c>
      <c r="J474" s="617" t="str">
        <f>'23년(세부_실적)'!H632</f>
        <v>QD</v>
      </c>
      <c r="K474" s="617">
        <f>'23년(세부_실적)'!I632</f>
        <v>4.1500000000000004</v>
      </c>
      <c r="L474" s="617">
        <f>'23년(세부_실적)'!J632</f>
        <v>0</v>
      </c>
      <c r="M474" s="617">
        <f>'23년(세부_실적)'!K632</f>
        <v>4.1500000000000004</v>
      </c>
      <c r="N474" s="617">
        <f>'23년(세부_실적)'!L632</f>
        <v>0</v>
      </c>
      <c r="O474" s="617">
        <f>'23년(세부_실적)'!M632</f>
        <v>4.1500000000000004</v>
      </c>
      <c r="P474" s="617">
        <f>'23년(세부_실적)'!N632</f>
        <v>0</v>
      </c>
      <c r="Q474" s="617">
        <f>'23년(세부_실적)'!O632</f>
        <v>4.1500000000000004</v>
      </c>
      <c r="R474" s="617">
        <f>'23년(세부_실적)'!P632</f>
        <v>0</v>
      </c>
      <c r="S474" s="638">
        <f>'23년(세부_실적)'!Q632</f>
        <v>10.183</v>
      </c>
      <c r="T474" s="638">
        <f t="shared" si="6520"/>
        <v>10183</v>
      </c>
      <c r="U474" s="638">
        <f>'23년(세부_실적)'!S632</f>
        <v>0</v>
      </c>
      <c r="V474" s="638">
        <f t="shared" si="6521"/>
        <v>0</v>
      </c>
      <c r="W474" s="638">
        <f>'23년(세부_실적)'!U632</f>
        <v>0</v>
      </c>
      <c r="X474" s="638">
        <f t="shared" si="6522"/>
        <v>0</v>
      </c>
      <c r="Y474" s="638">
        <f>'23년(세부_실적)'!W632</f>
        <v>1.17</v>
      </c>
      <c r="Z474" s="638">
        <f t="shared" si="6523"/>
        <v>1170</v>
      </c>
      <c r="AA474" s="638">
        <f>'23년(세부_실적)'!Y632</f>
        <v>1.17</v>
      </c>
      <c r="AB474" s="638">
        <f t="shared" si="6523"/>
        <v>1170</v>
      </c>
      <c r="AC474" s="638">
        <f>'23년(세부_실적)'!AA632</f>
        <v>3.004</v>
      </c>
      <c r="AD474" s="638">
        <f t="shared" ref="AD474" si="6824">AC474*1000</f>
        <v>3004</v>
      </c>
      <c r="AE474" s="638">
        <f>'23년(세부_실적)'!AC632</f>
        <v>0</v>
      </c>
      <c r="AF474" s="638">
        <f t="shared" ref="AF474" si="6825">AE474*1000</f>
        <v>0</v>
      </c>
      <c r="AG474" s="638">
        <f>'23년(세부_실적)'!AE632</f>
        <v>0</v>
      </c>
      <c r="AH474" s="638">
        <f t="shared" ref="AH474" si="6826">AG474*1000</f>
        <v>0</v>
      </c>
      <c r="AI474" s="638">
        <f>'23년(세부_실적)'!AG632</f>
        <v>3.004</v>
      </c>
      <c r="AJ474" s="638">
        <f t="shared" ref="AJ474" si="6827">AI474*1000</f>
        <v>3004</v>
      </c>
      <c r="AK474" s="638">
        <f>'23년(세부_실적)'!AI632</f>
        <v>4.1739999999999995</v>
      </c>
      <c r="AL474" s="638">
        <f t="shared" ref="AL474" si="6828">AK474*1000</f>
        <v>4173.9999999999991</v>
      </c>
      <c r="AM474" s="638">
        <f>'23년(세부_실적)'!AK632</f>
        <v>0.42</v>
      </c>
      <c r="AN474" s="638">
        <f t="shared" ref="AN474" si="6829">AM474*1000</f>
        <v>420</v>
      </c>
      <c r="AO474" s="638">
        <f>'23년(세부_실적)'!AM632</f>
        <v>5.5890000000000004</v>
      </c>
      <c r="AP474" s="638">
        <f t="shared" ref="AP474" si="6830">AO474*1000</f>
        <v>5589</v>
      </c>
      <c r="AQ474" s="638">
        <f>'23년(세부_실적)'!AO632</f>
        <v>0</v>
      </c>
      <c r="AR474" s="638">
        <f t="shared" ref="AR474" si="6831">AQ474*1000</f>
        <v>0</v>
      </c>
      <c r="AS474" s="638">
        <f>'23년(세부_실적)'!AQ632</f>
        <v>6.0090000000000003</v>
      </c>
      <c r="AT474" s="638">
        <f t="shared" ref="AT474" si="6832">AS474*1000</f>
        <v>6009</v>
      </c>
      <c r="AU474" s="638">
        <f>'23년(세부_실적)'!AS632</f>
        <v>0</v>
      </c>
      <c r="AV474" s="638">
        <f t="shared" ref="AV474" si="6833">AU474*1000</f>
        <v>0</v>
      </c>
      <c r="AW474" s="638">
        <f>'23년(세부_실적)'!AU632</f>
        <v>0</v>
      </c>
      <c r="AX474" s="638">
        <f t="shared" ref="AX474" si="6834">AW474*1000</f>
        <v>0</v>
      </c>
      <c r="AY474" s="638">
        <f>'23년(세부_실적)'!AW632</f>
        <v>0</v>
      </c>
      <c r="AZ474" s="638">
        <f t="shared" ref="AZ474" si="6835">AY474*1000</f>
        <v>0</v>
      </c>
      <c r="BA474" s="638">
        <f>'23년(세부_실적)'!AY632</f>
        <v>0</v>
      </c>
      <c r="BB474" s="638">
        <f t="shared" ref="BB474" si="6836">BA474*1000</f>
        <v>0</v>
      </c>
      <c r="BC474" s="638">
        <f>'23년(세부_실적)'!BA632</f>
        <v>6.0090000000000003</v>
      </c>
      <c r="BD474" s="638">
        <f t="shared" ref="BD474" si="6837">BC474*1000</f>
        <v>6009</v>
      </c>
      <c r="BF474" s="617">
        <v>0.45500000000000002</v>
      </c>
      <c r="BG474" s="617">
        <v>2.720876462909088</v>
      </c>
      <c r="BH474" s="617">
        <f>VLOOKUP(F474,'[1]영업계획서(세부)'!$E$8:$H$532,3,0)</f>
        <v>3.87</v>
      </c>
      <c r="BI474" s="617"/>
      <c r="BJ474" s="617">
        <v>0.45500000000000002</v>
      </c>
      <c r="BK474" s="617">
        <v>2.720876462909088</v>
      </c>
      <c r="BL474" s="617">
        <v>3.87</v>
      </c>
      <c r="BM474" s="617"/>
      <c r="BN474" s="617">
        <v>0.45500000000000002</v>
      </c>
      <c r="BO474" s="617">
        <v>2.720876462909088</v>
      </c>
      <c r="BP474" s="617">
        <v>3.87</v>
      </c>
      <c r="BQ474" s="617"/>
      <c r="BR474" s="617">
        <v>0.45500000000000002</v>
      </c>
      <c r="BS474" s="617">
        <v>2.8522793874680681</v>
      </c>
      <c r="BT474" s="617">
        <v>3.87</v>
      </c>
      <c r="BU474" s="617"/>
      <c r="BV474" s="617">
        <v>0.45500000000000002</v>
      </c>
      <c r="BW474" s="617">
        <v>2.8522793874680681</v>
      </c>
      <c r="BX474" s="617">
        <v>3.87</v>
      </c>
      <c r="BY474" s="617"/>
      <c r="BZ474" s="617">
        <v>0.45500000000000002</v>
      </c>
      <c r="CA474" s="617">
        <v>2.8522793874680681</v>
      </c>
      <c r="CB474" s="617">
        <v>3.99</v>
      </c>
      <c r="CC474" s="617"/>
      <c r="CD474" s="617"/>
      <c r="CE474" s="617"/>
      <c r="CF474" s="617"/>
      <c r="CG474" s="617"/>
      <c r="CH474" s="617"/>
      <c r="CI474" s="617"/>
      <c r="CJ474" s="617"/>
      <c r="CK474" s="617"/>
      <c r="CL474" s="617"/>
      <c r="CM474" s="617"/>
      <c r="CN474" s="617"/>
      <c r="CO474" s="617"/>
      <c r="CP474" s="617"/>
      <c r="CQ474" s="617"/>
      <c r="CR474" s="617"/>
      <c r="CS474" s="617"/>
      <c r="CT474" s="617"/>
      <c r="CU474" s="617"/>
      <c r="CV474" s="617"/>
      <c r="CW474" s="617"/>
      <c r="CX474" s="617"/>
      <c r="CY474" s="617"/>
      <c r="CZ474" s="617"/>
      <c r="DA474" s="617"/>
      <c r="DB474" s="6">
        <f t="shared" si="6554"/>
        <v>0</v>
      </c>
      <c r="DC474" s="6">
        <f t="shared" si="6555"/>
        <v>0</v>
      </c>
      <c r="DD474" s="6">
        <f t="shared" si="6556"/>
        <v>5901800.6970000006</v>
      </c>
      <c r="DE474" s="6">
        <f t="shared" si="6557"/>
        <v>15384230.193599999</v>
      </c>
      <c r="DF474" s="6">
        <f t="shared" si="6558"/>
        <v>0</v>
      </c>
      <c r="DG474" s="6">
        <f t="shared" si="6559"/>
        <v>0</v>
      </c>
      <c r="DH474" s="6">
        <f t="shared" si="6560"/>
        <v>0</v>
      </c>
      <c r="DI474" s="6">
        <f t="shared" si="6561"/>
        <v>29498362.506900001</v>
      </c>
      <c r="DJ474" s="6">
        <f t="shared" si="6562"/>
        <v>0</v>
      </c>
      <c r="DK474" s="6">
        <f t="shared" si="6563"/>
        <v>0</v>
      </c>
      <c r="DL474" s="6">
        <f t="shared" si="6564"/>
        <v>0</v>
      </c>
      <c r="DM474" s="6">
        <f t="shared" si="6565"/>
        <v>0</v>
      </c>
      <c r="DO474" s="6">
        <f t="shared" si="6566"/>
        <v>0</v>
      </c>
      <c r="DP474" s="6">
        <f t="shared" si="6567"/>
        <v>0</v>
      </c>
      <c r="DQ474" s="6">
        <f t="shared" si="6568"/>
        <v>4843253.209918024</v>
      </c>
      <c r="DR474" s="6">
        <f t="shared" si="6569"/>
        <v>13147273.232908828</v>
      </c>
      <c r="DS474" s="6">
        <f t="shared" si="6570"/>
        <v>0</v>
      </c>
      <c r="DT474" s="6">
        <f t="shared" si="6571"/>
        <v>0</v>
      </c>
      <c r="DU474" s="6">
        <f t="shared" si="6572"/>
        <v>0</v>
      </c>
      <c r="DV474" s="6">
        <f t="shared" si="6573"/>
        <v>0</v>
      </c>
      <c r="DW474" s="6">
        <f t="shared" si="6574"/>
        <v>0</v>
      </c>
      <c r="DX474" s="6">
        <f t="shared" si="6575"/>
        <v>0</v>
      </c>
      <c r="DY474" s="6">
        <f t="shared" si="6576"/>
        <v>0</v>
      </c>
      <c r="DZ474" s="6">
        <f t="shared" si="6577"/>
        <v>0</v>
      </c>
    </row>
    <row r="475" spans="2:130" ht="12" customHeight="1" outlineLevel="1">
      <c r="B475" s="6">
        <f>'23년(세부_실적)'!A633</f>
        <v>469</v>
      </c>
      <c r="C475" s="620"/>
      <c r="D475" s="620"/>
      <c r="E475" s="620"/>
      <c r="F475" s="622" t="str">
        <f>'23년(세부_실적)'!E633</f>
        <v>PN054ACW-JAGUAR(A)</v>
      </c>
      <c r="G475" s="622" t="s">
        <v>1503</v>
      </c>
      <c r="H475" s="622"/>
      <c r="I475" s="617" t="str">
        <f>'23년(세부_실적)'!G633</f>
        <v>구</v>
      </c>
      <c r="J475" s="617" t="str">
        <f>'23년(세부_실적)'!H633</f>
        <v>QD</v>
      </c>
      <c r="K475" s="617">
        <f>'23년(세부_실적)'!I633</f>
        <v>4.3499999999999996</v>
      </c>
      <c r="L475" s="617">
        <f>'23년(세부_실적)'!J633</f>
        <v>0</v>
      </c>
      <c r="M475" s="617">
        <f>'23년(세부_실적)'!K633</f>
        <v>4.3499999999999996</v>
      </c>
      <c r="N475" s="617">
        <f>'23년(세부_실적)'!L633</f>
        <v>0</v>
      </c>
      <c r="O475" s="617">
        <f>'23년(세부_실적)'!M633</f>
        <v>4.3499999999999996</v>
      </c>
      <c r="P475" s="617">
        <f>'23년(세부_실적)'!N633</f>
        <v>0</v>
      </c>
      <c r="Q475" s="617">
        <f>'23년(세부_실적)'!O633</f>
        <v>4.3499999999999996</v>
      </c>
      <c r="R475" s="617">
        <f>'23년(세부_실적)'!P633</f>
        <v>0</v>
      </c>
      <c r="S475" s="638">
        <f>'23년(세부_실적)'!Q633</f>
        <v>4.7110000000000003</v>
      </c>
      <c r="T475" s="638">
        <f t="shared" si="6520"/>
        <v>4711</v>
      </c>
      <c r="U475" s="638">
        <f>'23년(세부_실적)'!S633</f>
        <v>0</v>
      </c>
      <c r="V475" s="638">
        <f t="shared" si="6521"/>
        <v>0</v>
      </c>
      <c r="W475" s="638">
        <f>'23년(세부_실적)'!U633</f>
        <v>0</v>
      </c>
      <c r="X475" s="638">
        <f t="shared" si="6522"/>
        <v>0</v>
      </c>
      <c r="Y475" s="638">
        <f>'23년(세부_실적)'!W633</f>
        <v>1.0109999999999999</v>
      </c>
      <c r="Z475" s="638">
        <f t="shared" si="6523"/>
        <v>1010.9999999999999</v>
      </c>
      <c r="AA475" s="638">
        <f>'23년(세부_실적)'!Y633</f>
        <v>1.0109999999999999</v>
      </c>
      <c r="AB475" s="638">
        <f t="shared" si="6523"/>
        <v>1010.9999999999999</v>
      </c>
      <c r="AC475" s="638">
        <f>'23년(세부_실적)'!AA633</f>
        <v>0.67300000000000004</v>
      </c>
      <c r="AD475" s="638">
        <f t="shared" ref="AD475" si="6838">AC475*1000</f>
        <v>673</v>
      </c>
      <c r="AE475" s="638">
        <f>'23년(세부_실적)'!AC633</f>
        <v>0</v>
      </c>
      <c r="AF475" s="638">
        <f t="shared" ref="AF475" si="6839">AE475*1000</f>
        <v>0</v>
      </c>
      <c r="AG475" s="638">
        <f>'23년(세부_실적)'!AE633</f>
        <v>1.008</v>
      </c>
      <c r="AH475" s="638">
        <f t="shared" ref="AH475" si="6840">AG475*1000</f>
        <v>1008</v>
      </c>
      <c r="AI475" s="638">
        <f>'23년(세부_실적)'!AG633</f>
        <v>1.681</v>
      </c>
      <c r="AJ475" s="638">
        <f t="shared" ref="AJ475" si="6841">AI475*1000</f>
        <v>1681</v>
      </c>
      <c r="AK475" s="638">
        <f>'23년(세부_실적)'!AI633</f>
        <v>2.6920000000000002</v>
      </c>
      <c r="AL475" s="638">
        <f t="shared" ref="AL475" si="6842">AK475*1000</f>
        <v>2692</v>
      </c>
      <c r="AM475" s="638">
        <f>'23년(세부_실적)'!AK633</f>
        <v>1.6830000000000001</v>
      </c>
      <c r="AN475" s="638">
        <f t="shared" ref="AN475" si="6843">AM475*1000</f>
        <v>1683</v>
      </c>
      <c r="AO475" s="638">
        <f>'23년(세부_실적)'!AM633</f>
        <v>0</v>
      </c>
      <c r="AP475" s="638">
        <f t="shared" ref="AP475" si="6844">AO475*1000</f>
        <v>0</v>
      </c>
      <c r="AQ475" s="638">
        <f>'23년(세부_실적)'!AO633</f>
        <v>0</v>
      </c>
      <c r="AR475" s="638">
        <f t="shared" ref="AR475" si="6845">AQ475*1000</f>
        <v>0</v>
      </c>
      <c r="AS475" s="638">
        <f>'23년(세부_실적)'!AQ633</f>
        <v>1.6830000000000001</v>
      </c>
      <c r="AT475" s="638">
        <f t="shared" ref="AT475" si="6846">AS475*1000</f>
        <v>1683</v>
      </c>
      <c r="AU475" s="638">
        <f>'23년(세부_실적)'!AS633</f>
        <v>0</v>
      </c>
      <c r="AV475" s="638">
        <f t="shared" ref="AV475" si="6847">AU475*1000</f>
        <v>0</v>
      </c>
      <c r="AW475" s="638">
        <f>'23년(세부_실적)'!AU633</f>
        <v>0</v>
      </c>
      <c r="AX475" s="638">
        <f t="shared" ref="AX475" si="6848">AW475*1000</f>
        <v>0</v>
      </c>
      <c r="AY475" s="638">
        <f>'23년(세부_실적)'!AW633</f>
        <v>0.33600000000000002</v>
      </c>
      <c r="AZ475" s="638">
        <f t="shared" ref="AZ475" si="6849">AY475*1000</f>
        <v>336</v>
      </c>
      <c r="BA475" s="638">
        <f>'23년(세부_실적)'!AY633</f>
        <v>0.33600000000000002</v>
      </c>
      <c r="BB475" s="638">
        <f t="shared" ref="BB475" si="6850">BA475*1000</f>
        <v>336</v>
      </c>
      <c r="BC475" s="638">
        <f>'23년(세부_실적)'!BA633</f>
        <v>2.0190000000000001</v>
      </c>
      <c r="BD475" s="638">
        <f t="shared" ref="BD475" si="6851">BC475*1000</f>
        <v>2019.0000000000002</v>
      </c>
      <c r="BF475" s="617">
        <v>0.45500000000000002</v>
      </c>
      <c r="BG475" s="617">
        <v>2.904699190181816</v>
      </c>
      <c r="BH475" s="617">
        <f>VLOOKUP(F475,'[1]영업계획서(세부)'!$E$8:$H$532,3,0)</f>
        <v>4.0599999999999996</v>
      </c>
      <c r="BI475" s="617"/>
      <c r="BJ475" s="617">
        <v>0.45500000000000002</v>
      </c>
      <c r="BK475" s="617">
        <v>2.904699190181816</v>
      </c>
      <c r="BL475" s="617"/>
      <c r="BM475" s="617"/>
      <c r="BN475" s="617">
        <v>0.45500000000000002</v>
      </c>
      <c r="BO475" s="617">
        <v>2.904699190181816</v>
      </c>
      <c r="BP475" s="617">
        <v>4.0599999999999996</v>
      </c>
      <c r="BQ475" s="617"/>
      <c r="BR475" s="617">
        <v>0.45500000000000002</v>
      </c>
      <c r="BS475" s="617">
        <v>3.0361021147407965</v>
      </c>
      <c r="BT475" s="617">
        <v>4.0599999999999996</v>
      </c>
      <c r="BU475" s="617"/>
      <c r="BV475" s="617">
        <v>0.45500000000000002</v>
      </c>
      <c r="BW475" s="617">
        <v>3.0361021147407965</v>
      </c>
      <c r="BX475" s="617"/>
      <c r="BY475" s="617"/>
      <c r="BZ475" s="617">
        <v>0.45500000000000002</v>
      </c>
      <c r="CA475" s="617">
        <v>3.0361021147407965</v>
      </c>
      <c r="CB475" s="617"/>
      <c r="CC475" s="617"/>
      <c r="CD475" s="617"/>
      <c r="CE475" s="617"/>
      <c r="CF475" s="617"/>
      <c r="CG475" s="617"/>
      <c r="CH475" s="617"/>
      <c r="CI475" s="617"/>
      <c r="CJ475" s="617"/>
      <c r="CK475" s="617"/>
      <c r="CL475" s="617"/>
      <c r="CM475" s="617"/>
      <c r="CN475" s="617"/>
      <c r="CO475" s="617"/>
      <c r="CP475" s="617"/>
      <c r="CQ475" s="617"/>
      <c r="CR475" s="617"/>
      <c r="CS475" s="617"/>
      <c r="CT475" s="617"/>
      <c r="CU475" s="617"/>
      <c r="CV475" s="617"/>
      <c r="CW475" s="617"/>
      <c r="CX475" s="617"/>
      <c r="CY475" s="617"/>
      <c r="CZ475" s="617"/>
      <c r="DA475" s="617"/>
      <c r="DB475" s="6">
        <f t="shared" si="6554"/>
        <v>0</v>
      </c>
      <c r="DC475" s="6">
        <f t="shared" si="6555"/>
        <v>0</v>
      </c>
      <c r="DD475" s="6">
        <f t="shared" si="6556"/>
        <v>5350136.9837999986</v>
      </c>
      <c r="DE475" s="6">
        <f t="shared" si="6557"/>
        <v>3615813.1015999992</v>
      </c>
      <c r="DF475" s="6">
        <f t="shared" si="6558"/>
        <v>0</v>
      </c>
      <c r="DG475" s="6">
        <f t="shared" si="6559"/>
        <v>0</v>
      </c>
      <c r="DH475" s="6">
        <f t="shared" si="6560"/>
        <v>0</v>
      </c>
      <c r="DI475" s="6">
        <f t="shared" si="6561"/>
        <v>0</v>
      </c>
      <c r="DJ475" s="6">
        <f t="shared" si="6562"/>
        <v>0</v>
      </c>
      <c r="DK475" s="6">
        <f t="shared" si="6563"/>
        <v>0</v>
      </c>
      <c r="DL475" s="6">
        <f t="shared" si="6564"/>
        <v>0</v>
      </c>
      <c r="DM475" s="6">
        <f t="shared" si="6565"/>
        <v>0</v>
      </c>
      <c r="DO475" s="6">
        <f t="shared" si="6566"/>
        <v>0</v>
      </c>
      <c r="DP475" s="6">
        <f t="shared" si="6567"/>
        <v>0</v>
      </c>
      <c r="DQ475" s="6">
        <f t="shared" si="6568"/>
        <v>4427303.1753287297</v>
      </c>
      <c r="DR475" s="6">
        <f t="shared" si="6569"/>
        <v>3109155.8535722261</v>
      </c>
      <c r="DS475" s="6">
        <f t="shared" si="6570"/>
        <v>0</v>
      </c>
      <c r="DT475" s="6">
        <f t="shared" si="6571"/>
        <v>4575549.5882706214</v>
      </c>
      <c r="DU475" s="6">
        <f t="shared" si="6572"/>
        <v>0</v>
      </c>
      <c r="DV475" s="6">
        <f t="shared" si="6573"/>
        <v>0</v>
      </c>
      <c r="DW475" s="6">
        <f t="shared" si="6574"/>
        <v>0</v>
      </c>
      <c r="DX475" s="6">
        <f t="shared" si="6575"/>
        <v>0</v>
      </c>
      <c r="DY475" s="6">
        <f t="shared" si="6576"/>
        <v>0</v>
      </c>
      <c r="DZ475" s="6">
        <f t="shared" si="6577"/>
        <v>0</v>
      </c>
    </row>
    <row r="476" spans="2:130" ht="12" customHeight="1" outlineLevel="1">
      <c r="B476" s="6">
        <f>'23년(세부_실적)'!A634</f>
        <v>470</v>
      </c>
      <c r="C476" s="620"/>
      <c r="D476" s="620"/>
      <c r="E476" s="620"/>
      <c r="F476" s="622" t="str">
        <f>'23년(세부_실적)'!E634</f>
        <v>PN054ACW-JAGUAR(B)</v>
      </c>
      <c r="G476" s="622" t="s">
        <v>1504</v>
      </c>
      <c r="H476" s="622"/>
      <c r="I476" s="617" t="str">
        <f>'23년(세부_실적)'!G634</f>
        <v>구</v>
      </c>
      <c r="J476" s="617" t="str">
        <f>'23년(세부_실적)'!H634</f>
        <v>QD</v>
      </c>
      <c r="K476" s="617">
        <f>'23년(세부_실적)'!I634</f>
        <v>4.1500000000000004</v>
      </c>
      <c r="L476" s="617">
        <f>'23년(세부_실적)'!J634</f>
        <v>0</v>
      </c>
      <c r="M476" s="617">
        <f>'23년(세부_실적)'!K634</f>
        <v>4.1500000000000004</v>
      </c>
      <c r="N476" s="617">
        <f>'23년(세부_실적)'!L634</f>
        <v>0</v>
      </c>
      <c r="O476" s="617">
        <f>'23년(세부_실적)'!M634</f>
        <v>4.1500000000000004</v>
      </c>
      <c r="P476" s="617">
        <f>'23년(세부_실적)'!N634</f>
        <v>0</v>
      </c>
      <c r="Q476" s="617">
        <f>'23년(세부_실적)'!O634</f>
        <v>4.1500000000000004</v>
      </c>
      <c r="R476" s="617">
        <f>'23년(세부_실적)'!P634</f>
        <v>0</v>
      </c>
      <c r="S476" s="638">
        <f>'23년(세부_실적)'!Q634</f>
        <v>13.847999999999999</v>
      </c>
      <c r="T476" s="638">
        <f t="shared" si="6520"/>
        <v>13847.999999999998</v>
      </c>
      <c r="U476" s="638">
        <f>'23년(세부_실적)'!S634</f>
        <v>0.91500000000000004</v>
      </c>
      <c r="V476" s="638">
        <f t="shared" si="6521"/>
        <v>915</v>
      </c>
      <c r="W476" s="638">
        <f>'23년(세부_실적)'!U634</f>
        <v>2.4279999999999999</v>
      </c>
      <c r="X476" s="638">
        <f t="shared" si="6522"/>
        <v>2428</v>
      </c>
      <c r="Y476" s="638">
        <f>'23년(세부_실적)'!W634</f>
        <v>0</v>
      </c>
      <c r="Z476" s="638">
        <f t="shared" si="6523"/>
        <v>0</v>
      </c>
      <c r="AA476" s="638">
        <f>'23년(세부_실적)'!Y634</f>
        <v>3.343</v>
      </c>
      <c r="AB476" s="638">
        <f t="shared" si="6523"/>
        <v>3343</v>
      </c>
      <c r="AC476" s="638">
        <f>'23년(세부_실적)'!AA634</f>
        <v>1.9810000000000001</v>
      </c>
      <c r="AD476" s="638">
        <f t="shared" ref="AD476" si="6852">AC476*1000</f>
        <v>1981</v>
      </c>
      <c r="AE476" s="638">
        <f>'23년(세부_실적)'!AC634</f>
        <v>0</v>
      </c>
      <c r="AF476" s="638">
        <f t="shared" ref="AF476" si="6853">AE476*1000</f>
        <v>0</v>
      </c>
      <c r="AG476" s="638">
        <f>'23년(세부_실적)'!AE634</f>
        <v>0</v>
      </c>
      <c r="AH476" s="638">
        <f t="shared" ref="AH476" si="6854">AG476*1000</f>
        <v>0</v>
      </c>
      <c r="AI476" s="638">
        <f>'23년(세부_실적)'!AG634</f>
        <v>1.9810000000000001</v>
      </c>
      <c r="AJ476" s="638">
        <f t="shared" ref="AJ476" si="6855">AI476*1000</f>
        <v>1981</v>
      </c>
      <c r="AK476" s="638">
        <f>'23년(세부_실적)'!AI634</f>
        <v>5.3239999999999998</v>
      </c>
      <c r="AL476" s="638">
        <f t="shared" ref="AL476" si="6856">AK476*1000</f>
        <v>5324</v>
      </c>
      <c r="AM476" s="638">
        <f>'23년(세부_실적)'!AK634</f>
        <v>4</v>
      </c>
      <c r="AN476" s="638">
        <f t="shared" ref="AN476" si="6857">AM476*1000</f>
        <v>4000</v>
      </c>
      <c r="AO476" s="638">
        <f>'23년(세부_실적)'!AM634</f>
        <v>1.88</v>
      </c>
      <c r="AP476" s="638">
        <f t="shared" ref="AP476" si="6858">AO476*1000</f>
        <v>1880</v>
      </c>
      <c r="AQ476" s="638">
        <f>'23년(세부_실적)'!AO634</f>
        <v>1.05</v>
      </c>
      <c r="AR476" s="638">
        <f t="shared" ref="AR476" si="6859">AQ476*1000</f>
        <v>1050</v>
      </c>
      <c r="AS476" s="638">
        <f>'23년(세부_실적)'!AQ634</f>
        <v>6.93</v>
      </c>
      <c r="AT476" s="638">
        <f t="shared" ref="AT476" si="6860">AS476*1000</f>
        <v>6930</v>
      </c>
      <c r="AU476" s="638">
        <f>'23년(세부_실적)'!AS634</f>
        <v>0</v>
      </c>
      <c r="AV476" s="638">
        <f t="shared" ref="AV476" si="6861">AU476*1000</f>
        <v>0</v>
      </c>
      <c r="AW476" s="638">
        <f>'23년(세부_실적)'!AU634</f>
        <v>1.4019999999999999</v>
      </c>
      <c r="AX476" s="638">
        <f t="shared" ref="AX476" si="6862">AW476*1000</f>
        <v>1402</v>
      </c>
      <c r="AY476" s="638">
        <f>'23년(세부_실적)'!AW634</f>
        <v>0.192</v>
      </c>
      <c r="AZ476" s="638">
        <f t="shared" ref="AZ476" si="6863">AY476*1000</f>
        <v>192</v>
      </c>
      <c r="BA476" s="638">
        <f>'23년(세부_실적)'!AY634</f>
        <v>1.5939999999999999</v>
      </c>
      <c r="BB476" s="638">
        <f t="shared" ref="BB476" si="6864">BA476*1000</f>
        <v>1593.9999999999998</v>
      </c>
      <c r="BC476" s="638">
        <f>'23년(세부_실적)'!BA634</f>
        <v>8.5239999999999991</v>
      </c>
      <c r="BD476" s="638">
        <f t="shared" ref="BD476" si="6865">BC476*1000</f>
        <v>8524</v>
      </c>
      <c r="BF476" s="617">
        <v>0.45500000000000002</v>
      </c>
      <c r="BG476" s="617">
        <v>2.7188764629090914</v>
      </c>
      <c r="BH476" s="617">
        <f>VLOOKUP(F476,'[1]영업계획서(세부)'!$E$8:$H$532,3,0)</f>
        <v>3.87</v>
      </c>
      <c r="BI476" s="617"/>
      <c r="BJ476" s="617">
        <v>0.45500000000000002</v>
      </c>
      <c r="BK476" s="617">
        <v>2.7188764629090914</v>
      </c>
      <c r="BL476" s="617">
        <v>3.87</v>
      </c>
      <c r="BM476" s="617"/>
      <c r="BN476" s="617">
        <v>0.45500000000000002</v>
      </c>
      <c r="BO476" s="617">
        <v>2.7188764629090914</v>
      </c>
      <c r="BP476" s="617">
        <v>3.87</v>
      </c>
      <c r="BQ476" s="617"/>
      <c r="BR476" s="617">
        <v>0.45500000000000002</v>
      </c>
      <c r="BS476" s="617">
        <v>2.8502793874680714</v>
      </c>
      <c r="BT476" s="617">
        <v>3.87</v>
      </c>
      <c r="BU476" s="617"/>
      <c r="BV476" s="617">
        <v>0.45500000000000002</v>
      </c>
      <c r="BW476" s="617">
        <v>2.8502793874680714</v>
      </c>
      <c r="BX476" s="617"/>
      <c r="BY476" s="617"/>
      <c r="BZ476" s="617">
        <v>0.45500000000000002</v>
      </c>
      <c r="CA476" s="617">
        <v>2.8502793874680714</v>
      </c>
      <c r="CB476" s="617">
        <v>3.99</v>
      </c>
      <c r="CC476" s="617"/>
      <c r="CD476" s="617"/>
      <c r="CE476" s="617"/>
      <c r="CF476" s="617"/>
      <c r="CG476" s="617"/>
      <c r="CH476" s="617"/>
      <c r="CI476" s="617"/>
      <c r="CJ476" s="617"/>
      <c r="CK476" s="617"/>
      <c r="CL476" s="617"/>
      <c r="CM476" s="617"/>
      <c r="CN476" s="617"/>
      <c r="CO476" s="617"/>
      <c r="CP476" s="617"/>
      <c r="CQ476" s="617"/>
      <c r="CR476" s="617"/>
      <c r="CS476" s="617"/>
      <c r="CT476" s="617"/>
      <c r="CU476" s="617"/>
      <c r="CV476" s="617"/>
      <c r="CW476" s="617"/>
      <c r="CX476" s="617"/>
      <c r="CY476" s="617"/>
      <c r="CZ476" s="617"/>
      <c r="DA476" s="617"/>
      <c r="DB476" s="6">
        <f t="shared" si="6554"/>
        <v>4411050.5745000001</v>
      </c>
      <c r="DC476" s="6">
        <f t="shared" si="6555"/>
        <v>11973029.839200001</v>
      </c>
      <c r="DD476" s="6">
        <f t="shared" si="6556"/>
        <v>0</v>
      </c>
      <c r="DE476" s="6">
        <f t="shared" si="6557"/>
        <v>10145193.080399999</v>
      </c>
      <c r="DF476" s="6">
        <f t="shared" si="6558"/>
        <v>0</v>
      </c>
      <c r="DG476" s="6">
        <f t="shared" si="6559"/>
        <v>0</v>
      </c>
      <c r="DH476" s="6">
        <f t="shared" si="6560"/>
        <v>0</v>
      </c>
      <c r="DI476" s="6">
        <f t="shared" si="6561"/>
        <v>9922512.3480000012</v>
      </c>
      <c r="DJ476" s="6">
        <f t="shared" si="6562"/>
        <v>0</v>
      </c>
      <c r="DK476" s="6">
        <f t="shared" si="6563"/>
        <v>0</v>
      </c>
      <c r="DL476" s="6">
        <f t="shared" si="6564"/>
        <v>0</v>
      </c>
      <c r="DM476" s="6">
        <f t="shared" si="6565"/>
        <v>0</v>
      </c>
      <c r="DO476" s="6">
        <f t="shared" si="6566"/>
        <v>3617604.546539322</v>
      </c>
      <c r="DP476" s="6">
        <f t="shared" si="6567"/>
        <v>9819358.5520271584</v>
      </c>
      <c r="DQ476" s="6">
        <f t="shared" si="6568"/>
        <v>0</v>
      </c>
      <c r="DR476" s="6">
        <f t="shared" si="6569"/>
        <v>8664779.7339870352</v>
      </c>
      <c r="DS476" s="6">
        <f t="shared" si="6570"/>
        <v>0</v>
      </c>
      <c r="DT476" s="6">
        <f t="shared" si="6571"/>
        <v>0</v>
      </c>
      <c r="DU476" s="6">
        <f t="shared" si="6572"/>
        <v>0</v>
      </c>
      <c r="DV476" s="6">
        <f t="shared" si="6573"/>
        <v>0</v>
      </c>
      <c r="DW476" s="6">
        <f t="shared" si="6574"/>
        <v>0</v>
      </c>
      <c r="DX476" s="6">
        <f t="shared" si="6575"/>
        <v>0</v>
      </c>
      <c r="DY476" s="6">
        <f t="shared" si="6576"/>
        <v>0</v>
      </c>
      <c r="DZ476" s="6">
        <f t="shared" si="6577"/>
        <v>0</v>
      </c>
    </row>
    <row r="477" spans="2:130" ht="12" customHeight="1" outlineLevel="1">
      <c r="B477" s="6">
        <f>'23년(세부_실적)'!A635</f>
        <v>471</v>
      </c>
      <c r="C477" s="620"/>
      <c r="D477" s="620"/>
      <c r="E477" s="620"/>
      <c r="F477" s="622" t="str">
        <f>'23년(세부_실적)'!E635</f>
        <v>PN054ACW-JAGUAR(IN)</v>
      </c>
      <c r="G477" s="622" t="s">
        <v>1505</v>
      </c>
      <c r="H477" s="622"/>
      <c r="I477" s="617" t="str">
        <f>'23년(세부_실적)'!G635</f>
        <v>구</v>
      </c>
      <c r="J477" s="617" t="str">
        <f>'23년(세부_실적)'!H635</f>
        <v>QD</v>
      </c>
      <c r="K477" s="617">
        <f>'23년(세부_실적)'!I635</f>
        <v>4.7</v>
      </c>
      <c r="L477" s="617">
        <f>'23년(세부_실적)'!J635</f>
        <v>0</v>
      </c>
      <c r="M477" s="617">
        <f>'23년(세부_실적)'!K635</f>
        <v>4.7</v>
      </c>
      <c r="N477" s="617">
        <f>'23년(세부_실적)'!L635</f>
        <v>0</v>
      </c>
      <c r="O477" s="617">
        <f>'23년(세부_실적)'!M635</f>
        <v>4.7</v>
      </c>
      <c r="P477" s="617">
        <f>'23년(세부_실적)'!N635</f>
        <v>0</v>
      </c>
      <c r="Q477" s="617">
        <f>'23년(세부_실적)'!O635</f>
        <v>4.7</v>
      </c>
      <c r="R477" s="617">
        <f>'23년(세부_실적)'!P635</f>
        <v>0</v>
      </c>
      <c r="S477" s="638">
        <f>'23년(세부_실적)'!Q635</f>
        <v>7.16</v>
      </c>
      <c r="T477" s="638">
        <f t="shared" si="6520"/>
        <v>7160</v>
      </c>
      <c r="U477" s="638">
        <f>'23년(세부_실적)'!S635</f>
        <v>0</v>
      </c>
      <c r="V477" s="638">
        <f t="shared" si="6521"/>
        <v>0</v>
      </c>
      <c r="W477" s="638">
        <f>'23년(세부_실적)'!U635</f>
        <v>0</v>
      </c>
      <c r="X477" s="638">
        <f t="shared" si="6522"/>
        <v>0</v>
      </c>
      <c r="Y477" s="638">
        <f>'23년(세부_실적)'!W635</f>
        <v>0</v>
      </c>
      <c r="Z477" s="638">
        <f t="shared" si="6523"/>
        <v>0</v>
      </c>
      <c r="AA477" s="638">
        <f>'23년(세부_실적)'!Y635</f>
        <v>0</v>
      </c>
      <c r="AB477" s="638">
        <f t="shared" si="6523"/>
        <v>0</v>
      </c>
      <c r="AC477" s="638">
        <f>'23년(세부_실적)'!AA635</f>
        <v>0</v>
      </c>
      <c r="AD477" s="638">
        <f t="shared" ref="AD477" si="6866">AC477*1000</f>
        <v>0</v>
      </c>
      <c r="AE477" s="638">
        <f>'23년(세부_실적)'!AC635</f>
        <v>0</v>
      </c>
      <c r="AF477" s="638">
        <f t="shared" ref="AF477" si="6867">AE477*1000</f>
        <v>0</v>
      </c>
      <c r="AG477" s="638">
        <f>'23년(세부_실적)'!AE635</f>
        <v>0</v>
      </c>
      <c r="AH477" s="638">
        <f t="shared" ref="AH477" si="6868">AG477*1000</f>
        <v>0</v>
      </c>
      <c r="AI477" s="638">
        <f>'23년(세부_실적)'!AG635</f>
        <v>0</v>
      </c>
      <c r="AJ477" s="638">
        <f t="shared" ref="AJ477" si="6869">AI477*1000</f>
        <v>0</v>
      </c>
      <c r="AK477" s="638">
        <f>'23년(세부_실적)'!AI635</f>
        <v>0</v>
      </c>
      <c r="AL477" s="638">
        <f t="shared" ref="AL477" si="6870">AK477*1000</f>
        <v>0</v>
      </c>
      <c r="AM477" s="638">
        <f>'23년(세부_실적)'!AK635</f>
        <v>0</v>
      </c>
      <c r="AN477" s="638">
        <f t="shared" ref="AN477" si="6871">AM477*1000</f>
        <v>0</v>
      </c>
      <c r="AO477" s="638">
        <f>'23년(세부_실적)'!AM635</f>
        <v>1.1599999999999999</v>
      </c>
      <c r="AP477" s="638">
        <f t="shared" ref="AP477" si="6872">AO477*1000</f>
        <v>1160</v>
      </c>
      <c r="AQ477" s="638">
        <f>'23년(세부_실적)'!AO635</f>
        <v>6</v>
      </c>
      <c r="AR477" s="638">
        <f t="shared" ref="AR477" si="6873">AQ477*1000</f>
        <v>6000</v>
      </c>
      <c r="AS477" s="638">
        <f>'23년(세부_실적)'!AQ635</f>
        <v>7.16</v>
      </c>
      <c r="AT477" s="638">
        <f t="shared" ref="AT477" si="6874">AS477*1000</f>
        <v>7160</v>
      </c>
      <c r="AU477" s="638">
        <f>'23년(세부_실적)'!AS635</f>
        <v>0</v>
      </c>
      <c r="AV477" s="638">
        <f t="shared" ref="AV477" si="6875">AU477*1000</f>
        <v>0</v>
      </c>
      <c r="AW477" s="638">
        <f>'23년(세부_실적)'!AU635</f>
        <v>0</v>
      </c>
      <c r="AX477" s="638">
        <f t="shared" ref="AX477" si="6876">AW477*1000</f>
        <v>0</v>
      </c>
      <c r="AY477" s="638">
        <f>'23년(세부_실적)'!AW635</f>
        <v>0</v>
      </c>
      <c r="AZ477" s="638">
        <f t="shared" ref="AZ477" si="6877">AY477*1000</f>
        <v>0</v>
      </c>
      <c r="BA477" s="638">
        <f>'23년(세부_실적)'!AY635</f>
        <v>0</v>
      </c>
      <c r="BB477" s="638">
        <f t="shared" ref="BB477" si="6878">BA477*1000</f>
        <v>0</v>
      </c>
      <c r="BC477" s="638">
        <f>'23년(세부_실적)'!BA635</f>
        <v>7.16</v>
      </c>
      <c r="BD477" s="638">
        <f t="shared" ref="BD477" si="6879">BC477*1000</f>
        <v>7160</v>
      </c>
      <c r="BF477" s="617">
        <v>0.46</v>
      </c>
      <c r="BG477" s="617">
        <v>3.1276312629090914</v>
      </c>
      <c r="BH477" s="617"/>
      <c r="BI477" s="617"/>
      <c r="BJ477" s="617">
        <v>0.46</v>
      </c>
      <c r="BK477" s="617">
        <v>3.1276312629090914</v>
      </c>
      <c r="BL477" s="617"/>
      <c r="BM477" s="617"/>
      <c r="BN477" s="617">
        <v>0.46</v>
      </c>
      <c r="BO477" s="617">
        <v>3.1276312629090914</v>
      </c>
      <c r="BP477" s="617"/>
      <c r="BQ477" s="617"/>
      <c r="BR477" s="617">
        <v>0.46</v>
      </c>
      <c r="BS477" s="617">
        <v>3.2590341874680711</v>
      </c>
      <c r="BT477" s="617"/>
      <c r="BU477" s="617"/>
      <c r="BV477" s="617">
        <v>0.46</v>
      </c>
      <c r="BW477" s="617">
        <v>3.2590341874680711</v>
      </c>
      <c r="BX477" s="617">
        <v>4.3917391304347824</v>
      </c>
      <c r="BY477" s="617"/>
      <c r="BZ477" s="617">
        <v>0.46</v>
      </c>
      <c r="CA477" s="617">
        <v>3.2590341874680711</v>
      </c>
      <c r="CB477" s="617">
        <v>4.5199999999999996</v>
      </c>
      <c r="CC477" s="617"/>
      <c r="CD477" s="617"/>
      <c r="CE477" s="617"/>
      <c r="CF477" s="617"/>
      <c r="CG477" s="617"/>
      <c r="CH477" s="617"/>
      <c r="CI477" s="617"/>
      <c r="CJ477" s="617"/>
      <c r="CK477" s="617"/>
      <c r="CL477" s="617"/>
      <c r="CM477" s="617"/>
      <c r="CN477" s="617"/>
      <c r="CO477" s="617"/>
      <c r="CP477" s="617"/>
      <c r="CQ477" s="617"/>
      <c r="CR477" s="617"/>
      <c r="CS477" s="617"/>
      <c r="CT477" s="617"/>
      <c r="CU477" s="617"/>
      <c r="CV477" s="617"/>
      <c r="CW477" s="617"/>
      <c r="CX477" s="617"/>
      <c r="CY477" s="617"/>
      <c r="CZ477" s="617"/>
      <c r="DA477" s="617"/>
      <c r="DB477" s="6">
        <f t="shared" si="6554"/>
        <v>0</v>
      </c>
      <c r="DC477" s="6">
        <f t="shared" si="6555"/>
        <v>0</v>
      </c>
      <c r="DD477" s="6">
        <f t="shared" si="6556"/>
        <v>0</v>
      </c>
      <c r="DE477" s="6">
        <f t="shared" si="6557"/>
        <v>0</v>
      </c>
      <c r="DF477" s="6">
        <f t="shared" si="6558"/>
        <v>0</v>
      </c>
      <c r="DG477" s="6">
        <f t="shared" si="6559"/>
        <v>0</v>
      </c>
      <c r="DH477" s="6">
        <f t="shared" si="6560"/>
        <v>0</v>
      </c>
      <c r="DI477" s="6">
        <f t="shared" si="6561"/>
        <v>6935652.5279999999</v>
      </c>
      <c r="DJ477" s="6">
        <f t="shared" si="6562"/>
        <v>0</v>
      </c>
      <c r="DK477" s="6">
        <f t="shared" si="6563"/>
        <v>0</v>
      </c>
      <c r="DL477" s="6">
        <f t="shared" si="6564"/>
        <v>0</v>
      </c>
      <c r="DM477" s="6">
        <f t="shared" si="6565"/>
        <v>0</v>
      </c>
      <c r="DO477" s="6">
        <f t="shared" si="6566"/>
        <v>0</v>
      </c>
      <c r="DP477" s="6">
        <f t="shared" si="6567"/>
        <v>0</v>
      </c>
      <c r="DQ477" s="6">
        <f t="shared" si="6568"/>
        <v>0</v>
      </c>
      <c r="DR477" s="6">
        <f t="shared" si="6569"/>
        <v>0</v>
      </c>
      <c r="DS477" s="6">
        <f t="shared" si="6570"/>
        <v>0</v>
      </c>
      <c r="DT477" s="6">
        <f t="shared" si="6571"/>
        <v>0</v>
      </c>
      <c r="DU477" s="6">
        <f t="shared" si="6572"/>
        <v>0</v>
      </c>
      <c r="DV477" s="6">
        <f t="shared" si="6573"/>
        <v>0</v>
      </c>
      <c r="DW477" s="6">
        <f t="shared" si="6574"/>
        <v>0</v>
      </c>
      <c r="DX477" s="6">
        <f t="shared" si="6575"/>
        <v>0</v>
      </c>
      <c r="DY477" s="6">
        <f t="shared" si="6576"/>
        <v>0</v>
      </c>
      <c r="DZ477" s="6">
        <f t="shared" si="6577"/>
        <v>0</v>
      </c>
    </row>
    <row r="478" spans="2:130" ht="12" customHeight="1" outlineLevel="1">
      <c r="B478" s="6">
        <f>'23년(세부_실적)'!A636</f>
        <v>472</v>
      </c>
      <c r="C478" s="620"/>
      <c r="D478" s="620"/>
      <c r="E478" s="620"/>
      <c r="F478" s="622" t="str">
        <f>'23년(세부_실적)'!E636</f>
        <v>PN054ACW-JAGUAR(TW)</v>
      </c>
      <c r="G478" s="622" t="s">
        <v>1506</v>
      </c>
      <c r="H478" s="622"/>
      <c r="I478" s="617" t="str">
        <f>'23년(세부_실적)'!G636</f>
        <v>구</v>
      </c>
      <c r="J478" s="617" t="str">
        <f>'23년(세부_실적)'!H636</f>
        <v>QD</v>
      </c>
      <c r="K478" s="617">
        <f>'23년(세부_실적)'!I636</f>
        <v>4.42</v>
      </c>
      <c r="L478" s="617">
        <f>'23년(세부_실적)'!J636</f>
        <v>0</v>
      </c>
      <c r="M478" s="617">
        <f>'23년(세부_실적)'!K636</f>
        <v>4.42</v>
      </c>
      <c r="N478" s="617">
        <f>'23년(세부_실적)'!L636</f>
        <v>0</v>
      </c>
      <c r="O478" s="617">
        <f>'23년(세부_실적)'!M636</f>
        <v>4.42</v>
      </c>
      <c r="P478" s="617">
        <f>'23년(세부_실적)'!N636</f>
        <v>0</v>
      </c>
      <c r="Q478" s="617">
        <f>'23년(세부_실적)'!O636</f>
        <v>4.42</v>
      </c>
      <c r="R478" s="617">
        <f>'23년(세부_실적)'!P636</f>
        <v>0</v>
      </c>
      <c r="S478" s="638">
        <f>'23년(세부_실적)'!Q636</f>
        <v>2.76</v>
      </c>
      <c r="T478" s="638">
        <f t="shared" si="6520"/>
        <v>2760</v>
      </c>
      <c r="U478" s="638">
        <f>'23년(세부_실적)'!S636</f>
        <v>0</v>
      </c>
      <c r="V478" s="638">
        <f t="shared" si="6521"/>
        <v>0</v>
      </c>
      <c r="W478" s="638">
        <f>'23년(세부_실적)'!U636</f>
        <v>0</v>
      </c>
      <c r="X478" s="638">
        <f t="shared" si="6522"/>
        <v>0</v>
      </c>
      <c r="Y478" s="638">
        <f>'23년(세부_실적)'!W636</f>
        <v>0</v>
      </c>
      <c r="Z478" s="638">
        <f t="shared" si="6523"/>
        <v>0</v>
      </c>
      <c r="AA478" s="638">
        <f>'23년(세부_실적)'!Y636</f>
        <v>0</v>
      </c>
      <c r="AB478" s="638">
        <f t="shared" si="6523"/>
        <v>0</v>
      </c>
      <c r="AC478" s="638">
        <f>'23년(세부_실적)'!AA636</f>
        <v>0</v>
      </c>
      <c r="AD478" s="638">
        <f t="shared" ref="AD478" si="6880">AC478*1000</f>
        <v>0</v>
      </c>
      <c r="AE478" s="638">
        <f>'23년(세부_실적)'!AC636</f>
        <v>0</v>
      </c>
      <c r="AF478" s="638">
        <f t="shared" ref="AF478" si="6881">AE478*1000</f>
        <v>0</v>
      </c>
      <c r="AG478" s="638">
        <f>'23년(세부_실적)'!AE636</f>
        <v>0</v>
      </c>
      <c r="AH478" s="638">
        <f t="shared" ref="AH478" si="6882">AG478*1000</f>
        <v>0</v>
      </c>
      <c r="AI478" s="638">
        <f>'23년(세부_실적)'!AG636</f>
        <v>0</v>
      </c>
      <c r="AJ478" s="638">
        <f t="shared" ref="AJ478" si="6883">AI478*1000</f>
        <v>0</v>
      </c>
      <c r="AK478" s="638">
        <f>'23년(세부_실적)'!AI636</f>
        <v>0</v>
      </c>
      <c r="AL478" s="638">
        <f t="shared" ref="AL478" si="6884">AK478*1000</f>
        <v>0</v>
      </c>
      <c r="AM478" s="638">
        <f>'23년(세부_실적)'!AK636</f>
        <v>0</v>
      </c>
      <c r="AN478" s="638">
        <f t="shared" ref="AN478" si="6885">AM478*1000</f>
        <v>0</v>
      </c>
      <c r="AO478" s="638">
        <f>'23년(세부_실적)'!AM636</f>
        <v>0</v>
      </c>
      <c r="AP478" s="638">
        <f t="shared" ref="AP478" si="6886">AO478*1000</f>
        <v>0</v>
      </c>
      <c r="AQ478" s="638">
        <f>'23년(세부_실적)'!AO636</f>
        <v>1.76</v>
      </c>
      <c r="AR478" s="638">
        <f t="shared" ref="AR478" si="6887">AQ478*1000</f>
        <v>1760</v>
      </c>
      <c r="AS478" s="638">
        <f>'23년(세부_실적)'!AQ636</f>
        <v>1.76</v>
      </c>
      <c r="AT478" s="638">
        <f t="shared" ref="AT478" si="6888">AS478*1000</f>
        <v>1760</v>
      </c>
      <c r="AU478" s="638">
        <f>'23년(세부_실적)'!AS636</f>
        <v>0</v>
      </c>
      <c r="AV478" s="638">
        <f t="shared" ref="AV478" si="6889">AU478*1000</f>
        <v>0</v>
      </c>
      <c r="AW478" s="638">
        <f>'23년(세부_실적)'!AU636</f>
        <v>1</v>
      </c>
      <c r="AX478" s="638">
        <f t="shared" ref="AX478" si="6890">AW478*1000</f>
        <v>1000</v>
      </c>
      <c r="AY478" s="638">
        <f>'23년(세부_실적)'!AW636</f>
        <v>0</v>
      </c>
      <c r="AZ478" s="638">
        <f t="shared" ref="AZ478" si="6891">AY478*1000</f>
        <v>0</v>
      </c>
      <c r="BA478" s="638">
        <f>'23년(세부_실적)'!AY636</f>
        <v>1</v>
      </c>
      <c r="BB478" s="638">
        <f t="shared" ref="BB478" si="6892">BA478*1000</f>
        <v>1000</v>
      </c>
      <c r="BC478" s="638">
        <f>'23년(세부_실적)'!BA636</f>
        <v>2.76</v>
      </c>
      <c r="BD478" s="638">
        <f t="shared" ref="BD478" si="6893">BC478*1000</f>
        <v>2760</v>
      </c>
      <c r="BF478" s="617">
        <v>0.46</v>
      </c>
      <c r="BG478" s="617">
        <v>2.8704312629090913</v>
      </c>
      <c r="BH478" s="617">
        <f>VLOOKUP(F478,'[1]영업계획서(세부)'!$E$8:$H$532,3,0)</f>
        <v>4.1308695652173917</v>
      </c>
      <c r="BI478" s="617"/>
      <c r="BJ478" s="617">
        <v>0.46</v>
      </c>
      <c r="BK478" s="617">
        <v>2.8704312629090913</v>
      </c>
      <c r="BL478" s="617"/>
      <c r="BM478" s="617"/>
      <c r="BN478" s="617">
        <v>0.46</v>
      </c>
      <c r="BO478" s="617">
        <v>2.8704312629090913</v>
      </c>
      <c r="BP478" s="617">
        <v>4.1308695652173917</v>
      </c>
      <c r="BQ478" s="617"/>
      <c r="BR478" s="617">
        <v>0.46</v>
      </c>
      <c r="BS478" s="617">
        <v>3.0018341874680714</v>
      </c>
      <c r="BT478" s="617"/>
      <c r="BU478" s="617"/>
      <c r="BV478" s="617">
        <v>0.46</v>
      </c>
      <c r="BW478" s="617">
        <v>3.0018341874680714</v>
      </c>
      <c r="BX478" s="617">
        <v>4.1308695652173917</v>
      </c>
      <c r="BY478" s="617"/>
      <c r="BZ478" s="617">
        <v>0.46</v>
      </c>
      <c r="CA478" s="617">
        <v>3.0018341874680714</v>
      </c>
      <c r="CB478" s="617">
        <v>4.25</v>
      </c>
      <c r="CC478" s="617"/>
      <c r="CD478" s="617"/>
      <c r="CE478" s="617"/>
      <c r="CF478" s="617"/>
      <c r="CG478" s="617"/>
      <c r="CH478" s="617"/>
      <c r="CI478" s="617"/>
      <c r="CJ478" s="617"/>
      <c r="CK478" s="617"/>
      <c r="CL478" s="617"/>
      <c r="CM478" s="617"/>
      <c r="CN478" s="617"/>
      <c r="CO478" s="617"/>
      <c r="CP478" s="617"/>
      <c r="CQ478" s="617"/>
      <c r="CR478" s="617"/>
      <c r="CS478" s="617"/>
      <c r="CT478" s="617"/>
      <c r="CU478" s="617"/>
      <c r="CV478" s="617"/>
      <c r="CW478" s="617"/>
      <c r="CX478" s="617"/>
      <c r="CY478" s="617"/>
      <c r="CZ478" s="617"/>
      <c r="DA478" s="617"/>
      <c r="DB478" s="6">
        <f t="shared" si="6554"/>
        <v>0</v>
      </c>
      <c r="DC478" s="6">
        <f t="shared" si="6555"/>
        <v>0</v>
      </c>
      <c r="DD478" s="6">
        <f t="shared" si="6556"/>
        <v>0</v>
      </c>
      <c r="DE478" s="6">
        <f t="shared" si="6557"/>
        <v>0</v>
      </c>
      <c r="DF478" s="6">
        <f t="shared" si="6558"/>
        <v>0</v>
      </c>
      <c r="DG478" s="6">
        <f t="shared" si="6559"/>
        <v>0</v>
      </c>
      <c r="DH478" s="6">
        <f t="shared" si="6560"/>
        <v>0</v>
      </c>
      <c r="DI478" s="6">
        <f t="shared" si="6561"/>
        <v>0</v>
      </c>
      <c r="DJ478" s="6">
        <f t="shared" si="6562"/>
        <v>0</v>
      </c>
      <c r="DK478" s="6">
        <f t="shared" si="6563"/>
        <v>0</v>
      </c>
      <c r="DL478" s="6">
        <f t="shared" si="6564"/>
        <v>0</v>
      </c>
      <c r="DM478" s="6">
        <f t="shared" si="6565"/>
        <v>0</v>
      </c>
      <c r="DO478" s="6">
        <f t="shared" si="6566"/>
        <v>0</v>
      </c>
      <c r="DP478" s="6">
        <f t="shared" si="6567"/>
        <v>0</v>
      </c>
      <c r="DQ478" s="6">
        <f t="shared" si="6568"/>
        <v>0</v>
      </c>
      <c r="DR478" s="6">
        <f t="shared" si="6569"/>
        <v>0</v>
      </c>
      <c r="DS478" s="6">
        <f t="shared" si="6570"/>
        <v>0</v>
      </c>
      <c r="DT478" s="6">
        <f t="shared" si="6571"/>
        <v>0</v>
      </c>
      <c r="DU478" s="6">
        <f t="shared" si="6572"/>
        <v>0</v>
      </c>
      <c r="DV478" s="6">
        <f t="shared" si="6573"/>
        <v>0</v>
      </c>
      <c r="DW478" s="6">
        <f t="shared" si="6574"/>
        <v>0</v>
      </c>
      <c r="DX478" s="6">
        <f t="shared" si="6575"/>
        <v>0</v>
      </c>
      <c r="DY478" s="6">
        <f t="shared" si="6576"/>
        <v>0</v>
      </c>
      <c r="DZ478" s="6">
        <f t="shared" si="6577"/>
        <v>0</v>
      </c>
    </row>
    <row r="479" spans="2:130" ht="12" customHeight="1" outlineLevel="1">
      <c r="B479" s="6">
        <f>'23년(세부_실적)'!A637</f>
        <v>473</v>
      </c>
      <c r="C479" s="620"/>
      <c r="D479" s="620"/>
      <c r="E479" s="620"/>
      <c r="F479" s="622" t="str">
        <f>'23년(세부_실적)'!E637</f>
        <v>PN054ACW-LED</v>
      </c>
      <c r="G479" s="622" t="s">
        <v>1507</v>
      </c>
      <c r="H479" s="622"/>
      <c r="I479" s="617" t="str">
        <f>'23년(세부_실적)'!G637</f>
        <v>구</v>
      </c>
      <c r="J479" s="617" t="str">
        <f>'23년(세부_실적)'!H637</f>
        <v>QD</v>
      </c>
      <c r="K479" s="617">
        <f>'23년(세부_실적)'!I637</f>
        <v>0.96</v>
      </c>
      <c r="L479" s="617">
        <f>'23년(세부_실적)'!J637</f>
        <v>0</v>
      </c>
      <c r="M479" s="617">
        <f>'23년(세부_실적)'!K637</f>
        <v>0.96</v>
      </c>
      <c r="N479" s="617">
        <f>'23년(세부_실적)'!L637</f>
        <v>0</v>
      </c>
      <c r="O479" s="617">
        <f>'23년(세부_실적)'!M637</f>
        <v>0.96</v>
      </c>
      <c r="P479" s="617">
        <f>'23년(세부_실적)'!N637</f>
        <v>0</v>
      </c>
      <c r="Q479" s="617">
        <f>'23년(세부_실적)'!O637</f>
        <v>0.96</v>
      </c>
      <c r="R479" s="617">
        <f>'23년(세부_실적)'!P637</f>
        <v>0</v>
      </c>
      <c r="S479" s="638">
        <f>'23년(세부_실적)'!Q637</f>
        <v>29.362000000000002</v>
      </c>
      <c r="T479" s="638">
        <f t="shared" si="6520"/>
        <v>29362.000000000004</v>
      </c>
      <c r="U479" s="638">
        <f>'23년(세부_실적)'!S637</f>
        <v>0</v>
      </c>
      <c r="V479" s="638">
        <f t="shared" si="6521"/>
        <v>0</v>
      </c>
      <c r="W479" s="638">
        <f>'23년(세부_실적)'!U637</f>
        <v>0</v>
      </c>
      <c r="X479" s="638">
        <f t="shared" si="6522"/>
        <v>0</v>
      </c>
      <c r="Y479" s="638">
        <f>'23년(세부_실적)'!W637</f>
        <v>2.335</v>
      </c>
      <c r="Z479" s="638">
        <f t="shared" si="6523"/>
        <v>2335</v>
      </c>
      <c r="AA479" s="638">
        <f>'23년(세부_실적)'!Y637</f>
        <v>2.335</v>
      </c>
      <c r="AB479" s="638">
        <f t="shared" si="6523"/>
        <v>2335</v>
      </c>
      <c r="AC479" s="638">
        <f>'23년(세부_실적)'!AA637</f>
        <v>9</v>
      </c>
      <c r="AD479" s="638">
        <f t="shared" ref="AD479" si="6894">AC479*1000</f>
        <v>9000</v>
      </c>
      <c r="AE479" s="638">
        <f>'23년(세부_실적)'!AC637</f>
        <v>0</v>
      </c>
      <c r="AF479" s="638">
        <f t="shared" ref="AF479" si="6895">AE479*1000</f>
        <v>0</v>
      </c>
      <c r="AG479" s="638">
        <f>'23년(세부_실적)'!AE637</f>
        <v>0</v>
      </c>
      <c r="AH479" s="638">
        <f t="shared" ref="AH479" si="6896">AG479*1000</f>
        <v>0</v>
      </c>
      <c r="AI479" s="638">
        <f>'23년(세부_실적)'!AG637</f>
        <v>9</v>
      </c>
      <c r="AJ479" s="638">
        <f t="shared" ref="AJ479" si="6897">AI479*1000</f>
        <v>9000</v>
      </c>
      <c r="AK479" s="638">
        <f>'23년(세부_실적)'!AI637</f>
        <v>11.335000000000001</v>
      </c>
      <c r="AL479" s="638">
        <f t="shared" ref="AL479" si="6898">AK479*1000</f>
        <v>11335</v>
      </c>
      <c r="AM479" s="638">
        <f>'23년(세부_실적)'!AK637</f>
        <v>0</v>
      </c>
      <c r="AN479" s="638">
        <f t="shared" ref="AN479" si="6899">AM479*1000</f>
        <v>0</v>
      </c>
      <c r="AO479" s="638">
        <f>'23년(세부_실적)'!AM637</f>
        <v>18.027000000000001</v>
      </c>
      <c r="AP479" s="638">
        <f t="shared" ref="AP479" si="6900">AO479*1000</f>
        <v>18027</v>
      </c>
      <c r="AQ479" s="638">
        <f>'23년(세부_실적)'!AO637</f>
        <v>0</v>
      </c>
      <c r="AR479" s="638">
        <f t="shared" ref="AR479" si="6901">AQ479*1000</f>
        <v>0</v>
      </c>
      <c r="AS479" s="638">
        <f>'23년(세부_실적)'!AQ637</f>
        <v>18.027000000000001</v>
      </c>
      <c r="AT479" s="638">
        <f t="shared" ref="AT479" si="6902">AS479*1000</f>
        <v>18027</v>
      </c>
      <c r="AU479" s="638">
        <f>'23년(세부_실적)'!AS637</f>
        <v>0</v>
      </c>
      <c r="AV479" s="638">
        <f t="shared" ref="AV479" si="6903">AU479*1000</f>
        <v>0</v>
      </c>
      <c r="AW479" s="638">
        <f>'23년(세부_실적)'!AU637</f>
        <v>0</v>
      </c>
      <c r="AX479" s="638">
        <f t="shared" ref="AX479" si="6904">AW479*1000</f>
        <v>0</v>
      </c>
      <c r="AY479" s="638">
        <f>'23년(세부_실적)'!AW637</f>
        <v>0</v>
      </c>
      <c r="AZ479" s="638">
        <f t="shared" ref="AZ479" si="6905">AY479*1000</f>
        <v>0</v>
      </c>
      <c r="BA479" s="638">
        <f>'23년(세부_실적)'!AY637</f>
        <v>0</v>
      </c>
      <c r="BB479" s="638">
        <f t="shared" ref="BB479" si="6906">BA479*1000</f>
        <v>0</v>
      </c>
      <c r="BC479" s="638">
        <f>'23년(세부_실적)'!BA637</f>
        <v>18.027000000000001</v>
      </c>
      <c r="BD479" s="638">
        <f t="shared" ref="BD479" si="6907">BC479*1000</f>
        <v>18027</v>
      </c>
      <c r="BF479" s="617">
        <v>6.0999999999999999E-2</v>
      </c>
      <c r="BG479" s="617">
        <v>0.52438557518181805</v>
      </c>
      <c r="BH479" s="617">
        <f>VLOOKUP(F479,'[1]영업계획서(세부)'!$E$8:$H$532,3,0)</f>
        <v>0.92</v>
      </c>
      <c r="BI479" s="617"/>
      <c r="BJ479" s="617">
        <v>6.0999999999999999E-2</v>
      </c>
      <c r="BK479" s="617">
        <v>0.52438557518181805</v>
      </c>
      <c r="BL479" s="617">
        <v>0.9</v>
      </c>
      <c r="BM479" s="617"/>
      <c r="BN479" s="617">
        <v>6.0999999999999999E-2</v>
      </c>
      <c r="BO479" s="617">
        <v>0.52438557518181805</v>
      </c>
      <c r="BP479" s="617">
        <v>0.9</v>
      </c>
      <c r="BQ479" s="617"/>
      <c r="BR479" s="617">
        <v>6.0999999999999999E-2</v>
      </c>
      <c r="BS479" s="617">
        <v>0.53168557518181825</v>
      </c>
      <c r="BT479" s="617">
        <v>0.9</v>
      </c>
      <c r="BU479" s="617"/>
      <c r="BV479" s="617">
        <v>6.0999999999999999E-2</v>
      </c>
      <c r="BW479" s="617">
        <v>0.53168557518181825</v>
      </c>
      <c r="BX479" s="617">
        <v>0.9</v>
      </c>
      <c r="BY479" s="617"/>
      <c r="BZ479" s="617">
        <v>6.0999999999999999E-2</v>
      </c>
      <c r="CA479" s="617">
        <v>0.53168557518181825</v>
      </c>
      <c r="CB479" s="617">
        <v>0.92</v>
      </c>
      <c r="CC479" s="617"/>
      <c r="CD479" s="617"/>
      <c r="CE479" s="617"/>
      <c r="CF479" s="617"/>
      <c r="CG479" s="617"/>
      <c r="CH479" s="617"/>
      <c r="CI479" s="617"/>
      <c r="CJ479" s="617"/>
      <c r="CK479" s="617"/>
      <c r="CL479" s="617"/>
      <c r="CM479" s="617"/>
      <c r="CN479" s="617"/>
      <c r="CO479" s="617"/>
      <c r="CP479" s="617"/>
      <c r="CQ479" s="617"/>
      <c r="CR479" s="617"/>
      <c r="CS479" s="617"/>
      <c r="CT479" s="617"/>
      <c r="CU479" s="617"/>
      <c r="CV479" s="617"/>
      <c r="CW479" s="617"/>
      <c r="CX479" s="617"/>
      <c r="CY479" s="617"/>
      <c r="CZ479" s="617"/>
      <c r="DA479" s="617"/>
      <c r="DB479" s="6">
        <f t="shared" si="6554"/>
        <v>0</v>
      </c>
      <c r="DC479" s="6">
        <f t="shared" si="6555"/>
        <v>0</v>
      </c>
      <c r="DD479" s="6">
        <f t="shared" si="6556"/>
        <v>2739158.145</v>
      </c>
      <c r="DE479" s="6">
        <f t="shared" si="6557"/>
        <v>10718892</v>
      </c>
      <c r="DF479" s="6">
        <f t="shared" si="6558"/>
        <v>0</v>
      </c>
      <c r="DG479" s="6">
        <f t="shared" si="6559"/>
        <v>0</v>
      </c>
      <c r="DH479" s="6">
        <f t="shared" si="6560"/>
        <v>0</v>
      </c>
      <c r="DI479" s="6">
        <f t="shared" si="6561"/>
        <v>21938260.503600001</v>
      </c>
      <c r="DJ479" s="6">
        <f t="shared" si="6562"/>
        <v>0</v>
      </c>
      <c r="DK479" s="6">
        <f t="shared" si="6563"/>
        <v>0</v>
      </c>
      <c r="DL479" s="6">
        <f t="shared" si="6564"/>
        <v>0</v>
      </c>
      <c r="DM479" s="6">
        <f t="shared" si="6565"/>
        <v>0</v>
      </c>
      <c r="DO479" s="6">
        <f t="shared" si="6566"/>
        <v>0</v>
      </c>
      <c r="DP479" s="6">
        <f t="shared" si="6567"/>
        <v>0</v>
      </c>
      <c r="DQ479" s="6">
        <f t="shared" si="6568"/>
        <v>1781626.2958053185</v>
      </c>
      <c r="DR479" s="6">
        <f t="shared" si="6569"/>
        <v>7058814.0781464344</v>
      </c>
      <c r="DS479" s="6">
        <f t="shared" si="6570"/>
        <v>0</v>
      </c>
      <c r="DT479" s="6">
        <f t="shared" si="6571"/>
        <v>0</v>
      </c>
      <c r="DU479" s="6">
        <f t="shared" si="6572"/>
        <v>0</v>
      </c>
      <c r="DV479" s="6">
        <f t="shared" si="6573"/>
        <v>0</v>
      </c>
      <c r="DW479" s="6">
        <f t="shared" si="6574"/>
        <v>0</v>
      </c>
      <c r="DX479" s="6">
        <f t="shared" si="6575"/>
        <v>0</v>
      </c>
      <c r="DY479" s="6">
        <f t="shared" si="6576"/>
        <v>0</v>
      </c>
      <c r="DZ479" s="6">
        <f t="shared" si="6577"/>
        <v>0</v>
      </c>
    </row>
    <row r="480" spans="2:130" ht="12" customHeight="1" outlineLevel="1">
      <c r="B480" s="6">
        <f>'23년(세부_실적)'!A638</f>
        <v>474</v>
      </c>
      <c r="C480" s="620"/>
      <c r="D480" s="620"/>
      <c r="E480" s="620"/>
      <c r="F480" s="622" t="str">
        <f>'23년(세부_실적)'!E638</f>
        <v>PN054ACW-LKEY</v>
      </c>
      <c r="G480" s="622" t="s">
        <v>1508</v>
      </c>
      <c r="H480" s="622"/>
      <c r="I480" s="617" t="str">
        <f>'23년(세부_실적)'!G638</f>
        <v>구</v>
      </c>
      <c r="J480" s="617" t="str">
        <f>'23년(세부_실적)'!H638</f>
        <v>QD</v>
      </c>
      <c r="K480" s="617">
        <f>'23년(세부_실적)'!I638</f>
        <v>3.54</v>
      </c>
      <c r="L480" s="617">
        <f>'23년(세부_실적)'!J638</f>
        <v>0</v>
      </c>
      <c r="M480" s="617">
        <f>'23년(세부_실적)'!K638</f>
        <v>3.54</v>
      </c>
      <c r="N480" s="617">
        <f>'23년(세부_실적)'!L638</f>
        <v>0</v>
      </c>
      <c r="O480" s="617">
        <f>'23년(세부_실적)'!M638</f>
        <v>3.54</v>
      </c>
      <c r="P480" s="617">
        <f>'23년(세부_실적)'!N638</f>
        <v>0</v>
      </c>
      <c r="Q480" s="617">
        <f>'23년(세부_실적)'!O638</f>
        <v>3.54</v>
      </c>
      <c r="R480" s="617">
        <f>'23년(세부_실적)'!P638</f>
        <v>0</v>
      </c>
      <c r="S480" s="638">
        <f>'23년(세부_실적)'!Q638</f>
        <v>0</v>
      </c>
      <c r="T480" s="638">
        <f t="shared" si="6520"/>
        <v>0</v>
      </c>
      <c r="U480" s="638">
        <f>'23년(세부_실적)'!S638</f>
        <v>0</v>
      </c>
      <c r="V480" s="638">
        <f t="shared" si="6521"/>
        <v>0</v>
      </c>
      <c r="W480" s="638">
        <f>'23년(세부_실적)'!U638</f>
        <v>0</v>
      </c>
      <c r="X480" s="638">
        <f t="shared" si="6522"/>
        <v>0</v>
      </c>
      <c r="Y480" s="638">
        <f>'23년(세부_실적)'!W638</f>
        <v>0</v>
      </c>
      <c r="Z480" s="638">
        <f t="shared" si="6523"/>
        <v>0</v>
      </c>
      <c r="AA480" s="638">
        <f>'23년(세부_실적)'!Y638</f>
        <v>0</v>
      </c>
      <c r="AB480" s="638">
        <f t="shared" si="6523"/>
        <v>0</v>
      </c>
      <c r="AC480" s="638">
        <f>'23년(세부_실적)'!AA638</f>
        <v>0</v>
      </c>
      <c r="AD480" s="638">
        <f t="shared" ref="AD480" si="6908">AC480*1000</f>
        <v>0</v>
      </c>
      <c r="AE480" s="638">
        <f>'23년(세부_실적)'!AC638</f>
        <v>0</v>
      </c>
      <c r="AF480" s="638">
        <f t="shared" ref="AF480" si="6909">AE480*1000</f>
        <v>0</v>
      </c>
      <c r="AG480" s="638">
        <f>'23년(세부_실적)'!AE638</f>
        <v>0</v>
      </c>
      <c r="AH480" s="638">
        <f t="shared" ref="AH480" si="6910">AG480*1000</f>
        <v>0</v>
      </c>
      <c r="AI480" s="638">
        <f>'23년(세부_실적)'!AG638</f>
        <v>0</v>
      </c>
      <c r="AJ480" s="638">
        <f t="shared" ref="AJ480" si="6911">AI480*1000</f>
        <v>0</v>
      </c>
      <c r="AK480" s="638">
        <f>'23년(세부_실적)'!AI638</f>
        <v>0</v>
      </c>
      <c r="AL480" s="638">
        <f t="shared" ref="AL480" si="6912">AK480*1000</f>
        <v>0</v>
      </c>
      <c r="AM480" s="638">
        <f>'23년(세부_실적)'!AK638</f>
        <v>0</v>
      </c>
      <c r="AN480" s="638">
        <f t="shared" ref="AN480" si="6913">AM480*1000</f>
        <v>0</v>
      </c>
      <c r="AO480" s="638">
        <f>'23년(세부_실적)'!AM638</f>
        <v>0</v>
      </c>
      <c r="AP480" s="638">
        <f t="shared" ref="AP480" si="6914">AO480*1000</f>
        <v>0</v>
      </c>
      <c r="AQ480" s="638">
        <f>'23년(세부_실적)'!AO638</f>
        <v>0</v>
      </c>
      <c r="AR480" s="638">
        <f t="shared" ref="AR480" si="6915">AQ480*1000</f>
        <v>0</v>
      </c>
      <c r="AS480" s="638">
        <f>'23년(세부_실적)'!AQ638</f>
        <v>0</v>
      </c>
      <c r="AT480" s="638">
        <f t="shared" ref="AT480" si="6916">AS480*1000</f>
        <v>0</v>
      </c>
      <c r="AU480" s="638">
        <f>'23년(세부_실적)'!AS638</f>
        <v>0</v>
      </c>
      <c r="AV480" s="638">
        <f t="shared" ref="AV480" si="6917">AU480*1000</f>
        <v>0</v>
      </c>
      <c r="AW480" s="638">
        <f>'23년(세부_실적)'!AU638</f>
        <v>0</v>
      </c>
      <c r="AX480" s="638">
        <f t="shared" ref="AX480" si="6918">AW480*1000</f>
        <v>0</v>
      </c>
      <c r="AY480" s="638">
        <f>'23년(세부_실적)'!AW638</f>
        <v>0</v>
      </c>
      <c r="AZ480" s="638">
        <f t="shared" ref="AZ480" si="6919">AY480*1000</f>
        <v>0</v>
      </c>
      <c r="BA480" s="638">
        <f>'23년(세부_실적)'!AY638</f>
        <v>0</v>
      </c>
      <c r="BB480" s="638">
        <f t="shared" ref="BB480" si="6920">BA480*1000</f>
        <v>0</v>
      </c>
      <c r="BC480" s="638">
        <f>'23년(세부_실적)'!BA638</f>
        <v>0</v>
      </c>
      <c r="BD480" s="638">
        <f t="shared" ref="BD480" si="6921">BC480*1000</f>
        <v>0</v>
      </c>
      <c r="BF480" s="617"/>
      <c r="BG480" s="617"/>
      <c r="BH480" s="617"/>
      <c r="BI480" s="617"/>
      <c r="BJ480" s="617"/>
      <c r="BK480" s="617"/>
      <c r="BL480" s="617"/>
      <c r="BM480" s="617"/>
      <c r="BN480" s="617"/>
      <c r="BO480" s="617"/>
      <c r="BP480" s="617"/>
      <c r="BQ480" s="617"/>
      <c r="BR480" s="617"/>
      <c r="BS480" s="617"/>
      <c r="BT480" s="617"/>
      <c r="BU480" s="617"/>
      <c r="BV480" s="617"/>
      <c r="BW480" s="617"/>
      <c r="BX480" s="617"/>
      <c r="BY480" s="617"/>
      <c r="BZ480" s="617"/>
      <c r="CA480" s="617"/>
      <c r="CB480" s="617"/>
      <c r="CC480" s="617"/>
      <c r="CD480" s="617"/>
      <c r="CE480" s="617"/>
      <c r="CF480" s="617"/>
      <c r="CG480" s="617"/>
      <c r="CH480" s="617"/>
      <c r="CI480" s="617"/>
      <c r="CJ480" s="617"/>
      <c r="CK480" s="617"/>
      <c r="CL480" s="617"/>
      <c r="CM480" s="617"/>
      <c r="CN480" s="617"/>
      <c r="CO480" s="617"/>
      <c r="CP480" s="617"/>
      <c r="CQ480" s="617"/>
      <c r="CR480" s="617"/>
      <c r="CS480" s="617"/>
      <c r="CT480" s="617"/>
      <c r="CU480" s="617"/>
      <c r="CV480" s="617"/>
      <c r="CW480" s="617"/>
      <c r="CX480" s="617"/>
      <c r="CY480" s="617"/>
      <c r="CZ480" s="617"/>
      <c r="DA480" s="617"/>
      <c r="DB480" s="6">
        <f t="shared" si="6554"/>
        <v>0</v>
      </c>
      <c r="DC480" s="6">
        <f t="shared" si="6555"/>
        <v>0</v>
      </c>
      <c r="DD480" s="6">
        <f t="shared" si="6556"/>
        <v>0</v>
      </c>
      <c r="DE480" s="6">
        <f t="shared" si="6557"/>
        <v>0</v>
      </c>
      <c r="DF480" s="6">
        <f t="shared" si="6558"/>
        <v>0</v>
      </c>
      <c r="DG480" s="6">
        <f t="shared" si="6559"/>
        <v>0</v>
      </c>
      <c r="DH480" s="6">
        <f t="shared" si="6560"/>
        <v>0</v>
      </c>
      <c r="DI480" s="6">
        <f t="shared" si="6561"/>
        <v>0</v>
      </c>
      <c r="DJ480" s="6">
        <f t="shared" si="6562"/>
        <v>0</v>
      </c>
      <c r="DK480" s="6">
        <f t="shared" si="6563"/>
        <v>0</v>
      </c>
      <c r="DL480" s="6">
        <f t="shared" si="6564"/>
        <v>0</v>
      </c>
      <c r="DM480" s="6">
        <f t="shared" si="6565"/>
        <v>0</v>
      </c>
      <c r="DO480" s="6">
        <f t="shared" si="6566"/>
        <v>0</v>
      </c>
      <c r="DP480" s="6">
        <f t="shared" si="6567"/>
        <v>0</v>
      </c>
      <c r="DQ480" s="6">
        <f t="shared" si="6568"/>
        <v>0</v>
      </c>
      <c r="DR480" s="6">
        <f t="shared" si="6569"/>
        <v>0</v>
      </c>
      <c r="DS480" s="6">
        <f t="shared" si="6570"/>
        <v>0</v>
      </c>
      <c r="DT480" s="6">
        <f t="shared" si="6571"/>
        <v>0</v>
      </c>
      <c r="DU480" s="6">
        <f t="shared" si="6572"/>
        <v>0</v>
      </c>
      <c r="DV480" s="6">
        <f t="shared" si="6573"/>
        <v>0</v>
      </c>
      <c r="DW480" s="6">
        <f t="shared" si="6574"/>
        <v>0</v>
      </c>
      <c r="DX480" s="6">
        <f t="shared" si="6575"/>
        <v>0</v>
      </c>
      <c r="DY480" s="6">
        <f t="shared" si="6576"/>
        <v>0</v>
      </c>
      <c r="DZ480" s="6">
        <f t="shared" si="6577"/>
        <v>0</v>
      </c>
    </row>
    <row r="481" spans="2:130" ht="12" customHeight="1" outlineLevel="1">
      <c r="B481" s="6">
        <f>'23년(세부_실적)'!A639</f>
        <v>475</v>
      </c>
      <c r="C481" s="620"/>
      <c r="D481" s="620"/>
      <c r="E481" s="620"/>
      <c r="F481" s="622" t="str">
        <f>'23년(세부_실적)'!E639</f>
        <v>PN054ACW-LKEY(A)</v>
      </c>
      <c r="G481" s="622" t="s">
        <v>1509</v>
      </c>
      <c r="H481" s="622"/>
      <c r="I481" s="617" t="str">
        <f>'23년(세부_실적)'!G639</f>
        <v>구</v>
      </c>
      <c r="J481" s="617" t="str">
        <f>'23년(세부_실적)'!H639</f>
        <v>QD</v>
      </c>
      <c r="K481" s="617">
        <f>'23년(세부_실적)'!I639</f>
        <v>5.5</v>
      </c>
      <c r="L481" s="617">
        <f>'23년(세부_실적)'!J639</f>
        <v>0</v>
      </c>
      <c r="M481" s="617">
        <f>'23년(세부_실적)'!K639</f>
        <v>5.5</v>
      </c>
      <c r="N481" s="617">
        <f>'23년(세부_실적)'!L639</f>
        <v>0</v>
      </c>
      <c r="O481" s="617">
        <f>'23년(세부_실적)'!M639</f>
        <v>5.5</v>
      </c>
      <c r="P481" s="617">
        <f>'23년(세부_실적)'!N639</f>
        <v>0</v>
      </c>
      <c r="Q481" s="617">
        <f>'23년(세부_실적)'!O639</f>
        <v>5.5</v>
      </c>
      <c r="R481" s="617">
        <f>'23년(세부_실적)'!P639</f>
        <v>0</v>
      </c>
      <c r="S481" s="638">
        <f>'23년(세부_실적)'!Q639</f>
        <v>0</v>
      </c>
      <c r="T481" s="638">
        <f t="shared" si="6520"/>
        <v>0</v>
      </c>
      <c r="U481" s="638">
        <f>'23년(세부_실적)'!S639</f>
        <v>0</v>
      </c>
      <c r="V481" s="638">
        <f t="shared" si="6521"/>
        <v>0</v>
      </c>
      <c r="W481" s="638">
        <f>'23년(세부_실적)'!U639</f>
        <v>0</v>
      </c>
      <c r="X481" s="638">
        <f t="shared" si="6522"/>
        <v>0</v>
      </c>
      <c r="Y481" s="638">
        <f>'23년(세부_실적)'!W639</f>
        <v>0</v>
      </c>
      <c r="Z481" s="638">
        <f t="shared" si="6523"/>
        <v>0</v>
      </c>
      <c r="AA481" s="638">
        <f>'23년(세부_실적)'!Y639</f>
        <v>0</v>
      </c>
      <c r="AB481" s="638">
        <f t="shared" si="6523"/>
        <v>0</v>
      </c>
      <c r="AC481" s="638">
        <f>'23년(세부_실적)'!AA639</f>
        <v>0</v>
      </c>
      <c r="AD481" s="638">
        <f t="shared" ref="AD481" si="6922">AC481*1000</f>
        <v>0</v>
      </c>
      <c r="AE481" s="638">
        <f>'23년(세부_실적)'!AC639</f>
        <v>0</v>
      </c>
      <c r="AF481" s="638">
        <f t="shared" ref="AF481" si="6923">AE481*1000</f>
        <v>0</v>
      </c>
      <c r="AG481" s="638">
        <f>'23년(세부_실적)'!AE639</f>
        <v>0</v>
      </c>
      <c r="AH481" s="638">
        <f t="shared" ref="AH481" si="6924">AG481*1000</f>
        <v>0</v>
      </c>
      <c r="AI481" s="638">
        <f>'23년(세부_실적)'!AG639</f>
        <v>0</v>
      </c>
      <c r="AJ481" s="638">
        <f t="shared" ref="AJ481" si="6925">AI481*1000</f>
        <v>0</v>
      </c>
      <c r="AK481" s="638">
        <f>'23년(세부_실적)'!AI639</f>
        <v>0</v>
      </c>
      <c r="AL481" s="638">
        <f t="shared" ref="AL481" si="6926">AK481*1000</f>
        <v>0</v>
      </c>
      <c r="AM481" s="638">
        <f>'23년(세부_실적)'!AK639</f>
        <v>0</v>
      </c>
      <c r="AN481" s="638">
        <f t="shared" ref="AN481" si="6927">AM481*1000</f>
        <v>0</v>
      </c>
      <c r="AO481" s="638">
        <f>'23년(세부_실적)'!AM639</f>
        <v>0</v>
      </c>
      <c r="AP481" s="638">
        <f t="shared" ref="AP481" si="6928">AO481*1000</f>
        <v>0</v>
      </c>
      <c r="AQ481" s="638">
        <f>'23년(세부_실적)'!AO639</f>
        <v>0</v>
      </c>
      <c r="AR481" s="638">
        <f t="shared" ref="AR481" si="6929">AQ481*1000</f>
        <v>0</v>
      </c>
      <c r="AS481" s="638">
        <f>'23년(세부_실적)'!AQ639</f>
        <v>0</v>
      </c>
      <c r="AT481" s="638">
        <f t="shared" ref="AT481" si="6930">AS481*1000</f>
        <v>0</v>
      </c>
      <c r="AU481" s="638">
        <f>'23년(세부_실적)'!AS639</f>
        <v>0</v>
      </c>
      <c r="AV481" s="638">
        <f t="shared" ref="AV481" si="6931">AU481*1000</f>
        <v>0</v>
      </c>
      <c r="AW481" s="638">
        <f>'23년(세부_실적)'!AU639</f>
        <v>0</v>
      </c>
      <c r="AX481" s="638">
        <f t="shared" ref="AX481" si="6932">AW481*1000</f>
        <v>0</v>
      </c>
      <c r="AY481" s="638">
        <f>'23년(세부_실적)'!AW639</f>
        <v>0</v>
      </c>
      <c r="AZ481" s="638">
        <f t="shared" ref="AZ481" si="6933">AY481*1000</f>
        <v>0</v>
      </c>
      <c r="BA481" s="638">
        <f>'23년(세부_실적)'!AY639</f>
        <v>0</v>
      </c>
      <c r="BB481" s="638">
        <f t="shared" ref="BB481" si="6934">BA481*1000</f>
        <v>0</v>
      </c>
      <c r="BC481" s="638">
        <f>'23년(세부_실적)'!BA639</f>
        <v>0</v>
      </c>
      <c r="BD481" s="638">
        <f t="shared" ref="BD481" si="6935">BC481*1000</f>
        <v>0</v>
      </c>
      <c r="BF481" s="617"/>
      <c r="BG481" s="617"/>
      <c r="BH481" s="617"/>
      <c r="BI481" s="617"/>
      <c r="BJ481" s="617"/>
      <c r="BK481" s="617"/>
      <c r="BL481" s="617"/>
      <c r="BM481" s="617"/>
      <c r="BN481" s="617"/>
      <c r="BO481" s="617"/>
      <c r="BP481" s="617"/>
      <c r="BQ481" s="617"/>
      <c r="BR481" s="617"/>
      <c r="BS481" s="617"/>
      <c r="BT481" s="617"/>
      <c r="BU481" s="617"/>
      <c r="BV481" s="617"/>
      <c r="BW481" s="617"/>
      <c r="BX481" s="617"/>
      <c r="BY481" s="617"/>
      <c r="BZ481" s="617"/>
      <c r="CA481" s="617"/>
      <c r="CB481" s="617"/>
      <c r="CC481" s="617"/>
      <c r="CD481" s="617"/>
      <c r="CE481" s="617"/>
      <c r="CF481" s="617"/>
      <c r="CG481" s="617"/>
      <c r="CH481" s="617"/>
      <c r="CI481" s="617"/>
      <c r="CJ481" s="617"/>
      <c r="CK481" s="617"/>
      <c r="CL481" s="617"/>
      <c r="CM481" s="617"/>
      <c r="CN481" s="617"/>
      <c r="CO481" s="617"/>
      <c r="CP481" s="617"/>
      <c r="CQ481" s="617"/>
      <c r="CR481" s="617"/>
      <c r="CS481" s="617"/>
      <c r="CT481" s="617"/>
      <c r="CU481" s="617"/>
      <c r="CV481" s="617"/>
      <c r="CW481" s="617"/>
      <c r="CX481" s="617"/>
      <c r="CY481" s="617"/>
      <c r="CZ481" s="617"/>
      <c r="DA481" s="617"/>
      <c r="DB481" s="6">
        <f t="shared" si="6554"/>
        <v>0</v>
      </c>
      <c r="DC481" s="6">
        <f t="shared" si="6555"/>
        <v>0</v>
      </c>
      <c r="DD481" s="6">
        <f t="shared" si="6556"/>
        <v>0</v>
      </c>
      <c r="DE481" s="6">
        <f t="shared" si="6557"/>
        <v>0</v>
      </c>
      <c r="DF481" s="6">
        <f t="shared" si="6558"/>
        <v>0</v>
      </c>
      <c r="DG481" s="6">
        <f t="shared" si="6559"/>
        <v>0</v>
      </c>
      <c r="DH481" s="6">
        <f t="shared" si="6560"/>
        <v>0</v>
      </c>
      <c r="DI481" s="6">
        <f t="shared" si="6561"/>
        <v>0</v>
      </c>
      <c r="DJ481" s="6">
        <f t="shared" si="6562"/>
        <v>0</v>
      </c>
      <c r="DK481" s="6">
        <f t="shared" si="6563"/>
        <v>0</v>
      </c>
      <c r="DL481" s="6">
        <f t="shared" si="6564"/>
        <v>0</v>
      </c>
      <c r="DM481" s="6">
        <f t="shared" si="6565"/>
        <v>0</v>
      </c>
      <c r="DO481" s="6">
        <f t="shared" si="6566"/>
        <v>0</v>
      </c>
      <c r="DP481" s="6">
        <f t="shared" si="6567"/>
        <v>0</v>
      </c>
      <c r="DQ481" s="6">
        <f t="shared" si="6568"/>
        <v>0</v>
      </c>
      <c r="DR481" s="6">
        <f t="shared" si="6569"/>
        <v>0</v>
      </c>
      <c r="DS481" s="6">
        <f t="shared" si="6570"/>
        <v>0</v>
      </c>
      <c r="DT481" s="6">
        <f t="shared" si="6571"/>
        <v>0</v>
      </c>
      <c r="DU481" s="6">
        <f t="shared" si="6572"/>
        <v>0</v>
      </c>
      <c r="DV481" s="6">
        <f t="shared" si="6573"/>
        <v>0</v>
      </c>
      <c r="DW481" s="6">
        <f t="shared" si="6574"/>
        <v>0</v>
      </c>
      <c r="DX481" s="6">
        <f t="shared" si="6575"/>
        <v>0</v>
      </c>
      <c r="DY481" s="6">
        <f t="shared" si="6576"/>
        <v>0</v>
      </c>
      <c r="DZ481" s="6">
        <f t="shared" si="6577"/>
        <v>0</v>
      </c>
    </row>
    <row r="482" spans="2:130" ht="12" customHeight="1" outlineLevel="1">
      <c r="B482" s="6">
        <f>'23년(세부_실적)'!A640</f>
        <v>476</v>
      </c>
      <c r="C482" s="620"/>
      <c r="D482" s="620"/>
      <c r="E482" s="620"/>
      <c r="F482" s="622" t="str">
        <f>'23년(세부_실적)'!E640</f>
        <v>PN054ACW-LKEY(P)</v>
      </c>
      <c r="G482" s="622" t="s">
        <v>1510</v>
      </c>
      <c r="H482" s="622"/>
      <c r="I482" s="617" t="str">
        <f>'23년(세부_실적)'!G640</f>
        <v>구</v>
      </c>
      <c r="J482" s="617" t="str">
        <f>'23년(세부_실적)'!H640</f>
        <v>QD</v>
      </c>
      <c r="K482" s="617">
        <f>'23년(세부_실적)'!I640</f>
        <v>5.5</v>
      </c>
      <c r="L482" s="617">
        <f>'23년(세부_실적)'!J640</f>
        <v>0</v>
      </c>
      <c r="M482" s="617">
        <f>'23년(세부_실적)'!K640</f>
        <v>5.5</v>
      </c>
      <c r="N482" s="617">
        <f>'23년(세부_실적)'!L640</f>
        <v>0</v>
      </c>
      <c r="O482" s="617">
        <f>'23년(세부_실적)'!M640</f>
        <v>5.5</v>
      </c>
      <c r="P482" s="617">
        <f>'23년(세부_실적)'!N640</f>
        <v>0</v>
      </c>
      <c r="Q482" s="617">
        <f>'23년(세부_실적)'!O640</f>
        <v>5.5</v>
      </c>
      <c r="R482" s="617">
        <f>'23년(세부_실적)'!P640</f>
        <v>0</v>
      </c>
      <c r="S482" s="638">
        <f>'23년(세부_실적)'!Q640</f>
        <v>0</v>
      </c>
      <c r="T482" s="638">
        <f t="shared" si="6520"/>
        <v>0</v>
      </c>
      <c r="U482" s="638">
        <f>'23년(세부_실적)'!S640</f>
        <v>0</v>
      </c>
      <c r="V482" s="638">
        <f t="shared" si="6521"/>
        <v>0</v>
      </c>
      <c r="W482" s="638">
        <f>'23년(세부_실적)'!U640</f>
        <v>0</v>
      </c>
      <c r="X482" s="638">
        <f t="shared" si="6522"/>
        <v>0</v>
      </c>
      <c r="Y482" s="638">
        <f>'23년(세부_실적)'!W640</f>
        <v>0</v>
      </c>
      <c r="Z482" s="638">
        <f t="shared" si="6523"/>
        <v>0</v>
      </c>
      <c r="AA482" s="638">
        <f>'23년(세부_실적)'!Y640</f>
        <v>0</v>
      </c>
      <c r="AB482" s="638">
        <f t="shared" si="6523"/>
        <v>0</v>
      </c>
      <c r="AC482" s="638">
        <f>'23년(세부_실적)'!AA640</f>
        <v>0</v>
      </c>
      <c r="AD482" s="638">
        <f t="shared" ref="AD482" si="6936">AC482*1000</f>
        <v>0</v>
      </c>
      <c r="AE482" s="638">
        <f>'23년(세부_실적)'!AC640</f>
        <v>0</v>
      </c>
      <c r="AF482" s="638">
        <f t="shared" ref="AF482" si="6937">AE482*1000</f>
        <v>0</v>
      </c>
      <c r="AG482" s="638">
        <f>'23년(세부_실적)'!AE640</f>
        <v>0</v>
      </c>
      <c r="AH482" s="638">
        <f t="shared" ref="AH482" si="6938">AG482*1000</f>
        <v>0</v>
      </c>
      <c r="AI482" s="638">
        <f>'23년(세부_실적)'!AG640</f>
        <v>0</v>
      </c>
      <c r="AJ482" s="638">
        <f t="shared" ref="AJ482" si="6939">AI482*1000</f>
        <v>0</v>
      </c>
      <c r="AK482" s="638">
        <f>'23년(세부_실적)'!AI640</f>
        <v>0</v>
      </c>
      <c r="AL482" s="638">
        <f t="shared" ref="AL482" si="6940">AK482*1000</f>
        <v>0</v>
      </c>
      <c r="AM482" s="638">
        <f>'23년(세부_실적)'!AK640</f>
        <v>0</v>
      </c>
      <c r="AN482" s="638">
        <f t="shared" ref="AN482" si="6941">AM482*1000</f>
        <v>0</v>
      </c>
      <c r="AO482" s="638">
        <f>'23년(세부_실적)'!AM640</f>
        <v>0</v>
      </c>
      <c r="AP482" s="638">
        <f t="shared" ref="AP482" si="6942">AO482*1000</f>
        <v>0</v>
      </c>
      <c r="AQ482" s="638">
        <f>'23년(세부_실적)'!AO640</f>
        <v>0</v>
      </c>
      <c r="AR482" s="638">
        <f t="shared" ref="AR482" si="6943">AQ482*1000</f>
        <v>0</v>
      </c>
      <c r="AS482" s="638">
        <f>'23년(세부_실적)'!AQ640</f>
        <v>0</v>
      </c>
      <c r="AT482" s="638">
        <f t="shared" ref="AT482" si="6944">AS482*1000</f>
        <v>0</v>
      </c>
      <c r="AU482" s="638">
        <f>'23년(세부_실적)'!AS640</f>
        <v>0</v>
      </c>
      <c r="AV482" s="638">
        <f t="shared" ref="AV482" si="6945">AU482*1000</f>
        <v>0</v>
      </c>
      <c r="AW482" s="638">
        <f>'23년(세부_실적)'!AU640</f>
        <v>0</v>
      </c>
      <c r="AX482" s="638">
        <f t="shared" ref="AX482" si="6946">AW482*1000</f>
        <v>0</v>
      </c>
      <c r="AY482" s="638">
        <f>'23년(세부_실적)'!AW640</f>
        <v>0</v>
      </c>
      <c r="AZ482" s="638">
        <f t="shared" ref="AZ482" si="6947">AY482*1000</f>
        <v>0</v>
      </c>
      <c r="BA482" s="638">
        <f>'23년(세부_실적)'!AY640</f>
        <v>0</v>
      </c>
      <c r="BB482" s="638">
        <f t="shared" ref="BB482" si="6948">BA482*1000</f>
        <v>0</v>
      </c>
      <c r="BC482" s="638">
        <f>'23년(세부_실적)'!BA640</f>
        <v>0</v>
      </c>
      <c r="BD482" s="638">
        <f t="shared" ref="BD482" si="6949">BC482*1000</f>
        <v>0</v>
      </c>
      <c r="BF482" s="617">
        <v>0.48599999999999999</v>
      </c>
      <c r="BG482" s="617">
        <v>2.9287290250000004</v>
      </c>
      <c r="BH482" s="617">
        <f>VLOOKUP(F482,'[1]영업계획서(세부)'!$E$8:$H$532,3,0)</f>
        <v>5.5</v>
      </c>
      <c r="BI482" s="617"/>
      <c r="BJ482" s="617">
        <v>0.48599999999999999</v>
      </c>
      <c r="BK482" s="617">
        <v>2.9287290250000004</v>
      </c>
      <c r="BL482" s="617"/>
      <c r="BM482" s="617"/>
      <c r="BN482" s="617">
        <v>0.48599999999999999</v>
      </c>
      <c r="BO482" s="617">
        <v>2.9287290250000004</v>
      </c>
      <c r="BP482" s="617"/>
      <c r="BQ482" s="617"/>
      <c r="BR482" s="617">
        <v>0.48599999999999999</v>
      </c>
      <c r="BS482" s="617">
        <v>2.9761902077724711</v>
      </c>
      <c r="BT482" s="617"/>
      <c r="BU482" s="617"/>
      <c r="BV482" s="617">
        <v>0.48599999999999999</v>
      </c>
      <c r="BW482" s="617">
        <v>2.9761902077724711</v>
      </c>
      <c r="BX482" s="617"/>
      <c r="BY482" s="617"/>
      <c r="BZ482" s="617">
        <v>0.48599999999999999</v>
      </c>
      <c r="CA482" s="617">
        <v>2.9761902077724711</v>
      </c>
      <c r="CB482" s="617"/>
      <c r="CC482" s="617"/>
      <c r="CD482" s="617"/>
      <c r="CE482" s="617"/>
      <c r="CF482" s="617"/>
      <c r="CG482" s="617"/>
      <c r="CH482" s="617"/>
      <c r="CI482" s="617"/>
      <c r="CJ482" s="617"/>
      <c r="CK482" s="617"/>
      <c r="CL482" s="617"/>
      <c r="CM482" s="617"/>
      <c r="CN482" s="617"/>
      <c r="CO482" s="617"/>
      <c r="CP482" s="617"/>
      <c r="CQ482" s="617"/>
      <c r="CR482" s="617"/>
      <c r="CS482" s="617"/>
      <c r="CT482" s="617"/>
      <c r="CU482" s="617"/>
      <c r="CV482" s="617"/>
      <c r="CW482" s="617"/>
      <c r="CX482" s="617"/>
      <c r="CY482" s="617"/>
      <c r="CZ482" s="617"/>
      <c r="DA482" s="617"/>
      <c r="DB482" s="6">
        <f t="shared" si="6554"/>
        <v>0</v>
      </c>
      <c r="DC482" s="6">
        <f t="shared" si="6555"/>
        <v>0</v>
      </c>
      <c r="DD482" s="6">
        <f t="shared" si="6556"/>
        <v>0</v>
      </c>
      <c r="DE482" s="6">
        <f t="shared" si="6557"/>
        <v>0</v>
      </c>
      <c r="DF482" s="6">
        <f t="shared" si="6558"/>
        <v>0</v>
      </c>
      <c r="DG482" s="6">
        <f t="shared" si="6559"/>
        <v>0</v>
      </c>
      <c r="DH482" s="6">
        <f t="shared" si="6560"/>
        <v>0</v>
      </c>
      <c r="DI482" s="6">
        <f t="shared" si="6561"/>
        <v>0</v>
      </c>
      <c r="DJ482" s="6">
        <f t="shared" si="6562"/>
        <v>0</v>
      </c>
      <c r="DK482" s="6">
        <f t="shared" si="6563"/>
        <v>0</v>
      </c>
      <c r="DL482" s="6">
        <f t="shared" si="6564"/>
        <v>0</v>
      </c>
      <c r="DM482" s="6">
        <f t="shared" si="6565"/>
        <v>0</v>
      </c>
      <c r="DO482" s="6">
        <f t="shared" si="6566"/>
        <v>0</v>
      </c>
      <c r="DP482" s="6">
        <f t="shared" si="6567"/>
        <v>0</v>
      </c>
      <c r="DQ482" s="6">
        <f t="shared" si="6568"/>
        <v>0</v>
      </c>
      <c r="DR482" s="6">
        <f t="shared" si="6569"/>
        <v>0</v>
      </c>
      <c r="DS482" s="6">
        <f t="shared" si="6570"/>
        <v>0</v>
      </c>
      <c r="DT482" s="6">
        <f t="shared" si="6571"/>
        <v>0</v>
      </c>
      <c r="DU482" s="6">
        <f t="shared" si="6572"/>
        <v>0</v>
      </c>
      <c r="DV482" s="6">
        <f t="shared" si="6573"/>
        <v>0</v>
      </c>
      <c r="DW482" s="6">
        <f t="shared" si="6574"/>
        <v>0</v>
      </c>
      <c r="DX482" s="6">
        <f t="shared" si="6575"/>
        <v>0</v>
      </c>
      <c r="DY482" s="6">
        <f t="shared" si="6576"/>
        <v>0</v>
      </c>
      <c r="DZ482" s="6">
        <f t="shared" si="6577"/>
        <v>0</v>
      </c>
    </row>
    <row r="483" spans="2:130" ht="12" customHeight="1" outlineLevel="1">
      <c r="B483" s="6">
        <f>'23년(세부_실적)'!A641</f>
        <v>477</v>
      </c>
      <c r="C483" s="620"/>
      <c r="D483" s="620"/>
      <c r="E483" s="620"/>
      <c r="F483" s="622" t="str">
        <f>'23년(세부_실적)'!E641</f>
        <v>PN054ACW-LKEY(PA)</v>
      </c>
      <c r="G483" s="622" t="s">
        <v>1511</v>
      </c>
      <c r="H483" s="622"/>
      <c r="I483" s="617" t="str">
        <f>'23년(세부_실적)'!G641</f>
        <v>구</v>
      </c>
      <c r="J483" s="617" t="str">
        <f>'23년(세부_실적)'!H641</f>
        <v>QD</v>
      </c>
      <c r="K483" s="617">
        <f>'23년(세부_실적)'!I641</f>
        <v>5.72</v>
      </c>
      <c r="L483" s="617">
        <f>'23년(세부_실적)'!J641</f>
        <v>0</v>
      </c>
      <c r="M483" s="617">
        <f>'23년(세부_실적)'!K641</f>
        <v>5.72</v>
      </c>
      <c r="N483" s="617">
        <f>'23년(세부_실적)'!L641</f>
        <v>0</v>
      </c>
      <c r="O483" s="617">
        <f>'23년(세부_실적)'!M641</f>
        <v>5.72</v>
      </c>
      <c r="P483" s="617">
        <f>'23년(세부_실적)'!N641</f>
        <v>0</v>
      </c>
      <c r="Q483" s="617">
        <f>'23년(세부_실적)'!O641</f>
        <v>5.72</v>
      </c>
      <c r="R483" s="617">
        <f>'23년(세부_실적)'!P641</f>
        <v>0</v>
      </c>
      <c r="S483" s="638">
        <f>'23년(세부_실적)'!Q641</f>
        <v>9.016</v>
      </c>
      <c r="T483" s="638">
        <f t="shared" si="6520"/>
        <v>9016</v>
      </c>
      <c r="U483" s="638">
        <f>'23년(세부_실적)'!S641</f>
        <v>0</v>
      </c>
      <c r="V483" s="638">
        <f t="shared" si="6521"/>
        <v>0</v>
      </c>
      <c r="W483" s="638">
        <f>'23년(세부_실적)'!U641</f>
        <v>0</v>
      </c>
      <c r="X483" s="638">
        <f t="shared" si="6522"/>
        <v>0</v>
      </c>
      <c r="Y483" s="638">
        <f>'23년(세부_실적)'!W641</f>
        <v>0</v>
      </c>
      <c r="Z483" s="638">
        <f t="shared" si="6523"/>
        <v>0</v>
      </c>
      <c r="AA483" s="638">
        <f>'23년(세부_실적)'!Y641</f>
        <v>0</v>
      </c>
      <c r="AB483" s="638">
        <f t="shared" si="6523"/>
        <v>0</v>
      </c>
      <c r="AC483" s="638">
        <f>'23년(세부_실적)'!AA641</f>
        <v>3</v>
      </c>
      <c r="AD483" s="638">
        <f t="shared" ref="AD483" si="6950">AC483*1000</f>
        <v>3000</v>
      </c>
      <c r="AE483" s="638">
        <f>'23년(세부_실적)'!AC641</f>
        <v>0</v>
      </c>
      <c r="AF483" s="638">
        <f t="shared" ref="AF483" si="6951">AE483*1000</f>
        <v>0</v>
      </c>
      <c r="AG483" s="638">
        <f>'23년(세부_실적)'!AE641</f>
        <v>0</v>
      </c>
      <c r="AH483" s="638">
        <f t="shared" ref="AH483" si="6952">AG483*1000</f>
        <v>0</v>
      </c>
      <c r="AI483" s="638">
        <f>'23년(세부_실적)'!AG641</f>
        <v>3</v>
      </c>
      <c r="AJ483" s="638">
        <f t="shared" ref="AJ483" si="6953">AI483*1000</f>
        <v>3000</v>
      </c>
      <c r="AK483" s="638">
        <f>'23년(세부_실적)'!AI641</f>
        <v>3</v>
      </c>
      <c r="AL483" s="638">
        <f t="shared" ref="AL483" si="6954">AK483*1000</f>
        <v>3000</v>
      </c>
      <c r="AM483" s="638">
        <f>'23년(세부_실적)'!AK641</f>
        <v>0.15</v>
      </c>
      <c r="AN483" s="638">
        <f t="shared" ref="AN483" si="6955">AM483*1000</f>
        <v>150</v>
      </c>
      <c r="AO483" s="638">
        <f>'23년(세부_실적)'!AM641</f>
        <v>5.859</v>
      </c>
      <c r="AP483" s="638">
        <f t="shared" ref="AP483" si="6956">AO483*1000</f>
        <v>5859</v>
      </c>
      <c r="AQ483" s="638">
        <f>'23년(세부_실적)'!AO641</f>
        <v>0</v>
      </c>
      <c r="AR483" s="638">
        <f t="shared" ref="AR483" si="6957">AQ483*1000</f>
        <v>0</v>
      </c>
      <c r="AS483" s="638">
        <f>'23년(세부_실적)'!AQ641</f>
        <v>6.0090000000000003</v>
      </c>
      <c r="AT483" s="638">
        <f t="shared" ref="AT483" si="6958">AS483*1000</f>
        <v>6009</v>
      </c>
      <c r="AU483" s="638">
        <f>'23년(세부_실적)'!AS641</f>
        <v>7.0000000000000001E-3</v>
      </c>
      <c r="AV483" s="638">
        <f t="shared" ref="AV483" si="6959">AU483*1000</f>
        <v>7</v>
      </c>
      <c r="AW483" s="638">
        <f>'23년(세부_실적)'!AU641</f>
        <v>0</v>
      </c>
      <c r="AX483" s="638">
        <f t="shared" ref="AX483" si="6960">AW483*1000</f>
        <v>0</v>
      </c>
      <c r="AY483" s="638">
        <f>'23년(세부_실적)'!AW641</f>
        <v>0</v>
      </c>
      <c r="AZ483" s="638">
        <f t="shared" ref="AZ483" si="6961">AY483*1000</f>
        <v>0</v>
      </c>
      <c r="BA483" s="638">
        <f>'23년(세부_실적)'!AY641</f>
        <v>7.0000000000000001E-3</v>
      </c>
      <c r="BB483" s="638">
        <f t="shared" ref="BB483" si="6962">BA483*1000</f>
        <v>7</v>
      </c>
      <c r="BC483" s="638">
        <f>'23년(세부_실적)'!BA641</f>
        <v>6.016</v>
      </c>
      <c r="BD483" s="638">
        <f t="shared" ref="BD483" si="6963">BC483*1000</f>
        <v>6016</v>
      </c>
      <c r="BF483" s="617">
        <v>0.48599999999999999</v>
      </c>
      <c r="BG483" s="617">
        <v>2.8861835704545453</v>
      </c>
      <c r="BH483" s="617">
        <f>VLOOKUP(F483,'[1]영업계획서(세부)'!$E$8:$H$532,3,0)</f>
        <v>5.5</v>
      </c>
      <c r="BI483" s="617"/>
      <c r="BJ483" s="617">
        <v>0.48599999999999999</v>
      </c>
      <c r="BK483" s="617">
        <v>2.8861835704545453</v>
      </c>
      <c r="BL483" s="617">
        <v>5.5</v>
      </c>
      <c r="BM483" s="617"/>
      <c r="BN483" s="617">
        <v>0.48599999999999999</v>
      </c>
      <c r="BO483" s="617">
        <v>2.8861835704545453</v>
      </c>
      <c r="BP483" s="617">
        <v>5.35</v>
      </c>
      <c r="BQ483" s="617"/>
      <c r="BR483" s="617">
        <v>0.48599999999999999</v>
      </c>
      <c r="BS483" s="617">
        <v>2.9336447532270165</v>
      </c>
      <c r="BT483" s="617">
        <v>5.35</v>
      </c>
      <c r="BU483" s="617"/>
      <c r="BV483" s="617">
        <v>0.48599999999999999</v>
      </c>
      <c r="BW483" s="617">
        <v>2.9336447532270165</v>
      </c>
      <c r="BX483" s="617">
        <v>5.35</v>
      </c>
      <c r="BY483" s="617"/>
      <c r="BZ483" s="617">
        <v>0.48599999999999999</v>
      </c>
      <c r="CA483" s="617">
        <v>2.9336447532270165</v>
      </c>
      <c r="CB483" s="617">
        <v>5.5</v>
      </c>
      <c r="CC483" s="617"/>
      <c r="CD483" s="617"/>
      <c r="CE483" s="617"/>
      <c r="CF483" s="617"/>
      <c r="CG483" s="617"/>
      <c r="CH483" s="617"/>
      <c r="CI483" s="617"/>
      <c r="CJ483" s="617"/>
      <c r="CK483" s="617"/>
      <c r="CL483" s="617"/>
      <c r="CM483" s="617"/>
      <c r="CN483" s="617"/>
      <c r="CO483" s="617"/>
      <c r="CP483" s="617"/>
      <c r="CQ483" s="617"/>
      <c r="CR483" s="617"/>
      <c r="CS483" s="617"/>
      <c r="CT483" s="617"/>
      <c r="CU483" s="617"/>
      <c r="CV483" s="617"/>
      <c r="CW483" s="617"/>
      <c r="CX483" s="617"/>
      <c r="CY483" s="617"/>
      <c r="CZ483" s="617"/>
      <c r="DA483" s="617"/>
      <c r="DB483" s="6">
        <f t="shared" si="6554"/>
        <v>0</v>
      </c>
      <c r="DC483" s="6">
        <f t="shared" si="6555"/>
        <v>0</v>
      </c>
      <c r="DD483" s="6">
        <f t="shared" si="6556"/>
        <v>0</v>
      </c>
      <c r="DE483" s="6">
        <f t="shared" si="6557"/>
        <v>21239285.999999996</v>
      </c>
      <c r="DF483" s="6">
        <f t="shared" si="6558"/>
        <v>0</v>
      </c>
      <c r="DG483" s="6">
        <f t="shared" si="6559"/>
        <v>0</v>
      </c>
      <c r="DH483" s="6">
        <f t="shared" si="6560"/>
        <v>0</v>
      </c>
      <c r="DI483" s="6">
        <f t="shared" si="6561"/>
        <v>42626246.354999997</v>
      </c>
      <c r="DJ483" s="6">
        <f t="shared" si="6562"/>
        <v>0</v>
      </c>
      <c r="DK483" s="6">
        <f t="shared" si="6563"/>
        <v>0</v>
      </c>
      <c r="DL483" s="6">
        <f t="shared" si="6564"/>
        <v>0</v>
      </c>
      <c r="DM483" s="6">
        <f t="shared" si="6565"/>
        <v>0</v>
      </c>
      <c r="DO483" s="6">
        <f t="shared" si="6566"/>
        <v>0</v>
      </c>
      <c r="DP483" s="6">
        <f t="shared" si="6567"/>
        <v>0</v>
      </c>
      <c r="DQ483" s="6">
        <f t="shared" si="6568"/>
        <v>0</v>
      </c>
      <c r="DR483" s="6">
        <f t="shared" si="6569"/>
        <v>13575852.884521125</v>
      </c>
      <c r="DS483" s="6">
        <f t="shared" si="6570"/>
        <v>0</v>
      </c>
      <c r="DT483" s="6">
        <f t="shared" si="6571"/>
        <v>0</v>
      </c>
      <c r="DU483" s="6">
        <f t="shared" si="6572"/>
        <v>0</v>
      </c>
      <c r="DV483" s="6">
        <f t="shared" si="6573"/>
        <v>0</v>
      </c>
      <c r="DW483" s="6">
        <f t="shared" si="6574"/>
        <v>0</v>
      </c>
      <c r="DX483" s="6">
        <f t="shared" si="6575"/>
        <v>0</v>
      </c>
      <c r="DY483" s="6">
        <f t="shared" si="6576"/>
        <v>0</v>
      </c>
      <c r="DZ483" s="6">
        <f t="shared" si="6577"/>
        <v>0</v>
      </c>
    </row>
    <row r="484" spans="2:130" ht="12" customHeight="1" outlineLevel="1">
      <c r="B484" s="6">
        <f>'23년(세부_실적)'!A642</f>
        <v>478</v>
      </c>
      <c r="C484" s="620"/>
      <c r="D484" s="620"/>
      <c r="E484" s="620"/>
      <c r="F484" s="622" t="str">
        <f>'23년(세부_실적)'!E642</f>
        <v>PN054ACW-HPOC(HK)</v>
      </c>
      <c r="G484" s="622" t="s">
        <v>1221</v>
      </c>
      <c r="H484" s="622"/>
      <c r="I484" s="617"/>
      <c r="J484" s="617" t="str">
        <f>'23년(세부_실적)'!H642</f>
        <v>QD</v>
      </c>
      <c r="K484" s="617">
        <f>'23년(세부_실적)'!I642</f>
        <v>10.31</v>
      </c>
      <c r="L484" s="617">
        <f>'23년(세부_실적)'!J642</f>
        <v>0</v>
      </c>
      <c r="M484" s="617">
        <f>'23년(세부_실적)'!K642</f>
        <v>10.31</v>
      </c>
      <c r="N484" s="617">
        <f>'23년(세부_실적)'!L642</f>
        <v>0</v>
      </c>
      <c r="O484" s="617">
        <f>'23년(세부_실적)'!M642</f>
        <v>10.31</v>
      </c>
      <c r="P484" s="617">
        <f>'23년(세부_실적)'!N642</f>
        <v>0</v>
      </c>
      <c r="Q484" s="617">
        <f>'23년(세부_실적)'!O642</f>
        <v>10.31</v>
      </c>
      <c r="R484" s="617">
        <f>'23년(세부_실적)'!P642</f>
        <v>0</v>
      </c>
      <c r="S484" s="638">
        <f>'23년(세부_실적)'!Q642</f>
        <v>0</v>
      </c>
      <c r="T484" s="638">
        <f t="shared" si="6520"/>
        <v>0</v>
      </c>
      <c r="U484" s="638">
        <f>'23년(세부_실적)'!S642</f>
        <v>0</v>
      </c>
      <c r="V484" s="638">
        <f t="shared" si="6521"/>
        <v>0</v>
      </c>
      <c r="W484" s="638">
        <f>'23년(세부_실적)'!U642</f>
        <v>0</v>
      </c>
      <c r="X484" s="638">
        <f t="shared" si="6522"/>
        <v>0</v>
      </c>
      <c r="Y484" s="638">
        <f>'23년(세부_실적)'!W642</f>
        <v>0</v>
      </c>
      <c r="Z484" s="638">
        <f t="shared" si="6523"/>
        <v>0</v>
      </c>
      <c r="AA484" s="638">
        <f>'23년(세부_실적)'!Y642</f>
        <v>0</v>
      </c>
      <c r="AB484" s="638">
        <f t="shared" si="6523"/>
        <v>0</v>
      </c>
      <c r="AC484" s="638">
        <f>'23년(세부_실적)'!AA642</f>
        <v>0</v>
      </c>
      <c r="AD484" s="638">
        <f t="shared" ref="AD484" si="6964">AC484*1000</f>
        <v>0</v>
      </c>
      <c r="AE484" s="638">
        <f>'23년(세부_실적)'!AC642</f>
        <v>0</v>
      </c>
      <c r="AF484" s="638">
        <f t="shared" ref="AF484" si="6965">AE484*1000</f>
        <v>0</v>
      </c>
      <c r="AG484" s="638">
        <f>'23년(세부_실적)'!AE642</f>
        <v>0</v>
      </c>
      <c r="AH484" s="638">
        <f t="shared" ref="AH484" si="6966">AG484*1000</f>
        <v>0</v>
      </c>
      <c r="AI484" s="638">
        <f>'23년(세부_실적)'!AG642</f>
        <v>0</v>
      </c>
      <c r="AJ484" s="638">
        <f t="shared" ref="AJ484" si="6967">AI484*1000</f>
        <v>0</v>
      </c>
      <c r="AK484" s="638">
        <f>'23년(세부_실적)'!AI642</f>
        <v>0</v>
      </c>
      <c r="AL484" s="638">
        <f t="shared" ref="AL484" si="6968">AK484*1000</f>
        <v>0</v>
      </c>
      <c r="AM484" s="638">
        <f>'23년(세부_실적)'!AK642</f>
        <v>0</v>
      </c>
      <c r="AN484" s="638">
        <f t="shared" ref="AN484" si="6969">AM484*1000</f>
        <v>0</v>
      </c>
      <c r="AO484" s="638">
        <f>'23년(세부_실적)'!AM642</f>
        <v>0</v>
      </c>
      <c r="AP484" s="638">
        <f t="shared" ref="AP484" si="6970">AO484*1000</f>
        <v>0</v>
      </c>
      <c r="AQ484" s="638">
        <f>'23년(세부_실적)'!AO642</f>
        <v>0</v>
      </c>
      <c r="AR484" s="638">
        <f t="shared" ref="AR484" si="6971">AQ484*1000</f>
        <v>0</v>
      </c>
      <c r="AS484" s="638">
        <f>'23년(세부_실적)'!AQ642</f>
        <v>0</v>
      </c>
      <c r="AT484" s="638">
        <f t="shared" ref="AT484" si="6972">AS484*1000</f>
        <v>0</v>
      </c>
      <c r="AU484" s="638">
        <f>'23년(세부_실적)'!AS642</f>
        <v>0</v>
      </c>
      <c r="AV484" s="638">
        <f t="shared" ref="AV484" si="6973">AU484*1000</f>
        <v>0</v>
      </c>
      <c r="AW484" s="638">
        <f>'23년(세부_실적)'!AU642</f>
        <v>0</v>
      </c>
      <c r="AX484" s="638">
        <f t="shared" ref="AX484" si="6974">AW484*1000</f>
        <v>0</v>
      </c>
      <c r="AY484" s="638">
        <f>'23년(세부_실적)'!AW642</f>
        <v>0</v>
      </c>
      <c r="AZ484" s="638">
        <f t="shared" ref="AZ484" si="6975">AY484*1000</f>
        <v>0</v>
      </c>
      <c r="BA484" s="638">
        <f>'23년(세부_실적)'!AY642</f>
        <v>0</v>
      </c>
      <c r="BB484" s="638">
        <f t="shared" ref="BB484" si="6976">BA484*1000</f>
        <v>0</v>
      </c>
      <c r="BC484" s="638">
        <f>'23년(세부_실적)'!BA642</f>
        <v>0</v>
      </c>
      <c r="BD484" s="638">
        <f t="shared" ref="BD484" si="6977">BC484*1000</f>
        <v>0</v>
      </c>
      <c r="BF484" s="617">
        <v>0.59199999999999997</v>
      </c>
      <c r="BG484" s="617">
        <v>6.8785451281818188</v>
      </c>
      <c r="BH484" s="617"/>
      <c r="BI484" s="617"/>
      <c r="BJ484" s="617">
        <v>0.59199999999999997</v>
      </c>
      <c r="BK484" s="617">
        <v>6.8785451281818188</v>
      </c>
      <c r="BL484" s="617"/>
      <c r="BM484" s="617"/>
      <c r="BN484" s="617">
        <v>0.59199999999999997</v>
      </c>
      <c r="BO484" s="617">
        <v>6.8785451281818188</v>
      </c>
      <c r="BP484" s="617"/>
      <c r="BQ484" s="617"/>
      <c r="BR484" s="617">
        <v>0.59199999999999997</v>
      </c>
      <c r="BS484" s="617">
        <v>7.0506242990909094</v>
      </c>
      <c r="BT484" s="617"/>
      <c r="BU484" s="617"/>
      <c r="BV484" s="617">
        <v>0.59199999999999997</v>
      </c>
      <c r="BW484" s="617">
        <v>7.0506242990909094</v>
      </c>
      <c r="BX484" s="617"/>
      <c r="BY484" s="617"/>
      <c r="BZ484" s="617">
        <v>0.59199999999999997</v>
      </c>
      <c r="CA484" s="617">
        <v>7.0506242990909094</v>
      </c>
      <c r="CB484" s="617">
        <v>9.76</v>
      </c>
      <c r="CC484" s="617"/>
      <c r="CD484" s="617"/>
      <c r="CE484" s="617"/>
      <c r="CF484" s="617"/>
      <c r="CG484" s="617"/>
      <c r="CH484" s="617"/>
      <c r="CI484" s="617"/>
      <c r="CJ484" s="617"/>
      <c r="CK484" s="617"/>
      <c r="CL484" s="617"/>
      <c r="CM484" s="617"/>
      <c r="CN484" s="617"/>
      <c r="CO484" s="617"/>
      <c r="CP484" s="617"/>
      <c r="CQ484" s="617"/>
      <c r="CR484" s="617"/>
      <c r="CS484" s="617"/>
      <c r="CT484" s="617"/>
      <c r="CU484" s="617"/>
      <c r="CV484" s="617"/>
      <c r="CW484" s="617"/>
      <c r="CX484" s="617"/>
      <c r="CY484" s="617"/>
      <c r="CZ484" s="617"/>
      <c r="DA484" s="617"/>
      <c r="DB484" s="6">
        <f t="shared" si="6554"/>
        <v>0</v>
      </c>
      <c r="DC484" s="6">
        <f t="shared" si="6555"/>
        <v>0</v>
      </c>
      <c r="DD484" s="6">
        <f t="shared" si="6556"/>
        <v>0</v>
      </c>
      <c r="DE484" s="6">
        <f t="shared" si="6557"/>
        <v>0</v>
      </c>
      <c r="DF484" s="6">
        <f t="shared" si="6558"/>
        <v>0</v>
      </c>
      <c r="DG484" s="6">
        <f t="shared" si="6559"/>
        <v>0</v>
      </c>
      <c r="DH484" s="6">
        <f t="shared" si="6560"/>
        <v>0</v>
      </c>
      <c r="DI484" s="6">
        <f t="shared" si="6561"/>
        <v>0</v>
      </c>
      <c r="DJ484" s="6">
        <f t="shared" si="6562"/>
        <v>0</v>
      </c>
      <c r="DK484" s="6">
        <f t="shared" si="6563"/>
        <v>0</v>
      </c>
      <c r="DL484" s="6">
        <f t="shared" si="6564"/>
        <v>0</v>
      </c>
      <c r="DM484" s="6">
        <f t="shared" si="6565"/>
        <v>0</v>
      </c>
      <c r="DO484" s="6">
        <f t="shared" si="6566"/>
        <v>0</v>
      </c>
      <c r="DP484" s="6">
        <f t="shared" si="6567"/>
        <v>0</v>
      </c>
      <c r="DQ484" s="6">
        <f t="shared" si="6568"/>
        <v>0</v>
      </c>
      <c r="DR484" s="6">
        <f t="shared" si="6569"/>
        <v>0</v>
      </c>
      <c r="DS484" s="6">
        <f t="shared" si="6570"/>
        <v>0</v>
      </c>
      <c r="DT484" s="6">
        <f t="shared" si="6571"/>
        <v>0</v>
      </c>
      <c r="DU484" s="6">
        <f t="shared" si="6572"/>
        <v>0</v>
      </c>
      <c r="DV484" s="6">
        <f t="shared" si="6573"/>
        <v>0</v>
      </c>
      <c r="DW484" s="6">
        <f t="shared" si="6574"/>
        <v>0</v>
      </c>
      <c r="DX484" s="6">
        <f t="shared" si="6575"/>
        <v>0</v>
      </c>
      <c r="DY484" s="6">
        <f t="shared" si="6576"/>
        <v>0</v>
      </c>
      <c r="DZ484" s="6">
        <f t="shared" si="6577"/>
        <v>0</v>
      </c>
    </row>
    <row r="485" spans="2:130" ht="12" customHeight="1" outlineLevel="1">
      <c r="B485" s="6">
        <f>'23년(세부_실적)'!A643</f>
        <v>479</v>
      </c>
      <c r="C485" s="620"/>
      <c r="D485" s="620"/>
      <c r="E485" s="620"/>
      <c r="F485" s="622" t="str">
        <f>'23년(세부_실적)'!E643</f>
        <v>PN054ACW-HPOC(TW)</v>
      </c>
      <c r="G485" s="622" t="s">
        <v>1222</v>
      </c>
      <c r="H485" s="622"/>
      <c r="I485" s="617"/>
      <c r="J485" s="617" t="str">
        <f>'23년(세부_실적)'!H643</f>
        <v>QD</v>
      </c>
      <c r="K485" s="617">
        <f>'23년(세부_실적)'!I643</f>
        <v>10.31</v>
      </c>
      <c r="L485" s="617">
        <f>'23년(세부_실적)'!J643</f>
        <v>0</v>
      </c>
      <c r="M485" s="617">
        <f>'23년(세부_실적)'!K643</f>
        <v>10.31</v>
      </c>
      <c r="N485" s="617">
        <f>'23년(세부_실적)'!L643</f>
        <v>0</v>
      </c>
      <c r="O485" s="617">
        <f>'23년(세부_실적)'!M643</f>
        <v>10.31</v>
      </c>
      <c r="P485" s="617">
        <f>'23년(세부_실적)'!N643</f>
        <v>0</v>
      </c>
      <c r="Q485" s="617">
        <f>'23년(세부_실적)'!O643</f>
        <v>10.31</v>
      </c>
      <c r="R485" s="617">
        <f>'23년(세부_실적)'!P643</f>
        <v>0</v>
      </c>
      <c r="S485" s="638">
        <f>'23년(세부_실적)'!Q643</f>
        <v>0</v>
      </c>
      <c r="T485" s="638">
        <f t="shared" si="6520"/>
        <v>0</v>
      </c>
      <c r="U485" s="638">
        <f>'23년(세부_실적)'!S643</f>
        <v>0</v>
      </c>
      <c r="V485" s="638">
        <f t="shared" si="6521"/>
        <v>0</v>
      </c>
      <c r="W485" s="638">
        <f>'23년(세부_실적)'!U643</f>
        <v>0</v>
      </c>
      <c r="X485" s="638">
        <f t="shared" si="6522"/>
        <v>0</v>
      </c>
      <c r="Y485" s="638">
        <f>'23년(세부_실적)'!W643</f>
        <v>0</v>
      </c>
      <c r="Z485" s="638">
        <f t="shared" si="6523"/>
        <v>0</v>
      </c>
      <c r="AA485" s="638">
        <f>'23년(세부_실적)'!Y643</f>
        <v>0</v>
      </c>
      <c r="AB485" s="638">
        <f t="shared" si="6523"/>
        <v>0</v>
      </c>
      <c r="AC485" s="638">
        <f>'23년(세부_실적)'!AA643</f>
        <v>0</v>
      </c>
      <c r="AD485" s="638">
        <f t="shared" ref="AD485" si="6978">AC485*1000</f>
        <v>0</v>
      </c>
      <c r="AE485" s="638">
        <f>'23년(세부_실적)'!AC643</f>
        <v>0</v>
      </c>
      <c r="AF485" s="638">
        <f t="shared" ref="AF485" si="6979">AE485*1000</f>
        <v>0</v>
      </c>
      <c r="AG485" s="638">
        <f>'23년(세부_실적)'!AE643</f>
        <v>0</v>
      </c>
      <c r="AH485" s="638">
        <f t="shared" ref="AH485" si="6980">AG485*1000</f>
        <v>0</v>
      </c>
      <c r="AI485" s="638">
        <f>'23년(세부_실적)'!AG643</f>
        <v>0</v>
      </c>
      <c r="AJ485" s="638">
        <f t="shared" ref="AJ485" si="6981">AI485*1000</f>
        <v>0</v>
      </c>
      <c r="AK485" s="638">
        <f>'23년(세부_실적)'!AI643</f>
        <v>0</v>
      </c>
      <c r="AL485" s="638">
        <f t="shared" ref="AL485" si="6982">AK485*1000</f>
        <v>0</v>
      </c>
      <c r="AM485" s="638">
        <f>'23년(세부_실적)'!AK643</f>
        <v>0</v>
      </c>
      <c r="AN485" s="638">
        <f t="shared" ref="AN485" si="6983">AM485*1000</f>
        <v>0</v>
      </c>
      <c r="AO485" s="638">
        <f>'23년(세부_실적)'!AM643</f>
        <v>0</v>
      </c>
      <c r="AP485" s="638">
        <f t="shared" ref="AP485" si="6984">AO485*1000</f>
        <v>0</v>
      </c>
      <c r="AQ485" s="638">
        <f>'23년(세부_실적)'!AO643</f>
        <v>0</v>
      </c>
      <c r="AR485" s="638">
        <f t="shared" ref="AR485" si="6985">AQ485*1000</f>
        <v>0</v>
      </c>
      <c r="AS485" s="638">
        <f>'23년(세부_실적)'!AQ643</f>
        <v>0</v>
      </c>
      <c r="AT485" s="638">
        <f t="shared" ref="AT485" si="6986">AS485*1000</f>
        <v>0</v>
      </c>
      <c r="AU485" s="638">
        <f>'23년(세부_실적)'!AS643</f>
        <v>0</v>
      </c>
      <c r="AV485" s="638">
        <f t="shared" ref="AV485" si="6987">AU485*1000</f>
        <v>0</v>
      </c>
      <c r="AW485" s="638">
        <f>'23년(세부_실적)'!AU643</f>
        <v>0</v>
      </c>
      <c r="AX485" s="638">
        <f t="shared" ref="AX485" si="6988">AW485*1000</f>
        <v>0</v>
      </c>
      <c r="AY485" s="638">
        <f>'23년(세부_실적)'!AW643</f>
        <v>0</v>
      </c>
      <c r="AZ485" s="638">
        <f t="shared" ref="AZ485" si="6989">AY485*1000</f>
        <v>0</v>
      </c>
      <c r="BA485" s="638">
        <f>'23년(세부_실적)'!AY643</f>
        <v>0</v>
      </c>
      <c r="BB485" s="638">
        <f t="shared" ref="BB485" si="6990">BA485*1000</f>
        <v>0</v>
      </c>
      <c r="BC485" s="638">
        <f>'23년(세부_실적)'!BA643</f>
        <v>0</v>
      </c>
      <c r="BD485" s="638">
        <f t="shared" ref="BD485" si="6991">BC485*1000</f>
        <v>0</v>
      </c>
      <c r="BF485" s="617">
        <v>0.59199999999999997</v>
      </c>
      <c r="BG485" s="617">
        <v>6.8785451281818188</v>
      </c>
      <c r="BH485" s="617"/>
      <c r="BI485" s="617"/>
      <c r="BJ485" s="617">
        <v>0.59199999999999997</v>
      </c>
      <c r="BK485" s="617">
        <v>6.8785451281818188</v>
      </c>
      <c r="BL485" s="617"/>
      <c r="BM485" s="617"/>
      <c r="BN485" s="617">
        <v>0.59199999999999997</v>
      </c>
      <c r="BO485" s="617">
        <v>6.8785451281818188</v>
      </c>
      <c r="BP485" s="617"/>
      <c r="BQ485" s="617"/>
      <c r="BR485" s="617">
        <v>0.59199999999999997</v>
      </c>
      <c r="BS485" s="617">
        <v>7.0506242990909094</v>
      </c>
      <c r="BT485" s="617"/>
      <c r="BU485" s="617"/>
      <c r="BV485" s="617">
        <v>0.59199999999999997</v>
      </c>
      <c r="BW485" s="617">
        <v>7.0506242990909094</v>
      </c>
      <c r="BX485" s="617"/>
      <c r="BY485" s="617"/>
      <c r="BZ485" s="617">
        <v>0.59199999999999997</v>
      </c>
      <c r="CA485" s="617">
        <v>7.0506242990909094</v>
      </c>
      <c r="CB485" s="617">
        <v>9.76</v>
      </c>
      <c r="CC485" s="617"/>
      <c r="CD485" s="617"/>
      <c r="CE485" s="617"/>
      <c r="CF485" s="617"/>
      <c r="CG485" s="617"/>
      <c r="CH485" s="617"/>
      <c r="CI485" s="617"/>
      <c r="CJ485" s="617"/>
      <c r="CK485" s="617"/>
      <c r="CL485" s="617"/>
      <c r="CM485" s="617"/>
      <c r="CN485" s="617"/>
      <c r="CO485" s="617"/>
      <c r="CP485" s="617"/>
      <c r="CQ485" s="617"/>
      <c r="CR485" s="617"/>
      <c r="CS485" s="617"/>
      <c r="CT485" s="617"/>
      <c r="CU485" s="617"/>
      <c r="CV485" s="617"/>
      <c r="CW485" s="617"/>
      <c r="CX485" s="617"/>
      <c r="CY485" s="617"/>
      <c r="CZ485" s="617"/>
      <c r="DA485" s="617"/>
      <c r="DB485" s="6">
        <f t="shared" si="6554"/>
        <v>0</v>
      </c>
      <c r="DC485" s="6">
        <f t="shared" si="6555"/>
        <v>0</v>
      </c>
      <c r="DD485" s="6">
        <f t="shared" si="6556"/>
        <v>0</v>
      </c>
      <c r="DE485" s="6">
        <f t="shared" si="6557"/>
        <v>0</v>
      </c>
      <c r="DF485" s="6">
        <f t="shared" si="6558"/>
        <v>0</v>
      </c>
      <c r="DG485" s="6">
        <f t="shared" si="6559"/>
        <v>0</v>
      </c>
      <c r="DH485" s="6">
        <f t="shared" si="6560"/>
        <v>0</v>
      </c>
      <c r="DI485" s="6">
        <f t="shared" si="6561"/>
        <v>0</v>
      </c>
      <c r="DJ485" s="6">
        <f t="shared" si="6562"/>
        <v>0</v>
      </c>
      <c r="DK485" s="6">
        <f t="shared" si="6563"/>
        <v>0</v>
      </c>
      <c r="DL485" s="6">
        <f t="shared" si="6564"/>
        <v>0</v>
      </c>
      <c r="DM485" s="6">
        <f t="shared" si="6565"/>
        <v>0</v>
      </c>
      <c r="DO485" s="6">
        <f t="shared" si="6566"/>
        <v>0</v>
      </c>
      <c r="DP485" s="6">
        <f t="shared" si="6567"/>
        <v>0</v>
      </c>
      <c r="DQ485" s="6">
        <f t="shared" si="6568"/>
        <v>0</v>
      </c>
      <c r="DR485" s="6">
        <f t="shared" si="6569"/>
        <v>0</v>
      </c>
      <c r="DS485" s="6">
        <f t="shared" si="6570"/>
        <v>0</v>
      </c>
      <c r="DT485" s="6">
        <f t="shared" si="6571"/>
        <v>0</v>
      </c>
      <c r="DU485" s="6">
        <f t="shared" si="6572"/>
        <v>0</v>
      </c>
      <c r="DV485" s="6">
        <f t="shared" si="6573"/>
        <v>0</v>
      </c>
      <c r="DW485" s="6">
        <f t="shared" si="6574"/>
        <v>0</v>
      </c>
      <c r="DX485" s="6">
        <f t="shared" si="6575"/>
        <v>0</v>
      </c>
      <c r="DY485" s="6">
        <f t="shared" si="6576"/>
        <v>0</v>
      </c>
      <c r="DZ485" s="6">
        <f t="shared" si="6577"/>
        <v>0</v>
      </c>
    </row>
    <row r="486" spans="2:130" ht="12" customHeight="1" outlineLevel="1">
      <c r="B486" s="6">
        <f>'23년(세부_실적)'!A644</f>
        <v>480</v>
      </c>
      <c r="C486" s="620"/>
      <c r="D486" s="620"/>
      <c r="E486" s="620"/>
      <c r="F486" s="622" t="str">
        <f>'23년(세부_실적)'!E644</f>
        <v>PN054ACW-LPOC(B)</v>
      </c>
      <c r="G486" s="622" t="s">
        <v>1512</v>
      </c>
      <c r="H486" s="622"/>
      <c r="I486" s="617"/>
      <c r="J486" s="617" t="str">
        <f>'23년(세부_실적)'!H644</f>
        <v>QD</v>
      </c>
      <c r="K486" s="617">
        <f>'23년(세부_실적)'!I644</f>
        <v>6.26</v>
      </c>
      <c r="L486" s="617">
        <f>'23년(세부_실적)'!J644</f>
        <v>0</v>
      </c>
      <c r="M486" s="617">
        <f>'23년(세부_실적)'!K644</f>
        <v>6.26</v>
      </c>
      <c r="N486" s="617">
        <f>'23년(세부_실적)'!L644</f>
        <v>0</v>
      </c>
      <c r="O486" s="617">
        <f>'23년(세부_실적)'!M644</f>
        <v>6.26</v>
      </c>
      <c r="P486" s="617">
        <f>'23년(세부_실적)'!N644</f>
        <v>0</v>
      </c>
      <c r="Q486" s="617">
        <f>'23년(세부_실적)'!O644</f>
        <v>6.26</v>
      </c>
      <c r="R486" s="617">
        <f>'23년(세부_실적)'!P644</f>
        <v>0</v>
      </c>
      <c r="S486" s="638">
        <f>'23년(세부_실적)'!Q644</f>
        <v>9.0180000000000007</v>
      </c>
      <c r="T486" s="638">
        <f t="shared" si="6520"/>
        <v>9018</v>
      </c>
      <c r="U486" s="638">
        <f>'23년(세부_실적)'!S644</f>
        <v>0</v>
      </c>
      <c r="V486" s="638">
        <f t="shared" si="6521"/>
        <v>0</v>
      </c>
      <c r="W486" s="638">
        <f>'23년(세부_실적)'!U644</f>
        <v>0</v>
      </c>
      <c r="X486" s="638">
        <f t="shared" si="6522"/>
        <v>0</v>
      </c>
      <c r="Y486" s="638">
        <f>'23년(세부_실적)'!W644</f>
        <v>0</v>
      </c>
      <c r="Z486" s="638">
        <f t="shared" si="6523"/>
        <v>0</v>
      </c>
      <c r="AA486" s="638">
        <f>'23년(세부_실적)'!Y644</f>
        <v>0</v>
      </c>
      <c r="AB486" s="638">
        <f t="shared" si="6523"/>
        <v>0</v>
      </c>
      <c r="AC486" s="638">
        <f>'23년(세부_실적)'!AA644</f>
        <v>3.0049999999999999</v>
      </c>
      <c r="AD486" s="638">
        <f t="shared" ref="AD486" si="6992">AC486*1000</f>
        <v>3005</v>
      </c>
      <c r="AE486" s="638">
        <f>'23년(세부_실적)'!AC644</f>
        <v>0</v>
      </c>
      <c r="AF486" s="638">
        <f t="shared" ref="AF486" si="6993">AE486*1000</f>
        <v>0</v>
      </c>
      <c r="AG486" s="638">
        <f>'23년(세부_실적)'!AE644</f>
        <v>0</v>
      </c>
      <c r="AH486" s="638">
        <f t="shared" ref="AH486" si="6994">AG486*1000</f>
        <v>0</v>
      </c>
      <c r="AI486" s="638">
        <f>'23년(세부_실적)'!AG644</f>
        <v>3.0049999999999999</v>
      </c>
      <c r="AJ486" s="638">
        <f t="shared" ref="AJ486" si="6995">AI486*1000</f>
        <v>3005</v>
      </c>
      <c r="AK486" s="638">
        <f>'23년(세부_실적)'!AI644</f>
        <v>3.0049999999999999</v>
      </c>
      <c r="AL486" s="638">
        <f t="shared" ref="AL486" si="6996">AK486*1000</f>
        <v>3005</v>
      </c>
      <c r="AM486" s="638">
        <f>'23년(세부_실적)'!AK644</f>
        <v>0</v>
      </c>
      <c r="AN486" s="638">
        <f t="shared" ref="AN486" si="6997">AM486*1000</f>
        <v>0</v>
      </c>
      <c r="AO486" s="638">
        <f>'23년(세부_실적)'!AM644</f>
        <v>5.98</v>
      </c>
      <c r="AP486" s="638">
        <f t="shared" ref="AP486" si="6998">AO486*1000</f>
        <v>5980</v>
      </c>
      <c r="AQ486" s="638">
        <f>'23년(세부_실적)'!AO644</f>
        <v>2.9000000000000001E-2</v>
      </c>
      <c r="AR486" s="638">
        <f t="shared" ref="AR486" si="6999">AQ486*1000</f>
        <v>29</v>
      </c>
      <c r="AS486" s="638">
        <f>'23년(세부_실적)'!AQ644</f>
        <v>6.0090000000000003</v>
      </c>
      <c r="AT486" s="638">
        <f t="shared" ref="AT486" si="7000">AS486*1000</f>
        <v>6009</v>
      </c>
      <c r="AU486" s="638">
        <f>'23년(세부_실적)'!AS644</f>
        <v>4.0000000000000001E-3</v>
      </c>
      <c r="AV486" s="638">
        <f t="shared" ref="AV486" si="7001">AU486*1000</f>
        <v>4</v>
      </c>
      <c r="AW486" s="638">
        <f>'23년(세부_실적)'!AU644</f>
        <v>0</v>
      </c>
      <c r="AX486" s="638">
        <f t="shared" ref="AX486" si="7002">AW486*1000</f>
        <v>0</v>
      </c>
      <c r="AY486" s="638">
        <f>'23년(세부_실적)'!AW644</f>
        <v>0</v>
      </c>
      <c r="AZ486" s="638">
        <f t="shared" ref="AZ486" si="7003">AY486*1000</f>
        <v>0</v>
      </c>
      <c r="BA486" s="638">
        <f>'23년(세부_실적)'!AY644</f>
        <v>4.0000000000000001E-3</v>
      </c>
      <c r="BB486" s="638">
        <f t="shared" ref="BB486" si="7004">BA486*1000</f>
        <v>4</v>
      </c>
      <c r="BC486" s="638">
        <f>'23년(세부_실적)'!BA644</f>
        <v>6.0129999999999999</v>
      </c>
      <c r="BD486" s="638">
        <f t="shared" ref="BD486" si="7005">BC486*1000</f>
        <v>6013</v>
      </c>
      <c r="BF486" s="617">
        <v>0.59199999999999997</v>
      </c>
      <c r="BG486" s="617">
        <v>3.1302719063636402</v>
      </c>
      <c r="BH486" s="617"/>
      <c r="BI486" s="617"/>
      <c r="BJ486" s="617">
        <v>0.59199999999999997</v>
      </c>
      <c r="BK486" s="617">
        <v>3.1302719063636402</v>
      </c>
      <c r="BL486" s="617"/>
      <c r="BM486" s="617"/>
      <c r="BN486" s="617">
        <v>0.59199999999999997</v>
      </c>
      <c r="BO486" s="617">
        <v>3.1302719063636402</v>
      </c>
      <c r="BP486" s="617"/>
      <c r="BQ486" s="617"/>
      <c r="BR486" s="617">
        <v>0.59199999999999997</v>
      </c>
      <c r="BS486" s="617">
        <v>3.1302719063636402</v>
      </c>
      <c r="BT486" s="617"/>
      <c r="BU486" s="617"/>
      <c r="BV486" s="617">
        <v>0.59199999999999997</v>
      </c>
      <c r="BW486" s="617">
        <v>3.1302719063636402</v>
      </c>
      <c r="BX486" s="617"/>
      <c r="BY486" s="617"/>
      <c r="BZ486" s="617">
        <v>0.59199999999999997</v>
      </c>
      <c r="CA486" s="617">
        <v>3.1302719063636402</v>
      </c>
      <c r="CB486" s="617">
        <v>5.87</v>
      </c>
      <c r="CC486" s="617"/>
      <c r="CD486" s="617"/>
      <c r="CE486" s="617"/>
      <c r="CF486" s="617"/>
      <c r="CG486" s="617"/>
      <c r="CH486" s="617"/>
      <c r="CI486" s="617"/>
      <c r="CJ486" s="617"/>
      <c r="CK486" s="617"/>
      <c r="CL486" s="617"/>
      <c r="CM486" s="617"/>
      <c r="CN486" s="617"/>
      <c r="CO486" s="617"/>
      <c r="CP486" s="617"/>
      <c r="CQ486" s="617"/>
      <c r="CR486" s="617"/>
      <c r="CS486" s="617"/>
      <c r="CT486" s="617"/>
      <c r="CU486" s="617"/>
      <c r="CV486" s="617"/>
      <c r="CW486" s="617"/>
      <c r="CX486" s="617"/>
      <c r="CY486" s="617"/>
      <c r="CZ486" s="617"/>
      <c r="DA486" s="617"/>
      <c r="DB486" s="6">
        <f t="shared" si="6554"/>
        <v>0</v>
      </c>
      <c r="DC486" s="6">
        <f t="shared" si="6555"/>
        <v>0</v>
      </c>
      <c r="DD486" s="6">
        <f t="shared" si="6556"/>
        <v>0</v>
      </c>
      <c r="DE486" s="6">
        <f t="shared" si="6557"/>
        <v>0</v>
      </c>
      <c r="DF486" s="6">
        <f t="shared" si="6558"/>
        <v>0</v>
      </c>
      <c r="DG486" s="6">
        <f t="shared" si="6559"/>
        <v>0</v>
      </c>
      <c r="DH486" s="6">
        <f t="shared" si="6560"/>
        <v>0</v>
      </c>
      <c r="DI486" s="6">
        <f t="shared" si="6561"/>
        <v>46433368.253999993</v>
      </c>
      <c r="DJ486" s="6">
        <f t="shared" si="6562"/>
        <v>0</v>
      </c>
      <c r="DK486" s="6">
        <f t="shared" si="6563"/>
        <v>0</v>
      </c>
      <c r="DL486" s="6">
        <f t="shared" si="6564"/>
        <v>0</v>
      </c>
      <c r="DM486" s="6">
        <f t="shared" si="6565"/>
        <v>0</v>
      </c>
      <c r="DO486" s="6">
        <f t="shared" si="6566"/>
        <v>0</v>
      </c>
      <c r="DP486" s="6">
        <f t="shared" si="6567"/>
        <v>0</v>
      </c>
      <c r="DQ486" s="6">
        <f t="shared" si="6568"/>
        <v>0</v>
      </c>
      <c r="DR486" s="6">
        <f t="shared" si="6569"/>
        <v>14801899.361683043</v>
      </c>
      <c r="DS486" s="6">
        <f t="shared" si="6570"/>
        <v>0</v>
      </c>
      <c r="DT486" s="6">
        <f t="shared" si="6571"/>
        <v>0</v>
      </c>
      <c r="DU486" s="6">
        <f t="shared" si="6572"/>
        <v>0</v>
      </c>
      <c r="DV486" s="6">
        <f t="shared" si="6573"/>
        <v>0</v>
      </c>
      <c r="DW486" s="6">
        <f t="shared" si="6574"/>
        <v>0</v>
      </c>
      <c r="DX486" s="6">
        <f t="shared" si="6575"/>
        <v>0</v>
      </c>
      <c r="DY486" s="6">
        <f t="shared" si="6576"/>
        <v>0</v>
      </c>
      <c r="DZ486" s="6">
        <f t="shared" si="6577"/>
        <v>0</v>
      </c>
    </row>
    <row r="487" spans="2:130" ht="12" customHeight="1" outlineLevel="1">
      <c r="B487" s="6">
        <f>'23년(세부_실적)'!A645</f>
        <v>481</v>
      </c>
      <c r="C487" s="620"/>
      <c r="D487" s="620"/>
      <c r="E487" s="620"/>
      <c r="F487" s="622" t="str">
        <f>'23년(세부_실적)'!E645</f>
        <v>PN054ACW-HKEY</v>
      </c>
      <c r="G487" s="622" t="s">
        <v>1513</v>
      </c>
      <c r="H487" s="622"/>
      <c r="I487" s="617" t="str">
        <f>'23년(세부_실적)'!G645</f>
        <v>구</v>
      </c>
      <c r="J487" s="617" t="str">
        <f>'23년(세부_실적)'!H645</f>
        <v>QD</v>
      </c>
      <c r="K487" s="617">
        <f>'23년(세부_실적)'!I645</f>
        <v>3.54</v>
      </c>
      <c r="L487" s="617">
        <f>'23년(세부_실적)'!J645</f>
        <v>0</v>
      </c>
      <c r="M487" s="617">
        <f>'23년(세부_실적)'!K645</f>
        <v>3.54</v>
      </c>
      <c r="N487" s="617">
        <f>'23년(세부_실적)'!L645</f>
        <v>0</v>
      </c>
      <c r="O487" s="617">
        <f>'23년(세부_실적)'!M645</f>
        <v>3.54</v>
      </c>
      <c r="P487" s="617">
        <f>'23년(세부_실적)'!N645</f>
        <v>0</v>
      </c>
      <c r="Q487" s="617">
        <f>'23년(세부_실적)'!O645</f>
        <v>3.54</v>
      </c>
      <c r="R487" s="617">
        <f>'23년(세부_실적)'!P645</f>
        <v>0</v>
      </c>
      <c r="S487" s="638">
        <f>'23년(세부_실적)'!Q645</f>
        <v>1</v>
      </c>
      <c r="T487" s="638">
        <f t="shared" si="6520"/>
        <v>1000</v>
      </c>
      <c r="U487" s="638">
        <f>'23년(세부_실적)'!S645</f>
        <v>0</v>
      </c>
      <c r="V487" s="638">
        <f t="shared" si="6521"/>
        <v>0</v>
      </c>
      <c r="W487" s="638">
        <f>'23년(세부_실적)'!U645</f>
        <v>0</v>
      </c>
      <c r="X487" s="638">
        <f t="shared" si="6522"/>
        <v>0</v>
      </c>
      <c r="Y487" s="638">
        <f>'23년(세부_실적)'!W645</f>
        <v>1</v>
      </c>
      <c r="Z487" s="638">
        <f t="shared" si="6523"/>
        <v>1000</v>
      </c>
      <c r="AA487" s="638">
        <f>'23년(세부_실적)'!Y645</f>
        <v>1</v>
      </c>
      <c r="AB487" s="638">
        <f t="shared" si="6523"/>
        <v>1000</v>
      </c>
      <c r="AC487" s="638">
        <f>'23년(세부_실적)'!AA645</f>
        <v>0</v>
      </c>
      <c r="AD487" s="638">
        <f t="shared" ref="AD487" si="7006">AC487*1000</f>
        <v>0</v>
      </c>
      <c r="AE487" s="638">
        <f>'23년(세부_실적)'!AC645</f>
        <v>0</v>
      </c>
      <c r="AF487" s="638">
        <f t="shared" ref="AF487" si="7007">AE487*1000</f>
        <v>0</v>
      </c>
      <c r="AG487" s="638">
        <f>'23년(세부_실적)'!AE645</f>
        <v>0</v>
      </c>
      <c r="AH487" s="638">
        <f t="shared" ref="AH487" si="7008">AG487*1000</f>
        <v>0</v>
      </c>
      <c r="AI487" s="638">
        <f>'23년(세부_실적)'!AG645</f>
        <v>0</v>
      </c>
      <c r="AJ487" s="638">
        <f t="shared" ref="AJ487" si="7009">AI487*1000</f>
        <v>0</v>
      </c>
      <c r="AK487" s="638">
        <f>'23년(세부_실적)'!AI645</f>
        <v>1</v>
      </c>
      <c r="AL487" s="638">
        <f t="shared" ref="AL487" si="7010">AK487*1000</f>
        <v>1000</v>
      </c>
      <c r="AM487" s="638">
        <f>'23년(세부_실적)'!AK645</f>
        <v>0</v>
      </c>
      <c r="AN487" s="638">
        <f t="shared" ref="AN487" si="7011">AM487*1000</f>
        <v>0</v>
      </c>
      <c r="AO487" s="638">
        <f>'23년(세부_실적)'!AM645</f>
        <v>0</v>
      </c>
      <c r="AP487" s="638">
        <f t="shared" ref="AP487" si="7012">AO487*1000</f>
        <v>0</v>
      </c>
      <c r="AQ487" s="638">
        <f>'23년(세부_실적)'!AO645</f>
        <v>0</v>
      </c>
      <c r="AR487" s="638">
        <f t="shared" ref="AR487" si="7013">AQ487*1000</f>
        <v>0</v>
      </c>
      <c r="AS487" s="638">
        <f>'23년(세부_실적)'!AQ645</f>
        <v>0</v>
      </c>
      <c r="AT487" s="638">
        <f t="shared" ref="AT487" si="7014">AS487*1000</f>
        <v>0</v>
      </c>
      <c r="AU487" s="638">
        <f>'23년(세부_실적)'!AS645</f>
        <v>0</v>
      </c>
      <c r="AV487" s="638">
        <f t="shared" ref="AV487" si="7015">AU487*1000</f>
        <v>0</v>
      </c>
      <c r="AW487" s="638">
        <f>'23년(세부_실적)'!AU645</f>
        <v>0</v>
      </c>
      <c r="AX487" s="638">
        <f t="shared" ref="AX487" si="7016">AW487*1000</f>
        <v>0</v>
      </c>
      <c r="AY487" s="638">
        <f>'23년(세부_실적)'!AW645</f>
        <v>0</v>
      </c>
      <c r="AZ487" s="638">
        <f t="shared" ref="AZ487" si="7017">AY487*1000</f>
        <v>0</v>
      </c>
      <c r="BA487" s="638">
        <f>'23년(세부_실적)'!AY645</f>
        <v>0</v>
      </c>
      <c r="BB487" s="638">
        <f t="shared" ref="BB487" si="7018">BA487*1000</f>
        <v>0</v>
      </c>
      <c r="BC487" s="638">
        <f>'23년(세부_실적)'!BA645</f>
        <v>0</v>
      </c>
      <c r="BD487" s="638">
        <f t="shared" ref="BD487" si="7019">BC487*1000</f>
        <v>0</v>
      </c>
      <c r="BF487" s="617">
        <v>0.30199999999999999</v>
      </c>
      <c r="BG487" s="617">
        <v>1.4696992600000001</v>
      </c>
      <c r="BH487" s="617">
        <f>VLOOKUP(F487,'[1]영업계획서(세부)'!$E$8:$H$532,3,0)</f>
        <v>3.3</v>
      </c>
      <c r="BI487" s="617"/>
      <c r="BJ487" s="617">
        <v>0.30199999999999999</v>
      </c>
      <c r="BK487" s="617">
        <v>1.4696992600000001</v>
      </c>
      <c r="BL487" s="617"/>
      <c r="BM487" s="617"/>
      <c r="BN487" s="617">
        <v>0.30199999999999999</v>
      </c>
      <c r="BO487" s="617">
        <v>1.4696992600000001</v>
      </c>
      <c r="BP487" s="617"/>
      <c r="BQ487" s="617"/>
      <c r="BR487" s="617">
        <v>0.30199999999999999</v>
      </c>
      <c r="BS487" s="617">
        <v>1.4875632599999999</v>
      </c>
      <c r="BT487" s="617">
        <v>3.3</v>
      </c>
      <c r="BU487" s="617"/>
      <c r="BV487" s="617">
        <v>0.30199999999999999</v>
      </c>
      <c r="BW487" s="617">
        <v>1.4875632599999999</v>
      </c>
      <c r="BX487" s="617">
        <v>3.3</v>
      </c>
      <c r="BY487" s="617"/>
      <c r="BZ487" s="617">
        <v>0.30199999999999999</v>
      </c>
      <c r="CA487" s="617">
        <v>1.4875632599999999</v>
      </c>
      <c r="CB487" s="617">
        <v>3.4</v>
      </c>
      <c r="CC487" s="617"/>
      <c r="CD487" s="617"/>
      <c r="CE487" s="617"/>
      <c r="CF487" s="617"/>
      <c r="CG487" s="617"/>
      <c r="CH487" s="617"/>
      <c r="CI487" s="617"/>
      <c r="CJ487" s="617"/>
      <c r="CK487" s="617"/>
      <c r="CL487" s="617"/>
      <c r="CM487" s="617"/>
      <c r="CN487" s="617"/>
      <c r="CO487" s="617"/>
      <c r="CP487" s="617"/>
      <c r="CQ487" s="617"/>
      <c r="CR487" s="617"/>
      <c r="CS487" s="617"/>
      <c r="CT487" s="617"/>
      <c r="CU487" s="617"/>
      <c r="CV487" s="617"/>
      <c r="CW487" s="617"/>
      <c r="CX487" s="617"/>
      <c r="CY487" s="617"/>
      <c r="CZ487" s="617"/>
      <c r="DA487" s="617"/>
      <c r="DB487" s="6">
        <f t="shared" si="6554"/>
        <v>0</v>
      </c>
      <c r="DC487" s="6">
        <f t="shared" si="6555"/>
        <v>0</v>
      </c>
      <c r="DD487" s="6">
        <f t="shared" si="6556"/>
        <v>0</v>
      </c>
      <c r="DE487" s="6">
        <f t="shared" si="6557"/>
        <v>0</v>
      </c>
      <c r="DF487" s="6">
        <f t="shared" si="6558"/>
        <v>0</v>
      </c>
      <c r="DG487" s="6">
        <f t="shared" si="6559"/>
        <v>0</v>
      </c>
      <c r="DH487" s="6">
        <f t="shared" si="6560"/>
        <v>0</v>
      </c>
      <c r="DI487" s="6">
        <f t="shared" si="6561"/>
        <v>0</v>
      </c>
      <c r="DJ487" s="6">
        <f t="shared" si="6562"/>
        <v>0</v>
      </c>
      <c r="DK487" s="6">
        <f t="shared" si="6563"/>
        <v>0</v>
      </c>
      <c r="DL487" s="6">
        <f t="shared" si="6564"/>
        <v>0</v>
      </c>
      <c r="DM487" s="6">
        <f t="shared" si="6565"/>
        <v>0</v>
      </c>
      <c r="DO487" s="6">
        <f t="shared" si="6566"/>
        <v>0</v>
      </c>
      <c r="DP487" s="6">
        <f t="shared" si="6567"/>
        <v>0</v>
      </c>
      <c r="DQ487" s="6">
        <f t="shared" si="6568"/>
        <v>2309285.9664618</v>
      </c>
      <c r="DR487" s="6">
        <f t="shared" si="6569"/>
        <v>0</v>
      </c>
      <c r="DS487" s="6">
        <f t="shared" si="6570"/>
        <v>0</v>
      </c>
      <c r="DT487" s="6">
        <f t="shared" si="6571"/>
        <v>0</v>
      </c>
      <c r="DU487" s="6">
        <f t="shared" si="6572"/>
        <v>0</v>
      </c>
      <c r="DV487" s="6">
        <f t="shared" si="6573"/>
        <v>0</v>
      </c>
      <c r="DW487" s="6">
        <f t="shared" si="6574"/>
        <v>0</v>
      </c>
      <c r="DX487" s="6">
        <f t="shared" si="6575"/>
        <v>0</v>
      </c>
      <c r="DY487" s="6">
        <f t="shared" si="6576"/>
        <v>0</v>
      </c>
      <c r="DZ487" s="6">
        <f t="shared" si="6577"/>
        <v>0</v>
      </c>
    </row>
    <row r="488" spans="2:130" ht="12" customHeight="1" outlineLevel="1">
      <c r="B488" s="6">
        <f>'23년(세부_실적)'!A646</f>
        <v>482</v>
      </c>
      <c r="C488" s="620"/>
      <c r="D488" s="620"/>
      <c r="E488" s="620"/>
      <c r="F488" s="622" t="str">
        <f>'23년(세부_실적)'!E646</f>
        <v>PN054ACW-LMAIN</v>
      </c>
      <c r="G488" s="622" t="s">
        <v>1514</v>
      </c>
      <c r="H488" s="622"/>
      <c r="I488" s="617" t="str">
        <f>'23년(세부_실적)'!G646</f>
        <v>구</v>
      </c>
      <c r="J488" s="617" t="str">
        <f>'23년(세부_실적)'!H646</f>
        <v>QD</v>
      </c>
      <c r="K488" s="617">
        <f>'23년(세부_실적)'!I646</f>
        <v>9.49</v>
      </c>
      <c r="L488" s="617">
        <f>'23년(세부_실적)'!J646</f>
        <v>0</v>
      </c>
      <c r="M488" s="617">
        <f>'23년(세부_실적)'!K646</f>
        <v>9.49</v>
      </c>
      <c r="N488" s="617">
        <f>'23년(세부_실적)'!L646</f>
        <v>0</v>
      </c>
      <c r="O488" s="617">
        <f>'23년(세부_실적)'!M646</f>
        <v>9.49</v>
      </c>
      <c r="P488" s="617">
        <f>'23년(세부_실적)'!N646</f>
        <v>0</v>
      </c>
      <c r="Q488" s="617">
        <f>'23년(세부_실적)'!O646</f>
        <v>9.49</v>
      </c>
      <c r="R488" s="617">
        <f>'23년(세부_실적)'!P646</f>
        <v>0</v>
      </c>
      <c r="S488" s="638">
        <f>'23년(세부_실적)'!Q646</f>
        <v>0</v>
      </c>
      <c r="T488" s="638">
        <f t="shared" si="6520"/>
        <v>0</v>
      </c>
      <c r="U488" s="638">
        <f>'23년(세부_실적)'!S646</f>
        <v>0</v>
      </c>
      <c r="V488" s="638">
        <f t="shared" si="6521"/>
        <v>0</v>
      </c>
      <c r="W488" s="638">
        <f>'23년(세부_실적)'!U646</f>
        <v>0</v>
      </c>
      <c r="X488" s="638">
        <f t="shared" si="6522"/>
        <v>0</v>
      </c>
      <c r="Y488" s="638">
        <f>'23년(세부_실적)'!W646</f>
        <v>0</v>
      </c>
      <c r="Z488" s="638">
        <f t="shared" si="6523"/>
        <v>0</v>
      </c>
      <c r="AA488" s="638">
        <f>'23년(세부_실적)'!Y646</f>
        <v>0</v>
      </c>
      <c r="AB488" s="638">
        <f t="shared" si="6523"/>
        <v>0</v>
      </c>
      <c r="AC488" s="638">
        <f>'23년(세부_실적)'!AA646</f>
        <v>0</v>
      </c>
      <c r="AD488" s="638">
        <f t="shared" ref="AD488" si="7020">AC488*1000</f>
        <v>0</v>
      </c>
      <c r="AE488" s="638">
        <f>'23년(세부_실적)'!AC646</f>
        <v>0</v>
      </c>
      <c r="AF488" s="638">
        <f t="shared" ref="AF488" si="7021">AE488*1000</f>
        <v>0</v>
      </c>
      <c r="AG488" s="638">
        <f>'23년(세부_실적)'!AE646</f>
        <v>0</v>
      </c>
      <c r="AH488" s="638">
        <f t="shared" ref="AH488" si="7022">AG488*1000</f>
        <v>0</v>
      </c>
      <c r="AI488" s="638">
        <f>'23년(세부_실적)'!AG646</f>
        <v>0</v>
      </c>
      <c r="AJ488" s="638">
        <f t="shared" ref="AJ488" si="7023">AI488*1000</f>
        <v>0</v>
      </c>
      <c r="AK488" s="638">
        <f>'23년(세부_실적)'!AI646</f>
        <v>0</v>
      </c>
      <c r="AL488" s="638">
        <f t="shared" ref="AL488" si="7024">AK488*1000</f>
        <v>0</v>
      </c>
      <c r="AM488" s="638">
        <f>'23년(세부_실적)'!AK646</f>
        <v>0</v>
      </c>
      <c r="AN488" s="638">
        <f t="shared" ref="AN488" si="7025">AM488*1000</f>
        <v>0</v>
      </c>
      <c r="AO488" s="638">
        <f>'23년(세부_실적)'!AM646</f>
        <v>0</v>
      </c>
      <c r="AP488" s="638">
        <f t="shared" ref="AP488" si="7026">AO488*1000</f>
        <v>0</v>
      </c>
      <c r="AQ488" s="638">
        <f>'23년(세부_실적)'!AO646</f>
        <v>0</v>
      </c>
      <c r="AR488" s="638">
        <f t="shared" ref="AR488" si="7027">AQ488*1000</f>
        <v>0</v>
      </c>
      <c r="AS488" s="638">
        <f>'23년(세부_실적)'!AQ646</f>
        <v>0</v>
      </c>
      <c r="AT488" s="638">
        <f t="shared" ref="AT488" si="7028">AS488*1000</f>
        <v>0</v>
      </c>
      <c r="AU488" s="638">
        <f>'23년(세부_실적)'!AS646</f>
        <v>0</v>
      </c>
      <c r="AV488" s="638">
        <f t="shared" ref="AV488" si="7029">AU488*1000</f>
        <v>0</v>
      </c>
      <c r="AW488" s="638">
        <f>'23년(세부_실적)'!AU646</f>
        <v>0</v>
      </c>
      <c r="AX488" s="638">
        <f t="shared" ref="AX488" si="7030">AW488*1000</f>
        <v>0</v>
      </c>
      <c r="AY488" s="638">
        <f>'23년(세부_실적)'!AW646</f>
        <v>0</v>
      </c>
      <c r="AZ488" s="638">
        <f t="shared" ref="AZ488" si="7031">AY488*1000</f>
        <v>0</v>
      </c>
      <c r="BA488" s="638">
        <f>'23년(세부_실적)'!AY646</f>
        <v>0</v>
      </c>
      <c r="BB488" s="638">
        <f t="shared" ref="BB488" si="7032">BA488*1000</f>
        <v>0</v>
      </c>
      <c r="BC488" s="638">
        <f>'23년(세부_실적)'!BA646</f>
        <v>0</v>
      </c>
      <c r="BD488" s="638">
        <f t="shared" ref="BD488" si="7033">BC488*1000</f>
        <v>0</v>
      </c>
      <c r="BF488" s="617">
        <v>0.59199999999999997</v>
      </c>
      <c r="BG488" s="617">
        <v>6.8779702990909097</v>
      </c>
      <c r="BH488" s="617"/>
      <c r="BI488" s="617"/>
      <c r="BJ488" s="617">
        <v>0.59199999999999997</v>
      </c>
      <c r="BK488" s="617">
        <v>6.8779702990909097</v>
      </c>
      <c r="BL488" s="617"/>
      <c r="BM488" s="617"/>
      <c r="BN488" s="617">
        <v>0.59199999999999997</v>
      </c>
      <c r="BO488" s="617">
        <v>6.8779702990909097</v>
      </c>
      <c r="BP488" s="617"/>
      <c r="BQ488" s="617"/>
      <c r="BR488" s="617">
        <v>0.59199999999999997</v>
      </c>
      <c r="BS488" s="617">
        <v>7.0506242990909094</v>
      </c>
      <c r="BT488" s="617"/>
      <c r="BU488" s="617"/>
      <c r="BV488" s="617">
        <v>0.59199999999999997</v>
      </c>
      <c r="BW488" s="617">
        <v>7.0506242990909094</v>
      </c>
      <c r="BX488" s="617"/>
      <c r="BY488" s="617"/>
      <c r="BZ488" s="617">
        <v>0.59199999999999997</v>
      </c>
      <c r="CA488" s="617">
        <v>7.0506242990909094</v>
      </c>
      <c r="CB488" s="617"/>
      <c r="CC488" s="617"/>
      <c r="CD488" s="617"/>
      <c r="CE488" s="617"/>
      <c r="CF488" s="617"/>
      <c r="CG488" s="617"/>
      <c r="CH488" s="617"/>
      <c r="CI488" s="617"/>
      <c r="CJ488" s="617"/>
      <c r="CK488" s="617"/>
      <c r="CL488" s="617"/>
      <c r="CM488" s="617"/>
      <c r="CN488" s="617"/>
      <c r="CO488" s="617"/>
      <c r="CP488" s="617"/>
      <c r="CQ488" s="617"/>
      <c r="CR488" s="617"/>
      <c r="CS488" s="617"/>
      <c r="CT488" s="617"/>
      <c r="CU488" s="617"/>
      <c r="CV488" s="617"/>
      <c r="CW488" s="617"/>
      <c r="CX488" s="617"/>
      <c r="CY488" s="617"/>
      <c r="CZ488" s="617"/>
      <c r="DA488" s="617"/>
      <c r="DB488" s="6">
        <f t="shared" si="6554"/>
        <v>0</v>
      </c>
      <c r="DC488" s="6">
        <f t="shared" si="6555"/>
        <v>0</v>
      </c>
      <c r="DD488" s="6">
        <f t="shared" si="6556"/>
        <v>0</v>
      </c>
      <c r="DE488" s="6">
        <f t="shared" si="6557"/>
        <v>0</v>
      </c>
      <c r="DF488" s="6">
        <f t="shared" si="6558"/>
        <v>0</v>
      </c>
      <c r="DG488" s="6">
        <f t="shared" si="6559"/>
        <v>0</v>
      </c>
      <c r="DH488" s="6">
        <f t="shared" si="6560"/>
        <v>0</v>
      </c>
      <c r="DI488" s="6">
        <f t="shared" si="6561"/>
        <v>0</v>
      </c>
      <c r="DJ488" s="6">
        <f t="shared" si="6562"/>
        <v>0</v>
      </c>
      <c r="DK488" s="6">
        <f t="shared" si="6563"/>
        <v>0</v>
      </c>
      <c r="DL488" s="6">
        <f t="shared" si="6564"/>
        <v>0</v>
      </c>
      <c r="DM488" s="6">
        <f t="shared" si="6565"/>
        <v>0</v>
      </c>
      <c r="DO488" s="6">
        <f t="shared" si="6566"/>
        <v>0</v>
      </c>
      <c r="DP488" s="6">
        <f t="shared" si="6567"/>
        <v>0</v>
      </c>
      <c r="DQ488" s="6">
        <f t="shared" si="6568"/>
        <v>0</v>
      </c>
      <c r="DR488" s="6">
        <f t="shared" si="6569"/>
        <v>0</v>
      </c>
      <c r="DS488" s="6">
        <f t="shared" si="6570"/>
        <v>0</v>
      </c>
      <c r="DT488" s="6">
        <f t="shared" si="6571"/>
        <v>0</v>
      </c>
      <c r="DU488" s="6">
        <f t="shared" si="6572"/>
        <v>0</v>
      </c>
      <c r="DV488" s="6">
        <f t="shared" si="6573"/>
        <v>0</v>
      </c>
      <c r="DW488" s="6">
        <f t="shared" si="6574"/>
        <v>0</v>
      </c>
      <c r="DX488" s="6">
        <f t="shared" si="6575"/>
        <v>0</v>
      </c>
      <c r="DY488" s="6">
        <f t="shared" si="6576"/>
        <v>0</v>
      </c>
      <c r="DZ488" s="6">
        <f t="shared" si="6577"/>
        <v>0</v>
      </c>
    </row>
    <row r="489" spans="2:130" ht="12" customHeight="1" outlineLevel="1">
      <c r="B489" s="6">
        <f>'23년(세부_실적)'!A647</f>
        <v>483</v>
      </c>
      <c r="C489" s="620"/>
      <c r="D489" s="620"/>
      <c r="E489" s="620"/>
      <c r="F489" s="622" t="str">
        <f>'23년(세부_실적)'!E647</f>
        <v>PN054ACW-LMAIN(A)</v>
      </c>
      <c r="G489" s="622" t="s">
        <v>1515</v>
      </c>
      <c r="H489" s="622"/>
      <c r="I489" s="617" t="str">
        <f>'23년(세부_실적)'!G647</f>
        <v>구</v>
      </c>
      <c r="J489" s="617" t="str">
        <f>'23년(세부_실적)'!H647</f>
        <v>QD</v>
      </c>
      <c r="K489" s="617">
        <f>'23년(세부_실적)'!I647</f>
        <v>9.49</v>
      </c>
      <c r="L489" s="617">
        <f>'23년(세부_실적)'!J647</f>
        <v>0</v>
      </c>
      <c r="M489" s="617">
        <f>'23년(세부_실적)'!K647</f>
        <v>9.49</v>
      </c>
      <c r="N489" s="617">
        <f>'23년(세부_실적)'!L647</f>
        <v>0</v>
      </c>
      <c r="O489" s="617">
        <f>'23년(세부_실적)'!M647</f>
        <v>9.49</v>
      </c>
      <c r="P489" s="617">
        <f>'23년(세부_실적)'!N647</f>
        <v>0</v>
      </c>
      <c r="Q489" s="617">
        <f>'23년(세부_실적)'!O647</f>
        <v>9.49</v>
      </c>
      <c r="R489" s="617">
        <f>'23년(세부_실적)'!P647</f>
        <v>0</v>
      </c>
      <c r="S489" s="638">
        <f>'23년(세부_실적)'!Q647</f>
        <v>0</v>
      </c>
      <c r="T489" s="638">
        <f t="shared" si="6520"/>
        <v>0</v>
      </c>
      <c r="U489" s="638">
        <f>'23년(세부_실적)'!S647</f>
        <v>0</v>
      </c>
      <c r="V489" s="638">
        <f t="shared" si="6521"/>
        <v>0</v>
      </c>
      <c r="W489" s="638">
        <f>'23년(세부_실적)'!U647</f>
        <v>0</v>
      </c>
      <c r="X489" s="638">
        <f t="shared" si="6522"/>
        <v>0</v>
      </c>
      <c r="Y489" s="638">
        <f>'23년(세부_실적)'!W647</f>
        <v>0</v>
      </c>
      <c r="Z489" s="638">
        <f t="shared" si="6523"/>
        <v>0</v>
      </c>
      <c r="AA489" s="638">
        <f>'23년(세부_실적)'!Y647</f>
        <v>0</v>
      </c>
      <c r="AB489" s="638">
        <f t="shared" si="6523"/>
        <v>0</v>
      </c>
      <c r="AC489" s="638">
        <f>'23년(세부_실적)'!AA647</f>
        <v>0</v>
      </c>
      <c r="AD489" s="638">
        <f t="shared" ref="AD489" si="7034">AC489*1000</f>
        <v>0</v>
      </c>
      <c r="AE489" s="638">
        <f>'23년(세부_실적)'!AC647</f>
        <v>0</v>
      </c>
      <c r="AF489" s="638">
        <f t="shared" ref="AF489" si="7035">AE489*1000</f>
        <v>0</v>
      </c>
      <c r="AG489" s="638">
        <f>'23년(세부_실적)'!AE647</f>
        <v>0</v>
      </c>
      <c r="AH489" s="638">
        <f t="shared" ref="AH489" si="7036">AG489*1000</f>
        <v>0</v>
      </c>
      <c r="AI489" s="638">
        <f>'23년(세부_실적)'!AG647</f>
        <v>0</v>
      </c>
      <c r="AJ489" s="638">
        <f t="shared" ref="AJ489" si="7037">AI489*1000</f>
        <v>0</v>
      </c>
      <c r="AK489" s="638">
        <f>'23년(세부_실적)'!AI647</f>
        <v>0</v>
      </c>
      <c r="AL489" s="638">
        <f t="shared" ref="AL489" si="7038">AK489*1000</f>
        <v>0</v>
      </c>
      <c r="AM489" s="638">
        <f>'23년(세부_실적)'!AK647</f>
        <v>0</v>
      </c>
      <c r="AN489" s="638">
        <f t="shared" ref="AN489" si="7039">AM489*1000</f>
        <v>0</v>
      </c>
      <c r="AO489" s="638">
        <f>'23년(세부_실적)'!AM647</f>
        <v>0</v>
      </c>
      <c r="AP489" s="638">
        <f t="shared" ref="AP489" si="7040">AO489*1000</f>
        <v>0</v>
      </c>
      <c r="AQ489" s="638">
        <f>'23년(세부_실적)'!AO647</f>
        <v>0</v>
      </c>
      <c r="AR489" s="638">
        <f t="shared" ref="AR489" si="7041">AQ489*1000</f>
        <v>0</v>
      </c>
      <c r="AS489" s="638">
        <f>'23년(세부_실적)'!AQ647</f>
        <v>0</v>
      </c>
      <c r="AT489" s="638">
        <f t="shared" ref="AT489" si="7042">AS489*1000</f>
        <v>0</v>
      </c>
      <c r="AU489" s="638">
        <f>'23년(세부_실적)'!AS647</f>
        <v>0</v>
      </c>
      <c r="AV489" s="638">
        <f t="shared" ref="AV489" si="7043">AU489*1000</f>
        <v>0</v>
      </c>
      <c r="AW489" s="638">
        <f>'23년(세부_실적)'!AU647</f>
        <v>0</v>
      </c>
      <c r="AX489" s="638">
        <f t="shared" ref="AX489" si="7044">AW489*1000</f>
        <v>0</v>
      </c>
      <c r="AY489" s="638">
        <f>'23년(세부_실적)'!AW647</f>
        <v>0</v>
      </c>
      <c r="AZ489" s="638">
        <f t="shared" ref="AZ489" si="7045">AY489*1000</f>
        <v>0</v>
      </c>
      <c r="BA489" s="638">
        <f>'23년(세부_실적)'!AY647</f>
        <v>0</v>
      </c>
      <c r="BB489" s="638">
        <f t="shared" ref="BB489" si="7046">BA489*1000</f>
        <v>0</v>
      </c>
      <c r="BC489" s="638">
        <f>'23년(세부_실적)'!BA647</f>
        <v>0</v>
      </c>
      <c r="BD489" s="638">
        <f t="shared" ref="BD489" si="7047">BC489*1000</f>
        <v>0</v>
      </c>
      <c r="BF489" s="617">
        <v>0.59199999999999997</v>
      </c>
      <c r="BG489" s="617">
        <v>6.8779702990909097</v>
      </c>
      <c r="BH489" s="617"/>
      <c r="BI489" s="617"/>
      <c r="BJ489" s="617">
        <v>0.59199999999999997</v>
      </c>
      <c r="BK489" s="617">
        <v>6.8779702990909097</v>
      </c>
      <c r="BL489" s="617"/>
      <c r="BM489" s="617"/>
      <c r="BN489" s="617">
        <v>0.59199999999999997</v>
      </c>
      <c r="BO489" s="617">
        <v>6.8779702990909097</v>
      </c>
      <c r="BP489" s="617"/>
      <c r="BQ489" s="617"/>
      <c r="BR489" s="617">
        <v>0.59199999999999997</v>
      </c>
      <c r="BS489" s="617">
        <v>7.0511991281818185</v>
      </c>
      <c r="BT489" s="617"/>
      <c r="BU489" s="617"/>
      <c r="BV489" s="617">
        <v>0.59199999999999997</v>
      </c>
      <c r="BW489" s="617">
        <v>7.0511991281818185</v>
      </c>
      <c r="BX489" s="617"/>
      <c r="BY489" s="617"/>
      <c r="BZ489" s="617">
        <v>0.59199999999999997</v>
      </c>
      <c r="CA489" s="617">
        <v>7.0511991281818185</v>
      </c>
      <c r="CB489" s="617"/>
      <c r="CC489" s="617"/>
      <c r="CD489" s="617"/>
      <c r="CE489" s="617"/>
      <c r="CF489" s="617"/>
      <c r="CG489" s="617"/>
      <c r="CH489" s="617"/>
      <c r="CI489" s="617"/>
      <c r="CJ489" s="617"/>
      <c r="CK489" s="617"/>
      <c r="CL489" s="617"/>
      <c r="CM489" s="617"/>
      <c r="CN489" s="617"/>
      <c r="CO489" s="617"/>
      <c r="CP489" s="617"/>
      <c r="CQ489" s="617"/>
      <c r="CR489" s="617"/>
      <c r="CS489" s="617"/>
      <c r="CT489" s="617"/>
      <c r="CU489" s="617"/>
      <c r="CV489" s="617"/>
      <c r="CW489" s="617"/>
      <c r="CX489" s="617"/>
      <c r="CY489" s="617"/>
      <c r="CZ489" s="617"/>
      <c r="DA489" s="617"/>
      <c r="DB489" s="6">
        <f t="shared" si="6554"/>
        <v>0</v>
      </c>
      <c r="DC489" s="6">
        <f t="shared" si="6555"/>
        <v>0</v>
      </c>
      <c r="DD489" s="6">
        <f t="shared" si="6556"/>
        <v>0</v>
      </c>
      <c r="DE489" s="6">
        <f t="shared" si="6557"/>
        <v>0</v>
      </c>
      <c r="DF489" s="6">
        <f t="shared" si="6558"/>
        <v>0</v>
      </c>
      <c r="DG489" s="6">
        <f t="shared" si="6559"/>
        <v>0</v>
      </c>
      <c r="DH489" s="6">
        <f t="shared" si="6560"/>
        <v>0</v>
      </c>
      <c r="DI489" s="6">
        <f t="shared" si="6561"/>
        <v>0</v>
      </c>
      <c r="DJ489" s="6">
        <f t="shared" si="6562"/>
        <v>0</v>
      </c>
      <c r="DK489" s="6">
        <f t="shared" si="6563"/>
        <v>0</v>
      </c>
      <c r="DL489" s="6">
        <f t="shared" si="6564"/>
        <v>0</v>
      </c>
      <c r="DM489" s="6">
        <f t="shared" si="6565"/>
        <v>0</v>
      </c>
      <c r="DO489" s="6">
        <f t="shared" si="6566"/>
        <v>0</v>
      </c>
      <c r="DP489" s="6">
        <f t="shared" si="6567"/>
        <v>0</v>
      </c>
      <c r="DQ489" s="6">
        <f t="shared" si="6568"/>
        <v>0</v>
      </c>
      <c r="DR489" s="6">
        <f t="shared" si="6569"/>
        <v>0</v>
      </c>
      <c r="DS489" s="6">
        <f t="shared" si="6570"/>
        <v>0</v>
      </c>
      <c r="DT489" s="6">
        <f t="shared" si="6571"/>
        <v>0</v>
      </c>
      <c r="DU489" s="6">
        <f t="shared" si="6572"/>
        <v>0</v>
      </c>
      <c r="DV489" s="6">
        <f t="shared" si="6573"/>
        <v>0</v>
      </c>
      <c r="DW489" s="6">
        <f t="shared" si="6574"/>
        <v>0</v>
      </c>
      <c r="DX489" s="6">
        <f t="shared" si="6575"/>
        <v>0</v>
      </c>
      <c r="DY489" s="6">
        <f t="shared" si="6576"/>
        <v>0</v>
      </c>
      <c r="DZ489" s="6">
        <f t="shared" si="6577"/>
        <v>0</v>
      </c>
    </row>
    <row r="490" spans="2:130" ht="12" customHeight="1" outlineLevel="1">
      <c r="B490" s="6">
        <f>'23년(세부_실적)'!A648</f>
        <v>484</v>
      </c>
      <c r="C490" s="620"/>
      <c r="D490" s="620"/>
      <c r="E490" s="620"/>
      <c r="F490" s="622" t="str">
        <f>'23년(세부_실적)'!E648</f>
        <v>PN054ACW-LMAIN(B)</v>
      </c>
      <c r="G490" s="622" t="s">
        <v>1516</v>
      </c>
      <c r="H490" s="622"/>
      <c r="I490" s="617" t="str">
        <f>'23년(세부_실적)'!G648</f>
        <v>구</v>
      </c>
      <c r="J490" s="617" t="str">
        <f>'23년(세부_실적)'!H648</f>
        <v>QD</v>
      </c>
      <c r="K490" s="617">
        <f>'23년(세부_실적)'!I648</f>
        <v>5.6</v>
      </c>
      <c r="L490" s="617">
        <f>'23년(세부_실적)'!J648</f>
        <v>0</v>
      </c>
      <c r="M490" s="617">
        <f>'23년(세부_실적)'!K648</f>
        <v>5.6</v>
      </c>
      <c r="N490" s="617">
        <f>'23년(세부_실적)'!L648</f>
        <v>0</v>
      </c>
      <c r="O490" s="617">
        <f>'23년(세부_실적)'!M648</f>
        <v>5.6</v>
      </c>
      <c r="P490" s="617">
        <f>'23년(세부_실적)'!N648</f>
        <v>0</v>
      </c>
      <c r="Q490" s="617">
        <f>'23년(세부_실적)'!O648</f>
        <v>5.6</v>
      </c>
      <c r="R490" s="617">
        <f>'23년(세부_실적)'!P648</f>
        <v>0</v>
      </c>
      <c r="S490" s="638">
        <f>'23년(세부_실적)'!Q648</f>
        <v>0</v>
      </c>
      <c r="T490" s="638">
        <f t="shared" si="6520"/>
        <v>0</v>
      </c>
      <c r="U490" s="638">
        <f>'23년(세부_실적)'!S648</f>
        <v>0</v>
      </c>
      <c r="V490" s="638">
        <f t="shared" si="6521"/>
        <v>0</v>
      </c>
      <c r="W490" s="638">
        <f>'23년(세부_실적)'!U648</f>
        <v>0</v>
      </c>
      <c r="X490" s="638">
        <f t="shared" si="6522"/>
        <v>0</v>
      </c>
      <c r="Y490" s="638">
        <f>'23년(세부_실적)'!W648</f>
        <v>0</v>
      </c>
      <c r="Z490" s="638">
        <f t="shared" si="6523"/>
        <v>0</v>
      </c>
      <c r="AA490" s="638">
        <f>'23년(세부_실적)'!Y648</f>
        <v>0</v>
      </c>
      <c r="AB490" s="638">
        <f t="shared" si="6523"/>
        <v>0</v>
      </c>
      <c r="AC490" s="638">
        <f>'23년(세부_실적)'!AA648</f>
        <v>0</v>
      </c>
      <c r="AD490" s="638">
        <f t="shared" ref="AD490" si="7048">AC490*1000</f>
        <v>0</v>
      </c>
      <c r="AE490" s="638">
        <f>'23년(세부_실적)'!AC648</f>
        <v>0</v>
      </c>
      <c r="AF490" s="638">
        <f t="shared" ref="AF490" si="7049">AE490*1000</f>
        <v>0</v>
      </c>
      <c r="AG490" s="638">
        <f>'23년(세부_실적)'!AE648</f>
        <v>0</v>
      </c>
      <c r="AH490" s="638">
        <f t="shared" ref="AH490" si="7050">AG490*1000</f>
        <v>0</v>
      </c>
      <c r="AI490" s="638">
        <f>'23년(세부_실적)'!AG648</f>
        <v>0</v>
      </c>
      <c r="AJ490" s="638">
        <f t="shared" ref="AJ490" si="7051">AI490*1000</f>
        <v>0</v>
      </c>
      <c r="AK490" s="638">
        <f>'23년(세부_실적)'!AI648</f>
        <v>0</v>
      </c>
      <c r="AL490" s="638">
        <f t="shared" ref="AL490" si="7052">AK490*1000</f>
        <v>0</v>
      </c>
      <c r="AM490" s="638">
        <f>'23년(세부_실적)'!AK648</f>
        <v>0</v>
      </c>
      <c r="AN490" s="638">
        <f t="shared" ref="AN490" si="7053">AM490*1000</f>
        <v>0</v>
      </c>
      <c r="AO490" s="638">
        <f>'23년(세부_실적)'!AM648</f>
        <v>0</v>
      </c>
      <c r="AP490" s="638">
        <f t="shared" ref="AP490" si="7054">AO490*1000</f>
        <v>0</v>
      </c>
      <c r="AQ490" s="638">
        <f>'23년(세부_실적)'!AO648</f>
        <v>0</v>
      </c>
      <c r="AR490" s="638">
        <f t="shared" ref="AR490" si="7055">AQ490*1000</f>
        <v>0</v>
      </c>
      <c r="AS490" s="638">
        <f>'23년(세부_실적)'!AQ648</f>
        <v>0</v>
      </c>
      <c r="AT490" s="638">
        <f t="shared" ref="AT490" si="7056">AS490*1000</f>
        <v>0</v>
      </c>
      <c r="AU490" s="638">
        <f>'23년(세부_실적)'!AS648</f>
        <v>0</v>
      </c>
      <c r="AV490" s="638">
        <f t="shared" ref="AV490" si="7057">AU490*1000</f>
        <v>0</v>
      </c>
      <c r="AW490" s="638">
        <f>'23년(세부_실적)'!AU648</f>
        <v>0</v>
      </c>
      <c r="AX490" s="638">
        <f t="shared" ref="AX490" si="7058">AW490*1000</f>
        <v>0</v>
      </c>
      <c r="AY490" s="638">
        <f>'23년(세부_실적)'!AW648</f>
        <v>0</v>
      </c>
      <c r="AZ490" s="638">
        <f t="shared" ref="AZ490" si="7059">AY490*1000</f>
        <v>0</v>
      </c>
      <c r="BA490" s="638">
        <f>'23년(세부_실적)'!AY648</f>
        <v>0</v>
      </c>
      <c r="BB490" s="638">
        <f t="shared" ref="BB490" si="7060">BA490*1000</f>
        <v>0</v>
      </c>
      <c r="BC490" s="638">
        <f>'23년(세부_실적)'!BA648</f>
        <v>0</v>
      </c>
      <c r="BD490" s="638">
        <f t="shared" ref="BD490" si="7061">BC490*1000</f>
        <v>0</v>
      </c>
      <c r="BF490" s="617">
        <v>0.59199999999999997</v>
      </c>
      <c r="BG490" s="617">
        <v>3.1575814918181817</v>
      </c>
      <c r="BH490" s="617">
        <f>VLOOKUP(F490,'[1]영업계획서(세부)'!$E$8:$H$532,3,0)</f>
        <v>5.75</v>
      </c>
      <c r="BI490" s="617"/>
      <c r="BJ490" s="617">
        <v>0.59199999999999997</v>
      </c>
      <c r="BK490" s="617">
        <v>3.1575814918181817</v>
      </c>
      <c r="BL490" s="617">
        <v>5.75</v>
      </c>
      <c r="BM490" s="617"/>
      <c r="BN490" s="617">
        <v>0.59199999999999997</v>
      </c>
      <c r="BO490" s="617">
        <v>3.1575814918181817</v>
      </c>
      <c r="BP490" s="617">
        <v>5.6</v>
      </c>
      <c r="BQ490" s="617"/>
      <c r="BR490" s="617">
        <v>0.59199999999999997</v>
      </c>
      <c r="BS490" s="617">
        <v>3.3302354918181818</v>
      </c>
      <c r="BT490" s="617"/>
      <c r="BU490" s="617"/>
      <c r="BV490" s="617">
        <v>0.59199999999999997</v>
      </c>
      <c r="BW490" s="617">
        <v>3.3302354918181818</v>
      </c>
      <c r="BX490" s="617">
        <v>5.6</v>
      </c>
      <c r="BY490" s="617"/>
      <c r="BZ490" s="617">
        <v>0.59199999999999997</v>
      </c>
      <c r="CA490" s="617">
        <v>3.3302354918181818</v>
      </c>
      <c r="CB490" s="617">
        <v>5.6</v>
      </c>
      <c r="CC490" s="617"/>
      <c r="CD490" s="617"/>
      <c r="CE490" s="617"/>
      <c r="CF490" s="617"/>
      <c r="CG490" s="617"/>
      <c r="CH490" s="617"/>
      <c r="CI490" s="617"/>
      <c r="CJ490" s="617"/>
      <c r="CK490" s="617"/>
      <c r="CL490" s="617"/>
      <c r="CM490" s="617"/>
      <c r="CN490" s="617"/>
      <c r="CO490" s="617"/>
      <c r="CP490" s="617"/>
      <c r="CQ490" s="617"/>
      <c r="CR490" s="617"/>
      <c r="CS490" s="617"/>
      <c r="CT490" s="617"/>
      <c r="CU490" s="617"/>
      <c r="CV490" s="617"/>
      <c r="CW490" s="617"/>
      <c r="CX490" s="617"/>
      <c r="CY490" s="617"/>
      <c r="CZ490" s="617"/>
      <c r="DA490" s="617"/>
      <c r="DB490" s="6">
        <f t="shared" si="6554"/>
        <v>0</v>
      </c>
      <c r="DC490" s="6">
        <f t="shared" si="6555"/>
        <v>0</v>
      </c>
      <c r="DD490" s="6">
        <f t="shared" si="6556"/>
        <v>0</v>
      </c>
      <c r="DE490" s="6">
        <f t="shared" si="6557"/>
        <v>0</v>
      </c>
      <c r="DF490" s="6">
        <f t="shared" si="6558"/>
        <v>0</v>
      </c>
      <c r="DG490" s="6">
        <f t="shared" si="6559"/>
        <v>0</v>
      </c>
      <c r="DH490" s="6">
        <f t="shared" si="6560"/>
        <v>0</v>
      </c>
      <c r="DI490" s="6">
        <f t="shared" si="6561"/>
        <v>0</v>
      </c>
      <c r="DJ490" s="6">
        <f t="shared" si="6562"/>
        <v>0</v>
      </c>
      <c r="DK490" s="6">
        <f t="shared" si="6563"/>
        <v>0</v>
      </c>
      <c r="DL490" s="6">
        <f t="shared" si="6564"/>
        <v>0</v>
      </c>
      <c r="DM490" s="6">
        <f t="shared" si="6565"/>
        <v>0</v>
      </c>
      <c r="DO490" s="6">
        <f t="shared" si="6566"/>
        <v>0</v>
      </c>
      <c r="DP490" s="6">
        <f t="shared" si="6567"/>
        <v>0</v>
      </c>
      <c r="DQ490" s="6">
        <f t="shared" si="6568"/>
        <v>0</v>
      </c>
      <c r="DR490" s="6">
        <f t="shared" si="6569"/>
        <v>0</v>
      </c>
      <c r="DS490" s="6">
        <f t="shared" si="6570"/>
        <v>0</v>
      </c>
      <c r="DT490" s="6">
        <f t="shared" si="6571"/>
        <v>0</v>
      </c>
      <c r="DU490" s="6">
        <f t="shared" si="6572"/>
        <v>0</v>
      </c>
      <c r="DV490" s="6">
        <f t="shared" si="6573"/>
        <v>0</v>
      </c>
      <c r="DW490" s="6">
        <f t="shared" si="6574"/>
        <v>0</v>
      </c>
      <c r="DX490" s="6">
        <f t="shared" si="6575"/>
        <v>0</v>
      </c>
      <c r="DY490" s="6">
        <f t="shared" si="6576"/>
        <v>0</v>
      </c>
      <c r="DZ490" s="6">
        <f t="shared" si="6577"/>
        <v>0</v>
      </c>
    </row>
    <row r="491" spans="2:130" ht="12" customHeight="1" outlineLevel="1">
      <c r="B491" s="6">
        <f>'23년(세부_실적)'!A649</f>
        <v>485</v>
      </c>
      <c r="C491" s="620"/>
      <c r="D491" s="620"/>
      <c r="E491" s="620"/>
      <c r="F491" s="622" t="str">
        <f>'23년(세부_실적)'!E649</f>
        <v>PN054ACW-LMAIN(CEE)</v>
      </c>
      <c r="G491" s="622" t="s">
        <v>1517</v>
      </c>
      <c r="H491" s="622"/>
      <c r="I491" s="617" t="str">
        <f>'23년(세부_실적)'!G649</f>
        <v>구</v>
      </c>
      <c r="J491" s="617" t="str">
        <f>'23년(세부_실적)'!H649</f>
        <v>QD</v>
      </c>
      <c r="K491" s="617">
        <f>'23년(세부_실적)'!I649</f>
        <v>9.49</v>
      </c>
      <c r="L491" s="617">
        <f>'23년(세부_실적)'!J649</f>
        <v>0</v>
      </c>
      <c r="M491" s="617">
        <f>'23년(세부_실적)'!K649</f>
        <v>9.49</v>
      </c>
      <c r="N491" s="617">
        <f>'23년(세부_실적)'!L649</f>
        <v>0</v>
      </c>
      <c r="O491" s="617">
        <f>'23년(세부_실적)'!M649</f>
        <v>9.49</v>
      </c>
      <c r="P491" s="617">
        <f>'23년(세부_실적)'!N649</f>
        <v>0</v>
      </c>
      <c r="Q491" s="617">
        <f>'23년(세부_실적)'!O649</f>
        <v>9.49</v>
      </c>
      <c r="R491" s="617">
        <f>'23년(세부_실적)'!P649</f>
        <v>0</v>
      </c>
      <c r="S491" s="638">
        <f>'23년(세부_실적)'!Q649</f>
        <v>0</v>
      </c>
      <c r="T491" s="638">
        <f t="shared" si="6520"/>
        <v>0</v>
      </c>
      <c r="U491" s="638">
        <f>'23년(세부_실적)'!S649</f>
        <v>0</v>
      </c>
      <c r="V491" s="638">
        <f t="shared" si="6521"/>
        <v>0</v>
      </c>
      <c r="W491" s="638">
        <f>'23년(세부_실적)'!U649</f>
        <v>0</v>
      </c>
      <c r="X491" s="638">
        <f t="shared" si="6522"/>
        <v>0</v>
      </c>
      <c r="Y491" s="638">
        <f>'23년(세부_실적)'!W649</f>
        <v>0</v>
      </c>
      <c r="Z491" s="638">
        <f t="shared" si="6523"/>
        <v>0</v>
      </c>
      <c r="AA491" s="638">
        <f>'23년(세부_실적)'!Y649</f>
        <v>0</v>
      </c>
      <c r="AB491" s="638">
        <f t="shared" si="6523"/>
        <v>0</v>
      </c>
      <c r="AC491" s="638">
        <f>'23년(세부_실적)'!AA649</f>
        <v>0</v>
      </c>
      <c r="AD491" s="638">
        <f t="shared" ref="AD491" si="7062">AC491*1000</f>
        <v>0</v>
      </c>
      <c r="AE491" s="638">
        <f>'23년(세부_실적)'!AC649</f>
        <v>0</v>
      </c>
      <c r="AF491" s="638">
        <f t="shared" ref="AF491" si="7063">AE491*1000</f>
        <v>0</v>
      </c>
      <c r="AG491" s="638">
        <f>'23년(세부_실적)'!AE649</f>
        <v>0</v>
      </c>
      <c r="AH491" s="638">
        <f t="shared" ref="AH491" si="7064">AG491*1000</f>
        <v>0</v>
      </c>
      <c r="AI491" s="638">
        <f>'23년(세부_실적)'!AG649</f>
        <v>0</v>
      </c>
      <c r="AJ491" s="638">
        <f t="shared" ref="AJ491" si="7065">AI491*1000</f>
        <v>0</v>
      </c>
      <c r="AK491" s="638">
        <f>'23년(세부_실적)'!AI649</f>
        <v>0</v>
      </c>
      <c r="AL491" s="638">
        <f t="shared" ref="AL491" si="7066">AK491*1000</f>
        <v>0</v>
      </c>
      <c r="AM491" s="638">
        <f>'23년(세부_실적)'!AK649</f>
        <v>0</v>
      </c>
      <c r="AN491" s="638">
        <f t="shared" ref="AN491" si="7067">AM491*1000</f>
        <v>0</v>
      </c>
      <c r="AO491" s="638">
        <f>'23년(세부_실적)'!AM649</f>
        <v>0</v>
      </c>
      <c r="AP491" s="638">
        <f t="shared" ref="AP491" si="7068">AO491*1000</f>
        <v>0</v>
      </c>
      <c r="AQ491" s="638">
        <f>'23년(세부_실적)'!AO649</f>
        <v>0</v>
      </c>
      <c r="AR491" s="638">
        <f t="shared" ref="AR491" si="7069">AQ491*1000</f>
        <v>0</v>
      </c>
      <c r="AS491" s="638">
        <f>'23년(세부_실적)'!AQ649</f>
        <v>0</v>
      </c>
      <c r="AT491" s="638">
        <f t="shared" ref="AT491" si="7070">AS491*1000</f>
        <v>0</v>
      </c>
      <c r="AU491" s="638">
        <f>'23년(세부_실적)'!AS649</f>
        <v>0</v>
      </c>
      <c r="AV491" s="638">
        <f t="shared" ref="AV491" si="7071">AU491*1000</f>
        <v>0</v>
      </c>
      <c r="AW491" s="638">
        <f>'23년(세부_실적)'!AU649</f>
        <v>0</v>
      </c>
      <c r="AX491" s="638">
        <f t="shared" ref="AX491" si="7072">AW491*1000</f>
        <v>0</v>
      </c>
      <c r="AY491" s="638">
        <f>'23년(세부_실적)'!AW649</f>
        <v>0</v>
      </c>
      <c r="AZ491" s="638">
        <f t="shared" ref="AZ491" si="7073">AY491*1000</f>
        <v>0</v>
      </c>
      <c r="BA491" s="638">
        <f>'23년(세부_실적)'!AY649</f>
        <v>0</v>
      </c>
      <c r="BB491" s="638">
        <f t="shared" ref="BB491" si="7074">BA491*1000</f>
        <v>0</v>
      </c>
      <c r="BC491" s="638">
        <f>'23년(세부_실적)'!BA649</f>
        <v>0</v>
      </c>
      <c r="BD491" s="638">
        <f t="shared" ref="BD491" si="7075">BC491*1000</f>
        <v>0</v>
      </c>
      <c r="BF491" s="617">
        <v>0.59199999999999997</v>
      </c>
      <c r="BG491" s="617">
        <v>6.8785451281818188</v>
      </c>
      <c r="BH491" s="617"/>
      <c r="BI491" s="617"/>
      <c r="BJ491" s="617">
        <v>0.59199999999999997</v>
      </c>
      <c r="BK491" s="617">
        <v>6.8785451281818188</v>
      </c>
      <c r="BL491" s="617"/>
      <c r="BM491" s="617"/>
      <c r="BN491" s="617">
        <v>0.59199999999999997</v>
      </c>
      <c r="BO491" s="617">
        <v>6.8785451281818188</v>
      </c>
      <c r="BP491" s="617">
        <v>9.49</v>
      </c>
      <c r="BQ491" s="617"/>
      <c r="BR491" s="617">
        <v>0.59199999999999997</v>
      </c>
      <c r="BS491" s="617">
        <v>7.0511991281818185</v>
      </c>
      <c r="BT491" s="617"/>
      <c r="BU491" s="617"/>
      <c r="BV491" s="617">
        <v>0.59199999999999997</v>
      </c>
      <c r="BW491" s="617">
        <v>7.0511991281818185</v>
      </c>
      <c r="BX491" s="617"/>
      <c r="BY491" s="617"/>
      <c r="BZ491" s="617">
        <v>0.59199999999999997</v>
      </c>
      <c r="CA491" s="617">
        <v>7.0511991281818185</v>
      </c>
      <c r="CB491" s="617"/>
      <c r="CC491" s="617"/>
      <c r="CD491" s="617"/>
      <c r="CE491" s="617"/>
      <c r="CF491" s="617"/>
      <c r="CG491" s="617"/>
      <c r="CH491" s="617"/>
      <c r="CI491" s="617"/>
      <c r="CJ491" s="617"/>
      <c r="CK491" s="617"/>
      <c r="CL491" s="617"/>
      <c r="CM491" s="617"/>
      <c r="CN491" s="617"/>
      <c r="CO491" s="617"/>
      <c r="CP491" s="617"/>
      <c r="CQ491" s="617"/>
      <c r="CR491" s="617"/>
      <c r="CS491" s="617"/>
      <c r="CT491" s="617"/>
      <c r="CU491" s="617"/>
      <c r="CV491" s="617"/>
      <c r="CW491" s="617"/>
      <c r="CX491" s="617"/>
      <c r="CY491" s="617"/>
      <c r="CZ491" s="617"/>
      <c r="DA491" s="617"/>
      <c r="DB491" s="6">
        <f t="shared" si="6554"/>
        <v>0</v>
      </c>
      <c r="DC491" s="6">
        <f t="shared" si="6555"/>
        <v>0</v>
      </c>
      <c r="DD491" s="6">
        <f t="shared" si="6556"/>
        <v>0</v>
      </c>
      <c r="DE491" s="6">
        <f t="shared" si="6557"/>
        <v>0</v>
      </c>
      <c r="DF491" s="6">
        <f t="shared" si="6558"/>
        <v>0</v>
      </c>
      <c r="DG491" s="6">
        <f t="shared" si="6559"/>
        <v>0</v>
      </c>
      <c r="DH491" s="6">
        <f t="shared" si="6560"/>
        <v>0</v>
      </c>
      <c r="DI491" s="6">
        <f t="shared" si="6561"/>
        <v>0</v>
      </c>
      <c r="DJ491" s="6">
        <f t="shared" si="6562"/>
        <v>0</v>
      </c>
      <c r="DK491" s="6">
        <f t="shared" si="6563"/>
        <v>0</v>
      </c>
      <c r="DL491" s="6">
        <f t="shared" si="6564"/>
        <v>0</v>
      </c>
      <c r="DM491" s="6">
        <f t="shared" si="6565"/>
        <v>0</v>
      </c>
      <c r="DO491" s="6">
        <f t="shared" si="6566"/>
        <v>0</v>
      </c>
      <c r="DP491" s="6">
        <f t="shared" si="6567"/>
        <v>0</v>
      </c>
      <c r="DQ491" s="6">
        <f t="shared" si="6568"/>
        <v>0</v>
      </c>
      <c r="DR491" s="6">
        <f t="shared" si="6569"/>
        <v>0</v>
      </c>
      <c r="DS491" s="6">
        <f t="shared" si="6570"/>
        <v>0</v>
      </c>
      <c r="DT491" s="6">
        <f t="shared" si="6571"/>
        <v>0</v>
      </c>
      <c r="DU491" s="6">
        <f t="shared" si="6572"/>
        <v>0</v>
      </c>
      <c r="DV491" s="6">
        <f t="shared" si="6573"/>
        <v>0</v>
      </c>
      <c r="DW491" s="6">
        <f t="shared" si="6574"/>
        <v>0</v>
      </c>
      <c r="DX491" s="6">
        <f t="shared" si="6575"/>
        <v>0</v>
      </c>
      <c r="DY491" s="6">
        <f t="shared" si="6576"/>
        <v>0</v>
      </c>
      <c r="DZ491" s="6">
        <f t="shared" si="6577"/>
        <v>0</v>
      </c>
    </row>
    <row r="492" spans="2:130" ht="12" customHeight="1" outlineLevel="1">
      <c r="B492" s="6">
        <f>'23년(세부_실적)'!A650</f>
        <v>486</v>
      </c>
      <c r="C492" s="620"/>
      <c r="D492" s="620"/>
      <c r="E492" s="620"/>
      <c r="F492" s="622" t="str">
        <f>'23년(세부_실적)'!E650</f>
        <v>PN054ACW-LMAIN(DACH)</v>
      </c>
      <c r="G492" s="622" t="s">
        <v>1518</v>
      </c>
      <c r="H492" s="622"/>
      <c r="I492" s="617" t="str">
        <f>'23년(세부_실적)'!G650</f>
        <v>구</v>
      </c>
      <c r="J492" s="617" t="str">
        <f>'23년(세부_실적)'!H650</f>
        <v>QD</v>
      </c>
      <c r="K492" s="617">
        <f>'23년(세부_실적)'!I650</f>
        <v>9.49</v>
      </c>
      <c r="L492" s="617">
        <f>'23년(세부_실적)'!J650</f>
        <v>0</v>
      </c>
      <c r="M492" s="617">
        <f>'23년(세부_실적)'!K650</f>
        <v>9.49</v>
      </c>
      <c r="N492" s="617">
        <f>'23년(세부_실적)'!L650</f>
        <v>0</v>
      </c>
      <c r="O492" s="617">
        <f>'23년(세부_실적)'!M650</f>
        <v>9.49</v>
      </c>
      <c r="P492" s="617">
        <f>'23년(세부_실적)'!N650</f>
        <v>0</v>
      </c>
      <c r="Q492" s="617">
        <f>'23년(세부_실적)'!O650</f>
        <v>9.49</v>
      </c>
      <c r="R492" s="617">
        <f>'23년(세부_실적)'!P650</f>
        <v>0</v>
      </c>
      <c r="S492" s="638">
        <f>'23년(세부_실적)'!Q650</f>
        <v>0</v>
      </c>
      <c r="T492" s="638">
        <f t="shared" si="6520"/>
        <v>0</v>
      </c>
      <c r="U492" s="638">
        <f>'23년(세부_실적)'!S650</f>
        <v>0</v>
      </c>
      <c r="V492" s="638">
        <f t="shared" si="6521"/>
        <v>0</v>
      </c>
      <c r="W492" s="638">
        <f>'23년(세부_실적)'!U650</f>
        <v>0</v>
      </c>
      <c r="X492" s="638">
        <f t="shared" si="6522"/>
        <v>0</v>
      </c>
      <c r="Y492" s="638">
        <f>'23년(세부_실적)'!W650</f>
        <v>0</v>
      </c>
      <c r="Z492" s="638">
        <f t="shared" si="6523"/>
        <v>0</v>
      </c>
      <c r="AA492" s="638">
        <f>'23년(세부_실적)'!Y650</f>
        <v>0</v>
      </c>
      <c r="AB492" s="638">
        <f t="shared" si="6523"/>
        <v>0</v>
      </c>
      <c r="AC492" s="638">
        <f>'23년(세부_실적)'!AA650</f>
        <v>0</v>
      </c>
      <c r="AD492" s="638">
        <f t="shared" ref="AD492" si="7076">AC492*1000</f>
        <v>0</v>
      </c>
      <c r="AE492" s="638">
        <f>'23년(세부_실적)'!AC650</f>
        <v>0</v>
      </c>
      <c r="AF492" s="638">
        <f t="shared" ref="AF492" si="7077">AE492*1000</f>
        <v>0</v>
      </c>
      <c r="AG492" s="638">
        <f>'23년(세부_실적)'!AE650</f>
        <v>0</v>
      </c>
      <c r="AH492" s="638">
        <f t="shared" ref="AH492" si="7078">AG492*1000</f>
        <v>0</v>
      </c>
      <c r="AI492" s="638">
        <f>'23년(세부_실적)'!AG650</f>
        <v>0</v>
      </c>
      <c r="AJ492" s="638">
        <f t="shared" ref="AJ492" si="7079">AI492*1000</f>
        <v>0</v>
      </c>
      <c r="AK492" s="638">
        <f>'23년(세부_실적)'!AI650</f>
        <v>0</v>
      </c>
      <c r="AL492" s="638">
        <f t="shared" ref="AL492" si="7080">AK492*1000</f>
        <v>0</v>
      </c>
      <c r="AM492" s="638">
        <f>'23년(세부_실적)'!AK650</f>
        <v>0</v>
      </c>
      <c r="AN492" s="638">
        <f t="shared" ref="AN492" si="7081">AM492*1000</f>
        <v>0</v>
      </c>
      <c r="AO492" s="638">
        <f>'23년(세부_실적)'!AM650</f>
        <v>0</v>
      </c>
      <c r="AP492" s="638">
        <f t="shared" ref="AP492" si="7082">AO492*1000</f>
        <v>0</v>
      </c>
      <c r="AQ492" s="638">
        <f>'23년(세부_실적)'!AO650</f>
        <v>0</v>
      </c>
      <c r="AR492" s="638">
        <f t="shared" ref="AR492" si="7083">AQ492*1000</f>
        <v>0</v>
      </c>
      <c r="AS492" s="638">
        <f>'23년(세부_실적)'!AQ650</f>
        <v>0</v>
      </c>
      <c r="AT492" s="638">
        <f t="shared" ref="AT492" si="7084">AS492*1000</f>
        <v>0</v>
      </c>
      <c r="AU492" s="638">
        <f>'23년(세부_실적)'!AS650</f>
        <v>0</v>
      </c>
      <c r="AV492" s="638">
        <f t="shared" ref="AV492" si="7085">AU492*1000</f>
        <v>0</v>
      </c>
      <c r="AW492" s="638">
        <f>'23년(세부_실적)'!AU650</f>
        <v>0</v>
      </c>
      <c r="AX492" s="638">
        <f t="shared" ref="AX492" si="7086">AW492*1000</f>
        <v>0</v>
      </c>
      <c r="AY492" s="638">
        <f>'23년(세부_실적)'!AW650</f>
        <v>0</v>
      </c>
      <c r="AZ492" s="638">
        <f t="shared" ref="AZ492" si="7087">AY492*1000</f>
        <v>0</v>
      </c>
      <c r="BA492" s="638">
        <f>'23년(세부_실적)'!AY650</f>
        <v>0</v>
      </c>
      <c r="BB492" s="638">
        <f t="shared" ref="BB492" si="7088">BA492*1000</f>
        <v>0</v>
      </c>
      <c r="BC492" s="638">
        <f>'23년(세부_실적)'!BA650</f>
        <v>0</v>
      </c>
      <c r="BD492" s="638">
        <f t="shared" ref="BD492" si="7089">BC492*1000</f>
        <v>0</v>
      </c>
      <c r="BF492" s="617">
        <v>0.59199999999999997</v>
      </c>
      <c r="BG492" s="617">
        <v>6.8785451281818188</v>
      </c>
      <c r="BH492" s="617"/>
      <c r="BI492" s="617"/>
      <c r="BJ492" s="617">
        <v>0.59199999999999997</v>
      </c>
      <c r="BK492" s="617">
        <v>6.8785451281818188</v>
      </c>
      <c r="BL492" s="617">
        <v>9.49</v>
      </c>
      <c r="BM492" s="617"/>
      <c r="BN492" s="617">
        <v>0.59199999999999997</v>
      </c>
      <c r="BO492" s="617">
        <v>6.8785451281818188</v>
      </c>
      <c r="BP492" s="617"/>
      <c r="BQ492" s="617"/>
      <c r="BR492" s="617">
        <v>0.59199999999999997</v>
      </c>
      <c r="BS492" s="617">
        <v>7.0506242990909094</v>
      </c>
      <c r="BT492" s="617"/>
      <c r="BU492" s="617"/>
      <c r="BV492" s="617">
        <v>0.59199999999999997</v>
      </c>
      <c r="BW492" s="617">
        <v>7.0506242990909094</v>
      </c>
      <c r="BX492" s="617"/>
      <c r="BY492" s="617"/>
      <c r="BZ492" s="617">
        <v>0.59199999999999997</v>
      </c>
      <c r="CA492" s="617">
        <v>7.0506242990909094</v>
      </c>
      <c r="CB492" s="617"/>
      <c r="CC492" s="617"/>
      <c r="CD492" s="617"/>
      <c r="CE492" s="617"/>
      <c r="CF492" s="617"/>
      <c r="CG492" s="617"/>
      <c r="CH492" s="617"/>
      <c r="CI492" s="617"/>
      <c r="CJ492" s="617"/>
      <c r="CK492" s="617"/>
      <c r="CL492" s="617"/>
      <c r="CM492" s="617"/>
      <c r="CN492" s="617"/>
      <c r="CO492" s="617"/>
      <c r="CP492" s="617"/>
      <c r="CQ492" s="617"/>
      <c r="CR492" s="617"/>
      <c r="CS492" s="617"/>
      <c r="CT492" s="617"/>
      <c r="CU492" s="617"/>
      <c r="CV492" s="617"/>
      <c r="CW492" s="617"/>
      <c r="CX492" s="617"/>
      <c r="CY492" s="617"/>
      <c r="CZ492" s="617"/>
      <c r="DA492" s="617"/>
      <c r="DB492" s="6">
        <f t="shared" si="6554"/>
        <v>0</v>
      </c>
      <c r="DC492" s="6">
        <f t="shared" si="6555"/>
        <v>0</v>
      </c>
      <c r="DD492" s="6">
        <f t="shared" si="6556"/>
        <v>0</v>
      </c>
      <c r="DE492" s="6">
        <f t="shared" si="6557"/>
        <v>0</v>
      </c>
      <c r="DF492" s="6">
        <f t="shared" si="6558"/>
        <v>0</v>
      </c>
      <c r="DG492" s="6">
        <f t="shared" si="6559"/>
        <v>0</v>
      </c>
      <c r="DH492" s="6">
        <f t="shared" si="6560"/>
        <v>0</v>
      </c>
      <c r="DI492" s="6">
        <f t="shared" si="6561"/>
        <v>0</v>
      </c>
      <c r="DJ492" s="6">
        <f t="shared" si="6562"/>
        <v>0</v>
      </c>
      <c r="DK492" s="6">
        <f t="shared" si="6563"/>
        <v>0</v>
      </c>
      <c r="DL492" s="6">
        <f t="shared" si="6564"/>
        <v>0</v>
      </c>
      <c r="DM492" s="6">
        <f t="shared" si="6565"/>
        <v>0</v>
      </c>
      <c r="DO492" s="6">
        <f t="shared" si="6566"/>
        <v>0</v>
      </c>
      <c r="DP492" s="6">
        <f t="shared" si="6567"/>
        <v>0</v>
      </c>
      <c r="DQ492" s="6">
        <f t="shared" si="6568"/>
        <v>0</v>
      </c>
      <c r="DR492" s="6">
        <f t="shared" si="6569"/>
        <v>0</v>
      </c>
      <c r="DS492" s="6">
        <f t="shared" si="6570"/>
        <v>0</v>
      </c>
      <c r="DT492" s="6">
        <f t="shared" si="6571"/>
        <v>0</v>
      </c>
      <c r="DU492" s="6">
        <f t="shared" si="6572"/>
        <v>0</v>
      </c>
      <c r="DV492" s="6">
        <f t="shared" si="6573"/>
        <v>0</v>
      </c>
      <c r="DW492" s="6">
        <f t="shared" si="6574"/>
        <v>0</v>
      </c>
      <c r="DX492" s="6">
        <f t="shared" si="6575"/>
        <v>0</v>
      </c>
      <c r="DY492" s="6">
        <f t="shared" si="6576"/>
        <v>0</v>
      </c>
      <c r="DZ492" s="6">
        <f t="shared" si="6577"/>
        <v>0</v>
      </c>
    </row>
    <row r="493" spans="2:130" ht="12" customHeight="1" outlineLevel="1">
      <c r="B493" s="6">
        <f>'23년(세부_실적)'!A651</f>
        <v>487</v>
      </c>
      <c r="C493" s="620"/>
      <c r="D493" s="620"/>
      <c r="E493" s="620"/>
      <c r="F493" s="622" t="str">
        <f>'23년(세부_실적)'!E651</f>
        <v>PN054ACW-HMAIN</v>
      </c>
      <c r="G493" s="622" t="s">
        <v>1519</v>
      </c>
      <c r="H493" s="622"/>
      <c r="I493" s="617" t="str">
        <f>'23년(세부_실적)'!G651</f>
        <v>구</v>
      </c>
      <c r="J493" s="617" t="str">
        <f>'23년(세부_실적)'!H651</f>
        <v>QD</v>
      </c>
      <c r="K493" s="617">
        <f>'23년(세부_실적)'!I651</f>
        <v>9.49</v>
      </c>
      <c r="L493" s="617">
        <f>'23년(세부_실적)'!J651</f>
        <v>0</v>
      </c>
      <c r="M493" s="617">
        <f>'23년(세부_실적)'!K651</f>
        <v>9.49</v>
      </c>
      <c r="N493" s="617">
        <f>'23년(세부_실적)'!L651</f>
        <v>0</v>
      </c>
      <c r="O493" s="617">
        <f>'23년(세부_실적)'!M651</f>
        <v>9.49</v>
      </c>
      <c r="P493" s="617">
        <f>'23년(세부_실적)'!N651</f>
        <v>0</v>
      </c>
      <c r="Q493" s="617">
        <f>'23년(세부_실적)'!O651</f>
        <v>9.49</v>
      </c>
      <c r="R493" s="617">
        <f>'23년(세부_실적)'!P651</f>
        <v>0</v>
      </c>
      <c r="S493" s="638">
        <f>'23년(세부_실적)'!Q651</f>
        <v>0</v>
      </c>
      <c r="T493" s="638">
        <f t="shared" si="6520"/>
        <v>0</v>
      </c>
      <c r="U493" s="638">
        <f>'23년(세부_실적)'!S651</f>
        <v>0</v>
      </c>
      <c r="V493" s="638">
        <f t="shared" si="6521"/>
        <v>0</v>
      </c>
      <c r="W493" s="638">
        <f>'23년(세부_실적)'!U651</f>
        <v>0</v>
      </c>
      <c r="X493" s="638">
        <f t="shared" si="6522"/>
        <v>0</v>
      </c>
      <c r="Y493" s="638">
        <f>'23년(세부_실적)'!W651</f>
        <v>0</v>
      </c>
      <c r="Z493" s="638">
        <f t="shared" si="6523"/>
        <v>0</v>
      </c>
      <c r="AA493" s="638">
        <f>'23년(세부_실적)'!Y651</f>
        <v>0</v>
      </c>
      <c r="AB493" s="638">
        <f t="shared" si="6523"/>
        <v>0</v>
      </c>
      <c r="AC493" s="638">
        <f>'23년(세부_실적)'!AA651</f>
        <v>0</v>
      </c>
      <c r="AD493" s="638">
        <f t="shared" ref="AD493" si="7090">AC493*1000</f>
        <v>0</v>
      </c>
      <c r="AE493" s="638">
        <f>'23년(세부_실적)'!AC651</f>
        <v>0</v>
      </c>
      <c r="AF493" s="638">
        <f t="shared" ref="AF493" si="7091">AE493*1000</f>
        <v>0</v>
      </c>
      <c r="AG493" s="638">
        <f>'23년(세부_실적)'!AE651</f>
        <v>0</v>
      </c>
      <c r="AH493" s="638">
        <f t="shared" ref="AH493" si="7092">AG493*1000</f>
        <v>0</v>
      </c>
      <c r="AI493" s="638">
        <f>'23년(세부_실적)'!AG651</f>
        <v>0</v>
      </c>
      <c r="AJ493" s="638">
        <f t="shared" ref="AJ493" si="7093">AI493*1000</f>
        <v>0</v>
      </c>
      <c r="AK493" s="638">
        <f>'23년(세부_실적)'!AI651</f>
        <v>0</v>
      </c>
      <c r="AL493" s="638">
        <f t="shared" ref="AL493" si="7094">AK493*1000</f>
        <v>0</v>
      </c>
      <c r="AM493" s="638">
        <f>'23년(세부_실적)'!AK651</f>
        <v>0</v>
      </c>
      <c r="AN493" s="638">
        <f t="shared" ref="AN493" si="7095">AM493*1000</f>
        <v>0</v>
      </c>
      <c r="AO493" s="638">
        <f>'23년(세부_실적)'!AM651</f>
        <v>0</v>
      </c>
      <c r="AP493" s="638">
        <f t="shared" ref="AP493" si="7096">AO493*1000</f>
        <v>0</v>
      </c>
      <c r="AQ493" s="638">
        <f>'23년(세부_실적)'!AO651</f>
        <v>0</v>
      </c>
      <c r="AR493" s="638">
        <f t="shared" ref="AR493" si="7097">AQ493*1000</f>
        <v>0</v>
      </c>
      <c r="AS493" s="638">
        <f>'23년(세부_실적)'!AQ651</f>
        <v>0</v>
      </c>
      <c r="AT493" s="638">
        <f t="shared" ref="AT493" si="7098">AS493*1000</f>
        <v>0</v>
      </c>
      <c r="AU493" s="638">
        <f>'23년(세부_실적)'!AS651</f>
        <v>0</v>
      </c>
      <c r="AV493" s="638">
        <f t="shared" ref="AV493" si="7099">AU493*1000</f>
        <v>0</v>
      </c>
      <c r="AW493" s="638">
        <f>'23년(세부_실적)'!AU651</f>
        <v>0</v>
      </c>
      <c r="AX493" s="638">
        <f t="shared" ref="AX493" si="7100">AW493*1000</f>
        <v>0</v>
      </c>
      <c r="AY493" s="638">
        <f>'23년(세부_실적)'!AW651</f>
        <v>0</v>
      </c>
      <c r="AZ493" s="638">
        <f t="shared" ref="AZ493" si="7101">AY493*1000</f>
        <v>0</v>
      </c>
      <c r="BA493" s="638">
        <f>'23년(세부_실적)'!AY651</f>
        <v>0</v>
      </c>
      <c r="BB493" s="638">
        <f t="shared" ref="BB493" si="7102">BA493*1000</f>
        <v>0</v>
      </c>
      <c r="BC493" s="638">
        <f>'23년(세부_실적)'!BA651</f>
        <v>0</v>
      </c>
      <c r="BD493" s="638">
        <f t="shared" ref="BD493" si="7103">BC493*1000</f>
        <v>0</v>
      </c>
      <c r="BF493" s="617">
        <v>0.59199999999999997</v>
      </c>
      <c r="BG493" s="617">
        <v>6.8779702990909097</v>
      </c>
      <c r="BH493" s="617"/>
      <c r="BI493" s="617"/>
      <c r="BJ493" s="617">
        <v>0.59199999999999997</v>
      </c>
      <c r="BK493" s="617">
        <v>6.8779702990909097</v>
      </c>
      <c r="BL493" s="617"/>
      <c r="BM493" s="617"/>
      <c r="BN493" s="617">
        <v>0.59199999999999997</v>
      </c>
      <c r="BO493" s="617">
        <v>6.8779702990909097</v>
      </c>
      <c r="BP493" s="617"/>
      <c r="BQ493" s="617"/>
      <c r="BR493" s="617">
        <v>0.59199999999999997</v>
      </c>
      <c r="BS493" s="617">
        <v>7.0506242990909094</v>
      </c>
      <c r="BT493" s="617"/>
      <c r="BU493" s="617"/>
      <c r="BV493" s="617">
        <v>0.59199999999999997</v>
      </c>
      <c r="BW493" s="617">
        <v>7.0506242990909094</v>
      </c>
      <c r="BX493" s="617"/>
      <c r="BY493" s="617"/>
      <c r="BZ493" s="617">
        <v>0.59199999999999997</v>
      </c>
      <c r="CA493" s="617">
        <v>7.0506242990909094</v>
      </c>
      <c r="CB493" s="617"/>
      <c r="CC493" s="617"/>
      <c r="CD493" s="617"/>
      <c r="CE493" s="617"/>
      <c r="CF493" s="617"/>
      <c r="CG493" s="617"/>
      <c r="CH493" s="617"/>
      <c r="CI493" s="617"/>
      <c r="CJ493" s="617"/>
      <c r="CK493" s="617"/>
      <c r="CL493" s="617"/>
      <c r="CM493" s="617"/>
      <c r="CN493" s="617"/>
      <c r="CO493" s="617"/>
      <c r="CP493" s="617"/>
      <c r="CQ493" s="617"/>
      <c r="CR493" s="617"/>
      <c r="CS493" s="617"/>
      <c r="CT493" s="617"/>
      <c r="CU493" s="617"/>
      <c r="CV493" s="617"/>
      <c r="CW493" s="617"/>
      <c r="CX493" s="617"/>
      <c r="CY493" s="617"/>
      <c r="CZ493" s="617"/>
      <c r="DA493" s="617"/>
      <c r="DB493" s="6">
        <f t="shared" si="6554"/>
        <v>0</v>
      </c>
      <c r="DC493" s="6">
        <f t="shared" si="6555"/>
        <v>0</v>
      </c>
      <c r="DD493" s="6">
        <f t="shared" si="6556"/>
        <v>0</v>
      </c>
      <c r="DE493" s="6">
        <f t="shared" si="6557"/>
        <v>0</v>
      </c>
      <c r="DF493" s="6">
        <f t="shared" si="6558"/>
        <v>0</v>
      </c>
      <c r="DG493" s="6">
        <f t="shared" si="6559"/>
        <v>0</v>
      </c>
      <c r="DH493" s="6">
        <f t="shared" si="6560"/>
        <v>0</v>
      </c>
      <c r="DI493" s="6">
        <f t="shared" si="6561"/>
        <v>0</v>
      </c>
      <c r="DJ493" s="6">
        <f t="shared" si="6562"/>
        <v>0</v>
      </c>
      <c r="DK493" s="6">
        <f t="shared" si="6563"/>
        <v>0</v>
      </c>
      <c r="DL493" s="6">
        <f t="shared" si="6564"/>
        <v>0</v>
      </c>
      <c r="DM493" s="6">
        <f t="shared" si="6565"/>
        <v>0</v>
      </c>
      <c r="DO493" s="6">
        <f t="shared" si="6566"/>
        <v>0</v>
      </c>
      <c r="DP493" s="6">
        <f t="shared" si="6567"/>
        <v>0</v>
      </c>
      <c r="DQ493" s="6">
        <f t="shared" si="6568"/>
        <v>0</v>
      </c>
      <c r="DR493" s="6">
        <f t="shared" si="6569"/>
        <v>0</v>
      </c>
      <c r="DS493" s="6">
        <f t="shared" si="6570"/>
        <v>0</v>
      </c>
      <c r="DT493" s="6">
        <f t="shared" si="6571"/>
        <v>0</v>
      </c>
      <c r="DU493" s="6">
        <f t="shared" si="6572"/>
        <v>0</v>
      </c>
      <c r="DV493" s="6">
        <f t="shared" si="6573"/>
        <v>0</v>
      </c>
      <c r="DW493" s="6">
        <f t="shared" si="6574"/>
        <v>0</v>
      </c>
      <c r="DX493" s="6">
        <f t="shared" si="6575"/>
        <v>0</v>
      </c>
      <c r="DY493" s="6">
        <f t="shared" si="6576"/>
        <v>0</v>
      </c>
      <c r="DZ493" s="6">
        <f t="shared" si="6577"/>
        <v>0</v>
      </c>
    </row>
    <row r="494" spans="2:130" ht="12" customHeight="1" outlineLevel="1">
      <c r="B494" s="6">
        <f>'23년(세부_실적)'!A652</f>
        <v>488</v>
      </c>
      <c r="C494" s="620"/>
      <c r="D494" s="620"/>
      <c r="E494" s="620"/>
      <c r="F494" s="622" t="str">
        <f>'23년(세부_실적)'!E652</f>
        <v>PN054ACW-HMAIN(A)</v>
      </c>
      <c r="G494" s="622" t="s">
        <v>1520</v>
      </c>
      <c r="H494" s="622"/>
      <c r="I494" s="617" t="str">
        <f>'23년(세부_실적)'!G652</f>
        <v>구</v>
      </c>
      <c r="J494" s="617" t="str">
        <f>'23년(세부_실적)'!H652</f>
        <v>QD</v>
      </c>
      <c r="K494" s="617">
        <f>'23년(세부_실적)'!I652</f>
        <v>9.49</v>
      </c>
      <c r="L494" s="617">
        <f>'23년(세부_실적)'!J652</f>
        <v>0</v>
      </c>
      <c r="M494" s="617">
        <f>'23년(세부_실적)'!K652</f>
        <v>9.49</v>
      </c>
      <c r="N494" s="617">
        <f>'23년(세부_실적)'!L652</f>
        <v>0</v>
      </c>
      <c r="O494" s="617">
        <f>'23년(세부_실적)'!M652</f>
        <v>9.49</v>
      </c>
      <c r="P494" s="617">
        <f>'23년(세부_실적)'!N652</f>
        <v>0</v>
      </c>
      <c r="Q494" s="617">
        <f>'23년(세부_실적)'!O652</f>
        <v>9.49</v>
      </c>
      <c r="R494" s="617">
        <f>'23년(세부_실적)'!P652</f>
        <v>0</v>
      </c>
      <c r="S494" s="638">
        <f>'23년(세부_실적)'!Q652</f>
        <v>0</v>
      </c>
      <c r="T494" s="638">
        <f t="shared" si="6520"/>
        <v>0</v>
      </c>
      <c r="U494" s="638">
        <f>'23년(세부_실적)'!S652</f>
        <v>0</v>
      </c>
      <c r="V494" s="638">
        <f t="shared" si="6521"/>
        <v>0</v>
      </c>
      <c r="W494" s="638">
        <f>'23년(세부_실적)'!U652</f>
        <v>0</v>
      </c>
      <c r="X494" s="638">
        <f t="shared" si="6522"/>
        <v>0</v>
      </c>
      <c r="Y494" s="638">
        <f>'23년(세부_실적)'!W652</f>
        <v>0</v>
      </c>
      <c r="Z494" s="638">
        <f t="shared" si="6523"/>
        <v>0</v>
      </c>
      <c r="AA494" s="638">
        <f>'23년(세부_실적)'!Y652</f>
        <v>0</v>
      </c>
      <c r="AB494" s="638">
        <f t="shared" si="6523"/>
        <v>0</v>
      </c>
      <c r="AC494" s="638">
        <f>'23년(세부_실적)'!AA652</f>
        <v>0</v>
      </c>
      <c r="AD494" s="638">
        <f t="shared" ref="AD494" si="7104">AC494*1000</f>
        <v>0</v>
      </c>
      <c r="AE494" s="638">
        <f>'23년(세부_실적)'!AC652</f>
        <v>0</v>
      </c>
      <c r="AF494" s="638">
        <f t="shared" ref="AF494" si="7105">AE494*1000</f>
        <v>0</v>
      </c>
      <c r="AG494" s="638">
        <f>'23년(세부_실적)'!AE652</f>
        <v>0</v>
      </c>
      <c r="AH494" s="638">
        <f t="shared" ref="AH494" si="7106">AG494*1000</f>
        <v>0</v>
      </c>
      <c r="AI494" s="638">
        <f>'23년(세부_실적)'!AG652</f>
        <v>0</v>
      </c>
      <c r="AJ494" s="638">
        <f t="shared" ref="AJ494" si="7107">AI494*1000</f>
        <v>0</v>
      </c>
      <c r="AK494" s="638">
        <f>'23년(세부_실적)'!AI652</f>
        <v>0</v>
      </c>
      <c r="AL494" s="638">
        <f t="shared" ref="AL494" si="7108">AK494*1000</f>
        <v>0</v>
      </c>
      <c r="AM494" s="638">
        <f>'23년(세부_실적)'!AK652</f>
        <v>0</v>
      </c>
      <c r="AN494" s="638">
        <f t="shared" ref="AN494" si="7109">AM494*1000</f>
        <v>0</v>
      </c>
      <c r="AO494" s="638">
        <f>'23년(세부_실적)'!AM652</f>
        <v>0</v>
      </c>
      <c r="AP494" s="638">
        <f t="shared" ref="AP494" si="7110">AO494*1000</f>
        <v>0</v>
      </c>
      <c r="AQ494" s="638">
        <f>'23년(세부_실적)'!AO652</f>
        <v>0</v>
      </c>
      <c r="AR494" s="638">
        <f t="shared" ref="AR494" si="7111">AQ494*1000</f>
        <v>0</v>
      </c>
      <c r="AS494" s="638">
        <f>'23년(세부_실적)'!AQ652</f>
        <v>0</v>
      </c>
      <c r="AT494" s="638">
        <f t="shared" ref="AT494" si="7112">AS494*1000</f>
        <v>0</v>
      </c>
      <c r="AU494" s="638">
        <f>'23년(세부_실적)'!AS652</f>
        <v>0</v>
      </c>
      <c r="AV494" s="638">
        <f t="shared" ref="AV494" si="7113">AU494*1000</f>
        <v>0</v>
      </c>
      <c r="AW494" s="638">
        <f>'23년(세부_실적)'!AU652</f>
        <v>0</v>
      </c>
      <c r="AX494" s="638">
        <f t="shared" ref="AX494" si="7114">AW494*1000</f>
        <v>0</v>
      </c>
      <c r="AY494" s="638">
        <f>'23년(세부_실적)'!AW652</f>
        <v>0</v>
      </c>
      <c r="AZ494" s="638">
        <f t="shared" ref="AZ494" si="7115">AY494*1000</f>
        <v>0</v>
      </c>
      <c r="BA494" s="638">
        <f>'23년(세부_실적)'!AY652</f>
        <v>0</v>
      </c>
      <c r="BB494" s="638">
        <f t="shared" ref="BB494" si="7116">BA494*1000</f>
        <v>0</v>
      </c>
      <c r="BC494" s="638">
        <f>'23년(세부_실적)'!BA652</f>
        <v>0</v>
      </c>
      <c r="BD494" s="638">
        <f t="shared" ref="BD494" si="7117">BC494*1000</f>
        <v>0</v>
      </c>
      <c r="BF494" s="617">
        <v>0.59199999999999997</v>
      </c>
      <c r="BG494" s="617">
        <v>6.8779702990909097</v>
      </c>
      <c r="BH494" s="617"/>
      <c r="BI494" s="617"/>
      <c r="BJ494" s="617">
        <v>0.59199999999999997</v>
      </c>
      <c r="BK494" s="617">
        <v>6.8779702990909097</v>
      </c>
      <c r="BL494" s="617"/>
      <c r="BM494" s="617"/>
      <c r="BN494" s="617">
        <v>0.59199999999999997</v>
      </c>
      <c r="BO494" s="617">
        <v>6.8779702990909097</v>
      </c>
      <c r="BP494" s="617"/>
      <c r="BQ494" s="617"/>
      <c r="BR494" s="617">
        <v>0.59199999999999997</v>
      </c>
      <c r="BS494" s="617">
        <v>7.0506242990909094</v>
      </c>
      <c r="BT494" s="617"/>
      <c r="BU494" s="617"/>
      <c r="BV494" s="617">
        <v>0.59199999999999997</v>
      </c>
      <c r="BW494" s="617">
        <v>7.0506242990909094</v>
      </c>
      <c r="BX494" s="617"/>
      <c r="BY494" s="617"/>
      <c r="BZ494" s="617">
        <v>0.59199999999999997</v>
      </c>
      <c r="CA494" s="617">
        <v>7.0506242990909094</v>
      </c>
      <c r="CB494" s="617"/>
      <c r="CC494" s="617"/>
      <c r="CD494" s="617"/>
      <c r="CE494" s="617"/>
      <c r="CF494" s="617"/>
      <c r="CG494" s="617"/>
      <c r="CH494" s="617"/>
      <c r="CI494" s="617"/>
      <c r="CJ494" s="617"/>
      <c r="CK494" s="617"/>
      <c r="CL494" s="617"/>
      <c r="CM494" s="617"/>
      <c r="CN494" s="617"/>
      <c r="CO494" s="617"/>
      <c r="CP494" s="617"/>
      <c r="CQ494" s="617"/>
      <c r="CR494" s="617"/>
      <c r="CS494" s="617"/>
      <c r="CT494" s="617"/>
      <c r="CU494" s="617"/>
      <c r="CV494" s="617"/>
      <c r="CW494" s="617"/>
      <c r="CX494" s="617"/>
      <c r="CY494" s="617"/>
      <c r="CZ494" s="617"/>
      <c r="DA494" s="617"/>
      <c r="DB494" s="6">
        <f t="shared" si="6554"/>
        <v>0</v>
      </c>
      <c r="DC494" s="6">
        <f t="shared" si="6555"/>
        <v>0</v>
      </c>
      <c r="DD494" s="6">
        <f t="shared" si="6556"/>
        <v>0</v>
      </c>
      <c r="DE494" s="6">
        <f t="shared" si="6557"/>
        <v>0</v>
      </c>
      <c r="DF494" s="6">
        <f t="shared" si="6558"/>
        <v>0</v>
      </c>
      <c r="DG494" s="6">
        <f t="shared" si="6559"/>
        <v>0</v>
      </c>
      <c r="DH494" s="6">
        <f t="shared" si="6560"/>
        <v>0</v>
      </c>
      <c r="DI494" s="6">
        <f t="shared" si="6561"/>
        <v>0</v>
      </c>
      <c r="DJ494" s="6">
        <f t="shared" si="6562"/>
        <v>0</v>
      </c>
      <c r="DK494" s="6">
        <f t="shared" si="6563"/>
        <v>0</v>
      </c>
      <c r="DL494" s="6">
        <f t="shared" si="6564"/>
        <v>0</v>
      </c>
      <c r="DM494" s="6">
        <f t="shared" si="6565"/>
        <v>0</v>
      </c>
      <c r="DO494" s="6">
        <f t="shared" si="6566"/>
        <v>0</v>
      </c>
      <c r="DP494" s="6">
        <f t="shared" si="6567"/>
        <v>0</v>
      </c>
      <c r="DQ494" s="6">
        <f t="shared" si="6568"/>
        <v>0</v>
      </c>
      <c r="DR494" s="6">
        <f t="shared" si="6569"/>
        <v>0</v>
      </c>
      <c r="DS494" s="6">
        <f t="shared" si="6570"/>
        <v>0</v>
      </c>
      <c r="DT494" s="6">
        <f t="shared" si="6571"/>
        <v>0</v>
      </c>
      <c r="DU494" s="6">
        <f t="shared" si="6572"/>
        <v>0</v>
      </c>
      <c r="DV494" s="6">
        <f t="shared" si="6573"/>
        <v>0</v>
      </c>
      <c r="DW494" s="6">
        <f t="shared" si="6574"/>
        <v>0</v>
      </c>
      <c r="DX494" s="6">
        <f t="shared" si="6575"/>
        <v>0</v>
      </c>
      <c r="DY494" s="6">
        <f t="shared" si="6576"/>
        <v>0</v>
      </c>
      <c r="DZ494" s="6">
        <f t="shared" si="6577"/>
        <v>0</v>
      </c>
    </row>
    <row r="495" spans="2:130" ht="12" customHeight="1" outlineLevel="1">
      <c r="B495" s="6">
        <f>'23년(세부_실적)'!A653</f>
        <v>489</v>
      </c>
      <c r="C495" s="620"/>
      <c r="D495" s="620"/>
      <c r="E495" s="620"/>
      <c r="F495" s="622" t="str">
        <f>'23년(세부_실적)'!E653</f>
        <v>PN054ACW-HMAIN(TW)</v>
      </c>
      <c r="G495" s="622" t="s">
        <v>1521</v>
      </c>
      <c r="H495" s="622"/>
      <c r="I495" s="617" t="str">
        <f>'23년(세부_실적)'!G653</f>
        <v>구</v>
      </c>
      <c r="J495" s="617" t="str">
        <f>'23년(세부_실적)'!H653</f>
        <v>QD</v>
      </c>
      <c r="K495" s="617">
        <f>'23년(세부_실적)'!I653</f>
        <v>9.49</v>
      </c>
      <c r="L495" s="617">
        <f>'23년(세부_실적)'!J653</f>
        <v>0</v>
      </c>
      <c r="M495" s="617">
        <f>'23년(세부_실적)'!K653</f>
        <v>9.49</v>
      </c>
      <c r="N495" s="617">
        <f>'23년(세부_실적)'!L653</f>
        <v>0</v>
      </c>
      <c r="O495" s="617">
        <f>'23년(세부_실적)'!M653</f>
        <v>9.49</v>
      </c>
      <c r="P495" s="617">
        <f>'23년(세부_실적)'!N653</f>
        <v>0</v>
      </c>
      <c r="Q495" s="617">
        <f>'23년(세부_실적)'!O653</f>
        <v>9.49</v>
      </c>
      <c r="R495" s="617">
        <f>'23년(세부_실적)'!P653</f>
        <v>0</v>
      </c>
      <c r="S495" s="638">
        <f>'23년(세부_실적)'!Q653</f>
        <v>0</v>
      </c>
      <c r="T495" s="638">
        <f t="shared" si="6520"/>
        <v>0</v>
      </c>
      <c r="U495" s="638">
        <f>'23년(세부_실적)'!S653</f>
        <v>0</v>
      </c>
      <c r="V495" s="638">
        <f t="shared" si="6521"/>
        <v>0</v>
      </c>
      <c r="W495" s="638">
        <f>'23년(세부_실적)'!U653</f>
        <v>0</v>
      </c>
      <c r="X495" s="638">
        <f t="shared" si="6522"/>
        <v>0</v>
      </c>
      <c r="Y495" s="638">
        <f>'23년(세부_실적)'!W653</f>
        <v>0</v>
      </c>
      <c r="Z495" s="638">
        <f t="shared" si="6523"/>
        <v>0</v>
      </c>
      <c r="AA495" s="638">
        <f>'23년(세부_실적)'!Y653</f>
        <v>0</v>
      </c>
      <c r="AB495" s="638">
        <f t="shared" si="6523"/>
        <v>0</v>
      </c>
      <c r="AC495" s="638">
        <f>'23년(세부_실적)'!AA653</f>
        <v>0</v>
      </c>
      <c r="AD495" s="638">
        <f t="shared" ref="AD495" si="7118">AC495*1000</f>
        <v>0</v>
      </c>
      <c r="AE495" s="638">
        <f>'23년(세부_실적)'!AC653</f>
        <v>0</v>
      </c>
      <c r="AF495" s="638">
        <f t="shared" ref="AF495" si="7119">AE495*1000</f>
        <v>0</v>
      </c>
      <c r="AG495" s="638">
        <f>'23년(세부_실적)'!AE653</f>
        <v>0</v>
      </c>
      <c r="AH495" s="638">
        <f t="shared" ref="AH495" si="7120">AG495*1000</f>
        <v>0</v>
      </c>
      <c r="AI495" s="638">
        <f>'23년(세부_실적)'!AG653</f>
        <v>0</v>
      </c>
      <c r="AJ495" s="638">
        <f t="shared" ref="AJ495" si="7121">AI495*1000</f>
        <v>0</v>
      </c>
      <c r="AK495" s="638">
        <f>'23년(세부_실적)'!AI653</f>
        <v>0</v>
      </c>
      <c r="AL495" s="638">
        <f t="shared" ref="AL495" si="7122">AK495*1000</f>
        <v>0</v>
      </c>
      <c r="AM495" s="638">
        <f>'23년(세부_실적)'!AK653</f>
        <v>0</v>
      </c>
      <c r="AN495" s="638">
        <f t="shared" ref="AN495" si="7123">AM495*1000</f>
        <v>0</v>
      </c>
      <c r="AO495" s="638">
        <f>'23년(세부_실적)'!AM653</f>
        <v>0</v>
      </c>
      <c r="AP495" s="638">
        <f t="shared" ref="AP495" si="7124">AO495*1000</f>
        <v>0</v>
      </c>
      <c r="AQ495" s="638">
        <f>'23년(세부_실적)'!AO653</f>
        <v>0</v>
      </c>
      <c r="AR495" s="638">
        <f t="shared" ref="AR495" si="7125">AQ495*1000</f>
        <v>0</v>
      </c>
      <c r="AS495" s="638">
        <f>'23년(세부_실적)'!AQ653</f>
        <v>0</v>
      </c>
      <c r="AT495" s="638">
        <f t="shared" ref="AT495" si="7126">AS495*1000</f>
        <v>0</v>
      </c>
      <c r="AU495" s="638">
        <f>'23년(세부_실적)'!AS653</f>
        <v>0</v>
      </c>
      <c r="AV495" s="638">
        <f t="shared" ref="AV495" si="7127">AU495*1000</f>
        <v>0</v>
      </c>
      <c r="AW495" s="638">
        <f>'23년(세부_실적)'!AU653</f>
        <v>0</v>
      </c>
      <c r="AX495" s="638">
        <f t="shared" ref="AX495" si="7128">AW495*1000</f>
        <v>0</v>
      </c>
      <c r="AY495" s="638">
        <f>'23년(세부_실적)'!AW653</f>
        <v>0</v>
      </c>
      <c r="AZ495" s="638">
        <f t="shared" ref="AZ495" si="7129">AY495*1000</f>
        <v>0</v>
      </c>
      <c r="BA495" s="638">
        <f>'23년(세부_실적)'!AY653</f>
        <v>0</v>
      </c>
      <c r="BB495" s="638">
        <f t="shared" ref="BB495" si="7130">BA495*1000</f>
        <v>0</v>
      </c>
      <c r="BC495" s="638">
        <f>'23년(세부_실적)'!BA653</f>
        <v>0</v>
      </c>
      <c r="BD495" s="638">
        <f t="shared" ref="BD495" si="7131">BC495*1000</f>
        <v>0</v>
      </c>
      <c r="BF495" s="617">
        <v>0.59199999999999997</v>
      </c>
      <c r="BG495" s="617">
        <v>6.8779702990909097</v>
      </c>
      <c r="BH495" s="617"/>
      <c r="BI495" s="617"/>
      <c r="BJ495" s="617">
        <v>0.59199999999999997</v>
      </c>
      <c r="BK495" s="617">
        <v>6.8779702990909097</v>
      </c>
      <c r="BL495" s="617"/>
      <c r="BM495" s="617"/>
      <c r="BN495" s="617">
        <v>0.59199999999999997</v>
      </c>
      <c r="BO495" s="617">
        <v>6.8779702990909097</v>
      </c>
      <c r="BP495" s="617"/>
      <c r="BQ495" s="617"/>
      <c r="BR495" s="617">
        <v>0.59199999999999997</v>
      </c>
      <c r="BS495" s="617">
        <v>7.0511991281818185</v>
      </c>
      <c r="BT495" s="617"/>
      <c r="BU495" s="617"/>
      <c r="BV495" s="617">
        <v>0.59199999999999997</v>
      </c>
      <c r="BW495" s="617">
        <v>7.0511991281818185</v>
      </c>
      <c r="BX495" s="617"/>
      <c r="BY495" s="617"/>
      <c r="BZ495" s="617">
        <v>0.59199999999999997</v>
      </c>
      <c r="CA495" s="617">
        <v>7.0511991281818185</v>
      </c>
      <c r="CB495" s="617"/>
      <c r="CC495" s="617"/>
      <c r="CD495" s="617"/>
      <c r="CE495" s="617"/>
      <c r="CF495" s="617"/>
      <c r="CG495" s="617"/>
      <c r="CH495" s="617"/>
      <c r="CI495" s="617"/>
      <c r="CJ495" s="617"/>
      <c r="CK495" s="617"/>
      <c r="CL495" s="617"/>
      <c r="CM495" s="617"/>
      <c r="CN495" s="617"/>
      <c r="CO495" s="617"/>
      <c r="CP495" s="617"/>
      <c r="CQ495" s="617"/>
      <c r="CR495" s="617"/>
      <c r="CS495" s="617"/>
      <c r="CT495" s="617"/>
      <c r="CU495" s="617"/>
      <c r="CV495" s="617"/>
      <c r="CW495" s="617"/>
      <c r="CX495" s="617"/>
      <c r="CY495" s="617"/>
      <c r="CZ495" s="617"/>
      <c r="DA495" s="617"/>
      <c r="DB495" s="6">
        <f t="shared" si="6554"/>
        <v>0</v>
      </c>
      <c r="DC495" s="6">
        <f t="shared" si="6555"/>
        <v>0</v>
      </c>
      <c r="DD495" s="6">
        <f t="shared" si="6556"/>
        <v>0</v>
      </c>
      <c r="DE495" s="6">
        <f t="shared" si="6557"/>
        <v>0</v>
      </c>
      <c r="DF495" s="6">
        <f t="shared" si="6558"/>
        <v>0</v>
      </c>
      <c r="DG495" s="6">
        <f t="shared" si="6559"/>
        <v>0</v>
      </c>
      <c r="DH495" s="6">
        <f t="shared" si="6560"/>
        <v>0</v>
      </c>
      <c r="DI495" s="6">
        <f t="shared" si="6561"/>
        <v>0</v>
      </c>
      <c r="DJ495" s="6">
        <f t="shared" si="6562"/>
        <v>0</v>
      </c>
      <c r="DK495" s="6">
        <f t="shared" si="6563"/>
        <v>0</v>
      </c>
      <c r="DL495" s="6">
        <f t="shared" si="6564"/>
        <v>0</v>
      </c>
      <c r="DM495" s="6">
        <f t="shared" si="6565"/>
        <v>0</v>
      </c>
      <c r="DO495" s="6">
        <f t="shared" si="6566"/>
        <v>0</v>
      </c>
      <c r="DP495" s="6">
        <f t="shared" si="6567"/>
        <v>0</v>
      </c>
      <c r="DQ495" s="6">
        <f t="shared" si="6568"/>
        <v>0</v>
      </c>
      <c r="DR495" s="6">
        <f t="shared" si="6569"/>
        <v>0</v>
      </c>
      <c r="DS495" s="6">
        <f t="shared" si="6570"/>
        <v>0</v>
      </c>
      <c r="DT495" s="6">
        <f t="shared" si="6571"/>
        <v>0</v>
      </c>
      <c r="DU495" s="6">
        <f t="shared" si="6572"/>
        <v>0</v>
      </c>
      <c r="DV495" s="6">
        <f t="shared" si="6573"/>
        <v>0</v>
      </c>
      <c r="DW495" s="6">
        <f t="shared" si="6574"/>
        <v>0</v>
      </c>
      <c r="DX495" s="6">
        <f t="shared" si="6575"/>
        <v>0</v>
      </c>
      <c r="DY495" s="6">
        <f t="shared" si="6576"/>
        <v>0</v>
      </c>
      <c r="DZ495" s="6">
        <f t="shared" si="6577"/>
        <v>0</v>
      </c>
    </row>
    <row r="496" spans="2:130" ht="12" customHeight="1" outlineLevel="1">
      <c r="B496" s="6">
        <f>'23년(세부_실적)'!A654</f>
        <v>490</v>
      </c>
      <c r="C496" s="620"/>
      <c r="D496" s="620"/>
      <c r="E496" s="620"/>
      <c r="F496" s="622" t="str">
        <f>'23년(세부_실적)'!E654</f>
        <v>PN054ACW-HMAIN(CEE)</v>
      </c>
      <c r="G496" s="622" t="s">
        <v>1522</v>
      </c>
      <c r="H496" s="622"/>
      <c r="I496" s="617" t="str">
        <f>'23년(세부_실적)'!G654</f>
        <v>구</v>
      </c>
      <c r="J496" s="617" t="str">
        <f>'23년(세부_실적)'!H654</f>
        <v>QD</v>
      </c>
      <c r="K496" s="617">
        <f>'23년(세부_실적)'!I654</f>
        <v>9.49</v>
      </c>
      <c r="L496" s="617">
        <f>'23년(세부_실적)'!J654</f>
        <v>0</v>
      </c>
      <c r="M496" s="617">
        <f>'23년(세부_실적)'!K654</f>
        <v>9.49</v>
      </c>
      <c r="N496" s="617">
        <f>'23년(세부_실적)'!L654</f>
        <v>0</v>
      </c>
      <c r="O496" s="617">
        <f>'23년(세부_실적)'!M654</f>
        <v>9.49</v>
      </c>
      <c r="P496" s="617">
        <f>'23년(세부_실적)'!N654</f>
        <v>0</v>
      </c>
      <c r="Q496" s="617">
        <f>'23년(세부_실적)'!O654</f>
        <v>9.49</v>
      </c>
      <c r="R496" s="617">
        <f>'23년(세부_실적)'!P654</f>
        <v>0</v>
      </c>
      <c r="S496" s="638">
        <f>'23년(세부_실적)'!Q654</f>
        <v>0</v>
      </c>
      <c r="T496" s="638">
        <f t="shared" si="6520"/>
        <v>0</v>
      </c>
      <c r="U496" s="638">
        <f>'23년(세부_실적)'!S654</f>
        <v>0</v>
      </c>
      <c r="V496" s="638">
        <f t="shared" si="6521"/>
        <v>0</v>
      </c>
      <c r="W496" s="638">
        <f>'23년(세부_실적)'!U654</f>
        <v>0</v>
      </c>
      <c r="X496" s="638">
        <f t="shared" si="6522"/>
        <v>0</v>
      </c>
      <c r="Y496" s="638">
        <f>'23년(세부_실적)'!W654</f>
        <v>0</v>
      </c>
      <c r="Z496" s="638">
        <f t="shared" si="6523"/>
        <v>0</v>
      </c>
      <c r="AA496" s="638">
        <f>'23년(세부_실적)'!Y654</f>
        <v>0</v>
      </c>
      <c r="AB496" s="638">
        <f t="shared" si="6523"/>
        <v>0</v>
      </c>
      <c r="AC496" s="638">
        <f>'23년(세부_실적)'!AA654</f>
        <v>0</v>
      </c>
      <c r="AD496" s="638">
        <f t="shared" ref="AD496" si="7132">AC496*1000</f>
        <v>0</v>
      </c>
      <c r="AE496" s="638">
        <f>'23년(세부_실적)'!AC654</f>
        <v>0</v>
      </c>
      <c r="AF496" s="638">
        <f t="shared" ref="AF496" si="7133">AE496*1000</f>
        <v>0</v>
      </c>
      <c r="AG496" s="638">
        <f>'23년(세부_실적)'!AE654</f>
        <v>0</v>
      </c>
      <c r="AH496" s="638">
        <f t="shared" ref="AH496" si="7134">AG496*1000</f>
        <v>0</v>
      </c>
      <c r="AI496" s="638">
        <f>'23년(세부_실적)'!AG654</f>
        <v>0</v>
      </c>
      <c r="AJ496" s="638">
        <f t="shared" ref="AJ496" si="7135">AI496*1000</f>
        <v>0</v>
      </c>
      <c r="AK496" s="638">
        <f>'23년(세부_실적)'!AI654</f>
        <v>0</v>
      </c>
      <c r="AL496" s="638">
        <f t="shared" ref="AL496" si="7136">AK496*1000</f>
        <v>0</v>
      </c>
      <c r="AM496" s="638">
        <f>'23년(세부_실적)'!AK654</f>
        <v>0</v>
      </c>
      <c r="AN496" s="638">
        <f t="shared" ref="AN496" si="7137">AM496*1000</f>
        <v>0</v>
      </c>
      <c r="AO496" s="638">
        <f>'23년(세부_실적)'!AM654</f>
        <v>0</v>
      </c>
      <c r="AP496" s="638">
        <f t="shared" ref="AP496" si="7138">AO496*1000</f>
        <v>0</v>
      </c>
      <c r="AQ496" s="638">
        <f>'23년(세부_실적)'!AO654</f>
        <v>0</v>
      </c>
      <c r="AR496" s="638">
        <f t="shared" ref="AR496" si="7139">AQ496*1000</f>
        <v>0</v>
      </c>
      <c r="AS496" s="638">
        <f>'23년(세부_실적)'!AQ654</f>
        <v>0</v>
      </c>
      <c r="AT496" s="638">
        <f t="shared" ref="AT496" si="7140">AS496*1000</f>
        <v>0</v>
      </c>
      <c r="AU496" s="638">
        <f>'23년(세부_실적)'!AS654</f>
        <v>0</v>
      </c>
      <c r="AV496" s="638">
        <f t="shared" ref="AV496" si="7141">AU496*1000</f>
        <v>0</v>
      </c>
      <c r="AW496" s="638">
        <f>'23년(세부_실적)'!AU654</f>
        <v>0</v>
      </c>
      <c r="AX496" s="638">
        <f t="shared" ref="AX496" si="7142">AW496*1000</f>
        <v>0</v>
      </c>
      <c r="AY496" s="638">
        <f>'23년(세부_실적)'!AW654</f>
        <v>0</v>
      </c>
      <c r="AZ496" s="638">
        <f t="shared" ref="AZ496" si="7143">AY496*1000</f>
        <v>0</v>
      </c>
      <c r="BA496" s="638">
        <f>'23년(세부_실적)'!AY654</f>
        <v>0</v>
      </c>
      <c r="BB496" s="638">
        <f t="shared" ref="BB496" si="7144">BA496*1000</f>
        <v>0</v>
      </c>
      <c r="BC496" s="638">
        <f>'23년(세부_실적)'!BA654</f>
        <v>0</v>
      </c>
      <c r="BD496" s="638">
        <f t="shared" ref="BD496" si="7145">BC496*1000</f>
        <v>0</v>
      </c>
      <c r="BF496" s="617">
        <v>0.59199999999999997</v>
      </c>
      <c r="BG496" s="617">
        <v>6.8779702990909097</v>
      </c>
      <c r="BH496" s="617"/>
      <c r="BI496" s="617"/>
      <c r="BJ496" s="617">
        <v>0.59199999999999997</v>
      </c>
      <c r="BK496" s="617">
        <v>6.8779702990909097</v>
      </c>
      <c r="BL496" s="617"/>
      <c r="BM496" s="617"/>
      <c r="BN496" s="617">
        <v>0.59199999999999997</v>
      </c>
      <c r="BO496" s="617">
        <v>6.8779702990909097</v>
      </c>
      <c r="BP496" s="617"/>
      <c r="BQ496" s="617"/>
      <c r="BR496" s="617">
        <v>0.59199999999999997</v>
      </c>
      <c r="BS496" s="617">
        <v>7.0506242990909094</v>
      </c>
      <c r="BT496" s="617"/>
      <c r="BU496" s="617"/>
      <c r="BV496" s="617">
        <v>0.59199999999999997</v>
      </c>
      <c r="BW496" s="617">
        <v>7.0506242990909094</v>
      </c>
      <c r="BX496" s="617"/>
      <c r="BY496" s="617"/>
      <c r="BZ496" s="617">
        <v>0.59199999999999997</v>
      </c>
      <c r="CA496" s="617">
        <v>7.0506242990909094</v>
      </c>
      <c r="CB496" s="617"/>
      <c r="CC496" s="617"/>
      <c r="CD496" s="617"/>
      <c r="CE496" s="617"/>
      <c r="CF496" s="617"/>
      <c r="CG496" s="617"/>
      <c r="CH496" s="617"/>
      <c r="CI496" s="617"/>
      <c r="CJ496" s="617"/>
      <c r="CK496" s="617"/>
      <c r="CL496" s="617"/>
      <c r="CM496" s="617"/>
      <c r="CN496" s="617"/>
      <c r="CO496" s="617"/>
      <c r="CP496" s="617"/>
      <c r="CQ496" s="617"/>
      <c r="CR496" s="617"/>
      <c r="CS496" s="617"/>
      <c r="CT496" s="617"/>
      <c r="CU496" s="617"/>
      <c r="CV496" s="617"/>
      <c r="CW496" s="617"/>
      <c r="CX496" s="617"/>
      <c r="CY496" s="617"/>
      <c r="CZ496" s="617"/>
      <c r="DA496" s="617"/>
      <c r="DB496" s="6">
        <f t="shared" si="6554"/>
        <v>0</v>
      </c>
      <c r="DC496" s="6">
        <f t="shared" si="6555"/>
        <v>0</v>
      </c>
      <c r="DD496" s="6">
        <f t="shared" si="6556"/>
        <v>0</v>
      </c>
      <c r="DE496" s="6">
        <f t="shared" si="6557"/>
        <v>0</v>
      </c>
      <c r="DF496" s="6">
        <f t="shared" si="6558"/>
        <v>0</v>
      </c>
      <c r="DG496" s="6">
        <f t="shared" si="6559"/>
        <v>0</v>
      </c>
      <c r="DH496" s="6">
        <f t="shared" si="6560"/>
        <v>0</v>
      </c>
      <c r="DI496" s="6">
        <f t="shared" si="6561"/>
        <v>0</v>
      </c>
      <c r="DJ496" s="6">
        <f t="shared" si="6562"/>
        <v>0</v>
      </c>
      <c r="DK496" s="6">
        <f t="shared" si="6563"/>
        <v>0</v>
      </c>
      <c r="DL496" s="6">
        <f t="shared" si="6564"/>
        <v>0</v>
      </c>
      <c r="DM496" s="6">
        <f t="shared" si="6565"/>
        <v>0</v>
      </c>
      <c r="DO496" s="6">
        <f t="shared" si="6566"/>
        <v>0</v>
      </c>
      <c r="DP496" s="6">
        <f t="shared" si="6567"/>
        <v>0</v>
      </c>
      <c r="DQ496" s="6">
        <f t="shared" si="6568"/>
        <v>0</v>
      </c>
      <c r="DR496" s="6">
        <f t="shared" si="6569"/>
        <v>0</v>
      </c>
      <c r="DS496" s="6">
        <f t="shared" si="6570"/>
        <v>0</v>
      </c>
      <c r="DT496" s="6">
        <f t="shared" si="6571"/>
        <v>0</v>
      </c>
      <c r="DU496" s="6">
        <f t="shared" si="6572"/>
        <v>0</v>
      </c>
      <c r="DV496" s="6">
        <f t="shared" si="6573"/>
        <v>0</v>
      </c>
      <c r="DW496" s="6">
        <f t="shared" si="6574"/>
        <v>0</v>
      </c>
      <c r="DX496" s="6">
        <f t="shared" si="6575"/>
        <v>0</v>
      </c>
      <c r="DY496" s="6">
        <f t="shared" si="6576"/>
        <v>0</v>
      </c>
      <c r="DZ496" s="6">
        <f t="shared" si="6577"/>
        <v>0</v>
      </c>
    </row>
    <row r="497" spans="2:130" ht="12" customHeight="1" outlineLevel="1">
      <c r="B497" s="6">
        <f>'23년(세부_실적)'!A655</f>
        <v>491</v>
      </c>
      <c r="C497" s="620"/>
      <c r="D497" s="620"/>
      <c r="E497" s="620"/>
      <c r="F497" s="622" t="str">
        <f>'23년(세부_실적)'!E655</f>
        <v>PN054ACW-HMAIN(HK)</v>
      </c>
      <c r="G497" s="622" t="s">
        <v>1523</v>
      </c>
      <c r="H497" s="622"/>
      <c r="I497" s="617" t="str">
        <f>'23년(세부_실적)'!G655</f>
        <v>구</v>
      </c>
      <c r="J497" s="617" t="str">
        <f>'23년(세부_실적)'!H655</f>
        <v>QD</v>
      </c>
      <c r="K497" s="617">
        <f>'23년(세부_실적)'!I655</f>
        <v>9.49</v>
      </c>
      <c r="L497" s="617">
        <f>'23년(세부_실적)'!J655</f>
        <v>0</v>
      </c>
      <c r="M497" s="617">
        <f>'23년(세부_실적)'!K655</f>
        <v>9.49</v>
      </c>
      <c r="N497" s="617">
        <f>'23년(세부_실적)'!L655</f>
        <v>0</v>
      </c>
      <c r="O497" s="617">
        <f>'23년(세부_실적)'!M655</f>
        <v>9.49</v>
      </c>
      <c r="P497" s="617">
        <f>'23년(세부_실적)'!N655</f>
        <v>0</v>
      </c>
      <c r="Q497" s="617">
        <f>'23년(세부_실적)'!O655</f>
        <v>9.49</v>
      </c>
      <c r="R497" s="617">
        <f>'23년(세부_실적)'!P655</f>
        <v>0</v>
      </c>
      <c r="S497" s="638">
        <f>'23년(세부_실적)'!Q655</f>
        <v>0</v>
      </c>
      <c r="T497" s="638">
        <f t="shared" si="6520"/>
        <v>0</v>
      </c>
      <c r="U497" s="638">
        <f>'23년(세부_실적)'!S655</f>
        <v>0</v>
      </c>
      <c r="V497" s="638">
        <f t="shared" si="6521"/>
        <v>0</v>
      </c>
      <c r="W497" s="638">
        <f>'23년(세부_실적)'!U655</f>
        <v>0</v>
      </c>
      <c r="X497" s="638">
        <f t="shared" si="6522"/>
        <v>0</v>
      </c>
      <c r="Y497" s="638">
        <f>'23년(세부_실적)'!W655</f>
        <v>0</v>
      </c>
      <c r="Z497" s="638">
        <f t="shared" si="6523"/>
        <v>0</v>
      </c>
      <c r="AA497" s="638">
        <f>'23년(세부_실적)'!Y655</f>
        <v>0</v>
      </c>
      <c r="AB497" s="638">
        <f t="shared" si="6523"/>
        <v>0</v>
      </c>
      <c r="AC497" s="638">
        <f>'23년(세부_실적)'!AA655</f>
        <v>0</v>
      </c>
      <c r="AD497" s="638">
        <f t="shared" ref="AD497" si="7146">AC497*1000</f>
        <v>0</v>
      </c>
      <c r="AE497" s="638">
        <f>'23년(세부_실적)'!AC655</f>
        <v>0</v>
      </c>
      <c r="AF497" s="638">
        <f t="shared" ref="AF497" si="7147">AE497*1000</f>
        <v>0</v>
      </c>
      <c r="AG497" s="638">
        <f>'23년(세부_실적)'!AE655</f>
        <v>0</v>
      </c>
      <c r="AH497" s="638">
        <f t="shared" ref="AH497" si="7148">AG497*1000</f>
        <v>0</v>
      </c>
      <c r="AI497" s="638">
        <f>'23년(세부_실적)'!AG655</f>
        <v>0</v>
      </c>
      <c r="AJ497" s="638">
        <f t="shared" ref="AJ497" si="7149">AI497*1000</f>
        <v>0</v>
      </c>
      <c r="AK497" s="638">
        <f>'23년(세부_실적)'!AI655</f>
        <v>0</v>
      </c>
      <c r="AL497" s="638">
        <f t="shared" ref="AL497" si="7150">AK497*1000</f>
        <v>0</v>
      </c>
      <c r="AM497" s="638">
        <f>'23년(세부_실적)'!AK655</f>
        <v>0</v>
      </c>
      <c r="AN497" s="638">
        <f t="shared" ref="AN497" si="7151">AM497*1000</f>
        <v>0</v>
      </c>
      <c r="AO497" s="638">
        <f>'23년(세부_실적)'!AM655</f>
        <v>0</v>
      </c>
      <c r="AP497" s="638">
        <f t="shared" ref="AP497" si="7152">AO497*1000</f>
        <v>0</v>
      </c>
      <c r="AQ497" s="638">
        <f>'23년(세부_실적)'!AO655</f>
        <v>0</v>
      </c>
      <c r="AR497" s="638">
        <f t="shared" ref="AR497" si="7153">AQ497*1000</f>
        <v>0</v>
      </c>
      <c r="AS497" s="638">
        <f>'23년(세부_실적)'!AQ655</f>
        <v>0</v>
      </c>
      <c r="AT497" s="638">
        <f t="shared" ref="AT497" si="7154">AS497*1000</f>
        <v>0</v>
      </c>
      <c r="AU497" s="638">
        <f>'23년(세부_실적)'!AS655</f>
        <v>0</v>
      </c>
      <c r="AV497" s="638">
        <f t="shared" ref="AV497" si="7155">AU497*1000</f>
        <v>0</v>
      </c>
      <c r="AW497" s="638">
        <f>'23년(세부_실적)'!AU655</f>
        <v>0</v>
      </c>
      <c r="AX497" s="638">
        <f t="shared" ref="AX497" si="7156">AW497*1000</f>
        <v>0</v>
      </c>
      <c r="AY497" s="638">
        <f>'23년(세부_실적)'!AW655</f>
        <v>0</v>
      </c>
      <c r="AZ497" s="638">
        <f t="shared" ref="AZ497" si="7157">AY497*1000</f>
        <v>0</v>
      </c>
      <c r="BA497" s="638">
        <f>'23년(세부_실적)'!AY655</f>
        <v>0</v>
      </c>
      <c r="BB497" s="638">
        <f t="shared" ref="BB497" si="7158">BA497*1000</f>
        <v>0</v>
      </c>
      <c r="BC497" s="638">
        <f>'23년(세부_실적)'!BA655</f>
        <v>0</v>
      </c>
      <c r="BD497" s="638">
        <f t="shared" ref="BD497" si="7159">BC497*1000</f>
        <v>0</v>
      </c>
      <c r="BF497" s="617">
        <v>0.59199999999999997</v>
      </c>
      <c r="BG497" s="617">
        <v>6.8779702990909097</v>
      </c>
      <c r="BH497" s="617"/>
      <c r="BI497" s="617"/>
      <c r="BJ497" s="617">
        <v>0.59199999999999997</v>
      </c>
      <c r="BK497" s="617">
        <v>6.8779702990909097</v>
      </c>
      <c r="BL497" s="617"/>
      <c r="BM497" s="617"/>
      <c r="BN497" s="617">
        <v>0.59199999999999997</v>
      </c>
      <c r="BO497" s="617">
        <v>6.8779702990909097</v>
      </c>
      <c r="BP497" s="617"/>
      <c r="BQ497" s="617"/>
      <c r="BR497" s="617">
        <v>0.59199999999999997</v>
      </c>
      <c r="BS497" s="617">
        <v>7.0511991281818185</v>
      </c>
      <c r="BT497" s="617"/>
      <c r="BU497" s="617"/>
      <c r="BV497" s="617">
        <v>0.59199999999999997</v>
      </c>
      <c r="BW497" s="617">
        <v>7.0511991281818185</v>
      </c>
      <c r="BX497" s="617"/>
      <c r="BY497" s="617"/>
      <c r="BZ497" s="617">
        <v>0.59199999999999997</v>
      </c>
      <c r="CA497" s="617">
        <v>7.0511991281818185</v>
      </c>
      <c r="CB497" s="617"/>
      <c r="CC497" s="617"/>
      <c r="CD497" s="617"/>
      <c r="CE497" s="617"/>
      <c r="CF497" s="617"/>
      <c r="CG497" s="617"/>
      <c r="CH497" s="617"/>
      <c r="CI497" s="617"/>
      <c r="CJ497" s="617"/>
      <c r="CK497" s="617"/>
      <c r="CL497" s="617"/>
      <c r="CM497" s="617"/>
      <c r="CN497" s="617"/>
      <c r="CO497" s="617"/>
      <c r="CP497" s="617"/>
      <c r="CQ497" s="617"/>
      <c r="CR497" s="617"/>
      <c r="CS497" s="617"/>
      <c r="CT497" s="617"/>
      <c r="CU497" s="617"/>
      <c r="CV497" s="617"/>
      <c r="CW497" s="617"/>
      <c r="CX497" s="617"/>
      <c r="CY497" s="617"/>
      <c r="CZ497" s="617"/>
      <c r="DA497" s="617"/>
      <c r="DB497" s="6">
        <f t="shared" si="6554"/>
        <v>0</v>
      </c>
      <c r="DC497" s="6">
        <f t="shared" si="6555"/>
        <v>0</v>
      </c>
      <c r="DD497" s="6">
        <f t="shared" si="6556"/>
        <v>0</v>
      </c>
      <c r="DE497" s="6">
        <f t="shared" si="6557"/>
        <v>0</v>
      </c>
      <c r="DF497" s="6">
        <f t="shared" si="6558"/>
        <v>0</v>
      </c>
      <c r="DG497" s="6">
        <f t="shared" si="6559"/>
        <v>0</v>
      </c>
      <c r="DH497" s="6">
        <f t="shared" si="6560"/>
        <v>0</v>
      </c>
      <c r="DI497" s="6">
        <f t="shared" si="6561"/>
        <v>0</v>
      </c>
      <c r="DJ497" s="6">
        <f t="shared" si="6562"/>
        <v>0</v>
      </c>
      <c r="DK497" s="6">
        <f t="shared" si="6563"/>
        <v>0</v>
      </c>
      <c r="DL497" s="6">
        <f t="shared" si="6564"/>
        <v>0</v>
      </c>
      <c r="DM497" s="6">
        <f t="shared" si="6565"/>
        <v>0</v>
      </c>
      <c r="DO497" s="6">
        <f t="shared" si="6566"/>
        <v>0</v>
      </c>
      <c r="DP497" s="6">
        <f t="shared" si="6567"/>
        <v>0</v>
      </c>
      <c r="DQ497" s="6">
        <f t="shared" si="6568"/>
        <v>0</v>
      </c>
      <c r="DR497" s="6">
        <f t="shared" si="6569"/>
        <v>0</v>
      </c>
      <c r="DS497" s="6">
        <f t="shared" si="6570"/>
        <v>0</v>
      </c>
      <c r="DT497" s="6">
        <f t="shared" si="6571"/>
        <v>0</v>
      </c>
      <c r="DU497" s="6">
        <f t="shared" si="6572"/>
        <v>0</v>
      </c>
      <c r="DV497" s="6">
        <f t="shared" si="6573"/>
        <v>0</v>
      </c>
      <c r="DW497" s="6">
        <f t="shared" si="6574"/>
        <v>0</v>
      </c>
      <c r="DX497" s="6">
        <f t="shared" si="6575"/>
        <v>0</v>
      </c>
      <c r="DY497" s="6">
        <f t="shared" si="6576"/>
        <v>0</v>
      </c>
      <c r="DZ497" s="6">
        <f t="shared" si="6577"/>
        <v>0</v>
      </c>
    </row>
    <row r="498" spans="2:130" ht="12" customHeight="1" outlineLevel="1">
      <c r="B498" s="6">
        <f>'23년(세부_실적)'!A656</f>
        <v>492</v>
      </c>
      <c r="C498" s="620"/>
      <c r="D498" s="620"/>
      <c r="E498" s="620"/>
      <c r="F498" s="622" t="str">
        <f>'23년(세부_실적)'!E656</f>
        <v>PN095WCW-DISPLAY</v>
      </c>
      <c r="G498" s="622" t="s">
        <v>1154</v>
      </c>
      <c r="H498" s="622"/>
      <c r="I498" s="617" t="str">
        <f>'23년(세부_실적)'!G656</f>
        <v>신</v>
      </c>
      <c r="J498" s="617" t="str">
        <f>'23년(세부_실적)'!H656</f>
        <v>QD</v>
      </c>
      <c r="K498" s="617">
        <f>'23년(세부_실적)'!I656</f>
        <v>1.74</v>
      </c>
      <c r="L498" s="617">
        <f>'23년(세부_실적)'!J656</f>
        <v>0</v>
      </c>
      <c r="M498" s="617">
        <f>'23년(세부_실적)'!K656</f>
        <v>1.74</v>
      </c>
      <c r="N498" s="617">
        <f>'23년(세부_실적)'!L656</f>
        <v>0</v>
      </c>
      <c r="O498" s="617">
        <f>'23년(세부_실적)'!M656</f>
        <v>1.74</v>
      </c>
      <c r="P498" s="617">
        <f>'23년(세부_실적)'!N656</f>
        <v>0</v>
      </c>
      <c r="Q498" s="617">
        <f>'23년(세부_실적)'!O656</f>
        <v>1.74</v>
      </c>
      <c r="R498" s="617">
        <f>'23년(세부_실적)'!P656</f>
        <v>0</v>
      </c>
      <c r="S498" s="638">
        <f>'23년(세부_실적)'!Q656</f>
        <v>0</v>
      </c>
      <c r="T498" s="638">
        <f t="shared" si="6520"/>
        <v>0</v>
      </c>
      <c r="U498" s="638">
        <f>'23년(세부_실적)'!S656</f>
        <v>0</v>
      </c>
      <c r="V498" s="638">
        <f t="shared" si="6521"/>
        <v>0</v>
      </c>
      <c r="W498" s="638">
        <f>'23년(세부_실적)'!U656</f>
        <v>0</v>
      </c>
      <c r="X498" s="638">
        <f t="shared" si="6522"/>
        <v>0</v>
      </c>
      <c r="Y498" s="638">
        <f>'23년(세부_실적)'!W656</f>
        <v>0</v>
      </c>
      <c r="Z498" s="638">
        <f t="shared" si="6523"/>
        <v>0</v>
      </c>
      <c r="AA498" s="638">
        <f>'23년(세부_실적)'!Y656</f>
        <v>0</v>
      </c>
      <c r="AB498" s="638">
        <f t="shared" si="6523"/>
        <v>0</v>
      </c>
      <c r="AC498" s="638">
        <f>'23년(세부_실적)'!AA656</f>
        <v>0</v>
      </c>
      <c r="AD498" s="638">
        <f t="shared" ref="AD498" si="7160">AC498*1000</f>
        <v>0</v>
      </c>
      <c r="AE498" s="638">
        <f>'23년(세부_실적)'!AC656</f>
        <v>0</v>
      </c>
      <c r="AF498" s="638">
        <f t="shared" ref="AF498" si="7161">AE498*1000</f>
        <v>0</v>
      </c>
      <c r="AG498" s="638">
        <f>'23년(세부_실적)'!AE656</f>
        <v>0</v>
      </c>
      <c r="AH498" s="638">
        <f t="shared" ref="AH498" si="7162">AG498*1000</f>
        <v>0</v>
      </c>
      <c r="AI498" s="638">
        <f>'23년(세부_실적)'!AG656</f>
        <v>0</v>
      </c>
      <c r="AJ498" s="638">
        <f t="shared" ref="AJ498" si="7163">AI498*1000</f>
        <v>0</v>
      </c>
      <c r="AK498" s="638">
        <f>'23년(세부_실적)'!AI656</f>
        <v>0</v>
      </c>
      <c r="AL498" s="638">
        <f t="shared" ref="AL498" si="7164">AK498*1000</f>
        <v>0</v>
      </c>
      <c r="AM498" s="638">
        <f>'23년(세부_실적)'!AK656</f>
        <v>0</v>
      </c>
      <c r="AN498" s="638">
        <f t="shared" ref="AN498" si="7165">AM498*1000</f>
        <v>0</v>
      </c>
      <c r="AO498" s="638">
        <f>'23년(세부_실적)'!AM656</f>
        <v>0</v>
      </c>
      <c r="AP498" s="638">
        <f t="shared" ref="AP498" si="7166">AO498*1000</f>
        <v>0</v>
      </c>
      <c r="AQ498" s="638">
        <f>'23년(세부_실적)'!AO656</f>
        <v>0</v>
      </c>
      <c r="AR498" s="638">
        <f t="shared" ref="AR498" si="7167">AQ498*1000</f>
        <v>0</v>
      </c>
      <c r="AS498" s="638">
        <f>'23년(세부_실적)'!AQ656</f>
        <v>0</v>
      </c>
      <c r="AT498" s="638">
        <f t="shared" ref="AT498" si="7168">AS498*1000</f>
        <v>0</v>
      </c>
      <c r="AU498" s="638">
        <f>'23년(세부_실적)'!AS656</f>
        <v>0</v>
      </c>
      <c r="AV498" s="638">
        <f t="shared" ref="AV498" si="7169">AU498*1000</f>
        <v>0</v>
      </c>
      <c r="AW498" s="638">
        <f>'23년(세부_실적)'!AU656</f>
        <v>0</v>
      </c>
      <c r="AX498" s="638">
        <f t="shared" ref="AX498" si="7170">AW498*1000</f>
        <v>0</v>
      </c>
      <c r="AY498" s="638">
        <f>'23년(세부_실적)'!AW656</f>
        <v>0</v>
      </c>
      <c r="AZ498" s="638">
        <f t="shared" ref="AZ498" si="7171">AY498*1000</f>
        <v>0</v>
      </c>
      <c r="BA498" s="638">
        <f>'23년(세부_실적)'!AY656</f>
        <v>0</v>
      </c>
      <c r="BB498" s="638">
        <f t="shared" ref="BB498" si="7172">BA498*1000</f>
        <v>0</v>
      </c>
      <c r="BC498" s="638">
        <f>'23년(세부_실적)'!BA656</f>
        <v>0</v>
      </c>
      <c r="BD498" s="638">
        <f t="shared" ref="BD498" si="7173">BC498*1000</f>
        <v>0</v>
      </c>
      <c r="BF498" s="617">
        <v>0.18576792903521755</v>
      </c>
      <c r="BG498" s="617">
        <v>1.1836652499312452</v>
      </c>
      <c r="BH498" s="617"/>
      <c r="BI498" s="617"/>
      <c r="BJ498" s="617">
        <v>0.18576792903521755</v>
      </c>
      <c r="BK498" s="617">
        <v>1.1836652499312452</v>
      </c>
      <c r="BL498" s="617"/>
      <c r="BM498" s="617"/>
      <c r="BN498" s="617">
        <v>0.18576792903521755</v>
      </c>
      <c r="BO498" s="617">
        <v>1.1836652499312452</v>
      </c>
      <c r="BP498" s="617">
        <v>1.74</v>
      </c>
      <c r="BQ498" s="617"/>
      <c r="BR498" s="617">
        <v>0.18576792903521755</v>
      </c>
      <c r="BS498" s="617">
        <v>1.1836652499312452</v>
      </c>
      <c r="BT498" s="617"/>
      <c r="BU498" s="617"/>
      <c r="BV498" s="617">
        <v>0.18576792903521755</v>
      </c>
      <c r="BW498" s="617">
        <v>1.1836652499312452</v>
      </c>
      <c r="BX498" s="617"/>
      <c r="BY498" s="617"/>
      <c r="BZ498" s="617">
        <v>0.18576792903521755</v>
      </c>
      <c r="CA498" s="617">
        <v>1.1836652499312452</v>
      </c>
      <c r="CB498" s="617"/>
      <c r="CC498" s="617"/>
      <c r="CD498" s="617"/>
      <c r="CE498" s="617"/>
      <c r="CF498" s="617"/>
      <c r="CG498" s="617"/>
      <c r="CH498" s="617"/>
      <c r="CI498" s="617"/>
      <c r="CJ498" s="617"/>
      <c r="CK498" s="617"/>
      <c r="CL498" s="617"/>
      <c r="CM498" s="617"/>
      <c r="CN498" s="617"/>
      <c r="CO498" s="617"/>
      <c r="CP498" s="617"/>
      <c r="CQ498" s="617"/>
      <c r="CR498" s="617"/>
      <c r="CS498" s="617"/>
      <c r="CT498" s="617"/>
      <c r="CU498" s="617"/>
      <c r="CV498" s="617"/>
      <c r="CW498" s="617"/>
      <c r="CX498" s="617"/>
      <c r="CY498" s="617"/>
      <c r="CZ498" s="617"/>
      <c r="DA498" s="617"/>
      <c r="DB498" s="6">
        <f t="shared" si="6554"/>
        <v>0</v>
      </c>
      <c r="DC498" s="6">
        <f t="shared" si="6555"/>
        <v>0</v>
      </c>
      <c r="DD498" s="6">
        <f t="shared" si="6556"/>
        <v>0</v>
      </c>
      <c r="DE498" s="6">
        <f t="shared" si="6557"/>
        <v>0</v>
      </c>
      <c r="DF498" s="6">
        <f t="shared" si="6558"/>
        <v>0</v>
      </c>
      <c r="DG498" s="6">
        <f t="shared" si="6559"/>
        <v>0</v>
      </c>
      <c r="DH498" s="6">
        <f t="shared" si="6560"/>
        <v>0</v>
      </c>
      <c r="DI498" s="6">
        <f t="shared" si="6561"/>
        <v>0</v>
      </c>
      <c r="DJ498" s="6">
        <f t="shared" si="6562"/>
        <v>0</v>
      </c>
      <c r="DK498" s="6">
        <f t="shared" si="6563"/>
        <v>0</v>
      </c>
      <c r="DL498" s="6">
        <f t="shared" si="6564"/>
        <v>0</v>
      </c>
      <c r="DM498" s="6">
        <f t="shared" si="6565"/>
        <v>0</v>
      </c>
      <c r="DO498" s="6">
        <f t="shared" si="6566"/>
        <v>0</v>
      </c>
      <c r="DP498" s="6">
        <f t="shared" si="6567"/>
        <v>0</v>
      </c>
      <c r="DQ498" s="6">
        <f t="shared" si="6568"/>
        <v>0</v>
      </c>
      <c r="DR498" s="6">
        <f t="shared" si="6569"/>
        <v>0</v>
      </c>
      <c r="DS498" s="6">
        <f t="shared" si="6570"/>
        <v>0</v>
      </c>
      <c r="DT498" s="6">
        <f t="shared" si="6571"/>
        <v>0</v>
      </c>
      <c r="DU498" s="6">
        <f t="shared" si="6572"/>
        <v>0</v>
      </c>
      <c r="DV498" s="6">
        <f t="shared" si="6573"/>
        <v>0</v>
      </c>
      <c r="DW498" s="6">
        <f t="shared" si="6574"/>
        <v>0</v>
      </c>
      <c r="DX498" s="6">
        <f t="shared" si="6575"/>
        <v>0</v>
      </c>
      <c r="DY498" s="6">
        <f t="shared" si="6576"/>
        <v>0</v>
      </c>
      <c r="DZ498" s="6">
        <f t="shared" si="6577"/>
        <v>0</v>
      </c>
    </row>
    <row r="499" spans="2:130" ht="12" customHeight="1" outlineLevel="1">
      <c r="B499" s="6">
        <f>'23년(세부_실적)'!A657</f>
        <v>493</v>
      </c>
      <c r="C499" s="620"/>
      <c r="D499" s="620"/>
      <c r="E499" s="620"/>
      <c r="F499" s="622" t="str">
        <f>'23년(세부_실적)'!E657</f>
        <v>PN095WCW-DISPLAY(A)</v>
      </c>
      <c r="G499" s="622" t="s">
        <v>1155</v>
      </c>
      <c r="H499" s="622"/>
      <c r="I499" s="617" t="str">
        <f>'23년(세부_실적)'!G657</f>
        <v>신</v>
      </c>
      <c r="J499" s="617" t="str">
        <f>'23년(세부_실적)'!H657</f>
        <v>QD</v>
      </c>
      <c r="K499" s="617">
        <f>'23년(세부_실적)'!I657</f>
        <v>2.12</v>
      </c>
      <c r="L499" s="617">
        <f>'23년(세부_실적)'!J657</f>
        <v>0</v>
      </c>
      <c r="M499" s="617">
        <f>'23년(세부_실적)'!K657</f>
        <v>2.12</v>
      </c>
      <c r="N499" s="617">
        <f>'23년(세부_실적)'!L657</f>
        <v>0</v>
      </c>
      <c r="O499" s="617">
        <f>'23년(세부_실적)'!M657</f>
        <v>2.12</v>
      </c>
      <c r="P499" s="617">
        <f>'23년(세부_실적)'!N657</f>
        <v>0</v>
      </c>
      <c r="Q499" s="617">
        <f>'23년(세부_실적)'!O657</f>
        <v>2.12</v>
      </c>
      <c r="R499" s="617">
        <f>'23년(세부_실적)'!P657</f>
        <v>0</v>
      </c>
      <c r="S499" s="638">
        <f>'23년(세부_실적)'!Q657</f>
        <v>0</v>
      </c>
      <c r="T499" s="638">
        <f t="shared" si="6520"/>
        <v>0</v>
      </c>
      <c r="U499" s="638">
        <f>'23년(세부_실적)'!S657</f>
        <v>0</v>
      </c>
      <c r="V499" s="638">
        <f t="shared" si="6521"/>
        <v>0</v>
      </c>
      <c r="W499" s="638">
        <f>'23년(세부_실적)'!U657</f>
        <v>0</v>
      </c>
      <c r="X499" s="638">
        <f t="shared" si="6522"/>
        <v>0</v>
      </c>
      <c r="Y499" s="638">
        <f>'23년(세부_실적)'!W657</f>
        <v>0</v>
      </c>
      <c r="Z499" s="638">
        <f t="shared" si="6523"/>
        <v>0</v>
      </c>
      <c r="AA499" s="638">
        <f>'23년(세부_실적)'!Y657</f>
        <v>0</v>
      </c>
      <c r="AB499" s="638">
        <f t="shared" si="6523"/>
        <v>0</v>
      </c>
      <c r="AC499" s="638">
        <f>'23년(세부_실적)'!AA657</f>
        <v>0</v>
      </c>
      <c r="AD499" s="638">
        <f t="shared" ref="AD499" si="7174">AC499*1000</f>
        <v>0</v>
      </c>
      <c r="AE499" s="638">
        <f>'23년(세부_실적)'!AC657</f>
        <v>0</v>
      </c>
      <c r="AF499" s="638">
        <f t="shared" ref="AF499" si="7175">AE499*1000</f>
        <v>0</v>
      </c>
      <c r="AG499" s="638">
        <f>'23년(세부_실적)'!AE657</f>
        <v>0</v>
      </c>
      <c r="AH499" s="638">
        <f t="shared" ref="AH499" si="7176">AG499*1000</f>
        <v>0</v>
      </c>
      <c r="AI499" s="638">
        <f>'23년(세부_실적)'!AG657</f>
        <v>0</v>
      </c>
      <c r="AJ499" s="638">
        <f t="shared" ref="AJ499" si="7177">AI499*1000</f>
        <v>0</v>
      </c>
      <c r="AK499" s="638">
        <f>'23년(세부_실적)'!AI657</f>
        <v>0</v>
      </c>
      <c r="AL499" s="638">
        <f t="shared" ref="AL499" si="7178">AK499*1000</f>
        <v>0</v>
      </c>
      <c r="AM499" s="638">
        <f>'23년(세부_실적)'!AK657</f>
        <v>0</v>
      </c>
      <c r="AN499" s="638">
        <f t="shared" ref="AN499" si="7179">AM499*1000</f>
        <v>0</v>
      </c>
      <c r="AO499" s="638">
        <f>'23년(세부_실적)'!AM657</f>
        <v>0</v>
      </c>
      <c r="AP499" s="638">
        <f t="shared" ref="AP499" si="7180">AO499*1000</f>
        <v>0</v>
      </c>
      <c r="AQ499" s="638">
        <f>'23년(세부_실적)'!AO657</f>
        <v>0</v>
      </c>
      <c r="AR499" s="638">
        <f t="shared" ref="AR499" si="7181">AQ499*1000</f>
        <v>0</v>
      </c>
      <c r="AS499" s="638">
        <f>'23년(세부_실적)'!AQ657</f>
        <v>0</v>
      </c>
      <c r="AT499" s="638">
        <f t="shared" ref="AT499" si="7182">AS499*1000</f>
        <v>0</v>
      </c>
      <c r="AU499" s="638">
        <f>'23년(세부_실적)'!AS657</f>
        <v>0</v>
      </c>
      <c r="AV499" s="638">
        <f t="shared" ref="AV499" si="7183">AU499*1000</f>
        <v>0</v>
      </c>
      <c r="AW499" s="638">
        <f>'23년(세부_실적)'!AU657</f>
        <v>0</v>
      </c>
      <c r="AX499" s="638">
        <f t="shared" ref="AX499" si="7184">AW499*1000</f>
        <v>0</v>
      </c>
      <c r="AY499" s="638">
        <f>'23년(세부_실적)'!AW657</f>
        <v>0</v>
      </c>
      <c r="AZ499" s="638">
        <f t="shared" ref="AZ499" si="7185">AY499*1000</f>
        <v>0</v>
      </c>
      <c r="BA499" s="638">
        <f>'23년(세부_실적)'!AY657</f>
        <v>0</v>
      </c>
      <c r="BB499" s="638">
        <f t="shared" ref="BB499" si="7186">BA499*1000</f>
        <v>0</v>
      </c>
      <c r="BC499" s="638">
        <f>'23년(세부_실적)'!BA657</f>
        <v>0</v>
      </c>
      <c r="BD499" s="638">
        <f t="shared" ref="BD499" si="7187">BC499*1000</f>
        <v>0</v>
      </c>
      <c r="BF499" s="617">
        <v>0.18576792903521755</v>
      </c>
      <c r="BG499" s="617">
        <v>1.5063569382429334</v>
      </c>
      <c r="BH499" s="617"/>
      <c r="BI499" s="617"/>
      <c r="BJ499" s="617">
        <v>0.18576792903521755</v>
      </c>
      <c r="BK499" s="617">
        <v>1.5063569382429334</v>
      </c>
      <c r="BL499" s="617"/>
      <c r="BM499" s="617"/>
      <c r="BN499" s="617">
        <v>0.18576792903521755</v>
      </c>
      <c r="BO499" s="617">
        <v>1.5063569382429334</v>
      </c>
      <c r="BP499" s="617">
        <v>2.12</v>
      </c>
      <c r="BQ499" s="617"/>
      <c r="BR499" s="617">
        <v>0.18576792903521755</v>
      </c>
      <c r="BS499" s="617">
        <v>1.5063569382429334</v>
      </c>
      <c r="BT499" s="617"/>
      <c r="BU499" s="617"/>
      <c r="BV499" s="617">
        <v>0.18576792903521755</v>
      </c>
      <c r="BW499" s="617">
        <v>1.5063569382429334</v>
      </c>
      <c r="BX499" s="617"/>
      <c r="BY499" s="617"/>
      <c r="BZ499" s="617">
        <v>0.18576792903521755</v>
      </c>
      <c r="CA499" s="617">
        <v>1.5063569382429334</v>
      </c>
      <c r="CB499" s="617"/>
      <c r="CC499" s="617"/>
      <c r="CD499" s="617"/>
      <c r="CE499" s="617"/>
      <c r="CF499" s="617"/>
      <c r="CG499" s="617"/>
      <c r="CH499" s="617"/>
      <c r="CI499" s="617"/>
      <c r="CJ499" s="617"/>
      <c r="CK499" s="617"/>
      <c r="CL499" s="617"/>
      <c r="CM499" s="617"/>
      <c r="CN499" s="617"/>
      <c r="CO499" s="617"/>
      <c r="CP499" s="617"/>
      <c r="CQ499" s="617"/>
      <c r="CR499" s="617"/>
      <c r="CS499" s="617"/>
      <c r="CT499" s="617"/>
      <c r="CU499" s="617"/>
      <c r="CV499" s="617"/>
      <c r="CW499" s="617"/>
      <c r="CX499" s="617"/>
      <c r="CY499" s="617"/>
      <c r="CZ499" s="617"/>
      <c r="DA499" s="617"/>
      <c r="DB499" s="6">
        <f t="shared" si="6554"/>
        <v>0</v>
      </c>
      <c r="DC499" s="6">
        <f t="shared" si="6555"/>
        <v>0</v>
      </c>
      <c r="DD499" s="6">
        <f t="shared" si="6556"/>
        <v>0</v>
      </c>
      <c r="DE499" s="6">
        <f t="shared" si="6557"/>
        <v>0</v>
      </c>
      <c r="DF499" s="6">
        <f t="shared" si="6558"/>
        <v>0</v>
      </c>
      <c r="DG499" s="6">
        <f t="shared" si="6559"/>
        <v>0</v>
      </c>
      <c r="DH499" s="6">
        <f t="shared" si="6560"/>
        <v>0</v>
      </c>
      <c r="DI499" s="6">
        <f t="shared" si="6561"/>
        <v>0</v>
      </c>
      <c r="DJ499" s="6">
        <f t="shared" si="6562"/>
        <v>0</v>
      </c>
      <c r="DK499" s="6">
        <f t="shared" si="6563"/>
        <v>0</v>
      </c>
      <c r="DL499" s="6">
        <f t="shared" si="6564"/>
        <v>0</v>
      </c>
      <c r="DM499" s="6">
        <f t="shared" si="6565"/>
        <v>0</v>
      </c>
      <c r="DO499" s="6">
        <f t="shared" si="6566"/>
        <v>0</v>
      </c>
      <c r="DP499" s="6">
        <f t="shared" si="6567"/>
        <v>0</v>
      </c>
      <c r="DQ499" s="6">
        <f t="shared" si="6568"/>
        <v>0</v>
      </c>
      <c r="DR499" s="6">
        <f t="shared" si="6569"/>
        <v>0</v>
      </c>
      <c r="DS499" s="6">
        <f t="shared" si="6570"/>
        <v>0</v>
      </c>
      <c r="DT499" s="6">
        <f t="shared" si="6571"/>
        <v>0</v>
      </c>
      <c r="DU499" s="6">
        <f t="shared" si="6572"/>
        <v>0</v>
      </c>
      <c r="DV499" s="6">
        <f t="shared" si="6573"/>
        <v>0</v>
      </c>
      <c r="DW499" s="6">
        <f t="shared" si="6574"/>
        <v>0</v>
      </c>
      <c r="DX499" s="6">
        <f t="shared" si="6575"/>
        <v>0</v>
      </c>
      <c r="DY499" s="6">
        <f t="shared" si="6576"/>
        <v>0</v>
      </c>
      <c r="DZ499" s="6">
        <f t="shared" si="6577"/>
        <v>0</v>
      </c>
    </row>
    <row r="500" spans="2:130" ht="12" customHeight="1" outlineLevel="1">
      <c r="B500" s="6">
        <f>'23년(세부_실적)'!A658</f>
        <v>494</v>
      </c>
      <c r="C500" s="620"/>
      <c r="D500" s="620"/>
      <c r="E500" s="620"/>
      <c r="F500" s="622" t="str">
        <f>'23년(세부_실적)'!E658</f>
        <v>PN095WCW-FAUSET</v>
      </c>
      <c r="G500" s="622" t="s">
        <v>1156</v>
      </c>
      <c r="H500" s="622"/>
      <c r="I500" s="617" t="str">
        <f>'23년(세부_실적)'!G658</f>
        <v>신</v>
      </c>
      <c r="J500" s="617" t="str">
        <f>'23년(세부_실적)'!H658</f>
        <v>QD</v>
      </c>
      <c r="K500" s="617">
        <f>'23년(세부_실적)'!I658</f>
        <v>3.09</v>
      </c>
      <c r="L500" s="617">
        <f>'23년(세부_실적)'!J658</f>
        <v>0</v>
      </c>
      <c r="M500" s="617">
        <f>'23년(세부_실적)'!K658</f>
        <v>3.09</v>
      </c>
      <c r="N500" s="617">
        <f>'23년(세부_실적)'!L658</f>
        <v>0</v>
      </c>
      <c r="O500" s="617">
        <f>'23년(세부_실적)'!M658</f>
        <v>3.09</v>
      </c>
      <c r="P500" s="617">
        <f>'23년(세부_실적)'!N658</f>
        <v>0</v>
      </c>
      <c r="Q500" s="617">
        <f>'23년(세부_실적)'!O658</f>
        <v>3.09</v>
      </c>
      <c r="R500" s="617">
        <f>'23년(세부_실적)'!P658</f>
        <v>0</v>
      </c>
      <c r="S500" s="638">
        <f>'23년(세부_실적)'!Q658</f>
        <v>0</v>
      </c>
      <c r="T500" s="638">
        <f t="shared" si="6520"/>
        <v>0</v>
      </c>
      <c r="U500" s="638">
        <f>'23년(세부_실적)'!S658</f>
        <v>0</v>
      </c>
      <c r="V500" s="638">
        <f t="shared" si="6521"/>
        <v>0</v>
      </c>
      <c r="W500" s="638">
        <f>'23년(세부_실적)'!U658</f>
        <v>0</v>
      </c>
      <c r="X500" s="638">
        <f t="shared" si="6522"/>
        <v>0</v>
      </c>
      <c r="Y500" s="638">
        <f>'23년(세부_실적)'!W658</f>
        <v>0</v>
      </c>
      <c r="Z500" s="638">
        <f t="shared" si="6523"/>
        <v>0</v>
      </c>
      <c r="AA500" s="638">
        <f>'23년(세부_실적)'!Y658</f>
        <v>0</v>
      </c>
      <c r="AB500" s="638">
        <f t="shared" si="6523"/>
        <v>0</v>
      </c>
      <c r="AC500" s="638">
        <f>'23년(세부_실적)'!AA658</f>
        <v>0</v>
      </c>
      <c r="AD500" s="638">
        <f t="shared" ref="AD500" si="7188">AC500*1000</f>
        <v>0</v>
      </c>
      <c r="AE500" s="638">
        <f>'23년(세부_실적)'!AC658</f>
        <v>0</v>
      </c>
      <c r="AF500" s="638">
        <f t="shared" ref="AF500" si="7189">AE500*1000</f>
        <v>0</v>
      </c>
      <c r="AG500" s="638">
        <f>'23년(세부_실적)'!AE658</f>
        <v>0</v>
      </c>
      <c r="AH500" s="638">
        <f t="shared" ref="AH500" si="7190">AG500*1000</f>
        <v>0</v>
      </c>
      <c r="AI500" s="638">
        <f>'23년(세부_실적)'!AG658</f>
        <v>0</v>
      </c>
      <c r="AJ500" s="638">
        <f t="shared" ref="AJ500" si="7191">AI500*1000</f>
        <v>0</v>
      </c>
      <c r="AK500" s="638">
        <f>'23년(세부_실적)'!AI658</f>
        <v>0</v>
      </c>
      <c r="AL500" s="638">
        <f t="shared" ref="AL500" si="7192">AK500*1000</f>
        <v>0</v>
      </c>
      <c r="AM500" s="638">
        <f>'23년(세부_실적)'!AK658</f>
        <v>0</v>
      </c>
      <c r="AN500" s="638">
        <f t="shared" ref="AN500" si="7193">AM500*1000</f>
        <v>0</v>
      </c>
      <c r="AO500" s="638">
        <f>'23년(세부_실적)'!AM658</f>
        <v>0</v>
      </c>
      <c r="AP500" s="638">
        <f t="shared" ref="AP500" si="7194">AO500*1000</f>
        <v>0</v>
      </c>
      <c r="AQ500" s="638">
        <f>'23년(세부_실적)'!AO658</f>
        <v>0</v>
      </c>
      <c r="AR500" s="638">
        <f t="shared" ref="AR500" si="7195">AQ500*1000</f>
        <v>0</v>
      </c>
      <c r="AS500" s="638">
        <f>'23년(세부_실적)'!AQ658</f>
        <v>0</v>
      </c>
      <c r="AT500" s="638">
        <f t="shared" ref="AT500" si="7196">AS500*1000</f>
        <v>0</v>
      </c>
      <c r="AU500" s="638">
        <f>'23년(세부_실적)'!AS658</f>
        <v>0</v>
      </c>
      <c r="AV500" s="638">
        <f t="shared" ref="AV500" si="7197">AU500*1000</f>
        <v>0</v>
      </c>
      <c r="AW500" s="638">
        <f>'23년(세부_실적)'!AU658</f>
        <v>0</v>
      </c>
      <c r="AX500" s="638">
        <f t="shared" ref="AX500" si="7198">AW500*1000</f>
        <v>0</v>
      </c>
      <c r="AY500" s="638">
        <f>'23년(세부_실적)'!AW658</f>
        <v>0</v>
      </c>
      <c r="AZ500" s="638">
        <f t="shared" ref="AZ500" si="7199">AY500*1000</f>
        <v>0</v>
      </c>
      <c r="BA500" s="638">
        <f>'23년(세부_실적)'!AY658</f>
        <v>0</v>
      </c>
      <c r="BB500" s="638">
        <f t="shared" ref="BB500" si="7200">BA500*1000</f>
        <v>0</v>
      </c>
      <c r="BC500" s="638">
        <f>'23년(세부_실적)'!BA658</f>
        <v>0</v>
      </c>
      <c r="BD500" s="638">
        <f t="shared" ref="BD500" si="7201">BC500*1000</f>
        <v>0</v>
      </c>
      <c r="BF500" s="617">
        <v>0.21</v>
      </c>
      <c r="BG500" s="617">
        <v>2.1364045454545457</v>
      </c>
      <c r="BH500" s="617"/>
      <c r="BI500" s="617"/>
      <c r="BJ500" s="617">
        <v>0.21</v>
      </c>
      <c r="BK500" s="617">
        <v>2.1364045454545457</v>
      </c>
      <c r="BL500" s="617"/>
      <c r="BM500" s="617"/>
      <c r="BN500" s="617">
        <v>0.21</v>
      </c>
      <c r="BO500" s="617">
        <v>2.1364045454545457</v>
      </c>
      <c r="BP500" s="617">
        <v>3.09</v>
      </c>
      <c r="BQ500" s="617"/>
      <c r="BR500" s="617">
        <v>0.21</v>
      </c>
      <c r="BS500" s="617">
        <v>2.1364045454545457</v>
      </c>
      <c r="BT500" s="617"/>
      <c r="BU500" s="617"/>
      <c r="BV500" s="617">
        <v>0.21</v>
      </c>
      <c r="BW500" s="617">
        <v>2.1364045454545457</v>
      </c>
      <c r="BX500" s="617"/>
      <c r="BY500" s="617"/>
      <c r="BZ500" s="617">
        <v>0.21</v>
      </c>
      <c r="CA500" s="617">
        <v>2.1364045454545457</v>
      </c>
      <c r="CB500" s="617"/>
      <c r="CC500" s="617"/>
      <c r="CD500" s="617"/>
      <c r="CE500" s="617"/>
      <c r="CF500" s="617"/>
      <c r="CG500" s="617"/>
      <c r="CH500" s="617"/>
      <c r="CI500" s="617"/>
      <c r="CJ500" s="617"/>
      <c r="CK500" s="617"/>
      <c r="CL500" s="617"/>
      <c r="CM500" s="617"/>
      <c r="CN500" s="617"/>
      <c r="CO500" s="617"/>
      <c r="CP500" s="617"/>
      <c r="CQ500" s="617"/>
      <c r="CR500" s="617"/>
      <c r="CS500" s="617"/>
      <c r="CT500" s="617"/>
      <c r="CU500" s="617"/>
      <c r="CV500" s="617"/>
      <c r="CW500" s="617"/>
      <c r="CX500" s="617"/>
      <c r="CY500" s="617"/>
      <c r="CZ500" s="617"/>
      <c r="DA500" s="617"/>
      <c r="DB500" s="6">
        <f t="shared" si="6554"/>
        <v>0</v>
      </c>
      <c r="DC500" s="6">
        <f t="shared" si="6555"/>
        <v>0</v>
      </c>
      <c r="DD500" s="6">
        <f t="shared" si="6556"/>
        <v>0</v>
      </c>
      <c r="DE500" s="6">
        <f t="shared" si="6557"/>
        <v>0</v>
      </c>
      <c r="DF500" s="6">
        <f t="shared" si="6558"/>
        <v>0</v>
      </c>
      <c r="DG500" s="6">
        <f t="shared" si="6559"/>
        <v>0</v>
      </c>
      <c r="DH500" s="6">
        <f t="shared" si="6560"/>
        <v>0</v>
      </c>
      <c r="DI500" s="6">
        <f t="shared" si="6561"/>
        <v>0</v>
      </c>
      <c r="DJ500" s="6">
        <f t="shared" si="6562"/>
        <v>0</v>
      </c>
      <c r="DK500" s="6">
        <f t="shared" si="6563"/>
        <v>0</v>
      </c>
      <c r="DL500" s="6">
        <f t="shared" si="6564"/>
        <v>0</v>
      </c>
      <c r="DM500" s="6">
        <f t="shared" si="6565"/>
        <v>0</v>
      </c>
      <c r="DO500" s="6">
        <f t="shared" si="6566"/>
        <v>0</v>
      </c>
      <c r="DP500" s="6">
        <f t="shared" si="6567"/>
        <v>0</v>
      </c>
      <c r="DQ500" s="6">
        <f t="shared" si="6568"/>
        <v>0</v>
      </c>
      <c r="DR500" s="6">
        <f t="shared" si="6569"/>
        <v>0</v>
      </c>
      <c r="DS500" s="6">
        <f t="shared" si="6570"/>
        <v>0</v>
      </c>
      <c r="DT500" s="6">
        <f t="shared" si="6571"/>
        <v>0</v>
      </c>
      <c r="DU500" s="6">
        <f t="shared" si="6572"/>
        <v>0</v>
      </c>
      <c r="DV500" s="6">
        <f t="shared" si="6573"/>
        <v>0</v>
      </c>
      <c r="DW500" s="6">
        <f t="shared" si="6574"/>
        <v>0</v>
      </c>
      <c r="DX500" s="6">
        <f t="shared" si="6575"/>
        <v>0</v>
      </c>
      <c r="DY500" s="6">
        <f t="shared" si="6576"/>
        <v>0</v>
      </c>
      <c r="DZ500" s="6">
        <f t="shared" si="6577"/>
        <v>0</v>
      </c>
    </row>
    <row r="501" spans="2:130" ht="12" customHeight="1" outlineLevel="1">
      <c r="B501" s="6">
        <f>'23년(세부_실적)'!A659</f>
        <v>495</v>
      </c>
      <c r="C501" s="620"/>
      <c r="D501" s="620"/>
      <c r="E501" s="620"/>
      <c r="F501" s="622" t="str">
        <f>'23년(세부_실적)'!E659</f>
        <v>PN095WCW-MAIN</v>
      </c>
      <c r="G501" s="622" t="s">
        <v>1157</v>
      </c>
      <c r="H501" s="622"/>
      <c r="I501" s="617" t="str">
        <f>'23년(세부_실적)'!G659</f>
        <v>신</v>
      </c>
      <c r="J501" s="617" t="str">
        <f>'23년(세부_실적)'!H659</f>
        <v>QD</v>
      </c>
      <c r="K501" s="617">
        <f>'23년(세부_실적)'!I659</f>
        <v>6.01</v>
      </c>
      <c r="L501" s="617">
        <f>'23년(세부_실적)'!J659</f>
        <v>0</v>
      </c>
      <c r="M501" s="617">
        <f>'23년(세부_실적)'!K659</f>
        <v>6.01</v>
      </c>
      <c r="N501" s="617">
        <f>'23년(세부_실적)'!L659</f>
        <v>0</v>
      </c>
      <c r="O501" s="617">
        <f>'23년(세부_실적)'!M659</f>
        <v>6.01</v>
      </c>
      <c r="P501" s="617">
        <f>'23년(세부_실적)'!N659</f>
        <v>0</v>
      </c>
      <c r="Q501" s="617">
        <f>'23년(세부_실적)'!O659</f>
        <v>6.01</v>
      </c>
      <c r="R501" s="617">
        <f>'23년(세부_실적)'!P659</f>
        <v>0</v>
      </c>
      <c r="S501" s="638">
        <f>'23년(세부_실적)'!Q659</f>
        <v>0</v>
      </c>
      <c r="T501" s="638">
        <f t="shared" si="6520"/>
        <v>0</v>
      </c>
      <c r="U501" s="638">
        <f>'23년(세부_실적)'!S659</f>
        <v>0</v>
      </c>
      <c r="V501" s="638">
        <f t="shared" si="6521"/>
        <v>0</v>
      </c>
      <c r="W501" s="638">
        <f>'23년(세부_실적)'!U659</f>
        <v>0</v>
      </c>
      <c r="X501" s="638">
        <f t="shared" si="6522"/>
        <v>0</v>
      </c>
      <c r="Y501" s="638">
        <f>'23년(세부_실적)'!W659</f>
        <v>0</v>
      </c>
      <c r="Z501" s="638">
        <f t="shared" si="6523"/>
        <v>0</v>
      </c>
      <c r="AA501" s="638">
        <f>'23년(세부_실적)'!Y659</f>
        <v>0</v>
      </c>
      <c r="AB501" s="638">
        <f t="shared" si="6523"/>
        <v>0</v>
      </c>
      <c r="AC501" s="638">
        <f>'23년(세부_실적)'!AA659</f>
        <v>0</v>
      </c>
      <c r="AD501" s="638">
        <f t="shared" ref="AD501" si="7202">AC501*1000</f>
        <v>0</v>
      </c>
      <c r="AE501" s="638">
        <f>'23년(세부_실적)'!AC659</f>
        <v>0</v>
      </c>
      <c r="AF501" s="638">
        <f t="shared" ref="AF501" si="7203">AE501*1000</f>
        <v>0</v>
      </c>
      <c r="AG501" s="638">
        <f>'23년(세부_실적)'!AE659</f>
        <v>0</v>
      </c>
      <c r="AH501" s="638">
        <f t="shared" ref="AH501" si="7204">AG501*1000</f>
        <v>0</v>
      </c>
      <c r="AI501" s="638">
        <f>'23년(세부_실적)'!AG659</f>
        <v>0</v>
      </c>
      <c r="AJ501" s="638">
        <f t="shared" ref="AJ501" si="7205">AI501*1000</f>
        <v>0</v>
      </c>
      <c r="AK501" s="638">
        <f>'23년(세부_실적)'!AI659</f>
        <v>0</v>
      </c>
      <c r="AL501" s="638">
        <f t="shared" ref="AL501" si="7206">AK501*1000</f>
        <v>0</v>
      </c>
      <c r="AM501" s="638">
        <f>'23년(세부_실적)'!AK659</f>
        <v>0</v>
      </c>
      <c r="AN501" s="638">
        <f t="shared" ref="AN501" si="7207">AM501*1000</f>
        <v>0</v>
      </c>
      <c r="AO501" s="638">
        <f>'23년(세부_실적)'!AM659</f>
        <v>0</v>
      </c>
      <c r="AP501" s="638">
        <f t="shared" ref="AP501" si="7208">AO501*1000</f>
        <v>0</v>
      </c>
      <c r="AQ501" s="638">
        <f>'23년(세부_실적)'!AO659</f>
        <v>0</v>
      </c>
      <c r="AR501" s="638">
        <f t="shared" ref="AR501" si="7209">AQ501*1000</f>
        <v>0</v>
      </c>
      <c r="AS501" s="638">
        <f>'23년(세부_실적)'!AQ659</f>
        <v>0</v>
      </c>
      <c r="AT501" s="638">
        <f t="shared" ref="AT501" si="7210">AS501*1000</f>
        <v>0</v>
      </c>
      <c r="AU501" s="638">
        <f>'23년(세부_실적)'!AS659</f>
        <v>0</v>
      </c>
      <c r="AV501" s="638">
        <f t="shared" ref="AV501" si="7211">AU501*1000</f>
        <v>0</v>
      </c>
      <c r="AW501" s="638">
        <f>'23년(세부_실적)'!AU659</f>
        <v>0</v>
      </c>
      <c r="AX501" s="638">
        <f t="shared" ref="AX501" si="7212">AW501*1000</f>
        <v>0</v>
      </c>
      <c r="AY501" s="638">
        <f>'23년(세부_실적)'!AW659</f>
        <v>0</v>
      </c>
      <c r="AZ501" s="638">
        <f t="shared" ref="AZ501" si="7213">AY501*1000</f>
        <v>0</v>
      </c>
      <c r="BA501" s="638">
        <f>'23년(세부_실적)'!AY659</f>
        <v>0</v>
      </c>
      <c r="BB501" s="638">
        <f t="shared" ref="BB501" si="7214">BA501*1000</f>
        <v>0</v>
      </c>
      <c r="BC501" s="638">
        <f>'23년(세부_실적)'!BA659</f>
        <v>0</v>
      </c>
      <c r="BD501" s="638">
        <f t="shared" ref="BD501" si="7215">BC501*1000</f>
        <v>0</v>
      </c>
      <c r="BF501" s="617">
        <v>0.68834166841992617</v>
      </c>
      <c r="BG501" s="617">
        <v>3.5881722399999987</v>
      </c>
      <c r="BH501" s="617"/>
      <c r="BI501" s="617"/>
      <c r="BJ501" s="617">
        <v>0.68834166841992617</v>
      </c>
      <c r="BK501" s="617">
        <v>3.5881722399999987</v>
      </c>
      <c r="BL501" s="617"/>
      <c r="BM501" s="617"/>
      <c r="BN501" s="617">
        <v>0.68834166841992617</v>
      </c>
      <c r="BO501" s="617">
        <v>3.5881722399999987</v>
      </c>
      <c r="BP501" s="617">
        <v>6.01</v>
      </c>
      <c r="BQ501" s="617"/>
      <c r="BR501" s="617">
        <v>0.68834166841992617</v>
      </c>
      <c r="BS501" s="617">
        <v>3.5881722399999987</v>
      </c>
      <c r="BT501" s="617"/>
      <c r="BU501" s="617"/>
      <c r="BV501" s="617">
        <v>0.68834166841992617</v>
      </c>
      <c r="BW501" s="617">
        <v>3.5881722399999987</v>
      </c>
      <c r="BX501" s="617"/>
      <c r="BY501" s="617"/>
      <c r="BZ501" s="617">
        <v>0.68834166841992617</v>
      </c>
      <c r="CA501" s="617">
        <v>3.5881722399999987</v>
      </c>
      <c r="CB501" s="617"/>
      <c r="CC501" s="617"/>
      <c r="CD501" s="617"/>
      <c r="CE501" s="617"/>
      <c r="CF501" s="617"/>
      <c r="CG501" s="617"/>
      <c r="CH501" s="617"/>
      <c r="CI501" s="617"/>
      <c r="CJ501" s="617"/>
      <c r="CK501" s="617"/>
      <c r="CL501" s="617"/>
      <c r="CM501" s="617"/>
      <c r="CN501" s="617"/>
      <c r="CO501" s="617"/>
      <c r="CP501" s="617"/>
      <c r="CQ501" s="617"/>
      <c r="CR501" s="617"/>
      <c r="CS501" s="617"/>
      <c r="CT501" s="617"/>
      <c r="CU501" s="617"/>
      <c r="CV501" s="617"/>
      <c r="CW501" s="617"/>
      <c r="CX501" s="617"/>
      <c r="CY501" s="617"/>
      <c r="CZ501" s="617"/>
      <c r="DA501" s="617"/>
      <c r="DB501" s="6">
        <f t="shared" si="6554"/>
        <v>0</v>
      </c>
      <c r="DC501" s="6">
        <f t="shared" si="6555"/>
        <v>0</v>
      </c>
      <c r="DD501" s="6">
        <f t="shared" si="6556"/>
        <v>0</v>
      </c>
      <c r="DE501" s="6">
        <f t="shared" si="6557"/>
        <v>0</v>
      </c>
      <c r="DF501" s="6">
        <f t="shared" si="6558"/>
        <v>0</v>
      </c>
      <c r="DG501" s="6">
        <f t="shared" si="6559"/>
        <v>0</v>
      </c>
      <c r="DH501" s="6">
        <f t="shared" si="6560"/>
        <v>0</v>
      </c>
      <c r="DI501" s="6">
        <f t="shared" si="6561"/>
        <v>0</v>
      </c>
      <c r="DJ501" s="6">
        <f t="shared" si="6562"/>
        <v>0</v>
      </c>
      <c r="DK501" s="6">
        <f t="shared" si="6563"/>
        <v>0</v>
      </c>
      <c r="DL501" s="6">
        <f t="shared" si="6564"/>
        <v>0</v>
      </c>
      <c r="DM501" s="6">
        <f t="shared" si="6565"/>
        <v>0</v>
      </c>
      <c r="DO501" s="6">
        <f t="shared" si="6566"/>
        <v>0</v>
      </c>
      <c r="DP501" s="6">
        <f t="shared" si="6567"/>
        <v>0</v>
      </c>
      <c r="DQ501" s="6">
        <f t="shared" si="6568"/>
        <v>0</v>
      </c>
      <c r="DR501" s="6">
        <f t="shared" si="6569"/>
        <v>0</v>
      </c>
      <c r="DS501" s="6">
        <f t="shared" si="6570"/>
        <v>0</v>
      </c>
      <c r="DT501" s="6">
        <f t="shared" si="6571"/>
        <v>0</v>
      </c>
      <c r="DU501" s="6">
        <f t="shared" si="6572"/>
        <v>0</v>
      </c>
      <c r="DV501" s="6">
        <f t="shared" si="6573"/>
        <v>0</v>
      </c>
      <c r="DW501" s="6">
        <f t="shared" si="6574"/>
        <v>0</v>
      </c>
      <c r="DX501" s="6">
        <f t="shared" si="6575"/>
        <v>0</v>
      </c>
      <c r="DY501" s="6">
        <f t="shared" si="6576"/>
        <v>0</v>
      </c>
      <c r="DZ501" s="6">
        <f t="shared" si="6577"/>
        <v>0</v>
      </c>
    </row>
    <row r="502" spans="2:130" ht="12" customHeight="1" outlineLevel="1">
      <c r="B502" s="6">
        <f>'23년(세부_실적)'!A660</f>
        <v>496</v>
      </c>
      <c r="C502" s="620"/>
      <c r="D502" s="620"/>
      <c r="E502" s="620"/>
      <c r="F502" s="622" t="str">
        <f>'23년(세부_실적)'!E660</f>
        <v>PN095WCW-MAIN(A)</v>
      </c>
      <c r="G502" s="622" t="s">
        <v>1158</v>
      </c>
      <c r="H502" s="622"/>
      <c r="I502" s="617" t="str">
        <f>'23년(세부_실적)'!G660</f>
        <v>신</v>
      </c>
      <c r="J502" s="617" t="str">
        <f>'23년(세부_실적)'!H660</f>
        <v>QD</v>
      </c>
      <c r="K502" s="617">
        <f>'23년(세부_실적)'!I660</f>
        <v>8.35</v>
      </c>
      <c r="L502" s="617">
        <f>'23년(세부_실적)'!J660</f>
        <v>0</v>
      </c>
      <c r="M502" s="617">
        <f>'23년(세부_실적)'!K660</f>
        <v>8.35</v>
      </c>
      <c r="N502" s="617">
        <f>'23년(세부_실적)'!L660</f>
        <v>0</v>
      </c>
      <c r="O502" s="617">
        <f>'23년(세부_실적)'!M660</f>
        <v>8.35</v>
      </c>
      <c r="P502" s="617">
        <f>'23년(세부_실적)'!N660</f>
        <v>0</v>
      </c>
      <c r="Q502" s="617">
        <f>'23년(세부_실적)'!O660</f>
        <v>8.35</v>
      </c>
      <c r="R502" s="617">
        <f>'23년(세부_실적)'!P660</f>
        <v>0</v>
      </c>
      <c r="S502" s="638">
        <f>'23년(세부_실적)'!Q660</f>
        <v>0</v>
      </c>
      <c r="T502" s="638">
        <f t="shared" si="6520"/>
        <v>0</v>
      </c>
      <c r="U502" s="638">
        <f>'23년(세부_실적)'!S660</f>
        <v>0</v>
      </c>
      <c r="V502" s="638">
        <f t="shared" si="6521"/>
        <v>0</v>
      </c>
      <c r="W502" s="638">
        <f>'23년(세부_실적)'!U660</f>
        <v>0</v>
      </c>
      <c r="X502" s="638">
        <f t="shared" si="6522"/>
        <v>0</v>
      </c>
      <c r="Y502" s="638">
        <f>'23년(세부_실적)'!W660</f>
        <v>0</v>
      </c>
      <c r="Z502" s="638">
        <f t="shared" si="6523"/>
        <v>0</v>
      </c>
      <c r="AA502" s="638">
        <f>'23년(세부_실적)'!Y660</f>
        <v>0</v>
      </c>
      <c r="AB502" s="638">
        <f t="shared" si="6523"/>
        <v>0</v>
      </c>
      <c r="AC502" s="638">
        <f>'23년(세부_실적)'!AA660</f>
        <v>0</v>
      </c>
      <c r="AD502" s="638">
        <f t="shared" ref="AD502" si="7216">AC502*1000</f>
        <v>0</v>
      </c>
      <c r="AE502" s="638">
        <f>'23년(세부_실적)'!AC660</f>
        <v>0</v>
      </c>
      <c r="AF502" s="638">
        <f t="shared" ref="AF502" si="7217">AE502*1000</f>
        <v>0</v>
      </c>
      <c r="AG502" s="638">
        <f>'23년(세부_실적)'!AE660</f>
        <v>0</v>
      </c>
      <c r="AH502" s="638">
        <f t="shared" ref="AH502" si="7218">AG502*1000</f>
        <v>0</v>
      </c>
      <c r="AI502" s="638">
        <f>'23년(세부_실적)'!AG660</f>
        <v>0</v>
      </c>
      <c r="AJ502" s="638">
        <f t="shared" ref="AJ502" si="7219">AI502*1000</f>
        <v>0</v>
      </c>
      <c r="AK502" s="638">
        <f>'23년(세부_실적)'!AI660</f>
        <v>0</v>
      </c>
      <c r="AL502" s="638">
        <f t="shared" ref="AL502" si="7220">AK502*1000</f>
        <v>0</v>
      </c>
      <c r="AM502" s="638">
        <f>'23년(세부_실적)'!AK660</f>
        <v>0</v>
      </c>
      <c r="AN502" s="638">
        <f t="shared" ref="AN502" si="7221">AM502*1000</f>
        <v>0</v>
      </c>
      <c r="AO502" s="638">
        <f>'23년(세부_실적)'!AM660</f>
        <v>0</v>
      </c>
      <c r="AP502" s="638">
        <f t="shared" ref="AP502" si="7222">AO502*1000</f>
        <v>0</v>
      </c>
      <c r="AQ502" s="638">
        <f>'23년(세부_실적)'!AO660</f>
        <v>0</v>
      </c>
      <c r="AR502" s="638">
        <f t="shared" ref="AR502" si="7223">AQ502*1000</f>
        <v>0</v>
      </c>
      <c r="AS502" s="638">
        <f>'23년(세부_실적)'!AQ660</f>
        <v>0</v>
      </c>
      <c r="AT502" s="638">
        <f t="shared" ref="AT502" si="7224">AS502*1000</f>
        <v>0</v>
      </c>
      <c r="AU502" s="638">
        <f>'23년(세부_실적)'!AS660</f>
        <v>0</v>
      </c>
      <c r="AV502" s="638">
        <f t="shared" ref="AV502" si="7225">AU502*1000</f>
        <v>0</v>
      </c>
      <c r="AW502" s="638">
        <f>'23년(세부_실적)'!AU660</f>
        <v>0</v>
      </c>
      <c r="AX502" s="638">
        <f t="shared" ref="AX502" si="7226">AW502*1000</f>
        <v>0</v>
      </c>
      <c r="AY502" s="638">
        <f>'23년(세부_실적)'!AW660</f>
        <v>0</v>
      </c>
      <c r="AZ502" s="638">
        <f t="shared" ref="AZ502" si="7227">AY502*1000</f>
        <v>0</v>
      </c>
      <c r="BA502" s="638">
        <f>'23년(세부_실적)'!AY660</f>
        <v>0</v>
      </c>
      <c r="BB502" s="638">
        <f t="shared" ref="BB502" si="7228">BA502*1000</f>
        <v>0</v>
      </c>
      <c r="BC502" s="638">
        <f>'23년(세부_실적)'!BA660</f>
        <v>0</v>
      </c>
      <c r="BD502" s="638">
        <f t="shared" ref="BD502" si="7229">BC502*1000</f>
        <v>0</v>
      </c>
      <c r="BF502" s="617">
        <v>0.68834166841992617</v>
      </c>
      <c r="BG502" s="617">
        <v>5.5346965257142848</v>
      </c>
      <c r="BH502" s="617"/>
      <c r="BI502" s="617"/>
      <c r="BJ502" s="617">
        <v>0.68834166841992617</v>
      </c>
      <c r="BK502" s="617">
        <v>5.5346965257142848</v>
      </c>
      <c r="BL502" s="617"/>
      <c r="BM502" s="617"/>
      <c r="BN502" s="617">
        <v>0.68834166841992617</v>
      </c>
      <c r="BO502" s="617">
        <v>5.5346965257142848</v>
      </c>
      <c r="BP502" s="617">
        <v>8.35</v>
      </c>
      <c r="BQ502" s="617"/>
      <c r="BR502" s="617">
        <v>0.68834166841992617</v>
      </c>
      <c r="BS502" s="617">
        <v>5.5346965257142848</v>
      </c>
      <c r="BT502" s="617"/>
      <c r="BU502" s="617"/>
      <c r="BV502" s="617">
        <v>0.68834166841992617</v>
      </c>
      <c r="BW502" s="617">
        <v>5.5346965257142848</v>
      </c>
      <c r="BX502" s="617"/>
      <c r="BY502" s="617"/>
      <c r="BZ502" s="617">
        <v>0.68834166841992617</v>
      </c>
      <c r="CA502" s="617">
        <v>5.5346965257142848</v>
      </c>
      <c r="CB502" s="617"/>
      <c r="CC502" s="617"/>
      <c r="CD502" s="617"/>
      <c r="CE502" s="617"/>
      <c r="CF502" s="617"/>
      <c r="CG502" s="617"/>
      <c r="CH502" s="617"/>
      <c r="CI502" s="617"/>
      <c r="CJ502" s="617"/>
      <c r="CK502" s="617"/>
      <c r="CL502" s="617"/>
      <c r="CM502" s="617"/>
      <c r="CN502" s="617"/>
      <c r="CO502" s="617"/>
      <c r="CP502" s="617"/>
      <c r="CQ502" s="617"/>
      <c r="CR502" s="617"/>
      <c r="CS502" s="617"/>
      <c r="CT502" s="617"/>
      <c r="CU502" s="617"/>
      <c r="CV502" s="617"/>
      <c r="CW502" s="617"/>
      <c r="CX502" s="617"/>
      <c r="CY502" s="617"/>
      <c r="CZ502" s="617"/>
      <c r="DA502" s="617"/>
      <c r="DB502" s="6">
        <f t="shared" si="6554"/>
        <v>0</v>
      </c>
      <c r="DC502" s="6">
        <f t="shared" si="6555"/>
        <v>0</v>
      </c>
      <c r="DD502" s="6">
        <f t="shared" si="6556"/>
        <v>0</v>
      </c>
      <c r="DE502" s="6">
        <f t="shared" si="6557"/>
        <v>0</v>
      </c>
      <c r="DF502" s="6">
        <f t="shared" si="6558"/>
        <v>0</v>
      </c>
      <c r="DG502" s="6">
        <f t="shared" si="6559"/>
        <v>0</v>
      </c>
      <c r="DH502" s="6">
        <f t="shared" si="6560"/>
        <v>0</v>
      </c>
      <c r="DI502" s="6">
        <f t="shared" si="6561"/>
        <v>0</v>
      </c>
      <c r="DJ502" s="6">
        <f t="shared" si="6562"/>
        <v>0</v>
      </c>
      <c r="DK502" s="6">
        <f t="shared" si="6563"/>
        <v>0</v>
      </c>
      <c r="DL502" s="6">
        <f t="shared" si="6564"/>
        <v>0</v>
      </c>
      <c r="DM502" s="6">
        <f t="shared" si="6565"/>
        <v>0</v>
      </c>
      <c r="DO502" s="6">
        <f t="shared" si="6566"/>
        <v>0</v>
      </c>
      <c r="DP502" s="6">
        <f t="shared" si="6567"/>
        <v>0</v>
      </c>
      <c r="DQ502" s="6">
        <f t="shared" si="6568"/>
        <v>0</v>
      </c>
      <c r="DR502" s="6">
        <f t="shared" si="6569"/>
        <v>0</v>
      </c>
      <c r="DS502" s="6">
        <f t="shared" si="6570"/>
        <v>0</v>
      </c>
      <c r="DT502" s="6">
        <f t="shared" si="6571"/>
        <v>0</v>
      </c>
      <c r="DU502" s="6">
        <f t="shared" si="6572"/>
        <v>0</v>
      </c>
      <c r="DV502" s="6">
        <f t="shared" si="6573"/>
        <v>0</v>
      </c>
      <c r="DW502" s="6">
        <f t="shared" si="6574"/>
        <v>0</v>
      </c>
      <c r="DX502" s="6">
        <f t="shared" si="6575"/>
        <v>0</v>
      </c>
      <c r="DY502" s="6">
        <f t="shared" si="6576"/>
        <v>0</v>
      </c>
      <c r="DZ502" s="6">
        <f t="shared" si="6577"/>
        <v>0</v>
      </c>
    </row>
    <row r="503" spans="2:130" ht="12" customHeight="1" outlineLevel="1">
      <c r="B503" s="6">
        <f>'23년(세부_실적)'!A661</f>
        <v>497</v>
      </c>
      <c r="C503" s="620"/>
      <c r="D503" s="620"/>
      <c r="E503" s="620"/>
      <c r="F503" s="622" t="str">
        <f>'23년(세부_실적)'!E661</f>
        <v>PN095WCW-MAIN(ENT)</v>
      </c>
      <c r="G503" s="622" t="s">
        <v>1159</v>
      </c>
      <c r="H503" s="622"/>
      <c r="I503" s="617" t="str">
        <f>'23년(세부_실적)'!G661</f>
        <v>신</v>
      </c>
      <c r="J503" s="617" t="str">
        <f>'23년(세부_실적)'!H661</f>
        <v>QD</v>
      </c>
      <c r="K503" s="617">
        <f>'23년(세부_실적)'!I661</f>
        <v>5.52</v>
      </c>
      <c r="L503" s="617">
        <f>'23년(세부_실적)'!J661</f>
        <v>0</v>
      </c>
      <c r="M503" s="617">
        <f>'23년(세부_실적)'!K661</f>
        <v>5.52</v>
      </c>
      <c r="N503" s="617">
        <f>'23년(세부_실적)'!L661</f>
        <v>0</v>
      </c>
      <c r="O503" s="617">
        <f>'23년(세부_실적)'!M661</f>
        <v>5.52</v>
      </c>
      <c r="P503" s="617">
        <f>'23년(세부_실적)'!N661</f>
        <v>0</v>
      </c>
      <c r="Q503" s="617">
        <f>'23년(세부_실적)'!O661</f>
        <v>5.52</v>
      </c>
      <c r="R503" s="617">
        <f>'23년(세부_실적)'!P661</f>
        <v>0</v>
      </c>
      <c r="S503" s="638">
        <f>'23년(세부_실적)'!Q661</f>
        <v>0</v>
      </c>
      <c r="T503" s="638">
        <f t="shared" si="6520"/>
        <v>0</v>
      </c>
      <c r="U503" s="638">
        <f>'23년(세부_실적)'!S661</f>
        <v>0</v>
      </c>
      <c r="V503" s="638">
        <f t="shared" si="6521"/>
        <v>0</v>
      </c>
      <c r="W503" s="638">
        <f>'23년(세부_실적)'!U661</f>
        <v>0</v>
      </c>
      <c r="X503" s="638">
        <f t="shared" si="6522"/>
        <v>0</v>
      </c>
      <c r="Y503" s="638">
        <f>'23년(세부_실적)'!W661</f>
        <v>0</v>
      </c>
      <c r="Z503" s="638">
        <f t="shared" si="6523"/>
        <v>0</v>
      </c>
      <c r="AA503" s="638">
        <f>'23년(세부_실적)'!Y661</f>
        <v>0</v>
      </c>
      <c r="AB503" s="638">
        <f t="shared" si="6523"/>
        <v>0</v>
      </c>
      <c r="AC503" s="638">
        <f>'23년(세부_실적)'!AA661</f>
        <v>0</v>
      </c>
      <c r="AD503" s="638">
        <f t="shared" ref="AD503" si="7230">AC503*1000</f>
        <v>0</v>
      </c>
      <c r="AE503" s="638">
        <f>'23년(세부_실적)'!AC661</f>
        <v>0</v>
      </c>
      <c r="AF503" s="638">
        <f t="shared" ref="AF503" si="7231">AE503*1000</f>
        <v>0</v>
      </c>
      <c r="AG503" s="638">
        <f>'23년(세부_실적)'!AE661</f>
        <v>0</v>
      </c>
      <c r="AH503" s="638">
        <f t="shared" ref="AH503" si="7232">AG503*1000</f>
        <v>0</v>
      </c>
      <c r="AI503" s="638">
        <f>'23년(세부_실적)'!AG661</f>
        <v>0</v>
      </c>
      <c r="AJ503" s="638">
        <f t="shared" ref="AJ503" si="7233">AI503*1000</f>
        <v>0</v>
      </c>
      <c r="AK503" s="638">
        <f>'23년(세부_실적)'!AI661</f>
        <v>0</v>
      </c>
      <c r="AL503" s="638">
        <f t="shared" ref="AL503" si="7234">AK503*1000</f>
        <v>0</v>
      </c>
      <c r="AM503" s="638">
        <f>'23년(세부_실적)'!AK661</f>
        <v>0</v>
      </c>
      <c r="AN503" s="638">
        <f t="shared" ref="AN503" si="7235">AM503*1000</f>
        <v>0</v>
      </c>
      <c r="AO503" s="638">
        <f>'23년(세부_실적)'!AM661</f>
        <v>0</v>
      </c>
      <c r="AP503" s="638">
        <f t="shared" ref="AP503" si="7236">AO503*1000</f>
        <v>0</v>
      </c>
      <c r="AQ503" s="638">
        <f>'23년(세부_실적)'!AO661</f>
        <v>0</v>
      </c>
      <c r="AR503" s="638">
        <f t="shared" ref="AR503" si="7237">AQ503*1000</f>
        <v>0</v>
      </c>
      <c r="AS503" s="638">
        <f>'23년(세부_실적)'!AQ661</f>
        <v>0</v>
      </c>
      <c r="AT503" s="638">
        <f t="shared" ref="AT503" si="7238">AS503*1000</f>
        <v>0</v>
      </c>
      <c r="AU503" s="638">
        <f>'23년(세부_실적)'!AS661</f>
        <v>0</v>
      </c>
      <c r="AV503" s="638">
        <f t="shared" ref="AV503" si="7239">AU503*1000</f>
        <v>0</v>
      </c>
      <c r="AW503" s="638">
        <f>'23년(세부_실적)'!AU661</f>
        <v>0</v>
      </c>
      <c r="AX503" s="638">
        <f t="shared" ref="AX503" si="7240">AW503*1000</f>
        <v>0</v>
      </c>
      <c r="AY503" s="638">
        <f>'23년(세부_실적)'!AW661</f>
        <v>0</v>
      </c>
      <c r="AZ503" s="638">
        <f t="shared" ref="AZ503" si="7241">AY503*1000</f>
        <v>0</v>
      </c>
      <c r="BA503" s="638">
        <f>'23년(세부_실적)'!AY661</f>
        <v>0</v>
      </c>
      <c r="BB503" s="638">
        <f t="shared" ref="BB503" si="7242">BA503*1000</f>
        <v>0</v>
      </c>
      <c r="BC503" s="638">
        <f>'23년(세부_실적)'!BA661</f>
        <v>0</v>
      </c>
      <c r="BD503" s="638">
        <f t="shared" ref="BD503" si="7243">BC503*1000</f>
        <v>0</v>
      </c>
      <c r="BF503" s="617">
        <v>0.68834166841992617</v>
      </c>
      <c r="BG503" s="617">
        <v>3.1771922399999988</v>
      </c>
      <c r="BH503" s="617"/>
      <c r="BI503" s="617"/>
      <c r="BJ503" s="617">
        <v>0.68834166841992617</v>
      </c>
      <c r="BK503" s="617">
        <v>3.1771922399999988</v>
      </c>
      <c r="BL503" s="617"/>
      <c r="BM503" s="617"/>
      <c r="BN503" s="617">
        <v>0.68834166841992617</v>
      </c>
      <c r="BO503" s="617">
        <v>3.1771922399999988</v>
      </c>
      <c r="BP503" s="617">
        <v>5.52</v>
      </c>
      <c r="BQ503" s="617"/>
      <c r="BR503" s="617">
        <v>0.68834166841992617</v>
      </c>
      <c r="BS503" s="617">
        <v>3.1771922399999988</v>
      </c>
      <c r="BT503" s="617"/>
      <c r="BU503" s="617"/>
      <c r="BV503" s="617">
        <v>0.68834166841992617</v>
      </c>
      <c r="BW503" s="617">
        <v>3.1771922399999988</v>
      </c>
      <c r="BX503" s="617"/>
      <c r="BY503" s="617"/>
      <c r="BZ503" s="617">
        <v>0.68834166841992617</v>
      </c>
      <c r="CA503" s="617">
        <v>3.1771922399999988</v>
      </c>
      <c r="CB503" s="617"/>
      <c r="CC503" s="617"/>
      <c r="CD503" s="617"/>
      <c r="CE503" s="617"/>
      <c r="CF503" s="617"/>
      <c r="CG503" s="617"/>
      <c r="CH503" s="617"/>
      <c r="CI503" s="617"/>
      <c r="CJ503" s="617"/>
      <c r="CK503" s="617"/>
      <c r="CL503" s="617"/>
      <c r="CM503" s="617"/>
      <c r="CN503" s="617"/>
      <c r="CO503" s="617"/>
      <c r="CP503" s="617"/>
      <c r="CQ503" s="617"/>
      <c r="CR503" s="617"/>
      <c r="CS503" s="617"/>
      <c r="CT503" s="617"/>
      <c r="CU503" s="617"/>
      <c r="CV503" s="617"/>
      <c r="CW503" s="617"/>
      <c r="CX503" s="617"/>
      <c r="CY503" s="617"/>
      <c r="CZ503" s="617"/>
      <c r="DA503" s="617"/>
      <c r="DB503" s="6">
        <f t="shared" si="6554"/>
        <v>0</v>
      </c>
      <c r="DC503" s="6">
        <f t="shared" si="6555"/>
        <v>0</v>
      </c>
      <c r="DD503" s="6">
        <f t="shared" si="6556"/>
        <v>0</v>
      </c>
      <c r="DE503" s="6">
        <f t="shared" si="6557"/>
        <v>0</v>
      </c>
      <c r="DF503" s="6">
        <f t="shared" si="6558"/>
        <v>0</v>
      </c>
      <c r="DG503" s="6">
        <f t="shared" si="6559"/>
        <v>0</v>
      </c>
      <c r="DH503" s="6">
        <f t="shared" si="6560"/>
        <v>0</v>
      </c>
      <c r="DI503" s="6">
        <f t="shared" si="6561"/>
        <v>0</v>
      </c>
      <c r="DJ503" s="6">
        <f t="shared" si="6562"/>
        <v>0</v>
      </c>
      <c r="DK503" s="6">
        <f t="shared" si="6563"/>
        <v>0</v>
      </c>
      <c r="DL503" s="6">
        <f t="shared" si="6564"/>
        <v>0</v>
      </c>
      <c r="DM503" s="6">
        <f t="shared" si="6565"/>
        <v>0</v>
      </c>
      <c r="DO503" s="6">
        <f t="shared" si="6566"/>
        <v>0</v>
      </c>
      <c r="DP503" s="6">
        <f t="shared" si="6567"/>
        <v>0</v>
      </c>
      <c r="DQ503" s="6">
        <f t="shared" si="6568"/>
        <v>0</v>
      </c>
      <c r="DR503" s="6">
        <f t="shared" si="6569"/>
        <v>0</v>
      </c>
      <c r="DS503" s="6">
        <f t="shared" si="6570"/>
        <v>0</v>
      </c>
      <c r="DT503" s="6">
        <f t="shared" si="6571"/>
        <v>0</v>
      </c>
      <c r="DU503" s="6">
        <f t="shared" si="6572"/>
        <v>0</v>
      </c>
      <c r="DV503" s="6">
        <f t="shared" si="6573"/>
        <v>0</v>
      </c>
      <c r="DW503" s="6">
        <f t="shared" si="6574"/>
        <v>0</v>
      </c>
      <c r="DX503" s="6">
        <f t="shared" si="6575"/>
        <v>0</v>
      </c>
      <c r="DY503" s="6">
        <f t="shared" si="6576"/>
        <v>0</v>
      </c>
      <c r="DZ503" s="6">
        <f t="shared" si="6577"/>
        <v>0</v>
      </c>
    </row>
    <row r="504" spans="2:130" ht="12" customHeight="1" outlineLevel="1">
      <c r="B504" s="6">
        <f>'23년(세부_실적)'!A662</f>
        <v>498</v>
      </c>
      <c r="C504" s="620"/>
      <c r="D504" s="620"/>
      <c r="E504" s="620"/>
      <c r="F504" s="622" t="str">
        <f>'23년(세부_실적)'!E662</f>
        <v>PN095WCW-V2</v>
      </c>
      <c r="G504" s="622" t="s">
        <v>1160</v>
      </c>
      <c r="H504" s="622"/>
      <c r="I504" s="617" t="str">
        <f>'23년(세부_실적)'!G662</f>
        <v>신</v>
      </c>
      <c r="J504" s="617" t="str">
        <f>'23년(세부_실적)'!H662</f>
        <v>QD</v>
      </c>
      <c r="K504" s="617">
        <f>'23년(세부_실적)'!I662</f>
        <v>9.5</v>
      </c>
      <c r="L504" s="617">
        <f>'23년(세부_실적)'!J662</f>
        <v>0</v>
      </c>
      <c r="M504" s="617">
        <f>'23년(세부_실적)'!K662</f>
        <v>9.5</v>
      </c>
      <c r="N504" s="617">
        <f>'23년(세부_실적)'!L662</f>
        <v>0</v>
      </c>
      <c r="O504" s="617">
        <f>'23년(세부_실적)'!M662</f>
        <v>9.5</v>
      </c>
      <c r="P504" s="617">
        <f>'23년(세부_실적)'!N662</f>
        <v>0</v>
      </c>
      <c r="Q504" s="617">
        <f>'23년(세부_실적)'!O662</f>
        <v>9.5</v>
      </c>
      <c r="R504" s="617">
        <f>'23년(세부_실적)'!P662</f>
        <v>0</v>
      </c>
      <c r="S504" s="638">
        <f>'23년(세부_실적)'!Q662</f>
        <v>0</v>
      </c>
      <c r="T504" s="638">
        <f t="shared" si="6520"/>
        <v>0</v>
      </c>
      <c r="U504" s="638">
        <f>'23년(세부_실적)'!S662</f>
        <v>0</v>
      </c>
      <c r="V504" s="638">
        <f t="shared" si="6521"/>
        <v>0</v>
      </c>
      <c r="W504" s="638">
        <f>'23년(세부_실적)'!U662</f>
        <v>0</v>
      </c>
      <c r="X504" s="638">
        <f t="shared" si="6522"/>
        <v>0</v>
      </c>
      <c r="Y504" s="638">
        <f>'23년(세부_실적)'!W662</f>
        <v>0</v>
      </c>
      <c r="Z504" s="638">
        <f t="shared" si="6523"/>
        <v>0</v>
      </c>
      <c r="AA504" s="638">
        <f>'23년(세부_실적)'!Y662</f>
        <v>0</v>
      </c>
      <c r="AB504" s="638">
        <f t="shared" si="6523"/>
        <v>0</v>
      </c>
      <c r="AC504" s="638">
        <f>'23년(세부_실적)'!AA662</f>
        <v>0</v>
      </c>
      <c r="AD504" s="638">
        <f t="shared" ref="AD504" si="7244">AC504*1000</f>
        <v>0</v>
      </c>
      <c r="AE504" s="638">
        <f>'23년(세부_실적)'!AC662</f>
        <v>0</v>
      </c>
      <c r="AF504" s="638">
        <f t="shared" ref="AF504" si="7245">AE504*1000</f>
        <v>0</v>
      </c>
      <c r="AG504" s="638">
        <f>'23년(세부_실적)'!AE662</f>
        <v>0</v>
      </c>
      <c r="AH504" s="638">
        <f t="shared" ref="AH504" si="7246">AG504*1000</f>
        <v>0</v>
      </c>
      <c r="AI504" s="638">
        <f>'23년(세부_실적)'!AG662</f>
        <v>0</v>
      </c>
      <c r="AJ504" s="638">
        <f t="shared" ref="AJ504" si="7247">AI504*1000</f>
        <v>0</v>
      </c>
      <c r="AK504" s="638">
        <f>'23년(세부_실적)'!AI662</f>
        <v>0</v>
      </c>
      <c r="AL504" s="638">
        <f t="shared" ref="AL504" si="7248">AK504*1000</f>
        <v>0</v>
      </c>
      <c r="AM504" s="638">
        <f>'23년(세부_실적)'!AK662</f>
        <v>0</v>
      </c>
      <c r="AN504" s="638">
        <f t="shared" ref="AN504" si="7249">AM504*1000</f>
        <v>0</v>
      </c>
      <c r="AO504" s="638">
        <f>'23년(세부_실적)'!AM662</f>
        <v>0</v>
      </c>
      <c r="AP504" s="638">
        <f t="shared" ref="AP504" si="7250">AO504*1000</f>
        <v>0</v>
      </c>
      <c r="AQ504" s="638">
        <f>'23년(세부_실적)'!AO662</f>
        <v>0</v>
      </c>
      <c r="AR504" s="638">
        <f t="shared" ref="AR504" si="7251">AQ504*1000</f>
        <v>0</v>
      </c>
      <c r="AS504" s="638">
        <f>'23년(세부_실적)'!AQ662</f>
        <v>0</v>
      </c>
      <c r="AT504" s="638">
        <f t="shared" ref="AT504" si="7252">AS504*1000</f>
        <v>0</v>
      </c>
      <c r="AU504" s="638">
        <f>'23년(세부_실적)'!AS662</f>
        <v>0</v>
      </c>
      <c r="AV504" s="638">
        <f t="shared" ref="AV504" si="7253">AU504*1000</f>
        <v>0</v>
      </c>
      <c r="AW504" s="638">
        <f>'23년(세부_실적)'!AU662</f>
        <v>0</v>
      </c>
      <c r="AX504" s="638">
        <f t="shared" ref="AX504" si="7254">AW504*1000</f>
        <v>0</v>
      </c>
      <c r="AY504" s="638">
        <f>'23년(세부_실적)'!AW662</f>
        <v>0</v>
      </c>
      <c r="AZ504" s="638">
        <f t="shared" ref="AZ504" si="7255">AY504*1000</f>
        <v>0</v>
      </c>
      <c r="BA504" s="638">
        <f>'23년(세부_실적)'!AY662</f>
        <v>0</v>
      </c>
      <c r="BB504" s="638">
        <f t="shared" ref="BB504" si="7256">BA504*1000</f>
        <v>0</v>
      </c>
      <c r="BC504" s="638">
        <f>'23년(세부_실적)'!BA662</f>
        <v>0</v>
      </c>
      <c r="BD504" s="638">
        <f t="shared" ref="BD504" si="7257">BC504*1000</f>
        <v>0</v>
      </c>
      <c r="BF504" s="617">
        <v>0.68221443671423554</v>
      </c>
      <c r="BG504" s="617">
        <v>7.2286871428571464</v>
      </c>
      <c r="BH504" s="617"/>
      <c r="BI504" s="617"/>
      <c r="BJ504" s="617">
        <v>0.68221443671423554</v>
      </c>
      <c r="BK504" s="617">
        <v>7.2286871428571464</v>
      </c>
      <c r="BL504" s="617"/>
      <c r="BM504" s="617"/>
      <c r="BN504" s="617">
        <v>0.68221443671423554</v>
      </c>
      <c r="BO504" s="617">
        <v>7.2286871428571464</v>
      </c>
      <c r="BP504" s="617">
        <v>9.5</v>
      </c>
      <c r="BQ504" s="617"/>
      <c r="BR504" s="617">
        <v>0.68221443671423554</v>
      </c>
      <c r="BS504" s="617">
        <v>7.2286871428571464</v>
      </c>
      <c r="BT504" s="617"/>
      <c r="BU504" s="617"/>
      <c r="BV504" s="617">
        <v>0.68221443671423554</v>
      </c>
      <c r="BW504" s="617">
        <v>7.2286871428571464</v>
      </c>
      <c r="BX504" s="617"/>
      <c r="BY504" s="617"/>
      <c r="BZ504" s="617">
        <v>0.68221443671423554</v>
      </c>
      <c r="CA504" s="617">
        <v>7.2286871428571464</v>
      </c>
      <c r="CB504" s="617"/>
      <c r="CC504" s="617"/>
      <c r="CD504" s="617"/>
      <c r="CE504" s="617"/>
      <c r="CF504" s="617"/>
      <c r="CG504" s="617"/>
      <c r="CH504" s="617"/>
      <c r="CI504" s="617"/>
      <c r="CJ504" s="617"/>
      <c r="CK504" s="617"/>
      <c r="CL504" s="617"/>
      <c r="CM504" s="617"/>
      <c r="CN504" s="617"/>
      <c r="CO504" s="617"/>
      <c r="CP504" s="617"/>
      <c r="CQ504" s="617"/>
      <c r="CR504" s="617"/>
      <c r="CS504" s="617"/>
      <c r="CT504" s="617"/>
      <c r="CU504" s="617"/>
      <c r="CV504" s="617"/>
      <c r="CW504" s="617"/>
      <c r="CX504" s="617"/>
      <c r="CY504" s="617"/>
      <c r="CZ504" s="617"/>
      <c r="DA504" s="617"/>
      <c r="DB504" s="6">
        <f t="shared" si="6554"/>
        <v>0</v>
      </c>
      <c r="DC504" s="6">
        <f t="shared" si="6555"/>
        <v>0</v>
      </c>
      <c r="DD504" s="6">
        <f t="shared" si="6556"/>
        <v>0</v>
      </c>
      <c r="DE504" s="6">
        <f t="shared" si="6557"/>
        <v>0</v>
      </c>
      <c r="DF504" s="6">
        <f t="shared" si="6558"/>
        <v>0</v>
      </c>
      <c r="DG504" s="6">
        <f t="shared" si="6559"/>
        <v>0</v>
      </c>
      <c r="DH504" s="6">
        <f t="shared" si="6560"/>
        <v>0</v>
      </c>
      <c r="DI504" s="6">
        <f t="shared" si="6561"/>
        <v>0</v>
      </c>
      <c r="DJ504" s="6">
        <f t="shared" si="6562"/>
        <v>0</v>
      </c>
      <c r="DK504" s="6">
        <f t="shared" si="6563"/>
        <v>0</v>
      </c>
      <c r="DL504" s="6">
        <f t="shared" si="6564"/>
        <v>0</v>
      </c>
      <c r="DM504" s="6">
        <f t="shared" si="6565"/>
        <v>0</v>
      </c>
      <c r="DO504" s="6">
        <f t="shared" si="6566"/>
        <v>0</v>
      </c>
      <c r="DP504" s="6">
        <f t="shared" si="6567"/>
        <v>0</v>
      </c>
      <c r="DQ504" s="6">
        <f t="shared" si="6568"/>
        <v>0</v>
      </c>
      <c r="DR504" s="6">
        <f t="shared" si="6569"/>
        <v>0</v>
      </c>
      <c r="DS504" s="6">
        <f t="shared" si="6570"/>
        <v>0</v>
      </c>
      <c r="DT504" s="6">
        <f t="shared" si="6571"/>
        <v>0</v>
      </c>
      <c r="DU504" s="6">
        <f t="shared" si="6572"/>
        <v>0</v>
      </c>
      <c r="DV504" s="6">
        <f t="shared" si="6573"/>
        <v>0</v>
      </c>
      <c r="DW504" s="6">
        <f t="shared" si="6574"/>
        <v>0</v>
      </c>
      <c r="DX504" s="6">
        <f t="shared" si="6575"/>
        <v>0</v>
      </c>
      <c r="DY504" s="6">
        <f t="shared" si="6576"/>
        <v>0</v>
      </c>
      <c r="DZ504" s="6">
        <f t="shared" si="6577"/>
        <v>0</v>
      </c>
    </row>
    <row r="505" spans="2:130" ht="12" customHeight="1" outlineLevel="1">
      <c r="B505" s="6" t="e">
        <f>'23년(세부_실적)'!#REF!</f>
        <v>#REF!</v>
      </c>
      <c r="C505" s="620"/>
      <c r="D505" s="620"/>
      <c r="E505" s="620"/>
      <c r="F505" s="622" t="e">
        <f>'23년(세부_실적)'!#REF!</f>
        <v>#REF!</v>
      </c>
      <c r="G505" s="622" t="s">
        <v>1524</v>
      </c>
      <c r="H505" s="622"/>
      <c r="I505" s="617" t="e">
        <f>'23년(세부_실적)'!#REF!</f>
        <v>#REF!</v>
      </c>
      <c r="J505" s="617" t="e">
        <f>'23년(세부_실적)'!#REF!</f>
        <v>#REF!</v>
      </c>
      <c r="K505" s="617" t="e">
        <f>'23년(세부_실적)'!#REF!</f>
        <v>#REF!</v>
      </c>
      <c r="L505" s="617" t="e">
        <f>'23년(세부_실적)'!#REF!</f>
        <v>#REF!</v>
      </c>
      <c r="M505" s="617" t="e">
        <f>'23년(세부_실적)'!#REF!</f>
        <v>#REF!</v>
      </c>
      <c r="N505" s="617" t="e">
        <f>'23년(세부_실적)'!#REF!</f>
        <v>#REF!</v>
      </c>
      <c r="O505" s="617" t="e">
        <f>'23년(세부_실적)'!#REF!</f>
        <v>#REF!</v>
      </c>
      <c r="P505" s="617" t="e">
        <f>'23년(세부_실적)'!#REF!</f>
        <v>#REF!</v>
      </c>
      <c r="Q505" s="617" t="e">
        <f>'23년(세부_실적)'!#REF!</f>
        <v>#REF!</v>
      </c>
      <c r="R505" s="617" t="e">
        <f>'23년(세부_실적)'!#REF!</f>
        <v>#REF!</v>
      </c>
      <c r="S505" s="638" t="e">
        <f>'23년(세부_실적)'!#REF!</f>
        <v>#REF!</v>
      </c>
      <c r="T505" s="638" t="e">
        <f t="shared" si="6520"/>
        <v>#REF!</v>
      </c>
      <c r="U505" s="638" t="e">
        <f>'23년(세부_실적)'!#REF!</f>
        <v>#REF!</v>
      </c>
      <c r="V505" s="638" t="e">
        <f t="shared" si="6521"/>
        <v>#REF!</v>
      </c>
      <c r="W505" s="638" t="e">
        <f>'23년(세부_실적)'!#REF!</f>
        <v>#REF!</v>
      </c>
      <c r="X505" s="638" t="e">
        <f t="shared" si="6522"/>
        <v>#REF!</v>
      </c>
      <c r="Y505" s="638" t="e">
        <f>'23년(세부_실적)'!#REF!</f>
        <v>#REF!</v>
      </c>
      <c r="Z505" s="638" t="e">
        <f t="shared" si="6523"/>
        <v>#REF!</v>
      </c>
      <c r="AA505" s="638" t="e">
        <f>'23년(세부_실적)'!#REF!</f>
        <v>#REF!</v>
      </c>
      <c r="AB505" s="638" t="e">
        <f t="shared" si="6523"/>
        <v>#REF!</v>
      </c>
      <c r="AC505" s="638" t="e">
        <f>'23년(세부_실적)'!#REF!</f>
        <v>#REF!</v>
      </c>
      <c r="AD505" s="638" t="e">
        <f t="shared" ref="AD505" si="7258">AC505*1000</f>
        <v>#REF!</v>
      </c>
      <c r="AE505" s="638" t="e">
        <f>'23년(세부_실적)'!#REF!</f>
        <v>#REF!</v>
      </c>
      <c r="AF505" s="638" t="e">
        <f t="shared" ref="AF505" si="7259">AE505*1000</f>
        <v>#REF!</v>
      </c>
      <c r="AG505" s="638" t="e">
        <f>'23년(세부_실적)'!#REF!</f>
        <v>#REF!</v>
      </c>
      <c r="AH505" s="638" t="e">
        <f t="shared" ref="AH505" si="7260">AG505*1000</f>
        <v>#REF!</v>
      </c>
      <c r="AI505" s="638" t="e">
        <f>'23년(세부_실적)'!#REF!</f>
        <v>#REF!</v>
      </c>
      <c r="AJ505" s="638" t="e">
        <f t="shared" ref="AJ505" si="7261">AI505*1000</f>
        <v>#REF!</v>
      </c>
      <c r="AK505" s="638" t="e">
        <f>'23년(세부_실적)'!#REF!</f>
        <v>#REF!</v>
      </c>
      <c r="AL505" s="638" t="e">
        <f t="shared" ref="AL505" si="7262">AK505*1000</f>
        <v>#REF!</v>
      </c>
      <c r="AM505" s="638" t="e">
        <f>'23년(세부_실적)'!#REF!</f>
        <v>#REF!</v>
      </c>
      <c r="AN505" s="638" t="e">
        <f t="shared" ref="AN505" si="7263">AM505*1000</f>
        <v>#REF!</v>
      </c>
      <c r="AO505" s="638" t="e">
        <f>'23년(세부_실적)'!#REF!</f>
        <v>#REF!</v>
      </c>
      <c r="AP505" s="638" t="e">
        <f t="shared" ref="AP505" si="7264">AO505*1000</f>
        <v>#REF!</v>
      </c>
      <c r="AQ505" s="638" t="e">
        <f>'23년(세부_실적)'!#REF!</f>
        <v>#REF!</v>
      </c>
      <c r="AR505" s="638" t="e">
        <f t="shared" ref="AR505" si="7265">AQ505*1000</f>
        <v>#REF!</v>
      </c>
      <c r="AS505" s="638" t="e">
        <f>'23년(세부_실적)'!#REF!</f>
        <v>#REF!</v>
      </c>
      <c r="AT505" s="638" t="e">
        <f t="shared" ref="AT505" si="7266">AS505*1000</f>
        <v>#REF!</v>
      </c>
      <c r="AU505" s="638" t="e">
        <f>'23년(세부_실적)'!#REF!</f>
        <v>#REF!</v>
      </c>
      <c r="AV505" s="638" t="e">
        <f t="shared" ref="AV505" si="7267">AU505*1000</f>
        <v>#REF!</v>
      </c>
      <c r="AW505" s="638" t="e">
        <f>'23년(세부_실적)'!#REF!</f>
        <v>#REF!</v>
      </c>
      <c r="AX505" s="638" t="e">
        <f t="shared" ref="AX505" si="7268">AW505*1000</f>
        <v>#REF!</v>
      </c>
      <c r="AY505" s="638" t="e">
        <f>'23년(세부_실적)'!#REF!</f>
        <v>#REF!</v>
      </c>
      <c r="AZ505" s="638" t="e">
        <f t="shared" ref="AZ505" si="7269">AY505*1000</f>
        <v>#REF!</v>
      </c>
      <c r="BA505" s="638" t="e">
        <f>'23년(세부_실적)'!#REF!</f>
        <v>#REF!</v>
      </c>
      <c r="BB505" s="638" t="e">
        <f t="shared" ref="BB505" si="7270">BA505*1000</f>
        <v>#REF!</v>
      </c>
      <c r="BC505" s="638" t="e">
        <f>'23년(세부_실적)'!#REF!</f>
        <v>#REF!</v>
      </c>
      <c r="BD505" s="638" t="e">
        <f t="shared" ref="BD505" si="7271">BC505*1000</f>
        <v>#REF!</v>
      </c>
      <c r="BF505" s="617"/>
      <c r="BG505" s="617"/>
      <c r="BH505" s="617"/>
      <c r="BI505" s="617"/>
      <c r="BJ505" s="617"/>
      <c r="BK505" s="617"/>
      <c r="BL505" s="617"/>
      <c r="BM505" s="617"/>
      <c r="BN505" s="617"/>
      <c r="BO505" s="617"/>
      <c r="BP505" s="617"/>
      <c r="BQ505" s="617"/>
      <c r="BR505" s="617"/>
      <c r="BS505" s="617"/>
      <c r="BT505" s="617"/>
      <c r="BU505" s="617"/>
      <c r="BV505" s="617"/>
      <c r="BW505" s="617"/>
      <c r="BX505" s="617"/>
      <c r="BY505" s="617"/>
      <c r="BZ505" s="617"/>
      <c r="CA505" s="617"/>
      <c r="CB505" s="617"/>
      <c r="CC505" s="617"/>
      <c r="CD505" s="617"/>
      <c r="CE505" s="617"/>
      <c r="CF505" s="617"/>
      <c r="CG505" s="617"/>
      <c r="CH505" s="617"/>
      <c r="CI505" s="617"/>
      <c r="CJ505" s="617"/>
      <c r="CK505" s="617"/>
      <c r="CL505" s="617"/>
      <c r="CM505" s="617"/>
      <c r="CN505" s="617"/>
      <c r="CO505" s="617"/>
      <c r="CP505" s="617"/>
      <c r="CQ505" s="617"/>
      <c r="CR505" s="617"/>
      <c r="CS505" s="617"/>
      <c r="CT505" s="617"/>
      <c r="CU505" s="617"/>
      <c r="CV505" s="617"/>
      <c r="CW505" s="617"/>
      <c r="CX505" s="617"/>
      <c r="CY505" s="617"/>
      <c r="CZ505" s="617"/>
      <c r="DA505" s="617"/>
      <c r="DB505" s="6" t="e">
        <f t="shared" si="6554"/>
        <v>#REF!</v>
      </c>
      <c r="DC505" s="6" t="e">
        <f t="shared" si="6555"/>
        <v>#REF!</v>
      </c>
      <c r="DD505" s="6" t="e">
        <f t="shared" si="6556"/>
        <v>#REF!</v>
      </c>
      <c r="DE505" s="6" t="e">
        <f t="shared" si="6557"/>
        <v>#REF!</v>
      </c>
      <c r="DF505" s="6" t="e">
        <f t="shared" si="6558"/>
        <v>#REF!</v>
      </c>
      <c r="DG505" s="6" t="e">
        <f t="shared" si="6559"/>
        <v>#REF!</v>
      </c>
      <c r="DH505" s="6" t="e">
        <f t="shared" si="6560"/>
        <v>#REF!</v>
      </c>
      <c r="DI505" s="6" t="e">
        <f t="shared" si="6561"/>
        <v>#REF!</v>
      </c>
      <c r="DJ505" s="6" t="e">
        <f t="shared" si="6562"/>
        <v>#REF!</v>
      </c>
      <c r="DK505" s="6" t="e">
        <f t="shared" si="6563"/>
        <v>#REF!</v>
      </c>
      <c r="DL505" s="6" t="e">
        <f t="shared" si="6564"/>
        <v>#REF!</v>
      </c>
      <c r="DM505" s="6" t="e">
        <f t="shared" si="6565"/>
        <v>#REF!</v>
      </c>
      <c r="DO505" s="6" t="e">
        <f t="shared" si="6566"/>
        <v>#REF!</v>
      </c>
      <c r="DP505" s="6" t="e">
        <f t="shared" si="6567"/>
        <v>#REF!</v>
      </c>
      <c r="DQ505" s="6" t="e">
        <f t="shared" si="6568"/>
        <v>#REF!</v>
      </c>
      <c r="DR505" s="6" t="e">
        <f t="shared" si="6569"/>
        <v>#REF!</v>
      </c>
      <c r="DS505" s="6" t="e">
        <f t="shared" si="6570"/>
        <v>#REF!</v>
      </c>
      <c r="DT505" s="6" t="e">
        <f t="shared" si="6571"/>
        <v>#REF!</v>
      </c>
      <c r="DU505" s="6" t="e">
        <f t="shared" si="6572"/>
        <v>#REF!</v>
      </c>
      <c r="DV505" s="6" t="e">
        <f t="shared" si="6573"/>
        <v>#REF!</v>
      </c>
      <c r="DW505" s="6" t="e">
        <f t="shared" si="6574"/>
        <v>#REF!</v>
      </c>
      <c r="DX505" s="6" t="e">
        <f t="shared" si="6575"/>
        <v>#REF!</v>
      </c>
      <c r="DY505" s="6" t="e">
        <f t="shared" si="6576"/>
        <v>#REF!</v>
      </c>
      <c r="DZ505" s="6" t="e">
        <f t="shared" si="6577"/>
        <v>#REF!</v>
      </c>
    </row>
    <row r="506" spans="2:130" ht="12" customHeight="1" outlineLevel="1">
      <c r="B506" s="6">
        <f>'23년(세부_실적)'!A664</f>
        <v>500</v>
      </c>
      <c r="C506" s="620"/>
      <c r="D506" s="620"/>
      <c r="E506" s="620"/>
      <c r="F506" s="622" t="str">
        <f>'23년(세부_실적)'!E664</f>
        <v>PN1702CWM-600KR</v>
      </c>
      <c r="G506" s="622" t="s">
        <v>1525</v>
      </c>
      <c r="H506" s="622"/>
      <c r="I506" s="617" t="str">
        <f>'23년(세부_실적)'!G664</f>
        <v>구</v>
      </c>
      <c r="J506" s="617" t="str">
        <f>'23년(세부_실적)'!H664</f>
        <v>QD</v>
      </c>
      <c r="K506" s="617">
        <f>'23년(세부_실적)'!I664</f>
        <v>5.97</v>
      </c>
      <c r="L506" s="617">
        <f>'23년(세부_실적)'!J664</f>
        <v>0</v>
      </c>
      <c r="M506" s="617">
        <f>'23년(세부_실적)'!K664</f>
        <v>5.97</v>
      </c>
      <c r="N506" s="617">
        <f>'23년(세부_실적)'!L664</f>
        <v>0</v>
      </c>
      <c r="O506" s="617">
        <f>'23년(세부_실적)'!M664</f>
        <v>5.97</v>
      </c>
      <c r="P506" s="617">
        <f>'23년(세부_실적)'!N664</f>
        <v>0</v>
      </c>
      <c r="Q506" s="617">
        <f>'23년(세부_실적)'!O664</f>
        <v>5.97</v>
      </c>
      <c r="R506" s="617">
        <f>'23년(세부_실적)'!P664</f>
        <v>0</v>
      </c>
      <c r="S506" s="638">
        <f>'23년(세부_실적)'!Q664</f>
        <v>0.92</v>
      </c>
      <c r="T506" s="638">
        <f t="shared" si="6520"/>
        <v>920</v>
      </c>
      <c r="U506" s="638">
        <f>'23년(세부_실적)'!S664</f>
        <v>0</v>
      </c>
      <c r="V506" s="638">
        <f t="shared" si="6521"/>
        <v>0</v>
      </c>
      <c r="W506" s="638">
        <f>'23년(세부_실적)'!U664</f>
        <v>0</v>
      </c>
      <c r="X506" s="638">
        <f t="shared" si="6522"/>
        <v>0</v>
      </c>
      <c r="Y506" s="638">
        <f>'23년(세부_실적)'!W664</f>
        <v>0</v>
      </c>
      <c r="Z506" s="638">
        <f t="shared" si="6523"/>
        <v>0</v>
      </c>
      <c r="AA506" s="638">
        <f>'23년(세부_실적)'!Y664</f>
        <v>0</v>
      </c>
      <c r="AB506" s="638">
        <f t="shared" si="6523"/>
        <v>0</v>
      </c>
      <c r="AC506" s="638">
        <f>'23년(세부_실적)'!AA664</f>
        <v>0</v>
      </c>
      <c r="AD506" s="638">
        <f t="shared" ref="AD506" si="7272">AC506*1000</f>
        <v>0</v>
      </c>
      <c r="AE506" s="638">
        <f>'23년(세부_실적)'!AC664</f>
        <v>0</v>
      </c>
      <c r="AF506" s="638">
        <f t="shared" ref="AF506" si="7273">AE506*1000</f>
        <v>0</v>
      </c>
      <c r="AG506" s="638">
        <f>'23년(세부_실적)'!AE664</f>
        <v>0</v>
      </c>
      <c r="AH506" s="638">
        <f t="shared" ref="AH506" si="7274">AG506*1000</f>
        <v>0</v>
      </c>
      <c r="AI506" s="638">
        <f>'23년(세부_실적)'!AG664</f>
        <v>0</v>
      </c>
      <c r="AJ506" s="638">
        <f t="shared" ref="AJ506" si="7275">AI506*1000</f>
        <v>0</v>
      </c>
      <c r="AK506" s="638">
        <f>'23년(세부_실적)'!AI664</f>
        <v>0</v>
      </c>
      <c r="AL506" s="638">
        <f t="shared" ref="AL506" si="7276">AK506*1000</f>
        <v>0</v>
      </c>
      <c r="AM506" s="638">
        <f>'23년(세부_실적)'!AK664</f>
        <v>0</v>
      </c>
      <c r="AN506" s="638">
        <f t="shared" ref="AN506" si="7277">AM506*1000</f>
        <v>0</v>
      </c>
      <c r="AO506" s="638">
        <f>'23년(세부_실적)'!AM664</f>
        <v>0</v>
      </c>
      <c r="AP506" s="638">
        <f t="shared" ref="AP506" si="7278">AO506*1000</f>
        <v>0</v>
      </c>
      <c r="AQ506" s="638">
        <f>'23년(세부_실적)'!AO664</f>
        <v>0</v>
      </c>
      <c r="AR506" s="638">
        <f t="shared" ref="AR506" si="7279">AQ506*1000</f>
        <v>0</v>
      </c>
      <c r="AS506" s="638">
        <f>'23년(세부_실적)'!AQ664</f>
        <v>0</v>
      </c>
      <c r="AT506" s="638">
        <f t="shared" ref="AT506" si="7280">AS506*1000</f>
        <v>0</v>
      </c>
      <c r="AU506" s="638">
        <f>'23년(세부_실적)'!AS664</f>
        <v>0</v>
      </c>
      <c r="AV506" s="638">
        <f t="shared" ref="AV506" si="7281">AU506*1000</f>
        <v>0</v>
      </c>
      <c r="AW506" s="638">
        <f>'23년(세부_실적)'!AU664</f>
        <v>0</v>
      </c>
      <c r="AX506" s="638">
        <f t="shared" ref="AX506" si="7282">AW506*1000</f>
        <v>0</v>
      </c>
      <c r="AY506" s="638">
        <f>'23년(세부_실적)'!AW664</f>
        <v>0.92</v>
      </c>
      <c r="AZ506" s="638">
        <f t="shared" ref="AZ506" si="7283">AY506*1000</f>
        <v>920</v>
      </c>
      <c r="BA506" s="638">
        <f>'23년(세부_실적)'!AY664</f>
        <v>0.92</v>
      </c>
      <c r="BB506" s="638">
        <f t="shared" ref="BB506" si="7284">BA506*1000</f>
        <v>920</v>
      </c>
      <c r="BC506" s="638">
        <f>'23년(세부_실적)'!BA664</f>
        <v>0.92</v>
      </c>
      <c r="BD506" s="638">
        <f t="shared" ref="BD506" si="7285">BC506*1000</f>
        <v>920</v>
      </c>
      <c r="BF506" s="617">
        <v>0.48499999999999999</v>
      </c>
      <c r="BG506" s="617">
        <v>3.2976061636363632</v>
      </c>
      <c r="BH506" s="617">
        <f>VLOOKUP(F506,'[1]영업계획서(세부)'!$E$8:$H$532,3,0)</f>
        <v>5.8</v>
      </c>
      <c r="BI506" s="617"/>
      <c r="BJ506" s="617">
        <v>0.48499999999999999</v>
      </c>
      <c r="BK506" s="617">
        <v>3.2976061636363632</v>
      </c>
      <c r="BL506" s="617"/>
      <c r="BM506" s="617"/>
      <c r="BN506" s="617">
        <v>0.48499999999999999</v>
      </c>
      <c r="BO506" s="617">
        <v>3.2976061636363632</v>
      </c>
      <c r="BP506" s="617">
        <v>5.8</v>
      </c>
      <c r="BQ506" s="617"/>
      <c r="BR506" s="617">
        <v>0.48499999999999999</v>
      </c>
      <c r="BS506" s="617">
        <v>3.2976061636363632</v>
      </c>
      <c r="BT506" s="617">
        <v>5.8</v>
      </c>
      <c r="BU506" s="617"/>
      <c r="BV506" s="617">
        <v>0.48499999999999999</v>
      </c>
      <c r="BW506" s="617">
        <v>3.2976061636363632</v>
      </c>
      <c r="BX506" s="617"/>
      <c r="BY506" s="617"/>
      <c r="BZ506" s="617">
        <v>0.48499999999999999</v>
      </c>
      <c r="CA506" s="617">
        <v>3.2976061636363632</v>
      </c>
      <c r="CB506" s="617"/>
      <c r="CC506" s="617"/>
      <c r="CD506" s="617"/>
      <c r="CE506" s="617"/>
      <c r="CF506" s="617"/>
      <c r="CG506" s="617"/>
      <c r="CH506" s="617"/>
      <c r="CI506" s="617"/>
      <c r="CJ506" s="617"/>
      <c r="CK506" s="617"/>
      <c r="CL506" s="617"/>
      <c r="CM506" s="617"/>
      <c r="CN506" s="617"/>
      <c r="CO506" s="617"/>
      <c r="CP506" s="617"/>
      <c r="CQ506" s="617"/>
      <c r="CR506" s="617"/>
      <c r="CS506" s="617"/>
      <c r="CT506" s="617"/>
      <c r="CU506" s="617"/>
      <c r="CV506" s="617"/>
      <c r="CW506" s="617"/>
      <c r="CX506" s="617"/>
      <c r="CY506" s="617"/>
      <c r="CZ506" s="617"/>
      <c r="DA506" s="617"/>
      <c r="DB506" s="6">
        <f t="shared" si="6554"/>
        <v>0</v>
      </c>
      <c r="DC506" s="6">
        <f t="shared" si="6555"/>
        <v>0</v>
      </c>
      <c r="DD506" s="6">
        <f t="shared" si="6556"/>
        <v>0</v>
      </c>
      <c r="DE506" s="6">
        <f t="shared" si="6557"/>
        <v>0</v>
      </c>
      <c r="DF506" s="6">
        <f t="shared" si="6558"/>
        <v>0</v>
      </c>
      <c r="DG506" s="6">
        <f t="shared" si="6559"/>
        <v>0</v>
      </c>
      <c r="DH506" s="6">
        <f t="shared" si="6560"/>
        <v>0</v>
      </c>
      <c r="DI506" s="6">
        <f t="shared" si="6561"/>
        <v>0</v>
      </c>
      <c r="DJ506" s="6">
        <f t="shared" si="6562"/>
        <v>0</v>
      </c>
      <c r="DK506" s="6">
        <f t="shared" si="6563"/>
        <v>0</v>
      </c>
      <c r="DL506" s="6">
        <f t="shared" si="6564"/>
        <v>0</v>
      </c>
      <c r="DM506" s="6">
        <f t="shared" si="6565"/>
        <v>0</v>
      </c>
      <c r="DO506" s="6">
        <f t="shared" si="6566"/>
        <v>0</v>
      </c>
      <c r="DP506" s="6">
        <f t="shared" si="6567"/>
        <v>0</v>
      </c>
      <c r="DQ506" s="6">
        <f t="shared" si="6568"/>
        <v>0</v>
      </c>
      <c r="DR506" s="6">
        <f t="shared" si="6569"/>
        <v>0</v>
      </c>
      <c r="DS506" s="6">
        <f t="shared" si="6570"/>
        <v>0</v>
      </c>
      <c r="DT506" s="6">
        <f t="shared" si="6571"/>
        <v>0</v>
      </c>
      <c r="DU506" s="6">
        <f t="shared" si="6572"/>
        <v>0</v>
      </c>
      <c r="DV506" s="6">
        <f t="shared" si="6573"/>
        <v>0</v>
      </c>
      <c r="DW506" s="6">
        <f t="shared" si="6574"/>
        <v>0</v>
      </c>
      <c r="DX506" s="6">
        <f t="shared" si="6575"/>
        <v>0</v>
      </c>
      <c r="DY506" s="6">
        <f t="shared" si="6576"/>
        <v>0</v>
      </c>
      <c r="DZ506" s="6">
        <f t="shared" si="6577"/>
        <v>0</v>
      </c>
    </row>
    <row r="507" spans="2:130" ht="12" customHeight="1" outlineLevel="1">
      <c r="B507" s="6">
        <f>'23년(세부_실적)'!A665</f>
        <v>501</v>
      </c>
      <c r="C507" s="620"/>
      <c r="D507" s="620"/>
      <c r="E507" s="620"/>
      <c r="F507" s="622" t="str">
        <f>'23년(세부_실적)'!E665</f>
        <v>PN1702CWM-600ID</v>
      </c>
      <c r="G507" s="622" t="s">
        <v>1180</v>
      </c>
      <c r="H507" s="622"/>
      <c r="I507" s="617" t="str">
        <f>'23년(세부_실적)'!G665</f>
        <v>신</v>
      </c>
      <c r="J507" s="617" t="str">
        <f>'23년(세부_실적)'!H665</f>
        <v>QD</v>
      </c>
      <c r="K507" s="617">
        <f>'23년(세부_실적)'!I665</f>
        <v>5.74</v>
      </c>
      <c r="L507" s="617">
        <f>'23년(세부_실적)'!J665</f>
        <v>0</v>
      </c>
      <c r="M507" s="617">
        <f>'23년(세부_실적)'!K665</f>
        <v>5.74</v>
      </c>
      <c r="N507" s="617">
        <f>'23년(세부_실적)'!L665</f>
        <v>0</v>
      </c>
      <c r="O507" s="617">
        <f>'23년(세부_실적)'!M665</f>
        <v>5.74</v>
      </c>
      <c r="P507" s="617">
        <f>'23년(세부_실적)'!N665</f>
        <v>0</v>
      </c>
      <c r="Q507" s="617">
        <f>'23년(세부_실적)'!O665</f>
        <v>5.74</v>
      </c>
      <c r="R507" s="617">
        <f>'23년(세부_실적)'!P665</f>
        <v>0</v>
      </c>
      <c r="S507" s="638">
        <f>'23년(세부_실적)'!Q665</f>
        <v>0</v>
      </c>
      <c r="T507" s="638">
        <f t="shared" si="6520"/>
        <v>0</v>
      </c>
      <c r="U507" s="638">
        <f>'23년(세부_실적)'!S665</f>
        <v>0</v>
      </c>
      <c r="V507" s="638">
        <f t="shared" si="6521"/>
        <v>0</v>
      </c>
      <c r="W507" s="638">
        <f>'23년(세부_실적)'!U665</f>
        <v>0</v>
      </c>
      <c r="X507" s="638">
        <f t="shared" si="6522"/>
        <v>0</v>
      </c>
      <c r="Y507" s="638">
        <f>'23년(세부_실적)'!W665</f>
        <v>0</v>
      </c>
      <c r="Z507" s="638">
        <f t="shared" si="6523"/>
        <v>0</v>
      </c>
      <c r="AA507" s="638">
        <f>'23년(세부_실적)'!Y665</f>
        <v>0</v>
      </c>
      <c r="AB507" s="638">
        <f t="shared" si="6523"/>
        <v>0</v>
      </c>
      <c r="AC507" s="638">
        <f>'23년(세부_실적)'!AA665</f>
        <v>0</v>
      </c>
      <c r="AD507" s="638">
        <f t="shared" ref="AD507" si="7286">AC507*1000</f>
        <v>0</v>
      </c>
      <c r="AE507" s="638">
        <f>'23년(세부_실적)'!AC665</f>
        <v>0</v>
      </c>
      <c r="AF507" s="638">
        <f t="shared" ref="AF507" si="7287">AE507*1000</f>
        <v>0</v>
      </c>
      <c r="AG507" s="638">
        <f>'23년(세부_실적)'!AE665</f>
        <v>0</v>
      </c>
      <c r="AH507" s="638">
        <f t="shared" ref="AH507" si="7288">AG507*1000</f>
        <v>0</v>
      </c>
      <c r="AI507" s="638">
        <f>'23년(세부_실적)'!AG665</f>
        <v>0</v>
      </c>
      <c r="AJ507" s="638">
        <f t="shared" ref="AJ507" si="7289">AI507*1000</f>
        <v>0</v>
      </c>
      <c r="AK507" s="638">
        <f>'23년(세부_실적)'!AI665</f>
        <v>0</v>
      </c>
      <c r="AL507" s="638">
        <f t="shared" ref="AL507" si="7290">AK507*1000</f>
        <v>0</v>
      </c>
      <c r="AM507" s="638">
        <f>'23년(세부_실적)'!AK665</f>
        <v>0</v>
      </c>
      <c r="AN507" s="638">
        <f t="shared" ref="AN507" si="7291">AM507*1000</f>
        <v>0</v>
      </c>
      <c r="AO507" s="638">
        <f>'23년(세부_실적)'!AM665</f>
        <v>0</v>
      </c>
      <c r="AP507" s="638">
        <f t="shared" ref="AP507" si="7292">AO507*1000</f>
        <v>0</v>
      </c>
      <c r="AQ507" s="638">
        <f>'23년(세부_실적)'!AO665</f>
        <v>0</v>
      </c>
      <c r="AR507" s="638">
        <f t="shared" ref="AR507" si="7293">AQ507*1000</f>
        <v>0</v>
      </c>
      <c r="AS507" s="638">
        <f>'23년(세부_실적)'!AQ665</f>
        <v>0</v>
      </c>
      <c r="AT507" s="638">
        <f t="shared" ref="AT507" si="7294">AS507*1000</f>
        <v>0</v>
      </c>
      <c r="AU507" s="638">
        <f>'23년(세부_실적)'!AS665</f>
        <v>0</v>
      </c>
      <c r="AV507" s="638">
        <f t="shared" ref="AV507" si="7295">AU507*1000</f>
        <v>0</v>
      </c>
      <c r="AW507" s="638">
        <f>'23년(세부_실적)'!AU665</f>
        <v>0</v>
      </c>
      <c r="AX507" s="638">
        <f t="shared" ref="AX507" si="7296">AW507*1000</f>
        <v>0</v>
      </c>
      <c r="AY507" s="638">
        <f>'23년(세부_실적)'!AW665</f>
        <v>0</v>
      </c>
      <c r="AZ507" s="638">
        <f t="shared" ref="AZ507" si="7297">AY507*1000</f>
        <v>0</v>
      </c>
      <c r="BA507" s="638">
        <f>'23년(세부_실적)'!AY665</f>
        <v>0</v>
      </c>
      <c r="BB507" s="638">
        <f t="shared" ref="BB507" si="7298">BA507*1000</f>
        <v>0</v>
      </c>
      <c r="BC507" s="638">
        <f>'23년(세부_실적)'!BA665</f>
        <v>0</v>
      </c>
      <c r="BD507" s="638">
        <f t="shared" ref="BD507" si="7299">BC507*1000</f>
        <v>0</v>
      </c>
      <c r="BF507" s="617">
        <v>0.49</v>
      </c>
      <c r="BG507" s="617">
        <v>3.5042292545454545</v>
      </c>
      <c r="BH507" s="617"/>
      <c r="BI507" s="617"/>
      <c r="BJ507" s="617">
        <v>0.49</v>
      </c>
      <c r="BK507" s="617">
        <v>3.5042292545454545</v>
      </c>
      <c r="BL507" s="617"/>
      <c r="BM507" s="617"/>
      <c r="BN507" s="617">
        <v>0.49</v>
      </c>
      <c r="BO507" s="617">
        <v>3.5042292545454545</v>
      </c>
      <c r="BP507" s="617"/>
      <c r="BQ507" s="617"/>
      <c r="BR507" s="617">
        <v>0.49</v>
      </c>
      <c r="BS507" s="617">
        <v>4.3340476181818186</v>
      </c>
      <c r="BT507" s="617">
        <v>5.57</v>
      </c>
      <c r="BU507" s="617"/>
      <c r="BV507" s="617">
        <v>0.49</v>
      </c>
      <c r="BW507" s="617">
        <v>4.3340476181818186</v>
      </c>
      <c r="BX507" s="617">
        <v>5.57</v>
      </c>
      <c r="BY507" s="617"/>
      <c r="BZ507" s="617">
        <v>0.49</v>
      </c>
      <c r="CA507" s="617">
        <v>4.3340476181818186</v>
      </c>
      <c r="CB507" s="617">
        <v>5.74</v>
      </c>
      <c r="CC507" s="617"/>
      <c r="CD507" s="617"/>
      <c r="CE507" s="617"/>
      <c r="CF507" s="617"/>
      <c r="CG507" s="617"/>
      <c r="CH507" s="617"/>
      <c r="CI507" s="617"/>
      <c r="CJ507" s="617"/>
      <c r="CK507" s="617"/>
      <c r="CL507" s="617"/>
      <c r="CM507" s="617"/>
      <c r="CN507" s="617"/>
      <c r="CO507" s="617"/>
      <c r="CP507" s="617"/>
      <c r="CQ507" s="617"/>
      <c r="CR507" s="617"/>
      <c r="CS507" s="617"/>
      <c r="CT507" s="617"/>
      <c r="CU507" s="617"/>
      <c r="CV507" s="617"/>
      <c r="CW507" s="617"/>
      <c r="CX507" s="617"/>
      <c r="CY507" s="617"/>
      <c r="CZ507" s="617"/>
      <c r="DA507" s="617"/>
      <c r="DB507" s="6">
        <f t="shared" si="6554"/>
        <v>0</v>
      </c>
      <c r="DC507" s="6">
        <f t="shared" si="6555"/>
        <v>0</v>
      </c>
      <c r="DD507" s="6">
        <f t="shared" si="6556"/>
        <v>0</v>
      </c>
      <c r="DE507" s="6">
        <f t="shared" si="6557"/>
        <v>0</v>
      </c>
      <c r="DF507" s="6">
        <f t="shared" si="6558"/>
        <v>0</v>
      </c>
      <c r="DG507" s="6">
        <f t="shared" si="6559"/>
        <v>0</v>
      </c>
      <c r="DH507" s="6">
        <f t="shared" si="6560"/>
        <v>0</v>
      </c>
      <c r="DI507" s="6">
        <f t="shared" si="6561"/>
        <v>0</v>
      </c>
      <c r="DJ507" s="6">
        <f t="shared" si="6562"/>
        <v>0</v>
      </c>
      <c r="DK507" s="6">
        <f t="shared" si="6563"/>
        <v>0</v>
      </c>
      <c r="DL507" s="6">
        <f t="shared" si="6564"/>
        <v>0</v>
      </c>
      <c r="DM507" s="6">
        <f t="shared" si="6565"/>
        <v>0</v>
      </c>
      <c r="DO507" s="6">
        <f t="shared" si="6566"/>
        <v>0</v>
      </c>
      <c r="DP507" s="6">
        <f t="shared" si="6567"/>
        <v>0</v>
      </c>
      <c r="DQ507" s="6">
        <f t="shared" si="6568"/>
        <v>0</v>
      </c>
      <c r="DR507" s="6">
        <f t="shared" si="6569"/>
        <v>0</v>
      </c>
      <c r="DS507" s="6">
        <f t="shared" si="6570"/>
        <v>0</v>
      </c>
      <c r="DT507" s="6">
        <f t="shared" si="6571"/>
        <v>0</v>
      </c>
      <c r="DU507" s="6">
        <f t="shared" si="6572"/>
        <v>0</v>
      </c>
      <c r="DV507" s="6">
        <f t="shared" si="6573"/>
        <v>0</v>
      </c>
      <c r="DW507" s="6">
        <f t="shared" si="6574"/>
        <v>0</v>
      </c>
      <c r="DX507" s="6">
        <f t="shared" si="6575"/>
        <v>0</v>
      </c>
      <c r="DY507" s="6">
        <f t="shared" si="6576"/>
        <v>0</v>
      </c>
      <c r="DZ507" s="6">
        <f t="shared" si="6577"/>
        <v>0</v>
      </c>
    </row>
    <row r="508" spans="2:130" ht="12" customHeight="1" outlineLevel="1">
      <c r="B508" s="6">
        <f>'23년(세부_실적)'!A666</f>
        <v>502</v>
      </c>
      <c r="C508" s="620"/>
      <c r="D508" s="620"/>
      <c r="E508" s="620"/>
      <c r="F508" s="622" t="str">
        <f>'23년(세부_실적)'!E666</f>
        <v>PN1702CWM-600US</v>
      </c>
      <c r="G508" s="622" t="s">
        <v>1181</v>
      </c>
      <c r="H508" s="622"/>
      <c r="I508" s="617" t="str">
        <f>'23년(세부_실적)'!G666</f>
        <v>신</v>
      </c>
      <c r="J508" s="617" t="str">
        <f>'23년(세부_실적)'!H666</f>
        <v>QD</v>
      </c>
      <c r="K508" s="617">
        <f>'23년(세부_실적)'!I666</f>
        <v>5.74</v>
      </c>
      <c r="L508" s="617">
        <f>'23년(세부_실적)'!J666</f>
        <v>0</v>
      </c>
      <c r="M508" s="617">
        <f>'23년(세부_실적)'!K666</f>
        <v>5.74</v>
      </c>
      <c r="N508" s="617">
        <f>'23년(세부_실적)'!L666</f>
        <v>0</v>
      </c>
      <c r="O508" s="617">
        <f>'23년(세부_실적)'!M666</f>
        <v>5.74</v>
      </c>
      <c r="P508" s="617">
        <f>'23년(세부_실적)'!N666</f>
        <v>0</v>
      </c>
      <c r="Q508" s="617">
        <f>'23년(세부_실적)'!O666</f>
        <v>5.74</v>
      </c>
      <c r="R508" s="617">
        <f>'23년(세부_실적)'!P666</f>
        <v>0</v>
      </c>
      <c r="S508" s="638">
        <f>'23년(세부_실적)'!Q666</f>
        <v>0.26500000000000001</v>
      </c>
      <c r="T508" s="638">
        <f t="shared" si="6520"/>
        <v>265</v>
      </c>
      <c r="U508" s="638">
        <f>'23년(세부_실적)'!S666</f>
        <v>0</v>
      </c>
      <c r="V508" s="638">
        <f t="shared" si="6521"/>
        <v>0</v>
      </c>
      <c r="W508" s="638">
        <f>'23년(세부_실적)'!U666</f>
        <v>0</v>
      </c>
      <c r="X508" s="638">
        <f t="shared" si="6522"/>
        <v>0</v>
      </c>
      <c r="Y508" s="638">
        <f>'23년(세부_실적)'!W666</f>
        <v>0</v>
      </c>
      <c r="Z508" s="638">
        <f t="shared" si="6523"/>
        <v>0</v>
      </c>
      <c r="AA508" s="638">
        <f>'23년(세부_실적)'!Y666</f>
        <v>0</v>
      </c>
      <c r="AB508" s="638">
        <f t="shared" si="6523"/>
        <v>0</v>
      </c>
      <c r="AC508" s="638">
        <f>'23년(세부_실적)'!AA666</f>
        <v>0</v>
      </c>
      <c r="AD508" s="638">
        <f t="shared" ref="AD508" si="7300">AC508*1000</f>
        <v>0</v>
      </c>
      <c r="AE508" s="638">
        <f>'23년(세부_실적)'!AC666</f>
        <v>0</v>
      </c>
      <c r="AF508" s="638">
        <f t="shared" ref="AF508" si="7301">AE508*1000</f>
        <v>0</v>
      </c>
      <c r="AG508" s="638">
        <f>'23년(세부_실적)'!AE666</f>
        <v>0</v>
      </c>
      <c r="AH508" s="638">
        <f t="shared" ref="AH508" si="7302">AG508*1000</f>
        <v>0</v>
      </c>
      <c r="AI508" s="638">
        <f>'23년(세부_실적)'!AG666</f>
        <v>0</v>
      </c>
      <c r="AJ508" s="638">
        <f t="shared" ref="AJ508" si="7303">AI508*1000</f>
        <v>0</v>
      </c>
      <c r="AK508" s="638">
        <f>'23년(세부_실적)'!AI666</f>
        <v>0</v>
      </c>
      <c r="AL508" s="638">
        <f t="shared" ref="AL508" si="7304">AK508*1000</f>
        <v>0</v>
      </c>
      <c r="AM508" s="638">
        <f>'23년(세부_실적)'!AK666</f>
        <v>0.26500000000000001</v>
      </c>
      <c r="AN508" s="638">
        <f t="shared" ref="AN508" si="7305">AM508*1000</f>
        <v>265</v>
      </c>
      <c r="AO508" s="638">
        <f>'23년(세부_실적)'!AM666</f>
        <v>0</v>
      </c>
      <c r="AP508" s="638">
        <f t="shared" ref="AP508" si="7306">AO508*1000</f>
        <v>0</v>
      </c>
      <c r="AQ508" s="638">
        <f>'23년(세부_실적)'!AO666</f>
        <v>0</v>
      </c>
      <c r="AR508" s="638">
        <f t="shared" ref="AR508" si="7307">AQ508*1000</f>
        <v>0</v>
      </c>
      <c r="AS508" s="638">
        <f>'23년(세부_실적)'!AQ666</f>
        <v>0.26500000000000001</v>
      </c>
      <c r="AT508" s="638">
        <f t="shared" ref="AT508" si="7308">AS508*1000</f>
        <v>265</v>
      </c>
      <c r="AU508" s="638">
        <f>'23년(세부_실적)'!AS666</f>
        <v>0</v>
      </c>
      <c r="AV508" s="638">
        <f t="shared" ref="AV508" si="7309">AU508*1000</f>
        <v>0</v>
      </c>
      <c r="AW508" s="638">
        <f>'23년(세부_실적)'!AU666</f>
        <v>0</v>
      </c>
      <c r="AX508" s="638">
        <f t="shared" ref="AX508" si="7310">AW508*1000</f>
        <v>0</v>
      </c>
      <c r="AY508" s="638">
        <f>'23년(세부_실적)'!AW666</f>
        <v>0</v>
      </c>
      <c r="AZ508" s="638">
        <f t="shared" ref="AZ508" si="7311">AY508*1000</f>
        <v>0</v>
      </c>
      <c r="BA508" s="638">
        <f>'23년(세부_실적)'!AY666</f>
        <v>0</v>
      </c>
      <c r="BB508" s="638">
        <f t="shared" ref="BB508" si="7312">BA508*1000</f>
        <v>0</v>
      </c>
      <c r="BC508" s="638">
        <f>'23년(세부_실적)'!BA666</f>
        <v>0.26500000000000001</v>
      </c>
      <c r="BD508" s="638">
        <f t="shared" ref="BD508" si="7313">BC508*1000</f>
        <v>265</v>
      </c>
      <c r="BF508" s="617">
        <v>0.49</v>
      </c>
      <c r="BG508" s="617">
        <v>4.1500356181818185</v>
      </c>
      <c r="BH508" s="617"/>
      <c r="BI508" s="617"/>
      <c r="BJ508" s="617">
        <v>0.49</v>
      </c>
      <c r="BK508" s="617">
        <v>4.1500356181818185</v>
      </c>
      <c r="BL508" s="617"/>
      <c r="BM508" s="617"/>
      <c r="BN508" s="617">
        <v>0.49</v>
      </c>
      <c r="BO508" s="617">
        <v>4.1500356181818185</v>
      </c>
      <c r="BP508" s="617"/>
      <c r="BQ508" s="617"/>
      <c r="BR508" s="617">
        <v>0.49</v>
      </c>
      <c r="BS508" s="617">
        <v>4.3340476181818186</v>
      </c>
      <c r="BT508" s="617">
        <v>5.57</v>
      </c>
      <c r="BU508" s="617"/>
      <c r="BV508" s="617">
        <v>0.49</v>
      </c>
      <c r="BW508" s="617">
        <v>4.3340476181818186</v>
      </c>
      <c r="BX508" s="617">
        <v>5.57</v>
      </c>
      <c r="BY508" s="617"/>
      <c r="BZ508" s="617">
        <v>0.49</v>
      </c>
      <c r="CA508" s="617">
        <v>4.3340476181818186</v>
      </c>
      <c r="CB508" s="617">
        <v>5.74</v>
      </c>
      <c r="CC508" s="617"/>
      <c r="CD508" s="617"/>
      <c r="CE508" s="617"/>
      <c r="CF508" s="617"/>
      <c r="CG508" s="617"/>
      <c r="CH508" s="617"/>
      <c r="CI508" s="617"/>
      <c r="CJ508" s="617"/>
      <c r="CK508" s="617"/>
      <c r="CL508" s="617"/>
      <c r="CM508" s="617"/>
      <c r="CN508" s="617"/>
      <c r="CO508" s="617"/>
      <c r="CP508" s="617"/>
      <c r="CQ508" s="617"/>
      <c r="CR508" s="617"/>
      <c r="CS508" s="617"/>
      <c r="CT508" s="617"/>
      <c r="CU508" s="617"/>
      <c r="CV508" s="617"/>
      <c r="CW508" s="617"/>
      <c r="CX508" s="617"/>
      <c r="CY508" s="617"/>
      <c r="CZ508" s="617"/>
      <c r="DA508" s="617"/>
      <c r="DB508" s="6">
        <f t="shared" si="6554"/>
        <v>0</v>
      </c>
      <c r="DC508" s="6">
        <f t="shared" si="6555"/>
        <v>0</v>
      </c>
      <c r="DD508" s="6">
        <f t="shared" si="6556"/>
        <v>0</v>
      </c>
      <c r="DE508" s="6">
        <f t="shared" si="6557"/>
        <v>0</v>
      </c>
      <c r="DF508" s="6">
        <f t="shared" si="6558"/>
        <v>0</v>
      </c>
      <c r="DG508" s="6">
        <f t="shared" si="6559"/>
        <v>0</v>
      </c>
      <c r="DH508" s="6">
        <f t="shared" si="6560"/>
        <v>0</v>
      </c>
      <c r="DI508" s="6">
        <f t="shared" si="6561"/>
        <v>0</v>
      </c>
      <c r="DJ508" s="6">
        <f t="shared" si="6562"/>
        <v>0</v>
      </c>
      <c r="DK508" s="6">
        <f t="shared" si="6563"/>
        <v>0</v>
      </c>
      <c r="DL508" s="6">
        <f t="shared" si="6564"/>
        <v>0</v>
      </c>
      <c r="DM508" s="6">
        <f t="shared" si="6565"/>
        <v>0</v>
      </c>
      <c r="DO508" s="6">
        <f t="shared" si="6566"/>
        <v>0</v>
      </c>
      <c r="DP508" s="6">
        <f t="shared" si="6567"/>
        <v>0</v>
      </c>
      <c r="DQ508" s="6">
        <f t="shared" si="6568"/>
        <v>0</v>
      </c>
      <c r="DR508" s="6">
        <f t="shared" si="6569"/>
        <v>0</v>
      </c>
      <c r="DS508" s="6">
        <f t="shared" si="6570"/>
        <v>0</v>
      </c>
      <c r="DT508" s="6">
        <f t="shared" si="6571"/>
        <v>0</v>
      </c>
      <c r="DU508" s="6">
        <f t="shared" si="6572"/>
        <v>0</v>
      </c>
      <c r="DV508" s="6">
        <f t="shared" si="6573"/>
        <v>0</v>
      </c>
      <c r="DW508" s="6">
        <f t="shared" si="6574"/>
        <v>0</v>
      </c>
      <c r="DX508" s="6">
        <f t="shared" si="6575"/>
        <v>0</v>
      </c>
      <c r="DY508" s="6">
        <f t="shared" si="6576"/>
        <v>0</v>
      </c>
      <c r="DZ508" s="6">
        <f t="shared" si="6577"/>
        <v>0</v>
      </c>
    </row>
    <row r="509" spans="2:130" ht="12" customHeight="1" outlineLevel="1">
      <c r="B509" s="6">
        <f>'23년(세부_실적)'!A667</f>
        <v>503</v>
      </c>
      <c r="C509" s="620"/>
      <c r="D509" s="620"/>
      <c r="E509" s="620"/>
      <c r="F509" s="622" t="str">
        <f>'23년(세부_실적)'!E667</f>
        <v>PN1702CWM-500WIFI</v>
      </c>
      <c r="G509" s="622" t="s">
        <v>1526</v>
      </c>
      <c r="H509" s="622"/>
      <c r="I509" s="617" t="str">
        <f>'23년(세부_실적)'!G667</f>
        <v>구</v>
      </c>
      <c r="J509" s="617" t="str">
        <f>'23년(세부_실적)'!H667</f>
        <v>QD</v>
      </c>
      <c r="K509" s="617">
        <f>'23년(세부_실적)'!I667</f>
        <v>6.93</v>
      </c>
      <c r="L509" s="617">
        <f>'23년(세부_실적)'!J667</f>
        <v>0</v>
      </c>
      <c r="M509" s="617">
        <f>'23년(세부_실적)'!K667</f>
        <v>6.93</v>
      </c>
      <c r="N509" s="617">
        <f>'23년(세부_실적)'!L667</f>
        <v>0</v>
      </c>
      <c r="O509" s="617">
        <f>'23년(세부_실적)'!M667</f>
        <v>6.93</v>
      </c>
      <c r="P509" s="617">
        <f>'23년(세부_실적)'!N667</f>
        <v>0</v>
      </c>
      <c r="Q509" s="617">
        <f>'23년(세부_실적)'!O667</f>
        <v>6.93</v>
      </c>
      <c r="R509" s="617">
        <f>'23년(세부_실적)'!P667</f>
        <v>0</v>
      </c>
      <c r="S509" s="638">
        <f>'23년(세부_실적)'!Q667</f>
        <v>0</v>
      </c>
      <c r="T509" s="638">
        <f t="shared" si="6520"/>
        <v>0</v>
      </c>
      <c r="U509" s="638">
        <f>'23년(세부_실적)'!S667</f>
        <v>0</v>
      </c>
      <c r="V509" s="638">
        <f t="shared" si="6521"/>
        <v>0</v>
      </c>
      <c r="W509" s="638">
        <f>'23년(세부_실적)'!U667</f>
        <v>0</v>
      </c>
      <c r="X509" s="638">
        <f t="shared" si="6522"/>
        <v>0</v>
      </c>
      <c r="Y509" s="638">
        <f>'23년(세부_실적)'!W667</f>
        <v>0</v>
      </c>
      <c r="Z509" s="638">
        <f t="shared" si="6523"/>
        <v>0</v>
      </c>
      <c r="AA509" s="638">
        <f>'23년(세부_실적)'!Y667</f>
        <v>0</v>
      </c>
      <c r="AB509" s="638">
        <f t="shared" si="6523"/>
        <v>0</v>
      </c>
      <c r="AC509" s="638">
        <f>'23년(세부_실적)'!AA667</f>
        <v>0</v>
      </c>
      <c r="AD509" s="638">
        <f t="shared" ref="AD509" si="7314">AC509*1000</f>
        <v>0</v>
      </c>
      <c r="AE509" s="638">
        <f>'23년(세부_실적)'!AC667</f>
        <v>0</v>
      </c>
      <c r="AF509" s="638">
        <f t="shared" ref="AF509" si="7315">AE509*1000</f>
        <v>0</v>
      </c>
      <c r="AG509" s="638">
        <f>'23년(세부_실적)'!AE667</f>
        <v>0</v>
      </c>
      <c r="AH509" s="638">
        <f t="shared" ref="AH509" si="7316">AG509*1000</f>
        <v>0</v>
      </c>
      <c r="AI509" s="638">
        <f>'23년(세부_실적)'!AG667</f>
        <v>0</v>
      </c>
      <c r="AJ509" s="638">
        <f t="shared" ref="AJ509" si="7317">AI509*1000</f>
        <v>0</v>
      </c>
      <c r="AK509" s="638">
        <f>'23년(세부_실적)'!AI667</f>
        <v>0</v>
      </c>
      <c r="AL509" s="638">
        <f t="shared" ref="AL509" si="7318">AK509*1000</f>
        <v>0</v>
      </c>
      <c r="AM509" s="638">
        <f>'23년(세부_실적)'!AK667</f>
        <v>0</v>
      </c>
      <c r="AN509" s="638">
        <f t="shared" ref="AN509" si="7319">AM509*1000</f>
        <v>0</v>
      </c>
      <c r="AO509" s="638">
        <f>'23년(세부_실적)'!AM667</f>
        <v>0</v>
      </c>
      <c r="AP509" s="638">
        <f t="shared" ref="AP509" si="7320">AO509*1000</f>
        <v>0</v>
      </c>
      <c r="AQ509" s="638">
        <f>'23년(세부_실적)'!AO667</f>
        <v>0</v>
      </c>
      <c r="AR509" s="638">
        <f t="shared" ref="AR509" si="7321">AQ509*1000</f>
        <v>0</v>
      </c>
      <c r="AS509" s="638">
        <f>'23년(세부_실적)'!AQ667</f>
        <v>0</v>
      </c>
      <c r="AT509" s="638">
        <f t="shared" ref="AT509" si="7322">AS509*1000</f>
        <v>0</v>
      </c>
      <c r="AU509" s="638">
        <f>'23년(세부_실적)'!AS667</f>
        <v>0</v>
      </c>
      <c r="AV509" s="638">
        <f t="shared" ref="AV509" si="7323">AU509*1000</f>
        <v>0</v>
      </c>
      <c r="AW509" s="638">
        <f>'23년(세부_실적)'!AU667</f>
        <v>0</v>
      </c>
      <c r="AX509" s="638">
        <f t="shared" ref="AX509" si="7324">AW509*1000</f>
        <v>0</v>
      </c>
      <c r="AY509" s="638">
        <f>'23년(세부_실적)'!AW667</f>
        <v>0</v>
      </c>
      <c r="AZ509" s="638">
        <f t="shared" ref="AZ509" si="7325">AY509*1000</f>
        <v>0</v>
      </c>
      <c r="BA509" s="638">
        <f>'23년(세부_실적)'!AY667</f>
        <v>0</v>
      </c>
      <c r="BB509" s="638">
        <f t="shared" ref="BB509" si="7326">BA509*1000</f>
        <v>0</v>
      </c>
      <c r="BC509" s="638">
        <f>'23년(세부_실적)'!BA667</f>
        <v>0</v>
      </c>
      <c r="BD509" s="638">
        <f t="shared" ref="BD509" si="7327">BC509*1000</f>
        <v>0</v>
      </c>
      <c r="BF509" s="617">
        <v>0.44</v>
      </c>
      <c r="BG509" s="617">
        <v>3.5</v>
      </c>
      <c r="BH509" s="617"/>
      <c r="BI509" s="617"/>
      <c r="BJ509" s="617">
        <v>0.44</v>
      </c>
      <c r="BK509" s="617">
        <v>3.5</v>
      </c>
      <c r="BL509" s="617"/>
      <c r="BM509" s="617"/>
      <c r="BN509" s="617">
        <v>0.44</v>
      </c>
      <c r="BO509" s="617">
        <v>3.5</v>
      </c>
      <c r="BP509" s="617"/>
      <c r="BQ509" s="617"/>
      <c r="BR509" s="617">
        <v>0.44</v>
      </c>
      <c r="BS509" s="617">
        <v>3.5042292545454545</v>
      </c>
      <c r="BT509" s="617"/>
      <c r="BU509" s="617"/>
      <c r="BV509" s="617">
        <v>0.44</v>
      </c>
      <c r="BW509" s="617">
        <v>3.5042292545454545</v>
      </c>
      <c r="BX509" s="617"/>
      <c r="BY509" s="617"/>
      <c r="BZ509" s="617">
        <v>0.44</v>
      </c>
      <c r="CA509" s="617">
        <v>3.5042292545454545</v>
      </c>
      <c r="CB509" s="617"/>
      <c r="CC509" s="617"/>
      <c r="CD509" s="617"/>
      <c r="CE509" s="617"/>
      <c r="CF509" s="617"/>
      <c r="CG509" s="617"/>
      <c r="CH509" s="617"/>
      <c r="CI509" s="617"/>
      <c r="CJ509" s="617"/>
      <c r="CK509" s="617"/>
      <c r="CL509" s="617"/>
      <c r="CM509" s="617"/>
      <c r="CN509" s="617"/>
      <c r="CO509" s="617"/>
      <c r="CP509" s="617"/>
      <c r="CQ509" s="617"/>
      <c r="CR509" s="617"/>
      <c r="CS509" s="617"/>
      <c r="CT509" s="617"/>
      <c r="CU509" s="617"/>
      <c r="CV509" s="617"/>
      <c r="CW509" s="617"/>
      <c r="CX509" s="617"/>
      <c r="CY509" s="617"/>
      <c r="CZ509" s="617"/>
      <c r="DA509" s="617"/>
      <c r="DB509" s="6">
        <f t="shared" si="6554"/>
        <v>0</v>
      </c>
      <c r="DC509" s="6">
        <f t="shared" si="6555"/>
        <v>0</v>
      </c>
      <c r="DD509" s="6">
        <f t="shared" si="6556"/>
        <v>0</v>
      </c>
      <c r="DE509" s="6">
        <f t="shared" si="6557"/>
        <v>0</v>
      </c>
      <c r="DF509" s="6">
        <f t="shared" si="6558"/>
        <v>0</v>
      </c>
      <c r="DG509" s="6">
        <f t="shared" si="6559"/>
        <v>0</v>
      </c>
      <c r="DH509" s="6">
        <f t="shared" si="6560"/>
        <v>0</v>
      </c>
      <c r="DI509" s="6">
        <f t="shared" si="6561"/>
        <v>0</v>
      </c>
      <c r="DJ509" s="6">
        <f t="shared" si="6562"/>
        <v>0</v>
      </c>
      <c r="DK509" s="6">
        <f t="shared" si="6563"/>
        <v>0</v>
      </c>
      <c r="DL509" s="6">
        <f t="shared" si="6564"/>
        <v>0</v>
      </c>
      <c r="DM509" s="6">
        <f t="shared" si="6565"/>
        <v>0</v>
      </c>
      <c r="DO509" s="6">
        <f t="shared" si="6566"/>
        <v>0</v>
      </c>
      <c r="DP509" s="6">
        <f t="shared" si="6567"/>
        <v>0</v>
      </c>
      <c r="DQ509" s="6">
        <f t="shared" si="6568"/>
        <v>0</v>
      </c>
      <c r="DR509" s="6">
        <f t="shared" si="6569"/>
        <v>0</v>
      </c>
      <c r="DS509" s="6">
        <f t="shared" si="6570"/>
        <v>0</v>
      </c>
      <c r="DT509" s="6">
        <f t="shared" si="6571"/>
        <v>0</v>
      </c>
      <c r="DU509" s="6">
        <f t="shared" si="6572"/>
        <v>0</v>
      </c>
      <c r="DV509" s="6">
        <f t="shared" si="6573"/>
        <v>0</v>
      </c>
      <c r="DW509" s="6">
        <f t="shared" si="6574"/>
        <v>0</v>
      </c>
      <c r="DX509" s="6">
        <f t="shared" si="6575"/>
        <v>0</v>
      </c>
      <c r="DY509" s="6">
        <f t="shared" si="6576"/>
        <v>0</v>
      </c>
      <c r="DZ509" s="6">
        <f t="shared" si="6577"/>
        <v>0</v>
      </c>
    </row>
    <row r="510" spans="2:130" ht="12" customHeight="1" outlineLevel="1">
      <c r="B510" s="6">
        <f>'23년(세부_실적)'!A668</f>
        <v>504</v>
      </c>
      <c r="C510" s="620"/>
      <c r="D510" s="620"/>
      <c r="E510" s="620"/>
      <c r="F510" s="622" t="str">
        <f>'23년(세부_실적)'!E668</f>
        <v>PN1703CWM-600JP</v>
      </c>
      <c r="G510" s="622" t="s">
        <v>1527</v>
      </c>
      <c r="H510" s="622"/>
      <c r="I510" s="617" t="str">
        <f>'23년(세부_실적)'!G668</f>
        <v>구</v>
      </c>
      <c r="J510" s="617" t="str">
        <f>'23년(세부_실적)'!H668</f>
        <v>QD</v>
      </c>
      <c r="K510" s="617">
        <f>'23년(세부_실적)'!I668</f>
        <v>5.74</v>
      </c>
      <c r="L510" s="617">
        <f>'23년(세부_실적)'!J668</f>
        <v>0</v>
      </c>
      <c r="M510" s="617">
        <f>'23년(세부_실적)'!K668</f>
        <v>5.74</v>
      </c>
      <c r="N510" s="617">
        <f>'23년(세부_실적)'!L668</f>
        <v>0</v>
      </c>
      <c r="O510" s="617">
        <f>'23년(세부_실적)'!M668</f>
        <v>5.74</v>
      </c>
      <c r="P510" s="617">
        <f>'23년(세부_실적)'!N668</f>
        <v>0</v>
      </c>
      <c r="Q510" s="617">
        <f>'23년(세부_실적)'!O668</f>
        <v>5.74</v>
      </c>
      <c r="R510" s="617">
        <f>'23년(세부_실적)'!P668</f>
        <v>0</v>
      </c>
      <c r="S510" s="638">
        <f>'23년(세부_실적)'!Q668</f>
        <v>0</v>
      </c>
      <c r="T510" s="638">
        <f t="shared" si="6520"/>
        <v>0</v>
      </c>
      <c r="U510" s="638">
        <f>'23년(세부_실적)'!S668</f>
        <v>0</v>
      </c>
      <c r="V510" s="638">
        <f t="shared" si="6521"/>
        <v>0</v>
      </c>
      <c r="W510" s="638">
        <f>'23년(세부_실적)'!U668</f>
        <v>0</v>
      </c>
      <c r="X510" s="638">
        <f t="shared" si="6522"/>
        <v>0</v>
      </c>
      <c r="Y510" s="638">
        <f>'23년(세부_실적)'!W668</f>
        <v>0</v>
      </c>
      <c r="Z510" s="638">
        <f t="shared" si="6523"/>
        <v>0</v>
      </c>
      <c r="AA510" s="638">
        <f>'23년(세부_실적)'!Y668</f>
        <v>0</v>
      </c>
      <c r="AB510" s="638">
        <f t="shared" si="6523"/>
        <v>0</v>
      </c>
      <c r="AC510" s="638">
        <f>'23년(세부_실적)'!AA668</f>
        <v>0</v>
      </c>
      <c r="AD510" s="638">
        <f t="shared" ref="AD510" si="7328">AC510*1000</f>
        <v>0</v>
      </c>
      <c r="AE510" s="638">
        <f>'23년(세부_실적)'!AC668</f>
        <v>0</v>
      </c>
      <c r="AF510" s="638">
        <f t="shared" ref="AF510" si="7329">AE510*1000</f>
        <v>0</v>
      </c>
      <c r="AG510" s="638">
        <f>'23년(세부_실적)'!AE668</f>
        <v>0</v>
      </c>
      <c r="AH510" s="638">
        <f t="shared" ref="AH510" si="7330">AG510*1000</f>
        <v>0</v>
      </c>
      <c r="AI510" s="638">
        <f>'23년(세부_실적)'!AG668</f>
        <v>0</v>
      </c>
      <c r="AJ510" s="638">
        <f t="shared" ref="AJ510" si="7331">AI510*1000</f>
        <v>0</v>
      </c>
      <c r="AK510" s="638">
        <f>'23년(세부_실적)'!AI668</f>
        <v>0</v>
      </c>
      <c r="AL510" s="638">
        <f t="shared" ref="AL510" si="7332">AK510*1000</f>
        <v>0</v>
      </c>
      <c r="AM510" s="638">
        <f>'23년(세부_실적)'!AK668</f>
        <v>0</v>
      </c>
      <c r="AN510" s="638">
        <f t="shared" ref="AN510" si="7333">AM510*1000</f>
        <v>0</v>
      </c>
      <c r="AO510" s="638">
        <f>'23년(세부_실적)'!AM668</f>
        <v>0</v>
      </c>
      <c r="AP510" s="638">
        <f t="shared" ref="AP510" si="7334">AO510*1000</f>
        <v>0</v>
      </c>
      <c r="AQ510" s="638">
        <f>'23년(세부_실적)'!AO668</f>
        <v>0</v>
      </c>
      <c r="AR510" s="638">
        <f t="shared" ref="AR510" si="7335">AQ510*1000</f>
        <v>0</v>
      </c>
      <c r="AS510" s="638">
        <f>'23년(세부_실적)'!AQ668</f>
        <v>0</v>
      </c>
      <c r="AT510" s="638">
        <f t="shared" ref="AT510" si="7336">AS510*1000</f>
        <v>0</v>
      </c>
      <c r="AU510" s="638">
        <f>'23년(세부_실적)'!AS668</f>
        <v>0</v>
      </c>
      <c r="AV510" s="638">
        <f t="shared" ref="AV510" si="7337">AU510*1000</f>
        <v>0</v>
      </c>
      <c r="AW510" s="638">
        <f>'23년(세부_실적)'!AU668</f>
        <v>0</v>
      </c>
      <c r="AX510" s="638">
        <f t="shared" ref="AX510" si="7338">AW510*1000</f>
        <v>0</v>
      </c>
      <c r="AY510" s="638">
        <f>'23년(세부_실적)'!AW668</f>
        <v>0</v>
      </c>
      <c r="AZ510" s="638">
        <f t="shared" ref="AZ510" si="7339">AY510*1000</f>
        <v>0</v>
      </c>
      <c r="BA510" s="638">
        <f>'23년(세부_실적)'!AY668</f>
        <v>0</v>
      </c>
      <c r="BB510" s="638">
        <f t="shared" ref="BB510" si="7340">BA510*1000</f>
        <v>0</v>
      </c>
      <c r="BC510" s="638">
        <f>'23년(세부_실적)'!BA668</f>
        <v>0</v>
      </c>
      <c r="BD510" s="638">
        <f t="shared" ref="BD510" si="7341">BC510*1000</f>
        <v>0</v>
      </c>
      <c r="BF510" s="617">
        <v>0.49</v>
      </c>
      <c r="BG510" s="617">
        <v>4.1500356181818185</v>
      </c>
      <c r="BH510" s="617"/>
      <c r="BI510" s="617"/>
      <c r="BJ510" s="617">
        <v>0.49</v>
      </c>
      <c r="BK510" s="617">
        <v>4.1500356181818185</v>
      </c>
      <c r="BL510" s="617"/>
      <c r="BM510" s="617"/>
      <c r="BN510" s="617">
        <v>0.49</v>
      </c>
      <c r="BO510" s="617">
        <v>4.1500356181818185</v>
      </c>
      <c r="BP510" s="617"/>
      <c r="BQ510" s="617"/>
      <c r="BR510" s="617">
        <v>0.49</v>
      </c>
      <c r="BS510" s="617">
        <v>4.3340476181818186</v>
      </c>
      <c r="BT510" s="617"/>
      <c r="BU510" s="617"/>
      <c r="BV510" s="617">
        <v>0.49</v>
      </c>
      <c r="BW510" s="617">
        <v>4.3340476181818186</v>
      </c>
      <c r="BX510" s="617"/>
      <c r="BY510" s="617"/>
      <c r="BZ510" s="617">
        <v>0.49</v>
      </c>
      <c r="CA510" s="617">
        <v>4.3340476181818186</v>
      </c>
      <c r="CB510" s="617"/>
      <c r="CC510" s="617"/>
      <c r="CD510" s="617"/>
      <c r="CE510" s="617"/>
      <c r="CF510" s="617"/>
      <c r="CG510" s="617"/>
      <c r="CH510" s="617"/>
      <c r="CI510" s="617"/>
      <c r="CJ510" s="617"/>
      <c r="CK510" s="617"/>
      <c r="CL510" s="617"/>
      <c r="CM510" s="617"/>
      <c r="CN510" s="617"/>
      <c r="CO510" s="617"/>
      <c r="CP510" s="617"/>
      <c r="CQ510" s="617"/>
      <c r="CR510" s="617"/>
      <c r="CS510" s="617"/>
      <c r="CT510" s="617"/>
      <c r="CU510" s="617"/>
      <c r="CV510" s="617"/>
      <c r="CW510" s="617"/>
      <c r="CX510" s="617"/>
      <c r="CY510" s="617"/>
      <c r="CZ510" s="617"/>
      <c r="DA510" s="617"/>
      <c r="DB510" s="6">
        <f t="shared" si="6554"/>
        <v>0</v>
      </c>
      <c r="DC510" s="6">
        <f t="shared" si="6555"/>
        <v>0</v>
      </c>
      <c r="DD510" s="6">
        <f t="shared" si="6556"/>
        <v>0</v>
      </c>
      <c r="DE510" s="6">
        <f t="shared" si="6557"/>
        <v>0</v>
      </c>
      <c r="DF510" s="6">
        <f t="shared" si="6558"/>
        <v>0</v>
      </c>
      <c r="DG510" s="6">
        <f t="shared" si="6559"/>
        <v>0</v>
      </c>
      <c r="DH510" s="6">
        <f t="shared" si="6560"/>
        <v>0</v>
      </c>
      <c r="DI510" s="6">
        <f t="shared" si="6561"/>
        <v>0</v>
      </c>
      <c r="DJ510" s="6">
        <f t="shared" si="6562"/>
        <v>0</v>
      </c>
      <c r="DK510" s="6">
        <f t="shared" si="6563"/>
        <v>0</v>
      </c>
      <c r="DL510" s="6">
        <f t="shared" si="6564"/>
        <v>0</v>
      </c>
      <c r="DM510" s="6">
        <f t="shared" si="6565"/>
        <v>0</v>
      </c>
      <c r="DO510" s="6">
        <f t="shared" si="6566"/>
        <v>0</v>
      </c>
      <c r="DP510" s="6">
        <f t="shared" si="6567"/>
        <v>0</v>
      </c>
      <c r="DQ510" s="6">
        <f t="shared" si="6568"/>
        <v>0</v>
      </c>
      <c r="DR510" s="6">
        <f t="shared" si="6569"/>
        <v>0</v>
      </c>
      <c r="DS510" s="6">
        <f t="shared" si="6570"/>
        <v>0</v>
      </c>
      <c r="DT510" s="6">
        <f t="shared" si="6571"/>
        <v>0</v>
      </c>
      <c r="DU510" s="6">
        <f t="shared" si="6572"/>
        <v>0</v>
      </c>
      <c r="DV510" s="6">
        <f t="shared" si="6573"/>
        <v>0</v>
      </c>
      <c r="DW510" s="6">
        <f t="shared" si="6574"/>
        <v>0</v>
      </c>
      <c r="DX510" s="6">
        <f t="shared" si="6575"/>
        <v>0</v>
      </c>
      <c r="DY510" s="6">
        <f t="shared" si="6576"/>
        <v>0</v>
      </c>
      <c r="DZ510" s="6">
        <f t="shared" si="6577"/>
        <v>0</v>
      </c>
    </row>
    <row r="511" spans="2:130" ht="12" customHeight="1" outlineLevel="1">
      <c r="B511" s="6">
        <f>'23년(세부_실적)'!A669</f>
        <v>505</v>
      </c>
      <c r="C511" s="620"/>
      <c r="D511" s="620"/>
      <c r="E511" s="620"/>
      <c r="F511" s="622" t="str">
        <f>'23년(세부_실적)'!E669</f>
        <v>PN1703CWM-600TW</v>
      </c>
      <c r="G511" s="622" t="s">
        <v>1528</v>
      </c>
      <c r="H511" s="622"/>
      <c r="I511" s="617" t="str">
        <f>'23년(세부_실적)'!G669</f>
        <v>신</v>
      </c>
      <c r="J511" s="617" t="str">
        <f>'23년(세부_실적)'!H669</f>
        <v>QD</v>
      </c>
      <c r="K511" s="617">
        <f>'23년(세부_실적)'!I669</f>
        <v>5.74</v>
      </c>
      <c r="L511" s="617">
        <f>'23년(세부_실적)'!J669</f>
        <v>0</v>
      </c>
      <c r="M511" s="617">
        <f>'23년(세부_실적)'!K669</f>
        <v>5.74</v>
      </c>
      <c r="N511" s="617">
        <f>'23년(세부_실적)'!L669</f>
        <v>0</v>
      </c>
      <c r="O511" s="617">
        <f>'23년(세부_실적)'!M669</f>
        <v>5.74</v>
      </c>
      <c r="P511" s="617">
        <f>'23년(세부_실적)'!N669</f>
        <v>0</v>
      </c>
      <c r="Q511" s="617">
        <f>'23년(세부_실적)'!O669</f>
        <v>5.74</v>
      </c>
      <c r="R511" s="617">
        <f>'23년(세부_실적)'!P669</f>
        <v>0</v>
      </c>
      <c r="S511" s="638">
        <f>'23년(세부_실적)'!Q669</f>
        <v>0</v>
      </c>
      <c r="T511" s="638">
        <f t="shared" si="6520"/>
        <v>0</v>
      </c>
      <c r="U511" s="638">
        <f>'23년(세부_실적)'!S669</f>
        <v>0</v>
      </c>
      <c r="V511" s="638">
        <f t="shared" si="6521"/>
        <v>0</v>
      </c>
      <c r="W511" s="638">
        <f>'23년(세부_실적)'!U669</f>
        <v>0</v>
      </c>
      <c r="X511" s="638">
        <f t="shared" si="6522"/>
        <v>0</v>
      </c>
      <c r="Y511" s="638">
        <f>'23년(세부_실적)'!W669</f>
        <v>0</v>
      </c>
      <c r="Z511" s="638">
        <f t="shared" si="6523"/>
        <v>0</v>
      </c>
      <c r="AA511" s="638">
        <f>'23년(세부_실적)'!Y669</f>
        <v>0</v>
      </c>
      <c r="AB511" s="638">
        <f t="shared" si="6523"/>
        <v>0</v>
      </c>
      <c r="AC511" s="638">
        <f>'23년(세부_실적)'!AA669</f>
        <v>0</v>
      </c>
      <c r="AD511" s="638">
        <f t="shared" ref="AD511" si="7342">AC511*1000</f>
        <v>0</v>
      </c>
      <c r="AE511" s="638">
        <f>'23년(세부_실적)'!AC669</f>
        <v>0</v>
      </c>
      <c r="AF511" s="638">
        <f t="shared" ref="AF511" si="7343">AE511*1000</f>
        <v>0</v>
      </c>
      <c r="AG511" s="638">
        <f>'23년(세부_실적)'!AE669</f>
        <v>0</v>
      </c>
      <c r="AH511" s="638">
        <f t="shared" ref="AH511" si="7344">AG511*1000</f>
        <v>0</v>
      </c>
      <c r="AI511" s="638">
        <f>'23년(세부_실적)'!AG669</f>
        <v>0</v>
      </c>
      <c r="AJ511" s="638">
        <f t="shared" ref="AJ511" si="7345">AI511*1000</f>
        <v>0</v>
      </c>
      <c r="AK511" s="638">
        <f>'23년(세부_실적)'!AI669</f>
        <v>0</v>
      </c>
      <c r="AL511" s="638">
        <f t="shared" ref="AL511" si="7346">AK511*1000</f>
        <v>0</v>
      </c>
      <c r="AM511" s="638">
        <f>'23년(세부_실적)'!AK669</f>
        <v>0</v>
      </c>
      <c r="AN511" s="638">
        <f t="shared" ref="AN511" si="7347">AM511*1000</f>
        <v>0</v>
      </c>
      <c r="AO511" s="638">
        <f>'23년(세부_실적)'!AM669</f>
        <v>0</v>
      </c>
      <c r="AP511" s="638">
        <f t="shared" ref="AP511" si="7348">AO511*1000</f>
        <v>0</v>
      </c>
      <c r="AQ511" s="638">
        <f>'23년(세부_실적)'!AO669</f>
        <v>0</v>
      </c>
      <c r="AR511" s="638">
        <f t="shared" ref="AR511" si="7349">AQ511*1000</f>
        <v>0</v>
      </c>
      <c r="AS511" s="638">
        <f>'23년(세부_실적)'!AQ669</f>
        <v>0</v>
      </c>
      <c r="AT511" s="638">
        <f t="shared" ref="AT511" si="7350">AS511*1000</f>
        <v>0</v>
      </c>
      <c r="AU511" s="638">
        <f>'23년(세부_실적)'!AS669</f>
        <v>0</v>
      </c>
      <c r="AV511" s="638">
        <f t="shared" ref="AV511" si="7351">AU511*1000</f>
        <v>0</v>
      </c>
      <c r="AW511" s="638">
        <f>'23년(세부_실적)'!AU669</f>
        <v>0</v>
      </c>
      <c r="AX511" s="638">
        <f t="shared" ref="AX511" si="7352">AW511*1000</f>
        <v>0</v>
      </c>
      <c r="AY511" s="638">
        <f>'23년(세부_실적)'!AW669</f>
        <v>0</v>
      </c>
      <c r="AZ511" s="638">
        <f t="shared" ref="AZ511" si="7353">AY511*1000</f>
        <v>0</v>
      </c>
      <c r="BA511" s="638">
        <f>'23년(세부_실적)'!AY669</f>
        <v>0</v>
      </c>
      <c r="BB511" s="638">
        <f t="shared" ref="BB511" si="7354">BA511*1000</f>
        <v>0</v>
      </c>
      <c r="BC511" s="638">
        <f>'23년(세부_실적)'!BA669</f>
        <v>0</v>
      </c>
      <c r="BD511" s="638">
        <f t="shared" ref="BD511" si="7355">BC511*1000</f>
        <v>0</v>
      </c>
      <c r="BF511" s="617">
        <v>0.49</v>
      </c>
      <c r="BG511" s="617">
        <v>4.1500356181818185</v>
      </c>
      <c r="BH511" s="617"/>
      <c r="BI511" s="617"/>
      <c r="BJ511" s="617">
        <v>0.49</v>
      </c>
      <c r="BK511" s="617">
        <v>4.1500356181818185</v>
      </c>
      <c r="BL511" s="617"/>
      <c r="BM511" s="617"/>
      <c r="BN511" s="617">
        <v>0.49</v>
      </c>
      <c r="BO511" s="617">
        <v>4.1500356181818185</v>
      </c>
      <c r="BP511" s="617">
        <v>5.57</v>
      </c>
      <c r="BQ511" s="617"/>
      <c r="BR511" s="617">
        <v>0.49</v>
      </c>
      <c r="BS511" s="617">
        <v>4.3340476181818186</v>
      </c>
      <c r="BT511" s="617">
        <v>5.57</v>
      </c>
      <c r="BU511" s="617"/>
      <c r="BV511" s="617">
        <v>0.49</v>
      </c>
      <c r="BW511" s="617">
        <v>4.3340476181818186</v>
      </c>
      <c r="BX511" s="617"/>
      <c r="BY511" s="617"/>
      <c r="BZ511" s="617">
        <v>0.49</v>
      </c>
      <c r="CA511" s="617">
        <v>4.3340476181818186</v>
      </c>
      <c r="CB511" s="617"/>
      <c r="CC511" s="617"/>
      <c r="CD511" s="617"/>
      <c r="CE511" s="617"/>
      <c r="CF511" s="617"/>
      <c r="CG511" s="617"/>
      <c r="CH511" s="617"/>
      <c r="CI511" s="617"/>
      <c r="CJ511" s="617"/>
      <c r="CK511" s="617"/>
      <c r="CL511" s="617"/>
      <c r="CM511" s="617"/>
      <c r="CN511" s="617"/>
      <c r="CO511" s="617"/>
      <c r="CP511" s="617"/>
      <c r="CQ511" s="617"/>
      <c r="CR511" s="617"/>
      <c r="CS511" s="617"/>
      <c r="CT511" s="617"/>
      <c r="CU511" s="617"/>
      <c r="CV511" s="617"/>
      <c r="CW511" s="617"/>
      <c r="CX511" s="617"/>
      <c r="CY511" s="617"/>
      <c r="CZ511" s="617"/>
      <c r="DA511" s="617"/>
      <c r="DB511" s="6">
        <f t="shared" si="6554"/>
        <v>0</v>
      </c>
      <c r="DC511" s="6">
        <f t="shared" si="6555"/>
        <v>0</v>
      </c>
      <c r="DD511" s="6">
        <f t="shared" si="6556"/>
        <v>0</v>
      </c>
      <c r="DE511" s="6">
        <f t="shared" si="6557"/>
        <v>0</v>
      </c>
      <c r="DF511" s="6">
        <f t="shared" si="6558"/>
        <v>0</v>
      </c>
      <c r="DG511" s="6">
        <f t="shared" si="6559"/>
        <v>0</v>
      </c>
      <c r="DH511" s="6">
        <f t="shared" si="6560"/>
        <v>0</v>
      </c>
      <c r="DI511" s="6">
        <f t="shared" si="6561"/>
        <v>0</v>
      </c>
      <c r="DJ511" s="6">
        <f t="shared" si="6562"/>
        <v>0</v>
      </c>
      <c r="DK511" s="6">
        <f t="shared" si="6563"/>
        <v>0</v>
      </c>
      <c r="DL511" s="6">
        <f t="shared" si="6564"/>
        <v>0</v>
      </c>
      <c r="DM511" s="6">
        <f t="shared" si="6565"/>
        <v>0</v>
      </c>
      <c r="DO511" s="6">
        <f t="shared" si="6566"/>
        <v>0</v>
      </c>
      <c r="DP511" s="6">
        <f t="shared" si="6567"/>
        <v>0</v>
      </c>
      <c r="DQ511" s="6">
        <f t="shared" si="6568"/>
        <v>0</v>
      </c>
      <c r="DR511" s="6">
        <f t="shared" si="6569"/>
        <v>0</v>
      </c>
      <c r="DS511" s="6">
        <f t="shared" si="6570"/>
        <v>0</v>
      </c>
      <c r="DT511" s="6">
        <f t="shared" si="6571"/>
        <v>0</v>
      </c>
      <c r="DU511" s="6">
        <f t="shared" si="6572"/>
        <v>0</v>
      </c>
      <c r="DV511" s="6">
        <f t="shared" si="6573"/>
        <v>0</v>
      </c>
      <c r="DW511" s="6">
        <f t="shared" si="6574"/>
        <v>0</v>
      </c>
      <c r="DX511" s="6">
        <f t="shared" si="6575"/>
        <v>0</v>
      </c>
      <c r="DY511" s="6">
        <f t="shared" si="6576"/>
        <v>0</v>
      </c>
      <c r="DZ511" s="6">
        <f t="shared" si="6577"/>
        <v>0</v>
      </c>
    </row>
    <row r="512" spans="2:130" ht="12" customHeight="1" outlineLevel="1">
      <c r="B512" s="6">
        <f>'23년(세부_실적)'!A670</f>
        <v>506</v>
      </c>
      <c r="C512" s="620"/>
      <c r="D512" s="620"/>
      <c r="E512" s="620"/>
      <c r="F512" s="622" t="str">
        <f>'23년(세부_실적)'!E670</f>
        <v>PN016ACW-VF</v>
      </c>
      <c r="G512" s="622" t="s">
        <v>1119</v>
      </c>
      <c r="H512" s="622"/>
      <c r="I512" s="617" t="str">
        <f>'23년(세부_실적)'!G670</f>
        <v>신</v>
      </c>
      <c r="J512" s="617" t="str">
        <f>'23년(세부_실적)'!H670</f>
        <v>QD</v>
      </c>
      <c r="K512" s="617">
        <f>'23년(세부_실적)'!I670</f>
        <v>5.95</v>
      </c>
      <c r="L512" s="617">
        <f>'23년(세부_실적)'!J670</f>
        <v>0</v>
      </c>
      <c r="M512" s="617">
        <f>'23년(세부_실적)'!K670</f>
        <v>5.95</v>
      </c>
      <c r="N512" s="617">
        <f>'23년(세부_실적)'!L670</f>
        <v>0</v>
      </c>
      <c r="O512" s="617">
        <f>'23년(세부_실적)'!M670</f>
        <v>5.95</v>
      </c>
      <c r="P512" s="617">
        <f>'23년(세부_실적)'!N670</f>
        <v>0</v>
      </c>
      <c r="Q512" s="617">
        <f>'23년(세부_실적)'!O670</f>
        <v>5.95</v>
      </c>
      <c r="R512" s="617">
        <f>'23년(세부_실적)'!P670</f>
        <v>0</v>
      </c>
      <c r="S512" s="638">
        <f>'23년(세부_실적)'!Q670</f>
        <v>14.318</v>
      </c>
      <c r="T512" s="638">
        <f t="shared" si="6520"/>
        <v>14318</v>
      </c>
      <c r="U512" s="638">
        <f>'23년(세부_실적)'!S670</f>
        <v>2.48</v>
      </c>
      <c r="V512" s="638">
        <f t="shared" si="6521"/>
        <v>2480</v>
      </c>
      <c r="W512" s="638">
        <f>'23년(세부_실적)'!U670</f>
        <v>1</v>
      </c>
      <c r="X512" s="638">
        <f t="shared" si="6522"/>
        <v>1000</v>
      </c>
      <c r="Y512" s="638">
        <f>'23년(세부_실적)'!W670</f>
        <v>0</v>
      </c>
      <c r="Z512" s="638">
        <f t="shared" si="6523"/>
        <v>0</v>
      </c>
      <c r="AA512" s="638">
        <f>'23년(세부_실적)'!Y670</f>
        <v>3.48</v>
      </c>
      <c r="AB512" s="638">
        <f t="shared" si="6523"/>
        <v>3480</v>
      </c>
      <c r="AC512" s="638">
        <f>'23년(세부_실적)'!AA670</f>
        <v>1</v>
      </c>
      <c r="AD512" s="638">
        <f t="shared" ref="AD512" si="7356">AC512*1000</f>
        <v>1000</v>
      </c>
      <c r="AE512" s="638">
        <f>'23년(세부_실적)'!AC670</f>
        <v>1.44</v>
      </c>
      <c r="AF512" s="638">
        <f t="shared" ref="AF512" si="7357">AE512*1000</f>
        <v>1440</v>
      </c>
      <c r="AG512" s="638">
        <f>'23년(세부_실적)'!AE670</f>
        <v>0</v>
      </c>
      <c r="AH512" s="638">
        <f t="shared" ref="AH512" si="7358">AG512*1000</f>
        <v>0</v>
      </c>
      <c r="AI512" s="638">
        <f>'23년(세부_실적)'!AG670</f>
        <v>2.44</v>
      </c>
      <c r="AJ512" s="638">
        <f t="shared" ref="AJ512" si="7359">AI512*1000</f>
        <v>2440</v>
      </c>
      <c r="AK512" s="638">
        <f>'23년(세부_실적)'!AI670</f>
        <v>5.92</v>
      </c>
      <c r="AL512" s="638">
        <f t="shared" ref="AL512" si="7360">AK512*1000</f>
        <v>5920</v>
      </c>
      <c r="AM512" s="638">
        <f>'23년(세부_실적)'!AK670</f>
        <v>2.92</v>
      </c>
      <c r="AN512" s="638">
        <f t="shared" ref="AN512" si="7361">AM512*1000</f>
        <v>2920</v>
      </c>
      <c r="AO512" s="638">
        <f>'23년(세부_실적)'!AM670</f>
        <v>0.57099999999999995</v>
      </c>
      <c r="AP512" s="638">
        <f t="shared" ref="AP512" si="7362">AO512*1000</f>
        <v>571</v>
      </c>
      <c r="AQ512" s="638">
        <f>'23년(세부_실적)'!AO670</f>
        <v>0.86899999999999999</v>
      </c>
      <c r="AR512" s="638">
        <f t="shared" ref="AR512" si="7363">AQ512*1000</f>
        <v>869</v>
      </c>
      <c r="AS512" s="638">
        <f>'23년(세부_실적)'!AQ670</f>
        <v>4.3599999999999994</v>
      </c>
      <c r="AT512" s="638">
        <f t="shared" ref="AT512" si="7364">AS512*1000</f>
        <v>4359.9999999999991</v>
      </c>
      <c r="AU512" s="638">
        <f>'23년(세부_실적)'!AS670</f>
        <v>0</v>
      </c>
      <c r="AV512" s="638">
        <f t="shared" ref="AV512" si="7365">AU512*1000</f>
        <v>0</v>
      </c>
      <c r="AW512" s="638">
        <f>'23년(세부_실적)'!AU670</f>
        <v>2.67</v>
      </c>
      <c r="AX512" s="638">
        <f t="shared" ref="AX512" si="7366">AW512*1000</f>
        <v>2670</v>
      </c>
      <c r="AY512" s="638">
        <f>'23년(세부_실적)'!AW670</f>
        <v>1.3680000000000001</v>
      </c>
      <c r="AZ512" s="638">
        <f t="shared" ref="AZ512" si="7367">AY512*1000</f>
        <v>1368</v>
      </c>
      <c r="BA512" s="638">
        <f>'23년(세부_실적)'!AY670</f>
        <v>4.0380000000000003</v>
      </c>
      <c r="BB512" s="638">
        <f t="shared" ref="BB512" si="7368">BA512*1000</f>
        <v>4038.0000000000005</v>
      </c>
      <c r="BC512" s="638">
        <f>'23년(세부_실적)'!BA670</f>
        <v>8.3979999999999997</v>
      </c>
      <c r="BD512" s="638">
        <f t="shared" ref="BD512" si="7369">BC512*1000</f>
        <v>8398</v>
      </c>
      <c r="BF512" s="617">
        <v>0.53</v>
      </c>
      <c r="BG512" s="617">
        <v>3.95</v>
      </c>
      <c r="BH512" s="617">
        <f>VLOOKUP(F512,'[1]영업계획서(세부)'!$E$8:$H$532,3,0)</f>
        <v>5.55</v>
      </c>
      <c r="BI512" s="617"/>
      <c r="BJ512" s="617">
        <v>0.53</v>
      </c>
      <c r="BK512" s="617">
        <v>3.95</v>
      </c>
      <c r="BL512" s="617">
        <v>5.55</v>
      </c>
      <c r="BM512" s="617"/>
      <c r="BN512" s="617">
        <v>0.53</v>
      </c>
      <c r="BO512" s="617">
        <v>3.95</v>
      </c>
      <c r="BP512" s="617"/>
      <c r="BQ512" s="617"/>
      <c r="BR512" s="617">
        <v>0.53</v>
      </c>
      <c r="BS512" s="617">
        <v>3.95</v>
      </c>
      <c r="BT512" s="617">
        <v>5.55</v>
      </c>
      <c r="BU512" s="617"/>
      <c r="BV512" s="617">
        <v>0.53</v>
      </c>
      <c r="BW512" s="617">
        <v>3.95</v>
      </c>
      <c r="BX512" s="617">
        <v>5.55</v>
      </c>
      <c r="BY512" s="617"/>
      <c r="BZ512" s="617">
        <v>0.53</v>
      </c>
      <c r="CA512" s="617">
        <v>3.95</v>
      </c>
      <c r="CB512" s="617">
        <v>5.72</v>
      </c>
      <c r="CC512" s="617"/>
      <c r="CD512" s="617"/>
      <c r="CE512" s="617"/>
      <c r="CF512" s="617"/>
      <c r="CG512" s="617"/>
      <c r="CH512" s="617"/>
      <c r="CI512" s="617"/>
      <c r="CJ512" s="617"/>
      <c r="CK512" s="617"/>
      <c r="CL512" s="617"/>
      <c r="CM512" s="617"/>
      <c r="CN512" s="617"/>
      <c r="CO512" s="617"/>
      <c r="CP512" s="617"/>
      <c r="CQ512" s="617"/>
      <c r="CR512" s="617"/>
      <c r="CS512" s="617"/>
      <c r="CT512" s="617"/>
      <c r="CU512" s="617"/>
      <c r="CV512" s="617"/>
      <c r="CW512" s="617"/>
      <c r="CX512" s="617"/>
      <c r="CY512" s="617"/>
      <c r="CZ512" s="617"/>
      <c r="DA512" s="617"/>
      <c r="DB512" s="6">
        <f t="shared" si="6554"/>
        <v>17145677.16</v>
      </c>
      <c r="DC512" s="6">
        <f t="shared" si="6555"/>
        <v>7071921</v>
      </c>
      <c r="DD512" s="6">
        <f t="shared" si="6556"/>
        <v>0</v>
      </c>
      <c r="DE512" s="6">
        <f t="shared" si="6557"/>
        <v>7344426</v>
      </c>
      <c r="DF512" s="6">
        <f t="shared" si="6558"/>
        <v>10582127.279999999</v>
      </c>
      <c r="DG512" s="6">
        <f t="shared" si="6559"/>
        <v>0</v>
      </c>
      <c r="DH512" s="6">
        <f t="shared" si="6560"/>
        <v>0</v>
      </c>
      <c r="DI512" s="6">
        <f t="shared" si="6561"/>
        <v>4320390.8747999994</v>
      </c>
      <c r="DJ512" s="6">
        <f t="shared" si="6562"/>
        <v>0</v>
      </c>
      <c r="DK512" s="6">
        <f t="shared" si="6563"/>
        <v>0</v>
      </c>
      <c r="DL512" s="6">
        <f t="shared" si="6564"/>
        <v>0</v>
      </c>
      <c r="DM512" s="6">
        <f t="shared" si="6565"/>
        <v>0</v>
      </c>
      <c r="DO512" s="6">
        <f t="shared" si="6566"/>
        <v>13840114.176000003</v>
      </c>
      <c r="DP512" s="6">
        <f t="shared" si="6567"/>
        <v>5708505.6000000006</v>
      </c>
      <c r="DQ512" s="6">
        <f t="shared" si="6568"/>
        <v>0</v>
      </c>
      <c r="DR512" s="6">
        <f t="shared" si="6569"/>
        <v>5928473.5999999996</v>
      </c>
      <c r="DS512" s="6">
        <f t="shared" si="6570"/>
        <v>8541969.4079999998</v>
      </c>
      <c r="DT512" s="6">
        <f t="shared" si="6571"/>
        <v>0</v>
      </c>
      <c r="DU512" s="6">
        <f t="shared" si="6572"/>
        <v>0</v>
      </c>
      <c r="DV512" s="6">
        <f t="shared" si="6573"/>
        <v>0</v>
      </c>
      <c r="DW512" s="6">
        <f t="shared" si="6574"/>
        <v>0</v>
      </c>
      <c r="DX512" s="6">
        <f t="shared" si="6575"/>
        <v>0</v>
      </c>
      <c r="DY512" s="6">
        <f t="shared" si="6576"/>
        <v>0</v>
      </c>
      <c r="DZ512" s="6">
        <f t="shared" si="6577"/>
        <v>0</v>
      </c>
    </row>
    <row r="513" spans="2:130" ht="12" customHeight="1" outlineLevel="1">
      <c r="B513" s="6">
        <f>'23년(세부_실적)'!A676</f>
        <v>507</v>
      </c>
      <c r="C513" s="620"/>
      <c r="D513" s="620"/>
      <c r="E513" s="620"/>
      <c r="F513" s="622" t="str">
        <f>'23년(세부_실적)'!E676</f>
        <v>PN001ACW-MAIN(NCO)</v>
      </c>
      <c r="G513" s="622" t="s">
        <v>1120</v>
      </c>
      <c r="H513" s="622"/>
      <c r="I513" s="617" t="str">
        <f>'23년(세부_실적)'!G676</f>
        <v>신</v>
      </c>
      <c r="J513" s="617" t="str">
        <f>'23년(세부_실적)'!H676</f>
        <v>QD</v>
      </c>
      <c r="K513" s="617">
        <f>'23년(세부_실적)'!I676</f>
        <v>4.7300000000000004</v>
      </c>
      <c r="L513" s="617">
        <f>'23년(세부_실적)'!J676</f>
        <v>0</v>
      </c>
      <c r="M513" s="617">
        <f>'23년(세부_실적)'!K676</f>
        <v>4.7300000000000004</v>
      </c>
      <c r="N513" s="617">
        <f>'23년(세부_실적)'!L676</f>
        <v>0</v>
      </c>
      <c r="O513" s="617">
        <f>'23년(세부_실적)'!M676</f>
        <v>4.7300000000000004</v>
      </c>
      <c r="P513" s="617">
        <f>'23년(세부_실적)'!N676</f>
        <v>0</v>
      </c>
      <c r="Q513" s="617">
        <f>'23년(세부_실적)'!O676</f>
        <v>4.7300000000000004</v>
      </c>
      <c r="R513" s="617">
        <f>'23년(세부_실적)'!P676</f>
        <v>0</v>
      </c>
      <c r="S513" s="638">
        <f>'23년(세부_실적)'!Q676</f>
        <v>2.52</v>
      </c>
      <c r="T513" s="638">
        <f t="shared" si="6520"/>
        <v>2520</v>
      </c>
      <c r="U513" s="638">
        <f>'23년(세부_실적)'!S676</f>
        <v>0</v>
      </c>
      <c r="V513" s="638">
        <f t="shared" si="6521"/>
        <v>0</v>
      </c>
      <c r="W513" s="638">
        <f>'23년(세부_실적)'!U676</f>
        <v>0</v>
      </c>
      <c r="X513" s="638">
        <f t="shared" si="6522"/>
        <v>0</v>
      </c>
      <c r="Y513" s="638">
        <f>'23년(세부_실적)'!W676</f>
        <v>0</v>
      </c>
      <c r="Z513" s="638">
        <f t="shared" si="6523"/>
        <v>0</v>
      </c>
      <c r="AA513" s="638">
        <f>'23년(세부_실적)'!Y676</f>
        <v>0</v>
      </c>
      <c r="AB513" s="638">
        <f t="shared" si="6523"/>
        <v>0</v>
      </c>
      <c r="AC513" s="638">
        <f>'23년(세부_실적)'!AA676</f>
        <v>0</v>
      </c>
      <c r="AD513" s="638">
        <f t="shared" ref="AD513" si="7370">AC513*1000</f>
        <v>0</v>
      </c>
      <c r="AE513" s="638">
        <f>'23년(세부_실적)'!AC676</f>
        <v>0</v>
      </c>
      <c r="AF513" s="638">
        <f t="shared" ref="AF513" si="7371">AE513*1000</f>
        <v>0</v>
      </c>
      <c r="AG513" s="638">
        <f>'23년(세부_실적)'!AE676</f>
        <v>0</v>
      </c>
      <c r="AH513" s="638">
        <f t="shared" ref="AH513" si="7372">AG513*1000</f>
        <v>0</v>
      </c>
      <c r="AI513" s="638">
        <f>'23년(세부_실적)'!AG676</f>
        <v>0</v>
      </c>
      <c r="AJ513" s="638">
        <f t="shared" ref="AJ513" si="7373">AI513*1000</f>
        <v>0</v>
      </c>
      <c r="AK513" s="638">
        <f>'23년(세부_실적)'!AI676</f>
        <v>0</v>
      </c>
      <c r="AL513" s="638">
        <f t="shared" ref="AL513" si="7374">AK513*1000</f>
        <v>0</v>
      </c>
      <c r="AM513" s="638">
        <f>'23년(세부_실적)'!AK676</f>
        <v>0</v>
      </c>
      <c r="AN513" s="638">
        <f t="shared" ref="AN513" si="7375">AM513*1000</f>
        <v>0</v>
      </c>
      <c r="AO513" s="638">
        <f>'23년(세부_실적)'!AM676</f>
        <v>0</v>
      </c>
      <c r="AP513" s="638">
        <f t="shared" ref="AP513" si="7376">AO513*1000</f>
        <v>0</v>
      </c>
      <c r="AQ513" s="638">
        <f>'23년(세부_실적)'!AO676</f>
        <v>0</v>
      </c>
      <c r="AR513" s="638">
        <f t="shared" ref="AR513" si="7377">AQ513*1000</f>
        <v>0</v>
      </c>
      <c r="AS513" s="638">
        <f>'23년(세부_실적)'!AQ676</f>
        <v>0</v>
      </c>
      <c r="AT513" s="638">
        <f t="shared" ref="AT513" si="7378">AS513*1000</f>
        <v>0</v>
      </c>
      <c r="AU513" s="638">
        <f>'23년(세부_실적)'!AS676</f>
        <v>0</v>
      </c>
      <c r="AV513" s="638">
        <f t="shared" ref="AV513" si="7379">AU513*1000</f>
        <v>0</v>
      </c>
      <c r="AW513" s="638">
        <f>'23년(세부_실적)'!AU676</f>
        <v>0</v>
      </c>
      <c r="AX513" s="638">
        <f t="shared" ref="AX513" si="7380">AW513*1000</f>
        <v>0</v>
      </c>
      <c r="AY513" s="638">
        <f>'23년(세부_실적)'!AW676</f>
        <v>2.52</v>
      </c>
      <c r="AZ513" s="638">
        <f t="shared" ref="AZ513" si="7381">AY513*1000</f>
        <v>2520</v>
      </c>
      <c r="BA513" s="638">
        <f>'23년(세부_실적)'!AY676</f>
        <v>2.52</v>
      </c>
      <c r="BB513" s="638">
        <f t="shared" ref="BB513" si="7382">BA513*1000</f>
        <v>2520</v>
      </c>
      <c r="BC513" s="638">
        <f>'23년(세부_실적)'!BA676</f>
        <v>2.52</v>
      </c>
      <c r="BD513" s="638">
        <f t="shared" ref="BD513" si="7383">BC513*1000</f>
        <v>2520</v>
      </c>
      <c r="BF513" s="617">
        <v>0.4</v>
      </c>
      <c r="BG513" s="617">
        <v>2.7102861465454553</v>
      </c>
      <c r="BH513" s="617">
        <f>VLOOKUP(F513,'[1]영업계획서(세부)'!$E$8:$H$532,3,0)</f>
        <v>4.2699999999999996</v>
      </c>
      <c r="BI513" s="617"/>
      <c r="BJ513" s="617">
        <v>0.4</v>
      </c>
      <c r="BK513" s="617">
        <v>2.7102861465454553</v>
      </c>
      <c r="BL513" s="617">
        <v>4.2699999999999996</v>
      </c>
      <c r="BM513" s="617"/>
      <c r="BN513" s="617">
        <v>0.4</v>
      </c>
      <c r="BO513" s="617">
        <v>2.7102861465454553</v>
      </c>
      <c r="BP513" s="617">
        <v>4.2699999999999996</v>
      </c>
      <c r="BQ513" s="617"/>
      <c r="BR513" s="617">
        <v>0.4</v>
      </c>
      <c r="BS513" s="617">
        <v>2.7771361465454549</v>
      </c>
      <c r="BT513" s="617">
        <v>4.2699999999999996</v>
      </c>
      <c r="BU513" s="617"/>
      <c r="BV513" s="617">
        <v>0.4</v>
      </c>
      <c r="BW513" s="617">
        <v>2.7771361465454549</v>
      </c>
      <c r="BX513" s="617">
        <v>4.2699999999999996</v>
      </c>
      <c r="BY513" s="617"/>
      <c r="BZ513" s="617">
        <v>0.4</v>
      </c>
      <c r="CA513" s="617">
        <v>2.7771361465454549</v>
      </c>
      <c r="CB513" s="617">
        <v>4.4000000000000004</v>
      </c>
      <c r="CC513" s="617"/>
      <c r="CD513" s="617"/>
      <c r="CE513" s="617"/>
      <c r="CF513" s="617"/>
      <c r="CG513" s="617"/>
      <c r="CH513" s="617"/>
      <c r="CI513" s="617"/>
      <c r="CJ513" s="617"/>
      <c r="CK513" s="617"/>
      <c r="CL513" s="617"/>
      <c r="CM513" s="617"/>
      <c r="CN513" s="617"/>
      <c r="CO513" s="617"/>
      <c r="CP513" s="617"/>
      <c r="CQ513" s="617"/>
      <c r="CR513" s="617"/>
      <c r="CS513" s="617"/>
      <c r="CT513" s="617"/>
      <c r="CU513" s="617"/>
      <c r="CV513" s="617"/>
      <c r="CW513" s="617"/>
      <c r="CX513" s="617"/>
      <c r="CY513" s="617"/>
      <c r="CZ513" s="617"/>
      <c r="DA513" s="617"/>
      <c r="DB513" s="6">
        <f t="shared" si="6554"/>
        <v>0</v>
      </c>
      <c r="DC513" s="6">
        <f t="shared" si="6555"/>
        <v>0</v>
      </c>
      <c r="DD513" s="6">
        <f t="shared" si="6556"/>
        <v>0</v>
      </c>
      <c r="DE513" s="6">
        <f t="shared" si="6557"/>
        <v>0</v>
      </c>
      <c r="DF513" s="6">
        <f t="shared" si="6558"/>
        <v>0</v>
      </c>
      <c r="DG513" s="6">
        <f t="shared" si="6559"/>
        <v>0</v>
      </c>
      <c r="DH513" s="6">
        <f t="shared" si="6560"/>
        <v>0</v>
      </c>
      <c r="DI513" s="6">
        <f t="shared" si="6561"/>
        <v>0</v>
      </c>
      <c r="DJ513" s="6">
        <f t="shared" si="6562"/>
        <v>0</v>
      </c>
      <c r="DK513" s="6">
        <f t="shared" si="6563"/>
        <v>0</v>
      </c>
      <c r="DL513" s="6">
        <f t="shared" si="6564"/>
        <v>0</v>
      </c>
      <c r="DM513" s="6">
        <f t="shared" si="6565"/>
        <v>0</v>
      </c>
      <c r="DO513" s="6">
        <f t="shared" si="6566"/>
        <v>0</v>
      </c>
      <c r="DP513" s="6">
        <f t="shared" si="6567"/>
        <v>0</v>
      </c>
      <c r="DQ513" s="6">
        <f t="shared" si="6568"/>
        <v>0</v>
      </c>
      <c r="DR513" s="6">
        <f t="shared" si="6569"/>
        <v>0</v>
      </c>
      <c r="DS513" s="6">
        <f t="shared" si="6570"/>
        <v>0</v>
      </c>
      <c r="DT513" s="6">
        <f t="shared" si="6571"/>
        <v>0</v>
      </c>
      <c r="DU513" s="6">
        <f t="shared" si="6572"/>
        <v>0</v>
      </c>
      <c r="DV513" s="6">
        <f t="shared" si="6573"/>
        <v>0</v>
      </c>
      <c r="DW513" s="6">
        <f t="shared" si="6574"/>
        <v>0</v>
      </c>
      <c r="DX513" s="6">
        <f t="shared" si="6575"/>
        <v>0</v>
      </c>
      <c r="DY513" s="6">
        <f t="shared" si="6576"/>
        <v>0</v>
      </c>
      <c r="DZ513" s="6">
        <f t="shared" si="6577"/>
        <v>0</v>
      </c>
    </row>
    <row r="514" spans="2:130" ht="12" customHeight="1" outlineLevel="1">
      <c r="B514" s="6">
        <f>'23년(세부_실적)'!A679</f>
        <v>508</v>
      </c>
      <c r="C514" s="620"/>
      <c r="D514" s="620"/>
      <c r="E514" s="620"/>
      <c r="F514" s="622" t="str">
        <f>'23년(세부_실적)'!E679</f>
        <v>PN001ACW-MAIN(NJP)</v>
      </c>
      <c r="G514" s="622" t="s">
        <v>1529</v>
      </c>
      <c r="H514" s="622"/>
      <c r="I514" s="617" t="str">
        <f>'23년(세부_실적)'!G679</f>
        <v>신</v>
      </c>
      <c r="J514" s="617" t="str">
        <f>'23년(세부_실적)'!H679</f>
        <v>QD</v>
      </c>
      <c r="K514" s="617">
        <f>'23년(세부_실적)'!I679</f>
        <v>4.7300000000000004</v>
      </c>
      <c r="L514" s="617">
        <f>'23년(세부_실적)'!J679</f>
        <v>0</v>
      </c>
      <c r="M514" s="617">
        <f>'23년(세부_실적)'!K679</f>
        <v>4.7300000000000004</v>
      </c>
      <c r="N514" s="617">
        <f>'23년(세부_실적)'!L679</f>
        <v>0</v>
      </c>
      <c r="O514" s="617">
        <f>'23년(세부_실적)'!M679</f>
        <v>4.7300000000000004</v>
      </c>
      <c r="P514" s="617">
        <f>'23년(세부_실적)'!N679</f>
        <v>0</v>
      </c>
      <c r="Q514" s="617">
        <f>'23년(세부_실적)'!O679</f>
        <v>4.7300000000000004</v>
      </c>
      <c r="R514" s="617">
        <f>'23년(세부_실적)'!P679</f>
        <v>0</v>
      </c>
      <c r="S514" s="638">
        <f>'23년(세부_실적)'!Q679</f>
        <v>0</v>
      </c>
      <c r="T514" s="638">
        <f t="shared" si="6520"/>
        <v>0</v>
      </c>
      <c r="U514" s="638">
        <f>'23년(세부_실적)'!S679</f>
        <v>0</v>
      </c>
      <c r="V514" s="638">
        <f t="shared" si="6521"/>
        <v>0</v>
      </c>
      <c r="W514" s="638">
        <f>'23년(세부_실적)'!U679</f>
        <v>0</v>
      </c>
      <c r="X514" s="638">
        <f t="shared" si="6522"/>
        <v>0</v>
      </c>
      <c r="Y514" s="638">
        <f>'23년(세부_실적)'!W679</f>
        <v>0</v>
      </c>
      <c r="Z514" s="638">
        <f t="shared" si="6523"/>
        <v>0</v>
      </c>
      <c r="AA514" s="638">
        <f>'23년(세부_실적)'!Y679</f>
        <v>0</v>
      </c>
      <c r="AB514" s="638">
        <f t="shared" si="6523"/>
        <v>0</v>
      </c>
      <c r="AC514" s="638">
        <f>'23년(세부_실적)'!AA679</f>
        <v>0</v>
      </c>
      <c r="AD514" s="638">
        <f t="shared" ref="AD514" si="7384">AC514*1000</f>
        <v>0</v>
      </c>
      <c r="AE514" s="638">
        <f>'23년(세부_실적)'!AC679</f>
        <v>0</v>
      </c>
      <c r="AF514" s="638">
        <f t="shared" ref="AF514" si="7385">AE514*1000</f>
        <v>0</v>
      </c>
      <c r="AG514" s="638">
        <f>'23년(세부_실적)'!AE679</f>
        <v>0</v>
      </c>
      <c r="AH514" s="638">
        <f t="shared" ref="AH514" si="7386">AG514*1000</f>
        <v>0</v>
      </c>
      <c r="AI514" s="638">
        <f>'23년(세부_실적)'!AG679</f>
        <v>0</v>
      </c>
      <c r="AJ514" s="638">
        <f t="shared" ref="AJ514" si="7387">AI514*1000</f>
        <v>0</v>
      </c>
      <c r="AK514" s="638">
        <f>'23년(세부_실적)'!AI679</f>
        <v>0</v>
      </c>
      <c r="AL514" s="638">
        <f t="shared" ref="AL514" si="7388">AK514*1000</f>
        <v>0</v>
      </c>
      <c r="AM514" s="638">
        <f>'23년(세부_실적)'!AK679</f>
        <v>0</v>
      </c>
      <c r="AN514" s="638">
        <f t="shared" ref="AN514" si="7389">AM514*1000</f>
        <v>0</v>
      </c>
      <c r="AO514" s="638">
        <f>'23년(세부_실적)'!AM679</f>
        <v>0</v>
      </c>
      <c r="AP514" s="638">
        <f t="shared" ref="AP514" si="7390">AO514*1000</f>
        <v>0</v>
      </c>
      <c r="AQ514" s="638">
        <f>'23년(세부_실적)'!AO679</f>
        <v>0</v>
      </c>
      <c r="AR514" s="638">
        <f t="shared" ref="AR514" si="7391">AQ514*1000</f>
        <v>0</v>
      </c>
      <c r="AS514" s="638">
        <f>'23년(세부_실적)'!AQ679</f>
        <v>0</v>
      </c>
      <c r="AT514" s="638">
        <f t="shared" ref="AT514" si="7392">AS514*1000</f>
        <v>0</v>
      </c>
      <c r="AU514" s="638">
        <f>'23년(세부_실적)'!AS679</f>
        <v>0</v>
      </c>
      <c r="AV514" s="638">
        <f t="shared" ref="AV514" si="7393">AU514*1000</f>
        <v>0</v>
      </c>
      <c r="AW514" s="638">
        <f>'23년(세부_실적)'!AU679</f>
        <v>0</v>
      </c>
      <c r="AX514" s="638">
        <f t="shared" ref="AX514" si="7394">AW514*1000</f>
        <v>0</v>
      </c>
      <c r="AY514" s="638">
        <f>'23년(세부_실적)'!AW679</f>
        <v>0</v>
      </c>
      <c r="AZ514" s="638">
        <f t="shared" ref="AZ514" si="7395">AY514*1000</f>
        <v>0</v>
      </c>
      <c r="BA514" s="638">
        <f>'23년(세부_실적)'!AY679</f>
        <v>0</v>
      </c>
      <c r="BB514" s="638">
        <f t="shared" ref="BB514" si="7396">BA514*1000</f>
        <v>0</v>
      </c>
      <c r="BC514" s="638">
        <f>'23년(세부_실적)'!BA679</f>
        <v>0</v>
      </c>
      <c r="BD514" s="638">
        <f t="shared" ref="BD514" si="7397">BC514*1000</f>
        <v>0</v>
      </c>
      <c r="BF514" s="617">
        <v>0.4</v>
      </c>
      <c r="BG514" s="617">
        <v>2.7102861465454553</v>
      </c>
      <c r="BH514" s="617"/>
      <c r="BI514" s="617"/>
      <c r="BJ514" s="617">
        <v>0.4</v>
      </c>
      <c r="BK514" s="617">
        <v>2.7102861465454553</v>
      </c>
      <c r="BL514" s="617"/>
      <c r="BM514" s="617"/>
      <c r="BN514" s="617">
        <v>0.4</v>
      </c>
      <c r="BO514" s="617">
        <v>2.7102861465454553</v>
      </c>
      <c r="BP514" s="617">
        <v>4.2699999999999996</v>
      </c>
      <c r="BQ514" s="617"/>
      <c r="BR514" s="617">
        <v>0.4</v>
      </c>
      <c r="BS514" s="617">
        <v>2.7771361465454549</v>
      </c>
      <c r="BT514" s="617"/>
      <c r="BU514" s="617"/>
      <c r="BV514" s="617">
        <v>0.4</v>
      </c>
      <c r="BW514" s="617">
        <v>2.7771361465454549</v>
      </c>
      <c r="BX514" s="617"/>
      <c r="BY514" s="617"/>
      <c r="BZ514" s="617">
        <v>0.4</v>
      </c>
      <c r="CA514" s="617">
        <v>2.7771361465454549</v>
      </c>
      <c r="CB514" s="617"/>
      <c r="CC514" s="617"/>
      <c r="CD514" s="617"/>
      <c r="CE514" s="617"/>
      <c r="CF514" s="617"/>
      <c r="CG514" s="617"/>
      <c r="CH514" s="617"/>
      <c r="CI514" s="617"/>
      <c r="CJ514" s="617"/>
      <c r="CK514" s="617"/>
      <c r="CL514" s="617"/>
      <c r="CM514" s="617"/>
      <c r="CN514" s="617"/>
      <c r="CO514" s="617"/>
      <c r="CP514" s="617"/>
      <c r="CQ514" s="617"/>
      <c r="CR514" s="617"/>
      <c r="CS514" s="617"/>
      <c r="CT514" s="617"/>
      <c r="CU514" s="617"/>
      <c r="CV514" s="617"/>
      <c r="CW514" s="617"/>
      <c r="CX514" s="617"/>
      <c r="CY514" s="617"/>
      <c r="CZ514" s="617"/>
      <c r="DA514" s="617"/>
      <c r="DB514" s="6">
        <f t="shared" si="6554"/>
        <v>0</v>
      </c>
      <c r="DC514" s="6">
        <f t="shared" si="6555"/>
        <v>0</v>
      </c>
      <c r="DD514" s="6">
        <f t="shared" si="6556"/>
        <v>0</v>
      </c>
      <c r="DE514" s="6">
        <f t="shared" si="6557"/>
        <v>0</v>
      </c>
      <c r="DF514" s="6">
        <f t="shared" si="6558"/>
        <v>0</v>
      </c>
      <c r="DG514" s="6">
        <f t="shared" si="6559"/>
        <v>0</v>
      </c>
      <c r="DH514" s="6">
        <f t="shared" si="6560"/>
        <v>0</v>
      </c>
      <c r="DI514" s="6">
        <f t="shared" si="6561"/>
        <v>0</v>
      </c>
      <c r="DJ514" s="6">
        <f t="shared" si="6562"/>
        <v>0</v>
      </c>
      <c r="DK514" s="6">
        <f t="shared" si="6563"/>
        <v>0</v>
      </c>
      <c r="DL514" s="6">
        <f t="shared" si="6564"/>
        <v>0</v>
      </c>
      <c r="DM514" s="6">
        <f t="shared" si="6565"/>
        <v>0</v>
      </c>
      <c r="DO514" s="6">
        <f t="shared" si="6566"/>
        <v>0</v>
      </c>
      <c r="DP514" s="6">
        <f t="shared" si="6567"/>
        <v>0</v>
      </c>
      <c r="DQ514" s="6">
        <f t="shared" si="6568"/>
        <v>0</v>
      </c>
      <c r="DR514" s="6">
        <f t="shared" si="6569"/>
        <v>0</v>
      </c>
      <c r="DS514" s="6">
        <f t="shared" si="6570"/>
        <v>0</v>
      </c>
      <c r="DT514" s="6">
        <f t="shared" si="6571"/>
        <v>0</v>
      </c>
      <c r="DU514" s="6">
        <f t="shared" si="6572"/>
        <v>0</v>
      </c>
      <c r="DV514" s="6">
        <f t="shared" si="6573"/>
        <v>0</v>
      </c>
      <c r="DW514" s="6">
        <f t="shared" si="6574"/>
        <v>0</v>
      </c>
      <c r="DX514" s="6">
        <f t="shared" si="6575"/>
        <v>0</v>
      </c>
      <c r="DY514" s="6">
        <f t="shared" si="6576"/>
        <v>0</v>
      </c>
      <c r="DZ514" s="6">
        <f t="shared" si="6577"/>
        <v>0</v>
      </c>
    </row>
    <row r="515" spans="2:130" ht="12" customHeight="1" outlineLevel="1">
      <c r="B515" s="6">
        <f>'23년(세부_실적)'!A680</f>
        <v>509</v>
      </c>
      <c r="C515" s="620"/>
      <c r="D515" s="620"/>
      <c r="E515" s="620"/>
      <c r="F515" s="622" t="str">
        <f>'23년(세부_실적)'!E680</f>
        <v>PN001ACW-MAIN</v>
      </c>
      <c r="G515" s="622" t="s">
        <v>880</v>
      </c>
      <c r="H515" s="622"/>
      <c r="I515" s="617" t="str">
        <f>'23년(세부_실적)'!G680</f>
        <v>구</v>
      </c>
      <c r="J515" s="617" t="str">
        <f>'23년(세부_실적)'!H680</f>
        <v>QD</v>
      </c>
      <c r="K515" s="617">
        <f>'23년(세부_실적)'!I680</f>
        <v>4.7300000000000004</v>
      </c>
      <c r="L515" s="617">
        <f>'23년(세부_실적)'!J680</f>
        <v>0</v>
      </c>
      <c r="M515" s="617">
        <f>'23년(세부_실적)'!K680</f>
        <v>4.7300000000000004</v>
      </c>
      <c r="N515" s="617">
        <f>'23년(세부_실적)'!L680</f>
        <v>0</v>
      </c>
      <c r="O515" s="617">
        <f>'23년(세부_실적)'!M680</f>
        <v>4.7300000000000004</v>
      </c>
      <c r="P515" s="617">
        <f>'23년(세부_실적)'!N680</f>
        <v>0</v>
      </c>
      <c r="Q515" s="617">
        <f>'23년(세부_실적)'!O680</f>
        <v>4.7300000000000004</v>
      </c>
      <c r="R515" s="617">
        <f>'23년(세부_실적)'!P680</f>
        <v>0</v>
      </c>
      <c r="S515" s="638">
        <f>'23년(세부_실적)'!Q680</f>
        <v>4.7110000000000003</v>
      </c>
      <c r="T515" s="638">
        <f t="shared" si="6520"/>
        <v>4711</v>
      </c>
      <c r="U515" s="638">
        <f>'23년(세부_실적)'!S680</f>
        <v>0</v>
      </c>
      <c r="V515" s="638">
        <f t="shared" si="6521"/>
        <v>0</v>
      </c>
      <c r="W515" s="638">
        <f>'23년(세부_실적)'!U680</f>
        <v>0</v>
      </c>
      <c r="X515" s="638">
        <f t="shared" si="6522"/>
        <v>0</v>
      </c>
      <c r="Y515" s="638">
        <f>'23년(세부_실적)'!W680</f>
        <v>1.0109999999999999</v>
      </c>
      <c r="Z515" s="638">
        <f t="shared" si="6523"/>
        <v>1010.9999999999999</v>
      </c>
      <c r="AA515" s="638">
        <f>'23년(세부_실적)'!Y680</f>
        <v>1.0109999999999999</v>
      </c>
      <c r="AB515" s="638">
        <f t="shared" si="6523"/>
        <v>1010.9999999999999</v>
      </c>
      <c r="AC515" s="638">
        <f>'23년(세부_실적)'!AA680</f>
        <v>0.67300000000000004</v>
      </c>
      <c r="AD515" s="638">
        <f t="shared" ref="AD515" si="7398">AC515*1000</f>
        <v>673</v>
      </c>
      <c r="AE515" s="638">
        <f>'23년(세부_실적)'!AC680</f>
        <v>0</v>
      </c>
      <c r="AF515" s="638">
        <f t="shared" ref="AF515" si="7399">AE515*1000</f>
        <v>0</v>
      </c>
      <c r="AG515" s="638">
        <f>'23년(세부_실적)'!AE680</f>
        <v>1.008</v>
      </c>
      <c r="AH515" s="638">
        <f t="shared" ref="AH515" si="7400">AG515*1000</f>
        <v>1008</v>
      </c>
      <c r="AI515" s="638">
        <f>'23년(세부_실적)'!AG680</f>
        <v>1.681</v>
      </c>
      <c r="AJ515" s="638">
        <f t="shared" ref="AJ515" si="7401">AI515*1000</f>
        <v>1681</v>
      </c>
      <c r="AK515" s="638">
        <f>'23년(세부_실적)'!AI680</f>
        <v>2.6920000000000002</v>
      </c>
      <c r="AL515" s="638">
        <f t="shared" ref="AL515" si="7402">AK515*1000</f>
        <v>2692</v>
      </c>
      <c r="AM515" s="638">
        <f>'23년(세부_실적)'!AK680</f>
        <v>1.6830000000000001</v>
      </c>
      <c r="AN515" s="638">
        <f t="shared" ref="AN515" si="7403">AM515*1000</f>
        <v>1683</v>
      </c>
      <c r="AO515" s="638">
        <f>'23년(세부_실적)'!AM680</f>
        <v>0</v>
      </c>
      <c r="AP515" s="638">
        <f t="shared" ref="AP515" si="7404">AO515*1000</f>
        <v>0</v>
      </c>
      <c r="AQ515" s="638">
        <f>'23년(세부_실적)'!AO680</f>
        <v>0</v>
      </c>
      <c r="AR515" s="638">
        <f t="shared" ref="AR515" si="7405">AQ515*1000</f>
        <v>0</v>
      </c>
      <c r="AS515" s="638">
        <f>'23년(세부_실적)'!AQ680</f>
        <v>1.6830000000000001</v>
      </c>
      <c r="AT515" s="638">
        <f t="shared" ref="AT515" si="7406">AS515*1000</f>
        <v>1683</v>
      </c>
      <c r="AU515" s="638">
        <f>'23년(세부_실적)'!AS680</f>
        <v>0</v>
      </c>
      <c r="AV515" s="638">
        <f t="shared" ref="AV515" si="7407">AU515*1000</f>
        <v>0</v>
      </c>
      <c r="AW515" s="638">
        <f>'23년(세부_실적)'!AU680</f>
        <v>0</v>
      </c>
      <c r="AX515" s="638">
        <f t="shared" ref="AX515" si="7408">AW515*1000</f>
        <v>0</v>
      </c>
      <c r="AY515" s="638">
        <f>'23년(세부_실적)'!AW680</f>
        <v>0.33600000000000002</v>
      </c>
      <c r="AZ515" s="638">
        <f t="shared" ref="AZ515" si="7409">AY515*1000</f>
        <v>336</v>
      </c>
      <c r="BA515" s="638">
        <f>'23년(세부_실적)'!AY680</f>
        <v>0.33600000000000002</v>
      </c>
      <c r="BB515" s="638">
        <f t="shared" ref="BB515" si="7410">BA515*1000</f>
        <v>336</v>
      </c>
      <c r="BC515" s="638">
        <f>'23년(세부_실적)'!BA680</f>
        <v>2.0190000000000001</v>
      </c>
      <c r="BD515" s="638">
        <f t="shared" ref="BD515" si="7411">BC515*1000</f>
        <v>2019.0000000000002</v>
      </c>
      <c r="BF515" s="617">
        <v>0.4</v>
      </c>
      <c r="BG515" s="617">
        <v>2.7102861465454553</v>
      </c>
      <c r="BH515" s="617">
        <f>VLOOKUP(F515,'[1]영업계획서(세부)'!$E$8:$H$532,3,0)</f>
        <v>4.2699999999999996</v>
      </c>
      <c r="BI515" s="617"/>
      <c r="BJ515" s="617">
        <v>0.4</v>
      </c>
      <c r="BK515" s="617">
        <v>2.7102861465454553</v>
      </c>
      <c r="BL515" s="617"/>
      <c r="BM515" s="617"/>
      <c r="BN515" s="617">
        <v>0.4</v>
      </c>
      <c r="BO515" s="617">
        <v>2.7102861465454553</v>
      </c>
      <c r="BP515" s="617">
        <v>4.2699999999999996</v>
      </c>
      <c r="BQ515" s="617"/>
      <c r="BR515" s="617">
        <v>0.4</v>
      </c>
      <c r="BS515" s="617">
        <v>2.7771361465454549</v>
      </c>
      <c r="BT515" s="617">
        <v>4.2699999999999996</v>
      </c>
      <c r="BU515" s="617"/>
      <c r="BV515" s="617">
        <v>0.4</v>
      </c>
      <c r="BW515" s="617">
        <v>2.7771361465454549</v>
      </c>
      <c r="BX515" s="617"/>
      <c r="BY515" s="617"/>
      <c r="BZ515" s="617">
        <v>0.4</v>
      </c>
      <c r="CA515" s="617">
        <v>2.7771361465454549</v>
      </c>
      <c r="CB515" s="617"/>
      <c r="CC515" s="617"/>
      <c r="CD515" s="617"/>
      <c r="CE515" s="617"/>
      <c r="CF515" s="617"/>
      <c r="CG515" s="617"/>
      <c r="CH515" s="617"/>
      <c r="CI515" s="617"/>
      <c r="CJ515" s="617"/>
      <c r="CK515" s="617"/>
      <c r="CL515" s="617"/>
      <c r="CM515" s="617"/>
      <c r="CN515" s="617"/>
      <c r="CO515" s="617"/>
      <c r="CP515" s="617"/>
      <c r="CQ515" s="617"/>
      <c r="CR515" s="617"/>
      <c r="CS515" s="617"/>
      <c r="CT515" s="617"/>
      <c r="CU515" s="617"/>
      <c r="CV515" s="617"/>
      <c r="CW515" s="617"/>
      <c r="CX515" s="617"/>
      <c r="CY515" s="617"/>
      <c r="CZ515" s="617"/>
      <c r="DA515" s="617"/>
      <c r="DB515" s="6">
        <f t="shared" si="6554"/>
        <v>0</v>
      </c>
      <c r="DC515" s="6">
        <f t="shared" si="6555"/>
        <v>0</v>
      </c>
      <c r="DD515" s="6">
        <f t="shared" si="6556"/>
        <v>5626868.2070999993</v>
      </c>
      <c r="DE515" s="6">
        <f t="shared" si="6557"/>
        <v>3802837.9171999991</v>
      </c>
      <c r="DF515" s="6">
        <f t="shared" si="6558"/>
        <v>0</v>
      </c>
      <c r="DG515" s="6">
        <f t="shared" si="6559"/>
        <v>0</v>
      </c>
      <c r="DH515" s="6">
        <f t="shared" si="6560"/>
        <v>0</v>
      </c>
      <c r="DI515" s="6">
        <f t="shared" si="6561"/>
        <v>0</v>
      </c>
      <c r="DJ515" s="6">
        <f t="shared" si="6562"/>
        <v>0</v>
      </c>
      <c r="DK515" s="6">
        <f t="shared" si="6563"/>
        <v>0</v>
      </c>
      <c r="DL515" s="6">
        <f t="shared" si="6564"/>
        <v>0</v>
      </c>
      <c r="DM515" s="6">
        <f t="shared" si="6565"/>
        <v>0</v>
      </c>
      <c r="DO515" s="6">
        <f t="shared" si="6566"/>
        <v>0</v>
      </c>
      <c r="DP515" s="6">
        <f t="shared" si="6567"/>
        <v>0</v>
      </c>
      <c r="DQ515" s="6">
        <f t="shared" si="6568"/>
        <v>4098634.7149836514</v>
      </c>
      <c r="DR515" s="6">
        <f t="shared" si="6569"/>
        <v>2829539.5330655156</v>
      </c>
      <c r="DS515" s="6">
        <f t="shared" si="6570"/>
        <v>0</v>
      </c>
      <c r="DT515" s="6">
        <f t="shared" si="6571"/>
        <v>4164055.7936773794</v>
      </c>
      <c r="DU515" s="6">
        <f t="shared" si="6572"/>
        <v>0</v>
      </c>
      <c r="DV515" s="6">
        <f t="shared" si="6573"/>
        <v>0</v>
      </c>
      <c r="DW515" s="6">
        <f t="shared" si="6574"/>
        <v>0</v>
      </c>
      <c r="DX515" s="6">
        <f t="shared" si="6575"/>
        <v>0</v>
      </c>
      <c r="DY515" s="6">
        <f t="shared" si="6576"/>
        <v>0</v>
      </c>
      <c r="DZ515" s="6">
        <f t="shared" si="6577"/>
        <v>0</v>
      </c>
    </row>
    <row r="516" spans="2:130" ht="12" customHeight="1" outlineLevel="1">
      <c r="B516" s="6">
        <f>'23년(세부_실적)'!A681</f>
        <v>510</v>
      </c>
      <c r="C516" s="620"/>
      <c r="D516" s="620"/>
      <c r="E516" s="620"/>
      <c r="F516" s="622" t="str">
        <f>'23년(세부_실적)'!E681</f>
        <v>PN001ACW-MAIN(CN)</v>
      </c>
      <c r="G516" s="622" t="s">
        <v>881</v>
      </c>
      <c r="H516" s="622"/>
      <c r="I516" s="617" t="str">
        <f>'23년(세부_실적)'!G681</f>
        <v>구</v>
      </c>
      <c r="J516" s="617" t="str">
        <f>'23년(세부_실적)'!H681</f>
        <v>QD</v>
      </c>
      <c r="K516" s="617">
        <f>'23년(세부_실적)'!I681</f>
        <v>4.7300000000000004</v>
      </c>
      <c r="L516" s="617">
        <f>'23년(세부_실적)'!J681</f>
        <v>0</v>
      </c>
      <c r="M516" s="617">
        <f>'23년(세부_실적)'!K681</f>
        <v>4.7300000000000004</v>
      </c>
      <c r="N516" s="617">
        <f>'23년(세부_실적)'!L681</f>
        <v>0</v>
      </c>
      <c r="O516" s="617">
        <f>'23년(세부_실적)'!M681</f>
        <v>4.7300000000000004</v>
      </c>
      <c r="P516" s="617">
        <f>'23년(세부_실적)'!N681</f>
        <v>0</v>
      </c>
      <c r="Q516" s="617">
        <f>'23년(세부_실적)'!O681</f>
        <v>4.7300000000000004</v>
      </c>
      <c r="R516" s="617">
        <f>'23년(세부_실적)'!P681</f>
        <v>0</v>
      </c>
      <c r="S516" s="638">
        <f>'23년(세부_실적)'!Q681</f>
        <v>0</v>
      </c>
      <c r="T516" s="638">
        <f t="shared" si="6520"/>
        <v>0</v>
      </c>
      <c r="U516" s="638">
        <f>'23년(세부_실적)'!S681</f>
        <v>0</v>
      </c>
      <c r="V516" s="638">
        <f t="shared" si="6521"/>
        <v>0</v>
      </c>
      <c r="W516" s="638">
        <f>'23년(세부_실적)'!U681</f>
        <v>0</v>
      </c>
      <c r="X516" s="638">
        <f t="shared" si="6522"/>
        <v>0</v>
      </c>
      <c r="Y516" s="638">
        <f>'23년(세부_실적)'!W681</f>
        <v>0</v>
      </c>
      <c r="Z516" s="638">
        <f t="shared" si="6523"/>
        <v>0</v>
      </c>
      <c r="AA516" s="638">
        <f>'23년(세부_실적)'!Y681</f>
        <v>0</v>
      </c>
      <c r="AB516" s="638">
        <f t="shared" si="6523"/>
        <v>0</v>
      </c>
      <c r="AC516" s="638">
        <f>'23년(세부_실적)'!AA681</f>
        <v>0</v>
      </c>
      <c r="AD516" s="638">
        <f t="shared" ref="AD516" si="7412">AC516*1000</f>
        <v>0</v>
      </c>
      <c r="AE516" s="638">
        <f>'23년(세부_실적)'!AC681</f>
        <v>0</v>
      </c>
      <c r="AF516" s="638">
        <f t="shared" ref="AF516" si="7413">AE516*1000</f>
        <v>0</v>
      </c>
      <c r="AG516" s="638">
        <f>'23년(세부_실적)'!AE681</f>
        <v>0</v>
      </c>
      <c r="AH516" s="638">
        <f t="shared" ref="AH516" si="7414">AG516*1000</f>
        <v>0</v>
      </c>
      <c r="AI516" s="638">
        <f>'23년(세부_실적)'!AG681</f>
        <v>0</v>
      </c>
      <c r="AJ516" s="638">
        <f t="shared" ref="AJ516" si="7415">AI516*1000</f>
        <v>0</v>
      </c>
      <c r="AK516" s="638">
        <f>'23년(세부_실적)'!AI681</f>
        <v>0</v>
      </c>
      <c r="AL516" s="638">
        <f t="shared" ref="AL516" si="7416">AK516*1000</f>
        <v>0</v>
      </c>
      <c r="AM516" s="638">
        <f>'23년(세부_실적)'!AK681</f>
        <v>0</v>
      </c>
      <c r="AN516" s="638">
        <f t="shared" ref="AN516" si="7417">AM516*1000</f>
        <v>0</v>
      </c>
      <c r="AO516" s="638">
        <f>'23년(세부_실적)'!AM681</f>
        <v>0</v>
      </c>
      <c r="AP516" s="638">
        <f t="shared" ref="AP516" si="7418">AO516*1000</f>
        <v>0</v>
      </c>
      <c r="AQ516" s="638">
        <f>'23년(세부_실적)'!AO681</f>
        <v>0</v>
      </c>
      <c r="AR516" s="638">
        <f t="shared" ref="AR516" si="7419">AQ516*1000</f>
        <v>0</v>
      </c>
      <c r="AS516" s="638">
        <f>'23년(세부_실적)'!AQ681</f>
        <v>0</v>
      </c>
      <c r="AT516" s="638">
        <f t="shared" ref="AT516" si="7420">AS516*1000</f>
        <v>0</v>
      </c>
      <c r="AU516" s="638">
        <f>'23년(세부_실적)'!AS681</f>
        <v>0</v>
      </c>
      <c r="AV516" s="638">
        <f t="shared" ref="AV516" si="7421">AU516*1000</f>
        <v>0</v>
      </c>
      <c r="AW516" s="638">
        <f>'23년(세부_실적)'!AU681</f>
        <v>0</v>
      </c>
      <c r="AX516" s="638">
        <f t="shared" ref="AX516" si="7422">AW516*1000</f>
        <v>0</v>
      </c>
      <c r="AY516" s="638">
        <f>'23년(세부_실적)'!AW681</f>
        <v>0</v>
      </c>
      <c r="AZ516" s="638">
        <f t="shared" ref="AZ516" si="7423">AY516*1000</f>
        <v>0</v>
      </c>
      <c r="BA516" s="638">
        <f>'23년(세부_실적)'!AY681</f>
        <v>0</v>
      </c>
      <c r="BB516" s="638">
        <f t="shared" ref="BB516" si="7424">BA516*1000</f>
        <v>0</v>
      </c>
      <c r="BC516" s="638">
        <f>'23년(세부_실적)'!BA681</f>
        <v>0</v>
      </c>
      <c r="BD516" s="638">
        <f t="shared" ref="BD516" si="7425">BC516*1000</f>
        <v>0</v>
      </c>
      <c r="BF516" s="617">
        <v>0.4</v>
      </c>
      <c r="BG516" s="617">
        <v>2.7102861465454553</v>
      </c>
      <c r="BH516" s="617"/>
      <c r="BI516" s="617"/>
      <c r="BJ516" s="617">
        <v>0.4</v>
      </c>
      <c r="BK516" s="617">
        <v>2.7102861465454553</v>
      </c>
      <c r="BL516" s="617"/>
      <c r="BM516" s="617"/>
      <c r="BN516" s="617">
        <v>0.4</v>
      </c>
      <c r="BO516" s="617">
        <v>2.7102861465454553</v>
      </c>
      <c r="BP516" s="617">
        <v>4.2699999999999996</v>
      </c>
      <c r="BQ516" s="617"/>
      <c r="BR516" s="617">
        <v>0.4</v>
      </c>
      <c r="BS516" s="617">
        <v>2.7771361465454549</v>
      </c>
      <c r="BT516" s="617"/>
      <c r="BU516" s="617"/>
      <c r="BV516" s="617">
        <v>0.4</v>
      </c>
      <c r="BW516" s="617">
        <v>2.7771361465454549</v>
      </c>
      <c r="BX516" s="617"/>
      <c r="BY516" s="617"/>
      <c r="BZ516" s="617">
        <v>0.4</v>
      </c>
      <c r="CA516" s="617">
        <v>2.7771361465454549</v>
      </c>
      <c r="CB516" s="617"/>
      <c r="CC516" s="617"/>
      <c r="CD516" s="617"/>
      <c r="CE516" s="617"/>
      <c r="CF516" s="617"/>
      <c r="CG516" s="617"/>
      <c r="CH516" s="617"/>
      <c r="CI516" s="617"/>
      <c r="CJ516" s="617"/>
      <c r="CK516" s="617"/>
      <c r="CL516" s="617"/>
      <c r="CM516" s="617"/>
      <c r="CN516" s="617"/>
      <c r="CO516" s="617"/>
      <c r="CP516" s="617"/>
      <c r="CQ516" s="617"/>
      <c r="CR516" s="617"/>
      <c r="CS516" s="617"/>
      <c r="CT516" s="617"/>
      <c r="CU516" s="617"/>
      <c r="CV516" s="617"/>
      <c r="CW516" s="617"/>
      <c r="CX516" s="617"/>
      <c r="CY516" s="617"/>
      <c r="CZ516" s="617"/>
      <c r="DA516" s="617"/>
      <c r="DB516" s="6">
        <f t="shared" si="6554"/>
        <v>0</v>
      </c>
      <c r="DC516" s="6">
        <f t="shared" si="6555"/>
        <v>0</v>
      </c>
      <c r="DD516" s="6">
        <f t="shared" si="6556"/>
        <v>0</v>
      </c>
      <c r="DE516" s="6">
        <f t="shared" si="6557"/>
        <v>0</v>
      </c>
      <c r="DF516" s="6">
        <f t="shared" si="6558"/>
        <v>0</v>
      </c>
      <c r="DG516" s="6">
        <f t="shared" si="6559"/>
        <v>0</v>
      </c>
      <c r="DH516" s="6">
        <f t="shared" si="6560"/>
        <v>0</v>
      </c>
      <c r="DI516" s="6">
        <f t="shared" si="6561"/>
        <v>0</v>
      </c>
      <c r="DJ516" s="6">
        <f t="shared" si="6562"/>
        <v>0</v>
      </c>
      <c r="DK516" s="6">
        <f t="shared" si="6563"/>
        <v>0</v>
      </c>
      <c r="DL516" s="6">
        <f t="shared" si="6564"/>
        <v>0</v>
      </c>
      <c r="DM516" s="6">
        <f t="shared" si="6565"/>
        <v>0</v>
      </c>
      <c r="DO516" s="6">
        <f t="shared" si="6566"/>
        <v>0</v>
      </c>
      <c r="DP516" s="6">
        <f t="shared" si="6567"/>
        <v>0</v>
      </c>
      <c r="DQ516" s="6">
        <f t="shared" si="6568"/>
        <v>0</v>
      </c>
      <c r="DR516" s="6">
        <f t="shared" si="6569"/>
        <v>0</v>
      </c>
      <c r="DS516" s="6">
        <f t="shared" si="6570"/>
        <v>0</v>
      </c>
      <c r="DT516" s="6">
        <f t="shared" si="6571"/>
        <v>0</v>
      </c>
      <c r="DU516" s="6">
        <f t="shared" si="6572"/>
        <v>0</v>
      </c>
      <c r="DV516" s="6">
        <f t="shared" si="6573"/>
        <v>0</v>
      </c>
      <c r="DW516" s="6">
        <f t="shared" si="6574"/>
        <v>0</v>
      </c>
      <c r="DX516" s="6">
        <f t="shared" si="6575"/>
        <v>0</v>
      </c>
      <c r="DY516" s="6">
        <f t="shared" si="6576"/>
        <v>0</v>
      </c>
      <c r="DZ516" s="6">
        <f t="shared" si="6577"/>
        <v>0</v>
      </c>
    </row>
    <row r="517" spans="2:130" ht="12" customHeight="1" outlineLevel="1">
      <c r="B517" s="6">
        <f>'23년(세부_실적)'!A682</f>
        <v>511</v>
      </c>
      <c r="C517" s="620"/>
      <c r="D517" s="620"/>
      <c r="E517" s="620"/>
      <c r="F517" s="622" t="str">
        <f>'23년(세부_실적)'!E682</f>
        <v>PN001ACW-MAIN(EU)</v>
      </c>
      <c r="G517" s="622" t="s">
        <v>1530</v>
      </c>
      <c r="H517" s="622"/>
      <c r="I517" s="617" t="str">
        <f>'23년(세부_실적)'!G682</f>
        <v>구</v>
      </c>
      <c r="J517" s="617" t="str">
        <f>'23년(세부_실적)'!H682</f>
        <v>QD</v>
      </c>
      <c r="K517" s="617">
        <f>'23년(세부_실적)'!I682</f>
        <v>4.7300000000000004</v>
      </c>
      <c r="L517" s="617">
        <f>'23년(세부_실적)'!J682</f>
        <v>0</v>
      </c>
      <c r="M517" s="617">
        <f>'23년(세부_실적)'!K682</f>
        <v>4.7300000000000004</v>
      </c>
      <c r="N517" s="617">
        <f>'23년(세부_실적)'!L682</f>
        <v>0</v>
      </c>
      <c r="O517" s="617">
        <f>'23년(세부_실적)'!M682</f>
        <v>4.7300000000000004</v>
      </c>
      <c r="P517" s="617">
        <f>'23년(세부_실적)'!N682</f>
        <v>0</v>
      </c>
      <c r="Q517" s="617">
        <f>'23년(세부_실적)'!O682</f>
        <v>4.7300000000000004</v>
      </c>
      <c r="R517" s="617">
        <f>'23년(세부_실적)'!P682</f>
        <v>0</v>
      </c>
      <c r="S517" s="638">
        <f>'23년(세부_실적)'!Q682</f>
        <v>3.65</v>
      </c>
      <c r="T517" s="638">
        <f t="shared" si="6520"/>
        <v>3650</v>
      </c>
      <c r="U517" s="638">
        <f>'23년(세부_실적)'!S682</f>
        <v>0.91500000000000004</v>
      </c>
      <c r="V517" s="638">
        <f t="shared" si="6521"/>
        <v>915</v>
      </c>
      <c r="W517" s="638">
        <f>'23년(세부_실적)'!U682</f>
        <v>0</v>
      </c>
      <c r="X517" s="638">
        <f t="shared" si="6522"/>
        <v>0</v>
      </c>
      <c r="Y517" s="638">
        <f>'23년(세부_실적)'!W682</f>
        <v>0</v>
      </c>
      <c r="Z517" s="638">
        <f t="shared" si="6523"/>
        <v>0</v>
      </c>
      <c r="AA517" s="638">
        <f>'23년(세부_실적)'!Y682</f>
        <v>0.91500000000000004</v>
      </c>
      <c r="AB517" s="638">
        <f t="shared" si="6523"/>
        <v>915</v>
      </c>
      <c r="AC517" s="638">
        <f>'23년(세부_실적)'!AA682</f>
        <v>0.98099999999999998</v>
      </c>
      <c r="AD517" s="638">
        <f t="shared" ref="AD517" si="7426">AC517*1000</f>
        <v>981</v>
      </c>
      <c r="AE517" s="638">
        <f>'23년(세부_실적)'!AC682</f>
        <v>0</v>
      </c>
      <c r="AF517" s="638">
        <f t="shared" ref="AF517" si="7427">AE517*1000</f>
        <v>0</v>
      </c>
      <c r="AG517" s="638">
        <f>'23년(세부_실적)'!AE682</f>
        <v>0</v>
      </c>
      <c r="AH517" s="638">
        <f t="shared" ref="AH517" si="7428">AG517*1000</f>
        <v>0</v>
      </c>
      <c r="AI517" s="638">
        <f>'23년(세부_실적)'!AG682</f>
        <v>0.98099999999999998</v>
      </c>
      <c r="AJ517" s="638">
        <f t="shared" ref="AJ517" si="7429">AI517*1000</f>
        <v>981</v>
      </c>
      <c r="AK517" s="638">
        <f>'23년(세부_실적)'!AI682</f>
        <v>1.8959999999999999</v>
      </c>
      <c r="AL517" s="638">
        <f t="shared" ref="AL517" si="7430">AK517*1000</f>
        <v>1896</v>
      </c>
      <c r="AM517" s="638">
        <f>'23년(세부_실적)'!AK682</f>
        <v>0</v>
      </c>
      <c r="AN517" s="638">
        <f t="shared" ref="AN517" si="7431">AM517*1000</f>
        <v>0</v>
      </c>
      <c r="AO517" s="638">
        <f>'23년(세부_실적)'!AM682</f>
        <v>1.1599999999999999</v>
      </c>
      <c r="AP517" s="638">
        <f t="shared" ref="AP517" si="7432">AO517*1000</f>
        <v>1160</v>
      </c>
      <c r="AQ517" s="638">
        <f>'23년(세부_실적)'!AO682</f>
        <v>0</v>
      </c>
      <c r="AR517" s="638">
        <f t="shared" ref="AR517" si="7433">AQ517*1000</f>
        <v>0</v>
      </c>
      <c r="AS517" s="638">
        <f>'23년(세부_실적)'!AQ682</f>
        <v>1.1599999999999999</v>
      </c>
      <c r="AT517" s="638">
        <f t="shared" ref="AT517" si="7434">AS517*1000</f>
        <v>1160</v>
      </c>
      <c r="AU517" s="638">
        <f>'23년(세부_실적)'!AS682</f>
        <v>0</v>
      </c>
      <c r="AV517" s="638">
        <f t="shared" ref="AV517" si="7435">AU517*1000</f>
        <v>0</v>
      </c>
      <c r="AW517" s="638">
        <f>'23년(세부_실적)'!AU682</f>
        <v>0.40200000000000002</v>
      </c>
      <c r="AX517" s="638">
        <f t="shared" ref="AX517" si="7436">AW517*1000</f>
        <v>402</v>
      </c>
      <c r="AY517" s="638">
        <f>'23년(세부_실적)'!AW682</f>
        <v>0.192</v>
      </c>
      <c r="AZ517" s="638">
        <f t="shared" ref="AZ517" si="7437">AY517*1000</f>
        <v>192</v>
      </c>
      <c r="BA517" s="638">
        <f>'23년(세부_실적)'!AY682</f>
        <v>0.59400000000000008</v>
      </c>
      <c r="BB517" s="638">
        <f t="shared" ref="BB517" si="7438">BA517*1000</f>
        <v>594.00000000000011</v>
      </c>
      <c r="BC517" s="638">
        <f>'23년(세부_실적)'!BA682</f>
        <v>1.754</v>
      </c>
      <c r="BD517" s="638">
        <f t="shared" ref="BD517" si="7439">BC517*1000</f>
        <v>1754</v>
      </c>
      <c r="BF517" s="617">
        <v>0.4</v>
      </c>
      <c r="BG517" s="617">
        <v>2.7102861465454553</v>
      </c>
      <c r="BH517" s="617">
        <f>VLOOKUP(F517,'[1]영업계획서(세부)'!$E$8:$H$532,3,0)</f>
        <v>4.2699999999999996</v>
      </c>
      <c r="BI517" s="617"/>
      <c r="BJ517" s="617">
        <v>0.4</v>
      </c>
      <c r="BK517" s="617">
        <v>2.7102861465454553</v>
      </c>
      <c r="BL517" s="617"/>
      <c r="BM517" s="617"/>
      <c r="BN517" s="617">
        <v>0.4</v>
      </c>
      <c r="BO517" s="617">
        <v>2.7102861465454553</v>
      </c>
      <c r="BP517" s="617">
        <v>4.2699999999999996</v>
      </c>
      <c r="BQ517" s="617"/>
      <c r="BR517" s="617">
        <v>0.4</v>
      </c>
      <c r="BS517" s="617">
        <v>2.7781685356363637</v>
      </c>
      <c r="BT517" s="617">
        <v>4.2699999999999996</v>
      </c>
      <c r="BU517" s="617"/>
      <c r="BV517" s="617">
        <v>0.4</v>
      </c>
      <c r="BW517" s="617">
        <v>2.7781685356363637</v>
      </c>
      <c r="BX517" s="617"/>
      <c r="BY517" s="617"/>
      <c r="BZ517" s="617">
        <v>0.4</v>
      </c>
      <c r="CA517" s="617">
        <v>2.7781685356363637</v>
      </c>
      <c r="CB517" s="617"/>
      <c r="CC517" s="617"/>
      <c r="CD517" s="617"/>
      <c r="CE517" s="617"/>
      <c r="CF517" s="617"/>
      <c r="CG517" s="617"/>
      <c r="CH517" s="617"/>
      <c r="CI517" s="617"/>
      <c r="CJ517" s="617"/>
      <c r="CK517" s="617"/>
      <c r="CL517" s="617"/>
      <c r="CM517" s="617"/>
      <c r="CN517" s="617"/>
      <c r="CO517" s="617"/>
      <c r="CP517" s="617"/>
      <c r="CQ517" s="617"/>
      <c r="CR517" s="617"/>
      <c r="CS517" s="617"/>
      <c r="CT517" s="617"/>
      <c r="CU517" s="617"/>
      <c r="CV517" s="617"/>
      <c r="CW517" s="617"/>
      <c r="CX517" s="617"/>
      <c r="CY517" s="617"/>
      <c r="CZ517" s="617"/>
      <c r="DA517" s="617"/>
      <c r="DB517" s="6">
        <f t="shared" si="6554"/>
        <v>4866973.1145000001</v>
      </c>
      <c r="DC517" s="6">
        <f t="shared" si="6555"/>
        <v>0</v>
      </c>
      <c r="DD517" s="6">
        <f t="shared" si="6556"/>
        <v>0</v>
      </c>
      <c r="DE517" s="6">
        <f t="shared" si="6557"/>
        <v>5543215.4483999992</v>
      </c>
      <c r="DF517" s="6">
        <f t="shared" si="6558"/>
        <v>0</v>
      </c>
      <c r="DG517" s="6">
        <f t="shared" si="6559"/>
        <v>0</v>
      </c>
      <c r="DH517" s="6">
        <f t="shared" si="6560"/>
        <v>0</v>
      </c>
      <c r="DI517" s="6">
        <f t="shared" si="6561"/>
        <v>0</v>
      </c>
      <c r="DJ517" s="6">
        <f t="shared" si="6562"/>
        <v>0</v>
      </c>
      <c r="DK517" s="6">
        <f t="shared" si="6563"/>
        <v>0</v>
      </c>
      <c r="DL517" s="6">
        <f t="shared" si="6564"/>
        <v>0</v>
      </c>
      <c r="DM517" s="6">
        <f t="shared" si="6565"/>
        <v>0</v>
      </c>
      <c r="DO517" s="6">
        <f t="shared" si="6566"/>
        <v>3545123.9001495405</v>
      </c>
      <c r="DP517" s="6">
        <f t="shared" si="6567"/>
        <v>0</v>
      </c>
      <c r="DQ517" s="6">
        <f t="shared" si="6568"/>
        <v>0</v>
      </c>
      <c r="DR517" s="6">
        <f t="shared" si="6569"/>
        <v>4125825.0408333247</v>
      </c>
      <c r="DS517" s="6">
        <f t="shared" si="6570"/>
        <v>0</v>
      </c>
      <c r="DT517" s="6">
        <f t="shared" si="6571"/>
        <v>0</v>
      </c>
      <c r="DU517" s="6">
        <f t="shared" si="6572"/>
        <v>0</v>
      </c>
      <c r="DV517" s="6">
        <f t="shared" si="6573"/>
        <v>0</v>
      </c>
      <c r="DW517" s="6">
        <f t="shared" si="6574"/>
        <v>0</v>
      </c>
      <c r="DX517" s="6">
        <f t="shared" si="6575"/>
        <v>0</v>
      </c>
      <c r="DY517" s="6">
        <f t="shared" si="6576"/>
        <v>0</v>
      </c>
      <c r="DZ517" s="6">
        <f t="shared" si="6577"/>
        <v>0</v>
      </c>
    </row>
    <row r="518" spans="2:130" ht="12" customHeight="1" outlineLevel="1">
      <c r="B518" s="6">
        <f>'23년(세부_실적)'!A684</f>
        <v>512</v>
      </c>
      <c r="C518" s="620"/>
      <c r="D518" s="620"/>
      <c r="E518" s="620"/>
      <c r="F518" s="622" t="str">
        <f>'23년(세부_실적)'!E684</f>
        <v>PN001ACW-KEY</v>
      </c>
      <c r="G518" s="622" t="s">
        <v>882</v>
      </c>
      <c r="H518" s="622"/>
      <c r="I518" s="617" t="str">
        <f>'23년(세부_실적)'!G684</f>
        <v>구</v>
      </c>
      <c r="J518" s="617" t="str">
        <f>'23년(세부_실적)'!H684</f>
        <v>QD</v>
      </c>
      <c r="K518" s="617">
        <f>'23년(세부_실적)'!I684</f>
        <v>4.66</v>
      </c>
      <c r="L518" s="617">
        <f>'23년(세부_실적)'!J684</f>
        <v>0</v>
      </c>
      <c r="M518" s="617">
        <f>'23년(세부_실적)'!K684</f>
        <v>4.66</v>
      </c>
      <c r="N518" s="617">
        <f>'23년(세부_실적)'!L684</f>
        <v>0</v>
      </c>
      <c r="O518" s="617">
        <f>'23년(세부_실적)'!M684</f>
        <v>4.66</v>
      </c>
      <c r="P518" s="617">
        <f>'23년(세부_실적)'!N684</f>
        <v>0</v>
      </c>
      <c r="Q518" s="617">
        <f>'23년(세부_실적)'!O684</f>
        <v>4.66</v>
      </c>
      <c r="R518" s="617">
        <f>'23년(세부_실적)'!P684</f>
        <v>0</v>
      </c>
      <c r="S518" s="638">
        <f>'23년(세부_실적)'!Q684</f>
        <v>8.3610000000000007</v>
      </c>
      <c r="T518" s="638">
        <f t="shared" si="6520"/>
        <v>8361</v>
      </c>
      <c r="U518" s="638">
        <f>'23년(세부_실적)'!S684</f>
        <v>0.91500000000000004</v>
      </c>
      <c r="V518" s="638">
        <f t="shared" si="6521"/>
        <v>915</v>
      </c>
      <c r="W518" s="638">
        <f>'23년(세부_실적)'!U684</f>
        <v>0</v>
      </c>
      <c r="X518" s="638">
        <f t="shared" si="6522"/>
        <v>0</v>
      </c>
      <c r="Y518" s="638">
        <f>'23년(세부_실적)'!W684</f>
        <v>1.0109999999999999</v>
      </c>
      <c r="Z518" s="638">
        <f t="shared" si="6523"/>
        <v>1010.9999999999999</v>
      </c>
      <c r="AA518" s="638">
        <f>'23년(세부_실적)'!Y684</f>
        <v>1.9259999999999999</v>
      </c>
      <c r="AB518" s="638">
        <f t="shared" si="6523"/>
        <v>1926</v>
      </c>
      <c r="AC518" s="638">
        <f>'23년(세부_실적)'!AA684</f>
        <v>1.6539999999999999</v>
      </c>
      <c r="AD518" s="638">
        <f t="shared" ref="AD518" si="7440">AC518*1000</f>
        <v>1654</v>
      </c>
      <c r="AE518" s="638">
        <f>'23년(세부_실적)'!AC684</f>
        <v>0</v>
      </c>
      <c r="AF518" s="638">
        <f t="shared" ref="AF518" si="7441">AE518*1000</f>
        <v>0</v>
      </c>
      <c r="AG518" s="638">
        <f>'23년(세부_실적)'!AE684</f>
        <v>1.008</v>
      </c>
      <c r="AH518" s="638">
        <f t="shared" ref="AH518" si="7442">AG518*1000</f>
        <v>1008</v>
      </c>
      <c r="AI518" s="638">
        <f>'23년(세부_실적)'!AG684</f>
        <v>2.6619999999999999</v>
      </c>
      <c r="AJ518" s="638">
        <f t="shared" ref="AJ518" si="7443">AI518*1000</f>
        <v>2662</v>
      </c>
      <c r="AK518" s="638">
        <f>'23년(세부_실적)'!AI684</f>
        <v>4.5880000000000001</v>
      </c>
      <c r="AL518" s="638">
        <f t="shared" ref="AL518" si="7444">AK518*1000</f>
        <v>4588</v>
      </c>
      <c r="AM518" s="638">
        <f>'23년(세부_실적)'!AK684</f>
        <v>1.6830000000000001</v>
      </c>
      <c r="AN518" s="638">
        <f t="shared" ref="AN518" si="7445">AM518*1000</f>
        <v>1683</v>
      </c>
      <c r="AO518" s="638">
        <f>'23년(세부_실적)'!AM684</f>
        <v>1.1599999999999999</v>
      </c>
      <c r="AP518" s="638">
        <f t="shared" ref="AP518" si="7446">AO518*1000</f>
        <v>1160</v>
      </c>
      <c r="AQ518" s="638">
        <f>'23년(세부_실적)'!AO684</f>
        <v>0</v>
      </c>
      <c r="AR518" s="638">
        <f t="shared" ref="AR518" si="7447">AQ518*1000</f>
        <v>0</v>
      </c>
      <c r="AS518" s="638">
        <f>'23년(세부_실적)'!AQ684</f>
        <v>2.843</v>
      </c>
      <c r="AT518" s="638">
        <f t="shared" ref="AT518" si="7448">AS518*1000</f>
        <v>2843</v>
      </c>
      <c r="AU518" s="638">
        <f>'23년(세부_실적)'!AS684</f>
        <v>0</v>
      </c>
      <c r="AV518" s="638">
        <f t="shared" ref="AV518" si="7449">AU518*1000</f>
        <v>0</v>
      </c>
      <c r="AW518" s="638">
        <f>'23년(세부_실적)'!AU684</f>
        <v>0.40200000000000002</v>
      </c>
      <c r="AX518" s="638">
        <f t="shared" ref="AX518" si="7450">AW518*1000</f>
        <v>402</v>
      </c>
      <c r="AY518" s="638">
        <f>'23년(세부_실적)'!AW684</f>
        <v>0.52800000000000002</v>
      </c>
      <c r="AZ518" s="638">
        <f t="shared" ref="AZ518" si="7451">AY518*1000</f>
        <v>528</v>
      </c>
      <c r="BA518" s="638">
        <f>'23년(세부_실적)'!AY684</f>
        <v>0.93</v>
      </c>
      <c r="BB518" s="638">
        <f t="shared" ref="BB518" si="7452">BA518*1000</f>
        <v>930</v>
      </c>
      <c r="BC518" s="638">
        <f>'23년(세부_실적)'!BA684</f>
        <v>3.7730000000000001</v>
      </c>
      <c r="BD518" s="638">
        <f t="shared" ref="BD518" si="7453">BC518*1000</f>
        <v>3773</v>
      </c>
      <c r="BF518" s="617">
        <v>0.45</v>
      </c>
      <c r="BG518" s="617">
        <v>3.5005949283636366</v>
      </c>
      <c r="BH518" s="617">
        <f>VLOOKUP(F518,'[1]영업계획서(세부)'!$E$8:$H$532,3,0)</f>
        <v>4.26</v>
      </c>
      <c r="BI518" s="617"/>
      <c r="BJ518" s="617">
        <v>0.45</v>
      </c>
      <c r="BK518" s="617">
        <v>3.5005949283636366</v>
      </c>
      <c r="BL518" s="617"/>
      <c r="BM518" s="617"/>
      <c r="BN518" s="617">
        <v>0.45</v>
      </c>
      <c r="BO518" s="617">
        <v>3.5005949283636366</v>
      </c>
      <c r="BP518" s="617">
        <v>4.26</v>
      </c>
      <c r="BQ518" s="617"/>
      <c r="BR518" s="617">
        <v>0.45</v>
      </c>
      <c r="BS518" s="617">
        <v>3.5525969283636369</v>
      </c>
      <c r="BT518" s="617">
        <v>4.26</v>
      </c>
      <c r="BU518" s="617"/>
      <c r="BV518" s="617">
        <v>0.45</v>
      </c>
      <c r="BW518" s="617">
        <v>3.5525969283636369</v>
      </c>
      <c r="BX518" s="617"/>
      <c r="BY518" s="617"/>
      <c r="BZ518" s="617">
        <v>0.45</v>
      </c>
      <c r="CA518" s="617">
        <v>3.5525969283636369</v>
      </c>
      <c r="CB518" s="617"/>
      <c r="CC518" s="617"/>
      <c r="CD518" s="617"/>
      <c r="CE518" s="617"/>
      <c r="CF518" s="617"/>
      <c r="CG518" s="617"/>
      <c r="CH518" s="617"/>
      <c r="CI518" s="617"/>
      <c r="CJ518" s="617"/>
      <c r="CK518" s="617"/>
      <c r="CL518" s="617"/>
      <c r="CM518" s="617"/>
      <c r="CN518" s="617"/>
      <c r="CO518" s="617"/>
      <c r="CP518" s="617"/>
      <c r="CQ518" s="617"/>
      <c r="CR518" s="617"/>
      <c r="CS518" s="617"/>
      <c r="CT518" s="617"/>
      <c r="CU518" s="617"/>
      <c r="CV518" s="617"/>
      <c r="CW518" s="617"/>
      <c r="CX518" s="617"/>
      <c r="CY518" s="617"/>
      <c r="CZ518" s="617"/>
      <c r="DA518" s="617"/>
      <c r="DB518" s="6">
        <f t="shared" si="6554"/>
        <v>4855575.051</v>
      </c>
      <c r="DC518" s="6">
        <f t="shared" si="6555"/>
        <v>0</v>
      </c>
      <c r="DD518" s="6">
        <f t="shared" si="6556"/>
        <v>5613690.5297999997</v>
      </c>
      <c r="DE518" s="6">
        <f t="shared" si="6557"/>
        <v>9324165.6527999993</v>
      </c>
      <c r="DF518" s="6">
        <f t="shared" si="6558"/>
        <v>0</v>
      </c>
      <c r="DG518" s="6">
        <f t="shared" si="6559"/>
        <v>0</v>
      </c>
      <c r="DH518" s="6">
        <f t="shared" si="6560"/>
        <v>0</v>
      </c>
      <c r="DI518" s="6">
        <f t="shared" si="6561"/>
        <v>0</v>
      </c>
      <c r="DJ518" s="6">
        <f t="shared" si="6562"/>
        <v>0</v>
      </c>
      <c r="DK518" s="6">
        <f t="shared" si="6563"/>
        <v>0</v>
      </c>
      <c r="DL518" s="6">
        <f t="shared" si="6564"/>
        <v>0</v>
      </c>
      <c r="DM518" s="6">
        <f t="shared" si="6565"/>
        <v>0</v>
      </c>
      <c r="DO518" s="6">
        <f t="shared" si="6566"/>
        <v>4502913.1856266689</v>
      </c>
      <c r="DP518" s="6">
        <f t="shared" si="6567"/>
        <v>0</v>
      </c>
      <c r="DQ518" s="6">
        <f t="shared" si="6568"/>
        <v>5205966.5108992616</v>
      </c>
      <c r="DR518" s="6">
        <f t="shared" si="6569"/>
        <v>8760769.2022185456</v>
      </c>
      <c r="DS518" s="6">
        <f t="shared" si="6570"/>
        <v>0</v>
      </c>
      <c r="DT518" s="6">
        <f t="shared" si="6571"/>
        <v>5245930.9769995818</v>
      </c>
      <c r="DU518" s="6">
        <f t="shared" si="6572"/>
        <v>0</v>
      </c>
      <c r="DV518" s="6">
        <f t="shared" si="6573"/>
        <v>0</v>
      </c>
      <c r="DW518" s="6">
        <f t="shared" si="6574"/>
        <v>0</v>
      </c>
      <c r="DX518" s="6">
        <f t="shared" si="6575"/>
        <v>0</v>
      </c>
      <c r="DY518" s="6">
        <f t="shared" si="6576"/>
        <v>0</v>
      </c>
      <c r="DZ518" s="6">
        <f t="shared" si="6577"/>
        <v>0</v>
      </c>
    </row>
    <row r="519" spans="2:130" ht="12" customHeight="1" outlineLevel="1">
      <c r="B519" s="6">
        <f>'23년(세부_실적)'!A685</f>
        <v>513</v>
      </c>
      <c r="C519" s="620"/>
      <c r="D519" s="620"/>
      <c r="E519" s="620"/>
      <c r="F519" s="622" t="str">
        <f>'23년(세부_실적)'!E685</f>
        <v>PN001ACW-FND</v>
      </c>
      <c r="G519" s="622" t="s">
        <v>883</v>
      </c>
      <c r="H519" s="622"/>
      <c r="I519" s="617" t="str">
        <f>'23년(세부_실적)'!G685</f>
        <v>구</v>
      </c>
      <c r="J519" s="617" t="str">
        <f>'23년(세부_실적)'!H685</f>
        <v>QD</v>
      </c>
      <c r="K519" s="617">
        <f>'23년(세부_실적)'!I685</f>
        <v>2.2599999999999998</v>
      </c>
      <c r="L519" s="617">
        <f>'23년(세부_실적)'!J685</f>
        <v>0</v>
      </c>
      <c r="M519" s="617">
        <f>'23년(세부_실적)'!K685</f>
        <v>2.2599999999999998</v>
      </c>
      <c r="N519" s="617">
        <f>'23년(세부_실적)'!L685</f>
        <v>0</v>
      </c>
      <c r="O519" s="617">
        <f>'23년(세부_실적)'!M685</f>
        <v>2.2599999999999998</v>
      </c>
      <c r="P519" s="617">
        <f>'23년(세부_실적)'!N685</f>
        <v>0</v>
      </c>
      <c r="Q519" s="617">
        <f>'23년(세부_실적)'!O685</f>
        <v>2.2599999999999998</v>
      </c>
      <c r="R519" s="617">
        <f>'23년(세부_실적)'!P685</f>
        <v>0</v>
      </c>
      <c r="S519" s="638">
        <f>'23년(세부_실적)'!Q685</f>
        <v>8.3610000000000007</v>
      </c>
      <c r="T519" s="638">
        <f t="shared" ref="T519:T582" si="7454">+S519*1000</f>
        <v>8361</v>
      </c>
      <c r="U519" s="638">
        <f>'23년(세부_실적)'!S685</f>
        <v>0.91500000000000004</v>
      </c>
      <c r="V519" s="638">
        <f t="shared" ref="V519:V582" si="7455">+U519*1000</f>
        <v>915</v>
      </c>
      <c r="W519" s="638">
        <f>'23년(세부_실적)'!U685</f>
        <v>0</v>
      </c>
      <c r="X519" s="638">
        <f t="shared" ref="X519:X582" si="7456">W519*1000</f>
        <v>0</v>
      </c>
      <c r="Y519" s="638">
        <f>'23년(세부_실적)'!W685</f>
        <v>1.0109999999999999</v>
      </c>
      <c r="Z519" s="638">
        <f t="shared" ref="Z519:AB582" si="7457">Y519*1000</f>
        <v>1010.9999999999999</v>
      </c>
      <c r="AA519" s="638">
        <f>'23년(세부_실적)'!Y685</f>
        <v>1.9259999999999999</v>
      </c>
      <c r="AB519" s="638">
        <f t="shared" si="7457"/>
        <v>1926</v>
      </c>
      <c r="AC519" s="638">
        <f>'23년(세부_실적)'!AA685</f>
        <v>1.6539999999999999</v>
      </c>
      <c r="AD519" s="638">
        <f t="shared" ref="AD519" si="7458">AC519*1000</f>
        <v>1654</v>
      </c>
      <c r="AE519" s="638">
        <f>'23년(세부_실적)'!AC685</f>
        <v>0</v>
      </c>
      <c r="AF519" s="638">
        <f t="shared" ref="AF519" si="7459">AE519*1000</f>
        <v>0</v>
      </c>
      <c r="AG519" s="638">
        <f>'23년(세부_실적)'!AE685</f>
        <v>1.008</v>
      </c>
      <c r="AH519" s="638">
        <f t="shared" ref="AH519" si="7460">AG519*1000</f>
        <v>1008</v>
      </c>
      <c r="AI519" s="638">
        <f>'23년(세부_실적)'!AG685</f>
        <v>2.6619999999999999</v>
      </c>
      <c r="AJ519" s="638">
        <f t="shared" ref="AJ519" si="7461">AI519*1000</f>
        <v>2662</v>
      </c>
      <c r="AK519" s="638">
        <f>'23년(세부_실적)'!AI685</f>
        <v>4.5880000000000001</v>
      </c>
      <c r="AL519" s="638">
        <f t="shared" ref="AL519" si="7462">AK519*1000</f>
        <v>4588</v>
      </c>
      <c r="AM519" s="638">
        <f>'23년(세부_실적)'!AK685</f>
        <v>1.6830000000000001</v>
      </c>
      <c r="AN519" s="638">
        <f t="shared" ref="AN519" si="7463">AM519*1000</f>
        <v>1683</v>
      </c>
      <c r="AO519" s="638">
        <f>'23년(세부_실적)'!AM685</f>
        <v>1.1599999999999999</v>
      </c>
      <c r="AP519" s="638">
        <f t="shared" ref="AP519" si="7464">AO519*1000</f>
        <v>1160</v>
      </c>
      <c r="AQ519" s="638">
        <f>'23년(세부_실적)'!AO685</f>
        <v>0</v>
      </c>
      <c r="AR519" s="638">
        <f t="shared" ref="AR519" si="7465">AQ519*1000</f>
        <v>0</v>
      </c>
      <c r="AS519" s="638">
        <f>'23년(세부_실적)'!AQ685</f>
        <v>2.843</v>
      </c>
      <c r="AT519" s="638">
        <f t="shared" ref="AT519" si="7466">AS519*1000</f>
        <v>2843</v>
      </c>
      <c r="AU519" s="638">
        <f>'23년(세부_실적)'!AS685</f>
        <v>0</v>
      </c>
      <c r="AV519" s="638">
        <f t="shared" ref="AV519" si="7467">AU519*1000</f>
        <v>0</v>
      </c>
      <c r="AW519" s="638">
        <f>'23년(세부_실적)'!AU685</f>
        <v>0.40200000000000002</v>
      </c>
      <c r="AX519" s="638">
        <f t="shared" ref="AX519" si="7468">AW519*1000</f>
        <v>402</v>
      </c>
      <c r="AY519" s="638">
        <f>'23년(세부_실적)'!AW685</f>
        <v>0.52800000000000002</v>
      </c>
      <c r="AZ519" s="638">
        <f t="shared" ref="AZ519" si="7469">AY519*1000</f>
        <v>528</v>
      </c>
      <c r="BA519" s="638">
        <f>'23년(세부_실적)'!AY685</f>
        <v>0.93</v>
      </c>
      <c r="BB519" s="638">
        <f t="shared" ref="BB519" si="7470">BA519*1000</f>
        <v>930</v>
      </c>
      <c r="BC519" s="638">
        <f>'23년(세부_실적)'!BA685</f>
        <v>3.7730000000000001</v>
      </c>
      <c r="BD519" s="638">
        <f t="shared" ref="BD519" si="7471">BC519*1000</f>
        <v>3773</v>
      </c>
      <c r="BF519" s="617">
        <v>0.19</v>
      </c>
      <c r="BG519" s="617">
        <v>1.5636594545454543</v>
      </c>
      <c r="BH519" s="617">
        <f>VLOOKUP(F519,'[1]영업계획서(세부)'!$E$8:$H$532,3,0)</f>
        <v>2.11</v>
      </c>
      <c r="BI519" s="617"/>
      <c r="BJ519" s="617">
        <v>0.19</v>
      </c>
      <c r="BK519" s="617">
        <v>1.5636594545454543</v>
      </c>
      <c r="BL519" s="617"/>
      <c r="BM519" s="617"/>
      <c r="BN519" s="617">
        <v>0.19</v>
      </c>
      <c r="BO519" s="617">
        <v>1.5636594545454543</v>
      </c>
      <c r="BP519" s="617">
        <v>2.11</v>
      </c>
      <c r="BQ519" s="617"/>
      <c r="BR519" s="617">
        <v>0.19</v>
      </c>
      <c r="BS519" s="617">
        <v>1.5935834545454544</v>
      </c>
      <c r="BT519" s="617">
        <v>2.11</v>
      </c>
      <c r="BU519" s="617"/>
      <c r="BV519" s="617">
        <v>0.19</v>
      </c>
      <c r="BW519" s="617">
        <v>1.5935834545454544</v>
      </c>
      <c r="BX519" s="617"/>
      <c r="BY519" s="617"/>
      <c r="BZ519" s="617">
        <v>0.19</v>
      </c>
      <c r="CA519" s="617">
        <v>1.5935834545454544</v>
      </c>
      <c r="CB519" s="617"/>
      <c r="CC519" s="617"/>
      <c r="CD519" s="617"/>
      <c r="CE519" s="617"/>
      <c r="CF519" s="617"/>
      <c r="CG519" s="617"/>
      <c r="CH519" s="617"/>
      <c r="CI519" s="617"/>
      <c r="CJ519" s="617"/>
      <c r="CK519" s="617"/>
      <c r="CL519" s="617"/>
      <c r="CM519" s="617"/>
      <c r="CN519" s="617"/>
      <c r="CO519" s="617"/>
      <c r="CP519" s="617"/>
      <c r="CQ519" s="617"/>
      <c r="CR519" s="617"/>
      <c r="CS519" s="617"/>
      <c r="CT519" s="617"/>
      <c r="CU519" s="617"/>
      <c r="CV519" s="617"/>
      <c r="CW519" s="617"/>
      <c r="CX519" s="617"/>
      <c r="CY519" s="617"/>
      <c r="CZ519" s="617"/>
      <c r="DA519" s="617"/>
      <c r="DB519" s="6">
        <f t="shared" si="6554"/>
        <v>2404991.3985000001</v>
      </c>
      <c r="DC519" s="6">
        <f t="shared" si="6555"/>
        <v>0</v>
      </c>
      <c r="DD519" s="6">
        <f t="shared" si="6556"/>
        <v>2780489.9102999996</v>
      </c>
      <c r="DE519" s="6">
        <f t="shared" si="6557"/>
        <v>4618307.400799999</v>
      </c>
      <c r="DF519" s="6">
        <f t="shared" si="6558"/>
        <v>0</v>
      </c>
      <c r="DG519" s="6">
        <f t="shared" si="6559"/>
        <v>0</v>
      </c>
      <c r="DH519" s="6">
        <f t="shared" si="6560"/>
        <v>0</v>
      </c>
      <c r="DI519" s="6">
        <f t="shared" si="6561"/>
        <v>0</v>
      </c>
      <c r="DJ519" s="6">
        <f t="shared" si="6562"/>
        <v>0</v>
      </c>
      <c r="DK519" s="6">
        <f t="shared" si="6563"/>
        <v>0</v>
      </c>
      <c r="DL519" s="6">
        <f t="shared" si="6564"/>
        <v>0</v>
      </c>
      <c r="DM519" s="6">
        <f t="shared" si="6565"/>
        <v>0</v>
      </c>
      <c r="DO519" s="6">
        <f t="shared" si="6566"/>
        <v>1998832.1820284454</v>
      </c>
      <c r="DP519" s="6">
        <f t="shared" si="6567"/>
        <v>0</v>
      </c>
      <c r="DQ519" s="6">
        <f t="shared" si="6568"/>
        <v>2310915.8386094011</v>
      </c>
      <c r="DR519" s="6">
        <f t="shared" si="6569"/>
        <v>3903856.2407922754</v>
      </c>
      <c r="DS519" s="6">
        <f t="shared" si="6570"/>
        <v>0</v>
      </c>
      <c r="DT519" s="6">
        <f t="shared" si="6571"/>
        <v>2337621.2648244654</v>
      </c>
      <c r="DU519" s="6">
        <f t="shared" si="6572"/>
        <v>0</v>
      </c>
      <c r="DV519" s="6">
        <f t="shared" si="6573"/>
        <v>0</v>
      </c>
      <c r="DW519" s="6">
        <f t="shared" si="6574"/>
        <v>0</v>
      </c>
      <c r="DX519" s="6">
        <f t="shared" si="6575"/>
        <v>0</v>
      </c>
      <c r="DY519" s="6">
        <f t="shared" si="6576"/>
        <v>0</v>
      </c>
      <c r="DZ519" s="6">
        <f t="shared" si="6577"/>
        <v>0</v>
      </c>
    </row>
    <row r="520" spans="2:130" outlineLevel="1">
      <c r="B520" s="6">
        <f>'23년(세부_실적)'!A689</f>
        <v>514</v>
      </c>
      <c r="C520" s="620"/>
      <c r="D520" s="620"/>
      <c r="E520" s="620"/>
      <c r="F520" s="622" t="str">
        <f>'23년(세부_실적)'!E689</f>
        <v>PN003ACW-CLASSIC</v>
      </c>
      <c r="G520" s="622" t="s">
        <v>1531</v>
      </c>
      <c r="H520" s="622"/>
      <c r="I520" s="617" t="str">
        <f>'23년(세부_실적)'!G689</f>
        <v>구</v>
      </c>
      <c r="J520" s="617" t="str">
        <f>'23년(세부_실적)'!H689</f>
        <v>QD</v>
      </c>
      <c r="K520" s="617">
        <f>'23년(세부_실적)'!I689</f>
        <v>0</v>
      </c>
      <c r="L520" s="617">
        <f>'23년(세부_실적)'!J689</f>
        <v>8711</v>
      </c>
      <c r="M520" s="617">
        <f>'23년(세부_실적)'!K689</f>
        <v>0</v>
      </c>
      <c r="N520" s="617">
        <f>'23년(세부_실적)'!L689</f>
        <v>8711</v>
      </c>
      <c r="O520" s="617">
        <f>'23년(세부_실적)'!M689</f>
        <v>0</v>
      </c>
      <c r="P520" s="617">
        <f>'23년(세부_실적)'!N689</f>
        <v>8711</v>
      </c>
      <c r="Q520" s="617">
        <f>'23년(세부_실적)'!O689</f>
        <v>0</v>
      </c>
      <c r="R520" s="617">
        <f>'23년(세부_실적)'!P689</f>
        <v>8711</v>
      </c>
      <c r="S520" s="638">
        <f>'23년(세부_실적)'!Q689</f>
        <v>20.754999999999995</v>
      </c>
      <c r="T520" s="638">
        <f t="shared" si="7454"/>
        <v>20754.999999999996</v>
      </c>
      <c r="U520" s="638">
        <f>'23년(세부_실적)'!S689</f>
        <v>6.6150000000000002</v>
      </c>
      <c r="V520" s="638">
        <f t="shared" si="7455"/>
        <v>6615</v>
      </c>
      <c r="W520" s="638">
        <f>'23년(세부_실적)'!U689</f>
        <v>6.64</v>
      </c>
      <c r="X520" s="638">
        <f t="shared" si="7456"/>
        <v>6640</v>
      </c>
      <c r="Y520" s="638">
        <f>'23년(세부_실적)'!W689</f>
        <v>7.1420000000000003</v>
      </c>
      <c r="Z520" s="638">
        <f t="shared" si="7457"/>
        <v>7142</v>
      </c>
      <c r="AA520" s="638">
        <f>'23년(세부_실적)'!Y689</f>
        <v>20.396999999999998</v>
      </c>
      <c r="AB520" s="638">
        <f t="shared" si="7457"/>
        <v>20397</v>
      </c>
      <c r="AC520" s="638">
        <f>'23년(세부_실적)'!AA689</f>
        <v>2.5000000000000001E-2</v>
      </c>
      <c r="AD520" s="638">
        <f t="shared" ref="AD520" si="7472">AC520*1000</f>
        <v>25</v>
      </c>
      <c r="AE520" s="638">
        <f>'23년(세부_실적)'!AC689</f>
        <v>5.0999999999999997E-2</v>
      </c>
      <c r="AF520" s="638">
        <f t="shared" ref="AF520" si="7473">AE520*1000</f>
        <v>51</v>
      </c>
      <c r="AG520" s="638">
        <f>'23년(세부_실적)'!AE689</f>
        <v>4.4999999999999998E-2</v>
      </c>
      <c r="AH520" s="638">
        <f t="shared" ref="AH520" si="7474">AG520*1000</f>
        <v>45</v>
      </c>
      <c r="AI520" s="638">
        <f>'23년(세부_실적)'!AG689</f>
        <v>0.121</v>
      </c>
      <c r="AJ520" s="638">
        <f t="shared" ref="AJ520" si="7475">AI520*1000</f>
        <v>121</v>
      </c>
      <c r="AK520" s="638">
        <f>'23년(세부_실적)'!AI689</f>
        <v>20.517999999999997</v>
      </c>
      <c r="AL520" s="638">
        <f t="shared" ref="AL520" si="7476">AK520*1000</f>
        <v>20517.999999999996</v>
      </c>
      <c r="AM520" s="638">
        <f>'23년(세부_실적)'!AK689</f>
        <v>2.7E-2</v>
      </c>
      <c r="AN520" s="638">
        <f t="shared" ref="AN520" si="7477">AM520*1000</f>
        <v>27</v>
      </c>
      <c r="AO520" s="638">
        <f>'23년(세부_실적)'!AM689</f>
        <v>5.0999999999999997E-2</v>
      </c>
      <c r="AP520" s="638">
        <f t="shared" ref="AP520" si="7478">AO520*1000</f>
        <v>51</v>
      </c>
      <c r="AQ520" s="638">
        <f>'23년(세부_실적)'!AO689</f>
        <v>5.5E-2</v>
      </c>
      <c r="AR520" s="638">
        <f t="shared" ref="AR520" si="7479">AQ520*1000</f>
        <v>55</v>
      </c>
      <c r="AS520" s="638">
        <f>'23년(세부_실적)'!AQ689</f>
        <v>0.13300000000000001</v>
      </c>
      <c r="AT520" s="638">
        <f t="shared" ref="AT520" si="7480">AS520*1000</f>
        <v>133</v>
      </c>
      <c r="AU520" s="638">
        <f>'23년(세부_실적)'!AS689</f>
        <v>2.7E-2</v>
      </c>
      <c r="AV520" s="638">
        <f t="shared" ref="AV520" si="7481">AU520*1000</f>
        <v>27</v>
      </c>
      <c r="AW520" s="638">
        <f>'23년(세부_실적)'!AU689</f>
        <v>3.6999999999999998E-2</v>
      </c>
      <c r="AX520" s="638">
        <f t="shared" ref="AX520" si="7482">AW520*1000</f>
        <v>37</v>
      </c>
      <c r="AY520" s="638">
        <f>'23년(세부_실적)'!AW689</f>
        <v>0.04</v>
      </c>
      <c r="AZ520" s="638">
        <f t="shared" ref="AZ520" si="7483">AY520*1000</f>
        <v>40</v>
      </c>
      <c r="BA520" s="638">
        <f>'23년(세부_실적)'!AY689</f>
        <v>0.10400000000000001</v>
      </c>
      <c r="BB520" s="638">
        <f t="shared" ref="BB520" si="7484">BA520*1000</f>
        <v>104.00000000000001</v>
      </c>
      <c r="BC520" s="638">
        <f>'23년(세부_실적)'!BA689</f>
        <v>0.23700000000000002</v>
      </c>
      <c r="BD520" s="638">
        <f t="shared" ref="BD520" si="7485">BC520*1000</f>
        <v>237.00000000000003</v>
      </c>
      <c r="BF520" s="617">
        <v>0.46565806170953228</v>
      </c>
      <c r="BG520" s="617">
        <v>4.7324000000000002</v>
      </c>
      <c r="BH520" s="617"/>
      <c r="BI520" s="617"/>
      <c r="BJ520" s="617">
        <v>0.46565806170953228</v>
      </c>
      <c r="BK520" s="617">
        <v>4.7324000000000002</v>
      </c>
      <c r="BL520" s="617"/>
      <c r="BM520" s="617"/>
      <c r="BN520" s="617">
        <v>0.46565806170953228</v>
      </c>
      <c r="BO520" s="617">
        <v>4.7324000000000002</v>
      </c>
      <c r="BP520" s="617"/>
      <c r="BQ520" s="617"/>
      <c r="BR520" s="617">
        <v>0.46565806170953228</v>
      </c>
      <c r="BS520" s="617">
        <v>4.7324000000000002</v>
      </c>
      <c r="BT520" s="617"/>
      <c r="BU520" s="617"/>
      <c r="BV520" s="617">
        <v>0.46565806170953228</v>
      </c>
      <c r="BW520" s="617">
        <v>4.7324000000000002</v>
      </c>
      <c r="BX520" s="617">
        <f t="shared" ref="BX520:BX539" si="7486">+BY520/$BY$2</f>
        <v>5.8213565543127741</v>
      </c>
      <c r="BY520" s="617">
        <v>7708</v>
      </c>
      <c r="BZ520" s="617">
        <v>0.46565806170953228</v>
      </c>
      <c r="CA520" s="617">
        <v>4.7324000000000002</v>
      </c>
      <c r="CB520" s="617">
        <f>+CC520/$CC$2</f>
        <v>5.9281819370419075</v>
      </c>
      <c r="CC520" s="617">
        <v>7708</v>
      </c>
      <c r="CD520" s="617"/>
      <c r="CE520" s="617"/>
      <c r="CF520" s="617"/>
      <c r="CG520" s="617"/>
      <c r="CH520" s="617"/>
      <c r="CI520" s="617"/>
      <c r="CJ520" s="617"/>
      <c r="CK520" s="617"/>
      <c r="CL520" s="617"/>
      <c r="CM520" s="617"/>
      <c r="CN520" s="617"/>
      <c r="CO520" s="617"/>
      <c r="CP520" s="617"/>
      <c r="CQ520" s="617"/>
      <c r="CR520" s="617"/>
      <c r="CS520" s="617"/>
      <c r="CT520" s="617"/>
      <c r="CU520" s="617"/>
      <c r="CV520" s="617"/>
      <c r="CW520" s="617"/>
      <c r="CX520" s="617"/>
      <c r="CY520" s="617"/>
      <c r="CZ520" s="617"/>
      <c r="DA520" s="617"/>
      <c r="DB520" s="6">
        <f t="shared" ref="DB520:DB583" si="7487">+V520*BH520*$BI$2</f>
        <v>0</v>
      </c>
      <c r="DC520" s="6">
        <f t="shared" ref="DC520:DC583" si="7488">+X520*BL520*$BM$2</f>
        <v>0</v>
      </c>
      <c r="DD520" s="6">
        <f t="shared" ref="DD520:DD583" si="7489">+BP520*Z520*$BQ$2</f>
        <v>0</v>
      </c>
      <c r="DE520" s="6">
        <f t="shared" ref="DE520:DE583" si="7490">+AD520*BT520*$BU$2</f>
        <v>0</v>
      </c>
      <c r="DF520" s="6">
        <f t="shared" ref="DF520:DF583" si="7491">+BX520*AF520*$BY$2</f>
        <v>393108.00000000006</v>
      </c>
      <c r="DG520" s="6">
        <f t="shared" ref="DG520:DG583" si="7492">+CB520*AH520*$CC$2</f>
        <v>346860</v>
      </c>
      <c r="DH520" s="6">
        <f t="shared" ref="DH520:DH583" si="7493">+CF520*AN520*$CG$2</f>
        <v>0</v>
      </c>
      <c r="DI520" s="6">
        <f t="shared" ref="DI520:DI583" si="7494">+CB520*AP520*$AP$2</f>
        <v>399928.72900948283</v>
      </c>
      <c r="DJ520" s="6">
        <f t="shared" ref="DJ520:DJ583" si="7495">+CN520*AR520*$AR$2</f>
        <v>0</v>
      </c>
      <c r="DK520" s="6">
        <f t="shared" ref="DK520:DK583" si="7496">+CR520*AV520*$AV$2</f>
        <v>0</v>
      </c>
      <c r="DL520" s="6">
        <f t="shared" ref="DL520:DL583" si="7497">+CV520*AX520*$AX$2</f>
        <v>0</v>
      </c>
      <c r="DM520" s="6">
        <f t="shared" ref="DM520:DM583" si="7498">+CZ520*AZ520*$AZ$2</f>
        <v>0</v>
      </c>
      <c r="DO520" s="6">
        <f t="shared" ref="DO520:DO583" si="7499">+(BF520+BG520)*V520*$V$2</f>
        <v>42833242.583683617</v>
      </c>
      <c r="DP520" s="6">
        <f t="shared" ref="DP520:DP583" si="7500">+(BJ520+BK520)*X520*$X$2</f>
        <v>43979837.768119693</v>
      </c>
      <c r="DQ520" s="6">
        <f t="shared" ref="DQ520:DQ583" si="7501">+(BN520+BO520)*Z520*$Z$2</f>
        <v>48389227.019969508</v>
      </c>
      <c r="DR520" s="6">
        <f t="shared" ref="DR520:DR583" si="7502">+(BR520+BS520)*AD520*$AD$2</f>
        <v>171967.35485553645</v>
      </c>
      <c r="DS520" s="6">
        <f t="shared" ref="DS520:DS583" si="7503">+(BV520+BW520)*AF520*$AF$2</f>
        <v>351017.53164537763</v>
      </c>
      <c r="DT520" s="6">
        <f t="shared" ref="DT520:DT583" si="7504">+(BZ520+CA520)*AH520*$AH$2</f>
        <v>304140.19651094632</v>
      </c>
      <c r="DU520" s="6">
        <f t="shared" ref="DU520:DU583" si="7505">+(CD520+CE520)*AN520*$AN$2</f>
        <v>0</v>
      </c>
      <c r="DV520" s="6">
        <f t="shared" ref="DV520:DV583" si="7506">+(CH520+CI520)*AP520*$AP$2</f>
        <v>0</v>
      </c>
      <c r="DW520" s="6">
        <f t="shared" ref="DW520:DW583" si="7507">+(CL520+CM520)*AR520*$AR$2</f>
        <v>0</v>
      </c>
      <c r="DX520" s="6">
        <f t="shared" ref="DX520:DX583" si="7508">+(CP520+CQ520)*AV520*$AV$2</f>
        <v>0</v>
      </c>
      <c r="DY520" s="6">
        <f t="shared" ref="DY520:DY583" si="7509">+(CT520+CU520)*AX520*$AX$2</f>
        <v>0</v>
      </c>
      <c r="DZ520" s="6">
        <f t="shared" ref="DZ520:DZ583" si="7510">+(CX520+CY520)*AZ520*$AZ$2</f>
        <v>0</v>
      </c>
    </row>
    <row r="521" spans="2:130" ht="12" customHeight="1" outlineLevel="1">
      <c r="B521" s="6">
        <f>'23년(세부_실적)'!A691</f>
        <v>515</v>
      </c>
      <c r="C521" s="620"/>
      <c r="D521" s="620"/>
      <c r="E521" s="620"/>
      <c r="F521" s="622" t="str">
        <f>'23년(세부_실적)'!E691</f>
        <v>PN003ACW-CLASSIC(TW)</v>
      </c>
      <c r="G521" s="622" t="s">
        <v>1532</v>
      </c>
      <c r="H521" s="622"/>
      <c r="I521" s="617" t="str">
        <f>'23년(세부_실적)'!G691</f>
        <v>구</v>
      </c>
      <c r="J521" s="617" t="str">
        <f>'23년(세부_실적)'!H691</f>
        <v>QD</v>
      </c>
      <c r="K521" s="617">
        <f>'23년(세부_실적)'!I691</f>
        <v>0</v>
      </c>
      <c r="L521" s="617">
        <f>'23년(세부_실적)'!J691</f>
        <v>8750</v>
      </c>
      <c r="M521" s="617">
        <f>'23년(세부_실적)'!K691</f>
        <v>0</v>
      </c>
      <c r="N521" s="617">
        <f>'23년(세부_실적)'!L691</f>
        <v>8750</v>
      </c>
      <c r="O521" s="617">
        <f>'23년(세부_실적)'!M691</f>
        <v>0</v>
      </c>
      <c r="P521" s="617">
        <f>'23년(세부_실적)'!N691</f>
        <v>8750</v>
      </c>
      <c r="Q521" s="617">
        <f>'23년(세부_실적)'!O691</f>
        <v>0</v>
      </c>
      <c r="R521" s="617">
        <f>'23년(세부_실적)'!P691</f>
        <v>8750</v>
      </c>
      <c r="S521" s="638">
        <f>'23년(세부_실적)'!Q691</f>
        <v>0.52100000000000002</v>
      </c>
      <c r="T521" s="638">
        <f t="shared" si="7454"/>
        <v>521</v>
      </c>
      <c r="U521" s="638">
        <f>'23년(세부_실적)'!S691</f>
        <v>0.11700000000000001</v>
      </c>
      <c r="V521" s="638">
        <f t="shared" si="7455"/>
        <v>117</v>
      </c>
      <c r="W521" s="638">
        <f>'23년(세부_실적)'!U691</f>
        <v>0.40400000000000003</v>
      </c>
      <c r="X521" s="638">
        <f t="shared" si="7456"/>
        <v>404</v>
      </c>
      <c r="Y521" s="638">
        <f>'23년(세부_실적)'!W691</f>
        <v>0</v>
      </c>
      <c r="Z521" s="638">
        <f t="shared" si="7457"/>
        <v>0</v>
      </c>
      <c r="AA521" s="638">
        <f>'23년(세부_실적)'!Y691</f>
        <v>0.52100000000000002</v>
      </c>
      <c r="AB521" s="638">
        <f t="shared" si="7457"/>
        <v>521</v>
      </c>
      <c r="AC521" s="638">
        <f>'23년(세부_실적)'!AA691</f>
        <v>0</v>
      </c>
      <c r="AD521" s="638">
        <f t="shared" ref="AD521" si="7511">AC521*1000</f>
        <v>0</v>
      </c>
      <c r="AE521" s="638">
        <f>'23년(세부_실적)'!AC691</f>
        <v>0</v>
      </c>
      <c r="AF521" s="638">
        <f t="shared" ref="AF521" si="7512">AE521*1000</f>
        <v>0</v>
      </c>
      <c r="AG521" s="638">
        <f>'23년(세부_실적)'!AE691</f>
        <v>0</v>
      </c>
      <c r="AH521" s="638">
        <f t="shared" ref="AH521" si="7513">AG521*1000</f>
        <v>0</v>
      </c>
      <c r="AI521" s="638">
        <f>'23년(세부_실적)'!AG691</f>
        <v>0</v>
      </c>
      <c r="AJ521" s="638">
        <f t="shared" ref="AJ521" si="7514">AI521*1000</f>
        <v>0</v>
      </c>
      <c r="AK521" s="638">
        <f>'23년(세부_실적)'!AI691</f>
        <v>0.52100000000000002</v>
      </c>
      <c r="AL521" s="638">
        <f t="shared" ref="AL521" si="7515">AK521*1000</f>
        <v>521</v>
      </c>
      <c r="AM521" s="638">
        <f>'23년(세부_실적)'!AK691</f>
        <v>0</v>
      </c>
      <c r="AN521" s="638">
        <f t="shared" ref="AN521" si="7516">AM521*1000</f>
        <v>0</v>
      </c>
      <c r="AO521" s="638">
        <f>'23년(세부_실적)'!AM691</f>
        <v>0</v>
      </c>
      <c r="AP521" s="638">
        <f t="shared" ref="AP521" si="7517">AO521*1000</f>
        <v>0</v>
      </c>
      <c r="AQ521" s="638">
        <f>'23년(세부_실적)'!AO691</f>
        <v>0</v>
      </c>
      <c r="AR521" s="638">
        <f t="shared" ref="AR521" si="7518">AQ521*1000</f>
        <v>0</v>
      </c>
      <c r="AS521" s="638">
        <f>'23년(세부_실적)'!AQ691</f>
        <v>0</v>
      </c>
      <c r="AT521" s="638">
        <f t="shared" ref="AT521" si="7519">AS521*1000</f>
        <v>0</v>
      </c>
      <c r="AU521" s="638">
        <f>'23년(세부_실적)'!AS691</f>
        <v>0</v>
      </c>
      <c r="AV521" s="638">
        <f t="shared" ref="AV521" si="7520">AU521*1000</f>
        <v>0</v>
      </c>
      <c r="AW521" s="638">
        <f>'23년(세부_실적)'!AU691</f>
        <v>0</v>
      </c>
      <c r="AX521" s="638">
        <f t="shared" ref="AX521" si="7521">AW521*1000</f>
        <v>0</v>
      </c>
      <c r="AY521" s="638">
        <f>'23년(세부_실적)'!AW691</f>
        <v>0</v>
      </c>
      <c r="AZ521" s="638">
        <f t="shared" ref="AZ521" si="7522">AY521*1000</f>
        <v>0</v>
      </c>
      <c r="BA521" s="638">
        <f>'23년(세부_실적)'!AY691</f>
        <v>0</v>
      </c>
      <c r="BB521" s="638">
        <f t="shared" ref="BB521" si="7523">BA521*1000</f>
        <v>0</v>
      </c>
      <c r="BC521" s="638">
        <f>'23년(세부_실적)'!BA691</f>
        <v>0</v>
      </c>
      <c r="BD521" s="638">
        <f t="shared" ref="BD521" si="7524">BC521*1000</f>
        <v>0</v>
      </c>
      <c r="BF521" s="617">
        <v>0.46565806170953228</v>
      </c>
      <c r="BG521" s="617">
        <v>4.7324000000000002</v>
      </c>
      <c r="BH521" s="617"/>
      <c r="BI521" s="617"/>
      <c r="BJ521" s="617">
        <v>0.46565806170953228</v>
      </c>
      <c r="BK521" s="617">
        <v>4.7324000000000002</v>
      </c>
      <c r="BL521" s="617"/>
      <c r="BM521" s="617"/>
      <c r="BN521" s="617">
        <v>0.46565806170953228</v>
      </c>
      <c r="BO521" s="617">
        <v>4.7324000000000002</v>
      </c>
      <c r="BP521" s="617"/>
      <c r="BQ521" s="617"/>
      <c r="BR521" s="617">
        <v>0.46565806170953228</v>
      </c>
      <c r="BS521" s="617">
        <v>4.7324000000000002</v>
      </c>
      <c r="BT521" s="617">
        <f>+BU521/$BU$2</f>
        <v>5.64791584801862</v>
      </c>
      <c r="BU521" s="617">
        <v>7474</v>
      </c>
      <c r="BV521" s="617">
        <v>0.46565806170953228</v>
      </c>
      <c r="BW521" s="617">
        <v>4.7324000000000002</v>
      </c>
      <c r="BX521" s="617"/>
      <c r="BY521" s="617"/>
      <c r="BZ521" s="617">
        <v>0.46565806170953228</v>
      </c>
      <c r="CA521" s="617">
        <v>4.7324000000000002</v>
      </c>
      <c r="CB521" s="617">
        <f>+CC521/$CC$2</f>
        <v>6.0473916153295955</v>
      </c>
      <c r="CC521" s="617">
        <v>7863</v>
      </c>
      <c r="CD521" s="617"/>
      <c r="CE521" s="617"/>
      <c r="CF521" s="617"/>
      <c r="CG521" s="617"/>
      <c r="CH521" s="617"/>
      <c r="CI521" s="617"/>
      <c r="CJ521" s="617"/>
      <c r="CK521" s="617"/>
      <c r="CL521" s="617"/>
      <c r="CM521" s="617"/>
      <c r="CN521" s="617"/>
      <c r="CO521" s="617"/>
      <c r="CP521" s="617"/>
      <c r="CQ521" s="617"/>
      <c r="CR521" s="617"/>
      <c r="CS521" s="617"/>
      <c r="CT521" s="617"/>
      <c r="CU521" s="617"/>
      <c r="CV521" s="617"/>
      <c r="CW521" s="617"/>
      <c r="CX521" s="617"/>
      <c r="CY521" s="617"/>
      <c r="CZ521" s="617"/>
      <c r="DA521" s="617"/>
      <c r="DB521" s="6">
        <f t="shared" si="7487"/>
        <v>0</v>
      </c>
      <c r="DC521" s="6">
        <f t="shared" si="7488"/>
        <v>0</v>
      </c>
      <c r="DD521" s="6">
        <f t="shared" si="7489"/>
        <v>0</v>
      </c>
      <c r="DE521" s="6">
        <f t="shared" si="7490"/>
        <v>0</v>
      </c>
      <c r="DF521" s="6">
        <f t="shared" si="7491"/>
        <v>0</v>
      </c>
      <c r="DG521" s="6">
        <f t="shared" si="7492"/>
        <v>0</v>
      </c>
      <c r="DH521" s="6">
        <f t="shared" si="7493"/>
        <v>0</v>
      </c>
      <c r="DI521" s="6">
        <f t="shared" si="7494"/>
        <v>0</v>
      </c>
      <c r="DJ521" s="6">
        <f t="shared" si="7495"/>
        <v>0</v>
      </c>
      <c r="DK521" s="6">
        <f t="shared" si="7496"/>
        <v>0</v>
      </c>
      <c r="DL521" s="6">
        <f t="shared" si="7497"/>
        <v>0</v>
      </c>
      <c r="DM521" s="6">
        <f t="shared" si="7498"/>
        <v>0</v>
      </c>
      <c r="DO521" s="6">
        <f t="shared" si="7499"/>
        <v>757594.76678624086</v>
      </c>
      <c r="DP521" s="6">
        <f t="shared" si="7500"/>
        <v>2675881.6955301743</v>
      </c>
      <c r="DQ521" s="6">
        <f t="shared" si="7501"/>
        <v>0</v>
      </c>
      <c r="DR521" s="6">
        <f t="shared" si="7502"/>
        <v>0</v>
      </c>
      <c r="DS521" s="6">
        <f t="shared" si="7503"/>
        <v>0</v>
      </c>
      <c r="DT521" s="6">
        <f t="shared" si="7504"/>
        <v>0</v>
      </c>
      <c r="DU521" s="6">
        <f t="shared" si="7505"/>
        <v>0</v>
      </c>
      <c r="DV521" s="6">
        <f t="shared" si="7506"/>
        <v>0</v>
      </c>
      <c r="DW521" s="6">
        <f t="shared" si="7507"/>
        <v>0</v>
      </c>
      <c r="DX521" s="6">
        <f t="shared" si="7508"/>
        <v>0</v>
      </c>
      <c r="DY521" s="6">
        <f t="shared" si="7509"/>
        <v>0</v>
      </c>
      <c r="DZ521" s="6">
        <f t="shared" si="7510"/>
        <v>0</v>
      </c>
    </row>
    <row r="522" spans="2:130" ht="12" customHeight="1" outlineLevel="1">
      <c r="B522" s="6">
        <f>'23년(세부_실적)'!A692</f>
        <v>516</v>
      </c>
      <c r="C522" s="620"/>
      <c r="D522" s="620"/>
      <c r="E522" s="620"/>
      <c r="F522" s="622" t="str">
        <f>'23년(세부_실적)'!E692</f>
        <v>PN003ACW-CLASSIC(EU)</v>
      </c>
      <c r="G522" s="622" t="s">
        <v>1533</v>
      </c>
      <c r="H522" s="622"/>
      <c r="I522" s="617" t="str">
        <f>'23년(세부_실적)'!G692</f>
        <v>구</v>
      </c>
      <c r="J522" s="617" t="str">
        <f>'23년(세부_실적)'!H692</f>
        <v>QD</v>
      </c>
      <c r="K522" s="617">
        <f>'23년(세부_실적)'!I692</f>
        <v>0</v>
      </c>
      <c r="L522" s="617">
        <f>'23년(세부_실적)'!J692</f>
        <v>8750</v>
      </c>
      <c r="M522" s="617">
        <f>'23년(세부_실적)'!K692</f>
        <v>0</v>
      </c>
      <c r="N522" s="617">
        <f>'23년(세부_실적)'!L692</f>
        <v>8750</v>
      </c>
      <c r="O522" s="617">
        <f>'23년(세부_실적)'!M692</f>
        <v>0</v>
      </c>
      <c r="P522" s="617">
        <f>'23년(세부_실적)'!N692</f>
        <v>8750</v>
      </c>
      <c r="Q522" s="617">
        <f>'23년(세부_실적)'!O692</f>
        <v>0</v>
      </c>
      <c r="R522" s="617">
        <f>'23년(세부_실적)'!P692</f>
        <v>8750</v>
      </c>
      <c r="S522" s="638">
        <f>'23년(세부_실적)'!Q692</f>
        <v>0.64100000000000001</v>
      </c>
      <c r="T522" s="638">
        <f t="shared" si="7454"/>
        <v>641</v>
      </c>
      <c r="U522" s="638">
        <f>'23년(세부_실적)'!S692</f>
        <v>0</v>
      </c>
      <c r="V522" s="638">
        <f t="shared" si="7455"/>
        <v>0</v>
      </c>
      <c r="W522" s="638">
        <f>'23년(세부_실적)'!U692</f>
        <v>0</v>
      </c>
      <c r="X522" s="638">
        <f t="shared" si="7456"/>
        <v>0</v>
      </c>
      <c r="Y522" s="638">
        <f>'23년(세부_실적)'!W692</f>
        <v>0</v>
      </c>
      <c r="Z522" s="638">
        <f t="shared" si="7457"/>
        <v>0</v>
      </c>
      <c r="AA522" s="638">
        <f>'23년(세부_실적)'!Y692</f>
        <v>0</v>
      </c>
      <c r="AB522" s="638">
        <f t="shared" si="7457"/>
        <v>0</v>
      </c>
      <c r="AC522" s="638">
        <f>'23년(세부_실적)'!AA692</f>
        <v>0</v>
      </c>
      <c r="AD522" s="638">
        <f t="shared" ref="AD522" si="7525">AC522*1000</f>
        <v>0</v>
      </c>
      <c r="AE522" s="638">
        <f>'23년(세부_실적)'!AC692</f>
        <v>0</v>
      </c>
      <c r="AF522" s="638">
        <f t="shared" ref="AF522" si="7526">AE522*1000</f>
        <v>0</v>
      </c>
      <c r="AG522" s="638">
        <f>'23년(세부_실적)'!AE692</f>
        <v>0</v>
      </c>
      <c r="AH522" s="638">
        <f t="shared" ref="AH522" si="7527">AG522*1000</f>
        <v>0</v>
      </c>
      <c r="AI522" s="638">
        <f>'23년(세부_실적)'!AG692</f>
        <v>0</v>
      </c>
      <c r="AJ522" s="638">
        <f t="shared" ref="AJ522" si="7528">AI522*1000</f>
        <v>0</v>
      </c>
      <c r="AK522" s="638">
        <f>'23년(세부_실적)'!AI692</f>
        <v>0</v>
      </c>
      <c r="AL522" s="638">
        <f t="shared" ref="AL522" si="7529">AK522*1000</f>
        <v>0</v>
      </c>
      <c r="AM522" s="638">
        <f>'23년(세부_실적)'!AK692</f>
        <v>0</v>
      </c>
      <c r="AN522" s="638">
        <f t="shared" ref="AN522" si="7530">AM522*1000</f>
        <v>0</v>
      </c>
      <c r="AO522" s="638">
        <f>'23년(세부_실적)'!AM692</f>
        <v>0</v>
      </c>
      <c r="AP522" s="638">
        <f t="shared" ref="AP522" si="7531">AO522*1000</f>
        <v>0</v>
      </c>
      <c r="AQ522" s="638">
        <f>'23년(세부_실적)'!AO692</f>
        <v>0</v>
      </c>
      <c r="AR522" s="638">
        <f t="shared" ref="AR522" si="7532">AQ522*1000</f>
        <v>0</v>
      </c>
      <c r="AS522" s="638">
        <f>'23년(세부_실적)'!AQ692</f>
        <v>0</v>
      </c>
      <c r="AT522" s="638">
        <f t="shared" ref="AT522" si="7533">AS522*1000</f>
        <v>0</v>
      </c>
      <c r="AU522" s="638">
        <f>'23년(세부_실적)'!AS692</f>
        <v>0</v>
      </c>
      <c r="AV522" s="638">
        <f t="shared" ref="AV522" si="7534">AU522*1000</f>
        <v>0</v>
      </c>
      <c r="AW522" s="638">
        <f>'23년(세부_실적)'!AU692</f>
        <v>0</v>
      </c>
      <c r="AX522" s="638">
        <f t="shared" ref="AX522" si="7535">AW522*1000</f>
        <v>0</v>
      </c>
      <c r="AY522" s="638">
        <f>'23년(세부_실적)'!AW692</f>
        <v>0.64100000000000001</v>
      </c>
      <c r="AZ522" s="638">
        <f t="shared" ref="AZ522" si="7536">AY522*1000</f>
        <v>641</v>
      </c>
      <c r="BA522" s="638">
        <f>'23년(세부_실적)'!AY692</f>
        <v>0.64100000000000001</v>
      </c>
      <c r="BB522" s="638">
        <f t="shared" ref="BB522" si="7537">BA522*1000</f>
        <v>641</v>
      </c>
      <c r="BC522" s="638">
        <f>'23년(세부_실적)'!BA692</f>
        <v>0.64100000000000001</v>
      </c>
      <c r="BD522" s="638">
        <f t="shared" ref="BD522" si="7538">BC522*1000</f>
        <v>641</v>
      </c>
      <c r="BF522" s="617">
        <v>0.46565806170953228</v>
      </c>
      <c r="BG522" s="617">
        <v>4.7324000000000002</v>
      </c>
      <c r="BH522" s="617"/>
      <c r="BI522" s="617"/>
      <c r="BJ522" s="617">
        <v>0.46565806170953228</v>
      </c>
      <c r="BK522" s="617">
        <v>4.7324000000000002</v>
      </c>
      <c r="BL522" s="617"/>
      <c r="BM522" s="617"/>
      <c r="BN522" s="617">
        <v>0.46565806170953228</v>
      </c>
      <c r="BO522" s="617">
        <v>4.7324000000000002</v>
      </c>
      <c r="BP522" s="617"/>
      <c r="BQ522" s="617"/>
      <c r="BR522" s="617">
        <v>0.46565806170953228</v>
      </c>
      <c r="BS522" s="617">
        <v>4.7324000000000002</v>
      </c>
      <c r="BT522" s="617"/>
      <c r="BU522" s="617"/>
      <c r="BV522" s="617">
        <v>0.46565806170953228</v>
      </c>
      <c r="BW522" s="617">
        <v>4.7324000000000002</v>
      </c>
      <c r="BX522" s="617">
        <f t="shared" si="7486"/>
        <v>5.9384180833629134</v>
      </c>
      <c r="BY522" s="617">
        <v>7863</v>
      </c>
      <c r="BZ522" s="617">
        <v>0.46565806170953228</v>
      </c>
      <c r="CA522" s="617">
        <v>4.7324000000000002</v>
      </c>
      <c r="CB522" s="617">
        <f>+CC522/$CC$2</f>
        <v>6.0473916153295955</v>
      </c>
      <c r="CC522" s="617">
        <v>7863</v>
      </c>
      <c r="CD522" s="617"/>
      <c r="CE522" s="617"/>
      <c r="CF522" s="617"/>
      <c r="CG522" s="617"/>
      <c r="CH522" s="617"/>
      <c r="CI522" s="617"/>
      <c r="CJ522" s="617"/>
      <c r="CK522" s="617"/>
      <c r="CL522" s="617"/>
      <c r="CM522" s="617"/>
      <c r="CN522" s="617"/>
      <c r="CO522" s="617"/>
      <c r="CP522" s="617"/>
      <c r="CQ522" s="617"/>
      <c r="CR522" s="617"/>
      <c r="CS522" s="617"/>
      <c r="CT522" s="617"/>
      <c r="CU522" s="617"/>
      <c r="CV522" s="617"/>
      <c r="CW522" s="617"/>
      <c r="CX522" s="617"/>
      <c r="CY522" s="617"/>
      <c r="CZ522" s="617"/>
      <c r="DA522" s="617"/>
      <c r="DB522" s="6">
        <f t="shared" si="7487"/>
        <v>0</v>
      </c>
      <c r="DC522" s="6">
        <f t="shared" si="7488"/>
        <v>0</v>
      </c>
      <c r="DD522" s="6">
        <f t="shared" si="7489"/>
        <v>0</v>
      </c>
      <c r="DE522" s="6">
        <f t="shared" si="7490"/>
        <v>0</v>
      </c>
      <c r="DF522" s="6">
        <f t="shared" si="7491"/>
        <v>0</v>
      </c>
      <c r="DG522" s="6">
        <f t="shared" si="7492"/>
        <v>0</v>
      </c>
      <c r="DH522" s="6">
        <f t="shared" si="7493"/>
        <v>0</v>
      </c>
      <c r="DI522" s="6">
        <f t="shared" si="7494"/>
        <v>0</v>
      </c>
      <c r="DJ522" s="6">
        <f t="shared" si="7495"/>
        <v>0</v>
      </c>
      <c r="DK522" s="6">
        <f t="shared" si="7496"/>
        <v>0</v>
      </c>
      <c r="DL522" s="6">
        <f t="shared" si="7497"/>
        <v>0</v>
      </c>
      <c r="DM522" s="6">
        <f t="shared" si="7498"/>
        <v>0</v>
      </c>
      <c r="DO522" s="6">
        <f t="shared" si="7499"/>
        <v>0</v>
      </c>
      <c r="DP522" s="6">
        <f t="shared" si="7500"/>
        <v>0</v>
      </c>
      <c r="DQ522" s="6">
        <f t="shared" si="7501"/>
        <v>0</v>
      </c>
      <c r="DR522" s="6">
        <f t="shared" si="7502"/>
        <v>0</v>
      </c>
      <c r="DS522" s="6">
        <f t="shared" si="7503"/>
        <v>0</v>
      </c>
      <c r="DT522" s="6">
        <f t="shared" si="7504"/>
        <v>0</v>
      </c>
      <c r="DU522" s="6">
        <f t="shared" si="7505"/>
        <v>0</v>
      </c>
      <c r="DV522" s="6">
        <f t="shared" si="7506"/>
        <v>0</v>
      </c>
      <c r="DW522" s="6">
        <f t="shared" si="7507"/>
        <v>0</v>
      </c>
      <c r="DX522" s="6">
        <f t="shared" si="7508"/>
        <v>0</v>
      </c>
      <c r="DY522" s="6">
        <f t="shared" si="7509"/>
        <v>0</v>
      </c>
      <c r="DZ522" s="6">
        <f t="shared" si="7510"/>
        <v>0</v>
      </c>
    </row>
    <row r="523" spans="2:130" ht="12" customHeight="1" outlineLevel="1">
      <c r="B523" s="6">
        <f>'23년(세부_실적)'!A694</f>
        <v>517</v>
      </c>
      <c r="C523" s="620"/>
      <c r="D523" s="620"/>
      <c r="E523" s="620"/>
      <c r="F523" s="622" t="str">
        <f>'23년(세부_실적)'!E694</f>
        <v>PN003ACW-CLASSIC(JP)</v>
      </c>
      <c r="G523" s="622" t="s">
        <v>1534</v>
      </c>
      <c r="H523" s="622"/>
      <c r="I523" s="617"/>
      <c r="J523" s="617"/>
      <c r="K523" s="617">
        <f>'23년(세부_실적)'!I694</f>
        <v>0</v>
      </c>
      <c r="L523" s="617">
        <f>'23년(세부_실적)'!J694</f>
        <v>8882</v>
      </c>
      <c r="M523" s="617">
        <f>'23년(세부_실적)'!K694</f>
        <v>0</v>
      </c>
      <c r="N523" s="617">
        <f>'23년(세부_실적)'!L694</f>
        <v>8882</v>
      </c>
      <c r="O523" s="617">
        <f>'23년(세부_실적)'!M694</f>
        <v>0</v>
      </c>
      <c r="P523" s="617">
        <f>'23년(세부_실적)'!N694</f>
        <v>8882</v>
      </c>
      <c r="Q523" s="617">
        <f>'23년(세부_실적)'!O694</f>
        <v>0</v>
      </c>
      <c r="R523" s="617">
        <f>'23년(세부_실적)'!P694</f>
        <v>8882</v>
      </c>
      <c r="S523" s="638">
        <f>'23년(세부_실적)'!Q694</f>
        <v>0.5</v>
      </c>
      <c r="T523" s="638">
        <f t="shared" si="7454"/>
        <v>500</v>
      </c>
      <c r="U523" s="638">
        <f>'23년(세부_실적)'!S694</f>
        <v>0</v>
      </c>
      <c r="V523" s="638">
        <f t="shared" si="7455"/>
        <v>0</v>
      </c>
      <c r="W523" s="638">
        <f>'23년(세부_실적)'!U694</f>
        <v>0.5</v>
      </c>
      <c r="X523" s="638">
        <f t="shared" si="7456"/>
        <v>500</v>
      </c>
      <c r="Y523" s="638">
        <f>'23년(세부_실적)'!W694</f>
        <v>0</v>
      </c>
      <c r="Z523" s="638">
        <f t="shared" si="7457"/>
        <v>0</v>
      </c>
      <c r="AA523" s="638">
        <f>'23년(세부_실적)'!Y694</f>
        <v>0.5</v>
      </c>
      <c r="AB523" s="638">
        <f t="shared" si="7457"/>
        <v>500</v>
      </c>
      <c r="AC523" s="638">
        <f>'23년(세부_실적)'!AA694</f>
        <v>0</v>
      </c>
      <c r="AD523" s="638">
        <f t="shared" ref="AD523" si="7539">AC523*1000</f>
        <v>0</v>
      </c>
      <c r="AE523" s="638">
        <f>'23년(세부_실적)'!AC694</f>
        <v>0</v>
      </c>
      <c r="AF523" s="638">
        <f t="shared" ref="AF523" si="7540">AE523*1000</f>
        <v>0</v>
      </c>
      <c r="AG523" s="638">
        <f>'23년(세부_실적)'!AE694</f>
        <v>0</v>
      </c>
      <c r="AH523" s="638">
        <f t="shared" ref="AH523" si="7541">AG523*1000</f>
        <v>0</v>
      </c>
      <c r="AI523" s="638">
        <f>'23년(세부_실적)'!AG694</f>
        <v>0</v>
      </c>
      <c r="AJ523" s="638">
        <f t="shared" ref="AJ523" si="7542">AI523*1000</f>
        <v>0</v>
      </c>
      <c r="AK523" s="638">
        <f>'23년(세부_실적)'!AI694</f>
        <v>0.5</v>
      </c>
      <c r="AL523" s="638">
        <f t="shared" ref="AL523" si="7543">AK523*1000</f>
        <v>500</v>
      </c>
      <c r="AM523" s="638">
        <f>'23년(세부_실적)'!AK694</f>
        <v>0</v>
      </c>
      <c r="AN523" s="638">
        <f t="shared" ref="AN523" si="7544">AM523*1000</f>
        <v>0</v>
      </c>
      <c r="AO523" s="638">
        <f>'23년(세부_실적)'!AM694</f>
        <v>0</v>
      </c>
      <c r="AP523" s="638">
        <f t="shared" ref="AP523" si="7545">AO523*1000</f>
        <v>0</v>
      </c>
      <c r="AQ523" s="638">
        <f>'23년(세부_실적)'!AO694</f>
        <v>0</v>
      </c>
      <c r="AR523" s="638">
        <f t="shared" ref="AR523" si="7546">AQ523*1000</f>
        <v>0</v>
      </c>
      <c r="AS523" s="638">
        <f>'23년(세부_실적)'!AQ694</f>
        <v>0</v>
      </c>
      <c r="AT523" s="638">
        <f t="shared" ref="AT523" si="7547">AS523*1000</f>
        <v>0</v>
      </c>
      <c r="AU523" s="638">
        <f>'23년(세부_실적)'!AS694</f>
        <v>0</v>
      </c>
      <c r="AV523" s="638">
        <f t="shared" ref="AV523" si="7548">AU523*1000</f>
        <v>0</v>
      </c>
      <c r="AW523" s="638">
        <f>'23년(세부_실적)'!AU694</f>
        <v>0</v>
      </c>
      <c r="AX523" s="638">
        <f t="shared" ref="AX523" si="7549">AW523*1000</f>
        <v>0</v>
      </c>
      <c r="AY523" s="638">
        <f>'23년(세부_실적)'!AW694</f>
        <v>0</v>
      </c>
      <c r="AZ523" s="638">
        <f t="shared" ref="AZ523" si="7550">AY523*1000</f>
        <v>0</v>
      </c>
      <c r="BA523" s="638">
        <f>'23년(세부_실적)'!AY694</f>
        <v>0</v>
      </c>
      <c r="BB523" s="638">
        <f t="shared" ref="BB523" si="7551">BA523*1000</f>
        <v>0</v>
      </c>
      <c r="BC523" s="638">
        <f>'23년(세부_실적)'!BA694</f>
        <v>0</v>
      </c>
      <c r="BD523" s="638">
        <f t="shared" ref="BD523" si="7552">BC523*1000</f>
        <v>0</v>
      </c>
      <c r="BF523" s="617">
        <v>0.46565806170953228</v>
      </c>
      <c r="BG523" s="617">
        <v>4.7324000000000002</v>
      </c>
      <c r="BH523" s="617"/>
      <c r="BI523" s="617"/>
      <c r="BJ523" s="617">
        <v>0.46565806170953228</v>
      </c>
      <c r="BK523" s="617">
        <v>4.7324000000000002</v>
      </c>
      <c r="BL523" s="617"/>
      <c r="BM523" s="617"/>
      <c r="BN523" s="617">
        <v>0.46565806170953228</v>
      </c>
      <c r="BO523" s="617">
        <v>4.7324000000000002</v>
      </c>
      <c r="BP523" s="617"/>
      <c r="BQ523" s="617"/>
      <c r="BR523" s="617">
        <v>0.46565806170953228</v>
      </c>
      <c r="BS523" s="617">
        <v>4.7324000000000002</v>
      </c>
      <c r="BT523" s="617"/>
      <c r="BU523" s="617"/>
      <c r="BV523" s="617">
        <v>0.46565806170953228</v>
      </c>
      <c r="BW523" s="617">
        <v>4.7324000000000002</v>
      </c>
      <c r="BX523" s="617"/>
      <c r="BY523" s="617"/>
      <c r="BZ523" s="617">
        <v>0.46565806170953228</v>
      </c>
      <c r="CA523" s="617">
        <v>4.7324000000000002</v>
      </c>
      <c r="CB523" s="617">
        <f>+CC523/$CC$2</f>
        <v>6.0473916153295955</v>
      </c>
      <c r="CC523" s="617">
        <v>7863</v>
      </c>
      <c r="CD523" s="617"/>
      <c r="CE523" s="617"/>
      <c r="CF523" s="617"/>
      <c r="CG523" s="617"/>
      <c r="CH523" s="617"/>
      <c r="CI523" s="617"/>
      <c r="CJ523" s="617"/>
      <c r="CK523" s="617"/>
      <c r="CL523" s="617"/>
      <c r="CM523" s="617"/>
      <c r="CN523" s="617"/>
      <c r="CO523" s="617"/>
      <c r="CP523" s="617"/>
      <c r="CQ523" s="617"/>
      <c r="CR523" s="617"/>
      <c r="CS523" s="617"/>
      <c r="CT523" s="617"/>
      <c r="CU523" s="617"/>
      <c r="CV523" s="617"/>
      <c r="CW523" s="617"/>
      <c r="CX523" s="617"/>
      <c r="CY523" s="617"/>
      <c r="CZ523" s="617"/>
      <c r="DA523" s="617"/>
      <c r="DB523" s="6">
        <f t="shared" si="7487"/>
        <v>0</v>
      </c>
      <c r="DC523" s="6">
        <f t="shared" si="7488"/>
        <v>0</v>
      </c>
      <c r="DD523" s="6">
        <f t="shared" si="7489"/>
        <v>0</v>
      </c>
      <c r="DE523" s="6">
        <f t="shared" si="7490"/>
        <v>0</v>
      </c>
      <c r="DF523" s="6">
        <f t="shared" si="7491"/>
        <v>0</v>
      </c>
      <c r="DG523" s="6">
        <f t="shared" si="7492"/>
        <v>0</v>
      </c>
      <c r="DH523" s="6">
        <f t="shared" si="7493"/>
        <v>0</v>
      </c>
      <c r="DI523" s="6">
        <f t="shared" si="7494"/>
        <v>0</v>
      </c>
      <c r="DJ523" s="6">
        <f t="shared" si="7495"/>
        <v>0</v>
      </c>
      <c r="DK523" s="6">
        <f t="shared" si="7496"/>
        <v>0</v>
      </c>
      <c r="DL523" s="6">
        <f t="shared" si="7497"/>
        <v>0</v>
      </c>
      <c r="DM523" s="6">
        <f t="shared" si="7498"/>
        <v>0</v>
      </c>
      <c r="DO523" s="6">
        <f t="shared" si="7499"/>
        <v>0</v>
      </c>
      <c r="DP523" s="6">
        <f t="shared" si="7500"/>
        <v>3311734.7716957601</v>
      </c>
      <c r="DQ523" s="6">
        <f t="shared" si="7501"/>
        <v>0</v>
      </c>
      <c r="DR523" s="6">
        <f t="shared" si="7502"/>
        <v>0</v>
      </c>
      <c r="DS523" s="6">
        <f t="shared" si="7503"/>
        <v>0</v>
      </c>
      <c r="DT523" s="6">
        <f t="shared" si="7504"/>
        <v>0</v>
      </c>
      <c r="DU523" s="6">
        <f t="shared" si="7505"/>
        <v>0</v>
      </c>
      <c r="DV523" s="6">
        <f t="shared" si="7506"/>
        <v>0</v>
      </c>
      <c r="DW523" s="6">
        <f t="shared" si="7507"/>
        <v>0</v>
      </c>
      <c r="DX523" s="6">
        <f t="shared" si="7508"/>
        <v>0</v>
      </c>
      <c r="DY523" s="6">
        <f t="shared" si="7509"/>
        <v>0</v>
      </c>
      <c r="DZ523" s="6">
        <f t="shared" si="7510"/>
        <v>0</v>
      </c>
    </row>
    <row r="524" spans="2:130" outlineLevel="1">
      <c r="B524" s="6">
        <f>'23년(세부_실적)'!A696</f>
        <v>518</v>
      </c>
      <c r="C524" s="620"/>
      <c r="D524" s="620"/>
      <c r="E524" s="620"/>
      <c r="F524" s="622" t="str">
        <f>'23년(세부_실적)'!E696</f>
        <v>PN002ACW-CHARGER</v>
      </c>
      <c r="G524" s="622" t="s">
        <v>1763</v>
      </c>
      <c r="H524" s="622"/>
      <c r="I524" s="617" t="str">
        <f>'23년(세부_실적)'!G696</f>
        <v>구</v>
      </c>
      <c r="J524" s="617" t="str">
        <f>'23년(세부_실적)'!H696</f>
        <v>SY</v>
      </c>
      <c r="K524" s="617">
        <f>'23년(세부_실적)'!I696</f>
        <v>0</v>
      </c>
      <c r="L524" s="617">
        <f>'23년(세부_실적)'!J696</f>
        <v>11755</v>
      </c>
      <c r="M524" s="617">
        <f>'23년(세부_실적)'!K696</f>
        <v>0</v>
      </c>
      <c r="N524" s="617">
        <f>'23년(세부_실적)'!L696</f>
        <v>11755</v>
      </c>
      <c r="O524" s="617">
        <f>'23년(세부_실적)'!M696</f>
        <v>0</v>
      </c>
      <c r="P524" s="617">
        <f>'23년(세부_실적)'!N696</f>
        <v>11755</v>
      </c>
      <c r="Q524" s="617">
        <f>'23년(세부_실적)'!O696</f>
        <v>0</v>
      </c>
      <c r="R524" s="617">
        <f>'23년(세부_실적)'!P696</f>
        <v>11755</v>
      </c>
      <c r="S524" s="638">
        <f>'23년(세부_실적)'!Q696</f>
        <v>0</v>
      </c>
      <c r="T524" s="638">
        <f t="shared" si="7454"/>
        <v>0</v>
      </c>
      <c r="U524" s="638">
        <f>'23년(세부_실적)'!S696</f>
        <v>0</v>
      </c>
      <c r="V524" s="638">
        <f t="shared" si="7455"/>
        <v>0</v>
      </c>
      <c r="W524" s="638">
        <f>'23년(세부_실적)'!U696</f>
        <v>0</v>
      </c>
      <c r="X524" s="638">
        <f t="shared" si="7456"/>
        <v>0</v>
      </c>
      <c r="Y524" s="638">
        <f>'23년(세부_실적)'!W696</f>
        <v>0</v>
      </c>
      <c r="Z524" s="638">
        <f t="shared" si="7457"/>
        <v>0</v>
      </c>
      <c r="AA524" s="638">
        <f>'23년(세부_실적)'!Y696</f>
        <v>0</v>
      </c>
      <c r="AB524" s="638">
        <f t="shared" si="7457"/>
        <v>0</v>
      </c>
      <c r="AC524" s="638">
        <f>'23년(세부_실적)'!AA696</f>
        <v>0</v>
      </c>
      <c r="AD524" s="638">
        <f t="shared" ref="AD524" si="7553">AC524*1000</f>
        <v>0</v>
      </c>
      <c r="AE524" s="638">
        <f>'23년(세부_실적)'!AC696</f>
        <v>0</v>
      </c>
      <c r="AF524" s="638">
        <f t="shared" ref="AF524" si="7554">AE524*1000</f>
        <v>0</v>
      </c>
      <c r="AG524" s="638">
        <f>'23년(세부_실적)'!AE696</f>
        <v>0</v>
      </c>
      <c r="AH524" s="638">
        <f t="shared" ref="AH524" si="7555">AG524*1000</f>
        <v>0</v>
      </c>
      <c r="AI524" s="638">
        <f>'23년(세부_실적)'!AG696</f>
        <v>0</v>
      </c>
      <c r="AJ524" s="638">
        <f t="shared" ref="AJ524" si="7556">AI524*1000</f>
        <v>0</v>
      </c>
      <c r="AK524" s="638">
        <f>'23년(세부_실적)'!AI696</f>
        <v>0</v>
      </c>
      <c r="AL524" s="638">
        <f t="shared" ref="AL524" si="7557">AK524*1000</f>
        <v>0</v>
      </c>
      <c r="AM524" s="638">
        <f>'23년(세부_실적)'!AK696</f>
        <v>0</v>
      </c>
      <c r="AN524" s="638">
        <f t="shared" ref="AN524" si="7558">AM524*1000</f>
        <v>0</v>
      </c>
      <c r="AO524" s="638">
        <f>'23년(세부_실적)'!AM696</f>
        <v>0</v>
      </c>
      <c r="AP524" s="638">
        <f t="shared" ref="AP524" si="7559">AO524*1000</f>
        <v>0</v>
      </c>
      <c r="AQ524" s="638">
        <f>'23년(세부_실적)'!AO696</f>
        <v>0</v>
      </c>
      <c r="AR524" s="638">
        <f t="shared" ref="AR524" si="7560">AQ524*1000</f>
        <v>0</v>
      </c>
      <c r="AS524" s="638">
        <f>'23년(세부_실적)'!AQ696</f>
        <v>0</v>
      </c>
      <c r="AT524" s="638">
        <f t="shared" ref="AT524" si="7561">AS524*1000</f>
        <v>0</v>
      </c>
      <c r="AU524" s="638">
        <f>'23년(세부_실적)'!AS696</f>
        <v>0</v>
      </c>
      <c r="AV524" s="638">
        <f t="shared" ref="AV524" si="7562">AU524*1000</f>
        <v>0</v>
      </c>
      <c r="AW524" s="638">
        <f>'23년(세부_실적)'!AU696</f>
        <v>0</v>
      </c>
      <c r="AX524" s="638">
        <f t="shared" ref="AX524" si="7563">AW524*1000</f>
        <v>0</v>
      </c>
      <c r="AY524" s="638">
        <f>'23년(세부_실적)'!AW696</f>
        <v>0</v>
      </c>
      <c r="AZ524" s="638">
        <f t="shared" ref="AZ524" si="7564">AY524*1000</f>
        <v>0</v>
      </c>
      <c r="BA524" s="638">
        <f>'23년(세부_실적)'!AY696</f>
        <v>0</v>
      </c>
      <c r="BB524" s="638">
        <f t="shared" ref="BB524" si="7565">BA524*1000</f>
        <v>0</v>
      </c>
      <c r="BC524" s="638">
        <f>'23년(세부_실적)'!BA696</f>
        <v>0</v>
      </c>
      <c r="BD524" s="638">
        <f t="shared" ref="BD524" si="7566">BC524*1000</f>
        <v>0</v>
      </c>
      <c r="BF524" s="617">
        <v>0.52</v>
      </c>
      <c r="BG524" s="617"/>
      <c r="BH524" s="617"/>
      <c r="BI524" s="617"/>
      <c r="BJ524" s="617">
        <v>0.52</v>
      </c>
      <c r="BK524" s="617"/>
      <c r="BL524" s="617"/>
      <c r="BM524" s="617"/>
      <c r="BN524" s="617">
        <v>0.52</v>
      </c>
      <c r="BO524" s="617">
        <v>6.1829067272727265</v>
      </c>
      <c r="BP524" s="643">
        <f t="shared" ref="BP524:BP525" si="7567">+BQ524/$BQ$2</f>
        <v>8.6694337248643958</v>
      </c>
      <c r="BQ524" s="643">
        <v>11300</v>
      </c>
      <c r="BR524" s="617">
        <v>0.52</v>
      </c>
      <c r="BS524" s="617">
        <v>6.1829067272727265</v>
      </c>
      <c r="BT524" s="643">
        <f>+BU524/$BU$2</f>
        <v>8.5391288577214883</v>
      </c>
      <c r="BU524" s="643">
        <v>11300</v>
      </c>
      <c r="BV524" s="617">
        <v>0.52</v>
      </c>
      <c r="BW524" s="617">
        <v>6.1829067272727265</v>
      </c>
      <c r="BX524" s="643">
        <f t="shared" si="7486"/>
        <v>8.7901879781585848</v>
      </c>
      <c r="BY524" s="643">
        <v>11639</v>
      </c>
      <c r="BZ524" s="617">
        <v>0.52</v>
      </c>
      <c r="CA524" s="617">
        <v>6.1829067272727265</v>
      </c>
      <c r="CB524" s="617"/>
      <c r="CC524" s="617"/>
      <c r="CD524" s="617"/>
      <c r="CE524" s="617"/>
      <c r="CF524" s="617"/>
      <c r="CG524" s="617"/>
      <c r="CH524" s="617"/>
      <c r="CI524" s="617"/>
      <c r="CJ524" s="617"/>
      <c r="CK524" s="617"/>
      <c r="CL524" s="617"/>
      <c r="CM524" s="617"/>
      <c r="CN524" s="617"/>
      <c r="CO524" s="617"/>
      <c r="CP524" s="617"/>
      <c r="CQ524" s="617"/>
      <c r="CR524" s="617"/>
      <c r="CS524" s="617"/>
      <c r="CT524" s="617"/>
      <c r="CU524" s="617"/>
      <c r="CV524" s="617"/>
      <c r="CW524" s="617"/>
      <c r="CX524" s="617"/>
      <c r="CY524" s="617"/>
      <c r="CZ524" s="617"/>
      <c r="DA524" s="617"/>
      <c r="DB524" s="6">
        <f t="shared" si="7487"/>
        <v>0</v>
      </c>
      <c r="DC524" s="6">
        <f t="shared" si="7488"/>
        <v>0</v>
      </c>
      <c r="DD524" s="6">
        <f t="shared" si="7489"/>
        <v>0</v>
      </c>
      <c r="DE524" s="6">
        <f t="shared" si="7490"/>
        <v>0</v>
      </c>
      <c r="DF524" s="6">
        <f t="shared" si="7491"/>
        <v>0</v>
      </c>
      <c r="DG524" s="6">
        <f t="shared" si="7492"/>
        <v>0</v>
      </c>
      <c r="DH524" s="6">
        <f t="shared" si="7493"/>
        <v>0</v>
      </c>
      <c r="DI524" s="6">
        <f t="shared" si="7494"/>
        <v>0</v>
      </c>
      <c r="DJ524" s="6">
        <f t="shared" si="7495"/>
        <v>0</v>
      </c>
      <c r="DK524" s="6">
        <f t="shared" si="7496"/>
        <v>0</v>
      </c>
      <c r="DL524" s="6">
        <f t="shared" si="7497"/>
        <v>0</v>
      </c>
      <c r="DM524" s="6">
        <f t="shared" si="7498"/>
        <v>0</v>
      </c>
      <c r="DO524" s="6">
        <f t="shared" si="7499"/>
        <v>0</v>
      </c>
      <c r="DP524" s="6">
        <f t="shared" si="7500"/>
        <v>0</v>
      </c>
      <c r="DQ524" s="6">
        <f t="shared" si="7501"/>
        <v>0</v>
      </c>
      <c r="DR524" s="6">
        <f t="shared" si="7502"/>
        <v>0</v>
      </c>
      <c r="DS524" s="6">
        <f t="shared" si="7503"/>
        <v>0</v>
      </c>
      <c r="DT524" s="6">
        <f t="shared" si="7504"/>
        <v>0</v>
      </c>
      <c r="DU524" s="6">
        <f t="shared" si="7505"/>
        <v>0</v>
      </c>
      <c r="DV524" s="6">
        <f t="shared" si="7506"/>
        <v>0</v>
      </c>
      <c r="DW524" s="6">
        <f t="shared" si="7507"/>
        <v>0</v>
      </c>
      <c r="DX524" s="6">
        <f t="shared" si="7508"/>
        <v>0</v>
      </c>
      <c r="DY524" s="6">
        <f t="shared" si="7509"/>
        <v>0</v>
      </c>
      <c r="DZ524" s="6">
        <f t="shared" si="7510"/>
        <v>0</v>
      </c>
    </row>
    <row r="525" spans="2:130" outlineLevel="1">
      <c r="B525" s="6">
        <f>'23년(세부_실적)'!A697</f>
        <v>519</v>
      </c>
      <c r="C525" s="620"/>
      <c r="D525" s="620"/>
      <c r="E525" s="620"/>
      <c r="F525" s="622" t="str">
        <f>'23년(세부_실적)'!E697</f>
        <v>PN002ACW-CHARGER(A)</v>
      </c>
      <c r="G525" s="622" t="s">
        <v>1768</v>
      </c>
      <c r="H525" s="622"/>
      <c r="I525" s="617" t="str">
        <f>'23년(세부_실적)'!G697</f>
        <v>구</v>
      </c>
      <c r="J525" s="617" t="str">
        <f>'23년(세부_실적)'!H697</f>
        <v>SY</v>
      </c>
      <c r="K525" s="617">
        <f>'23년(세부_실적)'!I697</f>
        <v>0</v>
      </c>
      <c r="L525" s="617">
        <f>'23년(세부_실적)'!J697</f>
        <v>11137</v>
      </c>
      <c r="M525" s="617">
        <f>'23년(세부_실적)'!K697</f>
        <v>0</v>
      </c>
      <c r="N525" s="617">
        <f>'23년(세부_실적)'!L697</f>
        <v>11137</v>
      </c>
      <c r="O525" s="617">
        <f>'23년(세부_실적)'!M697</f>
        <v>0</v>
      </c>
      <c r="P525" s="617">
        <f>'23년(세부_실적)'!N697</f>
        <v>11137</v>
      </c>
      <c r="Q525" s="617">
        <f>'23년(세부_실적)'!O697</f>
        <v>0</v>
      </c>
      <c r="R525" s="617">
        <f>'23년(세부_실적)'!P697</f>
        <v>11137</v>
      </c>
      <c r="S525" s="638">
        <f>'23년(세부_실적)'!Q697</f>
        <v>0</v>
      </c>
      <c r="T525" s="638">
        <f t="shared" si="7454"/>
        <v>0</v>
      </c>
      <c r="U525" s="638">
        <f>'23년(세부_실적)'!S697</f>
        <v>0</v>
      </c>
      <c r="V525" s="638">
        <f t="shared" si="7455"/>
        <v>0</v>
      </c>
      <c r="W525" s="638">
        <f>'23년(세부_실적)'!U697</f>
        <v>0</v>
      </c>
      <c r="X525" s="638">
        <f t="shared" si="7456"/>
        <v>0</v>
      </c>
      <c r="Y525" s="638">
        <f>'23년(세부_실적)'!W697</f>
        <v>0</v>
      </c>
      <c r="Z525" s="638">
        <f t="shared" si="7457"/>
        <v>0</v>
      </c>
      <c r="AA525" s="638">
        <f>'23년(세부_실적)'!Y697</f>
        <v>0</v>
      </c>
      <c r="AB525" s="638">
        <f t="shared" si="7457"/>
        <v>0</v>
      </c>
      <c r="AC525" s="638">
        <f>'23년(세부_실적)'!AA697</f>
        <v>0</v>
      </c>
      <c r="AD525" s="638">
        <f t="shared" ref="AD525" si="7568">AC525*1000</f>
        <v>0</v>
      </c>
      <c r="AE525" s="638">
        <f>'23년(세부_실적)'!AC697</f>
        <v>0</v>
      </c>
      <c r="AF525" s="638">
        <f t="shared" ref="AF525" si="7569">AE525*1000</f>
        <v>0</v>
      </c>
      <c r="AG525" s="638">
        <f>'23년(세부_실적)'!AE697</f>
        <v>0</v>
      </c>
      <c r="AH525" s="638">
        <f t="shared" ref="AH525" si="7570">AG525*1000</f>
        <v>0</v>
      </c>
      <c r="AI525" s="638">
        <f>'23년(세부_실적)'!AG697</f>
        <v>0</v>
      </c>
      <c r="AJ525" s="638">
        <f t="shared" ref="AJ525" si="7571">AI525*1000</f>
        <v>0</v>
      </c>
      <c r="AK525" s="638">
        <f>'23년(세부_실적)'!AI697</f>
        <v>0</v>
      </c>
      <c r="AL525" s="638">
        <f t="shared" ref="AL525" si="7572">AK525*1000</f>
        <v>0</v>
      </c>
      <c r="AM525" s="638">
        <f>'23년(세부_실적)'!AK697</f>
        <v>0</v>
      </c>
      <c r="AN525" s="638">
        <f t="shared" ref="AN525" si="7573">AM525*1000</f>
        <v>0</v>
      </c>
      <c r="AO525" s="638">
        <f>'23년(세부_실적)'!AM697</f>
        <v>0</v>
      </c>
      <c r="AP525" s="638">
        <f t="shared" ref="AP525" si="7574">AO525*1000</f>
        <v>0</v>
      </c>
      <c r="AQ525" s="638">
        <f>'23년(세부_실적)'!AO697</f>
        <v>0</v>
      </c>
      <c r="AR525" s="638">
        <f t="shared" ref="AR525" si="7575">AQ525*1000</f>
        <v>0</v>
      </c>
      <c r="AS525" s="638">
        <f>'23년(세부_실적)'!AQ697</f>
        <v>0</v>
      </c>
      <c r="AT525" s="638">
        <f t="shared" ref="AT525" si="7576">AS525*1000</f>
        <v>0</v>
      </c>
      <c r="AU525" s="638">
        <f>'23년(세부_실적)'!AS697</f>
        <v>0</v>
      </c>
      <c r="AV525" s="638">
        <f t="shared" ref="AV525" si="7577">AU525*1000</f>
        <v>0</v>
      </c>
      <c r="AW525" s="638">
        <f>'23년(세부_실적)'!AU697</f>
        <v>0</v>
      </c>
      <c r="AX525" s="638">
        <f t="shared" ref="AX525" si="7578">AW525*1000</f>
        <v>0</v>
      </c>
      <c r="AY525" s="638">
        <f>'23년(세부_실적)'!AW697</f>
        <v>0</v>
      </c>
      <c r="AZ525" s="638">
        <f t="shared" ref="AZ525" si="7579">AY525*1000</f>
        <v>0</v>
      </c>
      <c r="BA525" s="638">
        <f>'23년(세부_실적)'!AY697</f>
        <v>0</v>
      </c>
      <c r="BB525" s="638">
        <f t="shared" ref="BB525" si="7580">BA525*1000</f>
        <v>0</v>
      </c>
      <c r="BC525" s="638">
        <f>'23년(세부_실적)'!BA697</f>
        <v>0</v>
      </c>
      <c r="BD525" s="638">
        <f t="shared" ref="BD525" si="7581">BC525*1000</f>
        <v>0</v>
      </c>
      <c r="BF525" s="643">
        <v>0.52</v>
      </c>
      <c r="BG525" s="617">
        <v>5.8939067272727268</v>
      </c>
      <c r="BH525" s="617">
        <f t="shared" ref="BH525" si="7582">+BI525/$BI$2</f>
        <v>8.5896169994139786</v>
      </c>
      <c r="BI525" s="617">
        <v>10700</v>
      </c>
      <c r="BJ525" s="643">
        <v>0.52</v>
      </c>
      <c r="BK525" s="617">
        <v>5.8939067272727268</v>
      </c>
      <c r="BL525" s="617"/>
      <c r="BM525" s="617"/>
      <c r="BN525" s="643">
        <v>0.52</v>
      </c>
      <c r="BO525" s="617">
        <v>5.8939067272727268</v>
      </c>
      <c r="BP525" s="643">
        <f t="shared" si="7567"/>
        <v>8.2091098102698261</v>
      </c>
      <c r="BQ525" s="643">
        <v>10700</v>
      </c>
      <c r="BR525" s="643">
        <v>0.52</v>
      </c>
      <c r="BS525" s="617"/>
      <c r="BT525" s="617"/>
      <c r="BU525" s="617"/>
      <c r="BV525" s="643">
        <v>0.52</v>
      </c>
      <c r="BW525" s="617">
        <v>5.8939067272727268</v>
      </c>
      <c r="BX525" s="643">
        <f t="shared" si="7486"/>
        <v>8.3234523333006063</v>
      </c>
      <c r="BY525" s="643">
        <v>11021</v>
      </c>
      <c r="BZ525" s="643">
        <v>0.52</v>
      </c>
      <c r="CA525" s="617"/>
      <c r="CB525" s="617"/>
      <c r="CC525" s="617"/>
      <c r="CD525" s="617"/>
      <c r="CE525" s="617"/>
      <c r="CF525" s="617"/>
      <c r="CG525" s="617"/>
      <c r="CH525" s="617"/>
      <c r="CI525" s="617"/>
      <c r="CJ525" s="617"/>
      <c r="CK525" s="617"/>
      <c r="CL525" s="617"/>
      <c r="CM525" s="617"/>
      <c r="CN525" s="617"/>
      <c r="CO525" s="617"/>
      <c r="CP525" s="617"/>
      <c r="CQ525" s="617"/>
      <c r="CR525" s="617"/>
      <c r="CS525" s="617"/>
      <c r="CT525" s="617"/>
      <c r="CU525" s="617"/>
      <c r="CV525" s="617"/>
      <c r="CW525" s="617"/>
      <c r="CX525" s="617"/>
      <c r="CY525" s="617"/>
      <c r="CZ525" s="617"/>
      <c r="DA525" s="617"/>
      <c r="DB525" s="6">
        <f t="shared" si="7487"/>
        <v>0</v>
      </c>
      <c r="DC525" s="6">
        <f t="shared" si="7488"/>
        <v>0</v>
      </c>
      <c r="DD525" s="6">
        <f t="shared" si="7489"/>
        <v>0</v>
      </c>
      <c r="DE525" s="6">
        <f t="shared" si="7490"/>
        <v>0</v>
      </c>
      <c r="DF525" s="6">
        <f t="shared" si="7491"/>
        <v>0</v>
      </c>
      <c r="DG525" s="6">
        <f t="shared" si="7492"/>
        <v>0</v>
      </c>
      <c r="DH525" s="6">
        <f t="shared" si="7493"/>
        <v>0</v>
      </c>
      <c r="DI525" s="6">
        <f t="shared" si="7494"/>
        <v>0</v>
      </c>
      <c r="DJ525" s="6">
        <f t="shared" si="7495"/>
        <v>0</v>
      </c>
      <c r="DK525" s="6">
        <f t="shared" si="7496"/>
        <v>0</v>
      </c>
      <c r="DL525" s="6">
        <f t="shared" si="7497"/>
        <v>0</v>
      </c>
      <c r="DM525" s="6">
        <f t="shared" si="7498"/>
        <v>0</v>
      </c>
      <c r="DO525" s="6">
        <f t="shared" si="7499"/>
        <v>0</v>
      </c>
      <c r="DP525" s="6">
        <f t="shared" si="7500"/>
        <v>0</v>
      </c>
      <c r="DQ525" s="6">
        <f t="shared" si="7501"/>
        <v>0</v>
      </c>
      <c r="DR525" s="6">
        <f t="shared" si="7502"/>
        <v>0</v>
      </c>
      <c r="DS525" s="6">
        <f t="shared" si="7503"/>
        <v>0</v>
      </c>
      <c r="DT525" s="6">
        <f t="shared" si="7504"/>
        <v>0</v>
      </c>
      <c r="DU525" s="6">
        <f t="shared" si="7505"/>
        <v>0</v>
      </c>
      <c r="DV525" s="6">
        <f t="shared" si="7506"/>
        <v>0</v>
      </c>
      <c r="DW525" s="6">
        <f t="shared" si="7507"/>
        <v>0</v>
      </c>
      <c r="DX525" s="6">
        <f t="shared" si="7508"/>
        <v>0</v>
      </c>
      <c r="DY525" s="6">
        <f t="shared" si="7509"/>
        <v>0</v>
      </c>
      <c r="DZ525" s="6">
        <f t="shared" si="7510"/>
        <v>0</v>
      </c>
    </row>
    <row r="526" spans="2:130" outlineLevel="1">
      <c r="B526" s="6">
        <f>'23년(세부_실적)'!A698</f>
        <v>520</v>
      </c>
      <c r="C526" s="620"/>
      <c r="D526" s="620"/>
      <c r="E526" s="620"/>
      <c r="F526" s="622" t="str">
        <f>'23년(세부_실적)'!E698</f>
        <v>PN002ACW-KEY</v>
      </c>
      <c r="G526" s="622" t="s">
        <v>1769</v>
      </c>
      <c r="H526" s="622"/>
      <c r="I526" s="617" t="str">
        <f>'23년(세부_실적)'!G698</f>
        <v>구</v>
      </c>
      <c r="J526" s="617" t="str">
        <f>'23년(세부_실적)'!H698</f>
        <v>SY</v>
      </c>
      <c r="K526" s="617">
        <f>'23년(세부_실적)'!I698</f>
        <v>0</v>
      </c>
      <c r="L526" s="617">
        <f>'23년(세부_실적)'!J698</f>
        <v>8250</v>
      </c>
      <c r="M526" s="617">
        <f>'23년(세부_실적)'!K698</f>
        <v>0</v>
      </c>
      <c r="N526" s="617">
        <f>'23년(세부_실적)'!L698</f>
        <v>8250</v>
      </c>
      <c r="O526" s="617">
        <f>'23년(세부_실적)'!M698</f>
        <v>0</v>
      </c>
      <c r="P526" s="617">
        <f>'23년(세부_실적)'!N698</f>
        <v>8250</v>
      </c>
      <c r="Q526" s="617">
        <f>'23년(세부_실적)'!O698</f>
        <v>0</v>
      </c>
      <c r="R526" s="617">
        <f>'23년(세부_실적)'!P698</f>
        <v>8250</v>
      </c>
      <c r="S526" s="638">
        <f>'23년(세부_실적)'!Q698</f>
        <v>0</v>
      </c>
      <c r="T526" s="638">
        <f t="shared" si="7454"/>
        <v>0</v>
      </c>
      <c r="U526" s="638">
        <f>'23년(세부_실적)'!S698</f>
        <v>0</v>
      </c>
      <c r="V526" s="638">
        <f t="shared" si="7455"/>
        <v>0</v>
      </c>
      <c r="W526" s="638">
        <f>'23년(세부_실적)'!U698</f>
        <v>0</v>
      </c>
      <c r="X526" s="638">
        <f t="shared" si="7456"/>
        <v>0</v>
      </c>
      <c r="Y526" s="638">
        <f>'23년(세부_실적)'!W698</f>
        <v>0</v>
      </c>
      <c r="Z526" s="638">
        <f t="shared" si="7457"/>
        <v>0</v>
      </c>
      <c r="AA526" s="638">
        <f>'23년(세부_실적)'!Y698</f>
        <v>0</v>
      </c>
      <c r="AB526" s="638">
        <f t="shared" si="7457"/>
        <v>0</v>
      </c>
      <c r="AC526" s="638">
        <f>'23년(세부_실적)'!AA698</f>
        <v>0</v>
      </c>
      <c r="AD526" s="638">
        <f t="shared" ref="AD526" si="7583">AC526*1000</f>
        <v>0</v>
      </c>
      <c r="AE526" s="638">
        <f>'23년(세부_실적)'!AC698</f>
        <v>0</v>
      </c>
      <c r="AF526" s="638">
        <f t="shared" ref="AF526" si="7584">AE526*1000</f>
        <v>0</v>
      </c>
      <c r="AG526" s="638">
        <f>'23년(세부_실적)'!AE698</f>
        <v>0</v>
      </c>
      <c r="AH526" s="638">
        <f t="shared" ref="AH526" si="7585">AG526*1000</f>
        <v>0</v>
      </c>
      <c r="AI526" s="638">
        <f>'23년(세부_실적)'!AG698</f>
        <v>0</v>
      </c>
      <c r="AJ526" s="638">
        <f t="shared" ref="AJ526" si="7586">AI526*1000</f>
        <v>0</v>
      </c>
      <c r="AK526" s="638">
        <f>'23년(세부_실적)'!AI698</f>
        <v>0</v>
      </c>
      <c r="AL526" s="638">
        <f t="shared" ref="AL526" si="7587">AK526*1000</f>
        <v>0</v>
      </c>
      <c r="AM526" s="638">
        <f>'23년(세부_실적)'!AK698</f>
        <v>0</v>
      </c>
      <c r="AN526" s="638">
        <f t="shared" ref="AN526" si="7588">AM526*1000</f>
        <v>0</v>
      </c>
      <c r="AO526" s="638">
        <f>'23년(세부_실적)'!AM698</f>
        <v>0</v>
      </c>
      <c r="AP526" s="638">
        <f t="shared" ref="AP526" si="7589">AO526*1000</f>
        <v>0</v>
      </c>
      <c r="AQ526" s="638">
        <f>'23년(세부_실적)'!AO698</f>
        <v>0</v>
      </c>
      <c r="AR526" s="638">
        <f t="shared" ref="AR526" si="7590">AQ526*1000</f>
        <v>0</v>
      </c>
      <c r="AS526" s="638">
        <f>'23년(세부_실적)'!AQ698</f>
        <v>0</v>
      </c>
      <c r="AT526" s="638">
        <f t="shared" ref="AT526" si="7591">AS526*1000</f>
        <v>0</v>
      </c>
      <c r="AU526" s="638">
        <f>'23년(세부_실적)'!AS698</f>
        <v>0</v>
      </c>
      <c r="AV526" s="638">
        <f t="shared" ref="AV526" si="7592">AU526*1000</f>
        <v>0</v>
      </c>
      <c r="AW526" s="638">
        <f>'23년(세부_실적)'!AU698</f>
        <v>0</v>
      </c>
      <c r="AX526" s="638">
        <f t="shared" ref="AX526" si="7593">AW526*1000</f>
        <v>0</v>
      </c>
      <c r="AY526" s="638">
        <f>'23년(세부_실적)'!AW698</f>
        <v>0</v>
      </c>
      <c r="AZ526" s="638">
        <f t="shared" ref="AZ526" si="7594">AY526*1000</f>
        <v>0</v>
      </c>
      <c r="BA526" s="638">
        <f>'23년(세부_실적)'!AY698</f>
        <v>0</v>
      </c>
      <c r="BB526" s="638">
        <f t="shared" ref="BB526" si="7595">BA526*1000</f>
        <v>0</v>
      </c>
      <c r="BC526" s="638">
        <f>'23년(세부_실적)'!BA698</f>
        <v>0</v>
      </c>
      <c r="BD526" s="638">
        <f t="shared" ref="BD526" si="7596">BC526*1000</f>
        <v>0</v>
      </c>
      <c r="BF526" s="643">
        <v>0.33</v>
      </c>
      <c r="BG526" s="617">
        <v>3.0644181636363639</v>
      </c>
      <c r="BH526" s="617">
        <f t="shared" ref="BH526" si="7597">+BI526/$BI$2</f>
        <v>6.6228355369313388</v>
      </c>
      <c r="BI526" s="617">
        <v>8250</v>
      </c>
      <c r="BJ526" s="643">
        <v>0.33</v>
      </c>
      <c r="BK526" s="617">
        <v>3.0644181636363639</v>
      </c>
      <c r="BL526" s="643">
        <f t="shared" ref="BL526:BL533" si="7598">+BM526/$BM$2</f>
        <v>6.474549135941988</v>
      </c>
      <c r="BM526" s="617">
        <v>8250</v>
      </c>
      <c r="BN526" s="643">
        <v>0.33</v>
      </c>
      <c r="BO526" s="617">
        <v>3.0644181636363639</v>
      </c>
      <c r="BP526" s="617"/>
      <c r="BQ526" s="617"/>
      <c r="BR526" s="643">
        <v>0.33</v>
      </c>
      <c r="BS526" s="617">
        <v>3.0644181636363639</v>
      </c>
      <c r="BT526" s="643">
        <f t="shared" ref="BT526:BT539" si="7599">+BU526/$BU$2</f>
        <v>6.2343197412568392</v>
      </c>
      <c r="BU526" s="643">
        <v>8250</v>
      </c>
      <c r="BV526" s="643">
        <v>0.33</v>
      </c>
      <c r="BW526" s="617">
        <v>3.0644181636363639</v>
      </c>
      <c r="BX526" s="643">
        <f t="shared" si="7486"/>
        <v>6.4172374989615513</v>
      </c>
      <c r="BY526" s="643">
        <v>8497</v>
      </c>
      <c r="BZ526" s="643">
        <v>0.33</v>
      </c>
      <c r="CA526" s="617">
        <v>3.0644181636363639</v>
      </c>
      <c r="CB526" s="617"/>
      <c r="CC526" s="617"/>
      <c r="CD526" s="617"/>
      <c r="CE526" s="617"/>
      <c r="CF526" s="617"/>
      <c r="CG526" s="617"/>
      <c r="CH526" s="617"/>
      <c r="CI526" s="617"/>
      <c r="CJ526" s="617"/>
      <c r="CK526" s="617"/>
      <c r="CL526" s="617"/>
      <c r="CM526" s="617"/>
      <c r="CN526" s="617"/>
      <c r="CO526" s="617"/>
      <c r="CP526" s="617"/>
      <c r="CQ526" s="617"/>
      <c r="CR526" s="617"/>
      <c r="CS526" s="617"/>
      <c r="CT526" s="617"/>
      <c r="CU526" s="617"/>
      <c r="CV526" s="617"/>
      <c r="CW526" s="617"/>
      <c r="CX526" s="617"/>
      <c r="CY526" s="617"/>
      <c r="CZ526" s="617"/>
      <c r="DA526" s="617"/>
      <c r="DB526" s="6">
        <f t="shared" si="7487"/>
        <v>0</v>
      </c>
      <c r="DC526" s="6">
        <f t="shared" si="7488"/>
        <v>0</v>
      </c>
      <c r="DD526" s="6">
        <f t="shared" si="7489"/>
        <v>0</v>
      </c>
      <c r="DE526" s="6">
        <f t="shared" si="7490"/>
        <v>0</v>
      </c>
      <c r="DF526" s="6">
        <f t="shared" si="7491"/>
        <v>0</v>
      </c>
      <c r="DG526" s="6">
        <f t="shared" si="7492"/>
        <v>0</v>
      </c>
      <c r="DH526" s="6">
        <f t="shared" si="7493"/>
        <v>0</v>
      </c>
      <c r="DI526" s="6">
        <f t="shared" si="7494"/>
        <v>0</v>
      </c>
      <c r="DJ526" s="6">
        <f t="shared" si="7495"/>
        <v>0</v>
      </c>
      <c r="DK526" s="6">
        <f t="shared" si="7496"/>
        <v>0</v>
      </c>
      <c r="DL526" s="6">
        <f t="shared" si="7497"/>
        <v>0</v>
      </c>
      <c r="DM526" s="6">
        <f t="shared" si="7498"/>
        <v>0</v>
      </c>
      <c r="DO526" s="6">
        <f t="shared" si="7499"/>
        <v>0</v>
      </c>
      <c r="DP526" s="6">
        <f t="shared" si="7500"/>
        <v>0</v>
      </c>
      <c r="DQ526" s="6">
        <f t="shared" si="7501"/>
        <v>0</v>
      </c>
      <c r="DR526" s="6">
        <f t="shared" si="7502"/>
        <v>0</v>
      </c>
      <c r="DS526" s="6">
        <f t="shared" si="7503"/>
        <v>0</v>
      </c>
      <c r="DT526" s="6">
        <f t="shared" si="7504"/>
        <v>0</v>
      </c>
      <c r="DU526" s="6">
        <f t="shared" si="7505"/>
        <v>0</v>
      </c>
      <c r="DV526" s="6">
        <f t="shared" si="7506"/>
        <v>0</v>
      </c>
      <c r="DW526" s="6">
        <f t="shared" si="7507"/>
        <v>0</v>
      </c>
      <c r="DX526" s="6">
        <f t="shared" si="7508"/>
        <v>0</v>
      </c>
      <c r="DY526" s="6">
        <f t="shared" si="7509"/>
        <v>0</v>
      </c>
      <c r="DZ526" s="6">
        <f t="shared" si="7510"/>
        <v>0</v>
      </c>
    </row>
    <row r="527" spans="2:130" outlineLevel="1">
      <c r="B527" s="6">
        <f>'23년(세부_실적)'!A708</f>
        <v>521</v>
      </c>
      <c r="C527" s="620"/>
      <c r="D527" s="620"/>
      <c r="E527" s="620"/>
      <c r="F527" s="622" t="str">
        <f>'23년(세부_실적)'!E708</f>
        <v>PN018ACW-VF</v>
      </c>
      <c r="G527" s="622" t="s">
        <v>1535</v>
      </c>
      <c r="H527" s="622"/>
      <c r="I527" s="617" t="str">
        <f>'23년(세부_실적)'!G708</f>
        <v>구</v>
      </c>
      <c r="J527" s="617" t="str">
        <f>'23년(세부_실적)'!H708</f>
        <v>SY</v>
      </c>
      <c r="K527" s="617">
        <f>'23년(세부_실적)'!I708</f>
        <v>0</v>
      </c>
      <c r="L527" s="617">
        <f>'23년(세부_실적)'!J708</f>
        <v>13528</v>
      </c>
      <c r="M527" s="617">
        <f>'23년(세부_실적)'!K708</f>
        <v>0</v>
      </c>
      <c r="N527" s="617">
        <f>'23년(세부_실적)'!L708</f>
        <v>13528</v>
      </c>
      <c r="O527" s="617">
        <f>'23년(세부_실적)'!M708</f>
        <v>0</v>
      </c>
      <c r="P527" s="617">
        <f>'23년(세부_실적)'!N708</f>
        <v>13528</v>
      </c>
      <c r="Q527" s="617">
        <f>'23년(세부_실적)'!O708</f>
        <v>0</v>
      </c>
      <c r="R527" s="617">
        <f>'23년(세부_실적)'!P708</f>
        <v>13528</v>
      </c>
      <c r="S527" s="638">
        <f>'23년(세부_실적)'!Q708</f>
        <v>0</v>
      </c>
      <c r="T527" s="638">
        <f t="shared" si="7454"/>
        <v>0</v>
      </c>
      <c r="U527" s="638">
        <f>'23년(세부_실적)'!S708</f>
        <v>0</v>
      </c>
      <c r="V527" s="638">
        <f t="shared" si="7455"/>
        <v>0</v>
      </c>
      <c r="W527" s="638">
        <f>'23년(세부_실적)'!U708</f>
        <v>0</v>
      </c>
      <c r="X527" s="638">
        <f t="shared" si="7456"/>
        <v>0</v>
      </c>
      <c r="Y527" s="638">
        <f>'23년(세부_실적)'!W708</f>
        <v>0</v>
      </c>
      <c r="Z527" s="638">
        <f t="shared" si="7457"/>
        <v>0</v>
      </c>
      <c r="AA527" s="638">
        <f>'23년(세부_실적)'!Y708</f>
        <v>0</v>
      </c>
      <c r="AB527" s="638">
        <f t="shared" si="7457"/>
        <v>0</v>
      </c>
      <c r="AC527" s="638">
        <f>'23년(세부_실적)'!AA708</f>
        <v>0</v>
      </c>
      <c r="AD527" s="638">
        <f t="shared" ref="AD527" si="7600">AC527*1000</f>
        <v>0</v>
      </c>
      <c r="AE527" s="638">
        <f>'23년(세부_실적)'!AC708</f>
        <v>0</v>
      </c>
      <c r="AF527" s="638">
        <f t="shared" ref="AF527" si="7601">AE527*1000</f>
        <v>0</v>
      </c>
      <c r="AG527" s="638">
        <f>'23년(세부_실적)'!AE708</f>
        <v>0</v>
      </c>
      <c r="AH527" s="638">
        <f t="shared" ref="AH527" si="7602">AG527*1000</f>
        <v>0</v>
      </c>
      <c r="AI527" s="638">
        <f>'23년(세부_실적)'!AG708</f>
        <v>0</v>
      </c>
      <c r="AJ527" s="638">
        <f t="shared" ref="AJ527" si="7603">AI527*1000</f>
        <v>0</v>
      </c>
      <c r="AK527" s="638">
        <f>'23년(세부_실적)'!AI708</f>
        <v>0</v>
      </c>
      <c r="AL527" s="638">
        <f t="shared" ref="AL527" si="7604">AK527*1000</f>
        <v>0</v>
      </c>
      <c r="AM527" s="638">
        <f>'23년(세부_실적)'!AK708</f>
        <v>0</v>
      </c>
      <c r="AN527" s="638">
        <f t="shared" ref="AN527" si="7605">AM527*1000</f>
        <v>0</v>
      </c>
      <c r="AO527" s="638">
        <f>'23년(세부_실적)'!AM708</f>
        <v>0</v>
      </c>
      <c r="AP527" s="638">
        <f t="shared" ref="AP527" si="7606">AO527*1000</f>
        <v>0</v>
      </c>
      <c r="AQ527" s="638">
        <f>'23년(세부_실적)'!AO708</f>
        <v>0</v>
      </c>
      <c r="AR527" s="638">
        <f t="shared" ref="AR527" si="7607">AQ527*1000</f>
        <v>0</v>
      </c>
      <c r="AS527" s="638">
        <f>'23년(세부_실적)'!AQ708</f>
        <v>0</v>
      </c>
      <c r="AT527" s="638">
        <f t="shared" ref="AT527" si="7608">AS527*1000</f>
        <v>0</v>
      </c>
      <c r="AU527" s="638">
        <f>'23년(세부_실적)'!AS708</f>
        <v>0</v>
      </c>
      <c r="AV527" s="638">
        <f t="shared" ref="AV527" si="7609">AU527*1000</f>
        <v>0</v>
      </c>
      <c r="AW527" s="638">
        <f>'23년(세부_실적)'!AU708</f>
        <v>0</v>
      </c>
      <c r="AX527" s="638">
        <f t="shared" ref="AX527" si="7610">AW527*1000</f>
        <v>0</v>
      </c>
      <c r="AY527" s="638">
        <f>'23년(세부_실적)'!AW708</f>
        <v>0</v>
      </c>
      <c r="AZ527" s="638">
        <f t="shared" ref="AZ527" si="7611">AY527*1000</f>
        <v>0</v>
      </c>
      <c r="BA527" s="638">
        <f>'23년(세부_실적)'!AY708</f>
        <v>0</v>
      </c>
      <c r="BB527" s="638">
        <f t="shared" ref="BB527" si="7612">BA527*1000</f>
        <v>0</v>
      </c>
      <c r="BC527" s="638">
        <f>'23년(세부_실적)'!BA708</f>
        <v>0</v>
      </c>
      <c r="BD527" s="638">
        <f t="shared" ref="BD527" si="7613">BC527*1000</f>
        <v>0</v>
      </c>
      <c r="BF527" s="617">
        <v>0.97</v>
      </c>
      <c r="BG527" s="617">
        <v>7.8758304574545468</v>
      </c>
      <c r="BH527" s="617">
        <f t="shared" ref="BH527" si="7614">+BI527/$BI$2</f>
        <v>10.155014489961387</v>
      </c>
      <c r="BI527" s="617">
        <v>12650</v>
      </c>
      <c r="BJ527" s="617">
        <v>0.97</v>
      </c>
      <c r="BK527" s="617">
        <v>7.8758304574545468</v>
      </c>
      <c r="BL527" s="617">
        <f t="shared" si="7598"/>
        <v>9.9276420084443817</v>
      </c>
      <c r="BM527" s="617">
        <v>12650</v>
      </c>
      <c r="BN527" s="617">
        <v>0.97</v>
      </c>
      <c r="BO527" s="617">
        <v>7.8758304574545468</v>
      </c>
      <c r="BP527" s="617">
        <f t="shared" ref="BP527:BP539" si="7615">+BQ527/$BQ$2</f>
        <v>9.7051625327021771</v>
      </c>
      <c r="BQ527" s="617">
        <v>12650</v>
      </c>
      <c r="BR527" s="617">
        <v>0.97</v>
      </c>
      <c r="BS527" s="617">
        <v>8.1652022911044373</v>
      </c>
      <c r="BT527" s="617">
        <f t="shared" si="7599"/>
        <v>9.5592902699271534</v>
      </c>
      <c r="BU527" s="617">
        <v>12650</v>
      </c>
      <c r="BV527" s="617">
        <v>0.97</v>
      </c>
      <c r="BW527" s="617">
        <v>8.1652022911044373</v>
      </c>
      <c r="BX527" s="617">
        <f t="shared" si="7486"/>
        <v>9.8399655612533898</v>
      </c>
      <c r="BY527" s="617">
        <v>13029</v>
      </c>
      <c r="BZ527" s="617">
        <v>0.97</v>
      </c>
      <c r="CA527" s="617">
        <v>8.1652022911044373</v>
      </c>
      <c r="CB527" s="617">
        <f t="shared" ref="CB527:CB536" si="7616">+CC527/$CC$2</f>
        <v>10.262799658521955</v>
      </c>
      <c r="CC527" s="617">
        <v>13344</v>
      </c>
      <c r="CD527" s="617"/>
      <c r="CE527" s="617"/>
      <c r="CF527" s="617"/>
      <c r="CG527" s="617"/>
      <c r="CH527" s="617"/>
      <c r="CI527" s="617"/>
      <c r="CJ527" s="617"/>
      <c r="CK527" s="617"/>
      <c r="CL527" s="617"/>
      <c r="CM527" s="617"/>
      <c r="CN527" s="617"/>
      <c r="CO527" s="617"/>
      <c r="CP527" s="617"/>
      <c r="CQ527" s="617"/>
      <c r="CR527" s="617"/>
      <c r="CS527" s="617"/>
      <c r="CT527" s="617"/>
      <c r="CU527" s="617"/>
      <c r="CV527" s="617"/>
      <c r="CW527" s="617"/>
      <c r="CX527" s="617"/>
      <c r="CY527" s="617"/>
      <c r="CZ527" s="617"/>
      <c r="DA527" s="617"/>
      <c r="DB527" s="6">
        <f t="shared" si="7487"/>
        <v>0</v>
      </c>
      <c r="DC527" s="6">
        <f t="shared" si="7488"/>
        <v>0</v>
      </c>
      <c r="DD527" s="6">
        <f t="shared" si="7489"/>
        <v>0</v>
      </c>
      <c r="DE527" s="6">
        <f t="shared" si="7490"/>
        <v>0</v>
      </c>
      <c r="DF527" s="6">
        <f t="shared" si="7491"/>
        <v>0</v>
      </c>
      <c r="DG527" s="6">
        <f t="shared" si="7492"/>
        <v>0</v>
      </c>
      <c r="DH527" s="6">
        <f t="shared" si="7493"/>
        <v>0</v>
      </c>
      <c r="DI527" s="6">
        <f t="shared" si="7494"/>
        <v>0</v>
      </c>
      <c r="DJ527" s="6">
        <f t="shared" si="7495"/>
        <v>0</v>
      </c>
      <c r="DK527" s="6">
        <f t="shared" si="7496"/>
        <v>0</v>
      </c>
      <c r="DL527" s="6">
        <f t="shared" si="7497"/>
        <v>0</v>
      </c>
      <c r="DM527" s="6">
        <f t="shared" si="7498"/>
        <v>0</v>
      </c>
      <c r="DO527" s="6">
        <f t="shared" si="7499"/>
        <v>0</v>
      </c>
      <c r="DP527" s="6">
        <f t="shared" si="7500"/>
        <v>0</v>
      </c>
      <c r="DQ527" s="6">
        <f t="shared" si="7501"/>
        <v>0</v>
      </c>
      <c r="DR527" s="6">
        <f t="shared" si="7502"/>
        <v>0</v>
      </c>
      <c r="DS527" s="6">
        <f t="shared" si="7503"/>
        <v>0</v>
      </c>
      <c r="DT527" s="6">
        <f t="shared" si="7504"/>
        <v>0</v>
      </c>
      <c r="DU527" s="6">
        <f t="shared" si="7505"/>
        <v>0</v>
      </c>
      <c r="DV527" s="6">
        <f t="shared" si="7506"/>
        <v>0</v>
      </c>
      <c r="DW527" s="6">
        <f t="shared" si="7507"/>
        <v>0</v>
      </c>
      <c r="DX527" s="6">
        <f t="shared" si="7508"/>
        <v>0</v>
      </c>
      <c r="DY527" s="6">
        <f t="shared" si="7509"/>
        <v>0</v>
      </c>
      <c r="DZ527" s="6">
        <f t="shared" si="7510"/>
        <v>0</v>
      </c>
    </row>
    <row r="528" spans="2:130" outlineLevel="1">
      <c r="B528" s="6">
        <f>'23년(세부_실적)'!A709</f>
        <v>522</v>
      </c>
      <c r="C528" s="620"/>
      <c r="D528" s="620"/>
      <c r="E528" s="620"/>
      <c r="F528" s="622" t="str">
        <f>'23년(세부_실적)'!E709</f>
        <v>PN018ACW-VF(A)</v>
      </c>
      <c r="G528" s="622" t="s">
        <v>1536</v>
      </c>
      <c r="H528" s="622"/>
      <c r="I528" s="617"/>
      <c r="J528" s="617" t="str">
        <f>'23년(세부_실적)'!H709</f>
        <v>SY</v>
      </c>
      <c r="K528" s="617">
        <f>'23년(세부_실적)'!I709</f>
        <v>0</v>
      </c>
      <c r="L528" s="617">
        <f>'23년(세부_실적)'!J709</f>
        <v>14646</v>
      </c>
      <c r="M528" s="617">
        <f>'23년(세부_실적)'!K709</f>
        <v>0</v>
      </c>
      <c r="N528" s="617">
        <f>'23년(세부_실적)'!L709</f>
        <v>14646</v>
      </c>
      <c r="O528" s="617">
        <f>'23년(세부_실적)'!M709</f>
        <v>0</v>
      </c>
      <c r="P528" s="617">
        <f>'23년(세부_실적)'!N709</f>
        <v>14646</v>
      </c>
      <c r="Q528" s="617">
        <f>'23년(세부_실적)'!O709</f>
        <v>0</v>
      </c>
      <c r="R528" s="617">
        <f>'23년(세부_실적)'!P709</f>
        <v>14646</v>
      </c>
      <c r="S528" s="638">
        <f>'23년(세부_실적)'!Q709</f>
        <v>1.202</v>
      </c>
      <c r="T528" s="638">
        <f t="shared" si="7454"/>
        <v>1202</v>
      </c>
      <c r="U528" s="638">
        <f>'23년(세부_실적)'!S709</f>
        <v>1.0920000000000001</v>
      </c>
      <c r="V528" s="638">
        <f t="shared" si="7455"/>
        <v>1092</v>
      </c>
      <c r="W528" s="638">
        <f>'23년(세부_실적)'!U709</f>
        <v>0</v>
      </c>
      <c r="X528" s="638">
        <f t="shared" si="7456"/>
        <v>0</v>
      </c>
      <c r="Y528" s="638">
        <f>'23년(세부_실적)'!W709</f>
        <v>0</v>
      </c>
      <c r="Z528" s="638">
        <f t="shared" si="7457"/>
        <v>0</v>
      </c>
      <c r="AA528" s="638">
        <f>'23년(세부_실적)'!Y709</f>
        <v>1.0920000000000001</v>
      </c>
      <c r="AB528" s="638">
        <f t="shared" si="7457"/>
        <v>1092</v>
      </c>
      <c r="AC528" s="638">
        <f>'23년(세부_실적)'!AA709</f>
        <v>0</v>
      </c>
      <c r="AD528" s="638">
        <f t="shared" ref="AD528" si="7617">AC528*1000</f>
        <v>0</v>
      </c>
      <c r="AE528" s="638">
        <f>'23년(세부_실적)'!AC709</f>
        <v>0</v>
      </c>
      <c r="AF528" s="638">
        <f t="shared" ref="AF528" si="7618">AE528*1000</f>
        <v>0</v>
      </c>
      <c r="AG528" s="638">
        <f>'23년(세부_실적)'!AE709</f>
        <v>3.0000000000000001E-3</v>
      </c>
      <c r="AH528" s="638">
        <f t="shared" ref="AH528" si="7619">AG528*1000</f>
        <v>3</v>
      </c>
      <c r="AI528" s="638">
        <f>'23년(세부_실적)'!AG709</f>
        <v>3.0000000000000001E-3</v>
      </c>
      <c r="AJ528" s="638">
        <f t="shared" ref="AJ528" si="7620">AI528*1000</f>
        <v>3</v>
      </c>
      <c r="AK528" s="638">
        <f>'23년(세부_실적)'!AI709</f>
        <v>1.095</v>
      </c>
      <c r="AL528" s="638">
        <f t="shared" ref="AL528" si="7621">AK528*1000</f>
        <v>1095</v>
      </c>
      <c r="AM528" s="638">
        <f>'23년(세부_실적)'!AK709</f>
        <v>2E-3</v>
      </c>
      <c r="AN528" s="638">
        <f t="shared" ref="AN528" si="7622">AM528*1000</f>
        <v>2</v>
      </c>
      <c r="AO528" s="638">
        <f>'23년(세부_실적)'!AM709</f>
        <v>0</v>
      </c>
      <c r="AP528" s="638">
        <f t="shared" ref="AP528" si="7623">AO528*1000</f>
        <v>0</v>
      </c>
      <c r="AQ528" s="638">
        <f>'23년(세부_실적)'!AO709</f>
        <v>0</v>
      </c>
      <c r="AR528" s="638">
        <f t="shared" ref="AR528" si="7624">AQ528*1000</f>
        <v>0</v>
      </c>
      <c r="AS528" s="638">
        <f>'23년(세부_실적)'!AQ709</f>
        <v>2E-3</v>
      </c>
      <c r="AT528" s="638">
        <f t="shared" ref="AT528" si="7625">AS528*1000</f>
        <v>2</v>
      </c>
      <c r="AU528" s="638">
        <f>'23년(세부_실적)'!AS709</f>
        <v>0</v>
      </c>
      <c r="AV528" s="638">
        <f t="shared" ref="AV528" si="7626">AU528*1000</f>
        <v>0</v>
      </c>
      <c r="AW528" s="638">
        <f>'23년(세부_실적)'!AU709</f>
        <v>0.105</v>
      </c>
      <c r="AX528" s="638">
        <f t="shared" ref="AX528" si="7627">AW528*1000</f>
        <v>105</v>
      </c>
      <c r="AY528" s="638">
        <f>'23년(세부_실적)'!AW709</f>
        <v>0</v>
      </c>
      <c r="AZ528" s="638">
        <f t="shared" ref="AZ528" si="7628">AY528*1000</f>
        <v>0</v>
      </c>
      <c r="BA528" s="638">
        <f>'23년(세부_실적)'!AY709</f>
        <v>0.105</v>
      </c>
      <c r="BB528" s="638">
        <f t="shared" ref="BB528" si="7629">BA528*1000</f>
        <v>105</v>
      </c>
      <c r="BC528" s="638">
        <f>'23년(세부_실적)'!BA709</f>
        <v>0.107</v>
      </c>
      <c r="BD528" s="638">
        <f t="shared" ref="BD528" si="7630">BC528*1000</f>
        <v>107</v>
      </c>
      <c r="BF528" s="617">
        <v>0.97309999999999997</v>
      </c>
      <c r="BG528" s="617">
        <v>7.5359431240000001</v>
      </c>
      <c r="BH528" s="617"/>
      <c r="BI528" s="617"/>
      <c r="BJ528" s="617">
        <v>0.97309999999999997</v>
      </c>
      <c r="BK528" s="617">
        <v>7.5359431240000001</v>
      </c>
      <c r="BL528" s="617"/>
      <c r="BM528" s="617"/>
      <c r="BN528" s="617">
        <v>0.97309999999999997</v>
      </c>
      <c r="BO528" s="617">
        <v>7.5359431240000001</v>
      </c>
      <c r="BP528" s="617"/>
      <c r="BQ528" s="617"/>
      <c r="BR528" s="617">
        <v>0.97309999999999997</v>
      </c>
      <c r="BS528" s="617">
        <v>7.7252022911044405</v>
      </c>
      <c r="BT528" s="617"/>
      <c r="BU528" s="617"/>
      <c r="BV528" s="617">
        <v>0.97309999999999997</v>
      </c>
      <c r="BW528" s="617">
        <v>7.7252022911044405</v>
      </c>
      <c r="BX528" s="617"/>
      <c r="BY528" s="617"/>
      <c r="BZ528" s="617">
        <v>0.97309999999999997</v>
      </c>
      <c r="CA528" s="617">
        <v>7.7252022911044405</v>
      </c>
      <c r="CB528" s="617">
        <f t="shared" si="7616"/>
        <v>10.223575828891811</v>
      </c>
      <c r="CC528" s="617">
        <v>13293</v>
      </c>
      <c r="CD528" s="617"/>
      <c r="CE528" s="617"/>
      <c r="CF528" s="617"/>
      <c r="CG528" s="617"/>
      <c r="CH528" s="617"/>
      <c r="CI528" s="617"/>
      <c r="CJ528" s="617"/>
      <c r="CK528" s="617"/>
      <c r="CL528" s="617"/>
      <c r="CM528" s="617"/>
      <c r="CN528" s="617"/>
      <c r="CO528" s="617"/>
      <c r="CP528" s="617"/>
      <c r="CQ528" s="617"/>
      <c r="CR528" s="617"/>
      <c r="CS528" s="617"/>
      <c r="CT528" s="617"/>
      <c r="CU528" s="617"/>
      <c r="CV528" s="617"/>
      <c r="CW528" s="617"/>
      <c r="CX528" s="617"/>
      <c r="CY528" s="617"/>
      <c r="CZ528" s="617"/>
      <c r="DA528" s="617"/>
      <c r="DB528" s="6">
        <f t="shared" si="7487"/>
        <v>0</v>
      </c>
      <c r="DC528" s="6">
        <f t="shared" si="7488"/>
        <v>0</v>
      </c>
      <c r="DD528" s="6">
        <f t="shared" si="7489"/>
        <v>0</v>
      </c>
      <c r="DE528" s="6">
        <f t="shared" si="7490"/>
        <v>0</v>
      </c>
      <c r="DF528" s="6">
        <f t="shared" si="7491"/>
        <v>0</v>
      </c>
      <c r="DG528" s="6">
        <f t="shared" si="7492"/>
        <v>39879</v>
      </c>
      <c r="DH528" s="6">
        <f t="shared" si="7493"/>
        <v>0</v>
      </c>
      <c r="DI528" s="6">
        <f t="shared" si="7494"/>
        <v>0</v>
      </c>
      <c r="DJ528" s="6">
        <f t="shared" si="7495"/>
        <v>0</v>
      </c>
      <c r="DK528" s="6">
        <f t="shared" si="7496"/>
        <v>0</v>
      </c>
      <c r="DL528" s="6">
        <f t="shared" si="7497"/>
        <v>0</v>
      </c>
      <c r="DM528" s="6">
        <f t="shared" si="7498"/>
        <v>0</v>
      </c>
      <c r="DO528" s="6">
        <f t="shared" si="7499"/>
        <v>11574795.882616032</v>
      </c>
      <c r="DP528" s="6">
        <f t="shared" si="7500"/>
        <v>0</v>
      </c>
      <c r="DQ528" s="6">
        <f t="shared" si="7501"/>
        <v>0</v>
      </c>
      <c r="DR528" s="6">
        <f t="shared" si="7502"/>
        <v>0</v>
      </c>
      <c r="DS528" s="6">
        <f t="shared" si="7503"/>
        <v>0</v>
      </c>
      <c r="DT528" s="6">
        <f t="shared" si="7504"/>
        <v>33929.380763888177</v>
      </c>
      <c r="DU528" s="6">
        <f t="shared" si="7505"/>
        <v>0</v>
      </c>
      <c r="DV528" s="6">
        <f t="shared" si="7506"/>
        <v>0</v>
      </c>
      <c r="DW528" s="6">
        <f t="shared" si="7507"/>
        <v>0</v>
      </c>
      <c r="DX528" s="6">
        <f t="shared" si="7508"/>
        <v>0</v>
      </c>
      <c r="DY528" s="6">
        <f t="shared" si="7509"/>
        <v>0</v>
      </c>
      <c r="DZ528" s="6">
        <f t="shared" si="7510"/>
        <v>0</v>
      </c>
    </row>
    <row r="529" spans="2:130" outlineLevel="1">
      <c r="B529" s="6">
        <f>'23년(세부_실적)'!A710</f>
        <v>523</v>
      </c>
      <c r="C529" s="620"/>
      <c r="D529" s="620"/>
      <c r="E529" s="620"/>
      <c r="F529" s="622" t="str">
        <f>'23년(세부_실적)'!E710</f>
        <v>PN018ACW-PLASMA</v>
      </c>
      <c r="G529" s="622" t="s">
        <v>1537</v>
      </c>
      <c r="H529" s="622"/>
      <c r="I529" s="617"/>
      <c r="J529" s="617" t="str">
        <f>'23년(세부_실적)'!H710</f>
        <v>SY</v>
      </c>
      <c r="K529" s="617">
        <f>'23년(세부_실적)'!I710</f>
        <v>0</v>
      </c>
      <c r="L529" s="617">
        <f>'23년(세부_실적)'!J710</f>
        <v>8772</v>
      </c>
      <c r="M529" s="617">
        <f>'23년(세부_실적)'!K710</f>
        <v>0</v>
      </c>
      <c r="N529" s="617">
        <f>'23년(세부_실적)'!L710</f>
        <v>8772</v>
      </c>
      <c r="O529" s="617">
        <f>'23년(세부_실적)'!M710</f>
        <v>0</v>
      </c>
      <c r="P529" s="617">
        <f>'23년(세부_실적)'!N710</f>
        <v>8772</v>
      </c>
      <c r="Q529" s="617">
        <f>'23년(세부_실적)'!O710</f>
        <v>0</v>
      </c>
      <c r="R529" s="617">
        <f>'23년(세부_실적)'!P710</f>
        <v>8772</v>
      </c>
      <c r="S529" s="638">
        <f>'23년(세부_실적)'!Q710</f>
        <v>1.3979999999999999</v>
      </c>
      <c r="T529" s="638">
        <f t="shared" si="7454"/>
        <v>1398</v>
      </c>
      <c r="U529" s="638">
        <f>'23년(세부_실적)'!S710</f>
        <v>1.1879999999999999</v>
      </c>
      <c r="V529" s="638">
        <f t="shared" si="7455"/>
        <v>1188</v>
      </c>
      <c r="W529" s="638">
        <f>'23년(세부_실적)'!U710</f>
        <v>0</v>
      </c>
      <c r="X529" s="638">
        <f t="shared" si="7456"/>
        <v>0</v>
      </c>
      <c r="Y529" s="638">
        <f>'23년(세부_실적)'!W710</f>
        <v>0.1</v>
      </c>
      <c r="Z529" s="638">
        <f t="shared" si="7457"/>
        <v>100</v>
      </c>
      <c r="AA529" s="638">
        <f>'23년(세부_실적)'!Y710</f>
        <v>1.288</v>
      </c>
      <c r="AB529" s="638">
        <f t="shared" si="7457"/>
        <v>1288</v>
      </c>
      <c r="AC529" s="638">
        <f>'23년(세부_실적)'!AA710</f>
        <v>0</v>
      </c>
      <c r="AD529" s="638">
        <f t="shared" ref="AD529" si="7631">AC529*1000</f>
        <v>0</v>
      </c>
      <c r="AE529" s="638">
        <f>'23년(세부_실적)'!AC710</f>
        <v>0</v>
      </c>
      <c r="AF529" s="638">
        <f t="shared" ref="AF529" si="7632">AE529*1000</f>
        <v>0</v>
      </c>
      <c r="AG529" s="638">
        <f>'23년(세부_실적)'!AE710</f>
        <v>3.0000000000000001E-3</v>
      </c>
      <c r="AH529" s="638">
        <f t="shared" ref="AH529" si="7633">AG529*1000</f>
        <v>3</v>
      </c>
      <c r="AI529" s="638">
        <f>'23년(세부_실적)'!AG710</f>
        <v>3.0000000000000001E-3</v>
      </c>
      <c r="AJ529" s="638">
        <f t="shared" ref="AJ529" si="7634">AI529*1000</f>
        <v>3</v>
      </c>
      <c r="AK529" s="638">
        <f>'23년(세부_실적)'!AI710</f>
        <v>1.2909999999999999</v>
      </c>
      <c r="AL529" s="638">
        <f t="shared" ref="AL529" si="7635">AK529*1000</f>
        <v>1291</v>
      </c>
      <c r="AM529" s="638">
        <f>'23년(세부_실적)'!AK710</f>
        <v>2E-3</v>
      </c>
      <c r="AN529" s="638">
        <f t="shared" ref="AN529" si="7636">AM529*1000</f>
        <v>2</v>
      </c>
      <c r="AO529" s="638">
        <f>'23년(세부_실적)'!AM710</f>
        <v>0</v>
      </c>
      <c r="AP529" s="638">
        <f t="shared" ref="AP529" si="7637">AO529*1000</f>
        <v>0</v>
      </c>
      <c r="AQ529" s="638">
        <f>'23년(세부_실적)'!AO710</f>
        <v>0</v>
      </c>
      <c r="AR529" s="638">
        <f t="shared" ref="AR529" si="7638">AQ529*1000</f>
        <v>0</v>
      </c>
      <c r="AS529" s="638">
        <f>'23년(세부_실적)'!AQ710</f>
        <v>2E-3</v>
      </c>
      <c r="AT529" s="638">
        <f t="shared" ref="AT529" si="7639">AS529*1000</f>
        <v>2</v>
      </c>
      <c r="AU529" s="638">
        <f>'23년(세부_실적)'!AS710</f>
        <v>0</v>
      </c>
      <c r="AV529" s="638">
        <f t="shared" ref="AV529" si="7640">AU529*1000</f>
        <v>0</v>
      </c>
      <c r="AW529" s="638">
        <f>'23년(세부_실적)'!AU710</f>
        <v>0.105</v>
      </c>
      <c r="AX529" s="638">
        <f t="shared" ref="AX529" si="7641">AW529*1000</f>
        <v>105</v>
      </c>
      <c r="AY529" s="638">
        <f>'23년(세부_실적)'!AW710</f>
        <v>0</v>
      </c>
      <c r="AZ529" s="638">
        <f t="shared" ref="AZ529" si="7642">AY529*1000</f>
        <v>0</v>
      </c>
      <c r="BA529" s="638">
        <f>'23년(세부_실적)'!AY710</f>
        <v>0.105</v>
      </c>
      <c r="BB529" s="638">
        <f t="shared" ref="BB529" si="7643">BA529*1000</f>
        <v>105</v>
      </c>
      <c r="BC529" s="638">
        <f>'23년(세부_실적)'!BA710</f>
        <v>0.107</v>
      </c>
      <c r="BD529" s="638">
        <f t="shared" ref="BD529" si="7644">BC529*1000</f>
        <v>107</v>
      </c>
      <c r="BF529" s="617">
        <v>0.44187221412619021</v>
      </c>
      <c r="BG529" s="617">
        <v>3.100935217391303</v>
      </c>
      <c r="BH529" s="617"/>
      <c r="BI529" s="617"/>
      <c r="BJ529" s="617">
        <v>0.44187221412619021</v>
      </c>
      <c r="BK529" s="617">
        <v>3.100935217391303</v>
      </c>
      <c r="BL529" s="617"/>
      <c r="BM529" s="617"/>
      <c r="BN529" s="617">
        <v>0.44187221412619021</v>
      </c>
      <c r="BO529" s="617">
        <v>3.100935217391303</v>
      </c>
      <c r="BP529" s="617"/>
      <c r="BQ529" s="617"/>
      <c r="BR529" s="617">
        <v>0.44187221412619021</v>
      </c>
      <c r="BS529" s="617">
        <v>3.100935217391303</v>
      </c>
      <c r="BT529" s="617"/>
      <c r="BU529" s="617"/>
      <c r="BV529" s="617">
        <v>0.44187221412619021</v>
      </c>
      <c r="BW529" s="617">
        <v>3.100935217391303</v>
      </c>
      <c r="BX529" s="617"/>
      <c r="BY529" s="617"/>
      <c r="BZ529" s="617">
        <v>0.44187221412619021</v>
      </c>
      <c r="CA529" s="617">
        <v>3.100935217391303</v>
      </c>
      <c r="CB529" s="617">
        <f t="shared" si="7616"/>
        <v>5.6397714250555673</v>
      </c>
      <c r="CC529" s="617">
        <v>7333</v>
      </c>
      <c r="CD529" s="617"/>
      <c r="CE529" s="617"/>
      <c r="CF529" s="617"/>
      <c r="CG529" s="617"/>
      <c r="CH529" s="617"/>
      <c r="CI529" s="617"/>
      <c r="CJ529" s="617"/>
      <c r="CK529" s="617"/>
      <c r="CL529" s="617"/>
      <c r="CM529" s="617"/>
      <c r="CN529" s="617"/>
      <c r="CO529" s="617"/>
      <c r="CP529" s="617"/>
      <c r="CQ529" s="617"/>
      <c r="CR529" s="617"/>
      <c r="CS529" s="617"/>
      <c r="CT529" s="617"/>
      <c r="CU529" s="617"/>
      <c r="CV529" s="617"/>
      <c r="CW529" s="617"/>
      <c r="CX529" s="617"/>
      <c r="CY529" s="617"/>
      <c r="CZ529" s="617"/>
      <c r="DA529" s="617"/>
      <c r="DB529" s="6">
        <f t="shared" si="7487"/>
        <v>0</v>
      </c>
      <c r="DC529" s="6">
        <f t="shared" si="7488"/>
        <v>0</v>
      </c>
      <c r="DD529" s="6">
        <f t="shared" si="7489"/>
        <v>0</v>
      </c>
      <c r="DE529" s="6">
        <f t="shared" si="7490"/>
        <v>0</v>
      </c>
      <c r="DF529" s="6">
        <f t="shared" si="7491"/>
        <v>0</v>
      </c>
      <c r="DG529" s="6">
        <f t="shared" si="7492"/>
        <v>21999</v>
      </c>
      <c r="DH529" s="6">
        <f t="shared" si="7493"/>
        <v>0</v>
      </c>
      <c r="DI529" s="6">
        <f t="shared" si="7494"/>
        <v>0</v>
      </c>
      <c r="DJ529" s="6">
        <f t="shared" si="7495"/>
        <v>0</v>
      </c>
      <c r="DK529" s="6">
        <f t="shared" si="7496"/>
        <v>0</v>
      </c>
      <c r="DL529" s="6">
        <f t="shared" si="7497"/>
        <v>0</v>
      </c>
      <c r="DM529" s="6">
        <f t="shared" si="7498"/>
        <v>0</v>
      </c>
      <c r="DO529" s="6">
        <f t="shared" si="7499"/>
        <v>5242928.8697680272</v>
      </c>
      <c r="DP529" s="6">
        <f t="shared" si="7500"/>
        <v>0</v>
      </c>
      <c r="DQ529" s="6">
        <f t="shared" si="7501"/>
        <v>461780.14904628467</v>
      </c>
      <c r="DR529" s="6">
        <f t="shared" si="7502"/>
        <v>0</v>
      </c>
      <c r="DS529" s="6">
        <f t="shared" si="7503"/>
        <v>0</v>
      </c>
      <c r="DT529" s="6">
        <f t="shared" si="7504"/>
        <v>13819.393520045969</v>
      </c>
      <c r="DU529" s="6">
        <f t="shared" si="7505"/>
        <v>0</v>
      </c>
      <c r="DV529" s="6">
        <f t="shared" si="7506"/>
        <v>0</v>
      </c>
      <c r="DW529" s="6">
        <f t="shared" si="7507"/>
        <v>0</v>
      </c>
      <c r="DX529" s="6">
        <f t="shared" si="7508"/>
        <v>0</v>
      </c>
      <c r="DY529" s="6">
        <f t="shared" si="7509"/>
        <v>0</v>
      </c>
      <c r="DZ529" s="6">
        <f t="shared" si="7510"/>
        <v>0</v>
      </c>
    </row>
    <row r="530" spans="2:130" outlineLevel="1">
      <c r="B530" s="6">
        <f>'23년(세부_실적)'!A711</f>
        <v>524</v>
      </c>
      <c r="C530" s="620"/>
      <c r="D530" s="620"/>
      <c r="E530" s="620"/>
      <c r="F530" s="622" t="str">
        <f>'23년(세부_실적)'!E711</f>
        <v>PN019AWJ-V2</v>
      </c>
      <c r="G530" s="622" t="s">
        <v>1538</v>
      </c>
      <c r="H530" s="622"/>
      <c r="I530" s="617" t="str">
        <f>'23년(세부_실적)'!G711</f>
        <v>구</v>
      </c>
      <c r="J530" s="617" t="str">
        <f>'23년(세부_실적)'!H711</f>
        <v>SY</v>
      </c>
      <c r="K530" s="617">
        <f>'23년(세부_실적)'!I711</f>
        <v>0</v>
      </c>
      <c r="L530" s="617">
        <f>'23년(세부_실적)'!J711</f>
        <v>10511</v>
      </c>
      <c r="M530" s="617">
        <f>'23년(세부_실적)'!K711</f>
        <v>0</v>
      </c>
      <c r="N530" s="617">
        <f>'23년(세부_실적)'!L711</f>
        <v>10511</v>
      </c>
      <c r="O530" s="617">
        <f>'23년(세부_실적)'!M711</f>
        <v>0</v>
      </c>
      <c r="P530" s="617">
        <f>'23년(세부_실적)'!N711</f>
        <v>10511</v>
      </c>
      <c r="Q530" s="617">
        <f>'23년(세부_실적)'!O711</f>
        <v>0</v>
      </c>
      <c r="R530" s="617">
        <f>'23년(세부_실적)'!P711</f>
        <v>10511</v>
      </c>
      <c r="S530" s="638">
        <f>'23년(세부_실적)'!Q711</f>
        <v>0.11499999999999999</v>
      </c>
      <c r="T530" s="638">
        <f t="shared" si="7454"/>
        <v>114.99999999999999</v>
      </c>
      <c r="U530" s="638">
        <f>'23년(세부_실적)'!S711</f>
        <v>0</v>
      </c>
      <c r="V530" s="638">
        <f t="shared" si="7455"/>
        <v>0</v>
      </c>
      <c r="W530" s="638">
        <f>'23년(세부_실적)'!U711</f>
        <v>1.7000000000000001E-2</v>
      </c>
      <c r="X530" s="638">
        <f t="shared" si="7456"/>
        <v>17</v>
      </c>
      <c r="Y530" s="638">
        <f>'23년(세부_실적)'!W711</f>
        <v>0</v>
      </c>
      <c r="Z530" s="638">
        <f t="shared" si="7457"/>
        <v>0</v>
      </c>
      <c r="AA530" s="638">
        <f>'23년(세부_실적)'!Y711</f>
        <v>1.7000000000000001E-2</v>
      </c>
      <c r="AB530" s="638">
        <f t="shared" si="7457"/>
        <v>17</v>
      </c>
      <c r="AC530" s="638">
        <f>'23년(세부_실적)'!AA711</f>
        <v>0.02</v>
      </c>
      <c r="AD530" s="638">
        <f t="shared" ref="AD530" si="7645">AC530*1000</f>
        <v>20</v>
      </c>
      <c r="AE530" s="638">
        <f>'23년(세부_실적)'!AC711</f>
        <v>5.0000000000000001E-3</v>
      </c>
      <c r="AF530" s="638">
        <f t="shared" ref="AF530" si="7646">AE530*1000</f>
        <v>5</v>
      </c>
      <c r="AG530" s="638">
        <f>'23년(세부_실적)'!AE711</f>
        <v>0</v>
      </c>
      <c r="AH530" s="638">
        <f t="shared" ref="AH530" si="7647">AG530*1000</f>
        <v>0</v>
      </c>
      <c r="AI530" s="638">
        <f>'23년(세부_실적)'!AG711</f>
        <v>2.5000000000000001E-2</v>
      </c>
      <c r="AJ530" s="638">
        <f t="shared" ref="AJ530" si="7648">AI530*1000</f>
        <v>25</v>
      </c>
      <c r="AK530" s="638">
        <f>'23년(세부_실적)'!AI711</f>
        <v>4.2000000000000003E-2</v>
      </c>
      <c r="AL530" s="638">
        <f t="shared" ref="AL530" si="7649">AK530*1000</f>
        <v>42</v>
      </c>
      <c r="AM530" s="638">
        <f>'23년(세부_실적)'!AK711</f>
        <v>0</v>
      </c>
      <c r="AN530" s="638">
        <f t="shared" ref="AN530" si="7650">AM530*1000</f>
        <v>0</v>
      </c>
      <c r="AO530" s="638">
        <f>'23년(세부_실적)'!AM711</f>
        <v>0</v>
      </c>
      <c r="AP530" s="638">
        <f t="shared" ref="AP530" si="7651">AO530*1000</f>
        <v>0</v>
      </c>
      <c r="AQ530" s="638">
        <f>'23년(세부_실적)'!AO711</f>
        <v>8.9999999999999993E-3</v>
      </c>
      <c r="AR530" s="638">
        <f t="shared" ref="AR530" si="7652">AQ530*1000</f>
        <v>9</v>
      </c>
      <c r="AS530" s="638">
        <f>'23년(세부_실적)'!AQ711</f>
        <v>8.9999999999999993E-3</v>
      </c>
      <c r="AT530" s="638">
        <f t="shared" ref="AT530" si="7653">AS530*1000</f>
        <v>9</v>
      </c>
      <c r="AU530" s="638">
        <f>'23년(세부_실적)'!AS711</f>
        <v>4.0000000000000001E-3</v>
      </c>
      <c r="AV530" s="638">
        <f t="shared" ref="AV530" si="7654">AU530*1000</f>
        <v>4</v>
      </c>
      <c r="AW530" s="638">
        <f>'23년(세부_실적)'!AU711</f>
        <v>3.5000000000000003E-2</v>
      </c>
      <c r="AX530" s="638">
        <f t="shared" ref="AX530" si="7655">AW530*1000</f>
        <v>35</v>
      </c>
      <c r="AY530" s="638">
        <f>'23년(세부_실적)'!AW711</f>
        <v>2.5000000000000001E-2</v>
      </c>
      <c r="AZ530" s="638">
        <f t="shared" ref="AZ530" si="7656">AY530*1000</f>
        <v>25</v>
      </c>
      <c r="BA530" s="638">
        <f>'23년(세부_실적)'!AY711</f>
        <v>6.4000000000000001E-2</v>
      </c>
      <c r="BB530" s="638">
        <f t="shared" ref="BB530" si="7657">BA530*1000</f>
        <v>64</v>
      </c>
      <c r="BC530" s="638">
        <f>'23년(세부_실적)'!BA711</f>
        <v>7.2999999999999995E-2</v>
      </c>
      <c r="BD530" s="638">
        <f t="shared" ref="BD530" si="7658">BC530*1000</f>
        <v>73</v>
      </c>
      <c r="BF530" s="617">
        <v>0.61</v>
      </c>
      <c r="BG530" s="617">
        <v>4.7697206090909088</v>
      </c>
      <c r="BH530" s="617">
        <f t="shared" ref="BH530" si="7659">+BI530/$BI$2</f>
        <v>7.3613820452921672</v>
      </c>
      <c r="BI530" s="617">
        <v>9170</v>
      </c>
      <c r="BJ530" s="617">
        <v>0.61</v>
      </c>
      <c r="BK530" s="617">
        <v>4.7697206090909088</v>
      </c>
      <c r="BL530" s="617">
        <f t="shared" si="7598"/>
        <v>7.1965594638288524</v>
      </c>
      <c r="BM530" s="617">
        <v>9170</v>
      </c>
      <c r="BN530" s="617">
        <v>0.61</v>
      </c>
      <c r="BO530" s="617">
        <v>4.7697206090909088</v>
      </c>
      <c r="BP530" s="617">
        <f t="shared" si="7615"/>
        <v>7.0352838280536734</v>
      </c>
      <c r="BQ530" s="617">
        <v>9170</v>
      </c>
      <c r="BR530" s="617">
        <v>0.61</v>
      </c>
      <c r="BS530" s="617">
        <v>4.9075100837449082</v>
      </c>
      <c r="BT530" s="617">
        <f t="shared" si="7599"/>
        <v>6.9295408517969959</v>
      </c>
      <c r="BU530" s="617">
        <v>9170</v>
      </c>
      <c r="BV530" s="617">
        <v>0.61</v>
      </c>
      <c r="BW530" s="617">
        <v>4.9075100837449082</v>
      </c>
      <c r="BX530" s="617">
        <f t="shared" si="7486"/>
        <v>7.1332009153456344</v>
      </c>
      <c r="BY530" s="617">
        <v>9445</v>
      </c>
      <c r="BZ530" s="617">
        <v>0.61</v>
      </c>
      <c r="CA530" s="617">
        <v>4.9075100837449082</v>
      </c>
      <c r="CB530" s="617">
        <f t="shared" si="7616"/>
        <v>7.2640994285626386</v>
      </c>
      <c r="CC530" s="617">
        <v>9445</v>
      </c>
      <c r="CD530" s="617"/>
      <c r="CE530" s="617"/>
      <c r="CF530" s="617"/>
      <c r="CG530" s="617"/>
      <c r="CH530" s="617"/>
      <c r="CI530" s="617"/>
      <c r="CJ530" s="617"/>
      <c r="CK530" s="617"/>
      <c r="CL530" s="617"/>
      <c r="CM530" s="617"/>
      <c r="CN530" s="617"/>
      <c r="CO530" s="617"/>
      <c r="CP530" s="617"/>
      <c r="CQ530" s="617"/>
      <c r="CR530" s="617"/>
      <c r="CS530" s="617"/>
      <c r="CT530" s="617"/>
      <c r="CU530" s="617"/>
      <c r="CV530" s="617"/>
      <c r="CW530" s="617"/>
      <c r="CX530" s="617"/>
      <c r="CY530" s="617"/>
      <c r="CZ530" s="617"/>
      <c r="DA530" s="617"/>
      <c r="DB530" s="6">
        <f t="shared" si="7487"/>
        <v>0</v>
      </c>
      <c r="DC530" s="6">
        <f t="shared" si="7488"/>
        <v>155890</v>
      </c>
      <c r="DD530" s="6">
        <f t="shared" si="7489"/>
        <v>0</v>
      </c>
      <c r="DE530" s="6">
        <f t="shared" si="7490"/>
        <v>183400</v>
      </c>
      <c r="DF530" s="6">
        <f t="shared" si="7491"/>
        <v>47225</v>
      </c>
      <c r="DG530" s="6">
        <f t="shared" si="7492"/>
        <v>0</v>
      </c>
      <c r="DH530" s="6">
        <f t="shared" si="7493"/>
        <v>0</v>
      </c>
      <c r="DI530" s="6">
        <f t="shared" si="7494"/>
        <v>0</v>
      </c>
      <c r="DJ530" s="6">
        <f t="shared" si="7495"/>
        <v>0</v>
      </c>
      <c r="DK530" s="6">
        <f t="shared" si="7496"/>
        <v>0</v>
      </c>
      <c r="DL530" s="6">
        <f t="shared" si="7497"/>
        <v>0</v>
      </c>
      <c r="DM530" s="6">
        <f t="shared" si="7498"/>
        <v>0</v>
      </c>
      <c r="DO530" s="6">
        <f t="shared" si="7499"/>
        <v>0</v>
      </c>
      <c r="DP530" s="6">
        <f t="shared" si="7500"/>
        <v>116534.10910676891</v>
      </c>
      <c r="DQ530" s="6">
        <f t="shared" si="7501"/>
        <v>0</v>
      </c>
      <c r="DR530" s="6">
        <f t="shared" si="7502"/>
        <v>146028.62888042623</v>
      </c>
      <c r="DS530" s="6">
        <f t="shared" si="7503"/>
        <v>36528.399633928981</v>
      </c>
      <c r="DT530" s="6">
        <f t="shared" si="7504"/>
        <v>0</v>
      </c>
      <c r="DU530" s="6">
        <f t="shared" si="7505"/>
        <v>0</v>
      </c>
      <c r="DV530" s="6">
        <f t="shared" si="7506"/>
        <v>0</v>
      </c>
      <c r="DW530" s="6">
        <f t="shared" si="7507"/>
        <v>0</v>
      </c>
      <c r="DX530" s="6">
        <f t="shared" si="7508"/>
        <v>0</v>
      </c>
      <c r="DY530" s="6">
        <f t="shared" si="7509"/>
        <v>0</v>
      </c>
      <c r="DZ530" s="6">
        <f t="shared" si="7510"/>
        <v>0</v>
      </c>
    </row>
    <row r="531" spans="2:130" outlineLevel="1">
      <c r="B531" s="6">
        <f>'23년(세부_실적)'!A712</f>
        <v>525</v>
      </c>
      <c r="C531" s="620"/>
      <c r="D531" s="620"/>
      <c r="E531" s="620"/>
      <c r="F531" s="622" t="str">
        <f>'23년(세부_실적)'!E712</f>
        <v>PN020ACW-V2</v>
      </c>
      <c r="G531" s="622" t="s">
        <v>1539</v>
      </c>
      <c r="H531" s="622"/>
      <c r="I531" s="617" t="str">
        <f>'23년(세부_실적)'!G712</f>
        <v>구</v>
      </c>
      <c r="J531" s="617" t="str">
        <f>'23년(세부_실적)'!H712</f>
        <v>SY</v>
      </c>
      <c r="K531" s="617">
        <f>'23년(세부_실적)'!I712</f>
        <v>0</v>
      </c>
      <c r="L531" s="617">
        <f>'23년(세부_실적)'!J712</f>
        <v>11886</v>
      </c>
      <c r="M531" s="617">
        <f>'23년(세부_실적)'!K712</f>
        <v>0</v>
      </c>
      <c r="N531" s="617">
        <f>'23년(세부_실적)'!L712</f>
        <v>11886</v>
      </c>
      <c r="O531" s="617">
        <f>'23년(세부_실적)'!M712</f>
        <v>0</v>
      </c>
      <c r="P531" s="617">
        <f>'23년(세부_실적)'!N712</f>
        <v>11886</v>
      </c>
      <c r="Q531" s="617">
        <f>'23년(세부_실적)'!O712</f>
        <v>0</v>
      </c>
      <c r="R531" s="617">
        <f>'23년(세부_실적)'!P712</f>
        <v>11886</v>
      </c>
      <c r="S531" s="638">
        <f>'23년(세부_실적)'!Q712</f>
        <v>8.4409999999999989</v>
      </c>
      <c r="T531" s="638">
        <f t="shared" si="7454"/>
        <v>8440.9999999999982</v>
      </c>
      <c r="U531" s="638">
        <f>'23년(세부_실적)'!S712</f>
        <v>0.65800000000000003</v>
      </c>
      <c r="V531" s="638">
        <f t="shared" si="7455"/>
        <v>658</v>
      </c>
      <c r="W531" s="638">
        <f>'23년(세부_실적)'!U712</f>
        <v>1.804</v>
      </c>
      <c r="X531" s="638">
        <f t="shared" si="7456"/>
        <v>1804</v>
      </c>
      <c r="Y531" s="638">
        <f>'23년(세부_실적)'!W712</f>
        <v>0.84</v>
      </c>
      <c r="Z531" s="638">
        <f t="shared" si="7457"/>
        <v>840</v>
      </c>
      <c r="AA531" s="638">
        <f>'23년(세부_실적)'!Y712</f>
        <v>3.302</v>
      </c>
      <c r="AB531" s="638">
        <f t="shared" si="7457"/>
        <v>3302</v>
      </c>
      <c r="AC531" s="638">
        <f>'23년(세부_실적)'!AA712</f>
        <v>1.589</v>
      </c>
      <c r="AD531" s="638">
        <f t="shared" ref="AD531" si="7660">AC531*1000</f>
        <v>1589</v>
      </c>
      <c r="AE531" s="638">
        <f>'23년(세부_실적)'!AC712</f>
        <v>0.3</v>
      </c>
      <c r="AF531" s="638">
        <f t="shared" ref="AF531" si="7661">AE531*1000</f>
        <v>300</v>
      </c>
      <c r="AG531" s="638">
        <f>'23년(세부_실적)'!AE712</f>
        <v>0.86099999999999999</v>
      </c>
      <c r="AH531" s="638">
        <f t="shared" ref="AH531" si="7662">AG531*1000</f>
        <v>861</v>
      </c>
      <c r="AI531" s="638">
        <f>'23년(세부_실적)'!AG712</f>
        <v>2.75</v>
      </c>
      <c r="AJ531" s="638">
        <f t="shared" ref="AJ531" si="7663">AI531*1000</f>
        <v>2750</v>
      </c>
      <c r="AK531" s="638">
        <f>'23년(세부_실적)'!AI712</f>
        <v>6.0519999999999996</v>
      </c>
      <c r="AL531" s="638">
        <f t="shared" ref="AL531" si="7664">AK531*1000</f>
        <v>6052</v>
      </c>
      <c r="AM531" s="638">
        <f>'23년(세부_실적)'!AK712</f>
        <v>0.77100000000000002</v>
      </c>
      <c r="AN531" s="638">
        <f t="shared" ref="AN531" si="7665">AM531*1000</f>
        <v>771</v>
      </c>
      <c r="AO531" s="638">
        <f>'23년(세부_실적)'!AM712</f>
        <v>1.181</v>
      </c>
      <c r="AP531" s="638">
        <f t="shared" ref="AP531" si="7666">AO531*1000</f>
        <v>1181</v>
      </c>
      <c r="AQ531" s="638">
        <f>'23년(세부_실적)'!AO712</f>
        <v>0.14000000000000001</v>
      </c>
      <c r="AR531" s="638">
        <f t="shared" ref="AR531" si="7667">AQ531*1000</f>
        <v>140</v>
      </c>
      <c r="AS531" s="638">
        <f>'23년(세부_실적)'!AQ712</f>
        <v>2.0920000000000001</v>
      </c>
      <c r="AT531" s="638">
        <f t="shared" ref="AT531" si="7668">AS531*1000</f>
        <v>2092</v>
      </c>
      <c r="AU531" s="638">
        <f>'23년(세부_실적)'!AS712</f>
        <v>0</v>
      </c>
      <c r="AV531" s="638">
        <f t="shared" ref="AV531" si="7669">AU531*1000</f>
        <v>0</v>
      </c>
      <c r="AW531" s="638">
        <f>'23년(세부_실적)'!AU712</f>
        <v>3.0000000000000001E-3</v>
      </c>
      <c r="AX531" s="638">
        <f t="shared" ref="AX531" si="7670">AW531*1000</f>
        <v>3</v>
      </c>
      <c r="AY531" s="638">
        <f>'23년(세부_실적)'!AW712</f>
        <v>0.29399999999999998</v>
      </c>
      <c r="AZ531" s="638">
        <f t="shared" ref="AZ531" si="7671">AY531*1000</f>
        <v>294</v>
      </c>
      <c r="BA531" s="638">
        <f>'23년(세부_실적)'!AY712</f>
        <v>0.29699999999999999</v>
      </c>
      <c r="BB531" s="638">
        <f t="shared" ref="BB531" si="7672">BA531*1000</f>
        <v>297</v>
      </c>
      <c r="BC531" s="638">
        <f>'23년(세부_실적)'!BA712</f>
        <v>2.3890000000000002</v>
      </c>
      <c r="BD531" s="638">
        <f t="shared" ref="BD531" si="7673">BC531*1000</f>
        <v>2389.0000000000005</v>
      </c>
      <c r="BF531" s="617">
        <v>0.80300000000000005</v>
      </c>
      <c r="BG531" s="617">
        <v>4.9426413181818178</v>
      </c>
      <c r="BH531" s="617">
        <f t="shared" ref="BH531" si="7674">+BI531/$BI$2</f>
        <v>8.3247035779367256</v>
      </c>
      <c r="BI531" s="617">
        <v>10370</v>
      </c>
      <c r="BJ531" s="617">
        <v>0.80300000000000005</v>
      </c>
      <c r="BK531" s="617">
        <v>4.9426413181818178</v>
      </c>
      <c r="BL531" s="617">
        <f t="shared" si="7598"/>
        <v>8.1383120654204131</v>
      </c>
      <c r="BM531" s="617">
        <v>10370</v>
      </c>
      <c r="BN531" s="617">
        <v>0.80300000000000005</v>
      </c>
      <c r="BO531" s="617">
        <v>4.9426413181818178</v>
      </c>
      <c r="BP531" s="617">
        <f t="shared" si="7615"/>
        <v>7.9559316572428127</v>
      </c>
      <c r="BQ531" s="617">
        <v>10370</v>
      </c>
      <c r="BR531" s="617">
        <v>0.80300000000000005</v>
      </c>
      <c r="BS531" s="617">
        <v>5.1507033181818178</v>
      </c>
      <c r="BT531" s="617">
        <f t="shared" si="7599"/>
        <v>7.8363509959798083</v>
      </c>
      <c r="BU531" s="617">
        <v>10370</v>
      </c>
      <c r="BV531" s="617">
        <v>0.80300000000000005</v>
      </c>
      <c r="BW531" s="617">
        <v>5.1507033181818178</v>
      </c>
      <c r="BX531" s="617">
        <f t="shared" si="7486"/>
        <v>8.0666722050615896</v>
      </c>
      <c r="BY531" s="617">
        <v>10681</v>
      </c>
      <c r="BZ531" s="617">
        <v>0.80300000000000005</v>
      </c>
      <c r="CA531" s="617">
        <v>5.1507033181818178</v>
      </c>
      <c r="CB531" s="617">
        <f t="shared" si="7616"/>
        <v>8.2147004760696181</v>
      </c>
      <c r="CC531" s="617">
        <v>10681</v>
      </c>
      <c r="CD531" s="617"/>
      <c r="CE531" s="617"/>
      <c r="CF531" s="617"/>
      <c r="CG531" s="617"/>
      <c r="CH531" s="617"/>
      <c r="CI531" s="617"/>
      <c r="CJ531" s="617"/>
      <c r="CK531" s="617"/>
      <c r="CL531" s="617"/>
      <c r="CM531" s="617"/>
      <c r="CN531" s="617"/>
      <c r="CO531" s="617"/>
      <c r="CP531" s="617"/>
      <c r="CQ531" s="617"/>
      <c r="CR531" s="617"/>
      <c r="CS531" s="617"/>
      <c r="CT531" s="617"/>
      <c r="CU531" s="617"/>
      <c r="CV531" s="617"/>
      <c r="CW531" s="617"/>
      <c r="CX531" s="617"/>
      <c r="CY531" s="617"/>
      <c r="CZ531" s="617"/>
      <c r="DA531" s="617"/>
      <c r="DB531" s="6">
        <f t="shared" si="7487"/>
        <v>6823460</v>
      </c>
      <c r="DC531" s="6">
        <f t="shared" si="7488"/>
        <v>18707480</v>
      </c>
      <c r="DD531" s="6">
        <f t="shared" si="7489"/>
        <v>8710800</v>
      </c>
      <c r="DE531" s="6">
        <f t="shared" si="7490"/>
        <v>16477929.999999998</v>
      </c>
      <c r="DF531" s="6">
        <f t="shared" si="7491"/>
        <v>3204299.9999999995</v>
      </c>
      <c r="DG531" s="6">
        <f t="shared" si="7492"/>
        <v>9196341</v>
      </c>
      <c r="DH531" s="6">
        <f t="shared" si="7493"/>
        <v>0</v>
      </c>
      <c r="DI531" s="6">
        <f t="shared" si="7494"/>
        <v>12833128.222076094</v>
      </c>
      <c r="DJ531" s="6">
        <f t="shared" si="7495"/>
        <v>0</v>
      </c>
      <c r="DK531" s="6">
        <f t="shared" si="7496"/>
        <v>0</v>
      </c>
      <c r="DL531" s="6">
        <f t="shared" si="7497"/>
        <v>0</v>
      </c>
      <c r="DM531" s="6">
        <f t="shared" si="7498"/>
        <v>0</v>
      </c>
      <c r="DO531" s="6">
        <f t="shared" si="7499"/>
        <v>4709495.4603390079</v>
      </c>
      <c r="DP531" s="6">
        <f t="shared" si="7500"/>
        <v>13207464.78913836</v>
      </c>
      <c r="DQ531" s="6">
        <f t="shared" si="7501"/>
        <v>6290794.6612204909</v>
      </c>
      <c r="DR531" s="6">
        <f t="shared" si="7502"/>
        <v>12519182.278601</v>
      </c>
      <c r="DS531" s="6">
        <f t="shared" si="7503"/>
        <v>2364971.7079714085</v>
      </c>
      <c r="DT531" s="6">
        <f t="shared" si="7504"/>
        <v>6665159.1359090088</v>
      </c>
      <c r="DU531" s="6">
        <f t="shared" si="7505"/>
        <v>0</v>
      </c>
      <c r="DV531" s="6">
        <f t="shared" si="7506"/>
        <v>0</v>
      </c>
      <c r="DW531" s="6">
        <f t="shared" si="7507"/>
        <v>0</v>
      </c>
      <c r="DX531" s="6">
        <f t="shared" si="7508"/>
        <v>0</v>
      </c>
      <c r="DY531" s="6">
        <f t="shared" si="7509"/>
        <v>0</v>
      </c>
      <c r="DZ531" s="6">
        <f t="shared" si="7510"/>
        <v>0</v>
      </c>
    </row>
    <row r="532" spans="2:130" outlineLevel="1">
      <c r="B532" s="6">
        <f>'23년(세부_실적)'!A713</f>
        <v>526</v>
      </c>
      <c r="C532" s="620"/>
      <c r="D532" s="620"/>
      <c r="E532" s="620"/>
      <c r="F532" s="622" t="str">
        <f>'23년(세부_실적)'!E713</f>
        <v>PN020ACW-V2(A)</v>
      </c>
      <c r="G532" s="622" t="s">
        <v>1540</v>
      </c>
      <c r="H532" s="622"/>
      <c r="I532" s="617" t="str">
        <f>'23년(세부_실적)'!G713</f>
        <v>구</v>
      </c>
      <c r="J532" s="617" t="str">
        <f>'23년(세부_실적)'!H713</f>
        <v>SY</v>
      </c>
      <c r="K532" s="617">
        <f>'23년(세부_실적)'!I713</f>
        <v>0</v>
      </c>
      <c r="L532" s="617">
        <f>'23년(세부_실적)'!J713</f>
        <v>12837</v>
      </c>
      <c r="M532" s="617">
        <f>'23년(세부_실적)'!K713</f>
        <v>0</v>
      </c>
      <c r="N532" s="617">
        <f>'23년(세부_실적)'!L713</f>
        <v>12837</v>
      </c>
      <c r="O532" s="617">
        <f>'23년(세부_실적)'!M713</f>
        <v>0</v>
      </c>
      <c r="P532" s="617">
        <f>'23년(세부_실적)'!N713</f>
        <v>12837</v>
      </c>
      <c r="Q532" s="617">
        <f>'23년(세부_실적)'!O713</f>
        <v>0</v>
      </c>
      <c r="R532" s="617">
        <f>'23년(세부_실적)'!P713</f>
        <v>12837</v>
      </c>
      <c r="S532" s="638">
        <f>'23년(세부_실적)'!Q713</f>
        <v>2.8239999999999994</v>
      </c>
      <c r="T532" s="638">
        <f t="shared" si="7454"/>
        <v>2823.9999999999995</v>
      </c>
      <c r="U532" s="638">
        <f>'23년(세부_실적)'!S713</f>
        <v>0.35199999999999998</v>
      </c>
      <c r="V532" s="638">
        <f t="shared" si="7455"/>
        <v>352</v>
      </c>
      <c r="W532" s="638">
        <f>'23년(세부_실적)'!U713</f>
        <v>0.72199999999999998</v>
      </c>
      <c r="X532" s="638">
        <f t="shared" si="7456"/>
        <v>722</v>
      </c>
      <c r="Y532" s="638">
        <f>'23년(세부_실적)'!W713</f>
        <v>0.4</v>
      </c>
      <c r="Z532" s="638">
        <f t="shared" si="7457"/>
        <v>400</v>
      </c>
      <c r="AA532" s="638">
        <f>'23년(세부_실적)'!Y713</f>
        <v>1.4739999999999998</v>
      </c>
      <c r="AB532" s="638">
        <f t="shared" si="7457"/>
        <v>1473.9999999999998</v>
      </c>
      <c r="AC532" s="638">
        <f>'23년(세부_실적)'!AA713</f>
        <v>0.5</v>
      </c>
      <c r="AD532" s="638">
        <f t="shared" ref="AD532" si="7675">AC532*1000</f>
        <v>500</v>
      </c>
      <c r="AE532" s="638">
        <f>'23년(세부_실적)'!AC713</f>
        <v>0.25</v>
      </c>
      <c r="AF532" s="638">
        <f t="shared" ref="AF532" si="7676">AE532*1000</f>
        <v>250</v>
      </c>
      <c r="AG532" s="638">
        <f>'23년(세부_실적)'!AE713</f>
        <v>0.2</v>
      </c>
      <c r="AH532" s="638">
        <f t="shared" ref="AH532" si="7677">AG532*1000</f>
        <v>200</v>
      </c>
      <c r="AI532" s="638">
        <f>'23년(세부_실적)'!AG713</f>
        <v>0.95</v>
      </c>
      <c r="AJ532" s="638">
        <f t="shared" ref="AJ532" si="7678">AI532*1000</f>
        <v>950</v>
      </c>
      <c r="AK532" s="638">
        <f>'23년(세부_실적)'!AI713</f>
        <v>2.4239999999999995</v>
      </c>
      <c r="AL532" s="638">
        <f t="shared" ref="AL532" si="7679">AK532*1000</f>
        <v>2423.9999999999995</v>
      </c>
      <c r="AM532" s="638">
        <f>'23년(세부_실적)'!AK713</f>
        <v>0</v>
      </c>
      <c r="AN532" s="638">
        <f t="shared" ref="AN532" si="7680">AM532*1000</f>
        <v>0</v>
      </c>
      <c r="AO532" s="638">
        <f>'23년(세부_실적)'!AM713</f>
        <v>0.1</v>
      </c>
      <c r="AP532" s="638">
        <f t="shared" ref="AP532" si="7681">AO532*1000</f>
        <v>100</v>
      </c>
      <c r="AQ532" s="638">
        <f>'23년(세부_실적)'!AO713</f>
        <v>0.2</v>
      </c>
      <c r="AR532" s="638">
        <f t="shared" ref="AR532" si="7682">AQ532*1000</f>
        <v>200</v>
      </c>
      <c r="AS532" s="638">
        <f>'23년(세부_실적)'!AQ713</f>
        <v>0.30000000000000004</v>
      </c>
      <c r="AT532" s="638">
        <f t="shared" ref="AT532" si="7683">AS532*1000</f>
        <v>300.00000000000006</v>
      </c>
      <c r="AU532" s="638">
        <f>'23년(세부_실적)'!AS713</f>
        <v>0</v>
      </c>
      <c r="AV532" s="638">
        <f t="shared" ref="AV532" si="7684">AU532*1000</f>
        <v>0</v>
      </c>
      <c r="AW532" s="638">
        <f>'23년(세부_실적)'!AU713</f>
        <v>0</v>
      </c>
      <c r="AX532" s="638">
        <f t="shared" ref="AX532" si="7685">AW532*1000</f>
        <v>0</v>
      </c>
      <c r="AY532" s="638">
        <f>'23년(세부_실적)'!AW713</f>
        <v>0.1</v>
      </c>
      <c r="AZ532" s="638">
        <f t="shared" ref="AZ532" si="7686">AY532*1000</f>
        <v>100</v>
      </c>
      <c r="BA532" s="638">
        <f>'23년(세부_실적)'!AY713</f>
        <v>0.1</v>
      </c>
      <c r="BB532" s="638">
        <f t="shared" ref="BB532" si="7687">BA532*1000</f>
        <v>100</v>
      </c>
      <c r="BC532" s="638">
        <f>'23년(세부_실적)'!BA713</f>
        <v>0.4</v>
      </c>
      <c r="BD532" s="638">
        <f t="shared" ref="BD532" si="7688">BC532*1000</f>
        <v>400</v>
      </c>
      <c r="BF532" s="617">
        <v>0.80300000000000005</v>
      </c>
      <c r="BG532" s="617">
        <v>5.44</v>
      </c>
      <c r="BH532" s="617"/>
      <c r="BI532" s="617"/>
      <c r="BJ532" s="617">
        <v>0.80300000000000005</v>
      </c>
      <c r="BK532" s="617">
        <v>5.44</v>
      </c>
      <c r="BL532" s="617"/>
      <c r="BM532" s="617"/>
      <c r="BN532" s="617">
        <v>0.80300000000000005</v>
      </c>
      <c r="BO532" s="617">
        <v>5.44</v>
      </c>
      <c r="BP532" s="617"/>
      <c r="BQ532" s="617"/>
      <c r="BR532" s="617">
        <v>0.80300000000000005</v>
      </c>
      <c r="BS532" s="617">
        <v>5.44</v>
      </c>
      <c r="BT532" s="617">
        <f t="shared" si="7599"/>
        <v>8.4635613457062551</v>
      </c>
      <c r="BU532" s="617">
        <v>11200</v>
      </c>
      <c r="BV532" s="617">
        <v>0.80300000000000005</v>
      </c>
      <c r="BW532" s="617">
        <v>5.44</v>
      </c>
      <c r="BX532" s="617">
        <f t="shared" si="7486"/>
        <v>8.7123987040155892</v>
      </c>
      <c r="BY532" s="617">
        <v>11536</v>
      </c>
      <c r="BZ532" s="617">
        <v>0.80300000000000005</v>
      </c>
      <c r="CA532" s="617">
        <v>5.44</v>
      </c>
      <c r="CB532" s="617">
        <f t="shared" si="7616"/>
        <v>8.8722764433984747</v>
      </c>
      <c r="CC532" s="617">
        <v>11536</v>
      </c>
      <c r="CD532" s="617"/>
      <c r="CE532" s="617"/>
      <c r="CF532" s="617"/>
      <c r="CG532" s="617"/>
      <c r="CH532" s="617"/>
      <c r="CI532" s="617"/>
      <c r="CJ532" s="617"/>
      <c r="CK532" s="617"/>
      <c r="CL532" s="617"/>
      <c r="CM532" s="617"/>
      <c r="CN532" s="617"/>
      <c r="CO532" s="617"/>
      <c r="CP532" s="617"/>
      <c r="CQ532" s="617"/>
      <c r="CR532" s="617"/>
      <c r="CS532" s="617"/>
      <c r="CT532" s="617"/>
      <c r="CU532" s="617"/>
      <c r="CV532" s="617"/>
      <c r="CW532" s="617"/>
      <c r="CX532" s="617"/>
      <c r="CY532" s="617"/>
      <c r="CZ532" s="617"/>
      <c r="DA532" s="617"/>
      <c r="DB532" s="6">
        <f t="shared" si="7487"/>
        <v>0</v>
      </c>
      <c r="DC532" s="6">
        <f t="shared" si="7488"/>
        <v>0</v>
      </c>
      <c r="DD532" s="6">
        <f t="shared" si="7489"/>
        <v>0</v>
      </c>
      <c r="DE532" s="6">
        <f t="shared" si="7490"/>
        <v>5600000.0000000009</v>
      </c>
      <c r="DF532" s="6">
        <f t="shared" si="7491"/>
        <v>2884000.0000000005</v>
      </c>
      <c r="DG532" s="6">
        <f t="shared" si="7492"/>
        <v>2307199.9999999995</v>
      </c>
      <c r="DH532" s="6">
        <f t="shared" si="7493"/>
        <v>0</v>
      </c>
      <c r="DI532" s="6">
        <f t="shared" si="7494"/>
        <v>1173615.8556563067</v>
      </c>
      <c r="DJ532" s="6">
        <f t="shared" si="7495"/>
        <v>0</v>
      </c>
      <c r="DK532" s="6">
        <f t="shared" si="7496"/>
        <v>0</v>
      </c>
      <c r="DL532" s="6">
        <f t="shared" si="7497"/>
        <v>0</v>
      </c>
      <c r="DM532" s="6">
        <f t="shared" si="7498"/>
        <v>0</v>
      </c>
      <c r="DO532" s="6">
        <f t="shared" si="7499"/>
        <v>2737448.6198400003</v>
      </c>
      <c r="DP532" s="6">
        <f t="shared" si="7500"/>
        <v>5743477.8421200002</v>
      </c>
      <c r="DQ532" s="6">
        <f t="shared" si="7501"/>
        <v>3254925.3960000006</v>
      </c>
      <c r="DR532" s="6">
        <f t="shared" si="7502"/>
        <v>4130743.38</v>
      </c>
      <c r="DS532" s="6">
        <f t="shared" si="7503"/>
        <v>2066573.4674999998</v>
      </c>
      <c r="DT532" s="6">
        <f t="shared" si="7504"/>
        <v>1623467.1780000003</v>
      </c>
      <c r="DU532" s="6">
        <f t="shared" si="7505"/>
        <v>0</v>
      </c>
      <c r="DV532" s="6">
        <f t="shared" si="7506"/>
        <v>0</v>
      </c>
      <c r="DW532" s="6">
        <f t="shared" si="7507"/>
        <v>0</v>
      </c>
      <c r="DX532" s="6">
        <f t="shared" si="7508"/>
        <v>0</v>
      </c>
      <c r="DY532" s="6">
        <f t="shared" si="7509"/>
        <v>0</v>
      </c>
      <c r="DZ532" s="6">
        <f t="shared" si="7510"/>
        <v>0</v>
      </c>
    </row>
    <row r="533" spans="2:130" outlineLevel="1">
      <c r="B533" s="6">
        <f>'23년(세부_실적)'!A714</f>
        <v>527</v>
      </c>
      <c r="C533" s="620"/>
      <c r="D533" s="620"/>
      <c r="E533" s="620"/>
      <c r="F533" s="622" t="str">
        <f>'23년(세부_실적)'!E714</f>
        <v>PN050ACW-VF</v>
      </c>
      <c r="G533" s="622" t="s">
        <v>1145</v>
      </c>
      <c r="H533" s="622"/>
      <c r="I533" s="617" t="str">
        <f>'23년(세부_실적)'!G714</f>
        <v>신</v>
      </c>
      <c r="J533" s="617" t="str">
        <f>'23년(세부_실적)'!H714</f>
        <v>SY</v>
      </c>
      <c r="K533" s="617">
        <f>'23년(세부_실적)'!I714</f>
        <v>0</v>
      </c>
      <c r="L533" s="617">
        <f>'23년(세부_실적)'!J714</f>
        <v>11211</v>
      </c>
      <c r="M533" s="617">
        <f>'23년(세부_실적)'!K714</f>
        <v>0</v>
      </c>
      <c r="N533" s="617">
        <f>'23년(세부_실적)'!L714</f>
        <v>11211</v>
      </c>
      <c r="O533" s="617">
        <f>'23년(세부_실적)'!M714</f>
        <v>0</v>
      </c>
      <c r="P533" s="617">
        <f>'23년(세부_실적)'!N714</f>
        <v>11211</v>
      </c>
      <c r="Q533" s="617">
        <f>'23년(세부_실적)'!O714</f>
        <v>0</v>
      </c>
      <c r="R533" s="617">
        <f>'23년(세부_실적)'!P714</f>
        <v>11211</v>
      </c>
      <c r="S533" s="638">
        <f>'23년(세부_실적)'!Q714</f>
        <v>74.525999999999996</v>
      </c>
      <c r="T533" s="638">
        <f t="shared" si="7454"/>
        <v>74526</v>
      </c>
      <c r="U533" s="638">
        <f>'23년(세부_실적)'!S714</f>
        <v>6.8330000000000002</v>
      </c>
      <c r="V533" s="638">
        <f t="shared" si="7455"/>
        <v>6833</v>
      </c>
      <c r="W533" s="638">
        <f>'23년(세부_실적)'!U714</f>
        <v>4.6130000000000004</v>
      </c>
      <c r="X533" s="638">
        <f t="shared" si="7456"/>
        <v>4613</v>
      </c>
      <c r="Y533" s="638">
        <f>'23년(세부_실적)'!W714</f>
        <v>9.4789999999999992</v>
      </c>
      <c r="Z533" s="638">
        <f t="shared" si="7457"/>
        <v>9479</v>
      </c>
      <c r="AA533" s="638">
        <f>'23년(세부_실적)'!Y714</f>
        <v>20.925000000000001</v>
      </c>
      <c r="AB533" s="638">
        <f t="shared" si="7457"/>
        <v>20925</v>
      </c>
      <c r="AC533" s="638">
        <f>'23년(세부_실적)'!AA714</f>
        <v>11.347</v>
      </c>
      <c r="AD533" s="638">
        <f t="shared" ref="AD533" si="7689">AC533*1000</f>
        <v>11347</v>
      </c>
      <c r="AE533" s="638">
        <f>'23년(세부_실적)'!AC714</f>
        <v>9.1820000000000004</v>
      </c>
      <c r="AF533" s="638">
        <f t="shared" ref="AF533" si="7690">AE533*1000</f>
        <v>9182</v>
      </c>
      <c r="AG533" s="638">
        <f>'23년(세부_실적)'!AE714</f>
        <v>6.4320000000000004</v>
      </c>
      <c r="AH533" s="638">
        <f t="shared" ref="AH533" si="7691">AG533*1000</f>
        <v>6432</v>
      </c>
      <c r="AI533" s="638">
        <f>'23년(세부_실적)'!AG714</f>
        <v>26.960999999999999</v>
      </c>
      <c r="AJ533" s="638">
        <f t="shared" ref="AJ533" si="7692">AI533*1000</f>
        <v>26961</v>
      </c>
      <c r="AK533" s="638">
        <f>'23년(세부_실적)'!AI714</f>
        <v>47.885999999999996</v>
      </c>
      <c r="AL533" s="638">
        <f t="shared" ref="AL533" si="7693">AK533*1000</f>
        <v>47885.999999999993</v>
      </c>
      <c r="AM533" s="638">
        <f>'23년(세부_실적)'!AK714</f>
        <v>4.0750000000000002</v>
      </c>
      <c r="AN533" s="638">
        <f t="shared" ref="AN533" si="7694">AM533*1000</f>
        <v>4075</v>
      </c>
      <c r="AO533" s="638">
        <f>'23년(세부_실적)'!AM714</f>
        <v>2.5</v>
      </c>
      <c r="AP533" s="638">
        <f t="shared" ref="AP533" si="7695">AO533*1000</f>
        <v>2500</v>
      </c>
      <c r="AQ533" s="638">
        <f>'23년(세부_실적)'!AO714</f>
        <v>4.41</v>
      </c>
      <c r="AR533" s="638">
        <f t="shared" ref="AR533" si="7696">AQ533*1000</f>
        <v>4410</v>
      </c>
      <c r="AS533" s="638">
        <f>'23년(세부_실적)'!AQ714</f>
        <v>10.984999999999999</v>
      </c>
      <c r="AT533" s="638">
        <f t="shared" ref="AT533" si="7697">AS533*1000</f>
        <v>10985</v>
      </c>
      <c r="AU533" s="638">
        <f>'23년(세부_실적)'!AS714</f>
        <v>4.9640000000000004</v>
      </c>
      <c r="AV533" s="638">
        <f t="shared" ref="AV533" si="7698">AU533*1000</f>
        <v>4964</v>
      </c>
      <c r="AW533" s="638">
        <f>'23년(세부_실적)'!AU714</f>
        <v>3.8969999999999998</v>
      </c>
      <c r="AX533" s="638">
        <f t="shared" ref="AX533" si="7699">AW533*1000</f>
        <v>3897</v>
      </c>
      <c r="AY533" s="638">
        <f>'23년(세부_실적)'!AW714</f>
        <v>6.7939999999999996</v>
      </c>
      <c r="AZ533" s="638">
        <f t="shared" ref="AZ533" si="7700">AY533*1000</f>
        <v>6794</v>
      </c>
      <c r="BA533" s="638">
        <f>'23년(세부_실적)'!AY714</f>
        <v>15.655000000000001</v>
      </c>
      <c r="BB533" s="638">
        <f t="shared" ref="BB533" si="7701">BA533*1000</f>
        <v>15655.000000000002</v>
      </c>
      <c r="BC533" s="638">
        <f>'23년(세부_실적)'!BA714</f>
        <v>26.64</v>
      </c>
      <c r="BD533" s="638">
        <f t="shared" ref="BD533" si="7702">BC533*1000</f>
        <v>26640</v>
      </c>
      <c r="BF533" s="617">
        <v>0.71499999999999997</v>
      </c>
      <c r="BG533" s="617">
        <v>5.799920275229355</v>
      </c>
      <c r="BH533" s="617"/>
      <c r="BI533" s="617"/>
      <c r="BJ533" s="617">
        <v>0.71499999999999997</v>
      </c>
      <c r="BK533" s="617">
        <v>5.799920275229355</v>
      </c>
      <c r="BL533" s="617">
        <f t="shared" si="7598"/>
        <v>7.6768532906405484</v>
      </c>
      <c r="BM533" s="617">
        <v>9782</v>
      </c>
      <c r="BN533" s="617">
        <v>0.71499999999999997</v>
      </c>
      <c r="BO533" s="617">
        <v>5.799920275229355</v>
      </c>
      <c r="BP533" s="617"/>
      <c r="BQ533" s="617"/>
      <c r="BR533" s="617">
        <v>0.71499999999999997</v>
      </c>
      <c r="BS533" s="617">
        <v>5.799920275229355</v>
      </c>
      <c r="BT533" s="617">
        <f t="shared" si="7599"/>
        <v>7.39201402533023</v>
      </c>
      <c r="BU533" s="617">
        <v>9782</v>
      </c>
      <c r="BV533" s="617">
        <v>0.71499999999999997</v>
      </c>
      <c r="BW533" s="617">
        <v>5.799920275229355</v>
      </c>
      <c r="BX533" s="617">
        <f t="shared" si="7486"/>
        <v>7.6089993882591065</v>
      </c>
      <c r="BY533" s="617">
        <v>10075</v>
      </c>
      <c r="BZ533" s="617">
        <v>0.71499999999999997</v>
      </c>
      <c r="CA533" s="617">
        <v>5.799920275229355</v>
      </c>
      <c r="CB533" s="617">
        <f t="shared" si="7616"/>
        <v>7.7486290886996914</v>
      </c>
      <c r="CC533" s="617">
        <v>10075</v>
      </c>
      <c r="CD533" s="617"/>
      <c r="CE533" s="617"/>
      <c r="CF533" s="617"/>
      <c r="CG533" s="617"/>
      <c r="CH533" s="617"/>
      <c r="CI533" s="617"/>
      <c r="CJ533" s="617"/>
      <c r="CK533" s="617"/>
      <c r="CL533" s="617"/>
      <c r="CM533" s="617"/>
      <c r="CN533" s="617"/>
      <c r="CO533" s="617"/>
      <c r="CP533" s="617"/>
      <c r="CQ533" s="617"/>
      <c r="CR533" s="617"/>
      <c r="CS533" s="617"/>
      <c r="CT533" s="617"/>
      <c r="CU533" s="617"/>
      <c r="CV533" s="617"/>
      <c r="CW533" s="617"/>
      <c r="CX533" s="617"/>
      <c r="CY533" s="617"/>
      <c r="CZ533" s="617"/>
      <c r="DA533" s="617"/>
      <c r="DB533" s="6">
        <f t="shared" si="7487"/>
        <v>0</v>
      </c>
      <c r="DC533" s="6">
        <f t="shared" si="7488"/>
        <v>45124366</v>
      </c>
      <c r="DD533" s="6">
        <f t="shared" si="7489"/>
        <v>0</v>
      </c>
      <c r="DE533" s="6">
        <f t="shared" si="7490"/>
        <v>110996354</v>
      </c>
      <c r="DF533" s="6">
        <f t="shared" si="7491"/>
        <v>92508649.999999985</v>
      </c>
      <c r="DG533" s="6">
        <f t="shared" si="7492"/>
        <v>64802400</v>
      </c>
      <c r="DH533" s="6">
        <f t="shared" si="7493"/>
        <v>0</v>
      </c>
      <c r="DI533" s="6">
        <f t="shared" si="7494"/>
        <v>25624522.680602659</v>
      </c>
      <c r="DJ533" s="6">
        <f t="shared" si="7495"/>
        <v>0</v>
      </c>
      <c r="DK533" s="6">
        <f t="shared" si="7496"/>
        <v>0</v>
      </c>
      <c r="DL533" s="6">
        <f t="shared" si="7497"/>
        <v>0</v>
      </c>
      <c r="DM533" s="6">
        <f t="shared" si="7498"/>
        <v>0</v>
      </c>
      <c r="DO533" s="6">
        <f t="shared" si="7499"/>
        <v>55453696.90026556</v>
      </c>
      <c r="DP533" s="6">
        <f t="shared" si="7500"/>
        <v>38294550.622542977</v>
      </c>
      <c r="DQ533" s="6">
        <f t="shared" si="7501"/>
        <v>80493227.483029693</v>
      </c>
      <c r="DR533" s="6">
        <f t="shared" si="7502"/>
        <v>97826166.816401541</v>
      </c>
      <c r="DS533" s="6">
        <f t="shared" si="7503"/>
        <v>79207061.108331501</v>
      </c>
      <c r="DT533" s="6">
        <f t="shared" si="7504"/>
        <v>54484795.285816133</v>
      </c>
      <c r="DU533" s="6">
        <f t="shared" si="7505"/>
        <v>0</v>
      </c>
      <c r="DV533" s="6">
        <f t="shared" si="7506"/>
        <v>0</v>
      </c>
      <c r="DW533" s="6">
        <f t="shared" si="7507"/>
        <v>0</v>
      </c>
      <c r="DX533" s="6">
        <f t="shared" si="7508"/>
        <v>0</v>
      </c>
      <c r="DY533" s="6">
        <f t="shared" si="7509"/>
        <v>0</v>
      </c>
      <c r="DZ533" s="6">
        <f t="shared" si="7510"/>
        <v>0</v>
      </c>
    </row>
    <row r="534" spans="2:130" ht="12" customHeight="1" outlineLevel="1">
      <c r="B534" s="6">
        <f>'23년(세부_실적)'!A715</f>
        <v>528</v>
      </c>
      <c r="C534" s="620"/>
      <c r="D534" s="620"/>
      <c r="E534" s="620"/>
      <c r="F534" s="622" t="str">
        <f>'23년(세부_실적)'!E715</f>
        <v>PN050ACW-VF(A)</v>
      </c>
      <c r="G534" s="622" t="s">
        <v>1182</v>
      </c>
      <c r="H534" s="622"/>
      <c r="I534" s="617" t="str">
        <f>'23년(세부_실적)'!G715</f>
        <v>신</v>
      </c>
      <c r="J534" s="617" t="str">
        <f>'23년(세부_실적)'!H715</f>
        <v>SY</v>
      </c>
      <c r="K534" s="617">
        <f>'23년(세부_실적)'!I715</f>
        <v>0</v>
      </c>
      <c r="L534" s="617">
        <f>'23년(세부_실적)'!J715</f>
        <v>18110</v>
      </c>
      <c r="M534" s="617">
        <f>'23년(세부_실적)'!K715</f>
        <v>0</v>
      </c>
      <c r="N534" s="617">
        <f>'23년(세부_실적)'!L715</f>
        <v>18110</v>
      </c>
      <c r="O534" s="617">
        <f>'23년(세부_실적)'!M715</f>
        <v>0</v>
      </c>
      <c r="P534" s="617">
        <f>'23년(세부_실적)'!N715</f>
        <v>18110</v>
      </c>
      <c r="Q534" s="617">
        <f>'23년(세부_실적)'!O715</f>
        <v>0</v>
      </c>
      <c r="R534" s="617">
        <f>'23년(세부_실적)'!P715</f>
        <v>18110</v>
      </c>
      <c r="S534" s="638">
        <f>'23년(세부_실적)'!Q715</f>
        <v>5.6150000000000002</v>
      </c>
      <c r="T534" s="638">
        <f t="shared" si="7454"/>
        <v>5615</v>
      </c>
      <c r="U534" s="638">
        <f>'23년(세부_실적)'!S715</f>
        <v>0</v>
      </c>
      <c r="V534" s="638">
        <f t="shared" si="7455"/>
        <v>0</v>
      </c>
      <c r="W534" s="638">
        <f>'23년(세부_실적)'!U715</f>
        <v>1E-3</v>
      </c>
      <c r="X534" s="638">
        <f t="shared" si="7456"/>
        <v>1</v>
      </c>
      <c r="Y534" s="638">
        <f>'23년(세부_실적)'!W715</f>
        <v>0.48099999999999998</v>
      </c>
      <c r="Z534" s="638">
        <f t="shared" si="7457"/>
        <v>481</v>
      </c>
      <c r="AA534" s="638">
        <f>'23년(세부_실적)'!Y715</f>
        <v>0.48199999999999998</v>
      </c>
      <c r="AB534" s="638">
        <f t="shared" si="7457"/>
        <v>482</v>
      </c>
      <c r="AC534" s="638">
        <f>'23년(세부_실적)'!AA715</f>
        <v>0.87</v>
      </c>
      <c r="AD534" s="638">
        <f t="shared" ref="AD534" si="7703">AC534*1000</f>
        <v>870</v>
      </c>
      <c r="AE534" s="638">
        <f>'23년(세부_실적)'!AC715</f>
        <v>1.03</v>
      </c>
      <c r="AF534" s="638">
        <f t="shared" ref="AF534" si="7704">AE534*1000</f>
        <v>1030</v>
      </c>
      <c r="AG534" s="638">
        <f>'23년(세부_실적)'!AE715</f>
        <v>0.59299999999999997</v>
      </c>
      <c r="AH534" s="638">
        <f t="shared" ref="AH534" si="7705">AG534*1000</f>
        <v>593</v>
      </c>
      <c r="AI534" s="638">
        <f>'23년(세부_실적)'!AG715</f>
        <v>2.4929999999999999</v>
      </c>
      <c r="AJ534" s="638">
        <f t="shared" ref="AJ534" si="7706">AI534*1000</f>
        <v>2493</v>
      </c>
      <c r="AK534" s="638">
        <f>'23년(세부_실적)'!AI715</f>
        <v>2.9749999999999996</v>
      </c>
      <c r="AL534" s="638">
        <f t="shared" ref="AL534" si="7707">AK534*1000</f>
        <v>2974.9999999999995</v>
      </c>
      <c r="AM534" s="638">
        <f>'23년(세부_실적)'!AK715</f>
        <v>0.70299999999999996</v>
      </c>
      <c r="AN534" s="638">
        <f t="shared" ref="AN534" si="7708">AM534*1000</f>
        <v>703</v>
      </c>
      <c r="AO534" s="638">
        <f>'23년(세부_실적)'!AM715</f>
        <v>0.246</v>
      </c>
      <c r="AP534" s="638">
        <f t="shared" ref="AP534" si="7709">AO534*1000</f>
        <v>246</v>
      </c>
      <c r="AQ534" s="638">
        <f>'23년(세부_실적)'!AO715</f>
        <v>0.66</v>
      </c>
      <c r="AR534" s="638">
        <f t="shared" ref="AR534" si="7710">AQ534*1000</f>
        <v>660</v>
      </c>
      <c r="AS534" s="638">
        <f>'23년(세부_실적)'!AQ715</f>
        <v>1.609</v>
      </c>
      <c r="AT534" s="638">
        <f t="shared" ref="AT534" si="7711">AS534*1000</f>
        <v>1609</v>
      </c>
      <c r="AU534" s="638">
        <f>'23년(세부_실적)'!AS715</f>
        <v>0.32</v>
      </c>
      <c r="AV534" s="638">
        <f t="shared" ref="AV534" si="7712">AU534*1000</f>
        <v>320</v>
      </c>
      <c r="AW534" s="638">
        <f>'23년(세부_실적)'!AU715</f>
        <v>0.45800000000000002</v>
      </c>
      <c r="AX534" s="638">
        <f t="shared" ref="AX534" si="7713">AW534*1000</f>
        <v>458</v>
      </c>
      <c r="AY534" s="638">
        <f>'23년(세부_실적)'!AW715</f>
        <v>0.253</v>
      </c>
      <c r="AZ534" s="638">
        <f t="shared" ref="AZ534" si="7714">AY534*1000</f>
        <v>253</v>
      </c>
      <c r="BA534" s="638">
        <f>'23년(세부_실적)'!AY715</f>
        <v>1.0310000000000001</v>
      </c>
      <c r="BB534" s="638">
        <f t="shared" ref="BB534" si="7715">BA534*1000</f>
        <v>1031.0000000000002</v>
      </c>
      <c r="BC534" s="638">
        <f>'23년(세부_실적)'!BA715</f>
        <v>2.64</v>
      </c>
      <c r="BD534" s="638">
        <f t="shared" ref="BD534" si="7716">BC534*1000</f>
        <v>2640</v>
      </c>
      <c r="BF534" s="617">
        <v>0.78287602750854113</v>
      </c>
      <c r="BG534" s="617">
        <v>9.6822443910144909</v>
      </c>
      <c r="BH534" s="617"/>
      <c r="BI534" s="617"/>
      <c r="BJ534" s="617">
        <v>0.78287602750854113</v>
      </c>
      <c r="BK534" s="617">
        <v>9.6822443910144909</v>
      </c>
      <c r="BL534" s="617"/>
      <c r="BM534" s="617"/>
      <c r="BN534" s="617">
        <v>0.78287602750854113</v>
      </c>
      <c r="BO534" s="617">
        <v>9.6822443910144909</v>
      </c>
      <c r="BP534" s="617"/>
      <c r="BQ534" s="617"/>
      <c r="BR534" s="617">
        <v>0.78287602750854113</v>
      </c>
      <c r="BS534" s="617">
        <v>9.6822443910144909</v>
      </c>
      <c r="BT534" s="617">
        <f t="shared" si="7599"/>
        <v>11.939666898407037</v>
      </c>
      <c r="BU534" s="617">
        <v>15800</v>
      </c>
      <c r="BV534" s="617">
        <v>0.78287602750854113</v>
      </c>
      <c r="BW534" s="617">
        <v>9.6822443910144909</v>
      </c>
      <c r="BX534" s="617">
        <f t="shared" si="7486"/>
        <v>12.290705314593419</v>
      </c>
      <c r="BY534" s="617">
        <v>16274</v>
      </c>
      <c r="BZ534" s="617">
        <v>0.78287602750854113</v>
      </c>
      <c r="CA534" s="617">
        <v>9.6822443910144909</v>
      </c>
      <c r="CB534" s="617">
        <f t="shared" si="7616"/>
        <v>12.516247125508563</v>
      </c>
      <c r="CC534" s="617">
        <v>16274</v>
      </c>
      <c r="CD534" s="617"/>
      <c r="CE534" s="617"/>
      <c r="CF534" s="617"/>
      <c r="CG534" s="617"/>
      <c r="CH534" s="617"/>
      <c r="CI534" s="617"/>
      <c r="CJ534" s="617"/>
      <c r="CK534" s="617"/>
      <c r="CL534" s="617"/>
      <c r="CM534" s="617"/>
      <c r="CN534" s="617"/>
      <c r="CO534" s="617"/>
      <c r="CP534" s="617"/>
      <c r="CQ534" s="617"/>
      <c r="CR534" s="617"/>
      <c r="CS534" s="617"/>
      <c r="CT534" s="617"/>
      <c r="CU534" s="617"/>
      <c r="CV534" s="617"/>
      <c r="CW534" s="617"/>
      <c r="CX534" s="617"/>
      <c r="CY534" s="617"/>
      <c r="CZ534" s="617"/>
      <c r="DA534" s="617"/>
      <c r="DB534" s="6">
        <f t="shared" si="7487"/>
        <v>0</v>
      </c>
      <c r="DC534" s="6">
        <f t="shared" si="7488"/>
        <v>0</v>
      </c>
      <c r="DD534" s="6">
        <f t="shared" si="7489"/>
        <v>0</v>
      </c>
      <c r="DE534" s="6">
        <f t="shared" si="7490"/>
        <v>13746000</v>
      </c>
      <c r="DF534" s="6">
        <f t="shared" si="7491"/>
        <v>16762219.999999998</v>
      </c>
      <c r="DG534" s="6">
        <f t="shared" si="7492"/>
        <v>9650482</v>
      </c>
      <c r="DH534" s="6">
        <f t="shared" si="7493"/>
        <v>0</v>
      </c>
      <c r="DI534" s="6">
        <f t="shared" si="7494"/>
        <v>4072866.1676472621</v>
      </c>
      <c r="DJ534" s="6">
        <f t="shared" si="7495"/>
        <v>0</v>
      </c>
      <c r="DK534" s="6">
        <f t="shared" si="7496"/>
        <v>0</v>
      </c>
      <c r="DL534" s="6">
        <f t="shared" si="7497"/>
        <v>0</v>
      </c>
      <c r="DM534" s="6">
        <f t="shared" si="7498"/>
        <v>0</v>
      </c>
      <c r="DO534" s="6">
        <f t="shared" si="7499"/>
        <v>0</v>
      </c>
      <c r="DP534" s="6">
        <f t="shared" si="7500"/>
        <v>13334.865739690418</v>
      </c>
      <c r="DQ534" s="6">
        <f t="shared" si="7501"/>
        <v>6561105.4673225433</v>
      </c>
      <c r="DR534" s="6">
        <f t="shared" si="7502"/>
        <v>12048371.74244871</v>
      </c>
      <c r="DS534" s="6">
        <f t="shared" si="7503"/>
        <v>14272464.133811025</v>
      </c>
      <c r="DT534" s="6">
        <f t="shared" si="7504"/>
        <v>8068988.668413288</v>
      </c>
      <c r="DU534" s="6">
        <f t="shared" si="7505"/>
        <v>0</v>
      </c>
      <c r="DV534" s="6">
        <f t="shared" si="7506"/>
        <v>0</v>
      </c>
      <c r="DW534" s="6">
        <f t="shared" si="7507"/>
        <v>0</v>
      </c>
      <c r="DX534" s="6">
        <f t="shared" si="7508"/>
        <v>0</v>
      </c>
      <c r="DY534" s="6">
        <f t="shared" si="7509"/>
        <v>0</v>
      </c>
      <c r="DZ534" s="6">
        <f t="shared" si="7510"/>
        <v>0</v>
      </c>
    </row>
    <row r="535" spans="2:130" outlineLevel="1">
      <c r="B535" s="6">
        <f>'23년(세부_실적)'!A716</f>
        <v>529</v>
      </c>
      <c r="C535" s="620"/>
      <c r="D535" s="620"/>
      <c r="E535" s="620"/>
      <c r="F535" s="622" t="str">
        <f>'23년(세부_실적)'!E716</f>
        <v>PN050ACW-AMKEY</v>
      </c>
      <c r="G535" s="622" t="s">
        <v>1146</v>
      </c>
      <c r="H535" s="622"/>
      <c r="I535" s="617" t="str">
        <f>'23년(세부_실적)'!G716</f>
        <v>신</v>
      </c>
      <c r="J535" s="617" t="str">
        <f>'23년(세부_실적)'!H716</f>
        <v>SY</v>
      </c>
      <c r="K535" s="617">
        <f>'23년(세부_실적)'!I716</f>
        <v>0</v>
      </c>
      <c r="L535" s="617">
        <f>'23년(세부_실적)'!J716</f>
        <v>2733</v>
      </c>
      <c r="M535" s="617">
        <f>'23년(세부_실적)'!K716</f>
        <v>0</v>
      </c>
      <c r="N535" s="617">
        <f>'23년(세부_실적)'!L716</f>
        <v>2733</v>
      </c>
      <c r="O535" s="617">
        <f>'23년(세부_실적)'!M716</f>
        <v>0</v>
      </c>
      <c r="P535" s="617">
        <f>'23년(세부_실적)'!N716</f>
        <v>2733</v>
      </c>
      <c r="Q535" s="617">
        <f>'23년(세부_실적)'!O716</f>
        <v>0</v>
      </c>
      <c r="R535" s="617">
        <f>'23년(세부_실적)'!P716</f>
        <v>2733</v>
      </c>
      <c r="S535" s="638">
        <f>'23년(세부_실적)'!Q716</f>
        <v>59.103000000000009</v>
      </c>
      <c r="T535" s="638">
        <f t="shared" si="7454"/>
        <v>59103.000000000007</v>
      </c>
      <c r="U535" s="638">
        <f>'23년(세부_실적)'!S716</f>
        <v>8.66</v>
      </c>
      <c r="V535" s="638">
        <f t="shared" si="7455"/>
        <v>8660</v>
      </c>
      <c r="W535" s="638">
        <f>'23년(세부_실적)'!U716</f>
        <v>6.94</v>
      </c>
      <c r="X535" s="638">
        <f t="shared" si="7456"/>
        <v>6940</v>
      </c>
      <c r="Y535" s="638">
        <f>'23년(세부_실적)'!W716</f>
        <v>9.359</v>
      </c>
      <c r="Z535" s="638">
        <f t="shared" si="7457"/>
        <v>9359</v>
      </c>
      <c r="AA535" s="638">
        <f>'23년(세부_실적)'!Y716</f>
        <v>24.959000000000003</v>
      </c>
      <c r="AB535" s="638">
        <f t="shared" si="7457"/>
        <v>24959.000000000004</v>
      </c>
      <c r="AC535" s="638">
        <f>'23년(세부_실적)'!AA716</f>
        <v>12.21</v>
      </c>
      <c r="AD535" s="638">
        <f t="shared" ref="AD535" si="7717">AC535*1000</f>
        <v>12210</v>
      </c>
      <c r="AE535" s="638">
        <f>'23년(세부_실적)'!AC716</f>
        <v>7.548</v>
      </c>
      <c r="AF535" s="638">
        <f t="shared" ref="AF535" si="7718">AE535*1000</f>
        <v>7548</v>
      </c>
      <c r="AG535" s="638">
        <f>'23년(세부_실적)'!AE716</f>
        <v>5.1360000000000001</v>
      </c>
      <c r="AH535" s="638">
        <f t="shared" ref="AH535" si="7719">AG535*1000</f>
        <v>5136</v>
      </c>
      <c r="AI535" s="638">
        <f>'23년(세부_실적)'!AG716</f>
        <v>24.894000000000002</v>
      </c>
      <c r="AJ535" s="638">
        <f t="shared" ref="AJ535" si="7720">AI535*1000</f>
        <v>24894.000000000004</v>
      </c>
      <c r="AK535" s="638">
        <f>'23년(세부_실적)'!AI716</f>
        <v>49.853000000000009</v>
      </c>
      <c r="AL535" s="638">
        <f t="shared" ref="AL535" si="7721">AK535*1000</f>
        <v>49853.000000000007</v>
      </c>
      <c r="AM535" s="638">
        <f>'23년(세부_실적)'!AK716</f>
        <v>4</v>
      </c>
      <c r="AN535" s="638">
        <f t="shared" ref="AN535" si="7722">AM535*1000</f>
        <v>4000</v>
      </c>
      <c r="AO535" s="638">
        <f>'23년(세부_실적)'!AM716</f>
        <v>2.2400000000000002</v>
      </c>
      <c r="AP535" s="638">
        <f t="shared" ref="AP535" si="7723">AO535*1000</f>
        <v>2240</v>
      </c>
      <c r="AQ535" s="638">
        <f>'23년(세부_실적)'!AO716</f>
        <v>0</v>
      </c>
      <c r="AR535" s="638">
        <f t="shared" ref="AR535" si="7724">AQ535*1000</f>
        <v>0</v>
      </c>
      <c r="AS535" s="638">
        <f>'23년(세부_실적)'!AQ716</f>
        <v>6.24</v>
      </c>
      <c r="AT535" s="638">
        <f t="shared" ref="AT535" si="7725">AS535*1000</f>
        <v>6240</v>
      </c>
      <c r="AU535" s="638">
        <f>'23년(세부_실적)'!AS716</f>
        <v>0</v>
      </c>
      <c r="AV535" s="638">
        <f t="shared" ref="AV535" si="7726">AU535*1000</f>
        <v>0</v>
      </c>
      <c r="AW535" s="638">
        <f>'23년(세부_실적)'!AU716</f>
        <v>1.2290000000000001</v>
      </c>
      <c r="AX535" s="638">
        <f t="shared" ref="AX535" si="7727">AW535*1000</f>
        <v>1229</v>
      </c>
      <c r="AY535" s="638">
        <f>'23년(세부_실적)'!AW716</f>
        <v>1.7809999999999999</v>
      </c>
      <c r="AZ535" s="638">
        <f t="shared" ref="AZ535" si="7728">AY535*1000</f>
        <v>1781</v>
      </c>
      <c r="BA535" s="638">
        <f>'23년(세부_실적)'!AY716</f>
        <v>3.01</v>
      </c>
      <c r="BB535" s="638">
        <f t="shared" ref="BB535" si="7729">BA535*1000</f>
        <v>3010</v>
      </c>
      <c r="BC535" s="638">
        <f>'23년(세부_실적)'!BA716</f>
        <v>9.25</v>
      </c>
      <c r="BD535" s="638">
        <f t="shared" ref="BD535" si="7730">BC535*1000</f>
        <v>9250</v>
      </c>
      <c r="BF535" s="617">
        <v>0.20818322647014481</v>
      </c>
      <c r="BG535" s="617">
        <v>1.14167460869565</v>
      </c>
      <c r="BH535" s="617"/>
      <c r="BI535" s="617"/>
      <c r="BJ535" s="617">
        <v>0.20818322647014481</v>
      </c>
      <c r="BK535" s="617">
        <v>1.14167460869565</v>
      </c>
      <c r="BL535" s="617">
        <f>+BM535/$BM$2</f>
        <v>1.9462887099558945</v>
      </c>
      <c r="BM535" s="617">
        <v>2480</v>
      </c>
      <c r="BN535" s="617">
        <v>0.20818322647014481</v>
      </c>
      <c r="BO535" s="617">
        <v>1.14167460869565</v>
      </c>
      <c r="BP535" s="617"/>
      <c r="BQ535" s="617"/>
      <c r="BR535" s="617">
        <v>0.20818322647014481</v>
      </c>
      <c r="BS535" s="617">
        <v>1.14167460869565</v>
      </c>
      <c r="BT535" s="617">
        <f t="shared" si="7599"/>
        <v>1.8740742979778136</v>
      </c>
      <c r="BU535" s="617">
        <v>2480</v>
      </c>
      <c r="BV535" s="617">
        <v>0.20818322647014481</v>
      </c>
      <c r="BW535" s="617">
        <v>1.14167460869565</v>
      </c>
      <c r="BX535" s="617">
        <f t="shared" si="7486"/>
        <v>1.9288719044777924</v>
      </c>
      <c r="BY535" s="617">
        <v>2554</v>
      </c>
      <c r="BZ535" s="617">
        <v>0.20818322647014481</v>
      </c>
      <c r="CA535" s="617">
        <v>1.14167460869565</v>
      </c>
      <c r="CB535" s="617">
        <f t="shared" si="7616"/>
        <v>1.964267860301639</v>
      </c>
      <c r="CC535" s="617">
        <v>2554</v>
      </c>
      <c r="CD535" s="617"/>
      <c r="CE535" s="617"/>
      <c r="CF535" s="617"/>
      <c r="CG535" s="617"/>
      <c r="CH535" s="617"/>
      <c r="CI535" s="617"/>
      <c r="CJ535" s="617"/>
      <c r="CK535" s="617"/>
      <c r="CL535" s="617"/>
      <c r="CM535" s="617"/>
      <c r="CN535" s="617"/>
      <c r="CO535" s="617"/>
      <c r="CP535" s="617"/>
      <c r="CQ535" s="617"/>
      <c r="CR535" s="617"/>
      <c r="CS535" s="617"/>
      <c r="CT535" s="617"/>
      <c r="CU535" s="617"/>
      <c r="CV535" s="617"/>
      <c r="CW535" s="617"/>
      <c r="CX535" s="617"/>
      <c r="CY535" s="617"/>
      <c r="CZ535" s="617"/>
      <c r="DA535" s="617"/>
      <c r="DB535" s="6">
        <f t="shared" si="7487"/>
        <v>0</v>
      </c>
      <c r="DC535" s="6">
        <f t="shared" si="7488"/>
        <v>17211200</v>
      </c>
      <c r="DD535" s="6">
        <f t="shared" si="7489"/>
        <v>0</v>
      </c>
      <c r="DE535" s="6">
        <f t="shared" si="7490"/>
        <v>30280800</v>
      </c>
      <c r="DF535" s="6">
        <f t="shared" si="7491"/>
        <v>19277592</v>
      </c>
      <c r="DG535" s="6">
        <f t="shared" si="7492"/>
        <v>13117344</v>
      </c>
      <c r="DH535" s="6">
        <f t="shared" si="7493"/>
        <v>0</v>
      </c>
      <c r="DI535" s="6">
        <f t="shared" si="7494"/>
        <v>5820223.0977596277</v>
      </c>
      <c r="DJ535" s="6">
        <f t="shared" si="7495"/>
        <v>0</v>
      </c>
      <c r="DK535" s="6">
        <f t="shared" si="7496"/>
        <v>0</v>
      </c>
      <c r="DL535" s="6">
        <f t="shared" si="7497"/>
        <v>0</v>
      </c>
      <c r="DM535" s="6">
        <f t="shared" si="7498"/>
        <v>0</v>
      </c>
      <c r="DO535" s="6">
        <f t="shared" si="7499"/>
        <v>14561828.1619153</v>
      </c>
      <c r="DP535" s="6">
        <f t="shared" si="7500"/>
        <v>11936910.004031217</v>
      </c>
      <c r="DQ535" s="6">
        <f t="shared" si="7501"/>
        <v>16466647.608925732</v>
      </c>
      <c r="DR535" s="6">
        <f t="shared" si="7502"/>
        <v>21810648.157969832</v>
      </c>
      <c r="DS535" s="6">
        <f t="shared" si="7503"/>
        <v>13490791.453761384</v>
      </c>
      <c r="DT535" s="6">
        <f t="shared" si="7504"/>
        <v>9014325.3538985047</v>
      </c>
      <c r="DU535" s="6">
        <f t="shared" si="7505"/>
        <v>0</v>
      </c>
      <c r="DV535" s="6">
        <f t="shared" si="7506"/>
        <v>0</v>
      </c>
      <c r="DW535" s="6">
        <f t="shared" si="7507"/>
        <v>0</v>
      </c>
      <c r="DX535" s="6">
        <f t="shared" si="7508"/>
        <v>0</v>
      </c>
      <c r="DY535" s="6">
        <f t="shared" si="7509"/>
        <v>0</v>
      </c>
      <c r="DZ535" s="6">
        <f t="shared" si="7510"/>
        <v>0</v>
      </c>
    </row>
    <row r="536" spans="2:130" outlineLevel="1">
      <c r="B536" s="6">
        <f>'23년(세부_실적)'!A721</f>
        <v>530</v>
      </c>
      <c r="C536" s="620"/>
      <c r="D536" s="620"/>
      <c r="E536" s="620"/>
      <c r="F536" s="622" t="str">
        <f>'23년(세부_실적)'!E721</f>
        <v>PN078AWJ-VF</v>
      </c>
      <c r="G536" s="622" t="s">
        <v>1541</v>
      </c>
      <c r="H536" s="622"/>
      <c r="I536" s="617" t="str">
        <f>'23년(세부_실적)'!G721</f>
        <v>구</v>
      </c>
      <c r="J536" s="617" t="str">
        <f>'23년(세부_실적)'!H721</f>
        <v>SY</v>
      </c>
      <c r="K536" s="617">
        <f>'23년(세부_실적)'!I721</f>
        <v>0</v>
      </c>
      <c r="L536" s="617">
        <f>'23년(세부_실적)'!J721</f>
        <v>8962</v>
      </c>
      <c r="M536" s="617">
        <f>'23년(세부_실적)'!K721</f>
        <v>0</v>
      </c>
      <c r="N536" s="617">
        <f>'23년(세부_실적)'!L721</f>
        <v>8962</v>
      </c>
      <c r="O536" s="617">
        <f>'23년(세부_실적)'!M721</f>
        <v>0</v>
      </c>
      <c r="P536" s="617">
        <f>'23년(세부_실적)'!N721</f>
        <v>8962</v>
      </c>
      <c r="Q536" s="617">
        <f>'23년(세부_실적)'!O721</f>
        <v>0</v>
      </c>
      <c r="R536" s="617">
        <f>'23년(세부_실적)'!P721</f>
        <v>8962</v>
      </c>
      <c r="S536" s="638">
        <f>'23년(세부_실적)'!Q721</f>
        <v>1.8000000000000002E-2</v>
      </c>
      <c r="T536" s="638">
        <f t="shared" si="7454"/>
        <v>18.000000000000004</v>
      </c>
      <c r="U536" s="638">
        <f>'23년(세부_실적)'!S721</f>
        <v>0</v>
      </c>
      <c r="V536" s="638">
        <f t="shared" si="7455"/>
        <v>0</v>
      </c>
      <c r="W536" s="638">
        <f>'23년(세부_실적)'!U721</f>
        <v>3.0000000000000001E-3</v>
      </c>
      <c r="X536" s="638">
        <f t="shared" si="7456"/>
        <v>3</v>
      </c>
      <c r="Y536" s="638">
        <f>'23년(세부_실적)'!W721</f>
        <v>0</v>
      </c>
      <c r="Z536" s="638">
        <f t="shared" si="7457"/>
        <v>0</v>
      </c>
      <c r="AA536" s="638">
        <f>'23년(세부_실적)'!Y721</f>
        <v>3.0000000000000001E-3</v>
      </c>
      <c r="AB536" s="638">
        <f t="shared" si="7457"/>
        <v>3</v>
      </c>
      <c r="AC536" s="638">
        <f>'23년(세부_실적)'!AA721</f>
        <v>3.0000000000000001E-3</v>
      </c>
      <c r="AD536" s="638">
        <f t="shared" ref="AD536" si="7731">AC536*1000</f>
        <v>3</v>
      </c>
      <c r="AE536" s="638">
        <f>'23년(세부_실적)'!AC721</f>
        <v>0</v>
      </c>
      <c r="AF536" s="638">
        <f t="shared" ref="AF536" si="7732">AE536*1000</f>
        <v>0</v>
      </c>
      <c r="AG536" s="638">
        <f>'23년(세부_실적)'!AE721</f>
        <v>3.0000000000000001E-3</v>
      </c>
      <c r="AH536" s="638">
        <f t="shared" ref="AH536" si="7733">AG536*1000</f>
        <v>3</v>
      </c>
      <c r="AI536" s="638">
        <f>'23년(세부_실적)'!AG721</f>
        <v>6.0000000000000001E-3</v>
      </c>
      <c r="AJ536" s="638">
        <f t="shared" ref="AJ536" si="7734">AI536*1000</f>
        <v>6</v>
      </c>
      <c r="AK536" s="638">
        <f>'23년(세부_실적)'!AI721</f>
        <v>9.0000000000000011E-3</v>
      </c>
      <c r="AL536" s="638">
        <f t="shared" ref="AL536" si="7735">AK536*1000</f>
        <v>9.0000000000000018</v>
      </c>
      <c r="AM536" s="638">
        <f>'23년(세부_실적)'!AK721</f>
        <v>3.0000000000000001E-3</v>
      </c>
      <c r="AN536" s="638">
        <f t="shared" ref="AN536" si="7736">AM536*1000</f>
        <v>3</v>
      </c>
      <c r="AO536" s="638">
        <f>'23년(세부_실적)'!AM721</f>
        <v>0</v>
      </c>
      <c r="AP536" s="638">
        <f t="shared" ref="AP536" si="7737">AO536*1000</f>
        <v>0</v>
      </c>
      <c r="AQ536" s="638">
        <f>'23년(세부_실적)'!AO721</f>
        <v>0</v>
      </c>
      <c r="AR536" s="638">
        <f t="shared" ref="AR536" si="7738">AQ536*1000</f>
        <v>0</v>
      </c>
      <c r="AS536" s="638">
        <f>'23년(세부_실적)'!AQ721</f>
        <v>3.0000000000000001E-3</v>
      </c>
      <c r="AT536" s="638">
        <f t="shared" ref="AT536" si="7739">AS536*1000</f>
        <v>3</v>
      </c>
      <c r="AU536" s="638">
        <f>'23년(세부_실적)'!AS721</f>
        <v>3.0000000000000001E-3</v>
      </c>
      <c r="AV536" s="638">
        <f t="shared" ref="AV536" si="7740">AU536*1000</f>
        <v>3</v>
      </c>
      <c r="AW536" s="638">
        <f>'23년(세부_실적)'!AU721</f>
        <v>3.0000000000000001E-3</v>
      </c>
      <c r="AX536" s="638">
        <f t="shared" ref="AX536" si="7741">AW536*1000</f>
        <v>3</v>
      </c>
      <c r="AY536" s="638">
        <f>'23년(세부_실적)'!AW721</f>
        <v>0</v>
      </c>
      <c r="AZ536" s="638">
        <f t="shared" ref="AZ536" si="7742">AY536*1000</f>
        <v>0</v>
      </c>
      <c r="BA536" s="638">
        <f>'23년(세부_실적)'!AY721</f>
        <v>6.0000000000000001E-3</v>
      </c>
      <c r="BB536" s="638">
        <f t="shared" ref="BB536" si="7743">BA536*1000</f>
        <v>6</v>
      </c>
      <c r="BC536" s="638">
        <f>'23년(세부_실적)'!BA721</f>
        <v>9.0000000000000011E-3</v>
      </c>
      <c r="BD536" s="638">
        <f t="shared" ref="BD536" si="7744">BC536*1000</f>
        <v>9.0000000000000018</v>
      </c>
      <c r="BF536" s="617">
        <v>0.54</v>
      </c>
      <c r="BG536" s="617">
        <v>3.9714907400000001</v>
      </c>
      <c r="BH536" s="617">
        <f t="shared" ref="BH536" si="7745">+BI536/$BI$2</f>
        <v>6.2776453210670393</v>
      </c>
      <c r="BI536" s="617">
        <v>7820</v>
      </c>
      <c r="BJ536" s="617">
        <v>0.54</v>
      </c>
      <c r="BK536" s="617">
        <v>3.9714907400000001</v>
      </c>
      <c r="BL536" s="617">
        <f>+BM536/$BM$2</f>
        <v>6.1370877870383449</v>
      </c>
      <c r="BM536" s="617">
        <v>7820</v>
      </c>
      <c r="BN536" s="617">
        <v>0.54</v>
      </c>
      <c r="BO536" s="617">
        <v>3.9714907400000001</v>
      </c>
      <c r="BP536" s="617">
        <f t="shared" si="7615"/>
        <v>5.999555020215892</v>
      </c>
      <c r="BQ536" s="617">
        <v>7820</v>
      </c>
      <c r="BR536" s="617">
        <v>0.54</v>
      </c>
      <c r="BS536" s="617">
        <v>3.9714907400000001</v>
      </c>
      <c r="BT536" s="617">
        <f t="shared" si="7599"/>
        <v>5.9093794395913308</v>
      </c>
      <c r="BU536" s="617">
        <v>7820</v>
      </c>
      <c r="BV536" s="617">
        <v>0.54</v>
      </c>
      <c r="BW536" s="617">
        <v>3.9714907400000001</v>
      </c>
      <c r="BX536" s="617">
        <f t="shared" si="7486"/>
        <v>6.0826680965795381</v>
      </c>
      <c r="BY536" s="617">
        <v>8054</v>
      </c>
      <c r="BZ536" s="617">
        <v>0.54</v>
      </c>
      <c r="CA536" s="617">
        <v>3.9714907400000001</v>
      </c>
      <c r="CB536" s="617">
        <f t="shared" si="7616"/>
        <v>6.1942887027679721</v>
      </c>
      <c r="CC536" s="617">
        <v>8054</v>
      </c>
      <c r="CD536" s="617"/>
      <c r="CE536" s="617"/>
      <c r="CF536" s="617"/>
      <c r="CG536" s="617"/>
      <c r="CH536" s="617"/>
      <c r="CI536" s="617"/>
      <c r="CJ536" s="617"/>
      <c r="CK536" s="617"/>
      <c r="CL536" s="617"/>
      <c r="CM536" s="617"/>
      <c r="CN536" s="617"/>
      <c r="CO536" s="617"/>
      <c r="CP536" s="617"/>
      <c r="CQ536" s="617"/>
      <c r="CR536" s="617"/>
      <c r="CS536" s="617"/>
      <c r="CT536" s="617"/>
      <c r="CU536" s="617"/>
      <c r="CV536" s="617"/>
      <c r="CW536" s="617"/>
      <c r="CX536" s="617"/>
      <c r="CY536" s="617"/>
      <c r="CZ536" s="617"/>
      <c r="DA536" s="617"/>
      <c r="DB536" s="6">
        <f t="shared" si="7487"/>
        <v>0</v>
      </c>
      <c r="DC536" s="6">
        <f t="shared" si="7488"/>
        <v>23459.999999999996</v>
      </c>
      <c r="DD536" s="6">
        <f t="shared" si="7489"/>
        <v>0</v>
      </c>
      <c r="DE536" s="6">
        <f t="shared" si="7490"/>
        <v>23460</v>
      </c>
      <c r="DF536" s="6">
        <f t="shared" si="7491"/>
        <v>0</v>
      </c>
      <c r="DG536" s="6">
        <f t="shared" si="7492"/>
        <v>24162.000000000004</v>
      </c>
      <c r="DH536" s="6">
        <f t="shared" si="7493"/>
        <v>0</v>
      </c>
      <c r="DI536" s="6">
        <f t="shared" si="7494"/>
        <v>0</v>
      </c>
      <c r="DJ536" s="6">
        <f t="shared" si="7495"/>
        <v>0</v>
      </c>
      <c r="DK536" s="6">
        <f t="shared" si="7496"/>
        <v>0</v>
      </c>
      <c r="DL536" s="6">
        <f t="shared" si="7497"/>
        <v>0</v>
      </c>
      <c r="DM536" s="6">
        <f t="shared" si="7498"/>
        <v>0</v>
      </c>
      <c r="DO536" s="6">
        <f t="shared" si="7499"/>
        <v>0</v>
      </c>
      <c r="DP536" s="6">
        <f t="shared" si="7500"/>
        <v>17245.895192168402</v>
      </c>
      <c r="DQ536" s="6">
        <f t="shared" si="7501"/>
        <v>0</v>
      </c>
      <c r="DR536" s="6">
        <f t="shared" si="7502"/>
        <v>17910.437778170402</v>
      </c>
      <c r="DS536" s="6">
        <f t="shared" si="7503"/>
        <v>0</v>
      </c>
      <c r="DT536" s="6">
        <f t="shared" si="7504"/>
        <v>17597.926814610601</v>
      </c>
      <c r="DU536" s="6">
        <f t="shared" si="7505"/>
        <v>0</v>
      </c>
      <c r="DV536" s="6">
        <f t="shared" si="7506"/>
        <v>0</v>
      </c>
      <c r="DW536" s="6">
        <f t="shared" si="7507"/>
        <v>0</v>
      </c>
      <c r="DX536" s="6">
        <f t="shared" si="7508"/>
        <v>0</v>
      </c>
      <c r="DY536" s="6">
        <f t="shared" si="7509"/>
        <v>0</v>
      </c>
      <c r="DZ536" s="6">
        <f t="shared" si="7510"/>
        <v>0</v>
      </c>
    </row>
    <row r="537" spans="2:130" outlineLevel="1">
      <c r="B537" s="6">
        <f>'23년(세부_실적)'!A723</f>
        <v>531</v>
      </c>
      <c r="C537" s="620"/>
      <c r="D537" s="620"/>
      <c r="E537" s="620"/>
      <c r="F537" s="622" t="str">
        <f>'23년(세부_실적)'!E723</f>
        <v>PN080MCW-VF</v>
      </c>
      <c r="G537" s="622" t="s">
        <v>1542</v>
      </c>
      <c r="H537" s="622"/>
      <c r="I537" s="617" t="str">
        <f>'23년(세부_실적)'!G723</f>
        <v>구</v>
      </c>
      <c r="J537" s="617" t="str">
        <f>'23년(세부_실적)'!H723</f>
        <v>SY</v>
      </c>
      <c r="K537" s="617">
        <f>'23년(세부_실적)'!I723</f>
        <v>0</v>
      </c>
      <c r="L537" s="617">
        <f>'23년(세부_실적)'!J723</f>
        <v>17150</v>
      </c>
      <c r="M537" s="617">
        <f>'23년(세부_실적)'!K723</f>
        <v>0</v>
      </c>
      <c r="N537" s="617">
        <f>'23년(세부_실적)'!L723</f>
        <v>17150</v>
      </c>
      <c r="O537" s="617">
        <f>'23년(세부_실적)'!M723</f>
        <v>0</v>
      </c>
      <c r="P537" s="617">
        <f>'23년(세부_실적)'!N723</f>
        <v>17150</v>
      </c>
      <c r="Q537" s="617">
        <f>'23년(세부_실적)'!O723</f>
        <v>0</v>
      </c>
      <c r="R537" s="617">
        <f>'23년(세부_실적)'!P723</f>
        <v>17150</v>
      </c>
      <c r="S537" s="638">
        <f>'23년(세부_실적)'!Q723</f>
        <v>6.0439999999999996</v>
      </c>
      <c r="T537" s="638">
        <f t="shared" si="7454"/>
        <v>6044</v>
      </c>
      <c r="U537" s="638">
        <f>'23년(세부_실적)'!S723</f>
        <v>0.77600000000000002</v>
      </c>
      <c r="V537" s="638">
        <f t="shared" si="7455"/>
        <v>776</v>
      </c>
      <c r="W537" s="638">
        <f>'23년(세부_실적)'!U723</f>
        <v>1.516</v>
      </c>
      <c r="X537" s="638">
        <f t="shared" si="7456"/>
        <v>1516</v>
      </c>
      <c r="Y537" s="638">
        <f>'23년(세부_실적)'!W723</f>
        <v>0</v>
      </c>
      <c r="Z537" s="638">
        <f t="shared" si="7457"/>
        <v>0</v>
      </c>
      <c r="AA537" s="638">
        <f>'23년(세부_실적)'!Y723</f>
        <v>2.2919999999999998</v>
      </c>
      <c r="AB537" s="638">
        <f t="shared" si="7457"/>
        <v>2292</v>
      </c>
      <c r="AC537" s="638">
        <f>'23년(세부_실적)'!AA723</f>
        <v>0</v>
      </c>
      <c r="AD537" s="638">
        <f t="shared" ref="AD537" si="7746">AC537*1000</f>
        <v>0</v>
      </c>
      <c r="AE537" s="638">
        <f>'23년(세부_실적)'!AC723</f>
        <v>1.2649999999999999</v>
      </c>
      <c r="AF537" s="638">
        <f t="shared" ref="AF537" si="7747">AE537*1000</f>
        <v>1265</v>
      </c>
      <c r="AG537" s="638">
        <f>'23년(세부_실적)'!AE723</f>
        <v>0</v>
      </c>
      <c r="AH537" s="638">
        <f t="shared" ref="AH537" si="7748">AG537*1000</f>
        <v>0</v>
      </c>
      <c r="AI537" s="638">
        <f>'23년(세부_실적)'!AG723</f>
        <v>1.2649999999999999</v>
      </c>
      <c r="AJ537" s="638">
        <f t="shared" ref="AJ537" si="7749">AI537*1000</f>
        <v>1265</v>
      </c>
      <c r="AK537" s="638">
        <f>'23년(세부_실적)'!AI723</f>
        <v>3.5569999999999995</v>
      </c>
      <c r="AL537" s="638">
        <f t="shared" ref="AL537" si="7750">AK537*1000</f>
        <v>3556.9999999999995</v>
      </c>
      <c r="AM537" s="638">
        <f>'23년(세부_실적)'!AK723</f>
        <v>1.1870000000000001</v>
      </c>
      <c r="AN537" s="638">
        <f t="shared" ref="AN537" si="7751">AM537*1000</f>
        <v>1187</v>
      </c>
      <c r="AO537" s="638">
        <f>'23년(세부_실적)'!AM723</f>
        <v>0</v>
      </c>
      <c r="AP537" s="638">
        <f t="shared" ref="AP537" si="7752">AO537*1000</f>
        <v>0</v>
      </c>
      <c r="AQ537" s="638">
        <f>'23년(세부_실적)'!AO723</f>
        <v>0</v>
      </c>
      <c r="AR537" s="638">
        <f t="shared" ref="AR537" si="7753">AQ537*1000</f>
        <v>0</v>
      </c>
      <c r="AS537" s="638">
        <f>'23년(세부_실적)'!AQ723</f>
        <v>1.1870000000000001</v>
      </c>
      <c r="AT537" s="638">
        <f t="shared" ref="AT537" si="7754">AS537*1000</f>
        <v>1187</v>
      </c>
      <c r="AU537" s="638">
        <f>'23년(세부_실적)'!AS723</f>
        <v>1.3</v>
      </c>
      <c r="AV537" s="638">
        <f t="shared" ref="AV537" si="7755">AU537*1000</f>
        <v>1300</v>
      </c>
      <c r="AW537" s="638">
        <f>'23년(세부_실적)'!AU723</f>
        <v>0</v>
      </c>
      <c r="AX537" s="638">
        <f t="shared" ref="AX537" si="7756">AW537*1000</f>
        <v>0</v>
      </c>
      <c r="AY537" s="638">
        <f>'23년(세부_실적)'!AW723</f>
        <v>0</v>
      </c>
      <c r="AZ537" s="638">
        <f t="shared" ref="AZ537" si="7757">AY537*1000</f>
        <v>0</v>
      </c>
      <c r="BA537" s="638">
        <f>'23년(세부_실적)'!AY723</f>
        <v>1.3</v>
      </c>
      <c r="BB537" s="638">
        <f t="shared" ref="BB537" si="7758">BA537*1000</f>
        <v>1300</v>
      </c>
      <c r="BC537" s="638">
        <f>'23년(세부_실적)'!BA723</f>
        <v>2.4870000000000001</v>
      </c>
      <c r="BD537" s="638">
        <f t="shared" ref="BD537" si="7759">BC537*1000</f>
        <v>2487</v>
      </c>
      <c r="BF537" s="617">
        <v>0.95</v>
      </c>
      <c r="BG537" s="617">
        <v>10.107879049181815</v>
      </c>
      <c r="BH537" s="617">
        <f t="shared" ref="BH537" si="7760">+BI537/$BI$2</f>
        <v>13.767470237378481</v>
      </c>
      <c r="BI537" s="617">
        <v>17150</v>
      </c>
      <c r="BJ537" s="617">
        <v>0.95</v>
      </c>
      <c r="BK537" s="617">
        <v>10.107879049181815</v>
      </c>
      <c r="BL537" s="617">
        <f>+BM537/$BM$2</f>
        <v>13.459214264412738</v>
      </c>
      <c r="BM537" s="617">
        <v>17150</v>
      </c>
      <c r="BN537" s="617">
        <v>0.95</v>
      </c>
      <c r="BO537" s="617">
        <v>10.107879049181815</v>
      </c>
      <c r="BP537" s="617">
        <f t="shared" si="7615"/>
        <v>13.157591892161451</v>
      </c>
      <c r="BQ537" s="617">
        <v>17150</v>
      </c>
      <c r="BR537" s="617">
        <v>0.95</v>
      </c>
      <c r="BS537" s="617">
        <v>10.503879218421261</v>
      </c>
      <c r="BT537" s="617"/>
      <c r="BU537" s="617"/>
      <c r="BV537" s="617">
        <v>0.95</v>
      </c>
      <c r="BW537" s="617">
        <v>10.503879218421261</v>
      </c>
      <c r="BX537" s="617"/>
      <c r="BY537" s="617"/>
      <c r="BZ537" s="617">
        <v>0.95</v>
      </c>
      <c r="CA537" s="617">
        <v>10.503879218421261</v>
      </c>
      <c r="CB537" s="617"/>
      <c r="CC537" s="617"/>
      <c r="CD537" s="617"/>
      <c r="CE537" s="617"/>
      <c r="CF537" s="617"/>
      <c r="CG537" s="617"/>
      <c r="CH537" s="617"/>
      <c r="CI537" s="617"/>
      <c r="CJ537" s="617"/>
      <c r="CK537" s="617"/>
      <c r="CL537" s="617"/>
      <c r="CM537" s="617"/>
      <c r="CN537" s="617"/>
      <c r="CO537" s="617"/>
      <c r="CP537" s="617"/>
      <c r="CQ537" s="617"/>
      <c r="CR537" s="617"/>
      <c r="CS537" s="617"/>
      <c r="CT537" s="617"/>
      <c r="CU537" s="617"/>
      <c r="CV537" s="617"/>
      <c r="CW537" s="617"/>
      <c r="CX537" s="617"/>
      <c r="CY537" s="617"/>
      <c r="CZ537" s="617"/>
      <c r="DA537" s="617"/>
      <c r="DB537" s="6">
        <f t="shared" si="7487"/>
        <v>13308400</v>
      </c>
      <c r="DC537" s="6">
        <f t="shared" si="7488"/>
        <v>25999400</v>
      </c>
      <c r="DD537" s="6">
        <f t="shared" si="7489"/>
        <v>0</v>
      </c>
      <c r="DE537" s="6">
        <f t="shared" si="7490"/>
        <v>0</v>
      </c>
      <c r="DF537" s="6">
        <f t="shared" si="7491"/>
        <v>0</v>
      </c>
      <c r="DG537" s="6">
        <f t="shared" si="7492"/>
        <v>0</v>
      </c>
      <c r="DH537" s="6">
        <f t="shared" si="7493"/>
        <v>0</v>
      </c>
      <c r="DI537" s="6">
        <f t="shared" si="7494"/>
        <v>0</v>
      </c>
      <c r="DJ537" s="6">
        <f t="shared" si="7495"/>
        <v>0</v>
      </c>
      <c r="DK537" s="6">
        <f t="shared" si="7496"/>
        <v>0</v>
      </c>
      <c r="DL537" s="6">
        <f t="shared" si="7497"/>
        <v>0</v>
      </c>
      <c r="DM537" s="6">
        <f t="shared" si="7498"/>
        <v>0</v>
      </c>
      <c r="DO537" s="6">
        <f t="shared" si="7499"/>
        <v>10689158.937753629</v>
      </c>
      <c r="DP537" s="6">
        <f t="shared" si="7500"/>
        <v>21360698.693345454</v>
      </c>
      <c r="DQ537" s="6">
        <f t="shared" si="7501"/>
        <v>0</v>
      </c>
      <c r="DR537" s="6">
        <f t="shared" si="7502"/>
        <v>0</v>
      </c>
      <c r="DS537" s="6">
        <f t="shared" si="7503"/>
        <v>19184948.171914048</v>
      </c>
      <c r="DT537" s="6">
        <f t="shared" si="7504"/>
        <v>0</v>
      </c>
      <c r="DU537" s="6">
        <f t="shared" si="7505"/>
        <v>0</v>
      </c>
      <c r="DV537" s="6">
        <f t="shared" si="7506"/>
        <v>0</v>
      </c>
      <c r="DW537" s="6">
        <f t="shared" si="7507"/>
        <v>0</v>
      </c>
      <c r="DX537" s="6">
        <f t="shared" si="7508"/>
        <v>0</v>
      </c>
      <c r="DY537" s="6">
        <f t="shared" si="7509"/>
        <v>0</v>
      </c>
      <c r="DZ537" s="6">
        <f t="shared" si="7510"/>
        <v>0</v>
      </c>
    </row>
    <row r="538" spans="2:130" outlineLevel="1">
      <c r="B538" s="6">
        <f>'23년(세부_실적)'!A724</f>
        <v>532</v>
      </c>
      <c r="C538" s="620"/>
      <c r="D538" s="620"/>
      <c r="E538" s="620"/>
      <c r="F538" s="622" t="str">
        <f>'23년(세부_실적)'!E724</f>
        <v>PN130ACW-VF</v>
      </c>
      <c r="G538" s="622" t="s">
        <v>1543</v>
      </c>
      <c r="H538" s="622"/>
      <c r="I538" s="617" t="str">
        <f>'23년(세부_실적)'!G724</f>
        <v>구</v>
      </c>
      <c r="J538" s="617" t="str">
        <f>'23년(세부_실적)'!H724</f>
        <v>SY</v>
      </c>
      <c r="K538" s="617">
        <f>'23년(세부_실적)'!I724</f>
        <v>0</v>
      </c>
      <c r="L538" s="617">
        <f>'23년(세부_실적)'!J724</f>
        <v>19232</v>
      </c>
      <c r="M538" s="617">
        <f>'23년(세부_실적)'!K724</f>
        <v>0</v>
      </c>
      <c r="N538" s="617">
        <f>'23년(세부_실적)'!L724</f>
        <v>19232</v>
      </c>
      <c r="O538" s="617">
        <f>'23년(세부_실적)'!M724</f>
        <v>0</v>
      </c>
      <c r="P538" s="617">
        <f>'23년(세부_실적)'!N724</f>
        <v>19232</v>
      </c>
      <c r="Q538" s="617">
        <f>'23년(세부_실적)'!O724</f>
        <v>0</v>
      </c>
      <c r="R538" s="617">
        <f>'23년(세부_실적)'!P724</f>
        <v>19232</v>
      </c>
      <c r="S538" s="638">
        <f>'23년(세부_실적)'!Q724</f>
        <v>3.46</v>
      </c>
      <c r="T538" s="638">
        <f t="shared" si="7454"/>
        <v>3460</v>
      </c>
      <c r="U538" s="638">
        <f>'23년(세부_실적)'!S724</f>
        <v>0.161</v>
      </c>
      <c r="V538" s="638">
        <f t="shared" si="7455"/>
        <v>161</v>
      </c>
      <c r="W538" s="638">
        <f>'23년(세부_실적)'!U724</f>
        <v>5.0000000000000001E-3</v>
      </c>
      <c r="X538" s="638">
        <f t="shared" si="7456"/>
        <v>5</v>
      </c>
      <c r="Y538" s="638">
        <f>'23년(세부_실적)'!W724</f>
        <v>2.5000000000000001E-2</v>
      </c>
      <c r="Z538" s="638">
        <f t="shared" si="7457"/>
        <v>25</v>
      </c>
      <c r="AA538" s="638">
        <f>'23년(세부_실적)'!Y724</f>
        <v>0.191</v>
      </c>
      <c r="AB538" s="638">
        <f t="shared" si="7457"/>
        <v>191</v>
      </c>
      <c r="AC538" s="638">
        <f>'23년(세부_실적)'!AA724</f>
        <v>0.08</v>
      </c>
      <c r="AD538" s="638">
        <f t="shared" ref="AD538" si="7761">AC538*1000</f>
        <v>80</v>
      </c>
      <c r="AE538" s="638">
        <f>'23년(세부_실적)'!AC724</f>
        <v>1E-3</v>
      </c>
      <c r="AF538" s="638">
        <f t="shared" ref="AF538" si="7762">AE538*1000</f>
        <v>1</v>
      </c>
      <c r="AG538" s="638">
        <f>'23년(세부_실적)'!AE724</f>
        <v>0.01</v>
      </c>
      <c r="AH538" s="638">
        <f t="shared" ref="AH538" si="7763">AG538*1000</f>
        <v>10</v>
      </c>
      <c r="AI538" s="638">
        <f>'23년(세부_실적)'!AG724</f>
        <v>9.0999999999999998E-2</v>
      </c>
      <c r="AJ538" s="638">
        <f t="shared" ref="AJ538" si="7764">AI538*1000</f>
        <v>91</v>
      </c>
      <c r="AK538" s="638">
        <f>'23년(세부_실적)'!AI724</f>
        <v>0.28200000000000003</v>
      </c>
      <c r="AL538" s="638">
        <f t="shared" ref="AL538" si="7765">AK538*1000</f>
        <v>282</v>
      </c>
      <c r="AM538" s="638">
        <f>'23년(세부_실적)'!AK724</f>
        <v>1.1279999999999999</v>
      </c>
      <c r="AN538" s="638">
        <f t="shared" ref="AN538" si="7766">AM538*1000</f>
        <v>1128</v>
      </c>
      <c r="AO538" s="638">
        <f>'23년(세부_실적)'!AM724</f>
        <v>0.35</v>
      </c>
      <c r="AP538" s="638">
        <f t="shared" ref="AP538" si="7767">AO538*1000</f>
        <v>350</v>
      </c>
      <c r="AQ538" s="638">
        <f>'23년(세부_실적)'!AO724</f>
        <v>0.03</v>
      </c>
      <c r="AR538" s="638">
        <f t="shared" ref="AR538" si="7768">AQ538*1000</f>
        <v>30</v>
      </c>
      <c r="AS538" s="638">
        <f>'23년(세부_실적)'!AQ724</f>
        <v>1.5079999999999998</v>
      </c>
      <c r="AT538" s="638">
        <f t="shared" ref="AT538" si="7769">AS538*1000</f>
        <v>1507.9999999999998</v>
      </c>
      <c r="AU538" s="638">
        <f>'23년(세부_실적)'!AS724</f>
        <v>0.255</v>
      </c>
      <c r="AV538" s="638">
        <f t="shared" ref="AV538" si="7770">AU538*1000</f>
        <v>255</v>
      </c>
      <c r="AW538" s="638">
        <f>'23년(세부_실적)'!AU724</f>
        <v>0.82599999999999996</v>
      </c>
      <c r="AX538" s="638">
        <f t="shared" ref="AX538" si="7771">AW538*1000</f>
        <v>826</v>
      </c>
      <c r="AY538" s="638">
        <f>'23년(세부_실적)'!AW724</f>
        <v>0.58899999999999997</v>
      </c>
      <c r="AZ538" s="638">
        <f t="shared" ref="AZ538" si="7772">AY538*1000</f>
        <v>589</v>
      </c>
      <c r="BA538" s="638">
        <f>'23년(세부_실적)'!AY724</f>
        <v>1.67</v>
      </c>
      <c r="BB538" s="638">
        <f t="shared" ref="BB538" si="7773">BA538*1000</f>
        <v>1670</v>
      </c>
      <c r="BC538" s="638">
        <f>'23년(세부_실적)'!BA724</f>
        <v>3.1779999999999999</v>
      </c>
      <c r="BD538" s="638">
        <f t="shared" ref="BD538" si="7774">BC538*1000</f>
        <v>3178</v>
      </c>
      <c r="BF538" s="617">
        <v>0.87</v>
      </c>
      <c r="BG538" s="617">
        <v>6.7150763879090931</v>
      </c>
      <c r="BH538" s="617">
        <f t="shared" ref="BH538" si="7775">+BI538/$BI$2</f>
        <v>13.470446098146407</v>
      </c>
      <c r="BI538" s="617">
        <v>16780</v>
      </c>
      <c r="BJ538" s="617">
        <v>0.87</v>
      </c>
      <c r="BK538" s="617">
        <v>6.7150763879090931</v>
      </c>
      <c r="BL538" s="617">
        <f>+BM538/$BM$2</f>
        <v>13.168840545588674</v>
      </c>
      <c r="BM538" s="617">
        <v>16780</v>
      </c>
      <c r="BN538" s="617">
        <v>0.87</v>
      </c>
      <c r="BO538" s="617">
        <v>6.7150763879090931</v>
      </c>
      <c r="BP538" s="617">
        <f t="shared" si="7615"/>
        <v>12.873725478161466</v>
      </c>
      <c r="BQ538" s="617">
        <v>16780</v>
      </c>
      <c r="BR538" s="617">
        <v>0.87</v>
      </c>
      <c r="BS538" s="617">
        <v>7.0363705403576651</v>
      </c>
      <c r="BT538" s="617">
        <f t="shared" si="7599"/>
        <v>12.680228516156335</v>
      </c>
      <c r="BU538" s="617">
        <v>16780</v>
      </c>
      <c r="BV538" s="617">
        <v>0.87</v>
      </c>
      <c r="BW538" s="617">
        <v>7.0363705403576651</v>
      </c>
      <c r="BX538" s="617">
        <f t="shared" si="7486"/>
        <v>13.052738106926267</v>
      </c>
      <c r="BY538" s="617">
        <v>17283</v>
      </c>
      <c r="BZ538" s="617">
        <v>0.87</v>
      </c>
      <c r="CA538" s="617">
        <v>7.0363705403576651</v>
      </c>
      <c r="CB538" s="617">
        <f>+CC538/$CC$2</f>
        <v>13.292263676426478</v>
      </c>
      <c r="CC538" s="617">
        <v>17283</v>
      </c>
      <c r="CD538" s="617"/>
      <c r="CE538" s="617"/>
      <c r="CF538" s="617"/>
      <c r="CG538" s="617"/>
      <c r="CH538" s="617"/>
      <c r="CI538" s="617"/>
      <c r="CJ538" s="617"/>
      <c r="CK538" s="617"/>
      <c r="CL538" s="617"/>
      <c r="CM538" s="617"/>
      <c r="CN538" s="617"/>
      <c r="CO538" s="617"/>
      <c r="CP538" s="617"/>
      <c r="CQ538" s="617"/>
      <c r="CR538" s="617"/>
      <c r="CS538" s="617"/>
      <c r="CT538" s="617"/>
      <c r="CU538" s="617"/>
      <c r="CV538" s="617"/>
      <c r="CW538" s="617"/>
      <c r="CX538" s="617"/>
      <c r="CY538" s="617"/>
      <c r="CZ538" s="617"/>
      <c r="DA538" s="617"/>
      <c r="DB538" s="6">
        <f t="shared" si="7487"/>
        <v>2701579.9999999995</v>
      </c>
      <c r="DC538" s="6">
        <f t="shared" si="7488"/>
        <v>83900</v>
      </c>
      <c r="DD538" s="6">
        <f t="shared" si="7489"/>
        <v>419500</v>
      </c>
      <c r="DE538" s="6">
        <f t="shared" si="7490"/>
        <v>1342400</v>
      </c>
      <c r="DF538" s="6">
        <f t="shared" si="7491"/>
        <v>17283</v>
      </c>
      <c r="DG538" s="6">
        <f t="shared" si="7492"/>
        <v>172830</v>
      </c>
      <c r="DH538" s="6">
        <f t="shared" si="7493"/>
        <v>0</v>
      </c>
      <c r="DI538" s="6">
        <f t="shared" si="7494"/>
        <v>6154005.7139890632</v>
      </c>
      <c r="DJ538" s="6">
        <f t="shared" si="7495"/>
        <v>0</v>
      </c>
      <c r="DK538" s="6">
        <f t="shared" si="7496"/>
        <v>0</v>
      </c>
      <c r="DL538" s="6">
        <f t="shared" si="7497"/>
        <v>0</v>
      </c>
      <c r="DM538" s="6">
        <f t="shared" si="7498"/>
        <v>0</v>
      </c>
      <c r="DO538" s="6">
        <f t="shared" si="7499"/>
        <v>1521233.2627103711</v>
      </c>
      <c r="DP538" s="6">
        <f t="shared" si="7500"/>
        <v>48325.280175007625</v>
      </c>
      <c r="DQ538" s="6">
        <f t="shared" si="7501"/>
        <v>247165.40290730877</v>
      </c>
      <c r="DR538" s="6">
        <f t="shared" si="7502"/>
        <v>837012.66107728833</v>
      </c>
      <c r="DS538" s="6">
        <f t="shared" si="7503"/>
        <v>10468.74616878218</v>
      </c>
      <c r="DT538" s="6">
        <f t="shared" si="7504"/>
        <v>102801.00167689247</v>
      </c>
      <c r="DU538" s="6">
        <f t="shared" si="7505"/>
        <v>0</v>
      </c>
      <c r="DV538" s="6">
        <f t="shared" si="7506"/>
        <v>0</v>
      </c>
      <c r="DW538" s="6">
        <f t="shared" si="7507"/>
        <v>0</v>
      </c>
      <c r="DX538" s="6">
        <f t="shared" si="7508"/>
        <v>0</v>
      </c>
      <c r="DY538" s="6">
        <f t="shared" si="7509"/>
        <v>0</v>
      </c>
      <c r="DZ538" s="6">
        <f t="shared" si="7510"/>
        <v>0</v>
      </c>
    </row>
    <row r="539" spans="2:130" outlineLevel="1">
      <c r="B539" s="6">
        <f>'23년(세부_실적)'!A725</f>
        <v>533</v>
      </c>
      <c r="C539" s="620"/>
      <c r="D539" s="620"/>
      <c r="E539" s="620"/>
      <c r="F539" s="622" t="str">
        <f>'23년(세부_실적)'!E725</f>
        <v>PN130ACW-VF(A)</v>
      </c>
      <c r="G539" s="622" t="s">
        <v>1544</v>
      </c>
      <c r="H539" s="622"/>
      <c r="I539" s="617" t="str">
        <f>'23년(세부_실적)'!G725</f>
        <v>구</v>
      </c>
      <c r="J539" s="617" t="str">
        <f>'23년(세부_실적)'!H725</f>
        <v>SY</v>
      </c>
      <c r="K539" s="617">
        <f>'23년(세부_실적)'!I725</f>
        <v>0</v>
      </c>
      <c r="L539" s="617">
        <f>'23년(세부_실적)'!J725</f>
        <v>19600</v>
      </c>
      <c r="M539" s="617">
        <f>'23년(세부_실적)'!K725</f>
        <v>0</v>
      </c>
      <c r="N539" s="617">
        <f>'23년(세부_실적)'!L725</f>
        <v>19600</v>
      </c>
      <c r="O539" s="617">
        <f>'23년(세부_실적)'!M725</f>
        <v>0</v>
      </c>
      <c r="P539" s="617">
        <f>'23년(세부_실적)'!N725</f>
        <v>19600</v>
      </c>
      <c r="Q539" s="617">
        <f>'23년(세부_실적)'!O725</f>
        <v>0</v>
      </c>
      <c r="R539" s="617">
        <f>'23년(세부_실적)'!P725</f>
        <v>19600</v>
      </c>
      <c r="S539" s="638">
        <f>'23년(세부_실적)'!Q725</f>
        <v>1.0310000000000001</v>
      </c>
      <c r="T539" s="638">
        <f t="shared" si="7454"/>
        <v>1031.0000000000002</v>
      </c>
      <c r="U539" s="638">
        <f>'23년(세부_실적)'!S725</f>
        <v>2E-3</v>
      </c>
      <c r="V539" s="638">
        <f t="shared" si="7455"/>
        <v>2</v>
      </c>
      <c r="W539" s="638">
        <f>'23년(세부_실적)'!U725</f>
        <v>0</v>
      </c>
      <c r="X539" s="638">
        <f t="shared" si="7456"/>
        <v>0</v>
      </c>
      <c r="Y539" s="638">
        <f>'23년(세부_실적)'!W725</f>
        <v>0.127</v>
      </c>
      <c r="Z539" s="638">
        <f t="shared" si="7457"/>
        <v>127</v>
      </c>
      <c r="AA539" s="638">
        <f>'23년(세부_실적)'!Y725</f>
        <v>0.129</v>
      </c>
      <c r="AB539" s="638">
        <f t="shared" si="7457"/>
        <v>129</v>
      </c>
      <c r="AC539" s="638">
        <f>'23년(세부_실적)'!AA725</f>
        <v>0.27600000000000002</v>
      </c>
      <c r="AD539" s="638">
        <f t="shared" ref="AD539" si="7776">AC539*1000</f>
        <v>276</v>
      </c>
      <c r="AE539" s="638">
        <f>'23년(세부_실적)'!AC725</f>
        <v>0.41499999999999998</v>
      </c>
      <c r="AF539" s="638">
        <f t="shared" ref="AF539" si="7777">AE539*1000</f>
        <v>415</v>
      </c>
      <c r="AG539" s="638">
        <f>'23년(세부_실적)'!AE725</f>
        <v>2E-3</v>
      </c>
      <c r="AH539" s="638">
        <f t="shared" ref="AH539" si="7778">AG539*1000</f>
        <v>2</v>
      </c>
      <c r="AI539" s="638">
        <f>'23년(세부_실적)'!AG725</f>
        <v>0.69300000000000006</v>
      </c>
      <c r="AJ539" s="638">
        <f t="shared" ref="AJ539" si="7779">AI539*1000</f>
        <v>693.00000000000011</v>
      </c>
      <c r="AK539" s="638">
        <f>'23년(세부_실적)'!AI725</f>
        <v>0.82200000000000006</v>
      </c>
      <c r="AL539" s="638">
        <f t="shared" ref="AL539" si="7780">AK539*1000</f>
        <v>822.00000000000011</v>
      </c>
      <c r="AM539" s="638">
        <f>'23년(세부_실적)'!AK725</f>
        <v>0</v>
      </c>
      <c r="AN539" s="638">
        <f t="shared" ref="AN539" si="7781">AM539*1000</f>
        <v>0</v>
      </c>
      <c r="AO539" s="638">
        <f>'23년(세부_실적)'!AM725</f>
        <v>0.122</v>
      </c>
      <c r="AP539" s="638">
        <f t="shared" ref="AP539" si="7782">AO539*1000</f>
        <v>122</v>
      </c>
      <c r="AQ539" s="638">
        <f>'23년(세부_실적)'!AO725</f>
        <v>0.05</v>
      </c>
      <c r="AR539" s="638">
        <f t="shared" ref="AR539" si="7783">AQ539*1000</f>
        <v>50</v>
      </c>
      <c r="AS539" s="638">
        <f>'23년(세부_실적)'!AQ725</f>
        <v>0.17199999999999999</v>
      </c>
      <c r="AT539" s="638">
        <f t="shared" ref="AT539" si="7784">AS539*1000</f>
        <v>172</v>
      </c>
      <c r="AU539" s="638">
        <f>'23년(세부_실적)'!AS725</f>
        <v>2E-3</v>
      </c>
      <c r="AV539" s="638">
        <f t="shared" ref="AV539" si="7785">AU539*1000</f>
        <v>2</v>
      </c>
      <c r="AW539" s="638">
        <f>'23년(세부_실적)'!AU725</f>
        <v>0</v>
      </c>
      <c r="AX539" s="638">
        <f t="shared" ref="AX539" si="7786">AW539*1000</f>
        <v>0</v>
      </c>
      <c r="AY539" s="638">
        <f>'23년(세부_실적)'!AW725</f>
        <v>3.5000000000000003E-2</v>
      </c>
      <c r="AZ539" s="638">
        <f t="shared" ref="AZ539" si="7787">AY539*1000</f>
        <v>35</v>
      </c>
      <c r="BA539" s="638">
        <f>'23년(세부_실적)'!AY725</f>
        <v>3.7000000000000005E-2</v>
      </c>
      <c r="BB539" s="638">
        <f t="shared" ref="BB539" si="7788">BA539*1000</f>
        <v>37.000000000000007</v>
      </c>
      <c r="BC539" s="638">
        <f>'23년(세부_실적)'!BA725</f>
        <v>0.20899999999999999</v>
      </c>
      <c r="BD539" s="638">
        <f t="shared" ref="BD539" si="7789">BC539*1000</f>
        <v>209</v>
      </c>
      <c r="BF539" s="617">
        <v>0.87</v>
      </c>
      <c r="BG539" s="617">
        <v>6.747729859909092</v>
      </c>
      <c r="BH539" s="617">
        <f t="shared" ref="BH539" si="7790">+BI539/$BI$2</f>
        <v>13.727331840184958</v>
      </c>
      <c r="BI539" s="617">
        <v>17100</v>
      </c>
      <c r="BJ539" s="617">
        <v>0.87</v>
      </c>
      <c r="BK539" s="617">
        <v>6.747729859909092</v>
      </c>
      <c r="BL539" s="617">
        <f>+BM539/$BM$2</f>
        <v>13.419974572679756</v>
      </c>
      <c r="BM539" s="617">
        <v>17100</v>
      </c>
      <c r="BN539" s="617">
        <v>0.87</v>
      </c>
      <c r="BO539" s="617">
        <v>6.747729859909092</v>
      </c>
      <c r="BP539" s="617">
        <f t="shared" si="7615"/>
        <v>13.119231565945237</v>
      </c>
      <c r="BQ539" s="617">
        <v>17100</v>
      </c>
      <c r="BR539" s="617">
        <v>0.87</v>
      </c>
      <c r="BS539" s="617">
        <v>7.064909012357667</v>
      </c>
      <c r="BT539" s="617">
        <f t="shared" si="7599"/>
        <v>12.922044554605085</v>
      </c>
      <c r="BU539" s="617">
        <v>17100</v>
      </c>
      <c r="BV539" s="617">
        <v>0.87</v>
      </c>
      <c r="BW539" s="617">
        <v>7.064909012357667</v>
      </c>
      <c r="BX539" s="617">
        <f t="shared" si="7486"/>
        <v>13.301965878452371</v>
      </c>
      <c r="BY539" s="617">
        <v>17613</v>
      </c>
      <c r="BZ539" s="617">
        <v>0.87</v>
      </c>
      <c r="CA539" s="617">
        <v>7.064909012357667</v>
      </c>
      <c r="CB539" s="617">
        <f>+CC539/$CC$2</f>
        <v>13.546064926974458</v>
      </c>
      <c r="CC539" s="617">
        <v>17613</v>
      </c>
      <c r="CD539" s="617"/>
      <c r="CE539" s="617"/>
      <c r="CF539" s="617"/>
      <c r="CG539" s="617"/>
      <c r="CH539" s="617"/>
      <c r="CI539" s="617"/>
      <c r="CJ539" s="617"/>
      <c r="CK539" s="617"/>
      <c r="CL539" s="617"/>
      <c r="CM539" s="617"/>
      <c r="CN539" s="617"/>
      <c r="CO539" s="617"/>
      <c r="CP539" s="617"/>
      <c r="CQ539" s="617"/>
      <c r="CR539" s="617"/>
      <c r="CS539" s="617"/>
      <c r="CT539" s="617"/>
      <c r="CU539" s="617"/>
      <c r="CV539" s="617"/>
      <c r="CW539" s="617"/>
      <c r="CX539" s="617"/>
      <c r="CY539" s="617"/>
      <c r="CZ539" s="617"/>
      <c r="DA539" s="617"/>
      <c r="DB539" s="6">
        <f t="shared" si="7487"/>
        <v>34200</v>
      </c>
      <c r="DC539" s="6">
        <f t="shared" si="7488"/>
        <v>0</v>
      </c>
      <c r="DD539" s="6">
        <f t="shared" si="7489"/>
        <v>2171700</v>
      </c>
      <c r="DE539" s="6">
        <f t="shared" si="7490"/>
        <v>4719600</v>
      </c>
      <c r="DF539" s="6">
        <f t="shared" si="7491"/>
        <v>7309394.9999999991</v>
      </c>
      <c r="DG539" s="6">
        <f t="shared" si="7492"/>
        <v>35226</v>
      </c>
      <c r="DH539" s="6">
        <f t="shared" si="7493"/>
        <v>0</v>
      </c>
      <c r="DI539" s="6">
        <f t="shared" si="7494"/>
        <v>2186069.1054198099</v>
      </c>
      <c r="DJ539" s="6">
        <f t="shared" si="7495"/>
        <v>0</v>
      </c>
      <c r="DK539" s="6">
        <f t="shared" si="7496"/>
        <v>0</v>
      </c>
      <c r="DL539" s="6">
        <f t="shared" si="7497"/>
        <v>0</v>
      </c>
      <c r="DM539" s="6">
        <f t="shared" si="7498"/>
        <v>0</v>
      </c>
      <c r="DO539" s="6">
        <f t="shared" si="7499"/>
        <v>18978.659818380314</v>
      </c>
      <c r="DP539" s="6">
        <f t="shared" si="7500"/>
        <v>0</v>
      </c>
      <c r="DQ539" s="6">
        <f t="shared" si="7501"/>
        <v>1261005.5591752662</v>
      </c>
      <c r="DR539" s="6">
        <f t="shared" si="7502"/>
        <v>2898116.9672083487</v>
      </c>
      <c r="DS539" s="6">
        <f t="shared" si="7503"/>
        <v>4360211.4747816548</v>
      </c>
      <c r="DT539" s="6">
        <f t="shared" si="7504"/>
        <v>20634.41349027562</v>
      </c>
      <c r="DU539" s="6">
        <f t="shared" si="7505"/>
        <v>0</v>
      </c>
      <c r="DV539" s="6">
        <f t="shared" si="7506"/>
        <v>0</v>
      </c>
      <c r="DW539" s="6">
        <f t="shared" si="7507"/>
        <v>0</v>
      </c>
      <c r="DX539" s="6">
        <f t="shared" si="7508"/>
        <v>0</v>
      </c>
      <c r="DY539" s="6">
        <f t="shared" si="7509"/>
        <v>0</v>
      </c>
      <c r="DZ539" s="6">
        <f t="shared" si="7510"/>
        <v>0</v>
      </c>
    </row>
    <row r="540" spans="2:130" ht="12" customHeight="1" outlineLevel="1">
      <c r="B540" s="6">
        <f>'23년(세부_실적)'!A726</f>
        <v>534</v>
      </c>
      <c r="C540" s="620"/>
      <c r="D540" s="620"/>
      <c r="E540" s="624"/>
      <c r="F540" s="633" t="str">
        <f>'23년(세부_실적)'!E726</f>
        <v>소   계</v>
      </c>
      <c r="G540" s="633" t="s">
        <v>1257</v>
      </c>
      <c r="H540" s="636"/>
      <c r="I540" s="634"/>
      <c r="J540" s="634"/>
      <c r="K540" s="634">
        <f>'23년(세부_실적)'!I726</f>
        <v>0</v>
      </c>
      <c r="L540" s="634">
        <f>'23년(세부_실적)'!J726</f>
        <v>0</v>
      </c>
      <c r="M540" s="634">
        <f>'23년(세부_실적)'!K726</f>
        <v>0</v>
      </c>
      <c r="N540" s="634">
        <f>'23년(세부_실적)'!L726</f>
        <v>0</v>
      </c>
      <c r="O540" s="634">
        <f>'23년(세부_실적)'!M726</f>
        <v>0</v>
      </c>
      <c r="P540" s="634">
        <f>'23년(세부_실적)'!N726</f>
        <v>0</v>
      </c>
      <c r="Q540" s="634">
        <f>'23년(세부_실적)'!O726</f>
        <v>0</v>
      </c>
      <c r="R540" s="634">
        <f>'23년(세부_실적)'!P726</f>
        <v>0</v>
      </c>
      <c r="S540" s="639">
        <f>'23년(세부_실적)'!Q726</f>
        <v>734.0590000000002</v>
      </c>
      <c r="T540" s="639">
        <f t="shared" si="7454"/>
        <v>734059.00000000023</v>
      </c>
      <c r="U540" s="639">
        <f>'23년(세부_실적)'!S726</f>
        <v>55.563000000000002</v>
      </c>
      <c r="V540" s="639">
        <f t="shared" si="7455"/>
        <v>55563</v>
      </c>
      <c r="W540" s="639">
        <f>'23년(세부_실적)'!U726</f>
        <v>45.287999999999997</v>
      </c>
      <c r="X540" s="639">
        <f t="shared" si="7456"/>
        <v>45288</v>
      </c>
      <c r="Y540" s="639">
        <f>'23년(세부_실적)'!W726</f>
        <v>49.672000000000004</v>
      </c>
      <c r="Z540" s="639">
        <f t="shared" si="7457"/>
        <v>49672.000000000007</v>
      </c>
      <c r="AA540" s="639">
        <f>'23년(세부_실적)'!Y726</f>
        <v>150.523</v>
      </c>
      <c r="AB540" s="639">
        <f t="shared" si="7457"/>
        <v>150523</v>
      </c>
      <c r="AC540" s="639">
        <f>'23년(세부_실적)'!AA726</f>
        <v>82.178999999999974</v>
      </c>
      <c r="AD540" s="639">
        <f t="shared" ref="AD540" si="7791">AC540*1000</f>
        <v>82178.999999999971</v>
      </c>
      <c r="AE540" s="639">
        <f>'23년(세부_실적)'!AC726</f>
        <v>38.774999999999999</v>
      </c>
      <c r="AF540" s="639">
        <f t="shared" ref="AF540" si="7792">AE540*1000</f>
        <v>38775</v>
      </c>
      <c r="AG540" s="639">
        <f>'23년(세부_실적)'!AE726</f>
        <v>56.099000000000011</v>
      </c>
      <c r="AH540" s="639">
        <f t="shared" ref="AH540" si="7793">AG540*1000</f>
        <v>56099.000000000007</v>
      </c>
      <c r="AI540" s="639">
        <f>'23년(세부_실적)'!AG726</f>
        <v>177.053</v>
      </c>
      <c r="AJ540" s="639">
        <f t="shared" ref="AJ540" si="7794">AI540*1000</f>
        <v>177053</v>
      </c>
      <c r="AK540" s="639">
        <f>'23년(세부_실적)'!AI726</f>
        <v>327.57599999999996</v>
      </c>
      <c r="AL540" s="639">
        <f t="shared" ref="AL540" si="7795">AK540*1000</f>
        <v>327575.99999999994</v>
      </c>
      <c r="AM540" s="639">
        <f>'23년(세부_실적)'!AK726</f>
        <v>74.580999999999989</v>
      </c>
      <c r="AN540" s="639">
        <f t="shared" ref="AN540" si="7796">AM540*1000</f>
        <v>74580.999999999985</v>
      </c>
      <c r="AO540" s="639">
        <f>'23년(세부_실적)'!AM726</f>
        <v>120.73199999999996</v>
      </c>
      <c r="AP540" s="639">
        <f t="shared" ref="AP540" si="7797">AO540*1000</f>
        <v>120731.99999999996</v>
      </c>
      <c r="AQ540" s="639">
        <f>'23년(세부_실적)'!AO726</f>
        <v>74.254999999999995</v>
      </c>
      <c r="AR540" s="639">
        <f t="shared" ref="AR540" si="7798">AQ540*1000</f>
        <v>74255</v>
      </c>
      <c r="AS540" s="639">
        <f>'23년(세부_실적)'!AQ726</f>
        <v>269.5680000000001</v>
      </c>
      <c r="AT540" s="639">
        <f t="shared" ref="AT540" si="7799">AS540*1000</f>
        <v>269568.00000000012</v>
      </c>
      <c r="AU540" s="639">
        <f>'23년(세부_실적)'!AS726</f>
        <v>45.454000000000001</v>
      </c>
      <c r="AV540" s="639">
        <f t="shared" ref="AV540" si="7800">AU540*1000</f>
        <v>45454</v>
      </c>
      <c r="AW540" s="639">
        <f>'23년(세부_실적)'!AU726</f>
        <v>31.200999999999993</v>
      </c>
      <c r="AX540" s="639">
        <f t="shared" ref="AX540" si="7801">AW540*1000</f>
        <v>31200.999999999993</v>
      </c>
      <c r="AY540" s="639">
        <f>'23년(세부_실적)'!AW726</f>
        <v>60.25999999999997</v>
      </c>
      <c r="AZ540" s="639">
        <f t="shared" ref="AZ540" si="7802">AY540*1000</f>
        <v>60259.999999999971</v>
      </c>
      <c r="BA540" s="639">
        <f>'23년(세부_실적)'!AY726</f>
        <v>136.91500000000002</v>
      </c>
      <c r="BB540" s="639">
        <f t="shared" ref="BB540" si="7803">BA540*1000</f>
        <v>136915.00000000003</v>
      </c>
      <c r="BC540" s="639">
        <f>'23년(세부_실적)'!BA726</f>
        <v>406.48300000000012</v>
      </c>
      <c r="BD540" s="639">
        <f t="shared" ref="BD540" si="7804">BC540*1000</f>
        <v>406483.00000000012</v>
      </c>
      <c r="BF540" s="617"/>
      <c r="BG540" s="617"/>
      <c r="BH540" s="617"/>
      <c r="BI540" s="617"/>
      <c r="BJ540" s="617"/>
      <c r="BK540" s="617"/>
      <c r="BL540" s="617"/>
      <c r="BM540" s="617"/>
      <c r="BN540" s="617"/>
      <c r="BO540" s="617"/>
      <c r="BP540" s="617"/>
      <c r="BQ540" s="617"/>
      <c r="BR540" s="617"/>
      <c r="BS540" s="617"/>
      <c r="BT540" s="617"/>
      <c r="BU540" s="617"/>
      <c r="BV540" s="617"/>
      <c r="BW540" s="617"/>
      <c r="BX540" s="617"/>
      <c r="BY540" s="617"/>
      <c r="BZ540" s="617"/>
      <c r="CA540" s="617"/>
      <c r="CB540" s="617"/>
      <c r="CC540" s="617"/>
      <c r="CD540" s="617"/>
      <c r="CE540" s="617"/>
      <c r="CF540" s="617"/>
      <c r="CG540" s="617"/>
      <c r="CH540" s="617"/>
      <c r="CI540" s="617"/>
      <c r="CJ540" s="617"/>
      <c r="CK540" s="617"/>
      <c r="CL540" s="617"/>
      <c r="CM540" s="617"/>
      <c r="CN540" s="617"/>
      <c r="CO540" s="617"/>
      <c r="CP540" s="617"/>
      <c r="CQ540" s="617"/>
      <c r="CR540" s="617"/>
      <c r="CS540" s="617"/>
      <c r="CT540" s="617"/>
      <c r="CU540" s="617"/>
      <c r="CV540" s="617"/>
      <c r="CW540" s="617"/>
      <c r="CX540" s="617"/>
      <c r="CY540" s="617"/>
      <c r="CZ540" s="617"/>
      <c r="DA540" s="617"/>
      <c r="DB540" s="6">
        <f t="shared" si="7487"/>
        <v>0</v>
      </c>
      <c r="DC540" s="6">
        <f t="shared" si="7488"/>
        <v>0</v>
      </c>
      <c r="DD540" s="6">
        <f t="shared" si="7489"/>
        <v>0</v>
      </c>
      <c r="DE540" s="6">
        <f t="shared" si="7490"/>
        <v>0</v>
      </c>
      <c r="DF540" s="6">
        <f t="shared" si="7491"/>
        <v>0</v>
      </c>
      <c r="DG540" s="6">
        <f t="shared" si="7492"/>
        <v>0</v>
      </c>
      <c r="DH540" s="6">
        <f t="shared" si="7493"/>
        <v>0</v>
      </c>
      <c r="DI540" s="6">
        <f t="shared" si="7494"/>
        <v>0</v>
      </c>
      <c r="DJ540" s="6">
        <f t="shared" si="7495"/>
        <v>0</v>
      </c>
      <c r="DK540" s="6">
        <f t="shared" si="7496"/>
        <v>0</v>
      </c>
      <c r="DL540" s="6">
        <f t="shared" si="7497"/>
        <v>0</v>
      </c>
      <c r="DM540" s="6">
        <f t="shared" si="7498"/>
        <v>0</v>
      </c>
      <c r="DO540" s="6">
        <f t="shared" si="7499"/>
        <v>0</v>
      </c>
      <c r="DP540" s="6">
        <f t="shared" si="7500"/>
        <v>0</v>
      </c>
      <c r="DQ540" s="6">
        <f t="shared" si="7501"/>
        <v>0</v>
      </c>
      <c r="DR540" s="6">
        <f t="shared" si="7502"/>
        <v>0</v>
      </c>
      <c r="DS540" s="6">
        <f t="shared" si="7503"/>
        <v>0</v>
      </c>
      <c r="DT540" s="6">
        <f t="shared" si="7504"/>
        <v>0</v>
      </c>
      <c r="DU540" s="6">
        <f t="shared" si="7505"/>
        <v>0</v>
      </c>
      <c r="DV540" s="6">
        <f t="shared" si="7506"/>
        <v>0</v>
      </c>
      <c r="DW540" s="6">
        <f t="shared" si="7507"/>
        <v>0</v>
      </c>
      <c r="DX540" s="6">
        <f t="shared" si="7508"/>
        <v>0</v>
      </c>
      <c r="DY540" s="6">
        <f t="shared" si="7509"/>
        <v>0</v>
      </c>
      <c r="DZ540" s="6">
        <f t="shared" si="7510"/>
        <v>0</v>
      </c>
    </row>
    <row r="541" spans="2:130" ht="12" customHeight="1" outlineLevel="1">
      <c r="B541" s="6">
        <f>'23년(세부_실적)'!A727</f>
        <v>535</v>
      </c>
      <c r="C541" s="620"/>
      <c r="D541" s="620"/>
      <c r="E541" s="618" t="str">
        <f>'23년(세부_실적)'!D727</f>
        <v>쥬서기</v>
      </c>
      <c r="F541" s="622" t="str">
        <f>'23년(세부_실적)'!E727</f>
        <v>PN007MWJ-V1</v>
      </c>
      <c r="G541" s="622" t="s">
        <v>1545</v>
      </c>
      <c r="H541" s="622"/>
      <c r="I541" s="617" t="str">
        <f>'23년(세부_실적)'!G727</f>
        <v>구</v>
      </c>
      <c r="J541" s="617" t="str">
        <f>'23년(세부_실적)'!H727</f>
        <v>SY</v>
      </c>
      <c r="K541" s="617">
        <f>'23년(세부_실적)'!I727</f>
        <v>0</v>
      </c>
      <c r="L541" s="617">
        <f>'23년(세부_실적)'!J727</f>
        <v>4310</v>
      </c>
      <c r="M541" s="617">
        <f>'23년(세부_실적)'!K727</f>
        <v>0</v>
      </c>
      <c r="N541" s="617">
        <f>'23년(세부_실적)'!L727</f>
        <v>4310</v>
      </c>
      <c r="O541" s="617">
        <f>'23년(세부_실적)'!M727</f>
        <v>0</v>
      </c>
      <c r="P541" s="617">
        <f>'23년(세부_실적)'!N727</f>
        <v>4310</v>
      </c>
      <c r="Q541" s="617">
        <f>'23년(세부_실적)'!O727</f>
        <v>0</v>
      </c>
      <c r="R541" s="617">
        <f>'23년(세부_실적)'!P727</f>
        <v>4310</v>
      </c>
      <c r="S541" s="638">
        <f>'23년(세부_실적)'!Q727</f>
        <v>0</v>
      </c>
      <c r="T541" s="638">
        <f t="shared" si="7454"/>
        <v>0</v>
      </c>
      <c r="U541" s="638">
        <f>'23년(세부_실적)'!S727</f>
        <v>0</v>
      </c>
      <c r="V541" s="638">
        <f t="shared" si="7455"/>
        <v>0</v>
      </c>
      <c r="W541" s="638">
        <f>'23년(세부_실적)'!U727</f>
        <v>0</v>
      </c>
      <c r="X541" s="638">
        <f t="shared" si="7456"/>
        <v>0</v>
      </c>
      <c r="Y541" s="638">
        <f>'23년(세부_실적)'!W727</f>
        <v>0</v>
      </c>
      <c r="Z541" s="638">
        <f t="shared" si="7457"/>
        <v>0</v>
      </c>
      <c r="AA541" s="638">
        <f>'23년(세부_실적)'!Y727</f>
        <v>0</v>
      </c>
      <c r="AB541" s="638">
        <f t="shared" si="7457"/>
        <v>0</v>
      </c>
      <c r="AC541" s="638">
        <f>'23년(세부_실적)'!AA727</f>
        <v>0</v>
      </c>
      <c r="AD541" s="638">
        <f t="shared" ref="AD541" si="7805">AC541*1000</f>
        <v>0</v>
      </c>
      <c r="AE541" s="638">
        <f>'23년(세부_실적)'!AC727</f>
        <v>0</v>
      </c>
      <c r="AF541" s="638">
        <f t="shared" ref="AF541" si="7806">AE541*1000</f>
        <v>0</v>
      </c>
      <c r="AG541" s="638">
        <f>'23년(세부_실적)'!AE727</f>
        <v>0</v>
      </c>
      <c r="AH541" s="638">
        <f t="shared" ref="AH541" si="7807">AG541*1000</f>
        <v>0</v>
      </c>
      <c r="AI541" s="638">
        <f>'23년(세부_실적)'!AG727</f>
        <v>0</v>
      </c>
      <c r="AJ541" s="638">
        <f t="shared" ref="AJ541" si="7808">AI541*1000</f>
        <v>0</v>
      </c>
      <c r="AK541" s="638">
        <f>'23년(세부_실적)'!AI727</f>
        <v>0</v>
      </c>
      <c r="AL541" s="638">
        <f t="shared" ref="AL541" si="7809">AK541*1000</f>
        <v>0</v>
      </c>
      <c r="AM541" s="638">
        <f>'23년(세부_실적)'!AK727</f>
        <v>0</v>
      </c>
      <c r="AN541" s="638">
        <f t="shared" ref="AN541" si="7810">AM541*1000</f>
        <v>0</v>
      </c>
      <c r="AO541" s="638">
        <f>'23년(세부_실적)'!AM727</f>
        <v>0</v>
      </c>
      <c r="AP541" s="638">
        <f t="shared" ref="AP541" si="7811">AO541*1000</f>
        <v>0</v>
      </c>
      <c r="AQ541" s="638">
        <f>'23년(세부_실적)'!AO727</f>
        <v>0</v>
      </c>
      <c r="AR541" s="638">
        <f t="shared" ref="AR541" si="7812">AQ541*1000</f>
        <v>0</v>
      </c>
      <c r="AS541" s="638">
        <f>'23년(세부_실적)'!AQ727</f>
        <v>0</v>
      </c>
      <c r="AT541" s="638">
        <f t="shared" ref="AT541" si="7813">AS541*1000</f>
        <v>0</v>
      </c>
      <c r="AU541" s="638">
        <f>'23년(세부_실적)'!AS727</f>
        <v>0</v>
      </c>
      <c r="AV541" s="638">
        <f t="shared" ref="AV541" si="7814">AU541*1000</f>
        <v>0</v>
      </c>
      <c r="AW541" s="638">
        <f>'23년(세부_실적)'!AU727</f>
        <v>0</v>
      </c>
      <c r="AX541" s="638">
        <f t="shared" ref="AX541" si="7815">AW541*1000</f>
        <v>0</v>
      </c>
      <c r="AY541" s="638">
        <f>'23년(세부_실적)'!AW727</f>
        <v>0</v>
      </c>
      <c r="AZ541" s="638">
        <f t="shared" ref="AZ541" si="7816">AY541*1000</f>
        <v>0</v>
      </c>
      <c r="BA541" s="638">
        <f>'23년(세부_실적)'!AY727</f>
        <v>0</v>
      </c>
      <c r="BB541" s="638">
        <f t="shared" ref="BB541" si="7817">BA541*1000</f>
        <v>0</v>
      </c>
      <c r="BC541" s="638">
        <f>'23년(세부_실적)'!BA727</f>
        <v>0</v>
      </c>
      <c r="BD541" s="638">
        <f t="shared" ref="BD541" si="7818">BC541*1000</f>
        <v>0</v>
      </c>
      <c r="BF541" s="617"/>
      <c r="BG541" s="617"/>
      <c r="BH541" s="617"/>
      <c r="BI541" s="617"/>
      <c r="BJ541" s="617"/>
      <c r="BK541" s="617"/>
      <c r="BL541" s="617"/>
      <c r="BM541" s="617"/>
      <c r="BN541" s="617"/>
      <c r="BO541" s="617"/>
      <c r="BP541" s="617"/>
      <c r="BQ541" s="617"/>
      <c r="BR541" s="617"/>
      <c r="BS541" s="617"/>
      <c r="BT541" s="617"/>
      <c r="BU541" s="617"/>
      <c r="BV541" s="617"/>
      <c r="BW541" s="617"/>
      <c r="BX541" s="617"/>
      <c r="BY541" s="617"/>
      <c r="BZ541" s="617"/>
      <c r="CA541" s="617"/>
      <c r="CB541" s="617"/>
      <c r="CC541" s="617"/>
      <c r="CD541" s="617"/>
      <c r="CE541" s="617"/>
      <c r="CF541" s="617"/>
      <c r="CG541" s="617"/>
      <c r="CH541" s="617"/>
      <c r="CI541" s="617"/>
      <c r="CJ541" s="617"/>
      <c r="CK541" s="617"/>
      <c r="CL541" s="617"/>
      <c r="CM541" s="617"/>
      <c r="CN541" s="617"/>
      <c r="CO541" s="617"/>
      <c r="CP541" s="617"/>
      <c r="CQ541" s="617"/>
      <c r="CR541" s="617"/>
      <c r="CS541" s="617"/>
      <c r="CT541" s="617"/>
      <c r="CU541" s="617"/>
      <c r="CV541" s="617"/>
      <c r="CW541" s="617"/>
      <c r="CX541" s="617"/>
      <c r="CY541" s="617"/>
      <c r="CZ541" s="617"/>
      <c r="DA541" s="617"/>
      <c r="DB541" s="6">
        <f t="shared" si="7487"/>
        <v>0</v>
      </c>
      <c r="DC541" s="6">
        <f t="shared" si="7488"/>
        <v>0</v>
      </c>
      <c r="DD541" s="6">
        <f t="shared" si="7489"/>
        <v>0</v>
      </c>
      <c r="DE541" s="6">
        <f t="shared" si="7490"/>
        <v>0</v>
      </c>
      <c r="DF541" s="6">
        <f t="shared" si="7491"/>
        <v>0</v>
      </c>
      <c r="DG541" s="6">
        <f t="shared" si="7492"/>
        <v>0</v>
      </c>
      <c r="DH541" s="6">
        <f t="shared" si="7493"/>
        <v>0</v>
      </c>
      <c r="DI541" s="6">
        <f t="shared" si="7494"/>
        <v>0</v>
      </c>
      <c r="DJ541" s="6">
        <f t="shared" si="7495"/>
        <v>0</v>
      </c>
      <c r="DK541" s="6">
        <f t="shared" si="7496"/>
        <v>0</v>
      </c>
      <c r="DL541" s="6">
        <f t="shared" si="7497"/>
        <v>0</v>
      </c>
      <c r="DM541" s="6">
        <f t="shared" si="7498"/>
        <v>0</v>
      </c>
      <c r="DO541" s="6">
        <f t="shared" si="7499"/>
        <v>0</v>
      </c>
      <c r="DP541" s="6">
        <f t="shared" si="7500"/>
        <v>0</v>
      </c>
      <c r="DQ541" s="6">
        <f t="shared" si="7501"/>
        <v>0</v>
      </c>
      <c r="DR541" s="6">
        <f t="shared" si="7502"/>
        <v>0</v>
      </c>
      <c r="DS541" s="6">
        <f t="shared" si="7503"/>
        <v>0</v>
      </c>
      <c r="DT541" s="6">
        <f t="shared" si="7504"/>
        <v>0</v>
      </c>
      <c r="DU541" s="6">
        <f t="shared" si="7505"/>
        <v>0</v>
      </c>
      <c r="DV541" s="6">
        <f t="shared" si="7506"/>
        <v>0</v>
      </c>
      <c r="DW541" s="6">
        <f t="shared" si="7507"/>
        <v>0</v>
      </c>
      <c r="DX541" s="6">
        <f t="shared" si="7508"/>
        <v>0</v>
      </c>
      <c r="DY541" s="6">
        <f t="shared" si="7509"/>
        <v>0</v>
      </c>
      <c r="DZ541" s="6">
        <f t="shared" si="7510"/>
        <v>0</v>
      </c>
    </row>
    <row r="542" spans="2:130" outlineLevel="1">
      <c r="B542" s="6">
        <f>'23년(세부_실적)'!A728</f>
        <v>536</v>
      </c>
      <c r="C542" s="620"/>
      <c r="D542" s="620"/>
      <c r="E542" s="620"/>
      <c r="F542" s="622" t="str">
        <f>'23년(세부_실적)'!E728</f>
        <v>PN007MWJ-V2</v>
      </c>
      <c r="G542" s="622" t="s">
        <v>1546</v>
      </c>
      <c r="H542" s="622"/>
      <c r="I542" s="617" t="str">
        <f>'23년(세부_실적)'!G728</f>
        <v>구</v>
      </c>
      <c r="J542" s="617" t="str">
        <f>'23년(세부_실적)'!H728</f>
        <v>SY</v>
      </c>
      <c r="K542" s="617">
        <f>'23년(세부_실적)'!I728</f>
        <v>0</v>
      </c>
      <c r="L542" s="617">
        <f>'23년(세부_실적)'!J728</f>
        <v>3824</v>
      </c>
      <c r="M542" s="617">
        <f>'23년(세부_실적)'!K728</f>
        <v>0</v>
      </c>
      <c r="N542" s="617">
        <f>'23년(세부_실적)'!L728</f>
        <v>3824</v>
      </c>
      <c r="O542" s="617">
        <f>'23년(세부_실적)'!M728</f>
        <v>0</v>
      </c>
      <c r="P542" s="617">
        <f>'23년(세부_실적)'!N728</f>
        <v>3824</v>
      </c>
      <c r="Q542" s="617">
        <f>'23년(세부_실적)'!O728</f>
        <v>0</v>
      </c>
      <c r="R542" s="617">
        <f>'23년(세부_실적)'!P728</f>
        <v>3824</v>
      </c>
      <c r="S542" s="638">
        <f>'23년(세부_실적)'!Q728</f>
        <v>0.02</v>
      </c>
      <c r="T542" s="638">
        <f t="shared" si="7454"/>
        <v>20</v>
      </c>
      <c r="U542" s="638">
        <f>'23년(세부_실적)'!S728</f>
        <v>0</v>
      </c>
      <c r="V542" s="638">
        <f t="shared" si="7455"/>
        <v>0</v>
      </c>
      <c r="W542" s="638">
        <f>'23년(세부_실적)'!U728</f>
        <v>0</v>
      </c>
      <c r="X542" s="638">
        <f t="shared" si="7456"/>
        <v>0</v>
      </c>
      <c r="Y542" s="638">
        <f>'23년(세부_실적)'!W728</f>
        <v>0</v>
      </c>
      <c r="Z542" s="638">
        <f t="shared" si="7457"/>
        <v>0</v>
      </c>
      <c r="AA542" s="638">
        <f>'23년(세부_실적)'!Y728</f>
        <v>0</v>
      </c>
      <c r="AB542" s="638">
        <f t="shared" si="7457"/>
        <v>0</v>
      </c>
      <c r="AC542" s="638">
        <f>'23년(세부_실적)'!AA728</f>
        <v>0</v>
      </c>
      <c r="AD542" s="638">
        <f t="shared" ref="AD542" si="7819">AC542*1000</f>
        <v>0</v>
      </c>
      <c r="AE542" s="638">
        <f>'23년(세부_실적)'!AC728</f>
        <v>0</v>
      </c>
      <c r="AF542" s="638">
        <f t="shared" ref="AF542" si="7820">AE542*1000</f>
        <v>0</v>
      </c>
      <c r="AG542" s="638">
        <f>'23년(세부_실적)'!AE728</f>
        <v>0.02</v>
      </c>
      <c r="AH542" s="638">
        <f t="shared" ref="AH542" si="7821">AG542*1000</f>
        <v>20</v>
      </c>
      <c r="AI542" s="638">
        <f>'23년(세부_실적)'!AG728</f>
        <v>0.02</v>
      </c>
      <c r="AJ542" s="638">
        <f t="shared" ref="AJ542" si="7822">AI542*1000</f>
        <v>20</v>
      </c>
      <c r="AK542" s="638">
        <f>'23년(세부_실적)'!AI728</f>
        <v>0.02</v>
      </c>
      <c r="AL542" s="638">
        <f t="shared" ref="AL542" si="7823">AK542*1000</f>
        <v>20</v>
      </c>
      <c r="AM542" s="638">
        <f>'23년(세부_실적)'!AK728</f>
        <v>0</v>
      </c>
      <c r="AN542" s="638">
        <f t="shared" ref="AN542" si="7824">AM542*1000</f>
        <v>0</v>
      </c>
      <c r="AO542" s="638">
        <f>'23년(세부_실적)'!AM728</f>
        <v>0</v>
      </c>
      <c r="AP542" s="638">
        <f t="shared" ref="AP542" si="7825">AO542*1000</f>
        <v>0</v>
      </c>
      <c r="AQ542" s="638">
        <f>'23년(세부_실적)'!AO728</f>
        <v>0</v>
      </c>
      <c r="AR542" s="638">
        <f t="shared" ref="AR542" si="7826">AQ542*1000</f>
        <v>0</v>
      </c>
      <c r="AS542" s="638">
        <f>'23년(세부_실적)'!AQ728</f>
        <v>0</v>
      </c>
      <c r="AT542" s="638">
        <f t="shared" ref="AT542" si="7827">AS542*1000</f>
        <v>0</v>
      </c>
      <c r="AU542" s="638">
        <f>'23년(세부_실적)'!AS728</f>
        <v>0</v>
      </c>
      <c r="AV542" s="638">
        <f t="shared" ref="AV542" si="7828">AU542*1000</f>
        <v>0</v>
      </c>
      <c r="AW542" s="638">
        <f>'23년(세부_실적)'!AU728</f>
        <v>0</v>
      </c>
      <c r="AX542" s="638">
        <f t="shared" ref="AX542" si="7829">AW542*1000</f>
        <v>0</v>
      </c>
      <c r="AY542" s="638">
        <f>'23년(세부_실적)'!AW728</f>
        <v>0</v>
      </c>
      <c r="AZ542" s="638">
        <f t="shared" ref="AZ542" si="7830">AY542*1000</f>
        <v>0</v>
      </c>
      <c r="BA542" s="638">
        <f>'23년(세부_실적)'!AY728</f>
        <v>0</v>
      </c>
      <c r="BB542" s="638">
        <f t="shared" ref="BB542" si="7831">BA542*1000</f>
        <v>0</v>
      </c>
      <c r="BC542" s="638">
        <f>'23년(세부_실적)'!BA728</f>
        <v>0</v>
      </c>
      <c r="BD542" s="638">
        <f t="shared" ref="BD542" si="7832">BC542*1000</f>
        <v>0</v>
      </c>
      <c r="BF542" s="617">
        <v>0.4</v>
      </c>
      <c r="BG542" s="617">
        <v>1.8326292436363631</v>
      </c>
      <c r="BH542" s="617"/>
      <c r="BI542" s="617"/>
      <c r="BJ542" s="617">
        <v>0.4</v>
      </c>
      <c r="BK542" s="617">
        <v>1.8326292436363631</v>
      </c>
      <c r="BL542" s="617"/>
      <c r="BM542" s="617"/>
      <c r="BN542" s="617">
        <v>0.4</v>
      </c>
      <c r="BO542" s="617">
        <v>1.8326292436363631</v>
      </c>
      <c r="BP542" s="617"/>
      <c r="BQ542" s="617"/>
      <c r="BR542" s="617">
        <v>0.4</v>
      </c>
      <c r="BS542" s="617">
        <v>1.9078972436363635</v>
      </c>
      <c r="BT542" s="617"/>
      <c r="BU542" s="617"/>
      <c r="BV542" s="617">
        <v>0.4</v>
      </c>
      <c r="BW542" s="617">
        <v>1.9078972436363635</v>
      </c>
      <c r="BX542" s="617"/>
      <c r="BY542" s="617"/>
      <c r="BZ542" s="617">
        <v>0.4</v>
      </c>
      <c r="CA542" s="617">
        <v>1.9078972436363635</v>
      </c>
      <c r="CB542" s="617"/>
      <c r="CC542" s="617"/>
      <c r="CD542" s="617"/>
      <c r="CE542" s="617"/>
      <c r="CF542" s="617"/>
      <c r="CG542" s="617"/>
      <c r="CH542" s="617"/>
      <c r="CI542" s="617"/>
      <c r="CJ542" s="617"/>
      <c r="CK542" s="617"/>
      <c r="CL542" s="617"/>
      <c r="CM542" s="617"/>
      <c r="CN542" s="617"/>
      <c r="CO542" s="617"/>
      <c r="CP542" s="617"/>
      <c r="CQ542" s="617"/>
      <c r="CR542" s="617"/>
      <c r="CS542" s="617"/>
      <c r="CT542" s="617"/>
      <c r="CU542" s="617"/>
      <c r="CV542" s="617"/>
      <c r="CW542" s="617"/>
      <c r="CX542" s="617"/>
      <c r="CY542" s="617"/>
      <c r="CZ542" s="617"/>
      <c r="DA542" s="617"/>
      <c r="DB542" s="6">
        <f t="shared" si="7487"/>
        <v>0</v>
      </c>
      <c r="DC542" s="6">
        <f t="shared" si="7488"/>
        <v>0</v>
      </c>
      <c r="DD542" s="6">
        <f t="shared" si="7489"/>
        <v>0</v>
      </c>
      <c r="DE542" s="6">
        <f t="shared" si="7490"/>
        <v>0</v>
      </c>
      <c r="DF542" s="6">
        <f t="shared" si="7491"/>
        <v>0</v>
      </c>
      <c r="DG542" s="6">
        <f t="shared" si="7492"/>
        <v>0</v>
      </c>
      <c r="DH542" s="6">
        <f t="shared" si="7493"/>
        <v>0</v>
      </c>
      <c r="DI542" s="6">
        <f t="shared" si="7494"/>
        <v>0</v>
      </c>
      <c r="DJ542" s="6">
        <f t="shared" si="7495"/>
        <v>0</v>
      </c>
      <c r="DK542" s="6">
        <f t="shared" si="7496"/>
        <v>0</v>
      </c>
      <c r="DL542" s="6">
        <f t="shared" si="7497"/>
        <v>0</v>
      </c>
      <c r="DM542" s="6">
        <f t="shared" si="7498"/>
        <v>0</v>
      </c>
      <c r="DO542" s="6">
        <f t="shared" si="7499"/>
        <v>0</v>
      </c>
      <c r="DP542" s="6">
        <f t="shared" si="7500"/>
        <v>0</v>
      </c>
      <c r="DQ542" s="6">
        <f t="shared" si="7501"/>
        <v>0</v>
      </c>
      <c r="DR542" s="6">
        <f t="shared" si="7502"/>
        <v>0</v>
      </c>
      <c r="DS542" s="6">
        <f t="shared" si="7503"/>
        <v>0</v>
      </c>
      <c r="DT542" s="6">
        <f t="shared" si="7504"/>
        <v>60015.944661866182</v>
      </c>
      <c r="DU542" s="6">
        <f t="shared" si="7505"/>
        <v>0</v>
      </c>
      <c r="DV542" s="6">
        <f t="shared" si="7506"/>
        <v>0</v>
      </c>
      <c r="DW542" s="6">
        <f t="shared" si="7507"/>
        <v>0</v>
      </c>
      <c r="DX542" s="6">
        <f t="shared" si="7508"/>
        <v>0</v>
      </c>
      <c r="DY542" s="6">
        <f t="shared" si="7509"/>
        <v>0</v>
      </c>
      <c r="DZ542" s="6">
        <f t="shared" si="7510"/>
        <v>0</v>
      </c>
    </row>
    <row r="543" spans="2:130" outlineLevel="1">
      <c r="B543" s="6">
        <f>'23년(세부_실적)'!A729</f>
        <v>537</v>
      </c>
      <c r="C543" s="620"/>
      <c r="D543" s="620"/>
      <c r="E543" s="620"/>
      <c r="F543" s="622" t="str">
        <f>'23년(세부_실적)'!E729</f>
        <v>PN007MWJ-V4</v>
      </c>
      <c r="G543" s="622" t="s">
        <v>1547</v>
      </c>
      <c r="H543" s="622"/>
      <c r="I543" s="617" t="str">
        <f>'23년(세부_실적)'!G729</f>
        <v>구</v>
      </c>
      <c r="J543" s="617" t="str">
        <f>'23년(세부_실적)'!H729</f>
        <v>SY</v>
      </c>
      <c r="K543" s="617">
        <f>'23년(세부_실적)'!I729</f>
        <v>0</v>
      </c>
      <c r="L543" s="617">
        <f>'23년(세부_실적)'!J729</f>
        <v>4810</v>
      </c>
      <c r="M543" s="617">
        <f>'23년(세부_실적)'!K729</f>
        <v>0</v>
      </c>
      <c r="N543" s="617">
        <f>'23년(세부_실적)'!L729</f>
        <v>4810</v>
      </c>
      <c r="O543" s="617">
        <f>'23년(세부_실적)'!M729</f>
        <v>0</v>
      </c>
      <c r="P543" s="617">
        <f>'23년(세부_실적)'!N729</f>
        <v>4810</v>
      </c>
      <c r="Q543" s="617">
        <f>'23년(세부_실적)'!O729</f>
        <v>0</v>
      </c>
      <c r="R543" s="617">
        <f>'23년(세부_실적)'!P729</f>
        <v>4810</v>
      </c>
      <c r="S543" s="638">
        <f>'23년(세부_실적)'!Q729</f>
        <v>0</v>
      </c>
      <c r="T543" s="638">
        <f t="shared" si="7454"/>
        <v>0</v>
      </c>
      <c r="U543" s="638">
        <f>'23년(세부_실적)'!S729</f>
        <v>0</v>
      </c>
      <c r="V543" s="638">
        <f t="shared" si="7455"/>
        <v>0</v>
      </c>
      <c r="W543" s="638">
        <f>'23년(세부_실적)'!U729</f>
        <v>0</v>
      </c>
      <c r="X543" s="638">
        <f t="shared" si="7456"/>
        <v>0</v>
      </c>
      <c r="Y543" s="638">
        <f>'23년(세부_실적)'!W729</f>
        <v>0</v>
      </c>
      <c r="Z543" s="638">
        <f t="shared" si="7457"/>
        <v>0</v>
      </c>
      <c r="AA543" s="638">
        <f>'23년(세부_실적)'!Y729</f>
        <v>0</v>
      </c>
      <c r="AB543" s="638">
        <f t="shared" si="7457"/>
        <v>0</v>
      </c>
      <c r="AC543" s="638">
        <f>'23년(세부_실적)'!AA729</f>
        <v>0</v>
      </c>
      <c r="AD543" s="638">
        <f t="shared" ref="AD543" si="7833">AC543*1000</f>
        <v>0</v>
      </c>
      <c r="AE543" s="638">
        <f>'23년(세부_실적)'!AC729</f>
        <v>0</v>
      </c>
      <c r="AF543" s="638">
        <f t="shared" ref="AF543" si="7834">AE543*1000</f>
        <v>0</v>
      </c>
      <c r="AG543" s="638">
        <f>'23년(세부_실적)'!AE729</f>
        <v>0</v>
      </c>
      <c r="AH543" s="638">
        <f t="shared" ref="AH543" si="7835">AG543*1000</f>
        <v>0</v>
      </c>
      <c r="AI543" s="638">
        <f>'23년(세부_실적)'!AG729</f>
        <v>0</v>
      </c>
      <c r="AJ543" s="638">
        <f t="shared" ref="AJ543" si="7836">AI543*1000</f>
        <v>0</v>
      </c>
      <c r="AK543" s="638">
        <f>'23년(세부_실적)'!AI729</f>
        <v>0</v>
      </c>
      <c r="AL543" s="638">
        <f t="shared" ref="AL543" si="7837">AK543*1000</f>
        <v>0</v>
      </c>
      <c r="AM543" s="638">
        <f>'23년(세부_실적)'!AK729</f>
        <v>0</v>
      </c>
      <c r="AN543" s="638">
        <f t="shared" ref="AN543" si="7838">AM543*1000</f>
        <v>0</v>
      </c>
      <c r="AO543" s="638">
        <f>'23년(세부_실적)'!AM729</f>
        <v>0</v>
      </c>
      <c r="AP543" s="638">
        <f t="shared" ref="AP543" si="7839">AO543*1000</f>
        <v>0</v>
      </c>
      <c r="AQ543" s="638">
        <f>'23년(세부_실적)'!AO729</f>
        <v>0</v>
      </c>
      <c r="AR543" s="638">
        <f t="shared" ref="AR543" si="7840">AQ543*1000</f>
        <v>0</v>
      </c>
      <c r="AS543" s="638">
        <f>'23년(세부_실적)'!AQ729</f>
        <v>0</v>
      </c>
      <c r="AT543" s="638">
        <f t="shared" ref="AT543" si="7841">AS543*1000</f>
        <v>0</v>
      </c>
      <c r="AU543" s="638">
        <f>'23년(세부_실적)'!AS729</f>
        <v>0</v>
      </c>
      <c r="AV543" s="638">
        <f t="shared" ref="AV543" si="7842">AU543*1000</f>
        <v>0</v>
      </c>
      <c r="AW543" s="638">
        <f>'23년(세부_실적)'!AU729</f>
        <v>0</v>
      </c>
      <c r="AX543" s="638">
        <f t="shared" ref="AX543" si="7843">AW543*1000</f>
        <v>0</v>
      </c>
      <c r="AY543" s="638">
        <f>'23년(세부_실적)'!AW729</f>
        <v>0</v>
      </c>
      <c r="AZ543" s="638">
        <f t="shared" ref="AZ543" si="7844">AY543*1000</f>
        <v>0</v>
      </c>
      <c r="BA543" s="638">
        <f>'23년(세부_실적)'!AY729</f>
        <v>0</v>
      </c>
      <c r="BB543" s="638">
        <f t="shared" ref="BB543" si="7845">BA543*1000</f>
        <v>0</v>
      </c>
      <c r="BC543" s="638">
        <f>'23년(세부_실적)'!BA729</f>
        <v>0</v>
      </c>
      <c r="BD543" s="638">
        <f t="shared" ref="BD543" si="7846">BC543*1000</f>
        <v>0</v>
      </c>
      <c r="BF543" s="617">
        <v>0.4</v>
      </c>
      <c r="BG543" s="617">
        <v>2.9</v>
      </c>
      <c r="BH543" s="617"/>
      <c r="BI543" s="617"/>
      <c r="BJ543" s="617">
        <v>0.4</v>
      </c>
      <c r="BK543" s="617">
        <v>2.9</v>
      </c>
      <c r="BL543" s="617"/>
      <c r="BM543" s="617"/>
      <c r="BN543" s="617">
        <v>0.4</v>
      </c>
      <c r="BO543" s="617">
        <v>2.9</v>
      </c>
      <c r="BP543" s="617"/>
      <c r="BQ543" s="617"/>
      <c r="BR543" s="617">
        <v>0.4</v>
      </c>
      <c r="BS543" s="617">
        <v>2.9</v>
      </c>
      <c r="BT543" s="617"/>
      <c r="BU543" s="617"/>
      <c r="BV543" s="617">
        <v>0.4</v>
      </c>
      <c r="BW543" s="617">
        <v>2.9</v>
      </c>
      <c r="BX543" s="617"/>
      <c r="BY543" s="617"/>
      <c r="BZ543" s="617">
        <v>0.4</v>
      </c>
      <c r="CA543" s="617">
        <v>2.9</v>
      </c>
      <c r="CB543" s="617"/>
      <c r="CC543" s="617"/>
      <c r="CD543" s="617"/>
      <c r="CE543" s="617"/>
      <c r="CF543" s="617"/>
      <c r="CG543" s="617"/>
      <c r="CH543" s="617"/>
      <c r="CI543" s="617"/>
      <c r="CJ543" s="617"/>
      <c r="CK543" s="617"/>
      <c r="CL543" s="617"/>
      <c r="CM543" s="617"/>
      <c r="CN543" s="617"/>
      <c r="CO543" s="617"/>
      <c r="CP543" s="617"/>
      <c r="CQ543" s="617"/>
      <c r="CR543" s="617"/>
      <c r="CS543" s="617"/>
      <c r="CT543" s="617"/>
      <c r="CU543" s="617"/>
      <c r="CV543" s="617"/>
      <c r="CW543" s="617"/>
      <c r="CX543" s="617"/>
      <c r="CY543" s="617"/>
      <c r="CZ543" s="617"/>
      <c r="DA543" s="617"/>
      <c r="DB543" s="6">
        <f t="shared" si="7487"/>
        <v>0</v>
      </c>
      <c r="DC543" s="6">
        <f t="shared" si="7488"/>
        <v>0</v>
      </c>
      <c r="DD543" s="6">
        <f t="shared" si="7489"/>
        <v>0</v>
      </c>
      <c r="DE543" s="6">
        <f t="shared" si="7490"/>
        <v>0</v>
      </c>
      <c r="DF543" s="6">
        <f t="shared" si="7491"/>
        <v>0</v>
      </c>
      <c r="DG543" s="6">
        <f t="shared" si="7492"/>
        <v>0</v>
      </c>
      <c r="DH543" s="6">
        <f t="shared" si="7493"/>
        <v>0</v>
      </c>
      <c r="DI543" s="6">
        <f t="shared" si="7494"/>
        <v>0</v>
      </c>
      <c r="DJ543" s="6">
        <f t="shared" si="7495"/>
        <v>0</v>
      </c>
      <c r="DK543" s="6">
        <f t="shared" si="7496"/>
        <v>0</v>
      </c>
      <c r="DL543" s="6">
        <f t="shared" si="7497"/>
        <v>0</v>
      </c>
      <c r="DM543" s="6">
        <f t="shared" si="7498"/>
        <v>0</v>
      </c>
      <c r="DO543" s="6">
        <f t="shared" si="7499"/>
        <v>0</v>
      </c>
      <c r="DP543" s="6">
        <f t="shared" si="7500"/>
        <v>0</v>
      </c>
      <c r="DQ543" s="6">
        <f t="shared" si="7501"/>
        <v>0</v>
      </c>
      <c r="DR543" s="6">
        <f t="shared" si="7502"/>
        <v>0</v>
      </c>
      <c r="DS543" s="6">
        <f t="shared" si="7503"/>
        <v>0</v>
      </c>
      <c r="DT543" s="6">
        <f t="shared" si="7504"/>
        <v>0</v>
      </c>
      <c r="DU543" s="6">
        <f t="shared" si="7505"/>
        <v>0</v>
      </c>
      <c r="DV543" s="6">
        <f t="shared" si="7506"/>
        <v>0</v>
      </c>
      <c r="DW543" s="6">
        <f t="shared" si="7507"/>
        <v>0</v>
      </c>
      <c r="DX543" s="6">
        <f t="shared" si="7508"/>
        <v>0</v>
      </c>
      <c r="DY543" s="6">
        <f t="shared" si="7509"/>
        <v>0</v>
      </c>
      <c r="DZ543" s="6">
        <f t="shared" si="7510"/>
        <v>0</v>
      </c>
    </row>
    <row r="544" spans="2:130" ht="12" customHeight="1" outlineLevel="1">
      <c r="B544" s="6">
        <f>'23년(세부_실적)'!A730</f>
        <v>538</v>
      </c>
      <c r="C544" s="620"/>
      <c r="D544" s="620"/>
      <c r="E544" s="624"/>
      <c r="F544" s="633" t="str">
        <f>'23년(세부_실적)'!E730</f>
        <v>소   계</v>
      </c>
      <c r="G544" s="633" t="s">
        <v>1257</v>
      </c>
      <c r="H544" s="636"/>
      <c r="I544" s="634"/>
      <c r="J544" s="634"/>
      <c r="K544" s="634">
        <f>'23년(세부_실적)'!I730</f>
        <v>0</v>
      </c>
      <c r="L544" s="634">
        <f>'23년(세부_실적)'!J730</f>
        <v>0</v>
      </c>
      <c r="M544" s="634">
        <f>'23년(세부_실적)'!K730</f>
        <v>0</v>
      </c>
      <c r="N544" s="634">
        <f>'23년(세부_실적)'!L730</f>
        <v>0</v>
      </c>
      <c r="O544" s="634">
        <f>'23년(세부_실적)'!M730</f>
        <v>0</v>
      </c>
      <c r="P544" s="634">
        <f>'23년(세부_실적)'!N730</f>
        <v>0</v>
      </c>
      <c r="Q544" s="634">
        <f>'23년(세부_실적)'!O730</f>
        <v>0</v>
      </c>
      <c r="R544" s="634">
        <f>'23년(세부_실적)'!P730</f>
        <v>0</v>
      </c>
      <c r="S544" s="639">
        <f>'23년(세부_실적)'!Q730</f>
        <v>0.02</v>
      </c>
      <c r="T544" s="639">
        <f t="shared" si="7454"/>
        <v>20</v>
      </c>
      <c r="U544" s="639">
        <f>'23년(세부_실적)'!S730</f>
        <v>0</v>
      </c>
      <c r="V544" s="639">
        <f t="shared" si="7455"/>
        <v>0</v>
      </c>
      <c r="W544" s="639">
        <f>'23년(세부_실적)'!U730</f>
        <v>0</v>
      </c>
      <c r="X544" s="639">
        <f t="shared" si="7456"/>
        <v>0</v>
      </c>
      <c r="Y544" s="639">
        <f>'23년(세부_실적)'!W730</f>
        <v>0</v>
      </c>
      <c r="Z544" s="639">
        <f t="shared" si="7457"/>
        <v>0</v>
      </c>
      <c r="AA544" s="639">
        <f>'23년(세부_실적)'!Y730</f>
        <v>0</v>
      </c>
      <c r="AB544" s="639">
        <f t="shared" si="7457"/>
        <v>0</v>
      </c>
      <c r="AC544" s="639">
        <f>'23년(세부_실적)'!AA730</f>
        <v>0</v>
      </c>
      <c r="AD544" s="639">
        <f t="shared" ref="AD544" si="7847">AC544*1000</f>
        <v>0</v>
      </c>
      <c r="AE544" s="639">
        <f>'23년(세부_실적)'!AC730</f>
        <v>0</v>
      </c>
      <c r="AF544" s="639">
        <f t="shared" ref="AF544" si="7848">AE544*1000</f>
        <v>0</v>
      </c>
      <c r="AG544" s="639">
        <f>'23년(세부_실적)'!AE730</f>
        <v>0.02</v>
      </c>
      <c r="AH544" s="639">
        <f t="shared" ref="AH544" si="7849">AG544*1000</f>
        <v>20</v>
      </c>
      <c r="AI544" s="639">
        <f>'23년(세부_실적)'!AG730</f>
        <v>0.02</v>
      </c>
      <c r="AJ544" s="639">
        <f t="shared" ref="AJ544" si="7850">AI544*1000</f>
        <v>20</v>
      </c>
      <c r="AK544" s="639">
        <f>'23년(세부_실적)'!AI730</f>
        <v>0.02</v>
      </c>
      <c r="AL544" s="639">
        <f t="shared" ref="AL544" si="7851">AK544*1000</f>
        <v>20</v>
      </c>
      <c r="AM544" s="639">
        <f>'23년(세부_실적)'!AK730</f>
        <v>0</v>
      </c>
      <c r="AN544" s="639">
        <f t="shared" ref="AN544" si="7852">AM544*1000</f>
        <v>0</v>
      </c>
      <c r="AO544" s="639">
        <f>'23년(세부_실적)'!AM730</f>
        <v>0</v>
      </c>
      <c r="AP544" s="639">
        <f t="shared" ref="AP544" si="7853">AO544*1000</f>
        <v>0</v>
      </c>
      <c r="AQ544" s="639">
        <f>'23년(세부_실적)'!AO730</f>
        <v>0</v>
      </c>
      <c r="AR544" s="639">
        <f t="shared" ref="AR544" si="7854">AQ544*1000</f>
        <v>0</v>
      </c>
      <c r="AS544" s="639">
        <f>'23년(세부_실적)'!AQ730</f>
        <v>0</v>
      </c>
      <c r="AT544" s="639">
        <f t="shared" ref="AT544" si="7855">AS544*1000</f>
        <v>0</v>
      </c>
      <c r="AU544" s="639">
        <f>'23년(세부_실적)'!AS730</f>
        <v>0</v>
      </c>
      <c r="AV544" s="639">
        <f t="shared" ref="AV544" si="7856">AU544*1000</f>
        <v>0</v>
      </c>
      <c r="AW544" s="639">
        <f>'23년(세부_실적)'!AU730</f>
        <v>0</v>
      </c>
      <c r="AX544" s="639">
        <f t="shared" ref="AX544" si="7857">AW544*1000</f>
        <v>0</v>
      </c>
      <c r="AY544" s="639">
        <f>'23년(세부_실적)'!AW730</f>
        <v>0</v>
      </c>
      <c r="AZ544" s="639">
        <f t="shared" ref="AZ544" si="7858">AY544*1000</f>
        <v>0</v>
      </c>
      <c r="BA544" s="639">
        <f>'23년(세부_실적)'!AY730</f>
        <v>0</v>
      </c>
      <c r="BB544" s="639">
        <f t="shared" ref="BB544" si="7859">BA544*1000</f>
        <v>0</v>
      </c>
      <c r="BC544" s="639">
        <f>'23년(세부_실적)'!BA730</f>
        <v>0</v>
      </c>
      <c r="BD544" s="639">
        <f t="shared" ref="BD544" si="7860">BC544*1000</f>
        <v>0</v>
      </c>
      <c r="BF544" s="617"/>
      <c r="BG544" s="617"/>
      <c r="BH544" s="617"/>
      <c r="BI544" s="617"/>
      <c r="BJ544" s="617"/>
      <c r="BK544" s="617"/>
      <c r="BL544" s="617"/>
      <c r="BM544" s="617"/>
      <c r="BN544" s="617"/>
      <c r="BO544" s="617"/>
      <c r="BP544" s="617"/>
      <c r="BQ544" s="617"/>
      <c r="BR544" s="617"/>
      <c r="BS544" s="617"/>
      <c r="BT544" s="617"/>
      <c r="BU544" s="617"/>
      <c r="BV544" s="617"/>
      <c r="BW544" s="617"/>
      <c r="BX544" s="617"/>
      <c r="BY544" s="617"/>
      <c r="BZ544" s="617"/>
      <c r="CA544" s="617"/>
      <c r="CB544" s="617"/>
      <c r="CC544" s="617"/>
      <c r="CD544" s="617"/>
      <c r="CE544" s="617"/>
      <c r="CF544" s="617"/>
      <c r="CG544" s="617"/>
      <c r="CH544" s="617"/>
      <c r="CI544" s="617"/>
      <c r="CJ544" s="617"/>
      <c r="CK544" s="617"/>
      <c r="CL544" s="617"/>
      <c r="CM544" s="617"/>
      <c r="CN544" s="617"/>
      <c r="CO544" s="617"/>
      <c r="CP544" s="617"/>
      <c r="CQ544" s="617"/>
      <c r="CR544" s="617"/>
      <c r="CS544" s="617"/>
      <c r="CT544" s="617"/>
      <c r="CU544" s="617"/>
      <c r="CV544" s="617"/>
      <c r="CW544" s="617"/>
      <c r="CX544" s="617"/>
      <c r="CY544" s="617"/>
      <c r="CZ544" s="617"/>
      <c r="DA544" s="617"/>
      <c r="DB544" s="6">
        <f t="shared" si="7487"/>
        <v>0</v>
      </c>
      <c r="DC544" s="6">
        <f t="shared" si="7488"/>
        <v>0</v>
      </c>
      <c r="DD544" s="6">
        <f t="shared" si="7489"/>
        <v>0</v>
      </c>
      <c r="DE544" s="6">
        <f t="shared" si="7490"/>
        <v>0</v>
      </c>
      <c r="DF544" s="6">
        <f t="shared" si="7491"/>
        <v>0</v>
      </c>
      <c r="DG544" s="6">
        <f t="shared" si="7492"/>
        <v>0</v>
      </c>
      <c r="DH544" s="6">
        <f t="shared" si="7493"/>
        <v>0</v>
      </c>
      <c r="DI544" s="6">
        <f t="shared" si="7494"/>
        <v>0</v>
      </c>
      <c r="DJ544" s="6">
        <f t="shared" si="7495"/>
        <v>0</v>
      </c>
      <c r="DK544" s="6">
        <f t="shared" si="7496"/>
        <v>0</v>
      </c>
      <c r="DL544" s="6">
        <f t="shared" si="7497"/>
        <v>0</v>
      </c>
      <c r="DM544" s="6">
        <f t="shared" si="7498"/>
        <v>0</v>
      </c>
      <c r="DO544" s="6">
        <f t="shared" si="7499"/>
        <v>0</v>
      </c>
      <c r="DP544" s="6">
        <f t="shared" si="7500"/>
        <v>0</v>
      </c>
      <c r="DQ544" s="6">
        <f t="shared" si="7501"/>
        <v>0</v>
      </c>
      <c r="DR544" s="6">
        <f t="shared" si="7502"/>
        <v>0</v>
      </c>
      <c r="DS544" s="6">
        <f t="shared" si="7503"/>
        <v>0</v>
      </c>
      <c r="DT544" s="6">
        <f t="shared" si="7504"/>
        <v>0</v>
      </c>
      <c r="DU544" s="6">
        <f t="shared" si="7505"/>
        <v>0</v>
      </c>
      <c r="DV544" s="6">
        <f t="shared" si="7506"/>
        <v>0</v>
      </c>
      <c r="DW544" s="6">
        <f t="shared" si="7507"/>
        <v>0</v>
      </c>
      <c r="DX544" s="6">
        <f t="shared" si="7508"/>
        <v>0</v>
      </c>
      <c r="DY544" s="6">
        <f t="shared" si="7509"/>
        <v>0</v>
      </c>
      <c r="DZ544" s="6">
        <f t="shared" si="7510"/>
        <v>0</v>
      </c>
    </row>
    <row r="545" spans="2:130" ht="12" customHeight="1" outlineLevel="1">
      <c r="B545" s="6">
        <f>'23년(세부_실적)'!A731</f>
        <v>539</v>
      </c>
      <c r="C545" s="620"/>
      <c r="D545" s="631" t="str">
        <f>'23년(세부_실적)'!C731</f>
        <v>제품계</v>
      </c>
      <c r="E545" s="632"/>
      <c r="F545" s="632"/>
      <c r="G545" s="632"/>
      <c r="H545" s="633"/>
      <c r="I545" s="634"/>
      <c r="J545" s="634"/>
      <c r="K545" s="634">
        <f>'23년(세부_실적)'!I731</f>
        <v>0</v>
      </c>
      <c r="L545" s="634">
        <f>'23년(세부_실적)'!J731</f>
        <v>0</v>
      </c>
      <c r="M545" s="634">
        <f>'23년(세부_실적)'!K731</f>
        <v>0</v>
      </c>
      <c r="N545" s="634">
        <f>'23년(세부_실적)'!L731</f>
        <v>0</v>
      </c>
      <c r="O545" s="634">
        <f>'23년(세부_실적)'!M731</f>
        <v>0</v>
      </c>
      <c r="P545" s="634">
        <f>'23년(세부_실적)'!N731</f>
        <v>0</v>
      </c>
      <c r="Q545" s="634">
        <f>'23년(세부_실적)'!O731</f>
        <v>0</v>
      </c>
      <c r="R545" s="634">
        <f>'23년(세부_실적)'!P731</f>
        <v>0</v>
      </c>
      <c r="S545" s="639">
        <f>'23년(세부_실적)'!Q731</f>
        <v>2297.8460000000005</v>
      </c>
      <c r="T545" s="639">
        <f t="shared" si="7454"/>
        <v>2297846.0000000005</v>
      </c>
      <c r="U545" s="639">
        <f>'23년(세부_실적)'!S731</f>
        <v>180.44200000000001</v>
      </c>
      <c r="V545" s="639">
        <f t="shared" si="7455"/>
        <v>180442</v>
      </c>
      <c r="W545" s="639">
        <f>'23년(세부_실적)'!U731</f>
        <v>156.18800000000005</v>
      </c>
      <c r="X545" s="639">
        <f t="shared" si="7456"/>
        <v>156188.00000000006</v>
      </c>
      <c r="Y545" s="639">
        <f>'23년(세부_실적)'!W731</f>
        <v>166.923</v>
      </c>
      <c r="Z545" s="639">
        <f t="shared" si="7457"/>
        <v>166923</v>
      </c>
      <c r="AA545" s="639">
        <f>'23년(세부_실적)'!Y731</f>
        <v>503.553</v>
      </c>
      <c r="AB545" s="639">
        <f t="shared" si="7457"/>
        <v>503553</v>
      </c>
      <c r="AC545" s="639">
        <f>'23년(세부_실적)'!AA731</f>
        <v>229.10500000000002</v>
      </c>
      <c r="AD545" s="639">
        <f t="shared" ref="AD545" si="7861">AC545*1000</f>
        <v>229105.00000000003</v>
      </c>
      <c r="AE545" s="639">
        <f>'23년(세부_실적)'!AC731</f>
        <v>178.49200000000002</v>
      </c>
      <c r="AF545" s="639">
        <f t="shared" ref="AF545" si="7862">AE545*1000</f>
        <v>178492.00000000003</v>
      </c>
      <c r="AG545" s="639">
        <f>'23년(세부_실적)'!AE731</f>
        <v>222.12800000000001</v>
      </c>
      <c r="AH545" s="639">
        <f t="shared" ref="AH545" si="7863">AG545*1000</f>
        <v>222128</v>
      </c>
      <c r="AI545" s="639">
        <f>'23년(세부_실적)'!AG731</f>
        <v>629.72500000000002</v>
      </c>
      <c r="AJ545" s="639">
        <f t="shared" ref="AJ545" si="7864">AI545*1000</f>
        <v>629725</v>
      </c>
      <c r="AK545" s="639">
        <f>'23년(세부_실적)'!AI731</f>
        <v>1133.2779999999998</v>
      </c>
      <c r="AL545" s="639">
        <f t="shared" ref="AL545" si="7865">AK545*1000</f>
        <v>1133277.9999999998</v>
      </c>
      <c r="AM545" s="639">
        <f>'23년(세부_실적)'!AK731</f>
        <v>199.77800000000002</v>
      </c>
      <c r="AN545" s="639">
        <f t="shared" ref="AN545" si="7866">AM545*1000</f>
        <v>199778.00000000003</v>
      </c>
      <c r="AO545" s="639">
        <f>'23년(세부_실적)'!AM731</f>
        <v>244.11399999999992</v>
      </c>
      <c r="AP545" s="639">
        <f t="shared" ref="AP545" si="7867">AO545*1000</f>
        <v>244113.99999999991</v>
      </c>
      <c r="AQ545" s="639">
        <f>'23년(세부_실적)'!AO731</f>
        <v>194.71699999999998</v>
      </c>
      <c r="AR545" s="639">
        <f t="shared" ref="AR545" si="7868">AQ545*1000</f>
        <v>194716.99999999997</v>
      </c>
      <c r="AS545" s="639">
        <f>'23년(세부_실적)'!AQ731</f>
        <v>638.60900000000015</v>
      </c>
      <c r="AT545" s="639">
        <f t="shared" ref="AT545" si="7869">AS545*1000</f>
        <v>638609.00000000012</v>
      </c>
      <c r="AU545" s="639">
        <f>'23년(세부_실적)'!AS731</f>
        <v>175.48900000000003</v>
      </c>
      <c r="AV545" s="639">
        <f t="shared" ref="AV545" si="7870">AU545*1000</f>
        <v>175489.00000000003</v>
      </c>
      <c r="AW545" s="639">
        <f>'23년(세부_실적)'!AU731</f>
        <v>158.28099999999995</v>
      </c>
      <c r="AX545" s="639">
        <f t="shared" ref="AX545" si="7871">AW545*1000</f>
        <v>158280.99999999994</v>
      </c>
      <c r="AY545" s="639">
        <f>'23년(세부_실적)'!AW731</f>
        <v>192.18899999999996</v>
      </c>
      <c r="AZ545" s="639">
        <f t="shared" ref="AZ545" si="7872">AY545*1000</f>
        <v>192188.99999999997</v>
      </c>
      <c r="BA545" s="639">
        <f>'23년(세부_실적)'!AY731</f>
        <v>525.95900000000006</v>
      </c>
      <c r="BB545" s="639">
        <f t="shared" ref="BB545" si="7873">BA545*1000</f>
        <v>525959.00000000012</v>
      </c>
      <c r="BC545" s="639">
        <f>'23년(세부_실적)'!BA731</f>
        <v>1164.568</v>
      </c>
      <c r="BD545" s="639">
        <f t="shared" ref="BD545" si="7874">BC545*1000</f>
        <v>1164568</v>
      </c>
      <c r="BF545" s="617"/>
      <c r="BG545" s="617"/>
      <c r="BH545" s="617"/>
      <c r="BI545" s="617"/>
      <c r="BJ545" s="617"/>
      <c r="BK545" s="617"/>
      <c r="BL545" s="617"/>
      <c r="BM545" s="617"/>
      <c r="BN545" s="617"/>
      <c r="BO545" s="617"/>
      <c r="BP545" s="617"/>
      <c r="BQ545" s="617"/>
      <c r="BR545" s="617"/>
      <c r="BS545" s="617"/>
      <c r="BT545" s="617"/>
      <c r="BU545" s="617"/>
      <c r="BV545" s="617"/>
      <c r="BW545" s="617"/>
      <c r="BX545" s="617"/>
      <c r="BY545" s="617"/>
      <c r="BZ545" s="617"/>
      <c r="CA545" s="617"/>
      <c r="CB545" s="617"/>
      <c r="CC545" s="617"/>
      <c r="CD545" s="617"/>
      <c r="CE545" s="617"/>
      <c r="CF545" s="617"/>
      <c r="CG545" s="617"/>
      <c r="CH545" s="617"/>
      <c r="CI545" s="617"/>
      <c r="CJ545" s="617"/>
      <c r="CK545" s="617"/>
      <c r="CL545" s="617"/>
      <c r="CM545" s="617"/>
      <c r="CN545" s="617"/>
      <c r="CO545" s="617"/>
      <c r="CP545" s="617"/>
      <c r="CQ545" s="617"/>
      <c r="CR545" s="617"/>
      <c r="CS545" s="617"/>
      <c r="CT545" s="617"/>
      <c r="CU545" s="617"/>
      <c r="CV545" s="617"/>
      <c r="CW545" s="617"/>
      <c r="CX545" s="617"/>
      <c r="CY545" s="617"/>
      <c r="CZ545" s="617"/>
      <c r="DA545" s="617"/>
      <c r="DB545" s="6">
        <f t="shared" si="7487"/>
        <v>0</v>
      </c>
      <c r="DC545" s="6">
        <f t="shared" si="7488"/>
        <v>0</v>
      </c>
      <c r="DD545" s="6">
        <f t="shared" si="7489"/>
        <v>0</v>
      </c>
      <c r="DE545" s="6">
        <f t="shared" si="7490"/>
        <v>0</v>
      </c>
      <c r="DF545" s="6">
        <f t="shared" si="7491"/>
        <v>0</v>
      </c>
      <c r="DG545" s="6">
        <f t="shared" si="7492"/>
        <v>0</v>
      </c>
      <c r="DH545" s="6">
        <f t="shared" si="7493"/>
        <v>0</v>
      </c>
      <c r="DI545" s="6">
        <f t="shared" si="7494"/>
        <v>0</v>
      </c>
      <c r="DJ545" s="6">
        <f t="shared" si="7495"/>
        <v>0</v>
      </c>
      <c r="DK545" s="6">
        <f t="shared" si="7496"/>
        <v>0</v>
      </c>
      <c r="DL545" s="6">
        <f t="shared" si="7497"/>
        <v>0</v>
      </c>
      <c r="DM545" s="6">
        <f t="shared" si="7498"/>
        <v>0</v>
      </c>
      <c r="DO545" s="6">
        <f t="shared" si="7499"/>
        <v>0</v>
      </c>
      <c r="DP545" s="6">
        <f t="shared" si="7500"/>
        <v>0</v>
      </c>
      <c r="DQ545" s="6">
        <f t="shared" si="7501"/>
        <v>0</v>
      </c>
      <c r="DR545" s="6">
        <f t="shared" si="7502"/>
        <v>0</v>
      </c>
      <c r="DS545" s="6">
        <f t="shared" si="7503"/>
        <v>0</v>
      </c>
      <c r="DT545" s="6">
        <f t="shared" si="7504"/>
        <v>0</v>
      </c>
      <c r="DU545" s="6">
        <f t="shared" si="7505"/>
        <v>0</v>
      </c>
      <c r="DV545" s="6">
        <f t="shared" si="7506"/>
        <v>0</v>
      </c>
      <c r="DW545" s="6">
        <f t="shared" si="7507"/>
        <v>0</v>
      </c>
      <c r="DX545" s="6">
        <f t="shared" si="7508"/>
        <v>0</v>
      </c>
      <c r="DY545" s="6">
        <f t="shared" si="7509"/>
        <v>0</v>
      </c>
      <c r="DZ545" s="6">
        <f t="shared" si="7510"/>
        <v>0</v>
      </c>
    </row>
    <row r="546" spans="2:130" outlineLevel="1">
      <c r="B546" s="6">
        <f>'23년(세부_실적)'!A732</f>
        <v>540</v>
      </c>
      <c r="C546" s="620"/>
      <c r="D546" s="618" t="str">
        <f>'23년(세부_실적)'!C732</f>
        <v>Adaptor</v>
      </c>
      <c r="E546" s="618" t="str">
        <f>'23년(세부_실적)'!D732</f>
        <v>정수기</v>
      </c>
      <c r="F546" s="622" t="str">
        <f>'23년(세부_실적)'!E732</f>
        <v>PN20E-24J11</v>
      </c>
      <c r="G546" s="622" t="s">
        <v>1122</v>
      </c>
      <c r="H546" s="622"/>
      <c r="I546" s="617" t="str">
        <f>'23년(세부_실적)'!G732</f>
        <v>구</v>
      </c>
      <c r="J546" s="617" t="str">
        <f>'23년(세부_실적)'!H732</f>
        <v>SY</v>
      </c>
      <c r="K546" s="617">
        <f>'23년(세부_실적)'!I732</f>
        <v>0</v>
      </c>
      <c r="L546" s="617">
        <f>'23년(세부_실적)'!J732</f>
        <v>5559</v>
      </c>
      <c r="M546" s="617">
        <f>'23년(세부_실적)'!K732</f>
        <v>0</v>
      </c>
      <c r="N546" s="617">
        <f>'23년(세부_실적)'!L732</f>
        <v>5559</v>
      </c>
      <c r="O546" s="617">
        <f>'23년(세부_실적)'!M732</f>
        <v>0</v>
      </c>
      <c r="P546" s="617">
        <f>'23년(세부_실적)'!N732</f>
        <v>5559</v>
      </c>
      <c r="Q546" s="617">
        <f>'23년(세부_실적)'!O732</f>
        <v>0</v>
      </c>
      <c r="R546" s="617">
        <f>'23년(세부_실적)'!P732</f>
        <v>5559</v>
      </c>
      <c r="S546" s="638">
        <f>'23년(세부_실적)'!Q732</f>
        <v>1.8149999999999999</v>
      </c>
      <c r="T546" s="638">
        <f t="shared" si="7454"/>
        <v>1815</v>
      </c>
      <c r="U546" s="638">
        <f>'23년(세부_실적)'!S732</f>
        <v>0</v>
      </c>
      <c r="V546" s="638">
        <f t="shared" si="7455"/>
        <v>0</v>
      </c>
      <c r="W546" s="638">
        <f>'23년(세부_실적)'!U732</f>
        <v>0</v>
      </c>
      <c r="X546" s="638">
        <f t="shared" si="7456"/>
        <v>0</v>
      </c>
      <c r="Y546" s="638">
        <f>'23년(세부_실적)'!W732</f>
        <v>0</v>
      </c>
      <c r="Z546" s="638">
        <f t="shared" si="7457"/>
        <v>0</v>
      </c>
      <c r="AA546" s="638">
        <f>'23년(세부_실적)'!Y732</f>
        <v>0</v>
      </c>
      <c r="AB546" s="638">
        <f t="shared" si="7457"/>
        <v>0</v>
      </c>
      <c r="AC546" s="638">
        <f>'23년(세부_실적)'!AA732</f>
        <v>0.05</v>
      </c>
      <c r="AD546" s="638">
        <f t="shared" ref="AD546" si="7875">AC546*1000</f>
        <v>50</v>
      </c>
      <c r="AE546" s="638">
        <f>'23년(세부_실적)'!AC732</f>
        <v>0.8</v>
      </c>
      <c r="AF546" s="638">
        <f t="shared" ref="AF546" si="7876">AE546*1000</f>
        <v>800</v>
      </c>
      <c r="AG546" s="638">
        <f>'23년(세부_실적)'!AE732</f>
        <v>0.1</v>
      </c>
      <c r="AH546" s="638">
        <f t="shared" ref="AH546" si="7877">AG546*1000</f>
        <v>100</v>
      </c>
      <c r="AI546" s="638">
        <f>'23년(세부_실적)'!AG732</f>
        <v>0.95000000000000007</v>
      </c>
      <c r="AJ546" s="638">
        <f t="shared" ref="AJ546" si="7878">AI546*1000</f>
        <v>950.00000000000011</v>
      </c>
      <c r="AK546" s="638">
        <f>'23년(세부_실적)'!AI732</f>
        <v>0.95000000000000007</v>
      </c>
      <c r="AL546" s="638">
        <f t="shared" ref="AL546" si="7879">AK546*1000</f>
        <v>950.00000000000011</v>
      </c>
      <c r="AM546" s="638">
        <f>'23년(세부_실적)'!AK732</f>
        <v>0.05</v>
      </c>
      <c r="AN546" s="638">
        <f t="shared" ref="AN546" si="7880">AM546*1000</f>
        <v>50</v>
      </c>
      <c r="AO546" s="638">
        <f>'23년(세부_실적)'!AM732</f>
        <v>0</v>
      </c>
      <c r="AP546" s="638">
        <f t="shared" ref="AP546" si="7881">AO546*1000</f>
        <v>0</v>
      </c>
      <c r="AQ546" s="638">
        <f>'23년(세부_실적)'!AO732</f>
        <v>0</v>
      </c>
      <c r="AR546" s="638">
        <f t="shared" ref="AR546" si="7882">AQ546*1000</f>
        <v>0</v>
      </c>
      <c r="AS546" s="638">
        <f>'23년(세부_실적)'!AQ732</f>
        <v>0.05</v>
      </c>
      <c r="AT546" s="638">
        <f t="shared" ref="AT546" si="7883">AS546*1000</f>
        <v>50</v>
      </c>
      <c r="AU546" s="638">
        <f>'23년(세부_실적)'!AS732</f>
        <v>0.42</v>
      </c>
      <c r="AV546" s="638">
        <f t="shared" ref="AV546" si="7884">AU546*1000</f>
        <v>420</v>
      </c>
      <c r="AW546" s="638">
        <f>'23년(세부_실적)'!AU732</f>
        <v>0.19500000000000001</v>
      </c>
      <c r="AX546" s="638">
        <f t="shared" ref="AX546" si="7885">AW546*1000</f>
        <v>195</v>
      </c>
      <c r="AY546" s="638">
        <f>'23년(세부_실적)'!AW732</f>
        <v>0.2</v>
      </c>
      <c r="AZ546" s="638">
        <f t="shared" ref="AZ546" si="7886">AY546*1000</f>
        <v>200</v>
      </c>
      <c r="BA546" s="638">
        <f>'23년(세부_실적)'!AY732</f>
        <v>0.81499999999999995</v>
      </c>
      <c r="BB546" s="638">
        <f t="shared" ref="BB546" si="7887">BA546*1000</f>
        <v>815</v>
      </c>
      <c r="BC546" s="638">
        <f>'23년(세부_실적)'!BA732</f>
        <v>0.86499999999999999</v>
      </c>
      <c r="BD546" s="638">
        <f t="shared" ref="BD546" si="7888">BC546*1000</f>
        <v>865</v>
      </c>
      <c r="BF546" s="617">
        <v>0.45</v>
      </c>
      <c r="BG546" s="617">
        <v>2.3980142272727272</v>
      </c>
      <c r="BH546" s="617"/>
      <c r="BI546" s="617"/>
      <c r="BJ546" s="617">
        <v>0.45</v>
      </c>
      <c r="BK546" s="617">
        <v>2.3980142272727272</v>
      </c>
      <c r="BL546" s="617"/>
      <c r="BM546" s="617"/>
      <c r="BN546" s="617">
        <v>0.45</v>
      </c>
      <c r="BO546" s="617">
        <v>2.3980142272727272</v>
      </c>
      <c r="BP546" s="617">
        <f t="shared" ref="BP546:BP552" si="7889">+BQ546/$BQ$2</f>
        <v>3.7209516429727718</v>
      </c>
      <c r="BQ546" s="617">
        <v>4850</v>
      </c>
      <c r="BR546" s="617">
        <v>0.45</v>
      </c>
      <c r="BS546" s="617">
        <v>2.3980142272727272</v>
      </c>
      <c r="BT546" s="617">
        <f t="shared" ref="BT546:BT557" si="7890">+BU546/$BU$2</f>
        <v>3.6650243327388692</v>
      </c>
      <c r="BU546" s="617">
        <v>4850</v>
      </c>
      <c r="BV546" s="617">
        <v>0.45</v>
      </c>
      <c r="BW546" s="617">
        <v>2.3980142272727272</v>
      </c>
      <c r="BX546" s="617">
        <f t="shared" ref="BX546:BX553" si="7891">+BY546/$BY$2</f>
        <v>3.7724021780996764</v>
      </c>
      <c r="BY546" s="617">
        <v>4995</v>
      </c>
      <c r="BZ546" s="617">
        <v>0.45</v>
      </c>
      <c r="CA546" s="617">
        <v>2.3980142272727272</v>
      </c>
      <c r="CB546" s="617">
        <f>+CC546/$CC$2</f>
        <v>3.8416280196580606</v>
      </c>
      <c r="CC546" s="617">
        <v>4995</v>
      </c>
      <c r="CD546" s="617"/>
      <c r="CE546" s="617"/>
      <c r="CF546" s="617"/>
      <c r="CG546" s="617"/>
      <c r="CH546" s="617"/>
      <c r="CI546" s="617"/>
      <c r="CJ546" s="617"/>
      <c r="CK546" s="617"/>
      <c r="CL546" s="617"/>
      <c r="CM546" s="617"/>
      <c r="CN546" s="617"/>
      <c r="CO546" s="617"/>
      <c r="CP546" s="617"/>
      <c r="CQ546" s="617"/>
      <c r="CR546" s="617"/>
      <c r="CS546" s="617"/>
      <c r="CT546" s="617"/>
      <c r="CU546" s="617"/>
      <c r="CV546" s="617"/>
      <c r="CW546" s="617"/>
      <c r="CX546" s="617"/>
      <c r="CY546" s="617"/>
      <c r="CZ546" s="617"/>
      <c r="DA546" s="617"/>
      <c r="DB546" s="6">
        <f t="shared" si="7487"/>
        <v>0</v>
      </c>
      <c r="DC546" s="6">
        <f t="shared" si="7488"/>
        <v>0</v>
      </c>
      <c r="DD546" s="6">
        <f t="shared" si="7489"/>
        <v>0</v>
      </c>
      <c r="DE546" s="6">
        <f t="shared" si="7490"/>
        <v>242500.00000000003</v>
      </c>
      <c r="DF546" s="6">
        <f t="shared" si="7491"/>
        <v>3996000.0000000005</v>
      </c>
      <c r="DG546" s="6">
        <f t="shared" si="7492"/>
        <v>499500.00000000006</v>
      </c>
      <c r="DH546" s="6">
        <f t="shared" si="7493"/>
        <v>0</v>
      </c>
      <c r="DI546" s="6">
        <f t="shared" si="7494"/>
        <v>0</v>
      </c>
      <c r="DJ546" s="6">
        <f t="shared" si="7495"/>
        <v>0</v>
      </c>
      <c r="DK546" s="6">
        <f t="shared" si="7496"/>
        <v>0</v>
      </c>
      <c r="DL546" s="6">
        <f t="shared" si="7497"/>
        <v>0</v>
      </c>
      <c r="DM546" s="6">
        <f t="shared" si="7498"/>
        <v>0</v>
      </c>
      <c r="DO546" s="6">
        <f t="shared" si="7499"/>
        <v>0</v>
      </c>
      <c r="DP546" s="6">
        <f t="shared" si="7500"/>
        <v>0</v>
      </c>
      <c r="DQ546" s="6">
        <f t="shared" si="7501"/>
        <v>0</v>
      </c>
      <c r="DR546" s="6">
        <f t="shared" si="7502"/>
        <v>188441.70936172726</v>
      </c>
      <c r="DS546" s="6">
        <f t="shared" si="7503"/>
        <v>3016821.7265516361</v>
      </c>
      <c r="DT546" s="6">
        <f t="shared" si="7504"/>
        <v>370307.35387268179</v>
      </c>
      <c r="DU546" s="6">
        <f t="shared" si="7505"/>
        <v>0</v>
      </c>
      <c r="DV546" s="6">
        <f t="shared" si="7506"/>
        <v>0</v>
      </c>
      <c r="DW546" s="6">
        <f t="shared" si="7507"/>
        <v>0</v>
      </c>
      <c r="DX546" s="6">
        <f t="shared" si="7508"/>
        <v>0</v>
      </c>
      <c r="DY546" s="6">
        <f t="shared" si="7509"/>
        <v>0</v>
      </c>
      <c r="DZ546" s="6">
        <f t="shared" si="7510"/>
        <v>0</v>
      </c>
    </row>
    <row r="547" spans="2:130" outlineLevel="1">
      <c r="B547" s="6">
        <f>'23년(세부_실적)'!A733</f>
        <v>541</v>
      </c>
      <c r="C547" s="620"/>
      <c r="D547" s="620"/>
      <c r="E547" s="620"/>
      <c r="F547" s="622" t="str">
        <f>'23년(세부_실적)'!E733</f>
        <v>PN20K-24J11</v>
      </c>
      <c r="G547" s="622" t="s">
        <v>1123</v>
      </c>
      <c r="H547" s="622"/>
      <c r="I547" s="617" t="str">
        <f>'23년(세부_실적)'!G733</f>
        <v>구</v>
      </c>
      <c r="J547" s="617" t="str">
        <f>'23년(세부_실적)'!H733</f>
        <v>SY</v>
      </c>
      <c r="K547" s="617">
        <f>'23년(세부_실적)'!I733</f>
        <v>0</v>
      </c>
      <c r="L547" s="617">
        <f>'23년(세부_실적)'!J733</f>
        <v>5559</v>
      </c>
      <c r="M547" s="617">
        <f>'23년(세부_실적)'!K733</f>
        <v>0</v>
      </c>
      <c r="N547" s="617">
        <f>'23년(세부_실적)'!L733</f>
        <v>5559</v>
      </c>
      <c r="O547" s="617">
        <f>'23년(세부_실적)'!M733</f>
        <v>0</v>
      </c>
      <c r="P547" s="617">
        <f>'23년(세부_실적)'!N733</f>
        <v>5559</v>
      </c>
      <c r="Q547" s="617">
        <f>'23년(세부_실적)'!O733</f>
        <v>0</v>
      </c>
      <c r="R547" s="617">
        <f>'23년(세부_실적)'!P733</f>
        <v>5559</v>
      </c>
      <c r="S547" s="638">
        <f>'23년(세부_실적)'!Q733</f>
        <v>0.97500000000000009</v>
      </c>
      <c r="T547" s="638">
        <f t="shared" si="7454"/>
        <v>975.00000000000011</v>
      </c>
      <c r="U547" s="638">
        <f>'23년(세부_실적)'!S733</f>
        <v>0.05</v>
      </c>
      <c r="V547" s="638">
        <f t="shared" si="7455"/>
        <v>50</v>
      </c>
      <c r="W547" s="638">
        <f>'23년(세부_실적)'!U733</f>
        <v>0.05</v>
      </c>
      <c r="X547" s="638">
        <f t="shared" si="7456"/>
        <v>50</v>
      </c>
      <c r="Y547" s="638">
        <f>'23년(세부_실적)'!W733</f>
        <v>0.05</v>
      </c>
      <c r="Z547" s="638">
        <f t="shared" si="7457"/>
        <v>50</v>
      </c>
      <c r="AA547" s="638">
        <f>'23년(세부_실적)'!Y733</f>
        <v>0.15000000000000002</v>
      </c>
      <c r="AB547" s="638">
        <f t="shared" si="7457"/>
        <v>150.00000000000003</v>
      </c>
      <c r="AC547" s="638">
        <f>'23년(세부_실적)'!AA733</f>
        <v>9.6000000000000002E-2</v>
      </c>
      <c r="AD547" s="638">
        <f t="shared" ref="AD547" si="7892">AC547*1000</f>
        <v>96</v>
      </c>
      <c r="AE547" s="638">
        <f>'23년(세부_실적)'!AC733</f>
        <v>0</v>
      </c>
      <c r="AF547" s="638">
        <f t="shared" ref="AF547" si="7893">AE547*1000</f>
        <v>0</v>
      </c>
      <c r="AG547" s="638">
        <f>'23년(세부_실적)'!AE733</f>
        <v>0.05</v>
      </c>
      <c r="AH547" s="638">
        <f t="shared" ref="AH547" si="7894">AG547*1000</f>
        <v>50</v>
      </c>
      <c r="AI547" s="638">
        <f>'23년(세부_실적)'!AG733</f>
        <v>0.14600000000000002</v>
      </c>
      <c r="AJ547" s="638">
        <f t="shared" ref="AJ547" si="7895">AI547*1000</f>
        <v>146.00000000000003</v>
      </c>
      <c r="AK547" s="638">
        <f>'23년(세부_실적)'!AI733</f>
        <v>0.29600000000000004</v>
      </c>
      <c r="AL547" s="638">
        <f t="shared" ref="AL547" si="7896">AK547*1000</f>
        <v>296.00000000000006</v>
      </c>
      <c r="AM547" s="638">
        <f>'23년(세부_실적)'!AK733</f>
        <v>0</v>
      </c>
      <c r="AN547" s="638">
        <f t="shared" ref="AN547" si="7897">AM547*1000</f>
        <v>0</v>
      </c>
      <c r="AO547" s="638">
        <f>'23년(세부_실적)'!AM733</f>
        <v>0.05</v>
      </c>
      <c r="AP547" s="638">
        <f t="shared" ref="AP547" si="7898">AO547*1000</f>
        <v>50</v>
      </c>
      <c r="AQ547" s="638">
        <f>'23년(세부_실적)'!AO733</f>
        <v>0</v>
      </c>
      <c r="AR547" s="638">
        <f t="shared" ref="AR547" si="7899">AQ547*1000</f>
        <v>0</v>
      </c>
      <c r="AS547" s="638">
        <f>'23년(세부_실적)'!AQ733</f>
        <v>0.05</v>
      </c>
      <c r="AT547" s="638">
        <f t="shared" ref="AT547" si="7900">AS547*1000</f>
        <v>50</v>
      </c>
      <c r="AU547" s="638">
        <f>'23년(세부_실적)'!AS733</f>
        <v>0</v>
      </c>
      <c r="AV547" s="638">
        <f t="shared" ref="AV547" si="7901">AU547*1000</f>
        <v>0</v>
      </c>
      <c r="AW547" s="638">
        <f>'23년(세부_실적)'!AU733</f>
        <v>0.05</v>
      </c>
      <c r="AX547" s="638">
        <f t="shared" ref="AX547" si="7902">AW547*1000</f>
        <v>50</v>
      </c>
      <c r="AY547" s="638">
        <f>'23년(세부_실적)'!AW733</f>
        <v>0.57899999999999996</v>
      </c>
      <c r="AZ547" s="638">
        <f t="shared" ref="AZ547" si="7903">AY547*1000</f>
        <v>579</v>
      </c>
      <c r="BA547" s="638">
        <f>'23년(세부_실적)'!AY733</f>
        <v>0.629</v>
      </c>
      <c r="BB547" s="638">
        <f t="shared" ref="BB547" si="7904">BA547*1000</f>
        <v>629</v>
      </c>
      <c r="BC547" s="638">
        <f>'23년(세부_실적)'!BA733</f>
        <v>0.67900000000000005</v>
      </c>
      <c r="BD547" s="638">
        <f t="shared" ref="BD547" si="7905">BC547*1000</f>
        <v>679</v>
      </c>
      <c r="BF547" s="617">
        <v>0.45</v>
      </c>
      <c r="BG547" s="617">
        <v>2.4208580454545454</v>
      </c>
      <c r="BH547" s="617"/>
      <c r="BI547" s="617"/>
      <c r="BJ547" s="617">
        <v>0.45</v>
      </c>
      <c r="BK547" s="617">
        <v>2.4208580454545454</v>
      </c>
      <c r="BL547" s="617">
        <f>+BM547/$BM$2</f>
        <v>3.8062500980992291</v>
      </c>
      <c r="BM547" s="617">
        <v>4850</v>
      </c>
      <c r="BN547" s="617">
        <v>0.45</v>
      </c>
      <c r="BO547" s="617">
        <v>2.4208580454545454</v>
      </c>
      <c r="BP547" s="617">
        <f t="shared" si="7889"/>
        <v>3.7209516429727718</v>
      </c>
      <c r="BQ547" s="617">
        <v>4850</v>
      </c>
      <c r="BR547" s="617">
        <v>0.45</v>
      </c>
      <c r="BS547" s="617">
        <v>2.5020263691737066</v>
      </c>
      <c r="BT547" s="617"/>
      <c r="BU547" s="617"/>
      <c r="BV547" s="617">
        <v>0.45</v>
      </c>
      <c r="BW547" s="617">
        <v>2.5020263691737066</v>
      </c>
      <c r="BX547" s="617">
        <f t="shared" si="7891"/>
        <v>3.7724021780996764</v>
      </c>
      <c r="BY547" s="617">
        <v>4995</v>
      </c>
      <c r="BZ547" s="617">
        <v>0.45</v>
      </c>
      <c r="CA547" s="617">
        <v>2.5020263691737066</v>
      </c>
      <c r="CB547" s="617">
        <f>+CC547/$CC$2</f>
        <v>3.8416280196580606</v>
      </c>
      <c r="CC547" s="617">
        <v>4995</v>
      </c>
      <c r="CD547" s="617"/>
      <c r="CE547" s="617"/>
      <c r="CF547" s="617"/>
      <c r="CG547" s="617"/>
      <c r="CH547" s="617"/>
      <c r="CI547" s="617"/>
      <c r="CJ547" s="617"/>
      <c r="CK547" s="617"/>
      <c r="CL547" s="617"/>
      <c r="CM547" s="617"/>
      <c r="CN547" s="617"/>
      <c r="CO547" s="617"/>
      <c r="CP547" s="617"/>
      <c r="CQ547" s="617"/>
      <c r="CR547" s="617"/>
      <c r="CS547" s="617"/>
      <c r="CT547" s="617"/>
      <c r="CU547" s="617"/>
      <c r="CV547" s="617"/>
      <c r="CW547" s="617"/>
      <c r="CX547" s="617"/>
      <c r="CY547" s="617"/>
      <c r="CZ547" s="617"/>
      <c r="DA547" s="617"/>
      <c r="DB547" s="6">
        <f t="shared" si="7487"/>
        <v>0</v>
      </c>
      <c r="DC547" s="6">
        <f t="shared" si="7488"/>
        <v>242500</v>
      </c>
      <c r="DD547" s="6">
        <f t="shared" si="7489"/>
        <v>242500</v>
      </c>
      <c r="DE547" s="6">
        <f t="shared" si="7490"/>
        <v>0</v>
      </c>
      <c r="DF547" s="6">
        <f t="shared" si="7491"/>
        <v>0</v>
      </c>
      <c r="DG547" s="6">
        <f t="shared" si="7492"/>
        <v>249750.00000000003</v>
      </c>
      <c r="DH547" s="6">
        <f t="shared" si="7493"/>
        <v>0</v>
      </c>
      <c r="DI547" s="6">
        <f t="shared" si="7494"/>
        <v>254083.35640617431</v>
      </c>
      <c r="DJ547" s="6">
        <f t="shared" si="7495"/>
        <v>0</v>
      </c>
      <c r="DK547" s="6">
        <f t="shared" si="7496"/>
        <v>0</v>
      </c>
      <c r="DL547" s="6">
        <f t="shared" si="7497"/>
        <v>0</v>
      </c>
      <c r="DM547" s="6">
        <f t="shared" si="7498"/>
        <v>0</v>
      </c>
      <c r="DO547" s="6">
        <f t="shared" si="7499"/>
        <v>178809.95793211364</v>
      </c>
      <c r="DP547" s="6">
        <f t="shared" si="7500"/>
        <v>182905.23693395455</v>
      </c>
      <c r="DQ547" s="6">
        <f t="shared" si="7501"/>
        <v>187098.12510934091</v>
      </c>
      <c r="DR547" s="6">
        <f t="shared" si="7502"/>
        <v>375021.65134607517</v>
      </c>
      <c r="DS547" s="6">
        <f t="shared" si="7503"/>
        <v>0</v>
      </c>
      <c r="DT547" s="6">
        <f t="shared" si="7504"/>
        <v>191915.66229953643</v>
      </c>
      <c r="DU547" s="6">
        <f t="shared" si="7505"/>
        <v>0</v>
      </c>
      <c r="DV547" s="6">
        <f t="shared" si="7506"/>
        <v>0</v>
      </c>
      <c r="DW547" s="6">
        <f t="shared" si="7507"/>
        <v>0</v>
      </c>
      <c r="DX547" s="6">
        <f t="shared" si="7508"/>
        <v>0</v>
      </c>
      <c r="DY547" s="6">
        <f t="shared" si="7509"/>
        <v>0</v>
      </c>
      <c r="DZ547" s="6">
        <f t="shared" si="7510"/>
        <v>0</v>
      </c>
    </row>
    <row r="548" spans="2:130" outlineLevel="1">
      <c r="B548" s="6">
        <f>'23년(세부_실적)'!A734</f>
        <v>542</v>
      </c>
      <c r="C548" s="620"/>
      <c r="D548" s="620"/>
      <c r="E548" s="620"/>
      <c r="F548" s="622" t="str">
        <f>'23년(세부_실적)'!E734</f>
        <v>PN20K-24J22</v>
      </c>
      <c r="G548" s="622" t="s">
        <v>1124</v>
      </c>
      <c r="H548" s="622"/>
      <c r="I548" s="617" t="str">
        <f>'23년(세부_실적)'!G734</f>
        <v>구</v>
      </c>
      <c r="J548" s="617" t="str">
        <f>'23년(세부_실적)'!H734</f>
        <v>SY</v>
      </c>
      <c r="K548" s="617">
        <f>'23년(세부_실적)'!I734</f>
        <v>0</v>
      </c>
      <c r="L548" s="617">
        <f>'23년(세부_실적)'!J734</f>
        <v>4850</v>
      </c>
      <c r="M548" s="617">
        <f>'23년(세부_실적)'!K734</f>
        <v>0</v>
      </c>
      <c r="N548" s="617">
        <f>'23년(세부_실적)'!L734</f>
        <v>4850</v>
      </c>
      <c r="O548" s="617">
        <f>'23년(세부_실적)'!M734</f>
        <v>0</v>
      </c>
      <c r="P548" s="617">
        <f>'23년(세부_실적)'!N734</f>
        <v>4850</v>
      </c>
      <c r="Q548" s="617">
        <f>'23년(세부_실적)'!O734</f>
        <v>0</v>
      </c>
      <c r="R548" s="617">
        <f>'23년(세부_실적)'!P734</f>
        <v>4850</v>
      </c>
      <c r="S548" s="638">
        <f>'23년(세부_실적)'!Q734</f>
        <v>0</v>
      </c>
      <c r="T548" s="638">
        <f t="shared" si="7454"/>
        <v>0</v>
      </c>
      <c r="U548" s="638">
        <f>'23년(세부_실적)'!S734</f>
        <v>0</v>
      </c>
      <c r="V548" s="638">
        <f t="shared" si="7455"/>
        <v>0</v>
      </c>
      <c r="W548" s="638">
        <f>'23년(세부_실적)'!U734</f>
        <v>0</v>
      </c>
      <c r="X548" s="638">
        <f t="shared" si="7456"/>
        <v>0</v>
      </c>
      <c r="Y548" s="638">
        <f>'23년(세부_실적)'!W734</f>
        <v>0</v>
      </c>
      <c r="Z548" s="638">
        <f t="shared" si="7457"/>
        <v>0</v>
      </c>
      <c r="AA548" s="638">
        <f>'23년(세부_실적)'!Y734</f>
        <v>0</v>
      </c>
      <c r="AB548" s="638">
        <f t="shared" si="7457"/>
        <v>0</v>
      </c>
      <c r="AC548" s="638">
        <f>'23년(세부_실적)'!AA734</f>
        <v>0</v>
      </c>
      <c r="AD548" s="638">
        <f t="shared" ref="AD548" si="7906">AC548*1000</f>
        <v>0</v>
      </c>
      <c r="AE548" s="638">
        <f>'23년(세부_실적)'!AC734</f>
        <v>0</v>
      </c>
      <c r="AF548" s="638">
        <f t="shared" ref="AF548" si="7907">AE548*1000</f>
        <v>0</v>
      </c>
      <c r="AG548" s="638">
        <f>'23년(세부_실적)'!AE734</f>
        <v>0</v>
      </c>
      <c r="AH548" s="638">
        <f t="shared" ref="AH548" si="7908">AG548*1000</f>
        <v>0</v>
      </c>
      <c r="AI548" s="638">
        <f>'23년(세부_실적)'!AG734</f>
        <v>0</v>
      </c>
      <c r="AJ548" s="638">
        <f t="shared" ref="AJ548" si="7909">AI548*1000</f>
        <v>0</v>
      </c>
      <c r="AK548" s="638">
        <f>'23년(세부_실적)'!AI734</f>
        <v>0</v>
      </c>
      <c r="AL548" s="638">
        <f t="shared" ref="AL548" si="7910">AK548*1000</f>
        <v>0</v>
      </c>
      <c r="AM548" s="638">
        <f>'23년(세부_실적)'!AK734</f>
        <v>0</v>
      </c>
      <c r="AN548" s="638">
        <f t="shared" ref="AN548" si="7911">AM548*1000</f>
        <v>0</v>
      </c>
      <c r="AO548" s="638">
        <f>'23년(세부_실적)'!AM734</f>
        <v>0</v>
      </c>
      <c r="AP548" s="638">
        <f t="shared" ref="AP548" si="7912">AO548*1000</f>
        <v>0</v>
      </c>
      <c r="AQ548" s="638">
        <f>'23년(세부_실적)'!AO734</f>
        <v>0</v>
      </c>
      <c r="AR548" s="638">
        <f t="shared" ref="AR548" si="7913">AQ548*1000</f>
        <v>0</v>
      </c>
      <c r="AS548" s="638">
        <f>'23년(세부_실적)'!AQ734</f>
        <v>0</v>
      </c>
      <c r="AT548" s="638">
        <f t="shared" ref="AT548" si="7914">AS548*1000</f>
        <v>0</v>
      </c>
      <c r="AU548" s="638">
        <f>'23년(세부_실적)'!AS734</f>
        <v>0</v>
      </c>
      <c r="AV548" s="638">
        <f t="shared" ref="AV548" si="7915">AU548*1000</f>
        <v>0</v>
      </c>
      <c r="AW548" s="638">
        <f>'23년(세부_실적)'!AU734</f>
        <v>0</v>
      </c>
      <c r="AX548" s="638">
        <f t="shared" ref="AX548" si="7916">AW548*1000</f>
        <v>0</v>
      </c>
      <c r="AY548" s="638">
        <f>'23년(세부_실적)'!AW734</f>
        <v>0</v>
      </c>
      <c r="AZ548" s="638">
        <f t="shared" ref="AZ548" si="7917">AY548*1000</f>
        <v>0</v>
      </c>
      <c r="BA548" s="638">
        <f>'23년(세부_실적)'!AY734</f>
        <v>0</v>
      </c>
      <c r="BB548" s="638">
        <f t="shared" ref="BB548" si="7918">BA548*1000</f>
        <v>0</v>
      </c>
      <c r="BC548" s="638">
        <f>'23년(세부_실적)'!BA734</f>
        <v>0</v>
      </c>
      <c r="BD548" s="638">
        <f t="shared" ref="BD548" si="7919">BC548*1000</f>
        <v>0</v>
      </c>
      <c r="BF548" s="617">
        <v>0.45</v>
      </c>
      <c r="BG548" s="617">
        <v>2.4181353181818181</v>
      </c>
      <c r="BH548" s="617"/>
      <c r="BI548" s="617"/>
      <c r="BJ548" s="617">
        <v>0.45</v>
      </c>
      <c r="BK548" s="617">
        <v>2.4181353181818181</v>
      </c>
      <c r="BL548" s="617"/>
      <c r="BM548" s="617"/>
      <c r="BN548" s="617">
        <v>0.45</v>
      </c>
      <c r="BO548" s="617">
        <v>2.4181353181818181</v>
      </c>
      <c r="BP548" s="617"/>
      <c r="BQ548" s="617"/>
      <c r="BR548" s="617">
        <v>0.45</v>
      </c>
      <c r="BS548" s="617">
        <v>2.5000036419009799</v>
      </c>
      <c r="BT548" s="617"/>
      <c r="BU548" s="617"/>
      <c r="BV548" s="617">
        <v>0.45</v>
      </c>
      <c r="BW548" s="617">
        <v>2.5000036419009799</v>
      </c>
      <c r="BX548" s="617"/>
      <c r="BY548" s="617"/>
      <c r="BZ548" s="617">
        <v>0.45</v>
      </c>
      <c r="CA548" s="617">
        <v>2.5000036419009799</v>
      </c>
      <c r="CB548" s="617"/>
      <c r="CC548" s="617"/>
      <c r="CD548" s="617"/>
      <c r="CE548" s="617"/>
      <c r="CF548" s="617"/>
      <c r="CG548" s="617"/>
      <c r="CH548" s="617"/>
      <c r="CI548" s="617"/>
      <c r="CJ548" s="617"/>
      <c r="CK548" s="617"/>
      <c r="CL548" s="617"/>
      <c r="CM548" s="617"/>
      <c r="CN548" s="617"/>
      <c r="CO548" s="617"/>
      <c r="CP548" s="617"/>
      <c r="CQ548" s="617"/>
      <c r="CR548" s="617"/>
      <c r="CS548" s="617"/>
      <c r="CT548" s="617"/>
      <c r="CU548" s="617"/>
      <c r="CV548" s="617"/>
      <c r="CW548" s="617"/>
      <c r="CX548" s="617"/>
      <c r="CY548" s="617"/>
      <c r="CZ548" s="617"/>
      <c r="DA548" s="617"/>
      <c r="DB548" s="6">
        <f t="shared" si="7487"/>
        <v>0</v>
      </c>
      <c r="DC548" s="6">
        <f t="shared" si="7488"/>
        <v>0</v>
      </c>
      <c r="DD548" s="6">
        <f t="shared" si="7489"/>
        <v>0</v>
      </c>
      <c r="DE548" s="6">
        <f t="shared" si="7490"/>
        <v>0</v>
      </c>
      <c r="DF548" s="6">
        <f t="shared" si="7491"/>
        <v>0</v>
      </c>
      <c r="DG548" s="6">
        <f t="shared" si="7492"/>
        <v>0</v>
      </c>
      <c r="DH548" s="6">
        <f t="shared" si="7493"/>
        <v>0</v>
      </c>
      <c r="DI548" s="6">
        <f t="shared" si="7494"/>
        <v>0</v>
      </c>
      <c r="DJ548" s="6">
        <f t="shared" si="7495"/>
        <v>0</v>
      </c>
      <c r="DK548" s="6">
        <f t="shared" si="7496"/>
        <v>0</v>
      </c>
      <c r="DL548" s="6">
        <f t="shared" si="7497"/>
        <v>0</v>
      </c>
      <c r="DM548" s="6">
        <f t="shared" si="7498"/>
        <v>0</v>
      </c>
      <c r="DO548" s="6">
        <f t="shared" si="7499"/>
        <v>0</v>
      </c>
      <c r="DP548" s="6">
        <f t="shared" si="7500"/>
        <v>0</v>
      </c>
      <c r="DQ548" s="6">
        <f t="shared" si="7501"/>
        <v>0</v>
      </c>
      <c r="DR548" s="6">
        <f t="shared" si="7502"/>
        <v>0</v>
      </c>
      <c r="DS548" s="6">
        <f t="shared" si="7503"/>
        <v>0</v>
      </c>
      <c r="DT548" s="6">
        <f t="shared" si="7504"/>
        <v>0</v>
      </c>
      <c r="DU548" s="6">
        <f t="shared" si="7505"/>
        <v>0</v>
      </c>
      <c r="DV548" s="6">
        <f t="shared" si="7506"/>
        <v>0</v>
      </c>
      <c r="DW548" s="6">
        <f t="shared" si="7507"/>
        <v>0</v>
      </c>
      <c r="DX548" s="6">
        <f t="shared" si="7508"/>
        <v>0</v>
      </c>
      <c r="DY548" s="6">
        <f t="shared" si="7509"/>
        <v>0</v>
      </c>
      <c r="DZ548" s="6">
        <f t="shared" si="7510"/>
        <v>0</v>
      </c>
    </row>
    <row r="549" spans="2:130" ht="12" customHeight="1" outlineLevel="1">
      <c r="B549" s="6">
        <f>'23년(세부_실적)'!A735</f>
        <v>543</v>
      </c>
      <c r="C549" s="620"/>
      <c r="D549" s="620"/>
      <c r="E549" s="620"/>
      <c r="F549" s="622" t="str">
        <f>'23년(세부_실적)'!E735</f>
        <v>PN20K-24J33</v>
      </c>
      <c r="G549" s="622" t="s">
        <v>1548</v>
      </c>
      <c r="H549" s="622"/>
      <c r="I549" s="617" t="str">
        <f>'23년(세부_실적)'!G735</f>
        <v>구</v>
      </c>
      <c r="J549" s="617" t="str">
        <f>'23년(세부_실적)'!H735</f>
        <v>SY</v>
      </c>
      <c r="K549" s="617">
        <f>'23년(세부_실적)'!I735</f>
        <v>0</v>
      </c>
      <c r="L549" s="617">
        <f>'23년(세부_실적)'!J735</f>
        <v>5604</v>
      </c>
      <c r="M549" s="617">
        <f>'23년(세부_실적)'!K735</f>
        <v>0</v>
      </c>
      <c r="N549" s="617">
        <f>'23년(세부_실적)'!L735</f>
        <v>5604</v>
      </c>
      <c r="O549" s="617">
        <f>'23년(세부_실적)'!M735</f>
        <v>0</v>
      </c>
      <c r="P549" s="617">
        <f>'23년(세부_실적)'!N735</f>
        <v>5604</v>
      </c>
      <c r="Q549" s="617">
        <f>'23년(세부_실적)'!O735</f>
        <v>0</v>
      </c>
      <c r="R549" s="617">
        <f>'23년(세부_실적)'!P735</f>
        <v>5604</v>
      </c>
      <c r="S549" s="638">
        <f>'23년(세부_실적)'!Q735</f>
        <v>26.971</v>
      </c>
      <c r="T549" s="638">
        <f t="shared" si="7454"/>
        <v>26971</v>
      </c>
      <c r="U549" s="638">
        <f>'23년(세부_실적)'!S735</f>
        <v>4.9989999999999997</v>
      </c>
      <c r="V549" s="638">
        <f t="shared" si="7455"/>
        <v>4999</v>
      </c>
      <c r="W549" s="638">
        <f>'23년(세부_실적)'!U735</f>
        <v>2.0779999999999998</v>
      </c>
      <c r="X549" s="638">
        <f t="shared" si="7456"/>
        <v>2078</v>
      </c>
      <c r="Y549" s="638">
        <f>'23년(세부_실적)'!W735</f>
        <v>3.2959999999999998</v>
      </c>
      <c r="Z549" s="638">
        <f t="shared" si="7457"/>
        <v>3296</v>
      </c>
      <c r="AA549" s="638">
        <f>'23년(세부_실적)'!Y735</f>
        <v>10.372999999999999</v>
      </c>
      <c r="AB549" s="638">
        <f t="shared" si="7457"/>
        <v>10373</v>
      </c>
      <c r="AC549" s="638">
        <f>'23년(세부_실적)'!AA735</f>
        <v>3.3620000000000001</v>
      </c>
      <c r="AD549" s="638">
        <f t="shared" ref="AD549" si="7920">AC549*1000</f>
        <v>3362</v>
      </c>
      <c r="AE549" s="638">
        <f>'23년(세부_실적)'!AC735</f>
        <v>1.0620000000000001</v>
      </c>
      <c r="AF549" s="638">
        <f t="shared" ref="AF549" si="7921">AE549*1000</f>
        <v>1062</v>
      </c>
      <c r="AG549" s="638">
        <f>'23년(세부_실적)'!AE735</f>
        <v>2.7440000000000002</v>
      </c>
      <c r="AH549" s="638">
        <f t="shared" ref="AH549" si="7922">AG549*1000</f>
        <v>2744</v>
      </c>
      <c r="AI549" s="638">
        <f>'23년(세부_실적)'!AG735</f>
        <v>7.168000000000001</v>
      </c>
      <c r="AJ549" s="638">
        <f t="shared" ref="AJ549" si="7923">AI549*1000</f>
        <v>7168.0000000000009</v>
      </c>
      <c r="AK549" s="638">
        <f>'23년(세부_실적)'!AI735</f>
        <v>17.541</v>
      </c>
      <c r="AL549" s="638">
        <f t="shared" ref="AL549" si="7924">AK549*1000</f>
        <v>17541</v>
      </c>
      <c r="AM549" s="638">
        <f>'23년(세부_실적)'!AK735</f>
        <v>4.67</v>
      </c>
      <c r="AN549" s="638">
        <f t="shared" ref="AN549" si="7925">AM549*1000</f>
        <v>4670</v>
      </c>
      <c r="AO549" s="638">
        <f>'23년(세부_실적)'!AM735</f>
        <v>2.6389999999999998</v>
      </c>
      <c r="AP549" s="638">
        <f t="shared" ref="AP549" si="7926">AO549*1000</f>
        <v>2639</v>
      </c>
      <c r="AQ549" s="638">
        <f>'23년(세부_실적)'!AO735</f>
        <v>0.246</v>
      </c>
      <c r="AR549" s="638">
        <f t="shared" ref="AR549" si="7927">AQ549*1000</f>
        <v>246</v>
      </c>
      <c r="AS549" s="638">
        <f>'23년(세부_실적)'!AQ735</f>
        <v>7.5549999999999997</v>
      </c>
      <c r="AT549" s="638">
        <f t="shared" ref="AT549" si="7928">AS549*1000</f>
        <v>7555</v>
      </c>
      <c r="AU549" s="638">
        <f>'23년(세부_실적)'!AS735</f>
        <v>0.02</v>
      </c>
      <c r="AV549" s="638">
        <f t="shared" ref="AV549" si="7929">AU549*1000</f>
        <v>20</v>
      </c>
      <c r="AW549" s="638">
        <f>'23년(세부_실적)'!AU735</f>
        <v>0.48099999999999998</v>
      </c>
      <c r="AX549" s="638">
        <f t="shared" ref="AX549" si="7930">AW549*1000</f>
        <v>481</v>
      </c>
      <c r="AY549" s="638">
        <f>'23년(세부_실적)'!AW735</f>
        <v>1.3740000000000001</v>
      </c>
      <c r="AZ549" s="638">
        <f t="shared" ref="AZ549" si="7931">AY549*1000</f>
        <v>1374</v>
      </c>
      <c r="BA549" s="638">
        <f>'23년(세부_실적)'!AY735</f>
        <v>1.875</v>
      </c>
      <c r="BB549" s="638">
        <f t="shared" ref="BB549" si="7932">BA549*1000</f>
        <v>1875</v>
      </c>
      <c r="BC549" s="638">
        <f>'23년(세부_실적)'!BA735</f>
        <v>9.43</v>
      </c>
      <c r="BD549" s="638">
        <f t="shared" ref="BD549" si="7933">BC549*1000</f>
        <v>9430</v>
      </c>
      <c r="BF549" s="617">
        <v>0.45</v>
      </c>
      <c r="BG549" s="617"/>
      <c r="BH549" s="617"/>
      <c r="BI549" s="617"/>
      <c r="BJ549" s="617">
        <v>0.45</v>
      </c>
      <c r="BK549" s="617"/>
      <c r="BL549" s="617"/>
      <c r="BM549" s="617"/>
      <c r="BN549" s="617">
        <v>0.45</v>
      </c>
      <c r="BO549" s="617"/>
      <c r="BP549" s="617"/>
      <c r="BQ549" s="617"/>
      <c r="BR549" s="617">
        <v>0.45</v>
      </c>
      <c r="BS549" s="617">
        <v>2.4983220177865619</v>
      </c>
      <c r="BT549" s="617"/>
      <c r="BU549" s="617"/>
      <c r="BV549" s="617">
        <v>0.45</v>
      </c>
      <c r="BW549" s="617">
        <v>2.4983220177865619</v>
      </c>
      <c r="BX549" s="617">
        <f t="shared" si="7891"/>
        <v>3.8033668406226164</v>
      </c>
      <c r="BY549" s="617">
        <v>5036</v>
      </c>
      <c r="BZ549" s="617">
        <v>0.45</v>
      </c>
      <c r="CA549" s="617">
        <v>2.4983220177865619</v>
      </c>
      <c r="CB549" s="617">
        <f>+CC549/$CC$2</f>
        <v>3.8731609023019002</v>
      </c>
      <c r="CC549" s="617">
        <v>5036</v>
      </c>
      <c r="CD549" s="617"/>
      <c r="CE549" s="617"/>
      <c r="CF549" s="617"/>
      <c r="CG549" s="617"/>
      <c r="CH549" s="617"/>
      <c r="CI549" s="617"/>
      <c r="CJ549" s="617"/>
      <c r="CK549" s="617"/>
      <c r="CL549" s="617"/>
      <c r="CM549" s="617"/>
      <c r="CN549" s="617"/>
      <c r="CO549" s="617"/>
      <c r="CP549" s="617"/>
      <c r="CQ549" s="617"/>
      <c r="CR549" s="617"/>
      <c r="CS549" s="617"/>
      <c r="CT549" s="617"/>
      <c r="CU549" s="617"/>
      <c r="CV549" s="617"/>
      <c r="CW549" s="617"/>
      <c r="CX549" s="617"/>
      <c r="CY549" s="617"/>
      <c r="CZ549" s="617"/>
      <c r="DA549" s="617"/>
      <c r="DB549" s="6">
        <f t="shared" si="7487"/>
        <v>0</v>
      </c>
      <c r="DC549" s="6">
        <f t="shared" si="7488"/>
        <v>0</v>
      </c>
      <c r="DD549" s="6">
        <f t="shared" si="7489"/>
        <v>0</v>
      </c>
      <c r="DE549" s="6">
        <f t="shared" si="7490"/>
        <v>0</v>
      </c>
      <c r="DF549" s="6">
        <f t="shared" si="7491"/>
        <v>5348232</v>
      </c>
      <c r="DG549" s="6">
        <f t="shared" si="7492"/>
        <v>13818783.999999998</v>
      </c>
      <c r="DH549" s="6">
        <f t="shared" si="7493"/>
        <v>0</v>
      </c>
      <c r="DI549" s="6">
        <f t="shared" si="7494"/>
        <v>13520595.887773702</v>
      </c>
      <c r="DJ549" s="6">
        <f t="shared" si="7495"/>
        <v>0</v>
      </c>
      <c r="DK549" s="6">
        <f t="shared" si="7496"/>
        <v>0</v>
      </c>
      <c r="DL549" s="6">
        <f t="shared" si="7497"/>
        <v>0</v>
      </c>
      <c r="DM549" s="6">
        <f t="shared" si="7498"/>
        <v>0</v>
      </c>
      <c r="DO549" s="6">
        <f t="shared" si="7499"/>
        <v>2802241.9395000003</v>
      </c>
      <c r="DP549" s="6">
        <f t="shared" si="7500"/>
        <v>1191523.122</v>
      </c>
      <c r="DQ549" s="6">
        <f t="shared" si="7501"/>
        <v>1933247.3760000002</v>
      </c>
      <c r="DR549" s="6">
        <f t="shared" si="7502"/>
        <v>13117090.082044926</v>
      </c>
      <c r="DS549" s="6">
        <f t="shared" si="7503"/>
        <v>4145882.0099639315</v>
      </c>
      <c r="DT549" s="6">
        <f t="shared" si="7504"/>
        <v>10519115.04684009</v>
      </c>
      <c r="DU549" s="6">
        <f t="shared" si="7505"/>
        <v>0</v>
      </c>
      <c r="DV549" s="6">
        <f t="shared" si="7506"/>
        <v>0</v>
      </c>
      <c r="DW549" s="6">
        <f t="shared" si="7507"/>
        <v>0</v>
      </c>
      <c r="DX549" s="6">
        <f t="shared" si="7508"/>
        <v>0</v>
      </c>
      <c r="DY549" s="6">
        <f t="shared" si="7509"/>
        <v>0</v>
      </c>
      <c r="DZ549" s="6">
        <f t="shared" si="7510"/>
        <v>0</v>
      </c>
    </row>
    <row r="550" spans="2:130" outlineLevel="1">
      <c r="B550" s="6">
        <f>'23년(세부_실적)'!A737</f>
        <v>544</v>
      </c>
      <c r="C550" s="620"/>
      <c r="D550" s="620"/>
      <c r="E550" s="620"/>
      <c r="F550" s="622" t="str">
        <f>'23년(세부_실적)'!E737</f>
        <v>PN20E-24J11(A)</v>
      </c>
      <c r="G550" s="622" t="s">
        <v>1125</v>
      </c>
      <c r="H550" s="622"/>
      <c r="I550" s="617" t="str">
        <f>'23년(세부_실적)'!G737</f>
        <v>구</v>
      </c>
      <c r="J550" s="617" t="str">
        <f>'23년(세부_실적)'!H737</f>
        <v>SY</v>
      </c>
      <c r="K550" s="617">
        <f>'23년(세부_실적)'!I737</f>
        <v>0</v>
      </c>
      <c r="L550" s="617">
        <f>'23년(세부_실적)'!J737</f>
        <v>1605</v>
      </c>
      <c r="M550" s="617">
        <f>'23년(세부_실적)'!K737</f>
        <v>0</v>
      </c>
      <c r="N550" s="617">
        <f>'23년(세부_실적)'!L737</f>
        <v>1605</v>
      </c>
      <c r="O550" s="617">
        <f>'23년(세부_실적)'!M737</f>
        <v>0</v>
      </c>
      <c r="P550" s="617">
        <f>'23년(세부_실적)'!N737</f>
        <v>1605</v>
      </c>
      <c r="Q550" s="617">
        <f>'23년(세부_실적)'!O737</f>
        <v>0</v>
      </c>
      <c r="R550" s="617">
        <f>'23년(세부_실적)'!P737</f>
        <v>1605</v>
      </c>
      <c r="S550" s="638">
        <f>'23년(세부_실적)'!Q737</f>
        <v>1.7290000000000001</v>
      </c>
      <c r="T550" s="638">
        <f t="shared" si="7454"/>
        <v>1729</v>
      </c>
      <c r="U550" s="638">
        <f>'23년(세부_실적)'!S737</f>
        <v>7.0000000000000007E-2</v>
      </c>
      <c r="V550" s="638">
        <f t="shared" si="7455"/>
        <v>70</v>
      </c>
      <c r="W550" s="638">
        <f>'23년(세부_실적)'!U737</f>
        <v>0</v>
      </c>
      <c r="X550" s="638">
        <f t="shared" si="7456"/>
        <v>0</v>
      </c>
      <c r="Y550" s="638">
        <f>'23년(세부_실적)'!W737</f>
        <v>0</v>
      </c>
      <c r="Z550" s="638">
        <f t="shared" si="7457"/>
        <v>0</v>
      </c>
      <c r="AA550" s="638">
        <f>'23년(세부_실적)'!Y737</f>
        <v>7.0000000000000007E-2</v>
      </c>
      <c r="AB550" s="638">
        <f t="shared" si="7457"/>
        <v>70</v>
      </c>
      <c r="AC550" s="638">
        <f>'23년(세부_실적)'!AA737</f>
        <v>0</v>
      </c>
      <c r="AD550" s="638">
        <f t="shared" ref="AD550" si="7934">AC550*1000</f>
        <v>0</v>
      </c>
      <c r="AE550" s="638">
        <f>'23년(세부_실적)'!AC737</f>
        <v>0.40400000000000003</v>
      </c>
      <c r="AF550" s="638">
        <f t="shared" ref="AF550" si="7935">AE550*1000</f>
        <v>404</v>
      </c>
      <c r="AG550" s="638">
        <f>'23년(세부_실적)'!AE737</f>
        <v>0.16</v>
      </c>
      <c r="AH550" s="638">
        <f t="shared" ref="AH550" si="7936">AG550*1000</f>
        <v>160</v>
      </c>
      <c r="AI550" s="638">
        <f>'23년(세부_실적)'!AG737</f>
        <v>0.56400000000000006</v>
      </c>
      <c r="AJ550" s="638">
        <f t="shared" ref="AJ550" si="7937">AI550*1000</f>
        <v>564</v>
      </c>
      <c r="AK550" s="638">
        <f>'23년(세부_실적)'!AI737</f>
        <v>0.63400000000000012</v>
      </c>
      <c r="AL550" s="638">
        <f t="shared" ref="AL550" si="7938">AK550*1000</f>
        <v>634.00000000000011</v>
      </c>
      <c r="AM550" s="638">
        <f>'23년(세부_실적)'!AK737</f>
        <v>0.08</v>
      </c>
      <c r="AN550" s="638">
        <f t="shared" ref="AN550" si="7939">AM550*1000</f>
        <v>80</v>
      </c>
      <c r="AO550" s="638">
        <f>'23년(세부_실적)'!AM737</f>
        <v>0</v>
      </c>
      <c r="AP550" s="638">
        <f t="shared" ref="AP550" si="7940">AO550*1000</f>
        <v>0</v>
      </c>
      <c r="AQ550" s="638">
        <f>'23년(세부_실적)'!AO737</f>
        <v>0</v>
      </c>
      <c r="AR550" s="638">
        <f t="shared" ref="AR550" si="7941">AQ550*1000</f>
        <v>0</v>
      </c>
      <c r="AS550" s="638">
        <f>'23년(세부_실적)'!AQ737</f>
        <v>0.08</v>
      </c>
      <c r="AT550" s="638">
        <f t="shared" ref="AT550" si="7942">AS550*1000</f>
        <v>80</v>
      </c>
      <c r="AU550" s="638">
        <f>'23년(세부_실적)'!AS737</f>
        <v>0.56999999999999995</v>
      </c>
      <c r="AV550" s="638">
        <f t="shared" ref="AV550" si="7943">AU550*1000</f>
        <v>570</v>
      </c>
      <c r="AW550" s="638">
        <f>'23년(세부_실적)'!AU737</f>
        <v>0.245</v>
      </c>
      <c r="AX550" s="638">
        <f t="shared" ref="AX550" si="7944">AW550*1000</f>
        <v>245</v>
      </c>
      <c r="AY550" s="638">
        <f>'23년(세부_실적)'!AW737</f>
        <v>0.2</v>
      </c>
      <c r="AZ550" s="638">
        <f t="shared" ref="AZ550" si="7945">AY550*1000</f>
        <v>200</v>
      </c>
      <c r="BA550" s="638">
        <f>'23년(세부_실적)'!AY737</f>
        <v>1.0149999999999999</v>
      </c>
      <c r="BB550" s="638">
        <f t="shared" ref="BB550" si="7946">BA550*1000</f>
        <v>1014.9999999999999</v>
      </c>
      <c r="BC550" s="638">
        <f>'23년(세부_실적)'!BA737</f>
        <v>1.095</v>
      </c>
      <c r="BD550" s="638">
        <f t="shared" ref="BD550" si="7947">BC550*1000</f>
        <v>1095</v>
      </c>
      <c r="BF550" s="617">
        <v>0.15</v>
      </c>
      <c r="BG550" s="617">
        <v>0.62816095454545451</v>
      </c>
      <c r="BH550" s="617"/>
      <c r="BI550" s="617"/>
      <c r="BJ550" s="617">
        <v>0.15</v>
      </c>
      <c r="BK550" s="617">
        <v>0.62816095454545451</v>
      </c>
      <c r="BL550" s="617">
        <f>+BM550/$BM$2</f>
        <v>1.0987113685234888</v>
      </c>
      <c r="BM550" s="617">
        <v>1400</v>
      </c>
      <c r="BN550" s="617">
        <v>0.15</v>
      </c>
      <c r="BO550" s="617">
        <v>0.62816095454545451</v>
      </c>
      <c r="BP550" s="617">
        <f t="shared" si="7889"/>
        <v>1.074089134053996</v>
      </c>
      <c r="BQ550" s="617">
        <v>1400</v>
      </c>
      <c r="BR550" s="617">
        <v>0.15</v>
      </c>
      <c r="BS550" s="617">
        <v>0.65283095454545448</v>
      </c>
      <c r="BT550" s="617">
        <f t="shared" si="7890"/>
        <v>1.0579451682132819</v>
      </c>
      <c r="BU550" s="617">
        <v>1400</v>
      </c>
      <c r="BV550" s="617">
        <v>0.15</v>
      </c>
      <c r="BW550" s="617">
        <v>0.65283095454545448</v>
      </c>
      <c r="BX550" s="617">
        <f t="shared" si="7891"/>
        <v>1.0890498380019487</v>
      </c>
      <c r="BY550" s="617">
        <v>1442</v>
      </c>
      <c r="BZ550" s="617">
        <v>0.15</v>
      </c>
      <c r="CA550" s="617">
        <v>0.65283095454545448</v>
      </c>
      <c r="CB550" s="617">
        <f>+CC550/$CC$2</f>
        <v>1.1090345554248093</v>
      </c>
      <c r="CC550" s="617">
        <v>1442</v>
      </c>
      <c r="CD550" s="617"/>
      <c r="CE550" s="617"/>
      <c r="CF550" s="617"/>
      <c r="CG550" s="617"/>
      <c r="CH550" s="617"/>
      <c r="CI550" s="617"/>
      <c r="CJ550" s="617"/>
      <c r="CK550" s="617"/>
      <c r="CL550" s="617"/>
      <c r="CM550" s="617"/>
      <c r="CN550" s="617"/>
      <c r="CO550" s="617"/>
      <c r="CP550" s="617"/>
      <c r="CQ550" s="617"/>
      <c r="CR550" s="617"/>
      <c r="CS550" s="617"/>
      <c r="CT550" s="617"/>
      <c r="CU550" s="617"/>
      <c r="CV550" s="617"/>
      <c r="CW550" s="617"/>
      <c r="CX550" s="617"/>
      <c r="CY550" s="617"/>
      <c r="CZ550" s="617"/>
      <c r="DA550" s="617"/>
      <c r="DB550" s="6">
        <f t="shared" si="7487"/>
        <v>0</v>
      </c>
      <c r="DC550" s="6">
        <f t="shared" si="7488"/>
        <v>0</v>
      </c>
      <c r="DD550" s="6">
        <f t="shared" si="7489"/>
        <v>0</v>
      </c>
      <c r="DE550" s="6">
        <f t="shared" si="7490"/>
        <v>0</v>
      </c>
      <c r="DF550" s="6">
        <f t="shared" si="7491"/>
        <v>582568</v>
      </c>
      <c r="DG550" s="6">
        <f t="shared" si="7492"/>
        <v>230720</v>
      </c>
      <c r="DH550" s="6">
        <f t="shared" si="7493"/>
        <v>0</v>
      </c>
      <c r="DI550" s="6">
        <f t="shared" si="7494"/>
        <v>0</v>
      </c>
      <c r="DJ550" s="6">
        <f t="shared" si="7495"/>
        <v>0</v>
      </c>
      <c r="DK550" s="6">
        <f t="shared" si="7496"/>
        <v>0</v>
      </c>
      <c r="DL550" s="6">
        <f t="shared" si="7497"/>
        <v>0</v>
      </c>
      <c r="DM550" s="6">
        <f t="shared" si="7498"/>
        <v>0</v>
      </c>
      <c r="DO550" s="6">
        <f t="shared" si="7499"/>
        <v>67854.312362740908</v>
      </c>
      <c r="DP550" s="6">
        <f t="shared" si="7500"/>
        <v>0</v>
      </c>
      <c r="DQ550" s="6">
        <f t="shared" si="7501"/>
        <v>0</v>
      </c>
      <c r="DR550" s="6">
        <f t="shared" si="7502"/>
        <v>0</v>
      </c>
      <c r="DS550" s="6">
        <f t="shared" si="7503"/>
        <v>429460.25719605264</v>
      </c>
      <c r="DT550" s="6">
        <f t="shared" si="7504"/>
        <v>167018.38272458184</v>
      </c>
      <c r="DU550" s="6">
        <f t="shared" si="7505"/>
        <v>0</v>
      </c>
      <c r="DV550" s="6">
        <f t="shared" si="7506"/>
        <v>0</v>
      </c>
      <c r="DW550" s="6">
        <f t="shared" si="7507"/>
        <v>0</v>
      </c>
      <c r="DX550" s="6">
        <f t="shared" si="7508"/>
        <v>0</v>
      </c>
      <c r="DY550" s="6">
        <f t="shared" si="7509"/>
        <v>0</v>
      </c>
      <c r="DZ550" s="6">
        <f t="shared" si="7510"/>
        <v>0</v>
      </c>
    </row>
    <row r="551" spans="2:130" ht="12" customHeight="1" outlineLevel="1">
      <c r="B551" s="6">
        <f>'23년(세부_실적)'!A738</f>
        <v>545</v>
      </c>
      <c r="C551" s="620"/>
      <c r="D551" s="620"/>
      <c r="E551" s="620"/>
      <c r="F551" s="622" t="str">
        <f>'23년(세부_실적)'!E738</f>
        <v>PN20E-24J33</v>
      </c>
      <c r="G551" s="622" t="s">
        <v>1549</v>
      </c>
      <c r="H551" s="622"/>
      <c r="I551" s="617"/>
      <c r="J551" s="617"/>
      <c r="K551" s="617">
        <f>'23년(세부_실적)'!I738</f>
        <v>0</v>
      </c>
      <c r="L551" s="617">
        <f>'23년(세부_실적)'!J738</f>
        <v>5700</v>
      </c>
      <c r="M551" s="617">
        <f>'23년(세부_실적)'!K738</f>
        <v>0</v>
      </c>
      <c r="N551" s="617">
        <f>'23년(세부_실적)'!L738</f>
        <v>5700</v>
      </c>
      <c r="O551" s="617">
        <f>'23년(세부_실적)'!M738</f>
        <v>0</v>
      </c>
      <c r="P551" s="617">
        <f>'23년(세부_실적)'!N738</f>
        <v>5700</v>
      </c>
      <c r="Q551" s="617">
        <f>'23년(세부_실적)'!O738</f>
        <v>0</v>
      </c>
      <c r="R551" s="617">
        <f>'23년(세부_실적)'!P738</f>
        <v>5700</v>
      </c>
      <c r="S551" s="638">
        <f>'23년(세부_실적)'!Q738</f>
        <v>1.2669999999999999</v>
      </c>
      <c r="T551" s="638">
        <f t="shared" si="7454"/>
        <v>1267</v>
      </c>
      <c r="U551" s="638">
        <f>'23년(세부_실적)'!S738</f>
        <v>0.57599999999999996</v>
      </c>
      <c r="V551" s="638">
        <f t="shared" si="7455"/>
        <v>576</v>
      </c>
      <c r="W551" s="638">
        <f>'23년(세부_실적)'!U738</f>
        <v>0</v>
      </c>
      <c r="X551" s="638">
        <f t="shared" si="7456"/>
        <v>0</v>
      </c>
      <c r="Y551" s="638">
        <f>'23년(세부_실적)'!W738</f>
        <v>0</v>
      </c>
      <c r="Z551" s="638">
        <f t="shared" si="7457"/>
        <v>0</v>
      </c>
      <c r="AA551" s="638">
        <f>'23년(세부_실적)'!Y738</f>
        <v>0.57599999999999996</v>
      </c>
      <c r="AB551" s="638">
        <f t="shared" si="7457"/>
        <v>576</v>
      </c>
      <c r="AC551" s="638">
        <f>'23년(세부_실적)'!AA738</f>
        <v>0.01</v>
      </c>
      <c r="AD551" s="638">
        <f t="shared" ref="AD551" si="7948">AC551*1000</f>
        <v>10</v>
      </c>
      <c r="AE551" s="638">
        <f>'23년(세부_실적)'!AC738</f>
        <v>0</v>
      </c>
      <c r="AF551" s="638">
        <f t="shared" ref="AF551" si="7949">AE551*1000</f>
        <v>0</v>
      </c>
      <c r="AG551" s="638">
        <f>'23년(세부_실적)'!AE738</f>
        <v>0</v>
      </c>
      <c r="AH551" s="638">
        <f t="shared" ref="AH551" si="7950">AG551*1000</f>
        <v>0</v>
      </c>
      <c r="AI551" s="638">
        <f>'23년(세부_실적)'!AG738</f>
        <v>0.01</v>
      </c>
      <c r="AJ551" s="638">
        <f t="shared" ref="AJ551" si="7951">AI551*1000</f>
        <v>10</v>
      </c>
      <c r="AK551" s="638">
        <f>'23년(세부_실적)'!AI738</f>
        <v>0.58599999999999997</v>
      </c>
      <c r="AL551" s="638">
        <f t="shared" ref="AL551" si="7952">AK551*1000</f>
        <v>586</v>
      </c>
      <c r="AM551" s="638">
        <f>'23년(세부_실적)'!AK738</f>
        <v>0</v>
      </c>
      <c r="AN551" s="638">
        <f t="shared" ref="AN551" si="7953">AM551*1000</f>
        <v>0</v>
      </c>
      <c r="AO551" s="638">
        <f>'23년(세부_실적)'!AM738</f>
        <v>7.1999999999999995E-2</v>
      </c>
      <c r="AP551" s="638">
        <f t="shared" ref="AP551" si="7954">AO551*1000</f>
        <v>72</v>
      </c>
      <c r="AQ551" s="638">
        <f>'23년(세부_실적)'!AO738</f>
        <v>0.153</v>
      </c>
      <c r="AR551" s="638">
        <f t="shared" ref="AR551" si="7955">AQ551*1000</f>
        <v>153</v>
      </c>
      <c r="AS551" s="638">
        <f>'23년(세부_실적)'!AQ738</f>
        <v>0.22499999999999998</v>
      </c>
      <c r="AT551" s="638">
        <f t="shared" ref="AT551" si="7956">AS551*1000</f>
        <v>224.99999999999997</v>
      </c>
      <c r="AU551" s="638">
        <f>'23년(세부_실적)'!AS738</f>
        <v>0.16800000000000001</v>
      </c>
      <c r="AV551" s="638">
        <f t="shared" ref="AV551" si="7957">AU551*1000</f>
        <v>168</v>
      </c>
      <c r="AW551" s="638">
        <f>'23년(세부_실적)'!AU738</f>
        <v>0.14399999999999999</v>
      </c>
      <c r="AX551" s="638">
        <f t="shared" ref="AX551" si="7958">AW551*1000</f>
        <v>144</v>
      </c>
      <c r="AY551" s="638">
        <f>'23년(세부_실적)'!AW738</f>
        <v>0.14399999999999999</v>
      </c>
      <c r="AZ551" s="638">
        <f t="shared" ref="AZ551" si="7959">AY551*1000</f>
        <v>144</v>
      </c>
      <c r="BA551" s="638">
        <f>'23년(세부_실적)'!AY738</f>
        <v>0.45599999999999996</v>
      </c>
      <c r="BB551" s="638">
        <f t="shared" ref="BB551" si="7960">BA551*1000</f>
        <v>455.99999999999994</v>
      </c>
      <c r="BC551" s="638">
        <f>'23년(세부_실적)'!BA738</f>
        <v>0.68099999999999994</v>
      </c>
      <c r="BD551" s="638">
        <f t="shared" ref="BD551" si="7961">BC551*1000</f>
        <v>680.99999999999989</v>
      </c>
      <c r="BF551" s="617">
        <v>0.45</v>
      </c>
      <c r="BG551" s="617"/>
      <c r="BH551" s="617"/>
      <c r="BI551" s="617"/>
      <c r="BJ551" s="617">
        <v>0.45</v>
      </c>
      <c r="BK551" s="617"/>
      <c r="BL551" s="617"/>
      <c r="BM551" s="617"/>
      <c r="BN551" s="617">
        <v>0.45</v>
      </c>
      <c r="BO551" s="617"/>
      <c r="BP551" s="617"/>
      <c r="BQ551" s="617"/>
      <c r="BR551" s="617">
        <v>0.45</v>
      </c>
      <c r="BS551" s="617">
        <v>2.6548437569169971</v>
      </c>
      <c r="BT551" s="617"/>
      <c r="BU551" s="617"/>
      <c r="BV551" s="617">
        <v>0.45</v>
      </c>
      <c r="BW551" s="617">
        <v>2.6548437569169971</v>
      </c>
      <c r="BX551" s="617"/>
      <c r="BY551" s="617"/>
      <c r="BZ551" s="617">
        <v>0.45</v>
      </c>
      <c r="CA551" s="617">
        <v>2.6548437569169971</v>
      </c>
      <c r="CB551" s="617">
        <f>+CC551/$CC$2</f>
        <v>3.9393030463841012</v>
      </c>
      <c r="CC551" s="617">
        <v>5122</v>
      </c>
      <c r="CD551" s="617"/>
      <c r="CE551" s="617"/>
      <c r="CF551" s="617"/>
      <c r="CG551" s="617"/>
      <c r="CH551" s="617"/>
      <c r="CI551" s="617"/>
      <c r="CJ551" s="617"/>
      <c r="CK551" s="617"/>
      <c r="CL551" s="617"/>
      <c r="CM551" s="617"/>
      <c r="CN551" s="617"/>
      <c r="CO551" s="617"/>
      <c r="CP551" s="617"/>
      <c r="CQ551" s="617"/>
      <c r="CR551" s="617"/>
      <c r="CS551" s="617"/>
      <c r="CT551" s="617"/>
      <c r="CU551" s="617"/>
      <c r="CV551" s="617"/>
      <c r="CW551" s="617"/>
      <c r="CX551" s="617"/>
      <c r="CY551" s="617"/>
      <c r="CZ551" s="617"/>
      <c r="DA551" s="617"/>
      <c r="DB551" s="6">
        <f t="shared" si="7487"/>
        <v>0</v>
      </c>
      <c r="DC551" s="6">
        <f t="shared" si="7488"/>
        <v>0</v>
      </c>
      <c r="DD551" s="6">
        <f t="shared" si="7489"/>
        <v>0</v>
      </c>
      <c r="DE551" s="6">
        <f t="shared" si="7490"/>
        <v>0</v>
      </c>
      <c r="DF551" s="6">
        <f t="shared" si="7491"/>
        <v>0</v>
      </c>
      <c r="DG551" s="6">
        <f t="shared" si="7492"/>
        <v>0</v>
      </c>
      <c r="DH551" s="6">
        <f t="shared" si="7493"/>
        <v>0</v>
      </c>
      <c r="DI551" s="6">
        <f t="shared" si="7494"/>
        <v>375182.68872430263</v>
      </c>
      <c r="DJ551" s="6">
        <f t="shared" si="7495"/>
        <v>0</v>
      </c>
      <c r="DK551" s="6">
        <f t="shared" si="7496"/>
        <v>0</v>
      </c>
      <c r="DL551" s="6">
        <f t="shared" si="7497"/>
        <v>0</v>
      </c>
      <c r="DM551" s="6">
        <f t="shared" si="7498"/>
        <v>0</v>
      </c>
      <c r="DO551" s="6">
        <f t="shared" si="7499"/>
        <v>322882.848</v>
      </c>
      <c r="DP551" s="6">
        <f t="shared" si="7500"/>
        <v>0</v>
      </c>
      <c r="DQ551" s="6">
        <f t="shared" si="7501"/>
        <v>0</v>
      </c>
      <c r="DR551" s="6">
        <f t="shared" si="7502"/>
        <v>41087.01840403401</v>
      </c>
      <c r="DS551" s="6">
        <f t="shared" si="7503"/>
        <v>0</v>
      </c>
      <c r="DT551" s="6">
        <f t="shared" si="7504"/>
        <v>0</v>
      </c>
      <c r="DU551" s="6">
        <f t="shared" si="7505"/>
        <v>0</v>
      </c>
      <c r="DV551" s="6">
        <f t="shared" si="7506"/>
        <v>0</v>
      </c>
      <c r="DW551" s="6">
        <f t="shared" si="7507"/>
        <v>0</v>
      </c>
      <c r="DX551" s="6">
        <f t="shared" si="7508"/>
        <v>0</v>
      </c>
      <c r="DY551" s="6">
        <f t="shared" si="7509"/>
        <v>0</v>
      </c>
      <c r="DZ551" s="6">
        <f t="shared" si="7510"/>
        <v>0</v>
      </c>
    </row>
    <row r="552" spans="2:130" outlineLevel="1">
      <c r="B552" s="6">
        <f>'23년(세부_실적)'!A739</f>
        <v>546</v>
      </c>
      <c r="C552" s="620"/>
      <c r="D552" s="620"/>
      <c r="E552" s="620"/>
      <c r="F552" s="622" t="str">
        <f>'23년(세부_실적)'!E739</f>
        <v>PN20U-24J11</v>
      </c>
      <c r="G552" s="622" t="s">
        <v>235</v>
      </c>
      <c r="H552" s="622"/>
      <c r="I552" s="617" t="str">
        <f>'23년(세부_실적)'!G739</f>
        <v>구</v>
      </c>
      <c r="J552" s="617" t="str">
        <f>'23년(세부_실적)'!H739</f>
        <v>SY</v>
      </c>
      <c r="K552" s="617">
        <f>'23년(세부_실적)'!I739</f>
        <v>0</v>
      </c>
      <c r="L552" s="617">
        <f>'23년(세부_실적)'!J739</f>
        <v>5559</v>
      </c>
      <c r="M552" s="617">
        <f>'23년(세부_실적)'!K739</f>
        <v>0</v>
      </c>
      <c r="N552" s="617">
        <f>'23년(세부_실적)'!L739</f>
        <v>5559</v>
      </c>
      <c r="O552" s="617">
        <f>'23년(세부_실적)'!M739</f>
        <v>0</v>
      </c>
      <c r="P552" s="617">
        <f>'23년(세부_실적)'!N739</f>
        <v>5559</v>
      </c>
      <c r="Q552" s="617">
        <f>'23년(세부_실적)'!O739</f>
        <v>0</v>
      </c>
      <c r="R552" s="617">
        <f>'23년(세부_실적)'!P739</f>
        <v>5559</v>
      </c>
      <c r="S552" s="638">
        <f>'23년(세부_실적)'!Q739</f>
        <v>7.2</v>
      </c>
      <c r="T552" s="638">
        <f t="shared" si="7454"/>
        <v>7200</v>
      </c>
      <c r="U552" s="638">
        <f>'23년(세부_실적)'!S739</f>
        <v>0</v>
      </c>
      <c r="V552" s="638">
        <f t="shared" si="7455"/>
        <v>0</v>
      </c>
      <c r="W552" s="638">
        <f>'23년(세부_실적)'!U739</f>
        <v>0</v>
      </c>
      <c r="X552" s="638">
        <f t="shared" si="7456"/>
        <v>0</v>
      </c>
      <c r="Y552" s="638">
        <f>'23년(세부_실적)'!W739</f>
        <v>0</v>
      </c>
      <c r="Z552" s="638">
        <f t="shared" si="7457"/>
        <v>0</v>
      </c>
      <c r="AA552" s="638">
        <f>'23년(세부_실적)'!Y739</f>
        <v>0</v>
      </c>
      <c r="AB552" s="638">
        <f t="shared" si="7457"/>
        <v>0</v>
      </c>
      <c r="AC552" s="638">
        <f>'23년(세부_실적)'!AA739</f>
        <v>0</v>
      </c>
      <c r="AD552" s="638">
        <f t="shared" ref="AD552" si="7962">AC552*1000</f>
        <v>0</v>
      </c>
      <c r="AE552" s="638">
        <f>'23년(세부_실적)'!AC739</f>
        <v>0.06</v>
      </c>
      <c r="AF552" s="638">
        <f t="shared" ref="AF552" si="7963">AE552*1000</f>
        <v>60</v>
      </c>
      <c r="AG552" s="638">
        <f>'23년(세부_실적)'!AE739</f>
        <v>6.44</v>
      </c>
      <c r="AH552" s="638">
        <f t="shared" ref="AH552" si="7964">AG552*1000</f>
        <v>6440</v>
      </c>
      <c r="AI552" s="638">
        <f>'23년(세부_실적)'!AG739</f>
        <v>6.5</v>
      </c>
      <c r="AJ552" s="638">
        <f t="shared" ref="AJ552" si="7965">AI552*1000</f>
        <v>6500</v>
      </c>
      <c r="AK552" s="638">
        <f>'23년(세부_실적)'!AI739</f>
        <v>6.5</v>
      </c>
      <c r="AL552" s="638">
        <f t="shared" ref="AL552" si="7966">AK552*1000</f>
        <v>6500</v>
      </c>
      <c r="AM552" s="638">
        <f>'23년(세부_실적)'!AK739</f>
        <v>0</v>
      </c>
      <c r="AN552" s="638">
        <f t="shared" ref="AN552" si="7967">AM552*1000</f>
        <v>0</v>
      </c>
      <c r="AO552" s="638">
        <f>'23년(세부_실적)'!AM739</f>
        <v>0.2</v>
      </c>
      <c r="AP552" s="638">
        <f t="shared" ref="AP552" si="7968">AO552*1000</f>
        <v>200</v>
      </c>
      <c r="AQ552" s="638">
        <f>'23년(세부_실적)'!AO739</f>
        <v>0</v>
      </c>
      <c r="AR552" s="638">
        <f t="shared" ref="AR552" si="7969">AQ552*1000</f>
        <v>0</v>
      </c>
      <c r="AS552" s="638">
        <f>'23년(세부_실적)'!AQ739</f>
        <v>0.2</v>
      </c>
      <c r="AT552" s="638">
        <f t="shared" ref="AT552" si="7970">AS552*1000</f>
        <v>200</v>
      </c>
      <c r="AU552" s="638">
        <f>'23년(세부_실적)'!AS739</f>
        <v>0.5</v>
      </c>
      <c r="AV552" s="638">
        <f t="shared" ref="AV552" si="7971">AU552*1000</f>
        <v>500</v>
      </c>
      <c r="AW552" s="638">
        <f>'23년(세부_실적)'!AU739</f>
        <v>0</v>
      </c>
      <c r="AX552" s="638">
        <f t="shared" ref="AX552" si="7972">AW552*1000</f>
        <v>0</v>
      </c>
      <c r="AY552" s="638">
        <f>'23년(세부_실적)'!AW739</f>
        <v>0</v>
      </c>
      <c r="AZ552" s="638">
        <f t="shared" ref="AZ552" si="7973">AY552*1000</f>
        <v>0</v>
      </c>
      <c r="BA552" s="638">
        <f>'23년(세부_실적)'!AY739</f>
        <v>0.5</v>
      </c>
      <c r="BB552" s="638">
        <f t="shared" ref="BB552" si="7974">BA552*1000</f>
        <v>500</v>
      </c>
      <c r="BC552" s="638">
        <f>'23년(세부_실적)'!BA739</f>
        <v>0.7</v>
      </c>
      <c r="BD552" s="638">
        <f t="shared" ref="BD552" si="7975">BC552*1000</f>
        <v>700</v>
      </c>
      <c r="BF552" s="617">
        <v>0.45</v>
      </c>
      <c r="BG552" s="617">
        <v>2.4625853181818185</v>
      </c>
      <c r="BH552" s="617"/>
      <c r="BI552" s="617"/>
      <c r="BJ552" s="617">
        <v>0.45</v>
      </c>
      <c r="BK552" s="617">
        <v>2.4625853181818185</v>
      </c>
      <c r="BL552" s="617"/>
      <c r="BM552" s="617"/>
      <c r="BN552" s="617">
        <v>0.45</v>
      </c>
      <c r="BO552" s="617">
        <v>2.4625853181818185</v>
      </c>
      <c r="BP552" s="617">
        <f t="shared" si="7889"/>
        <v>3.7209516429727718</v>
      </c>
      <c r="BQ552" s="617">
        <v>4850</v>
      </c>
      <c r="BR552" s="617">
        <v>0.45</v>
      </c>
      <c r="BS552" s="617">
        <v>2.5476286477623948</v>
      </c>
      <c r="BT552" s="617"/>
      <c r="BU552" s="617"/>
      <c r="BV552" s="617">
        <v>0.45</v>
      </c>
      <c r="BW552" s="617">
        <v>2.5476286477623948</v>
      </c>
      <c r="BX552" s="617"/>
      <c r="BY552" s="617"/>
      <c r="BZ552" s="617">
        <v>0.45</v>
      </c>
      <c r="CA552" s="617">
        <v>2.5476286477623948</v>
      </c>
      <c r="CB552" s="617"/>
      <c r="CC552" s="617"/>
      <c r="CD552" s="617"/>
      <c r="CE552" s="617"/>
      <c r="CF552" s="617"/>
      <c r="CG552" s="617"/>
      <c r="CH552" s="617"/>
      <c r="CI552" s="617"/>
      <c r="CJ552" s="617"/>
      <c r="CK552" s="617"/>
      <c r="CL552" s="617"/>
      <c r="CM552" s="617"/>
      <c r="CN552" s="617"/>
      <c r="CO552" s="617"/>
      <c r="CP552" s="617"/>
      <c r="CQ552" s="617"/>
      <c r="CR552" s="617"/>
      <c r="CS552" s="617"/>
      <c r="CT552" s="617"/>
      <c r="CU552" s="617"/>
      <c r="CV552" s="617"/>
      <c r="CW552" s="617"/>
      <c r="CX552" s="617"/>
      <c r="CY552" s="617"/>
      <c r="CZ552" s="617"/>
      <c r="DA552" s="617"/>
      <c r="DB552" s="6">
        <f t="shared" si="7487"/>
        <v>0</v>
      </c>
      <c r="DC552" s="6">
        <f t="shared" si="7488"/>
        <v>0</v>
      </c>
      <c r="DD552" s="6">
        <f t="shared" si="7489"/>
        <v>0</v>
      </c>
      <c r="DE552" s="6">
        <f t="shared" si="7490"/>
        <v>0</v>
      </c>
      <c r="DF552" s="6">
        <f t="shared" si="7491"/>
        <v>0</v>
      </c>
      <c r="DG552" s="6">
        <f t="shared" si="7492"/>
        <v>0</v>
      </c>
      <c r="DH552" s="6">
        <f t="shared" si="7493"/>
        <v>0</v>
      </c>
      <c r="DI552" s="6">
        <f t="shared" si="7494"/>
        <v>0</v>
      </c>
      <c r="DJ552" s="6">
        <f t="shared" si="7495"/>
        <v>0</v>
      </c>
      <c r="DK552" s="6">
        <f t="shared" si="7496"/>
        <v>0</v>
      </c>
      <c r="DL552" s="6">
        <f t="shared" si="7497"/>
        <v>0</v>
      </c>
      <c r="DM552" s="6">
        <f t="shared" si="7498"/>
        <v>0</v>
      </c>
      <c r="DO552" s="6">
        <f t="shared" si="7499"/>
        <v>0</v>
      </c>
      <c r="DP552" s="6">
        <f t="shared" si="7500"/>
        <v>0</v>
      </c>
      <c r="DQ552" s="6">
        <f t="shared" si="7501"/>
        <v>0</v>
      </c>
      <c r="DR552" s="6">
        <f t="shared" si="7502"/>
        <v>0</v>
      </c>
      <c r="DS552" s="6">
        <f t="shared" si="7503"/>
        <v>238147.80697294255</v>
      </c>
      <c r="DT552" s="6">
        <f t="shared" si="7504"/>
        <v>25100587.126619838</v>
      </c>
      <c r="DU552" s="6">
        <f t="shared" si="7505"/>
        <v>0</v>
      </c>
      <c r="DV552" s="6">
        <f t="shared" si="7506"/>
        <v>0</v>
      </c>
      <c r="DW552" s="6">
        <f t="shared" si="7507"/>
        <v>0</v>
      </c>
      <c r="DX552" s="6">
        <f t="shared" si="7508"/>
        <v>0</v>
      </c>
      <c r="DY552" s="6">
        <f t="shared" si="7509"/>
        <v>0</v>
      </c>
      <c r="DZ552" s="6">
        <f t="shared" si="7510"/>
        <v>0</v>
      </c>
    </row>
    <row r="553" spans="2:130" outlineLevel="1">
      <c r="B553" s="6">
        <f>'23년(세부_실적)'!A740</f>
        <v>547</v>
      </c>
      <c r="C553" s="620"/>
      <c r="D553" s="620"/>
      <c r="E553" s="620"/>
      <c r="F553" s="622" t="str">
        <f>'23년(세부_실적)'!E740</f>
        <v>PN20U-24J22</v>
      </c>
      <c r="G553" s="622" t="s">
        <v>1126</v>
      </c>
      <c r="H553" s="622"/>
      <c r="I553" s="617" t="str">
        <f>'23년(세부_실적)'!G740</f>
        <v>구</v>
      </c>
      <c r="J553" s="617" t="str">
        <f>'23년(세부_실적)'!H740</f>
        <v>SY</v>
      </c>
      <c r="K553" s="617">
        <f>'23년(세부_실적)'!I740</f>
        <v>0</v>
      </c>
      <c r="L553" s="617">
        <f>'23년(세부_실적)'!J740</f>
        <v>4850</v>
      </c>
      <c r="M553" s="617">
        <f>'23년(세부_실적)'!K740</f>
        <v>0</v>
      </c>
      <c r="N553" s="617">
        <f>'23년(세부_실적)'!L740</f>
        <v>4850</v>
      </c>
      <c r="O553" s="617">
        <f>'23년(세부_실적)'!M740</f>
        <v>0</v>
      </c>
      <c r="P553" s="617">
        <f>'23년(세부_실적)'!N740</f>
        <v>4850</v>
      </c>
      <c r="Q553" s="617">
        <f>'23년(세부_실적)'!O740</f>
        <v>0</v>
      </c>
      <c r="R553" s="617">
        <f>'23년(세부_실적)'!P740</f>
        <v>4850</v>
      </c>
      <c r="S553" s="638">
        <f>'23년(세부_실적)'!Q740</f>
        <v>0</v>
      </c>
      <c r="T553" s="638">
        <f t="shared" si="7454"/>
        <v>0</v>
      </c>
      <c r="U553" s="638">
        <f>'23년(세부_실적)'!S740</f>
        <v>0</v>
      </c>
      <c r="V553" s="638">
        <f t="shared" si="7455"/>
        <v>0</v>
      </c>
      <c r="W553" s="638">
        <f>'23년(세부_실적)'!U740</f>
        <v>0</v>
      </c>
      <c r="X553" s="638">
        <f t="shared" si="7456"/>
        <v>0</v>
      </c>
      <c r="Y553" s="638">
        <f>'23년(세부_실적)'!W740</f>
        <v>0</v>
      </c>
      <c r="Z553" s="638">
        <f t="shared" si="7457"/>
        <v>0</v>
      </c>
      <c r="AA553" s="638">
        <f>'23년(세부_실적)'!Y740</f>
        <v>0</v>
      </c>
      <c r="AB553" s="638">
        <f t="shared" si="7457"/>
        <v>0</v>
      </c>
      <c r="AC553" s="638">
        <f>'23년(세부_실적)'!AA740</f>
        <v>0</v>
      </c>
      <c r="AD553" s="638">
        <f t="shared" ref="AD553" si="7976">AC553*1000</f>
        <v>0</v>
      </c>
      <c r="AE553" s="638">
        <f>'23년(세부_실적)'!AC740</f>
        <v>0</v>
      </c>
      <c r="AF553" s="638">
        <f t="shared" ref="AF553" si="7977">AE553*1000</f>
        <v>0</v>
      </c>
      <c r="AG553" s="638">
        <f>'23년(세부_실적)'!AE740</f>
        <v>0</v>
      </c>
      <c r="AH553" s="638">
        <f t="shared" ref="AH553" si="7978">AG553*1000</f>
        <v>0</v>
      </c>
      <c r="AI553" s="638">
        <f>'23년(세부_실적)'!AG740</f>
        <v>0</v>
      </c>
      <c r="AJ553" s="638">
        <f t="shared" ref="AJ553" si="7979">AI553*1000</f>
        <v>0</v>
      </c>
      <c r="AK553" s="638">
        <f>'23년(세부_실적)'!AI740</f>
        <v>0</v>
      </c>
      <c r="AL553" s="638">
        <f t="shared" ref="AL553" si="7980">AK553*1000</f>
        <v>0</v>
      </c>
      <c r="AM553" s="638">
        <f>'23년(세부_실적)'!AK740</f>
        <v>0</v>
      </c>
      <c r="AN553" s="638">
        <f t="shared" ref="AN553" si="7981">AM553*1000</f>
        <v>0</v>
      </c>
      <c r="AO553" s="638">
        <f>'23년(세부_실적)'!AM740</f>
        <v>0</v>
      </c>
      <c r="AP553" s="638">
        <f t="shared" ref="AP553" si="7982">AO553*1000</f>
        <v>0</v>
      </c>
      <c r="AQ553" s="638">
        <f>'23년(세부_실적)'!AO740</f>
        <v>0</v>
      </c>
      <c r="AR553" s="638">
        <f t="shared" ref="AR553" si="7983">AQ553*1000</f>
        <v>0</v>
      </c>
      <c r="AS553" s="638">
        <f>'23년(세부_실적)'!AQ740</f>
        <v>0</v>
      </c>
      <c r="AT553" s="638">
        <f t="shared" ref="AT553" si="7984">AS553*1000</f>
        <v>0</v>
      </c>
      <c r="AU553" s="638">
        <f>'23년(세부_실적)'!AS740</f>
        <v>0</v>
      </c>
      <c r="AV553" s="638">
        <f t="shared" ref="AV553" si="7985">AU553*1000</f>
        <v>0</v>
      </c>
      <c r="AW553" s="638">
        <f>'23년(세부_실적)'!AU740</f>
        <v>0</v>
      </c>
      <c r="AX553" s="638">
        <f t="shared" ref="AX553" si="7986">AW553*1000</f>
        <v>0</v>
      </c>
      <c r="AY553" s="638">
        <f>'23년(세부_실적)'!AW740</f>
        <v>0</v>
      </c>
      <c r="AZ553" s="638">
        <f t="shared" ref="AZ553" si="7987">AY553*1000</f>
        <v>0</v>
      </c>
      <c r="BA553" s="638">
        <f>'23년(세부_실적)'!AY740</f>
        <v>0</v>
      </c>
      <c r="BB553" s="638">
        <f t="shared" ref="BB553" si="7988">BA553*1000</f>
        <v>0</v>
      </c>
      <c r="BC553" s="638">
        <f>'23년(세부_실적)'!BA740</f>
        <v>0</v>
      </c>
      <c r="BD553" s="638">
        <f t="shared" ref="BD553" si="7989">BC553*1000</f>
        <v>0</v>
      </c>
      <c r="BF553" s="617">
        <v>0.45</v>
      </c>
      <c r="BG553" s="617">
        <v>2.5632567727272724</v>
      </c>
      <c r="BH553" s="617"/>
      <c r="BI553" s="617"/>
      <c r="BJ553" s="617">
        <v>0.45</v>
      </c>
      <c r="BK553" s="617">
        <v>2.5632567727272724</v>
      </c>
      <c r="BL553" s="617"/>
      <c r="BM553" s="617"/>
      <c r="BN553" s="617">
        <v>0.45</v>
      </c>
      <c r="BO553" s="617">
        <v>2.5632567727272724</v>
      </c>
      <c r="BP553" s="617"/>
      <c r="BQ553" s="617"/>
      <c r="BR553" s="617">
        <v>0.45</v>
      </c>
      <c r="BS553" s="617">
        <v>2.6505796419009791</v>
      </c>
      <c r="BT553" s="617">
        <f t="shared" si="7890"/>
        <v>3.6650243327388692</v>
      </c>
      <c r="BU553" s="617">
        <v>4850</v>
      </c>
      <c r="BV553" s="617">
        <v>0.45</v>
      </c>
      <c r="BW553" s="617">
        <v>2.6505796419009791</v>
      </c>
      <c r="BX553" s="617">
        <f t="shared" si="7891"/>
        <v>3.6628930057624483</v>
      </c>
      <c r="BY553" s="617">
        <v>4850</v>
      </c>
      <c r="BZ553" s="617">
        <v>0.45</v>
      </c>
      <c r="CA553" s="617">
        <v>2.6505796419009791</v>
      </c>
      <c r="CB553" s="617">
        <f>+CC553/$CC$2</f>
        <v>3.7301092883566751</v>
      </c>
      <c r="CC553" s="617">
        <v>4850</v>
      </c>
      <c r="CD553" s="617"/>
      <c r="CE553" s="617"/>
      <c r="CF553" s="617"/>
      <c r="CG553" s="617"/>
      <c r="CH553" s="617"/>
      <c r="CI553" s="617"/>
      <c r="CJ553" s="617"/>
      <c r="CK553" s="617"/>
      <c r="CL553" s="617"/>
      <c r="CM553" s="617"/>
      <c r="CN553" s="617"/>
      <c r="CO553" s="617"/>
      <c r="CP553" s="617"/>
      <c r="CQ553" s="617"/>
      <c r="CR553" s="617"/>
      <c r="CS553" s="617"/>
      <c r="CT553" s="617"/>
      <c r="CU553" s="617"/>
      <c r="CV553" s="617"/>
      <c r="CW553" s="617"/>
      <c r="CX553" s="617"/>
      <c r="CY553" s="617"/>
      <c r="CZ553" s="617"/>
      <c r="DA553" s="617"/>
      <c r="DB553" s="6">
        <f t="shared" si="7487"/>
        <v>0</v>
      </c>
      <c r="DC553" s="6">
        <f t="shared" si="7488"/>
        <v>0</v>
      </c>
      <c r="DD553" s="6">
        <f t="shared" si="7489"/>
        <v>0</v>
      </c>
      <c r="DE553" s="6">
        <f t="shared" si="7490"/>
        <v>0</v>
      </c>
      <c r="DF553" s="6">
        <f t="shared" si="7491"/>
        <v>0</v>
      </c>
      <c r="DG553" s="6">
        <f t="shared" si="7492"/>
        <v>0</v>
      </c>
      <c r="DH553" s="6">
        <f t="shared" si="7493"/>
        <v>0</v>
      </c>
      <c r="DI553" s="6">
        <f t="shared" si="7494"/>
        <v>0</v>
      </c>
      <c r="DJ553" s="6">
        <f t="shared" si="7495"/>
        <v>0</v>
      </c>
      <c r="DK553" s="6">
        <f t="shared" si="7496"/>
        <v>0</v>
      </c>
      <c r="DL553" s="6">
        <f t="shared" si="7497"/>
        <v>0</v>
      </c>
      <c r="DM553" s="6">
        <f t="shared" si="7498"/>
        <v>0</v>
      </c>
      <c r="DO553" s="6">
        <f t="shared" si="7499"/>
        <v>0</v>
      </c>
      <c r="DP553" s="6">
        <f t="shared" si="7500"/>
        <v>0</v>
      </c>
      <c r="DQ553" s="6">
        <f t="shared" si="7501"/>
        <v>0</v>
      </c>
      <c r="DR553" s="6">
        <f t="shared" si="7502"/>
        <v>0</v>
      </c>
      <c r="DS553" s="6">
        <f t="shared" si="7503"/>
        <v>0</v>
      </c>
      <c r="DT553" s="6">
        <f t="shared" si="7504"/>
        <v>0</v>
      </c>
      <c r="DU553" s="6">
        <f t="shared" si="7505"/>
        <v>0</v>
      </c>
      <c r="DV553" s="6">
        <f t="shared" si="7506"/>
        <v>0</v>
      </c>
      <c r="DW553" s="6">
        <f t="shared" si="7507"/>
        <v>0</v>
      </c>
      <c r="DX553" s="6">
        <f t="shared" si="7508"/>
        <v>0</v>
      </c>
      <c r="DY553" s="6">
        <f t="shared" si="7509"/>
        <v>0</v>
      </c>
      <c r="DZ553" s="6">
        <f t="shared" si="7510"/>
        <v>0</v>
      </c>
    </row>
    <row r="554" spans="2:130" outlineLevel="1">
      <c r="B554" s="6">
        <f>'23년(세부_실적)'!A742</f>
        <v>548</v>
      </c>
      <c r="C554" s="620"/>
      <c r="D554" s="620"/>
      <c r="E554" s="620"/>
      <c r="F554" s="622" t="str">
        <f>'23년(세부_실적)'!E742</f>
        <v>PN20T-24J22</v>
      </c>
      <c r="G554" s="622" t="s">
        <v>1127</v>
      </c>
      <c r="H554" s="622"/>
      <c r="I554" s="617" t="str">
        <f>'23년(세부_실적)'!G742</f>
        <v>구</v>
      </c>
      <c r="J554" s="617" t="str">
        <f>'23년(세부_실적)'!H742</f>
        <v>SY</v>
      </c>
      <c r="K554" s="617">
        <f>'23년(세부_실적)'!I742</f>
        <v>0</v>
      </c>
      <c r="L554" s="617">
        <f>'23년(세부_실적)'!J742</f>
        <v>4850</v>
      </c>
      <c r="M554" s="617">
        <f>'23년(세부_실적)'!K742</f>
        <v>0</v>
      </c>
      <c r="N554" s="617">
        <f>'23년(세부_실적)'!L742</f>
        <v>4850</v>
      </c>
      <c r="O554" s="617">
        <f>'23년(세부_실적)'!M742</f>
        <v>0</v>
      </c>
      <c r="P554" s="617">
        <f>'23년(세부_실적)'!N742</f>
        <v>4850</v>
      </c>
      <c r="Q554" s="617">
        <f>'23년(세부_실적)'!O742</f>
        <v>0</v>
      </c>
      <c r="R554" s="617">
        <f>'23년(세부_실적)'!P742</f>
        <v>4850</v>
      </c>
      <c r="S554" s="638">
        <f>'23년(세부_실적)'!Q742</f>
        <v>16.155999999999999</v>
      </c>
      <c r="T554" s="638">
        <f t="shared" si="7454"/>
        <v>16155.999999999998</v>
      </c>
      <c r="U554" s="638">
        <f>'23년(세부_실적)'!S742</f>
        <v>0</v>
      </c>
      <c r="V554" s="638">
        <f t="shared" si="7455"/>
        <v>0</v>
      </c>
      <c r="W554" s="638">
        <f>'23년(세부_실적)'!U742</f>
        <v>0</v>
      </c>
      <c r="X554" s="638">
        <f t="shared" si="7456"/>
        <v>0</v>
      </c>
      <c r="Y554" s="638">
        <f>'23년(세부_실적)'!W742</f>
        <v>3.21</v>
      </c>
      <c r="Z554" s="638">
        <f t="shared" si="7457"/>
        <v>3210</v>
      </c>
      <c r="AA554" s="638">
        <f>'23년(세부_실적)'!Y742</f>
        <v>3.21</v>
      </c>
      <c r="AB554" s="638">
        <f t="shared" si="7457"/>
        <v>3210</v>
      </c>
      <c r="AC554" s="638">
        <f>'23년(세부_실적)'!AA742</f>
        <v>0</v>
      </c>
      <c r="AD554" s="638">
        <f t="shared" ref="AD554" si="7990">AC554*1000</f>
        <v>0</v>
      </c>
      <c r="AE554" s="638">
        <f>'23년(세부_실적)'!AC742</f>
        <v>0</v>
      </c>
      <c r="AF554" s="638">
        <f t="shared" ref="AF554" si="7991">AE554*1000</f>
        <v>0</v>
      </c>
      <c r="AG554" s="638">
        <f>'23년(세부_실적)'!AE742</f>
        <v>3.78</v>
      </c>
      <c r="AH554" s="638">
        <f t="shared" ref="AH554" si="7992">AG554*1000</f>
        <v>3780</v>
      </c>
      <c r="AI554" s="638">
        <f>'23년(세부_실적)'!AG742</f>
        <v>3.78</v>
      </c>
      <c r="AJ554" s="638">
        <f t="shared" ref="AJ554" si="7993">AI554*1000</f>
        <v>3780</v>
      </c>
      <c r="AK554" s="638">
        <f>'23년(세부_실적)'!AI742</f>
        <v>6.99</v>
      </c>
      <c r="AL554" s="638">
        <f t="shared" ref="AL554" si="7994">AK554*1000</f>
        <v>6990</v>
      </c>
      <c r="AM554" s="638">
        <f>'23년(세부_실적)'!AK742</f>
        <v>2.6859999999999999</v>
      </c>
      <c r="AN554" s="638">
        <f t="shared" ref="AN554" si="7995">AM554*1000</f>
        <v>2686</v>
      </c>
      <c r="AO554" s="638">
        <f>'23년(세부_실적)'!AM742</f>
        <v>0</v>
      </c>
      <c r="AP554" s="638">
        <f t="shared" ref="AP554" si="7996">AO554*1000</f>
        <v>0</v>
      </c>
      <c r="AQ554" s="638">
        <f>'23년(세부_실적)'!AO742</f>
        <v>2.3940000000000001</v>
      </c>
      <c r="AR554" s="638">
        <f t="shared" ref="AR554" si="7997">AQ554*1000</f>
        <v>2394</v>
      </c>
      <c r="AS554" s="638">
        <f>'23년(세부_실적)'!AQ742</f>
        <v>5.08</v>
      </c>
      <c r="AT554" s="638">
        <f t="shared" ref="AT554" si="7998">AS554*1000</f>
        <v>5080</v>
      </c>
      <c r="AU554" s="638">
        <f>'23년(세부_실적)'!AS742</f>
        <v>0.84599999999999997</v>
      </c>
      <c r="AV554" s="638">
        <f t="shared" ref="AV554" si="7999">AU554*1000</f>
        <v>846</v>
      </c>
      <c r="AW554" s="638">
        <f>'23년(세부_실적)'!AU742</f>
        <v>2.73</v>
      </c>
      <c r="AX554" s="638">
        <f t="shared" ref="AX554" si="8000">AW554*1000</f>
        <v>2730</v>
      </c>
      <c r="AY554" s="638">
        <f>'23년(세부_실적)'!AW742</f>
        <v>0.51</v>
      </c>
      <c r="AZ554" s="638">
        <f t="shared" ref="AZ554" si="8001">AY554*1000</f>
        <v>510</v>
      </c>
      <c r="BA554" s="638">
        <f>'23년(세부_실적)'!AY742</f>
        <v>4.0860000000000003</v>
      </c>
      <c r="BB554" s="638">
        <f t="shared" ref="BB554" si="8002">BA554*1000</f>
        <v>4086.0000000000005</v>
      </c>
      <c r="BC554" s="638">
        <f>'23년(세부_실적)'!BA742</f>
        <v>9.1660000000000004</v>
      </c>
      <c r="BD554" s="638">
        <f t="shared" ref="BD554" si="8003">BC554*1000</f>
        <v>9166</v>
      </c>
      <c r="BF554" s="617">
        <v>0.45</v>
      </c>
      <c r="BG554" s="617">
        <v>2.4115899999999999</v>
      </c>
      <c r="BH554" s="617">
        <f t="shared" ref="BH554" si="8004">+BI554/$BI$2</f>
        <v>3.6798882547022131</v>
      </c>
      <c r="BI554" s="617">
        <v>4584</v>
      </c>
      <c r="BJ554" s="617">
        <v>0.45</v>
      </c>
      <c r="BK554" s="617">
        <v>2.4115899999999999</v>
      </c>
      <c r="BL554" s="617">
        <f>+BM554/$BM$2</f>
        <v>3.8062500980992291</v>
      </c>
      <c r="BM554" s="617">
        <v>4850</v>
      </c>
      <c r="BN554" s="617">
        <v>0.45</v>
      </c>
      <c r="BO554" s="617">
        <v>2.4115899999999999</v>
      </c>
      <c r="BP554" s="617"/>
      <c r="BQ554" s="617"/>
      <c r="BR554" s="617">
        <v>0.45</v>
      </c>
      <c r="BS554" s="617">
        <v>2.5476286477623948</v>
      </c>
      <c r="BT554" s="617"/>
      <c r="BU554" s="617"/>
      <c r="BV554" s="617">
        <v>0.45</v>
      </c>
      <c r="BW554" s="617">
        <v>2.5476286477623948</v>
      </c>
      <c r="BX554" s="617"/>
      <c r="BY554" s="617"/>
      <c r="BZ554" s="617">
        <v>0.45</v>
      </c>
      <c r="CA554" s="617">
        <v>2.5476286477623948</v>
      </c>
      <c r="CB554" s="617"/>
      <c r="CC554" s="617"/>
      <c r="CD554" s="617"/>
      <c r="CE554" s="617"/>
      <c r="CF554" s="617"/>
      <c r="CG554" s="617"/>
      <c r="CH554" s="617"/>
      <c r="CI554" s="617"/>
      <c r="CJ554" s="617"/>
      <c r="CK554" s="617"/>
      <c r="CL554" s="617"/>
      <c r="CM554" s="617"/>
      <c r="CN554" s="617"/>
      <c r="CO554" s="617"/>
      <c r="CP554" s="617"/>
      <c r="CQ554" s="617"/>
      <c r="CR554" s="617"/>
      <c r="CS554" s="617"/>
      <c r="CT554" s="617"/>
      <c r="CU554" s="617"/>
      <c r="CV554" s="617"/>
      <c r="CW554" s="617"/>
      <c r="CX554" s="617"/>
      <c r="CY554" s="617"/>
      <c r="CZ554" s="617"/>
      <c r="DA554" s="617"/>
      <c r="DB554" s="6">
        <f t="shared" si="7487"/>
        <v>0</v>
      </c>
      <c r="DC554" s="6">
        <f t="shared" si="7488"/>
        <v>0</v>
      </c>
      <c r="DD554" s="6">
        <f t="shared" si="7489"/>
        <v>0</v>
      </c>
      <c r="DE554" s="6">
        <f t="shared" si="7490"/>
        <v>0</v>
      </c>
      <c r="DF554" s="6">
        <f t="shared" si="7491"/>
        <v>0</v>
      </c>
      <c r="DG554" s="6">
        <f t="shared" si="7492"/>
        <v>0</v>
      </c>
      <c r="DH554" s="6">
        <f t="shared" si="7493"/>
        <v>0</v>
      </c>
      <c r="DI554" s="6">
        <f t="shared" si="7494"/>
        <v>0</v>
      </c>
      <c r="DJ554" s="6">
        <f t="shared" si="7495"/>
        <v>0</v>
      </c>
      <c r="DK554" s="6">
        <f t="shared" si="7496"/>
        <v>0</v>
      </c>
      <c r="DL554" s="6">
        <f t="shared" si="7497"/>
        <v>0</v>
      </c>
      <c r="DM554" s="6">
        <f t="shared" si="7498"/>
        <v>0</v>
      </c>
      <c r="DO554" s="6">
        <f t="shared" si="7499"/>
        <v>0</v>
      </c>
      <c r="DP554" s="6">
        <f t="shared" si="7500"/>
        <v>0</v>
      </c>
      <c r="DQ554" s="6">
        <f t="shared" si="7501"/>
        <v>11972922.034377001</v>
      </c>
      <c r="DR554" s="6">
        <f t="shared" si="7502"/>
        <v>0</v>
      </c>
      <c r="DS554" s="6">
        <f t="shared" si="7503"/>
        <v>0</v>
      </c>
      <c r="DT554" s="6">
        <f t="shared" si="7504"/>
        <v>14732953.313450774</v>
      </c>
      <c r="DU554" s="6">
        <f t="shared" si="7505"/>
        <v>0</v>
      </c>
      <c r="DV554" s="6">
        <f t="shared" si="7506"/>
        <v>0</v>
      </c>
      <c r="DW554" s="6">
        <f t="shared" si="7507"/>
        <v>0</v>
      </c>
      <c r="DX554" s="6">
        <f t="shared" si="7508"/>
        <v>0</v>
      </c>
      <c r="DY554" s="6">
        <f t="shared" si="7509"/>
        <v>0</v>
      </c>
      <c r="DZ554" s="6">
        <f t="shared" si="7510"/>
        <v>0</v>
      </c>
    </row>
    <row r="555" spans="2:130" ht="12" customHeight="1" outlineLevel="1">
      <c r="B555" s="6">
        <f>'23년(세부_실적)'!A743</f>
        <v>549</v>
      </c>
      <c r="C555" s="620"/>
      <c r="D555" s="620"/>
      <c r="E555" s="620"/>
      <c r="F555" s="622" t="str">
        <f>'23년(세부_실적)'!E743</f>
        <v>PN20T-24J33</v>
      </c>
      <c r="G555" s="622" t="s">
        <v>1550</v>
      </c>
      <c r="H555" s="622"/>
      <c r="I555" s="617"/>
      <c r="J555" s="617"/>
      <c r="K555" s="617">
        <f>'23년(세부_실적)'!I743</f>
        <v>0</v>
      </c>
      <c r="L555" s="617">
        <f>'23년(세부_실적)'!J743</f>
        <v>5720</v>
      </c>
      <c r="M555" s="617">
        <f>'23년(세부_실적)'!K743</f>
        <v>0</v>
      </c>
      <c r="N555" s="617">
        <f>'23년(세부_실적)'!L743</f>
        <v>5720</v>
      </c>
      <c r="O555" s="617">
        <f>'23년(세부_실적)'!M743</f>
        <v>0</v>
      </c>
      <c r="P555" s="617">
        <f>'23년(세부_실적)'!N743</f>
        <v>5720</v>
      </c>
      <c r="Q555" s="617">
        <f>'23년(세부_실적)'!O743</f>
        <v>0</v>
      </c>
      <c r="R555" s="617">
        <f>'23년(세부_실적)'!P743</f>
        <v>5720</v>
      </c>
      <c r="S555" s="638">
        <f>'23년(세부_실적)'!Q743</f>
        <v>12.564</v>
      </c>
      <c r="T555" s="638">
        <f t="shared" si="7454"/>
        <v>12564</v>
      </c>
      <c r="U555" s="638">
        <f>'23년(세부_실적)'!S743</f>
        <v>0</v>
      </c>
      <c r="V555" s="638">
        <f t="shared" si="7455"/>
        <v>0</v>
      </c>
      <c r="W555" s="638">
        <f>'23년(세부_실적)'!U743</f>
        <v>0.05</v>
      </c>
      <c r="X555" s="638">
        <f t="shared" si="7456"/>
        <v>50</v>
      </c>
      <c r="Y555" s="638">
        <f>'23년(세부_실적)'!W743</f>
        <v>0.57099999999999995</v>
      </c>
      <c r="Z555" s="638">
        <f t="shared" si="7457"/>
        <v>571</v>
      </c>
      <c r="AA555" s="638">
        <f>'23년(세부_실적)'!Y743</f>
        <v>0.621</v>
      </c>
      <c r="AB555" s="638">
        <f t="shared" si="7457"/>
        <v>621</v>
      </c>
      <c r="AC555" s="638">
        <f>'23년(세부_실적)'!AA743</f>
        <v>0.05</v>
      </c>
      <c r="AD555" s="638">
        <f t="shared" ref="AD555" si="8005">AC555*1000</f>
        <v>50</v>
      </c>
      <c r="AE555" s="638">
        <f>'23년(세부_실적)'!AC743</f>
        <v>2.5670000000000002</v>
      </c>
      <c r="AF555" s="638">
        <f t="shared" ref="AF555" si="8006">AE555*1000</f>
        <v>2567</v>
      </c>
      <c r="AG555" s="638">
        <f>'23년(세부_실적)'!AE743</f>
        <v>3</v>
      </c>
      <c r="AH555" s="638">
        <f t="shared" ref="AH555" si="8007">AG555*1000</f>
        <v>3000</v>
      </c>
      <c r="AI555" s="638">
        <f>'23년(세부_실적)'!AG743</f>
        <v>5.617</v>
      </c>
      <c r="AJ555" s="638">
        <f t="shared" ref="AJ555" si="8008">AI555*1000</f>
        <v>5617</v>
      </c>
      <c r="AK555" s="638">
        <f>'23년(세부_실적)'!AI743</f>
        <v>6.2379999999999995</v>
      </c>
      <c r="AL555" s="638">
        <f t="shared" ref="AL555" si="8009">AK555*1000</f>
        <v>6238</v>
      </c>
      <c r="AM555" s="638">
        <f>'23년(세부_실적)'!AK743</f>
        <v>0</v>
      </c>
      <c r="AN555" s="638">
        <f t="shared" ref="AN555" si="8010">AM555*1000</f>
        <v>0</v>
      </c>
      <c r="AO555" s="638">
        <f>'23년(세부_실적)'!AM743</f>
        <v>1.659</v>
      </c>
      <c r="AP555" s="638">
        <f t="shared" ref="AP555" si="8011">AO555*1000</f>
        <v>1659</v>
      </c>
      <c r="AQ555" s="638">
        <f>'23년(세부_실적)'!AO743</f>
        <v>1.0409999999999999</v>
      </c>
      <c r="AR555" s="638">
        <f t="shared" ref="AR555" si="8012">AQ555*1000</f>
        <v>1041</v>
      </c>
      <c r="AS555" s="638">
        <f>'23년(세부_실적)'!AQ743</f>
        <v>2.7</v>
      </c>
      <c r="AT555" s="638">
        <f t="shared" ref="AT555" si="8013">AS555*1000</f>
        <v>2700</v>
      </c>
      <c r="AU555" s="638">
        <f>'23년(세부_실적)'!AS743</f>
        <v>2.5</v>
      </c>
      <c r="AV555" s="638">
        <f t="shared" ref="AV555" si="8014">AU555*1000</f>
        <v>2500</v>
      </c>
      <c r="AW555" s="638">
        <f>'23년(세부_실적)'!AU743</f>
        <v>0.80600000000000005</v>
      </c>
      <c r="AX555" s="638">
        <f t="shared" ref="AX555" si="8015">AW555*1000</f>
        <v>806</v>
      </c>
      <c r="AY555" s="638">
        <f>'23년(세부_실적)'!AW743</f>
        <v>0.32</v>
      </c>
      <c r="AZ555" s="638">
        <f t="shared" ref="AZ555" si="8016">AY555*1000</f>
        <v>320</v>
      </c>
      <c r="BA555" s="638">
        <f>'23년(세부_실적)'!AY743</f>
        <v>3.6259999999999999</v>
      </c>
      <c r="BB555" s="638">
        <f t="shared" ref="BB555" si="8017">BA555*1000</f>
        <v>3626</v>
      </c>
      <c r="BC555" s="638">
        <f>'23년(세부_실적)'!BA743</f>
        <v>6.3260000000000005</v>
      </c>
      <c r="BD555" s="638">
        <f t="shared" ref="BD555" si="8018">BC555*1000</f>
        <v>6326.0000000000009</v>
      </c>
      <c r="BF555" s="617">
        <v>0.45</v>
      </c>
      <c r="BG555" s="617"/>
      <c r="BH555" s="617"/>
      <c r="BI555" s="617"/>
      <c r="BJ555" s="617">
        <v>0.45</v>
      </c>
      <c r="BK555" s="617"/>
      <c r="BL555" s="617"/>
      <c r="BM555" s="617"/>
      <c r="BN555" s="617">
        <v>0.45</v>
      </c>
      <c r="BO555" s="617"/>
      <c r="BP555" s="617"/>
      <c r="BQ555" s="617"/>
      <c r="BR555" s="617">
        <v>0.45</v>
      </c>
      <c r="BS555" s="617">
        <v>2.6548437569169971</v>
      </c>
      <c r="BT555" s="617"/>
      <c r="BU555" s="617"/>
      <c r="BV555" s="617">
        <v>0.45</v>
      </c>
      <c r="BW555" s="617">
        <v>2.6548437569169971</v>
      </c>
      <c r="BX555" s="617"/>
      <c r="BY555" s="617"/>
      <c r="BZ555" s="617">
        <v>0.45</v>
      </c>
      <c r="CA555" s="617">
        <v>2.6548437569169971</v>
      </c>
      <c r="CB555" s="617">
        <f>+CC555/$CC$2</f>
        <v>3.9531467509594456</v>
      </c>
      <c r="CC555" s="617">
        <v>5140</v>
      </c>
      <c r="CD555" s="617"/>
      <c r="CE555" s="617"/>
      <c r="CF555" s="617"/>
      <c r="CG555" s="617"/>
      <c r="CH555" s="617"/>
      <c r="CI555" s="617"/>
      <c r="CJ555" s="617"/>
      <c r="CK555" s="617"/>
      <c r="CL555" s="617"/>
      <c r="CM555" s="617"/>
      <c r="CN555" s="617"/>
      <c r="CO555" s="617"/>
      <c r="CP555" s="617"/>
      <c r="CQ555" s="617"/>
      <c r="CR555" s="617"/>
      <c r="CS555" s="617"/>
      <c r="CT555" s="617"/>
      <c r="CU555" s="617"/>
      <c r="CV555" s="617"/>
      <c r="CW555" s="617"/>
      <c r="CX555" s="617"/>
      <c r="CY555" s="617"/>
      <c r="CZ555" s="617"/>
      <c r="DA555" s="617"/>
      <c r="DB555" s="6">
        <f t="shared" si="7487"/>
        <v>0</v>
      </c>
      <c r="DC555" s="6">
        <f t="shared" si="7488"/>
        <v>0</v>
      </c>
      <c r="DD555" s="6">
        <f t="shared" si="7489"/>
        <v>0</v>
      </c>
      <c r="DE555" s="6">
        <f t="shared" si="7490"/>
        <v>0</v>
      </c>
      <c r="DF555" s="6">
        <f t="shared" si="7491"/>
        <v>0</v>
      </c>
      <c r="DG555" s="6">
        <f t="shared" si="7492"/>
        <v>15420000.000000002</v>
      </c>
      <c r="DH555" s="6">
        <f t="shared" si="7493"/>
        <v>0</v>
      </c>
      <c r="DI555" s="6">
        <f t="shared" si="7494"/>
        <v>8675214.5815740284</v>
      </c>
      <c r="DJ555" s="6">
        <f t="shared" si="7495"/>
        <v>0</v>
      </c>
      <c r="DK555" s="6">
        <f t="shared" si="7496"/>
        <v>0</v>
      </c>
      <c r="DL555" s="6">
        <f t="shared" si="7497"/>
        <v>0</v>
      </c>
      <c r="DM555" s="6">
        <f t="shared" si="7498"/>
        <v>0</v>
      </c>
      <c r="DO555" s="6">
        <f t="shared" si="7499"/>
        <v>0</v>
      </c>
      <c r="DP555" s="6">
        <f t="shared" si="7500"/>
        <v>28669.95</v>
      </c>
      <c r="DQ555" s="6">
        <f t="shared" si="7501"/>
        <v>334916.33850000001</v>
      </c>
      <c r="DR555" s="6">
        <f t="shared" si="7502"/>
        <v>205435.09202017001</v>
      </c>
      <c r="DS555" s="6">
        <f t="shared" si="7503"/>
        <v>10553174.627437014</v>
      </c>
      <c r="DT555" s="6">
        <f t="shared" si="7504"/>
        <v>12111032.994168561</v>
      </c>
      <c r="DU555" s="6">
        <f t="shared" si="7505"/>
        <v>0</v>
      </c>
      <c r="DV555" s="6">
        <f t="shared" si="7506"/>
        <v>0</v>
      </c>
      <c r="DW555" s="6">
        <f t="shared" si="7507"/>
        <v>0</v>
      </c>
      <c r="DX555" s="6">
        <f t="shared" si="7508"/>
        <v>0</v>
      </c>
      <c r="DY555" s="6">
        <f t="shared" si="7509"/>
        <v>0</v>
      </c>
      <c r="DZ555" s="6">
        <f t="shared" si="7510"/>
        <v>0</v>
      </c>
    </row>
    <row r="556" spans="2:130" outlineLevel="1">
      <c r="B556" s="6">
        <f>'23년(세부_실적)'!A744</f>
        <v>550</v>
      </c>
      <c r="C556" s="620"/>
      <c r="D556" s="620"/>
      <c r="E556" s="620"/>
      <c r="F556" s="622" t="str">
        <f>'23년(세부_실적)'!E744</f>
        <v>PN20E-24J22</v>
      </c>
      <c r="G556" s="622" t="s">
        <v>1128</v>
      </c>
      <c r="H556" s="622"/>
      <c r="I556" s="617" t="str">
        <f>'23년(세부_실적)'!G744</f>
        <v>구</v>
      </c>
      <c r="J556" s="617" t="str">
        <f>'23년(세부_실적)'!H744</f>
        <v>SY</v>
      </c>
      <c r="K556" s="617">
        <f>'23년(세부_실적)'!I744</f>
        <v>0</v>
      </c>
      <c r="L556" s="617">
        <f>'23년(세부_실적)'!J744</f>
        <v>4850</v>
      </c>
      <c r="M556" s="617">
        <f>'23년(세부_실적)'!K744</f>
        <v>0</v>
      </c>
      <c r="N556" s="617">
        <f>'23년(세부_실적)'!L744</f>
        <v>4850</v>
      </c>
      <c r="O556" s="617">
        <f>'23년(세부_실적)'!M744</f>
        <v>0</v>
      </c>
      <c r="P556" s="617">
        <f>'23년(세부_실적)'!N744</f>
        <v>4850</v>
      </c>
      <c r="Q556" s="617">
        <f>'23년(세부_실적)'!O744</f>
        <v>0</v>
      </c>
      <c r="R556" s="617">
        <f>'23년(세부_실적)'!P744</f>
        <v>4850</v>
      </c>
      <c r="S556" s="638">
        <f>'23년(세부_실적)'!Q744</f>
        <v>6.45</v>
      </c>
      <c r="T556" s="638">
        <f t="shared" si="7454"/>
        <v>6450</v>
      </c>
      <c r="U556" s="638">
        <f>'23년(세부_실적)'!S744</f>
        <v>0</v>
      </c>
      <c r="V556" s="638">
        <f t="shared" si="7455"/>
        <v>0</v>
      </c>
      <c r="W556" s="638">
        <f>'23년(세부_실적)'!U744</f>
        <v>1.0900000000000001</v>
      </c>
      <c r="X556" s="638">
        <f t="shared" si="7456"/>
        <v>1090</v>
      </c>
      <c r="Y556" s="638">
        <f>'23년(세부_실적)'!W744</f>
        <v>0</v>
      </c>
      <c r="Z556" s="638">
        <f t="shared" si="7457"/>
        <v>0</v>
      </c>
      <c r="AA556" s="638">
        <f>'23년(세부_실적)'!Y744</f>
        <v>1.0900000000000001</v>
      </c>
      <c r="AB556" s="638">
        <f t="shared" si="7457"/>
        <v>1090</v>
      </c>
      <c r="AC556" s="638">
        <f>'23년(세부_실적)'!AA744</f>
        <v>0</v>
      </c>
      <c r="AD556" s="638">
        <f t="shared" ref="AD556" si="8019">AC556*1000</f>
        <v>0</v>
      </c>
      <c r="AE556" s="638">
        <f>'23년(세부_실적)'!AC744</f>
        <v>0</v>
      </c>
      <c r="AF556" s="638">
        <f t="shared" ref="AF556" si="8020">AE556*1000</f>
        <v>0</v>
      </c>
      <c r="AG556" s="638">
        <f>'23년(세부_실적)'!AE744</f>
        <v>1.06</v>
      </c>
      <c r="AH556" s="638">
        <f t="shared" ref="AH556" si="8021">AG556*1000</f>
        <v>1060</v>
      </c>
      <c r="AI556" s="638">
        <f>'23년(세부_실적)'!AG744</f>
        <v>1.06</v>
      </c>
      <c r="AJ556" s="638">
        <f t="shared" ref="AJ556" si="8022">AI556*1000</f>
        <v>1060</v>
      </c>
      <c r="AK556" s="638">
        <f>'23년(세부_실적)'!AI744</f>
        <v>2.1500000000000004</v>
      </c>
      <c r="AL556" s="638">
        <f t="shared" ref="AL556" si="8023">AK556*1000</f>
        <v>2150.0000000000005</v>
      </c>
      <c r="AM556" s="638">
        <f>'23년(세부_실적)'!AK744</f>
        <v>1.06</v>
      </c>
      <c r="AN556" s="638">
        <f t="shared" ref="AN556" si="8024">AM556*1000</f>
        <v>1060</v>
      </c>
      <c r="AO556" s="638">
        <f>'23년(세부_실적)'!AM744</f>
        <v>0</v>
      </c>
      <c r="AP556" s="638">
        <f t="shared" ref="AP556" si="8025">AO556*1000</f>
        <v>0</v>
      </c>
      <c r="AQ556" s="638">
        <f>'23년(세부_실적)'!AO744</f>
        <v>2.0579999999999998</v>
      </c>
      <c r="AR556" s="638">
        <f t="shared" ref="AR556" si="8026">AQ556*1000</f>
        <v>2058</v>
      </c>
      <c r="AS556" s="638">
        <f>'23년(세부_실적)'!AQ744</f>
        <v>3.1179999999999999</v>
      </c>
      <c r="AT556" s="638">
        <f t="shared" ref="AT556" si="8027">AS556*1000</f>
        <v>3118</v>
      </c>
      <c r="AU556" s="638">
        <f>'23년(세부_실적)'!AS744</f>
        <v>1.1819999999999999</v>
      </c>
      <c r="AV556" s="638">
        <f t="shared" ref="AV556" si="8028">AU556*1000</f>
        <v>1182</v>
      </c>
      <c r="AW556" s="638">
        <f>'23년(세부_실적)'!AU744</f>
        <v>0</v>
      </c>
      <c r="AX556" s="638">
        <f t="shared" ref="AX556" si="8029">AW556*1000</f>
        <v>0</v>
      </c>
      <c r="AY556" s="638">
        <f>'23년(세부_실적)'!AW744</f>
        <v>0</v>
      </c>
      <c r="AZ556" s="638">
        <f t="shared" ref="AZ556" si="8030">AY556*1000</f>
        <v>0</v>
      </c>
      <c r="BA556" s="638">
        <f>'23년(세부_실적)'!AY744</f>
        <v>1.1819999999999999</v>
      </c>
      <c r="BB556" s="638">
        <f t="shared" ref="BB556" si="8031">BA556*1000</f>
        <v>1182</v>
      </c>
      <c r="BC556" s="638">
        <f>'23년(세부_실적)'!BA744</f>
        <v>4.3</v>
      </c>
      <c r="BD556" s="638">
        <f t="shared" ref="BD556" si="8032">BC556*1000</f>
        <v>4300</v>
      </c>
      <c r="BF556" s="617">
        <v>0.45</v>
      </c>
      <c r="BG556" s="617">
        <v>2.4115899999999999</v>
      </c>
      <c r="BH556" s="617">
        <f t="shared" ref="BH556" si="8033">+BI556/$BI$2</f>
        <v>3.6798882547022131</v>
      </c>
      <c r="BI556" s="617">
        <v>4584</v>
      </c>
      <c r="BJ556" s="617">
        <v>0.45</v>
      </c>
      <c r="BK556" s="617">
        <v>2.4115899999999999</v>
      </c>
      <c r="BL556" s="617"/>
      <c r="BM556" s="617"/>
      <c r="BN556" s="617">
        <v>0.45</v>
      </c>
      <c r="BO556" s="617">
        <v>2.4115899999999999</v>
      </c>
      <c r="BP556" s="617"/>
      <c r="BQ556" s="617"/>
      <c r="BR556" s="617">
        <v>0.45</v>
      </c>
      <c r="BS556" s="617">
        <v>2.5476286477623948</v>
      </c>
      <c r="BT556" s="617"/>
      <c r="BU556" s="617"/>
      <c r="BV556" s="617">
        <v>0.45</v>
      </c>
      <c r="BW556" s="617">
        <v>2.5476286477623948</v>
      </c>
      <c r="BX556" s="617"/>
      <c r="BY556" s="617"/>
      <c r="BZ556" s="617">
        <v>0.45</v>
      </c>
      <c r="CA556" s="617">
        <v>2.5476286477623948</v>
      </c>
      <c r="CB556" s="617">
        <f>+CC556/$CC$2</f>
        <v>3.7301092883566751</v>
      </c>
      <c r="CC556" s="617">
        <v>4850</v>
      </c>
      <c r="CD556" s="617"/>
      <c r="CE556" s="617"/>
      <c r="CF556" s="617"/>
      <c r="CG556" s="617"/>
      <c r="CH556" s="617"/>
      <c r="CI556" s="617"/>
      <c r="CJ556" s="617"/>
      <c r="CK556" s="617"/>
      <c r="CL556" s="617"/>
      <c r="CM556" s="617"/>
      <c r="CN556" s="617"/>
      <c r="CO556" s="617"/>
      <c r="CP556" s="617"/>
      <c r="CQ556" s="617"/>
      <c r="CR556" s="617"/>
      <c r="CS556" s="617"/>
      <c r="CT556" s="617"/>
      <c r="CU556" s="617"/>
      <c r="CV556" s="617"/>
      <c r="CW556" s="617"/>
      <c r="CX556" s="617"/>
      <c r="CY556" s="617"/>
      <c r="CZ556" s="617"/>
      <c r="DA556" s="617"/>
      <c r="DB556" s="6">
        <f t="shared" si="7487"/>
        <v>0</v>
      </c>
      <c r="DC556" s="6">
        <f t="shared" si="7488"/>
        <v>0</v>
      </c>
      <c r="DD556" s="6">
        <f t="shared" si="7489"/>
        <v>0</v>
      </c>
      <c r="DE556" s="6">
        <f t="shared" si="7490"/>
        <v>0</v>
      </c>
      <c r="DF556" s="6">
        <f t="shared" si="7491"/>
        <v>0</v>
      </c>
      <c r="DG556" s="6">
        <f t="shared" si="7492"/>
        <v>5141000</v>
      </c>
      <c r="DH556" s="6">
        <f t="shared" si="7493"/>
        <v>0</v>
      </c>
      <c r="DI556" s="6">
        <f t="shared" si="7494"/>
        <v>0</v>
      </c>
      <c r="DJ556" s="6">
        <f t="shared" si="7495"/>
        <v>0</v>
      </c>
      <c r="DK556" s="6">
        <f t="shared" si="7496"/>
        <v>0</v>
      </c>
      <c r="DL556" s="6">
        <f t="shared" si="7497"/>
        <v>0</v>
      </c>
      <c r="DM556" s="6">
        <f t="shared" si="7498"/>
        <v>0</v>
      </c>
      <c r="DO556" s="6">
        <f t="shared" si="7499"/>
        <v>0</v>
      </c>
      <c r="DP556" s="6">
        <f t="shared" si="7500"/>
        <v>3974461.778682</v>
      </c>
      <c r="DQ556" s="6">
        <f t="shared" si="7501"/>
        <v>0</v>
      </c>
      <c r="DR556" s="6">
        <f t="shared" si="7502"/>
        <v>0</v>
      </c>
      <c r="DS556" s="6">
        <f t="shared" si="7503"/>
        <v>0</v>
      </c>
      <c r="DT556" s="6">
        <f t="shared" si="7504"/>
        <v>4131463.0984809045</v>
      </c>
      <c r="DU556" s="6">
        <f t="shared" si="7505"/>
        <v>0</v>
      </c>
      <c r="DV556" s="6">
        <f t="shared" si="7506"/>
        <v>0</v>
      </c>
      <c r="DW556" s="6">
        <f t="shared" si="7507"/>
        <v>0</v>
      </c>
      <c r="DX556" s="6">
        <f t="shared" si="7508"/>
        <v>0</v>
      </c>
      <c r="DY556" s="6">
        <f t="shared" si="7509"/>
        <v>0</v>
      </c>
      <c r="DZ556" s="6">
        <f t="shared" si="7510"/>
        <v>0</v>
      </c>
    </row>
    <row r="557" spans="2:130" outlineLevel="1">
      <c r="B557" s="6">
        <f>'23년(세부_실적)'!A745</f>
        <v>551</v>
      </c>
      <c r="C557" s="620"/>
      <c r="D557" s="620"/>
      <c r="E557" s="621"/>
      <c r="F557" s="622" t="str">
        <f>'23년(세부_실적)'!E745</f>
        <v>PN20U-24J22(A)</v>
      </c>
      <c r="G557" s="622" t="s">
        <v>1129</v>
      </c>
      <c r="H557" s="622"/>
      <c r="I557" s="617" t="str">
        <f>'23년(세부_실적)'!G745</f>
        <v>구</v>
      </c>
      <c r="J557" s="617" t="str">
        <f>'23년(세부_실적)'!H745</f>
        <v>SY</v>
      </c>
      <c r="K557" s="617">
        <f>'23년(세부_실적)'!I745</f>
        <v>0</v>
      </c>
      <c r="L557" s="617">
        <f>'23년(세부_실적)'!J745</f>
        <v>1254</v>
      </c>
      <c r="M557" s="617">
        <f>'23년(세부_실적)'!K745</f>
        <v>0</v>
      </c>
      <c r="N557" s="617">
        <f>'23년(세부_실적)'!L745</f>
        <v>1254</v>
      </c>
      <c r="O557" s="617">
        <f>'23년(세부_실적)'!M745</f>
        <v>0</v>
      </c>
      <c r="P557" s="617">
        <f>'23년(세부_실적)'!N745</f>
        <v>1254</v>
      </c>
      <c r="Q557" s="617">
        <f>'23년(세부_실적)'!O745</f>
        <v>0</v>
      </c>
      <c r="R557" s="617">
        <f>'23년(세부_실적)'!P745</f>
        <v>1254</v>
      </c>
      <c r="S557" s="638">
        <f>'23년(세부_실적)'!Q745</f>
        <v>22.658999999999999</v>
      </c>
      <c r="T557" s="638">
        <f t="shared" si="7454"/>
        <v>22659</v>
      </c>
      <c r="U557" s="638">
        <f>'23년(세부_실적)'!S745</f>
        <v>0</v>
      </c>
      <c r="V557" s="638">
        <f t="shared" si="7455"/>
        <v>0</v>
      </c>
      <c r="W557" s="638">
        <f>'23년(세부_실적)'!U745</f>
        <v>3.456</v>
      </c>
      <c r="X557" s="638">
        <f t="shared" si="7456"/>
        <v>3456</v>
      </c>
      <c r="Y557" s="638">
        <f>'23년(세부_실적)'!W745</f>
        <v>0.85299999999999998</v>
      </c>
      <c r="Z557" s="638">
        <f t="shared" si="7457"/>
        <v>853</v>
      </c>
      <c r="AA557" s="638">
        <f>'23년(세부_실적)'!Y745</f>
        <v>4.3090000000000002</v>
      </c>
      <c r="AB557" s="638">
        <f t="shared" si="7457"/>
        <v>4309</v>
      </c>
      <c r="AC557" s="638">
        <f>'23년(세부_실적)'!AA745</f>
        <v>0</v>
      </c>
      <c r="AD557" s="638">
        <f t="shared" ref="AD557" si="8034">AC557*1000</f>
        <v>0</v>
      </c>
      <c r="AE557" s="638">
        <f>'23년(세부_실적)'!AC745</f>
        <v>0</v>
      </c>
      <c r="AF557" s="638">
        <f t="shared" ref="AF557" si="8035">AE557*1000</f>
        <v>0</v>
      </c>
      <c r="AG557" s="638">
        <f>'23년(세부_실적)'!AE745</f>
        <v>6.9119999999999999</v>
      </c>
      <c r="AH557" s="638">
        <f t="shared" ref="AH557" si="8036">AG557*1000</f>
        <v>6912</v>
      </c>
      <c r="AI557" s="638">
        <f>'23년(세부_실적)'!AG745</f>
        <v>6.9119999999999999</v>
      </c>
      <c r="AJ557" s="638">
        <f t="shared" ref="AJ557" si="8037">AI557*1000</f>
        <v>6912</v>
      </c>
      <c r="AK557" s="638">
        <f>'23년(세부_실적)'!AI745</f>
        <v>11.221</v>
      </c>
      <c r="AL557" s="638">
        <f t="shared" ref="AL557" si="8038">AK557*1000</f>
        <v>11221</v>
      </c>
      <c r="AM557" s="638">
        <f>'23년(세부_실적)'!AK745</f>
        <v>1.698</v>
      </c>
      <c r="AN557" s="638">
        <f t="shared" ref="AN557" si="8039">AM557*1000</f>
        <v>1698</v>
      </c>
      <c r="AO557" s="638">
        <f>'23년(세부_실적)'!AM745</f>
        <v>0</v>
      </c>
      <c r="AP557" s="638">
        <f t="shared" ref="AP557" si="8040">AO557*1000</f>
        <v>0</v>
      </c>
      <c r="AQ557" s="638">
        <f>'23년(세부_실적)'!AO745</f>
        <v>2.016</v>
      </c>
      <c r="AR557" s="638">
        <f t="shared" ref="AR557" si="8041">AQ557*1000</f>
        <v>2016</v>
      </c>
      <c r="AS557" s="638">
        <f>'23년(세부_실적)'!AQ745</f>
        <v>3.714</v>
      </c>
      <c r="AT557" s="638">
        <f t="shared" ref="AT557" si="8042">AS557*1000</f>
        <v>3714</v>
      </c>
      <c r="AU557" s="638">
        <f>'23년(세부_실적)'!AS745</f>
        <v>4.484</v>
      </c>
      <c r="AV557" s="638">
        <f t="shared" ref="AV557" si="8043">AU557*1000</f>
        <v>4484</v>
      </c>
      <c r="AW557" s="638">
        <f>'23년(세부_실적)'!AU745</f>
        <v>3.24</v>
      </c>
      <c r="AX557" s="638">
        <f t="shared" ref="AX557" si="8044">AW557*1000</f>
        <v>3240</v>
      </c>
      <c r="AY557" s="638">
        <f>'23년(세부_실적)'!AW745</f>
        <v>0</v>
      </c>
      <c r="AZ557" s="638">
        <f t="shared" ref="AZ557" si="8045">AY557*1000</f>
        <v>0</v>
      </c>
      <c r="BA557" s="638">
        <f>'23년(세부_실적)'!AY745</f>
        <v>7.7240000000000002</v>
      </c>
      <c r="BB557" s="638">
        <f t="shared" ref="BB557" si="8046">BA557*1000</f>
        <v>7724</v>
      </c>
      <c r="BC557" s="638">
        <f>'23년(세부_실적)'!BA745</f>
        <v>11.438000000000001</v>
      </c>
      <c r="BD557" s="638">
        <f t="shared" ref="BD557" si="8047">BC557*1000</f>
        <v>11438</v>
      </c>
      <c r="BF557" s="617">
        <v>0.15</v>
      </c>
      <c r="BG557" s="617">
        <v>0.57129009999999991</v>
      </c>
      <c r="BH557" s="617">
        <f t="shared" ref="BH557" si="8048">+BI557/$BI$2</f>
        <v>1.0066710016135636</v>
      </c>
      <c r="BI557" s="617">
        <v>1254</v>
      </c>
      <c r="BJ557" s="617">
        <v>0.15</v>
      </c>
      <c r="BK557" s="617">
        <v>0.57129009999999991</v>
      </c>
      <c r="BL557" s="617"/>
      <c r="BM557" s="617"/>
      <c r="BN557" s="617">
        <v>0.15</v>
      </c>
      <c r="BO557" s="617">
        <v>0.57129009999999991</v>
      </c>
      <c r="BP557" s="617"/>
      <c r="BQ557" s="617"/>
      <c r="BR557" s="617">
        <v>0.15</v>
      </c>
      <c r="BS557" s="617">
        <v>0.5783121</v>
      </c>
      <c r="BT557" s="617">
        <f t="shared" si="7890"/>
        <v>0.94761660067103959</v>
      </c>
      <c r="BU557" s="617">
        <v>1254</v>
      </c>
      <c r="BV557" s="617">
        <v>0.15</v>
      </c>
      <c r="BW557" s="617">
        <v>0.5783121</v>
      </c>
      <c r="BX557" s="617"/>
      <c r="BY557" s="617"/>
      <c r="BZ557" s="617">
        <v>0.15</v>
      </c>
      <c r="CA557" s="617">
        <v>0.5783121</v>
      </c>
      <c r="CB557" s="617">
        <f>+CC557/$CC$2</f>
        <v>0.96444475208232383</v>
      </c>
      <c r="CC557" s="617">
        <v>1254</v>
      </c>
      <c r="CD557" s="617"/>
      <c r="CE557" s="617"/>
      <c r="CF557" s="617"/>
      <c r="CG557" s="617"/>
      <c r="CH557" s="617"/>
      <c r="CI557" s="617"/>
      <c r="CJ557" s="617"/>
      <c r="CK557" s="617"/>
      <c r="CL557" s="617"/>
      <c r="CM557" s="617"/>
      <c r="CN557" s="617"/>
      <c r="CO557" s="617"/>
      <c r="CP557" s="617"/>
      <c r="CQ557" s="617"/>
      <c r="CR557" s="617"/>
      <c r="CS557" s="617"/>
      <c r="CT557" s="617"/>
      <c r="CU557" s="617"/>
      <c r="CV557" s="617"/>
      <c r="CW557" s="617"/>
      <c r="CX557" s="617"/>
      <c r="CY557" s="617"/>
      <c r="CZ557" s="617"/>
      <c r="DA557" s="617"/>
      <c r="DB557" s="6">
        <f t="shared" si="7487"/>
        <v>0</v>
      </c>
      <c r="DC557" s="6">
        <f t="shared" si="7488"/>
        <v>0</v>
      </c>
      <c r="DD557" s="6">
        <f t="shared" si="7489"/>
        <v>0</v>
      </c>
      <c r="DE557" s="6">
        <f t="shared" si="7490"/>
        <v>0</v>
      </c>
      <c r="DF557" s="6">
        <f t="shared" si="7491"/>
        <v>0</v>
      </c>
      <c r="DG557" s="6">
        <f t="shared" si="7492"/>
        <v>8667648</v>
      </c>
      <c r="DH557" s="6">
        <f t="shared" si="7493"/>
        <v>0</v>
      </c>
      <c r="DI557" s="6">
        <f t="shared" si="7494"/>
        <v>0</v>
      </c>
      <c r="DJ557" s="6">
        <f t="shared" si="7495"/>
        <v>0</v>
      </c>
      <c r="DK557" s="6">
        <f t="shared" si="7496"/>
        <v>0</v>
      </c>
      <c r="DL557" s="6">
        <f t="shared" si="7497"/>
        <v>0</v>
      </c>
      <c r="DM557" s="6">
        <f t="shared" si="7498"/>
        <v>0</v>
      </c>
      <c r="DO557" s="6">
        <f t="shared" si="7499"/>
        <v>0</v>
      </c>
      <c r="DP557" s="6">
        <f t="shared" si="7500"/>
        <v>3176348.3293432314</v>
      </c>
      <c r="DQ557" s="6">
        <f t="shared" si="7501"/>
        <v>801948.93525167904</v>
      </c>
      <c r="DR557" s="6">
        <f t="shared" si="7502"/>
        <v>0</v>
      </c>
      <c r="DS557" s="6">
        <f t="shared" si="7503"/>
        <v>0</v>
      </c>
      <c r="DT557" s="6">
        <f t="shared" si="7504"/>
        <v>6545479.0472040959</v>
      </c>
      <c r="DU557" s="6">
        <f t="shared" si="7505"/>
        <v>0</v>
      </c>
      <c r="DV557" s="6">
        <f t="shared" si="7506"/>
        <v>0</v>
      </c>
      <c r="DW557" s="6">
        <f t="shared" si="7507"/>
        <v>0</v>
      </c>
      <c r="DX557" s="6">
        <f t="shared" si="7508"/>
        <v>0</v>
      </c>
      <c r="DY557" s="6">
        <f t="shared" si="7509"/>
        <v>0</v>
      </c>
      <c r="DZ557" s="6">
        <f t="shared" si="7510"/>
        <v>0</v>
      </c>
    </row>
    <row r="558" spans="2:130" ht="12" customHeight="1" outlineLevel="1">
      <c r="B558" s="6">
        <f>'23년(세부_실적)'!A746</f>
        <v>552</v>
      </c>
      <c r="C558" s="620"/>
      <c r="D558" s="631" t="str">
        <f>'23년(세부_실적)'!C746</f>
        <v>제품계</v>
      </c>
      <c r="E558" s="635"/>
      <c r="F558" s="632"/>
      <c r="G558" s="632"/>
      <c r="H558" s="633"/>
      <c r="I558" s="634"/>
      <c r="J558" s="634"/>
      <c r="K558" s="634">
        <f>'23년(세부_실적)'!I746</f>
        <v>0</v>
      </c>
      <c r="L558" s="634">
        <f>'23년(세부_실적)'!J746</f>
        <v>0</v>
      </c>
      <c r="M558" s="634">
        <f>'23년(세부_실적)'!K746</f>
        <v>0</v>
      </c>
      <c r="N558" s="634">
        <f>'23년(세부_실적)'!L746</f>
        <v>0</v>
      </c>
      <c r="O558" s="634">
        <f>'23년(세부_실적)'!M746</f>
        <v>0</v>
      </c>
      <c r="P558" s="634">
        <f>'23년(세부_실적)'!N746</f>
        <v>0</v>
      </c>
      <c r="Q558" s="634">
        <f>'23년(세부_실적)'!O746</f>
        <v>0</v>
      </c>
      <c r="R558" s="634">
        <f>'23년(세부_실적)'!P746</f>
        <v>0</v>
      </c>
      <c r="S558" s="639">
        <f>'23년(세부_실적)'!Q746</f>
        <v>98.52800000000002</v>
      </c>
      <c r="T558" s="639">
        <f t="shared" si="7454"/>
        <v>98528.000000000015</v>
      </c>
      <c r="U558" s="639">
        <f>'23년(세부_실적)'!S746</f>
        <v>5.6949999999999994</v>
      </c>
      <c r="V558" s="639">
        <f t="shared" si="7455"/>
        <v>5694.9999999999991</v>
      </c>
      <c r="W558" s="639">
        <f>'23년(세부_실적)'!U746</f>
        <v>6.7259999999999991</v>
      </c>
      <c r="X558" s="639">
        <f t="shared" si="7456"/>
        <v>6725.9999999999991</v>
      </c>
      <c r="Y558" s="639">
        <f>'23년(세부_실적)'!W746</f>
        <v>7.9819999999999993</v>
      </c>
      <c r="Z558" s="639">
        <f t="shared" si="7457"/>
        <v>7981.9999999999991</v>
      </c>
      <c r="AA558" s="639">
        <f>'23년(세부_실적)'!Y746</f>
        <v>20.403000000000002</v>
      </c>
      <c r="AB558" s="639">
        <f t="shared" si="7457"/>
        <v>20403.000000000004</v>
      </c>
      <c r="AC558" s="639">
        <f>'23년(세부_실적)'!AA746</f>
        <v>3.5689999999999995</v>
      </c>
      <c r="AD558" s="639">
        <f t="shared" ref="AD558" si="8049">AC558*1000</f>
        <v>3568.9999999999995</v>
      </c>
      <c r="AE558" s="639">
        <f>'23년(세부_실적)'!AC746</f>
        <v>5.0060000000000002</v>
      </c>
      <c r="AF558" s="639">
        <f t="shared" ref="AF558" si="8050">AE558*1000</f>
        <v>5006</v>
      </c>
      <c r="AG558" s="639">
        <f>'23년(세부_실적)'!AE746</f>
        <v>24.301999999999996</v>
      </c>
      <c r="AH558" s="639">
        <f t="shared" ref="AH558" si="8051">AG558*1000</f>
        <v>24301.999999999996</v>
      </c>
      <c r="AI558" s="639">
        <f>'23년(세부_실적)'!AG746</f>
        <v>32.877000000000002</v>
      </c>
      <c r="AJ558" s="639">
        <f t="shared" ref="AJ558" si="8052">AI558*1000</f>
        <v>32877</v>
      </c>
      <c r="AK558" s="639">
        <f>'23년(세부_실적)'!AI746</f>
        <v>53.28</v>
      </c>
      <c r="AL558" s="639">
        <f t="shared" ref="AL558" si="8053">AK558*1000</f>
        <v>53280</v>
      </c>
      <c r="AM558" s="639">
        <f>'23년(세부_실적)'!AK746</f>
        <v>10.247</v>
      </c>
      <c r="AN558" s="639">
        <f t="shared" ref="AN558" si="8054">AM558*1000</f>
        <v>10247</v>
      </c>
      <c r="AO558" s="639">
        <f>'23년(세부_실적)'!AM746</f>
        <v>4.7729999999999997</v>
      </c>
      <c r="AP558" s="639">
        <f t="shared" ref="AP558" si="8055">AO558*1000</f>
        <v>4773</v>
      </c>
      <c r="AQ558" s="639">
        <f>'23년(세부_실적)'!AO746</f>
        <v>8.0069999999999997</v>
      </c>
      <c r="AR558" s="639">
        <f t="shared" ref="AR558" si="8056">AQ558*1000</f>
        <v>8007</v>
      </c>
      <c r="AS558" s="639">
        <f>'23년(세부_실적)'!AQ746</f>
        <v>23.026999999999997</v>
      </c>
      <c r="AT558" s="639">
        <f t="shared" ref="AT558" si="8057">AS558*1000</f>
        <v>23026.999999999996</v>
      </c>
      <c r="AU558" s="639">
        <f>'23년(세부_실적)'!AS746</f>
        <v>10.75</v>
      </c>
      <c r="AV558" s="639">
        <f t="shared" ref="AV558" si="8058">AU558*1000</f>
        <v>10750</v>
      </c>
      <c r="AW558" s="639">
        <f>'23년(세부_실적)'!AU746</f>
        <v>7.9910000000000005</v>
      </c>
      <c r="AX558" s="639">
        <f t="shared" ref="AX558" si="8059">AW558*1000</f>
        <v>7991.0000000000009</v>
      </c>
      <c r="AY558" s="639">
        <f>'23년(세부_실적)'!AW746</f>
        <v>3.48</v>
      </c>
      <c r="AZ558" s="639">
        <f t="shared" ref="AZ558" si="8060">AY558*1000</f>
        <v>3480</v>
      </c>
      <c r="BA558" s="639">
        <f>'23년(세부_실적)'!AY746</f>
        <v>22.221</v>
      </c>
      <c r="BB558" s="639">
        <f t="shared" ref="BB558" si="8061">BA558*1000</f>
        <v>22221</v>
      </c>
      <c r="BC558" s="639">
        <f>'23년(세부_실적)'!BA746</f>
        <v>45.247999999999998</v>
      </c>
      <c r="BD558" s="639">
        <f t="shared" ref="BD558" si="8062">BC558*1000</f>
        <v>45248</v>
      </c>
      <c r="BF558" s="617"/>
      <c r="BG558" s="617"/>
      <c r="BH558" s="617"/>
      <c r="BI558" s="617"/>
      <c r="BJ558" s="617"/>
      <c r="BK558" s="617"/>
      <c r="BL558" s="617"/>
      <c r="BM558" s="617"/>
      <c r="BN558" s="617"/>
      <c r="BO558" s="617"/>
      <c r="BP558" s="617"/>
      <c r="BQ558" s="617"/>
      <c r="BR558" s="617"/>
      <c r="BS558" s="617"/>
      <c r="BT558" s="617"/>
      <c r="BU558" s="617"/>
      <c r="BV558" s="617"/>
      <c r="BW558" s="617"/>
      <c r="BX558" s="617"/>
      <c r="BY558" s="617"/>
      <c r="BZ558" s="617"/>
      <c r="CA558" s="617"/>
      <c r="CB558" s="617"/>
      <c r="CC558" s="617"/>
      <c r="CD558" s="617"/>
      <c r="CE558" s="617"/>
      <c r="CF558" s="617"/>
      <c r="CG558" s="617"/>
      <c r="CH558" s="617"/>
      <c r="CI558" s="617"/>
      <c r="CJ558" s="617"/>
      <c r="CK558" s="617"/>
      <c r="CL558" s="617"/>
      <c r="CM558" s="617"/>
      <c r="CN558" s="617"/>
      <c r="CO558" s="617"/>
      <c r="CP558" s="617"/>
      <c r="CQ558" s="617"/>
      <c r="CR558" s="617"/>
      <c r="CS558" s="617"/>
      <c r="CT558" s="617"/>
      <c r="CU558" s="617"/>
      <c r="CV558" s="617"/>
      <c r="CW558" s="617"/>
      <c r="CX558" s="617"/>
      <c r="CY558" s="617"/>
      <c r="CZ558" s="617"/>
      <c r="DA558" s="617"/>
      <c r="DB558" s="6">
        <f t="shared" si="7487"/>
        <v>0</v>
      </c>
      <c r="DC558" s="6">
        <f t="shared" si="7488"/>
        <v>0</v>
      </c>
      <c r="DD558" s="6">
        <f t="shared" si="7489"/>
        <v>0</v>
      </c>
      <c r="DE558" s="6">
        <f t="shared" si="7490"/>
        <v>0</v>
      </c>
      <c r="DF558" s="6">
        <f t="shared" si="7491"/>
        <v>0</v>
      </c>
      <c r="DG558" s="6">
        <f t="shared" si="7492"/>
        <v>0</v>
      </c>
      <c r="DH558" s="6">
        <f t="shared" si="7493"/>
        <v>0</v>
      </c>
      <c r="DI558" s="6">
        <f t="shared" si="7494"/>
        <v>0</v>
      </c>
      <c r="DJ558" s="6">
        <f t="shared" si="7495"/>
        <v>0</v>
      </c>
      <c r="DK558" s="6">
        <f t="shared" si="7496"/>
        <v>0</v>
      </c>
      <c r="DL558" s="6">
        <f t="shared" si="7497"/>
        <v>0</v>
      </c>
      <c r="DM558" s="6">
        <f t="shared" si="7498"/>
        <v>0</v>
      </c>
      <c r="DO558" s="6">
        <f t="shared" si="7499"/>
        <v>0</v>
      </c>
      <c r="DP558" s="6">
        <f t="shared" si="7500"/>
        <v>0</v>
      </c>
      <c r="DQ558" s="6">
        <f t="shared" si="7501"/>
        <v>0</v>
      </c>
      <c r="DR558" s="6">
        <f t="shared" si="7502"/>
        <v>0</v>
      </c>
      <c r="DS558" s="6">
        <f t="shared" si="7503"/>
        <v>0</v>
      </c>
      <c r="DT558" s="6">
        <f t="shared" si="7504"/>
        <v>0</v>
      </c>
      <c r="DU558" s="6">
        <f t="shared" si="7505"/>
        <v>0</v>
      </c>
      <c r="DV558" s="6">
        <f t="shared" si="7506"/>
        <v>0</v>
      </c>
      <c r="DW558" s="6">
        <f t="shared" si="7507"/>
        <v>0</v>
      </c>
      <c r="DX558" s="6">
        <f t="shared" si="7508"/>
        <v>0</v>
      </c>
      <c r="DY558" s="6">
        <f t="shared" si="7509"/>
        <v>0</v>
      </c>
      <c r="DZ558" s="6">
        <f t="shared" si="7510"/>
        <v>0</v>
      </c>
    </row>
    <row r="559" spans="2:130" ht="12" customHeight="1" outlineLevel="1">
      <c r="B559" s="6">
        <f>'23년(세부_실적)'!A747</f>
        <v>553</v>
      </c>
      <c r="C559" s="625" t="str">
        <f>'23년(세부_실적)'!B747</f>
        <v>거래선 계</v>
      </c>
      <c r="D559" s="626"/>
      <c r="E559" s="626"/>
      <c r="F559" s="626"/>
      <c r="G559" s="626"/>
      <c r="H559" s="626"/>
      <c r="I559" s="627"/>
      <c r="J559" s="628"/>
      <c r="K559" s="629">
        <f>'23년(세부_실적)'!I747</f>
        <v>0</v>
      </c>
      <c r="L559" s="629">
        <f>'23년(세부_실적)'!J747</f>
        <v>0</v>
      </c>
      <c r="M559" s="629">
        <f>'23년(세부_실적)'!K747</f>
        <v>0</v>
      </c>
      <c r="N559" s="629">
        <f>'23년(세부_실적)'!L747</f>
        <v>0</v>
      </c>
      <c r="O559" s="629">
        <f>'23년(세부_실적)'!M747</f>
        <v>0</v>
      </c>
      <c r="P559" s="629">
        <f>'23년(세부_실적)'!N747</f>
        <v>0</v>
      </c>
      <c r="Q559" s="629">
        <f>'23년(세부_실적)'!O747</f>
        <v>0</v>
      </c>
      <c r="R559" s="629">
        <f>'23년(세부_실적)'!P747</f>
        <v>0</v>
      </c>
      <c r="S559" s="640">
        <f>'23년(세부_실적)'!Q747</f>
        <v>2396.3740000000007</v>
      </c>
      <c r="T559" s="640">
        <f t="shared" si="7454"/>
        <v>2396374.0000000009</v>
      </c>
      <c r="U559" s="640">
        <f>'23년(세부_실적)'!S747</f>
        <v>186.137</v>
      </c>
      <c r="V559" s="640">
        <f t="shared" si="7455"/>
        <v>186137</v>
      </c>
      <c r="W559" s="640">
        <f>'23년(세부_실적)'!U747</f>
        <v>162.91400000000004</v>
      </c>
      <c r="X559" s="640">
        <f t="shared" si="7456"/>
        <v>162914.00000000006</v>
      </c>
      <c r="Y559" s="640">
        <f>'23년(세부_실적)'!W747</f>
        <v>174.905</v>
      </c>
      <c r="Z559" s="640">
        <f t="shared" si="7457"/>
        <v>174905</v>
      </c>
      <c r="AA559" s="640">
        <f>'23년(세부_실적)'!Y747</f>
        <v>523.95600000000002</v>
      </c>
      <c r="AB559" s="640">
        <f t="shared" si="7457"/>
        <v>523956</v>
      </c>
      <c r="AC559" s="640">
        <f>'23년(세부_실적)'!AA747</f>
        <v>232.67400000000001</v>
      </c>
      <c r="AD559" s="640">
        <f t="shared" ref="AD559" si="8063">AC559*1000</f>
        <v>232674</v>
      </c>
      <c r="AE559" s="640">
        <f>'23년(세부_실적)'!AC747</f>
        <v>183.49800000000002</v>
      </c>
      <c r="AF559" s="640">
        <f t="shared" ref="AF559" si="8064">AE559*1000</f>
        <v>183498.00000000003</v>
      </c>
      <c r="AG559" s="640">
        <f>'23년(세부_실적)'!AE747</f>
        <v>246.43</v>
      </c>
      <c r="AH559" s="640">
        <f t="shared" ref="AH559" si="8065">AG559*1000</f>
        <v>246430</v>
      </c>
      <c r="AI559" s="640">
        <f>'23년(세부_실적)'!AG747</f>
        <v>662.60199999999998</v>
      </c>
      <c r="AJ559" s="640">
        <f t="shared" ref="AJ559" si="8066">AI559*1000</f>
        <v>662602</v>
      </c>
      <c r="AK559" s="640">
        <f>'23년(세부_실적)'!AI747</f>
        <v>1186.5579999999998</v>
      </c>
      <c r="AL559" s="640">
        <f t="shared" ref="AL559" si="8067">AK559*1000</f>
        <v>1186557.9999999998</v>
      </c>
      <c r="AM559" s="640">
        <f>'23년(세부_실적)'!AK747</f>
        <v>210.02500000000003</v>
      </c>
      <c r="AN559" s="640">
        <f t="shared" ref="AN559" si="8068">AM559*1000</f>
        <v>210025.00000000003</v>
      </c>
      <c r="AO559" s="640">
        <f>'23년(세부_실적)'!AM747</f>
        <v>248.88699999999992</v>
      </c>
      <c r="AP559" s="640">
        <f t="shared" ref="AP559" si="8069">AO559*1000</f>
        <v>248886.99999999991</v>
      </c>
      <c r="AQ559" s="640">
        <f>'23년(세부_실적)'!AO747</f>
        <v>202.72399999999999</v>
      </c>
      <c r="AR559" s="640">
        <f t="shared" ref="AR559" si="8070">AQ559*1000</f>
        <v>202724</v>
      </c>
      <c r="AS559" s="640">
        <f>'23년(세부_실적)'!AQ747</f>
        <v>661.63600000000019</v>
      </c>
      <c r="AT559" s="640">
        <f t="shared" ref="AT559" si="8071">AS559*1000</f>
        <v>661636.00000000023</v>
      </c>
      <c r="AU559" s="640">
        <f>'23년(세부_실적)'!AS747</f>
        <v>186.23900000000003</v>
      </c>
      <c r="AV559" s="640">
        <f t="shared" ref="AV559" si="8072">AU559*1000</f>
        <v>186239.00000000003</v>
      </c>
      <c r="AW559" s="640">
        <f>'23년(세부_실적)'!AU747</f>
        <v>166.27199999999996</v>
      </c>
      <c r="AX559" s="640">
        <f t="shared" ref="AX559" si="8073">AW559*1000</f>
        <v>166271.99999999997</v>
      </c>
      <c r="AY559" s="640">
        <f>'23년(세부_실적)'!AW747</f>
        <v>195.66899999999995</v>
      </c>
      <c r="AZ559" s="640">
        <f t="shared" ref="AZ559" si="8074">AY559*1000</f>
        <v>195668.99999999994</v>
      </c>
      <c r="BA559" s="640">
        <f>'23년(세부_실적)'!AY747</f>
        <v>548.18000000000006</v>
      </c>
      <c r="BB559" s="640">
        <f t="shared" ref="BB559" si="8075">BA559*1000</f>
        <v>548180.00000000012</v>
      </c>
      <c r="BC559" s="640">
        <f>'23년(세부_실적)'!BA747</f>
        <v>1209.816</v>
      </c>
      <c r="BD559" s="640">
        <f t="shared" ref="BD559" si="8076">BC559*1000</f>
        <v>1209816</v>
      </c>
      <c r="BF559" s="617"/>
      <c r="BG559" s="617"/>
      <c r="BH559" s="617"/>
      <c r="BI559" s="617"/>
      <c r="BJ559" s="617"/>
      <c r="BK559" s="617"/>
      <c r="BL559" s="617"/>
      <c r="BM559" s="617"/>
      <c r="BN559" s="617"/>
      <c r="BO559" s="617"/>
      <c r="BP559" s="617"/>
      <c r="BQ559" s="617"/>
      <c r="BR559" s="617"/>
      <c r="BS559" s="617"/>
      <c r="BT559" s="617"/>
      <c r="BU559" s="617"/>
      <c r="BV559" s="617"/>
      <c r="BW559" s="617"/>
      <c r="BX559" s="617"/>
      <c r="BY559" s="617"/>
      <c r="BZ559" s="617"/>
      <c r="CA559" s="617"/>
      <c r="CB559" s="617"/>
      <c r="CC559" s="617"/>
      <c r="CD559" s="617"/>
      <c r="CE559" s="617"/>
      <c r="CF559" s="617"/>
      <c r="CG559" s="617"/>
      <c r="CH559" s="617"/>
      <c r="CI559" s="617"/>
      <c r="CJ559" s="617"/>
      <c r="CK559" s="617"/>
      <c r="CL559" s="617"/>
      <c r="CM559" s="617"/>
      <c r="CN559" s="617"/>
      <c r="CO559" s="617"/>
      <c r="CP559" s="617"/>
      <c r="CQ559" s="617"/>
      <c r="CR559" s="617"/>
      <c r="CS559" s="617"/>
      <c r="CT559" s="617"/>
      <c r="CU559" s="617"/>
      <c r="CV559" s="617"/>
      <c r="CW559" s="617"/>
      <c r="CX559" s="617"/>
      <c r="CY559" s="617"/>
      <c r="CZ559" s="617"/>
      <c r="DA559" s="617"/>
      <c r="DB559" s="6">
        <f t="shared" si="7487"/>
        <v>0</v>
      </c>
      <c r="DC559" s="6">
        <f t="shared" si="7488"/>
        <v>0</v>
      </c>
      <c r="DD559" s="6">
        <f t="shared" si="7489"/>
        <v>0</v>
      </c>
      <c r="DE559" s="6">
        <f t="shared" si="7490"/>
        <v>0</v>
      </c>
      <c r="DF559" s="6">
        <f t="shared" si="7491"/>
        <v>0</v>
      </c>
      <c r="DG559" s="6">
        <f t="shared" si="7492"/>
        <v>0</v>
      </c>
      <c r="DH559" s="6">
        <f t="shared" si="7493"/>
        <v>0</v>
      </c>
      <c r="DI559" s="6">
        <f t="shared" si="7494"/>
        <v>0</v>
      </c>
      <c r="DJ559" s="6">
        <f t="shared" si="7495"/>
        <v>0</v>
      </c>
      <c r="DK559" s="6">
        <f t="shared" si="7496"/>
        <v>0</v>
      </c>
      <c r="DL559" s="6">
        <f t="shared" si="7497"/>
        <v>0</v>
      </c>
      <c r="DM559" s="6">
        <f t="shared" si="7498"/>
        <v>0</v>
      </c>
      <c r="DO559" s="6">
        <f t="shared" si="7499"/>
        <v>0</v>
      </c>
      <c r="DP559" s="6">
        <f t="shared" si="7500"/>
        <v>0</v>
      </c>
      <c r="DQ559" s="6">
        <f t="shared" si="7501"/>
        <v>0</v>
      </c>
      <c r="DR559" s="6">
        <f t="shared" si="7502"/>
        <v>0</v>
      </c>
      <c r="DS559" s="6">
        <f t="shared" si="7503"/>
        <v>0</v>
      </c>
      <c r="DT559" s="6">
        <f t="shared" si="7504"/>
        <v>0</v>
      </c>
      <c r="DU559" s="6">
        <f t="shared" si="7505"/>
        <v>0</v>
      </c>
      <c r="DV559" s="6">
        <f t="shared" si="7506"/>
        <v>0</v>
      </c>
      <c r="DW559" s="6">
        <f t="shared" si="7507"/>
        <v>0</v>
      </c>
      <c r="DX559" s="6">
        <f t="shared" si="7508"/>
        <v>0</v>
      </c>
      <c r="DY559" s="6">
        <f t="shared" si="7509"/>
        <v>0</v>
      </c>
      <c r="DZ559" s="6">
        <f t="shared" si="7510"/>
        <v>0</v>
      </c>
    </row>
    <row r="560" spans="2:130" ht="12" customHeight="1" outlineLevel="1">
      <c r="B560" s="6">
        <f>'23년(세부_실적)'!A752</f>
        <v>554</v>
      </c>
      <c r="C560" s="618" t="str">
        <f>'23년(세부_실적)'!B752</f>
        <v>머큐리</v>
      </c>
      <c r="D560" s="618" t="str">
        <f>'23년(세부_실적)'!C752</f>
        <v>AP공유기</v>
      </c>
      <c r="E560" s="618" t="str">
        <f>'23년(세부_실적)'!D752</f>
        <v>STB</v>
      </c>
      <c r="F560" s="622" t="str">
        <f>'23년(세부_실적)'!E752</f>
        <v>RUSH-329AC</v>
      </c>
      <c r="G560" s="622" t="s">
        <v>1130</v>
      </c>
      <c r="H560" s="622"/>
      <c r="I560" s="617" t="str">
        <f>'23년(세부_실적)'!G752</f>
        <v>구</v>
      </c>
      <c r="J560" s="617" t="str">
        <f>'23년(세부_실적)'!H752</f>
        <v>QD</v>
      </c>
      <c r="K560" s="617">
        <f>'23년(세부_실적)'!I752</f>
        <v>18.13</v>
      </c>
      <c r="L560" s="617">
        <f>'23년(세부_실적)'!J752</f>
        <v>0</v>
      </c>
      <c r="M560" s="617">
        <f>'23년(세부_실적)'!K752</f>
        <v>18.13</v>
      </c>
      <c r="N560" s="617">
        <f>'23년(세부_실적)'!L752</f>
        <v>0</v>
      </c>
      <c r="O560" s="617">
        <f>'23년(세부_실적)'!M752</f>
        <v>18.13</v>
      </c>
      <c r="P560" s="617">
        <f>'23년(세부_실적)'!N752</f>
        <v>0</v>
      </c>
      <c r="Q560" s="617">
        <f>'23년(세부_실적)'!O752</f>
        <v>18.13</v>
      </c>
      <c r="R560" s="617">
        <f>'23년(세부_실적)'!P752</f>
        <v>0</v>
      </c>
      <c r="S560" s="638">
        <f>'23년(세부_실적)'!Q752</f>
        <v>0</v>
      </c>
      <c r="T560" s="638">
        <f t="shared" si="7454"/>
        <v>0</v>
      </c>
      <c r="U560" s="638">
        <f>'23년(세부_실적)'!S752</f>
        <v>0</v>
      </c>
      <c r="V560" s="638">
        <f t="shared" si="7455"/>
        <v>0</v>
      </c>
      <c r="W560" s="638">
        <f>'23년(세부_실적)'!U752</f>
        <v>0</v>
      </c>
      <c r="X560" s="638">
        <f t="shared" si="7456"/>
        <v>0</v>
      </c>
      <c r="Y560" s="638">
        <f>'23년(세부_실적)'!W752</f>
        <v>0</v>
      </c>
      <c r="Z560" s="638">
        <f t="shared" si="7457"/>
        <v>0</v>
      </c>
      <c r="AA560" s="638">
        <f>'23년(세부_실적)'!Y752</f>
        <v>0</v>
      </c>
      <c r="AB560" s="638">
        <f t="shared" si="7457"/>
        <v>0</v>
      </c>
      <c r="AC560" s="638">
        <f>'23년(세부_실적)'!AA752</f>
        <v>0</v>
      </c>
      <c r="AD560" s="638">
        <f t="shared" ref="AD560" si="8077">AC560*1000</f>
        <v>0</v>
      </c>
      <c r="AE560" s="638">
        <f>'23년(세부_실적)'!AC752</f>
        <v>0</v>
      </c>
      <c r="AF560" s="638">
        <f t="shared" ref="AF560" si="8078">AE560*1000</f>
        <v>0</v>
      </c>
      <c r="AG560" s="638">
        <f>'23년(세부_실적)'!AE752</f>
        <v>0</v>
      </c>
      <c r="AH560" s="638">
        <f t="shared" ref="AH560" si="8079">AG560*1000</f>
        <v>0</v>
      </c>
      <c r="AI560" s="638">
        <f>'23년(세부_실적)'!AG752</f>
        <v>0</v>
      </c>
      <c r="AJ560" s="638">
        <f t="shared" ref="AJ560" si="8080">AI560*1000</f>
        <v>0</v>
      </c>
      <c r="AK560" s="638">
        <f>'23년(세부_실적)'!AI752</f>
        <v>0</v>
      </c>
      <c r="AL560" s="638">
        <f t="shared" ref="AL560" si="8081">AK560*1000</f>
        <v>0</v>
      </c>
      <c r="AM560" s="638">
        <f>'23년(세부_실적)'!AK752</f>
        <v>0</v>
      </c>
      <c r="AN560" s="638">
        <f t="shared" ref="AN560" si="8082">AM560*1000</f>
        <v>0</v>
      </c>
      <c r="AO560" s="638">
        <f>'23년(세부_실적)'!AM752</f>
        <v>0</v>
      </c>
      <c r="AP560" s="638">
        <f t="shared" ref="AP560" si="8083">AO560*1000</f>
        <v>0</v>
      </c>
      <c r="AQ560" s="638">
        <f>'23년(세부_실적)'!AO752</f>
        <v>0</v>
      </c>
      <c r="AR560" s="638">
        <f t="shared" ref="AR560" si="8084">AQ560*1000</f>
        <v>0</v>
      </c>
      <c r="AS560" s="638">
        <f>'23년(세부_실적)'!AQ752</f>
        <v>0</v>
      </c>
      <c r="AT560" s="638">
        <f t="shared" ref="AT560" si="8085">AS560*1000</f>
        <v>0</v>
      </c>
      <c r="AU560" s="638">
        <f>'23년(세부_실적)'!AS752</f>
        <v>0</v>
      </c>
      <c r="AV560" s="638">
        <f t="shared" ref="AV560" si="8086">AU560*1000</f>
        <v>0</v>
      </c>
      <c r="AW560" s="638">
        <f>'23년(세부_실적)'!AU752</f>
        <v>0</v>
      </c>
      <c r="AX560" s="638">
        <f t="shared" ref="AX560" si="8087">AW560*1000</f>
        <v>0</v>
      </c>
      <c r="AY560" s="638">
        <f>'23년(세부_실적)'!AW752</f>
        <v>0</v>
      </c>
      <c r="AZ560" s="638">
        <f t="shared" ref="AZ560" si="8088">AY560*1000</f>
        <v>0</v>
      </c>
      <c r="BA560" s="638">
        <f>'23년(세부_실적)'!AY752</f>
        <v>0</v>
      </c>
      <c r="BB560" s="638">
        <f t="shared" ref="BB560" si="8089">BA560*1000</f>
        <v>0</v>
      </c>
      <c r="BC560" s="638">
        <f>'23년(세부_실적)'!BA752</f>
        <v>0</v>
      </c>
      <c r="BD560" s="638">
        <f t="shared" ref="BD560" si="8090">BC560*1000</f>
        <v>0</v>
      </c>
      <c r="BF560" s="617">
        <v>1.88</v>
      </c>
      <c r="BG560" s="617">
        <v>14.27</v>
      </c>
      <c r="BH560" s="617">
        <f>VLOOKUP(F560,'[1]영업계획서(세부)'!$E$8:$H$532,3,0)</f>
        <v>18.13</v>
      </c>
      <c r="BI560" s="617"/>
      <c r="BJ560" s="617">
        <v>1.88</v>
      </c>
      <c r="BK560" s="617">
        <v>14.27</v>
      </c>
      <c r="BL560" s="617"/>
      <c r="BM560" s="617"/>
      <c r="BN560" s="617">
        <v>1.88</v>
      </c>
      <c r="BO560" s="617">
        <v>14.27</v>
      </c>
      <c r="BP560" s="617"/>
      <c r="BQ560" s="617"/>
      <c r="BR560" s="617">
        <v>1.88</v>
      </c>
      <c r="BS560" s="617">
        <v>14.27</v>
      </c>
      <c r="BT560" s="617"/>
      <c r="BU560" s="617"/>
      <c r="BV560" s="617">
        <v>1.88</v>
      </c>
      <c r="BW560" s="617">
        <v>14.27</v>
      </c>
      <c r="BX560" s="617"/>
      <c r="BY560" s="617"/>
      <c r="BZ560" s="617">
        <v>1.88</v>
      </c>
      <c r="CA560" s="617">
        <v>14.27</v>
      </c>
      <c r="CB560" s="617"/>
      <c r="CC560" s="617"/>
      <c r="CD560" s="617"/>
      <c r="CE560" s="617"/>
      <c r="CF560" s="617"/>
      <c r="CG560" s="617"/>
      <c r="CH560" s="617"/>
      <c r="CI560" s="617"/>
      <c r="CJ560" s="617"/>
      <c r="CK560" s="617"/>
      <c r="CL560" s="617"/>
      <c r="CM560" s="617"/>
      <c r="CN560" s="617"/>
      <c r="CO560" s="617"/>
      <c r="CP560" s="617"/>
      <c r="CQ560" s="617"/>
      <c r="CR560" s="617"/>
      <c r="CS560" s="617"/>
      <c r="CT560" s="617"/>
      <c r="CU560" s="617"/>
      <c r="CV560" s="617"/>
      <c r="CW560" s="617"/>
      <c r="CX560" s="617"/>
      <c r="CY560" s="617"/>
      <c r="CZ560" s="617"/>
      <c r="DA560" s="617"/>
      <c r="DB560" s="6">
        <f t="shared" si="7487"/>
        <v>0</v>
      </c>
      <c r="DC560" s="6">
        <f t="shared" si="7488"/>
        <v>0</v>
      </c>
      <c r="DD560" s="6">
        <f t="shared" si="7489"/>
        <v>0</v>
      </c>
      <c r="DE560" s="6">
        <f t="shared" si="7490"/>
        <v>0</v>
      </c>
      <c r="DF560" s="6">
        <f t="shared" si="7491"/>
        <v>0</v>
      </c>
      <c r="DG560" s="6">
        <f t="shared" si="7492"/>
        <v>0</v>
      </c>
      <c r="DH560" s="6">
        <f t="shared" si="7493"/>
        <v>0</v>
      </c>
      <c r="DI560" s="6">
        <f t="shared" si="7494"/>
        <v>0</v>
      </c>
      <c r="DJ560" s="6">
        <f t="shared" si="7495"/>
        <v>0</v>
      </c>
      <c r="DK560" s="6">
        <f t="shared" si="7496"/>
        <v>0</v>
      </c>
      <c r="DL560" s="6">
        <f t="shared" si="7497"/>
        <v>0</v>
      </c>
      <c r="DM560" s="6">
        <f t="shared" si="7498"/>
        <v>0</v>
      </c>
      <c r="DO560" s="6">
        <f t="shared" si="7499"/>
        <v>0</v>
      </c>
      <c r="DP560" s="6">
        <f t="shared" si="7500"/>
        <v>0</v>
      </c>
      <c r="DQ560" s="6">
        <f t="shared" si="7501"/>
        <v>0</v>
      </c>
      <c r="DR560" s="6">
        <f t="shared" si="7502"/>
        <v>0</v>
      </c>
      <c r="DS560" s="6">
        <f t="shared" si="7503"/>
        <v>0</v>
      </c>
      <c r="DT560" s="6">
        <f t="shared" si="7504"/>
        <v>0</v>
      </c>
      <c r="DU560" s="6">
        <f t="shared" si="7505"/>
        <v>0</v>
      </c>
      <c r="DV560" s="6">
        <f t="shared" si="7506"/>
        <v>0</v>
      </c>
      <c r="DW560" s="6">
        <f t="shared" si="7507"/>
        <v>0</v>
      </c>
      <c r="DX560" s="6">
        <f t="shared" si="7508"/>
        <v>0</v>
      </c>
      <c r="DY560" s="6">
        <f t="shared" si="7509"/>
        <v>0</v>
      </c>
      <c r="DZ560" s="6">
        <f t="shared" si="7510"/>
        <v>0</v>
      </c>
    </row>
    <row r="561" spans="2:130" ht="12" customHeight="1" outlineLevel="1">
      <c r="B561" s="6">
        <f>'23년(세부_실적)'!A753</f>
        <v>555</v>
      </c>
      <c r="C561" s="620"/>
      <c r="D561" s="620"/>
      <c r="E561" s="620"/>
      <c r="F561" s="622" t="str">
        <f>'23년(세부_실적)'!E753</f>
        <v>RUSH-329AC-A</v>
      </c>
      <c r="G561" s="622" t="s">
        <v>1131</v>
      </c>
      <c r="H561" s="622"/>
      <c r="I561" s="617" t="str">
        <f>'23년(세부_실적)'!G753</f>
        <v>구</v>
      </c>
      <c r="J561" s="617" t="str">
        <f>'23년(세부_실적)'!H753</f>
        <v>QD</v>
      </c>
      <c r="K561" s="617">
        <f>'23년(세부_실적)'!I753</f>
        <v>18.13</v>
      </c>
      <c r="L561" s="617">
        <f>'23년(세부_실적)'!J753</f>
        <v>0</v>
      </c>
      <c r="M561" s="617">
        <f>'23년(세부_실적)'!K753</f>
        <v>18.13</v>
      </c>
      <c r="N561" s="617">
        <f>'23년(세부_실적)'!L753</f>
        <v>0</v>
      </c>
      <c r="O561" s="617">
        <f>'23년(세부_실적)'!M753</f>
        <v>18.13</v>
      </c>
      <c r="P561" s="617">
        <f>'23년(세부_실적)'!N753</f>
        <v>0</v>
      </c>
      <c r="Q561" s="617">
        <f>'23년(세부_실적)'!O753</f>
        <v>18.13</v>
      </c>
      <c r="R561" s="617">
        <f>'23년(세부_실적)'!P753</f>
        <v>0</v>
      </c>
      <c r="S561" s="638">
        <f>'23년(세부_실적)'!Q753</f>
        <v>0</v>
      </c>
      <c r="T561" s="638">
        <f t="shared" si="7454"/>
        <v>0</v>
      </c>
      <c r="U561" s="638">
        <f>'23년(세부_실적)'!S753</f>
        <v>0</v>
      </c>
      <c r="V561" s="638">
        <f t="shared" si="7455"/>
        <v>0</v>
      </c>
      <c r="W561" s="638">
        <f>'23년(세부_실적)'!U753</f>
        <v>0</v>
      </c>
      <c r="X561" s="638">
        <f t="shared" si="7456"/>
        <v>0</v>
      </c>
      <c r="Y561" s="638">
        <f>'23년(세부_실적)'!W753</f>
        <v>0</v>
      </c>
      <c r="Z561" s="638">
        <f t="shared" si="7457"/>
        <v>0</v>
      </c>
      <c r="AA561" s="638">
        <f>'23년(세부_실적)'!Y753</f>
        <v>0</v>
      </c>
      <c r="AB561" s="638">
        <f t="shared" si="7457"/>
        <v>0</v>
      </c>
      <c r="AC561" s="638">
        <f>'23년(세부_실적)'!AA753</f>
        <v>0</v>
      </c>
      <c r="AD561" s="638">
        <f t="shared" ref="AD561" si="8091">AC561*1000</f>
        <v>0</v>
      </c>
      <c r="AE561" s="638">
        <f>'23년(세부_실적)'!AC753</f>
        <v>0</v>
      </c>
      <c r="AF561" s="638">
        <f t="shared" ref="AF561" si="8092">AE561*1000</f>
        <v>0</v>
      </c>
      <c r="AG561" s="638">
        <f>'23년(세부_실적)'!AE753</f>
        <v>0</v>
      </c>
      <c r="AH561" s="638">
        <f t="shared" ref="AH561" si="8093">AG561*1000</f>
        <v>0</v>
      </c>
      <c r="AI561" s="638">
        <f>'23년(세부_실적)'!AG753</f>
        <v>0</v>
      </c>
      <c r="AJ561" s="638">
        <f t="shared" ref="AJ561" si="8094">AI561*1000</f>
        <v>0</v>
      </c>
      <c r="AK561" s="638">
        <f>'23년(세부_실적)'!AI753</f>
        <v>0</v>
      </c>
      <c r="AL561" s="638">
        <f t="shared" ref="AL561" si="8095">AK561*1000</f>
        <v>0</v>
      </c>
      <c r="AM561" s="638">
        <f>'23년(세부_실적)'!AK753</f>
        <v>0</v>
      </c>
      <c r="AN561" s="638">
        <f t="shared" ref="AN561" si="8096">AM561*1000</f>
        <v>0</v>
      </c>
      <c r="AO561" s="638">
        <f>'23년(세부_실적)'!AM753</f>
        <v>0</v>
      </c>
      <c r="AP561" s="638">
        <f t="shared" ref="AP561" si="8097">AO561*1000</f>
        <v>0</v>
      </c>
      <c r="AQ561" s="638">
        <f>'23년(세부_실적)'!AO753</f>
        <v>0</v>
      </c>
      <c r="AR561" s="638">
        <f t="shared" ref="AR561" si="8098">AQ561*1000</f>
        <v>0</v>
      </c>
      <c r="AS561" s="638">
        <f>'23년(세부_실적)'!AQ753</f>
        <v>0</v>
      </c>
      <c r="AT561" s="638">
        <f t="shared" ref="AT561" si="8099">AS561*1000</f>
        <v>0</v>
      </c>
      <c r="AU561" s="638">
        <f>'23년(세부_실적)'!AS753</f>
        <v>0</v>
      </c>
      <c r="AV561" s="638">
        <f t="shared" ref="AV561" si="8100">AU561*1000</f>
        <v>0</v>
      </c>
      <c r="AW561" s="638">
        <f>'23년(세부_실적)'!AU753</f>
        <v>0</v>
      </c>
      <c r="AX561" s="638">
        <f t="shared" ref="AX561" si="8101">AW561*1000</f>
        <v>0</v>
      </c>
      <c r="AY561" s="638">
        <f>'23년(세부_실적)'!AW753</f>
        <v>0</v>
      </c>
      <c r="AZ561" s="638">
        <f t="shared" ref="AZ561" si="8102">AY561*1000</f>
        <v>0</v>
      </c>
      <c r="BA561" s="638">
        <f>'23년(세부_실적)'!AY753</f>
        <v>0</v>
      </c>
      <c r="BB561" s="638">
        <f t="shared" ref="BB561" si="8103">BA561*1000</f>
        <v>0</v>
      </c>
      <c r="BC561" s="638">
        <f>'23년(세부_실적)'!BA753</f>
        <v>0</v>
      </c>
      <c r="BD561" s="638">
        <f t="shared" ref="BD561" si="8104">BC561*1000</f>
        <v>0</v>
      </c>
      <c r="BF561" s="617">
        <v>1.88</v>
      </c>
      <c r="BG561" s="617">
        <v>13.987240283636369</v>
      </c>
      <c r="BH561" s="617">
        <f>VLOOKUP(F561,'[1]영업계획서(세부)'!$E$8:$H$532,3,0)</f>
        <v>18.13</v>
      </c>
      <c r="BI561" s="617"/>
      <c r="BJ561" s="617">
        <v>1.88</v>
      </c>
      <c r="BK561" s="617">
        <v>13.987240283636369</v>
      </c>
      <c r="BL561" s="617"/>
      <c r="BM561" s="617"/>
      <c r="BN561" s="617">
        <v>1.88</v>
      </c>
      <c r="BO561" s="617">
        <v>13.987240283636369</v>
      </c>
      <c r="BP561" s="617"/>
      <c r="BQ561" s="617"/>
      <c r="BR561" s="617">
        <v>1.88</v>
      </c>
      <c r="BS561" s="617">
        <v>14.127513010909096</v>
      </c>
      <c r="BT561" s="617"/>
      <c r="BU561" s="617"/>
      <c r="BV561" s="617">
        <v>1.88</v>
      </c>
      <c r="BW561" s="617">
        <v>14.127513010909096</v>
      </c>
      <c r="BX561" s="617"/>
      <c r="BY561" s="617"/>
      <c r="BZ561" s="617">
        <v>1.88</v>
      </c>
      <c r="CA561" s="617">
        <v>14.127513010909096</v>
      </c>
      <c r="CB561" s="617"/>
      <c r="CC561" s="617"/>
      <c r="CD561" s="617"/>
      <c r="CE561" s="617"/>
      <c r="CF561" s="617"/>
      <c r="CG561" s="617"/>
      <c r="CH561" s="617"/>
      <c r="CI561" s="617"/>
      <c r="CJ561" s="617"/>
      <c r="CK561" s="617"/>
      <c r="CL561" s="617"/>
      <c r="CM561" s="617"/>
      <c r="CN561" s="617"/>
      <c r="CO561" s="617"/>
      <c r="CP561" s="617"/>
      <c r="CQ561" s="617"/>
      <c r="CR561" s="617"/>
      <c r="CS561" s="617"/>
      <c r="CT561" s="617"/>
      <c r="CU561" s="617"/>
      <c r="CV561" s="617"/>
      <c r="CW561" s="617"/>
      <c r="CX561" s="617"/>
      <c r="CY561" s="617"/>
      <c r="CZ561" s="617"/>
      <c r="DA561" s="617"/>
      <c r="DB561" s="6">
        <f t="shared" si="7487"/>
        <v>0</v>
      </c>
      <c r="DC561" s="6">
        <f t="shared" si="7488"/>
        <v>0</v>
      </c>
      <c r="DD561" s="6">
        <f t="shared" si="7489"/>
        <v>0</v>
      </c>
      <c r="DE561" s="6">
        <f t="shared" si="7490"/>
        <v>0</v>
      </c>
      <c r="DF561" s="6">
        <f t="shared" si="7491"/>
        <v>0</v>
      </c>
      <c r="DG561" s="6">
        <f t="shared" si="7492"/>
        <v>0</v>
      </c>
      <c r="DH561" s="6">
        <f t="shared" si="7493"/>
        <v>0</v>
      </c>
      <c r="DI561" s="6">
        <f t="shared" si="7494"/>
        <v>0</v>
      </c>
      <c r="DJ561" s="6">
        <f t="shared" si="7495"/>
        <v>0</v>
      </c>
      <c r="DK561" s="6">
        <f t="shared" si="7496"/>
        <v>0</v>
      </c>
      <c r="DL561" s="6">
        <f t="shared" si="7497"/>
        <v>0</v>
      </c>
      <c r="DM561" s="6">
        <f t="shared" si="7498"/>
        <v>0</v>
      </c>
      <c r="DO561" s="6">
        <f t="shared" si="7499"/>
        <v>0</v>
      </c>
      <c r="DP561" s="6">
        <f t="shared" si="7500"/>
        <v>0</v>
      </c>
      <c r="DQ561" s="6">
        <f t="shared" si="7501"/>
        <v>0</v>
      </c>
      <c r="DR561" s="6">
        <f t="shared" si="7502"/>
        <v>0</v>
      </c>
      <c r="DS561" s="6">
        <f t="shared" si="7503"/>
        <v>0</v>
      </c>
      <c r="DT561" s="6">
        <f t="shared" si="7504"/>
        <v>0</v>
      </c>
      <c r="DU561" s="6">
        <f t="shared" si="7505"/>
        <v>0</v>
      </c>
      <c r="DV561" s="6">
        <f t="shared" si="7506"/>
        <v>0</v>
      </c>
      <c r="DW561" s="6">
        <f t="shared" si="7507"/>
        <v>0</v>
      </c>
      <c r="DX561" s="6">
        <f t="shared" si="7508"/>
        <v>0</v>
      </c>
      <c r="DY561" s="6">
        <f t="shared" si="7509"/>
        <v>0</v>
      </c>
      <c r="DZ561" s="6">
        <f t="shared" si="7510"/>
        <v>0</v>
      </c>
    </row>
    <row r="562" spans="2:130" ht="12" customHeight="1" outlineLevel="1">
      <c r="B562" s="6">
        <f>'23년(세부_실적)'!A754</f>
        <v>556</v>
      </c>
      <c r="C562" s="620"/>
      <c r="D562" s="620"/>
      <c r="E562" s="620"/>
      <c r="F562" s="622" t="str">
        <f>'23년(세부_실적)'!E754</f>
        <v>KM15-103H (GWH 11ax PI2.0)</v>
      </c>
      <c r="G562" s="622" t="s">
        <v>1132</v>
      </c>
      <c r="H562" s="622"/>
      <c r="I562" s="617" t="str">
        <f>'23년(세부_실적)'!G754</f>
        <v>신</v>
      </c>
      <c r="J562" s="617" t="str">
        <f>'23년(세부_실적)'!H754</f>
        <v>QD</v>
      </c>
      <c r="K562" s="617">
        <f>'23년(세부_실적)'!I754</f>
        <v>16.100000000000001</v>
      </c>
      <c r="L562" s="617">
        <f>'23년(세부_실적)'!J754</f>
        <v>0</v>
      </c>
      <c r="M562" s="617">
        <f>'23년(세부_실적)'!K754</f>
        <v>16.100000000000001</v>
      </c>
      <c r="N562" s="617">
        <f>'23년(세부_실적)'!L754</f>
        <v>0</v>
      </c>
      <c r="O562" s="617">
        <f>'23년(세부_실적)'!M754</f>
        <v>16.100000000000001</v>
      </c>
      <c r="P562" s="617">
        <f>'23년(세부_실적)'!N754</f>
        <v>0</v>
      </c>
      <c r="Q562" s="617">
        <f>'23년(세부_실적)'!O754</f>
        <v>16.100000000000001</v>
      </c>
      <c r="R562" s="617">
        <f>'23년(세부_실적)'!P754</f>
        <v>0</v>
      </c>
      <c r="S562" s="638">
        <f>'23년(세부_실적)'!Q754</f>
        <v>20.169999999999998</v>
      </c>
      <c r="T562" s="638">
        <f t="shared" si="7454"/>
        <v>20169.999999999996</v>
      </c>
      <c r="U562" s="638">
        <f>'23년(세부_실적)'!S754</f>
        <v>18.899999999999999</v>
      </c>
      <c r="V562" s="638">
        <f t="shared" si="7455"/>
        <v>18900</v>
      </c>
      <c r="W562" s="638">
        <f>'23년(세부_실적)'!U754</f>
        <v>0.27</v>
      </c>
      <c r="X562" s="638">
        <f t="shared" si="7456"/>
        <v>270</v>
      </c>
      <c r="Y562" s="638">
        <f>'23년(세부_실적)'!W754</f>
        <v>0</v>
      </c>
      <c r="Z562" s="638">
        <f t="shared" si="7457"/>
        <v>0</v>
      </c>
      <c r="AA562" s="638">
        <f>'23년(세부_실적)'!Y754</f>
        <v>19.169999999999998</v>
      </c>
      <c r="AB562" s="638">
        <f t="shared" si="7457"/>
        <v>19169.999999999996</v>
      </c>
      <c r="AC562" s="638">
        <f>'23년(세부_실적)'!AA754</f>
        <v>1</v>
      </c>
      <c r="AD562" s="638">
        <f t="shared" ref="AD562" si="8105">AC562*1000</f>
        <v>1000</v>
      </c>
      <c r="AE562" s="638">
        <f>'23년(세부_실적)'!AC754</f>
        <v>0</v>
      </c>
      <c r="AF562" s="638">
        <f t="shared" ref="AF562" si="8106">AE562*1000</f>
        <v>0</v>
      </c>
      <c r="AG562" s="638">
        <f>'23년(세부_실적)'!AE754</f>
        <v>0</v>
      </c>
      <c r="AH562" s="638">
        <f t="shared" ref="AH562" si="8107">AG562*1000</f>
        <v>0</v>
      </c>
      <c r="AI562" s="638">
        <f>'23년(세부_실적)'!AG754</f>
        <v>1</v>
      </c>
      <c r="AJ562" s="638">
        <f t="shared" ref="AJ562" si="8108">AI562*1000</f>
        <v>1000</v>
      </c>
      <c r="AK562" s="638">
        <f>'23년(세부_실적)'!AI754</f>
        <v>20.169999999999998</v>
      </c>
      <c r="AL562" s="638">
        <f t="shared" ref="AL562" si="8109">AK562*1000</f>
        <v>20169.999999999996</v>
      </c>
      <c r="AM562" s="638">
        <f>'23년(세부_실적)'!AK754</f>
        <v>0</v>
      </c>
      <c r="AN562" s="638">
        <f t="shared" ref="AN562" si="8110">AM562*1000</f>
        <v>0</v>
      </c>
      <c r="AO562" s="638">
        <f>'23년(세부_실적)'!AM754</f>
        <v>0</v>
      </c>
      <c r="AP562" s="638">
        <f t="shared" ref="AP562" si="8111">AO562*1000</f>
        <v>0</v>
      </c>
      <c r="AQ562" s="638">
        <f>'23년(세부_실적)'!AO754</f>
        <v>0</v>
      </c>
      <c r="AR562" s="638">
        <f t="shared" ref="AR562" si="8112">AQ562*1000</f>
        <v>0</v>
      </c>
      <c r="AS562" s="638">
        <f>'23년(세부_실적)'!AQ754</f>
        <v>0</v>
      </c>
      <c r="AT562" s="638">
        <f t="shared" ref="AT562" si="8113">AS562*1000</f>
        <v>0</v>
      </c>
      <c r="AU562" s="638">
        <f>'23년(세부_실적)'!AS754</f>
        <v>0</v>
      </c>
      <c r="AV562" s="638">
        <f t="shared" ref="AV562" si="8114">AU562*1000</f>
        <v>0</v>
      </c>
      <c r="AW562" s="638">
        <f>'23년(세부_실적)'!AU754</f>
        <v>0</v>
      </c>
      <c r="AX562" s="638">
        <f t="shared" ref="AX562" si="8115">AW562*1000</f>
        <v>0</v>
      </c>
      <c r="AY562" s="638">
        <f>'23년(세부_실적)'!AW754</f>
        <v>0</v>
      </c>
      <c r="AZ562" s="638">
        <f t="shared" ref="AZ562" si="8116">AY562*1000</f>
        <v>0</v>
      </c>
      <c r="BA562" s="638">
        <f>'23년(세부_실적)'!AY754</f>
        <v>0</v>
      </c>
      <c r="BB562" s="638">
        <f t="shared" ref="BB562" si="8117">BA562*1000</f>
        <v>0</v>
      </c>
      <c r="BC562" s="638">
        <f>'23년(세부_실적)'!BA754</f>
        <v>0</v>
      </c>
      <c r="BD562" s="638">
        <f t="shared" ref="BD562" si="8118">BC562*1000</f>
        <v>0</v>
      </c>
      <c r="BF562" s="617">
        <v>1.2230000000000001</v>
      </c>
      <c r="BG562" s="617">
        <v>14.17</v>
      </c>
      <c r="BH562" s="617"/>
      <c r="BI562" s="617"/>
      <c r="BJ562" s="617">
        <v>1.2230000000000001</v>
      </c>
      <c r="BK562" s="617">
        <v>14.17</v>
      </c>
      <c r="BL562" s="617"/>
      <c r="BM562" s="617"/>
      <c r="BN562" s="617">
        <v>1.2230000000000001</v>
      </c>
      <c r="BO562" s="617">
        <v>14.17</v>
      </c>
      <c r="BP562" s="617"/>
      <c r="BQ562" s="617"/>
      <c r="BR562" s="617">
        <v>1.2230000000000001</v>
      </c>
      <c r="BS562" s="617">
        <v>14.37</v>
      </c>
      <c r="BT562" s="617"/>
      <c r="BU562" s="617"/>
      <c r="BV562" s="617">
        <v>1.2230000000000001</v>
      </c>
      <c r="BW562" s="617">
        <v>14.37</v>
      </c>
      <c r="BX562" s="617">
        <v>17.309999999999999</v>
      </c>
      <c r="BY562" s="617"/>
      <c r="BZ562" s="617">
        <v>1.2230000000000001</v>
      </c>
      <c r="CA562" s="617">
        <v>14.37</v>
      </c>
      <c r="CB562" s="617">
        <v>17.309999999999999</v>
      </c>
      <c r="CC562" s="617"/>
      <c r="CD562" s="617"/>
      <c r="CE562" s="617"/>
      <c r="CF562" s="617"/>
      <c r="CG562" s="617"/>
      <c r="CH562" s="617"/>
      <c r="CI562" s="617"/>
      <c r="CJ562" s="617"/>
      <c r="CK562" s="617"/>
      <c r="CL562" s="617"/>
      <c r="CM562" s="617"/>
      <c r="CN562" s="617"/>
      <c r="CO562" s="617"/>
      <c r="CP562" s="617"/>
      <c r="CQ562" s="617"/>
      <c r="CR562" s="617"/>
      <c r="CS562" s="617"/>
      <c r="CT562" s="617"/>
      <c r="CU562" s="617"/>
      <c r="CV562" s="617"/>
      <c r="CW562" s="617"/>
      <c r="CX562" s="617"/>
      <c r="CY562" s="617"/>
      <c r="CZ562" s="617"/>
      <c r="DA562" s="617"/>
      <c r="DB562" s="6">
        <f t="shared" si="7487"/>
        <v>0</v>
      </c>
      <c r="DC562" s="6">
        <f t="shared" si="7488"/>
        <v>0</v>
      </c>
      <c r="DD562" s="6">
        <f t="shared" si="7489"/>
        <v>0</v>
      </c>
      <c r="DE562" s="6">
        <f t="shared" si="7490"/>
        <v>0</v>
      </c>
      <c r="DF562" s="6">
        <f t="shared" si="7491"/>
        <v>0</v>
      </c>
      <c r="DG562" s="6">
        <f t="shared" si="7492"/>
        <v>0</v>
      </c>
      <c r="DH562" s="6">
        <f t="shared" si="7493"/>
        <v>0</v>
      </c>
      <c r="DI562" s="6">
        <f t="shared" si="7494"/>
        <v>0</v>
      </c>
      <c r="DJ562" s="6">
        <f t="shared" si="7495"/>
        <v>0</v>
      </c>
      <c r="DK562" s="6">
        <f t="shared" si="7496"/>
        <v>0</v>
      </c>
      <c r="DL562" s="6">
        <f t="shared" si="7497"/>
        <v>0</v>
      </c>
      <c r="DM562" s="6">
        <f t="shared" si="7498"/>
        <v>0</v>
      </c>
      <c r="DO562" s="6">
        <f t="shared" si="7499"/>
        <v>362405726.61300004</v>
      </c>
      <c r="DP562" s="6">
        <f t="shared" si="7500"/>
        <v>5295798.4842000008</v>
      </c>
      <c r="DQ562" s="6">
        <f t="shared" si="7501"/>
        <v>0</v>
      </c>
      <c r="DR562" s="6">
        <f t="shared" si="7502"/>
        <v>20634528.759999998</v>
      </c>
      <c r="DS562" s="6">
        <f t="shared" si="7503"/>
        <v>0</v>
      </c>
      <c r="DT562" s="6">
        <f t="shared" si="7504"/>
        <v>0</v>
      </c>
      <c r="DU562" s="6">
        <f t="shared" si="7505"/>
        <v>0</v>
      </c>
      <c r="DV562" s="6">
        <f t="shared" si="7506"/>
        <v>0</v>
      </c>
      <c r="DW562" s="6">
        <f t="shared" si="7507"/>
        <v>0</v>
      </c>
      <c r="DX562" s="6">
        <f t="shared" si="7508"/>
        <v>0</v>
      </c>
      <c r="DY562" s="6">
        <f t="shared" si="7509"/>
        <v>0</v>
      </c>
      <c r="DZ562" s="6">
        <f t="shared" si="7510"/>
        <v>0</v>
      </c>
    </row>
    <row r="563" spans="2:130" ht="12" customHeight="1" outlineLevel="1">
      <c r="B563" s="6" t="e">
        <f>'23년(세부_실적)'!#REF!</f>
        <v>#REF!</v>
      </c>
      <c r="C563" s="620"/>
      <c r="D563" s="620"/>
      <c r="E563" s="620"/>
      <c r="F563" s="622" t="e">
        <f>'23년(세부_실적)'!#REF!</f>
        <v>#REF!</v>
      </c>
      <c r="G563" s="622" t="s">
        <v>1133</v>
      </c>
      <c r="H563" s="622"/>
      <c r="I563" s="617" t="e">
        <f>'23년(세부_실적)'!#REF!</f>
        <v>#REF!</v>
      </c>
      <c r="J563" s="617" t="e">
        <f>'23년(세부_실적)'!#REF!</f>
        <v>#REF!</v>
      </c>
      <c r="K563" s="617" t="e">
        <f>'23년(세부_실적)'!#REF!</f>
        <v>#REF!</v>
      </c>
      <c r="L563" s="617" t="e">
        <f>'23년(세부_실적)'!#REF!</f>
        <v>#REF!</v>
      </c>
      <c r="M563" s="617" t="e">
        <f>'23년(세부_실적)'!#REF!</f>
        <v>#REF!</v>
      </c>
      <c r="N563" s="617" t="e">
        <f>'23년(세부_실적)'!#REF!</f>
        <v>#REF!</v>
      </c>
      <c r="O563" s="617" t="e">
        <f>'23년(세부_실적)'!#REF!</f>
        <v>#REF!</v>
      </c>
      <c r="P563" s="617" t="e">
        <f>'23년(세부_실적)'!#REF!</f>
        <v>#REF!</v>
      </c>
      <c r="Q563" s="617" t="e">
        <f>'23년(세부_실적)'!#REF!</f>
        <v>#REF!</v>
      </c>
      <c r="R563" s="617" t="e">
        <f>'23년(세부_실적)'!#REF!</f>
        <v>#REF!</v>
      </c>
      <c r="S563" s="638" t="e">
        <f>'23년(세부_실적)'!#REF!</f>
        <v>#REF!</v>
      </c>
      <c r="T563" s="638" t="e">
        <f t="shared" si="7454"/>
        <v>#REF!</v>
      </c>
      <c r="U563" s="638" t="e">
        <f>'23년(세부_실적)'!#REF!</f>
        <v>#REF!</v>
      </c>
      <c r="V563" s="638" t="e">
        <f t="shared" si="7455"/>
        <v>#REF!</v>
      </c>
      <c r="W563" s="638" t="e">
        <f>'23년(세부_실적)'!#REF!</f>
        <v>#REF!</v>
      </c>
      <c r="X563" s="638" t="e">
        <f t="shared" si="7456"/>
        <v>#REF!</v>
      </c>
      <c r="Y563" s="638" t="e">
        <f>'23년(세부_실적)'!#REF!</f>
        <v>#REF!</v>
      </c>
      <c r="Z563" s="638" t="e">
        <f t="shared" si="7457"/>
        <v>#REF!</v>
      </c>
      <c r="AA563" s="638" t="e">
        <f>'23년(세부_실적)'!#REF!</f>
        <v>#REF!</v>
      </c>
      <c r="AB563" s="638" t="e">
        <f t="shared" si="7457"/>
        <v>#REF!</v>
      </c>
      <c r="AC563" s="638" t="e">
        <f>'23년(세부_실적)'!#REF!</f>
        <v>#REF!</v>
      </c>
      <c r="AD563" s="638" t="e">
        <f t="shared" ref="AD563" si="8119">AC563*1000</f>
        <v>#REF!</v>
      </c>
      <c r="AE563" s="638" t="e">
        <f>'23년(세부_실적)'!#REF!</f>
        <v>#REF!</v>
      </c>
      <c r="AF563" s="638" t="e">
        <f t="shared" ref="AF563" si="8120">AE563*1000</f>
        <v>#REF!</v>
      </c>
      <c r="AG563" s="638" t="e">
        <f>'23년(세부_실적)'!#REF!</f>
        <v>#REF!</v>
      </c>
      <c r="AH563" s="638" t="e">
        <f t="shared" ref="AH563" si="8121">AG563*1000</f>
        <v>#REF!</v>
      </c>
      <c r="AI563" s="638" t="e">
        <f>'23년(세부_실적)'!#REF!</f>
        <v>#REF!</v>
      </c>
      <c r="AJ563" s="638" t="e">
        <f t="shared" ref="AJ563" si="8122">AI563*1000</f>
        <v>#REF!</v>
      </c>
      <c r="AK563" s="638" t="e">
        <f>'23년(세부_실적)'!#REF!</f>
        <v>#REF!</v>
      </c>
      <c r="AL563" s="638" t="e">
        <f t="shared" ref="AL563" si="8123">AK563*1000</f>
        <v>#REF!</v>
      </c>
      <c r="AM563" s="638" t="e">
        <f>'23년(세부_실적)'!#REF!</f>
        <v>#REF!</v>
      </c>
      <c r="AN563" s="638" t="e">
        <f t="shared" ref="AN563" si="8124">AM563*1000</f>
        <v>#REF!</v>
      </c>
      <c r="AO563" s="638" t="e">
        <f>'23년(세부_실적)'!#REF!</f>
        <v>#REF!</v>
      </c>
      <c r="AP563" s="638" t="e">
        <f t="shared" ref="AP563" si="8125">AO563*1000</f>
        <v>#REF!</v>
      </c>
      <c r="AQ563" s="638" t="e">
        <f>'23년(세부_실적)'!#REF!</f>
        <v>#REF!</v>
      </c>
      <c r="AR563" s="638" t="e">
        <f t="shared" ref="AR563" si="8126">AQ563*1000</f>
        <v>#REF!</v>
      </c>
      <c r="AS563" s="638" t="e">
        <f>'23년(세부_실적)'!#REF!</f>
        <v>#REF!</v>
      </c>
      <c r="AT563" s="638" t="e">
        <f t="shared" ref="AT563" si="8127">AS563*1000</f>
        <v>#REF!</v>
      </c>
      <c r="AU563" s="638" t="e">
        <f>'23년(세부_실적)'!#REF!</f>
        <v>#REF!</v>
      </c>
      <c r="AV563" s="638" t="e">
        <f t="shared" ref="AV563" si="8128">AU563*1000</f>
        <v>#REF!</v>
      </c>
      <c r="AW563" s="638" t="e">
        <f>'23년(세부_실적)'!#REF!</f>
        <v>#REF!</v>
      </c>
      <c r="AX563" s="638" t="e">
        <f t="shared" ref="AX563" si="8129">AW563*1000</f>
        <v>#REF!</v>
      </c>
      <c r="AY563" s="638" t="e">
        <f>'23년(세부_실적)'!#REF!</f>
        <v>#REF!</v>
      </c>
      <c r="AZ563" s="638" t="e">
        <f t="shared" ref="AZ563" si="8130">AY563*1000</f>
        <v>#REF!</v>
      </c>
      <c r="BA563" s="638" t="e">
        <f>'23년(세부_실적)'!#REF!</f>
        <v>#REF!</v>
      </c>
      <c r="BB563" s="638" t="e">
        <f t="shared" ref="BB563" si="8131">BA563*1000</f>
        <v>#REF!</v>
      </c>
      <c r="BC563" s="638" t="e">
        <f>'23년(세부_실적)'!#REF!</f>
        <v>#REF!</v>
      </c>
      <c r="BD563" s="638" t="e">
        <f t="shared" ref="BD563" si="8132">BC563*1000</f>
        <v>#REF!</v>
      </c>
      <c r="BF563" s="617"/>
      <c r="BG563" s="617"/>
      <c r="BH563" s="617"/>
      <c r="BI563" s="617"/>
      <c r="BJ563" s="617"/>
      <c r="BK563" s="617"/>
      <c r="BL563" s="617"/>
      <c r="BM563" s="617"/>
      <c r="BN563" s="617"/>
      <c r="BO563" s="617"/>
      <c r="BP563" s="617"/>
      <c r="BQ563" s="617"/>
      <c r="BR563" s="617"/>
      <c r="BS563" s="617"/>
      <c r="BT563" s="617"/>
      <c r="BU563" s="617"/>
      <c r="BV563" s="617"/>
      <c r="BW563" s="617"/>
      <c r="BX563" s="617"/>
      <c r="BY563" s="617"/>
      <c r="BZ563" s="617"/>
      <c r="CA563" s="617"/>
      <c r="CB563" s="617"/>
      <c r="CC563" s="617"/>
      <c r="CD563" s="617"/>
      <c r="CE563" s="617"/>
      <c r="CF563" s="617"/>
      <c r="CG563" s="617"/>
      <c r="CH563" s="617"/>
      <c r="CI563" s="617"/>
      <c r="CJ563" s="617"/>
      <c r="CK563" s="617"/>
      <c r="CL563" s="617"/>
      <c r="CM563" s="617"/>
      <c r="CN563" s="617"/>
      <c r="CO563" s="617"/>
      <c r="CP563" s="617"/>
      <c r="CQ563" s="617"/>
      <c r="CR563" s="617"/>
      <c r="CS563" s="617"/>
      <c r="CT563" s="617"/>
      <c r="CU563" s="617"/>
      <c r="CV563" s="617"/>
      <c r="CW563" s="617"/>
      <c r="CX563" s="617"/>
      <c r="CY563" s="617"/>
      <c r="CZ563" s="617"/>
      <c r="DA563" s="617"/>
      <c r="DB563" s="6" t="e">
        <f t="shared" si="7487"/>
        <v>#REF!</v>
      </c>
      <c r="DC563" s="6" t="e">
        <f t="shared" si="7488"/>
        <v>#REF!</v>
      </c>
      <c r="DD563" s="6" t="e">
        <f t="shared" si="7489"/>
        <v>#REF!</v>
      </c>
      <c r="DE563" s="6" t="e">
        <f t="shared" si="7490"/>
        <v>#REF!</v>
      </c>
      <c r="DF563" s="6" t="e">
        <f t="shared" si="7491"/>
        <v>#REF!</v>
      </c>
      <c r="DG563" s="6" t="e">
        <f t="shared" si="7492"/>
        <v>#REF!</v>
      </c>
      <c r="DH563" s="6" t="e">
        <f t="shared" si="7493"/>
        <v>#REF!</v>
      </c>
      <c r="DI563" s="6" t="e">
        <f t="shared" si="7494"/>
        <v>#REF!</v>
      </c>
      <c r="DJ563" s="6" t="e">
        <f t="shared" si="7495"/>
        <v>#REF!</v>
      </c>
      <c r="DK563" s="6" t="e">
        <f t="shared" si="7496"/>
        <v>#REF!</v>
      </c>
      <c r="DL563" s="6" t="e">
        <f t="shared" si="7497"/>
        <v>#REF!</v>
      </c>
      <c r="DM563" s="6" t="e">
        <f t="shared" si="7498"/>
        <v>#REF!</v>
      </c>
      <c r="DO563" s="6" t="e">
        <f t="shared" si="7499"/>
        <v>#REF!</v>
      </c>
      <c r="DP563" s="6" t="e">
        <f t="shared" si="7500"/>
        <v>#REF!</v>
      </c>
      <c r="DQ563" s="6" t="e">
        <f t="shared" si="7501"/>
        <v>#REF!</v>
      </c>
      <c r="DR563" s="6" t="e">
        <f t="shared" si="7502"/>
        <v>#REF!</v>
      </c>
      <c r="DS563" s="6" t="e">
        <f t="shared" si="7503"/>
        <v>#REF!</v>
      </c>
      <c r="DT563" s="6" t="e">
        <f t="shared" si="7504"/>
        <v>#REF!</v>
      </c>
      <c r="DU563" s="6" t="e">
        <f t="shared" si="7505"/>
        <v>#REF!</v>
      </c>
      <c r="DV563" s="6" t="e">
        <f t="shared" si="7506"/>
        <v>#REF!</v>
      </c>
      <c r="DW563" s="6" t="e">
        <f t="shared" si="7507"/>
        <v>#REF!</v>
      </c>
      <c r="DX563" s="6" t="e">
        <f t="shared" si="7508"/>
        <v>#REF!</v>
      </c>
      <c r="DY563" s="6" t="e">
        <f t="shared" si="7509"/>
        <v>#REF!</v>
      </c>
      <c r="DZ563" s="6" t="e">
        <f t="shared" si="7510"/>
        <v>#REF!</v>
      </c>
    </row>
    <row r="564" spans="2:130" ht="12" customHeight="1" outlineLevel="1">
      <c r="B564" s="6" t="e">
        <f>'23년(세부_실적)'!#REF!</f>
        <v>#REF!</v>
      </c>
      <c r="C564" s="620"/>
      <c r="D564" s="620"/>
      <c r="E564" s="620"/>
      <c r="F564" s="622" t="e">
        <f>'23년(세부_실적)'!#REF!</f>
        <v>#REF!</v>
      </c>
      <c r="G564" s="622" t="s">
        <v>1134</v>
      </c>
      <c r="H564" s="622"/>
      <c r="I564" s="617" t="e">
        <f>'23년(세부_실적)'!#REF!</f>
        <v>#REF!</v>
      </c>
      <c r="J564" s="617" t="e">
        <f>'23년(세부_실적)'!#REF!</f>
        <v>#REF!</v>
      </c>
      <c r="K564" s="617" t="e">
        <f>'23년(세부_실적)'!#REF!</f>
        <v>#REF!</v>
      </c>
      <c r="L564" s="617" t="e">
        <f>'23년(세부_실적)'!#REF!</f>
        <v>#REF!</v>
      </c>
      <c r="M564" s="617" t="e">
        <f>'23년(세부_실적)'!#REF!</f>
        <v>#REF!</v>
      </c>
      <c r="N564" s="617" t="e">
        <f>'23년(세부_실적)'!#REF!</f>
        <v>#REF!</v>
      </c>
      <c r="O564" s="617" t="e">
        <f>'23년(세부_실적)'!#REF!</f>
        <v>#REF!</v>
      </c>
      <c r="P564" s="617" t="e">
        <f>'23년(세부_실적)'!#REF!</f>
        <v>#REF!</v>
      </c>
      <c r="Q564" s="617" t="e">
        <f>'23년(세부_실적)'!#REF!</f>
        <v>#REF!</v>
      </c>
      <c r="R564" s="617" t="e">
        <f>'23년(세부_실적)'!#REF!</f>
        <v>#REF!</v>
      </c>
      <c r="S564" s="638" t="e">
        <f>'23년(세부_실적)'!#REF!</f>
        <v>#REF!</v>
      </c>
      <c r="T564" s="638" t="e">
        <f t="shared" si="7454"/>
        <v>#REF!</v>
      </c>
      <c r="U564" s="638" t="e">
        <f>'23년(세부_실적)'!#REF!</f>
        <v>#REF!</v>
      </c>
      <c r="V564" s="638" t="e">
        <f t="shared" si="7455"/>
        <v>#REF!</v>
      </c>
      <c r="W564" s="638" t="e">
        <f>'23년(세부_실적)'!#REF!</f>
        <v>#REF!</v>
      </c>
      <c r="X564" s="638" t="e">
        <f t="shared" si="7456"/>
        <v>#REF!</v>
      </c>
      <c r="Y564" s="638" t="e">
        <f>'23년(세부_실적)'!#REF!</f>
        <v>#REF!</v>
      </c>
      <c r="Z564" s="638" t="e">
        <f t="shared" si="7457"/>
        <v>#REF!</v>
      </c>
      <c r="AA564" s="638" t="e">
        <f>'23년(세부_실적)'!#REF!</f>
        <v>#REF!</v>
      </c>
      <c r="AB564" s="638" t="e">
        <f t="shared" si="7457"/>
        <v>#REF!</v>
      </c>
      <c r="AC564" s="638" t="e">
        <f>'23년(세부_실적)'!#REF!</f>
        <v>#REF!</v>
      </c>
      <c r="AD564" s="638" t="e">
        <f t="shared" ref="AD564" si="8133">AC564*1000</f>
        <v>#REF!</v>
      </c>
      <c r="AE564" s="638" t="e">
        <f>'23년(세부_실적)'!#REF!</f>
        <v>#REF!</v>
      </c>
      <c r="AF564" s="638" t="e">
        <f t="shared" ref="AF564" si="8134">AE564*1000</f>
        <v>#REF!</v>
      </c>
      <c r="AG564" s="638" t="e">
        <f>'23년(세부_실적)'!#REF!</f>
        <v>#REF!</v>
      </c>
      <c r="AH564" s="638" t="e">
        <f t="shared" ref="AH564" si="8135">AG564*1000</f>
        <v>#REF!</v>
      </c>
      <c r="AI564" s="638" t="e">
        <f>'23년(세부_실적)'!#REF!</f>
        <v>#REF!</v>
      </c>
      <c r="AJ564" s="638" t="e">
        <f t="shared" ref="AJ564" si="8136">AI564*1000</f>
        <v>#REF!</v>
      </c>
      <c r="AK564" s="638" t="e">
        <f>'23년(세부_실적)'!#REF!</f>
        <v>#REF!</v>
      </c>
      <c r="AL564" s="638" t="e">
        <f t="shared" ref="AL564" si="8137">AK564*1000</f>
        <v>#REF!</v>
      </c>
      <c r="AM564" s="638" t="e">
        <f>'23년(세부_실적)'!#REF!</f>
        <v>#REF!</v>
      </c>
      <c r="AN564" s="638" t="e">
        <f t="shared" ref="AN564" si="8138">AM564*1000</f>
        <v>#REF!</v>
      </c>
      <c r="AO564" s="638" t="e">
        <f>'23년(세부_실적)'!#REF!</f>
        <v>#REF!</v>
      </c>
      <c r="AP564" s="638" t="e">
        <f t="shared" ref="AP564" si="8139">AO564*1000</f>
        <v>#REF!</v>
      </c>
      <c r="AQ564" s="638" t="e">
        <f>'23년(세부_실적)'!#REF!</f>
        <v>#REF!</v>
      </c>
      <c r="AR564" s="638" t="e">
        <f t="shared" ref="AR564" si="8140">AQ564*1000</f>
        <v>#REF!</v>
      </c>
      <c r="AS564" s="638" t="e">
        <f>'23년(세부_실적)'!#REF!</f>
        <v>#REF!</v>
      </c>
      <c r="AT564" s="638" t="e">
        <f t="shared" ref="AT564" si="8141">AS564*1000</f>
        <v>#REF!</v>
      </c>
      <c r="AU564" s="638" t="e">
        <f>'23년(세부_실적)'!#REF!</f>
        <v>#REF!</v>
      </c>
      <c r="AV564" s="638" t="e">
        <f t="shared" ref="AV564" si="8142">AU564*1000</f>
        <v>#REF!</v>
      </c>
      <c r="AW564" s="638" t="e">
        <f>'23년(세부_실적)'!#REF!</f>
        <v>#REF!</v>
      </c>
      <c r="AX564" s="638" t="e">
        <f t="shared" ref="AX564" si="8143">AW564*1000</f>
        <v>#REF!</v>
      </c>
      <c r="AY564" s="638" t="e">
        <f>'23년(세부_실적)'!#REF!</f>
        <v>#REF!</v>
      </c>
      <c r="AZ564" s="638" t="e">
        <f t="shared" ref="AZ564" si="8144">AY564*1000</f>
        <v>#REF!</v>
      </c>
      <c r="BA564" s="638" t="e">
        <f>'23년(세부_실적)'!#REF!</f>
        <v>#REF!</v>
      </c>
      <c r="BB564" s="638" t="e">
        <f t="shared" ref="BB564" si="8145">BA564*1000</f>
        <v>#REF!</v>
      </c>
      <c r="BC564" s="638" t="e">
        <f>'23년(세부_실적)'!#REF!</f>
        <v>#REF!</v>
      </c>
      <c r="BD564" s="638" t="e">
        <f t="shared" ref="BD564" si="8146">BC564*1000</f>
        <v>#REF!</v>
      </c>
      <c r="BF564" s="617"/>
      <c r="BG564" s="617"/>
      <c r="BH564" s="617"/>
      <c r="BI564" s="617"/>
      <c r="BJ564" s="617"/>
      <c r="BK564" s="617"/>
      <c r="BL564" s="617"/>
      <c r="BM564" s="617"/>
      <c r="BN564" s="617"/>
      <c r="BO564" s="617"/>
      <c r="BP564" s="617"/>
      <c r="BQ564" s="617"/>
      <c r="BR564" s="617"/>
      <c r="BS564" s="617"/>
      <c r="BT564" s="617"/>
      <c r="BU564" s="617"/>
      <c r="BV564" s="617"/>
      <c r="BW564" s="617"/>
      <c r="BX564" s="617"/>
      <c r="BY564" s="617"/>
      <c r="BZ564" s="617"/>
      <c r="CA564" s="617"/>
      <c r="CB564" s="617"/>
      <c r="CC564" s="617"/>
      <c r="CD564" s="617"/>
      <c r="CE564" s="617"/>
      <c r="CF564" s="617"/>
      <c r="CG564" s="617"/>
      <c r="CH564" s="617"/>
      <c r="CI564" s="617"/>
      <c r="CJ564" s="617"/>
      <c r="CK564" s="617"/>
      <c r="CL564" s="617"/>
      <c r="CM564" s="617"/>
      <c r="CN564" s="617"/>
      <c r="CO564" s="617"/>
      <c r="CP564" s="617"/>
      <c r="CQ564" s="617"/>
      <c r="CR564" s="617"/>
      <c r="CS564" s="617"/>
      <c r="CT564" s="617"/>
      <c r="CU564" s="617"/>
      <c r="CV564" s="617"/>
      <c r="CW564" s="617"/>
      <c r="CX564" s="617"/>
      <c r="CY564" s="617"/>
      <c r="CZ564" s="617"/>
      <c r="DA564" s="617"/>
      <c r="DB564" s="6" t="e">
        <f t="shared" si="7487"/>
        <v>#REF!</v>
      </c>
      <c r="DC564" s="6" t="e">
        <f t="shared" si="7488"/>
        <v>#REF!</v>
      </c>
      <c r="DD564" s="6" t="e">
        <f t="shared" si="7489"/>
        <v>#REF!</v>
      </c>
      <c r="DE564" s="6" t="e">
        <f t="shared" si="7490"/>
        <v>#REF!</v>
      </c>
      <c r="DF564" s="6" t="e">
        <f t="shared" si="7491"/>
        <v>#REF!</v>
      </c>
      <c r="DG564" s="6" t="e">
        <f t="shared" si="7492"/>
        <v>#REF!</v>
      </c>
      <c r="DH564" s="6" t="e">
        <f t="shared" si="7493"/>
        <v>#REF!</v>
      </c>
      <c r="DI564" s="6" t="e">
        <f t="shared" si="7494"/>
        <v>#REF!</v>
      </c>
      <c r="DJ564" s="6" t="e">
        <f t="shared" si="7495"/>
        <v>#REF!</v>
      </c>
      <c r="DK564" s="6" t="e">
        <f t="shared" si="7496"/>
        <v>#REF!</v>
      </c>
      <c r="DL564" s="6" t="e">
        <f t="shared" si="7497"/>
        <v>#REF!</v>
      </c>
      <c r="DM564" s="6" t="e">
        <f t="shared" si="7498"/>
        <v>#REF!</v>
      </c>
      <c r="DO564" s="6" t="e">
        <f t="shared" si="7499"/>
        <v>#REF!</v>
      </c>
      <c r="DP564" s="6" t="e">
        <f t="shared" si="7500"/>
        <v>#REF!</v>
      </c>
      <c r="DQ564" s="6" t="e">
        <f t="shared" si="7501"/>
        <v>#REF!</v>
      </c>
      <c r="DR564" s="6" t="e">
        <f t="shared" si="7502"/>
        <v>#REF!</v>
      </c>
      <c r="DS564" s="6" t="e">
        <f t="shared" si="7503"/>
        <v>#REF!</v>
      </c>
      <c r="DT564" s="6" t="e">
        <f t="shared" si="7504"/>
        <v>#REF!</v>
      </c>
      <c r="DU564" s="6" t="e">
        <f t="shared" si="7505"/>
        <v>#REF!</v>
      </c>
      <c r="DV564" s="6" t="e">
        <f t="shared" si="7506"/>
        <v>#REF!</v>
      </c>
      <c r="DW564" s="6" t="e">
        <f t="shared" si="7507"/>
        <v>#REF!</v>
      </c>
      <c r="DX564" s="6" t="e">
        <f t="shared" si="7508"/>
        <v>#REF!</v>
      </c>
      <c r="DY564" s="6" t="e">
        <f t="shared" si="7509"/>
        <v>#REF!</v>
      </c>
      <c r="DZ564" s="6" t="e">
        <f t="shared" si="7510"/>
        <v>#REF!</v>
      </c>
    </row>
    <row r="565" spans="2:130" ht="12" customHeight="1" outlineLevel="1">
      <c r="B565" s="6">
        <f>'23년(세부_실적)'!A764</f>
        <v>559</v>
      </c>
      <c r="C565" s="620"/>
      <c r="D565" s="621"/>
      <c r="E565" s="621"/>
      <c r="F565" s="622" t="str">
        <f>'23년(세부_실적)'!E764</f>
        <v>MCR-WMSBI-CWP(40)</v>
      </c>
      <c r="G565" s="622" t="s">
        <v>1551</v>
      </c>
      <c r="H565" s="622"/>
      <c r="I565" s="617" t="str">
        <f>'23년(세부_실적)'!G764</f>
        <v>신</v>
      </c>
      <c r="J565" s="617" t="str">
        <f>'23년(세부_실적)'!H764</f>
        <v>QD</v>
      </c>
      <c r="K565" s="617">
        <f>'23년(세부_실적)'!I764</f>
        <v>0</v>
      </c>
      <c r="L565" s="617">
        <f>'23년(세부_실적)'!J764</f>
        <v>0</v>
      </c>
      <c r="M565" s="617">
        <f>'23년(세부_실적)'!K764</f>
        <v>0</v>
      </c>
      <c r="N565" s="617">
        <f>'23년(세부_실적)'!L764</f>
        <v>2423</v>
      </c>
      <c r="O565" s="617">
        <f>'23년(세부_실적)'!M764</f>
        <v>0</v>
      </c>
      <c r="P565" s="617">
        <f>'23년(세부_실적)'!N764</f>
        <v>2670</v>
      </c>
      <c r="Q565" s="617">
        <f>'23년(세부_실적)'!O764</f>
        <v>0</v>
      </c>
      <c r="R565" s="617">
        <f>'23년(세부_실적)'!P764</f>
        <v>2670</v>
      </c>
      <c r="S565" s="638">
        <f>'23년(세부_실적)'!Q764</f>
        <v>37.371999999999993</v>
      </c>
      <c r="T565" s="638">
        <f t="shared" si="7454"/>
        <v>37371.999999999993</v>
      </c>
      <c r="U565" s="638">
        <f>'23년(세부_실적)'!S764</f>
        <v>0</v>
      </c>
      <c r="V565" s="638">
        <f t="shared" si="7455"/>
        <v>0</v>
      </c>
      <c r="W565" s="638">
        <f>'23년(세부_실적)'!U764</f>
        <v>0</v>
      </c>
      <c r="X565" s="638">
        <f t="shared" si="7456"/>
        <v>0</v>
      </c>
      <c r="Y565" s="638">
        <f>'23년(세부_실적)'!W764</f>
        <v>0</v>
      </c>
      <c r="Z565" s="638">
        <f t="shared" si="7457"/>
        <v>0</v>
      </c>
      <c r="AA565" s="638">
        <f>'23년(세부_실적)'!Y764</f>
        <v>0</v>
      </c>
      <c r="AB565" s="638">
        <f t="shared" si="7457"/>
        <v>0</v>
      </c>
      <c r="AC565" s="638">
        <f>'23년(세부_실적)'!AA764</f>
        <v>0</v>
      </c>
      <c r="AD565" s="638">
        <f t="shared" ref="AD565" si="8147">AC565*1000</f>
        <v>0</v>
      </c>
      <c r="AE565" s="638">
        <f>'23년(세부_실적)'!AC764</f>
        <v>0.62</v>
      </c>
      <c r="AF565" s="638">
        <f t="shared" ref="AF565" si="8148">AE565*1000</f>
        <v>620</v>
      </c>
      <c r="AG565" s="638">
        <f>'23년(세부_실적)'!AE764</f>
        <v>0</v>
      </c>
      <c r="AH565" s="638">
        <f t="shared" ref="AH565" si="8149">AG565*1000</f>
        <v>0</v>
      </c>
      <c r="AI565" s="638">
        <f>'23년(세부_실적)'!AG764</f>
        <v>0.62</v>
      </c>
      <c r="AJ565" s="638">
        <f t="shared" ref="AJ565" si="8150">AI565*1000</f>
        <v>620</v>
      </c>
      <c r="AK565" s="638">
        <f>'23년(세부_실적)'!AI764</f>
        <v>0.62</v>
      </c>
      <c r="AL565" s="638">
        <f t="shared" ref="AL565" si="8151">AK565*1000</f>
        <v>620</v>
      </c>
      <c r="AM565" s="638">
        <f>'23년(세부_실적)'!AK764</f>
        <v>19.968</v>
      </c>
      <c r="AN565" s="638">
        <f t="shared" ref="AN565" si="8152">AM565*1000</f>
        <v>19968</v>
      </c>
      <c r="AO565" s="638">
        <f>'23년(세부_실적)'!AM764</f>
        <v>9.984</v>
      </c>
      <c r="AP565" s="638">
        <f t="shared" ref="AP565" si="8153">AO565*1000</f>
        <v>9984</v>
      </c>
      <c r="AQ565" s="638">
        <f>'23년(세부_실적)'!AO764</f>
        <v>6.8</v>
      </c>
      <c r="AR565" s="638">
        <f t="shared" ref="AR565" si="8154">AQ565*1000</f>
        <v>6800</v>
      </c>
      <c r="AS565" s="638">
        <f>'23년(세부_실적)'!AQ764</f>
        <v>36.751999999999995</v>
      </c>
      <c r="AT565" s="638">
        <f t="shared" ref="AT565" si="8155">AS565*1000</f>
        <v>36751.999999999993</v>
      </c>
      <c r="AU565" s="638">
        <f>'23년(세부_실적)'!AS764</f>
        <v>0</v>
      </c>
      <c r="AV565" s="638">
        <f t="shared" ref="AV565" si="8156">AU565*1000</f>
        <v>0</v>
      </c>
      <c r="AW565" s="638">
        <f>'23년(세부_실적)'!AU764</f>
        <v>0</v>
      </c>
      <c r="AX565" s="638">
        <f t="shared" ref="AX565" si="8157">AW565*1000</f>
        <v>0</v>
      </c>
      <c r="AY565" s="638">
        <f>'23년(세부_실적)'!AW764</f>
        <v>0</v>
      </c>
      <c r="AZ565" s="638">
        <f t="shared" ref="AZ565" si="8158">AY565*1000</f>
        <v>0</v>
      </c>
      <c r="BA565" s="638">
        <f>'23년(세부_실적)'!AY764</f>
        <v>0</v>
      </c>
      <c r="BB565" s="638">
        <f t="shared" ref="BB565" si="8159">BA565*1000</f>
        <v>0</v>
      </c>
      <c r="BC565" s="638">
        <f>'23년(세부_실적)'!BA764</f>
        <v>36.751999999999995</v>
      </c>
      <c r="BD565" s="638">
        <f t="shared" ref="BD565" si="8160">BC565*1000</f>
        <v>36751.999999999993</v>
      </c>
      <c r="BF565" s="617">
        <v>0.40179437869406159</v>
      </c>
      <c r="BG565" s="617">
        <v>1.3175892177786528</v>
      </c>
      <c r="BH565" s="617"/>
      <c r="BI565" s="617"/>
      <c r="BJ565" s="617">
        <v>0.40179437869406159</v>
      </c>
      <c r="BK565" s="617">
        <v>1.3175892177786528</v>
      </c>
      <c r="BL565" s="617">
        <f>+BM565/$BM$2</f>
        <v>2.1566134576446765</v>
      </c>
      <c r="BM565" s="617">
        <v>2748</v>
      </c>
      <c r="BN565" s="617">
        <v>0.40179437869406159</v>
      </c>
      <c r="BO565" s="617">
        <v>1.3175892177786528</v>
      </c>
      <c r="BP565" s="617"/>
      <c r="BQ565" s="617"/>
      <c r="BR565" s="617">
        <v>0.40179437869406159</v>
      </c>
      <c r="BS565" s="617">
        <v>1.3175892177786528</v>
      </c>
      <c r="BT565" s="617">
        <f>+BU565/$BU$2</f>
        <v>2.0765952301786417</v>
      </c>
      <c r="BU565" s="617">
        <v>2748</v>
      </c>
      <c r="BV565" s="617">
        <v>0.40179437869406159</v>
      </c>
      <c r="BW565" s="617">
        <v>1.3175892177786528</v>
      </c>
      <c r="BX565" s="617">
        <f>+BY565/$BY$2</f>
        <v>2.0753876247082905</v>
      </c>
      <c r="BY565" s="617">
        <v>2748</v>
      </c>
      <c r="BZ565" s="617">
        <v>0.40179437869406159</v>
      </c>
      <c r="CA565" s="617">
        <v>1.3175892177786528</v>
      </c>
      <c r="CB565" s="617">
        <f>+CC565/$CC$2</f>
        <v>2.1550033455619388</v>
      </c>
      <c r="CC565" s="617">
        <v>2802</v>
      </c>
      <c r="CD565" s="617"/>
      <c r="CE565" s="617"/>
      <c r="CF565" s="617"/>
      <c r="CG565" s="617"/>
      <c r="CH565" s="617"/>
      <c r="CI565" s="617"/>
      <c r="CJ565" s="617"/>
      <c r="CK565" s="617"/>
      <c r="CL565" s="617"/>
      <c r="CM565" s="617"/>
      <c r="CN565" s="617"/>
      <c r="CO565" s="617"/>
      <c r="CP565" s="617"/>
      <c r="CQ565" s="617"/>
      <c r="CR565" s="617"/>
      <c r="CS565" s="617"/>
      <c r="CT565" s="617"/>
      <c r="CU565" s="617"/>
      <c r="CV565" s="617"/>
      <c r="CW565" s="617"/>
      <c r="CX565" s="617"/>
      <c r="CY565" s="617"/>
      <c r="CZ565" s="617"/>
      <c r="DA565" s="617"/>
      <c r="DB565" s="6">
        <f t="shared" si="7487"/>
        <v>0</v>
      </c>
      <c r="DC565" s="6">
        <f t="shared" si="7488"/>
        <v>0</v>
      </c>
      <c r="DD565" s="6">
        <f t="shared" si="7489"/>
        <v>0</v>
      </c>
      <c r="DE565" s="6">
        <f t="shared" si="7490"/>
        <v>0</v>
      </c>
      <c r="DF565" s="6">
        <f t="shared" si="7491"/>
        <v>1703760</v>
      </c>
      <c r="DG565" s="6">
        <f t="shared" si="7492"/>
        <v>0</v>
      </c>
      <c r="DH565" s="6">
        <f t="shared" si="7493"/>
        <v>0</v>
      </c>
      <c r="DI565" s="6">
        <f t="shared" si="7494"/>
        <v>28460558.884751156</v>
      </c>
      <c r="DJ565" s="6">
        <f t="shared" si="7495"/>
        <v>0</v>
      </c>
      <c r="DK565" s="6">
        <f t="shared" si="7496"/>
        <v>0</v>
      </c>
      <c r="DL565" s="6">
        <f t="shared" si="7497"/>
        <v>0</v>
      </c>
      <c r="DM565" s="6">
        <f t="shared" si="7498"/>
        <v>0</v>
      </c>
      <c r="DO565" s="6">
        <f t="shared" si="7499"/>
        <v>0</v>
      </c>
      <c r="DP565" s="6">
        <f t="shared" si="7500"/>
        <v>0</v>
      </c>
      <c r="DQ565" s="6">
        <f t="shared" si="7501"/>
        <v>0</v>
      </c>
      <c r="DR565" s="6">
        <f t="shared" si="7502"/>
        <v>0</v>
      </c>
      <c r="DS565" s="6">
        <f t="shared" si="7503"/>
        <v>1411503.5482772049</v>
      </c>
      <c r="DT565" s="6">
        <f t="shared" si="7504"/>
        <v>0</v>
      </c>
      <c r="DU565" s="6">
        <f t="shared" si="7505"/>
        <v>0</v>
      </c>
      <c r="DV565" s="6">
        <f t="shared" si="7506"/>
        <v>0</v>
      </c>
      <c r="DW565" s="6">
        <f t="shared" si="7507"/>
        <v>0</v>
      </c>
      <c r="DX565" s="6">
        <f t="shared" si="7508"/>
        <v>0</v>
      </c>
      <c r="DY565" s="6">
        <f t="shared" si="7509"/>
        <v>0</v>
      </c>
      <c r="DZ565" s="6">
        <f t="shared" si="7510"/>
        <v>0</v>
      </c>
    </row>
    <row r="566" spans="2:130" ht="12" customHeight="1" outlineLevel="1">
      <c r="B566" s="6">
        <f>'23년(세부_실적)'!A765</f>
        <v>560</v>
      </c>
      <c r="C566" s="625" t="str">
        <f>'23년(세부_실적)'!B765</f>
        <v>거래선 계</v>
      </c>
      <c r="D566" s="626"/>
      <c r="E566" s="626"/>
      <c r="F566" s="626"/>
      <c r="G566" s="626"/>
      <c r="H566" s="626"/>
      <c r="I566" s="627"/>
      <c r="J566" s="628"/>
      <c r="K566" s="629">
        <f>'23년(세부_실적)'!I765</f>
        <v>0</v>
      </c>
      <c r="L566" s="629">
        <f>'23년(세부_실적)'!J765</f>
        <v>0</v>
      </c>
      <c r="M566" s="629">
        <f>'23년(세부_실적)'!K765</f>
        <v>0</v>
      </c>
      <c r="N566" s="629">
        <f>'23년(세부_실적)'!L765</f>
        <v>0</v>
      </c>
      <c r="O566" s="629">
        <f>'23년(세부_실적)'!M765</f>
        <v>0</v>
      </c>
      <c r="P566" s="629">
        <f>'23년(세부_실적)'!N765</f>
        <v>0</v>
      </c>
      <c r="Q566" s="629">
        <f>'23년(세부_실적)'!O765</f>
        <v>0</v>
      </c>
      <c r="R566" s="629">
        <f>'23년(세부_실적)'!P765</f>
        <v>0</v>
      </c>
      <c r="S566" s="640">
        <f>'23년(세부_실적)'!Q765</f>
        <v>878.98199999999997</v>
      </c>
      <c r="T566" s="640">
        <f t="shared" si="7454"/>
        <v>878982</v>
      </c>
      <c r="U566" s="640">
        <f>'23년(세부_실적)'!S765</f>
        <v>95.28</v>
      </c>
      <c r="V566" s="640">
        <f t="shared" si="7455"/>
        <v>95280</v>
      </c>
      <c r="W566" s="640">
        <f>'23년(세부_실적)'!U765</f>
        <v>55.27</v>
      </c>
      <c r="X566" s="640">
        <f t="shared" si="7456"/>
        <v>55270</v>
      </c>
      <c r="Y566" s="640">
        <f>'23년(세부_실적)'!W765</f>
        <v>88.559999999999988</v>
      </c>
      <c r="Z566" s="640">
        <f t="shared" si="7457"/>
        <v>88559.999999999985</v>
      </c>
      <c r="AA566" s="640">
        <f>'23년(세부_실적)'!Y765</f>
        <v>239.10999999999996</v>
      </c>
      <c r="AB566" s="640">
        <f t="shared" si="7457"/>
        <v>239109.99999999997</v>
      </c>
      <c r="AC566" s="640">
        <f>'23년(세부_실적)'!AA765</f>
        <v>73.08</v>
      </c>
      <c r="AD566" s="640">
        <f t="shared" ref="AD566" si="8161">AC566*1000</f>
        <v>73080</v>
      </c>
      <c r="AE566" s="640">
        <f>'23년(세부_실적)'!AC765</f>
        <v>105.22</v>
      </c>
      <c r="AF566" s="640">
        <f t="shared" ref="AF566" si="8162">AE566*1000</f>
        <v>105220</v>
      </c>
      <c r="AG566" s="640">
        <f>'23년(세부_실적)'!AE765</f>
        <v>123.8</v>
      </c>
      <c r="AH566" s="640">
        <f t="shared" ref="AH566" si="8163">AG566*1000</f>
        <v>123800</v>
      </c>
      <c r="AI566" s="640">
        <f>'23년(세부_실적)'!AG765</f>
        <v>302.10000000000002</v>
      </c>
      <c r="AJ566" s="640">
        <f t="shared" ref="AJ566" si="8164">AI566*1000</f>
        <v>302100</v>
      </c>
      <c r="AK566" s="640">
        <f>'23년(세부_실적)'!AI765</f>
        <v>541.21</v>
      </c>
      <c r="AL566" s="640">
        <f t="shared" ref="AL566" si="8165">AK566*1000</f>
        <v>541210</v>
      </c>
      <c r="AM566" s="640">
        <f>'23년(세부_실적)'!AK765</f>
        <v>116.488</v>
      </c>
      <c r="AN566" s="640">
        <f t="shared" ref="AN566" si="8166">AM566*1000</f>
        <v>116488</v>
      </c>
      <c r="AO566" s="640">
        <f>'23년(세부_실적)'!AM765</f>
        <v>125.71399999999998</v>
      </c>
      <c r="AP566" s="640">
        <f t="shared" ref="AP566" si="8167">AO566*1000</f>
        <v>125713.99999999999</v>
      </c>
      <c r="AQ566" s="640">
        <f>'23년(세부_실적)'!AO765</f>
        <v>86.17</v>
      </c>
      <c r="AR566" s="640">
        <f t="shared" ref="AR566" si="8168">AQ566*1000</f>
        <v>86170</v>
      </c>
      <c r="AS566" s="640">
        <f>'23년(세부_실적)'!AQ765</f>
        <v>328.37199999999996</v>
      </c>
      <c r="AT566" s="640">
        <f t="shared" ref="AT566" si="8169">AS566*1000</f>
        <v>328371.99999999994</v>
      </c>
      <c r="AU566" s="640">
        <f>'23년(세부_실적)'!AS765</f>
        <v>9.4</v>
      </c>
      <c r="AV566" s="640">
        <f t="shared" ref="AV566" si="8170">AU566*1000</f>
        <v>9400</v>
      </c>
      <c r="AW566" s="640">
        <f>'23년(세부_실적)'!AU765</f>
        <v>0</v>
      </c>
      <c r="AX566" s="640">
        <f t="shared" ref="AX566" si="8171">AW566*1000</f>
        <v>0</v>
      </c>
      <c r="AY566" s="640">
        <f>'23년(세부_실적)'!AW765</f>
        <v>0</v>
      </c>
      <c r="AZ566" s="640">
        <f t="shared" ref="AZ566" si="8172">AY566*1000</f>
        <v>0</v>
      </c>
      <c r="BA566" s="640">
        <f>'23년(세부_실적)'!AY765</f>
        <v>9.4</v>
      </c>
      <c r="BB566" s="640">
        <f t="shared" ref="BB566" si="8173">BA566*1000</f>
        <v>9400</v>
      </c>
      <c r="BC566" s="640">
        <f>'23년(세부_실적)'!BA765</f>
        <v>337.77199999999999</v>
      </c>
      <c r="BD566" s="640">
        <f t="shared" ref="BD566" si="8174">BC566*1000</f>
        <v>337772</v>
      </c>
      <c r="BF566" s="617"/>
      <c r="BG566" s="617"/>
      <c r="BH566" s="617"/>
      <c r="BI566" s="617"/>
      <c r="BJ566" s="617"/>
      <c r="BK566" s="617"/>
      <c r="BL566" s="617"/>
      <c r="BM566" s="617"/>
      <c r="BN566" s="617"/>
      <c r="BO566" s="617"/>
      <c r="BP566" s="617"/>
      <c r="BQ566" s="617"/>
      <c r="BR566" s="617"/>
      <c r="BS566" s="617"/>
      <c r="BT566" s="617"/>
      <c r="BU566" s="617"/>
      <c r="BV566" s="617"/>
      <c r="BW566" s="617"/>
      <c r="BX566" s="617"/>
      <c r="BY566" s="617"/>
      <c r="BZ566" s="617"/>
      <c r="CA566" s="617"/>
      <c r="CB566" s="617"/>
      <c r="CC566" s="617"/>
      <c r="CD566" s="617"/>
      <c r="CE566" s="617"/>
      <c r="CF566" s="617"/>
      <c r="CG566" s="617"/>
      <c r="CH566" s="617"/>
      <c r="CI566" s="617"/>
      <c r="CJ566" s="617"/>
      <c r="CK566" s="617"/>
      <c r="CL566" s="617"/>
      <c r="CM566" s="617"/>
      <c r="CN566" s="617"/>
      <c r="CO566" s="617"/>
      <c r="CP566" s="617"/>
      <c r="CQ566" s="617"/>
      <c r="CR566" s="617"/>
      <c r="CS566" s="617"/>
      <c r="CT566" s="617"/>
      <c r="CU566" s="617"/>
      <c r="CV566" s="617"/>
      <c r="CW566" s="617"/>
      <c r="CX566" s="617"/>
      <c r="CY566" s="617"/>
      <c r="CZ566" s="617"/>
      <c r="DA566" s="617"/>
      <c r="DB566" s="6">
        <f t="shared" si="7487"/>
        <v>0</v>
      </c>
      <c r="DC566" s="6">
        <f t="shared" si="7488"/>
        <v>0</v>
      </c>
      <c r="DD566" s="6">
        <f t="shared" si="7489"/>
        <v>0</v>
      </c>
      <c r="DE566" s="6">
        <f t="shared" si="7490"/>
        <v>0</v>
      </c>
      <c r="DF566" s="6">
        <f t="shared" si="7491"/>
        <v>0</v>
      </c>
      <c r="DG566" s="6">
        <f t="shared" si="7492"/>
        <v>0</v>
      </c>
      <c r="DH566" s="6">
        <f t="shared" si="7493"/>
        <v>0</v>
      </c>
      <c r="DI566" s="6">
        <f t="shared" si="7494"/>
        <v>0</v>
      </c>
      <c r="DJ566" s="6">
        <f t="shared" si="7495"/>
        <v>0</v>
      </c>
      <c r="DK566" s="6">
        <f t="shared" si="7496"/>
        <v>0</v>
      </c>
      <c r="DL566" s="6">
        <f t="shared" si="7497"/>
        <v>0</v>
      </c>
      <c r="DM566" s="6">
        <f t="shared" si="7498"/>
        <v>0</v>
      </c>
      <c r="DO566" s="6">
        <f t="shared" si="7499"/>
        <v>0</v>
      </c>
      <c r="DP566" s="6">
        <f t="shared" si="7500"/>
        <v>0</v>
      </c>
      <c r="DQ566" s="6">
        <f t="shared" si="7501"/>
        <v>0</v>
      </c>
      <c r="DR566" s="6">
        <f t="shared" si="7502"/>
        <v>0</v>
      </c>
      <c r="DS566" s="6">
        <f t="shared" si="7503"/>
        <v>0</v>
      </c>
      <c r="DT566" s="6">
        <f t="shared" si="7504"/>
        <v>0</v>
      </c>
      <c r="DU566" s="6">
        <f t="shared" si="7505"/>
        <v>0</v>
      </c>
      <c r="DV566" s="6">
        <f t="shared" si="7506"/>
        <v>0</v>
      </c>
      <c r="DW566" s="6">
        <f t="shared" si="7507"/>
        <v>0</v>
      </c>
      <c r="DX566" s="6">
        <f t="shared" si="7508"/>
        <v>0</v>
      </c>
      <c r="DY566" s="6">
        <f t="shared" si="7509"/>
        <v>0</v>
      </c>
      <c r="DZ566" s="6">
        <f t="shared" si="7510"/>
        <v>0</v>
      </c>
    </row>
    <row r="567" spans="2:130" ht="12" customHeight="1" outlineLevel="1">
      <c r="B567" s="6" t="e">
        <f>'23년(세부_실적)'!#REF!</f>
        <v>#REF!</v>
      </c>
      <c r="C567" s="618" t="e">
        <f>'23년(세부_실적)'!#REF!</f>
        <v>#REF!</v>
      </c>
      <c r="D567" s="618" t="e">
        <f>'23년(세부_실적)'!#REF!</f>
        <v>#REF!</v>
      </c>
      <c r="E567" s="618" t="e">
        <f>'23년(세부_실적)'!#REF!</f>
        <v>#REF!</v>
      </c>
      <c r="F567" s="622" t="e">
        <f>'23년(세부_실적)'!#REF!</f>
        <v>#REF!</v>
      </c>
      <c r="G567" s="622" t="s">
        <v>1552</v>
      </c>
      <c r="H567" s="622"/>
      <c r="I567" s="617" t="e">
        <f>'23년(세부_실적)'!#REF!</f>
        <v>#REF!</v>
      </c>
      <c r="J567" s="617" t="e">
        <f>'23년(세부_실적)'!#REF!</f>
        <v>#REF!</v>
      </c>
      <c r="K567" s="617" t="e">
        <f>'23년(세부_실적)'!#REF!</f>
        <v>#REF!</v>
      </c>
      <c r="L567" s="617" t="e">
        <f>'23년(세부_실적)'!#REF!</f>
        <v>#REF!</v>
      </c>
      <c r="M567" s="617" t="e">
        <f>'23년(세부_실적)'!#REF!</f>
        <v>#REF!</v>
      </c>
      <c r="N567" s="617" t="e">
        <f>'23년(세부_실적)'!#REF!</f>
        <v>#REF!</v>
      </c>
      <c r="O567" s="617" t="e">
        <f>'23년(세부_실적)'!#REF!</f>
        <v>#REF!</v>
      </c>
      <c r="P567" s="617" t="e">
        <f>'23년(세부_실적)'!#REF!</f>
        <v>#REF!</v>
      </c>
      <c r="Q567" s="617" t="e">
        <f>'23년(세부_실적)'!#REF!</f>
        <v>#REF!</v>
      </c>
      <c r="R567" s="617" t="e">
        <f>'23년(세부_실적)'!#REF!</f>
        <v>#REF!</v>
      </c>
      <c r="S567" s="638" t="e">
        <f>'23년(세부_실적)'!#REF!</f>
        <v>#REF!</v>
      </c>
      <c r="T567" s="638" t="e">
        <f t="shared" si="7454"/>
        <v>#REF!</v>
      </c>
      <c r="U567" s="638" t="e">
        <f>'23년(세부_실적)'!#REF!</f>
        <v>#REF!</v>
      </c>
      <c r="V567" s="638" t="e">
        <f t="shared" si="7455"/>
        <v>#REF!</v>
      </c>
      <c r="W567" s="638" t="e">
        <f>'23년(세부_실적)'!#REF!</f>
        <v>#REF!</v>
      </c>
      <c r="X567" s="638" t="e">
        <f t="shared" si="7456"/>
        <v>#REF!</v>
      </c>
      <c r="Y567" s="638" t="e">
        <f>'23년(세부_실적)'!#REF!</f>
        <v>#REF!</v>
      </c>
      <c r="Z567" s="638" t="e">
        <f t="shared" si="7457"/>
        <v>#REF!</v>
      </c>
      <c r="AA567" s="638" t="e">
        <f>'23년(세부_실적)'!#REF!</f>
        <v>#REF!</v>
      </c>
      <c r="AB567" s="638" t="e">
        <f t="shared" si="7457"/>
        <v>#REF!</v>
      </c>
      <c r="AC567" s="638" t="e">
        <f>'23년(세부_실적)'!#REF!</f>
        <v>#REF!</v>
      </c>
      <c r="AD567" s="638" t="e">
        <f t="shared" ref="AD567" si="8175">AC567*1000</f>
        <v>#REF!</v>
      </c>
      <c r="AE567" s="638" t="e">
        <f>'23년(세부_실적)'!#REF!</f>
        <v>#REF!</v>
      </c>
      <c r="AF567" s="638" t="e">
        <f t="shared" ref="AF567" si="8176">AE567*1000</f>
        <v>#REF!</v>
      </c>
      <c r="AG567" s="638" t="e">
        <f>'23년(세부_실적)'!#REF!</f>
        <v>#REF!</v>
      </c>
      <c r="AH567" s="638" t="e">
        <f t="shared" ref="AH567" si="8177">AG567*1000</f>
        <v>#REF!</v>
      </c>
      <c r="AI567" s="638" t="e">
        <f>'23년(세부_실적)'!#REF!</f>
        <v>#REF!</v>
      </c>
      <c r="AJ567" s="638" t="e">
        <f t="shared" ref="AJ567" si="8178">AI567*1000</f>
        <v>#REF!</v>
      </c>
      <c r="AK567" s="638" t="e">
        <f>'23년(세부_실적)'!#REF!</f>
        <v>#REF!</v>
      </c>
      <c r="AL567" s="638" t="e">
        <f t="shared" ref="AL567" si="8179">AK567*1000</f>
        <v>#REF!</v>
      </c>
      <c r="AM567" s="638" t="e">
        <f>'23년(세부_실적)'!#REF!</f>
        <v>#REF!</v>
      </c>
      <c r="AN567" s="638" t="e">
        <f t="shared" ref="AN567" si="8180">AM567*1000</f>
        <v>#REF!</v>
      </c>
      <c r="AO567" s="638" t="e">
        <f>'23년(세부_실적)'!#REF!</f>
        <v>#REF!</v>
      </c>
      <c r="AP567" s="638" t="e">
        <f t="shared" ref="AP567" si="8181">AO567*1000</f>
        <v>#REF!</v>
      </c>
      <c r="AQ567" s="638" t="e">
        <f>'23년(세부_실적)'!#REF!</f>
        <v>#REF!</v>
      </c>
      <c r="AR567" s="638" t="e">
        <f t="shared" ref="AR567" si="8182">AQ567*1000</f>
        <v>#REF!</v>
      </c>
      <c r="AS567" s="638" t="e">
        <f>'23년(세부_실적)'!#REF!</f>
        <v>#REF!</v>
      </c>
      <c r="AT567" s="638" t="e">
        <f t="shared" ref="AT567" si="8183">AS567*1000</f>
        <v>#REF!</v>
      </c>
      <c r="AU567" s="638" t="e">
        <f>'23년(세부_실적)'!#REF!</f>
        <v>#REF!</v>
      </c>
      <c r="AV567" s="638" t="e">
        <f t="shared" ref="AV567" si="8184">AU567*1000</f>
        <v>#REF!</v>
      </c>
      <c r="AW567" s="638" t="e">
        <f>'23년(세부_실적)'!#REF!</f>
        <v>#REF!</v>
      </c>
      <c r="AX567" s="638" t="e">
        <f t="shared" ref="AX567" si="8185">AW567*1000</f>
        <v>#REF!</v>
      </c>
      <c r="AY567" s="638" t="e">
        <f>'23년(세부_실적)'!#REF!</f>
        <v>#REF!</v>
      </c>
      <c r="AZ567" s="638" t="e">
        <f t="shared" ref="AZ567" si="8186">AY567*1000</f>
        <v>#REF!</v>
      </c>
      <c r="BA567" s="638" t="e">
        <f>'23년(세부_실적)'!#REF!</f>
        <v>#REF!</v>
      </c>
      <c r="BB567" s="638" t="e">
        <f t="shared" ref="BB567" si="8187">BA567*1000</f>
        <v>#REF!</v>
      </c>
      <c r="BC567" s="638" t="e">
        <f>'23년(세부_실적)'!#REF!</f>
        <v>#REF!</v>
      </c>
      <c r="BD567" s="638" t="e">
        <f t="shared" ref="BD567" si="8188">BC567*1000</f>
        <v>#REF!</v>
      </c>
      <c r="BF567" s="617"/>
      <c r="BG567" s="617"/>
      <c r="BH567" s="617"/>
      <c r="BI567" s="617"/>
      <c r="BJ567" s="617"/>
      <c r="BK567" s="617"/>
      <c r="BL567" s="617"/>
      <c r="BM567" s="617"/>
      <c r="BN567" s="617"/>
      <c r="BO567" s="617"/>
      <c r="BP567" s="617"/>
      <c r="BQ567" s="617"/>
      <c r="BR567" s="617"/>
      <c r="BS567" s="617"/>
      <c r="BT567" s="617"/>
      <c r="BU567" s="617"/>
      <c r="BV567" s="617"/>
      <c r="BW567" s="617"/>
      <c r="BX567" s="617"/>
      <c r="BY567" s="617"/>
      <c r="BZ567" s="617"/>
      <c r="CA567" s="617"/>
      <c r="CB567" s="617"/>
      <c r="CC567" s="617"/>
      <c r="CD567" s="617"/>
      <c r="CE567" s="617"/>
      <c r="CF567" s="617"/>
      <c r="CG567" s="617"/>
      <c r="CH567" s="617"/>
      <c r="CI567" s="617"/>
      <c r="CJ567" s="617"/>
      <c r="CK567" s="617"/>
      <c r="CL567" s="617"/>
      <c r="CM567" s="617"/>
      <c r="CN567" s="617"/>
      <c r="CO567" s="617"/>
      <c r="CP567" s="617"/>
      <c r="CQ567" s="617"/>
      <c r="CR567" s="617"/>
      <c r="CS567" s="617"/>
      <c r="CT567" s="617"/>
      <c r="CU567" s="617"/>
      <c r="CV567" s="617"/>
      <c r="CW567" s="617"/>
      <c r="CX567" s="617"/>
      <c r="CY567" s="617"/>
      <c r="CZ567" s="617"/>
      <c r="DA567" s="617"/>
      <c r="DB567" s="6" t="e">
        <f t="shared" si="7487"/>
        <v>#REF!</v>
      </c>
      <c r="DC567" s="6" t="e">
        <f t="shared" si="7488"/>
        <v>#REF!</v>
      </c>
      <c r="DD567" s="6" t="e">
        <f t="shared" si="7489"/>
        <v>#REF!</v>
      </c>
      <c r="DE567" s="6" t="e">
        <f t="shared" si="7490"/>
        <v>#REF!</v>
      </c>
      <c r="DF567" s="6" t="e">
        <f t="shared" si="7491"/>
        <v>#REF!</v>
      </c>
      <c r="DG567" s="6" t="e">
        <f t="shared" si="7492"/>
        <v>#REF!</v>
      </c>
      <c r="DH567" s="6" t="e">
        <f t="shared" si="7493"/>
        <v>#REF!</v>
      </c>
      <c r="DI567" s="6" t="e">
        <f t="shared" si="7494"/>
        <v>#REF!</v>
      </c>
      <c r="DJ567" s="6" t="e">
        <f t="shared" si="7495"/>
        <v>#REF!</v>
      </c>
      <c r="DK567" s="6" t="e">
        <f t="shared" si="7496"/>
        <v>#REF!</v>
      </c>
      <c r="DL567" s="6" t="e">
        <f t="shared" si="7497"/>
        <v>#REF!</v>
      </c>
      <c r="DM567" s="6" t="e">
        <f t="shared" si="7498"/>
        <v>#REF!</v>
      </c>
      <c r="DO567" s="6" t="e">
        <f t="shared" si="7499"/>
        <v>#REF!</v>
      </c>
      <c r="DP567" s="6" t="e">
        <f t="shared" si="7500"/>
        <v>#REF!</v>
      </c>
      <c r="DQ567" s="6" t="e">
        <f t="shared" si="7501"/>
        <v>#REF!</v>
      </c>
      <c r="DR567" s="6" t="e">
        <f t="shared" si="7502"/>
        <v>#REF!</v>
      </c>
      <c r="DS567" s="6" t="e">
        <f t="shared" si="7503"/>
        <v>#REF!</v>
      </c>
      <c r="DT567" s="6" t="e">
        <f t="shared" si="7504"/>
        <v>#REF!</v>
      </c>
      <c r="DU567" s="6" t="e">
        <f t="shared" si="7505"/>
        <v>#REF!</v>
      </c>
      <c r="DV567" s="6" t="e">
        <f t="shared" si="7506"/>
        <v>#REF!</v>
      </c>
      <c r="DW567" s="6" t="e">
        <f t="shared" si="7507"/>
        <v>#REF!</v>
      </c>
      <c r="DX567" s="6" t="e">
        <f t="shared" si="7508"/>
        <v>#REF!</v>
      </c>
      <c r="DY567" s="6" t="e">
        <f t="shared" si="7509"/>
        <v>#REF!</v>
      </c>
      <c r="DZ567" s="6" t="e">
        <f t="shared" si="7510"/>
        <v>#REF!</v>
      </c>
    </row>
    <row r="568" spans="2:130" ht="12" customHeight="1" outlineLevel="1">
      <c r="B568" s="6" t="e">
        <f>'23년(세부_실적)'!#REF!</f>
        <v>#REF!</v>
      </c>
      <c r="C568" s="620"/>
      <c r="D568" s="620"/>
      <c r="E568" s="620"/>
      <c r="F568" s="622" t="e">
        <f>'23년(세부_실적)'!#REF!</f>
        <v>#REF!</v>
      </c>
      <c r="G568" s="622" t="s">
        <v>1553</v>
      </c>
      <c r="H568" s="622"/>
      <c r="I568" s="617" t="e">
        <f>'23년(세부_실적)'!#REF!</f>
        <v>#REF!</v>
      </c>
      <c r="J568" s="617" t="e">
        <f>'23년(세부_실적)'!#REF!</f>
        <v>#REF!</v>
      </c>
      <c r="K568" s="617" t="e">
        <f>'23년(세부_실적)'!#REF!</f>
        <v>#REF!</v>
      </c>
      <c r="L568" s="617" t="e">
        <f>'23년(세부_실적)'!#REF!</f>
        <v>#REF!</v>
      </c>
      <c r="M568" s="617" t="e">
        <f>'23년(세부_실적)'!#REF!</f>
        <v>#REF!</v>
      </c>
      <c r="N568" s="617" t="e">
        <f>'23년(세부_실적)'!#REF!</f>
        <v>#REF!</v>
      </c>
      <c r="O568" s="617" t="e">
        <f>'23년(세부_실적)'!#REF!</f>
        <v>#REF!</v>
      </c>
      <c r="P568" s="617" t="e">
        <f>'23년(세부_실적)'!#REF!</f>
        <v>#REF!</v>
      </c>
      <c r="Q568" s="617" t="e">
        <f>'23년(세부_실적)'!#REF!</f>
        <v>#REF!</v>
      </c>
      <c r="R568" s="617" t="e">
        <f>'23년(세부_실적)'!#REF!</f>
        <v>#REF!</v>
      </c>
      <c r="S568" s="638" t="e">
        <f>'23년(세부_실적)'!#REF!</f>
        <v>#REF!</v>
      </c>
      <c r="T568" s="638" t="e">
        <f t="shared" si="7454"/>
        <v>#REF!</v>
      </c>
      <c r="U568" s="638" t="e">
        <f>'23년(세부_실적)'!#REF!</f>
        <v>#REF!</v>
      </c>
      <c r="V568" s="638" t="e">
        <f t="shared" si="7455"/>
        <v>#REF!</v>
      </c>
      <c r="W568" s="638" t="e">
        <f>'23년(세부_실적)'!#REF!</f>
        <v>#REF!</v>
      </c>
      <c r="X568" s="638" t="e">
        <f t="shared" si="7456"/>
        <v>#REF!</v>
      </c>
      <c r="Y568" s="638" t="e">
        <f>'23년(세부_실적)'!#REF!</f>
        <v>#REF!</v>
      </c>
      <c r="Z568" s="638" t="e">
        <f t="shared" si="7457"/>
        <v>#REF!</v>
      </c>
      <c r="AA568" s="638" t="e">
        <f>'23년(세부_실적)'!#REF!</f>
        <v>#REF!</v>
      </c>
      <c r="AB568" s="638" t="e">
        <f t="shared" si="7457"/>
        <v>#REF!</v>
      </c>
      <c r="AC568" s="638" t="e">
        <f>'23년(세부_실적)'!#REF!</f>
        <v>#REF!</v>
      </c>
      <c r="AD568" s="638" t="e">
        <f t="shared" ref="AD568" si="8189">AC568*1000</f>
        <v>#REF!</v>
      </c>
      <c r="AE568" s="638" t="e">
        <f>'23년(세부_실적)'!#REF!</f>
        <v>#REF!</v>
      </c>
      <c r="AF568" s="638" t="e">
        <f t="shared" ref="AF568" si="8190">AE568*1000</f>
        <v>#REF!</v>
      </c>
      <c r="AG568" s="638" t="e">
        <f>'23년(세부_실적)'!#REF!</f>
        <v>#REF!</v>
      </c>
      <c r="AH568" s="638" t="e">
        <f t="shared" ref="AH568" si="8191">AG568*1000</f>
        <v>#REF!</v>
      </c>
      <c r="AI568" s="638" t="e">
        <f>'23년(세부_실적)'!#REF!</f>
        <v>#REF!</v>
      </c>
      <c r="AJ568" s="638" t="e">
        <f t="shared" ref="AJ568" si="8192">AI568*1000</f>
        <v>#REF!</v>
      </c>
      <c r="AK568" s="638" t="e">
        <f>'23년(세부_실적)'!#REF!</f>
        <v>#REF!</v>
      </c>
      <c r="AL568" s="638" t="e">
        <f t="shared" ref="AL568" si="8193">AK568*1000</f>
        <v>#REF!</v>
      </c>
      <c r="AM568" s="638" t="e">
        <f>'23년(세부_실적)'!#REF!</f>
        <v>#REF!</v>
      </c>
      <c r="AN568" s="638" t="e">
        <f t="shared" ref="AN568" si="8194">AM568*1000</f>
        <v>#REF!</v>
      </c>
      <c r="AO568" s="638" t="e">
        <f>'23년(세부_실적)'!#REF!</f>
        <v>#REF!</v>
      </c>
      <c r="AP568" s="638" t="e">
        <f t="shared" ref="AP568" si="8195">AO568*1000</f>
        <v>#REF!</v>
      </c>
      <c r="AQ568" s="638" t="e">
        <f>'23년(세부_실적)'!#REF!</f>
        <v>#REF!</v>
      </c>
      <c r="AR568" s="638" t="e">
        <f t="shared" ref="AR568" si="8196">AQ568*1000</f>
        <v>#REF!</v>
      </c>
      <c r="AS568" s="638" t="e">
        <f>'23년(세부_실적)'!#REF!</f>
        <v>#REF!</v>
      </c>
      <c r="AT568" s="638" t="e">
        <f t="shared" ref="AT568" si="8197">AS568*1000</f>
        <v>#REF!</v>
      </c>
      <c r="AU568" s="638" t="e">
        <f>'23년(세부_실적)'!#REF!</f>
        <v>#REF!</v>
      </c>
      <c r="AV568" s="638" t="e">
        <f t="shared" ref="AV568" si="8198">AU568*1000</f>
        <v>#REF!</v>
      </c>
      <c r="AW568" s="638" t="e">
        <f>'23년(세부_실적)'!#REF!</f>
        <v>#REF!</v>
      </c>
      <c r="AX568" s="638" t="e">
        <f t="shared" ref="AX568" si="8199">AW568*1000</f>
        <v>#REF!</v>
      </c>
      <c r="AY568" s="638" t="e">
        <f>'23년(세부_실적)'!#REF!</f>
        <v>#REF!</v>
      </c>
      <c r="AZ568" s="638" t="e">
        <f t="shared" ref="AZ568" si="8200">AY568*1000</f>
        <v>#REF!</v>
      </c>
      <c r="BA568" s="638" t="e">
        <f>'23년(세부_실적)'!#REF!</f>
        <v>#REF!</v>
      </c>
      <c r="BB568" s="638" t="e">
        <f t="shared" ref="BB568" si="8201">BA568*1000</f>
        <v>#REF!</v>
      </c>
      <c r="BC568" s="638" t="e">
        <f>'23년(세부_실적)'!#REF!</f>
        <v>#REF!</v>
      </c>
      <c r="BD568" s="638" t="e">
        <f t="shared" ref="BD568" si="8202">BC568*1000</f>
        <v>#REF!</v>
      </c>
      <c r="BF568" s="617"/>
      <c r="BG568" s="617"/>
      <c r="BH568" s="617"/>
      <c r="BI568" s="617"/>
      <c r="BJ568" s="617"/>
      <c r="BK568" s="617"/>
      <c r="BL568" s="617"/>
      <c r="BM568" s="617"/>
      <c r="BN568" s="617"/>
      <c r="BO568" s="617"/>
      <c r="BP568" s="617"/>
      <c r="BQ568" s="617"/>
      <c r="BR568" s="617"/>
      <c r="BS568" s="617"/>
      <c r="BT568" s="617"/>
      <c r="BU568" s="617"/>
      <c r="BV568" s="617"/>
      <c r="BW568" s="617"/>
      <c r="BX568" s="617"/>
      <c r="BY568" s="617"/>
      <c r="BZ568" s="617"/>
      <c r="CA568" s="617"/>
      <c r="CB568" s="617"/>
      <c r="CC568" s="617"/>
      <c r="CD568" s="617"/>
      <c r="CE568" s="617"/>
      <c r="CF568" s="617"/>
      <c r="CG568" s="617"/>
      <c r="CH568" s="617"/>
      <c r="CI568" s="617"/>
      <c r="CJ568" s="617"/>
      <c r="CK568" s="617"/>
      <c r="CL568" s="617"/>
      <c r="CM568" s="617"/>
      <c r="CN568" s="617"/>
      <c r="CO568" s="617"/>
      <c r="CP568" s="617"/>
      <c r="CQ568" s="617"/>
      <c r="CR568" s="617"/>
      <c r="CS568" s="617"/>
      <c r="CT568" s="617"/>
      <c r="CU568" s="617"/>
      <c r="CV568" s="617"/>
      <c r="CW568" s="617"/>
      <c r="CX568" s="617"/>
      <c r="CY568" s="617"/>
      <c r="CZ568" s="617"/>
      <c r="DA568" s="617"/>
      <c r="DB568" s="6" t="e">
        <f t="shared" si="7487"/>
        <v>#REF!</v>
      </c>
      <c r="DC568" s="6" t="e">
        <f t="shared" si="7488"/>
        <v>#REF!</v>
      </c>
      <c r="DD568" s="6" t="e">
        <f t="shared" si="7489"/>
        <v>#REF!</v>
      </c>
      <c r="DE568" s="6" t="e">
        <f t="shared" si="7490"/>
        <v>#REF!</v>
      </c>
      <c r="DF568" s="6" t="e">
        <f t="shared" si="7491"/>
        <v>#REF!</v>
      </c>
      <c r="DG568" s="6" t="e">
        <f t="shared" si="7492"/>
        <v>#REF!</v>
      </c>
      <c r="DH568" s="6" t="e">
        <f t="shared" si="7493"/>
        <v>#REF!</v>
      </c>
      <c r="DI568" s="6" t="e">
        <f t="shared" si="7494"/>
        <v>#REF!</v>
      </c>
      <c r="DJ568" s="6" t="e">
        <f t="shared" si="7495"/>
        <v>#REF!</v>
      </c>
      <c r="DK568" s="6" t="e">
        <f t="shared" si="7496"/>
        <v>#REF!</v>
      </c>
      <c r="DL568" s="6" t="e">
        <f t="shared" si="7497"/>
        <v>#REF!</v>
      </c>
      <c r="DM568" s="6" t="e">
        <f t="shared" si="7498"/>
        <v>#REF!</v>
      </c>
      <c r="DO568" s="6" t="e">
        <f t="shared" si="7499"/>
        <v>#REF!</v>
      </c>
      <c r="DP568" s="6" t="e">
        <f t="shared" si="7500"/>
        <v>#REF!</v>
      </c>
      <c r="DQ568" s="6" t="e">
        <f t="shared" si="7501"/>
        <v>#REF!</v>
      </c>
      <c r="DR568" s="6" t="e">
        <f t="shared" si="7502"/>
        <v>#REF!</v>
      </c>
      <c r="DS568" s="6" t="e">
        <f t="shared" si="7503"/>
        <v>#REF!</v>
      </c>
      <c r="DT568" s="6" t="e">
        <f t="shared" si="7504"/>
        <v>#REF!</v>
      </c>
      <c r="DU568" s="6" t="e">
        <f t="shared" si="7505"/>
        <v>#REF!</v>
      </c>
      <c r="DV568" s="6" t="e">
        <f t="shared" si="7506"/>
        <v>#REF!</v>
      </c>
      <c r="DW568" s="6" t="e">
        <f t="shared" si="7507"/>
        <v>#REF!</v>
      </c>
      <c r="DX568" s="6" t="e">
        <f t="shared" si="7508"/>
        <v>#REF!</v>
      </c>
      <c r="DY568" s="6" t="e">
        <f t="shared" si="7509"/>
        <v>#REF!</v>
      </c>
      <c r="DZ568" s="6" t="e">
        <f t="shared" si="7510"/>
        <v>#REF!</v>
      </c>
    </row>
    <row r="569" spans="2:130" outlineLevel="1">
      <c r="B569" s="6" t="e">
        <f>'23년(세부_실적)'!#REF!</f>
        <v>#REF!</v>
      </c>
      <c r="C569" s="620"/>
      <c r="D569" s="620"/>
      <c r="E569" s="620"/>
      <c r="F569" s="622" t="e">
        <f>'23년(세부_실적)'!#REF!</f>
        <v>#REF!</v>
      </c>
      <c r="G569" s="622" t="s">
        <v>1554</v>
      </c>
      <c r="H569" s="622"/>
      <c r="I569" s="617" t="e">
        <f>'23년(세부_실적)'!#REF!</f>
        <v>#REF!</v>
      </c>
      <c r="J569" s="617" t="e">
        <f>'23년(세부_실적)'!#REF!</f>
        <v>#REF!</v>
      </c>
      <c r="K569" s="617" t="e">
        <f>'23년(세부_실적)'!#REF!</f>
        <v>#REF!</v>
      </c>
      <c r="L569" s="617" t="e">
        <f>'23년(세부_실적)'!#REF!</f>
        <v>#REF!</v>
      </c>
      <c r="M569" s="617" t="e">
        <f>'23년(세부_실적)'!#REF!</f>
        <v>#REF!</v>
      </c>
      <c r="N569" s="617" t="e">
        <f>'23년(세부_실적)'!#REF!</f>
        <v>#REF!</v>
      </c>
      <c r="O569" s="617" t="e">
        <f>'23년(세부_실적)'!#REF!</f>
        <v>#REF!</v>
      </c>
      <c r="P569" s="617" t="e">
        <f>'23년(세부_실적)'!#REF!</f>
        <v>#REF!</v>
      </c>
      <c r="Q569" s="617" t="e">
        <f>'23년(세부_실적)'!#REF!</f>
        <v>#REF!</v>
      </c>
      <c r="R569" s="617" t="e">
        <f>'23년(세부_실적)'!#REF!</f>
        <v>#REF!</v>
      </c>
      <c r="S569" s="638" t="e">
        <f>'23년(세부_실적)'!#REF!</f>
        <v>#REF!</v>
      </c>
      <c r="T569" s="638" t="e">
        <f t="shared" si="7454"/>
        <v>#REF!</v>
      </c>
      <c r="U569" s="638" t="e">
        <f>'23년(세부_실적)'!#REF!</f>
        <v>#REF!</v>
      </c>
      <c r="V569" s="638" t="e">
        <f t="shared" si="7455"/>
        <v>#REF!</v>
      </c>
      <c r="W569" s="638" t="e">
        <f>'23년(세부_실적)'!#REF!</f>
        <v>#REF!</v>
      </c>
      <c r="X569" s="638" t="e">
        <f t="shared" si="7456"/>
        <v>#REF!</v>
      </c>
      <c r="Y569" s="638" t="e">
        <f>'23년(세부_실적)'!#REF!</f>
        <v>#REF!</v>
      </c>
      <c r="Z569" s="638" t="e">
        <f t="shared" si="7457"/>
        <v>#REF!</v>
      </c>
      <c r="AA569" s="638" t="e">
        <f>'23년(세부_실적)'!#REF!</f>
        <v>#REF!</v>
      </c>
      <c r="AB569" s="638" t="e">
        <f t="shared" si="7457"/>
        <v>#REF!</v>
      </c>
      <c r="AC569" s="638" t="e">
        <f>'23년(세부_실적)'!#REF!</f>
        <v>#REF!</v>
      </c>
      <c r="AD569" s="638" t="e">
        <f t="shared" ref="AD569" si="8203">AC569*1000</f>
        <v>#REF!</v>
      </c>
      <c r="AE569" s="638" t="e">
        <f>'23년(세부_실적)'!#REF!</f>
        <v>#REF!</v>
      </c>
      <c r="AF569" s="638" t="e">
        <f t="shared" ref="AF569" si="8204">AE569*1000</f>
        <v>#REF!</v>
      </c>
      <c r="AG569" s="638" t="e">
        <f>'23년(세부_실적)'!#REF!</f>
        <v>#REF!</v>
      </c>
      <c r="AH569" s="638" t="e">
        <f t="shared" ref="AH569" si="8205">AG569*1000</f>
        <v>#REF!</v>
      </c>
      <c r="AI569" s="638" t="e">
        <f>'23년(세부_실적)'!#REF!</f>
        <v>#REF!</v>
      </c>
      <c r="AJ569" s="638" t="e">
        <f t="shared" ref="AJ569" si="8206">AI569*1000</f>
        <v>#REF!</v>
      </c>
      <c r="AK569" s="638" t="e">
        <f>'23년(세부_실적)'!#REF!</f>
        <v>#REF!</v>
      </c>
      <c r="AL569" s="638" t="e">
        <f t="shared" ref="AL569" si="8207">AK569*1000</f>
        <v>#REF!</v>
      </c>
      <c r="AM569" s="638" t="e">
        <f>'23년(세부_실적)'!#REF!</f>
        <v>#REF!</v>
      </c>
      <c r="AN569" s="638" t="e">
        <f t="shared" ref="AN569" si="8208">AM569*1000</f>
        <v>#REF!</v>
      </c>
      <c r="AO569" s="638" t="e">
        <f>'23년(세부_실적)'!#REF!</f>
        <v>#REF!</v>
      </c>
      <c r="AP569" s="638" t="e">
        <f t="shared" ref="AP569" si="8209">AO569*1000</f>
        <v>#REF!</v>
      </c>
      <c r="AQ569" s="638" t="e">
        <f>'23년(세부_실적)'!#REF!</f>
        <v>#REF!</v>
      </c>
      <c r="AR569" s="638" t="e">
        <f t="shared" ref="AR569" si="8210">AQ569*1000</f>
        <v>#REF!</v>
      </c>
      <c r="AS569" s="638" t="e">
        <f>'23년(세부_실적)'!#REF!</f>
        <v>#REF!</v>
      </c>
      <c r="AT569" s="638" t="e">
        <f t="shared" ref="AT569" si="8211">AS569*1000</f>
        <v>#REF!</v>
      </c>
      <c r="AU569" s="638" t="e">
        <f>'23년(세부_실적)'!#REF!</f>
        <v>#REF!</v>
      </c>
      <c r="AV569" s="638" t="e">
        <f t="shared" ref="AV569" si="8212">AU569*1000</f>
        <v>#REF!</v>
      </c>
      <c r="AW569" s="638" t="e">
        <f>'23년(세부_실적)'!#REF!</f>
        <v>#REF!</v>
      </c>
      <c r="AX569" s="638" t="e">
        <f t="shared" ref="AX569" si="8213">AW569*1000</f>
        <v>#REF!</v>
      </c>
      <c r="AY569" s="638" t="e">
        <f>'23년(세부_실적)'!#REF!</f>
        <v>#REF!</v>
      </c>
      <c r="AZ569" s="638" t="e">
        <f t="shared" ref="AZ569" si="8214">AY569*1000</f>
        <v>#REF!</v>
      </c>
      <c r="BA569" s="638" t="e">
        <f>'23년(세부_실적)'!#REF!</f>
        <v>#REF!</v>
      </c>
      <c r="BB569" s="638" t="e">
        <f t="shared" ref="BB569" si="8215">BA569*1000</f>
        <v>#REF!</v>
      </c>
      <c r="BC569" s="638" t="e">
        <f>'23년(세부_실적)'!#REF!</f>
        <v>#REF!</v>
      </c>
      <c r="BD569" s="638" t="e">
        <f t="shared" ref="BD569" si="8216">BC569*1000</f>
        <v>#REF!</v>
      </c>
      <c r="BF569" s="617">
        <v>0.877</v>
      </c>
      <c r="BG569" s="617">
        <v>5.7417935209090896</v>
      </c>
      <c r="BH569" s="617"/>
      <c r="BI569" s="617"/>
      <c r="BJ569" s="617">
        <v>0.877</v>
      </c>
      <c r="BK569" s="617">
        <v>5.7417935209090896</v>
      </c>
      <c r="BL569" s="617"/>
      <c r="BM569" s="617"/>
      <c r="BN569" s="617">
        <v>0.877</v>
      </c>
      <c r="BO569" s="617">
        <v>5.7417935209090896</v>
      </c>
      <c r="BP569" s="617"/>
      <c r="BQ569" s="617"/>
      <c r="BR569" s="617">
        <v>0.877</v>
      </c>
      <c r="BS569" s="617">
        <v>5.8439155209090892</v>
      </c>
      <c r="BT569" s="617"/>
      <c r="BU569" s="617"/>
      <c r="BV569" s="617">
        <v>0.877</v>
      </c>
      <c r="BW569" s="617">
        <v>5.8439155209090892</v>
      </c>
      <c r="BX569" s="617"/>
      <c r="BY569" s="617"/>
      <c r="BZ569" s="617">
        <v>0.877</v>
      </c>
      <c r="CA569" s="617">
        <v>5.8439155209090892</v>
      </c>
      <c r="CB569" s="617"/>
      <c r="CC569" s="617"/>
      <c r="CD569" s="617"/>
      <c r="CE569" s="617"/>
      <c r="CF569" s="617"/>
      <c r="CG569" s="617"/>
      <c r="CH569" s="617"/>
      <c r="CI569" s="617"/>
      <c r="CJ569" s="617"/>
      <c r="CK569" s="617"/>
      <c r="CL569" s="617"/>
      <c r="CM569" s="617"/>
      <c r="CN569" s="617"/>
      <c r="CO569" s="617"/>
      <c r="CP569" s="617"/>
      <c r="CQ569" s="617"/>
      <c r="CR569" s="617"/>
      <c r="CS569" s="617"/>
      <c r="CT569" s="617"/>
      <c r="CU569" s="617"/>
      <c r="CV569" s="617"/>
      <c r="CW569" s="617"/>
      <c r="CX569" s="617"/>
      <c r="CY569" s="617"/>
      <c r="CZ569" s="617"/>
      <c r="DA569" s="617"/>
      <c r="DB569" s="6" t="e">
        <f t="shared" si="7487"/>
        <v>#REF!</v>
      </c>
      <c r="DC569" s="6" t="e">
        <f t="shared" si="7488"/>
        <v>#REF!</v>
      </c>
      <c r="DD569" s="6" t="e">
        <f t="shared" si="7489"/>
        <v>#REF!</v>
      </c>
      <c r="DE569" s="6" t="e">
        <f t="shared" si="7490"/>
        <v>#REF!</v>
      </c>
      <c r="DF569" s="6" t="e">
        <f t="shared" si="7491"/>
        <v>#REF!</v>
      </c>
      <c r="DG569" s="6" t="e">
        <f t="shared" si="7492"/>
        <v>#REF!</v>
      </c>
      <c r="DH569" s="6" t="e">
        <f t="shared" si="7493"/>
        <v>#REF!</v>
      </c>
      <c r="DI569" s="6" t="e">
        <f t="shared" si="7494"/>
        <v>#REF!</v>
      </c>
      <c r="DJ569" s="6" t="e">
        <f t="shared" si="7495"/>
        <v>#REF!</v>
      </c>
      <c r="DK569" s="6" t="e">
        <f t="shared" si="7496"/>
        <v>#REF!</v>
      </c>
      <c r="DL569" s="6" t="e">
        <f t="shared" si="7497"/>
        <v>#REF!</v>
      </c>
      <c r="DM569" s="6" t="e">
        <f t="shared" si="7498"/>
        <v>#REF!</v>
      </c>
      <c r="DO569" s="6" t="e">
        <f t="shared" si="7499"/>
        <v>#REF!</v>
      </c>
      <c r="DP569" s="6" t="e">
        <f t="shared" si="7500"/>
        <v>#REF!</v>
      </c>
      <c r="DQ569" s="6" t="e">
        <f t="shared" si="7501"/>
        <v>#REF!</v>
      </c>
      <c r="DR569" s="6" t="e">
        <f t="shared" si="7502"/>
        <v>#REF!</v>
      </c>
      <c r="DS569" s="6" t="e">
        <f t="shared" si="7503"/>
        <v>#REF!</v>
      </c>
      <c r="DT569" s="6" t="e">
        <f t="shared" si="7504"/>
        <v>#REF!</v>
      </c>
      <c r="DU569" s="6" t="e">
        <f t="shared" si="7505"/>
        <v>#REF!</v>
      </c>
      <c r="DV569" s="6" t="e">
        <f t="shared" si="7506"/>
        <v>#REF!</v>
      </c>
      <c r="DW569" s="6" t="e">
        <f t="shared" si="7507"/>
        <v>#REF!</v>
      </c>
      <c r="DX569" s="6" t="e">
        <f t="shared" si="7508"/>
        <v>#REF!</v>
      </c>
      <c r="DY569" s="6" t="e">
        <f t="shared" si="7509"/>
        <v>#REF!</v>
      </c>
      <c r="DZ569" s="6" t="e">
        <f t="shared" si="7510"/>
        <v>#REF!</v>
      </c>
    </row>
    <row r="570" spans="2:130" ht="12" customHeight="1" outlineLevel="1">
      <c r="B570" s="6" t="e">
        <f>'23년(세부_실적)'!#REF!</f>
        <v>#REF!</v>
      </c>
      <c r="C570" s="620"/>
      <c r="D570" s="620"/>
      <c r="E570" s="620"/>
      <c r="F570" s="622" t="e">
        <f>'23년(세부_실적)'!#REF!</f>
        <v>#REF!</v>
      </c>
      <c r="G570" s="622" t="s">
        <v>1555</v>
      </c>
      <c r="H570" s="622"/>
      <c r="I570" s="617" t="e">
        <f>'23년(세부_실적)'!#REF!</f>
        <v>#REF!</v>
      </c>
      <c r="J570" s="617" t="e">
        <f>'23년(세부_실적)'!#REF!</f>
        <v>#REF!</v>
      </c>
      <c r="K570" s="617" t="e">
        <f>'23년(세부_실적)'!#REF!</f>
        <v>#REF!</v>
      </c>
      <c r="L570" s="617" t="e">
        <f>'23년(세부_실적)'!#REF!</f>
        <v>#REF!</v>
      </c>
      <c r="M570" s="617" t="e">
        <f>'23년(세부_실적)'!#REF!</f>
        <v>#REF!</v>
      </c>
      <c r="N570" s="617" t="e">
        <f>'23년(세부_실적)'!#REF!</f>
        <v>#REF!</v>
      </c>
      <c r="O570" s="617" t="e">
        <f>'23년(세부_실적)'!#REF!</f>
        <v>#REF!</v>
      </c>
      <c r="P570" s="617" t="e">
        <f>'23년(세부_실적)'!#REF!</f>
        <v>#REF!</v>
      </c>
      <c r="Q570" s="617" t="e">
        <f>'23년(세부_실적)'!#REF!</f>
        <v>#REF!</v>
      </c>
      <c r="R570" s="617" t="e">
        <f>'23년(세부_실적)'!#REF!</f>
        <v>#REF!</v>
      </c>
      <c r="S570" s="638" t="e">
        <f>'23년(세부_실적)'!#REF!</f>
        <v>#REF!</v>
      </c>
      <c r="T570" s="638" t="e">
        <f t="shared" si="7454"/>
        <v>#REF!</v>
      </c>
      <c r="U570" s="638" t="e">
        <f>'23년(세부_실적)'!#REF!</f>
        <v>#REF!</v>
      </c>
      <c r="V570" s="638" t="e">
        <f t="shared" si="7455"/>
        <v>#REF!</v>
      </c>
      <c r="W570" s="638" t="e">
        <f>'23년(세부_실적)'!#REF!</f>
        <v>#REF!</v>
      </c>
      <c r="X570" s="638" t="e">
        <f t="shared" si="7456"/>
        <v>#REF!</v>
      </c>
      <c r="Y570" s="638" t="e">
        <f>'23년(세부_실적)'!#REF!</f>
        <v>#REF!</v>
      </c>
      <c r="Z570" s="638" t="e">
        <f t="shared" si="7457"/>
        <v>#REF!</v>
      </c>
      <c r="AA570" s="638" t="e">
        <f>'23년(세부_실적)'!#REF!</f>
        <v>#REF!</v>
      </c>
      <c r="AB570" s="638" t="e">
        <f t="shared" si="7457"/>
        <v>#REF!</v>
      </c>
      <c r="AC570" s="638" t="e">
        <f>'23년(세부_실적)'!#REF!</f>
        <v>#REF!</v>
      </c>
      <c r="AD570" s="638" t="e">
        <f t="shared" ref="AD570" si="8217">AC570*1000</f>
        <v>#REF!</v>
      </c>
      <c r="AE570" s="638" t="e">
        <f>'23년(세부_실적)'!#REF!</f>
        <v>#REF!</v>
      </c>
      <c r="AF570" s="638" t="e">
        <f t="shared" ref="AF570" si="8218">AE570*1000</f>
        <v>#REF!</v>
      </c>
      <c r="AG570" s="638" t="e">
        <f>'23년(세부_실적)'!#REF!</f>
        <v>#REF!</v>
      </c>
      <c r="AH570" s="638" t="e">
        <f t="shared" ref="AH570" si="8219">AG570*1000</f>
        <v>#REF!</v>
      </c>
      <c r="AI570" s="638" t="e">
        <f>'23년(세부_실적)'!#REF!</f>
        <v>#REF!</v>
      </c>
      <c r="AJ570" s="638" t="e">
        <f t="shared" ref="AJ570" si="8220">AI570*1000</f>
        <v>#REF!</v>
      </c>
      <c r="AK570" s="638" t="e">
        <f>'23년(세부_실적)'!#REF!</f>
        <v>#REF!</v>
      </c>
      <c r="AL570" s="638" t="e">
        <f t="shared" ref="AL570" si="8221">AK570*1000</f>
        <v>#REF!</v>
      </c>
      <c r="AM570" s="638" t="e">
        <f>'23년(세부_실적)'!#REF!</f>
        <v>#REF!</v>
      </c>
      <c r="AN570" s="638" t="e">
        <f t="shared" ref="AN570" si="8222">AM570*1000</f>
        <v>#REF!</v>
      </c>
      <c r="AO570" s="638" t="e">
        <f>'23년(세부_실적)'!#REF!</f>
        <v>#REF!</v>
      </c>
      <c r="AP570" s="638" t="e">
        <f t="shared" ref="AP570" si="8223">AO570*1000</f>
        <v>#REF!</v>
      </c>
      <c r="AQ570" s="638" t="e">
        <f>'23년(세부_실적)'!#REF!</f>
        <v>#REF!</v>
      </c>
      <c r="AR570" s="638" t="e">
        <f t="shared" ref="AR570" si="8224">AQ570*1000</f>
        <v>#REF!</v>
      </c>
      <c r="AS570" s="638" t="e">
        <f>'23년(세부_실적)'!#REF!</f>
        <v>#REF!</v>
      </c>
      <c r="AT570" s="638" t="e">
        <f t="shared" ref="AT570" si="8225">AS570*1000</f>
        <v>#REF!</v>
      </c>
      <c r="AU570" s="638" t="e">
        <f>'23년(세부_실적)'!#REF!</f>
        <v>#REF!</v>
      </c>
      <c r="AV570" s="638" t="e">
        <f t="shared" ref="AV570" si="8226">AU570*1000</f>
        <v>#REF!</v>
      </c>
      <c r="AW570" s="638" t="e">
        <f>'23년(세부_실적)'!#REF!</f>
        <v>#REF!</v>
      </c>
      <c r="AX570" s="638" t="e">
        <f t="shared" ref="AX570" si="8227">AW570*1000</f>
        <v>#REF!</v>
      </c>
      <c r="AY570" s="638" t="e">
        <f>'23년(세부_실적)'!#REF!</f>
        <v>#REF!</v>
      </c>
      <c r="AZ570" s="638" t="e">
        <f t="shared" ref="AZ570" si="8228">AY570*1000</f>
        <v>#REF!</v>
      </c>
      <c r="BA570" s="638" t="e">
        <f>'23년(세부_실적)'!#REF!</f>
        <v>#REF!</v>
      </c>
      <c r="BB570" s="638" t="e">
        <f t="shared" ref="BB570" si="8229">BA570*1000</f>
        <v>#REF!</v>
      </c>
      <c r="BC570" s="638" t="e">
        <f>'23년(세부_실적)'!#REF!</f>
        <v>#REF!</v>
      </c>
      <c r="BD570" s="638" t="e">
        <f t="shared" ref="BD570" si="8230">BC570*1000</f>
        <v>#REF!</v>
      </c>
      <c r="BF570" s="617"/>
      <c r="BG570" s="617"/>
      <c r="BH570" s="617"/>
      <c r="BI570" s="617"/>
      <c r="BJ570" s="617"/>
      <c r="BK570" s="617"/>
      <c r="BL570" s="617"/>
      <c r="BM570" s="617"/>
      <c r="BN570" s="617"/>
      <c r="BO570" s="617"/>
      <c r="BP570" s="617"/>
      <c r="BQ570" s="617"/>
      <c r="BR570" s="617"/>
      <c r="BS570" s="617"/>
      <c r="BT570" s="617"/>
      <c r="BU570" s="617"/>
      <c r="BV570" s="617"/>
      <c r="BW570" s="617"/>
      <c r="BX570" s="617"/>
      <c r="BY570" s="617"/>
      <c r="BZ570" s="617"/>
      <c r="CA570" s="617"/>
      <c r="CB570" s="617"/>
      <c r="CC570" s="617"/>
      <c r="CD570" s="617"/>
      <c r="CE570" s="617"/>
      <c r="CF570" s="617"/>
      <c r="CG570" s="617"/>
      <c r="CH570" s="617"/>
      <c r="CI570" s="617"/>
      <c r="CJ570" s="617"/>
      <c r="CK570" s="617"/>
      <c r="CL570" s="617"/>
      <c r="CM570" s="617"/>
      <c r="CN570" s="617"/>
      <c r="CO570" s="617"/>
      <c r="CP570" s="617"/>
      <c r="CQ570" s="617"/>
      <c r="CR570" s="617"/>
      <c r="CS570" s="617"/>
      <c r="CT570" s="617"/>
      <c r="CU570" s="617"/>
      <c r="CV570" s="617"/>
      <c r="CW570" s="617"/>
      <c r="CX570" s="617"/>
      <c r="CY570" s="617"/>
      <c r="CZ570" s="617"/>
      <c r="DA570" s="617"/>
      <c r="DB570" s="6" t="e">
        <f t="shared" si="7487"/>
        <v>#REF!</v>
      </c>
      <c r="DC570" s="6" t="e">
        <f t="shared" si="7488"/>
        <v>#REF!</v>
      </c>
      <c r="DD570" s="6" t="e">
        <f t="shared" si="7489"/>
        <v>#REF!</v>
      </c>
      <c r="DE570" s="6" t="e">
        <f t="shared" si="7490"/>
        <v>#REF!</v>
      </c>
      <c r="DF570" s="6" t="e">
        <f t="shared" si="7491"/>
        <v>#REF!</v>
      </c>
      <c r="DG570" s="6" t="e">
        <f t="shared" si="7492"/>
        <v>#REF!</v>
      </c>
      <c r="DH570" s="6" t="e">
        <f t="shared" si="7493"/>
        <v>#REF!</v>
      </c>
      <c r="DI570" s="6" t="e">
        <f t="shared" si="7494"/>
        <v>#REF!</v>
      </c>
      <c r="DJ570" s="6" t="e">
        <f t="shared" si="7495"/>
        <v>#REF!</v>
      </c>
      <c r="DK570" s="6" t="e">
        <f t="shared" si="7496"/>
        <v>#REF!</v>
      </c>
      <c r="DL570" s="6" t="e">
        <f t="shared" si="7497"/>
        <v>#REF!</v>
      </c>
      <c r="DM570" s="6" t="e">
        <f t="shared" si="7498"/>
        <v>#REF!</v>
      </c>
      <c r="DO570" s="6" t="e">
        <f t="shared" si="7499"/>
        <v>#REF!</v>
      </c>
      <c r="DP570" s="6" t="e">
        <f t="shared" si="7500"/>
        <v>#REF!</v>
      </c>
      <c r="DQ570" s="6" t="e">
        <f t="shared" si="7501"/>
        <v>#REF!</v>
      </c>
      <c r="DR570" s="6" t="e">
        <f t="shared" si="7502"/>
        <v>#REF!</v>
      </c>
      <c r="DS570" s="6" t="e">
        <f t="shared" si="7503"/>
        <v>#REF!</v>
      </c>
      <c r="DT570" s="6" t="e">
        <f t="shared" si="7504"/>
        <v>#REF!</v>
      </c>
      <c r="DU570" s="6" t="e">
        <f t="shared" si="7505"/>
        <v>#REF!</v>
      </c>
      <c r="DV570" s="6" t="e">
        <f t="shared" si="7506"/>
        <v>#REF!</v>
      </c>
      <c r="DW570" s="6" t="e">
        <f t="shared" si="7507"/>
        <v>#REF!</v>
      </c>
      <c r="DX570" s="6" t="e">
        <f t="shared" si="7508"/>
        <v>#REF!</v>
      </c>
      <c r="DY570" s="6" t="e">
        <f t="shared" si="7509"/>
        <v>#REF!</v>
      </c>
      <c r="DZ570" s="6" t="e">
        <f t="shared" si="7510"/>
        <v>#REF!</v>
      </c>
    </row>
    <row r="571" spans="2:130" ht="12" customHeight="1" outlineLevel="1">
      <c r="B571" s="6" t="e">
        <f>'23년(세부_실적)'!#REF!</f>
        <v>#REF!</v>
      </c>
      <c r="C571" s="620"/>
      <c r="D571" s="620"/>
      <c r="E571" s="620"/>
      <c r="F571" s="622" t="e">
        <f>'23년(세부_실적)'!#REF!</f>
        <v>#REF!</v>
      </c>
      <c r="G571" s="622" t="s">
        <v>1556</v>
      </c>
      <c r="H571" s="622"/>
      <c r="I571" s="617" t="e">
        <f>'23년(세부_실적)'!#REF!</f>
        <v>#REF!</v>
      </c>
      <c r="J571" s="617" t="e">
        <f>'23년(세부_실적)'!#REF!</f>
        <v>#REF!</v>
      </c>
      <c r="K571" s="617" t="e">
        <f>'23년(세부_실적)'!#REF!</f>
        <v>#REF!</v>
      </c>
      <c r="L571" s="617" t="e">
        <f>'23년(세부_실적)'!#REF!</f>
        <v>#REF!</v>
      </c>
      <c r="M571" s="617" t="e">
        <f>'23년(세부_실적)'!#REF!</f>
        <v>#REF!</v>
      </c>
      <c r="N571" s="617" t="e">
        <f>'23년(세부_실적)'!#REF!</f>
        <v>#REF!</v>
      </c>
      <c r="O571" s="617" t="e">
        <f>'23년(세부_실적)'!#REF!</f>
        <v>#REF!</v>
      </c>
      <c r="P571" s="617" t="e">
        <f>'23년(세부_실적)'!#REF!</f>
        <v>#REF!</v>
      </c>
      <c r="Q571" s="617" t="e">
        <f>'23년(세부_실적)'!#REF!</f>
        <v>#REF!</v>
      </c>
      <c r="R571" s="617" t="e">
        <f>'23년(세부_실적)'!#REF!</f>
        <v>#REF!</v>
      </c>
      <c r="S571" s="638" t="e">
        <f>'23년(세부_실적)'!#REF!</f>
        <v>#REF!</v>
      </c>
      <c r="T571" s="638" t="e">
        <f t="shared" si="7454"/>
        <v>#REF!</v>
      </c>
      <c r="U571" s="638" t="e">
        <f>'23년(세부_실적)'!#REF!</f>
        <v>#REF!</v>
      </c>
      <c r="V571" s="638" t="e">
        <f t="shared" si="7455"/>
        <v>#REF!</v>
      </c>
      <c r="W571" s="638" t="e">
        <f>'23년(세부_실적)'!#REF!</f>
        <v>#REF!</v>
      </c>
      <c r="X571" s="638" t="e">
        <f t="shared" si="7456"/>
        <v>#REF!</v>
      </c>
      <c r="Y571" s="638" t="e">
        <f>'23년(세부_실적)'!#REF!</f>
        <v>#REF!</v>
      </c>
      <c r="Z571" s="638" t="e">
        <f t="shared" si="7457"/>
        <v>#REF!</v>
      </c>
      <c r="AA571" s="638" t="e">
        <f>'23년(세부_실적)'!#REF!</f>
        <v>#REF!</v>
      </c>
      <c r="AB571" s="638" t="e">
        <f t="shared" si="7457"/>
        <v>#REF!</v>
      </c>
      <c r="AC571" s="638" t="e">
        <f>'23년(세부_실적)'!#REF!</f>
        <v>#REF!</v>
      </c>
      <c r="AD571" s="638" t="e">
        <f t="shared" ref="AD571" si="8231">AC571*1000</f>
        <v>#REF!</v>
      </c>
      <c r="AE571" s="638" t="e">
        <f>'23년(세부_실적)'!#REF!</f>
        <v>#REF!</v>
      </c>
      <c r="AF571" s="638" t="e">
        <f t="shared" ref="AF571" si="8232">AE571*1000</f>
        <v>#REF!</v>
      </c>
      <c r="AG571" s="638" t="e">
        <f>'23년(세부_실적)'!#REF!</f>
        <v>#REF!</v>
      </c>
      <c r="AH571" s="638" t="e">
        <f t="shared" ref="AH571" si="8233">AG571*1000</f>
        <v>#REF!</v>
      </c>
      <c r="AI571" s="638" t="e">
        <f>'23년(세부_실적)'!#REF!</f>
        <v>#REF!</v>
      </c>
      <c r="AJ571" s="638" t="e">
        <f t="shared" ref="AJ571" si="8234">AI571*1000</f>
        <v>#REF!</v>
      </c>
      <c r="AK571" s="638" t="e">
        <f>'23년(세부_실적)'!#REF!</f>
        <v>#REF!</v>
      </c>
      <c r="AL571" s="638" t="e">
        <f t="shared" ref="AL571" si="8235">AK571*1000</f>
        <v>#REF!</v>
      </c>
      <c r="AM571" s="638" t="e">
        <f>'23년(세부_실적)'!#REF!</f>
        <v>#REF!</v>
      </c>
      <c r="AN571" s="638" t="e">
        <f t="shared" ref="AN571" si="8236">AM571*1000</f>
        <v>#REF!</v>
      </c>
      <c r="AO571" s="638" t="e">
        <f>'23년(세부_실적)'!#REF!</f>
        <v>#REF!</v>
      </c>
      <c r="AP571" s="638" t="e">
        <f t="shared" ref="AP571" si="8237">AO571*1000</f>
        <v>#REF!</v>
      </c>
      <c r="AQ571" s="638" t="e">
        <f>'23년(세부_실적)'!#REF!</f>
        <v>#REF!</v>
      </c>
      <c r="AR571" s="638" t="e">
        <f t="shared" ref="AR571" si="8238">AQ571*1000</f>
        <v>#REF!</v>
      </c>
      <c r="AS571" s="638" t="e">
        <f>'23년(세부_실적)'!#REF!</f>
        <v>#REF!</v>
      </c>
      <c r="AT571" s="638" t="e">
        <f t="shared" ref="AT571" si="8239">AS571*1000</f>
        <v>#REF!</v>
      </c>
      <c r="AU571" s="638" t="e">
        <f>'23년(세부_실적)'!#REF!</f>
        <v>#REF!</v>
      </c>
      <c r="AV571" s="638" t="e">
        <f t="shared" ref="AV571" si="8240">AU571*1000</f>
        <v>#REF!</v>
      </c>
      <c r="AW571" s="638" t="e">
        <f>'23년(세부_실적)'!#REF!</f>
        <v>#REF!</v>
      </c>
      <c r="AX571" s="638" t="e">
        <f t="shared" ref="AX571" si="8241">AW571*1000</f>
        <v>#REF!</v>
      </c>
      <c r="AY571" s="638" t="e">
        <f>'23년(세부_실적)'!#REF!</f>
        <v>#REF!</v>
      </c>
      <c r="AZ571" s="638" t="e">
        <f t="shared" ref="AZ571" si="8242">AY571*1000</f>
        <v>#REF!</v>
      </c>
      <c r="BA571" s="638" t="e">
        <f>'23년(세부_실적)'!#REF!</f>
        <v>#REF!</v>
      </c>
      <c r="BB571" s="638" t="e">
        <f t="shared" ref="BB571" si="8243">BA571*1000</f>
        <v>#REF!</v>
      </c>
      <c r="BC571" s="638" t="e">
        <f>'23년(세부_실적)'!#REF!</f>
        <v>#REF!</v>
      </c>
      <c r="BD571" s="638" t="e">
        <f t="shared" ref="BD571" si="8244">BC571*1000</f>
        <v>#REF!</v>
      </c>
      <c r="BF571" s="617"/>
      <c r="BG571" s="617"/>
      <c r="BH571" s="617"/>
      <c r="BI571" s="617"/>
      <c r="BJ571" s="617"/>
      <c r="BK571" s="617"/>
      <c r="BL571" s="617"/>
      <c r="BM571" s="617"/>
      <c r="BN571" s="617"/>
      <c r="BO571" s="617"/>
      <c r="BP571" s="617"/>
      <c r="BQ571" s="617"/>
      <c r="BR571" s="617"/>
      <c r="BS571" s="617"/>
      <c r="BT571" s="617"/>
      <c r="BU571" s="617"/>
      <c r="BV571" s="617"/>
      <c r="BW571" s="617"/>
      <c r="BX571" s="617"/>
      <c r="BY571" s="617"/>
      <c r="BZ571" s="617"/>
      <c r="CA571" s="617"/>
      <c r="CB571" s="617"/>
      <c r="CC571" s="617"/>
      <c r="CD571" s="617"/>
      <c r="CE571" s="617"/>
      <c r="CF571" s="617"/>
      <c r="CG571" s="617"/>
      <c r="CH571" s="617"/>
      <c r="CI571" s="617"/>
      <c r="CJ571" s="617"/>
      <c r="CK571" s="617"/>
      <c r="CL571" s="617"/>
      <c r="CM571" s="617"/>
      <c r="CN571" s="617"/>
      <c r="CO571" s="617"/>
      <c r="CP571" s="617"/>
      <c r="CQ571" s="617"/>
      <c r="CR571" s="617"/>
      <c r="CS571" s="617"/>
      <c r="CT571" s="617"/>
      <c r="CU571" s="617"/>
      <c r="CV571" s="617"/>
      <c r="CW571" s="617"/>
      <c r="CX571" s="617"/>
      <c r="CY571" s="617"/>
      <c r="CZ571" s="617"/>
      <c r="DA571" s="617"/>
      <c r="DB571" s="6" t="e">
        <f t="shared" si="7487"/>
        <v>#REF!</v>
      </c>
      <c r="DC571" s="6" t="e">
        <f t="shared" si="7488"/>
        <v>#REF!</v>
      </c>
      <c r="DD571" s="6" t="e">
        <f t="shared" si="7489"/>
        <v>#REF!</v>
      </c>
      <c r="DE571" s="6" t="e">
        <f t="shared" si="7490"/>
        <v>#REF!</v>
      </c>
      <c r="DF571" s="6" t="e">
        <f t="shared" si="7491"/>
        <v>#REF!</v>
      </c>
      <c r="DG571" s="6" t="e">
        <f t="shared" si="7492"/>
        <v>#REF!</v>
      </c>
      <c r="DH571" s="6" t="e">
        <f t="shared" si="7493"/>
        <v>#REF!</v>
      </c>
      <c r="DI571" s="6" t="e">
        <f t="shared" si="7494"/>
        <v>#REF!</v>
      </c>
      <c r="DJ571" s="6" t="e">
        <f t="shared" si="7495"/>
        <v>#REF!</v>
      </c>
      <c r="DK571" s="6" t="e">
        <f t="shared" si="7496"/>
        <v>#REF!</v>
      </c>
      <c r="DL571" s="6" t="e">
        <f t="shared" si="7497"/>
        <v>#REF!</v>
      </c>
      <c r="DM571" s="6" t="e">
        <f t="shared" si="7498"/>
        <v>#REF!</v>
      </c>
      <c r="DO571" s="6" t="e">
        <f t="shared" si="7499"/>
        <v>#REF!</v>
      </c>
      <c r="DP571" s="6" t="e">
        <f t="shared" si="7500"/>
        <v>#REF!</v>
      </c>
      <c r="DQ571" s="6" t="e">
        <f t="shared" si="7501"/>
        <v>#REF!</v>
      </c>
      <c r="DR571" s="6" t="e">
        <f t="shared" si="7502"/>
        <v>#REF!</v>
      </c>
      <c r="DS571" s="6" t="e">
        <f t="shared" si="7503"/>
        <v>#REF!</v>
      </c>
      <c r="DT571" s="6" t="e">
        <f t="shared" si="7504"/>
        <v>#REF!</v>
      </c>
      <c r="DU571" s="6" t="e">
        <f t="shared" si="7505"/>
        <v>#REF!</v>
      </c>
      <c r="DV571" s="6" t="e">
        <f t="shared" si="7506"/>
        <v>#REF!</v>
      </c>
      <c r="DW571" s="6" t="e">
        <f t="shared" si="7507"/>
        <v>#REF!</v>
      </c>
      <c r="DX571" s="6" t="e">
        <f t="shared" si="7508"/>
        <v>#REF!</v>
      </c>
      <c r="DY571" s="6" t="e">
        <f t="shared" si="7509"/>
        <v>#REF!</v>
      </c>
      <c r="DZ571" s="6" t="e">
        <f t="shared" si="7510"/>
        <v>#REF!</v>
      </c>
    </row>
    <row r="572" spans="2:130" ht="12" customHeight="1" outlineLevel="1">
      <c r="B572" s="6" t="e">
        <f>'23년(세부_실적)'!#REF!</f>
        <v>#REF!</v>
      </c>
      <c r="C572" s="620"/>
      <c r="D572" s="620"/>
      <c r="E572" s="620"/>
      <c r="F572" s="622" t="e">
        <f>'23년(세부_실적)'!#REF!</f>
        <v>#REF!</v>
      </c>
      <c r="G572" s="622" t="s">
        <v>1557</v>
      </c>
      <c r="H572" s="622"/>
      <c r="I572" s="617" t="e">
        <f>'23년(세부_실적)'!#REF!</f>
        <v>#REF!</v>
      </c>
      <c r="J572" s="617" t="e">
        <f>'23년(세부_실적)'!#REF!</f>
        <v>#REF!</v>
      </c>
      <c r="K572" s="617" t="e">
        <f>'23년(세부_실적)'!#REF!</f>
        <v>#REF!</v>
      </c>
      <c r="L572" s="617" t="e">
        <f>'23년(세부_실적)'!#REF!</f>
        <v>#REF!</v>
      </c>
      <c r="M572" s="617" t="e">
        <f>'23년(세부_실적)'!#REF!</f>
        <v>#REF!</v>
      </c>
      <c r="N572" s="617" t="e">
        <f>'23년(세부_실적)'!#REF!</f>
        <v>#REF!</v>
      </c>
      <c r="O572" s="617" t="e">
        <f>'23년(세부_실적)'!#REF!</f>
        <v>#REF!</v>
      </c>
      <c r="P572" s="617" t="e">
        <f>'23년(세부_실적)'!#REF!</f>
        <v>#REF!</v>
      </c>
      <c r="Q572" s="617" t="e">
        <f>'23년(세부_실적)'!#REF!</f>
        <v>#REF!</v>
      </c>
      <c r="R572" s="617" t="e">
        <f>'23년(세부_실적)'!#REF!</f>
        <v>#REF!</v>
      </c>
      <c r="S572" s="638" t="e">
        <f>'23년(세부_실적)'!#REF!</f>
        <v>#REF!</v>
      </c>
      <c r="T572" s="638" t="e">
        <f t="shared" si="7454"/>
        <v>#REF!</v>
      </c>
      <c r="U572" s="638" t="e">
        <f>'23년(세부_실적)'!#REF!</f>
        <v>#REF!</v>
      </c>
      <c r="V572" s="638" t="e">
        <f t="shared" si="7455"/>
        <v>#REF!</v>
      </c>
      <c r="W572" s="638" t="e">
        <f>'23년(세부_실적)'!#REF!</f>
        <v>#REF!</v>
      </c>
      <c r="X572" s="638" t="e">
        <f t="shared" si="7456"/>
        <v>#REF!</v>
      </c>
      <c r="Y572" s="638" t="e">
        <f>'23년(세부_실적)'!#REF!</f>
        <v>#REF!</v>
      </c>
      <c r="Z572" s="638" t="e">
        <f t="shared" si="7457"/>
        <v>#REF!</v>
      </c>
      <c r="AA572" s="638" t="e">
        <f>'23년(세부_실적)'!#REF!</f>
        <v>#REF!</v>
      </c>
      <c r="AB572" s="638" t="e">
        <f t="shared" si="7457"/>
        <v>#REF!</v>
      </c>
      <c r="AC572" s="638" t="e">
        <f>'23년(세부_실적)'!#REF!</f>
        <v>#REF!</v>
      </c>
      <c r="AD572" s="638" t="e">
        <f t="shared" ref="AD572" si="8245">AC572*1000</f>
        <v>#REF!</v>
      </c>
      <c r="AE572" s="638" t="e">
        <f>'23년(세부_실적)'!#REF!</f>
        <v>#REF!</v>
      </c>
      <c r="AF572" s="638" t="e">
        <f t="shared" ref="AF572" si="8246">AE572*1000</f>
        <v>#REF!</v>
      </c>
      <c r="AG572" s="638" t="e">
        <f>'23년(세부_실적)'!#REF!</f>
        <v>#REF!</v>
      </c>
      <c r="AH572" s="638" t="e">
        <f t="shared" ref="AH572" si="8247">AG572*1000</f>
        <v>#REF!</v>
      </c>
      <c r="AI572" s="638" t="e">
        <f>'23년(세부_실적)'!#REF!</f>
        <v>#REF!</v>
      </c>
      <c r="AJ572" s="638" t="e">
        <f t="shared" ref="AJ572" si="8248">AI572*1000</f>
        <v>#REF!</v>
      </c>
      <c r="AK572" s="638" t="e">
        <f>'23년(세부_실적)'!#REF!</f>
        <v>#REF!</v>
      </c>
      <c r="AL572" s="638" t="e">
        <f t="shared" ref="AL572" si="8249">AK572*1000</f>
        <v>#REF!</v>
      </c>
      <c r="AM572" s="638" t="e">
        <f>'23년(세부_실적)'!#REF!</f>
        <v>#REF!</v>
      </c>
      <c r="AN572" s="638" t="e">
        <f t="shared" ref="AN572" si="8250">AM572*1000</f>
        <v>#REF!</v>
      </c>
      <c r="AO572" s="638" t="e">
        <f>'23년(세부_실적)'!#REF!</f>
        <v>#REF!</v>
      </c>
      <c r="AP572" s="638" t="e">
        <f t="shared" ref="AP572" si="8251">AO572*1000</f>
        <v>#REF!</v>
      </c>
      <c r="AQ572" s="638" t="e">
        <f>'23년(세부_실적)'!#REF!</f>
        <v>#REF!</v>
      </c>
      <c r="AR572" s="638" t="e">
        <f t="shared" ref="AR572" si="8252">AQ572*1000</f>
        <v>#REF!</v>
      </c>
      <c r="AS572" s="638" t="e">
        <f>'23년(세부_실적)'!#REF!</f>
        <v>#REF!</v>
      </c>
      <c r="AT572" s="638" t="e">
        <f t="shared" ref="AT572" si="8253">AS572*1000</f>
        <v>#REF!</v>
      </c>
      <c r="AU572" s="638" t="e">
        <f>'23년(세부_실적)'!#REF!</f>
        <v>#REF!</v>
      </c>
      <c r="AV572" s="638" t="e">
        <f t="shared" ref="AV572" si="8254">AU572*1000</f>
        <v>#REF!</v>
      </c>
      <c r="AW572" s="638" t="e">
        <f>'23년(세부_실적)'!#REF!</f>
        <v>#REF!</v>
      </c>
      <c r="AX572" s="638" t="e">
        <f t="shared" ref="AX572" si="8255">AW572*1000</f>
        <v>#REF!</v>
      </c>
      <c r="AY572" s="638" t="e">
        <f>'23년(세부_실적)'!#REF!</f>
        <v>#REF!</v>
      </c>
      <c r="AZ572" s="638" t="e">
        <f t="shared" ref="AZ572" si="8256">AY572*1000</f>
        <v>#REF!</v>
      </c>
      <c r="BA572" s="638" t="e">
        <f>'23년(세부_실적)'!#REF!</f>
        <v>#REF!</v>
      </c>
      <c r="BB572" s="638" t="e">
        <f t="shared" ref="BB572" si="8257">BA572*1000</f>
        <v>#REF!</v>
      </c>
      <c r="BC572" s="638" t="e">
        <f>'23년(세부_실적)'!#REF!</f>
        <v>#REF!</v>
      </c>
      <c r="BD572" s="638" t="e">
        <f t="shared" ref="BD572" si="8258">BC572*1000</f>
        <v>#REF!</v>
      </c>
      <c r="BF572" s="617"/>
      <c r="BG572" s="617"/>
      <c r="BH572" s="617"/>
      <c r="BI572" s="617"/>
      <c r="BJ572" s="617"/>
      <c r="BK572" s="617"/>
      <c r="BL572" s="617"/>
      <c r="BM572" s="617"/>
      <c r="BN572" s="617"/>
      <c r="BO572" s="617"/>
      <c r="BP572" s="617"/>
      <c r="BQ572" s="617"/>
      <c r="BR572" s="617"/>
      <c r="BS572" s="617"/>
      <c r="BT572" s="617"/>
      <c r="BU572" s="617"/>
      <c r="BV572" s="617"/>
      <c r="BW572" s="617"/>
      <c r="BX572" s="617"/>
      <c r="BY572" s="617"/>
      <c r="BZ572" s="617"/>
      <c r="CA572" s="617"/>
      <c r="CB572" s="617"/>
      <c r="CC572" s="617"/>
      <c r="CD572" s="617"/>
      <c r="CE572" s="617"/>
      <c r="CF572" s="617"/>
      <c r="CG572" s="617"/>
      <c r="CH572" s="617"/>
      <c r="CI572" s="617"/>
      <c r="CJ572" s="617"/>
      <c r="CK572" s="617"/>
      <c r="CL572" s="617"/>
      <c r="CM572" s="617"/>
      <c r="CN572" s="617"/>
      <c r="CO572" s="617"/>
      <c r="CP572" s="617"/>
      <c r="CQ572" s="617"/>
      <c r="CR572" s="617"/>
      <c r="CS572" s="617"/>
      <c r="CT572" s="617"/>
      <c r="CU572" s="617"/>
      <c r="CV572" s="617"/>
      <c r="CW572" s="617"/>
      <c r="CX572" s="617"/>
      <c r="CY572" s="617"/>
      <c r="CZ572" s="617"/>
      <c r="DA572" s="617"/>
      <c r="DB572" s="6" t="e">
        <f t="shared" si="7487"/>
        <v>#REF!</v>
      </c>
      <c r="DC572" s="6" t="e">
        <f t="shared" si="7488"/>
        <v>#REF!</v>
      </c>
      <c r="DD572" s="6" t="e">
        <f t="shared" si="7489"/>
        <v>#REF!</v>
      </c>
      <c r="DE572" s="6" t="e">
        <f t="shared" si="7490"/>
        <v>#REF!</v>
      </c>
      <c r="DF572" s="6" t="e">
        <f t="shared" si="7491"/>
        <v>#REF!</v>
      </c>
      <c r="DG572" s="6" t="e">
        <f t="shared" si="7492"/>
        <v>#REF!</v>
      </c>
      <c r="DH572" s="6" t="e">
        <f t="shared" si="7493"/>
        <v>#REF!</v>
      </c>
      <c r="DI572" s="6" t="e">
        <f t="shared" si="7494"/>
        <v>#REF!</v>
      </c>
      <c r="DJ572" s="6" t="e">
        <f t="shared" si="7495"/>
        <v>#REF!</v>
      </c>
      <c r="DK572" s="6" t="e">
        <f t="shared" si="7496"/>
        <v>#REF!</v>
      </c>
      <c r="DL572" s="6" t="e">
        <f t="shared" si="7497"/>
        <v>#REF!</v>
      </c>
      <c r="DM572" s="6" t="e">
        <f t="shared" si="7498"/>
        <v>#REF!</v>
      </c>
      <c r="DO572" s="6" t="e">
        <f t="shared" si="7499"/>
        <v>#REF!</v>
      </c>
      <c r="DP572" s="6" t="e">
        <f t="shared" si="7500"/>
        <v>#REF!</v>
      </c>
      <c r="DQ572" s="6" t="e">
        <f t="shared" si="7501"/>
        <v>#REF!</v>
      </c>
      <c r="DR572" s="6" t="e">
        <f t="shared" si="7502"/>
        <v>#REF!</v>
      </c>
      <c r="DS572" s="6" t="e">
        <f t="shared" si="7503"/>
        <v>#REF!</v>
      </c>
      <c r="DT572" s="6" t="e">
        <f t="shared" si="7504"/>
        <v>#REF!</v>
      </c>
      <c r="DU572" s="6" t="e">
        <f t="shared" si="7505"/>
        <v>#REF!</v>
      </c>
      <c r="DV572" s="6" t="e">
        <f t="shared" si="7506"/>
        <v>#REF!</v>
      </c>
      <c r="DW572" s="6" t="e">
        <f t="shared" si="7507"/>
        <v>#REF!</v>
      </c>
      <c r="DX572" s="6" t="e">
        <f t="shared" si="7508"/>
        <v>#REF!</v>
      </c>
      <c r="DY572" s="6" t="e">
        <f t="shared" si="7509"/>
        <v>#REF!</v>
      </c>
      <c r="DZ572" s="6" t="e">
        <f t="shared" si="7510"/>
        <v>#REF!</v>
      </c>
    </row>
    <row r="573" spans="2:130" ht="12" customHeight="1" outlineLevel="1">
      <c r="B573" s="6" t="e">
        <f>'23년(세부_실적)'!#REF!</f>
        <v>#REF!</v>
      </c>
      <c r="C573" s="620"/>
      <c r="D573" s="620"/>
      <c r="E573" s="620"/>
      <c r="F573" s="622" t="e">
        <f>'23년(세부_실적)'!#REF!</f>
        <v>#REF!</v>
      </c>
      <c r="G573" s="622" t="s">
        <v>1558</v>
      </c>
      <c r="H573" s="622"/>
      <c r="I573" s="617" t="e">
        <f>'23년(세부_실적)'!#REF!</f>
        <v>#REF!</v>
      </c>
      <c r="J573" s="617" t="e">
        <f>'23년(세부_실적)'!#REF!</f>
        <v>#REF!</v>
      </c>
      <c r="K573" s="617" t="e">
        <f>'23년(세부_실적)'!#REF!</f>
        <v>#REF!</v>
      </c>
      <c r="L573" s="617" t="e">
        <f>'23년(세부_실적)'!#REF!</f>
        <v>#REF!</v>
      </c>
      <c r="M573" s="617" t="e">
        <f>'23년(세부_실적)'!#REF!</f>
        <v>#REF!</v>
      </c>
      <c r="N573" s="617" t="e">
        <f>'23년(세부_실적)'!#REF!</f>
        <v>#REF!</v>
      </c>
      <c r="O573" s="617" t="e">
        <f>'23년(세부_실적)'!#REF!</f>
        <v>#REF!</v>
      </c>
      <c r="P573" s="617" t="e">
        <f>'23년(세부_실적)'!#REF!</f>
        <v>#REF!</v>
      </c>
      <c r="Q573" s="617" t="e">
        <f>'23년(세부_실적)'!#REF!</f>
        <v>#REF!</v>
      </c>
      <c r="R573" s="617" t="e">
        <f>'23년(세부_실적)'!#REF!</f>
        <v>#REF!</v>
      </c>
      <c r="S573" s="638" t="e">
        <f>'23년(세부_실적)'!#REF!</f>
        <v>#REF!</v>
      </c>
      <c r="T573" s="638" t="e">
        <f t="shared" si="7454"/>
        <v>#REF!</v>
      </c>
      <c r="U573" s="638" t="e">
        <f>'23년(세부_실적)'!#REF!</f>
        <v>#REF!</v>
      </c>
      <c r="V573" s="638" t="e">
        <f t="shared" si="7455"/>
        <v>#REF!</v>
      </c>
      <c r="W573" s="638" t="e">
        <f>'23년(세부_실적)'!#REF!</f>
        <v>#REF!</v>
      </c>
      <c r="X573" s="638" t="e">
        <f t="shared" si="7456"/>
        <v>#REF!</v>
      </c>
      <c r="Y573" s="638" t="e">
        <f>'23년(세부_실적)'!#REF!</f>
        <v>#REF!</v>
      </c>
      <c r="Z573" s="638" t="e">
        <f t="shared" si="7457"/>
        <v>#REF!</v>
      </c>
      <c r="AA573" s="638" t="e">
        <f>'23년(세부_실적)'!#REF!</f>
        <v>#REF!</v>
      </c>
      <c r="AB573" s="638" t="e">
        <f t="shared" si="7457"/>
        <v>#REF!</v>
      </c>
      <c r="AC573" s="638" t="e">
        <f>'23년(세부_실적)'!#REF!</f>
        <v>#REF!</v>
      </c>
      <c r="AD573" s="638" t="e">
        <f t="shared" ref="AD573" si="8259">AC573*1000</f>
        <v>#REF!</v>
      </c>
      <c r="AE573" s="638" t="e">
        <f>'23년(세부_실적)'!#REF!</f>
        <v>#REF!</v>
      </c>
      <c r="AF573" s="638" t="e">
        <f t="shared" ref="AF573" si="8260">AE573*1000</f>
        <v>#REF!</v>
      </c>
      <c r="AG573" s="638" t="e">
        <f>'23년(세부_실적)'!#REF!</f>
        <v>#REF!</v>
      </c>
      <c r="AH573" s="638" t="e">
        <f t="shared" ref="AH573" si="8261">AG573*1000</f>
        <v>#REF!</v>
      </c>
      <c r="AI573" s="638" t="e">
        <f>'23년(세부_실적)'!#REF!</f>
        <v>#REF!</v>
      </c>
      <c r="AJ573" s="638" t="e">
        <f t="shared" ref="AJ573" si="8262">AI573*1000</f>
        <v>#REF!</v>
      </c>
      <c r="AK573" s="638" t="e">
        <f>'23년(세부_실적)'!#REF!</f>
        <v>#REF!</v>
      </c>
      <c r="AL573" s="638" t="e">
        <f t="shared" ref="AL573" si="8263">AK573*1000</f>
        <v>#REF!</v>
      </c>
      <c r="AM573" s="638" t="e">
        <f>'23년(세부_실적)'!#REF!</f>
        <v>#REF!</v>
      </c>
      <c r="AN573" s="638" t="e">
        <f t="shared" ref="AN573" si="8264">AM573*1000</f>
        <v>#REF!</v>
      </c>
      <c r="AO573" s="638" t="e">
        <f>'23년(세부_실적)'!#REF!</f>
        <v>#REF!</v>
      </c>
      <c r="AP573" s="638" t="e">
        <f t="shared" ref="AP573" si="8265">AO573*1000</f>
        <v>#REF!</v>
      </c>
      <c r="AQ573" s="638" t="e">
        <f>'23년(세부_실적)'!#REF!</f>
        <v>#REF!</v>
      </c>
      <c r="AR573" s="638" t="e">
        <f t="shared" ref="AR573" si="8266">AQ573*1000</f>
        <v>#REF!</v>
      </c>
      <c r="AS573" s="638" t="e">
        <f>'23년(세부_실적)'!#REF!</f>
        <v>#REF!</v>
      </c>
      <c r="AT573" s="638" t="e">
        <f t="shared" ref="AT573" si="8267">AS573*1000</f>
        <v>#REF!</v>
      </c>
      <c r="AU573" s="638" t="e">
        <f>'23년(세부_실적)'!#REF!</f>
        <v>#REF!</v>
      </c>
      <c r="AV573" s="638" t="e">
        <f t="shared" ref="AV573" si="8268">AU573*1000</f>
        <v>#REF!</v>
      </c>
      <c r="AW573" s="638" t="e">
        <f>'23년(세부_실적)'!#REF!</f>
        <v>#REF!</v>
      </c>
      <c r="AX573" s="638" t="e">
        <f t="shared" ref="AX573" si="8269">AW573*1000</f>
        <v>#REF!</v>
      </c>
      <c r="AY573" s="638" t="e">
        <f>'23년(세부_실적)'!#REF!</f>
        <v>#REF!</v>
      </c>
      <c r="AZ573" s="638" t="e">
        <f t="shared" ref="AZ573" si="8270">AY573*1000</f>
        <v>#REF!</v>
      </c>
      <c r="BA573" s="638" t="e">
        <f>'23년(세부_실적)'!#REF!</f>
        <v>#REF!</v>
      </c>
      <c r="BB573" s="638" t="e">
        <f t="shared" ref="BB573" si="8271">BA573*1000</f>
        <v>#REF!</v>
      </c>
      <c r="BC573" s="638" t="e">
        <f>'23년(세부_실적)'!#REF!</f>
        <v>#REF!</v>
      </c>
      <c r="BD573" s="638" t="e">
        <f t="shared" ref="BD573" si="8272">BC573*1000</f>
        <v>#REF!</v>
      </c>
      <c r="BF573" s="617"/>
      <c r="BG573" s="617"/>
      <c r="BH573" s="617"/>
      <c r="BI573" s="617"/>
      <c r="BJ573" s="617"/>
      <c r="BK573" s="617"/>
      <c r="BL573" s="617"/>
      <c r="BM573" s="617"/>
      <c r="BN573" s="617"/>
      <c r="BO573" s="617"/>
      <c r="BP573" s="617"/>
      <c r="BQ573" s="617"/>
      <c r="BR573" s="617"/>
      <c r="BS573" s="617"/>
      <c r="BT573" s="617"/>
      <c r="BU573" s="617"/>
      <c r="BV573" s="617"/>
      <c r="BW573" s="617"/>
      <c r="BX573" s="617"/>
      <c r="BY573" s="617"/>
      <c r="BZ573" s="617"/>
      <c r="CA573" s="617"/>
      <c r="CB573" s="617"/>
      <c r="CC573" s="617"/>
      <c r="CD573" s="617"/>
      <c r="CE573" s="617"/>
      <c r="CF573" s="617"/>
      <c r="CG573" s="617"/>
      <c r="CH573" s="617"/>
      <c r="CI573" s="617"/>
      <c r="CJ573" s="617"/>
      <c r="CK573" s="617"/>
      <c r="CL573" s="617"/>
      <c r="CM573" s="617"/>
      <c r="CN573" s="617"/>
      <c r="CO573" s="617"/>
      <c r="CP573" s="617"/>
      <c r="CQ573" s="617"/>
      <c r="CR573" s="617"/>
      <c r="CS573" s="617"/>
      <c r="CT573" s="617"/>
      <c r="CU573" s="617"/>
      <c r="CV573" s="617"/>
      <c r="CW573" s="617"/>
      <c r="CX573" s="617"/>
      <c r="CY573" s="617"/>
      <c r="CZ573" s="617"/>
      <c r="DA573" s="617"/>
      <c r="DB573" s="6" t="e">
        <f t="shared" si="7487"/>
        <v>#REF!</v>
      </c>
      <c r="DC573" s="6" t="e">
        <f t="shared" si="7488"/>
        <v>#REF!</v>
      </c>
      <c r="DD573" s="6" t="e">
        <f t="shared" si="7489"/>
        <v>#REF!</v>
      </c>
      <c r="DE573" s="6" t="e">
        <f t="shared" si="7490"/>
        <v>#REF!</v>
      </c>
      <c r="DF573" s="6" t="e">
        <f t="shared" si="7491"/>
        <v>#REF!</v>
      </c>
      <c r="DG573" s="6" t="e">
        <f t="shared" si="7492"/>
        <v>#REF!</v>
      </c>
      <c r="DH573" s="6" t="e">
        <f t="shared" si="7493"/>
        <v>#REF!</v>
      </c>
      <c r="DI573" s="6" t="e">
        <f t="shared" si="7494"/>
        <v>#REF!</v>
      </c>
      <c r="DJ573" s="6" t="e">
        <f t="shared" si="7495"/>
        <v>#REF!</v>
      </c>
      <c r="DK573" s="6" t="e">
        <f t="shared" si="7496"/>
        <v>#REF!</v>
      </c>
      <c r="DL573" s="6" t="e">
        <f t="shared" si="7497"/>
        <v>#REF!</v>
      </c>
      <c r="DM573" s="6" t="e">
        <f t="shared" si="7498"/>
        <v>#REF!</v>
      </c>
      <c r="DO573" s="6" t="e">
        <f t="shared" si="7499"/>
        <v>#REF!</v>
      </c>
      <c r="DP573" s="6" t="e">
        <f t="shared" si="7500"/>
        <v>#REF!</v>
      </c>
      <c r="DQ573" s="6" t="e">
        <f t="shared" si="7501"/>
        <v>#REF!</v>
      </c>
      <c r="DR573" s="6" t="e">
        <f t="shared" si="7502"/>
        <v>#REF!</v>
      </c>
      <c r="DS573" s="6" t="e">
        <f t="shared" si="7503"/>
        <v>#REF!</v>
      </c>
      <c r="DT573" s="6" t="e">
        <f t="shared" si="7504"/>
        <v>#REF!</v>
      </c>
      <c r="DU573" s="6" t="e">
        <f t="shared" si="7505"/>
        <v>#REF!</v>
      </c>
      <c r="DV573" s="6" t="e">
        <f t="shared" si="7506"/>
        <v>#REF!</v>
      </c>
      <c r="DW573" s="6" t="e">
        <f t="shared" si="7507"/>
        <v>#REF!</v>
      </c>
      <c r="DX573" s="6" t="e">
        <f t="shared" si="7508"/>
        <v>#REF!</v>
      </c>
      <c r="DY573" s="6" t="e">
        <f t="shared" si="7509"/>
        <v>#REF!</v>
      </c>
      <c r="DZ573" s="6" t="e">
        <f t="shared" si="7510"/>
        <v>#REF!</v>
      </c>
    </row>
    <row r="574" spans="2:130" ht="12" customHeight="1" outlineLevel="1">
      <c r="B574" s="6" t="e">
        <f>'23년(세부_실적)'!#REF!</f>
        <v>#REF!</v>
      </c>
      <c r="C574" s="620"/>
      <c r="D574" s="620"/>
      <c r="E574" s="620"/>
      <c r="F574" s="622" t="e">
        <f>'23년(세부_실적)'!#REF!</f>
        <v>#REF!</v>
      </c>
      <c r="G574" s="622" t="s">
        <v>1559</v>
      </c>
      <c r="H574" s="622"/>
      <c r="I574" s="617" t="e">
        <f>'23년(세부_실적)'!#REF!</f>
        <v>#REF!</v>
      </c>
      <c r="J574" s="617" t="e">
        <f>'23년(세부_실적)'!#REF!</f>
        <v>#REF!</v>
      </c>
      <c r="K574" s="617" t="e">
        <f>'23년(세부_실적)'!#REF!</f>
        <v>#REF!</v>
      </c>
      <c r="L574" s="617" t="e">
        <f>'23년(세부_실적)'!#REF!</f>
        <v>#REF!</v>
      </c>
      <c r="M574" s="617" t="e">
        <f>'23년(세부_실적)'!#REF!</f>
        <v>#REF!</v>
      </c>
      <c r="N574" s="617" t="e">
        <f>'23년(세부_실적)'!#REF!</f>
        <v>#REF!</v>
      </c>
      <c r="O574" s="617" t="e">
        <f>'23년(세부_실적)'!#REF!</f>
        <v>#REF!</v>
      </c>
      <c r="P574" s="617" t="e">
        <f>'23년(세부_실적)'!#REF!</f>
        <v>#REF!</v>
      </c>
      <c r="Q574" s="617" t="e">
        <f>'23년(세부_실적)'!#REF!</f>
        <v>#REF!</v>
      </c>
      <c r="R574" s="617" t="e">
        <f>'23년(세부_실적)'!#REF!</f>
        <v>#REF!</v>
      </c>
      <c r="S574" s="638" t="e">
        <f>'23년(세부_실적)'!#REF!</f>
        <v>#REF!</v>
      </c>
      <c r="T574" s="638" t="e">
        <f t="shared" si="7454"/>
        <v>#REF!</v>
      </c>
      <c r="U574" s="638" t="e">
        <f>'23년(세부_실적)'!#REF!</f>
        <v>#REF!</v>
      </c>
      <c r="V574" s="638" t="e">
        <f t="shared" si="7455"/>
        <v>#REF!</v>
      </c>
      <c r="W574" s="638" t="e">
        <f>'23년(세부_실적)'!#REF!</f>
        <v>#REF!</v>
      </c>
      <c r="X574" s="638" t="e">
        <f t="shared" si="7456"/>
        <v>#REF!</v>
      </c>
      <c r="Y574" s="638" t="e">
        <f>'23년(세부_실적)'!#REF!</f>
        <v>#REF!</v>
      </c>
      <c r="Z574" s="638" t="e">
        <f t="shared" si="7457"/>
        <v>#REF!</v>
      </c>
      <c r="AA574" s="638" t="e">
        <f>'23년(세부_실적)'!#REF!</f>
        <v>#REF!</v>
      </c>
      <c r="AB574" s="638" t="e">
        <f t="shared" si="7457"/>
        <v>#REF!</v>
      </c>
      <c r="AC574" s="638" t="e">
        <f>'23년(세부_실적)'!#REF!</f>
        <v>#REF!</v>
      </c>
      <c r="AD574" s="638" t="e">
        <f t="shared" ref="AD574" si="8273">AC574*1000</f>
        <v>#REF!</v>
      </c>
      <c r="AE574" s="638" t="e">
        <f>'23년(세부_실적)'!#REF!</f>
        <v>#REF!</v>
      </c>
      <c r="AF574" s="638" t="e">
        <f t="shared" ref="AF574" si="8274">AE574*1000</f>
        <v>#REF!</v>
      </c>
      <c r="AG574" s="638" t="e">
        <f>'23년(세부_실적)'!#REF!</f>
        <v>#REF!</v>
      </c>
      <c r="AH574" s="638" t="e">
        <f t="shared" ref="AH574" si="8275">AG574*1000</f>
        <v>#REF!</v>
      </c>
      <c r="AI574" s="638" t="e">
        <f>'23년(세부_실적)'!#REF!</f>
        <v>#REF!</v>
      </c>
      <c r="AJ574" s="638" t="e">
        <f t="shared" ref="AJ574" si="8276">AI574*1000</f>
        <v>#REF!</v>
      </c>
      <c r="AK574" s="638" t="e">
        <f>'23년(세부_실적)'!#REF!</f>
        <v>#REF!</v>
      </c>
      <c r="AL574" s="638" t="e">
        <f t="shared" ref="AL574" si="8277">AK574*1000</f>
        <v>#REF!</v>
      </c>
      <c r="AM574" s="638" t="e">
        <f>'23년(세부_실적)'!#REF!</f>
        <v>#REF!</v>
      </c>
      <c r="AN574" s="638" t="e">
        <f t="shared" ref="AN574" si="8278">AM574*1000</f>
        <v>#REF!</v>
      </c>
      <c r="AO574" s="638" t="e">
        <f>'23년(세부_실적)'!#REF!</f>
        <v>#REF!</v>
      </c>
      <c r="AP574" s="638" t="e">
        <f t="shared" ref="AP574" si="8279">AO574*1000</f>
        <v>#REF!</v>
      </c>
      <c r="AQ574" s="638" t="e">
        <f>'23년(세부_실적)'!#REF!</f>
        <v>#REF!</v>
      </c>
      <c r="AR574" s="638" t="e">
        <f t="shared" ref="AR574" si="8280">AQ574*1000</f>
        <v>#REF!</v>
      </c>
      <c r="AS574" s="638" t="e">
        <f>'23년(세부_실적)'!#REF!</f>
        <v>#REF!</v>
      </c>
      <c r="AT574" s="638" t="e">
        <f t="shared" ref="AT574" si="8281">AS574*1000</f>
        <v>#REF!</v>
      </c>
      <c r="AU574" s="638" t="e">
        <f>'23년(세부_실적)'!#REF!</f>
        <v>#REF!</v>
      </c>
      <c r="AV574" s="638" t="e">
        <f t="shared" ref="AV574" si="8282">AU574*1000</f>
        <v>#REF!</v>
      </c>
      <c r="AW574" s="638" t="e">
        <f>'23년(세부_실적)'!#REF!</f>
        <v>#REF!</v>
      </c>
      <c r="AX574" s="638" t="e">
        <f t="shared" ref="AX574" si="8283">AW574*1000</f>
        <v>#REF!</v>
      </c>
      <c r="AY574" s="638" t="e">
        <f>'23년(세부_실적)'!#REF!</f>
        <v>#REF!</v>
      </c>
      <c r="AZ574" s="638" t="e">
        <f t="shared" ref="AZ574" si="8284">AY574*1000</f>
        <v>#REF!</v>
      </c>
      <c r="BA574" s="638" t="e">
        <f>'23년(세부_실적)'!#REF!</f>
        <v>#REF!</v>
      </c>
      <c r="BB574" s="638" t="e">
        <f t="shared" ref="BB574" si="8285">BA574*1000</f>
        <v>#REF!</v>
      </c>
      <c r="BC574" s="638" t="e">
        <f>'23년(세부_실적)'!#REF!</f>
        <v>#REF!</v>
      </c>
      <c r="BD574" s="638" t="e">
        <f t="shared" ref="BD574" si="8286">BC574*1000</f>
        <v>#REF!</v>
      </c>
      <c r="BF574" s="617"/>
      <c r="BG574" s="617"/>
      <c r="BH574" s="617"/>
      <c r="BI574" s="617"/>
      <c r="BJ574" s="617"/>
      <c r="BK574" s="617"/>
      <c r="BL574" s="617"/>
      <c r="BM574" s="617"/>
      <c r="BN574" s="617"/>
      <c r="BO574" s="617"/>
      <c r="BP574" s="617"/>
      <c r="BQ574" s="617"/>
      <c r="BR574" s="617"/>
      <c r="BS574" s="617"/>
      <c r="BT574" s="617"/>
      <c r="BU574" s="617"/>
      <c r="BV574" s="617"/>
      <c r="BW574" s="617"/>
      <c r="BX574" s="617"/>
      <c r="BY574" s="617"/>
      <c r="BZ574" s="617"/>
      <c r="CA574" s="617"/>
      <c r="CB574" s="617"/>
      <c r="CC574" s="617"/>
      <c r="CD574" s="617"/>
      <c r="CE574" s="617"/>
      <c r="CF574" s="617"/>
      <c r="CG574" s="617"/>
      <c r="CH574" s="617"/>
      <c r="CI574" s="617"/>
      <c r="CJ574" s="617"/>
      <c r="CK574" s="617"/>
      <c r="CL574" s="617"/>
      <c r="CM574" s="617"/>
      <c r="CN574" s="617"/>
      <c r="CO574" s="617"/>
      <c r="CP574" s="617"/>
      <c r="CQ574" s="617"/>
      <c r="CR574" s="617"/>
      <c r="CS574" s="617"/>
      <c r="CT574" s="617"/>
      <c r="CU574" s="617"/>
      <c r="CV574" s="617"/>
      <c r="CW574" s="617"/>
      <c r="CX574" s="617"/>
      <c r="CY574" s="617"/>
      <c r="CZ574" s="617"/>
      <c r="DA574" s="617"/>
      <c r="DB574" s="6" t="e">
        <f t="shared" si="7487"/>
        <v>#REF!</v>
      </c>
      <c r="DC574" s="6" t="e">
        <f t="shared" si="7488"/>
        <v>#REF!</v>
      </c>
      <c r="DD574" s="6" t="e">
        <f t="shared" si="7489"/>
        <v>#REF!</v>
      </c>
      <c r="DE574" s="6" t="e">
        <f t="shared" si="7490"/>
        <v>#REF!</v>
      </c>
      <c r="DF574" s="6" t="e">
        <f t="shared" si="7491"/>
        <v>#REF!</v>
      </c>
      <c r="DG574" s="6" t="e">
        <f t="shared" si="7492"/>
        <v>#REF!</v>
      </c>
      <c r="DH574" s="6" t="e">
        <f t="shared" si="7493"/>
        <v>#REF!</v>
      </c>
      <c r="DI574" s="6" t="e">
        <f t="shared" si="7494"/>
        <v>#REF!</v>
      </c>
      <c r="DJ574" s="6" t="e">
        <f t="shared" si="7495"/>
        <v>#REF!</v>
      </c>
      <c r="DK574" s="6" t="e">
        <f t="shared" si="7496"/>
        <v>#REF!</v>
      </c>
      <c r="DL574" s="6" t="e">
        <f t="shared" si="7497"/>
        <v>#REF!</v>
      </c>
      <c r="DM574" s="6" t="e">
        <f t="shared" si="7498"/>
        <v>#REF!</v>
      </c>
      <c r="DO574" s="6" t="e">
        <f t="shared" si="7499"/>
        <v>#REF!</v>
      </c>
      <c r="DP574" s="6" t="e">
        <f t="shared" si="7500"/>
        <v>#REF!</v>
      </c>
      <c r="DQ574" s="6" t="e">
        <f t="shared" si="7501"/>
        <v>#REF!</v>
      </c>
      <c r="DR574" s="6" t="e">
        <f t="shared" si="7502"/>
        <v>#REF!</v>
      </c>
      <c r="DS574" s="6" t="e">
        <f t="shared" si="7503"/>
        <v>#REF!</v>
      </c>
      <c r="DT574" s="6" t="e">
        <f t="shared" si="7504"/>
        <v>#REF!</v>
      </c>
      <c r="DU574" s="6" t="e">
        <f t="shared" si="7505"/>
        <v>#REF!</v>
      </c>
      <c r="DV574" s="6" t="e">
        <f t="shared" si="7506"/>
        <v>#REF!</v>
      </c>
      <c r="DW574" s="6" t="e">
        <f t="shared" si="7507"/>
        <v>#REF!</v>
      </c>
      <c r="DX574" s="6" t="e">
        <f t="shared" si="7508"/>
        <v>#REF!</v>
      </c>
      <c r="DY574" s="6" t="e">
        <f t="shared" si="7509"/>
        <v>#REF!</v>
      </c>
      <c r="DZ574" s="6" t="e">
        <f t="shared" si="7510"/>
        <v>#REF!</v>
      </c>
    </row>
    <row r="575" spans="2:130" ht="12" customHeight="1" outlineLevel="1">
      <c r="B575" s="6">
        <f>'23년(세부_실적)'!A766</f>
        <v>569</v>
      </c>
      <c r="C575" s="620"/>
      <c r="D575" s="620"/>
      <c r="E575" s="620"/>
      <c r="F575" s="622" t="str">
        <f>'23년(세부_실적)'!E766</f>
        <v>PLL019-D15-39M</v>
      </c>
      <c r="G575" s="622" t="s">
        <v>1560</v>
      </c>
      <c r="H575" s="622"/>
      <c r="I575" s="617" t="str">
        <f>'23년(세부_실적)'!G766</f>
        <v>구</v>
      </c>
      <c r="J575" s="617" t="str">
        <f>'23년(세부_실적)'!H766</f>
        <v>SY</v>
      </c>
      <c r="K575" s="617">
        <f>'23년(세부_실적)'!I766</f>
        <v>5.96</v>
      </c>
      <c r="L575" s="617">
        <f>'23년(세부_실적)'!J766</f>
        <v>0</v>
      </c>
      <c r="M575" s="617">
        <f>'23년(세부_실적)'!K766</f>
        <v>5.96</v>
      </c>
      <c r="N575" s="617">
        <f>'23년(세부_실적)'!L766</f>
        <v>0</v>
      </c>
      <c r="O575" s="617">
        <f>'23년(세부_실적)'!M766</f>
        <v>5.96</v>
      </c>
      <c r="P575" s="617">
        <f>'23년(세부_실적)'!N766</f>
        <v>0</v>
      </c>
      <c r="Q575" s="617">
        <f>'23년(세부_실적)'!O766</f>
        <v>5.96</v>
      </c>
      <c r="R575" s="617">
        <f>'23년(세부_실적)'!P766</f>
        <v>0</v>
      </c>
      <c r="S575" s="638">
        <f>'23년(세부_실적)'!Q766</f>
        <v>0</v>
      </c>
      <c r="T575" s="638">
        <f t="shared" si="7454"/>
        <v>0</v>
      </c>
      <c r="U575" s="638">
        <f>'23년(세부_실적)'!S766</f>
        <v>0</v>
      </c>
      <c r="V575" s="638">
        <f t="shared" si="7455"/>
        <v>0</v>
      </c>
      <c r="W575" s="638">
        <f>'23년(세부_실적)'!U766</f>
        <v>0</v>
      </c>
      <c r="X575" s="638">
        <f t="shared" si="7456"/>
        <v>0</v>
      </c>
      <c r="Y575" s="638">
        <f>'23년(세부_실적)'!W766</f>
        <v>0</v>
      </c>
      <c r="Z575" s="638">
        <f t="shared" si="7457"/>
        <v>0</v>
      </c>
      <c r="AA575" s="638">
        <f>'23년(세부_실적)'!Y766</f>
        <v>0</v>
      </c>
      <c r="AB575" s="638">
        <f t="shared" si="7457"/>
        <v>0</v>
      </c>
      <c r="AC575" s="638">
        <f>'23년(세부_실적)'!AA766</f>
        <v>0</v>
      </c>
      <c r="AD575" s="638">
        <f t="shared" ref="AD575" si="8287">AC575*1000</f>
        <v>0</v>
      </c>
      <c r="AE575" s="638">
        <f>'23년(세부_실적)'!AC766</f>
        <v>0</v>
      </c>
      <c r="AF575" s="638">
        <f t="shared" ref="AF575" si="8288">AE575*1000</f>
        <v>0</v>
      </c>
      <c r="AG575" s="638">
        <f>'23년(세부_실적)'!AE766</f>
        <v>0</v>
      </c>
      <c r="AH575" s="638">
        <f t="shared" ref="AH575" si="8289">AG575*1000</f>
        <v>0</v>
      </c>
      <c r="AI575" s="638">
        <f>'23년(세부_실적)'!AG766</f>
        <v>0</v>
      </c>
      <c r="AJ575" s="638">
        <f t="shared" ref="AJ575" si="8290">AI575*1000</f>
        <v>0</v>
      </c>
      <c r="AK575" s="638">
        <f>'23년(세부_실적)'!AI766</f>
        <v>0</v>
      </c>
      <c r="AL575" s="638">
        <f t="shared" ref="AL575" si="8291">AK575*1000</f>
        <v>0</v>
      </c>
      <c r="AM575" s="638">
        <f>'23년(세부_실적)'!AK766</f>
        <v>0</v>
      </c>
      <c r="AN575" s="638">
        <f t="shared" ref="AN575" si="8292">AM575*1000</f>
        <v>0</v>
      </c>
      <c r="AO575" s="638">
        <f>'23년(세부_실적)'!AM766</f>
        <v>0</v>
      </c>
      <c r="AP575" s="638">
        <f t="shared" ref="AP575" si="8293">AO575*1000</f>
        <v>0</v>
      </c>
      <c r="AQ575" s="638">
        <f>'23년(세부_실적)'!AO766</f>
        <v>0</v>
      </c>
      <c r="AR575" s="638">
        <f t="shared" ref="AR575" si="8294">AQ575*1000</f>
        <v>0</v>
      </c>
      <c r="AS575" s="638">
        <f>'23년(세부_실적)'!AQ766</f>
        <v>0</v>
      </c>
      <c r="AT575" s="638">
        <f t="shared" ref="AT575" si="8295">AS575*1000</f>
        <v>0</v>
      </c>
      <c r="AU575" s="638">
        <f>'23년(세부_실적)'!AS766</f>
        <v>0</v>
      </c>
      <c r="AV575" s="638">
        <f t="shared" ref="AV575" si="8296">AU575*1000</f>
        <v>0</v>
      </c>
      <c r="AW575" s="638">
        <f>'23년(세부_실적)'!AU766</f>
        <v>0</v>
      </c>
      <c r="AX575" s="638">
        <f t="shared" ref="AX575" si="8297">AW575*1000</f>
        <v>0</v>
      </c>
      <c r="AY575" s="638">
        <f>'23년(세부_실적)'!AW766</f>
        <v>0</v>
      </c>
      <c r="AZ575" s="638">
        <f t="shared" ref="AZ575" si="8298">AY575*1000</f>
        <v>0</v>
      </c>
      <c r="BA575" s="638">
        <f>'23년(세부_실적)'!AY766</f>
        <v>0</v>
      </c>
      <c r="BB575" s="638">
        <f t="shared" ref="BB575" si="8299">BA575*1000</f>
        <v>0</v>
      </c>
      <c r="BC575" s="638">
        <f>'23년(세부_실적)'!BA766</f>
        <v>0</v>
      </c>
      <c r="BD575" s="638">
        <f t="shared" ref="BD575" si="8300">BC575*1000</f>
        <v>0</v>
      </c>
      <c r="BF575" s="617"/>
      <c r="BG575" s="617"/>
      <c r="BH575" s="617"/>
      <c r="BI575" s="617"/>
      <c r="BJ575" s="617"/>
      <c r="BK575" s="617"/>
      <c r="BL575" s="617"/>
      <c r="BM575" s="617"/>
      <c r="BN575" s="617"/>
      <c r="BO575" s="617"/>
      <c r="BP575" s="617"/>
      <c r="BQ575" s="617"/>
      <c r="BR575" s="617"/>
      <c r="BS575" s="617"/>
      <c r="BT575" s="617"/>
      <c r="BU575" s="617"/>
      <c r="BV575" s="617"/>
      <c r="BW575" s="617"/>
      <c r="BX575" s="617"/>
      <c r="BY575" s="617"/>
      <c r="BZ575" s="617"/>
      <c r="CA575" s="617"/>
      <c r="CB575" s="617"/>
      <c r="CC575" s="617"/>
      <c r="CD575" s="617"/>
      <c r="CE575" s="617"/>
      <c r="CF575" s="617"/>
      <c r="CG575" s="617"/>
      <c r="CH575" s="617"/>
      <c r="CI575" s="617"/>
      <c r="CJ575" s="617"/>
      <c r="CK575" s="617"/>
      <c r="CL575" s="617"/>
      <c r="CM575" s="617"/>
      <c r="CN575" s="617"/>
      <c r="CO575" s="617"/>
      <c r="CP575" s="617"/>
      <c r="CQ575" s="617"/>
      <c r="CR575" s="617"/>
      <c r="CS575" s="617"/>
      <c r="CT575" s="617"/>
      <c r="CU575" s="617"/>
      <c r="CV575" s="617"/>
      <c r="CW575" s="617"/>
      <c r="CX575" s="617"/>
      <c r="CY575" s="617"/>
      <c r="CZ575" s="617"/>
      <c r="DA575" s="617"/>
      <c r="DB575" s="6">
        <f t="shared" si="7487"/>
        <v>0</v>
      </c>
      <c r="DC575" s="6">
        <f t="shared" si="7488"/>
        <v>0</v>
      </c>
      <c r="DD575" s="6">
        <f t="shared" si="7489"/>
        <v>0</v>
      </c>
      <c r="DE575" s="6">
        <f t="shared" si="7490"/>
        <v>0</v>
      </c>
      <c r="DF575" s="6">
        <f t="shared" si="7491"/>
        <v>0</v>
      </c>
      <c r="DG575" s="6">
        <f t="shared" si="7492"/>
        <v>0</v>
      </c>
      <c r="DH575" s="6">
        <f t="shared" si="7493"/>
        <v>0</v>
      </c>
      <c r="DI575" s="6">
        <f t="shared" si="7494"/>
        <v>0</v>
      </c>
      <c r="DJ575" s="6">
        <f t="shared" si="7495"/>
        <v>0</v>
      </c>
      <c r="DK575" s="6">
        <f t="shared" si="7496"/>
        <v>0</v>
      </c>
      <c r="DL575" s="6">
        <f t="shared" si="7497"/>
        <v>0</v>
      </c>
      <c r="DM575" s="6">
        <f t="shared" si="7498"/>
        <v>0</v>
      </c>
      <c r="DO575" s="6">
        <f t="shared" si="7499"/>
        <v>0</v>
      </c>
      <c r="DP575" s="6">
        <f t="shared" si="7500"/>
        <v>0</v>
      </c>
      <c r="DQ575" s="6">
        <f t="shared" si="7501"/>
        <v>0</v>
      </c>
      <c r="DR575" s="6">
        <f t="shared" si="7502"/>
        <v>0</v>
      </c>
      <c r="DS575" s="6">
        <f t="shared" si="7503"/>
        <v>0</v>
      </c>
      <c r="DT575" s="6">
        <f t="shared" si="7504"/>
        <v>0</v>
      </c>
      <c r="DU575" s="6">
        <f t="shared" si="7505"/>
        <v>0</v>
      </c>
      <c r="DV575" s="6">
        <f t="shared" si="7506"/>
        <v>0</v>
      </c>
      <c r="DW575" s="6">
        <f t="shared" si="7507"/>
        <v>0</v>
      </c>
      <c r="DX575" s="6">
        <f t="shared" si="7508"/>
        <v>0</v>
      </c>
      <c r="DY575" s="6">
        <f t="shared" si="7509"/>
        <v>0</v>
      </c>
      <c r="DZ575" s="6">
        <f t="shared" si="7510"/>
        <v>0</v>
      </c>
    </row>
    <row r="576" spans="2:130" ht="12" customHeight="1" outlineLevel="1">
      <c r="B576" s="6">
        <f>'23년(세부_실적)'!A767</f>
        <v>570</v>
      </c>
      <c r="C576" s="620"/>
      <c r="D576" s="620"/>
      <c r="E576" s="620"/>
      <c r="F576" s="622" t="str">
        <f>'23년(세부_실적)'!E767</f>
        <v>PLL019-D19-48</v>
      </c>
      <c r="G576" s="622" t="s">
        <v>1561</v>
      </c>
      <c r="H576" s="622"/>
      <c r="I576" s="617" t="str">
        <f>'23년(세부_실적)'!G767</f>
        <v>구</v>
      </c>
      <c r="J576" s="617" t="str">
        <f>'23년(세부_실적)'!H767</f>
        <v>SY</v>
      </c>
      <c r="K576" s="617">
        <f>'23년(세부_실적)'!I767</f>
        <v>4.8600000000000003</v>
      </c>
      <c r="L576" s="617">
        <f>'23년(세부_실적)'!J767</f>
        <v>0</v>
      </c>
      <c r="M576" s="617">
        <f>'23년(세부_실적)'!K767</f>
        <v>4.8600000000000003</v>
      </c>
      <c r="N576" s="617">
        <f>'23년(세부_실적)'!L767</f>
        <v>0</v>
      </c>
      <c r="O576" s="617">
        <f>'23년(세부_실적)'!M767</f>
        <v>4.8600000000000003</v>
      </c>
      <c r="P576" s="617">
        <f>'23년(세부_실적)'!N767</f>
        <v>0</v>
      </c>
      <c r="Q576" s="617">
        <f>'23년(세부_실적)'!O767</f>
        <v>4.8600000000000003</v>
      </c>
      <c r="R576" s="617">
        <f>'23년(세부_실적)'!P767</f>
        <v>0</v>
      </c>
      <c r="S576" s="638">
        <f>'23년(세부_실적)'!Q767</f>
        <v>0</v>
      </c>
      <c r="T576" s="638">
        <f t="shared" si="7454"/>
        <v>0</v>
      </c>
      <c r="U576" s="638">
        <f>'23년(세부_실적)'!S767</f>
        <v>0</v>
      </c>
      <c r="V576" s="638">
        <f t="shared" si="7455"/>
        <v>0</v>
      </c>
      <c r="W576" s="638">
        <f>'23년(세부_실적)'!U767</f>
        <v>0</v>
      </c>
      <c r="X576" s="638">
        <f t="shared" si="7456"/>
        <v>0</v>
      </c>
      <c r="Y576" s="638">
        <f>'23년(세부_실적)'!W767</f>
        <v>0</v>
      </c>
      <c r="Z576" s="638">
        <f t="shared" si="7457"/>
        <v>0</v>
      </c>
      <c r="AA576" s="638">
        <f>'23년(세부_실적)'!Y767</f>
        <v>0</v>
      </c>
      <c r="AB576" s="638">
        <f t="shared" si="7457"/>
        <v>0</v>
      </c>
      <c r="AC576" s="638">
        <f>'23년(세부_실적)'!AA767</f>
        <v>0</v>
      </c>
      <c r="AD576" s="638">
        <f t="shared" ref="AD576" si="8301">AC576*1000</f>
        <v>0</v>
      </c>
      <c r="AE576" s="638">
        <f>'23년(세부_실적)'!AC767</f>
        <v>0</v>
      </c>
      <c r="AF576" s="638">
        <f t="shared" ref="AF576" si="8302">AE576*1000</f>
        <v>0</v>
      </c>
      <c r="AG576" s="638">
        <f>'23년(세부_실적)'!AE767</f>
        <v>0</v>
      </c>
      <c r="AH576" s="638">
        <f t="shared" ref="AH576" si="8303">AG576*1000</f>
        <v>0</v>
      </c>
      <c r="AI576" s="638">
        <f>'23년(세부_실적)'!AG767</f>
        <v>0</v>
      </c>
      <c r="AJ576" s="638">
        <f t="shared" ref="AJ576" si="8304">AI576*1000</f>
        <v>0</v>
      </c>
      <c r="AK576" s="638">
        <f>'23년(세부_실적)'!AI767</f>
        <v>0</v>
      </c>
      <c r="AL576" s="638">
        <f t="shared" ref="AL576" si="8305">AK576*1000</f>
        <v>0</v>
      </c>
      <c r="AM576" s="638">
        <f>'23년(세부_실적)'!AK767</f>
        <v>0</v>
      </c>
      <c r="AN576" s="638">
        <f t="shared" ref="AN576" si="8306">AM576*1000</f>
        <v>0</v>
      </c>
      <c r="AO576" s="638">
        <f>'23년(세부_실적)'!AM767</f>
        <v>0</v>
      </c>
      <c r="AP576" s="638">
        <f t="shared" ref="AP576" si="8307">AO576*1000</f>
        <v>0</v>
      </c>
      <c r="AQ576" s="638">
        <f>'23년(세부_실적)'!AO767</f>
        <v>0</v>
      </c>
      <c r="AR576" s="638">
        <f t="shared" ref="AR576" si="8308">AQ576*1000</f>
        <v>0</v>
      </c>
      <c r="AS576" s="638">
        <f>'23년(세부_실적)'!AQ767</f>
        <v>0</v>
      </c>
      <c r="AT576" s="638">
        <f t="shared" ref="AT576" si="8309">AS576*1000</f>
        <v>0</v>
      </c>
      <c r="AU576" s="638">
        <f>'23년(세부_실적)'!AS767</f>
        <v>0</v>
      </c>
      <c r="AV576" s="638">
        <f t="shared" ref="AV576" si="8310">AU576*1000</f>
        <v>0</v>
      </c>
      <c r="AW576" s="638">
        <f>'23년(세부_실적)'!AU767</f>
        <v>0</v>
      </c>
      <c r="AX576" s="638">
        <f t="shared" ref="AX576" si="8311">AW576*1000</f>
        <v>0</v>
      </c>
      <c r="AY576" s="638">
        <f>'23년(세부_실적)'!AW767</f>
        <v>0</v>
      </c>
      <c r="AZ576" s="638">
        <f t="shared" ref="AZ576" si="8312">AY576*1000</f>
        <v>0</v>
      </c>
      <c r="BA576" s="638">
        <f>'23년(세부_실적)'!AY767</f>
        <v>0</v>
      </c>
      <c r="BB576" s="638">
        <f t="shared" ref="BB576" si="8313">BA576*1000</f>
        <v>0</v>
      </c>
      <c r="BC576" s="638">
        <f>'23년(세부_실적)'!BA767</f>
        <v>0</v>
      </c>
      <c r="BD576" s="638">
        <f t="shared" ref="BD576" si="8314">BC576*1000</f>
        <v>0</v>
      </c>
      <c r="BF576" s="617"/>
      <c r="BG576" s="617"/>
      <c r="BH576" s="617"/>
      <c r="BI576" s="617"/>
      <c r="BJ576" s="617"/>
      <c r="BK576" s="617"/>
      <c r="BL576" s="617"/>
      <c r="BM576" s="617"/>
      <c r="BN576" s="617"/>
      <c r="BO576" s="617"/>
      <c r="BP576" s="617"/>
      <c r="BQ576" s="617"/>
      <c r="BR576" s="617"/>
      <c r="BS576" s="617"/>
      <c r="BT576" s="617"/>
      <c r="BU576" s="617"/>
      <c r="BV576" s="617"/>
      <c r="BW576" s="617"/>
      <c r="BX576" s="617"/>
      <c r="BY576" s="617"/>
      <c r="BZ576" s="617"/>
      <c r="CA576" s="617"/>
      <c r="CB576" s="617"/>
      <c r="CC576" s="617"/>
      <c r="CD576" s="617"/>
      <c r="CE576" s="617"/>
      <c r="CF576" s="617"/>
      <c r="CG576" s="617"/>
      <c r="CH576" s="617"/>
      <c r="CI576" s="617"/>
      <c r="CJ576" s="617"/>
      <c r="CK576" s="617"/>
      <c r="CL576" s="617"/>
      <c r="CM576" s="617"/>
      <c r="CN576" s="617"/>
      <c r="CO576" s="617"/>
      <c r="CP576" s="617"/>
      <c r="CQ576" s="617"/>
      <c r="CR576" s="617"/>
      <c r="CS576" s="617"/>
      <c r="CT576" s="617"/>
      <c r="CU576" s="617"/>
      <c r="CV576" s="617"/>
      <c r="CW576" s="617"/>
      <c r="CX576" s="617"/>
      <c r="CY576" s="617"/>
      <c r="CZ576" s="617"/>
      <c r="DA576" s="617"/>
      <c r="DB576" s="6">
        <f t="shared" si="7487"/>
        <v>0</v>
      </c>
      <c r="DC576" s="6">
        <f t="shared" si="7488"/>
        <v>0</v>
      </c>
      <c r="DD576" s="6">
        <f t="shared" si="7489"/>
        <v>0</v>
      </c>
      <c r="DE576" s="6">
        <f t="shared" si="7490"/>
        <v>0</v>
      </c>
      <c r="DF576" s="6">
        <f t="shared" si="7491"/>
        <v>0</v>
      </c>
      <c r="DG576" s="6">
        <f t="shared" si="7492"/>
        <v>0</v>
      </c>
      <c r="DH576" s="6">
        <f t="shared" si="7493"/>
        <v>0</v>
      </c>
      <c r="DI576" s="6">
        <f t="shared" si="7494"/>
        <v>0</v>
      </c>
      <c r="DJ576" s="6">
        <f t="shared" si="7495"/>
        <v>0</v>
      </c>
      <c r="DK576" s="6">
        <f t="shared" si="7496"/>
        <v>0</v>
      </c>
      <c r="DL576" s="6">
        <f t="shared" si="7497"/>
        <v>0</v>
      </c>
      <c r="DM576" s="6">
        <f t="shared" si="7498"/>
        <v>0</v>
      </c>
      <c r="DO576" s="6">
        <f t="shared" si="7499"/>
        <v>0</v>
      </c>
      <c r="DP576" s="6">
        <f t="shared" si="7500"/>
        <v>0</v>
      </c>
      <c r="DQ576" s="6">
        <f t="shared" si="7501"/>
        <v>0</v>
      </c>
      <c r="DR576" s="6">
        <f t="shared" si="7502"/>
        <v>0</v>
      </c>
      <c r="DS576" s="6">
        <f t="shared" si="7503"/>
        <v>0</v>
      </c>
      <c r="DT576" s="6">
        <f t="shared" si="7504"/>
        <v>0</v>
      </c>
      <c r="DU576" s="6">
        <f t="shared" si="7505"/>
        <v>0</v>
      </c>
      <c r="DV576" s="6">
        <f t="shared" si="7506"/>
        <v>0</v>
      </c>
      <c r="DW576" s="6">
        <f t="shared" si="7507"/>
        <v>0</v>
      </c>
      <c r="DX576" s="6">
        <f t="shared" si="7508"/>
        <v>0</v>
      </c>
      <c r="DY576" s="6">
        <f t="shared" si="7509"/>
        <v>0</v>
      </c>
      <c r="DZ576" s="6">
        <f t="shared" si="7510"/>
        <v>0</v>
      </c>
    </row>
    <row r="577" spans="2:130" ht="12" customHeight="1" outlineLevel="1">
      <c r="B577" s="6">
        <f>'23년(세부_실적)'!A768</f>
        <v>571</v>
      </c>
      <c r="C577" s="620"/>
      <c r="D577" s="620"/>
      <c r="E577" s="620"/>
      <c r="F577" s="622" t="str">
        <f>'23년(세부_실적)'!E768</f>
        <v>PLL019-D19-48M</v>
      </c>
      <c r="G577" s="622" t="s">
        <v>1562</v>
      </c>
      <c r="H577" s="622"/>
      <c r="I577" s="617" t="str">
        <f>'23년(세부_실적)'!G768</f>
        <v>구</v>
      </c>
      <c r="J577" s="617" t="str">
        <f>'23년(세부_실적)'!H768</f>
        <v>SY</v>
      </c>
      <c r="K577" s="617">
        <f>'23년(세부_실적)'!I768</f>
        <v>5.96</v>
      </c>
      <c r="L577" s="617">
        <f>'23년(세부_실적)'!J768</f>
        <v>0</v>
      </c>
      <c r="M577" s="617">
        <f>'23년(세부_실적)'!K768</f>
        <v>5.96</v>
      </c>
      <c r="N577" s="617">
        <f>'23년(세부_실적)'!L768</f>
        <v>0</v>
      </c>
      <c r="O577" s="617">
        <f>'23년(세부_실적)'!M768</f>
        <v>5.96</v>
      </c>
      <c r="P577" s="617">
        <f>'23년(세부_실적)'!N768</f>
        <v>0</v>
      </c>
      <c r="Q577" s="617">
        <f>'23년(세부_실적)'!O768</f>
        <v>5.96</v>
      </c>
      <c r="R577" s="617">
        <f>'23년(세부_실적)'!P768</f>
        <v>0</v>
      </c>
      <c r="S577" s="638">
        <f>'23년(세부_실적)'!Q768</f>
        <v>0</v>
      </c>
      <c r="T577" s="638">
        <f t="shared" si="7454"/>
        <v>0</v>
      </c>
      <c r="U577" s="638">
        <f>'23년(세부_실적)'!S768</f>
        <v>0</v>
      </c>
      <c r="V577" s="638">
        <f t="shared" si="7455"/>
        <v>0</v>
      </c>
      <c r="W577" s="638">
        <f>'23년(세부_실적)'!U768</f>
        <v>0</v>
      </c>
      <c r="X577" s="638">
        <f t="shared" si="7456"/>
        <v>0</v>
      </c>
      <c r="Y577" s="638">
        <f>'23년(세부_실적)'!W768</f>
        <v>0</v>
      </c>
      <c r="Z577" s="638">
        <f t="shared" si="7457"/>
        <v>0</v>
      </c>
      <c r="AA577" s="638">
        <f>'23년(세부_실적)'!Y768</f>
        <v>0</v>
      </c>
      <c r="AB577" s="638">
        <f t="shared" si="7457"/>
        <v>0</v>
      </c>
      <c r="AC577" s="638">
        <f>'23년(세부_실적)'!AA768</f>
        <v>0</v>
      </c>
      <c r="AD577" s="638">
        <f t="shared" ref="AD577" si="8315">AC577*1000</f>
        <v>0</v>
      </c>
      <c r="AE577" s="638">
        <f>'23년(세부_실적)'!AC768</f>
        <v>0</v>
      </c>
      <c r="AF577" s="638">
        <f t="shared" ref="AF577" si="8316">AE577*1000</f>
        <v>0</v>
      </c>
      <c r="AG577" s="638">
        <f>'23년(세부_실적)'!AE768</f>
        <v>0</v>
      </c>
      <c r="AH577" s="638">
        <f t="shared" ref="AH577" si="8317">AG577*1000</f>
        <v>0</v>
      </c>
      <c r="AI577" s="638">
        <f>'23년(세부_실적)'!AG768</f>
        <v>0</v>
      </c>
      <c r="AJ577" s="638">
        <f t="shared" ref="AJ577" si="8318">AI577*1000</f>
        <v>0</v>
      </c>
      <c r="AK577" s="638">
        <f>'23년(세부_실적)'!AI768</f>
        <v>0</v>
      </c>
      <c r="AL577" s="638">
        <f t="shared" ref="AL577" si="8319">AK577*1000</f>
        <v>0</v>
      </c>
      <c r="AM577" s="638">
        <f>'23년(세부_실적)'!AK768</f>
        <v>0</v>
      </c>
      <c r="AN577" s="638">
        <f t="shared" ref="AN577" si="8320">AM577*1000</f>
        <v>0</v>
      </c>
      <c r="AO577" s="638">
        <f>'23년(세부_실적)'!AM768</f>
        <v>0</v>
      </c>
      <c r="AP577" s="638">
        <f t="shared" ref="AP577" si="8321">AO577*1000</f>
        <v>0</v>
      </c>
      <c r="AQ577" s="638">
        <f>'23년(세부_실적)'!AO768</f>
        <v>0</v>
      </c>
      <c r="AR577" s="638">
        <f t="shared" ref="AR577" si="8322">AQ577*1000</f>
        <v>0</v>
      </c>
      <c r="AS577" s="638">
        <f>'23년(세부_실적)'!AQ768</f>
        <v>0</v>
      </c>
      <c r="AT577" s="638">
        <f t="shared" ref="AT577" si="8323">AS577*1000</f>
        <v>0</v>
      </c>
      <c r="AU577" s="638">
        <f>'23년(세부_실적)'!AS768</f>
        <v>0</v>
      </c>
      <c r="AV577" s="638">
        <f t="shared" ref="AV577" si="8324">AU577*1000</f>
        <v>0</v>
      </c>
      <c r="AW577" s="638">
        <f>'23년(세부_실적)'!AU768</f>
        <v>0</v>
      </c>
      <c r="AX577" s="638">
        <f t="shared" ref="AX577" si="8325">AW577*1000</f>
        <v>0</v>
      </c>
      <c r="AY577" s="638">
        <f>'23년(세부_실적)'!AW768</f>
        <v>0</v>
      </c>
      <c r="AZ577" s="638">
        <f t="shared" ref="AZ577" si="8326">AY577*1000</f>
        <v>0</v>
      </c>
      <c r="BA577" s="638">
        <f>'23년(세부_실적)'!AY768</f>
        <v>0</v>
      </c>
      <c r="BB577" s="638">
        <f t="shared" ref="BB577" si="8327">BA577*1000</f>
        <v>0</v>
      </c>
      <c r="BC577" s="638">
        <f>'23년(세부_실적)'!BA768</f>
        <v>0</v>
      </c>
      <c r="BD577" s="638">
        <f t="shared" ref="BD577" si="8328">BC577*1000</f>
        <v>0</v>
      </c>
      <c r="BF577" s="617"/>
      <c r="BG577" s="617"/>
      <c r="BH577" s="617"/>
      <c r="BI577" s="617"/>
      <c r="BJ577" s="617"/>
      <c r="BK577" s="617"/>
      <c r="BL577" s="617"/>
      <c r="BM577" s="617"/>
      <c r="BN577" s="617"/>
      <c r="BO577" s="617"/>
      <c r="BP577" s="617"/>
      <c r="BQ577" s="617"/>
      <c r="BR577" s="617"/>
      <c r="BS577" s="617"/>
      <c r="BT577" s="617"/>
      <c r="BU577" s="617"/>
      <c r="BV577" s="617"/>
      <c r="BW577" s="617"/>
      <c r="BX577" s="617"/>
      <c r="BY577" s="617"/>
      <c r="BZ577" s="617"/>
      <c r="CA577" s="617"/>
      <c r="CB577" s="617"/>
      <c r="CC577" s="617"/>
      <c r="CD577" s="617"/>
      <c r="CE577" s="617"/>
      <c r="CF577" s="617"/>
      <c r="CG577" s="617"/>
      <c r="CH577" s="617"/>
      <c r="CI577" s="617"/>
      <c r="CJ577" s="617"/>
      <c r="CK577" s="617"/>
      <c r="CL577" s="617"/>
      <c r="CM577" s="617"/>
      <c r="CN577" s="617"/>
      <c r="CO577" s="617"/>
      <c r="CP577" s="617"/>
      <c r="CQ577" s="617"/>
      <c r="CR577" s="617"/>
      <c r="CS577" s="617"/>
      <c r="CT577" s="617"/>
      <c r="CU577" s="617"/>
      <c r="CV577" s="617"/>
      <c r="CW577" s="617"/>
      <c r="CX577" s="617"/>
      <c r="CY577" s="617"/>
      <c r="CZ577" s="617"/>
      <c r="DA577" s="617"/>
      <c r="DB577" s="6">
        <f t="shared" si="7487"/>
        <v>0</v>
      </c>
      <c r="DC577" s="6">
        <f t="shared" si="7488"/>
        <v>0</v>
      </c>
      <c r="DD577" s="6">
        <f t="shared" si="7489"/>
        <v>0</v>
      </c>
      <c r="DE577" s="6">
        <f t="shared" si="7490"/>
        <v>0</v>
      </c>
      <c r="DF577" s="6">
        <f t="shared" si="7491"/>
        <v>0</v>
      </c>
      <c r="DG577" s="6">
        <f t="shared" si="7492"/>
        <v>0</v>
      </c>
      <c r="DH577" s="6">
        <f t="shared" si="7493"/>
        <v>0</v>
      </c>
      <c r="DI577" s="6">
        <f t="shared" si="7494"/>
        <v>0</v>
      </c>
      <c r="DJ577" s="6">
        <f t="shared" si="7495"/>
        <v>0</v>
      </c>
      <c r="DK577" s="6">
        <f t="shared" si="7496"/>
        <v>0</v>
      </c>
      <c r="DL577" s="6">
        <f t="shared" si="7497"/>
        <v>0</v>
      </c>
      <c r="DM577" s="6">
        <f t="shared" si="7498"/>
        <v>0</v>
      </c>
      <c r="DO577" s="6">
        <f t="shared" si="7499"/>
        <v>0</v>
      </c>
      <c r="DP577" s="6">
        <f t="shared" si="7500"/>
        <v>0</v>
      </c>
      <c r="DQ577" s="6">
        <f t="shared" si="7501"/>
        <v>0</v>
      </c>
      <c r="DR577" s="6">
        <f t="shared" si="7502"/>
        <v>0</v>
      </c>
      <c r="DS577" s="6">
        <f t="shared" si="7503"/>
        <v>0</v>
      </c>
      <c r="DT577" s="6">
        <f t="shared" si="7504"/>
        <v>0</v>
      </c>
      <c r="DU577" s="6">
        <f t="shared" si="7505"/>
        <v>0</v>
      </c>
      <c r="DV577" s="6">
        <f t="shared" si="7506"/>
        <v>0</v>
      </c>
      <c r="DW577" s="6">
        <f t="shared" si="7507"/>
        <v>0</v>
      </c>
      <c r="DX577" s="6">
        <f t="shared" si="7508"/>
        <v>0</v>
      </c>
      <c r="DY577" s="6">
        <f t="shared" si="7509"/>
        <v>0</v>
      </c>
      <c r="DZ577" s="6">
        <f t="shared" si="7510"/>
        <v>0</v>
      </c>
    </row>
    <row r="578" spans="2:130" ht="12" customHeight="1" outlineLevel="1">
      <c r="B578" s="6">
        <f>'23년(세부_실적)'!A772</f>
        <v>572</v>
      </c>
      <c r="C578" s="620"/>
      <c r="D578" s="620"/>
      <c r="E578" s="620"/>
      <c r="F578" s="622" t="str">
        <f>'23년(세부_실적)'!E772</f>
        <v>PLL030-P28-35MN</v>
      </c>
      <c r="G578" s="622" t="s">
        <v>1563</v>
      </c>
      <c r="H578" s="622"/>
      <c r="I578" s="617" t="str">
        <f>'23년(세부_실적)'!G772</f>
        <v>구</v>
      </c>
      <c r="J578" s="617" t="str">
        <f>'23년(세부_실적)'!H772</f>
        <v>SY</v>
      </c>
      <c r="K578" s="617">
        <f>'23년(세부_실적)'!I772</f>
        <v>0</v>
      </c>
      <c r="L578" s="617">
        <f>'23년(세부_실적)'!J772</f>
        <v>0</v>
      </c>
      <c r="M578" s="617">
        <f>'23년(세부_실적)'!K772</f>
        <v>0</v>
      </c>
      <c r="N578" s="617">
        <f>'23년(세부_실적)'!L772</f>
        <v>0</v>
      </c>
      <c r="O578" s="617">
        <f>'23년(세부_실적)'!M772</f>
        <v>11.67</v>
      </c>
      <c r="P578" s="617">
        <f>'23년(세부_실적)'!N772</f>
        <v>0</v>
      </c>
      <c r="Q578" s="617">
        <f>'23년(세부_실적)'!O772</f>
        <v>11.67</v>
      </c>
      <c r="R578" s="617">
        <f>'23년(세부_실적)'!P772</f>
        <v>0</v>
      </c>
      <c r="S578" s="638">
        <f>'23년(세부_실적)'!Q772</f>
        <v>1.45</v>
      </c>
      <c r="T578" s="638">
        <f t="shared" si="7454"/>
        <v>1450</v>
      </c>
      <c r="U578" s="638">
        <f>'23년(세부_실적)'!S772</f>
        <v>0</v>
      </c>
      <c r="V578" s="638">
        <f t="shared" si="7455"/>
        <v>0</v>
      </c>
      <c r="W578" s="638">
        <f>'23년(세부_실적)'!U772</f>
        <v>0</v>
      </c>
      <c r="X578" s="638">
        <f t="shared" si="7456"/>
        <v>0</v>
      </c>
      <c r="Y578" s="638">
        <f>'23년(세부_실적)'!W772</f>
        <v>0</v>
      </c>
      <c r="Z578" s="638">
        <f t="shared" si="7457"/>
        <v>0</v>
      </c>
      <c r="AA578" s="638">
        <f>'23년(세부_실적)'!Y772</f>
        <v>0</v>
      </c>
      <c r="AB578" s="638">
        <f t="shared" si="7457"/>
        <v>0</v>
      </c>
      <c r="AC578" s="638">
        <f>'23년(세부_실적)'!AA772</f>
        <v>0</v>
      </c>
      <c r="AD578" s="638">
        <f t="shared" ref="AD578" si="8329">AC578*1000</f>
        <v>0</v>
      </c>
      <c r="AE578" s="638">
        <f>'23년(세부_실적)'!AC772</f>
        <v>0</v>
      </c>
      <c r="AF578" s="638">
        <f t="shared" ref="AF578" si="8330">AE578*1000</f>
        <v>0</v>
      </c>
      <c r="AG578" s="638">
        <f>'23년(세부_실적)'!AE772</f>
        <v>0</v>
      </c>
      <c r="AH578" s="638">
        <f t="shared" ref="AH578" si="8331">AG578*1000</f>
        <v>0</v>
      </c>
      <c r="AI578" s="638">
        <f>'23년(세부_실적)'!AG772</f>
        <v>0</v>
      </c>
      <c r="AJ578" s="638">
        <f t="shared" ref="AJ578" si="8332">AI578*1000</f>
        <v>0</v>
      </c>
      <c r="AK578" s="638">
        <f>'23년(세부_실적)'!AI772</f>
        <v>0</v>
      </c>
      <c r="AL578" s="638">
        <f t="shared" ref="AL578" si="8333">AK578*1000</f>
        <v>0</v>
      </c>
      <c r="AM578" s="638">
        <f>'23년(세부_실적)'!AK772</f>
        <v>0</v>
      </c>
      <c r="AN578" s="638">
        <f t="shared" ref="AN578" si="8334">AM578*1000</f>
        <v>0</v>
      </c>
      <c r="AO578" s="638">
        <f>'23년(세부_실적)'!AM772</f>
        <v>0</v>
      </c>
      <c r="AP578" s="638">
        <f t="shared" ref="AP578" si="8335">AO578*1000</f>
        <v>0</v>
      </c>
      <c r="AQ578" s="638">
        <f>'23년(세부_실적)'!AO772</f>
        <v>1.45</v>
      </c>
      <c r="AR578" s="638">
        <f t="shared" ref="AR578" si="8336">AQ578*1000</f>
        <v>1450</v>
      </c>
      <c r="AS578" s="638">
        <f>'23년(세부_실적)'!AQ772</f>
        <v>1.45</v>
      </c>
      <c r="AT578" s="638">
        <f t="shared" ref="AT578" si="8337">AS578*1000</f>
        <v>1450</v>
      </c>
      <c r="AU578" s="638">
        <f>'23년(세부_실적)'!AS772</f>
        <v>0</v>
      </c>
      <c r="AV578" s="638">
        <f t="shared" ref="AV578" si="8338">AU578*1000</f>
        <v>0</v>
      </c>
      <c r="AW578" s="638">
        <f>'23년(세부_실적)'!AU772</f>
        <v>0</v>
      </c>
      <c r="AX578" s="638">
        <f t="shared" ref="AX578" si="8339">AW578*1000</f>
        <v>0</v>
      </c>
      <c r="AY578" s="638">
        <f>'23년(세부_실적)'!AW772</f>
        <v>0</v>
      </c>
      <c r="AZ578" s="638">
        <f t="shared" ref="AZ578" si="8340">AY578*1000</f>
        <v>0</v>
      </c>
      <c r="BA578" s="638">
        <f>'23년(세부_실적)'!AY772</f>
        <v>0</v>
      </c>
      <c r="BB578" s="638">
        <f t="shared" ref="BB578" si="8341">BA578*1000</f>
        <v>0</v>
      </c>
      <c r="BC578" s="638">
        <f>'23년(세부_실적)'!BA772</f>
        <v>1.45</v>
      </c>
      <c r="BD578" s="638">
        <f t="shared" ref="BD578" si="8342">BC578*1000</f>
        <v>1450</v>
      </c>
      <c r="BF578" s="617">
        <v>0.59899999999999998</v>
      </c>
      <c r="BG578" s="617">
        <v>3.9495213363636368</v>
      </c>
      <c r="BH578" s="617"/>
      <c r="BI578" s="617"/>
      <c r="BJ578" s="617">
        <v>0.59899999999999998</v>
      </c>
      <c r="BK578" s="617">
        <v>3.9495213363636368</v>
      </c>
      <c r="BL578" s="617"/>
      <c r="BM578" s="617"/>
      <c r="BN578" s="617">
        <v>0.59899999999999998</v>
      </c>
      <c r="BO578" s="617">
        <v>3.9495213363636368</v>
      </c>
      <c r="BP578" s="617">
        <v>5.96</v>
      </c>
      <c r="BQ578" s="617"/>
      <c r="BR578" s="617">
        <v>0.59899999999999998</v>
      </c>
      <c r="BS578" s="617">
        <v>3.9495213363636368</v>
      </c>
      <c r="BT578" s="617"/>
      <c r="BU578" s="617"/>
      <c r="BV578" s="617">
        <v>0.59899999999999998</v>
      </c>
      <c r="BW578" s="617">
        <v>3.9495213363636368</v>
      </c>
      <c r="BX578" s="617"/>
      <c r="BY578" s="617"/>
      <c r="BZ578" s="617">
        <v>0.59899999999999998</v>
      </c>
      <c r="CA578" s="617">
        <v>3.9495213363636368</v>
      </c>
      <c r="CB578" s="617"/>
      <c r="CC578" s="617"/>
      <c r="CD578" s="617"/>
      <c r="CE578" s="617"/>
      <c r="CF578" s="617"/>
      <c r="CG578" s="617"/>
      <c r="CH578" s="617"/>
      <c r="CI578" s="617"/>
      <c r="CJ578" s="617"/>
      <c r="CK578" s="617"/>
      <c r="CL578" s="617"/>
      <c r="CM578" s="617"/>
      <c r="CN578" s="617"/>
      <c r="CO578" s="617"/>
      <c r="CP578" s="617"/>
      <c r="CQ578" s="617"/>
      <c r="CR578" s="617"/>
      <c r="CS578" s="617"/>
      <c r="CT578" s="617"/>
      <c r="CU578" s="617"/>
      <c r="CV578" s="617"/>
      <c r="CW578" s="617"/>
      <c r="CX578" s="617"/>
      <c r="CY578" s="617"/>
      <c r="CZ578" s="617"/>
      <c r="DA578" s="617"/>
      <c r="DB578" s="6">
        <f t="shared" si="7487"/>
        <v>0</v>
      </c>
      <c r="DC578" s="6">
        <f t="shared" si="7488"/>
        <v>0</v>
      </c>
      <c r="DD578" s="6">
        <f t="shared" si="7489"/>
        <v>0</v>
      </c>
      <c r="DE578" s="6">
        <f t="shared" si="7490"/>
        <v>0</v>
      </c>
      <c r="DF578" s="6">
        <f t="shared" si="7491"/>
        <v>0</v>
      </c>
      <c r="DG578" s="6">
        <f t="shared" si="7492"/>
        <v>0</v>
      </c>
      <c r="DH578" s="6">
        <f t="shared" si="7493"/>
        <v>0</v>
      </c>
      <c r="DI578" s="6">
        <f t="shared" si="7494"/>
        <v>0</v>
      </c>
      <c r="DJ578" s="6">
        <f t="shared" si="7495"/>
        <v>0</v>
      </c>
      <c r="DK578" s="6">
        <f t="shared" si="7496"/>
        <v>0</v>
      </c>
      <c r="DL578" s="6">
        <f t="shared" si="7497"/>
        <v>0</v>
      </c>
      <c r="DM578" s="6">
        <f t="shared" si="7498"/>
        <v>0</v>
      </c>
      <c r="DO578" s="6">
        <f t="shared" si="7499"/>
        <v>0</v>
      </c>
      <c r="DP578" s="6">
        <f t="shared" si="7500"/>
        <v>0</v>
      </c>
      <c r="DQ578" s="6">
        <f t="shared" si="7501"/>
        <v>0</v>
      </c>
      <c r="DR578" s="6">
        <f t="shared" si="7502"/>
        <v>0</v>
      </c>
      <c r="DS578" s="6">
        <f t="shared" si="7503"/>
        <v>0</v>
      </c>
      <c r="DT578" s="6">
        <f t="shared" si="7504"/>
        <v>0</v>
      </c>
      <c r="DU578" s="6">
        <f t="shared" si="7505"/>
        <v>0</v>
      </c>
      <c r="DV578" s="6">
        <f t="shared" si="7506"/>
        <v>0</v>
      </c>
      <c r="DW578" s="6">
        <f t="shared" si="7507"/>
        <v>0</v>
      </c>
      <c r="DX578" s="6">
        <f t="shared" si="7508"/>
        <v>0</v>
      </c>
      <c r="DY578" s="6">
        <f t="shared" si="7509"/>
        <v>0</v>
      </c>
      <c r="DZ578" s="6">
        <f t="shared" si="7510"/>
        <v>0</v>
      </c>
    </row>
    <row r="579" spans="2:130" ht="12" customHeight="1" outlineLevel="1">
      <c r="B579" s="6">
        <f>'23년(세부_실적)'!A773</f>
        <v>573</v>
      </c>
      <c r="C579" s="620"/>
      <c r="D579" s="620"/>
      <c r="E579" s="620"/>
      <c r="F579" s="622" t="str">
        <f>'23년(세부_실적)'!E773</f>
        <v>PLL029-D09</v>
      </c>
      <c r="G579" s="622" t="s">
        <v>1564</v>
      </c>
      <c r="H579" s="622"/>
      <c r="I579" s="617" t="str">
        <f>'23년(세부_실적)'!G773</f>
        <v>구</v>
      </c>
      <c r="J579" s="617" t="str">
        <f>'23년(세부_실적)'!H773</f>
        <v>SY</v>
      </c>
      <c r="K579" s="617">
        <f>'23년(세부_실적)'!I773</f>
        <v>0</v>
      </c>
      <c r="L579" s="617">
        <f>'23년(세부_실적)'!J773</f>
        <v>4830</v>
      </c>
      <c r="M579" s="617">
        <f>'23년(세부_실적)'!K773</f>
        <v>0</v>
      </c>
      <c r="N579" s="617">
        <f>'23년(세부_실적)'!L773</f>
        <v>4830</v>
      </c>
      <c r="O579" s="617">
        <f>'23년(세부_실적)'!M773</f>
        <v>0</v>
      </c>
      <c r="P579" s="617">
        <f>'23년(세부_실적)'!N773</f>
        <v>4830</v>
      </c>
      <c r="Q579" s="617">
        <f>'23년(세부_실적)'!O773</f>
        <v>0</v>
      </c>
      <c r="R579" s="617">
        <f>'23년(세부_실적)'!P773</f>
        <v>4830</v>
      </c>
      <c r="S579" s="638">
        <f>'23년(세부_실적)'!Q773</f>
        <v>0</v>
      </c>
      <c r="T579" s="638">
        <f t="shared" si="7454"/>
        <v>0</v>
      </c>
      <c r="U579" s="638">
        <f>'23년(세부_실적)'!S773</f>
        <v>0</v>
      </c>
      <c r="V579" s="638">
        <f t="shared" si="7455"/>
        <v>0</v>
      </c>
      <c r="W579" s="638">
        <f>'23년(세부_실적)'!U773</f>
        <v>0</v>
      </c>
      <c r="X579" s="638">
        <f t="shared" si="7456"/>
        <v>0</v>
      </c>
      <c r="Y579" s="638">
        <f>'23년(세부_실적)'!W773</f>
        <v>0</v>
      </c>
      <c r="Z579" s="638">
        <f t="shared" si="7457"/>
        <v>0</v>
      </c>
      <c r="AA579" s="638">
        <f>'23년(세부_실적)'!Y773</f>
        <v>0</v>
      </c>
      <c r="AB579" s="638">
        <f t="shared" si="7457"/>
        <v>0</v>
      </c>
      <c r="AC579" s="638">
        <f>'23년(세부_실적)'!AA773</f>
        <v>0</v>
      </c>
      <c r="AD579" s="638">
        <f t="shared" ref="AD579" si="8343">AC579*1000</f>
        <v>0</v>
      </c>
      <c r="AE579" s="638">
        <f>'23년(세부_실적)'!AC773</f>
        <v>0</v>
      </c>
      <c r="AF579" s="638">
        <f t="shared" ref="AF579" si="8344">AE579*1000</f>
        <v>0</v>
      </c>
      <c r="AG579" s="638">
        <f>'23년(세부_실적)'!AE773</f>
        <v>0</v>
      </c>
      <c r="AH579" s="638">
        <f t="shared" ref="AH579" si="8345">AG579*1000</f>
        <v>0</v>
      </c>
      <c r="AI579" s="638">
        <f>'23년(세부_실적)'!AG773</f>
        <v>0</v>
      </c>
      <c r="AJ579" s="638">
        <f t="shared" ref="AJ579" si="8346">AI579*1000</f>
        <v>0</v>
      </c>
      <c r="AK579" s="638">
        <f>'23년(세부_실적)'!AI773</f>
        <v>0</v>
      </c>
      <c r="AL579" s="638">
        <f t="shared" ref="AL579" si="8347">AK579*1000</f>
        <v>0</v>
      </c>
      <c r="AM579" s="638">
        <f>'23년(세부_실적)'!AK773</f>
        <v>0</v>
      </c>
      <c r="AN579" s="638">
        <f t="shared" ref="AN579" si="8348">AM579*1000</f>
        <v>0</v>
      </c>
      <c r="AO579" s="638">
        <f>'23년(세부_실적)'!AM773</f>
        <v>0</v>
      </c>
      <c r="AP579" s="638">
        <f t="shared" ref="AP579" si="8349">AO579*1000</f>
        <v>0</v>
      </c>
      <c r="AQ579" s="638">
        <f>'23년(세부_실적)'!AO773</f>
        <v>0</v>
      </c>
      <c r="AR579" s="638">
        <f t="shared" ref="AR579" si="8350">AQ579*1000</f>
        <v>0</v>
      </c>
      <c r="AS579" s="638">
        <f>'23년(세부_실적)'!AQ773</f>
        <v>0</v>
      </c>
      <c r="AT579" s="638">
        <f t="shared" ref="AT579" si="8351">AS579*1000</f>
        <v>0</v>
      </c>
      <c r="AU579" s="638">
        <f>'23년(세부_실적)'!AS773</f>
        <v>0</v>
      </c>
      <c r="AV579" s="638">
        <f t="shared" ref="AV579" si="8352">AU579*1000</f>
        <v>0</v>
      </c>
      <c r="AW579" s="638">
        <f>'23년(세부_실적)'!AU773</f>
        <v>0</v>
      </c>
      <c r="AX579" s="638">
        <f t="shared" ref="AX579" si="8353">AW579*1000</f>
        <v>0</v>
      </c>
      <c r="AY579" s="638">
        <f>'23년(세부_실적)'!AW773</f>
        <v>0</v>
      </c>
      <c r="AZ579" s="638">
        <f t="shared" ref="AZ579" si="8354">AY579*1000</f>
        <v>0</v>
      </c>
      <c r="BA579" s="638">
        <f>'23년(세부_실적)'!AY773</f>
        <v>0</v>
      </c>
      <c r="BB579" s="638">
        <f t="shared" ref="BB579" si="8355">BA579*1000</f>
        <v>0</v>
      </c>
      <c r="BC579" s="638">
        <f>'23년(세부_실적)'!BA773</f>
        <v>0</v>
      </c>
      <c r="BD579" s="638">
        <f t="shared" ref="BD579" si="8356">BC579*1000</f>
        <v>0</v>
      </c>
      <c r="BF579" s="617"/>
      <c r="BG579" s="617"/>
      <c r="BH579" s="617"/>
      <c r="BI579" s="617"/>
      <c r="BJ579" s="617"/>
      <c r="BK579" s="617"/>
      <c r="BL579" s="617"/>
      <c r="BM579" s="617"/>
      <c r="BN579" s="617"/>
      <c r="BO579" s="617"/>
      <c r="BP579" s="617"/>
      <c r="BQ579" s="617"/>
      <c r="BR579" s="617"/>
      <c r="BS579" s="617"/>
      <c r="BT579" s="617"/>
      <c r="BU579" s="617"/>
      <c r="BV579" s="617"/>
      <c r="BW579" s="617"/>
      <c r="BX579" s="617"/>
      <c r="BY579" s="617"/>
      <c r="BZ579" s="617"/>
      <c r="CA579" s="617"/>
      <c r="CB579" s="617"/>
      <c r="CC579" s="617"/>
      <c r="CD579" s="617"/>
      <c r="CE579" s="617"/>
      <c r="CF579" s="617"/>
      <c r="CG579" s="617"/>
      <c r="CH579" s="617"/>
      <c r="CI579" s="617"/>
      <c r="CJ579" s="617"/>
      <c r="CK579" s="617"/>
      <c r="CL579" s="617"/>
      <c r="CM579" s="617"/>
      <c r="CN579" s="617"/>
      <c r="CO579" s="617"/>
      <c r="CP579" s="617"/>
      <c r="CQ579" s="617"/>
      <c r="CR579" s="617"/>
      <c r="CS579" s="617"/>
      <c r="CT579" s="617"/>
      <c r="CU579" s="617"/>
      <c r="CV579" s="617"/>
      <c r="CW579" s="617"/>
      <c r="CX579" s="617"/>
      <c r="CY579" s="617"/>
      <c r="CZ579" s="617"/>
      <c r="DA579" s="617"/>
      <c r="DB579" s="6">
        <f t="shared" si="7487"/>
        <v>0</v>
      </c>
      <c r="DC579" s="6">
        <f t="shared" si="7488"/>
        <v>0</v>
      </c>
      <c r="DD579" s="6">
        <f t="shared" si="7489"/>
        <v>0</v>
      </c>
      <c r="DE579" s="6">
        <f t="shared" si="7490"/>
        <v>0</v>
      </c>
      <c r="DF579" s="6">
        <f t="shared" si="7491"/>
        <v>0</v>
      </c>
      <c r="DG579" s="6">
        <f t="shared" si="7492"/>
        <v>0</v>
      </c>
      <c r="DH579" s="6">
        <f t="shared" si="7493"/>
        <v>0</v>
      </c>
      <c r="DI579" s="6">
        <f t="shared" si="7494"/>
        <v>0</v>
      </c>
      <c r="DJ579" s="6">
        <f t="shared" si="7495"/>
        <v>0</v>
      </c>
      <c r="DK579" s="6">
        <f t="shared" si="7496"/>
        <v>0</v>
      </c>
      <c r="DL579" s="6">
        <f t="shared" si="7497"/>
        <v>0</v>
      </c>
      <c r="DM579" s="6">
        <f t="shared" si="7498"/>
        <v>0</v>
      </c>
      <c r="DO579" s="6">
        <f t="shared" si="7499"/>
        <v>0</v>
      </c>
      <c r="DP579" s="6">
        <f t="shared" si="7500"/>
        <v>0</v>
      </c>
      <c r="DQ579" s="6">
        <f t="shared" si="7501"/>
        <v>0</v>
      </c>
      <c r="DR579" s="6">
        <f t="shared" si="7502"/>
        <v>0</v>
      </c>
      <c r="DS579" s="6">
        <f t="shared" si="7503"/>
        <v>0</v>
      </c>
      <c r="DT579" s="6">
        <f t="shared" si="7504"/>
        <v>0</v>
      </c>
      <c r="DU579" s="6">
        <f t="shared" si="7505"/>
        <v>0</v>
      </c>
      <c r="DV579" s="6">
        <f t="shared" si="7506"/>
        <v>0</v>
      </c>
      <c r="DW579" s="6">
        <f t="shared" si="7507"/>
        <v>0</v>
      </c>
      <c r="DX579" s="6">
        <f t="shared" si="7508"/>
        <v>0</v>
      </c>
      <c r="DY579" s="6">
        <f t="shared" si="7509"/>
        <v>0</v>
      </c>
      <c r="DZ579" s="6">
        <f t="shared" si="7510"/>
        <v>0</v>
      </c>
    </row>
    <row r="580" spans="2:130" ht="12" customHeight="1" outlineLevel="1">
      <c r="B580" s="6">
        <f>'23년(세부_실적)'!A774</f>
        <v>574</v>
      </c>
      <c r="C580" s="620"/>
      <c r="D580" s="620"/>
      <c r="E580" s="620"/>
      <c r="F580" s="622" t="str">
        <f>'23년(세부_실적)'!E774</f>
        <v>PLL029-D09A</v>
      </c>
      <c r="G580" s="622" t="s">
        <v>1565</v>
      </c>
      <c r="H580" s="622"/>
      <c r="I580" s="617" t="str">
        <f>'23년(세부_실적)'!G774</f>
        <v>구</v>
      </c>
      <c r="J580" s="617" t="str">
        <f>'23년(세부_실적)'!H774</f>
        <v>SY</v>
      </c>
      <c r="K580" s="617">
        <f>'23년(세부_실적)'!I774</f>
        <v>0</v>
      </c>
      <c r="L580" s="617">
        <f>'23년(세부_실적)'!J774</f>
        <v>4830</v>
      </c>
      <c r="M580" s="617">
        <f>'23년(세부_실적)'!K774</f>
        <v>0</v>
      </c>
      <c r="N580" s="617">
        <f>'23년(세부_실적)'!L774</f>
        <v>4830</v>
      </c>
      <c r="O580" s="617">
        <f>'23년(세부_실적)'!M774</f>
        <v>0</v>
      </c>
      <c r="P580" s="617">
        <f>'23년(세부_실적)'!N774</f>
        <v>4830</v>
      </c>
      <c r="Q580" s="617">
        <f>'23년(세부_실적)'!O774</f>
        <v>0</v>
      </c>
      <c r="R580" s="617">
        <f>'23년(세부_실적)'!P774</f>
        <v>4830</v>
      </c>
      <c r="S580" s="638">
        <f>'23년(세부_실적)'!Q774</f>
        <v>0</v>
      </c>
      <c r="T580" s="638">
        <f t="shared" si="7454"/>
        <v>0</v>
      </c>
      <c r="U580" s="638">
        <f>'23년(세부_실적)'!S774</f>
        <v>0</v>
      </c>
      <c r="V580" s="638">
        <f t="shared" si="7455"/>
        <v>0</v>
      </c>
      <c r="W580" s="638">
        <f>'23년(세부_실적)'!U774</f>
        <v>0</v>
      </c>
      <c r="X580" s="638">
        <f t="shared" si="7456"/>
        <v>0</v>
      </c>
      <c r="Y580" s="638">
        <f>'23년(세부_실적)'!W774</f>
        <v>0</v>
      </c>
      <c r="Z580" s="638">
        <f t="shared" si="7457"/>
        <v>0</v>
      </c>
      <c r="AA580" s="638">
        <f>'23년(세부_실적)'!Y774</f>
        <v>0</v>
      </c>
      <c r="AB580" s="638">
        <f t="shared" si="7457"/>
        <v>0</v>
      </c>
      <c r="AC580" s="638">
        <f>'23년(세부_실적)'!AA774</f>
        <v>0</v>
      </c>
      <c r="AD580" s="638">
        <f t="shared" ref="AD580" si="8357">AC580*1000</f>
        <v>0</v>
      </c>
      <c r="AE580" s="638">
        <f>'23년(세부_실적)'!AC774</f>
        <v>0</v>
      </c>
      <c r="AF580" s="638">
        <f t="shared" ref="AF580" si="8358">AE580*1000</f>
        <v>0</v>
      </c>
      <c r="AG580" s="638">
        <f>'23년(세부_실적)'!AE774</f>
        <v>0</v>
      </c>
      <c r="AH580" s="638">
        <f t="shared" ref="AH580" si="8359">AG580*1000</f>
        <v>0</v>
      </c>
      <c r="AI580" s="638">
        <f>'23년(세부_실적)'!AG774</f>
        <v>0</v>
      </c>
      <c r="AJ580" s="638">
        <f t="shared" ref="AJ580" si="8360">AI580*1000</f>
        <v>0</v>
      </c>
      <c r="AK580" s="638">
        <f>'23년(세부_실적)'!AI774</f>
        <v>0</v>
      </c>
      <c r="AL580" s="638">
        <f t="shared" ref="AL580" si="8361">AK580*1000</f>
        <v>0</v>
      </c>
      <c r="AM580" s="638">
        <f>'23년(세부_실적)'!AK774</f>
        <v>0</v>
      </c>
      <c r="AN580" s="638">
        <f t="shared" ref="AN580" si="8362">AM580*1000</f>
        <v>0</v>
      </c>
      <c r="AO580" s="638">
        <f>'23년(세부_실적)'!AM774</f>
        <v>0</v>
      </c>
      <c r="AP580" s="638">
        <f t="shared" ref="AP580" si="8363">AO580*1000</f>
        <v>0</v>
      </c>
      <c r="AQ580" s="638">
        <f>'23년(세부_실적)'!AO774</f>
        <v>0</v>
      </c>
      <c r="AR580" s="638">
        <f t="shared" ref="AR580" si="8364">AQ580*1000</f>
        <v>0</v>
      </c>
      <c r="AS580" s="638">
        <f>'23년(세부_실적)'!AQ774</f>
        <v>0</v>
      </c>
      <c r="AT580" s="638">
        <f t="shared" ref="AT580" si="8365">AS580*1000</f>
        <v>0</v>
      </c>
      <c r="AU580" s="638">
        <f>'23년(세부_실적)'!AS774</f>
        <v>0</v>
      </c>
      <c r="AV580" s="638">
        <f t="shared" ref="AV580" si="8366">AU580*1000</f>
        <v>0</v>
      </c>
      <c r="AW580" s="638">
        <f>'23년(세부_실적)'!AU774</f>
        <v>0</v>
      </c>
      <c r="AX580" s="638">
        <f t="shared" ref="AX580" si="8367">AW580*1000</f>
        <v>0</v>
      </c>
      <c r="AY580" s="638">
        <f>'23년(세부_실적)'!AW774</f>
        <v>0</v>
      </c>
      <c r="AZ580" s="638">
        <f t="shared" ref="AZ580" si="8368">AY580*1000</f>
        <v>0</v>
      </c>
      <c r="BA580" s="638">
        <f>'23년(세부_실적)'!AY774</f>
        <v>0</v>
      </c>
      <c r="BB580" s="638">
        <f t="shared" ref="BB580" si="8369">BA580*1000</f>
        <v>0</v>
      </c>
      <c r="BC580" s="638">
        <f>'23년(세부_실적)'!BA774</f>
        <v>0</v>
      </c>
      <c r="BD580" s="638">
        <f t="shared" ref="BD580" si="8370">BC580*1000</f>
        <v>0</v>
      </c>
      <c r="BF580" s="617"/>
      <c r="BG580" s="617"/>
      <c r="BH580" s="617"/>
      <c r="BI580" s="617"/>
      <c r="BJ580" s="617"/>
      <c r="BK580" s="617"/>
      <c r="BL580" s="617"/>
      <c r="BM580" s="617"/>
      <c r="BN580" s="617"/>
      <c r="BO580" s="617"/>
      <c r="BP580" s="617"/>
      <c r="BQ580" s="617"/>
      <c r="BR580" s="617"/>
      <c r="BS580" s="617"/>
      <c r="BT580" s="617"/>
      <c r="BU580" s="617"/>
      <c r="BV580" s="617"/>
      <c r="BW580" s="617"/>
      <c r="BX580" s="617"/>
      <c r="BY580" s="617"/>
      <c r="BZ580" s="617"/>
      <c r="CA580" s="617"/>
      <c r="CB580" s="617"/>
      <c r="CC580" s="617"/>
      <c r="CD580" s="617"/>
      <c r="CE580" s="617"/>
      <c r="CF580" s="617"/>
      <c r="CG580" s="617"/>
      <c r="CH580" s="617"/>
      <c r="CI580" s="617"/>
      <c r="CJ580" s="617"/>
      <c r="CK580" s="617"/>
      <c r="CL580" s="617"/>
      <c r="CM580" s="617"/>
      <c r="CN580" s="617"/>
      <c r="CO580" s="617"/>
      <c r="CP580" s="617"/>
      <c r="CQ580" s="617"/>
      <c r="CR580" s="617"/>
      <c r="CS580" s="617"/>
      <c r="CT580" s="617"/>
      <c r="CU580" s="617"/>
      <c r="CV580" s="617"/>
      <c r="CW580" s="617"/>
      <c r="CX580" s="617"/>
      <c r="CY580" s="617"/>
      <c r="CZ580" s="617"/>
      <c r="DA580" s="617"/>
      <c r="DB580" s="6">
        <f t="shared" si="7487"/>
        <v>0</v>
      </c>
      <c r="DC580" s="6">
        <f t="shared" si="7488"/>
        <v>0</v>
      </c>
      <c r="DD580" s="6">
        <f t="shared" si="7489"/>
        <v>0</v>
      </c>
      <c r="DE580" s="6">
        <f t="shared" si="7490"/>
        <v>0</v>
      </c>
      <c r="DF580" s="6">
        <f t="shared" si="7491"/>
        <v>0</v>
      </c>
      <c r="DG580" s="6">
        <f t="shared" si="7492"/>
        <v>0</v>
      </c>
      <c r="DH580" s="6">
        <f t="shared" si="7493"/>
        <v>0</v>
      </c>
      <c r="DI580" s="6">
        <f t="shared" si="7494"/>
        <v>0</v>
      </c>
      <c r="DJ580" s="6">
        <f t="shared" si="7495"/>
        <v>0</v>
      </c>
      <c r="DK580" s="6">
        <f t="shared" si="7496"/>
        <v>0</v>
      </c>
      <c r="DL580" s="6">
        <f t="shared" si="7497"/>
        <v>0</v>
      </c>
      <c r="DM580" s="6">
        <f t="shared" si="7498"/>
        <v>0</v>
      </c>
      <c r="DO580" s="6">
        <f t="shared" si="7499"/>
        <v>0</v>
      </c>
      <c r="DP580" s="6">
        <f t="shared" si="7500"/>
        <v>0</v>
      </c>
      <c r="DQ580" s="6">
        <f t="shared" si="7501"/>
        <v>0</v>
      </c>
      <c r="DR580" s="6">
        <f t="shared" si="7502"/>
        <v>0</v>
      </c>
      <c r="DS580" s="6">
        <f t="shared" si="7503"/>
        <v>0</v>
      </c>
      <c r="DT580" s="6">
        <f t="shared" si="7504"/>
        <v>0</v>
      </c>
      <c r="DU580" s="6">
        <f t="shared" si="7505"/>
        <v>0</v>
      </c>
      <c r="DV580" s="6">
        <f t="shared" si="7506"/>
        <v>0</v>
      </c>
      <c r="DW580" s="6">
        <f t="shared" si="7507"/>
        <v>0</v>
      </c>
      <c r="DX580" s="6">
        <f t="shared" si="7508"/>
        <v>0</v>
      </c>
      <c r="DY580" s="6">
        <f t="shared" si="7509"/>
        <v>0</v>
      </c>
      <c r="DZ580" s="6">
        <f t="shared" si="7510"/>
        <v>0</v>
      </c>
    </row>
    <row r="581" spans="2:130" ht="12" customHeight="1" outlineLevel="1">
      <c r="B581" s="6">
        <f>'23년(세부_실적)'!A775</f>
        <v>575</v>
      </c>
      <c r="C581" s="620"/>
      <c r="D581" s="620"/>
      <c r="E581" s="620"/>
      <c r="F581" s="622" t="str">
        <f>'23년(세부_실적)'!E775</f>
        <v>PLL035-D15</v>
      </c>
      <c r="G581" s="622" t="s">
        <v>1566</v>
      </c>
      <c r="H581" s="622"/>
      <c r="I581" s="617" t="str">
        <f>'23년(세부_실적)'!G775</f>
        <v>구</v>
      </c>
      <c r="J581" s="617" t="str">
        <f>'23년(세부_실적)'!H775</f>
        <v>SY</v>
      </c>
      <c r="K581" s="617">
        <f>'23년(세부_실적)'!I775</f>
        <v>0</v>
      </c>
      <c r="L581" s="617">
        <f>'23년(세부_실적)'!J775</f>
        <v>5190</v>
      </c>
      <c r="M581" s="617">
        <f>'23년(세부_실적)'!K775</f>
        <v>0</v>
      </c>
      <c r="N581" s="617">
        <f>'23년(세부_실적)'!L775</f>
        <v>5190</v>
      </c>
      <c r="O581" s="617">
        <f>'23년(세부_실적)'!M775</f>
        <v>0</v>
      </c>
      <c r="P581" s="617">
        <f>'23년(세부_실적)'!N775</f>
        <v>5190</v>
      </c>
      <c r="Q581" s="617">
        <f>'23년(세부_실적)'!O775</f>
        <v>0</v>
      </c>
      <c r="R581" s="617">
        <f>'23년(세부_실적)'!P775</f>
        <v>5190</v>
      </c>
      <c r="S581" s="638">
        <f>'23년(세부_실적)'!Q775</f>
        <v>0</v>
      </c>
      <c r="T581" s="638">
        <f t="shared" si="7454"/>
        <v>0</v>
      </c>
      <c r="U581" s="638">
        <f>'23년(세부_실적)'!S775</f>
        <v>0</v>
      </c>
      <c r="V581" s="638">
        <f t="shared" si="7455"/>
        <v>0</v>
      </c>
      <c r="W581" s="638">
        <f>'23년(세부_실적)'!U775</f>
        <v>0</v>
      </c>
      <c r="X581" s="638">
        <f t="shared" si="7456"/>
        <v>0</v>
      </c>
      <c r="Y581" s="638">
        <f>'23년(세부_실적)'!W775</f>
        <v>0</v>
      </c>
      <c r="Z581" s="638">
        <f t="shared" si="7457"/>
        <v>0</v>
      </c>
      <c r="AA581" s="638">
        <f>'23년(세부_실적)'!Y775</f>
        <v>0</v>
      </c>
      <c r="AB581" s="638">
        <f t="shared" si="7457"/>
        <v>0</v>
      </c>
      <c r="AC581" s="638">
        <f>'23년(세부_실적)'!AA775</f>
        <v>0</v>
      </c>
      <c r="AD581" s="638">
        <f t="shared" ref="AD581" si="8371">AC581*1000</f>
        <v>0</v>
      </c>
      <c r="AE581" s="638">
        <f>'23년(세부_실적)'!AC775</f>
        <v>0</v>
      </c>
      <c r="AF581" s="638">
        <f t="shared" ref="AF581" si="8372">AE581*1000</f>
        <v>0</v>
      </c>
      <c r="AG581" s="638">
        <f>'23년(세부_실적)'!AE775</f>
        <v>0</v>
      </c>
      <c r="AH581" s="638">
        <f t="shared" ref="AH581" si="8373">AG581*1000</f>
        <v>0</v>
      </c>
      <c r="AI581" s="638">
        <f>'23년(세부_실적)'!AG775</f>
        <v>0</v>
      </c>
      <c r="AJ581" s="638">
        <f t="shared" ref="AJ581" si="8374">AI581*1000</f>
        <v>0</v>
      </c>
      <c r="AK581" s="638">
        <f>'23년(세부_실적)'!AI775</f>
        <v>0</v>
      </c>
      <c r="AL581" s="638">
        <f t="shared" ref="AL581" si="8375">AK581*1000</f>
        <v>0</v>
      </c>
      <c r="AM581" s="638">
        <f>'23년(세부_실적)'!AK775</f>
        <v>0</v>
      </c>
      <c r="AN581" s="638">
        <f t="shared" ref="AN581" si="8376">AM581*1000</f>
        <v>0</v>
      </c>
      <c r="AO581" s="638">
        <f>'23년(세부_실적)'!AM775</f>
        <v>0</v>
      </c>
      <c r="AP581" s="638">
        <f t="shared" ref="AP581" si="8377">AO581*1000</f>
        <v>0</v>
      </c>
      <c r="AQ581" s="638">
        <f>'23년(세부_실적)'!AO775</f>
        <v>0</v>
      </c>
      <c r="AR581" s="638">
        <f t="shared" ref="AR581" si="8378">AQ581*1000</f>
        <v>0</v>
      </c>
      <c r="AS581" s="638">
        <f>'23년(세부_실적)'!AQ775</f>
        <v>0</v>
      </c>
      <c r="AT581" s="638">
        <f t="shared" ref="AT581" si="8379">AS581*1000</f>
        <v>0</v>
      </c>
      <c r="AU581" s="638">
        <f>'23년(세부_실적)'!AS775</f>
        <v>0</v>
      </c>
      <c r="AV581" s="638">
        <f t="shared" ref="AV581" si="8380">AU581*1000</f>
        <v>0</v>
      </c>
      <c r="AW581" s="638">
        <f>'23년(세부_실적)'!AU775</f>
        <v>0</v>
      </c>
      <c r="AX581" s="638">
        <f t="shared" ref="AX581" si="8381">AW581*1000</f>
        <v>0</v>
      </c>
      <c r="AY581" s="638">
        <f>'23년(세부_실적)'!AW775</f>
        <v>0</v>
      </c>
      <c r="AZ581" s="638">
        <f t="shared" ref="AZ581" si="8382">AY581*1000</f>
        <v>0</v>
      </c>
      <c r="BA581" s="638">
        <f>'23년(세부_실적)'!AY775</f>
        <v>0</v>
      </c>
      <c r="BB581" s="638">
        <f t="shared" ref="BB581" si="8383">BA581*1000</f>
        <v>0</v>
      </c>
      <c r="BC581" s="638">
        <f>'23년(세부_실적)'!BA775</f>
        <v>0</v>
      </c>
      <c r="BD581" s="638">
        <f t="shared" ref="BD581" si="8384">BC581*1000</f>
        <v>0</v>
      </c>
      <c r="BF581" s="617"/>
      <c r="BG581" s="617"/>
      <c r="BH581" s="617"/>
      <c r="BI581" s="617"/>
      <c r="BJ581" s="617"/>
      <c r="BK581" s="617"/>
      <c r="BL581" s="617"/>
      <c r="BM581" s="617"/>
      <c r="BN581" s="617"/>
      <c r="BO581" s="617"/>
      <c r="BP581" s="617"/>
      <c r="BQ581" s="617"/>
      <c r="BR581" s="617"/>
      <c r="BS581" s="617"/>
      <c r="BT581" s="617"/>
      <c r="BU581" s="617"/>
      <c r="BV581" s="617"/>
      <c r="BW581" s="617"/>
      <c r="BX581" s="617"/>
      <c r="BY581" s="617"/>
      <c r="BZ581" s="617"/>
      <c r="CA581" s="617"/>
      <c r="CB581" s="617"/>
      <c r="CC581" s="617"/>
      <c r="CD581" s="617"/>
      <c r="CE581" s="617"/>
      <c r="CF581" s="617"/>
      <c r="CG581" s="617"/>
      <c r="CH581" s="617"/>
      <c r="CI581" s="617"/>
      <c r="CJ581" s="617"/>
      <c r="CK581" s="617"/>
      <c r="CL581" s="617"/>
      <c r="CM581" s="617"/>
      <c r="CN581" s="617"/>
      <c r="CO581" s="617"/>
      <c r="CP581" s="617"/>
      <c r="CQ581" s="617"/>
      <c r="CR581" s="617"/>
      <c r="CS581" s="617"/>
      <c r="CT581" s="617"/>
      <c r="CU581" s="617"/>
      <c r="CV581" s="617"/>
      <c r="CW581" s="617"/>
      <c r="CX581" s="617"/>
      <c r="CY581" s="617"/>
      <c r="CZ581" s="617"/>
      <c r="DA581" s="617"/>
      <c r="DB581" s="6">
        <f t="shared" si="7487"/>
        <v>0</v>
      </c>
      <c r="DC581" s="6">
        <f t="shared" si="7488"/>
        <v>0</v>
      </c>
      <c r="DD581" s="6">
        <f t="shared" si="7489"/>
        <v>0</v>
      </c>
      <c r="DE581" s="6">
        <f t="shared" si="7490"/>
        <v>0</v>
      </c>
      <c r="DF581" s="6">
        <f t="shared" si="7491"/>
        <v>0</v>
      </c>
      <c r="DG581" s="6">
        <f t="shared" si="7492"/>
        <v>0</v>
      </c>
      <c r="DH581" s="6">
        <f t="shared" si="7493"/>
        <v>0</v>
      </c>
      <c r="DI581" s="6">
        <f t="shared" si="7494"/>
        <v>0</v>
      </c>
      <c r="DJ581" s="6">
        <f t="shared" si="7495"/>
        <v>0</v>
      </c>
      <c r="DK581" s="6">
        <f t="shared" si="7496"/>
        <v>0</v>
      </c>
      <c r="DL581" s="6">
        <f t="shared" si="7497"/>
        <v>0</v>
      </c>
      <c r="DM581" s="6">
        <f t="shared" si="7498"/>
        <v>0</v>
      </c>
      <c r="DO581" s="6">
        <f t="shared" si="7499"/>
        <v>0</v>
      </c>
      <c r="DP581" s="6">
        <f t="shared" si="7500"/>
        <v>0</v>
      </c>
      <c r="DQ581" s="6">
        <f t="shared" si="7501"/>
        <v>0</v>
      </c>
      <c r="DR581" s="6">
        <f t="shared" si="7502"/>
        <v>0</v>
      </c>
      <c r="DS581" s="6">
        <f t="shared" si="7503"/>
        <v>0</v>
      </c>
      <c r="DT581" s="6">
        <f t="shared" si="7504"/>
        <v>0</v>
      </c>
      <c r="DU581" s="6">
        <f t="shared" si="7505"/>
        <v>0</v>
      </c>
      <c r="DV581" s="6">
        <f t="shared" si="7506"/>
        <v>0</v>
      </c>
      <c r="DW581" s="6">
        <f t="shared" si="7507"/>
        <v>0</v>
      </c>
      <c r="DX581" s="6">
        <f t="shared" si="7508"/>
        <v>0</v>
      </c>
      <c r="DY581" s="6">
        <f t="shared" si="7509"/>
        <v>0</v>
      </c>
      <c r="DZ581" s="6">
        <f t="shared" si="7510"/>
        <v>0</v>
      </c>
    </row>
    <row r="582" spans="2:130" outlineLevel="1">
      <c r="B582" s="6">
        <f>'23년(세부_실적)'!A776</f>
        <v>576</v>
      </c>
      <c r="C582" s="620"/>
      <c r="D582" s="620"/>
      <c r="E582" s="620"/>
      <c r="F582" s="622" t="str">
        <f>'23년(세부_실적)'!E776</f>
        <v>PLL035-D14A</v>
      </c>
      <c r="G582" s="622" t="s">
        <v>435</v>
      </c>
      <c r="H582" s="622"/>
      <c r="I582" s="617" t="str">
        <f>'23년(세부_실적)'!G776</f>
        <v>구</v>
      </c>
      <c r="J582" s="617" t="str">
        <f>'23년(세부_실적)'!H776</f>
        <v>SY</v>
      </c>
      <c r="K582" s="617">
        <f>'23년(세부_실적)'!I776</f>
        <v>0</v>
      </c>
      <c r="L582" s="617">
        <f>'23년(세부_실적)'!J776</f>
        <v>5190</v>
      </c>
      <c r="M582" s="617">
        <f>'23년(세부_실적)'!K776</f>
        <v>0</v>
      </c>
      <c r="N582" s="617">
        <f>'23년(세부_실적)'!L776</f>
        <v>5190</v>
      </c>
      <c r="O582" s="617">
        <f>'23년(세부_실적)'!M776</f>
        <v>0</v>
      </c>
      <c r="P582" s="617">
        <f>'23년(세부_실적)'!N776</f>
        <v>5190</v>
      </c>
      <c r="Q582" s="617">
        <f>'23년(세부_실적)'!O776</f>
        <v>0</v>
      </c>
      <c r="R582" s="617">
        <f>'23년(세부_실적)'!P776</f>
        <v>5190</v>
      </c>
      <c r="S582" s="638">
        <f>'23년(세부_실적)'!Q776</f>
        <v>0</v>
      </c>
      <c r="T582" s="638">
        <f t="shared" si="7454"/>
        <v>0</v>
      </c>
      <c r="U582" s="638">
        <f>'23년(세부_실적)'!S776</f>
        <v>0</v>
      </c>
      <c r="V582" s="638">
        <f t="shared" si="7455"/>
        <v>0</v>
      </c>
      <c r="W582" s="638">
        <f>'23년(세부_실적)'!U776</f>
        <v>0</v>
      </c>
      <c r="X582" s="638">
        <f t="shared" si="7456"/>
        <v>0</v>
      </c>
      <c r="Y582" s="638">
        <f>'23년(세부_실적)'!W776</f>
        <v>0</v>
      </c>
      <c r="Z582" s="638">
        <f t="shared" si="7457"/>
        <v>0</v>
      </c>
      <c r="AA582" s="638">
        <f>'23년(세부_실적)'!Y776</f>
        <v>0</v>
      </c>
      <c r="AB582" s="638">
        <f t="shared" si="7457"/>
        <v>0</v>
      </c>
      <c r="AC582" s="638">
        <f>'23년(세부_실적)'!AA776</f>
        <v>0</v>
      </c>
      <c r="AD582" s="638">
        <f t="shared" ref="AD582" si="8385">AC582*1000</f>
        <v>0</v>
      </c>
      <c r="AE582" s="638">
        <f>'23년(세부_실적)'!AC776</f>
        <v>0</v>
      </c>
      <c r="AF582" s="638">
        <f t="shared" ref="AF582" si="8386">AE582*1000</f>
        <v>0</v>
      </c>
      <c r="AG582" s="638">
        <f>'23년(세부_실적)'!AE776</f>
        <v>0</v>
      </c>
      <c r="AH582" s="638">
        <f t="shared" ref="AH582" si="8387">AG582*1000</f>
        <v>0</v>
      </c>
      <c r="AI582" s="638">
        <f>'23년(세부_실적)'!AG776</f>
        <v>0</v>
      </c>
      <c r="AJ582" s="638">
        <f t="shared" ref="AJ582" si="8388">AI582*1000</f>
        <v>0</v>
      </c>
      <c r="AK582" s="638">
        <f>'23년(세부_실적)'!AI776</f>
        <v>0</v>
      </c>
      <c r="AL582" s="638">
        <f t="shared" ref="AL582" si="8389">AK582*1000</f>
        <v>0</v>
      </c>
      <c r="AM582" s="638">
        <f>'23년(세부_실적)'!AK776</f>
        <v>0</v>
      </c>
      <c r="AN582" s="638">
        <f t="shared" ref="AN582" si="8390">AM582*1000</f>
        <v>0</v>
      </c>
      <c r="AO582" s="638">
        <f>'23년(세부_실적)'!AM776</f>
        <v>0</v>
      </c>
      <c r="AP582" s="638">
        <f t="shared" ref="AP582" si="8391">AO582*1000</f>
        <v>0</v>
      </c>
      <c r="AQ582" s="638">
        <f>'23년(세부_실적)'!AO776</f>
        <v>0</v>
      </c>
      <c r="AR582" s="638">
        <f t="shared" ref="AR582" si="8392">AQ582*1000</f>
        <v>0</v>
      </c>
      <c r="AS582" s="638">
        <f>'23년(세부_실적)'!AQ776</f>
        <v>0</v>
      </c>
      <c r="AT582" s="638">
        <f t="shared" ref="AT582" si="8393">AS582*1000</f>
        <v>0</v>
      </c>
      <c r="AU582" s="638">
        <f>'23년(세부_실적)'!AS776</f>
        <v>0</v>
      </c>
      <c r="AV582" s="638">
        <f t="shared" ref="AV582" si="8394">AU582*1000</f>
        <v>0</v>
      </c>
      <c r="AW582" s="638">
        <f>'23년(세부_실적)'!AU776</f>
        <v>0</v>
      </c>
      <c r="AX582" s="638">
        <f t="shared" ref="AX582" si="8395">AW582*1000</f>
        <v>0</v>
      </c>
      <c r="AY582" s="638">
        <f>'23년(세부_실적)'!AW776</f>
        <v>0</v>
      </c>
      <c r="AZ582" s="638">
        <f t="shared" ref="AZ582" si="8396">AY582*1000</f>
        <v>0</v>
      </c>
      <c r="BA582" s="638">
        <f>'23년(세부_실적)'!AY776</f>
        <v>0</v>
      </c>
      <c r="BB582" s="638">
        <f t="shared" ref="BB582" si="8397">BA582*1000</f>
        <v>0</v>
      </c>
      <c r="BC582" s="638">
        <f>'23년(세부_실적)'!BA776</f>
        <v>0</v>
      </c>
      <c r="BD582" s="638">
        <f t="shared" ref="BD582" si="8398">BC582*1000</f>
        <v>0</v>
      </c>
      <c r="BF582" s="617"/>
      <c r="BG582" s="617"/>
      <c r="BH582" s="617"/>
      <c r="BI582" s="617"/>
      <c r="BJ582" s="617"/>
      <c r="BK582" s="617"/>
      <c r="BL582" s="617"/>
      <c r="BM582" s="617"/>
      <c r="BN582" s="617"/>
      <c r="BO582" s="617"/>
      <c r="BP582" s="617"/>
      <c r="BQ582" s="617"/>
      <c r="BR582" s="617"/>
      <c r="BS582" s="617"/>
      <c r="BT582" s="617"/>
      <c r="BU582" s="617"/>
      <c r="BV582" s="617"/>
      <c r="BW582" s="617"/>
      <c r="BX582" s="617"/>
      <c r="BY582" s="617"/>
      <c r="BZ582" s="617"/>
      <c r="CA582" s="617"/>
      <c r="CB582" s="617"/>
      <c r="CC582" s="617"/>
      <c r="CD582" s="617"/>
      <c r="CE582" s="617"/>
      <c r="CF582" s="617"/>
      <c r="CG582" s="617"/>
      <c r="CH582" s="617"/>
      <c r="CI582" s="617"/>
      <c r="CJ582" s="617"/>
      <c r="CK582" s="617"/>
      <c r="CL582" s="617"/>
      <c r="CM582" s="617"/>
      <c r="CN582" s="617"/>
      <c r="CO582" s="617"/>
      <c r="CP582" s="617"/>
      <c r="CQ582" s="617"/>
      <c r="CR582" s="617"/>
      <c r="CS582" s="617"/>
      <c r="CT582" s="617"/>
      <c r="CU582" s="617"/>
      <c r="CV582" s="617"/>
      <c r="CW582" s="617"/>
      <c r="CX582" s="617"/>
      <c r="CY582" s="617"/>
      <c r="CZ582" s="617"/>
      <c r="DA582" s="617"/>
      <c r="DB582" s="6">
        <f t="shared" si="7487"/>
        <v>0</v>
      </c>
      <c r="DC582" s="6">
        <f t="shared" si="7488"/>
        <v>0</v>
      </c>
      <c r="DD582" s="6">
        <f t="shared" si="7489"/>
        <v>0</v>
      </c>
      <c r="DE582" s="6">
        <f t="shared" si="7490"/>
        <v>0</v>
      </c>
      <c r="DF582" s="6">
        <f t="shared" si="7491"/>
        <v>0</v>
      </c>
      <c r="DG582" s="6">
        <f t="shared" si="7492"/>
        <v>0</v>
      </c>
      <c r="DH582" s="6">
        <f t="shared" si="7493"/>
        <v>0</v>
      </c>
      <c r="DI582" s="6">
        <f t="shared" si="7494"/>
        <v>0</v>
      </c>
      <c r="DJ582" s="6">
        <f t="shared" si="7495"/>
        <v>0</v>
      </c>
      <c r="DK582" s="6">
        <f t="shared" si="7496"/>
        <v>0</v>
      </c>
      <c r="DL582" s="6">
        <f t="shared" si="7497"/>
        <v>0</v>
      </c>
      <c r="DM582" s="6">
        <f t="shared" si="7498"/>
        <v>0</v>
      </c>
      <c r="DO582" s="6">
        <f t="shared" si="7499"/>
        <v>0</v>
      </c>
      <c r="DP582" s="6">
        <f t="shared" si="7500"/>
        <v>0</v>
      </c>
      <c r="DQ582" s="6">
        <f t="shared" si="7501"/>
        <v>0</v>
      </c>
      <c r="DR582" s="6">
        <f t="shared" si="7502"/>
        <v>0</v>
      </c>
      <c r="DS582" s="6">
        <f t="shared" si="7503"/>
        <v>0</v>
      </c>
      <c r="DT582" s="6">
        <f t="shared" si="7504"/>
        <v>0</v>
      </c>
      <c r="DU582" s="6">
        <f t="shared" si="7505"/>
        <v>0</v>
      </c>
      <c r="DV582" s="6">
        <f t="shared" si="7506"/>
        <v>0</v>
      </c>
      <c r="DW582" s="6">
        <f t="shared" si="7507"/>
        <v>0</v>
      </c>
      <c r="DX582" s="6">
        <f t="shared" si="7508"/>
        <v>0</v>
      </c>
      <c r="DY582" s="6">
        <f t="shared" si="7509"/>
        <v>0</v>
      </c>
      <c r="DZ582" s="6">
        <f t="shared" si="7510"/>
        <v>0</v>
      </c>
    </row>
    <row r="583" spans="2:130" ht="12" customHeight="1" outlineLevel="1">
      <c r="B583" s="6" t="e">
        <f>'23년(세부_실적)'!#REF!</f>
        <v>#REF!</v>
      </c>
      <c r="C583" s="620"/>
      <c r="D583" s="620"/>
      <c r="E583" s="620"/>
      <c r="F583" s="622" t="e">
        <f>'23년(세부_실적)'!#REF!</f>
        <v>#REF!</v>
      </c>
      <c r="G583" s="622" t="s">
        <v>1567</v>
      </c>
      <c r="H583" s="622"/>
      <c r="I583" s="617" t="e">
        <f>'23년(세부_실적)'!#REF!</f>
        <v>#REF!</v>
      </c>
      <c r="J583" s="617" t="e">
        <f>'23년(세부_실적)'!#REF!</f>
        <v>#REF!</v>
      </c>
      <c r="K583" s="617" t="e">
        <f>'23년(세부_실적)'!#REF!</f>
        <v>#REF!</v>
      </c>
      <c r="L583" s="617" t="e">
        <f>'23년(세부_실적)'!#REF!</f>
        <v>#REF!</v>
      </c>
      <c r="M583" s="617" t="e">
        <f>'23년(세부_실적)'!#REF!</f>
        <v>#REF!</v>
      </c>
      <c r="N583" s="617" t="e">
        <f>'23년(세부_실적)'!#REF!</f>
        <v>#REF!</v>
      </c>
      <c r="O583" s="617" t="e">
        <f>'23년(세부_실적)'!#REF!</f>
        <v>#REF!</v>
      </c>
      <c r="P583" s="617" t="e">
        <f>'23년(세부_실적)'!#REF!</f>
        <v>#REF!</v>
      </c>
      <c r="Q583" s="617" t="e">
        <f>'23년(세부_실적)'!#REF!</f>
        <v>#REF!</v>
      </c>
      <c r="R583" s="617" t="e">
        <f>'23년(세부_실적)'!#REF!</f>
        <v>#REF!</v>
      </c>
      <c r="S583" s="638" t="e">
        <f>'23년(세부_실적)'!#REF!</f>
        <v>#REF!</v>
      </c>
      <c r="T583" s="638" t="e">
        <f t="shared" ref="T583:T646" si="8399">+S583*1000</f>
        <v>#REF!</v>
      </c>
      <c r="U583" s="638" t="e">
        <f>'23년(세부_실적)'!#REF!</f>
        <v>#REF!</v>
      </c>
      <c r="V583" s="638" t="e">
        <f t="shared" ref="V583:V646" si="8400">+U583*1000</f>
        <v>#REF!</v>
      </c>
      <c r="W583" s="638" t="e">
        <f>'23년(세부_실적)'!#REF!</f>
        <v>#REF!</v>
      </c>
      <c r="X583" s="638" t="e">
        <f t="shared" ref="X583:X646" si="8401">W583*1000</f>
        <v>#REF!</v>
      </c>
      <c r="Y583" s="638" t="e">
        <f>'23년(세부_실적)'!#REF!</f>
        <v>#REF!</v>
      </c>
      <c r="Z583" s="638" t="e">
        <f t="shared" ref="Z583:AB646" si="8402">Y583*1000</f>
        <v>#REF!</v>
      </c>
      <c r="AA583" s="638" t="e">
        <f>'23년(세부_실적)'!#REF!</f>
        <v>#REF!</v>
      </c>
      <c r="AB583" s="638" t="e">
        <f t="shared" si="8402"/>
        <v>#REF!</v>
      </c>
      <c r="AC583" s="638" t="e">
        <f>'23년(세부_실적)'!#REF!</f>
        <v>#REF!</v>
      </c>
      <c r="AD583" s="638" t="e">
        <f t="shared" ref="AD583" si="8403">AC583*1000</f>
        <v>#REF!</v>
      </c>
      <c r="AE583" s="638" t="e">
        <f>'23년(세부_실적)'!#REF!</f>
        <v>#REF!</v>
      </c>
      <c r="AF583" s="638" t="e">
        <f t="shared" ref="AF583" si="8404">AE583*1000</f>
        <v>#REF!</v>
      </c>
      <c r="AG583" s="638" t="e">
        <f>'23년(세부_실적)'!#REF!</f>
        <v>#REF!</v>
      </c>
      <c r="AH583" s="638" t="e">
        <f t="shared" ref="AH583" si="8405">AG583*1000</f>
        <v>#REF!</v>
      </c>
      <c r="AI583" s="638" t="e">
        <f>'23년(세부_실적)'!#REF!</f>
        <v>#REF!</v>
      </c>
      <c r="AJ583" s="638" t="e">
        <f t="shared" ref="AJ583" si="8406">AI583*1000</f>
        <v>#REF!</v>
      </c>
      <c r="AK583" s="638" t="e">
        <f>'23년(세부_실적)'!#REF!</f>
        <v>#REF!</v>
      </c>
      <c r="AL583" s="638" t="e">
        <f t="shared" ref="AL583" si="8407">AK583*1000</f>
        <v>#REF!</v>
      </c>
      <c r="AM583" s="638" t="e">
        <f>'23년(세부_실적)'!#REF!</f>
        <v>#REF!</v>
      </c>
      <c r="AN583" s="638" t="e">
        <f t="shared" ref="AN583" si="8408">AM583*1000</f>
        <v>#REF!</v>
      </c>
      <c r="AO583" s="638" t="e">
        <f>'23년(세부_실적)'!#REF!</f>
        <v>#REF!</v>
      </c>
      <c r="AP583" s="638" t="e">
        <f t="shared" ref="AP583" si="8409">AO583*1000</f>
        <v>#REF!</v>
      </c>
      <c r="AQ583" s="638" t="e">
        <f>'23년(세부_실적)'!#REF!</f>
        <v>#REF!</v>
      </c>
      <c r="AR583" s="638" t="e">
        <f t="shared" ref="AR583" si="8410">AQ583*1000</f>
        <v>#REF!</v>
      </c>
      <c r="AS583" s="638" t="e">
        <f>'23년(세부_실적)'!#REF!</f>
        <v>#REF!</v>
      </c>
      <c r="AT583" s="638" t="e">
        <f t="shared" ref="AT583" si="8411">AS583*1000</f>
        <v>#REF!</v>
      </c>
      <c r="AU583" s="638" t="e">
        <f>'23년(세부_실적)'!#REF!</f>
        <v>#REF!</v>
      </c>
      <c r="AV583" s="638" t="e">
        <f t="shared" ref="AV583" si="8412">AU583*1000</f>
        <v>#REF!</v>
      </c>
      <c r="AW583" s="638" t="e">
        <f>'23년(세부_실적)'!#REF!</f>
        <v>#REF!</v>
      </c>
      <c r="AX583" s="638" t="e">
        <f t="shared" ref="AX583" si="8413">AW583*1000</f>
        <v>#REF!</v>
      </c>
      <c r="AY583" s="638" t="e">
        <f>'23년(세부_실적)'!#REF!</f>
        <v>#REF!</v>
      </c>
      <c r="AZ583" s="638" t="e">
        <f t="shared" ref="AZ583" si="8414">AY583*1000</f>
        <v>#REF!</v>
      </c>
      <c r="BA583" s="638" t="e">
        <f>'23년(세부_실적)'!#REF!</f>
        <v>#REF!</v>
      </c>
      <c r="BB583" s="638" t="e">
        <f t="shared" ref="BB583" si="8415">BA583*1000</f>
        <v>#REF!</v>
      </c>
      <c r="BC583" s="638" t="e">
        <f>'23년(세부_실적)'!#REF!</f>
        <v>#REF!</v>
      </c>
      <c r="BD583" s="638" t="e">
        <f t="shared" ref="BD583" si="8416">BC583*1000</f>
        <v>#REF!</v>
      </c>
      <c r="BF583" s="617"/>
      <c r="BG583" s="617"/>
      <c r="BH583" s="617"/>
      <c r="BI583" s="617"/>
      <c r="BJ583" s="617"/>
      <c r="BK583" s="617"/>
      <c r="BL583" s="617"/>
      <c r="BM583" s="617"/>
      <c r="BN583" s="617"/>
      <c r="BO583" s="617"/>
      <c r="BP583" s="617"/>
      <c r="BQ583" s="617"/>
      <c r="BR583" s="617"/>
      <c r="BS583" s="617"/>
      <c r="BT583" s="617"/>
      <c r="BU583" s="617"/>
      <c r="BV583" s="617"/>
      <c r="BW583" s="617"/>
      <c r="BX583" s="617"/>
      <c r="BY583" s="617"/>
      <c r="BZ583" s="617"/>
      <c r="CA583" s="617"/>
      <c r="CB583" s="617"/>
      <c r="CC583" s="617"/>
      <c r="CD583" s="617"/>
      <c r="CE583" s="617"/>
      <c r="CF583" s="617"/>
      <c r="CG583" s="617"/>
      <c r="CH583" s="617"/>
      <c r="CI583" s="617"/>
      <c r="CJ583" s="617"/>
      <c r="CK583" s="617"/>
      <c r="CL583" s="617"/>
      <c r="CM583" s="617"/>
      <c r="CN583" s="617"/>
      <c r="CO583" s="617"/>
      <c r="CP583" s="617"/>
      <c r="CQ583" s="617"/>
      <c r="CR583" s="617"/>
      <c r="CS583" s="617"/>
      <c r="CT583" s="617"/>
      <c r="CU583" s="617"/>
      <c r="CV583" s="617"/>
      <c r="CW583" s="617"/>
      <c r="CX583" s="617"/>
      <c r="CY583" s="617"/>
      <c r="CZ583" s="617"/>
      <c r="DA583" s="617"/>
      <c r="DB583" s="6" t="e">
        <f t="shared" si="7487"/>
        <v>#REF!</v>
      </c>
      <c r="DC583" s="6" t="e">
        <f t="shared" si="7488"/>
        <v>#REF!</v>
      </c>
      <c r="DD583" s="6" t="e">
        <f t="shared" si="7489"/>
        <v>#REF!</v>
      </c>
      <c r="DE583" s="6" t="e">
        <f t="shared" si="7490"/>
        <v>#REF!</v>
      </c>
      <c r="DF583" s="6" t="e">
        <f t="shared" si="7491"/>
        <v>#REF!</v>
      </c>
      <c r="DG583" s="6" t="e">
        <f t="shared" si="7492"/>
        <v>#REF!</v>
      </c>
      <c r="DH583" s="6" t="e">
        <f t="shared" si="7493"/>
        <v>#REF!</v>
      </c>
      <c r="DI583" s="6" t="e">
        <f t="shared" si="7494"/>
        <v>#REF!</v>
      </c>
      <c r="DJ583" s="6" t="e">
        <f t="shared" si="7495"/>
        <v>#REF!</v>
      </c>
      <c r="DK583" s="6" t="e">
        <f t="shared" si="7496"/>
        <v>#REF!</v>
      </c>
      <c r="DL583" s="6" t="e">
        <f t="shared" si="7497"/>
        <v>#REF!</v>
      </c>
      <c r="DM583" s="6" t="e">
        <f t="shared" si="7498"/>
        <v>#REF!</v>
      </c>
      <c r="DO583" s="6" t="e">
        <f t="shared" si="7499"/>
        <v>#REF!</v>
      </c>
      <c r="DP583" s="6" t="e">
        <f t="shared" si="7500"/>
        <v>#REF!</v>
      </c>
      <c r="DQ583" s="6" t="e">
        <f t="shared" si="7501"/>
        <v>#REF!</v>
      </c>
      <c r="DR583" s="6" t="e">
        <f t="shared" si="7502"/>
        <v>#REF!</v>
      </c>
      <c r="DS583" s="6" t="e">
        <f t="shared" si="7503"/>
        <v>#REF!</v>
      </c>
      <c r="DT583" s="6" t="e">
        <f t="shared" si="7504"/>
        <v>#REF!</v>
      </c>
      <c r="DU583" s="6" t="e">
        <f t="shared" si="7505"/>
        <v>#REF!</v>
      </c>
      <c r="DV583" s="6" t="e">
        <f t="shared" si="7506"/>
        <v>#REF!</v>
      </c>
      <c r="DW583" s="6" t="e">
        <f t="shared" si="7507"/>
        <v>#REF!</v>
      </c>
      <c r="DX583" s="6" t="e">
        <f t="shared" si="7508"/>
        <v>#REF!</v>
      </c>
      <c r="DY583" s="6" t="e">
        <f t="shared" si="7509"/>
        <v>#REF!</v>
      </c>
      <c r="DZ583" s="6" t="e">
        <f t="shared" si="7510"/>
        <v>#REF!</v>
      </c>
    </row>
    <row r="584" spans="2:130" ht="12" customHeight="1" outlineLevel="1">
      <c r="B584" s="6">
        <f>'23년(세부_실적)'!A780</f>
        <v>578</v>
      </c>
      <c r="C584" s="620"/>
      <c r="D584" s="620"/>
      <c r="E584" s="620"/>
      <c r="F584" s="622" t="str">
        <f>'23년(세부_실적)'!E780</f>
        <v>PLL029-D09-24M</v>
      </c>
      <c r="G584" s="622" t="s">
        <v>1568</v>
      </c>
      <c r="H584" s="622"/>
      <c r="I584" s="617" t="str">
        <f>'23년(세부_실적)'!G780</f>
        <v>구</v>
      </c>
      <c r="J584" s="617" t="str">
        <f>'23년(세부_실적)'!H780</f>
        <v>SY</v>
      </c>
      <c r="K584" s="617">
        <f>'23년(세부_실적)'!I780</f>
        <v>5.38</v>
      </c>
      <c r="L584" s="617">
        <f>'23년(세부_실적)'!J780</f>
        <v>0</v>
      </c>
      <c r="M584" s="617">
        <f>'23년(세부_실적)'!K780</f>
        <v>5.38</v>
      </c>
      <c r="N584" s="617">
        <f>'23년(세부_실적)'!L780</f>
        <v>0</v>
      </c>
      <c r="O584" s="617">
        <f>'23년(세부_실적)'!M780</f>
        <v>5.38</v>
      </c>
      <c r="P584" s="617">
        <f>'23년(세부_실적)'!N780</f>
        <v>0</v>
      </c>
      <c r="Q584" s="617">
        <f>'23년(세부_실적)'!O780</f>
        <v>5.38</v>
      </c>
      <c r="R584" s="617">
        <f>'23년(세부_실적)'!P780</f>
        <v>0</v>
      </c>
      <c r="S584" s="638">
        <f>'23년(세부_실적)'!Q780</f>
        <v>0</v>
      </c>
      <c r="T584" s="638">
        <f t="shared" si="8399"/>
        <v>0</v>
      </c>
      <c r="U584" s="638">
        <f>'23년(세부_실적)'!S780</f>
        <v>0</v>
      </c>
      <c r="V584" s="638">
        <f t="shared" si="8400"/>
        <v>0</v>
      </c>
      <c r="W584" s="638">
        <f>'23년(세부_실적)'!U780</f>
        <v>0</v>
      </c>
      <c r="X584" s="638">
        <f t="shared" si="8401"/>
        <v>0</v>
      </c>
      <c r="Y584" s="638">
        <f>'23년(세부_실적)'!W780</f>
        <v>0</v>
      </c>
      <c r="Z584" s="638">
        <f t="shared" si="8402"/>
        <v>0</v>
      </c>
      <c r="AA584" s="638">
        <f>'23년(세부_실적)'!Y780</f>
        <v>0</v>
      </c>
      <c r="AB584" s="638">
        <f t="shared" si="8402"/>
        <v>0</v>
      </c>
      <c r="AC584" s="638">
        <f>'23년(세부_실적)'!AA780</f>
        <v>0</v>
      </c>
      <c r="AD584" s="638">
        <f t="shared" ref="AD584" si="8417">AC584*1000</f>
        <v>0</v>
      </c>
      <c r="AE584" s="638">
        <f>'23년(세부_실적)'!AC780</f>
        <v>0</v>
      </c>
      <c r="AF584" s="638">
        <f t="shared" ref="AF584" si="8418">AE584*1000</f>
        <v>0</v>
      </c>
      <c r="AG584" s="638">
        <f>'23년(세부_실적)'!AE780</f>
        <v>0</v>
      </c>
      <c r="AH584" s="638">
        <f t="shared" ref="AH584" si="8419">AG584*1000</f>
        <v>0</v>
      </c>
      <c r="AI584" s="638">
        <f>'23년(세부_실적)'!AG780</f>
        <v>0</v>
      </c>
      <c r="AJ584" s="638">
        <f t="shared" ref="AJ584" si="8420">AI584*1000</f>
        <v>0</v>
      </c>
      <c r="AK584" s="638">
        <f>'23년(세부_실적)'!AI780</f>
        <v>0</v>
      </c>
      <c r="AL584" s="638">
        <f t="shared" ref="AL584" si="8421">AK584*1000</f>
        <v>0</v>
      </c>
      <c r="AM584" s="638">
        <f>'23년(세부_실적)'!AK780</f>
        <v>0</v>
      </c>
      <c r="AN584" s="638">
        <f t="shared" ref="AN584" si="8422">AM584*1000</f>
        <v>0</v>
      </c>
      <c r="AO584" s="638">
        <f>'23년(세부_실적)'!AM780</f>
        <v>0</v>
      </c>
      <c r="AP584" s="638">
        <f t="shared" ref="AP584" si="8423">AO584*1000</f>
        <v>0</v>
      </c>
      <c r="AQ584" s="638">
        <f>'23년(세부_실적)'!AO780</f>
        <v>0</v>
      </c>
      <c r="AR584" s="638">
        <f t="shared" ref="AR584" si="8424">AQ584*1000</f>
        <v>0</v>
      </c>
      <c r="AS584" s="638">
        <f>'23년(세부_실적)'!AQ780</f>
        <v>0</v>
      </c>
      <c r="AT584" s="638">
        <f t="shared" ref="AT584" si="8425">AS584*1000</f>
        <v>0</v>
      </c>
      <c r="AU584" s="638">
        <f>'23년(세부_실적)'!AS780</f>
        <v>0</v>
      </c>
      <c r="AV584" s="638">
        <f t="shared" ref="AV584" si="8426">AU584*1000</f>
        <v>0</v>
      </c>
      <c r="AW584" s="638">
        <f>'23년(세부_실적)'!AU780</f>
        <v>0</v>
      </c>
      <c r="AX584" s="638">
        <f t="shared" ref="AX584" si="8427">AW584*1000</f>
        <v>0</v>
      </c>
      <c r="AY584" s="638">
        <f>'23년(세부_실적)'!AW780</f>
        <v>0</v>
      </c>
      <c r="AZ584" s="638">
        <f t="shared" ref="AZ584" si="8428">AY584*1000</f>
        <v>0</v>
      </c>
      <c r="BA584" s="638">
        <f>'23년(세부_실적)'!AY780</f>
        <v>0</v>
      </c>
      <c r="BB584" s="638">
        <f t="shared" ref="BB584" si="8429">BA584*1000</f>
        <v>0</v>
      </c>
      <c r="BC584" s="638">
        <f>'23년(세부_실적)'!BA780</f>
        <v>0</v>
      </c>
      <c r="BD584" s="638">
        <f t="shared" ref="BD584" si="8430">BC584*1000</f>
        <v>0</v>
      </c>
      <c r="BF584" s="617">
        <v>0.55000000000000004</v>
      </c>
      <c r="BG584" s="617">
        <v>2.7002852763636356</v>
      </c>
      <c r="BH584" s="617"/>
      <c r="BI584" s="617"/>
      <c r="BJ584" s="617">
        <v>0.55000000000000004</v>
      </c>
      <c r="BK584" s="617">
        <v>2.7002852763636356</v>
      </c>
      <c r="BL584" s="617">
        <v>4.8099999999999996</v>
      </c>
      <c r="BM584" s="617"/>
      <c r="BN584" s="617">
        <v>0.55000000000000004</v>
      </c>
      <c r="BO584" s="617">
        <v>2.7002852763636356</v>
      </c>
      <c r="BP584" s="617"/>
      <c r="BQ584" s="617"/>
      <c r="BR584" s="617">
        <v>0.55000000000000004</v>
      </c>
      <c r="BS584" s="617">
        <v>2.7705002828661596</v>
      </c>
      <c r="BT584" s="617"/>
      <c r="BU584" s="617"/>
      <c r="BV584" s="617">
        <v>0.55000000000000004</v>
      </c>
      <c r="BW584" s="617">
        <v>2.7705002828661596</v>
      </c>
      <c r="BX584" s="617"/>
      <c r="BY584" s="617"/>
      <c r="BZ584" s="617">
        <v>0.55000000000000004</v>
      </c>
      <c r="CA584" s="617">
        <v>2.7705002828661596</v>
      </c>
      <c r="CB584" s="617"/>
      <c r="CC584" s="617"/>
      <c r="CD584" s="617"/>
      <c r="CE584" s="617"/>
      <c r="CF584" s="617"/>
      <c r="CG584" s="617"/>
      <c r="CH584" s="617"/>
      <c r="CI584" s="617"/>
      <c r="CJ584" s="617"/>
      <c r="CK584" s="617"/>
      <c r="CL584" s="617"/>
      <c r="CM584" s="617"/>
      <c r="CN584" s="617"/>
      <c r="CO584" s="617"/>
      <c r="CP584" s="617"/>
      <c r="CQ584" s="617"/>
      <c r="CR584" s="617"/>
      <c r="CS584" s="617"/>
      <c r="CT584" s="617"/>
      <c r="CU584" s="617"/>
      <c r="CV584" s="617"/>
      <c r="CW584" s="617"/>
      <c r="CX584" s="617"/>
      <c r="CY584" s="617"/>
      <c r="CZ584" s="617"/>
      <c r="DA584" s="617"/>
      <c r="DB584" s="6">
        <f t="shared" ref="DB584:DB647" si="8431">+V584*BH584*$BI$2</f>
        <v>0</v>
      </c>
      <c r="DC584" s="6">
        <f t="shared" ref="DC584:DC647" si="8432">+X584*BL584*$BM$2</f>
        <v>0</v>
      </c>
      <c r="DD584" s="6">
        <f t="shared" ref="DD584:DD647" si="8433">+BP584*Z584*$BQ$2</f>
        <v>0</v>
      </c>
      <c r="DE584" s="6">
        <f t="shared" ref="DE584:DE647" si="8434">+AD584*BT584*$BU$2</f>
        <v>0</v>
      </c>
      <c r="DF584" s="6">
        <f t="shared" ref="DF584:DF647" si="8435">+BX584*AF584*$BY$2</f>
        <v>0</v>
      </c>
      <c r="DG584" s="6">
        <f t="shared" ref="DG584:DG647" si="8436">+CB584*AH584*$CC$2</f>
        <v>0</v>
      </c>
      <c r="DH584" s="6">
        <f t="shared" ref="DH584:DH647" si="8437">+CF584*AN584*$CG$2</f>
        <v>0</v>
      </c>
      <c r="DI584" s="6">
        <f t="shared" ref="DI584:DI647" si="8438">+CB584*AP584*$AP$2</f>
        <v>0</v>
      </c>
      <c r="DJ584" s="6">
        <f t="shared" ref="DJ584:DJ647" si="8439">+CN584*AR584*$AR$2</f>
        <v>0</v>
      </c>
      <c r="DK584" s="6">
        <f t="shared" ref="DK584:DK647" si="8440">+CR584*AV584*$AV$2</f>
        <v>0</v>
      </c>
      <c r="DL584" s="6">
        <f t="shared" ref="DL584:DL647" si="8441">+CV584*AX584*$AX$2</f>
        <v>0</v>
      </c>
      <c r="DM584" s="6">
        <f t="shared" ref="DM584:DM647" si="8442">+CZ584*AZ584*$AZ$2</f>
        <v>0</v>
      </c>
      <c r="DO584" s="6">
        <f t="shared" ref="DO584:DO647" si="8443">+(BF584+BG584)*V584*$V$2</f>
        <v>0</v>
      </c>
      <c r="DP584" s="6">
        <f t="shared" ref="DP584:DP647" si="8444">+(BJ584+BK584)*X584*$X$2</f>
        <v>0</v>
      </c>
      <c r="DQ584" s="6">
        <f t="shared" ref="DQ584:DQ647" si="8445">+(BN584+BO584)*Z584*$Z$2</f>
        <v>0</v>
      </c>
      <c r="DR584" s="6">
        <f t="shared" ref="DR584:DR647" si="8446">+(BR584+BS584)*AD584*$AD$2</f>
        <v>0</v>
      </c>
      <c r="DS584" s="6">
        <f t="shared" ref="DS584:DS647" si="8447">+(BV584+BW584)*AF584*$AF$2</f>
        <v>0</v>
      </c>
      <c r="DT584" s="6">
        <f t="shared" ref="DT584:DT647" si="8448">+(BZ584+CA584)*AH584*$AH$2</f>
        <v>0</v>
      </c>
      <c r="DU584" s="6">
        <f t="shared" ref="DU584:DU647" si="8449">+(CD584+CE584)*AN584*$AN$2</f>
        <v>0</v>
      </c>
      <c r="DV584" s="6">
        <f t="shared" ref="DV584:DV647" si="8450">+(CH584+CI584)*AP584*$AP$2</f>
        <v>0</v>
      </c>
      <c r="DW584" s="6">
        <f t="shared" ref="DW584:DW647" si="8451">+(CL584+CM584)*AR584*$AR$2</f>
        <v>0</v>
      </c>
      <c r="DX584" s="6">
        <f t="shared" ref="DX584:DX647" si="8452">+(CP584+CQ584)*AV584*$AV$2</f>
        <v>0</v>
      </c>
      <c r="DY584" s="6">
        <f t="shared" ref="DY584:DY647" si="8453">+(CT584+CU584)*AX584*$AX$2</f>
        <v>0</v>
      </c>
      <c r="DZ584" s="6">
        <f t="shared" ref="DZ584:DZ647" si="8454">+(CX584+CY584)*AZ584*$AZ$2</f>
        <v>0</v>
      </c>
    </row>
    <row r="585" spans="2:130" ht="12" customHeight="1" outlineLevel="1">
      <c r="B585" s="6">
        <f>'23년(세부_실적)'!A782</f>
        <v>579</v>
      </c>
      <c r="C585" s="620"/>
      <c r="D585" s="620"/>
      <c r="E585" s="620"/>
      <c r="F585" s="622" t="str">
        <f>'23년(세부_실적)'!E782</f>
        <v>PLL035-D14-37M</v>
      </c>
      <c r="G585" s="622" t="s">
        <v>1569</v>
      </c>
      <c r="H585" s="622"/>
      <c r="I585" s="617" t="str">
        <f>'23년(세부_실적)'!G782</f>
        <v>구</v>
      </c>
      <c r="J585" s="617" t="str">
        <f>'23년(세부_실적)'!H782</f>
        <v>SY</v>
      </c>
      <c r="K585" s="617">
        <f>'23년(세부_실적)'!I782</f>
        <v>5.76</v>
      </c>
      <c r="L585" s="617">
        <f>'23년(세부_실적)'!J782</f>
        <v>0</v>
      </c>
      <c r="M585" s="617">
        <f>'23년(세부_실적)'!K782</f>
        <v>5.76</v>
      </c>
      <c r="N585" s="617">
        <f>'23년(세부_실적)'!L782</f>
        <v>0</v>
      </c>
      <c r="O585" s="617">
        <f>'23년(세부_실적)'!M782</f>
        <v>5.76</v>
      </c>
      <c r="P585" s="617">
        <f>'23년(세부_실적)'!N782</f>
        <v>0</v>
      </c>
      <c r="Q585" s="617">
        <f>'23년(세부_실적)'!O782</f>
        <v>5.76</v>
      </c>
      <c r="R585" s="617">
        <f>'23년(세부_실적)'!P782</f>
        <v>0</v>
      </c>
      <c r="S585" s="638">
        <f>'23년(세부_실적)'!Q782</f>
        <v>5.0679999999999996</v>
      </c>
      <c r="T585" s="638">
        <f t="shared" si="8399"/>
        <v>5068</v>
      </c>
      <c r="U585" s="638">
        <f>'23년(세부_실적)'!S782</f>
        <v>0</v>
      </c>
      <c r="V585" s="638">
        <f t="shared" si="8400"/>
        <v>0</v>
      </c>
      <c r="W585" s="638">
        <f>'23년(세부_실적)'!U782</f>
        <v>0.86799999999999999</v>
      </c>
      <c r="X585" s="638">
        <f t="shared" si="8401"/>
        <v>868</v>
      </c>
      <c r="Y585" s="638">
        <f>'23년(세부_실적)'!W782</f>
        <v>2.4</v>
      </c>
      <c r="Z585" s="638">
        <f t="shared" si="8402"/>
        <v>2400</v>
      </c>
      <c r="AA585" s="638">
        <f>'23년(세부_실적)'!Y782</f>
        <v>3.2679999999999998</v>
      </c>
      <c r="AB585" s="638">
        <f t="shared" si="8402"/>
        <v>3268</v>
      </c>
      <c r="AC585" s="638">
        <f>'23년(세부_실적)'!AA782</f>
        <v>1.8</v>
      </c>
      <c r="AD585" s="638">
        <f t="shared" ref="AD585" si="8455">AC585*1000</f>
        <v>1800</v>
      </c>
      <c r="AE585" s="638">
        <f>'23년(세부_실적)'!AC782</f>
        <v>0</v>
      </c>
      <c r="AF585" s="638">
        <f t="shared" ref="AF585" si="8456">AE585*1000</f>
        <v>0</v>
      </c>
      <c r="AG585" s="638">
        <f>'23년(세부_실적)'!AE782</f>
        <v>0</v>
      </c>
      <c r="AH585" s="638">
        <f t="shared" ref="AH585" si="8457">AG585*1000</f>
        <v>0</v>
      </c>
      <c r="AI585" s="638">
        <f>'23년(세부_실적)'!AG782</f>
        <v>1.8</v>
      </c>
      <c r="AJ585" s="638">
        <f t="shared" ref="AJ585" si="8458">AI585*1000</f>
        <v>1800</v>
      </c>
      <c r="AK585" s="638">
        <f>'23년(세부_실적)'!AI782</f>
        <v>5.0679999999999996</v>
      </c>
      <c r="AL585" s="638">
        <f t="shared" ref="AL585" si="8459">AK585*1000</f>
        <v>5068</v>
      </c>
      <c r="AM585" s="638">
        <f>'23년(세부_실적)'!AK782</f>
        <v>0</v>
      </c>
      <c r="AN585" s="638">
        <f t="shared" ref="AN585" si="8460">AM585*1000</f>
        <v>0</v>
      </c>
      <c r="AO585" s="638">
        <f>'23년(세부_실적)'!AM782</f>
        <v>0</v>
      </c>
      <c r="AP585" s="638">
        <f t="shared" ref="AP585" si="8461">AO585*1000</f>
        <v>0</v>
      </c>
      <c r="AQ585" s="638">
        <f>'23년(세부_실적)'!AO782</f>
        <v>0</v>
      </c>
      <c r="AR585" s="638">
        <f t="shared" ref="AR585" si="8462">AQ585*1000</f>
        <v>0</v>
      </c>
      <c r="AS585" s="638">
        <f>'23년(세부_실적)'!AQ782</f>
        <v>0</v>
      </c>
      <c r="AT585" s="638">
        <f t="shared" ref="AT585" si="8463">AS585*1000</f>
        <v>0</v>
      </c>
      <c r="AU585" s="638">
        <f>'23년(세부_실적)'!AS782</f>
        <v>0</v>
      </c>
      <c r="AV585" s="638">
        <f t="shared" ref="AV585" si="8464">AU585*1000</f>
        <v>0</v>
      </c>
      <c r="AW585" s="638">
        <f>'23년(세부_실적)'!AU782</f>
        <v>0</v>
      </c>
      <c r="AX585" s="638">
        <f t="shared" ref="AX585" si="8465">AW585*1000</f>
        <v>0</v>
      </c>
      <c r="AY585" s="638">
        <f>'23년(세부_실적)'!AW782</f>
        <v>0</v>
      </c>
      <c r="AZ585" s="638">
        <f t="shared" ref="AZ585" si="8466">AY585*1000</f>
        <v>0</v>
      </c>
      <c r="BA585" s="638">
        <f>'23년(세부_실적)'!AY782</f>
        <v>0</v>
      </c>
      <c r="BB585" s="638">
        <f t="shared" ref="BB585" si="8467">BA585*1000</f>
        <v>0</v>
      </c>
      <c r="BC585" s="638">
        <f>'23년(세부_실적)'!BA782</f>
        <v>0</v>
      </c>
      <c r="BD585" s="638">
        <f t="shared" ref="BD585" si="8468">BC585*1000</f>
        <v>0</v>
      </c>
      <c r="BF585" s="617">
        <v>0.59499999999999997</v>
      </c>
      <c r="BG585" s="617">
        <v>3.1499133672727271</v>
      </c>
      <c r="BH585" s="617"/>
      <c r="BI585" s="617"/>
      <c r="BJ585" s="617">
        <v>0.59499999999999997</v>
      </c>
      <c r="BK585" s="617">
        <v>3.1499133672727271</v>
      </c>
      <c r="BL585" s="617">
        <v>5.15</v>
      </c>
      <c r="BM585" s="617"/>
      <c r="BN585" s="617">
        <v>0.59499999999999997</v>
      </c>
      <c r="BO585" s="617">
        <v>3.1499133672727271</v>
      </c>
      <c r="BP585" s="617">
        <v>5.15</v>
      </c>
      <c r="BQ585" s="617"/>
      <c r="BR585" s="617">
        <v>0.59499999999999997</v>
      </c>
      <c r="BS585" s="617">
        <v>3.2640338622542311</v>
      </c>
      <c r="BT585" s="617"/>
      <c r="BU585" s="617"/>
      <c r="BV585" s="617">
        <v>0.59499999999999997</v>
      </c>
      <c r="BW585" s="617">
        <v>3.2640338622542311</v>
      </c>
      <c r="BX585" s="617">
        <v>5.15</v>
      </c>
      <c r="BY585" s="617"/>
      <c r="BZ585" s="617">
        <v>0.59499999999999997</v>
      </c>
      <c r="CA585" s="617">
        <v>3.2640338622542311</v>
      </c>
      <c r="CB585" s="617">
        <v>5.36</v>
      </c>
      <c r="CC585" s="617"/>
      <c r="CD585" s="617"/>
      <c r="CE585" s="617"/>
      <c r="CF585" s="617"/>
      <c r="CG585" s="617"/>
      <c r="CH585" s="617"/>
      <c r="CI585" s="617"/>
      <c r="CJ585" s="617"/>
      <c r="CK585" s="617"/>
      <c r="CL585" s="617"/>
      <c r="CM585" s="617"/>
      <c r="CN585" s="617"/>
      <c r="CO585" s="617"/>
      <c r="CP585" s="617"/>
      <c r="CQ585" s="617"/>
      <c r="CR585" s="617"/>
      <c r="CS585" s="617"/>
      <c r="CT585" s="617"/>
      <c r="CU585" s="617"/>
      <c r="CV585" s="617"/>
      <c r="CW585" s="617"/>
      <c r="CX585" s="617"/>
      <c r="CY585" s="617"/>
      <c r="CZ585" s="617"/>
      <c r="DA585" s="617"/>
      <c r="DB585" s="6">
        <f t="shared" si="8431"/>
        <v>0</v>
      </c>
      <c r="DC585" s="6">
        <f t="shared" si="8432"/>
        <v>5696018.2440000009</v>
      </c>
      <c r="DD585" s="6">
        <f t="shared" si="8433"/>
        <v>16110394.800000001</v>
      </c>
      <c r="DE585" s="6">
        <f t="shared" si="8434"/>
        <v>0</v>
      </c>
      <c r="DF585" s="6">
        <f t="shared" si="8435"/>
        <v>0</v>
      </c>
      <c r="DG585" s="6">
        <f t="shared" si="8436"/>
        <v>0</v>
      </c>
      <c r="DH585" s="6">
        <f t="shared" si="8437"/>
        <v>0</v>
      </c>
      <c r="DI585" s="6">
        <f t="shared" si="8438"/>
        <v>0</v>
      </c>
      <c r="DJ585" s="6">
        <f t="shared" si="8439"/>
        <v>0</v>
      </c>
      <c r="DK585" s="6">
        <f t="shared" si="8440"/>
        <v>0</v>
      </c>
      <c r="DL585" s="6">
        <f t="shared" si="8441"/>
        <v>0</v>
      </c>
      <c r="DM585" s="6">
        <f t="shared" si="8442"/>
        <v>0</v>
      </c>
      <c r="DO585" s="6">
        <f t="shared" si="8443"/>
        <v>0</v>
      </c>
      <c r="DP585" s="6">
        <f t="shared" si="8444"/>
        <v>4141960.1674145488</v>
      </c>
      <c r="DQ585" s="6">
        <f t="shared" si="8445"/>
        <v>11714957.832730299</v>
      </c>
      <c r="DR585" s="6">
        <f t="shared" si="8446"/>
        <v>9192126.0430768821</v>
      </c>
      <c r="DS585" s="6">
        <f t="shared" si="8447"/>
        <v>0</v>
      </c>
      <c r="DT585" s="6">
        <f t="shared" si="8448"/>
        <v>0</v>
      </c>
      <c r="DU585" s="6">
        <f t="shared" si="8449"/>
        <v>0</v>
      </c>
      <c r="DV585" s="6">
        <f t="shared" si="8450"/>
        <v>0</v>
      </c>
      <c r="DW585" s="6">
        <f t="shared" si="8451"/>
        <v>0</v>
      </c>
      <c r="DX585" s="6">
        <f t="shared" si="8452"/>
        <v>0</v>
      </c>
      <c r="DY585" s="6">
        <f t="shared" si="8453"/>
        <v>0</v>
      </c>
      <c r="DZ585" s="6">
        <f t="shared" si="8454"/>
        <v>0</v>
      </c>
    </row>
    <row r="586" spans="2:130" ht="12" customHeight="1" outlineLevel="1">
      <c r="B586" s="6">
        <f>'23년(세부_실적)'!A783</f>
        <v>580</v>
      </c>
      <c r="C586" s="620"/>
      <c r="D586" s="620"/>
      <c r="E586" s="620"/>
      <c r="F586" s="622" t="str">
        <f>'23년(세부_실적)'!E783</f>
        <v>PLL035-D18-47M</v>
      </c>
      <c r="G586" s="622" t="s">
        <v>1570</v>
      </c>
      <c r="H586" s="622"/>
      <c r="I586" s="617" t="str">
        <f>'23년(세부_실적)'!G783</f>
        <v>구</v>
      </c>
      <c r="J586" s="617" t="str">
        <f>'23년(세부_실적)'!H783</f>
        <v>SY</v>
      </c>
      <c r="K586" s="617">
        <f>'23년(세부_실적)'!I783</f>
        <v>5.76</v>
      </c>
      <c r="L586" s="617">
        <f>'23년(세부_실적)'!J783</f>
        <v>0</v>
      </c>
      <c r="M586" s="617">
        <f>'23년(세부_실적)'!K783</f>
        <v>5.76</v>
      </c>
      <c r="N586" s="617">
        <f>'23년(세부_실적)'!L783</f>
        <v>0</v>
      </c>
      <c r="O586" s="617">
        <f>'23년(세부_실적)'!M783</f>
        <v>5.76</v>
      </c>
      <c r="P586" s="617">
        <f>'23년(세부_실적)'!N783</f>
        <v>0</v>
      </c>
      <c r="Q586" s="617">
        <f>'23년(세부_실적)'!O783</f>
        <v>5.76</v>
      </c>
      <c r="R586" s="617">
        <f>'23년(세부_실적)'!P783</f>
        <v>0</v>
      </c>
      <c r="S586" s="638">
        <f>'23년(세부_실적)'!Q783</f>
        <v>7.782</v>
      </c>
      <c r="T586" s="638">
        <f t="shared" si="8399"/>
        <v>7782</v>
      </c>
      <c r="U586" s="638">
        <f>'23년(세부_실적)'!S783</f>
        <v>0</v>
      </c>
      <c r="V586" s="638">
        <f t="shared" si="8400"/>
        <v>0</v>
      </c>
      <c r="W586" s="638">
        <f>'23년(세부_실적)'!U783</f>
        <v>2.782</v>
      </c>
      <c r="X586" s="638">
        <f t="shared" si="8401"/>
        <v>2782</v>
      </c>
      <c r="Y586" s="638">
        <f>'23년(세부_실적)'!W783</f>
        <v>1.2</v>
      </c>
      <c r="Z586" s="638">
        <f t="shared" si="8402"/>
        <v>1200</v>
      </c>
      <c r="AA586" s="638">
        <f>'23년(세부_실적)'!Y783</f>
        <v>3.9820000000000002</v>
      </c>
      <c r="AB586" s="638">
        <f t="shared" si="8402"/>
        <v>3982</v>
      </c>
      <c r="AC586" s="638">
        <f>'23년(세부_실적)'!AA783</f>
        <v>3.2</v>
      </c>
      <c r="AD586" s="638">
        <f t="shared" ref="AD586" si="8469">AC586*1000</f>
        <v>3200</v>
      </c>
      <c r="AE586" s="638">
        <f>'23년(세부_실적)'!AC783</f>
        <v>0.6</v>
      </c>
      <c r="AF586" s="638">
        <f t="shared" ref="AF586" si="8470">AE586*1000</f>
        <v>600</v>
      </c>
      <c r="AG586" s="638">
        <f>'23년(세부_실적)'!AE783</f>
        <v>0</v>
      </c>
      <c r="AH586" s="638">
        <f t="shared" ref="AH586" si="8471">AG586*1000</f>
        <v>0</v>
      </c>
      <c r="AI586" s="638">
        <f>'23년(세부_실적)'!AG783</f>
        <v>3.8000000000000003</v>
      </c>
      <c r="AJ586" s="638">
        <f t="shared" ref="AJ586" si="8472">AI586*1000</f>
        <v>3800.0000000000005</v>
      </c>
      <c r="AK586" s="638">
        <f>'23년(세부_실적)'!AI783</f>
        <v>7.782</v>
      </c>
      <c r="AL586" s="638">
        <f t="shared" ref="AL586" si="8473">AK586*1000</f>
        <v>7782</v>
      </c>
      <c r="AM586" s="638">
        <f>'23년(세부_실적)'!AK783</f>
        <v>0</v>
      </c>
      <c r="AN586" s="638">
        <f t="shared" ref="AN586" si="8474">AM586*1000</f>
        <v>0</v>
      </c>
      <c r="AO586" s="638">
        <f>'23년(세부_실적)'!AM783</f>
        <v>0</v>
      </c>
      <c r="AP586" s="638">
        <f t="shared" ref="AP586" si="8475">AO586*1000</f>
        <v>0</v>
      </c>
      <c r="AQ586" s="638">
        <f>'23년(세부_실적)'!AO783</f>
        <v>0</v>
      </c>
      <c r="AR586" s="638">
        <f t="shared" ref="AR586" si="8476">AQ586*1000</f>
        <v>0</v>
      </c>
      <c r="AS586" s="638">
        <f>'23년(세부_실적)'!AQ783</f>
        <v>0</v>
      </c>
      <c r="AT586" s="638">
        <f t="shared" ref="AT586" si="8477">AS586*1000</f>
        <v>0</v>
      </c>
      <c r="AU586" s="638">
        <f>'23년(세부_실적)'!AS783</f>
        <v>0</v>
      </c>
      <c r="AV586" s="638">
        <f t="shared" ref="AV586" si="8478">AU586*1000</f>
        <v>0</v>
      </c>
      <c r="AW586" s="638">
        <f>'23년(세부_실적)'!AU783</f>
        <v>0</v>
      </c>
      <c r="AX586" s="638">
        <f t="shared" ref="AX586" si="8479">AW586*1000</f>
        <v>0</v>
      </c>
      <c r="AY586" s="638">
        <f>'23년(세부_실적)'!AW783</f>
        <v>0</v>
      </c>
      <c r="AZ586" s="638">
        <f t="shared" ref="AZ586" si="8480">AY586*1000</f>
        <v>0</v>
      </c>
      <c r="BA586" s="638">
        <f>'23년(세부_실적)'!AY783</f>
        <v>0</v>
      </c>
      <c r="BB586" s="638">
        <f t="shared" ref="BB586" si="8481">BA586*1000</f>
        <v>0</v>
      </c>
      <c r="BC586" s="638">
        <f>'23년(세부_실적)'!BA783</f>
        <v>0</v>
      </c>
      <c r="BD586" s="638">
        <f t="shared" ref="BD586" si="8482">BC586*1000</f>
        <v>0</v>
      </c>
      <c r="BF586" s="617">
        <v>0.59499999999999997</v>
      </c>
      <c r="BG586" s="617">
        <v>3.149913367272728</v>
      </c>
      <c r="BH586" s="617">
        <f>VLOOKUP(F586,'[1]영업계획서(세부)'!$E$8:$H$532,3,0)</f>
        <v>5.15</v>
      </c>
      <c r="BI586" s="617"/>
      <c r="BJ586" s="617">
        <v>0.59499999999999997</v>
      </c>
      <c r="BK586" s="617">
        <v>3.149913367272728</v>
      </c>
      <c r="BL586" s="617">
        <v>5.15</v>
      </c>
      <c r="BM586" s="617"/>
      <c r="BN586" s="617">
        <v>0.59499999999999997</v>
      </c>
      <c r="BO586" s="617">
        <v>3.149913367272728</v>
      </c>
      <c r="BP586" s="617">
        <v>5.15</v>
      </c>
      <c r="BQ586" s="617"/>
      <c r="BR586" s="617">
        <v>0.59499999999999997</v>
      </c>
      <c r="BS586" s="617">
        <v>3.2640338622542315</v>
      </c>
      <c r="BT586" s="617"/>
      <c r="BU586" s="617"/>
      <c r="BV586" s="617">
        <v>0.59499999999999997</v>
      </c>
      <c r="BW586" s="617">
        <v>3.2640338622542315</v>
      </c>
      <c r="BX586" s="617">
        <v>5.15</v>
      </c>
      <c r="BY586" s="617"/>
      <c r="BZ586" s="617">
        <v>0.59499999999999997</v>
      </c>
      <c r="CA586" s="617">
        <v>3.2640338622542315</v>
      </c>
      <c r="CB586" s="617">
        <v>5.36</v>
      </c>
      <c r="CC586" s="617"/>
      <c r="CD586" s="617"/>
      <c r="CE586" s="617"/>
      <c r="CF586" s="617"/>
      <c r="CG586" s="617"/>
      <c r="CH586" s="617"/>
      <c r="CI586" s="617"/>
      <c r="CJ586" s="617"/>
      <c r="CK586" s="617"/>
      <c r="CL586" s="617"/>
      <c r="CM586" s="617"/>
      <c r="CN586" s="617"/>
      <c r="CO586" s="617"/>
      <c r="CP586" s="617"/>
      <c r="CQ586" s="617"/>
      <c r="CR586" s="617"/>
      <c r="CS586" s="617"/>
      <c r="CT586" s="617"/>
      <c r="CU586" s="617"/>
      <c r="CV586" s="617"/>
      <c r="CW586" s="617"/>
      <c r="CX586" s="617"/>
      <c r="CY586" s="617"/>
      <c r="CZ586" s="617"/>
      <c r="DA586" s="617"/>
      <c r="DB586" s="6">
        <f t="shared" si="8431"/>
        <v>0</v>
      </c>
      <c r="DC586" s="6">
        <f t="shared" si="8432"/>
        <v>18256132.206</v>
      </c>
      <c r="DD586" s="6">
        <f t="shared" si="8433"/>
        <v>8055197.4000000004</v>
      </c>
      <c r="DE586" s="6">
        <f t="shared" si="8434"/>
        <v>0</v>
      </c>
      <c r="DF586" s="6">
        <f t="shared" si="8435"/>
        <v>4091438.0999999996</v>
      </c>
      <c r="DG586" s="6">
        <f t="shared" si="8436"/>
        <v>0</v>
      </c>
      <c r="DH586" s="6">
        <f t="shared" si="8437"/>
        <v>0</v>
      </c>
      <c r="DI586" s="6">
        <f t="shared" si="8438"/>
        <v>0</v>
      </c>
      <c r="DJ586" s="6">
        <f t="shared" si="8439"/>
        <v>0</v>
      </c>
      <c r="DK586" s="6">
        <f t="shared" si="8440"/>
        <v>0</v>
      </c>
      <c r="DL586" s="6">
        <f t="shared" si="8441"/>
        <v>0</v>
      </c>
      <c r="DM586" s="6">
        <f t="shared" si="8442"/>
        <v>0</v>
      </c>
      <c r="DO586" s="6">
        <f t="shared" si="8443"/>
        <v>0</v>
      </c>
      <c r="DP586" s="6">
        <f t="shared" si="8444"/>
        <v>13275268.647174284</v>
      </c>
      <c r="DQ586" s="6">
        <f t="shared" si="8445"/>
        <v>5857478.9163651504</v>
      </c>
      <c r="DR586" s="6">
        <f t="shared" si="8446"/>
        <v>16341557.409914462</v>
      </c>
      <c r="DS586" s="6">
        <f t="shared" si="8447"/>
        <v>3065824.8880033228</v>
      </c>
      <c r="DT586" s="6">
        <f t="shared" si="8448"/>
        <v>0</v>
      </c>
      <c r="DU586" s="6">
        <f t="shared" si="8449"/>
        <v>0</v>
      </c>
      <c r="DV586" s="6">
        <f t="shared" si="8450"/>
        <v>0</v>
      </c>
      <c r="DW586" s="6">
        <f t="shared" si="8451"/>
        <v>0</v>
      </c>
      <c r="DX586" s="6">
        <f t="shared" si="8452"/>
        <v>0</v>
      </c>
      <c r="DY586" s="6">
        <f t="shared" si="8453"/>
        <v>0</v>
      </c>
      <c r="DZ586" s="6">
        <f t="shared" si="8454"/>
        <v>0</v>
      </c>
    </row>
    <row r="587" spans="2:130" ht="12" customHeight="1" outlineLevel="1">
      <c r="B587" s="6">
        <f>'23년(세부_실적)'!A786</f>
        <v>581</v>
      </c>
      <c r="C587" s="620"/>
      <c r="D587" s="620"/>
      <c r="E587" s="624"/>
      <c r="F587" s="633" t="str">
        <f>'23년(세부_실적)'!E786</f>
        <v>소   계</v>
      </c>
      <c r="G587" s="633" t="s">
        <v>1257</v>
      </c>
      <c r="H587" s="636"/>
      <c r="I587" s="634"/>
      <c r="J587" s="634"/>
      <c r="K587" s="634">
        <f>'23년(세부_실적)'!I786</f>
        <v>0</v>
      </c>
      <c r="L587" s="634">
        <f>'23년(세부_실적)'!J786</f>
        <v>0</v>
      </c>
      <c r="M587" s="634">
        <f>'23년(세부_실적)'!K786</f>
        <v>0</v>
      </c>
      <c r="N587" s="634">
        <f>'23년(세부_실적)'!L786</f>
        <v>0</v>
      </c>
      <c r="O587" s="634">
        <f>'23년(세부_실적)'!M786</f>
        <v>0</v>
      </c>
      <c r="P587" s="634">
        <f>'23년(세부_실적)'!N786</f>
        <v>0</v>
      </c>
      <c r="Q587" s="634">
        <f>'23년(세부_실적)'!O786</f>
        <v>0</v>
      </c>
      <c r="R587" s="634">
        <f>'23년(세부_실적)'!P786</f>
        <v>0</v>
      </c>
      <c r="S587" s="639">
        <f>'23년(세부_실적)'!Q786</f>
        <v>35.377000000000002</v>
      </c>
      <c r="T587" s="639">
        <f t="shared" si="8399"/>
        <v>35377</v>
      </c>
      <c r="U587" s="639">
        <f>'23년(세부_실적)'!S786</f>
        <v>0</v>
      </c>
      <c r="V587" s="639">
        <f t="shared" si="8400"/>
        <v>0</v>
      </c>
      <c r="W587" s="639">
        <f>'23년(세부_실적)'!U786</f>
        <v>3.65</v>
      </c>
      <c r="X587" s="639">
        <f t="shared" si="8401"/>
        <v>3650</v>
      </c>
      <c r="Y587" s="639">
        <f>'23년(세부_실적)'!W786</f>
        <v>3.5999999999999996</v>
      </c>
      <c r="Z587" s="639">
        <f t="shared" si="8402"/>
        <v>3599.9999999999995</v>
      </c>
      <c r="AA587" s="639">
        <f>'23년(세부_실적)'!Y786</f>
        <v>7.25</v>
      </c>
      <c r="AB587" s="639">
        <f t="shared" si="8402"/>
        <v>7250</v>
      </c>
      <c r="AC587" s="639">
        <f>'23년(세부_실적)'!AA786</f>
        <v>5</v>
      </c>
      <c r="AD587" s="639">
        <f t="shared" ref="AD587" si="8483">AC587*1000</f>
        <v>5000</v>
      </c>
      <c r="AE587" s="639">
        <f>'23년(세부_실적)'!AC786</f>
        <v>3</v>
      </c>
      <c r="AF587" s="639">
        <f t="shared" ref="AF587" si="8484">AE587*1000</f>
        <v>3000</v>
      </c>
      <c r="AG587" s="639">
        <f>'23년(세부_실적)'!AE786</f>
        <v>2.4</v>
      </c>
      <c r="AH587" s="639">
        <f t="shared" ref="AH587" si="8485">AG587*1000</f>
        <v>2400</v>
      </c>
      <c r="AI587" s="639">
        <f>'23년(세부_실적)'!AG786</f>
        <v>10.4</v>
      </c>
      <c r="AJ587" s="639">
        <f t="shared" ref="AJ587" si="8486">AI587*1000</f>
        <v>10400</v>
      </c>
      <c r="AK587" s="639">
        <f>'23년(세부_실적)'!AI786</f>
        <v>17.649999999999999</v>
      </c>
      <c r="AL587" s="639">
        <f t="shared" ref="AL587" si="8487">AK587*1000</f>
        <v>17650</v>
      </c>
      <c r="AM587" s="639">
        <f>'23년(세부_실적)'!AK786</f>
        <v>0</v>
      </c>
      <c r="AN587" s="639">
        <f t="shared" ref="AN587" si="8488">AM587*1000</f>
        <v>0</v>
      </c>
      <c r="AO587" s="639">
        <f>'23년(세부_실적)'!AM786</f>
        <v>9.327</v>
      </c>
      <c r="AP587" s="639">
        <f t="shared" ref="AP587" si="8489">AO587*1000</f>
        <v>9327</v>
      </c>
      <c r="AQ587" s="639">
        <f>'23년(세부_실적)'!AO786</f>
        <v>7.02</v>
      </c>
      <c r="AR587" s="639">
        <f t="shared" ref="AR587" si="8490">AQ587*1000</f>
        <v>7020</v>
      </c>
      <c r="AS587" s="639">
        <f>'23년(세부_실적)'!AQ786</f>
        <v>16.347000000000001</v>
      </c>
      <c r="AT587" s="639">
        <f t="shared" ref="AT587" si="8491">AS587*1000</f>
        <v>16347.000000000002</v>
      </c>
      <c r="AU587" s="639">
        <f>'23년(세부_실적)'!AS786</f>
        <v>0.14399999999999999</v>
      </c>
      <c r="AV587" s="639">
        <f t="shared" ref="AV587" si="8492">AU587*1000</f>
        <v>144</v>
      </c>
      <c r="AW587" s="639">
        <f>'23년(세부_실적)'!AU786</f>
        <v>1.119</v>
      </c>
      <c r="AX587" s="639">
        <f t="shared" ref="AX587" si="8493">AW587*1000</f>
        <v>1119</v>
      </c>
      <c r="AY587" s="639">
        <f>'23년(세부_실적)'!AW786</f>
        <v>0.11700000000000001</v>
      </c>
      <c r="AZ587" s="639">
        <f t="shared" ref="AZ587" si="8494">AY587*1000</f>
        <v>117</v>
      </c>
      <c r="BA587" s="639">
        <f>'23년(세부_실적)'!AY786</f>
        <v>1.38</v>
      </c>
      <c r="BB587" s="639">
        <f t="shared" ref="BB587" si="8495">BA587*1000</f>
        <v>1380</v>
      </c>
      <c r="BC587" s="639">
        <f>'23년(세부_실적)'!BA786</f>
        <v>17.727</v>
      </c>
      <c r="BD587" s="639">
        <f t="shared" ref="BD587" si="8496">BC587*1000</f>
        <v>17727</v>
      </c>
      <c r="BF587" s="617"/>
      <c r="BG587" s="617"/>
      <c r="BH587" s="617"/>
      <c r="BI587" s="617"/>
      <c r="BJ587" s="617"/>
      <c r="BK587" s="617"/>
      <c r="BL587" s="617"/>
      <c r="BM587" s="617"/>
      <c r="BN587" s="617"/>
      <c r="BO587" s="617"/>
      <c r="BP587" s="617"/>
      <c r="BQ587" s="617"/>
      <c r="BR587" s="617"/>
      <c r="BS587" s="617"/>
      <c r="BT587" s="617"/>
      <c r="BU587" s="617"/>
      <c r="BV587" s="617"/>
      <c r="BW587" s="617"/>
      <c r="BX587" s="617"/>
      <c r="BY587" s="617"/>
      <c r="BZ587" s="617"/>
      <c r="CA587" s="617"/>
      <c r="CB587" s="617"/>
      <c r="CC587" s="617"/>
      <c r="CD587" s="617"/>
      <c r="CE587" s="617"/>
      <c r="CF587" s="617"/>
      <c r="CG587" s="617"/>
      <c r="CH587" s="617"/>
      <c r="CI587" s="617"/>
      <c r="CJ587" s="617"/>
      <c r="CK587" s="617"/>
      <c r="CL587" s="617"/>
      <c r="CM587" s="617"/>
      <c r="CN587" s="617"/>
      <c r="CO587" s="617"/>
      <c r="CP587" s="617"/>
      <c r="CQ587" s="617"/>
      <c r="CR587" s="617"/>
      <c r="CS587" s="617"/>
      <c r="CT587" s="617"/>
      <c r="CU587" s="617"/>
      <c r="CV587" s="617"/>
      <c r="CW587" s="617"/>
      <c r="CX587" s="617"/>
      <c r="CY587" s="617"/>
      <c r="CZ587" s="617"/>
      <c r="DA587" s="617"/>
      <c r="DB587" s="6">
        <f t="shared" si="8431"/>
        <v>0</v>
      </c>
      <c r="DC587" s="6">
        <f t="shared" si="8432"/>
        <v>0</v>
      </c>
      <c r="DD587" s="6">
        <f t="shared" si="8433"/>
        <v>0</v>
      </c>
      <c r="DE587" s="6">
        <f t="shared" si="8434"/>
        <v>0</v>
      </c>
      <c r="DF587" s="6">
        <f t="shared" si="8435"/>
        <v>0</v>
      </c>
      <c r="DG587" s="6">
        <f t="shared" si="8436"/>
        <v>0</v>
      </c>
      <c r="DH587" s="6">
        <f t="shared" si="8437"/>
        <v>0</v>
      </c>
      <c r="DI587" s="6">
        <f t="shared" si="8438"/>
        <v>0</v>
      </c>
      <c r="DJ587" s="6">
        <f t="shared" si="8439"/>
        <v>0</v>
      </c>
      <c r="DK587" s="6">
        <f t="shared" si="8440"/>
        <v>0</v>
      </c>
      <c r="DL587" s="6">
        <f t="shared" si="8441"/>
        <v>0</v>
      </c>
      <c r="DM587" s="6">
        <f t="shared" si="8442"/>
        <v>0</v>
      </c>
      <c r="DO587" s="6">
        <f t="shared" si="8443"/>
        <v>0</v>
      </c>
      <c r="DP587" s="6">
        <f t="shared" si="8444"/>
        <v>0</v>
      </c>
      <c r="DQ587" s="6">
        <f t="shared" si="8445"/>
        <v>0</v>
      </c>
      <c r="DR587" s="6">
        <f t="shared" si="8446"/>
        <v>0</v>
      </c>
      <c r="DS587" s="6">
        <f t="shared" si="8447"/>
        <v>0</v>
      </c>
      <c r="DT587" s="6">
        <f t="shared" si="8448"/>
        <v>0</v>
      </c>
      <c r="DU587" s="6">
        <f t="shared" si="8449"/>
        <v>0</v>
      </c>
      <c r="DV587" s="6">
        <f t="shared" si="8450"/>
        <v>0</v>
      </c>
      <c r="DW587" s="6">
        <f t="shared" si="8451"/>
        <v>0</v>
      </c>
      <c r="DX587" s="6">
        <f t="shared" si="8452"/>
        <v>0</v>
      </c>
      <c r="DY587" s="6">
        <f t="shared" si="8453"/>
        <v>0</v>
      </c>
      <c r="DZ587" s="6">
        <f t="shared" si="8454"/>
        <v>0</v>
      </c>
    </row>
    <row r="588" spans="2:130" ht="12" customHeight="1" outlineLevel="1">
      <c r="B588" s="6">
        <f>'23년(세부_실적)'!A787</f>
        <v>582</v>
      </c>
      <c r="C588" s="620"/>
      <c r="D588" s="620"/>
      <c r="E588" s="618" t="str">
        <f>'23년(세부_실적)'!D787</f>
        <v>직관 내장</v>
      </c>
      <c r="F588" s="622" t="str">
        <f>'23년(세부_실적)'!E787</f>
        <v>PLL024-P08</v>
      </c>
      <c r="G588" s="622" t="s">
        <v>1571</v>
      </c>
      <c r="H588" s="622" t="str">
        <f>'23년(세부_실적)'!F787</f>
        <v>내장형</v>
      </c>
      <c r="I588" s="617" t="str">
        <f>'23년(세부_실적)'!G787</f>
        <v>구</v>
      </c>
      <c r="J588" s="617" t="str">
        <f>'23년(세부_실적)'!H787</f>
        <v>SY</v>
      </c>
      <c r="K588" s="617">
        <f>'23년(세부_실적)'!I787</f>
        <v>0</v>
      </c>
      <c r="L588" s="617">
        <f>'23년(세부_실적)'!J787</f>
        <v>4730</v>
      </c>
      <c r="M588" s="617">
        <f>'23년(세부_실적)'!K787</f>
        <v>0</v>
      </c>
      <c r="N588" s="617">
        <f>'23년(세부_실적)'!L787</f>
        <v>4730</v>
      </c>
      <c r="O588" s="617">
        <f>'23년(세부_실적)'!M787</f>
        <v>0</v>
      </c>
      <c r="P588" s="617">
        <f>'23년(세부_실적)'!N787</f>
        <v>0</v>
      </c>
      <c r="Q588" s="617">
        <f>'23년(세부_실적)'!O787</f>
        <v>0</v>
      </c>
      <c r="R588" s="617">
        <f>'23년(세부_실적)'!P787</f>
        <v>0</v>
      </c>
      <c r="S588" s="638">
        <f>'23년(세부_실적)'!Q787</f>
        <v>0</v>
      </c>
      <c r="T588" s="638">
        <f t="shared" si="8399"/>
        <v>0</v>
      </c>
      <c r="U588" s="638">
        <f>'23년(세부_실적)'!S787</f>
        <v>0</v>
      </c>
      <c r="V588" s="638">
        <f t="shared" si="8400"/>
        <v>0</v>
      </c>
      <c r="W588" s="638">
        <f>'23년(세부_실적)'!U787</f>
        <v>0</v>
      </c>
      <c r="X588" s="638">
        <f t="shared" si="8401"/>
        <v>0</v>
      </c>
      <c r="Y588" s="638">
        <f>'23년(세부_실적)'!W787</f>
        <v>0</v>
      </c>
      <c r="Z588" s="638">
        <f t="shared" si="8402"/>
        <v>0</v>
      </c>
      <c r="AA588" s="638">
        <f>'23년(세부_실적)'!Y787</f>
        <v>0</v>
      </c>
      <c r="AB588" s="638">
        <f t="shared" si="8402"/>
        <v>0</v>
      </c>
      <c r="AC588" s="638">
        <f>'23년(세부_실적)'!AA787</f>
        <v>0</v>
      </c>
      <c r="AD588" s="638">
        <f t="shared" ref="AD588" si="8497">AC588*1000</f>
        <v>0</v>
      </c>
      <c r="AE588" s="638">
        <f>'23년(세부_실적)'!AC787</f>
        <v>0</v>
      </c>
      <c r="AF588" s="638">
        <f t="shared" ref="AF588" si="8498">AE588*1000</f>
        <v>0</v>
      </c>
      <c r="AG588" s="638">
        <f>'23년(세부_실적)'!AE787</f>
        <v>0</v>
      </c>
      <c r="AH588" s="638">
        <f t="shared" ref="AH588" si="8499">AG588*1000</f>
        <v>0</v>
      </c>
      <c r="AI588" s="638">
        <f>'23년(세부_실적)'!AG787</f>
        <v>0</v>
      </c>
      <c r="AJ588" s="638">
        <f t="shared" ref="AJ588" si="8500">AI588*1000</f>
        <v>0</v>
      </c>
      <c r="AK588" s="638">
        <f>'23년(세부_실적)'!AI787</f>
        <v>0</v>
      </c>
      <c r="AL588" s="638">
        <f t="shared" ref="AL588" si="8501">AK588*1000</f>
        <v>0</v>
      </c>
      <c r="AM588" s="638">
        <f>'23년(세부_실적)'!AK787</f>
        <v>0</v>
      </c>
      <c r="AN588" s="638">
        <f t="shared" ref="AN588" si="8502">AM588*1000</f>
        <v>0</v>
      </c>
      <c r="AO588" s="638">
        <f>'23년(세부_실적)'!AM787</f>
        <v>0</v>
      </c>
      <c r="AP588" s="638">
        <f t="shared" ref="AP588" si="8503">AO588*1000</f>
        <v>0</v>
      </c>
      <c r="AQ588" s="638">
        <f>'23년(세부_실적)'!AO787</f>
        <v>0</v>
      </c>
      <c r="AR588" s="638">
        <f t="shared" ref="AR588" si="8504">AQ588*1000</f>
        <v>0</v>
      </c>
      <c r="AS588" s="638">
        <f>'23년(세부_실적)'!AQ787</f>
        <v>0</v>
      </c>
      <c r="AT588" s="638">
        <f t="shared" ref="AT588" si="8505">AS588*1000</f>
        <v>0</v>
      </c>
      <c r="AU588" s="638">
        <f>'23년(세부_실적)'!AS787</f>
        <v>0</v>
      </c>
      <c r="AV588" s="638">
        <f t="shared" ref="AV588" si="8506">AU588*1000</f>
        <v>0</v>
      </c>
      <c r="AW588" s="638">
        <f>'23년(세부_실적)'!AU787</f>
        <v>0</v>
      </c>
      <c r="AX588" s="638">
        <f t="shared" ref="AX588" si="8507">AW588*1000</f>
        <v>0</v>
      </c>
      <c r="AY588" s="638">
        <f>'23년(세부_실적)'!AW787</f>
        <v>0</v>
      </c>
      <c r="AZ588" s="638">
        <f t="shared" ref="AZ588" si="8508">AY588*1000</f>
        <v>0</v>
      </c>
      <c r="BA588" s="638">
        <f>'23년(세부_실적)'!AY787</f>
        <v>0</v>
      </c>
      <c r="BB588" s="638">
        <f t="shared" ref="BB588" si="8509">BA588*1000</f>
        <v>0</v>
      </c>
      <c r="BC588" s="638">
        <f>'23년(세부_실적)'!BA787</f>
        <v>0</v>
      </c>
      <c r="BD588" s="638">
        <f t="shared" ref="BD588" si="8510">BC588*1000</f>
        <v>0</v>
      </c>
      <c r="BF588" s="617"/>
      <c r="BG588" s="617"/>
      <c r="BH588" s="617"/>
      <c r="BI588" s="617"/>
      <c r="BJ588" s="617"/>
      <c r="BK588" s="617"/>
      <c r="BL588" s="617"/>
      <c r="BM588" s="617"/>
      <c r="BN588" s="617"/>
      <c r="BO588" s="617"/>
      <c r="BP588" s="617"/>
      <c r="BQ588" s="617"/>
      <c r="BR588" s="617"/>
      <c r="BS588" s="617"/>
      <c r="BT588" s="617"/>
      <c r="BU588" s="617"/>
      <c r="BV588" s="617"/>
      <c r="BW588" s="617"/>
      <c r="BX588" s="617"/>
      <c r="BY588" s="617"/>
      <c r="BZ588" s="617"/>
      <c r="CA588" s="617"/>
      <c r="CB588" s="617"/>
      <c r="CC588" s="617"/>
      <c r="CD588" s="617"/>
      <c r="CE588" s="617"/>
      <c r="CF588" s="617"/>
      <c r="CG588" s="617"/>
      <c r="CH588" s="617"/>
      <c r="CI588" s="617"/>
      <c r="CJ588" s="617"/>
      <c r="CK588" s="617"/>
      <c r="CL588" s="617"/>
      <c r="CM588" s="617"/>
      <c r="CN588" s="617"/>
      <c r="CO588" s="617"/>
      <c r="CP588" s="617"/>
      <c r="CQ588" s="617"/>
      <c r="CR588" s="617"/>
      <c r="CS588" s="617"/>
      <c r="CT588" s="617"/>
      <c r="CU588" s="617"/>
      <c r="CV588" s="617"/>
      <c r="CW588" s="617"/>
      <c r="CX588" s="617"/>
      <c r="CY588" s="617"/>
      <c r="CZ588" s="617"/>
      <c r="DA588" s="617"/>
      <c r="DB588" s="6">
        <f t="shared" si="8431"/>
        <v>0</v>
      </c>
      <c r="DC588" s="6">
        <f t="shared" si="8432"/>
        <v>0</v>
      </c>
      <c r="DD588" s="6">
        <f t="shared" si="8433"/>
        <v>0</v>
      </c>
      <c r="DE588" s="6">
        <f t="shared" si="8434"/>
        <v>0</v>
      </c>
      <c r="DF588" s="6">
        <f t="shared" si="8435"/>
        <v>0</v>
      </c>
      <c r="DG588" s="6">
        <f t="shared" si="8436"/>
        <v>0</v>
      </c>
      <c r="DH588" s="6">
        <f t="shared" si="8437"/>
        <v>0</v>
      </c>
      <c r="DI588" s="6">
        <f t="shared" si="8438"/>
        <v>0</v>
      </c>
      <c r="DJ588" s="6">
        <f t="shared" si="8439"/>
        <v>0</v>
      </c>
      <c r="DK588" s="6">
        <f t="shared" si="8440"/>
        <v>0</v>
      </c>
      <c r="DL588" s="6">
        <f t="shared" si="8441"/>
        <v>0</v>
      </c>
      <c r="DM588" s="6">
        <f t="shared" si="8442"/>
        <v>0</v>
      </c>
      <c r="DO588" s="6">
        <f t="shared" si="8443"/>
        <v>0</v>
      </c>
      <c r="DP588" s="6">
        <f t="shared" si="8444"/>
        <v>0</v>
      </c>
      <c r="DQ588" s="6">
        <f t="shared" si="8445"/>
        <v>0</v>
      </c>
      <c r="DR588" s="6">
        <f t="shared" si="8446"/>
        <v>0</v>
      </c>
      <c r="DS588" s="6">
        <f t="shared" si="8447"/>
        <v>0</v>
      </c>
      <c r="DT588" s="6">
        <f t="shared" si="8448"/>
        <v>0</v>
      </c>
      <c r="DU588" s="6">
        <f t="shared" si="8449"/>
        <v>0</v>
      </c>
      <c r="DV588" s="6">
        <f t="shared" si="8450"/>
        <v>0</v>
      </c>
      <c r="DW588" s="6">
        <f t="shared" si="8451"/>
        <v>0</v>
      </c>
      <c r="DX588" s="6">
        <f t="shared" si="8452"/>
        <v>0</v>
      </c>
      <c r="DY588" s="6">
        <f t="shared" si="8453"/>
        <v>0</v>
      </c>
      <c r="DZ588" s="6">
        <f t="shared" si="8454"/>
        <v>0</v>
      </c>
    </row>
    <row r="589" spans="2:130" ht="12" customHeight="1" outlineLevel="1">
      <c r="B589" s="6">
        <f>'23년(세부_실적)'!A788</f>
        <v>583</v>
      </c>
      <c r="C589" s="620"/>
      <c r="D589" s="620"/>
      <c r="E589" s="620"/>
      <c r="F589" s="622" t="str">
        <f>'23년(세부_실적)'!E788</f>
        <v>PLL024-P13</v>
      </c>
      <c r="G589" s="622" t="s">
        <v>1572</v>
      </c>
      <c r="H589" s="622" t="str">
        <f>'23년(세부_실적)'!F788</f>
        <v>내장형</v>
      </c>
      <c r="I589" s="617" t="str">
        <f>'23년(세부_실적)'!G788</f>
        <v>구</v>
      </c>
      <c r="J589" s="617" t="str">
        <f>'23년(세부_실적)'!H788</f>
        <v>SY</v>
      </c>
      <c r="K589" s="617">
        <f>'23년(세부_실적)'!I788</f>
        <v>0</v>
      </c>
      <c r="L589" s="617">
        <f>'23년(세부_실적)'!J788</f>
        <v>4730</v>
      </c>
      <c r="M589" s="617">
        <f>'23년(세부_실적)'!K788</f>
        <v>0</v>
      </c>
      <c r="N589" s="617">
        <f>'23년(세부_실적)'!L788</f>
        <v>4730</v>
      </c>
      <c r="O589" s="617">
        <f>'23년(세부_실적)'!M788</f>
        <v>0</v>
      </c>
      <c r="P589" s="617">
        <f>'23년(세부_실적)'!N788</f>
        <v>0</v>
      </c>
      <c r="Q589" s="617">
        <f>'23년(세부_실적)'!O788</f>
        <v>0</v>
      </c>
      <c r="R589" s="617">
        <f>'23년(세부_실적)'!P788</f>
        <v>0</v>
      </c>
      <c r="S589" s="638">
        <f>'23년(세부_실적)'!Q788</f>
        <v>0</v>
      </c>
      <c r="T589" s="638">
        <f t="shared" si="8399"/>
        <v>0</v>
      </c>
      <c r="U589" s="638">
        <f>'23년(세부_실적)'!S788</f>
        <v>0</v>
      </c>
      <c r="V589" s="638">
        <f t="shared" si="8400"/>
        <v>0</v>
      </c>
      <c r="W589" s="638">
        <f>'23년(세부_실적)'!U788</f>
        <v>0</v>
      </c>
      <c r="X589" s="638">
        <f t="shared" si="8401"/>
        <v>0</v>
      </c>
      <c r="Y589" s="638">
        <f>'23년(세부_실적)'!W788</f>
        <v>0</v>
      </c>
      <c r="Z589" s="638">
        <f t="shared" si="8402"/>
        <v>0</v>
      </c>
      <c r="AA589" s="638">
        <f>'23년(세부_실적)'!Y788</f>
        <v>0</v>
      </c>
      <c r="AB589" s="638">
        <f t="shared" si="8402"/>
        <v>0</v>
      </c>
      <c r="AC589" s="638">
        <f>'23년(세부_실적)'!AA788</f>
        <v>0</v>
      </c>
      <c r="AD589" s="638">
        <f t="shared" ref="AD589" si="8511">AC589*1000</f>
        <v>0</v>
      </c>
      <c r="AE589" s="638">
        <f>'23년(세부_실적)'!AC788</f>
        <v>0</v>
      </c>
      <c r="AF589" s="638">
        <f t="shared" ref="AF589" si="8512">AE589*1000</f>
        <v>0</v>
      </c>
      <c r="AG589" s="638">
        <f>'23년(세부_실적)'!AE788</f>
        <v>0</v>
      </c>
      <c r="AH589" s="638">
        <f t="shared" ref="AH589" si="8513">AG589*1000</f>
        <v>0</v>
      </c>
      <c r="AI589" s="638">
        <f>'23년(세부_실적)'!AG788</f>
        <v>0</v>
      </c>
      <c r="AJ589" s="638">
        <f t="shared" ref="AJ589" si="8514">AI589*1000</f>
        <v>0</v>
      </c>
      <c r="AK589" s="638">
        <f>'23년(세부_실적)'!AI788</f>
        <v>0</v>
      </c>
      <c r="AL589" s="638">
        <f t="shared" ref="AL589" si="8515">AK589*1000</f>
        <v>0</v>
      </c>
      <c r="AM589" s="638">
        <f>'23년(세부_실적)'!AK788</f>
        <v>0</v>
      </c>
      <c r="AN589" s="638">
        <f t="shared" ref="AN589" si="8516">AM589*1000</f>
        <v>0</v>
      </c>
      <c r="AO589" s="638">
        <f>'23년(세부_실적)'!AM788</f>
        <v>0</v>
      </c>
      <c r="AP589" s="638">
        <f t="shared" ref="AP589" si="8517">AO589*1000</f>
        <v>0</v>
      </c>
      <c r="AQ589" s="638">
        <f>'23년(세부_실적)'!AO788</f>
        <v>0</v>
      </c>
      <c r="AR589" s="638">
        <f t="shared" ref="AR589" si="8518">AQ589*1000</f>
        <v>0</v>
      </c>
      <c r="AS589" s="638">
        <f>'23년(세부_실적)'!AQ788</f>
        <v>0</v>
      </c>
      <c r="AT589" s="638">
        <f t="shared" ref="AT589" si="8519">AS589*1000</f>
        <v>0</v>
      </c>
      <c r="AU589" s="638">
        <f>'23년(세부_실적)'!AS788</f>
        <v>0</v>
      </c>
      <c r="AV589" s="638">
        <f t="shared" ref="AV589" si="8520">AU589*1000</f>
        <v>0</v>
      </c>
      <c r="AW589" s="638">
        <f>'23년(세부_실적)'!AU788</f>
        <v>0</v>
      </c>
      <c r="AX589" s="638">
        <f t="shared" ref="AX589" si="8521">AW589*1000</f>
        <v>0</v>
      </c>
      <c r="AY589" s="638">
        <f>'23년(세부_실적)'!AW788</f>
        <v>0</v>
      </c>
      <c r="AZ589" s="638">
        <f t="shared" ref="AZ589" si="8522">AY589*1000</f>
        <v>0</v>
      </c>
      <c r="BA589" s="638">
        <f>'23년(세부_실적)'!AY788</f>
        <v>0</v>
      </c>
      <c r="BB589" s="638">
        <f t="shared" ref="BB589" si="8523">BA589*1000</f>
        <v>0</v>
      </c>
      <c r="BC589" s="638">
        <f>'23년(세부_실적)'!BA788</f>
        <v>0</v>
      </c>
      <c r="BD589" s="638">
        <f t="shared" ref="BD589" si="8524">BC589*1000</f>
        <v>0</v>
      </c>
      <c r="BF589" s="617"/>
      <c r="BG589" s="617"/>
      <c r="BH589" s="617"/>
      <c r="BI589" s="617"/>
      <c r="BJ589" s="617"/>
      <c r="BK589" s="617"/>
      <c r="BL589" s="617"/>
      <c r="BM589" s="617"/>
      <c r="BN589" s="617"/>
      <c r="BO589" s="617"/>
      <c r="BP589" s="617"/>
      <c r="BQ589" s="617"/>
      <c r="BR589" s="617"/>
      <c r="BS589" s="617"/>
      <c r="BT589" s="617"/>
      <c r="BU589" s="617"/>
      <c r="BV589" s="617"/>
      <c r="BW589" s="617"/>
      <c r="BX589" s="617"/>
      <c r="BY589" s="617"/>
      <c r="BZ589" s="617"/>
      <c r="CA589" s="617"/>
      <c r="CB589" s="617"/>
      <c r="CC589" s="617"/>
      <c r="CD589" s="617"/>
      <c r="CE589" s="617"/>
      <c r="CF589" s="617"/>
      <c r="CG589" s="617"/>
      <c r="CH589" s="617"/>
      <c r="CI589" s="617"/>
      <c r="CJ589" s="617"/>
      <c r="CK589" s="617"/>
      <c r="CL589" s="617"/>
      <c r="CM589" s="617"/>
      <c r="CN589" s="617"/>
      <c r="CO589" s="617"/>
      <c r="CP589" s="617"/>
      <c r="CQ589" s="617"/>
      <c r="CR589" s="617"/>
      <c r="CS589" s="617"/>
      <c r="CT589" s="617"/>
      <c r="CU589" s="617"/>
      <c r="CV589" s="617"/>
      <c r="CW589" s="617"/>
      <c r="CX589" s="617"/>
      <c r="CY589" s="617"/>
      <c r="CZ589" s="617"/>
      <c r="DA589" s="617"/>
      <c r="DB589" s="6">
        <f t="shared" si="8431"/>
        <v>0</v>
      </c>
      <c r="DC589" s="6">
        <f t="shared" si="8432"/>
        <v>0</v>
      </c>
      <c r="DD589" s="6">
        <f t="shared" si="8433"/>
        <v>0</v>
      </c>
      <c r="DE589" s="6">
        <f t="shared" si="8434"/>
        <v>0</v>
      </c>
      <c r="DF589" s="6">
        <f t="shared" si="8435"/>
        <v>0</v>
      </c>
      <c r="DG589" s="6">
        <f t="shared" si="8436"/>
        <v>0</v>
      </c>
      <c r="DH589" s="6">
        <f t="shared" si="8437"/>
        <v>0</v>
      </c>
      <c r="DI589" s="6">
        <f t="shared" si="8438"/>
        <v>0</v>
      </c>
      <c r="DJ589" s="6">
        <f t="shared" si="8439"/>
        <v>0</v>
      </c>
      <c r="DK589" s="6">
        <f t="shared" si="8440"/>
        <v>0</v>
      </c>
      <c r="DL589" s="6">
        <f t="shared" si="8441"/>
        <v>0</v>
      </c>
      <c r="DM589" s="6">
        <f t="shared" si="8442"/>
        <v>0</v>
      </c>
      <c r="DO589" s="6">
        <f t="shared" si="8443"/>
        <v>0</v>
      </c>
      <c r="DP589" s="6">
        <f t="shared" si="8444"/>
        <v>0</v>
      </c>
      <c r="DQ589" s="6">
        <f t="shared" si="8445"/>
        <v>0</v>
      </c>
      <c r="DR589" s="6">
        <f t="shared" si="8446"/>
        <v>0</v>
      </c>
      <c r="DS589" s="6">
        <f t="shared" si="8447"/>
        <v>0</v>
      </c>
      <c r="DT589" s="6">
        <f t="shared" si="8448"/>
        <v>0</v>
      </c>
      <c r="DU589" s="6">
        <f t="shared" si="8449"/>
        <v>0</v>
      </c>
      <c r="DV589" s="6">
        <f t="shared" si="8450"/>
        <v>0</v>
      </c>
      <c r="DW589" s="6">
        <f t="shared" si="8451"/>
        <v>0</v>
      </c>
      <c r="DX589" s="6">
        <f t="shared" si="8452"/>
        <v>0</v>
      </c>
      <c r="DY589" s="6">
        <f t="shared" si="8453"/>
        <v>0</v>
      </c>
      <c r="DZ589" s="6">
        <f t="shared" si="8454"/>
        <v>0</v>
      </c>
    </row>
    <row r="590" spans="2:130" ht="12" customHeight="1" outlineLevel="1">
      <c r="B590" s="6">
        <f>'23년(세부_실적)'!A789</f>
        <v>584</v>
      </c>
      <c r="C590" s="620"/>
      <c r="D590" s="620"/>
      <c r="E590" s="620"/>
      <c r="F590" s="622" t="str">
        <f>'23년(세부_실적)'!E789</f>
        <v>PLL024-P17</v>
      </c>
      <c r="G590" s="622" t="s">
        <v>1573</v>
      </c>
      <c r="H590" s="622" t="str">
        <f>'23년(세부_실적)'!F789</f>
        <v>내장형</v>
      </c>
      <c r="I590" s="617" t="str">
        <f>'23년(세부_실적)'!G789</f>
        <v>구</v>
      </c>
      <c r="J590" s="617" t="str">
        <f>'23년(세부_실적)'!H789</f>
        <v>SY</v>
      </c>
      <c r="K590" s="617">
        <f>'23년(세부_실적)'!I789</f>
        <v>0</v>
      </c>
      <c r="L590" s="617">
        <f>'23년(세부_실적)'!J789</f>
        <v>4730</v>
      </c>
      <c r="M590" s="617">
        <f>'23년(세부_실적)'!K789</f>
        <v>0</v>
      </c>
      <c r="N590" s="617">
        <f>'23년(세부_실적)'!L789</f>
        <v>4730</v>
      </c>
      <c r="O590" s="617">
        <f>'23년(세부_실적)'!M789</f>
        <v>0</v>
      </c>
      <c r="P590" s="617">
        <f>'23년(세부_실적)'!N789</f>
        <v>0</v>
      </c>
      <c r="Q590" s="617">
        <f>'23년(세부_실적)'!O789</f>
        <v>0</v>
      </c>
      <c r="R590" s="617">
        <f>'23년(세부_실적)'!P789</f>
        <v>0</v>
      </c>
      <c r="S590" s="638">
        <f>'23년(세부_실적)'!Q789</f>
        <v>0</v>
      </c>
      <c r="T590" s="638">
        <f t="shared" si="8399"/>
        <v>0</v>
      </c>
      <c r="U590" s="638">
        <f>'23년(세부_실적)'!S789</f>
        <v>0</v>
      </c>
      <c r="V590" s="638">
        <f t="shared" si="8400"/>
        <v>0</v>
      </c>
      <c r="W590" s="638">
        <f>'23년(세부_실적)'!U789</f>
        <v>0</v>
      </c>
      <c r="X590" s="638">
        <f t="shared" si="8401"/>
        <v>0</v>
      </c>
      <c r="Y590" s="638">
        <f>'23년(세부_실적)'!W789</f>
        <v>0</v>
      </c>
      <c r="Z590" s="638">
        <f t="shared" si="8402"/>
        <v>0</v>
      </c>
      <c r="AA590" s="638">
        <f>'23년(세부_실적)'!Y789</f>
        <v>0</v>
      </c>
      <c r="AB590" s="638">
        <f t="shared" si="8402"/>
        <v>0</v>
      </c>
      <c r="AC590" s="638">
        <f>'23년(세부_실적)'!AA789</f>
        <v>0</v>
      </c>
      <c r="AD590" s="638">
        <f t="shared" ref="AD590" si="8525">AC590*1000</f>
        <v>0</v>
      </c>
      <c r="AE590" s="638">
        <f>'23년(세부_실적)'!AC789</f>
        <v>0</v>
      </c>
      <c r="AF590" s="638">
        <f t="shared" ref="AF590" si="8526">AE590*1000</f>
        <v>0</v>
      </c>
      <c r="AG590" s="638">
        <f>'23년(세부_실적)'!AE789</f>
        <v>0</v>
      </c>
      <c r="AH590" s="638">
        <f t="shared" ref="AH590" si="8527">AG590*1000</f>
        <v>0</v>
      </c>
      <c r="AI590" s="638">
        <f>'23년(세부_실적)'!AG789</f>
        <v>0</v>
      </c>
      <c r="AJ590" s="638">
        <f t="shared" ref="AJ590" si="8528">AI590*1000</f>
        <v>0</v>
      </c>
      <c r="AK590" s="638">
        <f>'23년(세부_실적)'!AI789</f>
        <v>0</v>
      </c>
      <c r="AL590" s="638">
        <f t="shared" ref="AL590" si="8529">AK590*1000</f>
        <v>0</v>
      </c>
      <c r="AM590" s="638">
        <f>'23년(세부_실적)'!AK789</f>
        <v>0</v>
      </c>
      <c r="AN590" s="638">
        <f t="shared" ref="AN590" si="8530">AM590*1000</f>
        <v>0</v>
      </c>
      <c r="AO590" s="638">
        <f>'23년(세부_실적)'!AM789</f>
        <v>0</v>
      </c>
      <c r="AP590" s="638">
        <f t="shared" ref="AP590" si="8531">AO590*1000</f>
        <v>0</v>
      </c>
      <c r="AQ590" s="638">
        <f>'23년(세부_실적)'!AO789</f>
        <v>0</v>
      </c>
      <c r="AR590" s="638">
        <f t="shared" ref="AR590" si="8532">AQ590*1000</f>
        <v>0</v>
      </c>
      <c r="AS590" s="638">
        <f>'23년(세부_실적)'!AQ789</f>
        <v>0</v>
      </c>
      <c r="AT590" s="638">
        <f t="shared" ref="AT590" si="8533">AS590*1000</f>
        <v>0</v>
      </c>
      <c r="AU590" s="638">
        <f>'23년(세부_실적)'!AS789</f>
        <v>0</v>
      </c>
      <c r="AV590" s="638">
        <f t="shared" ref="AV590" si="8534">AU590*1000</f>
        <v>0</v>
      </c>
      <c r="AW590" s="638">
        <f>'23년(세부_실적)'!AU789</f>
        <v>0</v>
      </c>
      <c r="AX590" s="638">
        <f t="shared" ref="AX590" si="8535">AW590*1000</f>
        <v>0</v>
      </c>
      <c r="AY590" s="638">
        <f>'23년(세부_실적)'!AW789</f>
        <v>0</v>
      </c>
      <c r="AZ590" s="638">
        <f t="shared" ref="AZ590" si="8536">AY590*1000</f>
        <v>0</v>
      </c>
      <c r="BA590" s="638">
        <f>'23년(세부_실적)'!AY789</f>
        <v>0</v>
      </c>
      <c r="BB590" s="638">
        <f t="shared" ref="BB590" si="8537">BA590*1000</f>
        <v>0</v>
      </c>
      <c r="BC590" s="638">
        <f>'23년(세부_실적)'!BA789</f>
        <v>0</v>
      </c>
      <c r="BD590" s="638">
        <f t="shared" ref="BD590" si="8538">BC590*1000</f>
        <v>0</v>
      </c>
      <c r="BF590" s="617"/>
      <c r="BG590" s="617"/>
      <c r="BH590" s="617"/>
      <c r="BI590" s="617"/>
      <c r="BJ590" s="617"/>
      <c r="BK590" s="617"/>
      <c r="BL590" s="617"/>
      <c r="BM590" s="617"/>
      <c r="BN590" s="617"/>
      <c r="BO590" s="617"/>
      <c r="BP590" s="617"/>
      <c r="BQ590" s="617"/>
      <c r="BR590" s="617"/>
      <c r="BS590" s="617"/>
      <c r="BT590" s="617"/>
      <c r="BU590" s="617"/>
      <c r="BV590" s="617"/>
      <c r="BW590" s="617"/>
      <c r="BX590" s="617"/>
      <c r="BY590" s="617"/>
      <c r="BZ590" s="617"/>
      <c r="CA590" s="617"/>
      <c r="CB590" s="617"/>
      <c r="CC590" s="617"/>
      <c r="CD590" s="617"/>
      <c r="CE590" s="617"/>
      <c r="CF590" s="617"/>
      <c r="CG590" s="617"/>
      <c r="CH590" s="617"/>
      <c r="CI590" s="617"/>
      <c r="CJ590" s="617"/>
      <c r="CK590" s="617"/>
      <c r="CL590" s="617"/>
      <c r="CM590" s="617"/>
      <c r="CN590" s="617"/>
      <c r="CO590" s="617"/>
      <c r="CP590" s="617"/>
      <c r="CQ590" s="617"/>
      <c r="CR590" s="617"/>
      <c r="CS590" s="617"/>
      <c r="CT590" s="617"/>
      <c r="CU590" s="617"/>
      <c r="CV590" s="617"/>
      <c r="CW590" s="617"/>
      <c r="CX590" s="617"/>
      <c r="CY590" s="617"/>
      <c r="CZ590" s="617"/>
      <c r="DA590" s="617"/>
      <c r="DB590" s="6">
        <f t="shared" si="8431"/>
        <v>0</v>
      </c>
      <c r="DC590" s="6">
        <f t="shared" si="8432"/>
        <v>0</v>
      </c>
      <c r="DD590" s="6">
        <f t="shared" si="8433"/>
        <v>0</v>
      </c>
      <c r="DE590" s="6">
        <f t="shared" si="8434"/>
        <v>0</v>
      </c>
      <c r="DF590" s="6">
        <f t="shared" si="8435"/>
        <v>0</v>
      </c>
      <c r="DG590" s="6">
        <f t="shared" si="8436"/>
        <v>0</v>
      </c>
      <c r="DH590" s="6">
        <f t="shared" si="8437"/>
        <v>0</v>
      </c>
      <c r="DI590" s="6">
        <f t="shared" si="8438"/>
        <v>0</v>
      </c>
      <c r="DJ590" s="6">
        <f t="shared" si="8439"/>
        <v>0</v>
      </c>
      <c r="DK590" s="6">
        <f t="shared" si="8440"/>
        <v>0</v>
      </c>
      <c r="DL590" s="6">
        <f t="shared" si="8441"/>
        <v>0</v>
      </c>
      <c r="DM590" s="6">
        <f t="shared" si="8442"/>
        <v>0</v>
      </c>
      <c r="DO590" s="6">
        <f t="shared" si="8443"/>
        <v>0</v>
      </c>
      <c r="DP590" s="6">
        <f t="shared" si="8444"/>
        <v>0</v>
      </c>
      <c r="DQ590" s="6">
        <f t="shared" si="8445"/>
        <v>0</v>
      </c>
      <c r="DR590" s="6">
        <f t="shared" si="8446"/>
        <v>0</v>
      </c>
      <c r="DS590" s="6">
        <f t="shared" si="8447"/>
        <v>0</v>
      </c>
      <c r="DT590" s="6">
        <f t="shared" si="8448"/>
        <v>0</v>
      </c>
      <c r="DU590" s="6">
        <f t="shared" si="8449"/>
        <v>0</v>
      </c>
      <c r="DV590" s="6">
        <f t="shared" si="8450"/>
        <v>0</v>
      </c>
      <c r="DW590" s="6">
        <f t="shared" si="8451"/>
        <v>0</v>
      </c>
      <c r="DX590" s="6">
        <f t="shared" si="8452"/>
        <v>0</v>
      </c>
      <c r="DY590" s="6">
        <f t="shared" si="8453"/>
        <v>0</v>
      </c>
      <c r="DZ590" s="6">
        <f t="shared" si="8454"/>
        <v>0</v>
      </c>
    </row>
    <row r="591" spans="2:130" ht="12" customHeight="1" outlineLevel="1">
      <c r="B591" s="6">
        <f>'23년(세부_실적)'!A790</f>
        <v>585</v>
      </c>
      <c r="C591" s="620"/>
      <c r="D591" s="620"/>
      <c r="E591" s="620"/>
      <c r="F591" s="622" t="str">
        <f>'23년(세부_실적)'!E790</f>
        <v>PLL024-P18</v>
      </c>
      <c r="G591" s="622" t="s">
        <v>1574</v>
      </c>
      <c r="H591" s="622" t="str">
        <f>'23년(세부_실적)'!F790</f>
        <v>내장형</v>
      </c>
      <c r="I591" s="617" t="str">
        <f>'23년(세부_실적)'!G790</f>
        <v>구</v>
      </c>
      <c r="J591" s="617" t="str">
        <f>'23년(세부_실적)'!H790</f>
        <v>SY</v>
      </c>
      <c r="K591" s="617">
        <f>'23년(세부_실적)'!I790</f>
        <v>0</v>
      </c>
      <c r="L591" s="617">
        <f>'23년(세부_실적)'!J790</f>
        <v>4730</v>
      </c>
      <c r="M591" s="617">
        <f>'23년(세부_실적)'!K790</f>
        <v>0</v>
      </c>
      <c r="N591" s="617">
        <f>'23년(세부_실적)'!L790</f>
        <v>4730</v>
      </c>
      <c r="O591" s="617">
        <f>'23년(세부_실적)'!M790</f>
        <v>0</v>
      </c>
      <c r="P591" s="617">
        <f>'23년(세부_실적)'!N790</f>
        <v>0</v>
      </c>
      <c r="Q591" s="617">
        <f>'23년(세부_실적)'!O790</f>
        <v>0</v>
      </c>
      <c r="R591" s="617">
        <f>'23년(세부_실적)'!P790</f>
        <v>0</v>
      </c>
      <c r="S591" s="638">
        <f>'23년(세부_실적)'!Q790</f>
        <v>0</v>
      </c>
      <c r="T591" s="638">
        <f t="shared" si="8399"/>
        <v>0</v>
      </c>
      <c r="U591" s="638">
        <f>'23년(세부_실적)'!S790</f>
        <v>0</v>
      </c>
      <c r="V591" s="638">
        <f t="shared" si="8400"/>
        <v>0</v>
      </c>
      <c r="W591" s="638">
        <f>'23년(세부_실적)'!U790</f>
        <v>0</v>
      </c>
      <c r="X591" s="638">
        <f t="shared" si="8401"/>
        <v>0</v>
      </c>
      <c r="Y591" s="638">
        <f>'23년(세부_실적)'!W790</f>
        <v>0</v>
      </c>
      <c r="Z591" s="638">
        <f t="shared" si="8402"/>
        <v>0</v>
      </c>
      <c r="AA591" s="638">
        <f>'23년(세부_실적)'!Y790</f>
        <v>0</v>
      </c>
      <c r="AB591" s="638">
        <f t="shared" si="8402"/>
        <v>0</v>
      </c>
      <c r="AC591" s="638">
        <f>'23년(세부_실적)'!AA790</f>
        <v>0</v>
      </c>
      <c r="AD591" s="638">
        <f t="shared" ref="AD591" si="8539">AC591*1000</f>
        <v>0</v>
      </c>
      <c r="AE591" s="638">
        <f>'23년(세부_실적)'!AC790</f>
        <v>0</v>
      </c>
      <c r="AF591" s="638">
        <f t="shared" ref="AF591" si="8540">AE591*1000</f>
        <v>0</v>
      </c>
      <c r="AG591" s="638">
        <f>'23년(세부_실적)'!AE790</f>
        <v>0</v>
      </c>
      <c r="AH591" s="638">
        <f t="shared" ref="AH591" si="8541">AG591*1000</f>
        <v>0</v>
      </c>
      <c r="AI591" s="638">
        <f>'23년(세부_실적)'!AG790</f>
        <v>0</v>
      </c>
      <c r="AJ591" s="638">
        <f t="shared" ref="AJ591" si="8542">AI591*1000</f>
        <v>0</v>
      </c>
      <c r="AK591" s="638">
        <f>'23년(세부_실적)'!AI790</f>
        <v>0</v>
      </c>
      <c r="AL591" s="638">
        <f t="shared" ref="AL591" si="8543">AK591*1000</f>
        <v>0</v>
      </c>
      <c r="AM591" s="638">
        <f>'23년(세부_실적)'!AK790</f>
        <v>0</v>
      </c>
      <c r="AN591" s="638">
        <f t="shared" ref="AN591" si="8544">AM591*1000</f>
        <v>0</v>
      </c>
      <c r="AO591" s="638">
        <f>'23년(세부_실적)'!AM790</f>
        <v>0</v>
      </c>
      <c r="AP591" s="638">
        <f t="shared" ref="AP591" si="8545">AO591*1000</f>
        <v>0</v>
      </c>
      <c r="AQ591" s="638">
        <f>'23년(세부_실적)'!AO790</f>
        <v>0</v>
      </c>
      <c r="AR591" s="638">
        <f t="shared" ref="AR591" si="8546">AQ591*1000</f>
        <v>0</v>
      </c>
      <c r="AS591" s="638">
        <f>'23년(세부_실적)'!AQ790</f>
        <v>0</v>
      </c>
      <c r="AT591" s="638">
        <f t="shared" ref="AT591" si="8547">AS591*1000</f>
        <v>0</v>
      </c>
      <c r="AU591" s="638">
        <f>'23년(세부_실적)'!AS790</f>
        <v>0</v>
      </c>
      <c r="AV591" s="638">
        <f t="shared" ref="AV591" si="8548">AU591*1000</f>
        <v>0</v>
      </c>
      <c r="AW591" s="638">
        <f>'23년(세부_실적)'!AU790</f>
        <v>0</v>
      </c>
      <c r="AX591" s="638">
        <f t="shared" ref="AX591" si="8549">AW591*1000</f>
        <v>0</v>
      </c>
      <c r="AY591" s="638">
        <f>'23년(세부_실적)'!AW790</f>
        <v>0</v>
      </c>
      <c r="AZ591" s="638">
        <f t="shared" ref="AZ591" si="8550">AY591*1000</f>
        <v>0</v>
      </c>
      <c r="BA591" s="638">
        <f>'23년(세부_실적)'!AY790</f>
        <v>0</v>
      </c>
      <c r="BB591" s="638">
        <f t="shared" ref="BB591" si="8551">BA591*1000</f>
        <v>0</v>
      </c>
      <c r="BC591" s="638">
        <f>'23년(세부_실적)'!BA790</f>
        <v>0</v>
      </c>
      <c r="BD591" s="638">
        <f t="shared" ref="BD591" si="8552">BC591*1000</f>
        <v>0</v>
      </c>
      <c r="BF591" s="617"/>
      <c r="BG591" s="617"/>
      <c r="BH591" s="617"/>
      <c r="BI591" s="617"/>
      <c r="BJ591" s="617"/>
      <c r="BK591" s="617"/>
      <c r="BL591" s="617"/>
      <c r="BM591" s="617"/>
      <c r="BN591" s="617"/>
      <c r="BO591" s="617"/>
      <c r="BP591" s="617"/>
      <c r="BQ591" s="617"/>
      <c r="BR591" s="617"/>
      <c r="BS591" s="617"/>
      <c r="BT591" s="617"/>
      <c r="BU591" s="617"/>
      <c r="BV591" s="617"/>
      <c r="BW591" s="617"/>
      <c r="BX591" s="617"/>
      <c r="BY591" s="617"/>
      <c r="BZ591" s="617"/>
      <c r="CA591" s="617"/>
      <c r="CB591" s="617"/>
      <c r="CC591" s="617"/>
      <c r="CD591" s="617"/>
      <c r="CE591" s="617"/>
      <c r="CF591" s="617"/>
      <c r="CG591" s="617"/>
      <c r="CH591" s="617"/>
      <c r="CI591" s="617"/>
      <c r="CJ591" s="617"/>
      <c r="CK591" s="617"/>
      <c r="CL591" s="617"/>
      <c r="CM591" s="617"/>
      <c r="CN591" s="617"/>
      <c r="CO591" s="617"/>
      <c r="CP591" s="617"/>
      <c r="CQ591" s="617"/>
      <c r="CR591" s="617"/>
      <c r="CS591" s="617"/>
      <c r="CT591" s="617"/>
      <c r="CU591" s="617"/>
      <c r="CV591" s="617"/>
      <c r="CW591" s="617"/>
      <c r="CX591" s="617"/>
      <c r="CY591" s="617"/>
      <c r="CZ591" s="617"/>
      <c r="DA591" s="617"/>
      <c r="DB591" s="6">
        <f t="shared" si="8431"/>
        <v>0</v>
      </c>
      <c r="DC591" s="6">
        <f t="shared" si="8432"/>
        <v>0</v>
      </c>
      <c r="DD591" s="6">
        <f t="shared" si="8433"/>
        <v>0</v>
      </c>
      <c r="DE591" s="6">
        <f t="shared" si="8434"/>
        <v>0</v>
      </c>
      <c r="DF591" s="6">
        <f t="shared" si="8435"/>
        <v>0</v>
      </c>
      <c r="DG591" s="6">
        <f t="shared" si="8436"/>
        <v>0</v>
      </c>
      <c r="DH591" s="6">
        <f t="shared" si="8437"/>
        <v>0</v>
      </c>
      <c r="DI591" s="6">
        <f t="shared" si="8438"/>
        <v>0</v>
      </c>
      <c r="DJ591" s="6">
        <f t="shared" si="8439"/>
        <v>0</v>
      </c>
      <c r="DK591" s="6">
        <f t="shared" si="8440"/>
        <v>0</v>
      </c>
      <c r="DL591" s="6">
        <f t="shared" si="8441"/>
        <v>0</v>
      </c>
      <c r="DM591" s="6">
        <f t="shared" si="8442"/>
        <v>0</v>
      </c>
      <c r="DO591" s="6">
        <f t="shared" si="8443"/>
        <v>0</v>
      </c>
      <c r="DP591" s="6">
        <f t="shared" si="8444"/>
        <v>0</v>
      </c>
      <c r="DQ591" s="6">
        <f t="shared" si="8445"/>
        <v>0</v>
      </c>
      <c r="DR591" s="6">
        <f t="shared" si="8446"/>
        <v>0</v>
      </c>
      <c r="DS591" s="6">
        <f t="shared" si="8447"/>
        <v>0</v>
      </c>
      <c r="DT591" s="6">
        <f t="shared" si="8448"/>
        <v>0</v>
      </c>
      <c r="DU591" s="6">
        <f t="shared" si="8449"/>
        <v>0</v>
      </c>
      <c r="DV591" s="6">
        <f t="shared" si="8450"/>
        <v>0</v>
      </c>
      <c r="DW591" s="6">
        <f t="shared" si="8451"/>
        <v>0</v>
      </c>
      <c r="DX591" s="6">
        <f t="shared" si="8452"/>
        <v>0</v>
      </c>
      <c r="DY591" s="6">
        <f t="shared" si="8453"/>
        <v>0</v>
      </c>
      <c r="DZ591" s="6">
        <f t="shared" si="8454"/>
        <v>0</v>
      </c>
    </row>
    <row r="592" spans="2:130" ht="12" customHeight="1" outlineLevel="1">
      <c r="B592" s="6">
        <f>'23년(세부_실적)'!A791</f>
        <v>586</v>
      </c>
      <c r="C592" s="620"/>
      <c r="D592" s="620"/>
      <c r="E592" s="620"/>
      <c r="F592" s="622" t="str">
        <f>'23년(세부_실적)'!E791</f>
        <v>PLL024-P12(A)</v>
      </c>
      <c r="G592" s="622" t="s">
        <v>1575</v>
      </c>
      <c r="H592" s="622" t="str">
        <f>'23년(세부_실적)'!F791</f>
        <v>내장형</v>
      </c>
      <c r="I592" s="617" t="str">
        <f>'23년(세부_실적)'!G791</f>
        <v>구</v>
      </c>
      <c r="J592" s="617" t="str">
        <f>'23년(세부_실적)'!H791</f>
        <v>SY</v>
      </c>
      <c r="K592" s="617">
        <f>'23년(세부_실적)'!I791</f>
        <v>0</v>
      </c>
      <c r="L592" s="617">
        <f>'23년(세부_실적)'!J791</f>
        <v>4730</v>
      </c>
      <c r="M592" s="617">
        <f>'23년(세부_실적)'!K791</f>
        <v>0</v>
      </c>
      <c r="N592" s="617">
        <f>'23년(세부_실적)'!L791</f>
        <v>4730</v>
      </c>
      <c r="O592" s="617">
        <f>'23년(세부_실적)'!M791</f>
        <v>0</v>
      </c>
      <c r="P592" s="617">
        <f>'23년(세부_실적)'!N791</f>
        <v>0</v>
      </c>
      <c r="Q592" s="617">
        <f>'23년(세부_실적)'!O791</f>
        <v>0</v>
      </c>
      <c r="R592" s="617">
        <f>'23년(세부_실적)'!P791</f>
        <v>0</v>
      </c>
      <c r="S592" s="638">
        <f>'23년(세부_실적)'!Q791</f>
        <v>0</v>
      </c>
      <c r="T592" s="638">
        <f t="shared" si="8399"/>
        <v>0</v>
      </c>
      <c r="U592" s="638">
        <f>'23년(세부_실적)'!S791</f>
        <v>0</v>
      </c>
      <c r="V592" s="638">
        <f t="shared" si="8400"/>
        <v>0</v>
      </c>
      <c r="W592" s="638">
        <f>'23년(세부_실적)'!U791</f>
        <v>0</v>
      </c>
      <c r="X592" s="638">
        <f t="shared" si="8401"/>
        <v>0</v>
      </c>
      <c r="Y592" s="638">
        <f>'23년(세부_실적)'!W791</f>
        <v>0</v>
      </c>
      <c r="Z592" s="638">
        <f t="shared" si="8402"/>
        <v>0</v>
      </c>
      <c r="AA592" s="638">
        <f>'23년(세부_실적)'!Y791</f>
        <v>0</v>
      </c>
      <c r="AB592" s="638">
        <f t="shared" si="8402"/>
        <v>0</v>
      </c>
      <c r="AC592" s="638">
        <f>'23년(세부_실적)'!AA791</f>
        <v>0</v>
      </c>
      <c r="AD592" s="638">
        <f t="shared" ref="AD592" si="8553">AC592*1000</f>
        <v>0</v>
      </c>
      <c r="AE592" s="638">
        <f>'23년(세부_실적)'!AC791</f>
        <v>0</v>
      </c>
      <c r="AF592" s="638">
        <f t="shared" ref="AF592" si="8554">AE592*1000</f>
        <v>0</v>
      </c>
      <c r="AG592" s="638">
        <f>'23년(세부_실적)'!AE791</f>
        <v>0</v>
      </c>
      <c r="AH592" s="638">
        <f t="shared" ref="AH592" si="8555">AG592*1000</f>
        <v>0</v>
      </c>
      <c r="AI592" s="638">
        <f>'23년(세부_실적)'!AG791</f>
        <v>0</v>
      </c>
      <c r="AJ592" s="638">
        <f t="shared" ref="AJ592" si="8556">AI592*1000</f>
        <v>0</v>
      </c>
      <c r="AK592" s="638">
        <f>'23년(세부_실적)'!AI791</f>
        <v>0</v>
      </c>
      <c r="AL592" s="638">
        <f t="shared" ref="AL592" si="8557">AK592*1000</f>
        <v>0</v>
      </c>
      <c r="AM592" s="638">
        <f>'23년(세부_실적)'!AK791</f>
        <v>0</v>
      </c>
      <c r="AN592" s="638">
        <f t="shared" ref="AN592" si="8558">AM592*1000</f>
        <v>0</v>
      </c>
      <c r="AO592" s="638">
        <f>'23년(세부_실적)'!AM791</f>
        <v>0</v>
      </c>
      <c r="AP592" s="638">
        <f t="shared" ref="AP592" si="8559">AO592*1000</f>
        <v>0</v>
      </c>
      <c r="AQ592" s="638">
        <f>'23년(세부_실적)'!AO791</f>
        <v>0</v>
      </c>
      <c r="AR592" s="638">
        <f t="shared" ref="AR592" si="8560">AQ592*1000</f>
        <v>0</v>
      </c>
      <c r="AS592" s="638">
        <f>'23년(세부_실적)'!AQ791</f>
        <v>0</v>
      </c>
      <c r="AT592" s="638">
        <f t="shared" ref="AT592" si="8561">AS592*1000</f>
        <v>0</v>
      </c>
      <c r="AU592" s="638">
        <f>'23년(세부_실적)'!AS791</f>
        <v>0</v>
      </c>
      <c r="AV592" s="638">
        <f t="shared" ref="AV592" si="8562">AU592*1000</f>
        <v>0</v>
      </c>
      <c r="AW592" s="638">
        <f>'23년(세부_실적)'!AU791</f>
        <v>0</v>
      </c>
      <c r="AX592" s="638">
        <f t="shared" ref="AX592" si="8563">AW592*1000</f>
        <v>0</v>
      </c>
      <c r="AY592" s="638">
        <f>'23년(세부_실적)'!AW791</f>
        <v>0</v>
      </c>
      <c r="AZ592" s="638">
        <f t="shared" ref="AZ592" si="8564">AY592*1000</f>
        <v>0</v>
      </c>
      <c r="BA592" s="638">
        <f>'23년(세부_실적)'!AY791</f>
        <v>0</v>
      </c>
      <c r="BB592" s="638">
        <f t="shared" ref="BB592" si="8565">BA592*1000</f>
        <v>0</v>
      </c>
      <c r="BC592" s="638">
        <f>'23년(세부_실적)'!BA791</f>
        <v>0</v>
      </c>
      <c r="BD592" s="638">
        <f t="shared" ref="BD592" si="8566">BC592*1000</f>
        <v>0</v>
      </c>
      <c r="BF592" s="617"/>
      <c r="BG592" s="617"/>
      <c r="BH592" s="617"/>
      <c r="BI592" s="617"/>
      <c r="BJ592" s="617"/>
      <c r="BK592" s="617"/>
      <c r="BL592" s="617"/>
      <c r="BM592" s="617"/>
      <c r="BN592" s="617"/>
      <c r="BO592" s="617"/>
      <c r="BP592" s="617"/>
      <c r="BQ592" s="617"/>
      <c r="BR592" s="617"/>
      <c r="BS592" s="617"/>
      <c r="BT592" s="617"/>
      <c r="BU592" s="617"/>
      <c r="BV592" s="617"/>
      <c r="BW592" s="617"/>
      <c r="BX592" s="617"/>
      <c r="BY592" s="617"/>
      <c r="BZ592" s="617"/>
      <c r="CA592" s="617"/>
      <c r="CB592" s="617"/>
      <c r="CC592" s="617"/>
      <c r="CD592" s="617"/>
      <c r="CE592" s="617"/>
      <c r="CF592" s="617"/>
      <c r="CG592" s="617"/>
      <c r="CH592" s="617"/>
      <c r="CI592" s="617"/>
      <c r="CJ592" s="617"/>
      <c r="CK592" s="617"/>
      <c r="CL592" s="617"/>
      <c r="CM592" s="617"/>
      <c r="CN592" s="617"/>
      <c r="CO592" s="617"/>
      <c r="CP592" s="617"/>
      <c r="CQ592" s="617"/>
      <c r="CR592" s="617"/>
      <c r="CS592" s="617"/>
      <c r="CT592" s="617"/>
      <c r="CU592" s="617"/>
      <c r="CV592" s="617"/>
      <c r="CW592" s="617"/>
      <c r="CX592" s="617"/>
      <c r="CY592" s="617"/>
      <c r="CZ592" s="617"/>
      <c r="DA592" s="617"/>
      <c r="DB592" s="6">
        <f t="shared" si="8431"/>
        <v>0</v>
      </c>
      <c r="DC592" s="6">
        <f t="shared" si="8432"/>
        <v>0</v>
      </c>
      <c r="DD592" s="6">
        <f t="shared" si="8433"/>
        <v>0</v>
      </c>
      <c r="DE592" s="6">
        <f t="shared" si="8434"/>
        <v>0</v>
      </c>
      <c r="DF592" s="6">
        <f t="shared" si="8435"/>
        <v>0</v>
      </c>
      <c r="DG592" s="6">
        <f t="shared" si="8436"/>
        <v>0</v>
      </c>
      <c r="DH592" s="6">
        <f t="shared" si="8437"/>
        <v>0</v>
      </c>
      <c r="DI592" s="6">
        <f t="shared" si="8438"/>
        <v>0</v>
      </c>
      <c r="DJ592" s="6">
        <f t="shared" si="8439"/>
        <v>0</v>
      </c>
      <c r="DK592" s="6">
        <f t="shared" si="8440"/>
        <v>0</v>
      </c>
      <c r="DL592" s="6">
        <f t="shared" si="8441"/>
        <v>0</v>
      </c>
      <c r="DM592" s="6">
        <f t="shared" si="8442"/>
        <v>0</v>
      </c>
      <c r="DO592" s="6">
        <f t="shared" si="8443"/>
        <v>0</v>
      </c>
      <c r="DP592" s="6">
        <f t="shared" si="8444"/>
        <v>0</v>
      </c>
      <c r="DQ592" s="6">
        <f t="shared" si="8445"/>
        <v>0</v>
      </c>
      <c r="DR592" s="6">
        <f t="shared" si="8446"/>
        <v>0</v>
      </c>
      <c r="DS592" s="6">
        <f t="shared" si="8447"/>
        <v>0</v>
      </c>
      <c r="DT592" s="6">
        <f t="shared" si="8448"/>
        <v>0</v>
      </c>
      <c r="DU592" s="6">
        <f t="shared" si="8449"/>
        <v>0</v>
      </c>
      <c r="DV592" s="6">
        <f t="shared" si="8450"/>
        <v>0</v>
      </c>
      <c r="DW592" s="6">
        <f t="shared" si="8451"/>
        <v>0</v>
      </c>
      <c r="DX592" s="6">
        <f t="shared" si="8452"/>
        <v>0</v>
      </c>
      <c r="DY592" s="6">
        <f t="shared" si="8453"/>
        <v>0</v>
      </c>
      <c r="DZ592" s="6">
        <f t="shared" si="8454"/>
        <v>0</v>
      </c>
    </row>
    <row r="593" spans="2:130" ht="12" customHeight="1" outlineLevel="1">
      <c r="B593" s="6">
        <f>'23년(세부_실적)'!A792</f>
        <v>587</v>
      </c>
      <c r="C593" s="620"/>
      <c r="D593" s="620"/>
      <c r="E593" s="620"/>
      <c r="F593" s="622" t="str">
        <f>'23년(세부_실적)'!E792</f>
        <v>PLL024-P15(A)</v>
      </c>
      <c r="G593" s="622" t="s">
        <v>1576</v>
      </c>
      <c r="H593" s="622" t="str">
        <f>'23년(세부_실적)'!F792</f>
        <v>내장형</v>
      </c>
      <c r="I593" s="617" t="str">
        <f>'23년(세부_실적)'!G792</f>
        <v>구</v>
      </c>
      <c r="J593" s="617" t="str">
        <f>'23년(세부_실적)'!H792</f>
        <v>SY</v>
      </c>
      <c r="K593" s="617">
        <f>'23년(세부_실적)'!I792</f>
        <v>0</v>
      </c>
      <c r="L593" s="617">
        <f>'23년(세부_실적)'!J792</f>
        <v>4730</v>
      </c>
      <c r="M593" s="617">
        <f>'23년(세부_실적)'!K792</f>
        <v>0</v>
      </c>
      <c r="N593" s="617">
        <f>'23년(세부_실적)'!L792</f>
        <v>4730</v>
      </c>
      <c r="O593" s="617">
        <f>'23년(세부_실적)'!M792</f>
        <v>0</v>
      </c>
      <c r="P593" s="617">
        <f>'23년(세부_실적)'!N792</f>
        <v>0</v>
      </c>
      <c r="Q593" s="617">
        <f>'23년(세부_실적)'!O792</f>
        <v>0</v>
      </c>
      <c r="R593" s="617">
        <f>'23년(세부_실적)'!P792</f>
        <v>0</v>
      </c>
      <c r="S593" s="638">
        <f>'23년(세부_실적)'!Q792</f>
        <v>0</v>
      </c>
      <c r="T593" s="638">
        <f t="shared" si="8399"/>
        <v>0</v>
      </c>
      <c r="U593" s="638">
        <f>'23년(세부_실적)'!S792</f>
        <v>0</v>
      </c>
      <c r="V593" s="638">
        <f t="shared" si="8400"/>
        <v>0</v>
      </c>
      <c r="W593" s="638">
        <f>'23년(세부_실적)'!U792</f>
        <v>0</v>
      </c>
      <c r="X593" s="638">
        <f t="shared" si="8401"/>
        <v>0</v>
      </c>
      <c r="Y593" s="638">
        <f>'23년(세부_실적)'!W792</f>
        <v>0</v>
      </c>
      <c r="Z593" s="638">
        <f t="shared" si="8402"/>
        <v>0</v>
      </c>
      <c r="AA593" s="638">
        <f>'23년(세부_실적)'!Y792</f>
        <v>0</v>
      </c>
      <c r="AB593" s="638">
        <f t="shared" si="8402"/>
        <v>0</v>
      </c>
      <c r="AC593" s="638">
        <f>'23년(세부_실적)'!AA792</f>
        <v>0</v>
      </c>
      <c r="AD593" s="638">
        <f t="shared" ref="AD593" si="8567">AC593*1000</f>
        <v>0</v>
      </c>
      <c r="AE593" s="638">
        <f>'23년(세부_실적)'!AC792</f>
        <v>0</v>
      </c>
      <c r="AF593" s="638">
        <f t="shared" ref="AF593" si="8568">AE593*1000</f>
        <v>0</v>
      </c>
      <c r="AG593" s="638">
        <f>'23년(세부_실적)'!AE792</f>
        <v>0</v>
      </c>
      <c r="AH593" s="638">
        <f t="shared" ref="AH593" si="8569">AG593*1000</f>
        <v>0</v>
      </c>
      <c r="AI593" s="638">
        <f>'23년(세부_실적)'!AG792</f>
        <v>0</v>
      </c>
      <c r="AJ593" s="638">
        <f t="shared" ref="AJ593" si="8570">AI593*1000</f>
        <v>0</v>
      </c>
      <c r="AK593" s="638">
        <f>'23년(세부_실적)'!AI792</f>
        <v>0</v>
      </c>
      <c r="AL593" s="638">
        <f t="shared" ref="AL593" si="8571">AK593*1000</f>
        <v>0</v>
      </c>
      <c r="AM593" s="638">
        <f>'23년(세부_실적)'!AK792</f>
        <v>0</v>
      </c>
      <c r="AN593" s="638">
        <f t="shared" ref="AN593" si="8572">AM593*1000</f>
        <v>0</v>
      </c>
      <c r="AO593" s="638">
        <f>'23년(세부_실적)'!AM792</f>
        <v>0</v>
      </c>
      <c r="AP593" s="638">
        <f t="shared" ref="AP593" si="8573">AO593*1000</f>
        <v>0</v>
      </c>
      <c r="AQ593" s="638">
        <f>'23년(세부_실적)'!AO792</f>
        <v>0</v>
      </c>
      <c r="AR593" s="638">
        <f t="shared" ref="AR593" si="8574">AQ593*1000</f>
        <v>0</v>
      </c>
      <c r="AS593" s="638">
        <f>'23년(세부_실적)'!AQ792</f>
        <v>0</v>
      </c>
      <c r="AT593" s="638">
        <f t="shared" ref="AT593" si="8575">AS593*1000</f>
        <v>0</v>
      </c>
      <c r="AU593" s="638">
        <f>'23년(세부_실적)'!AS792</f>
        <v>0</v>
      </c>
      <c r="AV593" s="638">
        <f t="shared" ref="AV593" si="8576">AU593*1000</f>
        <v>0</v>
      </c>
      <c r="AW593" s="638">
        <f>'23년(세부_실적)'!AU792</f>
        <v>0</v>
      </c>
      <c r="AX593" s="638">
        <f t="shared" ref="AX593" si="8577">AW593*1000</f>
        <v>0</v>
      </c>
      <c r="AY593" s="638">
        <f>'23년(세부_실적)'!AW792</f>
        <v>0</v>
      </c>
      <c r="AZ593" s="638">
        <f t="shared" ref="AZ593" si="8578">AY593*1000</f>
        <v>0</v>
      </c>
      <c r="BA593" s="638">
        <f>'23년(세부_실적)'!AY792</f>
        <v>0</v>
      </c>
      <c r="BB593" s="638">
        <f t="shared" ref="BB593" si="8579">BA593*1000</f>
        <v>0</v>
      </c>
      <c r="BC593" s="638">
        <f>'23년(세부_실적)'!BA792</f>
        <v>0</v>
      </c>
      <c r="BD593" s="638">
        <f t="shared" ref="BD593" si="8580">BC593*1000</f>
        <v>0</v>
      </c>
      <c r="BF593" s="617"/>
      <c r="BG593" s="617"/>
      <c r="BH593" s="617"/>
      <c r="BI593" s="617"/>
      <c r="BJ593" s="617"/>
      <c r="BK593" s="617"/>
      <c r="BL593" s="617"/>
      <c r="BM593" s="617"/>
      <c r="BN593" s="617"/>
      <c r="BO593" s="617"/>
      <c r="BP593" s="617"/>
      <c r="BQ593" s="617"/>
      <c r="BR593" s="617"/>
      <c r="BS593" s="617"/>
      <c r="BT593" s="617"/>
      <c r="BU593" s="617"/>
      <c r="BV593" s="617"/>
      <c r="BW593" s="617"/>
      <c r="BX593" s="617"/>
      <c r="BY593" s="617"/>
      <c r="BZ593" s="617"/>
      <c r="CA593" s="617"/>
      <c r="CB593" s="617"/>
      <c r="CC593" s="617"/>
      <c r="CD593" s="617"/>
      <c r="CE593" s="617"/>
      <c r="CF593" s="617"/>
      <c r="CG593" s="617"/>
      <c r="CH593" s="617"/>
      <c r="CI593" s="617"/>
      <c r="CJ593" s="617"/>
      <c r="CK593" s="617"/>
      <c r="CL593" s="617"/>
      <c r="CM593" s="617"/>
      <c r="CN593" s="617"/>
      <c r="CO593" s="617"/>
      <c r="CP593" s="617"/>
      <c r="CQ593" s="617"/>
      <c r="CR593" s="617"/>
      <c r="CS593" s="617"/>
      <c r="CT593" s="617"/>
      <c r="CU593" s="617"/>
      <c r="CV593" s="617"/>
      <c r="CW593" s="617"/>
      <c r="CX593" s="617"/>
      <c r="CY593" s="617"/>
      <c r="CZ593" s="617"/>
      <c r="DA593" s="617"/>
      <c r="DB593" s="6">
        <f t="shared" si="8431"/>
        <v>0</v>
      </c>
      <c r="DC593" s="6">
        <f t="shared" si="8432"/>
        <v>0</v>
      </c>
      <c r="DD593" s="6">
        <f t="shared" si="8433"/>
        <v>0</v>
      </c>
      <c r="DE593" s="6">
        <f t="shared" si="8434"/>
        <v>0</v>
      </c>
      <c r="DF593" s="6">
        <f t="shared" si="8435"/>
        <v>0</v>
      </c>
      <c r="DG593" s="6">
        <f t="shared" si="8436"/>
        <v>0</v>
      </c>
      <c r="DH593" s="6">
        <f t="shared" si="8437"/>
        <v>0</v>
      </c>
      <c r="DI593" s="6">
        <f t="shared" si="8438"/>
        <v>0</v>
      </c>
      <c r="DJ593" s="6">
        <f t="shared" si="8439"/>
        <v>0</v>
      </c>
      <c r="DK593" s="6">
        <f t="shared" si="8440"/>
        <v>0</v>
      </c>
      <c r="DL593" s="6">
        <f t="shared" si="8441"/>
        <v>0</v>
      </c>
      <c r="DM593" s="6">
        <f t="shared" si="8442"/>
        <v>0</v>
      </c>
      <c r="DO593" s="6">
        <f t="shared" si="8443"/>
        <v>0</v>
      </c>
      <c r="DP593" s="6">
        <f t="shared" si="8444"/>
        <v>0</v>
      </c>
      <c r="DQ593" s="6">
        <f t="shared" si="8445"/>
        <v>0</v>
      </c>
      <c r="DR593" s="6">
        <f t="shared" si="8446"/>
        <v>0</v>
      </c>
      <c r="DS593" s="6">
        <f t="shared" si="8447"/>
        <v>0</v>
      </c>
      <c r="DT593" s="6">
        <f t="shared" si="8448"/>
        <v>0</v>
      </c>
      <c r="DU593" s="6">
        <f t="shared" si="8449"/>
        <v>0</v>
      </c>
      <c r="DV593" s="6">
        <f t="shared" si="8450"/>
        <v>0</v>
      </c>
      <c r="DW593" s="6">
        <f t="shared" si="8451"/>
        <v>0</v>
      </c>
      <c r="DX593" s="6">
        <f t="shared" si="8452"/>
        <v>0</v>
      </c>
      <c r="DY593" s="6">
        <f t="shared" si="8453"/>
        <v>0</v>
      </c>
      <c r="DZ593" s="6">
        <f t="shared" si="8454"/>
        <v>0</v>
      </c>
    </row>
    <row r="594" spans="2:130" ht="12" customHeight="1" outlineLevel="1">
      <c r="B594" s="6">
        <f>'23년(세부_실적)'!A793</f>
        <v>588</v>
      </c>
      <c r="C594" s="620"/>
      <c r="D594" s="620"/>
      <c r="E594" s="620"/>
      <c r="F594" s="622" t="str">
        <f>'23년(세부_실적)'!E793</f>
        <v>PLL031-P08</v>
      </c>
      <c r="G594" s="622" t="s">
        <v>441</v>
      </c>
      <c r="H594" s="622" t="str">
        <f>'23년(세부_실적)'!F793</f>
        <v>내장형</v>
      </c>
      <c r="I594" s="617" t="str">
        <f>'23년(세부_실적)'!G793</f>
        <v>구</v>
      </c>
      <c r="J594" s="617" t="str">
        <f>'23년(세부_실적)'!H793</f>
        <v>SY</v>
      </c>
      <c r="K594" s="617">
        <f>'23년(세부_실적)'!I793</f>
        <v>0</v>
      </c>
      <c r="L594" s="617">
        <f>'23년(세부_실적)'!J793</f>
        <v>4250</v>
      </c>
      <c r="M594" s="617">
        <f>'23년(세부_실적)'!K793</f>
        <v>0</v>
      </c>
      <c r="N594" s="617">
        <f>'23년(세부_실적)'!L793</f>
        <v>4250</v>
      </c>
      <c r="O594" s="617">
        <f>'23년(세부_실적)'!M793</f>
        <v>0</v>
      </c>
      <c r="P594" s="617">
        <f>'23년(세부_실적)'!N793</f>
        <v>0</v>
      </c>
      <c r="Q594" s="617">
        <f>'23년(세부_실적)'!O793</f>
        <v>0</v>
      </c>
      <c r="R594" s="617">
        <f>'23년(세부_실적)'!P793</f>
        <v>0</v>
      </c>
      <c r="S594" s="638">
        <f>'23년(세부_실적)'!Q793</f>
        <v>0</v>
      </c>
      <c r="T594" s="638">
        <f t="shared" si="8399"/>
        <v>0</v>
      </c>
      <c r="U594" s="638">
        <f>'23년(세부_실적)'!S793</f>
        <v>0</v>
      </c>
      <c r="V594" s="638">
        <f t="shared" si="8400"/>
        <v>0</v>
      </c>
      <c r="W594" s="638">
        <f>'23년(세부_실적)'!U793</f>
        <v>0</v>
      </c>
      <c r="X594" s="638">
        <f t="shared" si="8401"/>
        <v>0</v>
      </c>
      <c r="Y594" s="638">
        <f>'23년(세부_실적)'!W793</f>
        <v>0</v>
      </c>
      <c r="Z594" s="638">
        <f t="shared" si="8402"/>
        <v>0</v>
      </c>
      <c r="AA594" s="638">
        <f>'23년(세부_실적)'!Y793</f>
        <v>0</v>
      </c>
      <c r="AB594" s="638">
        <f t="shared" si="8402"/>
        <v>0</v>
      </c>
      <c r="AC594" s="638">
        <f>'23년(세부_실적)'!AA793</f>
        <v>0</v>
      </c>
      <c r="AD594" s="638">
        <f t="shared" ref="AD594" si="8581">AC594*1000</f>
        <v>0</v>
      </c>
      <c r="AE594" s="638">
        <f>'23년(세부_실적)'!AC793</f>
        <v>0</v>
      </c>
      <c r="AF594" s="638">
        <f t="shared" ref="AF594" si="8582">AE594*1000</f>
        <v>0</v>
      </c>
      <c r="AG594" s="638">
        <f>'23년(세부_실적)'!AE793</f>
        <v>0</v>
      </c>
      <c r="AH594" s="638">
        <f t="shared" ref="AH594" si="8583">AG594*1000</f>
        <v>0</v>
      </c>
      <c r="AI594" s="638">
        <f>'23년(세부_실적)'!AG793</f>
        <v>0</v>
      </c>
      <c r="AJ594" s="638">
        <f t="shared" ref="AJ594" si="8584">AI594*1000</f>
        <v>0</v>
      </c>
      <c r="AK594" s="638">
        <f>'23년(세부_실적)'!AI793</f>
        <v>0</v>
      </c>
      <c r="AL594" s="638">
        <f t="shared" ref="AL594" si="8585">AK594*1000</f>
        <v>0</v>
      </c>
      <c r="AM594" s="638">
        <f>'23년(세부_실적)'!AK793</f>
        <v>0</v>
      </c>
      <c r="AN594" s="638">
        <f t="shared" ref="AN594" si="8586">AM594*1000</f>
        <v>0</v>
      </c>
      <c r="AO594" s="638">
        <f>'23년(세부_실적)'!AM793</f>
        <v>0</v>
      </c>
      <c r="AP594" s="638">
        <f t="shared" ref="AP594" si="8587">AO594*1000</f>
        <v>0</v>
      </c>
      <c r="AQ594" s="638">
        <f>'23년(세부_실적)'!AO793</f>
        <v>0</v>
      </c>
      <c r="AR594" s="638">
        <f t="shared" ref="AR594" si="8588">AQ594*1000</f>
        <v>0</v>
      </c>
      <c r="AS594" s="638">
        <f>'23년(세부_실적)'!AQ793</f>
        <v>0</v>
      </c>
      <c r="AT594" s="638">
        <f t="shared" ref="AT594" si="8589">AS594*1000</f>
        <v>0</v>
      </c>
      <c r="AU594" s="638">
        <f>'23년(세부_실적)'!AS793</f>
        <v>0</v>
      </c>
      <c r="AV594" s="638">
        <f t="shared" ref="AV594" si="8590">AU594*1000</f>
        <v>0</v>
      </c>
      <c r="AW594" s="638">
        <f>'23년(세부_실적)'!AU793</f>
        <v>0</v>
      </c>
      <c r="AX594" s="638">
        <f t="shared" ref="AX594" si="8591">AW594*1000</f>
        <v>0</v>
      </c>
      <c r="AY594" s="638">
        <f>'23년(세부_실적)'!AW793</f>
        <v>0</v>
      </c>
      <c r="AZ594" s="638">
        <f t="shared" ref="AZ594" si="8592">AY594*1000</f>
        <v>0</v>
      </c>
      <c r="BA594" s="638">
        <f>'23년(세부_실적)'!AY793</f>
        <v>0</v>
      </c>
      <c r="BB594" s="638">
        <f t="shared" ref="BB594" si="8593">BA594*1000</f>
        <v>0</v>
      </c>
      <c r="BC594" s="638">
        <f>'23년(세부_실적)'!BA793</f>
        <v>0</v>
      </c>
      <c r="BD594" s="638">
        <f t="shared" ref="BD594" si="8594">BC594*1000</f>
        <v>0</v>
      </c>
      <c r="BF594" s="617"/>
      <c r="BG594" s="617"/>
      <c r="BH594" s="617"/>
      <c r="BI594" s="617"/>
      <c r="BJ594" s="617"/>
      <c r="BK594" s="617"/>
      <c r="BL594" s="617"/>
      <c r="BM594" s="617"/>
      <c r="BN594" s="617"/>
      <c r="BO594" s="617"/>
      <c r="BP594" s="617"/>
      <c r="BQ594" s="617"/>
      <c r="BR594" s="617"/>
      <c r="BS594" s="617"/>
      <c r="BT594" s="617"/>
      <c r="BU594" s="617"/>
      <c r="BV594" s="617"/>
      <c r="BW594" s="617"/>
      <c r="BX594" s="617"/>
      <c r="BY594" s="617"/>
      <c r="BZ594" s="617"/>
      <c r="CA594" s="617"/>
      <c r="CB594" s="617"/>
      <c r="CC594" s="617"/>
      <c r="CD594" s="617"/>
      <c r="CE594" s="617"/>
      <c r="CF594" s="617"/>
      <c r="CG594" s="617"/>
      <c r="CH594" s="617"/>
      <c r="CI594" s="617"/>
      <c r="CJ594" s="617"/>
      <c r="CK594" s="617"/>
      <c r="CL594" s="617"/>
      <c r="CM594" s="617"/>
      <c r="CN594" s="617"/>
      <c r="CO594" s="617"/>
      <c r="CP594" s="617"/>
      <c r="CQ594" s="617"/>
      <c r="CR594" s="617"/>
      <c r="CS594" s="617"/>
      <c r="CT594" s="617"/>
      <c r="CU594" s="617"/>
      <c r="CV594" s="617"/>
      <c r="CW594" s="617"/>
      <c r="CX594" s="617"/>
      <c r="CY594" s="617"/>
      <c r="CZ594" s="617"/>
      <c r="DA594" s="617"/>
      <c r="DB594" s="6">
        <f t="shared" si="8431"/>
        <v>0</v>
      </c>
      <c r="DC594" s="6">
        <f t="shared" si="8432"/>
        <v>0</v>
      </c>
      <c r="DD594" s="6">
        <f t="shared" si="8433"/>
        <v>0</v>
      </c>
      <c r="DE594" s="6">
        <f t="shared" si="8434"/>
        <v>0</v>
      </c>
      <c r="DF594" s="6">
        <f t="shared" si="8435"/>
        <v>0</v>
      </c>
      <c r="DG594" s="6">
        <f t="shared" si="8436"/>
        <v>0</v>
      </c>
      <c r="DH594" s="6">
        <f t="shared" si="8437"/>
        <v>0</v>
      </c>
      <c r="DI594" s="6">
        <f t="shared" si="8438"/>
        <v>0</v>
      </c>
      <c r="DJ594" s="6">
        <f t="shared" si="8439"/>
        <v>0</v>
      </c>
      <c r="DK594" s="6">
        <f t="shared" si="8440"/>
        <v>0</v>
      </c>
      <c r="DL594" s="6">
        <f t="shared" si="8441"/>
        <v>0</v>
      </c>
      <c r="DM594" s="6">
        <f t="shared" si="8442"/>
        <v>0</v>
      </c>
      <c r="DO594" s="6">
        <f t="shared" si="8443"/>
        <v>0</v>
      </c>
      <c r="DP594" s="6">
        <f t="shared" si="8444"/>
        <v>0</v>
      </c>
      <c r="DQ594" s="6">
        <f t="shared" si="8445"/>
        <v>0</v>
      </c>
      <c r="DR594" s="6">
        <f t="shared" si="8446"/>
        <v>0</v>
      </c>
      <c r="DS594" s="6">
        <f t="shared" si="8447"/>
        <v>0</v>
      </c>
      <c r="DT594" s="6">
        <f t="shared" si="8448"/>
        <v>0</v>
      </c>
      <c r="DU594" s="6">
        <f t="shared" si="8449"/>
        <v>0</v>
      </c>
      <c r="DV594" s="6">
        <f t="shared" si="8450"/>
        <v>0</v>
      </c>
      <c r="DW594" s="6">
        <f t="shared" si="8451"/>
        <v>0</v>
      </c>
      <c r="DX594" s="6">
        <f t="shared" si="8452"/>
        <v>0</v>
      </c>
      <c r="DY594" s="6">
        <f t="shared" si="8453"/>
        <v>0</v>
      </c>
      <c r="DZ594" s="6">
        <f t="shared" si="8454"/>
        <v>0</v>
      </c>
    </row>
    <row r="595" spans="2:130" ht="12" customHeight="1" outlineLevel="1">
      <c r="B595" s="6">
        <f>'23년(세부_실적)'!A794</f>
        <v>589</v>
      </c>
      <c r="C595" s="620"/>
      <c r="D595" s="620"/>
      <c r="E595" s="620"/>
      <c r="F595" s="622" t="str">
        <f>'23년(세부_실적)'!E794</f>
        <v>PLL031-P12(A)</v>
      </c>
      <c r="G595" s="622" t="s">
        <v>442</v>
      </c>
      <c r="H595" s="622" t="str">
        <f>'23년(세부_실적)'!F794</f>
        <v>내장형</v>
      </c>
      <c r="I595" s="617" t="str">
        <f>'23년(세부_실적)'!G794</f>
        <v>구</v>
      </c>
      <c r="J595" s="617" t="str">
        <f>'23년(세부_실적)'!H794</f>
        <v>SY</v>
      </c>
      <c r="K595" s="617">
        <f>'23년(세부_실적)'!I794</f>
        <v>0</v>
      </c>
      <c r="L595" s="617">
        <f>'23년(세부_실적)'!J794</f>
        <v>4320</v>
      </c>
      <c r="M595" s="617">
        <f>'23년(세부_실적)'!K794</f>
        <v>0</v>
      </c>
      <c r="N595" s="617">
        <f>'23년(세부_실적)'!L794</f>
        <v>4320</v>
      </c>
      <c r="O595" s="617">
        <f>'23년(세부_실적)'!M794</f>
        <v>0</v>
      </c>
      <c r="P595" s="617">
        <f>'23년(세부_실적)'!N794</f>
        <v>0</v>
      </c>
      <c r="Q595" s="617">
        <f>'23년(세부_실적)'!O794</f>
        <v>0</v>
      </c>
      <c r="R595" s="617">
        <f>'23년(세부_실적)'!P794</f>
        <v>0</v>
      </c>
      <c r="S595" s="638">
        <f>'23년(세부_실적)'!Q794</f>
        <v>0</v>
      </c>
      <c r="T595" s="638">
        <f t="shared" si="8399"/>
        <v>0</v>
      </c>
      <c r="U595" s="638">
        <f>'23년(세부_실적)'!S794</f>
        <v>0</v>
      </c>
      <c r="V595" s="638">
        <f t="shared" si="8400"/>
        <v>0</v>
      </c>
      <c r="W595" s="638">
        <f>'23년(세부_실적)'!U794</f>
        <v>0</v>
      </c>
      <c r="X595" s="638">
        <f t="shared" si="8401"/>
        <v>0</v>
      </c>
      <c r="Y595" s="638">
        <f>'23년(세부_실적)'!W794</f>
        <v>0</v>
      </c>
      <c r="Z595" s="638">
        <f t="shared" si="8402"/>
        <v>0</v>
      </c>
      <c r="AA595" s="638">
        <f>'23년(세부_실적)'!Y794</f>
        <v>0</v>
      </c>
      <c r="AB595" s="638">
        <f t="shared" si="8402"/>
        <v>0</v>
      </c>
      <c r="AC595" s="638">
        <f>'23년(세부_실적)'!AA794</f>
        <v>0</v>
      </c>
      <c r="AD595" s="638">
        <f t="shared" ref="AD595" si="8595">AC595*1000</f>
        <v>0</v>
      </c>
      <c r="AE595" s="638">
        <f>'23년(세부_실적)'!AC794</f>
        <v>0</v>
      </c>
      <c r="AF595" s="638">
        <f t="shared" ref="AF595" si="8596">AE595*1000</f>
        <v>0</v>
      </c>
      <c r="AG595" s="638">
        <f>'23년(세부_실적)'!AE794</f>
        <v>0</v>
      </c>
      <c r="AH595" s="638">
        <f t="shared" ref="AH595" si="8597">AG595*1000</f>
        <v>0</v>
      </c>
      <c r="AI595" s="638">
        <f>'23년(세부_실적)'!AG794</f>
        <v>0</v>
      </c>
      <c r="AJ595" s="638">
        <f t="shared" ref="AJ595" si="8598">AI595*1000</f>
        <v>0</v>
      </c>
      <c r="AK595" s="638">
        <f>'23년(세부_실적)'!AI794</f>
        <v>0</v>
      </c>
      <c r="AL595" s="638">
        <f t="shared" ref="AL595" si="8599">AK595*1000</f>
        <v>0</v>
      </c>
      <c r="AM595" s="638">
        <f>'23년(세부_실적)'!AK794</f>
        <v>0</v>
      </c>
      <c r="AN595" s="638">
        <f t="shared" ref="AN595" si="8600">AM595*1000</f>
        <v>0</v>
      </c>
      <c r="AO595" s="638">
        <f>'23년(세부_실적)'!AM794</f>
        <v>0</v>
      </c>
      <c r="AP595" s="638">
        <f t="shared" ref="AP595" si="8601">AO595*1000</f>
        <v>0</v>
      </c>
      <c r="AQ595" s="638">
        <f>'23년(세부_실적)'!AO794</f>
        <v>0</v>
      </c>
      <c r="AR595" s="638">
        <f t="shared" ref="AR595" si="8602">AQ595*1000</f>
        <v>0</v>
      </c>
      <c r="AS595" s="638">
        <f>'23년(세부_실적)'!AQ794</f>
        <v>0</v>
      </c>
      <c r="AT595" s="638">
        <f t="shared" ref="AT595" si="8603">AS595*1000</f>
        <v>0</v>
      </c>
      <c r="AU595" s="638">
        <f>'23년(세부_실적)'!AS794</f>
        <v>0</v>
      </c>
      <c r="AV595" s="638">
        <f t="shared" ref="AV595" si="8604">AU595*1000</f>
        <v>0</v>
      </c>
      <c r="AW595" s="638">
        <f>'23년(세부_실적)'!AU794</f>
        <v>0</v>
      </c>
      <c r="AX595" s="638">
        <f t="shared" ref="AX595" si="8605">AW595*1000</f>
        <v>0</v>
      </c>
      <c r="AY595" s="638">
        <f>'23년(세부_실적)'!AW794</f>
        <v>0</v>
      </c>
      <c r="AZ595" s="638">
        <f t="shared" ref="AZ595" si="8606">AY595*1000</f>
        <v>0</v>
      </c>
      <c r="BA595" s="638">
        <f>'23년(세부_실적)'!AY794</f>
        <v>0</v>
      </c>
      <c r="BB595" s="638">
        <f t="shared" ref="BB595" si="8607">BA595*1000</f>
        <v>0</v>
      </c>
      <c r="BC595" s="638">
        <f>'23년(세부_실적)'!BA794</f>
        <v>0</v>
      </c>
      <c r="BD595" s="638">
        <f t="shared" ref="BD595" si="8608">BC595*1000</f>
        <v>0</v>
      </c>
      <c r="BF595" s="617"/>
      <c r="BG595" s="617"/>
      <c r="BH595" s="617"/>
      <c r="BI595" s="617"/>
      <c r="BJ595" s="617"/>
      <c r="BK595" s="617"/>
      <c r="BL595" s="617"/>
      <c r="BM595" s="617"/>
      <c r="BN595" s="617"/>
      <c r="BO595" s="617"/>
      <c r="BP595" s="617"/>
      <c r="BQ595" s="617"/>
      <c r="BR595" s="617"/>
      <c r="BS595" s="617"/>
      <c r="BT595" s="617"/>
      <c r="BU595" s="617"/>
      <c r="BV595" s="617"/>
      <c r="BW595" s="617"/>
      <c r="BX595" s="617"/>
      <c r="BY595" s="617"/>
      <c r="BZ595" s="617"/>
      <c r="CA595" s="617"/>
      <c r="CB595" s="617"/>
      <c r="CC595" s="617"/>
      <c r="CD595" s="617"/>
      <c r="CE595" s="617"/>
      <c r="CF595" s="617"/>
      <c r="CG595" s="617"/>
      <c r="CH595" s="617"/>
      <c r="CI595" s="617"/>
      <c r="CJ595" s="617"/>
      <c r="CK595" s="617"/>
      <c r="CL595" s="617"/>
      <c r="CM595" s="617"/>
      <c r="CN595" s="617"/>
      <c r="CO595" s="617"/>
      <c r="CP595" s="617"/>
      <c r="CQ595" s="617"/>
      <c r="CR595" s="617"/>
      <c r="CS595" s="617"/>
      <c r="CT595" s="617"/>
      <c r="CU595" s="617"/>
      <c r="CV595" s="617"/>
      <c r="CW595" s="617"/>
      <c r="CX595" s="617"/>
      <c r="CY595" s="617"/>
      <c r="CZ595" s="617"/>
      <c r="DA595" s="617"/>
      <c r="DB595" s="6">
        <f t="shared" si="8431"/>
        <v>0</v>
      </c>
      <c r="DC595" s="6">
        <f t="shared" si="8432"/>
        <v>0</v>
      </c>
      <c r="DD595" s="6">
        <f t="shared" si="8433"/>
        <v>0</v>
      </c>
      <c r="DE595" s="6">
        <f t="shared" si="8434"/>
        <v>0</v>
      </c>
      <c r="DF595" s="6">
        <f t="shared" si="8435"/>
        <v>0</v>
      </c>
      <c r="DG595" s="6">
        <f t="shared" si="8436"/>
        <v>0</v>
      </c>
      <c r="DH595" s="6">
        <f t="shared" si="8437"/>
        <v>0</v>
      </c>
      <c r="DI595" s="6">
        <f t="shared" si="8438"/>
        <v>0</v>
      </c>
      <c r="DJ595" s="6">
        <f t="shared" si="8439"/>
        <v>0</v>
      </c>
      <c r="DK595" s="6">
        <f t="shared" si="8440"/>
        <v>0</v>
      </c>
      <c r="DL595" s="6">
        <f t="shared" si="8441"/>
        <v>0</v>
      </c>
      <c r="DM595" s="6">
        <f t="shared" si="8442"/>
        <v>0</v>
      </c>
      <c r="DO595" s="6">
        <f t="shared" si="8443"/>
        <v>0</v>
      </c>
      <c r="DP595" s="6">
        <f t="shared" si="8444"/>
        <v>0</v>
      </c>
      <c r="DQ595" s="6">
        <f t="shared" si="8445"/>
        <v>0</v>
      </c>
      <c r="DR595" s="6">
        <f t="shared" si="8446"/>
        <v>0</v>
      </c>
      <c r="DS595" s="6">
        <f t="shared" si="8447"/>
        <v>0</v>
      </c>
      <c r="DT595" s="6">
        <f t="shared" si="8448"/>
        <v>0</v>
      </c>
      <c r="DU595" s="6">
        <f t="shared" si="8449"/>
        <v>0</v>
      </c>
      <c r="DV595" s="6">
        <f t="shared" si="8450"/>
        <v>0</v>
      </c>
      <c r="DW595" s="6">
        <f t="shared" si="8451"/>
        <v>0</v>
      </c>
      <c r="DX595" s="6">
        <f t="shared" si="8452"/>
        <v>0</v>
      </c>
      <c r="DY595" s="6">
        <f t="shared" si="8453"/>
        <v>0</v>
      </c>
      <c r="DZ595" s="6">
        <f t="shared" si="8454"/>
        <v>0</v>
      </c>
    </row>
    <row r="596" spans="2:130" ht="12" customHeight="1" outlineLevel="1">
      <c r="B596" s="6">
        <f>'23년(세부_실적)'!A795</f>
        <v>590</v>
      </c>
      <c r="C596" s="620"/>
      <c r="D596" s="620"/>
      <c r="E596" s="620"/>
      <c r="F596" s="622" t="str">
        <f>'23년(세부_실적)'!E795</f>
        <v>PLL031-P13</v>
      </c>
      <c r="G596" s="622" t="s">
        <v>443</v>
      </c>
      <c r="H596" s="622" t="str">
        <f>'23년(세부_실적)'!F795</f>
        <v>내장형</v>
      </c>
      <c r="I596" s="617" t="str">
        <f>'23년(세부_실적)'!G795</f>
        <v>구</v>
      </c>
      <c r="J596" s="617" t="str">
        <f>'23년(세부_실적)'!H795</f>
        <v>SY</v>
      </c>
      <c r="K596" s="617">
        <f>'23년(세부_실적)'!I795</f>
        <v>0</v>
      </c>
      <c r="L596" s="617">
        <f>'23년(세부_실적)'!J795</f>
        <v>4250</v>
      </c>
      <c r="M596" s="617">
        <f>'23년(세부_실적)'!K795</f>
        <v>0</v>
      </c>
      <c r="N596" s="617">
        <f>'23년(세부_실적)'!L795</f>
        <v>4250</v>
      </c>
      <c r="O596" s="617">
        <f>'23년(세부_실적)'!M795</f>
        <v>0</v>
      </c>
      <c r="P596" s="617">
        <f>'23년(세부_실적)'!N795</f>
        <v>0</v>
      </c>
      <c r="Q596" s="617">
        <f>'23년(세부_실적)'!O795</f>
        <v>0</v>
      </c>
      <c r="R596" s="617">
        <f>'23년(세부_실적)'!P795</f>
        <v>0</v>
      </c>
      <c r="S596" s="638">
        <f>'23년(세부_실적)'!Q795</f>
        <v>0</v>
      </c>
      <c r="T596" s="638">
        <f t="shared" si="8399"/>
        <v>0</v>
      </c>
      <c r="U596" s="638">
        <f>'23년(세부_실적)'!S795</f>
        <v>0</v>
      </c>
      <c r="V596" s="638">
        <f t="shared" si="8400"/>
        <v>0</v>
      </c>
      <c r="W596" s="638">
        <f>'23년(세부_실적)'!U795</f>
        <v>0</v>
      </c>
      <c r="X596" s="638">
        <f t="shared" si="8401"/>
        <v>0</v>
      </c>
      <c r="Y596" s="638">
        <f>'23년(세부_실적)'!W795</f>
        <v>0</v>
      </c>
      <c r="Z596" s="638">
        <f t="shared" si="8402"/>
        <v>0</v>
      </c>
      <c r="AA596" s="638">
        <f>'23년(세부_실적)'!Y795</f>
        <v>0</v>
      </c>
      <c r="AB596" s="638">
        <f t="shared" si="8402"/>
        <v>0</v>
      </c>
      <c r="AC596" s="638">
        <f>'23년(세부_실적)'!AA795</f>
        <v>0</v>
      </c>
      <c r="AD596" s="638">
        <f t="shared" ref="AD596" si="8609">AC596*1000</f>
        <v>0</v>
      </c>
      <c r="AE596" s="638">
        <f>'23년(세부_실적)'!AC795</f>
        <v>0</v>
      </c>
      <c r="AF596" s="638">
        <f t="shared" ref="AF596" si="8610">AE596*1000</f>
        <v>0</v>
      </c>
      <c r="AG596" s="638">
        <f>'23년(세부_실적)'!AE795</f>
        <v>0</v>
      </c>
      <c r="AH596" s="638">
        <f t="shared" ref="AH596" si="8611">AG596*1000</f>
        <v>0</v>
      </c>
      <c r="AI596" s="638">
        <f>'23년(세부_실적)'!AG795</f>
        <v>0</v>
      </c>
      <c r="AJ596" s="638">
        <f t="shared" ref="AJ596" si="8612">AI596*1000</f>
        <v>0</v>
      </c>
      <c r="AK596" s="638">
        <f>'23년(세부_실적)'!AI795</f>
        <v>0</v>
      </c>
      <c r="AL596" s="638">
        <f t="shared" ref="AL596" si="8613">AK596*1000</f>
        <v>0</v>
      </c>
      <c r="AM596" s="638">
        <f>'23년(세부_실적)'!AK795</f>
        <v>0</v>
      </c>
      <c r="AN596" s="638">
        <f t="shared" ref="AN596" si="8614">AM596*1000</f>
        <v>0</v>
      </c>
      <c r="AO596" s="638">
        <f>'23년(세부_실적)'!AM795</f>
        <v>0</v>
      </c>
      <c r="AP596" s="638">
        <f t="shared" ref="AP596" si="8615">AO596*1000</f>
        <v>0</v>
      </c>
      <c r="AQ596" s="638">
        <f>'23년(세부_실적)'!AO795</f>
        <v>0</v>
      </c>
      <c r="AR596" s="638">
        <f t="shared" ref="AR596" si="8616">AQ596*1000</f>
        <v>0</v>
      </c>
      <c r="AS596" s="638">
        <f>'23년(세부_실적)'!AQ795</f>
        <v>0</v>
      </c>
      <c r="AT596" s="638">
        <f t="shared" ref="AT596" si="8617">AS596*1000</f>
        <v>0</v>
      </c>
      <c r="AU596" s="638">
        <f>'23년(세부_실적)'!AS795</f>
        <v>0</v>
      </c>
      <c r="AV596" s="638">
        <f t="shared" ref="AV596" si="8618">AU596*1000</f>
        <v>0</v>
      </c>
      <c r="AW596" s="638">
        <f>'23년(세부_실적)'!AU795</f>
        <v>0</v>
      </c>
      <c r="AX596" s="638">
        <f t="shared" ref="AX596" si="8619">AW596*1000</f>
        <v>0</v>
      </c>
      <c r="AY596" s="638">
        <f>'23년(세부_실적)'!AW795</f>
        <v>0</v>
      </c>
      <c r="AZ596" s="638">
        <f t="shared" ref="AZ596" si="8620">AY596*1000</f>
        <v>0</v>
      </c>
      <c r="BA596" s="638">
        <f>'23년(세부_실적)'!AY795</f>
        <v>0</v>
      </c>
      <c r="BB596" s="638">
        <f t="shared" ref="BB596" si="8621">BA596*1000</f>
        <v>0</v>
      </c>
      <c r="BC596" s="638">
        <f>'23년(세부_실적)'!BA795</f>
        <v>0</v>
      </c>
      <c r="BD596" s="638">
        <f t="shared" ref="BD596" si="8622">BC596*1000</f>
        <v>0</v>
      </c>
      <c r="BF596" s="617"/>
      <c r="BG596" s="617"/>
      <c r="BH596" s="617"/>
      <c r="BI596" s="617"/>
      <c r="BJ596" s="617"/>
      <c r="BK596" s="617"/>
      <c r="BL596" s="617"/>
      <c r="BM596" s="617"/>
      <c r="BN596" s="617"/>
      <c r="BO596" s="617"/>
      <c r="BP596" s="617"/>
      <c r="BQ596" s="617"/>
      <c r="BR596" s="617"/>
      <c r="BS596" s="617"/>
      <c r="BT596" s="617"/>
      <c r="BU596" s="617"/>
      <c r="BV596" s="617"/>
      <c r="BW596" s="617"/>
      <c r="BX596" s="617"/>
      <c r="BY596" s="617"/>
      <c r="BZ596" s="617"/>
      <c r="CA596" s="617"/>
      <c r="CB596" s="617"/>
      <c r="CC596" s="617"/>
      <c r="CD596" s="617"/>
      <c r="CE596" s="617"/>
      <c r="CF596" s="617"/>
      <c r="CG596" s="617"/>
      <c r="CH596" s="617"/>
      <c r="CI596" s="617"/>
      <c r="CJ596" s="617"/>
      <c r="CK596" s="617"/>
      <c r="CL596" s="617"/>
      <c r="CM596" s="617"/>
      <c r="CN596" s="617"/>
      <c r="CO596" s="617"/>
      <c r="CP596" s="617"/>
      <c r="CQ596" s="617"/>
      <c r="CR596" s="617"/>
      <c r="CS596" s="617"/>
      <c r="CT596" s="617"/>
      <c r="CU596" s="617"/>
      <c r="CV596" s="617"/>
      <c r="CW596" s="617"/>
      <c r="CX596" s="617"/>
      <c r="CY596" s="617"/>
      <c r="CZ596" s="617"/>
      <c r="DA596" s="617"/>
      <c r="DB596" s="6">
        <f t="shared" si="8431"/>
        <v>0</v>
      </c>
      <c r="DC596" s="6">
        <f t="shared" si="8432"/>
        <v>0</v>
      </c>
      <c r="DD596" s="6">
        <f t="shared" si="8433"/>
        <v>0</v>
      </c>
      <c r="DE596" s="6">
        <f t="shared" si="8434"/>
        <v>0</v>
      </c>
      <c r="DF596" s="6">
        <f t="shared" si="8435"/>
        <v>0</v>
      </c>
      <c r="DG596" s="6">
        <f t="shared" si="8436"/>
        <v>0</v>
      </c>
      <c r="DH596" s="6">
        <f t="shared" si="8437"/>
        <v>0</v>
      </c>
      <c r="DI596" s="6">
        <f t="shared" si="8438"/>
        <v>0</v>
      </c>
      <c r="DJ596" s="6">
        <f t="shared" si="8439"/>
        <v>0</v>
      </c>
      <c r="DK596" s="6">
        <f t="shared" si="8440"/>
        <v>0</v>
      </c>
      <c r="DL596" s="6">
        <f t="shared" si="8441"/>
        <v>0</v>
      </c>
      <c r="DM596" s="6">
        <f t="shared" si="8442"/>
        <v>0</v>
      </c>
      <c r="DO596" s="6">
        <f t="shared" si="8443"/>
        <v>0</v>
      </c>
      <c r="DP596" s="6">
        <f t="shared" si="8444"/>
        <v>0</v>
      </c>
      <c r="DQ596" s="6">
        <f t="shared" si="8445"/>
        <v>0</v>
      </c>
      <c r="DR596" s="6">
        <f t="shared" si="8446"/>
        <v>0</v>
      </c>
      <c r="DS596" s="6">
        <f t="shared" si="8447"/>
        <v>0</v>
      </c>
      <c r="DT596" s="6">
        <f t="shared" si="8448"/>
        <v>0</v>
      </c>
      <c r="DU596" s="6">
        <f t="shared" si="8449"/>
        <v>0</v>
      </c>
      <c r="DV596" s="6">
        <f t="shared" si="8450"/>
        <v>0</v>
      </c>
      <c r="DW596" s="6">
        <f t="shared" si="8451"/>
        <v>0</v>
      </c>
      <c r="DX596" s="6">
        <f t="shared" si="8452"/>
        <v>0</v>
      </c>
      <c r="DY596" s="6">
        <f t="shared" si="8453"/>
        <v>0</v>
      </c>
      <c r="DZ596" s="6">
        <f t="shared" si="8454"/>
        <v>0</v>
      </c>
    </row>
    <row r="597" spans="2:130" ht="12" customHeight="1" outlineLevel="1">
      <c r="B597" s="6">
        <f>'23년(세부_실적)'!A796</f>
        <v>591</v>
      </c>
      <c r="C597" s="620"/>
      <c r="D597" s="620"/>
      <c r="E597" s="620"/>
      <c r="F597" s="622" t="str">
        <f>'23년(세부_실적)'!E796</f>
        <v>PLL031-P15(A)</v>
      </c>
      <c r="G597" s="622" t="s">
        <v>444</v>
      </c>
      <c r="H597" s="622" t="str">
        <f>'23년(세부_실적)'!F796</f>
        <v>내장형</v>
      </c>
      <c r="I597" s="617" t="str">
        <f>'23년(세부_실적)'!G796</f>
        <v>구</v>
      </c>
      <c r="J597" s="617" t="str">
        <f>'23년(세부_실적)'!H796</f>
        <v>SY</v>
      </c>
      <c r="K597" s="617">
        <f>'23년(세부_실적)'!I796</f>
        <v>0</v>
      </c>
      <c r="L597" s="617">
        <f>'23년(세부_실적)'!J796</f>
        <v>4320</v>
      </c>
      <c r="M597" s="617">
        <f>'23년(세부_실적)'!K796</f>
        <v>0</v>
      </c>
      <c r="N597" s="617">
        <f>'23년(세부_실적)'!L796</f>
        <v>4320</v>
      </c>
      <c r="O597" s="617">
        <f>'23년(세부_실적)'!M796</f>
        <v>0</v>
      </c>
      <c r="P597" s="617">
        <f>'23년(세부_실적)'!N796</f>
        <v>0</v>
      </c>
      <c r="Q597" s="617">
        <f>'23년(세부_실적)'!O796</f>
        <v>0</v>
      </c>
      <c r="R597" s="617">
        <f>'23년(세부_실적)'!P796</f>
        <v>0</v>
      </c>
      <c r="S597" s="638">
        <f>'23년(세부_실적)'!Q796</f>
        <v>0</v>
      </c>
      <c r="T597" s="638">
        <f t="shared" si="8399"/>
        <v>0</v>
      </c>
      <c r="U597" s="638">
        <f>'23년(세부_실적)'!S796</f>
        <v>0</v>
      </c>
      <c r="V597" s="638">
        <f t="shared" si="8400"/>
        <v>0</v>
      </c>
      <c r="W597" s="638">
        <f>'23년(세부_실적)'!U796</f>
        <v>0</v>
      </c>
      <c r="X597" s="638">
        <f t="shared" si="8401"/>
        <v>0</v>
      </c>
      <c r="Y597" s="638">
        <f>'23년(세부_실적)'!W796</f>
        <v>0</v>
      </c>
      <c r="Z597" s="638">
        <f t="shared" si="8402"/>
        <v>0</v>
      </c>
      <c r="AA597" s="638">
        <f>'23년(세부_실적)'!Y796</f>
        <v>0</v>
      </c>
      <c r="AB597" s="638">
        <f t="shared" si="8402"/>
        <v>0</v>
      </c>
      <c r="AC597" s="638">
        <f>'23년(세부_실적)'!AA796</f>
        <v>0</v>
      </c>
      <c r="AD597" s="638">
        <f t="shared" ref="AD597" si="8623">AC597*1000</f>
        <v>0</v>
      </c>
      <c r="AE597" s="638">
        <f>'23년(세부_실적)'!AC796</f>
        <v>0</v>
      </c>
      <c r="AF597" s="638">
        <f t="shared" ref="AF597" si="8624">AE597*1000</f>
        <v>0</v>
      </c>
      <c r="AG597" s="638">
        <f>'23년(세부_실적)'!AE796</f>
        <v>0</v>
      </c>
      <c r="AH597" s="638">
        <f t="shared" ref="AH597" si="8625">AG597*1000</f>
        <v>0</v>
      </c>
      <c r="AI597" s="638">
        <f>'23년(세부_실적)'!AG796</f>
        <v>0</v>
      </c>
      <c r="AJ597" s="638">
        <f t="shared" ref="AJ597" si="8626">AI597*1000</f>
        <v>0</v>
      </c>
      <c r="AK597" s="638">
        <f>'23년(세부_실적)'!AI796</f>
        <v>0</v>
      </c>
      <c r="AL597" s="638">
        <f t="shared" ref="AL597" si="8627">AK597*1000</f>
        <v>0</v>
      </c>
      <c r="AM597" s="638">
        <f>'23년(세부_실적)'!AK796</f>
        <v>0</v>
      </c>
      <c r="AN597" s="638">
        <f t="shared" ref="AN597" si="8628">AM597*1000</f>
        <v>0</v>
      </c>
      <c r="AO597" s="638">
        <f>'23년(세부_실적)'!AM796</f>
        <v>0</v>
      </c>
      <c r="AP597" s="638">
        <f t="shared" ref="AP597" si="8629">AO597*1000</f>
        <v>0</v>
      </c>
      <c r="AQ597" s="638">
        <f>'23년(세부_실적)'!AO796</f>
        <v>0</v>
      </c>
      <c r="AR597" s="638">
        <f t="shared" ref="AR597" si="8630">AQ597*1000</f>
        <v>0</v>
      </c>
      <c r="AS597" s="638">
        <f>'23년(세부_실적)'!AQ796</f>
        <v>0</v>
      </c>
      <c r="AT597" s="638">
        <f t="shared" ref="AT597" si="8631">AS597*1000</f>
        <v>0</v>
      </c>
      <c r="AU597" s="638">
        <f>'23년(세부_실적)'!AS796</f>
        <v>0</v>
      </c>
      <c r="AV597" s="638">
        <f t="shared" ref="AV597" si="8632">AU597*1000</f>
        <v>0</v>
      </c>
      <c r="AW597" s="638">
        <f>'23년(세부_실적)'!AU796</f>
        <v>0</v>
      </c>
      <c r="AX597" s="638">
        <f t="shared" ref="AX597" si="8633">AW597*1000</f>
        <v>0</v>
      </c>
      <c r="AY597" s="638">
        <f>'23년(세부_실적)'!AW796</f>
        <v>0</v>
      </c>
      <c r="AZ597" s="638">
        <f t="shared" ref="AZ597" si="8634">AY597*1000</f>
        <v>0</v>
      </c>
      <c r="BA597" s="638">
        <f>'23년(세부_실적)'!AY796</f>
        <v>0</v>
      </c>
      <c r="BB597" s="638">
        <f t="shared" ref="BB597" si="8635">BA597*1000</f>
        <v>0</v>
      </c>
      <c r="BC597" s="638">
        <f>'23년(세부_실적)'!BA796</f>
        <v>0</v>
      </c>
      <c r="BD597" s="638">
        <f t="shared" ref="BD597" si="8636">BC597*1000</f>
        <v>0</v>
      </c>
      <c r="BF597" s="617"/>
      <c r="BG597" s="617"/>
      <c r="BH597" s="617"/>
      <c r="BI597" s="617"/>
      <c r="BJ597" s="617"/>
      <c r="BK597" s="617"/>
      <c r="BL597" s="617"/>
      <c r="BM597" s="617"/>
      <c r="BN597" s="617"/>
      <c r="BO597" s="617"/>
      <c r="BP597" s="617"/>
      <c r="BQ597" s="617"/>
      <c r="BR597" s="617"/>
      <c r="BS597" s="617"/>
      <c r="BT597" s="617"/>
      <c r="BU597" s="617"/>
      <c r="BV597" s="617"/>
      <c r="BW597" s="617"/>
      <c r="BX597" s="617"/>
      <c r="BY597" s="617"/>
      <c r="BZ597" s="617"/>
      <c r="CA597" s="617"/>
      <c r="CB597" s="617"/>
      <c r="CC597" s="617"/>
      <c r="CD597" s="617"/>
      <c r="CE597" s="617"/>
      <c r="CF597" s="617"/>
      <c r="CG597" s="617"/>
      <c r="CH597" s="617"/>
      <c r="CI597" s="617"/>
      <c r="CJ597" s="617"/>
      <c r="CK597" s="617"/>
      <c r="CL597" s="617"/>
      <c r="CM597" s="617"/>
      <c r="CN597" s="617"/>
      <c r="CO597" s="617"/>
      <c r="CP597" s="617"/>
      <c r="CQ597" s="617"/>
      <c r="CR597" s="617"/>
      <c r="CS597" s="617"/>
      <c r="CT597" s="617"/>
      <c r="CU597" s="617"/>
      <c r="CV597" s="617"/>
      <c r="CW597" s="617"/>
      <c r="CX597" s="617"/>
      <c r="CY597" s="617"/>
      <c r="CZ597" s="617"/>
      <c r="DA597" s="617"/>
      <c r="DB597" s="6">
        <f t="shared" si="8431"/>
        <v>0</v>
      </c>
      <c r="DC597" s="6">
        <f t="shared" si="8432"/>
        <v>0</v>
      </c>
      <c r="DD597" s="6">
        <f t="shared" si="8433"/>
        <v>0</v>
      </c>
      <c r="DE597" s="6">
        <f t="shared" si="8434"/>
        <v>0</v>
      </c>
      <c r="DF597" s="6">
        <f t="shared" si="8435"/>
        <v>0</v>
      </c>
      <c r="DG597" s="6">
        <f t="shared" si="8436"/>
        <v>0</v>
      </c>
      <c r="DH597" s="6">
        <f t="shared" si="8437"/>
        <v>0</v>
      </c>
      <c r="DI597" s="6">
        <f t="shared" si="8438"/>
        <v>0</v>
      </c>
      <c r="DJ597" s="6">
        <f t="shared" si="8439"/>
        <v>0</v>
      </c>
      <c r="DK597" s="6">
        <f t="shared" si="8440"/>
        <v>0</v>
      </c>
      <c r="DL597" s="6">
        <f t="shared" si="8441"/>
        <v>0</v>
      </c>
      <c r="DM597" s="6">
        <f t="shared" si="8442"/>
        <v>0</v>
      </c>
      <c r="DO597" s="6">
        <f t="shared" si="8443"/>
        <v>0</v>
      </c>
      <c r="DP597" s="6">
        <f t="shared" si="8444"/>
        <v>0</v>
      </c>
      <c r="DQ597" s="6">
        <f t="shared" si="8445"/>
        <v>0</v>
      </c>
      <c r="DR597" s="6">
        <f t="shared" si="8446"/>
        <v>0</v>
      </c>
      <c r="DS597" s="6">
        <f t="shared" si="8447"/>
        <v>0</v>
      </c>
      <c r="DT597" s="6">
        <f t="shared" si="8448"/>
        <v>0</v>
      </c>
      <c r="DU597" s="6">
        <f t="shared" si="8449"/>
        <v>0</v>
      </c>
      <c r="DV597" s="6">
        <f t="shared" si="8450"/>
        <v>0</v>
      </c>
      <c r="DW597" s="6">
        <f t="shared" si="8451"/>
        <v>0</v>
      </c>
      <c r="DX597" s="6">
        <f t="shared" si="8452"/>
        <v>0</v>
      </c>
      <c r="DY597" s="6">
        <f t="shared" si="8453"/>
        <v>0</v>
      </c>
      <c r="DZ597" s="6">
        <f t="shared" si="8454"/>
        <v>0</v>
      </c>
    </row>
    <row r="598" spans="2:130" outlineLevel="1">
      <c r="B598" s="6">
        <f>'23년(세부_실적)'!A797</f>
        <v>592</v>
      </c>
      <c r="C598" s="620"/>
      <c r="D598" s="620"/>
      <c r="E598" s="620"/>
      <c r="F598" s="622" t="str">
        <f>'23년(세부_실적)'!E797</f>
        <v>PLL031-P17</v>
      </c>
      <c r="G598" s="622" t="s">
        <v>445</v>
      </c>
      <c r="H598" s="622" t="str">
        <f>'23년(세부_실적)'!F797</f>
        <v>내장형</v>
      </c>
      <c r="I598" s="617" t="str">
        <f>'23년(세부_실적)'!G797</f>
        <v>구</v>
      </c>
      <c r="J598" s="617" t="str">
        <f>'23년(세부_실적)'!H797</f>
        <v>SY</v>
      </c>
      <c r="K598" s="617">
        <f>'23년(세부_실적)'!I797</f>
        <v>0</v>
      </c>
      <c r="L598" s="617">
        <f>'23년(세부_실적)'!J797</f>
        <v>4320</v>
      </c>
      <c r="M598" s="617">
        <f>'23년(세부_실적)'!K797</f>
        <v>0</v>
      </c>
      <c r="N598" s="617">
        <f>'23년(세부_실적)'!L797</f>
        <v>4320</v>
      </c>
      <c r="O598" s="617">
        <f>'23년(세부_실적)'!M797</f>
        <v>0</v>
      </c>
      <c r="P598" s="617">
        <f>'23년(세부_실적)'!N797</f>
        <v>0</v>
      </c>
      <c r="Q598" s="617">
        <f>'23년(세부_실적)'!O797</f>
        <v>0</v>
      </c>
      <c r="R598" s="617">
        <f>'23년(세부_실적)'!P797</f>
        <v>0</v>
      </c>
      <c r="S598" s="638">
        <f>'23년(세부_실적)'!Q797</f>
        <v>0</v>
      </c>
      <c r="T598" s="638">
        <f t="shared" si="8399"/>
        <v>0</v>
      </c>
      <c r="U598" s="638">
        <f>'23년(세부_실적)'!S797</f>
        <v>0</v>
      </c>
      <c r="V598" s="638">
        <f t="shared" si="8400"/>
        <v>0</v>
      </c>
      <c r="W598" s="638">
        <f>'23년(세부_실적)'!U797</f>
        <v>0</v>
      </c>
      <c r="X598" s="638">
        <f t="shared" si="8401"/>
        <v>0</v>
      </c>
      <c r="Y598" s="638">
        <f>'23년(세부_실적)'!W797</f>
        <v>0</v>
      </c>
      <c r="Z598" s="638">
        <f t="shared" si="8402"/>
        <v>0</v>
      </c>
      <c r="AA598" s="638">
        <f>'23년(세부_실적)'!Y797</f>
        <v>0</v>
      </c>
      <c r="AB598" s="638">
        <f t="shared" si="8402"/>
        <v>0</v>
      </c>
      <c r="AC598" s="638">
        <f>'23년(세부_실적)'!AA797</f>
        <v>0</v>
      </c>
      <c r="AD598" s="638">
        <f t="shared" ref="AD598" si="8637">AC598*1000</f>
        <v>0</v>
      </c>
      <c r="AE598" s="638">
        <f>'23년(세부_실적)'!AC797</f>
        <v>0</v>
      </c>
      <c r="AF598" s="638">
        <f t="shared" ref="AF598" si="8638">AE598*1000</f>
        <v>0</v>
      </c>
      <c r="AG598" s="638">
        <f>'23년(세부_실적)'!AE797</f>
        <v>0</v>
      </c>
      <c r="AH598" s="638">
        <f t="shared" ref="AH598" si="8639">AG598*1000</f>
        <v>0</v>
      </c>
      <c r="AI598" s="638">
        <f>'23년(세부_실적)'!AG797</f>
        <v>0</v>
      </c>
      <c r="AJ598" s="638">
        <f t="shared" ref="AJ598" si="8640">AI598*1000</f>
        <v>0</v>
      </c>
      <c r="AK598" s="638">
        <f>'23년(세부_실적)'!AI797</f>
        <v>0</v>
      </c>
      <c r="AL598" s="638">
        <f t="shared" ref="AL598" si="8641">AK598*1000</f>
        <v>0</v>
      </c>
      <c r="AM598" s="638">
        <f>'23년(세부_실적)'!AK797</f>
        <v>0</v>
      </c>
      <c r="AN598" s="638">
        <f t="shared" ref="AN598" si="8642">AM598*1000</f>
        <v>0</v>
      </c>
      <c r="AO598" s="638">
        <f>'23년(세부_실적)'!AM797</f>
        <v>0</v>
      </c>
      <c r="AP598" s="638">
        <f t="shared" ref="AP598" si="8643">AO598*1000</f>
        <v>0</v>
      </c>
      <c r="AQ598" s="638">
        <f>'23년(세부_실적)'!AO797</f>
        <v>0</v>
      </c>
      <c r="AR598" s="638">
        <f t="shared" ref="AR598" si="8644">AQ598*1000</f>
        <v>0</v>
      </c>
      <c r="AS598" s="638">
        <f>'23년(세부_실적)'!AQ797</f>
        <v>0</v>
      </c>
      <c r="AT598" s="638">
        <f t="shared" ref="AT598" si="8645">AS598*1000</f>
        <v>0</v>
      </c>
      <c r="AU598" s="638">
        <f>'23년(세부_실적)'!AS797</f>
        <v>0</v>
      </c>
      <c r="AV598" s="638">
        <f t="shared" ref="AV598" si="8646">AU598*1000</f>
        <v>0</v>
      </c>
      <c r="AW598" s="638">
        <f>'23년(세부_실적)'!AU797</f>
        <v>0</v>
      </c>
      <c r="AX598" s="638">
        <f t="shared" ref="AX598" si="8647">AW598*1000</f>
        <v>0</v>
      </c>
      <c r="AY598" s="638">
        <f>'23년(세부_실적)'!AW797</f>
        <v>0</v>
      </c>
      <c r="AZ598" s="638">
        <f t="shared" ref="AZ598" si="8648">AY598*1000</f>
        <v>0</v>
      </c>
      <c r="BA598" s="638">
        <f>'23년(세부_실적)'!AY797</f>
        <v>0</v>
      </c>
      <c r="BB598" s="638">
        <f t="shared" ref="BB598" si="8649">BA598*1000</f>
        <v>0</v>
      </c>
      <c r="BC598" s="638">
        <f>'23년(세부_실적)'!BA797</f>
        <v>0</v>
      </c>
      <c r="BD598" s="638">
        <f t="shared" ref="BD598" si="8650">BC598*1000</f>
        <v>0</v>
      </c>
      <c r="BF598" s="617"/>
      <c r="BG598" s="617"/>
      <c r="BH598" s="617"/>
      <c r="BI598" s="617"/>
      <c r="BJ598" s="617"/>
      <c r="BK598" s="617"/>
      <c r="BL598" s="617"/>
      <c r="BM598" s="617"/>
      <c r="BN598" s="617"/>
      <c r="BO598" s="617"/>
      <c r="BP598" s="617"/>
      <c r="BQ598" s="617"/>
      <c r="BR598" s="617"/>
      <c r="BS598" s="617"/>
      <c r="BT598" s="617"/>
      <c r="BU598" s="617"/>
      <c r="BV598" s="617"/>
      <c r="BW598" s="617"/>
      <c r="BX598" s="617"/>
      <c r="BY598" s="617"/>
      <c r="BZ598" s="617"/>
      <c r="CA598" s="617"/>
      <c r="CB598" s="617"/>
      <c r="CC598" s="617"/>
      <c r="CD598" s="617"/>
      <c r="CE598" s="617"/>
      <c r="CF598" s="617"/>
      <c r="CG598" s="617"/>
      <c r="CH598" s="617"/>
      <c r="CI598" s="617"/>
      <c r="CJ598" s="617"/>
      <c r="CK598" s="617"/>
      <c r="CL598" s="617"/>
      <c r="CM598" s="617"/>
      <c r="CN598" s="617"/>
      <c r="CO598" s="617"/>
      <c r="CP598" s="617"/>
      <c r="CQ598" s="617"/>
      <c r="CR598" s="617"/>
      <c r="CS598" s="617"/>
      <c r="CT598" s="617"/>
      <c r="CU598" s="617"/>
      <c r="CV598" s="617"/>
      <c r="CW598" s="617"/>
      <c r="CX598" s="617"/>
      <c r="CY598" s="617"/>
      <c r="CZ598" s="617"/>
      <c r="DA598" s="617"/>
      <c r="DB598" s="6">
        <f t="shared" si="8431"/>
        <v>0</v>
      </c>
      <c r="DC598" s="6">
        <f t="shared" si="8432"/>
        <v>0</v>
      </c>
      <c r="DD598" s="6">
        <f t="shared" si="8433"/>
        <v>0</v>
      </c>
      <c r="DE598" s="6">
        <f t="shared" si="8434"/>
        <v>0</v>
      </c>
      <c r="DF598" s="6">
        <f t="shared" si="8435"/>
        <v>0</v>
      </c>
      <c r="DG598" s="6">
        <f t="shared" si="8436"/>
        <v>0</v>
      </c>
      <c r="DH598" s="6">
        <f t="shared" si="8437"/>
        <v>0</v>
      </c>
      <c r="DI598" s="6">
        <f t="shared" si="8438"/>
        <v>0</v>
      </c>
      <c r="DJ598" s="6">
        <f t="shared" si="8439"/>
        <v>0</v>
      </c>
      <c r="DK598" s="6">
        <f t="shared" si="8440"/>
        <v>0</v>
      </c>
      <c r="DL598" s="6">
        <f t="shared" si="8441"/>
        <v>0</v>
      </c>
      <c r="DM598" s="6">
        <f t="shared" si="8442"/>
        <v>0</v>
      </c>
      <c r="DO598" s="6">
        <f t="shared" si="8443"/>
        <v>0</v>
      </c>
      <c r="DP598" s="6">
        <f t="shared" si="8444"/>
        <v>0</v>
      </c>
      <c r="DQ598" s="6">
        <f t="shared" si="8445"/>
        <v>0</v>
      </c>
      <c r="DR598" s="6">
        <f t="shared" si="8446"/>
        <v>0</v>
      </c>
      <c r="DS598" s="6">
        <f t="shared" si="8447"/>
        <v>0</v>
      </c>
      <c r="DT598" s="6">
        <f t="shared" si="8448"/>
        <v>0</v>
      </c>
      <c r="DU598" s="6">
        <f t="shared" si="8449"/>
        <v>0</v>
      </c>
      <c r="DV598" s="6">
        <f t="shared" si="8450"/>
        <v>0</v>
      </c>
      <c r="DW598" s="6">
        <f t="shared" si="8451"/>
        <v>0</v>
      </c>
      <c r="DX598" s="6">
        <f t="shared" si="8452"/>
        <v>0</v>
      </c>
      <c r="DY598" s="6">
        <f t="shared" si="8453"/>
        <v>0</v>
      </c>
      <c r="DZ598" s="6">
        <f t="shared" si="8454"/>
        <v>0</v>
      </c>
    </row>
    <row r="599" spans="2:130" ht="12" customHeight="1" outlineLevel="1">
      <c r="B599" s="6">
        <f>'23년(세부_실적)'!A798</f>
        <v>593</v>
      </c>
      <c r="C599" s="620"/>
      <c r="D599" s="620"/>
      <c r="E599" s="620"/>
      <c r="F599" s="622" t="str">
        <f>'23년(세부_실적)'!E798</f>
        <v>PLL031-P18</v>
      </c>
      <c r="G599" s="622" t="s">
        <v>446</v>
      </c>
      <c r="H599" s="622" t="str">
        <f>'23년(세부_실적)'!F798</f>
        <v>내장형</v>
      </c>
      <c r="I599" s="617" t="str">
        <f>'23년(세부_실적)'!G798</f>
        <v>구</v>
      </c>
      <c r="J599" s="617" t="str">
        <f>'23년(세부_실적)'!H798</f>
        <v>SY</v>
      </c>
      <c r="K599" s="617">
        <f>'23년(세부_실적)'!I798</f>
        <v>0</v>
      </c>
      <c r="L599" s="617">
        <f>'23년(세부_실적)'!J798</f>
        <v>4320</v>
      </c>
      <c r="M599" s="617">
        <f>'23년(세부_실적)'!K798</f>
        <v>0</v>
      </c>
      <c r="N599" s="617">
        <f>'23년(세부_실적)'!L798</f>
        <v>4320</v>
      </c>
      <c r="O599" s="617">
        <f>'23년(세부_실적)'!M798</f>
        <v>0</v>
      </c>
      <c r="P599" s="617">
        <f>'23년(세부_실적)'!N798</f>
        <v>0</v>
      </c>
      <c r="Q599" s="617">
        <f>'23년(세부_실적)'!O798</f>
        <v>0</v>
      </c>
      <c r="R599" s="617">
        <f>'23년(세부_실적)'!P798</f>
        <v>0</v>
      </c>
      <c r="S599" s="638">
        <f>'23년(세부_실적)'!Q798</f>
        <v>0</v>
      </c>
      <c r="T599" s="638">
        <f t="shared" si="8399"/>
        <v>0</v>
      </c>
      <c r="U599" s="638">
        <f>'23년(세부_실적)'!S798</f>
        <v>0</v>
      </c>
      <c r="V599" s="638">
        <f t="shared" si="8400"/>
        <v>0</v>
      </c>
      <c r="W599" s="638">
        <f>'23년(세부_실적)'!U798</f>
        <v>0</v>
      </c>
      <c r="X599" s="638">
        <f t="shared" si="8401"/>
        <v>0</v>
      </c>
      <c r="Y599" s="638">
        <f>'23년(세부_실적)'!W798</f>
        <v>0</v>
      </c>
      <c r="Z599" s="638">
        <f t="shared" si="8402"/>
        <v>0</v>
      </c>
      <c r="AA599" s="638">
        <f>'23년(세부_실적)'!Y798</f>
        <v>0</v>
      </c>
      <c r="AB599" s="638">
        <f t="shared" si="8402"/>
        <v>0</v>
      </c>
      <c r="AC599" s="638">
        <f>'23년(세부_실적)'!AA798</f>
        <v>0</v>
      </c>
      <c r="AD599" s="638">
        <f t="shared" ref="AD599" si="8651">AC599*1000</f>
        <v>0</v>
      </c>
      <c r="AE599" s="638">
        <f>'23년(세부_실적)'!AC798</f>
        <v>0</v>
      </c>
      <c r="AF599" s="638">
        <f t="shared" ref="AF599" si="8652">AE599*1000</f>
        <v>0</v>
      </c>
      <c r="AG599" s="638">
        <f>'23년(세부_실적)'!AE798</f>
        <v>0</v>
      </c>
      <c r="AH599" s="638">
        <f t="shared" ref="AH599" si="8653">AG599*1000</f>
        <v>0</v>
      </c>
      <c r="AI599" s="638">
        <f>'23년(세부_실적)'!AG798</f>
        <v>0</v>
      </c>
      <c r="AJ599" s="638">
        <f t="shared" ref="AJ599" si="8654">AI599*1000</f>
        <v>0</v>
      </c>
      <c r="AK599" s="638">
        <f>'23년(세부_실적)'!AI798</f>
        <v>0</v>
      </c>
      <c r="AL599" s="638">
        <f t="shared" ref="AL599" si="8655">AK599*1000</f>
        <v>0</v>
      </c>
      <c r="AM599" s="638">
        <f>'23년(세부_실적)'!AK798</f>
        <v>0</v>
      </c>
      <c r="AN599" s="638">
        <f t="shared" ref="AN599" si="8656">AM599*1000</f>
        <v>0</v>
      </c>
      <c r="AO599" s="638">
        <f>'23년(세부_실적)'!AM798</f>
        <v>0</v>
      </c>
      <c r="AP599" s="638">
        <f t="shared" ref="AP599" si="8657">AO599*1000</f>
        <v>0</v>
      </c>
      <c r="AQ599" s="638">
        <f>'23년(세부_실적)'!AO798</f>
        <v>0</v>
      </c>
      <c r="AR599" s="638">
        <f t="shared" ref="AR599" si="8658">AQ599*1000</f>
        <v>0</v>
      </c>
      <c r="AS599" s="638">
        <f>'23년(세부_실적)'!AQ798</f>
        <v>0</v>
      </c>
      <c r="AT599" s="638">
        <f t="shared" ref="AT599" si="8659">AS599*1000</f>
        <v>0</v>
      </c>
      <c r="AU599" s="638">
        <f>'23년(세부_실적)'!AS798</f>
        <v>0</v>
      </c>
      <c r="AV599" s="638">
        <f t="shared" ref="AV599" si="8660">AU599*1000</f>
        <v>0</v>
      </c>
      <c r="AW599" s="638">
        <f>'23년(세부_실적)'!AU798</f>
        <v>0</v>
      </c>
      <c r="AX599" s="638">
        <f t="shared" ref="AX599" si="8661">AW599*1000</f>
        <v>0</v>
      </c>
      <c r="AY599" s="638">
        <f>'23년(세부_실적)'!AW798</f>
        <v>0</v>
      </c>
      <c r="AZ599" s="638">
        <f t="shared" ref="AZ599" si="8662">AY599*1000</f>
        <v>0</v>
      </c>
      <c r="BA599" s="638">
        <f>'23년(세부_실적)'!AY798</f>
        <v>0</v>
      </c>
      <c r="BB599" s="638">
        <f t="shared" ref="BB599" si="8663">BA599*1000</f>
        <v>0</v>
      </c>
      <c r="BC599" s="638">
        <f>'23년(세부_실적)'!BA798</f>
        <v>0</v>
      </c>
      <c r="BD599" s="638">
        <f t="shared" ref="BD599" si="8664">BC599*1000</f>
        <v>0</v>
      </c>
      <c r="BF599" s="617"/>
      <c r="BG599" s="617"/>
      <c r="BH599" s="617"/>
      <c r="BI599" s="617"/>
      <c r="BJ599" s="617"/>
      <c r="BK599" s="617"/>
      <c r="BL599" s="617"/>
      <c r="BM599" s="617"/>
      <c r="BN599" s="617"/>
      <c r="BO599" s="617"/>
      <c r="BP599" s="617"/>
      <c r="BQ599" s="617"/>
      <c r="BR599" s="617"/>
      <c r="BS599" s="617"/>
      <c r="BT599" s="617"/>
      <c r="BU599" s="617"/>
      <c r="BV599" s="617"/>
      <c r="BW599" s="617"/>
      <c r="BX599" s="617"/>
      <c r="BY599" s="617"/>
      <c r="BZ599" s="617"/>
      <c r="CA599" s="617"/>
      <c r="CB599" s="617"/>
      <c r="CC599" s="617"/>
      <c r="CD599" s="617"/>
      <c r="CE599" s="617"/>
      <c r="CF599" s="617"/>
      <c r="CG599" s="617"/>
      <c r="CH599" s="617"/>
      <c r="CI599" s="617"/>
      <c r="CJ599" s="617"/>
      <c r="CK599" s="617"/>
      <c r="CL599" s="617"/>
      <c r="CM599" s="617"/>
      <c r="CN599" s="617"/>
      <c r="CO599" s="617"/>
      <c r="CP599" s="617"/>
      <c r="CQ599" s="617"/>
      <c r="CR599" s="617"/>
      <c r="CS599" s="617"/>
      <c r="CT599" s="617"/>
      <c r="CU599" s="617"/>
      <c r="CV599" s="617"/>
      <c r="CW599" s="617"/>
      <c r="CX599" s="617"/>
      <c r="CY599" s="617"/>
      <c r="CZ599" s="617"/>
      <c r="DA599" s="617"/>
      <c r="DB599" s="6">
        <f t="shared" si="8431"/>
        <v>0</v>
      </c>
      <c r="DC599" s="6">
        <f t="shared" si="8432"/>
        <v>0</v>
      </c>
      <c r="DD599" s="6">
        <f t="shared" si="8433"/>
        <v>0</v>
      </c>
      <c r="DE599" s="6">
        <f t="shared" si="8434"/>
        <v>0</v>
      </c>
      <c r="DF599" s="6">
        <f t="shared" si="8435"/>
        <v>0</v>
      </c>
      <c r="DG599" s="6">
        <f t="shared" si="8436"/>
        <v>0</v>
      </c>
      <c r="DH599" s="6">
        <f t="shared" si="8437"/>
        <v>0</v>
      </c>
      <c r="DI599" s="6">
        <f t="shared" si="8438"/>
        <v>0</v>
      </c>
      <c r="DJ599" s="6">
        <f t="shared" si="8439"/>
        <v>0</v>
      </c>
      <c r="DK599" s="6">
        <f t="shared" si="8440"/>
        <v>0</v>
      </c>
      <c r="DL599" s="6">
        <f t="shared" si="8441"/>
        <v>0</v>
      </c>
      <c r="DM599" s="6">
        <f t="shared" si="8442"/>
        <v>0</v>
      </c>
      <c r="DO599" s="6">
        <f t="shared" si="8443"/>
        <v>0</v>
      </c>
      <c r="DP599" s="6">
        <f t="shared" si="8444"/>
        <v>0</v>
      </c>
      <c r="DQ599" s="6">
        <f t="shared" si="8445"/>
        <v>0</v>
      </c>
      <c r="DR599" s="6">
        <f t="shared" si="8446"/>
        <v>0</v>
      </c>
      <c r="DS599" s="6">
        <f t="shared" si="8447"/>
        <v>0</v>
      </c>
      <c r="DT599" s="6">
        <f t="shared" si="8448"/>
        <v>0</v>
      </c>
      <c r="DU599" s="6">
        <f t="shared" si="8449"/>
        <v>0</v>
      </c>
      <c r="DV599" s="6">
        <f t="shared" si="8450"/>
        <v>0</v>
      </c>
      <c r="DW599" s="6">
        <f t="shared" si="8451"/>
        <v>0</v>
      </c>
      <c r="DX599" s="6">
        <f t="shared" si="8452"/>
        <v>0</v>
      </c>
      <c r="DY599" s="6">
        <f t="shared" si="8453"/>
        <v>0</v>
      </c>
      <c r="DZ599" s="6">
        <f t="shared" si="8454"/>
        <v>0</v>
      </c>
    </row>
    <row r="600" spans="2:130" outlineLevel="1">
      <c r="B600" s="6">
        <f>'23년(세부_실적)'!A799</f>
        <v>594</v>
      </c>
      <c r="C600" s="620"/>
      <c r="D600" s="620"/>
      <c r="E600" s="620"/>
      <c r="F600" s="622" t="str">
        <f>'23년(세부_실적)'!E799</f>
        <v>PLL038-P08</v>
      </c>
      <c r="G600" s="622" t="s">
        <v>447</v>
      </c>
      <c r="H600" s="622" t="str">
        <f>'23년(세부_실적)'!F799</f>
        <v>내장형</v>
      </c>
      <c r="I600" s="617" t="str">
        <f>'23년(세부_실적)'!G799</f>
        <v>구</v>
      </c>
      <c r="J600" s="617" t="str">
        <f>'23년(세부_실적)'!H799</f>
        <v>SY</v>
      </c>
      <c r="K600" s="617">
        <f>'23년(세부_실적)'!I799</f>
        <v>0</v>
      </c>
      <c r="L600" s="617">
        <f>'23년(세부_실적)'!J799</f>
        <v>3990</v>
      </c>
      <c r="M600" s="617">
        <f>'23년(세부_실적)'!K799</f>
        <v>0</v>
      </c>
      <c r="N600" s="617">
        <f>'23년(세부_실적)'!L799</f>
        <v>3990</v>
      </c>
      <c r="O600" s="617">
        <f>'23년(세부_실적)'!M799</f>
        <v>0</v>
      </c>
      <c r="P600" s="617">
        <f>'23년(세부_실적)'!N799</f>
        <v>0</v>
      </c>
      <c r="Q600" s="617">
        <f>'23년(세부_실적)'!O799</f>
        <v>0</v>
      </c>
      <c r="R600" s="617">
        <f>'23년(세부_실적)'!P799</f>
        <v>0</v>
      </c>
      <c r="S600" s="638">
        <f>'23년(세부_실적)'!Q799</f>
        <v>0</v>
      </c>
      <c r="T600" s="638">
        <f t="shared" si="8399"/>
        <v>0</v>
      </c>
      <c r="U600" s="638">
        <f>'23년(세부_실적)'!S799</f>
        <v>0</v>
      </c>
      <c r="V600" s="638">
        <f t="shared" si="8400"/>
        <v>0</v>
      </c>
      <c r="W600" s="638">
        <f>'23년(세부_실적)'!U799</f>
        <v>0</v>
      </c>
      <c r="X600" s="638">
        <f t="shared" si="8401"/>
        <v>0</v>
      </c>
      <c r="Y600" s="638">
        <f>'23년(세부_실적)'!W799</f>
        <v>0</v>
      </c>
      <c r="Z600" s="638">
        <f t="shared" si="8402"/>
        <v>0</v>
      </c>
      <c r="AA600" s="638">
        <f>'23년(세부_실적)'!Y799</f>
        <v>0</v>
      </c>
      <c r="AB600" s="638">
        <f t="shared" si="8402"/>
        <v>0</v>
      </c>
      <c r="AC600" s="638">
        <f>'23년(세부_실적)'!AA799</f>
        <v>0</v>
      </c>
      <c r="AD600" s="638">
        <f t="shared" ref="AD600" si="8665">AC600*1000</f>
        <v>0</v>
      </c>
      <c r="AE600" s="638">
        <f>'23년(세부_실적)'!AC799</f>
        <v>0</v>
      </c>
      <c r="AF600" s="638">
        <f t="shared" ref="AF600" si="8666">AE600*1000</f>
        <v>0</v>
      </c>
      <c r="AG600" s="638">
        <f>'23년(세부_실적)'!AE799</f>
        <v>0</v>
      </c>
      <c r="AH600" s="638">
        <f t="shared" ref="AH600" si="8667">AG600*1000</f>
        <v>0</v>
      </c>
      <c r="AI600" s="638">
        <f>'23년(세부_실적)'!AG799</f>
        <v>0</v>
      </c>
      <c r="AJ600" s="638">
        <f t="shared" ref="AJ600" si="8668">AI600*1000</f>
        <v>0</v>
      </c>
      <c r="AK600" s="638">
        <f>'23년(세부_실적)'!AI799</f>
        <v>0</v>
      </c>
      <c r="AL600" s="638">
        <f t="shared" ref="AL600" si="8669">AK600*1000</f>
        <v>0</v>
      </c>
      <c r="AM600" s="638">
        <f>'23년(세부_실적)'!AK799</f>
        <v>0</v>
      </c>
      <c r="AN600" s="638">
        <f t="shared" ref="AN600" si="8670">AM600*1000</f>
        <v>0</v>
      </c>
      <c r="AO600" s="638">
        <f>'23년(세부_실적)'!AM799</f>
        <v>0</v>
      </c>
      <c r="AP600" s="638">
        <f t="shared" ref="AP600" si="8671">AO600*1000</f>
        <v>0</v>
      </c>
      <c r="AQ600" s="638">
        <f>'23년(세부_실적)'!AO799</f>
        <v>0</v>
      </c>
      <c r="AR600" s="638">
        <f t="shared" ref="AR600" si="8672">AQ600*1000</f>
        <v>0</v>
      </c>
      <c r="AS600" s="638">
        <f>'23년(세부_실적)'!AQ799</f>
        <v>0</v>
      </c>
      <c r="AT600" s="638">
        <f t="shared" ref="AT600" si="8673">AS600*1000</f>
        <v>0</v>
      </c>
      <c r="AU600" s="638">
        <f>'23년(세부_실적)'!AS799</f>
        <v>0</v>
      </c>
      <c r="AV600" s="638">
        <f t="shared" ref="AV600" si="8674">AU600*1000</f>
        <v>0</v>
      </c>
      <c r="AW600" s="638">
        <f>'23년(세부_실적)'!AU799</f>
        <v>0</v>
      </c>
      <c r="AX600" s="638">
        <f t="shared" ref="AX600" si="8675">AW600*1000</f>
        <v>0</v>
      </c>
      <c r="AY600" s="638">
        <f>'23년(세부_실적)'!AW799</f>
        <v>0</v>
      </c>
      <c r="AZ600" s="638">
        <f t="shared" ref="AZ600" si="8676">AY600*1000</f>
        <v>0</v>
      </c>
      <c r="BA600" s="638">
        <f>'23년(세부_실적)'!AY799</f>
        <v>0</v>
      </c>
      <c r="BB600" s="638">
        <f t="shared" ref="BB600" si="8677">BA600*1000</f>
        <v>0</v>
      </c>
      <c r="BC600" s="638">
        <f>'23년(세부_실적)'!BA799</f>
        <v>0</v>
      </c>
      <c r="BD600" s="638">
        <f t="shared" ref="BD600" si="8678">BC600*1000</f>
        <v>0</v>
      </c>
      <c r="BF600" s="617"/>
      <c r="BG600" s="617"/>
      <c r="BH600" s="617"/>
      <c r="BI600" s="617"/>
      <c r="BJ600" s="617"/>
      <c r="BK600" s="617"/>
      <c r="BL600" s="617"/>
      <c r="BM600" s="617"/>
      <c r="BN600" s="617"/>
      <c r="BO600" s="617"/>
      <c r="BP600" s="617"/>
      <c r="BQ600" s="617"/>
      <c r="BR600" s="617"/>
      <c r="BS600" s="617"/>
      <c r="BT600" s="617"/>
      <c r="BU600" s="617"/>
      <c r="BV600" s="617"/>
      <c r="BW600" s="617"/>
      <c r="BX600" s="617"/>
      <c r="BY600" s="617"/>
      <c r="BZ600" s="617"/>
      <c r="CA600" s="617"/>
      <c r="CB600" s="617"/>
      <c r="CC600" s="617"/>
      <c r="CD600" s="617"/>
      <c r="CE600" s="617"/>
      <c r="CF600" s="617"/>
      <c r="CG600" s="617"/>
      <c r="CH600" s="617"/>
      <c r="CI600" s="617"/>
      <c r="CJ600" s="617"/>
      <c r="CK600" s="617"/>
      <c r="CL600" s="617"/>
      <c r="CM600" s="617"/>
      <c r="CN600" s="617"/>
      <c r="CO600" s="617"/>
      <c r="CP600" s="617"/>
      <c r="CQ600" s="617"/>
      <c r="CR600" s="617"/>
      <c r="CS600" s="617"/>
      <c r="CT600" s="617"/>
      <c r="CU600" s="617"/>
      <c r="CV600" s="617"/>
      <c r="CW600" s="617"/>
      <c r="CX600" s="617"/>
      <c r="CY600" s="617"/>
      <c r="CZ600" s="617"/>
      <c r="DA600" s="617"/>
      <c r="DB600" s="6">
        <f t="shared" si="8431"/>
        <v>0</v>
      </c>
      <c r="DC600" s="6">
        <f t="shared" si="8432"/>
        <v>0</v>
      </c>
      <c r="DD600" s="6">
        <f t="shared" si="8433"/>
        <v>0</v>
      </c>
      <c r="DE600" s="6">
        <f t="shared" si="8434"/>
        <v>0</v>
      </c>
      <c r="DF600" s="6">
        <f t="shared" si="8435"/>
        <v>0</v>
      </c>
      <c r="DG600" s="6">
        <f t="shared" si="8436"/>
        <v>0</v>
      </c>
      <c r="DH600" s="6">
        <f t="shared" si="8437"/>
        <v>0</v>
      </c>
      <c r="DI600" s="6">
        <f t="shared" si="8438"/>
        <v>0</v>
      </c>
      <c r="DJ600" s="6">
        <f t="shared" si="8439"/>
        <v>0</v>
      </c>
      <c r="DK600" s="6">
        <f t="shared" si="8440"/>
        <v>0</v>
      </c>
      <c r="DL600" s="6">
        <f t="shared" si="8441"/>
        <v>0</v>
      </c>
      <c r="DM600" s="6">
        <f t="shared" si="8442"/>
        <v>0</v>
      </c>
      <c r="DO600" s="6">
        <f t="shared" si="8443"/>
        <v>0</v>
      </c>
      <c r="DP600" s="6">
        <f t="shared" si="8444"/>
        <v>0</v>
      </c>
      <c r="DQ600" s="6">
        <f t="shared" si="8445"/>
        <v>0</v>
      </c>
      <c r="DR600" s="6">
        <f t="shared" si="8446"/>
        <v>0</v>
      </c>
      <c r="DS600" s="6">
        <f t="shared" si="8447"/>
        <v>0</v>
      </c>
      <c r="DT600" s="6">
        <f t="shared" si="8448"/>
        <v>0</v>
      </c>
      <c r="DU600" s="6">
        <f t="shared" si="8449"/>
        <v>0</v>
      </c>
      <c r="DV600" s="6">
        <f t="shared" si="8450"/>
        <v>0</v>
      </c>
      <c r="DW600" s="6">
        <f t="shared" si="8451"/>
        <v>0</v>
      </c>
      <c r="DX600" s="6">
        <f t="shared" si="8452"/>
        <v>0</v>
      </c>
      <c r="DY600" s="6">
        <f t="shared" si="8453"/>
        <v>0</v>
      </c>
      <c r="DZ600" s="6">
        <f t="shared" si="8454"/>
        <v>0</v>
      </c>
    </row>
    <row r="601" spans="2:130" ht="12" customHeight="1" outlineLevel="1">
      <c r="B601" s="6">
        <f>'23년(세부_실적)'!A800</f>
        <v>595</v>
      </c>
      <c r="C601" s="620"/>
      <c r="D601" s="620"/>
      <c r="E601" s="620"/>
      <c r="F601" s="622" t="str">
        <f>'23년(세부_실적)'!E800</f>
        <v>PLL048-P08</v>
      </c>
      <c r="G601" s="622" t="s">
        <v>1577</v>
      </c>
      <c r="H601" s="622" t="str">
        <f>'23년(세부_실적)'!F800</f>
        <v>내장형</v>
      </c>
      <c r="I601" s="617" t="str">
        <f>'23년(세부_실적)'!G800</f>
        <v>구</v>
      </c>
      <c r="J601" s="617" t="str">
        <f>'23년(세부_실적)'!H800</f>
        <v>SY</v>
      </c>
      <c r="K601" s="617">
        <f>'23년(세부_실적)'!I800</f>
        <v>0</v>
      </c>
      <c r="L601" s="617">
        <f>'23년(세부_실적)'!J800</f>
        <v>4090</v>
      </c>
      <c r="M601" s="617">
        <f>'23년(세부_실적)'!K800</f>
        <v>0</v>
      </c>
      <c r="N601" s="617">
        <f>'23년(세부_실적)'!L800</f>
        <v>4090</v>
      </c>
      <c r="O601" s="617">
        <f>'23년(세부_실적)'!M800</f>
        <v>0</v>
      </c>
      <c r="P601" s="617">
        <f>'23년(세부_실적)'!N800</f>
        <v>0</v>
      </c>
      <c r="Q601" s="617">
        <f>'23년(세부_실적)'!O800</f>
        <v>0</v>
      </c>
      <c r="R601" s="617">
        <f>'23년(세부_실적)'!P800</f>
        <v>0</v>
      </c>
      <c r="S601" s="638">
        <f>'23년(세부_실적)'!Q800</f>
        <v>0</v>
      </c>
      <c r="T601" s="638">
        <f t="shared" si="8399"/>
        <v>0</v>
      </c>
      <c r="U601" s="638">
        <f>'23년(세부_실적)'!S800</f>
        <v>0</v>
      </c>
      <c r="V601" s="638">
        <f t="shared" si="8400"/>
        <v>0</v>
      </c>
      <c r="W601" s="638">
        <f>'23년(세부_실적)'!U800</f>
        <v>0</v>
      </c>
      <c r="X601" s="638">
        <f t="shared" si="8401"/>
        <v>0</v>
      </c>
      <c r="Y601" s="638">
        <f>'23년(세부_실적)'!W800</f>
        <v>0</v>
      </c>
      <c r="Z601" s="638">
        <f t="shared" si="8402"/>
        <v>0</v>
      </c>
      <c r="AA601" s="638">
        <f>'23년(세부_실적)'!Y800</f>
        <v>0</v>
      </c>
      <c r="AB601" s="638">
        <f t="shared" si="8402"/>
        <v>0</v>
      </c>
      <c r="AC601" s="638">
        <f>'23년(세부_실적)'!AA800</f>
        <v>0</v>
      </c>
      <c r="AD601" s="638">
        <f t="shared" ref="AD601" si="8679">AC601*1000</f>
        <v>0</v>
      </c>
      <c r="AE601" s="638">
        <f>'23년(세부_실적)'!AC800</f>
        <v>0</v>
      </c>
      <c r="AF601" s="638">
        <f t="shared" ref="AF601" si="8680">AE601*1000</f>
        <v>0</v>
      </c>
      <c r="AG601" s="638">
        <f>'23년(세부_실적)'!AE800</f>
        <v>0</v>
      </c>
      <c r="AH601" s="638">
        <f t="shared" ref="AH601" si="8681">AG601*1000</f>
        <v>0</v>
      </c>
      <c r="AI601" s="638">
        <f>'23년(세부_실적)'!AG800</f>
        <v>0</v>
      </c>
      <c r="AJ601" s="638">
        <f t="shared" ref="AJ601" si="8682">AI601*1000</f>
        <v>0</v>
      </c>
      <c r="AK601" s="638">
        <f>'23년(세부_실적)'!AI800</f>
        <v>0</v>
      </c>
      <c r="AL601" s="638">
        <f t="shared" ref="AL601" si="8683">AK601*1000</f>
        <v>0</v>
      </c>
      <c r="AM601" s="638">
        <f>'23년(세부_실적)'!AK800</f>
        <v>0</v>
      </c>
      <c r="AN601" s="638">
        <f t="shared" ref="AN601" si="8684">AM601*1000</f>
        <v>0</v>
      </c>
      <c r="AO601" s="638">
        <f>'23년(세부_실적)'!AM800</f>
        <v>0</v>
      </c>
      <c r="AP601" s="638">
        <f t="shared" ref="AP601" si="8685">AO601*1000</f>
        <v>0</v>
      </c>
      <c r="AQ601" s="638">
        <f>'23년(세부_실적)'!AO800</f>
        <v>0</v>
      </c>
      <c r="AR601" s="638">
        <f t="shared" ref="AR601" si="8686">AQ601*1000</f>
        <v>0</v>
      </c>
      <c r="AS601" s="638">
        <f>'23년(세부_실적)'!AQ800</f>
        <v>0</v>
      </c>
      <c r="AT601" s="638">
        <f t="shared" ref="AT601" si="8687">AS601*1000</f>
        <v>0</v>
      </c>
      <c r="AU601" s="638">
        <f>'23년(세부_실적)'!AS800</f>
        <v>0</v>
      </c>
      <c r="AV601" s="638">
        <f t="shared" ref="AV601" si="8688">AU601*1000</f>
        <v>0</v>
      </c>
      <c r="AW601" s="638">
        <f>'23년(세부_실적)'!AU800</f>
        <v>0</v>
      </c>
      <c r="AX601" s="638">
        <f t="shared" ref="AX601" si="8689">AW601*1000</f>
        <v>0</v>
      </c>
      <c r="AY601" s="638">
        <f>'23년(세부_실적)'!AW800</f>
        <v>0</v>
      </c>
      <c r="AZ601" s="638">
        <f t="shared" ref="AZ601" si="8690">AY601*1000</f>
        <v>0</v>
      </c>
      <c r="BA601" s="638">
        <f>'23년(세부_실적)'!AY800</f>
        <v>0</v>
      </c>
      <c r="BB601" s="638">
        <f t="shared" ref="BB601" si="8691">BA601*1000</f>
        <v>0</v>
      </c>
      <c r="BC601" s="638">
        <f>'23년(세부_실적)'!BA800</f>
        <v>0</v>
      </c>
      <c r="BD601" s="638">
        <f t="shared" ref="BD601" si="8692">BC601*1000</f>
        <v>0</v>
      </c>
      <c r="BF601" s="617"/>
      <c r="BG601" s="617"/>
      <c r="BH601" s="617"/>
      <c r="BI601" s="617"/>
      <c r="BJ601" s="617"/>
      <c r="BK601" s="617"/>
      <c r="BL601" s="617"/>
      <c r="BM601" s="617"/>
      <c r="BN601" s="617"/>
      <c r="BO601" s="617"/>
      <c r="BP601" s="617"/>
      <c r="BQ601" s="617"/>
      <c r="BR601" s="617"/>
      <c r="BS601" s="617"/>
      <c r="BT601" s="617"/>
      <c r="BU601" s="617"/>
      <c r="BV601" s="617"/>
      <c r="BW601" s="617"/>
      <c r="BX601" s="617"/>
      <c r="BY601" s="617"/>
      <c r="BZ601" s="617"/>
      <c r="CA601" s="617"/>
      <c r="CB601" s="617"/>
      <c r="CC601" s="617"/>
      <c r="CD601" s="617"/>
      <c r="CE601" s="617"/>
      <c r="CF601" s="617"/>
      <c r="CG601" s="617"/>
      <c r="CH601" s="617"/>
      <c r="CI601" s="617"/>
      <c r="CJ601" s="617"/>
      <c r="CK601" s="617"/>
      <c r="CL601" s="617"/>
      <c r="CM601" s="617"/>
      <c r="CN601" s="617"/>
      <c r="CO601" s="617"/>
      <c r="CP601" s="617"/>
      <c r="CQ601" s="617"/>
      <c r="CR601" s="617"/>
      <c r="CS601" s="617"/>
      <c r="CT601" s="617"/>
      <c r="CU601" s="617"/>
      <c r="CV601" s="617"/>
      <c r="CW601" s="617"/>
      <c r="CX601" s="617"/>
      <c r="CY601" s="617"/>
      <c r="CZ601" s="617"/>
      <c r="DA601" s="617"/>
      <c r="DB601" s="6">
        <f t="shared" si="8431"/>
        <v>0</v>
      </c>
      <c r="DC601" s="6">
        <f t="shared" si="8432"/>
        <v>0</v>
      </c>
      <c r="DD601" s="6">
        <f t="shared" si="8433"/>
        <v>0</v>
      </c>
      <c r="DE601" s="6">
        <f t="shared" si="8434"/>
        <v>0</v>
      </c>
      <c r="DF601" s="6">
        <f t="shared" si="8435"/>
        <v>0</v>
      </c>
      <c r="DG601" s="6">
        <f t="shared" si="8436"/>
        <v>0</v>
      </c>
      <c r="DH601" s="6">
        <f t="shared" si="8437"/>
        <v>0</v>
      </c>
      <c r="DI601" s="6">
        <f t="shared" si="8438"/>
        <v>0</v>
      </c>
      <c r="DJ601" s="6">
        <f t="shared" si="8439"/>
        <v>0</v>
      </c>
      <c r="DK601" s="6">
        <f t="shared" si="8440"/>
        <v>0</v>
      </c>
      <c r="DL601" s="6">
        <f t="shared" si="8441"/>
        <v>0</v>
      </c>
      <c r="DM601" s="6">
        <f t="shared" si="8442"/>
        <v>0</v>
      </c>
      <c r="DO601" s="6">
        <f t="shared" si="8443"/>
        <v>0</v>
      </c>
      <c r="DP601" s="6">
        <f t="shared" si="8444"/>
        <v>0</v>
      </c>
      <c r="DQ601" s="6">
        <f t="shared" si="8445"/>
        <v>0</v>
      </c>
      <c r="DR601" s="6">
        <f t="shared" si="8446"/>
        <v>0</v>
      </c>
      <c r="DS601" s="6">
        <f t="shared" si="8447"/>
        <v>0</v>
      </c>
      <c r="DT601" s="6">
        <f t="shared" si="8448"/>
        <v>0</v>
      </c>
      <c r="DU601" s="6">
        <f t="shared" si="8449"/>
        <v>0</v>
      </c>
      <c r="DV601" s="6">
        <f t="shared" si="8450"/>
        <v>0</v>
      </c>
      <c r="DW601" s="6">
        <f t="shared" si="8451"/>
        <v>0</v>
      </c>
      <c r="DX601" s="6">
        <f t="shared" si="8452"/>
        <v>0</v>
      </c>
      <c r="DY601" s="6">
        <f t="shared" si="8453"/>
        <v>0</v>
      </c>
      <c r="DZ601" s="6">
        <f t="shared" si="8454"/>
        <v>0</v>
      </c>
    </row>
    <row r="602" spans="2:130" ht="12" customHeight="1" outlineLevel="1">
      <c r="B602" s="6">
        <f>'23년(세부_실적)'!A801</f>
        <v>596</v>
      </c>
      <c r="C602" s="620"/>
      <c r="D602" s="620"/>
      <c r="E602" s="620"/>
      <c r="F602" s="622" t="str">
        <f>'23년(세부_실적)'!E801</f>
        <v>PLL048-P11</v>
      </c>
      <c r="G602" s="622" t="s">
        <v>1578</v>
      </c>
      <c r="H602" s="622" t="str">
        <f>'23년(세부_실적)'!F801</f>
        <v>내장형</v>
      </c>
      <c r="I602" s="617" t="str">
        <f>'23년(세부_실적)'!G801</f>
        <v>구</v>
      </c>
      <c r="J602" s="617" t="str">
        <f>'23년(세부_실적)'!H801</f>
        <v>SY</v>
      </c>
      <c r="K602" s="617">
        <f>'23년(세부_실적)'!I801</f>
        <v>0</v>
      </c>
      <c r="L602" s="617">
        <f>'23년(세부_실적)'!J801</f>
        <v>4090</v>
      </c>
      <c r="M602" s="617">
        <f>'23년(세부_실적)'!K801</f>
        <v>0</v>
      </c>
      <c r="N602" s="617">
        <f>'23년(세부_실적)'!L801</f>
        <v>4090</v>
      </c>
      <c r="O602" s="617">
        <f>'23년(세부_실적)'!M801</f>
        <v>0</v>
      </c>
      <c r="P602" s="617">
        <f>'23년(세부_실적)'!N801</f>
        <v>0</v>
      </c>
      <c r="Q602" s="617">
        <f>'23년(세부_실적)'!O801</f>
        <v>0</v>
      </c>
      <c r="R602" s="617">
        <f>'23년(세부_실적)'!P801</f>
        <v>0</v>
      </c>
      <c r="S602" s="638">
        <f>'23년(세부_실적)'!Q801</f>
        <v>0</v>
      </c>
      <c r="T602" s="638">
        <f t="shared" si="8399"/>
        <v>0</v>
      </c>
      <c r="U602" s="638">
        <f>'23년(세부_실적)'!S801</f>
        <v>0</v>
      </c>
      <c r="V602" s="638">
        <f t="shared" si="8400"/>
        <v>0</v>
      </c>
      <c r="W602" s="638">
        <f>'23년(세부_실적)'!U801</f>
        <v>0</v>
      </c>
      <c r="X602" s="638">
        <f t="shared" si="8401"/>
        <v>0</v>
      </c>
      <c r="Y602" s="638">
        <f>'23년(세부_실적)'!W801</f>
        <v>0</v>
      </c>
      <c r="Z602" s="638">
        <f t="shared" si="8402"/>
        <v>0</v>
      </c>
      <c r="AA602" s="638">
        <f>'23년(세부_실적)'!Y801</f>
        <v>0</v>
      </c>
      <c r="AB602" s="638">
        <f t="shared" si="8402"/>
        <v>0</v>
      </c>
      <c r="AC602" s="638">
        <f>'23년(세부_실적)'!AA801</f>
        <v>0</v>
      </c>
      <c r="AD602" s="638">
        <f t="shared" ref="AD602" si="8693">AC602*1000</f>
        <v>0</v>
      </c>
      <c r="AE602" s="638">
        <f>'23년(세부_실적)'!AC801</f>
        <v>0</v>
      </c>
      <c r="AF602" s="638">
        <f t="shared" ref="AF602" si="8694">AE602*1000</f>
        <v>0</v>
      </c>
      <c r="AG602" s="638">
        <f>'23년(세부_실적)'!AE801</f>
        <v>0</v>
      </c>
      <c r="AH602" s="638">
        <f t="shared" ref="AH602" si="8695">AG602*1000</f>
        <v>0</v>
      </c>
      <c r="AI602" s="638">
        <f>'23년(세부_실적)'!AG801</f>
        <v>0</v>
      </c>
      <c r="AJ602" s="638">
        <f t="shared" ref="AJ602" si="8696">AI602*1000</f>
        <v>0</v>
      </c>
      <c r="AK602" s="638">
        <f>'23년(세부_실적)'!AI801</f>
        <v>0</v>
      </c>
      <c r="AL602" s="638">
        <f t="shared" ref="AL602" si="8697">AK602*1000</f>
        <v>0</v>
      </c>
      <c r="AM602" s="638">
        <f>'23년(세부_실적)'!AK801</f>
        <v>0</v>
      </c>
      <c r="AN602" s="638">
        <f t="shared" ref="AN602" si="8698">AM602*1000</f>
        <v>0</v>
      </c>
      <c r="AO602" s="638">
        <f>'23년(세부_실적)'!AM801</f>
        <v>0</v>
      </c>
      <c r="AP602" s="638">
        <f t="shared" ref="AP602" si="8699">AO602*1000</f>
        <v>0</v>
      </c>
      <c r="AQ602" s="638">
        <f>'23년(세부_실적)'!AO801</f>
        <v>0</v>
      </c>
      <c r="AR602" s="638">
        <f t="shared" ref="AR602" si="8700">AQ602*1000</f>
        <v>0</v>
      </c>
      <c r="AS602" s="638">
        <f>'23년(세부_실적)'!AQ801</f>
        <v>0</v>
      </c>
      <c r="AT602" s="638">
        <f t="shared" ref="AT602" si="8701">AS602*1000</f>
        <v>0</v>
      </c>
      <c r="AU602" s="638">
        <f>'23년(세부_실적)'!AS801</f>
        <v>0</v>
      </c>
      <c r="AV602" s="638">
        <f t="shared" ref="AV602" si="8702">AU602*1000</f>
        <v>0</v>
      </c>
      <c r="AW602" s="638">
        <f>'23년(세부_실적)'!AU801</f>
        <v>0</v>
      </c>
      <c r="AX602" s="638">
        <f t="shared" ref="AX602" si="8703">AW602*1000</f>
        <v>0</v>
      </c>
      <c r="AY602" s="638">
        <f>'23년(세부_실적)'!AW801</f>
        <v>0</v>
      </c>
      <c r="AZ602" s="638">
        <f t="shared" ref="AZ602" si="8704">AY602*1000</f>
        <v>0</v>
      </c>
      <c r="BA602" s="638">
        <f>'23년(세부_실적)'!AY801</f>
        <v>0</v>
      </c>
      <c r="BB602" s="638">
        <f t="shared" ref="BB602" si="8705">BA602*1000</f>
        <v>0</v>
      </c>
      <c r="BC602" s="638">
        <f>'23년(세부_실적)'!BA801</f>
        <v>0</v>
      </c>
      <c r="BD602" s="638">
        <f t="shared" ref="BD602" si="8706">BC602*1000</f>
        <v>0</v>
      </c>
      <c r="BF602" s="617"/>
      <c r="BG602" s="617"/>
      <c r="BH602" s="617"/>
      <c r="BI602" s="617"/>
      <c r="BJ602" s="617"/>
      <c r="BK602" s="617"/>
      <c r="BL602" s="617"/>
      <c r="BM602" s="617"/>
      <c r="BN602" s="617"/>
      <c r="BO602" s="617"/>
      <c r="BP602" s="617"/>
      <c r="BQ602" s="617"/>
      <c r="BR602" s="617"/>
      <c r="BS602" s="617"/>
      <c r="BT602" s="617"/>
      <c r="BU602" s="617"/>
      <c r="BV602" s="617"/>
      <c r="BW602" s="617"/>
      <c r="BX602" s="617"/>
      <c r="BY602" s="617"/>
      <c r="BZ602" s="617"/>
      <c r="CA602" s="617"/>
      <c r="CB602" s="617"/>
      <c r="CC602" s="617"/>
      <c r="CD602" s="617"/>
      <c r="CE602" s="617"/>
      <c r="CF602" s="617"/>
      <c r="CG602" s="617"/>
      <c r="CH602" s="617"/>
      <c r="CI602" s="617"/>
      <c r="CJ602" s="617"/>
      <c r="CK602" s="617"/>
      <c r="CL602" s="617"/>
      <c r="CM602" s="617"/>
      <c r="CN602" s="617"/>
      <c r="CO602" s="617"/>
      <c r="CP602" s="617"/>
      <c r="CQ602" s="617"/>
      <c r="CR602" s="617"/>
      <c r="CS602" s="617"/>
      <c r="CT602" s="617"/>
      <c r="CU602" s="617"/>
      <c r="CV602" s="617"/>
      <c r="CW602" s="617"/>
      <c r="CX602" s="617"/>
      <c r="CY602" s="617"/>
      <c r="CZ602" s="617"/>
      <c r="DA602" s="617"/>
      <c r="DB602" s="6">
        <f t="shared" si="8431"/>
        <v>0</v>
      </c>
      <c r="DC602" s="6">
        <f t="shared" si="8432"/>
        <v>0</v>
      </c>
      <c r="DD602" s="6">
        <f t="shared" si="8433"/>
        <v>0</v>
      </c>
      <c r="DE602" s="6">
        <f t="shared" si="8434"/>
        <v>0</v>
      </c>
      <c r="DF602" s="6">
        <f t="shared" si="8435"/>
        <v>0</v>
      </c>
      <c r="DG602" s="6">
        <f t="shared" si="8436"/>
        <v>0</v>
      </c>
      <c r="DH602" s="6">
        <f t="shared" si="8437"/>
        <v>0</v>
      </c>
      <c r="DI602" s="6">
        <f t="shared" si="8438"/>
        <v>0</v>
      </c>
      <c r="DJ602" s="6">
        <f t="shared" si="8439"/>
        <v>0</v>
      </c>
      <c r="DK602" s="6">
        <f t="shared" si="8440"/>
        <v>0</v>
      </c>
      <c r="DL602" s="6">
        <f t="shared" si="8441"/>
        <v>0</v>
      </c>
      <c r="DM602" s="6">
        <f t="shared" si="8442"/>
        <v>0</v>
      </c>
      <c r="DO602" s="6">
        <f t="shared" si="8443"/>
        <v>0</v>
      </c>
      <c r="DP602" s="6">
        <f t="shared" si="8444"/>
        <v>0</v>
      </c>
      <c r="DQ602" s="6">
        <f t="shared" si="8445"/>
        <v>0</v>
      </c>
      <c r="DR602" s="6">
        <f t="shared" si="8446"/>
        <v>0</v>
      </c>
      <c r="DS602" s="6">
        <f t="shared" si="8447"/>
        <v>0</v>
      </c>
      <c r="DT602" s="6">
        <f t="shared" si="8448"/>
        <v>0</v>
      </c>
      <c r="DU602" s="6">
        <f t="shared" si="8449"/>
        <v>0</v>
      </c>
      <c r="DV602" s="6">
        <f t="shared" si="8450"/>
        <v>0</v>
      </c>
      <c r="DW602" s="6">
        <f t="shared" si="8451"/>
        <v>0</v>
      </c>
      <c r="DX602" s="6">
        <f t="shared" si="8452"/>
        <v>0</v>
      </c>
      <c r="DY602" s="6">
        <f t="shared" si="8453"/>
        <v>0</v>
      </c>
      <c r="DZ602" s="6">
        <f t="shared" si="8454"/>
        <v>0</v>
      </c>
    </row>
    <row r="603" spans="2:130" ht="12" customHeight="1" outlineLevel="1">
      <c r="B603" s="6">
        <f>'23년(세부_실적)'!A802</f>
        <v>597</v>
      </c>
      <c r="C603" s="620"/>
      <c r="D603" s="620"/>
      <c r="E603" s="620"/>
      <c r="F603" s="622" t="str">
        <f>'23년(세부_실적)'!E802</f>
        <v>PLL048-P12</v>
      </c>
      <c r="G603" s="622" t="s">
        <v>1579</v>
      </c>
      <c r="H603" s="622" t="str">
        <f>'23년(세부_실적)'!F802</f>
        <v>내장형</v>
      </c>
      <c r="I603" s="617" t="str">
        <f>'23년(세부_실적)'!G802</f>
        <v>구</v>
      </c>
      <c r="J603" s="617" t="str">
        <f>'23년(세부_실적)'!H802</f>
        <v>SY</v>
      </c>
      <c r="K603" s="617">
        <f>'23년(세부_실적)'!I802</f>
        <v>0</v>
      </c>
      <c r="L603" s="617">
        <f>'23년(세부_실적)'!J802</f>
        <v>4090</v>
      </c>
      <c r="M603" s="617">
        <f>'23년(세부_실적)'!K802</f>
        <v>0</v>
      </c>
      <c r="N603" s="617">
        <f>'23년(세부_실적)'!L802</f>
        <v>4090</v>
      </c>
      <c r="O603" s="617">
        <f>'23년(세부_실적)'!M802</f>
        <v>0</v>
      </c>
      <c r="P603" s="617">
        <f>'23년(세부_실적)'!N802</f>
        <v>0</v>
      </c>
      <c r="Q603" s="617">
        <f>'23년(세부_실적)'!O802</f>
        <v>0</v>
      </c>
      <c r="R603" s="617">
        <f>'23년(세부_실적)'!P802</f>
        <v>0</v>
      </c>
      <c r="S603" s="638">
        <f>'23년(세부_실적)'!Q802</f>
        <v>0</v>
      </c>
      <c r="T603" s="638">
        <f t="shared" si="8399"/>
        <v>0</v>
      </c>
      <c r="U603" s="638">
        <f>'23년(세부_실적)'!S802</f>
        <v>0</v>
      </c>
      <c r="V603" s="638">
        <f t="shared" si="8400"/>
        <v>0</v>
      </c>
      <c r="W603" s="638">
        <f>'23년(세부_실적)'!U802</f>
        <v>0</v>
      </c>
      <c r="X603" s="638">
        <f t="shared" si="8401"/>
        <v>0</v>
      </c>
      <c r="Y603" s="638">
        <f>'23년(세부_실적)'!W802</f>
        <v>0</v>
      </c>
      <c r="Z603" s="638">
        <f t="shared" si="8402"/>
        <v>0</v>
      </c>
      <c r="AA603" s="638">
        <f>'23년(세부_실적)'!Y802</f>
        <v>0</v>
      </c>
      <c r="AB603" s="638">
        <f t="shared" si="8402"/>
        <v>0</v>
      </c>
      <c r="AC603" s="638">
        <f>'23년(세부_실적)'!AA802</f>
        <v>0</v>
      </c>
      <c r="AD603" s="638">
        <f t="shared" ref="AD603" si="8707">AC603*1000</f>
        <v>0</v>
      </c>
      <c r="AE603" s="638">
        <f>'23년(세부_실적)'!AC802</f>
        <v>0</v>
      </c>
      <c r="AF603" s="638">
        <f t="shared" ref="AF603" si="8708">AE603*1000</f>
        <v>0</v>
      </c>
      <c r="AG603" s="638">
        <f>'23년(세부_실적)'!AE802</f>
        <v>0</v>
      </c>
      <c r="AH603" s="638">
        <f t="shared" ref="AH603" si="8709">AG603*1000</f>
        <v>0</v>
      </c>
      <c r="AI603" s="638">
        <f>'23년(세부_실적)'!AG802</f>
        <v>0</v>
      </c>
      <c r="AJ603" s="638">
        <f t="shared" ref="AJ603" si="8710">AI603*1000</f>
        <v>0</v>
      </c>
      <c r="AK603" s="638">
        <f>'23년(세부_실적)'!AI802</f>
        <v>0</v>
      </c>
      <c r="AL603" s="638">
        <f t="shared" ref="AL603" si="8711">AK603*1000</f>
        <v>0</v>
      </c>
      <c r="AM603" s="638">
        <f>'23년(세부_실적)'!AK802</f>
        <v>0</v>
      </c>
      <c r="AN603" s="638">
        <f t="shared" ref="AN603" si="8712">AM603*1000</f>
        <v>0</v>
      </c>
      <c r="AO603" s="638">
        <f>'23년(세부_실적)'!AM802</f>
        <v>0</v>
      </c>
      <c r="AP603" s="638">
        <f t="shared" ref="AP603" si="8713">AO603*1000</f>
        <v>0</v>
      </c>
      <c r="AQ603" s="638">
        <f>'23년(세부_실적)'!AO802</f>
        <v>0</v>
      </c>
      <c r="AR603" s="638">
        <f t="shared" ref="AR603" si="8714">AQ603*1000</f>
        <v>0</v>
      </c>
      <c r="AS603" s="638">
        <f>'23년(세부_실적)'!AQ802</f>
        <v>0</v>
      </c>
      <c r="AT603" s="638">
        <f t="shared" ref="AT603" si="8715">AS603*1000</f>
        <v>0</v>
      </c>
      <c r="AU603" s="638">
        <f>'23년(세부_실적)'!AS802</f>
        <v>0</v>
      </c>
      <c r="AV603" s="638">
        <f t="shared" ref="AV603" si="8716">AU603*1000</f>
        <v>0</v>
      </c>
      <c r="AW603" s="638">
        <f>'23년(세부_실적)'!AU802</f>
        <v>0</v>
      </c>
      <c r="AX603" s="638">
        <f t="shared" ref="AX603" si="8717">AW603*1000</f>
        <v>0</v>
      </c>
      <c r="AY603" s="638">
        <f>'23년(세부_실적)'!AW802</f>
        <v>0</v>
      </c>
      <c r="AZ603" s="638">
        <f t="shared" ref="AZ603" si="8718">AY603*1000</f>
        <v>0</v>
      </c>
      <c r="BA603" s="638">
        <f>'23년(세부_실적)'!AY802</f>
        <v>0</v>
      </c>
      <c r="BB603" s="638">
        <f t="shared" ref="BB603" si="8719">BA603*1000</f>
        <v>0</v>
      </c>
      <c r="BC603" s="638">
        <f>'23년(세부_실적)'!BA802</f>
        <v>0</v>
      </c>
      <c r="BD603" s="638">
        <f t="shared" ref="BD603" si="8720">BC603*1000</f>
        <v>0</v>
      </c>
      <c r="BF603" s="617"/>
      <c r="BG603" s="617"/>
      <c r="BH603" s="617"/>
      <c r="BI603" s="617"/>
      <c r="BJ603" s="617"/>
      <c r="BK603" s="617"/>
      <c r="BL603" s="617"/>
      <c r="BM603" s="617"/>
      <c r="BN603" s="617"/>
      <c r="BO603" s="617"/>
      <c r="BP603" s="617"/>
      <c r="BQ603" s="617"/>
      <c r="BR603" s="617"/>
      <c r="BS603" s="617"/>
      <c r="BT603" s="617"/>
      <c r="BU603" s="617"/>
      <c r="BV603" s="617"/>
      <c r="BW603" s="617"/>
      <c r="BX603" s="617"/>
      <c r="BY603" s="617"/>
      <c r="BZ603" s="617"/>
      <c r="CA603" s="617"/>
      <c r="CB603" s="617"/>
      <c r="CC603" s="617"/>
      <c r="CD603" s="617"/>
      <c r="CE603" s="617"/>
      <c r="CF603" s="617"/>
      <c r="CG603" s="617"/>
      <c r="CH603" s="617"/>
      <c r="CI603" s="617"/>
      <c r="CJ603" s="617"/>
      <c r="CK603" s="617"/>
      <c r="CL603" s="617"/>
      <c r="CM603" s="617"/>
      <c r="CN603" s="617"/>
      <c r="CO603" s="617"/>
      <c r="CP603" s="617"/>
      <c r="CQ603" s="617"/>
      <c r="CR603" s="617"/>
      <c r="CS603" s="617"/>
      <c r="CT603" s="617"/>
      <c r="CU603" s="617"/>
      <c r="CV603" s="617"/>
      <c r="CW603" s="617"/>
      <c r="CX603" s="617"/>
      <c r="CY603" s="617"/>
      <c r="CZ603" s="617"/>
      <c r="DA603" s="617"/>
      <c r="DB603" s="6">
        <f t="shared" si="8431"/>
        <v>0</v>
      </c>
      <c r="DC603" s="6">
        <f t="shared" si="8432"/>
        <v>0</v>
      </c>
      <c r="DD603" s="6">
        <f t="shared" si="8433"/>
        <v>0</v>
      </c>
      <c r="DE603" s="6">
        <f t="shared" si="8434"/>
        <v>0</v>
      </c>
      <c r="DF603" s="6">
        <f t="shared" si="8435"/>
        <v>0</v>
      </c>
      <c r="DG603" s="6">
        <f t="shared" si="8436"/>
        <v>0</v>
      </c>
      <c r="DH603" s="6">
        <f t="shared" si="8437"/>
        <v>0</v>
      </c>
      <c r="DI603" s="6">
        <f t="shared" si="8438"/>
        <v>0</v>
      </c>
      <c r="DJ603" s="6">
        <f t="shared" si="8439"/>
        <v>0</v>
      </c>
      <c r="DK603" s="6">
        <f t="shared" si="8440"/>
        <v>0</v>
      </c>
      <c r="DL603" s="6">
        <f t="shared" si="8441"/>
        <v>0</v>
      </c>
      <c r="DM603" s="6">
        <f t="shared" si="8442"/>
        <v>0</v>
      </c>
      <c r="DO603" s="6">
        <f t="shared" si="8443"/>
        <v>0</v>
      </c>
      <c r="DP603" s="6">
        <f t="shared" si="8444"/>
        <v>0</v>
      </c>
      <c r="DQ603" s="6">
        <f t="shared" si="8445"/>
        <v>0</v>
      </c>
      <c r="DR603" s="6">
        <f t="shared" si="8446"/>
        <v>0</v>
      </c>
      <c r="DS603" s="6">
        <f t="shared" si="8447"/>
        <v>0</v>
      </c>
      <c r="DT603" s="6">
        <f t="shared" si="8448"/>
        <v>0</v>
      </c>
      <c r="DU603" s="6">
        <f t="shared" si="8449"/>
        <v>0</v>
      </c>
      <c r="DV603" s="6">
        <f t="shared" si="8450"/>
        <v>0</v>
      </c>
      <c r="DW603" s="6">
        <f t="shared" si="8451"/>
        <v>0</v>
      </c>
      <c r="DX603" s="6">
        <f t="shared" si="8452"/>
        <v>0</v>
      </c>
      <c r="DY603" s="6">
        <f t="shared" si="8453"/>
        <v>0</v>
      </c>
      <c r="DZ603" s="6">
        <f t="shared" si="8454"/>
        <v>0</v>
      </c>
    </row>
    <row r="604" spans="2:130" ht="12" customHeight="1" outlineLevel="1">
      <c r="B604" s="6">
        <f>'23년(세부_실적)'!A803</f>
        <v>598</v>
      </c>
      <c r="C604" s="620"/>
      <c r="D604" s="620"/>
      <c r="E604" s="620"/>
      <c r="F604" s="622" t="str">
        <f>'23년(세부_실적)'!E803</f>
        <v>PLL048-P14</v>
      </c>
      <c r="G604" s="622" t="s">
        <v>1580</v>
      </c>
      <c r="H604" s="622" t="str">
        <f>'23년(세부_실적)'!F803</f>
        <v>내장형</v>
      </c>
      <c r="I604" s="617" t="str">
        <f>'23년(세부_실적)'!G803</f>
        <v>구</v>
      </c>
      <c r="J604" s="617" t="str">
        <f>'23년(세부_실적)'!H803</f>
        <v>SY</v>
      </c>
      <c r="K604" s="617">
        <f>'23년(세부_실적)'!I803</f>
        <v>0</v>
      </c>
      <c r="L604" s="617">
        <f>'23년(세부_실적)'!J803</f>
        <v>4090</v>
      </c>
      <c r="M604" s="617">
        <f>'23년(세부_실적)'!K803</f>
        <v>0</v>
      </c>
      <c r="N604" s="617">
        <f>'23년(세부_실적)'!L803</f>
        <v>4090</v>
      </c>
      <c r="O604" s="617">
        <f>'23년(세부_실적)'!M803</f>
        <v>0</v>
      </c>
      <c r="P604" s="617">
        <f>'23년(세부_실적)'!N803</f>
        <v>0</v>
      </c>
      <c r="Q604" s="617">
        <f>'23년(세부_실적)'!O803</f>
        <v>0</v>
      </c>
      <c r="R604" s="617">
        <f>'23년(세부_실적)'!P803</f>
        <v>0</v>
      </c>
      <c r="S604" s="638">
        <f>'23년(세부_실적)'!Q803</f>
        <v>0</v>
      </c>
      <c r="T604" s="638">
        <f t="shared" si="8399"/>
        <v>0</v>
      </c>
      <c r="U604" s="638">
        <f>'23년(세부_실적)'!S803</f>
        <v>0</v>
      </c>
      <c r="V604" s="638">
        <f t="shared" si="8400"/>
        <v>0</v>
      </c>
      <c r="W604" s="638">
        <f>'23년(세부_실적)'!U803</f>
        <v>0</v>
      </c>
      <c r="X604" s="638">
        <f t="shared" si="8401"/>
        <v>0</v>
      </c>
      <c r="Y604" s="638">
        <f>'23년(세부_실적)'!W803</f>
        <v>0</v>
      </c>
      <c r="Z604" s="638">
        <f t="shared" si="8402"/>
        <v>0</v>
      </c>
      <c r="AA604" s="638">
        <f>'23년(세부_실적)'!Y803</f>
        <v>0</v>
      </c>
      <c r="AB604" s="638">
        <f t="shared" si="8402"/>
        <v>0</v>
      </c>
      <c r="AC604" s="638">
        <f>'23년(세부_실적)'!AA803</f>
        <v>0</v>
      </c>
      <c r="AD604" s="638">
        <f t="shared" ref="AD604" si="8721">AC604*1000</f>
        <v>0</v>
      </c>
      <c r="AE604" s="638">
        <f>'23년(세부_실적)'!AC803</f>
        <v>0</v>
      </c>
      <c r="AF604" s="638">
        <f t="shared" ref="AF604" si="8722">AE604*1000</f>
        <v>0</v>
      </c>
      <c r="AG604" s="638">
        <f>'23년(세부_실적)'!AE803</f>
        <v>0</v>
      </c>
      <c r="AH604" s="638">
        <f t="shared" ref="AH604" si="8723">AG604*1000</f>
        <v>0</v>
      </c>
      <c r="AI604" s="638">
        <f>'23년(세부_실적)'!AG803</f>
        <v>0</v>
      </c>
      <c r="AJ604" s="638">
        <f t="shared" ref="AJ604" si="8724">AI604*1000</f>
        <v>0</v>
      </c>
      <c r="AK604" s="638">
        <f>'23년(세부_실적)'!AI803</f>
        <v>0</v>
      </c>
      <c r="AL604" s="638">
        <f t="shared" ref="AL604" si="8725">AK604*1000</f>
        <v>0</v>
      </c>
      <c r="AM604" s="638">
        <f>'23년(세부_실적)'!AK803</f>
        <v>0</v>
      </c>
      <c r="AN604" s="638">
        <f t="shared" ref="AN604" si="8726">AM604*1000</f>
        <v>0</v>
      </c>
      <c r="AO604" s="638">
        <f>'23년(세부_실적)'!AM803</f>
        <v>0</v>
      </c>
      <c r="AP604" s="638">
        <f t="shared" ref="AP604" si="8727">AO604*1000</f>
        <v>0</v>
      </c>
      <c r="AQ604" s="638">
        <f>'23년(세부_실적)'!AO803</f>
        <v>0</v>
      </c>
      <c r="AR604" s="638">
        <f t="shared" ref="AR604" si="8728">AQ604*1000</f>
        <v>0</v>
      </c>
      <c r="AS604" s="638">
        <f>'23년(세부_실적)'!AQ803</f>
        <v>0</v>
      </c>
      <c r="AT604" s="638">
        <f t="shared" ref="AT604" si="8729">AS604*1000</f>
        <v>0</v>
      </c>
      <c r="AU604" s="638">
        <f>'23년(세부_실적)'!AS803</f>
        <v>0</v>
      </c>
      <c r="AV604" s="638">
        <f t="shared" ref="AV604" si="8730">AU604*1000</f>
        <v>0</v>
      </c>
      <c r="AW604" s="638">
        <f>'23년(세부_실적)'!AU803</f>
        <v>0</v>
      </c>
      <c r="AX604" s="638">
        <f t="shared" ref="AX604" si="8731">AW604*1000</f>
        <v>0</v>
      </c>
      <c r="AY604" s="638">
        <f>'23년(세부_실적)'!AW803</f>
        <v>0</v>
      </c>
      <c r="AZ604" s="638">
        <f t="shared" ref="AZ604" si="8732">AY604*1000</f>
        <v>0</v>
      </c>
      <c r="BA604" s="638">
        <f>'23년(세부_실적)'!AY803</f>
        <v>0</v>
      </c>
      <c r="BB604" s="638">
        <f t="shared" ref="BB604" si="8733">BA604*1000</f>
        <v>0</v>
      </c>
      <c r="BC604" s="638">
        <f>'23년(세부_실적)'!BA803</f>
        <v>0</v>
      </c>
      <c r="BD604" s="638">
        <f t="shared" ref="BD604" si="8734">BC604*1000</f>
        <v>0</v>
      </c>
      <c r="BF604" s="617"/>
      <c r="BG604" s="617"/>
      <c r="BH604" s="617"/>
      <c r="BI604" s="617"/>
      <c r="BJ604" s="617"/>
      <c r="BK604" s="617"/>
      <c r="BL604" s="617"/>
      <c r="BM604" s="617"/>
      <c r="BN604" s="617"/>
      <c r="BO604" s="617"/>
      <c r="BP604" s="617"/>
      <c r="BQ604" s="617"/>
      <c r="BR604" s="617"/>
      <c r="BS604" s="617"/>
      <c r="BT604" s="617"/>
      <c r="BU604" s="617"/>
      <c r="BV604" s="617"/>
      <c r="BW604" s="617"/>
      <c r="BX604" s="617"/>
      <c r="BY604" s="617"/>
      <c r="BZ604" s="617"/>
      <c r="CA604" s="617"/>
      <c r="CB604" s="617"/>
      <c r="CC604" s="617"/>
      <c r="CD604" s="617"/>
      <c r="CE604" s="617"/>
      <c r="CF604" s="617"/>
      <c r="CG604" s="617"/>
      <c r="CH604" s="617"/>
      <c r="CI604" s="617"/>
      <c r="CJ604" s="617"/>
      <c r="CK604" s="617"/>
      <c r="CL604" s="617"/>
      <c r="CM604" s="617"/>
      <c r="CN604" s="617"/>
      <c r="CO604" s="617"/>
      <c r="CP604" s="617"/>
      <c r="CQ604" s="617"/>
      <c r="CR604" s="617"/>
      <c r="CS604" s="617"/>
      <c r="CT604" s="617"/>
      <c r="CU604" s="617"/>
      <c r="CV604" s="617"/>
      <c r="CW604" s="617"/>
      <c r="CX604" s="617"/>
      <c r="CY604" s="617"/>
      <c r="CZ604" s="617"/>
      <c r="DA604" s="617"/>
      <c r="DB604" s="6">
        <f t="shared" si="8431"/>
        <v>0</v>
      </c>
      <c r="DC604" s="6">
        <f t="shared" si="8432"/>
        <v>0</v>
      </c>
      <c r="DD604" s="6">
        <f t="shared" si="8433"/>
        <v>0</v>
      </c>
      <c r="DE604" s="6">
        <f t="shared" si="8434"/>
        <v>0</v>
      </c>
      <c r="DF604" s="6">
        <f t="shared" si="8435"/>
        <v>0</v>
      </c>
      <c r="DG604" s="6">
        <f t="shared" si="8436"/>
        <v>0</v>
      </c>
      <c r="DH604" s="6">
        <f t="shared" si="8437"/>
        <v>0</v>
      </c>
      <c r="DI604" s="6">
        <f t="shared" si="8438"/>
        <v>0</v>
      </c>
      <c r="DJ604" s="6">
        <f t="shared" si="8439"/>
        <v>0</v>
      </c>
      <c r="DK604" s="6">
        <f t="shared" si="8440"/>
        <v>0</v>
      </c>
      <c r="DL604" s="6">
        <f t="shared" si="8441"/>
        <v>0</v>
      </c>
      <c r="DM604" s="6">
        <f t="shared" si="8442"/>
        <v>0</v>
      </c>
      <c r="DO604" s="6">
        <f t="shared" si="8443"/>
        <v>0</v>
      </c>
      <c r="DP604" s="6">
        <f t="shared" si="8444"/>
        <v>0</v>
      </c>
      <c r="DQ604" s="6">
        <f t="shared" si="8445"/>
        <v>0</v>
      </c>
      <c r="DR604" s="6">
        <f t="shared" si="8446"/>
        <v>0</v>
      </c>
      <c r="DS604" s="6">
        <f t="shared" si="8447"/>
        <v>0</v>
      </c>
      <c r="DT604" s="6">
        <f t="shared" si="8448"/>
        <v>0</v>
      </c>
      <c r="DU604" s="6">
        <f t="shared" si="8449"/>
        <v>0</v>
      </c>
      <c r="DV604" s="6">
        <f t="shared" si="8450"/>
        <v>0</v>
      </c>
      <c r="DW604" s="6">
        <f t="shared" si="8451"/>
        <v>0</v>
      </c>
      <c r="DX604" s="6">
        <f t="shared" si="8452"/>
        <v>0</v>
      </c>
      <c r="DY604" s="6">
        <f t="shared" si="8453"/>
        <v>0</v>
      </c>
      <c r="DZ604" s="6">
        <f t="shared" si="8454"/>
        <v>0</v>
      </c>
    </row>
    <row r="605" spans="2:130" ht="12" customHeight="1" outlineLevel="1">
      <c r="B605" s="6">
        <f>'23년(세부_실적)'!A804</f>
        <v>599</v>
      </c>
      <c r="C605" s="620"/>
      <c r="D605" s="620"/>
      <c r="E605" s="620"/>
      <c r="F605" s="622" t="str">
        <f>'23년(세부_실적)'!E804</f>
        <v>PLL048-P17</v>
      </c>
      <c r="G605" s="622" t="s">
        <v>1581</v>
      </c>
      <c r="H605" s="622" t="str">
        <f>'23년(세부_실적)'!F804</f>
        <v>내장형</v>
      </c>
      <c r="I605" s="617" t="str">
        <f>'23년(세부_실적)'!G804</f>
        <v>구</v>
      </c>
      <c r="J605" s="617" t="str">
        <f>'23년(세부_실적)'!H804</f>
        <v>SY</v>
      </c>
      <c r="K605" s="617">
        <f>'23년(세부_실적)'!I804</f>
        <v>0</v>
      </c>
      <c r="L605" s="617">
        <f>'23년(세부_실적)'!J804</f>
        <v>4090</v>
      </c>
      <c r="M605" s="617">
        <f>'23년(세부_실적)'!K804</f>
        <v>0</v>
      </c>
      <c r="N605" s="617">
        <f>'23년(세부_실적)'!L804</f>
        <v>4090</v>
      </c>
      <c r="O605" s="617">
        <f>'23년(세부_실적)'!M804</f>
        <v>0</v>
      </c>
      <c r="P605" s="617">
        <f>'23년(세부_실적)'!N804</f>
        <v>0</v>
      </c>
      <c r="Q605" s="617">
        <f>'23년(세부_실적)'!O804</f>
        <v>0</v>
      </c>
      <c r="R605" s="617">
        <f>'23년(세부_실적)'!P804</f>
        <v>0</v>
      </c>
      <c r="S605" s="638">
        <f>'23년(세부_실적)'!Q804</f>
        <v>0</v>
      </c>
      <c r="T605" s="638">
        <f t="shared" si="8399"/>
        <v>0</v>
      </c>
      <c r="U605" s="638">
        <f>'23년(세부_실적)'!S804</f>
        <v>0</v>
      </c>
      <c r="V605" s="638">
        <f t="shared" si="8400"/>
        <v>0</v>
      </c>
      <c r="W605" s="638">
        <f>'23년(세부_실적)'!U804</f>
        <v>0</v>
      </c>
      <c r="X605" s="638">
        <f t="shared" si="8401"/>
        <v>0</v>
      </c>
      <c r="Y605" s="638">
        <f>'23년(세부_실적)'!W804</f>
        <v>0</v>
      </c>
      <c r="Z605" s="638">
        <f t="shared" si="8402"/>
        <v>0</v>
      </c>
      <c r="AA605" s="638">
        <f>'23년(세부_실적)'!Y804</f>
        <v>0</v>
      </c>
      <c r="AB605" s="638">
        <f t="shared" si="8402"/>
        <v>0</v>
      </c>
      <c r="AC605" s="638">
        <f>'23년(세부_실적)'!AA804</f>
        <v>0</v>
      </c>
      <c r="AD605" s="638">
        <f t="shared" ref="AD605" si="8735">AC605*1000</f>
        <v>0</v>
      </c>
      <c r="AE605" s="638">
        <f>'23년(세부_실적)'!AC804</f>
        <v>0</v>
      </c>
      <c r="AF605" s="638">
        <f t="shared" ref="AF605" si="8736">AE605*1000</f>
        <v>0</v>
      </c>
      <c r="AG605" s="638">
        <f>'23년(세부_실적)'!AE804</f>
        <v>0</v>
      </c>
      <c r="AH605" s="638">
        <f t="shared" ref="AH605" si="8737">AG605*1000</f>
        <v>0</v>
      </c>
      <c r="AI605" s="638">
        <f>'23년(세부_실적)'!AG804</f>
        <v>0</v>
      </c>
      <c r="AJ605" s="638">
        <f t="shared" ref="AJ605" si="8738">AI605*1000</f>
        <v>0</v>
      </c>
      <c r="AK605" s="638">
        <f>'23년(세부_실적)'!AI804</f>
        <v>0</v>
      </c>
      <c r="AL605" s="638">
        <f t="shared" ref="AL605" si="8739">AK605*1000</f>
        <v>0</v>
      </c>
      <c r="AM605" s="638">
        <f>'23년(세부_실적)'!AK804</f>
        <v>0</v>
      </c>
      <c r="AN605" s="638">
        <f t="shared" ref="AN605" si="8740">AM605*1000</f>
        <v>0</v>
      </c>
      <c r="AO605" s="638">
        <f>'23년(세부_실적)'!AM804</f>
        <v>0</v>
      </c>
      <c r="AP605" s="638">
        <f t="shared" ref="AP605" si="8741">AO605*1000</f>
        <v>0</v>
      </c>
      <c r="AQ605" s="638">
        <f>'23년(세부_실적)'!AO804</f>
        <v>0</v>
      </c>
      <c r="AR605" s="638">
        <f t="shared" ref="AR605" si="8742">AQ605*1000</f>
        <v>0</v>
      </c>
      <c r="AS605" s="638">
        <f>'23년(세부_실적)'!AQ804</f>
        <v>0</v>
      </c>
      <c r="AT605" s="638">
        <f t="shared" ref="AT605" si="8743">AS605*1000</f>
        <v>0</v>
      </c>
      <c r="AU605" s="638">
        <f>'23년(세부_실적)'!AS804</f>
        <v>0</v>
      </c>
      <c r="AV605" s="638">
        <f t="shared" ref="AV605" si="8744">AU605*1000</f>
        <v>0</v>
      </c>
      <c r="AW605" s="638">
        <f>'23년(세부_실적)'!AU804</f>
        <v>0</v>
      </c>
      <c r="AX605" s="638">
        <f t="shared" ref="AX605" si="8745">AW605*1000</f>
        <v>0</v>
      </c>
      <c r="AY605" s="638">
        <f>'23년(세부_실적)'!AW804</f>
        <v>0</v>
      </c>
      <c r="AZ605" s="638">
        <f t="shared" ref="AZ605" si="8746">AY605*1000</f>
        <v>0</v>
      </c>
      <c r="BA605" s="638">
        <f>'23년(세부_실적)'!AY804</f>
        <v>0</v>
      </c>
      <c r="BB605" s="638">
        <f t="shared" ref="BB605" si="8747">BA605*1000</f>
        <v>0</v>
      </c>
      <c r="BC605" s="638">
        <f>'23년(세부_실적)'!BA804</f>
        <v>0</v>
      </c>
      <c r="BD605" s="638">
        <f t="shared" ref="BD605" si="8748">BC605*1000</f>
        <v>0</v>
      </c>
      <c r="BF605" s="617"/>
      <c r="BG605" s="617"/>
      <c r="BH605" s="617"/>
      <c r="BI605" s="617"/>
      <c r="BJ605" s="617"/>
      <c r="BK605" s="617"/>
      <c r="BL605" s="617"/>
      <c r="BM605" s="617"/>
      <c r="BN605" s="617"/>
      <c r="BO605" s="617"/>
      <c r="BP605" s="617"/>
      <c r="BQ605" s="617"/>
      <c r="BR605" s="617"/>
      <c r="BS605" s="617"/>
      <c r="BT605" s="617"/>
      <c r="BU605" s="617"/>
      <c r="BV605" s="617"/>
      <c r="BW605" s="617"/>
      <c r="BX605" s="617"/>
      <c r="BY605" s="617"/>
      <c r="BZ605" s="617"/>
      <c r="CA605" s="617"/>
      <c r="CB605" s="617"/>
      <c r="CC605" s="617"/>
      <c r="CD605" s="617"/>
      <c r="CE605" s="617"/>
      <c r="CF605" s="617"/>
      <c r="CG605" s="617"/>
      <c r="CH605" s="617"/>
      <c r="CI605" s="617"/>
      <c r="CJ605" s="617"/>
      <c r="CK605" s="617"/>
      <c r="CL605" s="617"/>
      <c r="CM605" s="617"/>
      <c r="CN605" s="617"/>
      <c r="CO605" s="617"/>
      <c r="CP605" s="617"/>
      <c r="CQ605" s="617"/>
      <c r="CR605" s="617"/>
      <c r="CS605" s="617"/>
      <c r="CT605" s="617"/>
      <c r="CU605" s="617"/>
      <c r="CV605" s="617"/>
      <c r="CW605" s="617"/>
      <c r="CX605" s="617"/>
      <c r="CY605" s="617"/>
      <c r="CZ605" s="617"/>
      <c r="DA605" s="617"/>
      <c r="DB605" s="6">
        <f t="shared" si="8431"/>
        <v>0</v>
      </c>
      <c r="DC605" s="6">
        <f t="shared" si="8432"/>
        <v>0</v>
      </c>
      <c r="DD605" s="6">
        <f t="shared" si="8433"/>
        <v>0</v>
      </c>
      <c r="DE605" s="6">
        <f t="shared" si="8434"/>
        <v>0</v>
      </c>
      <c r="DF605" s="6">
        <f t="shared" si="8435"/>
        <v>0</v>
      </c>
      <c r="DG605" s="6">
        <f t="shared" si="8436"/>
        <v>0</v>
      </c>
      <c r="DH605" s="6">
        <f t="shared" si="8437"/>
        <v>0</v>
      </c>
      <c r="DI605" s="6">
        <f t="shared" si="8438"/>
        <v>0</v>
      </c>
      <c r="DJ605" s="6">
        <f t="shared" si="8439"/>
        <v>0</v>
      </c>
      <c r="DK605" s="6">
        <f t="shared" si="8440"/>
        <v>0</v>
      </c>
      <c r="DL605" s="6">
        <f t="shared" si="8441"/>
        <v>0</v>
      </c>
      <c r="DM605" s="6">
        <f t="shared" si="8442"/>
        <v>0</v>
      </c>
      <c r="DO605" s="6">
        <f t="shared" si="8443"/>
        <v>0</v>
      </c>
      <c r="DP605" s="6">
        <f t="shared" si="8444"/>
        <v>0</v>
      </c>
      <c r="DQ605" s="6">
        <f t="shared" si="8445"/>
        <v>0</v>
      </c>
      <c r="DR605" s="6">
        <f t="shared" si="8446"/>
        <v>0</v>
      </c>
      <c r="DS605" s="6">
        <f t="shared" si="8447"/>
        <v>0</v>
      </c>
      <c r="DT605" s="6">
        <f t="shared" si="8448"/>
        <v>0</v>
      </c>
      <c r="DU605" s="6">
        <f t="shared" si="8449"/>
        <v>0</v>
      </c>
      <c r="DV605" s="6">
        <f t="shared" si="8450"/>
        <v>0</v>
      </c>
      <c r="DW605" s="6">
        <f t="shared" si="8451"/>
        <v>0</v>
      </c>
      <c r="DX605" s="6">
        <f t="shared" si="8452"/>
        <v>0</v>
      </c>
      <c r="DY605" s="6">
        <f t="shared" si="8453"/>
        <v>0</v>
      </c>
      <c r="DZ605" s="6">
        <f t="shared" si="8454"/>
        <v>0</v>
      </c>
    </row>
    <row r="606" spans="2:130" ht="12" customHeight="1" outlineLevel="1">
      <c r="B606" s="6">
        <f>'23년(세부_실적)'!A805</f>
        <v>600</v>
      </c>
      <c r="C606" s="620"/>
      <c r="D606" s="620"/>
      <c r="E606" s="620"/>
      <c r="F606" s="622" t="str">
        <f>'23년(세부_실적)'!E805</f>
        <v>PLL048-P18</v>
      </c>
      <c r="G606" s="622" t="s">
        <v>1582</v>
      </c>
      <c r="H606" s="622" t="str">
        <f>'23년(세부_실적)'!F805</f>
        <v>내장형</v>
      </c>
      <c r="I606" s="617" t="str">
        <f>'23년(세부_실적)'!G805</f>
        <v>구</v>
      </c>
      <c r="J606" s="617" t="str">
        <f>'23년(세부_실적)'!H805</f>
        <v>SY</v>
      </c>
      <c r="K606" s="617">
        <f>'23년(세부_실적)'!I805</f>
        <v>0</v>
      </c>
      <c r="L606" s="617">
        <f>'23년(세부_실적)'!J805</f>
        <v>4090</v>
      </c>
      <c r="M606" s="617">
        <f>'23년(세부_실적)'!K805</f>
        <v>0</v>
      </c>
      <c r="N606" s="617">
        <f>'23년(세부_실적)'!L805</f>
        <v>4090</v>
      </c>
      <c r="O606" s="617">
        <f>'23년(세부_실적)'!M805</f>
        <v>0</v>
      </c>
      <c r="P606" s="617">
        <f>'23년(세부_실적)'!N805</f>
        <v>0</v>
      </c>
      <c r="Q606" s="617">
        <f>'23년(세부_실적)'!O805</f>
        <v>0</v>
      </c>
      <c r="R606" s="617">
        <f>'23년(세부_실적)'!P805</f>
        <v>0</v>
      </c>
      <c r="S606" s="638">
        <f>'23년(세부_실적)'!Q805</f>
        <v>0</v>
      </c>
      <c r="T606" s="638">
        <f t="shared" si="8399"/>
        <v>0</v>
      </c>
      <c r="U606" s="638">
        <f>'23년(세부_실적)'!S805</f>
        <v>0</v>
      </c>
      <c r="V606" s="638">
        <f t="shared" si="8400"/>
        <v>0</v>
      </c>
      <c r="W606" s="638">
        <f>'23년(세부_실적)'!U805</f>
        <v>0</v>
      </c>
      <c r="X606" s="638">
        <f t="shared" si="8401"/>
        <v>0</v>
      </c>
      <c r="Y606" s="638">
        <f>'23년(세부_실적)'!W805</f>
        <v>0</v>
      </c>
      <c r="Z606" s="638">
        <f t="shared" si="8402"/>
        <v>0</v>
      </c>
      <c r="AA606" s="638">
        <f>'23년(세부_실적)'!Y805</f>
        <v>0</v>
      </c>
      <c r="AB606" s="638">
        <f t="shared" si="8402"/>
        <v>0</v>
      </c>
      <c r="AC606" s="638">
        <f>'23년(세부_실적)'!AA805</f>
        <v>0</v>
      </c>
      <c r="AD606" s="638">
        <f t="shared" ref="AD606" si="8749">AC606*1000</f>
        <v>0</v>
      </c>
      <c r="AE606" s="638">
        <f>'23년(세부_실적)'!AC805</f>
        <v>0</v>
      </c>
      <c r="AF606" s="638">
        <f t="shared" ref="AF606" si="8750">AE606*1000</f>
        <v>0</v>
      </c>
      <c r="AG606" s="638">
        <f>'23년(세부_실적)'!AE805</f>
        <v>0</v>
      </c>
      <c r="AH606" s="638">
        <f t="shared" ref="AH606" si="8751">AG606*1000</f>
        <v>0</v>
      </c>
      <c r="AI606" s="638">
        <f>'23년(세부_실적)'!AG805</f>
        <v>0</v>
      </c>
      <c r="AJ606" s="638">
        <f t="shared" ref="AJ606" si="8752">AI606*1000</f>
        <v>0</v>
      </c>
      <c r="AK606" s="638">
        <f>'23년(세부_실적)'!AI805</f>
        <v>0</v>
      </c>
      <c r="AL606" s="638">
        <f t="shared" ref="AL606" si="8753">AK606*1000</f>
        <v>0</v>
      </c>
      <c r="AM606" s="638">
        <f>'23년(세부_실적)'!AK805</f>
        <v>0</v>
      </c>
      <c r="AN606" s="638">
        <f t="shared" ref="AN606" si="8754">AM606*1000</f>
        <v>0</v>
      </c>
      <c r="AO606" s="638">
        <f>'23년(세부_실적)'!AM805</f>
        <v>0</v>
      </c>
      <c r="AP606" s="638">
        <f t="shared" ref="AP606" si="8755">AO606*1000</f>
        <v>0</v>
      </c>
      <c r="AQ606" s="638">
        <f>'23년(세부_실적)'!AO805</f>
        <v>0</v>
      </c>
      <c r="AR606" s="638">
        <f t="shared" ref="AR606" si="8756">AQ606*1000</f>
        <v>0</v>
      </c>
      <c r="AS606" s="638">
        <f>'23년(세부_실적)'!AQ805</f>
        <v>0</v>
      </c>
      <c r="AT606" s="638">
        <f t="shared" ref="AT606" si="8757">AS606*1000</f>
        <v>0</v>
      </c>
      <c r="AU606" s="638">
        <f>'23년(세부_실적)'!AS805</f>
        <v>0</v>
      </c>
      <c r="AV606" s="638">
        <f t="shared" ref="AV606" si="8758">AU606*1000</f>
        <v>0</v>
      </c>
      <c r="AW606" s="638">
        <f>'23년(세부_실적)'!AU805</f>
        <v>0</v>
      </c>
      <c r="AX606" s="638">
        <f t="shared" ref="AX606" si="8759">AW606*1000</f>
        <v>0</v>
      </c>
      <c r="AY606" s="638">
        <f>'23년(세부_실적)'!AW805</f>
        <v>0</v>
      </c>
      <c r="AZ606" s="638">
        <f t="shared" ref="AZ606" si="8760">AY606*1000</f>
        <v>0</v>
      </c>
      <c r="BA606" s="638">
        <f>'23년(세부_실적)'!AY805</f>
        <v>0</v>
      </c>
      <c r="BB606" s="638">
        <f t="shared" ref="BB606" si="8761">BA606*1000</f>
        <v>0</v>
      </c>
      <c r="BC606" s="638">
        <f>'23년(세부_실적)'!BA805</f>
        <v>0</v>
      </c>
      <c r="BD606" s="638">
        <f t="shared" ref="BD606" si="8762">BC606*1000</f>
        <v>0</v>
      </c>
      <c r="BF606" s="617"/>
      <c r="BG606" s="617"/>
      <c r="BH606" s="617"/>
      <c r="BI606" s="617"/>
      <c r="BJ606" s="617"/>
      <c r="BK606" s="617"/>
      <c r="BL606" s="617"/>
      <c r="BM606" s="617"/>
      <c r="BN606" s="617"/>
      <c r="BO606" s="617"/>
      <c r="BP606" s="617"/>
      <c r="BQ606" s="617"/>
      <c r="BR606" s="617"/>
      <c r="BS606" s="617"/>
      <c r="BT606" s="617"/>
      <c r="BU606" s="617"/>
      <c r="BV606" s="617"/>
      <c r="BW606" s="617"/>
      <c r="BX606" s="617"/>
      <c r="BY606" s="617"/>
      <c r="BZ606" s="617"/>
      <c r="CA606" s="617"/>
      <c r="CB606" s="617"/>
      <c r="CC606" s="617"/>
      <c r="CD606" s="617"/>
      <c r="CE606" s="617"/>
      <c r="CF606" s="617"/>
      <c r="CG606" s="617"/>
      <c r="CH606" s="617"/>
      <c r="CI606" s="617"/>
      <c r="CJ606" s="617"/>
      <c r="CK606" s="617"/>
      <c r="CL606" s="617"/>
      <c r="CM606" s="617"/>
      <c r="CN606" s="617"/>
      <c r="CO606" s="617"/>
      <c r="CP606" s="617"/>
      <c r="CQ606" s="617"/>
      <c r="CR606" s="617"/>
      <c r="CS606" s="617"/>
      <c r="CT606" s="617"/>
      <c r="CU606" s="617"/>
      <c r="CV606" s="617"/>
      <c r="CW606" s="617"/>
      <c r="CX606" s="617"/>
      <c r="CY606" s="617"/>
      <c r="CZ606" s="617"/>
      <c r="DA606" s="617"/>
      <c r="DB606" s="6">
        <f t="shared" si="8431"/>
        <v>0</v>
      </c>
      <c r="DC606" s="6">
        <f t="shared" si="8432"/>
        <v>0</v>
      </c>
      <c r="DD606" s="6">
        <f t="shared" si="8433"/>
        <v>0</v>
      </c>
      <c r="DE606" s="6">
        <f t="shared" si="8434"/>
        <v>0</v>
      </c>
      <c r="DF606" s="6">
        <f t="shared" si="8435"/>
        <v>0</v>
      </c>
      <c r="DG606" s="6">
        <f t="shared" si="8436"/>
        <v>0</v>
      </c>
      <c r="DH606" s="6">
        <f t="shared" si="8437"/>
        <v>0</v>
      </c>
      <c r="DI606" s="6">
        <f t="shared" si="8438"/>
        <v>0</v>
      </c>
      <c r="DJ606" s="6">
        <f t="shared" si="8439"/>
        <v>0</v>
      </c>
      <c r="DK606" s="6">
        <f t="shared" si="8440"/>
        <v>0</v>
      </c>
      <c r="DL606" s="6">
        <f t="shared" si="8441"/>
        <v>0</v>
      </c>
      <c r="DM606" s="6">
        <f t="shared" si="8442"/>
        <v>0</v>
      </c>
      <c r="DO606" s="6">
        <f t="shared" si="8443"/>
        <v>0</v>
      </c>
      <c r="DP606" s="6">
        <f t="shared" si="8444"/>
        <v>0</v>
      </c>
      <c r="DQ606" s="6">
        <f t="shared" si="8445"/>
        <v>0</v>
      </c>
      <c r="DR606" s="6">
        <f t="shared" si="8446"/>
        <v>0</v>
      </c>
      <c r="DS606" s="6">
        <f t="shared" si="8447"/>
        <v>0</v>
      </c>
      <c r="DT606" s="6">
        <f t="shared" si="8448"/>
        <v>0</v>
      </c>
      <c r="DU606" s="6">
        <f t="shared" si="8449"/>
        <v>0</v>
      </c>
      <c r="DV606" s="6">
        <f t="shared" si="8450"/>
        <v>0</v>
      </c>
      <c r="DW606" s="6">
        <f t="shared" si="8451"/>
        <v>0</v>
      </c>
      <c r="DX606" s="6">
        <f t="shared" si="8452"/>
        <v>0</v>
      </c>
      <c r="DY606" s="6">
        <f t="shared" si="8453"/>
        <v>0</v>
      </c>
      <c r="DZ606" s="6">
        <f t="shared" si="8454"/>
        <v>0</v>
      </c>
    </row>
    <row r="607" spans="2:130" ht="12" customHeight="1" outlineLevel="1">
      <c r="B607" s="6">
        <f>'23년(세부_실적)'!A806</f>
        <v>601</v>
      </c>
      <c r="C607" s="620"/>
      <c r="D607" s="620"/>
      <c r="E607" s="624"/>
      <c r="F607" s="633" t="str">
        <f>'23년(세부_실적)'!E806</f>
        <v>소   계</v>
      </c>
      <c r="G607" s="633" t="s">
        <v>1257</v>
      </c>
      <c r="H607" s="636"/>
      <c r="I607" s="634"/>
      <c r="J607" s="634"/>
      <c r="K607" s="634">
        <f>'23년(세부_실적)'!I806</f>
        <v>0</v>
      </c>
      <c r="L607" s="634">
        <f>'23년(세부_실적)'!J806</f>
        <v>0</v>
      </c>
      <c r="M607" s="634">
        <f>'23년(세부_실적)'!K806</f>
        <v>0</v>
      </c>
      <c r="N607" s="634">
        <f>'23년(세부_실적)'!L806</f>
        <v>0</v>
      </c>
      <c r="O607" s="634">
        <f>'23년(세부_실적)'!M806</f>
        <v>0</v>
      </c>
      <c r="P607" s="634">
        <f>'23년(세부_실적)'!N806</f>
        <v>0</v>
      </c>
      <c r="Q607" s="634">
        <f>'23년(세부_실적)'!O806</f>
        <v>0</v>
      </c>
      <c r="R607" s="634">
        <f>'23년(세부_실적)'!P806</f>
        <v>0</v>
      </c>
      <c r="S607" s="639">
        <f>'23년(세부_실적)'!Q806</f>
        <v>0</v>
      </c>
      <c r="T607" s="639">
        <f t="shared" si="8399"/>
        <v>0</v>
      </c>
      <c r="U607" s="639">
        <f>'23년(세부_실적)'!S806</f>
        <v>0</v>
      </c>
      <c r="V607" s="639">
        <f t="shared" si="8400"/>
        <v>0</v>
      </c>
      <c r="W607" s="639">
        <f>'23년(세부_실적)'!U806</f>
        <v>0</v>
      </c>
      <c r="X607" s="639">
        <f t="shared" si="8401"/>
        <v>0</v>
      </c>
      <c r="Y607" s="639">
        <f>'23년(세부_실적)'!W806</f>
        <v>0</v>
      </c>
      <c r="Z607" s="639">
        <f t="shared" si="8402"/>
        <v>0</v>
      </c>
      <c r="AA607" s="639">
        <f>'23년(세부_실적)'!Y806</f>
        <v>0</v>
      </c>
      <c r="AB607" s="639">
        <f t="shared" si="8402"/>
        <v>0</v>
      </c>
      <c r="AC607" s="639">
        <f>'23년(세부_실적)'!AA806</f>
        <v>0</v>
      </c>
      <c r="AD607" s="639">
        <f t="shared" ref="AD607" si="8763">AC607*1000</f>
        <v>0</v>
      </c>
      <c r="AE607" s="639">
        <f>'23년(세부_실적)'!AC806</f>
        <v>0</v>
      </c>
      <c r="AF607" s="639">
        <f t="shared" ref="AF607" si="8764">AE607*1000</f>
        <v>0</v>
      </c>
      <c r="AG607" s="639">
        <f>'23년(세부_실적)'!AE806</f>
        <v>0</v>
      </c>
      <c r="AH607" s="639">
        <f t="shared" ref="AH607" si="8765">AG607*1000</f>
        <v>0</v>
      </c>
      <c r="AI607" s="639">
        <f>'23년(세부_실적)'!AG806</f>
        <v>0</v>
      </c>
      <c r="AJ607" s="639">
        <f t="shared" ref="AJ607" si="8766">AI607*1000</f>
        <v>0</v>
      </c>
      <c r="AK607" s="639">
        <f>'23년(세부_실적)'!AI806</f>
        <v>0</v>
      </c>
      <c r="AL607" s="639">
        <f t="shared" ref="AL607" si="8767">AK607*1000</f>
        <v>0</v>
      </c>
      <c r="AM607" s="639">
        <f>'23년(세부_실적)'!AK806</f>
        <v>0</v>
      </c>
      <c r="AN607" s="639">
        <f t="shared" ref="AN607" si="8768">AM607*1000</f>
        <v>0</v>
      </c>
      <c r="AO607" s="639">
        <f>'23년(세부_실적)'!AM806</f>
        <v>0</v>
      </c>
      <c r="AP607" s="639">
        <f t="shared" ref="AP607" si="8769">AO607*1000</f>
        <v>0</v>
      </c>
      <c r="AQ607" s="639">
        <f>'23년(세부_실적)'!AO806</f>
        <v>0</v>
      </c>
      <c r="AR607" s="639">
        <f t="shared" ref="AR607" si="8770">AQ607*1000</f>
        <v>0</v>
      </c>
      <c r="AS607" s="639">
        <f>'23년(세부_실적)'!AQ806</f>
        <v>0</v>
      </c>
      <c r="AT607" s="639">
        <f t="shared" ref="AT607" si="8771">AS607*1000</f>
        <v>0</v>
      </c>
      <c r="AU607" s="639">
        <f>'23년(세부_실적)'!AS806</f>
        <v>0</v>
      </c>
      <c r="AV607" s="639">
        <f t="shared" ref="AV607" si="8772">AU607*1000</f>
        <v>0</v>
      </c>
      <c r="AW607" s="639">
        <f>'23년(세부_실적)'!AU806</f>
        <v>0</v>
      </c>
      <c r="AX607" s="639">
        <f t="shared" ref="AX607" si="8773">AW607*1000</f>
        <v>0</v>
      </c>
      <c r="AY607" s="639">
        <f>'23년(세부_실적)'!AW806</f>
        <v>0</v>
      </c>
      <c r="AZ607" s="639">
        <f t="shared" ref="AZ607" si="8774">AY607*1000</f>
        <v>0</v>
      </c>
      <c r="BA607" s="639">
        <f>'23년(세부_실적)'!AY806</f>
        <v>0</v>
      </c>
      <c r="BB607" s="639">
        <f t="shared" ref="BB607" si="8775">BA607*1000</f>
        <v>0</v>
      </c>
      <c r="BC607" s="639">
        <f>'23년(세부_실적)'!BA806</f>
        <v>0</v>
      </c>
      <c r="BD607" s="639">
        <f t="shared" ref="BD607" si="8776">BC607*1000</f>
        <v>0</v>
      </c>
      <c r="BF607" s="617"/>
      <c r="BG607" s="617"/>
      <c r="BH607" s="617"/>
      <c r="BI607" s="617"/>
      <c r="BJ607" s="617"/>
      <c r="BK607" s="617"/>
      <c r="BL607" s="617"/>
      <c r="BM607" s="617"/>
      <c r="BN607" s="617"/>
      <c r="BO607" s="617"/>
      <c r="BP607" s="617"/>
      <c r="BQ607" s="617"/>
      <c r="BR607" s="617"/>
      <c r="BS607" s="617"/>
      <c r="BT607" s="617"/>
      <c r="BU607" s="617"/>
      <c r="BV607" s="617"/>
      <c r="BW607" s="617"/>
      <c r="BX607" s="617"/>
      <c r="BY607" s="617"/>
      <c r="BZ607" s="617"/>
      <c r="CA607" s="617"/>
      <c r="CB607" s="617"/>
      <c r="CC607" s="617"/>
      <c r="CD607" s="617"/>
      <c r="CE607" s="617"/>
      <c r="CF607" s="617"/>
      <c r="CG607" s="617"/>
      <c r="CH607" s="617"/>
      <c r="CI607" s="617"/>
      <c r="CJ607" s="617"/>
      <c r="CK607" s="617"/>
      <c r="CL607" s="617"/>
      <c r="CM607" s="617"/>
      <c r="CN607" s="617"/>
      <c r="CO607" s="617"/>
      <c r="CP607" s="617"/>
      <c r="CQ607" s="617"/>
      <c r="CR607" s="617"/>
      <c r="CS607" s="617"/>
      <c r="CT607" s="617"/>
      <c r="CU607" s="617"/>
      <c r="CV607" s="617"/>
      <c r="CW607" s="617"/>
      <c r="CX607" s="617"/>
      <c r="CY607" s="617"/>
      <c r="CZ607" s="617"/>
      <c r="DA607" s="617"/>
      <c r="DB607" s="6">
        <f t="shared" si="8431"/>
        <v>0</v>
      </c>
      <c r="DC607" s="6">
        <f t="shared" si="8432"/>
        <v>0</v>
      </c>
      <c r="DD607" s="6">
        <f t="shared" si="8433"/>
        <v>0</v>
      </c>
      <c r="DE607" s="6">
        <f t="shared" si="8434"/>
        <v>0</v>
      </c>
      <c r="DF607" s="6">
        <f t="shared" si="8435"/>
        <v>0</v>
      </c>
      <c r="DG607" s="6">
        <f t="shared" si="8436"/>
        <v>0</v>
      </c>
      <c r="DH607" s="6">
        <f t="shared" si="8437"/>
        <v>0</v>
      </c>
      <c r="DI607" s="6">
        <f t="shared" si="8438"/>
        <v>0</v>
      </c>
      <c r="DJ607" s="6">
        <f t="shared" si="8439"/>
        <v>0</v>
      </c>
      <c r="DK607" s="6">
        <f t="shared" si="8440"/>
        <v>0</v>
      </c>
      <c r="DL607" s="6">
        <f t="shared" si="8441"/>
        <v>0</v>
      </c>
      <c r="DM607" s="6">
        <f t="shared" si="8442"/>
        <v>0</v>
      </c>
      <c r="DO607" s="6">
        <f t="shared" si="8443"/>
        <v>0</v>
      </c>
      <c r="DP607" s="6">
        <f t="shared" si="8444"/>
        <v>0</v>
      </c>
      <c r="DQ607" s="6">
        <f t="shared" si="8445"/>
        <v>0</v>
      </c>
      <c r="DR607" s="6">
        <f t="shared" si="8446"/>
        <v>0</v>
      </c>
      <c r="DS607" s="6">
        <f t="shared" si="8447"/>
        <v>0</v>
      </c>
      <c r="DT607" s="6">
        <f t="shared" si="8448"/>
        <v>0</v>
      </c>
      <c r="DU607" s="6">
        <f t="shared" si="8449"/>
        <v>0</v>
      </c>
      <c r="DV607" s="6">
        <f t="shared" si="8450"/>
        <v>0</v>
      </c>
      <c r="DW607" s="6">
        <f t="shared" si="8451"/>
        <v>0</v>
      </c>
      <c r="DX607" s="6">
        <f t="shared" si="8452"/>
        <v>0</v>
      </c>
      <c r="DY607" s="6">
        <f t="shared" si="8453"/>
        <v>0</v>
      </c>
      <c r="DZ607" s="6">
        <f t="shared" si="8454"/>
        <v>0</v>
      </c>
    </row>
    <row r="608" spans="2:130" outlineLevel="1">
      <c r="B608" s="6">
        <f>'23년(세부_실적)'!A807</f>
        <v>602</v>
      </c>
      <c r="C608" s="620"/>
      <c r="D608" s="620"/>
      <c r="E608" s="618" t="str">
        <f>'23년(세부_실적)'!D807</f>
        <v>Base Light</v>
      </c>
      <c r="F608" s="622" t="str">
        <f>'23년(세부_실적)'!E807</f>
        <v>PLF020-D25</v>
      </c>
      <c r="G608" s="622" t="s">
        <v>1583</v>
      </c>
      <c r="H608" s="622" t="str">
        <f>'23년(세부_실적)'!F807</f>
        <v>Base Light</v>
      </c>
      <c r="I608" s="617" t="str">
        <f>'23년(세부_실적)'!G807</f>
        <v>구</v>
      </c>
      <c r="J608" s="617" t="str">
        <f>'23년(세부_실적)'!H807</f>
        <v>SY</v>
      </c>
      <c r="K608" s="617">
        <f>'23년(세부_실적)'!I807</f>
        <v>0</v>
      </c>
      <c r="L608" s="617">
        <f>'23년(세부_실적)'!J807</f>
        <v>10090</v>
      </c>
      <c r="M608" s="617">
        <f>'23년(세부_실적)'!K807</f>
        <v>0</v>
      </c>
      <c r="N608" s="617">
        <f>'23년(세부_실적)'!L807</f>
        <v>10090</v>
      </c>
      <c r="O608" s="617">
        <f>'23년(세부_실적)'!M807</f>
        <v>0</v>
      </c>
      <c r="P608" s="617">
        <f>'23년(세부_실적)'!N807</f>
        <v>0</v>
      </c>
      <c r="Q608" s="617">
        <f>'23년(세부_실적)'!O807</f>
        <v>0</v>
      </c>
      <c r="R608" s="617">
        <f>'23년(세부_실적)'!P807</f>
        <v>0</v>
      </c>
      <c r="S608" s="638">
        <f>'23년(세부_실적)'!Q807</f>
        <v>0</v>
      </c>
      <c r="T608" s="638">
        <f t="shared" si="8399"/>
        <v>0</v>
      </c>
      <c r="U608" s="638">
        <f>'23년(세부_실적)'!S807</f>
        <v>0</v>
      </c>
      <c r="V608" s="638">
        <f t="shared" si="8400"/>
        <v>0</v>
      </c>
      <c r="W608" s="638">
        <f>'23년(세부_실적)'!U807</f>
        <v>0</v>
      </c>
      <c r="X608" s="638">
        <f t="shared" si="8401"/>
        <v>0</v>
      </c>
      <c r="Y608" s="638">
        <f>'23년(세부_실적)'!W807</f>
        <v>0</v>
      </c>
      <c r="Z608" s="638">
        <f t="shared" si="8402"/>
        <v>0</v>
      </c>
      <c r="AA608" s="638">
        <f>'23년(세부_실적)'!Y807</f>
        <v>0</v>
      </c>
      <c r="AB608" s="638">
        <f t="shared" si="8402"/>
        <v>0</v>
      </c>
      <c r="AC608" s="638">
        <f>'23년(세부_실적)'!AA807</f>
        <v>0</v>
      </c>
      <c r="AD608" s="638">
        <f t="shared" ref="AD608" si="8777">AC608*1000</f>
        <v>0</v>
      </c>
      <c r="AE608" s="638">
        <f>'23년(세부_실적)'!AC807</f>
        <v>0</v>
      </c>
      <c r="AF608" s="638">
        <f t="shared" ref="AF608" si="8778">AE608*1000</f>
        <v>0</v>
      </c>
      <c r="AG608" s="638">
        <f>'23년(세부_실적)'!AE807</f>
        <v>0</v>
      </c>
      <c r="AH608" s="638">
        <f t="shared" ref="AH608" si="8779">AG608*1000</f>
        <v>0</v>
      </c>
      <c r="AI608" s="638">
        <f>'23년(세부_실적)'!AG807</f>
        <v>0</v>
      </c>
      <c r="AJ608" s="638">
        <f t="shared" ref="AJ608" si="8780">AI608*1000</f>
        <v>0</v>
      </c>
      <c r="AK608" s="638">
        <f>'23년(세부_실적)'!AI807</f>
        <v>0</v>
      </c>
      <c r="AL608" s="638">
        <f t="shared" ref="AL608" si="8781">AK608*1000</f>
        <v>0</v>
      </c>
      <c r="AM608" s="638">
        <f>'23년(세부_실적)'!AK807</f>
        <v>0</v>
      </c>
      <c r="AN608" s="638">
        <f t="shared" ref="AN608" si="8782">AM608*1000</f>
        <v>0</v>
      </c>
      <c r="AO608" s="638">
        <f>'23년(세부_실적)'!AM807</f>
        <v>0</v>
      </c>
      <c r="AP608" s="638">
        <f t="shared" ref="AP608" si="8783">AO608*1000</f>
        <v>0</v>
      </c>
      <c r="AQ608" s="638">
        <f>'23년(세부_실적)'!AO807</f>
        <v>0</v>
      </c>
      <c r="AR608" s="638">
        <f t="shared" ref="AR608" si="8784">AQ608*1000</f>
        <v>0</v>
      </c>
      <c r="AS608" s="638">
        <f>'23년(세부_실적)'!AQ807</f>
        <v>0</v>
      </c>
      <c r="AT608" s="638">
        <f t="shared" ref="AT608" si="8785">AS608*1000</f>
        <v>0</v>
      </c>
      <c r="AU608" s="638">
        <f>'23년(세부_실적)'!AS807</f>
        <v>0</v>
      </c>
      <c r="AV608" s="638">
        <f t="shared" ref="AV608" si="8786">AU608*1000</f>
        <v>0</v>
      </c>
      <c r="AW608" s="638">
        <f>'23년(세부_실적)'!AU807</f>
        <v>0</v>
      </c>
      <c r="AX608" s="638">
        <f t="shared" ref="AX608" si="8787">AW608*1000</f>
        <v>0</v>
      </c>
      <c r="AY608" s="638">
        <f>'23년(세부_실적)'!AW807</f>
        <v>0</v>
      </c>
      <c r="AZ608" s="638">
        <f t="shared" ref="AZ608" si="8788">AY608*1000</f>
        <v>0</v>
      </c>
      <c r="BA608" s="638">
        <f>'23년(세부_실적)'!AY807</f>
        <v>0</v>
      </c>
      <c r="BB608" s="638">
        <f t="shared" ref="BB608" si="8789">BA608*1000</f>
        <v>0</v>
      </c>
      <c r="BC608" s="638">
        <f>'23년(세부_실적)'!BA807</f>
        <v>0</v>
      </c>
      <c r="BD608" s="638">
        <f t="shared" ref="BD608" si="8790">BC608*1000</f>
        <v>0</v>
      </c>
      <c r="BF608" s="617">
        <v>0.65</v>
      </c>
      <c r="BG608" s="617">
        <v>4.7001037400000003</v>
      </c>
      <c r="BH608" s="617"/>
      <c r="BI608" s="617"/>
      <c r="BJ608" s="617">
        <v>0.65</v>
      </c>
      <c r="BK608" s="617">
        <v>4.7001037400000003</v>
      </c>
      <c r="BL608" s="617"/>
      <c r="BM608" s="617"/>
      <c r="BN608" s="617">
        <v>0.65</v>
      </c>
      <c r="BO608" s="617">
        <v>4.7001037400000003</v>
      </c>
      <c r="BP608" s="617"/>
      <c r="BQ608" s="617"/>
      <c r="BR608" s="617">
        <v>0.65</v>
      </c>
      <c r="BS608" s="617">
        <v>4.7584137400000008</v>
      </c>
      <c r="BT608" s="617"/>
      <c r="BU608" s="617"/>
      <c r="BV608" s="617">
        <v>0.65</v>
      </c>
      <c r="BW608" s="617">
        <v>4.7584137400000008</v>
      </c>
      <c r="BX608" s="617"/>
      <c r="BY608" s="617"/>
      <c r="BZ608" s="617">
        <v>0.65</v>
      </c>
      <c r="CA608" s="617">
        <v>4.7584137400000008</v>
      </c>
      <c r="CB608" s="617"/>
      <c r="CC608" s="617"/>
      <c r="CD608" s="617"/>
      <c r="CE608" s="617"/>
      <c r="CF608" s="617"/>
      <c r="CG608" s="617"/>
      <c r="CH608" s="617"/>
      <c r="CI608" s="617"/>
      <c r="CJ608" s="617"/>
      <c r="CK608" s="617"/>
      <c r="CL608" s="617"/>
      <c r="CM608" s="617"/>
      <c r="CN608" s="617"/>
      <c r="CO608" s="617"/>
      <c r="CP608" s="617"/>
      <c r="CQ608" s="617"/>
      <c r="CR608" s="617"/>
      <c r="CS608" s="617"/>
      <c r="CT608" s="617"/>
      <c r="CU608" s="617"/>
      <c r="CV608" s="617"/>
      <c r="CW608" s="617"/>
      <c r="CX608" s="617"/>
      <c r="CY608" s="617"/>
      <c r="CZ608" s="617"/>
      <c r="DA608" s="617"/>
      <c r="DB608" s="6">
        <f t="shared" si="8431"/>
        <v>0</v>
      </c>
      <c r="DC608" s="6">
        <f t="shared" si="8432"/>
        <v>0</v>
      </c>
      <c r="DD608" s="6">
        <f t="shared" si="8433"/>
        <v>0</v>
      </c>
      <c r="DE608" s="6">
        <f t="shared" si="8434"/>
        <v>0</v>
      </c>
      <c r="DF608" s="6">
        <f t="shared" si="8435"/>
        <v>0</v>
      </c>
      <c r="DG608" s="6">
        <f t="shared" si="8436"/>
        <v>0</v>
      </c>
      <c r="DH608" s="6">
        <f t="shared" si="8437"/>
        <v>0</v>
      </c>
      <c r="DI608" s="6">
        <f t="shared" si="8438"/>
        <v>0</v>
      </c>
      <c r="DJ608" s="6">
        <f t="shared" si="8439"/>
        <v>0</v>
      </c>
      <c r="DK608" s="6">
        <f t="shared" si="8440"/>
        <v>0</v>
      </c>
      <c r="DL608" s="6">
        <f t="shared" si="8441"/>
        <v>0</v>
      </c>
      <c r="DM608" s="6">
        <f t="shared" si="8442"/>
        <v>0</v>
      </c>
      <c r="DO608" s="6">
        <f t="shared" si="8443"/>
        <v>0</v>
      </c>
      <c r="DP608" s="6">
        <f t="shared" si="8444"/>
        <v>0</v>
      </c>
      <c r="DQ608" s="6">
        <f t="shared" si="8445"/>
        <v>0</v>
      </c>
      <c r="DR608" s="6">
        <f t="shared" si="8446"/>
        <v>0</v>
      </c>
      <c r="DS608" s="6">
        <f t="shared" si="8447"/>
        <v>0</v>
      </c>
      <c r="DT608" s="6">
        <f t="shared" si="8448"/>
        <v>0</v>
      </c>
      <c r="DU608" s="6">
        <f t="shared" si="8449"/>
        <v>0</v>
      </c>
      <c r="DV608" s="6">
        <f t="shared" si="8450"/>
        <v>0</v>
      </c>
      <c r="DW608" s="6">
        <f t="shared" si="8451"/>
        <v>0</v>
      </c>
      <c r="DX608" s="6">
        <f t="shared" si="8452"/>
        <v>0</v>
      </c>
      <c r="DY608" s="6">
        <f t="shared" si="8453"/>
        <v>0</v>
      </c>
      <c r="DZ608" s="6">
        <f t="shared" si="8454"/>
        <v>0</v>
      </c>
    </row>
    <row r="609" spans="2:130" outlineLevel="1">
      <c r="B609" s="6">
        <f>'23년(세부_실적)'!A808</f>
        <v>603</v>
      </c>
      <c r="C609" s="620"/>
      <c r="D609" s="620"/>
      <c r="E609" s="620"/>
      <c r="F609" s="622" t="str">
        <f>'23년(세부_실적)'!E808</f>
        <v>PLF020-D33</v>
      </c>
      <c r="G609" s="622" t="s">
        <v>1584</v>
      </c>
      <c r="H609" s="622" t="str">
        <f>'23년(세부_실적)'!F808</f>
        <v>Base Light</v>
      </c>
      <c r="I609" s="617" t="str">
        <f>'23년(세부_실적)'!G808</f>
        <v>구</v>
      </c>
      <c r="J609" s="617" t="str">
        <f>'23년(세부_실적)'!H808</f>
        <v>SY</v>
      </c>
      <c r="K609" s="617">
        <f>'23년(세부_실적)'!I808</f>
        <v>0</v>
      </c>
      <c r="L609" s="617">
        <f>'23년(세부_실적)'!J808</f>
        <v>10090</v>
      </c>
      <c r="M609" s="617">
        <f>'23년(세부_실적)'!K808</f>
        <v>0</v>
      </c>
      <c r="N609" s="617">
        <f>'23년(세부_실적)'!L808</f>
        <v>10090</v>
      </c>
      <c r="O609" s="617">
        <f>'23년(세부_실적)'!M808</f>
        <v>0</v>
      </c>
      <c r="P609" s="617">
        <f>'23년(세부_실적)'!N808</f>
        <v>0</v>
      </c>
      <c r="Q609" s="617">
        <f>'23년(세부_실적)'!O808</f>
        <v>0</v>
      </c>
      <c r="R609" s="617">
        <f>'23년(세부_실적)'!P808</f>
        <v>0</v>
      </c>
      <c r="S609" s="638">
        <f>'23년(세부_실적)'!Q808</f>
        <v>0</v>
      </c>
      <c r="T609" s="638">
        <f t="shared" si="8399"/>
        <v>0</v>
      </c>
      <c r="U609" s="638">
        <f>'23년(세부_실적)'!S808</f>
        <v>0</v>
      </c>
      <c r="V609" s="638">
        <f t="shared" si="8400"/>
        <v>0</v>
      </c>
      <c r="W609" s="638">
        <f>'23년(세부_실적)'!U808</f>
        <v>0</v>
      </c>
      <c r="X609" s="638">
        <f t="shared" si="8401"/>
        <v>0</v>
      </c>
      <c r="Y609" s="638">
        <f>'23년(세부_실적)'!W808</f>
        <v>0</v>
      </c>
      <c r="Z609" s="638">
        <f t="shared" si="8402"/>
        <v>0</v>
      </c>
      <c r="AA609" s="638">
        <f>'23년(세부_실적)'!Y808</f>
        <v>0</v>
      </c>
      <c r="AB609" s="638">
        <f t="shared" si="8402"/>
        <v>0</v>
      </c>
      <c r="AC609" s="638">
        <f>'23년(세부_실적)'!AA808</f>
        <v>0</v>
      </c>
      <c r="AD609" s="638">
        <f t="shared" ref="AD609" si="8791">AC609*1000</f>
        <v>0</v>
      </c>
      <c r="AE609" s="638">
        <f>'23년(세부_실적)'!AC808</f>
        <v>0</v>
      </c>
      <c r="AF609" s="638">
        <f t="shared" ref="AF609" si="8792">AE609*1000</f>
        <v>0</v>
      </c>
      <c r="AG609" s="638">
        <f>'23년(세부_실적)'!AE808</f>
        <v>0</v>
      </c>
      <c r="AH609" s="638">
        <f t="shared" ref="AH609" si="8793">AG609*1000</f>
        <v>0</v>
      </c>
      <c r="AI609" s="638">
        <f>'23년(세부_실적)'!AG808</f>
        <v>0</v>
      </c>
      <c r="AJ609" s="638">
        <f t="shared" ref="AJ609" si="8794">AI609*1000</f>
        <v>0</v>
      </c>
      <c r="AK609" s="638">
        <f>'23년(세부_실적)'!AI808</f>
        <v>0</v>
      </c>
      <c r="AL609" s="638">
        <f t="shared" ref="AL609" si="8795">AK609*1000</f>
        <v>0</v>
      </c>
      <c r="AM609" s="638">
        <f>'23년(세부_실적)'!AK808</f>
        <v>0</v>
      </c>
      <c r="AN609" s="638">
        <f t="shared" ref="AN609" si="8796">AM609*1000</f>
        <v>0</v>
      </c>
      <c r="AO609" s="638">
        <f>'23년(세부_실적)'!AM808</f>
        <v>0</v>
      </c>
      <c r="AP609" s="638">
        <f t="shared" ref="AP609" si="8797">AO609*1000</f>
        <v>0</v>
      </c>
      <c r="AQ609" s="638">
        <f>'23년(세부_실적)'!AO808</f>
        <v>0</v>
      </c>
      <c r="AR609" s="638">
        <f t="shared" ref="AR609" si="8798">AQ609*1000</f>
        <v>0</v>
      </c>
      <c r="AS609" s="638">
        <f>'23년(세부_실적)'!AQ808</f>
        <v>0</v>
      </c>
      <c r="AT609" s="638">
        <f t="shared" ref="AT609" si="8799">AS609*1000</f>
        <v>0</v>
      </c>
      <c r="AU609" s="638">
        <f>'23년(세부_실적)'!AS808</f>
        <v>0</v>
      </c>
      <c r="AV609" s="638">
        <f t="shared" ref="AV609" si="8800">AU609*1000</f>
        <v>0</v>
      </c>
      <c r="AW609" s="638">
        <f>'23년(세부_실적)'!AU808</f>
        <v>0</v>
      </c>
      <c r="AX609" s="638">
        <f t="shared" ref="AX609" si="8801">AW609*1000</f>
        <v>0</v>
      </c>
      <c r="AY609" s="638">
        <f>'23년(세부_실적)'!AW808</f>
        <v>0</v>
      </c>
      <c r="AZ609" s="638">
        <f t="shared" ref="AZ609" si="8802">AY609*1000</f>
        <v>0</v>
      </c>
      <c r="BA609" s="638">
        <f>'23년(세부_실적)'!AY808</f>
        <v>0</v>
      </c>
      <c r="BB609" s="638">
        <f t="shared" ref="BB609" si="8803">BA609*1000</f>
        <v>0</v>
      </c>
      <c r="BC609" s="638">
        <f>'23년(세부_실적)'!BA808</f>
        <v>0</v>
      </c>
      <c r="BD609" s="638">
        <f t="shared" ref="BD609" si="8804">BC609*1000</f>
        <v>0</v>
      </c>
      <c r="BF609" s="617">
        <v>0.65</v>
      </c>
      <c r="BG609" s="617">
        <v>4.7009737400000011</v>
      </c>
      <c r="BH609" s="617"/>
      <c r="BI609" s="617"/>
      <c r="BJ609" s="617">
        <v>0.65</v>
      </c>
      <c r="BK609" s="617">
        <v>4.7009737400000011</v>
      </c>
      <c r="BL609" s="617"/>
      <c r="BM609" s="617"/>
      <c r="BN609" s="617">
        <v>0.65</v>
      </c>
      <c r="BO609" s="617">
        <v>4.7009737400000011</v>
      </c>
      <c r="BP609" s="617"/>
      <c r="BQ609" s="617"/>
      <c r="BR609" s="617">
        <v>0.65</v>
      </c>
      <c r="BS609" s="617">
        <v>4.7592837400000017</v>
      </c>
      <c r="BT609" s="617"/>
      <c r="BU609" s="617"/>
      <c r="BV609" s="617">
        <v>0.65</v>
      </c>
      <c r="BW609" s="617">
        <v>4.7592837400000017</v>
      </c>
      <c r="BX609" s="617"/>
      <c r="BY609" s="617"/>
      <c r="BZ609" s="617">
        <v>0.65</v>
      </c>
      <c r="CA609" s="617">
        <v>4.7592837400000017</v>
      </c>
      <c r="CB609" s="617"/>
      <c r="CC609" s="617"/>
      <c r="CD609" s="617"/>
      <c r="CE609" s="617"/>
      <c r="CF609" s="617"/>
      <c r="CG609" s="617"/>
      <c r="CH609" s="617"/>
      <c r="CI609" s="617"/>
      <c r="CJ609" s="617"/>
      <c r="CK609" s="617"/>
      <c r="CL609" s="617"/>
      <c r="CM609" s="617"/>
      <c r="CN609" s="617"/>
      <c r="CO609" s="617"/>
      <c r="CP609" s="617"/>
      <c r="CQ609" s="617"/>
      <c r="CR609" s="617"/>
      <c r="CS609" s="617"/>
      <c r="CT609" s="617"/>
      <c r="CU609" s="617"/>
      <c r="CV609" s="617"/>
      <c r="CW609" s="617"/>
      <c r="CX609" s="617"/>
      <c r="CY609" s="617"/>
      <c r="CZ609" s="617"/>
      <c r="DA609" s="617"/>
      <c r="DB609" s="6">
        <f t="shared" si="8431"/>
        <v>0</v>
      </c>
      <c r="DC609" s="6">
        <f t="shared" si="8432"/>
        <v>0</v>
      </c>
      <c r="DD609" s="6">
        <f t="shared" si="8433"/>
        <v>0</v>
      </c>
      <c r="DE609" s="6">
        <f t="shared" si="8434"/>
        <v>0</v>
      </c>
      <c r="DF609" s="6">
        <f t="shared" si="8435"/>
        <v>0</v>
      </c>
      <c r="DG609" s="6">
        <f t="shared" si="8436"/>
        <v>0</v>
      </c>
      <c r="DH609" s="6">
        <f t="shared" si="8437"/>
        <v>0</v>
      </c>
      <c r="DI609" s="6">
        <f t="shared" si="8438"/>
        <v>0</v>
      </c>
      <c r="DJ609" s="6">
        <f t="shared" si="8439"/>
        <v>0</v>
      </c>
      <c r="DK609" s="6">
        <f t="shared" si="8440"/>
        <v>0</v>
      </c>
      <c r="DL609" s="6">
        <f t="shared" si="8441"/>
        <v>0</v>
      </c>
      <c r="DM609" s="6">
        <f t="shared" si="8442"/>
        <v>0</v>
      </c>
      <c r="DO609" s="6">
        <f t="shared" si="8443"/>
        <v>0</v>
      </c>
      <c r="DP609" s="6">
        <f t="shared" si="8444"/>
        <v>0</v>
      </c>
      <c r="DQ609" s="6">
        <f t="shared" si="8445"/>
        <v>0</v>
      </c>
      <c r="DR609" s="6">
        <f t="shared" si="8446"/>
        <v>0</v>
      </c>
      <c r="DS609" s="6">
        <f t="shared" si="8447"/>
        <v>0</v>
      </c>
      <c r="DT609" s="6">
        <f t="shared" si="8448"/>
        <v>0</v>
      </c>
      <c r="DU609" s="6">
        <f t="shared" si="8449"/>
        <v>0</v>
      </c>
      <c r="DV609" s="6">
        <f t="shared" si="8450"/>
        <v>0</v>
      </c>
      <c r="DW609" s="6">
        <f t="shared" si="8451"/>
        <v>0</v>
      </c>
      <c r="DX609" s="6">
        <f t="shared" si="8452"/>
        <v>0</v>
      </c>
      <c r="DY609" s="6">
        <f t="shared" si="8453"/>
        <v>0</v>
      </c>
      <c r="DZ609" s="6">
        <f t="shared" si="8454"/>
        <v>0</v>
      </c>
    </row>
    <row r="610" spans="2:130" outlineLevel="1">
      <c r="B610" s="6">
        <f>'23년(세부_실적)'!A809</f>
        <v>604</v>
      </c>
      <c r="C610" s="620"/>
      <c r="D610" s="620"/>
      <c r="E610" s="620"/>
      <c r="F610" s="622" t="str">
        <f>'23년(세부_실적)'!E809</f>
        <v>PLF020-D44</v>
      </c>
      <c r="G610" s="622" t="s">
        <v>1585</v>
      </c>
      <c r="H610" s="622" t="str">
        <f>'23년(세부_실적)'!F809</f>
        <v>Base Light</v>
      </c>
      <c r="I610" s="617" t="str">
        <f>'23년(세부_실적)'!G809</f>
        <v>구</v>
      </c>
      <c r="J610" s="617" t="str">
        <f>'23년(세부_실적)'!H809</f>
        <v>SY</v>
      </c>
      <c r="K610" s="617">
        <f>'23년(세부_실적)'!I809</f>
        <v>0</v>
      </c>
      <c r="L610" s="617">
        <f>'23년(세부_실적)'!J809</f>
        <v>10090</v>
      </c>
      <c r="M610" s="617">
        <f>'23년(세부_실적)'!K809</f>
        <v>0</v>
      </c>
      <c r="N610" s="617">
        <f>'23년(세부_실적)'!L809</f>
        <v>10090</v>
      </c>
      <c r="O610" s="617">
        <f>'23년(세부_실적)'!M809</f>
        <v>0</v>
      </c>
      <c r="P610" s="617">
        <f>'23년(세부_실적)'!N809</f>
        <v>0</v>
      </c>
      <c r="Q610" s="617">
        <f>'23년(세부_실적)'!O809</f>
        <v>0</v>
      </c>
      <c r="R610" s="617">
        <f>'23년(세부_실적)'!P809</f>
        <v>0</v>
      </c>
      <c r="S610" s="638">
        <f>'23년(세부_실적)'!Q809</f>
        <v>0</v>
      </c>
      <c r="T610" s="638">
        <f t="shared" si="8399"/>
        <v>0</v>
      </c>
      <c r="U610" s="638">
        <f>'23년(세부_실적)'!S809</f>
        <v>0</v>
      </c>
      <c r="V610" s="638">
        <f t="shared" si="8400"/>
        <v>0</v>
      </c>
      <c r="W610" s="638">
        <f>'23년(세부_실적)'!U809</f>
        <v>0</v>
      </c>
      <c r="X610" s="638">
        <f t="shared" si="8401"/>
        <v>0</v>
      </c>
      <c r="Y610" s="638">
        <f>'23년(세부_실적)'!W809</f>
        <v>0</v>
      </c>
      <c r="Z610" s="638">
        <f t="shared" si="8402"/>
        <v>0</v>
      </c>
      <c r="AA610" s="638">
        <f>'23년(세부_실적)'!Y809</f>
        <v>0</v>
      </c>
      <c r="AB610" s="638">
        <f t="shared" si="8402"/>
        <v>0</v>
      </c>
      <c r="AC610" s="638">
        <f>'23년(세부_실적)'!AA809</f>
        <v>0</v>
      </c>
      <c r="AD610" s="638">
        <f t="shared" ref="AD610" si="8805">AC610*1000</f>
        <v>0</v>
      </c>
      <c r="AE610" s="638">
        <f>'23년(세부_실적)'!AC809</f>
        <v>0</v>
      </c>
      <c r="AF610" s="638">
        <f t="shared" ref="AF610" si="8806">AE610*1000</f>
        <v>0</v>
      </c>
      <c r="AG610" s="638">
        <f>'23년(세부_실적)'!AE809</f>
        <v>0</v>
      </c>
      <c r="AH610" s="638">
        <f t="shared" ref="AH610" si="8807">AG610*1000</f>
        <v>0</v>
      </c>
      <c r="AI610" s="638">
        <f>'23년(세부_실적)'!AG809</f>
        <v>0</v>
      </c>
      <c r="AJ610" s="638">
        <f t="shared" ref="AJ610" si="8808">AI610*1000</f>
        <v>0</v>
      </c>
      <c r="AK610" s="638">
        <f>'23년(세부_실적)'!AI809</f>
        <v>0</v>
      </c>
      <c r="AL610" s="638">
        <f t="shared" ref="AL610" si="8809">AK610*1000</f>
        <v>0</v>
      </c>
      <c r="AM610" s="638">
        <f>'23년(세부_실적)'!AK809</f>
        <v>0</v>
      </c>
      <c r="AN610" s="638">
        <f t="shared" ref="AN610" si="8810">AM610*1000</f>
        <v>0</v>
      </c>
      <c r="AO610" s="638">
        <f>'23년(세부_실적)'!AM809</f>
        <v>0</v>
      </c>
      <c r="AP610" s="638">
        <f t="shared" ref="AP610" si="8811">AO610*1000</f>
        <v>0</v>
      </c>
      <c r="AQ610" s="638">
        <f>'23년(세부_실적)'!AO809</f>
        <v>0</v>
      </c>
      <c r="AR610" s="638">
        <f t="shared" ref="AR610" si="8812">AQ610*1000</f>
        <v>0</v>
      </c>
      <c r="AS610" s="638">
        <f>'23년(세부_실적)'!AQ809</f>
        <v>0</v>
      </c>
      <c r="AT610" s="638">
        <f t="shared" ref="AT610" si="8813">AS610*1000</f>
        <v>0</v>
      </c>
      <c r="AU610" s="638">
        <f>'23년(세부_실적)'!AS809</f>
        <v>0</v>
      </c>
      <c r="AV610" s="638">
        <f t="shared" ref="AV610" si="8814">AU610*1000</f>
        <v>0</v>
      </c>
      <c r="AW610" s="638">
        <f>'23년(세부_실적)'!AU809</f>
        <v>0</v>
      </c>
      <c r="AX610" s="638">
        <f t="shared" ref="AX610" si="8815">AW610*1000</f>
        <v>0</v>
      </c>
      <c r="AY610" s="638">
        <f>'23년(세부_실적)'!AW809</f>
        <v>0</v>
      </c>
      <c r="AZ610" s="638">
        <f t="shared" ref="AZ610" si="8816">AY610*1000</f>
        <v>0</v>
      </c>
      <c r="BA610" s="638">
        <f>'23년(세부_실적)'!AY809</f>
        <v>0</v>
      </c>
      <c r="BB610" s="638">
        <f t="shared" ref="BB610" si="8817">BA610*1000</f>
        <v>0</v>
      </c>
      <c r="BC610" s="638">
        <f>'23년(세부_실적)'!BA809</f>
        <v>0</v>
      </c>
      <c r="BD610" s="638">
        <f t="shared" ref="BD610" si="8818">BC610*1000</f>
        <v>0</v>
      </c>
      <c r="BF610" s="617">
        <v>0.65</v>
      </c>
      <c r="BG610" s="617">
        <v>4.7009737400000011</v>
      </c>
      <c r="BH610" s="617"/>
      <c r="BI610" s="617"/>
      <c r="BJ610" s="617">
        <v>0.65</v>
      </c>
      <c r="BK610" s="617">
        <v>4.7009737400000011</v>
      </c>
      <c r="BL610" s="617"/>
      <c r="BM610" s="617"/>
      <c r="BN610" s="617">
        <v>0.65</v>
      </c>
      <c r="BO610" s="617">
        <v>4.7009737400000011</v>
      </c>
      <c r="BP610" s="617"/>
      <c r="BQ610" s="617"/>
      <c r="BR610" s="617">
        <v>0.65</v>
      </c>
      <c r="BS610" s="617">
        <v>4.7592837400000017</v>
      </c>
      <c r="BT610" s="617"/>
      <c r="BU610" s="617"/>
      <c r="BV610" s="617">
        <v>0.65</v>
      </c>
      <c r="BW610" s="617">
        <v>4.7592837400000017</v>
      </c>
      <c r="BX610" s="617"/>
      <c r="BY610" s="617"/>
      <c r="BZ610" s="617">
        <v>0.65</v>
      </c>
      <c r="CA610" s="617">
        <v>4.7592837400000017</v>
      </c>
      <c r="CB610" s="617"/>
      <c r="CC610" s="617"/>
      <c r="CD610" s="617"/>
      <c r="CE610" s="617"/>
      <c r="CF610" s="617"/>
      <c r="CG610" s="617"/>
      <c r="CH610" s="617"/>
      <c r="CI610" s="617"/>
      <c r="CJ610" s="617"/>
      <c r="CK610" s="617"/>
      <c r="CL610" s="617"/>
      <c r="CM610" s="617"/>
      <c r="CN610" s="617"/>
      <c r="CO610" s="617"/>
      <c r="CP610" s="617"/>
      <c r="CQ610" s="617"/>
      <c r="CR610" s="617"/>
      <c r="CS610" s="617"/>
      <c r="CT610" s="617"/>
      <c r="CU610" s="617"/>
      <c r="CV610" s="617"/>
      <c r="CW610" s="617"/>
      <c r="CX610" s="617"/>
      <c r="CY610" s="617"/>
      <c r="CZ610" s="617"/>
      <c r="DA610" s="617"/>
      <c r="DB610" s="6">
        <f t="shared" si="8431"/>
        <v>0</v>
      </c>
      <c r="DC610" s="6">
        <f t="shared" si="8432"/>
        <v>0</v>
      </c>
      <c r="DD610" s="6">
        <f t="shared" si="8433"/>
        <v>0</v>
      </c>
      <c r="DE610" s="6">
        <f t="shared" si="8434"/>
        <v>0</v>
      </c>
      <c r="DF610" s="6">
        <f t="shared" si="8435"/>
        <v>0</v>
      </c>
      <c r="DG610" s="6">
        <f t="shared" si="8436"/>
        <v>0</v>
      </c>
      <c r="DH610" s="6">
        <f t="shared" si="8437"/>
        <v>0</v>
      </c>
      <c r="DI610" s="6">
        <f t="shared" si="8438"/>
        <v>0</v>
      </c>
      <c r="DJ610" s="6">
        <f t="shared" si="8439"/>
        <v>0</v>
      </c>
      <c r="DK610" s="6">
        <f t="shared" si="8440"/>
        <v>0</v>
      </c>
      <c r="DL610" s="6">
        <f t="shared" si="8441"/>
        <v>0</v>
      </c>
      <c r="DM610" s="6">
        <f t="shared" si="8442"/>
        <v>0</v>
      </c>
      <c r="DO610" s="6">
        <f t="shared" si="8443"/>
        <v>0</v>
      </c>
      <c r="DP610" s="6">
        <f t="shared" si="8444"/>
        <v>0</v>
      </c>
      <c r="DQ610" s="6">
        <f t="shared" si="8445"/>
        <v>0</v>
      </c>
      <c r="DR610" s="6">
        <f t="shared" si="8446"/>
        <v>0</v>
      </c>
      <c r="DS610" s="6">
        <f t="shared" si="8447"/>
        <v>0</v>
      </c>
      <c r="DT610" s="6">
        <f t="shared" si="8448"/>
        <v>0</v>
      </c>
      <c r="DU610" s="6">
        <f t="shared" si="8449"/>
        <v>0</v>
      </c>
      <c r="DV610" s="6">
        <f t="shared" si="8450"/>
        <v>0</v>
      </c>
      <c r="DW610" s="6">
        <f t="shared" si="8451"/>
        <v>0</v>
      </c>
      <c r="DX610" s="6">
        <f t="shared" si="8452"/>
        <v>0</v>
      </c>
      <c r="DY610" s="6">
        <f t="shared" si="8453"/>
        <v>0</v>
      </c>
      <c r="DZ610" s="6">
        <f t="shared" si="8454"/>
        <v>0</v>
      </c>
    </row>
    <row r="611" spans="2:130" ht="12" customHeight="1" outlineLevel="1">
      <c r="B611" s="6">
        <f>'23년(세부_실적)'!A810</f>
        <v>605</v>
      </c>
      <c r="C611" s="620"/>
      <c r="D611" s="620"/>
      <c r="E611" s="620"/>
      <c r="F611" s="622" t="str">
        <f>'23년(세부_실적)'!E810</f>
        <v>PLF027-D13</v>
      </c>
      <c r="G611" s="622" t="s">
        <v>1586</v>
      </c>
      <c r="H611" s="622" t="str">
        <f>'23년(세부_실적)'!F810</f>
        <v>내장형</v>
      </c>
      <c r="I611" s="617" t="str">
        <f>'23년(세부_실적)'!G810</f>
        <v>구</v>
      </c>
      <c r="J611" s="617" t="str">
        <f>'23년(세부_실적)'!H810</f>
        <v>SY</v>
      </c>
      <c r="K611" s="617">
        <f>'23년(세부_실적)'!I810</f>
        <v>0</v>
      </c>
      <c r="L611" s="617">
        <f>'23년(세부_실적)'!J810</f>
        <v>5550</v>
      </c>
      <c r="M611" s="617">
        <f>'23년(세부_실적)'!K810</f>
        <v>0</v>
      </c>
      <c r="N611" s="617">
        <f>'23년(세부_실적)'!L810</f>
        <v>5550</v>
      </c>
      <c r="O611" s="617">
        <f>'23년(세부_실적)'!M810</f>
        <v>0</v>
      </c>
      <c r="P611" s="617">
        <f>'23년(세부_실적)'!N810</f>
        <v>0</v>
      </c>
      <c r="Q611" s="617">
        <f>'23년(세부_실적)'!O810</f>
        <v>0</v>
      </c>
      <c r="R611" s="617">
        <f>'23년(세부_실적)'!P810</f>
        <v>0</v>
      </c>
      <c r="S611" s="638">
        <f>'23년(세부_실적)'!Q810</f>
        <v>0</v>
      </c>
      <c r="T611" s="638">
        <f t="shared" si="8399"/>
        <v>0</v>
      </c>
      <c r="U611" s="638">
        <f>'23년(세부_실적)'!S810</f>
        <v>0</v>
      </c>
      <c r="V611" s="638">
        <f t="shared" si="8400"/>
        <v>0</v>
      </c>
      <c r="W611" s="638">
        <f>'23년(세부_실적)'!U810</f>
        <v>0</v>
      </c>
      <c r="X611" s="638">
        <f t="shared" si="8401"/>
        <v>0</v>
      </c>
      <c r="Y611" s="638">
        <f>'23년(세부_실적)'!W810</f>
        <v>0</v>
      </c>
      <c r="Z611" s="638">
        <f t="shared" si="8402"/>
        <v>0</v>
      </c>
      <c r="AA611" s="638">
        <f>'23년(세부_실적)'!Y810</f>
        <v>0</v>
      </c>
      <c r="AB611" s="638">
        <f t="shared" si="8402"/>
        <v>0</v>
      </c>
      <c r="AC611" s="638">
        <f>'23년(세부_실적)'!AA810</f>
        <v>0</v>
      </c>
      <c r="AD611" s="638">
        <f t="shared" ref="AD611" si="8819">AC611*1000</f>
        <v>0</v>
      </c>
      <c r="AE611" s="638">
        <f>'23년(세부_실적)'!AC810</f>
        <v>0</v>
      </c>
      <c r="AF611" s="638">
        <f t="shared" ref="AF611" si="8820">AE611*1000</f>
        <v>0</v>
      </c>
      <c r="AG611" s="638">
        <f>'23년(세부_실적)'!AE810</f>
        <v>0</v>
      </c>
      <c r="AH611" s="638">
        <f t="shared" ref="AH611" si="8821">AG611*1000</f>
        <v>0</v>
      </c>
      <c r="AI611" s="638">
        <f>'23년(세부_실적)'!AG810</f>
        <v>0</v>
      </c>
      <c r="AJ611" s="638">
        <f t="shared" ref="AJ611" si="8822">AI611*1000</f>
        <v>0</v>
      </c>
      <c r="AK611" s="638">
        <f>'23년(세부_실적)'!AI810</f>
        <v>0</v>
      </c>
      <c r="AL611" s="638">
        <f t="shared" ref="AL611" si="8823">AK611*1000</f>
        <v>0</v>
      </c>
      <c r="AM611" s="638">
        <f>'23년(세부_실적)'!AK810</f>
        <v>0</v>
      </c>
      <c r="AN611" s="638">
        <f t="shared" ref="AN611" si="8824">AM611*1000</f>
        <v>0</v>
      </c>
      <c r="AO611" s="638">
        <f>'23년(세부_실적)'!AM810</f>
        <v>0</v>
      </c>
      <c r="AP611" s="638">
        <f t="shared" ref="AP611" si="8825">AO611*1000</f>
        <v>0</v>
      </c>
      <c r="AQ611" s="638">
        <f>'23년(세부_실적)'!AO810</f>
        <v>0</v>
      </c>
      <c r="AR611" s="638">
        <f t="shared" ref="AR611" si="8826">AQ611*1000</f>
        <v>0</v>
      </c>
      <c r="AS611" s="638">
        <f>'23년(세부_실적)'!AQ810</f>
        <v>0</v>
      </c>
      <c r="AT611" s="638">
        <f t="shared" ref="AT611" si="8827">AS611*1000</f>
        <v>0</v>
      </c>
      <c r="AU611" s="638">
        <f>'23년(세부_실적)'!AS810</f>
        <v>0</v>
      </c>
      <c r="AV611" s="638">
        <f t="shared" ref="AV611" si="8828">AU611*1000</f>
        <v>0</v>
      </c>
      <c r="AW611" s="638">
        <f>'23년(세부_실적)'!AU810</f>
        <v>0</v>
      </c>
      <c r="AX611" s="638">
        <f t="shared" ref="AX611" si="8829">AW611*1000</f>
        <v>0</v>
      </c>
      <c r="AY611" s="638">
        <f>'23년(세부_실적)'!AW810</f>
        <v>0</v>
      </c>
      <c r="AZ611" s="638">
        <f t="shared" ref="AZ611" si="8830">AY611*1000</f>
        <v>0</v>
      </c>
      <c r="BA611" s="638">
        <f>'23년(세부_실적)'!AY810</f>
        <v>0</v>
      </c>
      <c r="BB611" s="638">
        <f t="shared" ref="BB611" si="8831">BA611*1000</f>
        <v>0</v>
      </c>
      <c r="BC611" s="638">
        <f>'23년(세부_실적)'!BA810</f>
        <v>0</v>
      </c>
      <c r="BD611" s="638">
        <f t="shared" ref="BD611" si="8832">BC611*1000</f>
        <v>0</v>
      </c>
      <c r="BF611" s="617"/>
      <c r="BG611" s="617"/>
      <c r="BH611" s="617"/>
      <c r="BI611" s="617"/>
      <c r="BJ611" s="617"/>
      <c r="BK611" s="617"/>
      <c r="BL611" s="617"/>
      <c r="BM611" s="617"/>
      <c r="BN611" s="617"/>
      <c r="BO611" s="617"/>
      <c r="BP611" s="617"/>
      <c r="BQ611" s="617"/>
      <c r="BR611" s="617"/>
      <c r="BS611" s="617"/>
      <c r="BT611" s="617"/>
      <c r="BU611" s="617"/>
      <c r="BV611" s="617"/>
      <c r="BW611" s="617"/>
      <c r="BX611" s="617"/>
      <c r="BY611" s="617"/>
      <c r="BZ611" s="617"/>
      <c r="CA611" s="617"/>
      <c r="CB611" s="617"/>
      <c r="CC611" s="617"/>
      <c r="CD611" s="617"/>
      <c r="CE611" s="617"/>
      <c r="CF611" s="617"/>
      <c r="CG611" s="617"/>
      <c r="CH611" s="617"/>
      <c r="CI611" s="617"/>
      <c r="CJ611" s="617"/>
      <c r="CK611" s="617"/>
      <c r="CL611" s="617"/>
      <c r="CM611" s="617"/>
      <c r="CN611" s="617"/>
      <c r="CO611" s="617"/>
      <c r="CP611" s="617"/>
      <c r="CQ611" s="617"/>
      <c r="CR611" s="617"/>
      <c r="CS611" s="617"/>
      <c r="CT611" s="617"/>
      <c r="CU611" s="617"/>
      <c r="CV611" s="617"/>
      <c r="CW611" s="617"/>
      <c r="CX611" s="617"/>
      <c r="CY611" s="617"/>
      <c r="CZ611" s="617"/>
      <c r="DA611" s="617"/>
      <c r="DB611" s="6">
        <f t="shared" si="8431"/>
        <v>0</v>
      </c>
      <c r="DC611" s="6">
        <f t="shared" si="8432"/>
        <v>0</v>
      </c>
      <c r="DD611" s="6">
        <f t="shared" si="8433"/>
        <v>0</v>
      </c>
      <c r="DE611" s="6">
        <f t="shared" si="8434"/>
        <v>0</v>
      </c>
      <c r="DF611" s="6">
        <f t="shared" si="8435"/>
        <v>0</v>
      </c>
      <c r="DG611" s="6">
        <f t="shared" si="8436"/>
        <v>0</v>
      </c>
      <c r="DH611" s="6">
        <f t="shared" si="8437"/>
        <v>0</v>
      </c>
      <c r="DI611" s="6">
        <f t="shared" si="8438"/>
        <v>0</v>
      </c>
      <c r="DJ611" s="6">
        <f t="shared" si="8439"/>
        <v>0</v>
      </c>
      <c r="DK611" s="6">
        <f t="shared" si="8440"/>
        <v>0</v>
      </c>
      <c r="DL611" s="6">
        <f t="shared" si="8441"/>
        <v>0</v>
      </c>
      <c r="DM611" s="6">
        <f t="shared" si="8442"/>
        <v>0</v>
      </c>
      <c r="DO611" s="6">
        <f t="shared" si="8443"/>
        <v>0</v>
      </c>
      <c r="DP611" s="6">
        <f t="shared" si="8444"/>
        <v>0</v>
      </c>
      <c r="DQ611" s="6">
        <f t="shared" si="8445"/>
        <v>0</v>
      </c>
      <c r="DR611" s="6">
        <f t="shared" si="8446"/>
        <v>0</v>
      </c>
      <c r="DS611" s="6">
        <f t="shared" si="8447"/>
        <v>0</v>
      </c>
      <c r="DT611" s="6">
        <f t="shared" si="8448"/>
        <v>0</v>
      </c>
      <c r="DU611" s="6">
        <f t="shared" si="8449"/>
        <v>0</v>
      </c>
      <c r="DV611" s="6">
        <f t="shared" si="8450"/>
        <v>0</v>
      </c>
      <c r="DW611" s="6">
        <f t="shared" si="8451"/>
        <v>0</v>
      </c>
      <c r="DX611" s="6">
        <f t="shared" si="8452"/>
        <v>0</v>
      </c>
      <c r="DY611" s="6">
        <f t="shared" si="8453"/>
        <v>0</v>
      </c>
      <c r="DZ611" s="6">
        <f t="shared" si="8454"/>
        <v>0</v>
      </c>
    </row>
    <row r="612" spans="2:130" ht="12" customHeight="1" outlineLevel="1">
      <c r="B612" s="6">
        <f>'23년(세부_실적)'!A811</f>
        <v>606</v>
      </c>
      <c r="C612" s="620"/>
      <c r="D612" s="620"/>
      <c r="E612" s="620"/>
      <c r="F612" s="622" t="str">
        <f>'23년(세부_실적)'!E811</f>
        <v>PLF027-D17</v>
      </c>
      <c r="G612" s="622" t="s">
        <v>1587</v>
      </c>
      <c r="H612" s="622" t="str">
        <f>'23년(세부_실적)'!F811</f>
        <v>내장형</v>
      </c>
      <c r="I612" s="617" t="str">
        <f>'23년(세부_실적)'!G811</f>
        <v>구</v>
      </c>
      <c r="J612" s="617" t="str">
        <f>'23년(세부_실적)'!H811</f>
        <v>SY</v>
      </c>
      <c r="K612" s="617">
        <f>'23년(세부_실적)'!I811</f>
        <v>0</v>
      </c>
      <c r="L612" s="617">
        <f>'23년(세부_실적)'!J811</f>
        <v>5660</v>
      </c>
      <c r="M612" s="617">
        <f>'23년(세부_실적)'!K811</f>
        <v>0</v>
      </c>
      <c r="N612" s="617">
        <f>'23년(세부_실적)'!L811</f>
        <v>5660</v>
      </c>
      <c r="O612" s="617">
        <f>'23년(세부_실적)'!M811</f>
        <v>0</v>
      </c>
      <c r="P612" s="617">
        <f>'23년(세부_실적)'!N811</f>
        <v>0</v>
      </c>
      <c r="Q612" s="617">
        <f>'23년(세부_실적)'!O811</f>
        <v>0</v>
      </c>
      <c r="R612" s="617">
        <f>'23년(세부_실적)'!P811</f>
        <v>0</v>
      </c>
      <c r="S612" s="638">
        <f>'23년(세부_실적)'!Q811</f>
        <v>0</v>
      </c>
      <c r="T612" s="638">
        <f t="shared" si="8399"/>
        <v>0</v>
      </c>
      <c r="U612" s="638">
        <f>'23년(세부_실적)'!S811</f>
        <v>0</v>
      </c>
      <c r="V612" s="638">
        <f t="shared" si="8400"/>
        <v>0</v>
      </c>
      <c r="W612" s="638">
        <f>'23년(세부_실적)'!U811</f>
        <v>0</v>
      </c>
      <c r="X612" s="638">
        <f t="shared" si="8401"/>
        <v>0</v>
      </c>
      <c r="Y612" s="638">
        <f>'23년(세부_실적)'!W811</f>
        <v>0</v>
      </c>
      <c r="Z612" s="638">
        <f t="shared" si="8402"/>
        <v>0</v>
      </c>
      <c r="AA612" s="638">
        <f>'23년(세부_실적)'!Y811</f>
        <v>0</v>
      </c>
      <c r="AB612" s="638">
        <f t="shared" si="8402"/>
        <v>0</v>
      </c>
      <c r="AC612" s="638">
        <f>'23년(세부_실적)'!AA811</f>
        <v>0</v>
      </c>
      <c r="AD612" s="638">
        <f t="shared" ref="AD612" si="8833">AC612*1000</f>
        <v>0</v>
      </c>
      <c r="AE612" s="638">
        <f>'23년(세부_실적)'!AC811</f>
        <v>0</v>
      </c>
      <c r="AF612" s="638">
        <f t="shared" ref="AF612" si="8834">AE612*1000</f>
        <v>0</v>
      </c>
      <c r="AG612" s="638">
        <f>'23년(세부_실적)'!AE811</f>
        <v>0</v>
      </c>
      <c r="AH612" s="638">
        <f t="shared" ref="AH612" si="8835">AG612*1000</f>
        <v>0</v>
      </c>
      <c r="AI612" s="638">
        <f>'23년(세부_실적)'!AG811</f>
        <v>0</v>
      </c>
      <c r="AJ612" s="638">
        <f t="shared" ref="AJ612" si="8836">AI612*1000</f>
        <v>0</v>
      </c>
      <c r="AK612" s="638">
        <f>'23년(세부_실적)'!AI811</f>
        <v>0</v>
      </c>
      <c r="AL612" s="638">
        <f t="shared" ref="AL612" si="8837">AK612*1000</f>
        <v>0</v>
      </c>
      <c r="AM612" s="638">
        <f>'23년(세부_실적)'!AK811</f>
        <v>0</v>
      </c>
      <c r="AN612" s="638">
        <f t="shared" ref="AN612" si="8838">AM612*1000</f>
        <v>0</v>
      </c>
      <c r="AO612" s="638">
        <f>'23년(세부_실적)'!AM811</f>
        <v>0</v>
      </c>
      <c r="AP612" s="638">
        <f t="shared" ref="AP612" si="8839">AO612*1000</f>
        <v>0</v>
      </c>
      <c r="AQ612" s="638">
        <f>'23년(세부_실적)'!AO811</f>
        <v>0</v>
      </c>
      <c r="AR612" s="638">
        <f t="shared" ref="AR612" si="8840">AQ612*1000</f>
        <v>0</v>
      </c>
      <c r="AS612" s="638">
        <f>'23년(세부_실적)'!AQ811</f>
        <v>0</v>
      </c>
      <c r="AT612" s="638">
        <f t="shared" ref="AT612" si="8841">AS612*1000</f>
        <v>0</v>
      </c>
      <c r="AU612" s="638">
        <f>'23년(세부_실적)'!AS811</f>
        <v>0</v>
      </c>
      <c r="AV612" s="638">
        <f t="shared" ref="AV612" si="8842">AU612*1000</f>
        <v>0</v>
      </c>
      <c r="AW612" s="638">
        <f>'23년(세부_실적)'!AU811</f>
        <v>0</v>
      </c>
      <c r="AX612" s="638">
        <f t="shared" ref="AX612" si="8843">AW612*1000</f>
        <v>0</v>
      </c>
      <c r="AY612" s="638">
        <f>'23년(세부_실적)'!AW811</f>
        <v>0</v>
      </c>
      <c r="AZ612" s="638">
        <f t="shared" ref="AZ612" si="8844">AY612*1000</f>
        <v>0</v>
      </c>
      <c r="BA612" s="638">
        <f>'23년(세부_실적)'!AY811</f>
        <v>0</v>
      </c>
      <c r="BB612" s="638">
        <f t="shared" ref="BB612" si="8845">BA612*1000</f>
        <v>0</v>
      </c>
      <c r="BC612" s="638">
        <f>'23년(세부_실적)'!BA811</f>
        <v>0</v>
      </c>
      <c r="BD612" s="638">
        <f t="shared" ref="BD612" si="8846">BC612*1000</f>
        <v>0</v>
      </c>
      <c r="BF612" s="617"/>
      <c r="BG612" s="617"/>
      <c r="BH612" s="617"/>
      <c r="BI612" s="617"/>
      <c r="BJ612" s="617"/>
      <c r="BK612" s="617"/>
      <c r="BL612" s="617"/>
      <c r="BM612" s="617"/>
      <c r="BN612" s="617"/>
      <c r="BO612" s="617"/>
      <c r="BP612" s="617"/>
      <c r="BQ612" s="617"/>
      <c r="BR612" s="617"/>
      <c r="BS612" s="617"/>
      <c r="BT612" s="617"/>
      <c r="BU612" s="617"/>
      <c r="BV612" s="617"/>
      <c r="BW612" s="617"/>
      <c r="BX612" s="617"/>
      <c r="BY612" s="617"/>
      <c r="BZ612" s="617"/>
      <c r="CA612" s="617"/>
      <c r="CB612" s="617"/>
      <c r="CC612" s="617"/>
      <c r="CD612" s="617"/>
      <c r="CE612" s="617"/>
      <c r="CF612" s="617"/>
      <c r="CG612" s="617"/>
      <c r="CH612" s="617"/>
      <c r="CI612" s="617"/>
      <c r="CJ612" s="617"/>
      <c r="CK612" s="617"/>
      <c r="CL612" s="617"/>
      <c r="CM612" s="617"/>
      <c r="CN612" s="617"/>
      <c r="CO612" s="617"/>
      <c r="CP612" s="617"/>
      <c r="CQ612" s="617"/>
      <c r="CR612" s="617"/>
      <c r="CS612" s="617"/>
      <c r="CT612" s="617"/>
      <c r="CU612" s="617"/>
      <c r="CV612" s="617"/>
      <c r="CW612" s="617"/>
      <c r="CX612" s="617"/>
      <c r="CY612" s="617"/>
      <c r="CZ612" s="617"/>
      <c r="DA612" s="617"/>
      <c r="DB612" s="6">
        <f t="shared" si="8431"/>
        <v>0</v>
      </c>
      <c r="DC612" s="6">
        <f t="shared" si="8432"/>
        <v>0</v>
      </c>
      <c r="DD612" s="6">
        <f t="shared" si="8433"/>
        <v>0</v>
      </c>
      <c r="DE612" s="6">
        <f t="shared" si="8434"/>
        <v>0</v>
      </c>
      <c r="DF612" s="6">
        <f t="shared" si="8435"/>
        <v>0</v>
      </c>
      <c r="DG612" s="6">
        <f t="shared" si="8436"/>
        <v>0</v>
      </c>
      <c r="DH612" s="6">
        <f t="shared" si="8437"/>
        <v>0</v>
      </c>
      <c r="DI612" s="6">
        <f t="shared" si="8438"/>
        <v>0</v>
      </c>
      <c r="DJ612" s="6">
        <f t="shared" si="8439"/>
        <v>0</v>
      </c>
      <c r="DK612" s="6">
        <f t="shared" si="8440"/>
        <v>0</v>
      </c>
      <c r="DL612" s="6">
        <f t="shared" si="8441"/>
        <v>0</v>
      </c>
      <c r="DM612" s="6">
        <f t="shared" si="8442"/>
        <v>0</v>
      </c>
      <c r="DO612" s="6">
        <f t="shared" si="8443"/>
        <v>0</v>
      </c>
      <c r="DP612" s="6">
        <f t="shared" si="8444"/>
        <v>0</v>
      </c>
      <c r="DQ612" s="6">
        <f t="shared" si="8445"/>
        <v>0</v>
      </c>
      <c r="DR612" s="6">
        <f t="shared" si="8446"/>
        <v>0</v>
      </c>
      <c r="DS612" s="6">
        <f t="shared" si="8447"/>
        <v>0</v>
      </c>
      <c r="DT612" s="6">
        <f t="shared" si="8448"/>
        <v>0</v>
      </c>
      <c r="DU612" s="6">
        <f t="shared" si="8449"/>
        <v>0</v>
      </c>
      <c r="DV612" s="6">
        <f t="shared" si="8450"/>
        <v>0</v>
      </c>
      <c r="DW612" s="6">
        <f t="shared" si="8451"/>
        <v>0</v>
      </c>
      <c r="DX612" s="6">
        <f t="shared" si="8452"/>
        <v>0</v>
      </c>
      <c r="DY612" s="6">
        <f t="shared" si="8453"/>
        <v>0</v>
      </c>
      <c r="DZ612" s="6">
        <f t="shared" si="8454"/>
        <v>0</v>
      </c>
    </row>
    <row r="613" spans="2:130" ht="12" customHeight="1" outlineLevel="1">
      <c r="B613" s="6">
        <f>'23년(세부_실적)'!A812</f>
        <v>607</v>
      </c>
      <c r="C613" s="620"/>
      <c r="D613" s="620"/>
      <c r="E613" s="620"/>
      <c r="F613" s="622" t="str">
        <f>'23년(세부_실적)'!E812</f>
        <v>PLF027-D22</v>
      </c>
      <c r="G613" s="622" t="s">
        <v>1588</v>
      </c>
      <c r="H613" s="622" t="str">
        <f>'23년(세부_실적)'!F812</f>
        <v>Base Light</v>
      </c>
      <c r="I613" s="617" t="str">
        <f>'23년(세부_실적)'!G812</f>
        <v>구</v>
      </c>
      <c r="J613" s="617" t="str">
        <f>'23년(세부_실적)'!H812</f>
        <v>SY</v>
      </c>
      <c r="K613" s="617">
        <f>'23년(세부_실적)'!I812</f>
        <v>0</v>
      </c>
      <c r="L613" s="617">
        <f>'23년(세부_실적)'!J812</f>
        <v>5660</v>
      </c>
      <c r="M613" s="617">
        <f>'23년(세부_실적)'!K812</f>
        <v>0</v>
      </c>
      <c r="N613" s="617">
        <f>'23년(세부_실적)'!L812</f>
        <v>5660</v>
      </c>
      <c r="O613" s="617">
        <f>'23년(세부_실적)'!M812</f>
        <v>0</v>
      </c>
      <c r="P613" s="617">
        <f>'23년(세부_실적)'!N812</f>
        <v>0</v>
      </c>
      <c r="Q613" s="617">
        <f>'23년(세부_실적)'!O812</f>
        <v>0</v>
      </c>
      <c r="R613" s="617">
        <f>'23년(세부_실적)'!P812</f>
        <v>0</v>
      </c>
      <c r="S613" s="638">
        <f>'23년(세부_실적)'!Q812</f>
        <v>0</v>
      </c>
      <c r="T613" s="638">
        <f t="shared" si="8399"/>
        <v>0</v>
      </c>
      <c r="U613" s="638">
        <f>'23년(세부_실적)'!S812</f>
        <v>0</v>
      </c>
      <c r="V613" s="638">
        <f t="shared" si="8400"/>
        <v>0</v>
      </c>
      <c r="W613" s="638">
        <f>'23년(세부_실적)'!U812</f>
        <v>0</v>
      </c>
      <c r="X613" s="638">
        <f t="shared" si="8401"/>
        <v>0</v>
      </c>
      <c r="Y613" s="638">
        <f>'23년(세부_실적)'!W812</f>
        <v>0</v>
      </c>
      <c r="Z613" s="638">
        <f t="shared" si="8402"/>
        <v>0</v>
      </c>
      <c r="AA613" s="638">
        <f>'23년(세부_실적)'!Y812</f>
        <v>0</v>
      </c>
      <c r="AB613" s="638">
        <f t="shared" si="8402"/>
        <v>0</v>
      </c>
      <c r="AC613" s="638">
        <f>'23년(세부_실적)'!AA812</f>
        <v>0</v>
      </c>
      <c r="AD613" s="638">
        <f t="shared" ref="AD613" si="8847">AC613*1000</f>
        <v>0</v>
      </c>
      <c r="AE613" s="638">
        <f>'23년(세부_실적)'!AC812</f>
        <v>0</v>
      </c>
      <c r="AF613" s="638">
        <f t="shared" ref="AF613" si="8848">AE613*1000</f>
        <v>0</v>
      </c>
      <c r="AG613" s="638">
        <f>'23년(세부_실적)'!AE812</f>
        <v>0</v>
      </c>
      <c r="AH613" s="638">
        <f t="shared" ref="AH613" si="8849">AG613*1000</f>
        <v>0</v>
      </c>
      <c r="AI613" s="638">
        <f>'23년(세부_실적)'!AG812</f>
        <v>0</v>
      </c>
      <c r="AJ613" s="638">
        <f t="shared" ref="AJ613" si="8850">AI613*1000</f>
        <v>0</v>
      </c>
      <c r="AK613" s="638">
        <f>'23년(세부_실적)'!AI812</f>
        <v>0</v>
      </c>
      <c r="AL613" s="638">
        <f t="shared" ref="AL613" si="8851">AK613*1000</f>
        <v>0</v>
      </c>
      <c r="AM613" s="638">
        <f>'23년(세부_실적)'!AK812</f>
        <v>0</v>
      </c>
      <c r="AN613" s="638">
        <f t="shared" ref="AN613" si="8852">AM613*1000</f>
        <v>0</v>
      </c>
      <c r="AO613" s="638">
        <f>'23년(세부_실적)'!AM812</f>
        <v>0</v>
      </c>
      <c r="AP613" s="638">
        <f t="shared" ref="AP613" si="8853">AO613*1000</f>
        <v>0</v>
      </c>
      <c r="AQ613" s="638">
        <f>'23년(세부_실적)'!AO812</f>
        <v>0</v>
      </c>
      <c r="AR613" s="638">
        <f t="shared" ref="AR613" si="8854">AQ613*1000</f>
        <v>0</v>
      </c>
      <c r="AS613" s="638">
        <f>'23년(세부_실적)'!AQ812</f>
        <v>0</v>
      </c>
      <c r="AT613" s="638">
        <f t="shared" ref="AT613" si="8855">AS613*1000</f>
        <v>0</v>
      </c>
      <c r="AU613" s="638">
        <f>'23년(세부_실적)'!AS812</f>
        <v>0</v>
      </c>
      <c r="AV613" s="638">
        <f t="shared" ref="AV613" si="8856">AU613*1000</f>
        <v>0</v>
      </c>
      <c r="AW613" s="638">
        <f>'23년(세부_실적)'!AU812</f>
        <v>0</v>
      </c>
      <c r="AX613" s="638">
        <f t="shared" ref="AX613" si="8857">AW613*1000</f>
        <v>0</v>
      </c>
      <c r="AY613" s="638">
        <f>'23년(세부_실적)'!AW812</f>
        <v>0</v>
      </c>
      <c r="AZ613" s="638">
        <f t="shared" ref="AZ613" si="8858">AY613*1000</f>
        <v>0</v>
      </c>
      <c r="BA613" s="638">
        <f>'23년(세부_실적)'!AY812</f>
        <v>0</v>
      </c>
      <c r="BB613" s="638">
        <f t="shared" ref="BB613" si="8859">BA613*1000</f>
        <v>0</v>
      </c>
      <c r="BC613" s="638">
        <f>'23년(세부_실적)'!BA812</f>
        <v>0</v>
      </c>
      <c r="BD613" s="638">
        <f t="shared" ref="BD613" si="8860">BC613*1000</f>
        <v>0</v>
      </c>
      <c r="BF613" s="617"/>
      <c r="BG613" s="617"/>
      <c r="BH613" s="617"/>
      <c r="BI613" s="617"/>
      <c r="BJ613" s="617"/>
      <c r="BK613" s="617"/>
      <c r="BL613" s="617"/>
      <c r="BM613" s="617"/>
      <c r="BN613" s="617"/>
      <c r="BO613" s="617"/>
      <c r="BP613" s="617"/>
      <c r="BQ613" s="617"/>
      <c r="BR613" s="617"/>
      <c r="BS613" s="617"/>
      <c r="BT613" s="617"/>
      <c r="BU613" s="617"/>
      <c r="BV613" s="617"/>
      <c r="BW613" s="617"/>
      <c r="BX613" s="617"/>
      <c r="BY613" s="617"/>
      <c r="BZ613" s="617"/>
      <c r="CA613" s="617"/>
      <c r="CB613" s="617"/>
      <c r="CC613" s="617"/>
      <c r="CD613" s="617"/>
      <c r="CE613" s="617"/>
      <c r="CF613" s="617"/>
      <c r="CG613" s="617"/>
      <c r="CH613" s="617"/>
      <c r="CI613" s="617"/>
      <c r="CJ613" s="617"/>
      <c r="CK613" s="617"/>
      <c r="CL613" s="617"/>
      <c r="CM613" s="617"/>
      <c r="CN613" s="617"/>
      <c r="CO613" s="617"/>
      <c r="CP613" s="617"/>
      <c r="CQ613" s="617"/>
      <c r="CR613" s="617"/>
      <c r="CS613" s="617"/>
      <c r="CT613" s="617"/>
      <c r="CU613" s="617"/>
      <c r="CV613" s="617"/>
      <c r="CW613" s="617"/>
      <c r="CX613" s="617"/>
      <c r="CY613" s="617"/>
      <c r="CZ613" s="617"/>
      <c r="DA613" s="617"/>
      <c r="DB613" s="6">
        <f t="shared" si="8431"/>
        <v>0</v>
      </c>
      <c r="DC613" s="6">
        <f t="shared" si="8432"/>
        <v>0</v>
      </c>
      <c r="DD613" s="6">
        <f t="shared" si="8433"/>
        <v>0</v>
      </c>
      <c r="DE613" s="6">
        <f t="shared" si="8434"/>
        <v>0</v>
      </c>
      <c r="DF613" s="6">
        <f t="shared" si="8435"/>
        <v>0</v>
      </c>
      <c r="DG613" s="6">
        <f t="shared" si="8436"/>
        <v>0</v>
      </c>
      <c r="DH613" s="6">
        <f t="shared" si="8437"/>
        <v>0</v>
      </c>
      <c r="DI613" s="6">
        <f t="shared" si="8438"/>
        <v>0</v>
      </c>
      <c r="DJ613" s="6">
        <f t="shared" si="8439"/>
        <v>0</v>
      </c>
      <c r="DK613" s="6">
        <f t="shared" si="8440"/>
        <v>0</v>
      </c>
      <c r="DL613" s="6">
        <f t="shared" si="8441"/>
        <v>0</v>
      </c>
      <c r="DM613" s="6">
        <f t="shared" si="8442"/>
        <v>0</v>
      </c>
      <c r="DO613" s="6">
        <f t="shared" si="8443"/>
        <v>0</v>
      </c>
      <c r="DP613" s="6">
        <f t="shared" si="8444"/>
        <v>0</v>
      </c>
      <c r="DQ613" s="6">
        <f t="shared" si="8445"/>
        <v>0</v>
      </c>
      <c r="DR613" s="6">
        <f t="shared" si="8446"/>
        <v>0</v>
      </c>
      <c r="DS613" s="6">
        <f t="shared" si="8447"/>
        <v>0</v>
      </c>
      <c r="DT613" s="6">
        <f t="shared" si="8448"/>
        <v>0</v>
      </c>
      <c r="DU613" s="6">
        <f t="shared" si="8449"/>
        <v>0</v>
      </c>
      <c r="DV613" s="6">
        <f t="shared" si="8450"/>
        <v>0</v>
      </c>
      <c r="DW613" s="6">
        <f t="shared" si="8451"/>
        <v>0</v>
      </c>
      <c r="DX613" s="6">
        <f t="shared" si="8452"/>
        <v>0</v>
      </c>
      <c r="DY613" s="6">
        <f t="shared" si="8453"/>
        <v>0</v>
      </c>
      <c r="DZ613" s="6">
        <f t="shared" si="8454"/>
        <v>0</v>
      </c>
    </row>
    <row r="614" spans="2:130" outlineLevel="1">
      <c r="B614" s="6">
        <f>'23년(세부_실적)'!A813</f>
        <v>608</v>
      </c>
      <c r="C614" s="620"/>
      <c r="D614" s="620"/>
      <c r="E614" s="620"/>
      <c r="F614" s="622" t="str">
        <f>'23년(세부_실적)'!E813</f>
        <v>PLF045-D27</v>
      </c>
      <c r="G614" s="622" t="s">
        <v>1589</v>
      </c>
      <c r="H614" s="622" t="str">
        <f>'23년(세부_실적)'!F813</f>
        <v>Base Light</v>
      </c>
      <c r="I614" s="617" t="str">
        <f>'23년(세부_실적)'!G813</f>
        <v>구</v>
      </c>
      <c r="J614" s="617" t="str">
        <f>'23년(세부_실적)'!H813</f>
        <v>SY</v>
      </c>
      <c r="K614" s="617">
        <f>'23년(세부_실적)'!I813</f>
        <v>0</v>
      </c>
      <c r="L614" s="617">
        <f>'23년(세부_실적)'!J813</f>
        <v>7920</v>
      </c>
      <c r="M614" s="617">
        <f>'23년(세부_실적)'!K813</f>
        <v>0</v>
      </c>
      <c r="N614" s="617">
        <f>'23년(세부_실적)'!L813</f>
        <v>7920</v>
      </c>
      <c r="O614" s="617">
        <f>'23년(세부_실적)'!M813</f>
        <v>0</v>
      </c>
      <c r="P614" s="617">
        <f>'23년(세부_실적)'!N813</f>
        <v>0</v>
      </c>
      <c r="Q614" s="617">
        <f>'23년(세부_실적)'!O813</f>
        <v>0</v>
      </c>
      <c r="R614" s="617">
        <f>'23년(세부_실적)'!P813</f>
        <v>0</v>
      </c>
      <c r="S614" s="638">
        <f>'23년(세부_실적)'!Q813</f>
        <v>0</v>
      </c>
      <c r="T614" s="638">
        <f t="shared" si="8399"/>
        <v>0</v>
      </c>
      <c r="U614" s="638">
        <f>'23년(세부_실적)'!S813</f>
        <v>0</v>
      </c>
      <c r="V614" s="638">
        <f t="shared" si="8400"/>
        <v>0</v>
      </c>
      <c r="W614" s="638">
        <f>'23년(세부_실적)'!U813</f>
        <v>0</v>
      </c>
      <c r="X614" s="638">
        <f t="shared" si="8401"/>
        <v>0</v>
      </c>
      <c r="Y614" s="638">
        <f>'23년(세부_실적)'!W813</f>
        <v>0</v>
      </c>
      <c r="Z614" s="638">
        <f t="shared" si="8402"/>
        <v>0</v>
      </c>
      <c r="AA614" s="638">
        <f>'23년(세부_실적)'!Y813</f>
        <v>0</v>
      </c>
      <c r="AB614" s="638">
        <f t="shared" si="8402"/>
        <v>0</v>
      </c>
      <c r="AC614" s="638">
        <f>'23년(세부_실적)'!AA813</f>
        <v>0</v>
      </c>
      <c r="AD614" s="638">
        <f t="shared" ref="AD614" si="8861">AC614*1000</f>
        <v>0</v>
      </c>
      <c r="AE614" s="638">
        <f>'23년(세부_실적)'!AC813</f>
        <v>0</v>
      </c>
      <c r="AF614" s="638">
        <f t="shared" ref="AF614" si="8862">AE614*1000</f>
        <v>0</v>
      </c>
      <c r="AG614" s="638">
        <f>'23년(세부_실적)'!AE813</f>
        <v>0</v>
      </c>
      <c r="AH614" s="638">
        <f t="shared" ref="AH614" si="8863">AG614*1000</f>
        <v>0</v>
      </c>
      <c r="AI614" s="638">
        <f>'23년(세부_실적)'!AG813</f>
        <v>0</v>
      </c>
      <c r="AJ614" s="638">
        <f t="shared" ref="AJ614" si="8864">AI614*1000</f>
        <v>0</v>
      </c>
      <c r="AK614" s="638">
        <f>'23년(세부_실적)'!AI813</f>
        <v>0</v>
      </c>
      <c r="AL614" s="638">
        <f t="shared" ref="AL614" si="8865">AK614*1000</f>
        <v>0</v>
      </c>
      <c r="AM614" s="638">
        <f>'23년(세부_실적)'!AK813</f>
        <v>0</v>
      </c>
      <c r="AN614" s="638">
        <f t="shared" ref="AN614" si="8866">AM614*1000</f>
        <v>0</v>
      </c>
      <c r="AO614" s="638">
        <f>'23년(세부_실적)'!AM813</f>
        <v>0</v>
      </c>
      <c r="AP614" s="638">
        <f t="shared" ref="AP614" si="8867">AO614*1000</f>
        <v>0</v>
      </c>
      <c r="AQ614" s="638">
        <f>'23년(세부_실적)'!AO813</f>
        <v>0</v>
      </c>
      <c r="AR614" s="638">
        <f t="shared" ref="AR614" si="8868">AQ614*1000</f>
        <v>0</v>
      </c>
      <c r="AS614" s="638">
        <f>'23년(세부_실적)'!AQ813</f>
        <v>0</v>
      </c>
      <c r="AT614" s="638">
        <f t="shared" ref="AT614" si="8869">AS614*1000</f>
        <v>0</v>
      </c>
      <c r="AU614" s="638">
        <f>'23년(세부_실적)'!AS813</f>
        <v>0</v>
      </c>
      <c r="AV614" s="638">
        <f t="shared" ref="AV614" si="8870">AU614*1000</f>
        <v>0</v>
      </c>
      <c r="AW614" s="638">
        <f>'23년(세부_실적)'!AU813</f>
        <v>0</v>
      </c>
      <c r="AX614" s="638">
        <f t="shared" ref="AX614" si="8871">AW614*1000</f>
        <v>0</v>
      </c>
      <c r="AY614" s="638">
        <f>'23년(세부_실적)'!AW813</f>
        <v>0</v>
      </c>
      <c r="AZ614" s="638">
        <f t="shared" ref="AZ614" si="8872">AY614*1000</f>
        <v>0</v>
      </c>
      <c r="BA614" s="638">
        <f>'23년(세부_실적)'!AY813</f>
        <v>0</v>
      </c>
      <c r="BB614" s="638">
        <f t="shared" ref="BB614" si="8873">BA614*1000</f>
        <v>0</v>
      </c>
      <c r="BC614" s="638">
        <f>'23년(세부_실적)'!BA813</f>
        <v>0</v>
      </c>
      <c r="BD614" s="638">
        <f t="shared" ref="BD614" si="8874">BC614*1000</f>
        <v>0</v>
      </c>
      <c r="BF614" s="617">
        <v>0.56100000000000005</v>
      </c>
      <c r="BG614" s="617">
        <v>3.8165317000000005</v>
      </c>
      <c r="BH614" s="617"/>
      <c r="BI614" s="617"/>
      <c r="BJ614" s="617">
        <v>0.56100000000000005</v>
      </c>
      <c r="BK614" s="617">
        <v>3.8165317000000005</v>
      </c>
      <c r="BL614" s="617"/>
      <c r="BM614" s="617"/>
      <c r="BN614" s="617">
        <v>0.56100000000000005</v>
      </c>
      <c r="BO614" s="617">
        <v>3.8165317000000005</v>
      </c>
      <c r="BP614" s="617"/>
      <c r="BQ614" s="617"/>
      <c r="BR614" s="617">
        <v>0.56100000000000005</v>
      </c>
      <c r="BS614" s="617">
        <v>3.8981882000000003</v>
      </c>
      <c r="BT614" s="617"/>
      <c r="BU614" s="617"/>
      <c r="BV614" s="617">
        <v>0.56100000000000005</v>
      </c>
      <c r="BW614" s="617">
        <v>3.8981882000000003</v>
      </c>
      <c r="BX614" s="617"/>
      <c r="BY614" s="617"/>
      <c r="BZ614" s="617">
        <v>0.56100000000000005</v>
      </c>
      <c r="CA614" s="617">
        <v>3.8981882000000003</v>
      </c>
      <c r="CB614" s="617"/>
      <c r="CC614" s="617"/>
      <c r="CD614" s="617"/>
      <c r="CE614" s="617"/>
      <c r="CF614" s="617"/>
      <c r="CG614" s="617"/>
      <c r="CH614" s="617"/>
      <c r="CI614" s="617"/>
      <c r="CJ614" s="617"/>
      <c r="CK614" s="617"/>
      <c r="CL614" s="617"/>
      <c r="CM614" s="617"/>
      <c r="CN614" s="617"/>
      <c r="CO614" s="617"/>
      <c r="CP614" s="617"/>
      <c r="CQ614" s="617"/>
      <c r="CR614" s="617"/>
      <c r="CS614" s="617"/>
      <c r="CT614" s="617"/>
      <c r="CU614" s="617"/>
      <c r="CV614" s="617"/>
      <c r="CW614" s="617"/>
      <c r="CX614" s="617"/>
      <c r="CY614" s="617"/>
      <c r="CZ614" s="617"/>
      <c r="DA614" s="617"/>
      <c r="DB614" s="6">
        <f t="shared" si="8431"/>
        <v>0</v>
      </c>
      <c r="DC614" s="6">
        <f t="shared" si="8432"/>
        <v>0</v>
      </c>
      <c r="DD614" s="6">
        <f t="shared" si="8433"/>
        <v>0</v>
      </c>
      <c r="DE614" s="6">
        <f t="shared" si="8434"/>
        <v>0</v>
      </c>
      <c r="DF614" s="6">
        <f t="shared" si="8435"/>
        <v>0</v>
      </c>
      <c r="DG614" s="6">
        <f t="shared" si="8436"/>
        <v>0</v>
      </c>
      <c r="DH614" s="6">
        <f t="shared" si="8437"/>
        <v>0</v>
      </c>
      <c r="DI614" s="6">
        <f t="shared" si="8438"/>
        <v>0</v>
      </c>
      <c r="DJ614" s="6">
        <f t="shared" si="8439"/>
        <v>0</v>
      </c>
      <c r="DK614" s="6">
        <f t="shared" si="8440"/>
        <v>0</v>
      </c>
      <c r="DL614" s="6">
        <f t="shared" si="8441"/>
        <v>0</v>
      </c>
      <c r="DM614" s="6">
        <f t="shared" si="8442"/>
        <v>0</v>
      </c>
      <c r="DO614" s="6">
        <f t="shared" si="8443"/>
        <v>0</v>
      </c>
      <c r="DP614" s="6">
        <f t="shared" si="8444"/>
        <v>0</v>
      </c>
      <c r="DQ614" s="6">
        <f t="shared" si="8445"/>
        <v>0</v>
      </c>
      <c r="DR614" s="6">
        <f t="shared" si="8446"/>
        <v>0</v>
      </c>
      <c r="DS614" s="6">
        <f t="shared" si="8447"/>
        <v>0</v>
      </c>
      <c r="DT614" s="6">
        <f t="shared" si="8448"/>
        <v>0</v>
      </c>
      <c r="DU614" s="6">
        <f t="shared" si="8449"/>
        <v>0</v>
      </c>
      <c r="DV614" s="6">
        <f t="shared" si="8450"/>
        <v>0</v>
      </c>
      <c r="DW614" s="6">
        <f t="shared" si="8451"/>
        <v>0</v>
      </c>
      <c r="DX614" s="6">
        <f t="shared" si="8452"/>
        <v>0</v>
      </c>
      <c r="DY614" s="6">
        <f t="shared" si="8453"/>
        <v>0</v>
      </c>
      <c r="DZ614" s="6">
        <f t="shared" si="8454"/>
        <v>0</v>
      </c>
    </row>
    <row r="615" spans="2:130" outlineLevel="1">
      <c r="B615" s="6">
        <f>'23년(세부_실적)'!A814</f>
        <v>609</v>
      </c>
      <c r="C615" s="620"/>
      <c r="D615" s="620"/>
      <c r="E615" s="620"/>
      <c r="F615" s="622" t="str">
        <f>'23년(세부_실적)'!E814</f>
        <v>PLF045-D30</v>
      </c>
      <c r="G615" s="622" t="s">
        <v>1590</v>
      </c>
      <c r="H615" s="622" t="str">
        <f>'23년(세부_실적)'!F814</f>
        <v>Base Light</v>
      </c>
      <c r="I615" s="617" t="str">
        <f>'23년(세부_실적)'!G814</f>
        <v>구</v>
      </c>
      <c r="J615" s="617" t="str">
        <f>'23년(세부_실적)'!H814</f>
        <v>SY</v>
      </c>
      <c r="K615" s="617">
        <f>'23년(세부_실적)'!I814</f>
        <v>0</v>
      </c>
      <c r="L615" s="617">
        <f>'23년(세부_실적)'!J814</f>
        <v>7920</v>
      </c>
      <c r="M615" s="617">
        <f>'23년(세부_실적)'!K814</f>
        <v>0</v>
      </c>
      <c r="N615" s="617">
        <f>'23년(세부_실적)'!L814</f>
        <v>7920</v>
      </c>
      <c r="O615" s="617">
        <f>'23년(세부_실적)'!M814</f>
        <v>0</v>
      </c>
      <c r="P615" s="617">
        <f>'23년(세부_실적)'!N814</f>
        <v>0</v>
      </c>
      <c r="Q615" s="617">
        <f>'23년(세부_실적)'!O814</f>
        <v>0</v>
      </c>
      <c r="R615" s="617">
        <f>'23년(세부_실적)'!P814</f>
        <v>0</v>
      </c>
      <c r="S615" s="638">
        <f>'23년(세부_실적)'!Q814</f>
        <v>0</v>
      </c>
      <c r="T615" s="638">
        <f t="shared" si="8399"/>
        <v>0</v>
      </c>
      <c r="U615" s="638">
        <f>'23년(세부_실적)'!S814</f>
        <v>0</v>
      </c>
      <c r="V615" s="638">
        <f t="shared" si="8400"/>
        <v>0</v>
      </c>
      <c r="W615" s="638">
        <f>'23년(세부_실적)'!U814</f>
        <v>0</v>
      </c>
      <c r="X615" s="638">
        <f t="shared" si="8401"/>
        <v>0</v>
      </c>
      <c r="Y615" s="638">
        <f>'23년(세부_실적)'!W814</f>
        <v>0</v>
      </c>
      <c r="Z615" s="638">
        <f t="shared" si="8402"/>
        <v>0</v>
      </c>
      <c r="AA615" s="638">
        <f>'23년(세부_실적)'!Y814</f>
        <v>0</v>
      </c>
      <c r="AB615" s="638">
        <f t="shared" si="8402"/>
        <v>0</v>
      </c>
      <c r="AC615" s="638">
        <f>'23년(세부_실적)'!AA814</f>
        <v>0</v>
      </c>
      <c r="AD615" s="638">
        <f t="shared" ref="AD615" si="8875">AC615*1000</f>
        <v>0</v>
      </c>
      <c r="AE615" s="638">
        <f>'23년(세부_실적)'!AC814</f>
        <v>0</v>
      </c>
      <c r="AF615" s="638">
        <f t="shared" ref="AF615" si="8876">AE615*1000</f>
        <v>0</v>
      </c>
      <c r="AG615" s="638">
        <f>'23년(세부_실적)'!AE814</f>
        <v>0</v>
      </c>
      <c r="AH615" s="638">
        <f t="shared" ref="AH615" si="8877">AG615*1000</f>
        <v>0</v>
      </c>
      <c r="AI615" s="638">
        <f>'23년(세부_실적)'!AG814</f>
        <v>0</v>
      </c>
      <c r="AJ615" s="638">
        <f t="shared" ref="AJ615" si="8878">AI615*1000</f>
        <v>0</v>
      </c>
      <c r="AK615" s="638">
        <f>'23년(세부_실적)'!AI814</f>
        <v>0</v>
      </c>
      <c r="AL615" s="638">
        <f t="shared" ref="AL615" si="8879">AK615*1000</f>
        <v>0</v>
      </c>
      <c r="AM615" s="638">
        <f>'23년(세부_실적)'!AK814</f>
        <v>0</v>
      </c>
      <c r="AN615" s="638">
        <f t="shared" ref="AN615" si="8880">AM615*1000</f>
        <v>0</v>
      </c>
      <c r="AO615" s="638">
        <f>'23년(세부_실적)'!AM814</f>
        <v>0</v>
      </c>
      <c r="AP615" s="638">
        <f t="shared" ref="AP615" si="8881">AO615*1000</f>
        <v>0</v>
      </c>
      <c r="AQ615" s="638">
        <f>'23년(세부_실적)'!AO814</f>
        <v>0</v>
      </c>
      <c r="AR615" s="638">
        <f t="shared" ref="AR615" si="8882">AQ615*1000</f>
        <v>0</v>
      </c>
      <c r="AS615" s="638">
        <f>'23년(세부_실적)'!AQ814</f>
        <v>0</v>
      </c>
      <c r="AT615" s="638">
        <f t="shared" ref="AT615" si="8883">AS615*1000</f>
        <v>0</v>
      </c>
      <c r="AU615" s="638">
        <f>'23년(세부_실적)'!AS814</f>
        <v>0</v>
      </c>
      <c r="AV615" s="638">
        <f t="shared" ref="AV615" si="8884">AU615*1000</f>
        <v>0</v>
      </c>
      <c r="AW615" s="638">
        <f>'23년(세부_실적)'!AU814</f>
        <v>0</v>
      </c>
      <c r="AX615" s="638">
        <f t="shared" ref="AX615" si="8885">AW615*1000</f>
        <v>0</v>
      </c>
      <c r="AY615" s="638">
        <f>'23년(세부_실적)'!AW814</f>
        <v>0</v>
      </c>
      <c r="AZ615" s="638">
        <f t="shared" ref="AZ615" si="8886">AY615*1000</f>
        <v>0</v>
      </c>
      <c r="BA615" s="638">
        <f>'23년(세부_실적)'!AY814</f>
        <v>0</v>
      </c>
      <c r="BB615" s="638">
        <f t="shared" ref="BB615" si="8887">BA615*1000</f>
        <v>0</v>
      </c>
      <c r="BC615" s="638">
        <f>'23년(세부_실적)'!BA814</f>
        <v>0</v>
      </c>
      <c r="BD615" s="638">
        <f t="shared" ref="BD615" si="8888">BC615*1000</f>
        <v>0</v>
      </c>
      <c r="BF615" s="617">
        <v>0.56100000000000005</v>
      </c>
      <c r="BG615" s="617">
        <v>3.8165317000000005</v>
      </c>
      <c r="BH615" s="617"/>
      <c r="BI615" s="617"/>
      <c r="BJ615" s="617">
        <v>0.56100000000000005</v>
      </c>
      <c r="BK615" s="617">
        <v>3.8165317000000005</v>
      </c>
      <c r="BL615" s="617"/>
      <c r="BM615" s="617"/>
      <c r="BN615" s="617">
        <v>0.56100000000000005</v>
      </c>
      <c r="BO615" s="617">
        <v>3.8165317000000005</v>
      </c>
      <c r="BP615" s="617"/>
      <c r="BQ615" s="617"/>
      <c r="BR615" s="617">
        <v>0.56100000000000005</v>
      </c>
      <c r="BS615" s="617">
        <v>3.8981882000000003</v>
      </c>
      <c r="BT615" s="617"/>
      <c r="BU615" s="617"/>
      <c r="BV615" s="617">
        <v>0.56100000000000005</v>
      </c>
      <c r="BW615" s="617">
        <v>3.8981882000000003</v>
      </c>
      <c r="BX615" s="617"/>
      <c r="BY615" s="617"/>
      <c r="BZ615" s="617">
        <v>0.56100000000000005</v>
      </c>
      <c r="CA615" s="617">
        <v>3.8981882000000003</v>
      </c>
      <c r="CB615" s="617"/>
      <c r="CC615" s="617"/>
      <c r="CD615" s="617"/>
      <c r="CE615" s="617"/>
      <c r="CF615" s="617"/>
      <c r="CG615" s="617"/>
      <c r="CH615" s="617"/>
      <c r="CI615" s="617"/>
      <c r="CJ615" s="617"/>
      <c r="CK615" s="617"/>
      <c r="CL615" s="617"/>
      <c r="CM615" s="617"/>
      <c r="CN615" s="617"/>
      <c r="CO615" s="617"/>
      <c r="CP615" s="617"/>
      <c r="CQ615" s="617"/>
      <c r="CR615" s="617"/>
      <c r="CS615" s="617"/>
      <c r="CT615" s="617"/>
      <c r="CU615" s="617"/>
      <c r="CV615" s="617"/>
      <c r="CW615" s="617"/>
      <c r="CX615" s="617"/>
      <c r="CY615" s="617"/>
      <c r="CZ615" s="617"/>
      <c r="DA615" s="617"/>
      <c r="DB615" s="6">
        <f t="shared" si="8431"/>
        <v>0</v>
      </c>
      <c r="DC615" s="6">
        <f t="shared" si="8432"/>
        <v>0</v>
      </c>
      <c r="DD615" s="6">
        <f t="shared" si="8433"/>
        <v>0</v>
      </c>
      <c r="DE615" s="6">
        <f t="shared" si="8434"/>
        <v>0</v>
      </c>
      <c r="DF615" s="6">
        <f t="shared" si="8435"/>
        <v>0</v>
      </c>
      <c r="DG615" s="6">
        <f t="shared" si="8436"/>
        <v>0</v>
      </c>
      <c r="DH615" s="6">
        <f t="shared" si="8437"/>
        <v>0</v>
      </c>
      <c r="DI615" s="6">
        <f t="shared" si="8438"/>
        <v>0</v>
      </c>
      <c r="DJ615" s="6">
        <f t="shared" si="8439"/>
        <v>0</v>
      </c>
      <c r="DK615" s="6">
        <f t="shared" si="8440"/>
        <v>0</v>
      </c>
      <c r="DL615" s="6">
        <f t="shared" si="8441"/>
        <v>0</v>
      </c>
      <c r="DM615" s="6">
        <f t="shared" si="8442"/>
        <v>0</v>
      </c>
      <c r="DO615" s="6">
        <f t="shared" si="8443"/>
        <v>0</v>
      </c>
      <c r="DP615" s="6">
        <f t="shared" si="8444"/>
        <v>0</v>
      </c>
      <c r="DQ615" s="6">
        <f t="shared" si="8445"/>
        <v>0</v>
      </c>
      <c r="DR615" s="6">
        <f t="shared" si="8446"/>
        <v>0</v>
      </c>
      <c r="DS615" s="6">
        <f t="shared" si="8447"/>
        <v>0</v>
      </c>
      <c r="DT615" s="6">
        <f t="shared" si="8448"/>
        <v>0</v>
      </c>
      <c r="DU615" s="6">
        <f t="shared" si="8449"/>
        <v>0</v>
      </c>
      <c r="DV615" s="6">
        <f t="shared" si="8450"/>
        <v>0</v>
      </c>
      <c r="DW615" s="6">
        <f t="shared" si="8451"/>
        <v>0</v>
      </c>
      <c r="DX615" s="6">
        <f t="shared" si="8452"/>
        <v>0</v>
      </c>
      <c r="DY615" s="6">
        <f t="shared" si="8453"/>
        <v>0</v>
      </c>
      <c r="DZ615" s="6">
        <f t="shared" si="8454"/>
        <v>0</v>
      </c>
    </row>
    <row r="616" spans="2:130" outlineLevel="1">
      <c r="B616" s="6">
        <f>'23년(세부_실적)'!A815</f>
        <v>610</v>
      </c>
      <c r="C616" s="620"/>
      <c r="D616" s="620"/>
      <c r="E616" s="620"/>
      <c r="F616" s="622" t="str">
        <f>'23년(세부_실적)'!E815</f>
        <v>PLF045-D40</v>
      </c>
      <c r="G616" s="622" t="s">
        <v>1591</v>
      </c>
      <c r="H616" s="622" t="str">
        <f>'23년(세부_실적)'!F815</f>
        <v>Base Light</v>
      </c>
      <c r="I616" s="617" t="str">
        <f>'23년(세부_실적)'!G815</f>
        <v>구</v>
      </c>
      <c r="J616" s="617" t="str">
        <f>'23년(세부_실적)'!H815</f>
        <v>SY</v>
      </c>
      <c r="K616" s="617">
        <f>'23년(세부_실적)'!I815</f>
        <v>0</v>
      </c>
      <c r="L616" s="617">
        <f>'23년(세부_실적)'!J815</f>
        <v>7920</v>
      </c>
      <c r="M616" s="617">
        <f>'23년(세부_실적)'!K815</f>
        <v>0</v>
      </c>
      <c r="N616" s="617">
        <f>'23년(세부_실적)'!L815</f>
        <v>7920</v>
      </c>
      <c r="O616" s="617">
        <f>'23년(세부_실적)'!M815</f>
        <v>0</v>
      </c>
      <c r="P616" s="617">
        <f>'23년(세부_실적)'!N815</f>
        <v>0</v>
      </c>
      <c r="Q616" s="617">
        <f>'23년(세부_실적)'!O815</f>
        <v>0</v>
      </c>
      <c r="R616" s="617">
        <f>'23년(세부_실적)'!P815</f>
        <v>0</v>
      </c>
      <c r="S616" s="638">
        <f>'23년(세부_실적)'!Q815</f>
        <v>0</v>
      </c>
      <c r="T616" s="638">
        <f t="shared" si="8399"/>
        <v>0</v>
      </c>
      <c r="U616" s="638">
        <f>'23년(세부_실적)'!S815</f>
        <v>0</v>
      </c>
      <c r="V616" s="638">
        <f t="shared" si="8400"/>
        <v>0</v>
      </c>
      <c r="W616" s="638">
        <f>'23년(세부_실적)'!U815</f>
        <v>0</v>
      </c>
      <c r="X616" s="638">
        <f t="shared" si="8401"/>
        <v>0</v>
      </c>
      <c r="Y616" s="638">
        <f>'23년(세부_실적)'!W815</f>
        <v>0</v>
      </c>
      <c r="Z616" s="638">
        <f t="shared" si="8402"/>
        <v>0</v>
      </c>
      <c r="AA616" s="638">
        <f>'23년(세부_실적)'!Y815</f>
        <v>0</v>
      </c>
      <c r="AB616" s="638">
        <f t="shared" si="8402"/>
        <v>0</v>
      </c>
      <c r="AC616" s="638">
        <f>'23년(세부_실적)'!AA815</f>
        <v>0</v>
      </c>
      <c r="AD616" s="638">
        <f t="shared" ref="AD616" si="8889">AC616*1000</f>
        <v>0</v>
      </c>
      <c r="AE616" s="638">
        <f>'23년(세부_실적)'!AC815</f>
        <v>0</v>
      </c>
      <c r="AF616" s="638">
        <f t="shared" ref="AF616" si="8890">AE616*1000</f>
        <v>0</v>
      </c>
      <c r="AG616" s="638">
        <f>'23년(세부_실적)'!AE815</f>
        <v>0</v>
      </c>
      <c r="AH616" s="638">
        <f t="shared" ref="AH616" si="8891">AG616*1000</f>
        <v>0</v>
      </c>
      <c r="AI616" s="638">
        <f>'23년(세부_실적)'!AG815</f>
        <v>0</v>
      </c>
      <c r="AJ616" s="638">
        <f t="shared" ref="AJ616" si="8892">AI616*1000</f>
        <v>0</v>
      </c>
      <c r="AK616" s="638">
        <f>'23년(세부_실적)'!AI815</f>
        <v>0</v>
      </c>
      <c r="AL616" s="638">
        <f t="shared" ref="AL616" si="8893">AK616*1000</f>
        <v>0</v>
      </c>
      <c r="AM616" s="638">
        <f>'23년(세부_실적)'!AK815</f>
        <v>0</v>
      </c>
      <c r="AN616" s="638">
        <f t="shared" ref="AN616" si="8894">AM616*1000</f>
        <v>0</v>
      </c>
      <c r="AO616" s="638">
        <f>'23년(세부_실적)'!AM815</f>
        <v>0</v>
      </c>
      <c r="AP616" s="638">
        <f t="shared" ref="AP616" si="8895">AO616*1000</f>
        <v>0</v>
      </c>
      <c r="AQ616" s="638">
        <f>'23년(세부_실적)'!AO815</f>
        <v>0</v>
      </c>
      <c r="AR616" s="638">
        <f t="shared" ref="AR616" si="8896">AQ616*1000</f>
        <v>0</v>
      </c>
      <c r="AS616" s="638">
        <f>'23년(세부_실적)'!AQ815</f>
        <v>0</v>
      </c>
      <c r="AT616" s="638">
        <f t="shared" ref="AT616" si="8897">AS616*1000</f>
        <v>0</v>
      </c>
      <c r="AU616" s="638">
        <f>'23년(세부_실적)'!AS815</f>
        <v>0</v>
      </c>
      <c r="AV616" s="638">
        <f t="shared" ref="AV616" si="8898">AU616*1000</f>
        <v>0</v>
      </c>
      <c r="AW616" s="638">
        <f>'23년(세부_실적)'!AU815</f>
        <v>0</v>
      </c>
      <c r="AX616" s="638">
        <f t="shared" ref="AX616" si="8899">AW616*1000</f>
        <v>0</v>
      </c>
      <c r="AY616" s="638">
        <f>'23년(세부_실적)'!AW815</f>
        <v>0</v>
      </c>
      <c r="AZ616" s="638">
        <f t="shared" ref="AZ616" si="8900">AY616*1000</f>
        <v>0</v>
      </c>
      <c r="BA616" s="638">
        <f>'23년(세부_실적)'!AY815</f>
        <v>0</v>
      </c>
      <c r="BB616" s="638">
        <f t="shared" ref="BB616" si="8901">BA616*1000</f>
        <v>0</v>
      </c>
      <c r="BC616" s="638">
        <f>'23년(세부_실적)'!BA815</f>
        <v>0</v>
      </c>
      <c r="BD616" s="638">
        <f t="shared" ref="BD616" si="8902">BC616*1000</f>
        <v>0</v>
      </c>
      <c r="BF616" s="617">
        <v>0.56000000000000005</v>
      </c>
      <c r="BG616" s="617">
        <v>3.7905409545454534</v>
      </c>
      <c r="BH616" s="617"/>
      <c r="BI616" s="617"/>
      <c r="BJ616" s="617">
        <v>0.56000000000000005</v>
      </c>
      <c r="BK616" s="617">
        <v>3.7905409545454534</v>
      </c>
      <c r="BL616" s="617"/>
      <c r="BM616" s="617"/>
      <c r="BN616" s="617">
        <v>0.56000000000000005</v>
      </c>
      <c r="BO616" s="617">
        <v>3.7905409545454534</v>
      </c>
      <c r="BP616" s="617"/>
      <c r="BQ616" s="617"/>
      <c r="BR616" s="617">
        <v>0.56000000000000005</v>
      </c>
      <c r="BS616" s="617">
        <v>3.7905409545454534</v>
      </c>
      <c r="BT616" s="617"/>
      <c r="BU616" s="617"/>
      <c r="BV616" s="617">
        <v>0.56000000000000005</v>
      </c>
      <c r="BW616" s="617">
        <v>3.7905409545454534</v>
      </c>
      <c r="BX616" s="617"/>
      <c r="BY616" s="617"/>
      <c r="BZ616" s="617">
        <v>0.56000000000000005</v>
      </c>
      <c r="CA616" s="617">
        <v>3.7905409545454534</v>
      </c>
      <c r="CB616" s="617"/>
      <c r="CC616" s="617"/>
      <c r="CD616" s="617"/>
      <c r="CE616" s="617"/>
      <c r="CF616" s="617"/>
      <c r="CG616" s="617"/>
      <c r="CH616" s="617"/>
      <c r="CI616" s="617"/>
      <c r="CJ616" s="617"/>
      <c r="CK616" s="617"/>
      <c r="CL616" s="617"/>
      <c r="CM616" s="617"/>
      <c r="CN616" s="617"/>
      <c r="CO616" s="617"/>
      <c r="CP616" s="617"/>
      <c r="CQ616" s="617"/>
      <c r="CR616" s="617"/>
      <c r="CS616" s="617"/>
      <c r="CT616" s="617"/>
      <c r="CU616" s="617"/>
      <c r="CV616" s="617"/>
      <c r="CW616" s="617"/>
      <c r="CX616" s="617"/>
      <c r="CY616" s="617"/>
      <c r="CZ616" s="617"/>
      <c r="DA616" s="617"/>
      <c r="DB616" s="6">
        <f t="shared" si="8431"/>
        <v>0</v>
      </c>
      <c r="DC616" s="6">
        <f t="shared" si="8432"/>
        <v>0</v>
      </c>
      <c r="DD616" s="6">
        <f t="shared" si="8433"/>
        <v>0</v>
      </c>
      <c r="DE616" s="6">
        <f t="shared" si="8434"/>
        <v>0</v>
      </c>
      <c r="DF616" s="6">
        <f t="shared" si="8435"/>
        <v>0</v>
      </c>
      <c r="DG616" s="6">
        <f t="shared" si="8436"/>
        <v>0</v>
      </c>
      <c r="DH616" s="6">
        <f t="shared" si="8437"/>
        <v>0</v>
      </c>
      <c r="DI616" s="6">
        <f t="shared" si="8438"/>
        <v>0</v>
      </c>
      <c r="DJ616" s="6">
        <f t="shared" si="8439"/>
        <v>0</v>
      </c>
      <c r="DK616" s="6">
        <f t="shared" si="8440"/>
        <v>0</v>
      </c>
      <c r="DL616" s="6">
        <f t="shared" si="8441"/>
        <v>0</v>
      </c>
      <c r="DM616" s="6">
        <f t="shared" si="8442"/>
        <v>0</v>
      </c>
      <c r="DO616" s="6">
        <f t="shared" si="8443"/>
        <v>0</v>
      </c>
      <c r="DP616" s="6">
        <f t="shared" si="8444"/>
        <v>0</v>
      </c>
      <c r="DQ616" s="6">
        <f t="shared" si="8445"/>
        <v>0</v>
      </c>
      <c r="DR616" s="6">
        <f t="shared" si="8446"/>
        <v>0</v>
      </c>
      <c r="DS616" s="6">
        <f t="shared" si="8447"/>
        <v>0</v>
      </c>
      <c r="DT616" s="6">
        <f t="shared" si="8448"/>
        <v>0</v>
      </c>
      <c r="DU616" s="6">
        <f t="shared" si="8449"/>
        <v>0</v>
      </c>
      <c r="DV616" s="6">
        <f t="shared" si="8450"/>
        <v>0</v>
      </c>
      <c r="DW616" s="6">
        <f t="shared" si="8451"/>
        <v>0</v>
      </c>
      <c r="DX616" s="6">
        <f t="shared" si="8452"/>
        <v>0</v>
      </c>
      <c r="DY616" s="6">
        <f t="shared" si="8453"/>
        <v>0</v>
      </c>
      <c r="DZ616" s="6">
        <f t="shared" si="8454"/>
        <v>0</v>
      </c>
    </row>
    <row r="617" spans="2:130" ht="12" customHeight="1" outlineLevel="1">
      <c r="B617" s="6">
        <f>'23년(세부_실적)'!A816</f>
        <v>611</v>
      </c>
      <c r="C617" s="620"/>
      <c r="D617" s="620"/>
      <c r="E617" s="624"/>
      <c r="F617" s="633" t="str">
        <f>'23년(세부_실적)'!E816</f>
        <v>소   계</v>
      </c>
      <c r="G617" s="633" t="s">
        <v>1257</v>
      </c>
      <c r="H617" s="636"/>
      <c r="I617" s="634"/>
      <c r="J617" s="634"/>
      <c r="K617" s="634">
        <f>'23년(세부_실적)'!I816</f>
        <v>0</v>
      </c>
      <c r="L617" s="634">
        <f>'23년(세부_실적)'!J816</f>
        <v>0</v>
      </c>
      <c r="M617" s="634">
        <f>'23년(세부_실적)'!K816</f>
        <v>0</v>
      </c>
      <c r="N617" s="634">
        <f>'23년(세부_실적)'!L816</f>
        <v>0</v>
      </c>
      <c r="O617" s="634">
        <f>'23년(세부_실적)'!M816</f>
        <v>0</v>
      </c>
      <c r="P617" s="634">
        <f>'23년(세부_실적)'!N816</f>
        <v>0</v>
      </c>
      <c r="Q617" s="634">
        <f>'23년(세부_실적)'!O816</f>
        <v>0</v>
      </c>
      <c r="R617" s="634">
        <f>'23년(세부_실적)'!P816</f>
        <v>0</v>
      </c>
      <c r="S617" s="639">
        <f>'23년(세부_실적)'!Q816</f>
        <v>0</v>
      </c>
      <c r="T617" s="639">
        <f t="shared" si="8399"/>
        <v>0</v>
      </c>
      <c r="U617" s="639">
        <f>'23년(세부_실적)'!S816</f>
        <v>0</v>
      </c>
      <c r="V617" s="639">
        <f t="shared" si="8400"/>
        <v>0</v>
      </c>
      <c r="W617" s="639">
        <f>'23년(세부_실적)'!U816</f>
        <v>0</v>
      </c>
      <c r="X617" s="639">
        <f t="shared" si="8401"/>
        <v>0</v>
      </c>
      <c r="Y617" s="639">
        <f>'23년(세부_실적)'!W816</f>
        <v>0</v>
      </c>
      <c r="Z617" s="639">
        <f t="shared" si="8402"/>
        <v>0</v>
      </c>
      <c r="AA617" s="639">
        <f>'23년(세부_실적)'!Y816</f>
        <v>0</v>
      </c>
      <c r="AB617" s="639">
        <f t="shared" si="8402"/>
        <v>0</v>
      </c>
      <c r="AC617" s="639">
        <f>'23년(세부_실적)'!AA816</f>
        <v>0</v>
      </c>
      <c r="AD617" s="639">
        <f t="shared" ref="AD617" si="8903">AC617*1000</f>
        <v>0</v>
      </c>
      <c r="AE617" s="639">
        <f>'23년(세부_실적)'!AC816</f>
        <v>0</v>
      </c>
      <c r="AF617" s="639">
        <f t="shared" ref="AF617" si="8904">AE617*1000</f>
        <v>0</v>
      </c>
      <c r="AG617" s="639">
        <f>'23년(세부_실적)'!AE816</f>
        <v>0</v>
      </c>
      <c r="AH617" s="639">
        <f t="shared" ref="AH617" si="8905">AG617*1000</f>
        <v>0</v>
      </c>
      <c r="AI617" s="639">
        <f>'23년(세부_실적)'!AG816</f>
        <v>0</v>
      </c>
      <c r="AJ617" s="639">
        <f t="shared" ref="AJ617" si="8906">AI617*1000</f>
        <v>0</v>
      </c>
      <c r="AK617" s="639">
        <f>'23년(세부_실적)'!AI816</f>
        <v>0</v>
      </c>
      <c r="AL617" s="639">
        <f t="shared" ref="AL617" si="8907">AK617*1000</f>
        <v>0</v>
      </c>
      <c r="AM617" s="639">
        <f>'23년(세부_실적)'!AK816</f>
        <v>0</v>
      </c>
      <c r="AN617" s="639">
        <f t="shared" ref="AN617" si="8908">AM617*1000</f>
        <v>0</v>
      </c>
      <c r="AO617" s="639">
        <f>'23년(세부_실적)'!AM816</f>
        <v>0</v>
      </c>
      <c r="AP617" s="639">
        <f t="shared" ref="AP617" si="8909">AO617*1000</f>
        <v>0</v>
      </c>
      <c r="AQ617" s="639">
        <f>'23년(세부_실적)'!AO816</f>
        <v>0</v>
      </c>
      <c r="AR617" s="639">
        <f t="shared" ref="AR617" si="8910">AQ617*1000</f>
        <v>0</v>
      </c>
      <c r="AS617" s="639">
        <f>'23년(세부_실적)'!AQ816</f>
        <v>0</v>
      </c>
      <c r="AT617" s="639">
        <f t="shared" ref="AT617" si="8911">AS617*1000</f>
        <v>0</v>
      </c>
      <c r="AU617" s="639">
        <f>'23년(세부_실적)'!AS816</f>
        <v>0</v>
      </c>
      <c r="AV617" s="639">
        <f t="shared" ref="AV617" si="8912">AU617*1000</f>
        <v>0</v>
      </c>
      <c r="AW617" s="639">
        <f>'23년(세부_실적)'!AU816</f>
        <v>0</v>
      </c>
      <c r="AX617" s="639">
        <f t="shared" ref="AX617" si="8913">AW617*1000</f>
        <v>0</v>
      </c>
      <c r="AY617" s="639">
        <f>'23년(세부_실적)'!AW816</f>
        <v>0</v>
      </c>
      <c r="AZ617" s="639">
        <f t="shared" ref="AZ617" si="8914">AY617*1000</f>
        <v>0</v>
      </c>
      <c r="BA617" s="639">
        <f>'23년(세부_실적)'!AY816</f>
        <v>0</v>
      </c>
      <c r="BB617" s="639">
        <f t="shared" ref="BB617" si="8915">BA617*1000</f>
        <v>0</v>
      </c>
      <c r="BC617" s="639">
        <f>'23년(세부_실적)'!BA816</f>
        <v>0</v>
      </c>
      <c r="BD617" s="639">
        <f t="shared" ref="BD617" si="8916">BC617*1000</f>
        <v>0</v>
      </c>
      <c r="BF617" s="617"/>
      <c r="BG617" s="617"/>
      <c r="BH617" s="617"/>
      <c r="BI617" s="617"/>
      <c r="BJ617" s="617"/>
      <c r="BK617" s="617"/>
      <c r="BL617" s="617"/>
      <c r="BM617" s="617"/>
      <c r="BN617" s="617"/>
      <c r="BO617" s="617"/>
      <c r="BP617" s="617"/>
      <c r="BQ617" s="617"/>
      <c r="BR617" s="617"/>
      <c r="BS617" s="617"/>
      <c r="BT617" s="617"/>
      <c r="BU617" s="617"/>
      <c r="BV617" s="617"/>
      <c r="BW617" s="617"/>
      <c r="BX617" s="617"/>
      <c r="BY617" s="617"/>
      <c r="BZ617" s="617"/>
      <c r="CA617" s="617"/>
      <c r="CB617" s="617"/>
      <c r="CC617" s="617"/>
      <c r="CD617" s="617"/>
      <c r="CE617" s="617"/>
      <c r="CF617" s="617"/>
      <c r="CG617" s="617"/>
      <c r="CH617" s="617"/>
      <c r="CI617" s="617"/>
      <c r="CJ617" s="617"/>
      <c r="CK617" s="617"/>
      <c r="CL617" s="617"/>
      <c r="CM617" s="617"/>
      <c r="CN617" s="617"/>
      <c r="CO617" s="617"/>
      <c r="CP617" s="617"/>
      <c r="CQ617" s="617"/>
      <c r="CR617" s="617"/>
      <c r="CS617" s="617"/>
      <c r="CT617" s="617"/>
      <c r="CU617" s="617"/>
      <c r="CV617" s="617"/>
      <c r="CW617" s="617"/>
      <c r="CX617" s="617"/>
      <c r="CY617" s="617"/>
      <c r="CZ617" s="617"/>
      <c r="DA617" s="617"/>
      <c r="DB617" s="6">
        <f t="shared" si="8431"/>
        <v>0</v>
      </c>
      <c r="DC617" s="6">
        <f t="shared" si="8432"/>
        <v>0</v>
      </c>
      <c r="DD617" s="6">
        <f t="shared" si="8433"/>
        <v>0</v>
      </c>
      <c r="DE617" s="6">
        <f t="shared" si="8434"/>
        <v>0</v>
      </c>
      <c r="DF617" s="6">
        <f t="shared" si="8435"/>
        <v>0</v>
      </c>
      <c r="DG617" s="6">
        <f t="shared" si="8436"/>
        <v>0</v>
      </c>
      <c r="DH617" s="6">
        <f t="shared" si="8437"/>
        <v>0</v>
      </c>
      <c r="DI617" s="6">
        <f t="shared" si="8438"/>
        <v>0</v>
      </c>
      <c r="DJ617" s="6">
        <f t="shared" si="8439"/>
        <v>0</v>
      </c>
      <c r="DK617" s="6">
        <f t="shared" si="8440"/>
        <v>0</v>
      </c>
      <c r="DL617" s="6">
        <f t="shared" si="8441"/>
        <v>0</v>
      </c>
      <c r="DM617" s="6">
        <f t="shared" si="8442"/>
        <v>0</v>
      </c>
      <c r="DO617" s="6">
        <f t="shared" si="8443"/>
        <v>0</v>
      </c>
      <c r="DP617" s="6">
        <f t="shared" si="8444"/>
        <v>0</v>
      </c>
      <c r="DQ617" s="6">
        <f t="shared" si="8445"/>
        <v>0</v>
      </c>
      <c r="DR617" s="6">
        <f t="shared" si="8446"/>
        <v>0</v>
      </c>
      <c r="DS617" s="6">
        <f t="shared" si="8447"/>
        <v>0</v>
      </c>
      <c r="DT617" s="6">
        <f t="shared" si="8448"/>
        <v>0</v>
      </c>
      <c r="DU617" s="6">
        <f t="shared" si="8449"/>
        <v>0</v>
      </c>
      <c r="DV617" s="6">
        <f t="shared" si="8450"/>
        <v>0</v>
      </c>
      <c r="DW617" s="6">
        <f t="shared" si="8451"/>
        <v>0</v>
      </c>
      <c r="DX617" s="6">
        <f t="shared" si="8452"/>
        <v>0</v>
      </c>
      <c r="DY617" s="6">
        <f t="shared" si="8453"/>
        <v>0</v>
      </c>
      <c r="DZ617" s="6">
        <f t="shared" si="8454"/>
        <v>0</v>
      </c>
    </row>
    <row r="618" spans="2:130" ht="12" customHeight="1" outlineLevel="1">
      <c r="B618" s="6">
        <f>'23년(세부_실적)'!A817</f>
        <v>612</v>
      </c>
      <c r="C618" s="620"/>
      <c r="D618" s="620"/>
      <c r="E618" s="618" t="str">
        <f>'23년(세부_실적)'!D817</f>
        <v>공장등</v>
      </c>
      <c r="F618" s="622" t="str">
        <f>'23년(세부_실적)'!E817</f>
        <v>PLS013-P80-48</v>
      </c>
      <c r="G618" s="622" t="s">
        <v>1592</v>
      </c>
      <c r="H618" s="622"/>
      <c r="I618" s="617" t="str">
        <f>'23년(세부_실적)'!G817</f>
        <v>구</v>
      </c>
      <c r="J618" s="617" t="str">
        <f>'23년(세부_실적)'!H817</f>
        <v>SY</v>
      </c>
      <c r="K618" s="617">
        <f>'23년(세부_실적)'!I817</f>
        <v>25.35</v>
      </c>
      <c r="L618" s="617">
        <f>'23년(세부_실적)'!J817</f>
        <v>0</v>
      </c>
      <c r="M618" s="617">
        <f>'23년(세부_실적)'!K817</f>
        <v>25.35</v>
      </c>
      <c r="N618" s="617">
        <f>'23년(세부_실적)'!L817</f>
        <v>0</v>
      </c>
      <c r="O618" s="617">
        <f>'23년(세부_실적)'!M817</f>
        <v>25.35</v>
      </c>
      <c r="P618" s="617">
        <f>'23년(세부_실적)'!N817</f>
        <v>0</v>
      </c>
      <c r="Q618" s="617">
        <f>'23년(세부_실적)'!O817</f>
        <v>25.35</v>
      </c>
      <c r="R618" s="617">
        <f>'23년(세부_실적)'!P817</f>
        <v>0</v>
      </c>
      <c r="S618" s="638">
        <f>'23년(세부_실적)'!Q817</f>
        <v>0</v>
      </c>
      <c r="T618" s="638">
        <f t="shared" si="8399"/>
        <v>0</v>
      </c>
      <c r="U618" s="638">
        <f>'23년(세부_실적)'!S817</f>
        <v>0</v>
      </c>
      <c r="V618" s="638">
        <f t="shared" si="8400"/>
        <v>0</v>
      </c>
      <c r="W618" s="638">
        <f>'23년(세부_실적)'!U817</f>
        <v>0</v>
      </c>
      <c r="X618" s="638">
        <f t="shared" si="8401"/>
        <v>0</v>
      </c>
      <c r="Y618" s="638">
        <f>'23년(세부_실적)'!W817</f>
        <v>0</v>
      </c>
      <c r="Z618" s="638">
        <f t="shared" si="8402"/>
        <v>0</v>
      </c>
      <c r="AA618" s="638">
        <f>'23년(세부_실적)'!Y817</f>
        <v>0</v>
      </c>
      <c r="AB618" s="638">
        <f t="shared" si="8402"/>
        <v>0</v>
      </c>
      <c r="AC618" s="638">
        <f>'23년(세부_실적)'!AA817</f>
        <v>0</v>
      </c>
      <c r="AD618" s="638">
        <f t="shared" ref="AD618" si="8917">AC618*1000</f>
        <v>0</v>
      </c>
      <c r="AE618" s="638">
        <f>'23년(세부_실적)'!AC817</f>
        <v>0</v>
      </c>
      <c r="AF618" s="638">
        <f t="shared" ref="AF618" si="8918">AE618*1000</f>
        <v>0</v>
      </c>
      <c r="AG618" s="638">
        <f>'23년(세부_실적)'!AE817</f>
        <v>0</v>
      </c>
      <c r="AH618" s="638">
        <f t="shared" ref="AH618" si="8919">AG618*1000</f>
        <v>0</v>
      </c>
      <c r="AI618" s="638">
        <f>'23년(세부_실적)'!AG817</f>
        <v>0</v>
      </c>
      <c r="AJ618" s="638">
        <f t="shared" ref="AJ618" si="8920">AI618*1000</f>
        <v>0</v>
      </c>
      <c r="AK618" s="638">
        <f>'23년(세부_실적)'!AI817</f>
        <v>0</v>
      </c>
      <c r="AL618" s="638">
        <f t="shared" ref="AL618" si="8921">AK618*1000</f>
        <v>0</v>
      </c>
      <c r="AM618" s="638">
        <f>'23년(세부_실적)'!AK817</f>
        <v>0</v>
      </c>
      <c r="AN618" s="638">
        <f t="shared" ref="AN618" si="8922">AM618*1000</f>
        <v>0</v>
      </c>
      <c r="AO618" s="638">
        <f>'23년(세부_실적)'!AM817</f>
        <v>0</v>
      </c>
      <c r="AP618" s="638">
        <f t="shared" ref="AP618" si="8923">AO618*1000</f>
        <v>0</v>
      </c>
      <c r="AQ618" s="638">
        <f>'23년(세부_실적)'!AO817</f>
        <v>0</v>
      </c>
      <c r="AR618" s="638">
        <f t="shared" ref="AR618" si="8924">AQ618*1000</f>
        <v>0</v>
      </c>
      <c r="AS618" s="638">
        <f>'23년(세부_실적)'!AQ817</f>
        <v>0</v>
      </c>
      <c r="AT618" s="638">
        <f t="shared" ref="AT618" si="8925">AS618*1000</f>
        <v>0</v>
      </c>
      <c r="AU618" s="638">
        <f>'23년(세부_실적)'!AS817</f>
        <v>0</v>
      </c>
      <c r="AV618" s="638">
        <f t="shared" ref="AV618" si="8926">AU618*1000</f>
        <v>0</v>
      </c>
      <c r="AW618" s="638">
        <f>'23년(세부_실적)'!AU817</f>
        <v>0</v>
      </c>
      <c r="AX618" s="638">
        <f t="shared" ref="AX618" si="8927">AW618*1000</f>
        <v>0</v>
      </c>
      <c r="AY618" s="638">
        <f>'23년(세부_실적)'!AW817</f>
        <v>0</v>
      </c>
      <c r="AZ618" s="638">
        <f t="shared" ref="AZ618" si="8928">AY618*1000</f>
        <v>0</v>
      </c>
      <c r="BA618" s="638">
        <f>'23년(세부_실적)'!AY817</f>
        <v>0</v>
      </c>
      <c r="BB618" s="638">
        <f t="shared" ref="BB618" si="8929">BA618*1000</f>
        <v>0</v>
      </c>
      <c r="BC618" s="638">
        <f>'23년(세부_실적)'!BA817</f>
        <v>0</v>
      </c>
      <c r="BD618" s="638">
        <f t="shared" ref="BD618" si="8930">BC618*1000</f>
        <v>0</v>
      </c>
      <c r="BF618" s="617">
        <v>2.4500000000000002</v>
      </c>
      <c r="BG618" s="617">
        <v>12.499644183545453</v>
      </c>
      <c r="BH618" s="617"/>
      <c r="BI618" s="617"/>
      <c r="BJ618" s="617">
        <v>2.4500000000000002</v>
      </c>
      <c r="BK618" s="617">
        <v>12.499644183545453</v>
      </c>
      <c r="BL618" s="617"/>
      <c r="BM618" s="617"/>
      <c r="BN618" s="617">
        <v>2.4500000000000002</v>
      </c>
      <c r="BO618" s="617">
        <v>12.499644183545453</v>
      </c>
      <c r="BP618" s="617"/>
      <c r="BQ618" s="617"/>
      <c r="BR618" s="617">
        <v>2.4500000000000002</v>
      </c>
      <c r="BS618" s="617">
        <v>12.600389183545452</v>
      </c>
      <c r="BT618" s="617"/>
      <c r="BU618" s="617"/>
      <c r="BV618" s="617">
        <v>2.4500000000000002</v>
      </c>
      <c r="BW618" s="617">
        <v>12.600389183545452</v>
      </c>
      <c r="BX618" s="617"/>
      <c r="BY618" s="617"/>
      <c r="BZ618" s="617">
        <v>2.4500000000000002</v>
      </c>
      <c r="CA618" s="617">
        <v>12.600389183545452</v>
      </c>
      <c r="CB618" s="617"/>
      <c r="CC618" s="617"/>
      <c r="CD618" s="617"/>
      <c r="CE618" s="617"/>
      <c r="CF618" s="617"/>
      <c r="CG618" s="617"/>
      <c r="CH618" s="617"/>
      <c r="CI618" s="617"/>
      <c r="CJ618" s="617"/>
      <c r="CK618" s="617"/>
      <c r="CL618" s="617"/>
      <c r="CM618" s="617"/>
      <c r="CN618" s="617"/>
      <c r="CO618" s="617"/>
      <c r="CP618" s="617"/>
      <c r="CQ618" s="617"/>
      <c r="CR618" s="617"/>
      <c r="CS618" s="617"/>
      <c r="CT618" s="617"/>
      <c r="CU618" s="617"/>
      <c r="CV618" s="617"/>
      <c r="CW618" s="617"/>
      <c r="CX618" s="617"/>
      <c r="CY618" s="617"/>
      <c r="CZ618" s="617"/>
      <c r="DA618" s="617"/>
      <c r="DB618" s="6">
        <f t="shared" si="8431"/>
        <v>0</v>
      </c>
      <c r="DC618" s="6">
        <f t="shared" si="8432"/>
        <v>0</v>
      </c>
      <c r="DD618" s="6">
        <f t="shared" si="8433"/>
        <v>0</v>
      </c>
      <c r="DE618" s="6">
        <f t="shared" si="8434"/>
        <v>0</v>
      </c>
      <c r="DF618" s="6">
        <f t="shared" si="8435"/>
        <v>0</v>
      </c>
      <c r="DG618" s="6">
        <f t="shared" si="8436"/>
        <v>0</v>
      </c>
      <c r="DH618" s="6">
        <f t="shared" si="8437"/>
        <v>0</v>
      </c>
      <c r="DI618" s="6">
        <f t="shared" si="8438"/>
        <v>0</v>
      </c>
      <c r="DJ618" s="6">
        <f t="shared" si="8439"/>
        <v>0</v>
      </c>
      <c r="DK618" s="6">
        <f t="shared" si="8440"/>
        <v>0</v>
      </c>
      <c r="DL618" s="6">
        <f t="shared" si="8441"/>
        <v>0</v>
      </c>
      <c r="DM618" s="6">
        <f t="shared" si="8442"/>
        <v>0</v>
      </c>
      <c r="DO618" s="6">
        <f t="shared" si="8443"/>
        <v>0</v>
      </c>
      <c r="DP618" s="6">
        <f t="shared" si="8444"/>
        <v>0</v>
      </c>
      <c r="DQ618" s="6">
        <f t="shared" si="8445"/>
        <v>0</v>
      </c>
      <c r="DR618" s="6">
        <f t="shared" si="8446"/>
        <v>0</v>
      </c>
      <c r="DS618" s="6">
        <f t="shared" si="8447"/>
        <v>0</v>
      </c>
      <c r="DT618" s="6">
        <f t="shared" si="8448"/>
        <v>0</v>
      </c>
      <c r="DU618" s="6">
        <f t="shared" si="8449"/>
        <v>0</v>
      </c>
      <c r="DV618" s="6">
        <f t="shared" si="8450"/>
        <v>0</v>
      </c>
      <c r="DW618" s="6">
        <f t="shared" si="8451"/>
        <v>0</v>
      </c>
      <c r="DX618" s="6">
        <f t="shared" si="8452"/>
        <v>0</v>
      </c>
      <c r="DY618" s="6">
        <f t="shared" si="8453"/>
        <v>0</v>
      </c>
      <c r="DZ618" s="6">
        <f t="shared" si="8454"/>
        <v>0</v>
      </c>
    </row>
    <row r="619" spans="2:130" ht="12" customHeight="1" outlineLevel="1">
      <c r="B619" s="6">
        <f>'23년(세부_실적)'!A818</f>
        <v>613</v>
      </c>
      <c r="C619" s="620"/>
      <c r="D619" s="620"/>
      <c r="E619" s="620"/>
      <c r="F619" s="622" t="str">
        <f>'23년(세부_실적)'!E818</f>
        <v>PLS013-P100-48</v>
      </c>
      <c r="G619" s="622" t="s">
        <v>1593</v>
      </c>
      <c r="H619" s="622"/>
      <c r="I619" s="617" t="str">
        <f>'23년(세부_실적)'!G818</f>
        <v>구</v>
      </c>
      <c r="J619" s="617" t="str">
        <f>'23년(세부_실적)'!H818</f>
        <v>SY</v>
      </c>
      <c r="K619" s="617">
        <f>'23년(세부_실적)'!I818</f>
        <v>26.85</v>
      </c>
      <c r="L619" s="617">
        <f>'23년(세부_실적)'!J818</f>
        <v>0</v>
      </c>
      <c r="M619" s="617">
        <f>'23년(세부_실적)'!K818</f>
        <v>26.85</v>
      </c>
      <c r="N619" s="617">
        <f>'23년(세부_실적)'!L818</f>
        <v>0</v>
      </c>
      <c r="O619" s="617">
        <f>'23년(세부_실적)'!M818</f>
        <v>26.85</v>
      </c>
      <c r="P619" s="617">
        <f>'23년(세부_실적)'!N818</f>
        <v>0</v>
      </c>
      <c r="Q619" s="617">
        <f>'23년(세부_실적)'!O818</f>
        <v>26.85</v>
      </c>
      <c r="R619" s="617">
        <f>'23년(세부_실적)'!P818</f>
        <v>0</v>
      </c>
      <c r="S619" s="638">
        <f>'23년(세부_실적)'!Q818</f>
        <v>0</v>
      </c>
      <c r="T619" s="638">
        <f t="shared" si="8399"/>
        <v>0</v>
      </c>
      <c r="U619" s="638">
        <f>'23년(세부_실적)'!S818</f>
        <v>0</v>
      </c>
      <c r="V619" s="638">
        <f t="shared" si="8400"/>
        <v>0</v>
      </c>
      <c r="W619" s="638">
        <f>'23년(세부_실적)'!U818</f>
        <v>0</v>
      </c>
      <c r="X619" s="638">
        <f t="shared" si="8401"/>
        <v>0</v>
      </c>
      <c r="Y619" s="638">
        <f>'23년(세부_실적)'!W818</f>
        <v>0</v>
      </c>
      <c r="Z619" s="638">
        <f t="shared" si="8402"/>
        <v>0</v>
      </c>
      <c r="AA619" s="638">
        <f>'23년(세부_실적)'!Y818</f>
        <v>0</v>
      </c>
      <c r="AB619" s="638">
        <f t="shared" si="8402"/>
        <v>0</v>
      </c>
      <c r="AC619" s="638">
        <f>'23년(세부_실적)'!AA818</f>
        <v>0</v>
      </c>
      <c r="AD619" s="638">
        <f t="shared" ref="AD619" si="8931">AC619*1000</f>
        <v>0</v>
      </c>
      <c r="AE619" s="638">
        <f>'23년(세부_실적)'!AC818</f>
        <v>0</v>
      </c>
      <c r="AF619" s="638">
        <f t="shared" ref="AF619" si="8932">AE619*1000</f>
        <v>0</v>
      </c>
      <c r="AG619" s="638">
        <f>'23년(세부_실적)'!AE818</f>
        <v>0</v>
      </c>
      <c r="AH619" s="638">
        <f t="shared" ref="AH619" si="8933">AG619*1000</f>
        <v>0</v>
      </c>
      <c r="AI619" s="638">
        <f>'23년(세부_실적)'!AG818</f>
        <v>0</v>
      </c>
      <c r="AJ619" s="638">
        <f t="shared" ref="AJ619" si="8934">AI619*1000</f>
        <v>0</v>
      </c>
      <c r="AK619" s="638">
        <f>'23년(세부_실적)'!AI818</f>
        <v>0</v>
      </c>
      <c r="AL619" s="638">
        <f t="shared" ref="AL619" si="8935">AK619*1000</f>
        <v>0</v>
      </c>
      <c r="AM619" s="638">
        <f>'23년(세부_실적)'!AK818</f>
        <v>0</v>
      </c>
      <c r="AN619" s="638">
        <f t="shared" ref="AN619" si="8936">AM619*1000</f>
        <v>0</v>
      </c>
      <c r="AO619" s="638">
        <f>'23년(세부_실적)'!AM818</f>
        <v>0</v>
      </c>
      <c r="AP619" s="638">
        <f t="shared" ref="AP619" si="8937">AO619*1000</f>
        <v>0</v>
      </c>
      <c r="AQ619" s="638">
        <f>'23년(세부_실적)'!AO818</f>
        <v>0</v>
      </c>
      <c r="AR619" s="638">
        <f t="shared" ref="AR619" si="8938">AQ619*1000</f>
        <v>0</v>
      </c>
      <c r="AS619" s="638">
        <f>'23년(세부_실적)'!AQ818</f>
        <v>0</v>
      </c>
      <c r="AT619" s="638">
        <f t="shared" ref="AT619" si="8939">AS619*1000</f>
        <v>0</v>
      </c>
      <c r="AU619" s="638">
        <f>'23년(세부_실적)'!AS818</f>
        <v>0</v>
      </c>
      <c r="AV619" s="638">
        <f t="shared" ref="AV619" si="8940">AU619*1000</f>
        <v>0</v>
      </c>
      <c r="AW619" s="638">
        <f>'23년(세부_실적)'!AU818</f>
        <v>0</v>
      </c>
      <c r="AX619" s="638">
        <f t="shared" ref="AX619" si="8941">AW619*1000</f>
        <v>0</v>
      </c>
      <c r="AY619" s="638">
        <f>'23년(세부_실적)'!AW818</f>
        <v>0</v>
      </c>
      <c r="AZ619" s="638">
        <f t="shared" ref="AZ619" si="8942">AY619*1000</f>
        <v>0</v>
      </c>
      <c r="BA619" s="638">
        <f>'23년(세부_실적)'!AY818</f>
        <v>0</v>
      </c>
      <c r="BB619" s="638">
        <f t="shared" ref="BB619" si="8943">BA619*1000</f>
        <v>0</v>
      </c>
      <c r="BC619" s="638">
        <f>'23년(세부_실적)'!BA818</f>
        <v>0</v>
      </c>
      <c r="BD619" s="638">
        <f t="shared" ref="BD619" si="8944">BC619*1000</f>
        <v>0</v>
      </c>
      <c r="BF619" s="617">
        <v>2.4500000000000002</v>
      </c>
      <c r="BG619" s="617">
        <v>13.205407819909091</v>
      </c>
      <c r="BH619" s="617"/>
      <c r="BI619" s="617"/>
      <c r="BJ619" s="617">
        <v>2.4500000000000002</v>
      </c>
      <c r="BK619" s="617">
        <v>13.205407819909091</v>
      </c>
      <c r="BL619" s="617"/>
      <c r="BM619" s="617"/>
      <c r="BN619" s="617">
        <v>2.4500000000000002</v>
      </c>
      <c r="BO619" s="617">
        <v>13.205407819909091</v>
      </c>
      <c r="BP619" s="617"/>
      <c r="BQ619" s="617"/>
      <c r="BR619" s="617">
        <v>2.4500000000000002</v>
      </c>
      <c r="BS619" s="617">
        <v>13.35525281990909</v>
      </c>
      <c r="BT619" s="617"/>
      <c r="BU619" s="617"/>
      <c r="BV619" s="617">
        <v>2.4500000000000002</v>
      </c>
      <c r="BW619" s="617">
        <v>13.35525281990909</v>
      </c>
      <c r="BX619" s="617"/>
      <c r="BY619" s="617"/>
      <c r="BZ619" s="617">
        <v>2.4500000000000002</v>
      </c>
      <c r="CA619" s="617">
        <v>13.35525281990909</v>
      </c>
      <c r="CB619" s="617"/>
      <c r="CC619" s="617"/>
      <c r="CD619" s="617"/>
      <c r="CE619" s="617"/>
      <c r="CF619" s="617"/>
      <c r="CG619" s="617"/>
      <c r="CH619" s="617"/>
      <c r="CI619" s="617"/>
      <c r="CJ619" s="617"/>
      <c r="CK619" s="617"/>
      <c r="CL619" s="617"/>
      <c r="CM619" s="617"/>
      <c r="CN619" s="617"/>
      <c r="CO619" s="617"/>
      <c r="CP619" s="617"/>
      <c r="CQ619" s="617"/>
      <c r="CR619" s="617"/>
      <c r="CS619" s="617"/>
      <c r="CT619" s="617"/>
      <c r="CU619" s="617"/>
      <c r="CV619" s="617"/>
      <c r="CW619" s="617"/>
      <c r="CX619" s="617"/>
      <c r="CY619" s="617"/>
      <c r="CZ619" s="617"/>
      <c r="DA619" s="617"/>
      <c r="DB619" s="6">
        <f t="shared" si="8431"/>
        <v>0</v>
      </c>
      <c r="DC619" s="6">
        <f t="shared" si="8432"/>
        <v>0</v>
      </c>
      <c r="DD619" s="6">
        <f t="shared" si="8433"/>
        <v>0</v>
      </c>
      <c r="DE619" s="6">
        <f t="shared" si="8434"/>
        <v>0</v>
      </c>
      <c r="DF619" s="6">
        <f t="shared" si="8435"/>
        <v>0</v>
      </c>
      <c r="DG619" s="6">
        <f t="shared" si="8436"/>
        <v>0</v>
      </c>
      <c r="DH619" s="6">
        <f t="shared" si="8437"/>
        <v>0</v>
      </c>
      <c r="DI619" s="6">
        <f t="shared" si="8438"/>
        <v>0</v>
      </c>
      <c r="DJ619" s="6">
        <f t="shared" si="8439"/>
        <v>0</v>
      </c>
      <c r="DK619" s="6">
        <f t="shared" si="8440"/>
        <v>0</v>
      </c>
      <c r="DL619" s="6">
        <f t="shared" si="8441"/>
        <v>0</v>
      </c>
      <c r="DM619" s="6">
        <f t="shared" si="8442"/>
        <v>0</v>
      </c>
      <c r="DO619" s="6">
        <f t="shared" si="8443"/>
        <v>0</v>
      </c>
      <c r="DP619" s="6">
        <f t="shared" si="8444"/>
        <v>0</v>
      </c>
      <c r="DQ619" s="6">
        <f t="shared" si="8445"/>
        <v>0</v>
      </c>
      <c r="DR619" s="6">
        <f t="shared" si="8446"/>
        <v>0</v>
      </c>
      <c r="DS619" s="6">
        <f t="shared" si="8447"/>
        <v>0</v>
      </c>
      <c r="DT619" s="6">
        <f t="shared" si="8448"/>
        <v>0</v>
      </c>
      <c r="DU619" s="6">
        <f t="shared" si="8449"/>
        <v>0</v>
      </c>
      <c r="DV619" s="6">
        <f t="shared" si="8450"/>
        <v>0</v>
      </c>
      <c r="DW619" s="6">
        <f t="shared" si="8451"/>
        <v>0</v>
      </c>
      <c r="DX619" s="6">
        <f t="shared" si="8452"/>
        <v>0</v>
      </c>
      <c r="DY619" s="6">
        <f t="shared" si="8453"/>
        <v>0</v>
      </c>
      <c r="DZ619" s="6">
        <f t="shared" si="8454"/>
        <v>0</v>
      </c>
    </row>
    <row r="620" spans="2:130" ht="12" customHeight="1" outlineLevel="1">
      <c r="B620" s="6">
        <f>'23년(세부_실적)'!A819</f>
        <v>614</v>
      </c>
      <c r="C620" s="620"/>
      <c r="D620" s="620"/>
      <c r="E620" s="620"/>
      <c r="F620" s="622" t="str">
        <f>'23년(세부_실적)'!E819</f>
        <v>PLS013-P120-48</v>
      </c>
      <c r="G620" s="622" t="s">
        <v>1594</v>
      </c>
      <c r="H620" s="622"/>
      <c r="I620" s="617" t="str">
        <f>'23년(세부_실적)'!G819</f>
        <v>구</v>
      </c>
      <c r="J620" s="617" t="str">
        <f>'23년(세부_실적)'!H819</f>
        <v>SY</v>
      </c>
      <c r="K620" s="617">
        <f>'23년(세부_실적)'!I819</f>
        <v>26.85</v>
      </c>
      <c r="L620" s="617">
        <f>'23년(세부_실적)'!J819</f>
        <v>0</v>
      </c>
      <c r="M620" s="617">
        <f>'23년(세부_실적)'!K819</f>
        <v>26.85</v>
      </c>
      <c r="N620" s="617">
        <f>'23년(세부_실적)'!L819</f>
        <v>0</v>
      </c>
      <c r="O620" s="617">
        <f>'23년(세부_실적)'!M819</f>
        <v>26.85</v>
      </c>
      <c r="P620" s="617">
        <f>'23년(세부_실적)'!N819</f>
        <v>0</v>
      </c>
      <c r="Q620" s="617">
        <f>'23년(세부_실적)'!O819</f>
        <v>26.85</v>
      </c>
      <c r="R620" s="617">
        <f>'23년(세부_실적)'!P819</f>
        <v>0</v>
      </c>
      <c r="S620" s="638">
        <f>'23년(세부_실적)'!Q819</f>
        <v>0</v>
      </c>
      <c r="T620" s="638">
        <f t="shared" si="8399"/>
        <v>0</v>
      </c>
      <c r="U620" s="638">
        <f>'23년(세부_실적)'!S819</f>
        <v>0</v>
      </c>
      <c r="V620" s="638">
        <f t="shared" si="8400"/>
        <v>0</v>
      </c>
      <c r="W620" s="638">
        <f>'23년(세부_실적)'!U819</f>
        <v>0</v>
      </c>
      <c r="X620" s="638">
        <f t="shared" si="8401"/>
        <v>0</v>
      </c>
      <c r="Y620" s="638">
        <f>'23년(세부_실적)'!W819</f>
        <v>0</v>
      </c>
      <c r="Z620" s="638">
        <f t="shared" si="8402"/>
        <v>0</v>
      </c>
      <c r="AA620" s="638">
        <f>'23년(세부_실적)'!Y819</f>
        <v>0</v>
      </c>
      <c r="AB620" s="638">
        <f t="shared" si="8402"/>
        <v>0</v>
      </c>
      <c r="AC620" s="638">
        <f>'23년(세부_실적)'!AA819</f>
        <v>0</v>
      </c>
      <c r="AD620" s="638">
        <f t="shared" ref="AD620" si="8945">AC620*1000</f>
        <v>0</v>
      </c>
      <c r="AE620" s="638">
        <f>'23년(세부_실적)'!AC819</f>
        <v>0</v>
      </c>
      <c r="AF620" s="638">
        <f t="shared" ref="AF620" si="8946">AE620*1000</f>
        <v>0</v>
      </c>
      <c r="AG620" s="638">
        <f>'23년(세부_실적)'!AE819</f>
        <v>0</v>
      </c>
      <c r="AH620" s="638">
        <f t="shared" ref="AH620" si="8947">AG620*1000</f>
        <v>0</v>
      </c>
      <c r="AI620" s="638">
        <f>'23년(세부_실적)'!AG819</f>
        <v>0</v>
      </c>
      <c r="AJ620" s="638">
        <f t="shared" ref="AJ620" si="8948">AI620*1000</f>
        <v>0</v>
      </c>
      <c r="AK620" s="638">
        <f>'23년(세부_실적)'!AI819</f>
        <v>0</v>
      </c>
      <c r="AL620" s="638">
        <f t="shared" ref="AL620" si="8949">AK620*1000</f>
        <v>0</v>
      </c>
      <c r="AM620" s="638">
        <f>'23년(세부_실적)'!AK819</f>
        <v>0</v>
      </c>
      <c r="AN620" s="638">
        <f t="shared" ref="AN620" si="8950">AM620*1000</f>
        <v>0</v>
      </c>
      <c r="AO620" s="638">
        <f>'23년(세부_실적)'!AM819</f>
        <v>0</v>
      </c>
      <c r="AP620" s="638">
        <f t="shared" ref="AP620" si="8951">AO620*1000</f>
        <v>0</v>
      </c>
      <c r="AQ620" s="638">
        <f>'23년(세부_실적)'!AO819</f>
        <v>0</v>
      </c>
      <c r="AR620" s="638">
        <f t="shared" ref="AR620" si="8952">AQ620*1000</f>
        <v>0</v>
      </c>
      <c r="AS620" s="638">
        <f>'23년(세부_실적)'!AQ819</f>
        <v>0</v>
      </c>
      <c r="AT620" s="638">
        <f t="shared" ref="AT620" si="8953">AS620*1000</f>
        <v>0</v>
      </c>
      <c r="AU620" s="638">
        <f>'23년(세부_실적)'!AS819</f>
        <v>0</v>
      </c>
      <c r="AV620" s="638">
        <f t="shared" ref="AV620" si="8954">AU620*1000</f>
        <v>0</v>
      </c>
      <c r="AW620" s="638">
        <f>'23년(세부_실적)'!AU819</f>
        <v>0</v>
      </c>
      <c r="AX620" s="638">
        <f t="shared" ref="AX620" si="8955">AW620*1000</f>
        <v>0</v>
      </c>
      <c r="AY620" s="638">
        <f>'23년(세부_실적)'!AW819</f>
        <v>0</v>
      </c>
      <c r="AZ620" s="638">
        <f t="shared" ref="AZ620" si="8956">AY620*1000</f>
        <v>0</v>
      </c>
      <c r="BA620" s="638">
        <f>'23년(세부_실적)'!AY819</f>
        <v>0</v>
      </c>
      <c r="BB620" s="638">
        <f t="shared" ref="BB620" si="8957">BA620*1000</f>
        <v>0</v>
      </c>
      <c r="BC620" s="638">
        <f>'23년(세부_실적)'!BA819</f>
        <v>0</v>
      </c>
      <c r="BD620" s="638">
        <f t="shared" ref="BD620" si="8958">BC620*1000</f>
        <v>0</v>
      </c>
      <c r="BF620" s="617">
        <v>2.4500000000000002</v>
      </c>
      <c r="BG620" s="617">
        <v>13.205407819909087</v>
      </c>
      <c r="BH620" s="617"/>
      <c r="BI620" s="617"/>
      <c r="BJ620" s="617">
        <v>2.4500000000000002</v>
      </c>
      <c r="BK620" s="617">
        <v>13.205407819909087</v>
      </c>
      <c r="BL620" s="617"/>
      <c r="BM620" s="617"/>
      <c r="BN620" s="617">
        <v>2.4500000000000002</v>
      </c>
      <c r="BO620" s="617">
        <v>13.205407819909087</v>
      </c>
      <c r="BP620" s="617"/>
      <c r="BQ620" s="617"/>
      <c r="BR620" s="617">
        <v>2.4500000000000002</v>
      </c>
      <c r="BS620" s="617">
        <v>13.355252819909087</v>
      </c>
      <c r="BT620" s="617"/>
      <c r="BU620" s="617"/>
      <c r="BV620" s="617">
        <v>2.4500000000000002</v>
      </c>
      <c r="BW620" s="617">
        <v>13.355252819909087</v>
      </c>
      <c r="BX620" s="617"/>
      <c r="BY620" s="617"/>
      <c r="BZ620" s="617">
        <v>2.4500000000000002</v>
      </c>
      <c r="CA620" s="617">
        <v>13.355252819909087</v>
      </c>
      <c r="CB620" s="617"/>
      <c r="CC620" s="617"/>
      <c r="CD620" s="617"/>
      <c r="CE620" s="617"/>
      <c r="CF620" s="617"/>
      <c r="CG620" s="617"/>
      <c r="CH620" s="617"/>
      <c r="CI620" s="617"/>
      <c r="CJ620" s="617"/>
      <c r="CK620" s="617"/>
      <c r="CL620" s="617"/>
      <c r="CM620" s="617"/>
      <c r="CN620" s="617"/>
      <c r="CO620" s="617"/>
      <c r="CP620" s="617"/>
      <c r="CQ620" s="617"/>
      <c r="CR620" s="617"/>
      <c r="CS620" s="617"/>
      <c r="CT620" s="617"/>
      <c r="CU620" s="617"/>
      <c r="CV620" s="617"/>
      <c r="CW620" s="617"/>
      <c r="CX620" s="617"/>
      <c r="CY620" s="617"/>
      <c r="CZ620" s="617"/>
      <c r="DA620" s="617"/>
      <c r="DB620" s="6">
        <f t="shared" si="8431"/>
        <v>0</v>
      </c>
      <c r="DC620" s="6">
        <f t="shared" si="8432"/>
        <v>0</v>
      </c>
      <c r="DD620" s="6">
        <f t="shared" si="8433"/>
        <v>0</v>
      </c>
      <c r="DE620" s="6">
        <f t="shared" si="8434"/>
        <v>0</v>
      </c>
      <c r="DF620" s="6">
        <f t="shared" si="8435"/>
        <v>0</v>
      </c>
      <c r="DG620" s="6">
        <f t="shared" si="8436"/>
        <v>0</v>
      </c>
      <c r="DH620" s="6">
        <f t="shared" si="8437"/>
        <v>0</v>
      </c>
      <c r="DI620" s="6">
        <f t="shared" si="8438"/>
        <v>0</v>
      </c>
      <c r="DJ620" s="6">
        <f t="shared" si="8439"/>
        <v>0</v>
      </c>
      <c r="DK620" s="6">
        <f t="shared" si="8440"/>
        <v>0</v>
      </c>
      <c r="DL620" s="6">
        <f t="shared" si="8441"/>
        <v>0</v>
      </c>
      <c r="DM620" s="6">
        <f t="shared" si="8442"/>
        <v>0</v>
      </c>
      <c r="DO620" s="6">
        <f t="shared" si="8443"/>
        <v>0</v>
      </c>
      <c r="DP620" s="6">
        <f t="shared" si="8444"/>
        <v>0</v>
      </c>
      <c r="DQ620" s="6">
        <f t="shared" si="8445"/>
        <v>0</v>
      </c>
      <c r="DR620" s="6">
        <f t="shared" si="8446"/>
        <v>0</v>
      </c>
      <c r="DS620" s="6">
        <f t="shared" si="8447"/>
        <v>0</v>
      </c>
      <c r="DT620" s="6">
        <f t="shared" si="8448"/>
        <v>0</v>
      </c>
      <c r="DU620" s="6">
        <f t="shared" si="8449"/>
        <v>0</v>
      </c>
      <c r="DV620" s="6">
        <f t="shared" si="8450"/>
        <v>0</v>
      </c>
      <c r="DW620" s="6">
        <f t="shared" si="8451"/>
        <v>0</v>
      </c>
      <c r="DX620" s="6">
        <f t="shared" si="8452"/>
        <v>0</v>
      </c>
      <c r="DY620" s="6">
        <f t="shared" si="8453"/>
        <v>0</v>
      </c>
      <c r="DZ620" s="6">
        <f t="shared" si="8454"/>
        <v>0</v>
      </c>
    </row>
    <row r="621" spans="2:130" ht="12" customHeight="1" outlineLevel="1">
      <c r="B621" s="6">
        <f>'23년(세부_실적)'!A820</f>
        <v>615</v>
      </c>
      <c r="C621" s="620"/>
      <c r="D621" s="620"/>
      <c r="E621" s="620"/>
      <c r="F621" s="622" t="str">
        <f>'23년(세부_실적)'!E820</f>
        <v>PLS013-P150-48</v>
      </c>
      <c r="G621" s="622" t="s">
        <v>1595</v>
      </c>
      <c r="H621" s="622"/>
      <c r="I621" s="617" t="str">
        <f>'23년(세부_실적)'!G820</f>
        <v>구</v>
      </c>
      <c r="J621" s="617" t="str">
        <f>'23년(세부_실적)'!H820</f>
        <v>SY</v>
      </c>
      <c r="K621" s="617">
        <f>'23년(세부_실적)'!I820</f>
        <v>29.17</v>
      </c>
      <c r="L621" s="617">
        <f>'23년(세부_실적)'!J820</f>
        <v>0</v>
      </c>
      <c r="M621" s="617">
        <f>'23년(세부_실적)'!K820</f>
        <v>29.17</v>
      </c>
      <c r="N621" s="617">
        <f>'23년(세부_실적)'!L820</f>
        <v>0</v>
      </c>
      <c r="O621" s="617">
        <f>'23년(세부_실적)'!M820</f>
        <v>29.17</v>
      </c>
      <c r="P621" s="617">
        <f>'23년(세부_실적)'!N820</f>
        <v>0</v>
      </c>
      <c r="Q621" s="617">
        <f>'23년(세부_실적)'!O820</f>
        <v>29.17</v>
      </c>
      <c r="R621" s="617">
        <f>'23년(세부_실적)'!P820</f>
        <v>0</v>
      </c>
      <c r="S621" s="638">
        <f>'23년(세부_실적)'!Q820</f>
        <v>0</v>
      </c>
      <c r="T621" s="638">
        <f t="shared" si="8399"/>
        <v>0</v>
      </c>
      <c r="U621" s="638">
        <f>'23년(세부_실적)'!S820</f>
        <v>0</v>
      </c>
      <c r="V621" s="638">
        <f t="shared" si="8400"/>
        <v>0</v>
      </c>
      <c r="W621" s="638">
        <f>'23년(세부_실적)'!U820</f>
        <v>0</v>
      </c>
      <c r="X621" s="638">
        <f t="shared" si="8401"/>
        <v>0</v>
      </c>
      <c r="Y621" s="638">
        <f>'23년(세부_실적)'!W820</f>
        <v>0</v>
      </c>
      <c r="Z621" s="638">
        <f t="shared" si="8402"/>
        <v>0</v>
      </c>
      <c r="AA621" s="638">
        <f>'23년(세부_실적)'!Y820</f>
        <v>0</v>
      </c>
      <c r="AB621" s="638">
        <f t="shared" si="8402"/>
        <v>0</v>
      </c>
      <c r="AC621" s="638">
        <f>'23년(세부_실적)'!AA820</f>
        <v>0</v>
      </c>
      <c r="AD621" s="638">
        <f t="shared" ref="AD621" si="8959">AC621*1000</f>
        <v>0</v>
      </c>
      <c r="AE621" s="638">
        <f>'23년(세부_실적)'!AC820</f>
        <v>0</v>
      </c>
      <c r="AF621" s="638">
        <f t="shared" ref="AF621" si="8960">AE621*1000</f>
        <v>0</v>
      </c>
      <c r="AG621" s="638">
        <f>'23년(세부_실적)'!AE820</f>
        <v>0</v>
      </c>
      <c r="AH621" s="638">
        <f t="shared" ref="AH621" si="8961">AG621*1000</f>
        <v>0</v>
      </c>
      <c r="AI621" s="638">
        <f>'23년(세부_실적)'!AG820</f>
        <v>0</v>
      </c>
      <c r="AJ621" s="638">
        <f t="shared" ref="AJ621" si="8962">AI621*1000</f>
        <v>0</v>
      </c>
      <c r="AK621" s="638">
        <f>'23년(세부_실적)'!AI820</f>
        <v>0</v>
      </c>
      <c r="AL621" s="638">
        <f t="shared" ref="AL621" si="8963">AK621*1000</f>
        <v>0</v>
      </c>
      <c r="AM621" s="638">
        <f>'23년(세부_실적)'!AK820</f>
        <v>0</v>
      </c>
      <c r="AN621" s="638">
        <f t="shared" ref="AN621" si="8964">AM621*1000</f>
        <v>0</v>
      </c>
      <c r="AO621" s="638">
        <f>'23년(세부_실적)'!AM820</f>
        <v>0</v>
      </c>
      <c r="AP621" s="638">
        <f t="shared" ref="AP621" si="8965">AO621*1000</f>
        <v>0</v>
      </c>
      <c r="AQ621" s="638">
        <f>'23년(세부_실적)'!AO820</f>
        <v>0</v>
      </c>
      <c r="AR621" s="638">
        <f t="shared" ref="AR621" si="8966">AQ621*1000</f>
        <v>0</v>
      </c>
      <c r="AS621" s="638">
        <f>'23년(세부_실적)'!AQ820</f>
        <v>0</v>
      </c>
      <c r="AT621" s="638">
        <f t="shared" ref="AT621" si="8967">AS621*1000</f>
        <v>0</v>
      </c>
      <c r="AU621" s="638">
        <f>'23년(세부_실적)'!AS820</f>
        <v>0</v>
      </c>
      <c r="AV621" s="638">
        <f t="shared" ref="AV621" si="8968">AU621*1000</f>
        <v>0</v>
      </c>
      <c r="AW621" s="638">
        <f>'23년(세부_실적)'!AU820</f>
        <v>0</v>
      </c>
      <c r="AX621" s="638">
        <f t="shared" ref="AX621" si="8969">AW621*1000</f>
        <v>0</v>
      </c>
      <c r="AY621" s="638">
        <f>'23년(세부_실적)'!AW820</f>
        <v>0</v>
      </c>
      <c r="AZ621" s="638">
        <f t="shared" ref="AZ621" si="8970">AY621*1000</f>
        <v>0</v>
      </c>
      <c r="BA621" s="638">
        <f>'23년(세부_실적)'!AY820</f>
        <v>0</v>
      </c>
      <c r="BB621" s="638">
        <f t="shared" ref="BB621" si="8971">BA621*1000</f>
        <v>0</v>
      </c>
      <c r="BC621" s="638">
        <f>'23년(세부_실적)'!BA820</f>
        <v>0</v>
      </c>
      <c r="BD621" s="638">
        <f t="shared" ref="BD621" si="8972">BC621*1000</f>
        <v>0</v>
      </c>
      <c r="BF621" s="617">
        <v>2.5</v>
      </c>
      <c r="BG621" s="617">
        <v>13.318192365363643</v>
      </c>
      <c r="BH621" s="617"/>
      <c r="BI621" s="617"/>
      <c r="BJ621" s="617">
        <v>2.5</v>
      </c>
      <c r="BK621" s="617">
        <v>13.318192365363643</v>
      </c>
      <c r="BL621" s="617"/>
      <c r="BM621" s="617"/>
      <c r="BN621" s="617">
        <v>2.5</v>
      </c>
      <c r="BO621" s="617">
        <v>13.318192365363643</v>
      </c>
      <c r="BP621" s="617">
        <v>29.17</v>
      </c>
      <c r="BQ621" s="617"/>
      <c r="BR621" s="617">
        <v>2.5</v>
      </c>
      <c r="BS621" s="617">
        <v>13.705037365363646</v>
      </c>
      <c r="BT621" s="617"/>
      <c r="BU621" s="617"/>
      <c r="BV621" s="617">
        <v>2.5</v>
      </c>
      <c r="BW621" s="617">
        <v>13.705037365363646</v>
      </c>
      <c r="BX621" s="617"/>
      <c r="BY621" s="617"/>
      <c r="BZ621" s="617">
        <v>2.5</v>
      </c>
      <c r="CA621" s="617">
        <v>13.705037365363646</v>
      </c>
      <c r="CB621" s="617"/>
      <c r="CC621" s="617"/>
      <c r="CD621" s="617"/>
      <c r="CE621" s="617"/>
      <c r="CF621" s="617"/>
      <c r="CG621" s="617"/>
      <c r="CH621" s="617"/>
      <c r="CI621" s="617"/>
      <c r="CJ621" s="617"/>
      <c r="CK621" s="617"/>
      <c r="CL621" s="617"/>
      <c r="CM621" s="617"/>
      <c r="CN621" s="617"/>
      <c r="CO621" s="617"/>
      <c r="CP621" s="617"/>
      <c r="CQ621" s="617"/>
      <c r="CR621" s="617"/>
      <c r="CS621" s="617"/>
      <c r="CT621" s="617"/>
      <c r="CU621" s="617"/>
      <c r="CV621" s="617"/>
      <c r="CW621" s="617"/>
      <c r="CX621" s="617"/>
      <c r="CY621" s="617"/>
      <c r="CZ621" s="617"/>
      <c r="DA621" s="617"/>
      <c r="DB621" s="6">
        <f t="shared" si="8431"/>
        <v>0</v>
      </c>
      <c r="DC621" s="6">
        <f t="shared" si="8432"/>
        <v>0</v>
      </c>
      <c r="DD621" s="6">
        <f t="shared" si="8433"/>
        <v>0</v>
      </c>
      <c r="DE621" s="6">
        <f t="shared" si="8434"/>
        <v>0</v>
      </c>
      <c r="DF621" s="6">
        <f t="shared" si="8435"/>
        <v>0</v>
      </c>
      <c r="DG621" s="6">
        <f t="shared" si="8436"/>
        <v>0</v>
      </c>
      <c r="DH621" s="6">
        <f t="shared" si="8437"/>
        <v>0</v>
      </c>
      <c r="DI621" s="6">
        <f t="shared" si="8438"/>
        <v>0</v>
      </c>
      <c r="DJ621" s="6">
        <f t="shared" si="8439"/>
        <v>0</v>
      </c>
      <c r="DK621" s="6">
        <f t="shared" si="8440"/>
        <v>0</v>
      </c>
      <c r="DL621" s="6">
        <f t="shared" si="8441"/>
        <v>0</v>
      </c>
      <c r="DM621" s="6">
        <f t="shared" si="8442"/>
        <v>0</v>
      </c>
      <c r="DO621" s="6">
        <f t="shared" si="8443"/>
        <v>0</v>
      </c>
      <c r="DP621" s="6">
        <f t="shared" si="8444"/>
        <v>0</v>
      </c>
      <c r="DQ621" s="6">
        <f t="shared" si="8445"/>
        <v>0</v>
      </c>
      <c r="DR621" s="6">
        <f t="shared" si="8446"/>
        <v>0</v>
      </c>
      <c r="DS621" s="6">
        <f t="shared" si="8447"/>
        <v>0</v>
      </c>
      <c r="DT621" s="6">
        <f t="shared" si="8448"/>
        <v>0</v>
      </c>
      <c r="DU621" s="6">
        <f t="shared" si="8449"/>
        <v>0</v>
      </c>
      <c r="DV621" s="6">
        <f t="shared" si="8450"/>
        <v>0</v>
      </c>
      <c r="DW621" s="6">
        <f t="shared" si="8451"/>
        <v>0</v>
      </c>
      <c r="DX621" s="6">
        <f t="shared" si="8452"/>
        <v>0</v>
      </c>
      <c r="DY621" s="6">
        <f t="shared" si="8453"/>
        <v>0</v>
      </c>
      <c r="DZ621" s="6">
        <f t="shared" si="8454"/>
        <v>0</v>
      </c>
    </row>
    <row r="622" spans="2:130" ht="12" customHeight="1" outlineLevel="1">
      <c r="B622" s="6">
        <f>'23년(세부_실적)'!A821</f>
        <v>616</v>
      </c>
      <c r="C622" s="620"/>
      <c r="D622" s="620"/>
      <c r="E622" s="621"/>
      <c r="F622" s="622" t="str">
        <f>'23년(세부_실적)'!E821</f>
        <v>PLD052-D04</v>
      </c>
      <c r="G622" s="622" t="s">
        <v>1596</v>
      </c>
      <c r="H622" s="622"/>
      <c r="I622" s="617" t="str">
        <f>'23년(세부_실적)'!G821</f>
        <v>구</v>
      </c>
      <c r="J622" s="617" t="str">
        <f>'23년(세부_실적)'!H821</f>
        <v>SY</v>
      </c>
      <c r="K622" s="617">
        <f>'23년(세부_실적)'!I821</f>
        <v>3.78</v>
      </c>
      <c r="L622" s="617">
        <f>'23년(세부_실적)'!J821</f>
        <v>0</v>
      </c>
      <c r="M622" s="617">
        <f>'23년(세부_실적)'!K821</f>
        <v>3.78</v>
      </c>
      <c r="N622" s="617">
        <f>'23년(세부_실적)'!L821</f>
        <v>0</v>
      </c>
      <c r="O622" s="617">
        <f>'23년(세부_실적)'!M821</f>
        <v>3.78</v>
      </c>
      <c r="P622" s="617">
        <f>'23년(세부_실적)'!N821</f>
        <v>0</v>
      </c>
      <c r="Q622" s="617">
        <f>'23년(세부_실적)'!O821</f>
        <v>3.78</v>
      </c>
      <c r="R622" s="617">
        <f>'23년(세부_실적)'!P821</f>
        <v>0</v>
      </c>
      <c r="S622" s="638">
        <f>'23년(세부_실적)'!Q821</f>
        <v>0</v>
      </c>
      <c r="T622" s="638">
        <f t="shared" si="8399"/>
        <v>0</v>
      </c>
      <c r="U622" s="638">
        <f>'23년(세부_실적)'!S821</f>
        <v>0</v>
      </c>
      <c r="V622" s="638">
        <f t="shared" si="8400"/>
        <v>0</v>
      </c>
      <c r="W622" s="638">
        <f>'23년(세부_실적)'!U821</f>
        <v>0</v>
      </c>
      <c r="X622" s="638">
        <f t="shared" si="8401"/>
        <v>0</v>
      </c>
      <c r="Y622" s="638">
        <f>'23년(세부_실적)'!W821</f>
        <v>0</v>
      </c>
      <c r="Z622" s="638">
        <f t="shared" si="8402"/>
        <v>0</v>
      </c>
      <c r="AA622" s="638">
        <f>'23년(세부_실적)'!Y821</f>
        <v>0</v>
      </c>
      <c r="AB622" s="638">
        <f t="shared" si="8402"/>
        <v>0</v>
      </c>
      <c r="AC622" s="638">
        <f>'23년(세부_실적)'!AA821</f>
        <v>0</v>
      </c>
      <c r="AD622" s="638">
        <f t="shared" ref="AD622" si="8973">AC622*1000</f>
        <v>0</v>
      </c>
      <c r="AE622" s="638">
        <f>'23년(세부_실적)'!AC821</f>
        <v>0</v>
      </c>
      <c r="AF622" s="638">
        <f t="shared" ref="AF622" si="8974">AE622*1000</f>
        <v>0</v>
      </c>
      <c r="AG622" s="638">
        <f>'23년(세부_실적)'!AE821</f>
        <v>0</v>
      </c>
      <c r="AH622" s="638">
        <f t="shared" ref="AH622" si="8975">AG622*1000</f>
        <v>0</v>
      </c>
      <c r="AI622" s="638">
        <f>'23년(세부_실적)'!AG821</f>
        <v>0</v>
      </c>
      <c r="AJ622" s="638">
        <f t="shared" ref="AJ622" si="8976">AI622*1000</f>
        <v>0</v>
      </c>
      <c r="AK622" s="638">
        <f>'23년(세부_실적)'!AI821</f>
        <v>0</v>
      </c>
      <c r="AL622" s="638">
        <f t="shared" ref="AL622" si="8977">AK622*1000</f>
        <v>0</v>
      </c>
      <c r="AM622" s="638">
        <f>'23년(세부_실적)'!AK821</f>
        <v>0</v>
      </c>
      <c r="AN622" s="638">
        <f t="shared" ref="AN622" si="8978">AM622*1000</f>
        <v>0</v>
      </c>
      <c r="AO622" s="638">
        <f>'23년(세부_실적)'!AM821</f>
        <v>0</v>
      </c>
      <c r="AP622" s="638">
        <f t="shared" ref="AP622" si="8979">AO622*1000</f>
        <v>0</v>
      </c>
      <c r="AQ622" s="638">
        <f>'23년(세부_실적)'!AO821</f>
        <v>0</v>
      </c>
      <c r="AR622" s="638">
        <f t="shared" ref="AR622" si="8980">AQ622*1000</f>
        <v>0</v>
      </c>
      <c r="AS622" s="638">
        <f>'23년(세부_실적)'!AQ821</f>
        <v>0</v>
      </c>
      <c r="AT622" s="638">
        <f t="shared" ref="AT622" si="8981">AS622*1000</f>
        <v>0</v>
      </c>
      <c r="AU622" s="638">
        <f>'23년(세부_실적)'!AS821</f>
        <v>0</v>
      </c>
      <c r="AV622" s="638">
        <f t="shared" ref="AV622" si="8982">AU622*1000</f>
        <v>0</v>
      </c>
      <c r="AW622" s="638">
        <f>'23년(세부_실적)'!AU821</f>
        <v>0</v>
      </c>
      <c r="AX622" s="638">
        <f t="shared" ref="AX622" si="8983">AW622*1000</f>
        <v>0</v>
      </c>
      <c r="AY622" s="638">
        <f>'23년(세부_실적)'!AW821</f>
        <v>0</v>
      </c>
      <c r="AZ622" s="638">
        <f t="shared" ref="AZ622" si="8984">AY622*1000</f>
        <v>0</v>
      </c>
      <c r="BA622" s="638">
        <f>'23년(세부_실적)'!AY821</f>
        <v>0</v>
      </c>
      <c r="BB622" s="638">
        <f t="shared" ref="BB622" si="8985">BA622*1000</f>
        <v>0</v>
      </c>
      <c r="BC622" s="638">
        <f>'23년(세부_실적)'!BA821</f>
        <v>0</v>
      </c>
      <c r="BD622" s="638">
        <f t="shared" ref="BD622" si="8986">BC622*1000</f>
        <v>0</v>
      </c>
      <c r="BF622" s="617">
        <v>0.4</v>
      </c>
      <c r="BG622" s="617">
        <v>1.9927795586363637</v>
      </c>
      <c r="BH622" s="617"/>
      <c r="BI622" s="617"/>
      <c r="BJ622" s="617">
        <v>0.4</v>
      </c>
      <c r="BK622" s="617">
        <v>1.9927795586363637</v>
      </c>
      <c r="BL622" s="617"/>
      <c r="BM622" s="617"/>
      <c r="BN622" s="617">
        <v>0.4</v>
      </c>
      <c r="BO622" s="617">
        <v>1.9927795586363637</v>
      </c>
      <c r="BP622" s="617"/>
      <c r="BQ622" s="617"/>
      <c r="BR622" s="617">
        <v>0.4</v>
      </c>
      <c r="BS622" s="617">
        <v>2.0319355586363645</v>
      </c>
      <c r="BT622" s="617"/>
      <c r="BU622" s="617"/>
      <c r="BV622" s="617">
        <v>0.4</v>
      </c>
      <c r="BW622" s="617">
        <v>2.0319355586363645</v>
      </c>
      <c r="BX622" s="617"/>
      <c r="BY622" s="617"/>
      <c r="BZ622" s="617">
        <v>0.4</v>
      </c>
      <c r="CA622" s="617">
        <v>2.0319355586363645</v>
      </c>
      <c r="CB622" s="617"/>
      <c r="CC622" s="617"/>
      <c r="CD622" s="617"/>
      <c r="CE622" s="617"/>
      <c r="CF622" s="617"/>
      <c r="CG622" s="617"/>
      <c r="CH622" s="617"/>
      <c r="CI622" s="617"/>
      <c r="CJ622" s="617"/>
      <c r="CK622" s="617"/>
      <c r="CL622" s="617"/>
      <c r="CM622" s="617"/>
      <c r="CN622" s="617"/>
      <c r="CO622" s="617"/>
      <c r="CP622" s="617"/>
      <c r="CQ622" s="617"/>
      <c r="CR622" s="617"/>
      <c r="CS622" s="617"/>
      <c r="CT622" s="617"/>
      <c r="CU622" s="617"/>
      <c r="CV622" s="617"/>
      <c r="CW622" s="617"/>
      <c r="CX622" s="617"/>
      <c r="CY622" s="617"/>
      <c r="CZ622" s="617"/>
      <c r="DA622" s="617"/>
      <c r="DB622" s="6">
        <f t="shared" si="8431"/>
        <v>0</v>
      </c>
      <c r="DC622" s="6">
        <f t="shared" si="8432"/>
        <v>0</v>
      </c>
      <c r="DD622" s="6">
        <f t="shared" si="8433"/>
        <v>0</v>
      </c>
      <c r="DE622" s="6">
        <f t="shared" si="8434"/>
        <v>0</v>
      </c>
      <c r="DF622" s="6">
        <f t="shared" si="8435"/>
        <v>0</v>
      </c>
      <c r="DG622" s="6">
        <f t="shared" si="8436"/>
        <v>0</v>
      </c>
      <c r="DH622" s="6">
        <f t="shared" si="8437"/>
        <v>0</v>
      </c>
      <c r="DI622" s="6">
        <f t="shared" si="8438"/>
        <v>0</v>
      </c>
      <c r="DJ622" s="6">
        <f t="shared" si="8439"/>
        <v>0</v>
      </c>
      <c r="DK622" s="6">
        <f t="shared" si="8440"/>
        <v>0</v>
      </c>
      <c r="DL622" s="6">
        <f t="shared" si="8441"/>
        <v>0</v>
      </c>
      <c r="DM622" s="6">
        <f t="shared" si="8442"/>
        <v>0</v>
      </c>
      <c r="DO622" s="6">
        <f t="shared" si="8443"/>
        <v>0</v>
      </c>
      <c r="DP622" s="6">
        <f t="shared" si="8444"/>
        <v>0</v>
      </c>
      <c r="DQ622" s="6">
        <f t="shared" si="8445"/>
        <v>0</v>
      </c>
      <c r="DR622" s="6">
        <f t="shared" si="8446"/>
        <v>0</v>
      </c>
      <c r="DS622" s="6">
        <f t="shared" si="8447"/>
        <v>0</v>
      </c>
      <c r="DT622" s="6">
        <f t="shared" si="8448"/>
        <v>0</v>
      </c>
      <c r="DU622" s="6">
        <f t="shared" si="8449"/>
        <v>0</v>
      </c>
      <c r="DV622" s="6">
        <f t="shared" si="8450"/>
        <v>0</v>
      </c>
      <c r="DW622" s="6">
        <f t="shared" si="8451"/>
        <v>0</v>
      </c>
      <c r="DX622" s="6">
        <f t="shared" si="8452"/>
        <v>0</v>
      </c>
      <c r="DY622" s="6">
        <f t="shared" si="8453"/>
        <v>0</v>
      </c>
      <c r="DZ622" s="6">
        <f t="shared" si="8454"/>
        <v>0</v>
      </c>
    </row>
    <row r="623" spans="2:130" ht="12" customHeight="1" outlineLevel="1">
      <c r="B623" s="6">
        <f>'23년(세부_실적)'!A822</f>
        <v>617</v>
      </c>
      <c r="C623" s="620"/>
      <c r="D623" s="620"/>
      <c r="E623" s="618">
        <f>'23년(세부_실적)'!D822</f>
        <v>0</v>
      </c>
      <c r="F623" s="622" t="str">
        <f>'23년(세부_실적)'!E822</f>
        <v>PLD052-D05</v>
      </c>
      <c r="G623" s="622" t="s">
        <v>1005</v>
      </c>
      <c r="H623" s="622"/>
      <c r="I623" s="617" t="str">
        <f>'23년(세부_실적)'!G822</f>
        <v>구</v>
      </c>
      <c r="J623" s="617" t="str">
        <f>'23년(세부_실적)'!H822</f>
        <v>SY</v>
      </c>
      <c r="K623" s="617">
        <f>'23년(세부_실적)'!I822</f>
        <v>3.78</v>
      </c>
      <c r="L623" s="617">
        <f>'23년(세부_실적)'!J822</f>
        <v>0</v>
      </c>
      <c r="M623" s="617">
        <f>'23년(세부_실적)'!K822</f>
        <v>3.78</v>
      </c>
      <c r="N623" s="617">
        <f>'23년(세부_실적)'!L822</f>
        <v>0</v>
      </c>
      <c r="O623" s="617">
        <f>'23년(세부_실적)'!M822</f>
        <v>3.78</v>
      </c>
      <c r="P623" s="617">
        <f>'23년(세부_실적)'!N822</f>
        <v>0</v>
      </c>
      <c r="Q623" s="617">
        <f>'23년(세부_실적)'!O822</f>
        <v>3.78</v>
      </c>
      <c r="R623" s="617">
        <f>'23년(세부_실적)'!P822</f>
        <v>0</v>
      </c>
      <c r="S623" s="638">
        <f>'23년(세부_실적)'!Q822</f>
        <v>4.0169999999999995</v>
      </c>
      <c r="T623" s="638">
        <f t="shared" si="8399"/>
        <v>4016.9999999999995</v>
      </c>
      <c r="U623" s="638">
        <f>'23년(세부_실적)'!S822</f>
        <v>0</v>
      </c>
      <c r="V623" s="638">
        <f t="shared" si="8400"/>
        <v>0</v>
      </c>
      <c r="W623" s="638">
        <f>'23년(세부_실적)'!U822</f>
        <v>0</v>
      </c>
      <c r="X623" s="638">
        <f t="shared" si="8401"/>
        <v>0</v>
      </c>
      <c r="Y623" s="638">
        <f>'23년(세부_실적)'!W822</f>
        <v>3.09</v>
      </c>
      <c r="Z623" s="638">
        <f t="shared" si="8402"/>
        <v>3090</v>
      </c>
      <c r="AA623" s="638">
        <f>'23년(세부_실적)'!Y822</f>
        <v>3.09</v>
      </c>
      <c r="AB623" s="638">
        <f t="shared" si="8402"/>
        <v>3090</v>
      </c>
      <c r="AC623" s="638">
        <f>'23년(세부_실적)'!AA822</f>
        <v>0</v>
      </c>
      <c r="AD623" s="638">
        <f t="shared" ref="AD623" si="8987">AC623*1000</f>
        <v>0</v>
      </c>
      <c r="AE623" s="638">
        <f>'23년(세부_실적)'!AC822</f>
        <v>0.92700000000000005</v>
      </c>
      <c r="AF623" s="638">
        <f t="shared" ref="AF623" si="8988">AE623*1000</f>
        <v>927</v>
      </c>
      <c r="AG623" s="638">
        <f>'23년(세부_실적)'!AE822</f>
        <v>0</v>
      </c>
      <c r="AH623" s="638">
        <f t="shared" ref="AH623" si="8989">AG623*1000</f>
        <v>0</v>
      </c>
      <c r="AI623" s="638">
        <f>'23년(세부_실적)'!AG822</f>
        <v>0.92700000000000005</v>
      </c>
      <c r="AJ623" s="638">
        <f t="shared" ref="AJ623" si="8990">AI623*1000</f>
        <v>927</v>
      </c>
      <c r="AK623" s="638">
        <f>'23년(세부_실적)'!AI822</f>
        <v>4.0169999999999995</v>
      </c>
      <c r="AL623" s="638">
        <f t="shared" ref="AL623" si="8991">AK623*1000</f>
        <v>4016.9999999999995</v>
      </c>
      <c r="AM623" s="638">
        <f>'23년(세부_실적)'!AK822</f>
        <v>0</v>
      </c>
      <c r="AN623" s="638">
        <f t="shared" ref="AN623" si="8992">AM623*1000</f>
        <v>0</v>
      </c>
      <c r="AO623" s="638">
        <f>'23년(세부_실적)'!AM822</f>
        <v>0</v>
      </c>
      <c r="AP623" s="638">
        <f t="shared" ref="AP623" si="8993">AO623*1000</f>
        <v>0</v>
      </c>
      <c r="AQ623" s="638">
        <f>'23년(세부_실적)'!AO822</f>
        <v>0</v>
      </c>
      <c r="AR623" s="638">
        <f t="shared" ref="AR623" si="8994">AQ623*1000</f>
        <v>0</v>
      </c>
      <c r="AS623" s="638">
        <f>'23년(세부_실적)'!AQ822</f>
        <v>0</v>
      </c>
      <c r="AT623" s="638">
        <f t="shared" ref="AT623" si="8995">AS623*1000</f>
        <v>0</v>
      </c>
      <c r="AU623" s="638">
        <f>'23년(세부_실적)'!AS822</f>
        <v>0</v>
      </c>
      <c r="AV623" s="638">
        <f t="shared" ref="AV623" si="8996">AU623*1000</f>
        <v>0</v>
      </c>
      <c r="AW623" s="638">
        <f>'23년(세부_실적)'!AU822</f>
        <v>0</v>
      </c>
      <c r="AX623" s="638">
        <f t="shared" ref="AX623" si="8997">AW623*1000</f>
        <v>0</v>
      </c>
      <c r="AY623" s="638">
        <f>'23년(세부_실적)'!AW822</f>
        <v>0</v>
      </c>
      <c r="AZ623" s="638">
        <f t="shared" ref="AZ623" si="8998">AY623*1000</f>
        <v>0</v>
      </c>
      <c r="BA623" s="638">
        <f>'23년(세부_실적)'!AY822</f>
        <v>0</v>
      </c>
      <c r="BB623" s="638">
        <f t="shared" ref="BB623" si="8999">BA623*1000</f>
        <v>0</v>
      </c>
      <c r="BC623" s="638">
        <f>'23년(세부_실적)'!BA822</f>
        <v>0</v>
      </c>
      <c r="BD623" s="638">
        <f t="shared" ref="BD623" si="9000">BC623*1000</f>
        <v>0</v>
      </c>
      <c r="BF623" s="617">
        <v>0.4</v>
      </c>
      <c r="BG623" s="617">
        <v>1.7383437586363637</v>
      </c>
      <c r="BH623" s="617">
        <f>VLOOKUP(F623,'[1]영업계획서(세부)'!$E$8:$H$532,3,0)</f>
        <v>3.5</v>
      </c>
      <c r="BI623" s="617"/>
      <c r="BJ623" s="617">
        <v>0.4</v>
      </c>
      <c r="BK623" s="617">
        <v>1.7383437586363637</v>
      </c>
      <c r="BL623" s="617">
        <v>3.5</v>
      </c>
      <c r="BM623" s="617"/>
      <c r="BN623" s="617">
        <v>0.4</v>
      </c>
      <c r="BO623" s="617">
        <v>1.7383437586363637</v>
      </c>
      <c r="BP623" s="617">
        <v>3.5</v>
      </c>
      <c r="BQ623" s="617"/>
      <c r="BR623" s="617">
        <v>0.4</v>
      </c>
      <c r="BS623" s="617">
        <v>1.7774997586363639</v>
      </c>
      <c r="BT623" s="617">
        <v>3.5</v>
      </c>
      <c r="BU623" s="617"/>
      <c r="BV623" s="617">
        <v>0.4</v>
      </c>
      <c r="BW623" s="617">
        <v>1.7774997586363639</v>
      </c>
      <c r="BX623" s="617">
        <v>3.5</v>
      </c>
      <c r="BY623" s="617"/>
      <c r="BZ623" s="617">
        <v>0.4</v>
      </c>
      <c r="CA623" s="617">
        <v>1.7774997586363639</v>
      </c>
      <c r="CB623" s="617">
        <v>3.64</v>
      </c>
      <c r="CC623" s="617"/>
      <c r="CD623" s="617"/>
      <c r="CE623" s="617"/>
      <c r="CF623" s="617"/>
      <c r="CG623" s="617"/>
      <c r="CH623" s="617"/>
      <c r="CI623" s="617"/>
      <c r="CJ623" s="617"/>
      <c r="CK623" s="617"/>
      <c r="CL623" s="617"/>
      <c r="CM623" s="617"/>
      <c r="CN623" s="617"/>
      <c r="CO623" s="617"/>
      <c r="CP623" s="617"/>
      <c r="CQ623" s="617"/>
      <c r="CR623" s="617"/>
      <c r="CS623" s="617"/>
      <c r="CT623" s="617"/>
      <c r="CU623" s="617"/>
      <c r="CV623" s="617"/>
      <c r="CW623" s="617"/>
      <c r="CX623" s="617"/>
      <c r="CY623" s="617"/>
      <c r="CZ623" s="617"/>
      <c r="DA623" s="617"/>
      <c r="DB623" s="6">
        <f t="shared" si="8431"/>
        <v>0</v>
      </c>
      <c r="DC623" s="6">
        <f t="shared" si="8432"/>
        <v>0</v>
      </c>
      <c r="DD623" s="6">
        <f t="shared" si="8433"/>
        <v>14096595.450000001</v>
      </c>
      <c r="DE623" s="6">
        <f t="shared" si="8434"/>
        <v>0</v>
      </c>
      <c r="DF623" s="6">
        <f t="shared" si="8435"/>
        <v>4296010.0049999999</v>
      </c>
      <c r="DG623" s="6">
        <f t="shared" si="8436"/>
        <v>0</v>
      </c>
      <c r="DH623" s="6">
        <f t="shared" si="8437"/>
        <v>0</v>
      </c>
      <c r="DI623" s="6">
        <f t="shared" si="8438"/>
        <v>0</v>
      </c>
      <c r="DJ623" s="6">
        <f t="shared" si="8439"/>
        <v>0</v>
      </c>
      <c r="DK623" s="6">
        <f t="shared" si="8440"/>
        <v>0</v>
      </c>
      <c r="DL623" s="6">
        <f t="shared" si="8441"/>
        <v>0</v>
      </c>
      <c r="DM623" s="6">
        <f t="shared" si="8442"/>
        <v>0</v>
      </c>
      <c r="DO623" s="6">
        <f t="shared" si="8443"/>
        <v>0</v>
      </c>
      <c r="DP623" s="6">
        <f t="shared" si="8444"/>
        <v>0</v>
      </c>
      <c r="DQ623" s="6">
        <f t="shared" si="8445"/>
        <v>8612390.5424369331</v>
      </c>
      <c r="DR623" s="6">
        <f t="shared" si="8446"/>
        <v>0</v>
      </c>
      <c r="DS623" s="6">
        <f t="shared" si="8447"/>
        <v>2672731.6425676867</v>
      </c>
      <c r="DT623" s="6">
        <f t="shared" si="8448"/>
        <v>0</v>
      </c>
      <c r="DU623" s="6">
        <f t="shared" si="8449"/>
        <v>0</v>
      </c>
      <c r="DV623" s="6">
        <f t="shared" si="8450"/>
        <v>0</v>
      </c>
      <c r="DW623" s="6">
        <f t="shared" si="8451"/>
        <v>0</v>
      </c>
      <c r="DX623" s="6">
        <f t="shared" si="8452"/>
        <v>0</v>
      </c>
      <c r="DY623" s="6">
        <f t="shared" si="8453"/>
        <v>0</v>
      </c>
      <c r="DZ623" s="6">
        <f t="shared" si="8454"/>
        <v>0</v>
      </c>
    </row>
    <row r="624" spans="2:130" ht="12" customHeight="1" outlineLevel="1">
      <c r="B624" s="6">
        <f>'23년(세부_실적)'!A823</f>
        <v>618</v>
      </c>
      <c r="C624" s="620"/>
      <c r="D624" s="620"/>
      <c r="E624" s="620"/>
      <c r="F624" s="622" t="str">
        <f>'23년(세부_실적)'!E823</f>
        <v>PLD052-D07</v>
      </c>
      <c r="G624" s="622" t="s">
        <v>1597</v>
      </c>
      <c r="H624" s="622"/>
      <c r="I624" s="617" t="str">
        <f>'23년(세부_실적)'!G823</f>
        <v>구</v>
      </c>
      <c r="J624" s="617" t="str">
        <f>'23년(세부_실적)'!H823</f>
        <v>SY</v>
      </c>
      <c r="K624" s="617">
        <f>'23년(세부_실적)'!I823</f>
        <v>3.78</v>
      </c>
      <c r="L624" s="617">
        <f>'23년(세부_실적)'!J823</f>
        <v>0</v>
      </c>
      <c r="M624" s="617">
        <f>'23년(세부_실적)'!K823</f>
        <v>3.78</v>
      </c>
      <c r="N624" s="617">
        <f>'23년(세부_실적)'!L823</f>
        <v>0</v>
      </c>
      <c r="O624" s="617">
        <f>'23년(세부_실적)'!M823</f>
        <v>3.78</v>
      </c>
      <c r="P624" s="617">
        <f>'23년(세부_실적)'!N823</f>
        <v>0</v>
      </c>
      <c r="Q624" s="617">
        <f>'23년(세부_실적)'!O823</f>
        <v>3.78</v>
      </c>
      <c r="R624" s="617">
        <f>'23년(세부_실적)'!P823</f>
        <v>0</v>
      </c>
      <c r="S624" s="638">
        <f>'23년(세부_실적)'!Q823</f>
        <v>0</v>
      </c>
      <c r="T624" s="638">
        <f t="shared" si="8399"/>
        <v>0</v>
      </c>
      <c r="U624" s="638">
        <f>'23년(세부_실적)'!S823</f>
        <v>0</v>
      </c>
      <c r="V624" s="638">
        <f t="shared" si="8400"/>
        <v>0</v>
      </c>
      <c r="W624" s="638">
        <f>'23년(세부_실적)'!U823</f>
        <v>0</v>
      </c>
      <c r="X624" s="638">
        <f t="shared" si="8401"/>
        <v>0</v>
      </c>
      <c r="Y624" s="638">
        <f>'23년(세부_실적)'!W823</f>
        <v>0</v>
      </c>
      <c r="Z624" s="638">
        <f t="shared" si="8402"/>
        <v>0</v>
      </c>
      <c r="AA624" s="638">
        <f>'23년(세부_실적)'!Y823</f>
        <v>0</v>
      </c>
      <c r="AB624" s="638">
        <f t="shared" si="8402"/>
        <v>0</v>
      </c>
      <c r="AC624" s="638">
        <f>'23년(세부_실적)'!AA823</f>
        <v>0</v>
      </c>
      <c r="AD624" s="638">
        <f t="shared" ref="AD624" si="9001">AC624*1000</f>
        <v>0</v>
      </c>
      <c r="AE624" s="638">
        <f>'23년(세부_실적)'!AC823</f>
        <v>0</v>
      </c>
      <c r="AF624" s="638">
        <f t="shared" ref="AF624" si="9002">AE624*1000</f>
        <v>0</v>
      </c>
      <c r="AG624" s="638">
        <f>'23년(세부_실적)'!AE823</f>
        <v>0</v>
      </c>
      <c r="AH624" s="638">
        <f t="shared" ref="AH624" si="9003">AG624*1000</f>
        <v>0</v>
      </c>
      <c r="AI624" s="638">
        <f>'23년(세부_실적)'!AG823</f>
        <v>0</v>
      </c>
      <c r="AJ624" s="638">
        <f t="shared" ref="AJ624" si="9004">AI624*1000</f>
        <v>0</v>
      </c>
      <c r="AK624" s="638">
        <f>'23년(세부_실적)'!AI823</f>
        <v>0</v>
      </c>
      <c r="AL624" s="638">
        <f t="shared" ref="AL624" si="9005">AK624*1000</f>
        <v>0</v>
      </c>
      <c r="AM624" s="638">
        <f>'23년(세부_실적)'!AK823</f>
        <v>0</v>
      </c>
      <c r="AN624" s="638">
        <f t="shared" ref="AN624" si="9006">AM624*1000</f>
        <v>0</v>
      </c>
      <c r="AO624" s="638">
        <f>'23년(세부_실적)'!AM823</f>
        <v>0</v>
      </c>
      <c r="AP624" s="638">
        <f t="shared" ref="AP624" si="9007">AO624*1000</f>
        <v>0</v>
      </c>
      <c r="AQ624" s="638">
        <f>'23년(세부_실적)'!AO823</f>
        <v>0</v>
      </c>
      <c r="AR624" s="638">
        <f t="shared" ref="AR624" si="9008">AQ624*1000</f>
        <v>0</v>
      </c>
      <c r="AS624" s="638">
        <f>'23년(세부_실적)'!AQ823</f>
        <v>0</v>
      </c>
      <c r="AT624" s="638">
        <f t="shared" ref="AT624" si="9009">AS624*1000</f>
        <v>0</v>
      </c>
      <c r="AU624" s="638">
        <f>'23년(세부_실적)'!AS823</f>
        <v>0</v>
      </c>
      <c r="AV624" s="638">
        <f t="shared" ref="AV624" si="9010">AU624*1000</f>
        <v>0</v>
      </c>
      <c r="AW624" s="638">
        <f>'23년(세부_실적)'!AU823</f>
        <v>0</v>
      </c>
      <c r="AX624" s="638">
        <f t="shared" ref="AX624" si="9011">AW624*1000</f>
        <v>0</v>
      </c>
      <c r="AY624" s="638">
        <f>'23년(세부_실적)'!AW823</f>
        <v>0</v>
      </c>
      <c r="AZ624" s="638">
        <f t="shared" ref="AZ624" si="9012">AY624*1000</f>
        <v>0</v>
      </c>
      <c r="BA624" s="638">
        <f>'23년(세부_실적)'!AY823</f>
        <v>0</v>
      </c>
      <c r="BB624" s="638">
        <f t="shared" ref="BB624" si="9013">BA624*1000</f>
        <v>0</v>
      </c>
      <c r="BC624" s="638">
        <f>'23년(세부_실적)'!BA823</f>
        <v>0</v>
      </c>
      <c r="BD624" s="638">
        <f t="shared" ref="BD624" si="9014">BC624*1000</f>
        <v>0</v>
      </c>
      <c r="BF624" s="617">
        <v>0.4</v>
      </c>
      <c r="BG624" s="617">
        <v>1.9926795586363637</v>
      </c>
      <c r="BH624" s="617"/>
      <c r="BI624" s="617"/>
      <c r="BJ624" s="617">
        <v>0.4</v>
      </c>
      <c r="BK624" s="617">
        <v>1.9926795586363637</v>
      </c>
      <c r="BL624" s="617"/>
      <c r="BM624" s="617"/>
      <c r="BN624" s="617">
        <v>0.4</v>
      </c>
      <c r="BO624" s="617">
        <v>1.9926795586363637</v>
      </c>
      <c r="BP624" s="617"/>
      <c r="BQ624" s="617"/>
      <c r="BR624" s="617">
        <v>0.4</v>
      </c>
      <c r="BS624" s="617">
        <v>2.0318355586363643</v>
      </c>
      <c r="BT624" s="617"/>
      <c r="BU624" s="617"/>
      <c r="BV624" s="617">
        <v>0.4</v>
      </c>
      <c r="BW624" s="617">
        <v>2.0318355586363643</v>
      </c>
      <c r="BX624" s="617"/>
      <c r="BY624" s="617"/>
      <c r="BZ624" s="617">
        <v>0.4</v>
      </c>
      <c r="CA624" s="617">
        <v>2.0318355586363643</v>
      </c>
      <c r="CB624" s="617"/>
      <c r="CC624" s="617"/>
      <c r="CD624" s="617"/>
      <c r="CE624" s="617"/>
      <c r="CF624" s="617"/>
      <c r="CG624" s="617"/>
      <c r="CH624" s="617"/>
      <c r="CI624" s="617"/>
      <c r="CJ624" s="617"/>
      <c r="CK624" s="617"/>
      <c r="CL624" s="617"/>
      <c r="CM624" s="617"/>
      <c r="CN624" s="617"/>
      <c r="CO624" s="617"/>
      <c r="CP624" s="617"/>
      <c r="CQ624" s="617"/>
      <c r="CR624" s="617"/>
      <c r="CS624" s="617"/>
      <c r="CT624" s="617"/>
      <c r="CU624" s="617"/>
      <c r="CV624" s="617"/>
      <c r="CW624" s="617"/>
      <c r="CX624" s="617"/>
      <c r="CY624" s="617"/>
      <c r="CZ624" s="617"/>
      <c r="DA624" s="617"/>
      <c r="DB624" s="6">
        <f t="shared" si="8431"/>
        <v>0</v>
      </c>
      <c r="DC624" s="6">
        <f t="shared" si="8432"/>
        <v>0</v>
      </c>
      <c r="DD624" s="6">
        <f t="shared" si="8433"/>
        <v>0</v>
      </c>
      <c r="DE624" s="6">
        <f t="shared" si="8434"/>
        <v>0</v>
      </c>
      <c r="DF624" s="6">
        <f t="shared" si="8435"/>
        <v>0</v>
      </c>
      <c r="DG624" s="6">
        <f t="shared" si="8436"/>
        <v>0</v>
      </c>
      <c r="DH624" s="6">
        <f t="shared" si="8437"/>
        <v>0</v>
      </c>
      <c r="DI624" s="6">
        <f t="shared" si="8438"/>
        <v>0</v>
      </c>
      <c r="DJ624" s="6">
        <f t="shared" si="8439"/>
        <v>0</v>
      </c>
      <c r="DK624" s="6">
        <f t="shared" si="8440"/>
        <v>0</v>
      </c>
      <c r="DL624" s="6">
        <f t="shared" si="8441"/>
        <v>0</v>
      </c>
      <c r="DM624" s="6">
        <f t="shared" si="8442"/>
        <v>0</v>
      </c>
      <c r="DO624" s="6">
        <f t="shared" si="8443"/>
        <v>0</v>
      </c>
      <c r="DP624" s="6">
        <f t="shared" si="8444"/>
        <v>0</v>
      </c>
      <c r="DQ624" s="6">
        <f t="shared" si="8445"/>
        <v>0</v>
      </c>
      <c r="DR624" s="6">
        <f t="shared" si="8446"/>
        <v>0</v>
      </c>
      <c r="DS624" s="6">
        <f t="shared" si="8447"/>
        <v>0</v>
      </c>
      <c r="DT624" s="6">
        <f t="shared" si="8448"/>
        <v>0</v>
      </c>
      <c r="DU624" s="6">
        <f t="shared" si="8449"/>
        <v>0</v>
      </c>
      <c r="DV624" s="6">
        <f t="shared" si="8450"/>
        <v>0</v>
      </c>
      <c r="DW624" s="6">
        <f t="shared" si="8451"/>
        <v>0</v>
      </c>
      <c r="DX624" s="6">
        <f t="shared" si="8452"/>
        <v>0</v>
      </c>
      <c r="DY624" s="6">
        <f t="shared" si="8453"/>
        <v>0</v>
      </c>
      <c r="DZ624" s="6">
        <f t="shared" si="8454"/>
        <v>0</v>
      </c>
    </row>
    <row r="625" spans="2:130" ht="12" customHeight="1" outlineLevel="1">
      <c r="B625" s="6">
        <f>'23년(세부_실적)'!A824</f>
        <v>619</v>
      </c>
      <c r="C625" s="620"/>
      <c r="D625" s="620"/>
      <c r="E625" s="620"/>
      <c r="F625" s="622" t="str">
        <f>'23년(세부_실적)'!E824</f>
        <v>PLD052-D08</v>
      </c>
      <c r="G625" s="622" t="s">
        <v>1006</v>
      </c>
      <c r="H625" s="622"/>
      <c r="I625" s="617" t="str">
        <f>'23년(세부_실적)'!G824</f>
        <v>구</v>
      </c>
      <c r="J625" s="617" t="str">
        <f>'23년(세부_실적)'!H824</f>
        <v>SY</v>
      </c>
      <c r="K625" s="617">
        <f>'23년(세부_실적)'!I824</f>
        <v>3.78</v>
      </c>
      <c r="L625" s="617">
        <f>'23년(세부_실적)'!J824</f>
        <v>0</v>
      </c>
      <c r="M625" s="617">
        <f>'23년(세부_실적)'!K824</f>
        <v>3.78</v>
      </c>
      <c r="N625" s="617">
        <f>'23년(세부_실적)'!L824</f>
        <v>0</v>
      </c>
      <c r="O625" s="617">
        <f>'23년(세부_실적)'!M824</f>
        <v>3.78</v>
      </c>
      <c r="P625" s="617">
        <f>'23년(세부_실적)'!N824</f>
        <v>0</v>
      </c>
      <c r="Q625" s="617">
        <f>'23년(세부_실적)'!O824</f>
        <v>3.78</v>
      </c>
      <c r="R625" s="617">
        <f>'23년(세부_실적)'!P824</f>
        <v>0</v>
      </c>
      <c r="S625" s="638">
        <f>'23년(세부_실적)'!Q824</f>
        <v>20.085000000000001</v>
      </c>
      <c r="T625" s="638">
        <f t="shared" si="8399"/>
        <v>20085</v>
      </c>
      <c r="U625" s="638">
        <f>'23년(세부_실적)'!S824</f>
        <v>0</v>
      </c>
      <c r="V625" s="638">
        <f t="shared" si="8400"/>
        <v>0</v>
      </c>
      <c r="W625" s="638">
        <f>'23년(세부_실적)'!U824</f>
        <v>0.51500000000000001</v>
      </c>
      <c r="X625" s="638">
        <f t="shared" si="8401"/>
        <v>515</v>
      </c>
      <c r="Y625" s="638">
        <f>'23년(세부_실적)'!W824</f>
        <v>4.12</v>
      </c>
      <c r="Z625" s="638">
        <f t="shared" si="8402"/>
        <v>4120</v>
      </c>
      <c r="AA625" s="638">
        <f>'23년(세부_실적)'!Y824</f>
        <v>4.6349999999999998</v>
      </c>
      <c r="AB625" s="638">
        <f t="shared" si="8402"/>
        <v>4635</v>
      </c>
      <c r="AC625" s="638">
        <f>'23년(세부_실적)'!AA824</f>
        <v>9.27</v>
      </c>
      <c r="AD625" s="638">
        <f t="shared" ref="AD625" si="9015">AC625*1000</f>
        <v>9270</v>
      </c>
      <c r="AE625" s="638">
        <f>'23년(세부_실적)'!AC824</f>
        <v>6.18</v>
      </c>
      <c r="AF625" s="638">
        <f t="shared" ref="AF625" si="9016">AE625*1000</f>
        <v>6180</v>
      </c>
      <c r="AG625" s="638">
        <f>'23년(세부_실적)'!AE824</f>
        <v>0</v>
      </c>
      <c r="AH625" s="638">
        <f t="shared" ref="AH625" si="9017">AG625*1000</f>
        <v>0</v>
      </c>
      <c r="AI625" s="638">
        <f>'23년(세부_실적)'!AG824</f>
        <v>15.45</v>
      </c>
      <c r="AJ625" s="638">
        <f t="shared" ref="AJ625" si="9018">AI625*1000</f>
        <v>15450</v>
      </c>
      <c r="AK625" s="638">
        <f>'23년(세부_실적)'!AI824</f>
        <v>20.085000000000001</v>
      </c>
      <c r="AL625" s="638">
        <f t="shared" ref="AL625" si="9019">AK625*1000</f>
        <v>20085</v>
      </c>
      <c r="AM625" s="638">
        <f>'23년(세부_실적)'!AK824</f>
        <v>0</v>
      </c>
      <c r="AN625" s="638">
        <f t="shared" ref="AN625" si="9020">AM625*1000</f>
        <v>0</v>
      </c>
      <c r="AO625" s="638">
        <f>'23년(세부_실적)'!AM824</f>
        <v>0</v>
      </c>
      <c r="AP625" s="638">
        <f t="shared" ref="AP625" si="9021">AO625*1000</f>
        <v>0</v>
      </c>
      <c r="AQ625" s="638">
        <f>'23년(세부_실적)'!AO824</f>
        <v>0</v>
      </c>
      <c r="AR625" s="638">
        <f t="shared" ref="AR625" si="9022">AQ625*1000</f>
        <v>0</v>
      </c>
      <c r="AS625" s="638">
        <f>'23년(세부_실적)'!AQ824</f>
        <v>0</v>
      </c>
      <c r="AT625" s="638">
        <f t="shared" ref="AT625" si="9023">AS625*1000</f>
        <v>0</v>
      </c>
      <c r="AU625" s="638">
        <f>'23년(세부_실적)'!AS824</f>
        <v>0</v>
      </c>
      <c r="AV625" s="638">
        <f t="shared" ref="AV625" si="9024">AU625*1000</f>
        <v>0</v>
      </c>
      <c r="AW625" s="638">
        <f>'23년(세부_실적)'!AU824</f>
        <v>0</v>
      </c>
      <c r="AX625" s="638">
        <f t="shared" ref="AX625" si="9025">AW625*1000</f>
        <v>0</v>
      </c>
      <c r="AY625" s="638">
        <f>'23년(세부_실적)'!AW824</f>
        <v>0</v>
      </c>
      <c r="AZ625" s="638">
        <f t="shared" ref="AZ625" si="9026">AY625*1000</f>
        <v>0</v>
      </c>
      <c r="BA625" s="638">
        <f>'23년(세부_실적)'!AY824</f>
        <v>0</v>
      </c>
      <c r="BB625" s="638">
        <f t="shared" ref="BB625" si="9027">BA625*1000</f>
        <v>0</v>
      </c>
      <c r="BC625" s="638">
        <f>'23년(세부_실적)'!BA824</f>
        <v>0</v>
      </c>
      <c r="BD625" s="638">
        <f t="shared" ref="BD625" si="9028">BC625*1000</f>
        <v>0</v>
      </c>
      <c r="BF625" s="617">
        <v>0.4</v>
      </c>
      <c r="BG625" s="617">
        <v>1.7412015986363636</v>
      </c>
      <c r="BH625" s="617">
        <f>VLOOKUP(F625,'[1]영업계획서(세부)'!$E$8:$H$532,3,0)</f>
        <v>3.5</v>
      </c>
      <c r="BI625" s="617"/>
      <c r="BJ625" s="617">
        <v>0.4</v>
      </c>
      <c r="BK625" s="617">
        <v>1.7412015986363636</v>
      </c>
      <c r="BL625" s="617">
        <v>3.5</v>
      </c>
      <c r="BM625" s="617"/>
      <c r="BN625" s="617">
        <v>0.4</v>
      </c>
      <c r="BO625" s="617">
        <v>1.7412015986363636</v>
      </c>
      <c r="BP625" s="617">
        <v>3.5</v>
      </c>
      <c r="BQ625" s="617"/>
      <c r="BR625" s="617">
        <v>0.4</v>
      </c>
      <c r="BS625" s="617">
        <v>1.7803575986363638</v>
      </c>
      <c r="BT625" s="617">
        <v>3.5</v>
      </c>
      <c r="BU625" s="617"/>
      <c r="BV625" s="617">
        <v>0.4</v>
      </c>
      <c r="BW625" s="617">
        <v>1.7803575986363638</v>
      </c>
      <c r="BX625" s="617">
        <v>3.5</v>
      </c>
      <c r="BY625" s="617"/>
      <c r="BZ625" s="617">
        <v>0.4</v>
      </c>
      <c r="CA625" s="617">
        <v>1.7803575986363638</v>
      </c>
      <c r="CB625" s="617">
        <v>3.64</v>
      </c>
      <c r="CC625" s="617"/>
      <c r="CD625" s="617"/>
      <c r="CE625" s="617"/>
      <c r="CF625" s="617"/>
      <c r="CG625" s="617"/>
      <c r="CH625" s="617"/>
      <c r="CI625" s="617"/>
      <c r="CJ625" s="617"/>
      <c r="CK625" s="617"/>
      <c r="CL625" s="617"/>
      <c r="CM625" s="617"/>
      <c r="CN625" s="617"/>
      <c r="CO625" s="617"/>
      <c r="CP625" s="617"/>
      <c r="CQ625" s="617"/>
      <c r="CR625" s="617"/>
      <c r="CS625" s="617"/>
      <c r="CT625" s="617"/>
      <c r="CU625" s="617"/>
      <c r="CV625" s="617"/>
      <c r="CW625" s="617"/>
      <c r="CX625" s="617"/>
      <c r="CY625" s="617"/>
      <c r="CZ625" s="617"/>
      <c r="DA625" s="617"/>
      <c r="DB625" s="6">
        <f t="shared" si="8431"/>
        <v>0</v>
      </c>
      <c r="DC625" s="6">
        <f t="shared" si="8432"/>
        <v>2296781.5500000003</v>
      </c>
      <c r="DD625" s="6">
        <f t="shared" si="8433"/>
        <v>18795460.600000001</v>
      </c>
      <c r="DE625" s="6">
        <f t="shared" si="8434"/>
        <v>42935117.399999999</v>
      </c>
      <c r="DF625" s="6">
        <f t="shared" si="8435"/>
        <v>28640066.699999999</v>
      </c>
      <c r="DG625" s="6">
        <f t="shared" si="8436"/>
        <v>0</v>
      </c>
      <c r="DH625" s="6">
        <f t="shared" si="8437"/>
        <v>0</v>
      </c>
      <c r="DI625" s="6">
        <f t="shared" si="8438"/>
        <v>0</v>
      </c>
      <c r="DJ625" s="6">
        <f t="shared" si="8439"/>
        <v>0</v>
      </c>
      <c r="DK625" s="6">
        <f t="shared" si="8440"/>
        <v>0</v>
      </c>
      <c r="DL625" s="6">
        <f t="shared" si="8441"/>
        <v>0</v>
      </c>
      <c r="DM625" s="6">
        <f t="shared" si="8442"/>
        <v>0</v>
      </c>
      <c r="DO625" s="6">
        <f t="shared" si="8443"/>
        <v>0</v>
      </c>
      <c r="DP625" s="6">
        <f t="shared" si="8444"/>
        <v>1405106.3790224302</v>
      </c>
      <c r="DQ625" s="6">
        <f t="shared" si="8445"/>
        <v>11498534.366807655</v>
      </c>
      <c r="DR625" s="6">
        <f t="shared" si="8446"/>
        <v>26746831.277552672</v>
      </c>
      <c r="DS625" s="6">
        <f t="shared" si="8447"/>
        <v>17841596.301370654</v>
      </c>
      <c r="DT625" s="6">
        <f t="shared" si="8448"/>
        <v>0</v>
      </c>
      <c r="DU625" s="6">
        <f t="shared" si="8449"/>
        <v>0</v>
      </c>
      <c r="DV625" s="6">
        <f t="shared" si="8450"/>
        <v>0</v>
      </c>
      <c r="DW625" s="6">
        <f t="shared" si="8451"/>
        <v>0</v>
      </c>
      <c r="DX625" s="6">
        <f t="shared" si="8452"/>
        <v>0</v>
      </c>
      <c r="DY625" s="6">
        <f t="shared" si="8453"/>
        <v>0</v>
      </c>
      <c r="DZ625" s="6">
        <f t="shared" si="8454"/>
        <v>0</v>
      </c>
    </row>
    <row r="626" spans="2:130" ht="12" customHeight="1" outlineLevel="1">
      <c r="B626" s="6">
        <f>'23년(세부_실적)'!A825</f>
        <v>620</v>
      </c>
      <c r="C626" s="620"/>
      <c r="D626" s="620"/>
      <c r="E626" s="620"/>
      <c r="F626" s="622" t="str">
        <f>'23년(세부_실적)'!E825</f>
        <v>PLD052-D11</v>
      </c>
      <c r="G626" s="622" t="s">
        <v>1007</v>
      </c>
      <c r="H626" s="622"/>
      <c r="I626" s="617" t="str">
        <f>'23년(세부_실적)'!G825</f>
        <v>구</v>
      </c>
      <c r="J626" s="617" t="str">
        <f>'23년(세부_실적)'!H825</f>
        <v>SY</v>
      </c>
      <c r="K626" s="617">
        <f>'23년(세부_실적)'!I825</f>
        <v>3.78</v>
      </c>
      <c r="L626" s="617">
        <f>'23년(세부_실적)'!J825</f>
        <v>0</v>
      </c>
      <c r="M626" s="617">
        <f>'23년(세부_실적)'!K825</f>
        <v>3.78</v>
      </c>
      <c r="N626" s="617">
        <f>'23년(세부_실적)'!L825</f>
        <v>0</v>
      </c>
      <c r="O626" s="617">
        <f>'23년(세부_실적)'!M825</f>
        <v>3.78</v>
      </c>
      <c r="P626" s="617">
        <f>'23년(세부_실적)'!N825</f>
        <v>0</v>
      </c>
      <c r="Q626" s="617">
        <f>'23년(세부_실적)'!O825</f>
        <v>3.78</v>
      </c>
      <c r="R626" s="617">
        <f>'23년(세부_실적)'!P825</f>
        <v>0</v>
      </c>
      <c r="S626" s="638">
        <f>'23년(세부_실적)'!Q825</f>
        <v>0</v>
      </c>
      <c r="T626" s="638">
        <f t="shared" si="8399"/>
        <v>0</v>
      </c>
      <c r="U626" s="638">
        <f>'23년(세부_실적)'!S825</f>
        <v>0</v>
      </c>
      <c r="V626" s="638">
        <f t="shared" si="8400"/>
        <v>0</v>
      </c>
      <c r="W626" s="638">
        <f>'23년(세부_실적)'!U825</f>
        <v>0</v>
      </c>
      <c r="X626" s="638">
        <f t="shared" si="8401"/>
        <v>0</v>
      </c>
      <c r="Y626" s="638">
        <f>'23년(세부_실적)'!W825</f>
        <v>0</v>
      </c>
      <c r="Z626" s="638">
        <f t="shared" si="8402"/>
        <v>0</v>
      </c>
      <c r="AA626" s="638">
        <f>'23년(세부_실적)'!Y825</f>
        <v>0</v>
      </c>
      <c r="AB626" s="638">
        <f t="shared" si="8402"/>
        <v>0</v>
      </c>
      <c r="AC626" s="638">
        <f>'23년(세부_실적)'!AA825</f>
        <v>0</v>
      </c>
      <c r="AD626" s="638">
        <f t="shared" ref="AD626" si="9029">AC626*1000</f>
        <v>0</v>
      </c>
      <c r="AE626" s="638">
        <f>'23년(세부_실적)'!AC825</f>
        <v>0</v>
      </c>
      <c r="AF626" s="638">
        <f t="shared" ref="AF626" si="9030">AE626*1000</f>
        <v>0</v>
      </c>
      <c r="AG626" s="638">
        <f>'23년(세부_실적)'!AE825</f>
        <v>0</v>
      </c>
      <c r="AH626" s="638">
        <f t="shared" ref="AH626" si="9031">AG626*1000</f>
        <v>0</v>
      </c>
      <c r="AI626" s="638">
        <f>'23년(세부_실적)'!AG825</f>
        <v>0</v>
      </c>
      <c r="AJ626" s="638">
        <f t="shared" ref="AJ626" si="9032">AI626*1000</f>
        <v>0</v>
      </c>
      <c r="AK626" s="638">
        <f>'23년(세부_실적)'!AI825</f>
        <v>0</v>
      </c>
      <c r="AL626" s="638">
        <f t="shared" ref="AL626" si="9033">AK626*1000</f>
        <v>0</v>
      </c>
      <c r="AM626" s="638">
        <f>'23년(세부_실적)'!AK825</f>
        <v>0</v>
      </c>
      <c r="AN626" s="638">
        <f t="shared" ref="AN626" si="9034">AM626*1000</f>
        <v>0</v>
      </c>
      <c r="AO626" s="638">
        <f>'23년(세부_실적)'!AM825</f>
        <v>0</v>
      </c>
      <c r="AP626" s="638">
        <f t="shared" ref="AP626" si="9035">AO626*1000</f>
        <v>0</v>
      </c>
      <c r="AQ626" s="638">
        <f>'23년(세부_실적)'!AO825</f>
        <v>0</v>
      </c>
      <c r="AR626" s="638">
        <f t="shared" ref="AR626" si="9036">AQ626*1000</f>
        <v>0</v>
      </c>
      <c r="AS626" s="638">
        <f>'23년(세부_실적)'!AQ825</f>
        <v>0</v>
      </c>
      <c r="AT626" s="638">
        <f t="shared" ref="AT626" si="9037">AS626*1000</f>
        <v>0</v>
      </c>
      <c r="AU626" s="638">
        <f>'23년(세부_실적)'!AS825</f>
        <v>0</v>
      </c>
      <c r="AV626" s="638">
        <f t="shared" ref="AV626" si="9038">AU626*1000</f>
        <v>0</v>
      </c>
      <c r="AW626" s="638">
        <f>'23년(세부_실적)'!AU825</f>
        <v>0</v>
      </c>
      <c r="AX626" s="638">
        <f t="shared" ref="AX626" si="9039">AW626*1000</f>
        <v>0</v>
      </c>
      <c r="AY626" s="638">
        <f>'23년(세부_실적)'!AW825</f>
        <v>0</v>
      </c>
      <c r="AZ626" s="638">
        <f t="shared" ref="AZ626" si="9040">AY626*1000</f>
        <v>0</v>
      </c>
      <c r="BA626" s="638">
        <f>'23년(세부_실적)'!AY825</f>
        <v>0</v>
      </c>
      <c r="BB626" s="638">
        <f t="shared" ref="BB626" si="9041">BA626*1000</f>
        <v>0</v>
      </c>
      <c r="BC626" s="638">
        <f>'23년(세부_실적)'!BA825</f>
        <v>0</v>
      </c>
      <c r="BD626" s="638">
        <f t="shared" ref="BD626" si="9042">BC626*1000</f>
        <v>0</v>
      </c>
      <c r="BF626" s="617">
        <v>0.4</v>
      </c>
      <c r="BG626" s="617">
        <v>1.7375015986363638</v>
      </c>
      <c r="BH626" s="617">
        <f>VLOOKUP(F626,'[1]영업계획서(세부)'!$E$8:$H$532,3,0)</f>
        <v>3.5</v>
      </c>
      <c r="BI626" s="617"/>
      <c r="BJ626" s="617">
        <v>0.4</v>
      </c>
      <c r="BK626" s="617">
        <v>1.7375015986363638</v>
      </c>
      <c r="BL626" s="617">
        <v>3.5</v>
      </c>
      <c r="BM626" s="617"/>
      <c r="BN626" s="617">
        <v>0.4</v>
      </c>
      <c r="BO626" s="617">
        <v>1.7375015986363638</v>
      </c>
      <c r="BP626" s="617">
        <v>3.5</v>
      </c>
      <c r="BQ626" s="617"/>
      <c r="BR626" s="617">
        <v>0.4</v>
      </c>
      <c r="BS626" s="617">
        <v>1.776657598636364</v>
      </c>
      <c r="BT626" s="617">
        <v>3.5</v>
      </c>
      <c r="BU626" s="617"/>
      <c r="BV626" s="617">
        <v>0.4</v>
      </c>
      <c r="BW626" s="617">
        <v>1.776657598636364</v>
      </c>
      <c r="BX626" s="617">
        <v>3.5</v>
      </c>
      <c r="BY626" s="617"/>
      <c r="BZ626" s="617">
        <v>0.4</v>
      </c>
      <c r="CA626" s="617">
        <v>1.776657598636364</v>
      </c>
      <c r="CB626" s="617">
        <v>3.64</v>
      </c>
      <c r="CC626" s="617"/>
      <c r="CD626" s="617"/>
      <c r="CE626" s="617"/>
      <c r="CF626" s="617"/>
      <c r="CG626" s="617"/>
      <c r="CH626" s="617"/>
      <c r="CI626" s="617"/>
      <c r="CJ626" s="617"/>
      <c r="CK626" s="617"/>
      <c r="CL626" s="617"/>
      <c r="CM626" s="617"/>
      <c r="CN626" s="617"/>
      <c r="CO626" s="617"/>
      <c r="CP626" s="617"/>
      <c r="CQ626" s="617"/>
      <c r="CR626" s="617"/>
      <c r="CS626" s="617"/>
      <c r="CT626" s="617"/>
      <c r="CU626" s="617"/>
      <c r="CV626" s="617"/>
      <c r="CW626" s="617"/>
      <c r="CX626" s="617"/>
      <c r="CY626" s="617"/>
      <c r="CZ626" s="617"/>
      <c r="DA626" s="617"/>
      <c r="DB626" s="6">
        <f t="shared" si="8431"/>
        <v>0</v>
      </c>
      <c r="DC626" s="6">
        <f t="shared" si="8432"/>
        <v>0</v>
      </c>
      <c r="DD626" s="6">
        <f t="shared" si="8433"/>
        <v>0</v>
      </c>
      <c r="DE626" s="6">
        <f t="shared" si="8434"/>
        <v>0</v>
      </c>
      <c r="DF626" s="6">
        <f t="shared" si="8435"/>
        <v>0</v>
      </c>
      <c r="DG626" s="6">
        <f t="shared" si="8436"/>
        <v>0</v>
      </c>
      <c r="DH626" s="6">
        <f t="shared" si="8437"/>
        <v>0</v>
      </c>
      <c r="DI626" s="6">
        <f t="shared" si="8438"/>
        <v>0</v>
      </c>
      <c r="DJ626" s="6">
        <f t="shared" si="8439"/>
        <v>0</v>
      </c>
      <c r="DK626" s="6">
        <f t="shared" si="8440"/>
        <v>0</v>
      </c>
      <c r="DL626" s="6">
        <f t="shared" si="8441"/>
        <v>0</v>
      </c>
      <c r="DM626" s="6">
        <f t="shared" si="8442"/>
        <v>0</v>
      </c>
      <c r="DO626" s="6">
        <f t="shared" si="8443"/>
        <v>0</v>
      </c>
      <c r="DP626" s="6">
        <f t="shared" si="8444"/>
        <v>0</v>
      </c>
      <c r="DQ626" s="6">
        <f t="shared" si="8445"/>
        <v>0</v>
      </c>
      <c r="DR626" s="6">
        <f t="shared" si="8446"/>
        <v>0</v>
      </c>
      <c r="DS626" s="6">
        <f t="shared" si="8447"/>
        <v>0</v>
      </c>
      <c r="DT626" s="6">
        <f t="shared" si="8448"/>
        <v>0</v>
      </c>
      <c r="DU626" s="6">
        <f t="shared" si="8449"/>
        <v>0</v>
      </c>
      <c r="DV626" s="6">
        <f t="shared" si="8450"/>
        <v>0</v>
      </c>
      <c r="DW626" s="6">
        <f t="shared" si="8451"/>
        <v>0</v>
      </c>
      <c r="DX626" s="6">
        <f t="shared" si="8452"/>
        <v>0</v>
      </c>
      <c r="DY626" s="6">
        <f t="shared" si="8453"/>
        <v>0</v>
      </c>
      <c r="DZ626" s="6">
        <f t="shared" si="8454"/>
        <v>0</v>
      </c>
    </row>
    <row r="627" spans="2:130" ht="12" customHeight="1" outlineLevel="1">
      <c r="B627" s="6">
        <f>'23년(세부_실적)'!A827</f>
        <v>621</v>
      </c>
      <c r="C627" s="620"/>
      <c r="D627" s="620"/>
      <c r="E627" s="620"/>
      <c r="F627" s="622" t="str">
        <f>'23년(세부_실적)'!E827</f>
        <v>PLD070-D15</v>
      </c>
      <c r="G627" s="622" t="s">
        <v>1008</v>
      </c>
      <c r="H627" s="622"/>
      <c r="I627" s="617" t="str">
        <f>'23년(세부_실적)'!G827</f>
        <v>구</v>
      </c>
      <c r="J627" s="617" t="str">
        <f>'23년(세부_실적)'!H827</f>
        <v>SY</v>
      </c>
      <c r="K627" s="617">
        <f>'23년(세부_실적)'!I827</f>
        <v>0</v>
      </c>
      <c r="L627" s="617">
        <f>'23년(세부_실적)'!J827</f>
        <v>0</v>
      </c>
      <c r="M627" s="617">
        <f>'23년(세부_실적)'!K827</f>
        <v>0</v>
      </c>
      <c r="N627" s="617">
        <f>'23년(세부_실적)'!L827</f>
        <v>0</v>
      </c>
      <c r="O627" s="617">
        <f>'23년(세부_실적)'!M827</f>
        <v>4.1900000000000004</v>
      </c>
      <c r="P627" s="617">
        <f>'23년(세부_실적)'!N827</f>
        <v>0</v>
      </c>
      <c r="Q627" s="617">
        <f>'23년(세부_실적)'!O827</f>
        <v>4.1900000000000004</v>
      </c>
      <c r="R627" s="617">
        <f>'23년(세부_실적)'!P827</f>
        <v>0</v>
      </c>
      <c r="S627" s="638">
        <f>'23년(세부_실적)'!Q827</f>
        <v>2.06</v>
      </c>
      <c r="T627" s="638">
        <f t="shared" si="8399"/>
        <v>2060</v>
      </c>
      <c r="U627" s="638">
        <f>'23년(세부_실적)'!S827</f>
        <v>0</v>
      </c>
      <c r="V627" s="638">
        <f t="shared" si="8400"/>
        <v>0</v>
      </c>
      <c r="W627" s="638">
        <f>'23년(세부_실적)'!U827</f>
        <v>0</v>
      </c>
      <c r="X627" s="638">
        <f t="shared" si="8401"/>
        <v>0</v>
      </c>
      <c r="Y627" s="638">
        <f>'23년(세부_실적)'!W827</f>
        <v>0</v>
      </c>
      <c r="Z627" s="638">
        <f t="shared" si="8402"/>
        <v>0</v>
      </c>
      <c r="AA627" s="638">
        <f>'23년(세부_실적)'!Y827</f>
        <v>0</v>
      </c>
      <c r="AB627" s="638">
        <f t="shared" si="8402"/>
        <v>0</v>
      </c>
      <c r="AC627" s="638">
        <f>'23년(세부_실적)'!AA827</f>
        <v>0</v>
      </c>
      <c r="AD627" s="638">
        <f t="shared" ref="AD627" si="9043">AC627*1000</f>
        <v>0</v>
      </c>
      <c r="AE627" s="638">
        <f>'23년(세부_실적)'!AC827</f>
        <v>0</v>
      </c>
      <c r="AF627" s="638">
        <f t="shared" ref="AF627" si="9044">AE627*1000</f>
        <v>0</v>
      </c>
      <c r="AG627" s="638">
        <f>'23년(세부_실적)'!AE827</f>
        <v>0</v>
      </c>
      <c r="AH627" s="638">
        <f t="shared" ref="AH627" si="9045">AG627*1000</f>
        <v>0</v>
      </c>
      <c r="AI627" s="638">
        <f>'23년(세부_실적)'!AG827</f>
        <v>0</v>
      </c>
      <c r="AJ627" s="638">
        <f t="shared" ref="AJ627" si="9046">AI627*1000</f>
        <v>0</v>
      </c>
      <c r="AK627" s="638">
        <f>'23년(세부_실적)'!AI827</f>
        <v>0</v>
      </c>
      <c r="AL627" s="638">
        <f t="shared" ref="AL627" si="9047">AK627*1000</f>
        <v>0</v>
      </c>
      <c r="AM627" s="638">
        <f>'23년(세부_실적)'!AK827</f>
        <v>1.03</v>
      </c>
      <c r="AN627" s="638">
        <f t="shared" ref="AN627" si="9048">AM627*1000</f>
        <v>1030</v>
      </c>
      <c r="AO627" s="638">
        <f>'23년(세부_실적)'!AM827</f>
        <v>0</v>
      </c>
      <c r="AP627" s="638">
        <f t="shared" ref="AP627" si="9049">AO627*1000</f>
        <v>0</v>
      </c>
      <c r="AQ627" s="638">
        <f>'23년(세부_실적)'!AO827</f>
        <v>1.03</v>
      </c>
      <c r="AR627" s="638">
        <f t="shared" ref="AR627" si="9050">AQ627*1000</f>
        <v>1030</v>
      </c>
      <c r="AS627" s="638">
        <f>'23년(세부_실적)'!AQ827</f>
        <v>2.06</v>
      </c>
      <c r="AT627" s="638">
        <f t="shared" ref="AT627" si="9051">AS627*1000</f>
        <v>2060</v>
      </c>
      <c r="AU627" s="638">
        <f>'23년(세부_실적)'!AS827</f>
        <v>0</v>
      </c>
      <c r="AV627" s="638">
        <f t="shared" ref="AV627" si="9052">AU627*1000</f>
        <v>0</v>
      </c>
      <c r="AW627" s="638">
        <f>'23년(세부_실적)'!AU827</f>
        <v>0</v>
      </c>
      <c r="AX627" s="638">
        <f t="shared" ref="AX627" si="9053">AW627*1000</f>
        <v>0</v>
      </c>
      <c r="AY627" s="638">
        <f>'23년(세부_실적)'!AW827</f>
        <v>0</v>
      </c>
      <c r="AZ627" s="638">
        <f t="shared" ref="AZ627" si="9054">AY627*1000</f>
        <v>0</v>
      </c>
      <c r="BA627" s="638">
        <f>'23년(세부_실적)'!AY827</f>
        <v>0</v>
      </c>
      <c r="BB627" s="638">
        <f t="shared" ref="BB627" si="9055">BA627*1000</f>
        <v>0</v>
      </c>
      <c r="BC627" s="638">
        <f>'23년(세부_실적)'!BA827</f>
        <v>2.06</v>
      </c>
      <c r="BD627" s="638">
        <f t="shared" ref="BD627" si="9056">BC627*1000</f>
        <v>2060</v>
      </c>
      <c r="BF627" s="617">
        <v>0.4</v>
      </c>
      <c r="BG627" s="617">
        <v>1.7517937586363637</v>
      </c>
      <c r="BH627" s="617" t="e">
        <f>VLOOKUP(F627,'[1]영업계획서(세부)'!$E$8:$H$532,3,0)</f>
        <v>#N/A</v>
      </c>
      <c r="BI627" s="617"/>
      <c r="BJ627" s="617">
        <v>0.4</v>
      </c>
      <c r="BK627" s="617">
        <v>1.7517937586363637</v>
      </c>
      <c r="BL627" s="617">
        <v>3.5</v>
      </c>
      <c r="BM627" s="617"/>
      <c r="BN627" s="617">
        <v>0.4</v>
      </c>
      <c r="BO627" s="617">
        <v>1.7517937586363637</v>
      </c>
      <c r="BP627" s="617">
        <v>3.5</v>
      </c>
      <c r="BQ627" s="617"/>
      <c r="BR627" s="617">
        <v>0.4</v>
      </c>
      <c r="BS627" s="617">
        <v>1.7909497586363639</v>
      </c>
      <c r="BT627" s="617">
        <v>3.5</v>
      </c>
      <c r="BU627" s="617"/>
      <c r="BV627" s="617">
        <v>0.4</v>
      </c>
      <c r="BW627" s="617">
        <v>1.7909497586363639</v>
      </c>
      <c r="BX627" s="617">
        <v>3.5</v>
      </c>
      <c r="BY627" s="617"/>
      <c r="BZ627" s="617">
        <v>0.4</v>
      </c>
      <c r="CA627" s="617">
        <v>1.7909497586363639</v>
      </c>
      <c r="CB627" s="617">
        <v>3.64</v>
      </c>
      <c r="CC627" s="617"/>
      <c r="CD627" s="617"/>
      <c r="CE627" s="617"/>
      <c r="CF627" s="617"/>
      <c r="CG627" s="617"/>
      <c r="CH627" s="617"/>
      <c r="CI627" s="617"/>
      <c r="CJ627" s="617"/>
      <c r="CK627" s="617"/>
      <c r="CL627" s="617"/>
      <c r="CM627" s="617"/>
      <c r="CN627" s="617"/>
      <c r="CO627" s="617"/>
      <c r="CP627" s="617"/>
      <c r="CQ627" s="617"/>
      <c r="CR627" s="617"/>
      <c r="CS627" s="617"/>
      <c r="CT627" s="617"/>
      <c r="CU627" s="617"/>
      <c r="CV627" s="617"/>
      <c r="CW627" s="617"/>
      <c r="CX627" s="617"/>
      <c r="CY627" s="617"/>
      <c r="CZ627" s="617"/>
      <c r="DA627" s="617"/>
      <c r="DB627" s="6" t="e">
        <f t="shared" si="8431"/>
        <v>#N/A</v>
      </c>
      <c r="DC627" s="6">
        <f t="shared" si="8432"/>
        <v>0</v>
      </c>
      <c r="DD627" s="6">
        <f t="shared" si="8433"/>
        <v>0</v>
      </c>
      <c r="DE627" s="6">
        <f t="shared" si="8434"/>
        <v>0</v>
      </c>
      <c r="DF627" s="6">
        <f t="shared" si="8435"/>
        <v>0</v>
      </c>
      <c r="DG627" s="6">
        <f t="shared" si="8436"/>
        <v>0</v>
      </c>
      <c r="DH627" s="6">
        <f t="shared" si="8437"/>
        <v>0</v>
      </c>
      <c r="DI627" s="6">
        <f t="shared" si="8438"/>
        <v>0</v>
      </c>
      <c r="DJ627" s="6">
        <f t="shared" si="8439"/>
        <v>0</v>
      </c>
      <c r="DK627" s="6">
        <f t="shared" si="8440"/>
        <v>0</v>
      </c>
      <c r="DL627" s="6">
        <f t="shared" si="8441"/>
        <v>0</v>
      </c>
      <c r="DM627" s="6">
        <f t="shared" si="8442"/>
        <v>0</v>
      </c>
      <c r="DO627" s="6">
        <f t="shared" si="8443"/>
        <v>0</v>
      </c>
      <c r="DP627" s="6">
        <f t="shared" si="8444"/>
        <v>0</v>
      </c>
      <c r="DQ627" s="6">
        <f t="shared" si="8445"/>
        <v>0</v>
      </c>
      <c r="DR627" s="6">
        <f t="shared" si="8446"/>
        <v>0</v>
      </c>
      <c r="DS627" s="6">
        <f t="shared" si="8447"/>
        <v>0</v>
      </c>
      <c r="DT627" s="6">
        <f t="shared" si="8448"/>
        <v>0</v>
      </c>
      <c r="DU627" s="6">
        <f t="shared" si="8449"/>
        <v>0</v>
      </c>
      <c r="DV627" s="6">
        <f t="shared" si="8450"/>
        <v>0</v>
      </c>
      <c r="DW627" s="6">
        <f t="shared" si="8451"/>
        <v>0</v>
      </c>
      <c r="DX627" s="6">
        <f t="shared" si="8452"/>
        <v>0</v>
      </c>
      <c r="DY627" s="6">
        <f t="shared" si="8453"/>
        <v>0</v>
      </c>
      <c r="DZ627" s="6">
        <f t="shared" si="8454"/>
        <v>0</v>
      </c>
    </row>
    <row r="628" spans="2:130" ht="12" customHeight="1" outlineLevel="1">
      <c r="B628" s="6">
        <f>'23년(세부_실적)'!A837</f>
        <v>622</v>
      </c>
      <c r="C628" s="620"/>
      <c r="D628" s="620"/>
      <c r="E628" s="624"/>
      <c r="F628" s="633" t="str">
        <f>'23년(세부_실적)'!E837</f>
        <v>소   계</v>
      </c>
      <c r="G628" s="633" t="s">
        <v>1257</v>
      </c>
      <c r="H628" s="636"/>
      <c r="I628" s="634"/>
      <c r="J628" s="634"/>
      <c r="K628" s="634">
        <f>'23년(세부_실적)'!I837</f>
        <v>0</v>
      </c>
      <c r="L628" s="634">
        <f>'23년(세부_실적)'!J837</f>
        <v>0</v>
      </c>
      <c r="M628" s="634">
        <f>'23년(세부_실적)'!K837</f>
        <v>0</v>
      </c>
      <c r="N628" s="634">
        <f>'23년(세부_실적)'!L837</f>
        <v>0</v>
      </c>
      <c r="O628" s="634">
        <f>'23년(세부_실적)'!M837</f>
        <v>0</v>
      </c>
      <c r="P628" s="634">
        <f>'23년(세부_실적)'!N837</f>
        <v>0</v>
      </c>
      <c r="Q628" s="634">
        <f>'23년(세부_실적)'!O837</f>
        <v>0</v>
      </c>
      <c r="R628" s="634">
        <f>'23년(세부_실적)'!P837</f>
        <v>0</v>
      </c>
      <c r="S628" s="639">
        <f>'23년(세부_실적)'!Q837</f>
        <v>115.25700000000001</v>
      </c>
      <c r="T628" s="639">
        <f t="shared" si="8399"/>
        <v>115257</v>
      </c>
      <c r="U628" s="639">
        <f>'23년(세부_실적)'!S837</f>
        <v>3.09</v>
      </c>
      <c r="V628" s="639">
        <f t="shared" si="8400"/>
        <v>3090</v>
      </c>
      <c r="W628" s="639">
        <f>'23년(세부_실적)'!U837</f>
        <v>3.605</v>
      </c>
      <c r="X628" s="639">
        <f t="shared" si="8401"/>
        <v>3605</v>
      </c>
      <c r="Y628" s="639">
        <f>'23년(세부_실적)'!W837</f>
        <v>12.36</v>
      </c>
      <c r="Z628" s="639">
        <f t="shared" si="8402"/>
        <v>12360</v>
      </c>
      <c r="AA628" s="639">
        <f>'23년(세부_실적)'!Y837</f>
        <v>19.055</v>
      </c>
      <c r="AB628" s="639">
        <f t="shared" si="8402"/>
        <v>19055</v>
      </c>
      <c r="AC628" s="639">
        <f>'23년(세부_실적)'!AA837</f>
        <v>9.27</v>
      </c>
      <c r="AD628" s="639">
        <f t="shared" ref="AD628" si="9057">AC628*1000</f>
        <v>9270</v>
      </c>
      <c r="AE628" s="639">
        <f>'23년(세부_실적)'!AC837</f>
        <v>7.1069999999999993</v>
      </c>
      <c r="AF628" s="639">
        <f t="shared" ref="AF628" si="9058">AE628*1000</f>
        <v>7106.9999999999991</v>
      </c>
      <c r="AG628" s="639">
        <f>'23년(세부_실적)'!AE837</f>
        <v>1.3900000000000001</v>
      </c>
      <c r="AH628" s="639">
        <f t="shared" ref="AH628" si="9059">AG628*1000</f>
        <v>1390.0000000000002</v>
      </c>
      <c r="AI628" s="639">
        <f>'23년(세부_실적)'!AG837</f>
        <v>17.766999999999999</v>
      </c>
      <c r="AJ628" s="639">
        <f t="shared" ref="AJ628" si="9060">AI628*1000</f>
        <v>17767</v>
      </c>
      <c r="AK628" s="639">
        <f>'23년(세부_실적)'!AI837</f>
        <v>36.822000000000003</v>
      </c>
      <c r="AL628" s="639">
        <f t="shared" ref="AL628" si="9061">AK628*1000</f>
        <v>36822</v>
      </c>
      <c r="AM628" s="639">
        <f>'23년(세부_실적)'!AK837</f>
        <v>8.3949999999999996</v>
      </c>
      <c r="AN628" s="639">
        <f t="shared" ref="AN628" si="9062">AM628*1000</f>
        <v>8395</v>
      </c>
      <c r="AO628" s="639">
        <f>'23년(세부_실적)'!AM837</f>
        <v>25.235000000000003</v>
      </c>
      <c r="AP628" s="639">
        <f t="shared" ref="AP628" si="9063">AO628*1000</f>
        <v>25235.000000000004</v>
      </c>
      <c r="AQ628" s="639">
        <f>'23년(세부_실적)'!AO837</f>
        <v>22.66</v>
      </c>
      <c r="AR628" s="639">
        <f t="shared" ref="AR628" si="9064">AQ628*1000</f>
        <v>22660</v>
      </c>
      <c r="AS628" s="639">
        <f>'23년(세부_실적)'!AQ837</f>
        <v>56.29</v>
      </c>
      <c r="AT628" s="639">
        <f t="shared" ref="AT628" si="9065">AS628*1000</f>
        <v>56290</v>
      </c>
      <c r="AU628" s="639">
        <f>'23년(세부_실적)'!AS837</f>
        <v>10.601000000000001</v>
      </c>
      <c r="AV628" s="639">
        <f t="shared" ref="AV628" si="9066">AU628*1000</f>
        <v>10601</v>
      </c>
      <c r="AW628" s="639">
        <f>'23년(세부_실적)'!AU837</f>
        <v>11.543999999999999</v>
      </c>
      <c r="AX628" s="639">
        <f t="shared" ref="AX628" si="9067">AW628*1000</f>
        <v>11543.999999999998</v>
      </c>
      <c r="AY628" s="639">
        <f>'23년(세부_실적)'!AW837</f>
        <v>0</v>
      </c>
      <c r="AZ628" s="639">
        <f t="shared" ref="AZ628" si="9068">AY628*1000</f>
        <v>0</v>
      </c>
      <c r="BA628" s="639">
        <f>'23년(세부_실적)'!AY837</f>
        <v>22.145000000000003</v>
      </c>
      <c r="BB628" s="639">
        <f t="shared" ref="BB628" si="9069">BA628*1000</f>
        <v>22145.000000000004</v>
      </c>
      <c r="BC628" s="639">
        <f>'23년(세부_실적)'!BA837</f>
        <v>78.435000000000002</v>
      </c>
      <c r="BD628" s="639">
        <f t="shared" ref="BD628" si="9070">BC628*1000</f>
        <v>78435</v>
      </c>
      <c r="BF628" s="617"/>
      <c r="BG628" s="617"/>
      <c r="BH628" s="617"/>
      <c r="BI628" s="617"/>
      <c r="BJ628" s="617"/>
      <c r="BK628" s="617"/>
      <c r="BL628" s="617"/>
      <c r="BM628" s="617"/>
      <c r="BN628" s="617"/>
      <c r="BO628" s="617"/>
      <c r="BP628" s="617"/>
      <c r="BQ628" s="617"/>
      <c r="BR628" s="617"/>
      <c r="BS628" s="617"/>
      <c r="BT628" s="617"/>
      <c r="BU628" s="617"/>
      <c r="BV628" s="617"/>
      <c r="BW628" s="617"/>
      <c r="BX628" s="617"/>
      <c r="BY628" s="617"/>
      <c r="BZ628" s="617"/>
      <c r="CA628" s="617"/>
      <c r="CB628" s="617"/>
      <c r="CC628" s="617"/>
      <c r="CD628" s="617"/>
      <c r="CE628" s="617"/>
      <c r="CF628" s="617"/>
      <c r="CG628" s="617"/>
      <c r="CH628" s="617"/>
      <c r="CI628" s="617"/>
      <c r="CJ628" s="617"/>
      <c r="CK628" s="617"/>
      <c r="CL628" s="617"/>
      <c r="CM628" s="617"/>
      <c r="CN628" s="617"/>
      <c r="CO628" s="617"/>
      <c r="CP628" s="617"/>
      <c r="CQ628" s="617"/>
      <c r="CR628" s="617"/>
      <c r="CS628" s="617"/>
      <c r="CT628" s="617"/>
      <c r="CU628" s="617"/>
      <c r="CV628" s="617"/>
      <c r="CW628" s="617"/>
      <c r="CX628" s="617"/>
      <c r="CY628" s="617"/>
      <c r="CZ628" s="617"/>
      <c r="DA628" s="617"/>
      <c r="DB628" s="6">
        <f t="shared" si="8431"/>
        <v>0</v>
      </c>
      <c r="DC628" s="6">
        <f t="shared" si="8432"/>
        <v>0</v>
      </c>
      <c r="DD628" s="6">
        <f t="shared" si="8433"/>
        <v>0</v>
      </c>
      <c r="DE628" s="6">
        <f t="shared" si="8434"/>
        <v>0</v>
      </c>
      <c r="DF628" s="6">
        <f t="shared" si="8435"/>
        <v>0</v>
      </c>
      <c r="DG628" s="6">
        <f t="shared" si="8436"/>
        <v>0</v>
      </c>
      <c r="DH628" s="6">
        <f t="shared" si="8437"/>
        <v>0</v>
      </c>
      <c r="DI628" s="6">
        <f t="shared" si="8438"/>
        <v>0</v>
      </c>
      <c r="DJ628" s="6">
        <f t="shared" si="8439"/>
        <v>0</v>
      </c>
      <c r="DK628" s="6">
        <f t="shared" si="8440"/>
        <v>0</v>
      </c>
      <c r="DL628" s="6">
        <f t="shared" si="8441"/>
        <v>0</v>
      </c>
      <c r="DM628" s="6">
        <f t="shared" si="8442"/>
        <v>0</v>
      </c>
      <c r="DO628" s="6">
        <f t="shared" si="8443"/>
        <v>0</v>
      </c>
      <c r="DP628" s="6">
        <f t="shared" si="8444"/>
        <v>0</v>
      </c>
      <c r="DQ628" s="6">
        <f t="shared" si="8445"/>
        <v>0</v>
      </c>
      <c r="DR628" s="6">
        <f t="shared" si="8446"/>
        <v>0</v>
      </c>
      <c r="DS628" s="6">
        <f t="shared" si="8447"/>
        <v>0</v>
      </c>
      <c r="DT628" s="6">
        <f t="shared" si="8448"/>
        <v>0</v>
      </c>
      <c r="DU628" s="6">
        <f t="shared" si="8449"/>
        <v>0</v>
      </c>
      <c r="DV628" s="6">
        <f t="shared" si="8450"/>
        <v>0</v>
      </c>
      <c r="DW628" s="6">
        <f t="shared" si="8451"/>
        <v>0</v>
      </c>
      <c r="DX628" s="6">
        <f t="shared" si="8452"/>
        <v>0</v>
      </c>
      <c r="DY628" s="6">
        <f t="shared" si="8453"/>
        <v>0</v>
      </c>
      <c r="DZ628" s="6">
        <f t="shared" si="8454"/>
        <v>0</v>
      </c>
    </row>
    <row r="629" spans="2:130" ht="12" customHeight="1" outlineLevel="1">
      <c r="B629" s="6">
        <f>'23년(세부_실적)'!A838</f>
        <v>623</v>
      </c>
      <c r="C629" s="620"/>
      <c r="D629" s="631" t="str">
        <f>'23년(세부_실적)'!C838</f>
        <v>제품계</v>
      </c>
      <c r="E629" s="632"/>
      <c r="F629" s="632"/>
      <c r="G629" s="632"/>
      <c r="H629" s="633"/>
      <c r="I629" s="634"/>
      <c r="J629" s="634"/>
      <c r="K629" s="634">
        <f>'23년(세부_실적)'!I838</f>
        <v>0</v>
      </c>
      <c r="L629" s="634">
        <f>'23년(세부_실적)'!J838</f>
        <v>0</v>
      </c>
      <c r="M629" s="634">
        <f>'23년(세부_실적)'!K838</f>
        <v>0</v>
      </c>
      <c r="N629" s="634">
        <f>'23년(세부_실적)'!L838</f>
        <v>0</v>
      </c>
      <c r="O629" s="634">
        <f>'23년(세부_실적)'!M838</f>
        <v>0</v>
      </c>
      <c r="P629" s="634">
        <f>'23년(세부_실적)'!N838</f>
        <v>0</v>
      </c>
      <c r="Q629" s="634">
        <f>'23년(세부_실적)'!O838</f>
        <v>0</v>
      </c>
      <c r="R629" s="634">
        <f>'23년(세부_실적)'!P838</f>
        <v>0</v>
      </c>
      <c r="S629" s="639">
        <f>'23년(세부_실적)'!Q838</f>
        <v>150.63400000000001</v>
      </c>
      <c r="T629" s="639">
        <f t="shared" si="8399"/>
        <v>150634</v>
      </c>
      <c r="U629" s="639">
        <f>'23년(세부_실적)'!S838</f>
        <v>3.09</v>
      </c>
      <c r="V629" s="639">
        <f t="shared" si="8400"/>
        <v>3090</v>
      </c>
      <c r="W629" s="639">
        <f>'23년(세부_실적)'!U838</f>
        <v>7.2549999999999999</v>
      </c>
      <c r="X629" s="639">
        <f t="shared" si="8401"/>
        <v>7255</v>
      </c>
      <c r="Y629" s="639">
        <f>'23년(세부_실적)'!W838</f>
        <v>15.959999999999999</v>
      </c>
      <c r="Z629" s="639">
        <f t="shared" si="8402"/>
        <v>15959.999999999998</v>
      </c>
      <c r="AA629" s="639">
        <f>'23년(세부_실적)'!Y838</f>
        <v>26.305</v>
      </c>
      <c r="AB629" s="639">
        <f t="shared" si="8402"/>
        <v>26305</v>
      </c>
      <c r="AC629" s="639">
        <f>'23년(세부_실적)'!AA838</f>
        <v>14.27</v>
      </c>
      <c r="AD629" s="639">
        <f t="shared" ref="AD629" si="9071">AC629*1000</f>
        <v>14270</v>
      </c>
      <c r="AE629" s="639">
        <f>'23년(세부_실적)'!AC838</f>
        <v>10.106999999999999</v>
      </c>
      <c r="AF629" s="639">
        <f t="shared" ref="AF629" si="9072">AE629*1000</f>
        <v>10107</v>
      </c>
      <c r="AG629" s="639">
        <f>'23년(세부_실적)'!AE838</f>
        <v>3.79</v>
      </c>
      <c r="AH629" s="639">
        <f t="shared" ref="AH629" si="9073">AG629*1000</f>
        <v>3790</v>
      </c>
      <c r="AI629" s="639">
        <f>'23년(세부_실적)'!AG838</f>
        <v>28.167000000000002</v>
      </c>
      <c r="AJ629" s="639">
        <f t="shared" ref="AJ629" si="9074">AI629*1000</f>
        <v>28167</v>
      </c>
      <c r="AK629" s="639">
        <f>'23년(세부_실적)'!AI838</f>
        <v>54.472000000000001</v>
      </c>
      <c r="AL629" s="639">
        <f t="shared" ref="AL629" si="9075">AK629*1000</f>
        <v>54472</v>
      </c>
      <c r="AM629" s="639">
        <f>'23년(세부_실적)'!AK838</f>
        <v>8.3949999999999996</v>
      </c>
      <c r="AN629" s="639">
        <f t="shared" ref="AN629" si="9076">AM629*1000</f>
        <v>8395</v>
      </c>
      <c r="AO629" s="639">
        <f>'23년(세부_실적)'!AM838</f>
        <v>34.562000000000005</v>
      </c>
      <c r="AP629" s="639">
        <f t="shared" ref="AP629" si="9077">AO629*1000</f>
        <v>34562.000000000007</v>
      </c>
      <c r="AQ629" s="639">
        <f>'23년(세부_실적)'!AO838</f>
        <v>29.68</v>
      </c>
      <c r="AR629" s="639">
        <f t="shared" ref="AR629" si="9078">AQ629*1000</f>
        <v>29680</v>
      </c>
      <c r="AS629" s="639">
        <f>'23년(세부_실적)'!AQ838</f>
        <v>72.637</v>
      </c>
      <c r="AT629" s="639">
        <f t="shared" ref="AT629" si="9079">AS629*1000</f>
        <v>72637</v>
      </c>
      <c r="AU629" s="639">
        <f>'23년(세부_실적)'!AS838</f>
        <v>10.745000000000001</v>
      </c>
      <c r="AV629" s="639">
        <f t="shared" ref="AV629" si="9080">AU629*1000</f>
        <v>10745.000000000002</v>
      </c>
      <c r="AW629" s="639">
        <f>'23년(세부_실적)'!AU838</f>
        <v>12.662999999999998</v>
      </c>
      <c r="AX629" s="639">
        <f t="shared" ref="AX629" si="9081">AW629*1000</f>
        <v>12662.999999999998</v>
      </c>
      <c r="AY629" s="639">
        <f>'23년(세부_실적)'!AW838</f>
        <v>0.11700000000000001</v>
      </c>
      <c r="AZ629" s="639">
        <f t="shared" ref="AZ629" si="9082">AY629*1000</f>
        <v>117</v>
      </c>
      <c r="BA629" s="639">
        <f>'23년(세부_실적)'!AY838</f>
        <v>23.525000000000002</v>
      </c>
      <c r="BB629" s="639">
        <f t="shared" ref="BB629" si="9083">BA629*1000</f>
        <v>23525.000000000004</v>
      </c>
      <c r="BC629" s="639">
        <f>'23년(세부_실적)'!BA838</f>
        <v>96.162000000000006</v>
      </c>
      <c r="BD629" s="639">
        <f t="shared" ref="BD629" si="9084">BC629*1000</f>
        <v>96162</v>
      </c>
      <c r="BF629" s="617"/>
      <c r="BG629" s="617"/>
      <c r="BH629" s="617"/>
      <c r="BI629" s="617"/>
      <c r="BJ629" s="617"/>
      <c r="BK629" s="617"/>
      <c r="BL629" s="617"/>
      <c r="BM629" s="617"/>
      <c r="BN629" s="617"/>
      <c r="BO629" s="617"/>
      <c r="BP629" s="617"/>
      <c r="BQ629" s="617"/>
      <c r="BR629" s="617"/>
      <c r="BS629" s="617"/>
      <c r="BT629" s="617"/>
      <c r="BU629" s="617"/>
      <c r="BV629" s="617"/>
      <c r="BW629" s="617"/>
      <c r="BX629" s="617"/>
      <c r="BY629" s="617"/>
      <c r="BZ629" s="617"/>
      <c r="CA629" s="617"/>
      <c r="CB629" s="617"/>
      <c r="CC629" s="617"/>
      <c r="CD629" s="617"/>
      <c r="CE629" s="617"/>
      <c r="CF629" s="617"/>
      <c r="CG629" s="617"/>
      <c r="CH629" s="617"/>
      <c r="CI629" s="617"/>
      <c r="CJ629" s="617"/>
      <c r="CK629" s="617"/>
      <c r="CL629" s="617"/>
      <c r="CM629" s="617"/>
      <c r="CN629" s="617"/>
      <c r="CO629" s="617"/>
      <c r="CP629" s="617"/>
      <c r="CQ629" s="617"/>
      <c r="CR629" s="617"/>
      <c r="CS629" s="617"/>
      <c r="CT629" s="617"/>
      <c r="CU629" s="617"/>
      <c r="CV629" s="617"/>
      <c r="CW629" s="617"/>
      <c r="CX629" s="617"/>
      <c r="CY629" s="617"/>
      <c r="CZ629" s="617"/>
      <c r="DA629" s="617"/>
      <c r="DB629" s="6">
        <f t="shared" si="8431"/>
        <v>0</v>
      </c>
      <c r="DC629" s="6">
        <f t="shared" si="8432"/>
        <v>0</v>
      </c>
      <c r="DD629" s="6">
        <f t="shared" si="8433"/>
        <v>0</v>
      </c>
      <c r="DE629" s="6">
        <f t="shared" si="8434"/>
        <v>0</v>
      </c>
      <c r="DF629" s="6">
        <f t="shared" si="8435"/>
        <v>0</v>
      </c>
      <c r="DG629" s="6">
        <f t="shared" si="8436"/>
        <v>0</v>
      </c>
      <c r="DH629" s="6">
        <f t="shared" si="8437"/>
        <v>0</v>
      </c>
      <c r="DI629" s="6">
        <f t="shared" si="8438"/>
        <v>0</v>
      </c>
      <c r="DJ629" s="6">
        <f t="shared" si="8439"/>
        <v>0</v>
      </c>
      <c r="DK629" s="6">
        <f t="shared" si="8440"/>
        <v>0</v>
      </c>
      <c r="DL629" s="6">
        <f t="shared" si="8441"/>
        <v>0</v>
      </c>
      <c r="DM629" s="6">
        <f t="shared" si="8442"/>
        <v>0</v>
      </c>
      <c r="DO629" s="6">
        <f t="shared" si="8443"/>
        <v>0</v>
      </c>
      <c r="DP629" s="6">
        <f t="shared" si="8444"/>
        <v>0</v>
      </c>
      <c r="DQ629" s="6">
        <f t="shared" si="8445"/>
        <v>0</v>
      </c>
      <c r="DR629" s="6">
        <f t="shared" si="8446"/>
        <v>0</v>
      </c>
      <c r="DS629" s="6">
        <f t="shared" si="8447"/>
        <v>0</v>
      </c>
      <c r="DT629" s="6">
        <f t="shared" si="8448"/>
        <v>0</v>
      </c>
      <c r="DU629" s="6">
        <f t="shared" si="8449"/>
        <v>0</v>
      </c>
      <c r="DV629" s="6">
        <f t="shared" si="8450"/>
        <v>0</v>
      </c>
      <c r="DW629" s="6">
        <f t="shared" si="8451"/>
        <v>0</v>
      </c>
      <c r="DX629" s="6">
        <f t="shared" si="8452"/>
        <v>0</v>
      </c>
      <c r="DY629" s="6">
        <f t="shared" si="8453"/>
        <v>0</v>
      </c>
      <c r="DZ629" s="6">
        <f t="shared" si="8454"/>
        <v>0</v>
      </c>
    </row>
    <row r="630" spans="2:130" ht="12" customHeight="1" outlineLevel="1">
      <c r="B630" s="6">
        <f>'23년(세부_실적)'!A839</f>
        <v>624</v>
      </c>
      <c r="C630" s="620"/>
      <c r="D630" s="618" t="str">
        <f>'23년(세부_실적)'!C839</f>
        <v>T8 R17D</v>
      </c>
      <c r="E630" s="622" t="str">
        <f>'23년(세부_실적)'!D839</f>
        <v>2400mm, 3K</v>
      </c>
      <c r="F630" s="622" t="str">
        <f>'23년(세부_실적)'!E839</f>
        <v>PLN021-T0838430T2C-562</v>
      </c>
      <c r="G630" s="622" t="s">
        <v>1598</v>
      </c>
      <c r="H630" s="622" t="str">
        <f>'23년(세부_실적)'!F839</f>
        <v>T08</v>
      </c>
      <c r="I630" s="617" t="str">
        <f>'23년(세부_실적)'!G839</f>
        <v>구</v>
      </c>
      <c r="J630" s="617" t="str">
        <f>'23년(세부_실적)'!H839</f>
        <v>SY</v>
      </c>
      <c r="K630" s="617">
        <f>'23년(세부_실적)'!I839</f>
        <v>13.07</v>
      </c>
      <c r="L630" s="617">
        <f>'23년(세부_실적)'!J839</f>
        <v>0</v>
      </c>
      <c r="M630" s="617">
        <f>'23년(세부_실적)'!K839</f>
        <v>13.07</v>
      </c>
      <c r="N630" s="617">
        <f>'23년(세부_실적)'!L839</f>
        <v>0</v>
      </c>
      <c r="O630" s="617">
        <f>'23년(세부_실적)'!M839</f>
        <v>0</v>
      </c>
      <c r="P630" s="617">
        <f>'23년(세부_실적)'!N839</f>
        <v>0</v>
      </c>
      <c r="Q630" s="617">
        <f>'23년(세부_실적)'!O839</f>
        <v>0</v>
      </c>
      <c r="R630" s="617">
        <f>'23년(세부_실적)'!P839</f>
        <v>0</v>
      </c>
      <c r="S630" s="638">
        <f>'23년(세부_실적)'!Q839</f>
        <v>0</v>
      </c>
      <c r="T630" s="638">
        <f t="shared" si="8399"/>
        <v>0</v>
      </c>
      <c r="U630" s="638">
        <f>'23년(세부_실적)'!S839</f>
        <v>0</v>
      </c>
      <c r="V630" s="638">
        <f t="shared" si="8400"/>
        <v>0</v>
      </c>
      <c r="W630" s="638">
        <f>'23년(세부_실적)'!U839</f>
        <v>0</v>
      </c>
      <c r="X630" s="638">
        <f t="shared" si="8401"/>
        <v>0</v>
      </c>
      <c r="Y630" s="638">
        <f>'23년(세부_실적)'!W839</f>
        <v>0</v>
      </c>
      <c r="Z630" s="638">
        <f t="shared" si="8402"/>
        <v>0</v>
      </c>
      <c r="AA630" s="638">
        <f>'23년(세부_실적)'!Y839</f>
        <v>0</v>
      </c>
      <c r="AB630" s="638">
        <f t="shared" si="8402"/>
        <v>0</v>
      </c>
      <c r="AC630" s="638">
        <f>'23년(세부_실적)'!AA839</f>
        <v>0</v>
      </c>
      <c r="AD630" s="638">
        <f t="shared" ref="AD630" si="9085">AC630*1000</f>
        <v>0</v>
      </c>
      <c r="AE630" s="638">
        <f>'23년(세부_실적)'!AC839</f>
        <v>0</v>
      </c>
      <c r="AF630" s="638">
        <f t="shared" ref="AF630" si="9086">AE630*1000</f>
        <v>0</v>
      </c>
      <c r="AG630" s="638">
        <f>'23년(세부_실적)'!AE839</f>
        <v>0</v>
      </c>
      <c r="AH630" s="638">
        <f t="shared" ref="AH630" si="9087">AG630*1000</f>
        <v>0</v>
      </c>
      <c r="AI630" s="638">
        <f>'23년(세부_실적)'!AG839</f>
        <v>0</v>
      </c>
      <c r="AJ630" s="638">
        <f t="shared" ref="AJ630" si="9088">AI630*1000</f>
        <v>0</v>
      </c>
      <c r="AK630" s="638">
        <f>'23년(세부_실적)'!AI839</f>
        <v>0</v>
      </c>
      <c r="AL630" s="638">
        <f t="shared" ref="AL630" si="9089">AK630*1000</f>
        <v>0</v>
      </c>
      <c r="AM630" s="638">
        <f>'23년(세부_실적)'!AK839</f>
        <v>0</v>
      </c>
      <c r="AN630" s="638">
        <f t="shared" ref="AN630" si="9090">AM630*1000</f>
        <v>0</v>
      </c>
      <c r="AO630" s="638">
        <f>'23년(세부_실적)'!AM839</f>
        <v>0</v>
      </c>
      <c r="AP630" s="638">
        <f t="shared" ref="AP630" si="9091">AO630*1000</f>
        <v>0</v>
      </c>
      <c r="AQ630" s="638">
        <f>'23년(세부_실적)'!AO839</f>
        <v>0</v>
      </c>
      <c r="AR630" s="638">
        <f t="shared" ref="AR630" si="9092">AQ630*1000</f>
        <v>0</v>
      </c>
      <c r="AS630" s="638">
        <f>'23년(세부_실적)'!AQ839</f>
        <v>0</v>
      </c>
      <c r="AT630" s="638">
        <f t="shared" ref="AT630" si="9093">AS630*1000</f>
        <v>0</v>
      </c>
      <c r="AU630" s="638">
        <f>'23년(세부_실적)'!AS839</f>
        <v>0</v>
      </c>
      <c r="AV630" s="638">
        <f t="shared" ref="AV630" si="9094">AU630*1000</f>
        <v>0</v>
      </c>
      <c r="AW630" s="638">
        <f>'23년(세부_실적)'!AU839</f>
        <v>0</v>
      </c>
      <c r="AX630" s="638">
        <f t="shared" ref="AX630" si="9095">AW630*1000</f>
        <v>0</v>
      </c>
      <c r="AY630" s="638">
        <f>'23년(세부_실적)'!AW839</f>
        <v>0</v>
      </c>
      <c r="AZ630" s="638">
        <f t="shared" ref="AZ630" si="9096">AY630*1000</f>
        <v>0</v>
      </c>
      <c r="BA630" s="638">
        <f>'23년(세부_실적)'!AY839</f>
        <v>0</v>
      </c>
      <c r="BB630" s="638">
        <f t="shared" ref="BB630" si="9097">BA630*1000</f>
        <v>0</v>
      </c>
      <c r="BC630" s="638">
        <f>'23년(세부_실적)'!BA839</f>
        <v>0</v>
      </c>
      <c r="BD630" s="638">
        <f t="shared" ref="BD630" si="9098">BC630*1000</f>
        <v>0</v>
      </c>
      <c r="BF630" s="617"/>
      <c r="BG630" s="617"/>
      <c r="BH630" s="617"/>
      <c r="BI630" s="617"/>
      <c r="BJ630" s="617"/>
      <c r="BK630" s="617"/>
      <c r="BL630" s="617"/>
      <c r="BM630" s="617"/>
      <c r="BN630" s="617"/>
      <c r="BO630" s="617"/>
      <c r="BP630" s="617"/>
      <c r="BQ630" s="617"/>
      <c r="BR630" s="617"/>
      <c r="BS630" s="617"/>
      <c r="BT630" s="617"/>
      <c r="BU630" s="617"/>
      <c r="BV630" s="617"/>
      <c r="BW630" s="617"/>
      <c r="BX630" s="617"/>
      <c r="BY630" s="617"/>
      <c r="BZ630" s="617"/>
      <c r="CA630" s="617"/>
      <c r="CB630" s="617"/>
      <c r="CC630" s="617"/>
      <c r="CD630" s="617"/>
      <c r="CE630" s="617"/>
      <c r="CF630" s="617"/>
      <c r="CG630" s="617"/>
      <c r="CH630" s="617"/>
      <c r="CI630" s="617"/>
      <c r="CJ630" s="617"/>
      <c r="CK630" s="617"/>
      <c r="CL630" s="617"/>
      <c r="CM630" s="617"/>
      <c r="CN630" s="617"/>
      <c r="CO630" s="617"/>
      <c r="CP630" s="617"/>
      <c r="CQ630" s="617"/>
      <c r="CR630" s="617"/>
      <c r="CS630" s="617"/>
      <c r="CT630" s="617"/>
      <c r="CU630" s="617"/>
      <c r="CV630" s="617"/>
      <c r="CW630" s="617"/>
      <c r="CX630" s="617"/>
      <c r="CY630" s="617"/>
      <c r="CZ630" s="617"/>
      <c r="DA630" s="617"/>
      <c r="DB630" s="6">
        <f t="shared" si="8431"/>
        <v>0</v>
      </c>
      <c r="DC630" s="6">
        <f t="shared" si="8432"/>
        <v>0</v>
      </c>
      <c r="DD630" s="6">
        <f t="shared" si="8433"/>
        <v>0</v>
      </c>
      <c r="DE630" s="6">
        <f t="shared" si="8434"/>
        <v>0</v>
      </c>
      <c r="DF630" s="6">
        <f t="shared" si="8435"/>
        <v>0</v>
      </c>
      <c r="DG630" s="6">
        <f t="shared" si="8436"/>
        <v>0</v>
      </c>
      <c r="DH630" s="6">
        <f t="shared" si="8437"/>
        <v>0</v>
      </c>
      <c r="DI630" s="6">
        <f t="shared" si="8438"/>
        <v>0</v>
      </c>
      <c r="DJ630" s="6">
        <f t="shared" si="8439"/>
        <v>0</v>
      </c>
      <c r="DK630" s="6">
        <f t="shared" si="8440"/>
        <v>0</v>
      </c>
      <c r="DL630" s="6">
        <f t="shared" si="8441"/>
        <v>0</v>
      </c>
      <c r="DM630" s="6">
        <f t="shared" si="8442"/>
        <v>0</v>
      </c>
      <c r="DO630" s="6">
        <f t="shared" si="8443"/>
        <v>0</v>
      </c>
      <c r="DP630" s="6">
        <f t="shared" si="8444"/>
        <v>0</v>
      </c>
      <c r="DQ630" s="6">
        <f t="shared" si="8445"/>
        <v>0</v>
      </c>
      <c r="DR630" s="6">
        <f t="shared" si="8446"/>
        <v>0</v>
      </c>
      <c r="DS630" s="6">
        <f t="shared" si="8447"/>
        <v>0</v>
      </c>
      <c r="DT630" s="6">
        <f t="shared" si="8448"/>
        <v>0</v>
      </c>
      <c r="DU630" s="6">
        <f t="shared" si="8449"/>
        <v>0</v>
      </c>
      <c r="DV630" s="6">
        <f t="shared" si="8450"/>
        <v>0</v>
      </c>
      <c r="DW630" s="6">
        <f t="shared" si="8451"/>
        <v>0</v>
      </c>
      <c r="DX630" s="6">
        <f t="shared" si="8452"/>
        <v>0</v>
      </c>
      <c r="DY630" s="6">
        <f t="shared" si="8453"/>
        <v>0</v>
      </c>
      <c r="DZ630" s="6">
        <f t="shared" si="8454"/>
        <v>0</v>
      </c>
    </row>
    <row r="631" spans="2:130" ht="12" customHeight="1" outlineLevel="1">
      <c r="B631" s="6">
        <f>'23년(세부_실적)'!A840</f>
        <v>625</v>
      </c>
      <c r="C631" s="620"/>
      <c r="D631" s="620"/>
      <c r="E631" s="622" t="str">
        <f>'23년(세부_실적)'!D840</f>
        <v>2400mm, 5K</v>
      </c>
      <c r="F631" s="622" t="str">
        <f>'23년(세부_실적)'!E840</f>
        <v>PLN021-T0835450T2C-563</v>
      </c>
      <c r="G631" s="622" t="s">
        <v>1599</v>
      </c>
      <c r="H631" s="622" t="str">
        <f>'23년(세부_실적)'!F840</f>
        <v>T08</v>
      </c>
      <c r="I631" s="617" t="str">
        <f>'23년(세부_실적)'!G840</f>
        <v>구</v>
      </c>
      <c r="J631" s="617" t="str">
        <f>'23년(세부_실적)'!H840</f>
        <v>SY</v>
      </c>
      <c r="K631" s="617">
        <f>'23년(세부_실적)'!I840</f>
        <v>13.07</v>
      </c>
      <c r="L631" s="617">
        <f>'23년(세부_실적)'!J840</f>
        <v>0</v>
      </c>
      <c r="M631" s="617">
        <f>'23년(세부_실적)'!K840</f>
        <v>13.07</v>
      </c>
      <c r="N631" s="617">
        <f>'23년(세부_실적)'!L840</f>
        <v>0</v>
      </c>
      <c r="O631" s="617">
        <f>'23년(세부_실적)'!M840</f>
        <v>0</v>
      </c>
      <c r="P631" s="617">
        <f>'23년(세부_실적)'!N840</f>
        <v>0</v>
      </c>
      <c r="Q631" s="617">
        <f>'23년(세부_실적)'!O840</f>
        <v>0</v>
      </c>
      <c r="R631" s="617">
        <f>'23년(세부_실적)'!P840</f>
        <v>0</v>
      </c>
      <c r="S631" s="638">
        <f>'23년(세부_실적)'!Q840</f>
        <v>0</v>
      </c>
      <c r="T631" s="638">
        <f t="shared" si="8399"/>
        <v>0</v>
      </c>
      <c r="U631" s="638">
        <f>'23년(세부_실적)'!S840</f>
        <v>0</v>
      </c>
      <c r="V631" s="638">
        <f t="shared" si="8400"/>
        <v>0</v>
      </c>
      <c r="W631" s="638">
        <f>'23년(세부_실적)'!U840</f>
        <v>0</v>
      </c>
      <c r="X631" s="638">
        <f t="shared" si="8401"/>
        <v>0</v>
      </c>
      <c r="Y631" s="638">
        <f>'23년(세부_실적)'!W840</f>
        <v>0</v>
      </c>
      <c r="Z631" s="638">
        <f t="shared" si="8402"/>
        <v>0</v>
      </c>
      <c r="AA631" s="638">
        <f>'23년(세부_실적)'!Y840</f>
        <v>0</v>
      </c>
      <c r="AB631" s="638">
        <f t="shared" si="8402"/>
        <v>0</v>
      </c>
      <c r="AC631" s="638">
        <f>'23년(세부_실적)'!AA840</f>
        <v>0</v>
      </c>
      <c r="AD631" s="638">
        <f t="shared" ref="AD631" si="9099">AC631*1000</f>
        <v>0</v>
      </c>
      <c r="AE631" s="638">
        <f>'23년(세부_실적)'!AC840</f>
        <v>0</v>
      </c>
      <c r="AF631" s="638">
        <f t="shared" ref="AF631" si="9100">AE631*1000</f>
        <v>0</v>
      </c>
      <c r="AG631" s="638">
        <f>'23년(세부_실적)'!AE840</f>
        <v>0</v>
      </c>
      <c r="AH631" s="638">
        <f t="shared" ref="AH631" si="9101">AG631*1000</f>
        <v>0</v>
      </c>
      <c r="AI631" s="638">
        <f>'23년(세부_실적)'!AG840</f>
        <v>0</v>
      </c>
      <c r="AJ631" s="638">
        <f t="shared" ref="AJ631" si="9102">AI631*1000</f>
        <v>0</v>
      </c>
      <c r="AK631" s="638">
        <f>'23년(세부_실적)'!AI840</f>
        <v>0</v>
      </c>
      <c r="AL631" s="638">
        <f t="shared" ref="AL631" si="9103">AK631*1000</f>
        <v>0</v>
      </c>
      <c r="AM631" s="638">
        <f>'23년(세부_실적)'!AK840</f>
        <v>0</v>
      </c>
      <c r="AN631" s="638">
        <f t="shared" ref="AN631" si="9104">AM631*1000</f>
        <v>0</v>
      </c>
      <c r="AO631" s="638">
        <f>'23년(세부_실적)'!AM840</f>
        <v>0</v>
      </c>
      <c r="AP631" s="638">
        <f t="shared" ref="AP631" si="9105">AO631*1000</f>
        <v>0</v>
      </c>
      <c r="AQ631" s="638">
        <f>'23년(세부_실적)'!AO840</f>
        <v>0</v>
      </c>
      <c r="AR631" s="638">
        <f t="shared" ref="AR631" si="9106">AQ631*1000</f>
        <v>0</v>
      </c>
      <c r="AS631" s="638">
        <f>'23년(세부_실적)'!AQ840</f>
        <v>0</v>
      </c>
      <c r="AT631" s="638">
        <f t="shared" ref="AT631" si="9107">AS631*1000</f>
        <v>0</v>
      </c>
      <c r="AU631" s="638">
        <f>'23년(세부_실적)'!AS840</f>
        <v>0</v>
      </c>
      <c r="AV631" s="638">
        <f t="shared" ref="AV631" si="9108">AU631*1000</f>
        <v>0</v>
      </c>
      <c r="AW631" s="638">
        <f>'23년(세부_실적)'!AU840</f>
        <v>0</v>
      </c>
      <c r="AX631" s="638">
        <f t="shared" ref="AX631" si="9109">AW631*1000</f>
        <v>0</v>
      </c>
      <c r="AY631" s="638">
        <f>'23년(세부_실적)'!AW840</f>
        <v>0</v>
      </c>
      <c r="AZ631" s="638">
        <f t="shared" ref="AZ631" si="9110">AY631*1000</f>
        <v>0</v>
      </c>
      <c r="BA631" s="638">
        <f>'23년(세부_실적)'!AY840</f>
        <v>0</v>
      </c>
      <c r="BB631" s="638">
        <f t="shared" ref="BB631" si="9111">BA631*1000</f>
        <v>0</v>
      </c>
      <c r="BC631" s="638">
        <f>'23년(세부_실적)'!BA840</f>
        <v>0</v>
      </c>
      <c r="BD631" s="638">
        <f t="shared" ref="BD631" si="9112">BC631*1000</f>
        <v>0</v>
      </c>
      <c r="BF631" s="617"/>
      <c r="BG631" s="617"/>
      <c r="BH631" s="617"/>
      <c r="BI631" s="617"/>
      <c r="BJ631" s="617"/>
      <c r="BK631" s="617"/>
      <c r="BL631" s="617"/>
      <c r="BM631" s="617"/>
      <c r="BN631" s="617"/>
      <c r="BO631" s="617"/>
      <c r="BP631" s="617"/>
      <c r="BQ631" s="617"/>
      <c r="BR631" s="617"/>
      <c r="BS631" s="617"/>
      <c r="BT631" s="617"/>
      <c r="BU631" s="617"/>
      <c r="BV631" s="617"/>
      <c r="BW631" s="617"/>
      <c r="BX631" s="617"/>
      <c r="BY631" s="617"/>
      <c r="BZ631" s="617"/>
      <c r="CA631" s="617"/>
      <c r="CB631" s="617"/>
      <c r="CC631" s="617"/>
      <c r="CD631" s="617"/>
      <c r="CE631" s="617"/>
      <c r="CF631" s="617"/>
      <c r="CG631" s="617"/>
      <c r="CH631" s="617"/>
      <c r="CI631" s="617"/>
      <c r="CJ631" s="617"/>
      <c r="CK631" s="617"/>
      <c r="CL631" s="617"/>
      <c r="CM631" s="617"/>
      <c r="CN631" s="617"/>
      <c r="CO631" s="617"/>
      <c r="CP631" s="617"/>
      <c r="CQ631" s="617"/>
      <c r="CR631" s="617"/>
      <c r="CS631" s="617"/>
      <c r="CT631" s="617"/>
      <c r="CU631" s="617"/>
      <c r="CV631" s="617"/>
      <c r="CW631" s="617"/>
      <c r="CX631" s="617"/>
      <c r="CY631" s="617"/>
      <c r="CZ631" s="617"/>
      <c r="DA631" s="617"/>
      <c r="DB631" s="6">
        <f t="shared" si="8431"/>
        <v>0</v>
      </c>
      <c r="DC631" s="6">
        <f t="shared" si="8432"/>
        <v>0</v>
      </c>
      <c r="DD631" s="6">
        <f t="shared" si="8433"/>
        <v>0</v>
      </c>
      <c r="DE631" s="6">
        <f t="shared" si="8434"/>
        <v>0</v>
      </c>
      <c r="DF631" s="6">
        <f t="shared" si="8435"/>
        <v>0</v>
      </c>
      <c r="DG631" s="6">
        <f t="shared" si="8436"/>
        <v>0</v>
      </c>
      <c r="DH631" s="6">
        <f t="shared" si="8437"/>
        <v>0</v>
      </c>
      <c r="DI631" s="6">
        <f t="shared" si="8438"/>
        <v>0</v>
      </c>
      <c r="DJ631" s="6">
        <f t="shared" si="8439"/>
        <v>0</v>
      </c>
      <c r="DK631" s="6">
        <f t="shared" si="8440"/>
        <v>0</v>
      </c>
      <c r="DL631" s="6">
        <f t="shared" si="8441"/>
        <v>0</v>
      </c>
      <c r="DM631" s="6">
        <f t="shared" si="8442"/>
        <v>0</v>
      </c>
      <c r="DO631" s="6">
        <f t="shared" si="8443"/>
        <v>0</v>
      </c>
      <c r="DP631" s="6">
        <f t="shared" si="8444"/>
        <v>0</v>
      </c>
      <c r="DQ631" s="6">
        <f t="shared" si="8445"/>
        <v>0</v>
      </c>
      <c r="DR631" s="6">
        <f t="shared" si="8446"/>
        <v>0</v>
      </c>
      <c r="DS631" s="6">
        <f t="shared" si="8447"/>
        <v>0</v>
      </c>
      <c r="DT631" s="6">
        <f t="shared" si="8448"/>
        <v>0</v>
      </c>
      <c r="DU631" s="6">
        <f t="shared" si="8449"/>
        <v>0</v>
      </c>
      <c r="DV631" s="6">
        <f t="shared" si="8450"/>
        <v>0</v>
      </c>
      <c r="DW631" s="6">
        <f t="shared" si="8451"/>
        <v>0</v>
      </c>
      <c r="DX631" s="6">
        <f t="shared" si="8452"/>
        <v>0</v>
      </c>
      <c r="DY631" s="6">
        <f t="shared" si="8453"/>
        <v>0</v>
      </c>
      <c r="DZ631" s="6">
        <f t="shared" si="8454"/>
        <v>0</v>
      </c>
    </row>
    <row r="632" spans="2:130" ht="12" customHeight="1" outlineLevel="1">
      <c r="B632" s="6">
        <f>'23년(세부_실적)'!A841</f>
        <v>626</v>
      </c>
      <c r="C632" s="620"/>
      <c r="D632" s="620"/>
      <c r="E632" s="622" t="str">
        <f>'23년(세부_실적)'!D841</f>
        <v>2400mm, 5K</v>
      </c>
      <c r="F632" s="622" t="str">
        <f>'23년(세부_실적)'!E841</f>
        <v>PLN021-T0838450T2C-562</v>
      </c>
      <c r="G632" s="622" t="s">
        <v>1600</v>
      </c>
      <c r="H632" s="622" t="str">
        <f>'23년(세부_실적)'!F841</f>
        <v>T08</v>
      </c>
      <c r="I632" s="617" t="str">
        <f>'23년(세부_실적)'!G841</f>
        <v>구</v>
      </c>
      <c r="J632" s="617" t="str">
        <f>'23년(세부_실적)'!H841</f>
        <v>SY</v>
      </c>
      <c r="K632" s="617">
        <f>'23년(세부_실적)'!I841</f>
        <v>13.07</v>
      </c>
      <c r="L632" s="617">
        <f>'23년(세부_실적)'!J841</f>
        <v>0</v>
      </c>
      <c r="M632" s="617">
        <f>'23년(세부_실적)'!K841</f>
        <v>13.07</v>
      </c>
      <c r="N632" s="617">
        <f>'23년(세부_실적)'!L841</f>
        <v>0</v>
      </c>
      <c r="O632" s="617">
        <f>'23년(세부_실적)'!M841</f>
        <v>0</v>
      </c>
      <c r="P632" s="617">
        <f>'23년(세부_실적)'!N841</f>
        <v>0</v>
      </c>
      <c r="Q632" s="617">
        <f>'23년(세부_실적)'!O841</f>
        <v>0</v>
      </c>
      <c r="R632" s="617">
        <f>'23년(세부_실적)'!P841</f>
        <v>0</v>
      </c>
      <c r="S632" s="638">
        <f>'23년(세부_실적)'!Q841</f>
        <v>0</v>
      </c>
      <c r="T632" s="638">
        <f t="shared" si="8399"/>
        <v>0</v>
      </c>
      <c r="U632" s="638">
        <f>'23년(세부_실적)'!S841</f>
        <v>0</v>
      </c>
      <c r="V632" s="638">
        <f t="shared" si="8400"/>
        <v>0</v>
      </c>
      <c r="W632" s="638">
        <f>'23년(세부_실적)'!U841</f>
        <v>0</v>
      </c>
      <c r="X632" s="638">
        <f t="shared" si="8401"/>
        <v>0</v>
      </c>
      <c r="Y632" s="638">
        <f>'23년(세부_실적)'!W841</f>
        <v>0</v>
      </c>
      <c r="Z632" s="638">
        <f t="shared" si="8402"/>
        <v>0</v>
      </c>
      <c r="AA632" s="638">
        <f>'23년(세부_실적)'!Y841</f>
        <v>0</v>
      </c>
      <c r="AB632" s="638">
        <f t="shared" si="8402"/>
        <v>0</v>
      </c>
      <c r="AC632" s="638">
        <f>'23년(세부_실적)'!AA841</f>
        <v>0</v>
      </c>
      <c r="AD632" s="638">
        <f t="shared" ref="AD632" si="9113">AC632*1000</f>
        <v>0</v>
      </c>
      <c r="AE632" s="638">
        <f>'23년(세부_실적)'!AC841</f>
        <v>0</v>
      </c>
      <c r="AF632" s="638">
        <f t="shared" ref="AF632" si="9114">AE632*1000</f>
        <v>0</v>
      </c>
      <c r="AG632" s="638">
        <f>'23년(세부_실적)'!AE841</f>
        <v>0</v>
      </c>
      <c r="AH632" s="638">
        <f t="shared" ref="AH632" si="9115">AG632*1000</f>
        <v>0</v>
      </c>
      <c r="AI632" s="638">
        <f>'23년(세부_실적)'!AG841</f>
        <v>0</v>
      </c>
      <c r="AJ632" s="638">
        <f t="shared" ref="AJ632" si="9116">AI632*1000</f>
        <v>0</v>
      </c>
      <c r="AK632" s="638">
        <f>'23년(세부_실적)'!AI841</f>
        <v>0</v>
      </c>
      <c r="AL632" s="638">
        <f t="shared" ref="AL632" si="9117">AK632*1000</f>
        <v>0</v>
      </c>
      <c r="AM632" s="638">
        <f>'23년(세부_실적)'!AK841</f>
        <v>0</v>
      </c>
      <c r="AN632" s="638">
        <f t="shared" ref="AN632" si="9118">AM632*1000</f>
        <v>0</v>
      </c>
      <c r="AO632" s="638">
        <f>'23년(세부_실적)'!AM841</f>
        <v>0</v>
      </c>
      <c r="AP632" s="638">
        <f t="shared" ref="AP632" si="9119">AO632*1000</f>
        <v>0</v>
      </c>
      <c r="AQ632" s="638">
        <f>'23년(세부_실적)'!AO841</f>
        <v>0</v>
      </c>
      <c r="AR632" s="638">
        <f t="shared" ref="AR632" si="9120">AQ632*1000</f>
        <v>0</v>
      </c>
      <c r="AS632" s="638">
        <f>'23년(세부_실적)'!AQ841</f>
        <v>0</v>
      </c>
      <c r="AT632" s="638">
        <f t="shared" ref="AT632" si="9121">AS632*1000</f>
        <v>0</v>
      </c>
      <c r="AU632" s="638">
        <f>'23년(세부_실적)'!AS841</f>
        <v>0</v>
      </c>
      <c r="AV632" s="638">
        <f t="shared" ref="AV632" si="9122">AU632*1000</f>
        <v>0</v>
      </c>
      <c r="AW632" s="638">
        <f>'23년(세부_실적)'!AU841</f>
        <v>0</v>
      </c>
      <c r="AX632" s="638">
        <f t="shared" ref="AX632" si="9123">AW632*1000</f>
        <v>0</v>
      </c>
      <c r="AY632" s="638">
        <f>'23년(세부_실적)'!AW841</f>
        <v>0</v>
      </c>
      <c r="AZ632" s="638">
        <f t="shared" ref="AZ632" si="9124">AY632*1000</f>
        <v>0</v>
      </c>
      <c r="BA632" s="638">
        <f>'23년(세부_실적)'!AY841</f>
        <v>0</v>
      </c>
      <c r="BB632" s="638">
        <f t="shared" ref="BB632" si="9125">BA632*1000</f>
        <v>0</v>
      </c>
      <c r="BC632" s="638">
        <f>'23년(세부_실적)'!BA841</f>
        <v>0</v>
      </c>
      <c r="BD632" s="638">
        <f t="shared" ref="BD632" si="9126">BC632*1000</f>
        <v>0</v>
      </c>
      <c r="BF632" s="617"/>
      <c r="BG632" s="617"/>
      <c r="BH632" s="617"/>
      <c r="BI632" s="617"/>
      <c r="BJ632" s="617"/>
      <c r="BK632" s="617"/>
      <c r="BL632" s="617"/>
      <c r="BM632" s="617"/>
      <c r="BN632" s="617"/>
      <c r="BO632" s="617"/>
      <c r="BP632" s="617"/>
      <c r="BQ632" s="617"/>
      <c r="BR632" s="617"/>
      <c r="BS632" s="617"/>
      <c r="BT632" s="617"/>
      <c r="BU632" s="617"/>
      <c r="BV632" s="617"/>
      <c r="BW632" s="617"/>
      <c r="BX632" s="617"/>
      <c r="BY632" s="617"/>
      <c r="BZ632" s="617"/>
      <c r="CA632" s="617"/>
      <c r="CB632" s="617"/>
      <c r="CC632" s="617"/>
      <c r="CD632" s="617"/>
      <c r="CE632" s="617"/>
      <c r="CF632" s="617"/>
      <c r="CG632" s="617"/>
      <c r="CH632" s="617"/>
      <c r="CI632" s="617"/>
      <c r="CJ632" s="617"/>
      <c r="CK632" s="617"/>
      <c r="CL632" s="617"/>
      <c r="CM632" s="617"/>
      <c r="CN632" s="617"/>
      <c r="CO632" s="617"/>
      <c r="CP632" s="617"/>
      <c r="CQ632" s="617"/>
      <c r="CR632" s="617"/>
      <c r="CS632" s="617"/>
      <c r="CT632" s="617"/>
      <c r="CU632" s="617"/>
      <c r="CV632" s="617"/>
      <c r="CW632" s="617"/>
      <c r="CX632" s="617"/>
      <c r="CY632" s="617"/>
      <c r="CZ632" s="617"/>
      <c r="DA632" s="617"/>
      <c r="DB632" s="6">
        <f t="shared" si="8431"/>
        <v>0</v>
      </c>
      <c r="DC632" s="6">
        <f t="shared" si="8432"/>
        <v>0</v>
      </c>
      <c r="DD632" s="6">
        <f t="shared" si="8433"/>
        <v>0</v>
      </c>
      <c r="DE632" s="6">
        <f t="shared" si="8434"/>
        <v>0</v>
      </c>
      <c r="DF632" s="6">
        <f t="shared" si="8435"/>
        <v>0</v>
      </c>
      <c r="DG632" s="6">
        <f t="shared" si="8436"/>
        <v>0</v>
      </c>
      <c r="DH632" s="6">
        <f t="shared" si="8437"/>
        <v>0</v>
      </c>
      <c r="DI632" s="6">
        <f t="shared" si="8438"/>
        <v>0</v>
      </c>
      <c r="DJ632" s="6">
        <f t="shared" si="8439"/>
        <v>0</v>
      </c>
      <c r="DK632" s="6">
        <f t="shared" si="8440"/>
        <v>0</v>
      </c>
      <c r="DL632" s="6">
        <f t="shared" si="8441"/>
        <v>0</v>
      </c>
      <c r="DM632" s="6">
        <f t="shared" si="8442"/>
        <v>0</v>
      </c>
      <c r="DO632" s="6">
        <f t="shared" si="8443"/>
        <v>0</v>
      </c>
      <c r="DP632" s="6">
        <f t="shared" si="8444"/>
        <v>0</v>
      </c>
      <c r="DQ632" s="6">
        <f t="shared" si="8445"/>
        <v>0</v>
      </c>
      <c r="DR632" s="6">
        <f t="shared" si="8446"/>
        <v>0</v>
      </c>
      <c r="DS632" s="6">
        <f t="shared" si="8447"/>
        <v>0</v>
      </c>
      <c r="DT632" s="6">
        <f t="shared" si="8448"/>
        <v>0</v>
      </c>
      <c r="DU632" s="6">
        <f t="shared" si="8449"/>
        <v>0</v>
      </c>
      <c r="DV632" s="6">
        <f t="shared" si="8450"/>
        <v>0</v>
      </c>
      <c r="DW632" s="6">
        <f t="shared" si="8451"/>
        <v>0</v>
      </c>
      <c r="DX632" s="6">
        <f t="shared" si="8452"/>
        <v>0</v>
      </c>
      <c r="DY632" s="6">
        <f t="shared" si="8453"/>
        <v>0</v>
      </c>
      <c r="DZ632" s="6">
        <f t="shared" si="8454"/>
        <v>0</v>
      </c>
    </row>
    <row r="633" spans="2:130" ht="12" customHeight="1" outlineLevel="1">
      <c r="B633" s="6">
        <f>'23년(세부_실적)'!A842</f>
        <v>627</v>
      </c>
      <c r="C633" s="620"/>
      <c r="D633" s="621"/>
      <c r="E633" s="622" t="str">
        <f>'23년(세부_실적)'!D842</f>
        <v>2400mm, 6.5K</v>
      </c>
      <c r="F633" s="622" t="str">
        <f>'23년(세부_실적)'!E842</f>
        <v>PLN021-T0838465T2C-562</v>
      </c>
      <c r="G633" s="622" t="s">
        <v>1601</v>
      </c>
      <c r="H633" s="622" t="str">
        <f>'23년(세부_실적)'!F842</f>
        <v>T08</v>
      </c>
      <c r="I633" s="617" t="str">
        <f>'23년(세부_실적)'!G842</f>
        <v>구</v>
      </c>
      <c r="J633" s="617" t="str">
        <f>'23년(세부_실적)'!H842</f>
        <v>SY</v>
      </c>
      <c r="K633" s="617">
        <f>'23년(세부_실적)'!I842</f>
        <v>13.07</v>
      </c>
      <c r="L633" s="617">
        <f>'23년(세부_실적)'!J842</f>
        <v>0</v>
      </c>
      <c r="M633" s="617">
        <f>'23년(세부_실적)'!K842</f>
        <v>13.07</v>
      </c>
      <c r="N633" s="617">
        <f>'23년(세부_실적)'!L842</f>
        <v>0</v>
      </c>
      <c r="O633" s="617">
        <f>'23년(세부_실적)'!M842</f>
        <v>0</v>
      </c>
      <c r="P633" s="617">
        <f>'23년(세부_실적)'!N842</f>
        <v>0</v>
      </c>
      <c r="Q633" s="617">
        <f>'23년(세부_실적)'!O842</f>
        <v>0</v>
      </c>
      <c r="R633" s="617">
        <f>'23년(세부_실적)'!P842</f>
        <v>0</v>
      </c>
      <c r="S633" s="638">
        <f>'23년(세부_실적)'!Q842</f>
        <v>0</v>
      </c>
      <c r="T633" s="638">
        <f t="shared" si="8399"/>
        <v>0</v>
      </c>
      <c r="U633" s="638">
        <f>'23년(세부_실적)'!S842</f>
        <v>0</v>
      </c>
      <c r="V633" s="638">
        <f t="shared" si="8400"/>
        <v>0</v>
      </c>
      <c r="W633" s="638">
        <f>'23년(세부_실적)'!U842</f>
        <v>0</v>
      </c>
      <c r="X633" s="638">
        <f t="shared" si="8401"/>
        <v>0</v>
      </c>
      <c r="Y633" s="638">
        <f>'23년(세부_실적)'!W842</f>
        <v>0</v>
      </c>
      <c r="Z633" s="638">
        <f t="shared" si="8402"/>
        <v>0</v>
      </c>
      <c r="AA633" s="638">
        <f>'23년(세부_실적)'!Y842</f>
        <v>0</v>
      </c>
      <c r="AB633" s="638">
        <f t="shared" si="8402"/>
        <v>0</v>
      </c>
      <c r="AC633" s="638">
        <f>'23년(세부_실적)'!AA842</f>
        <v>0</v>
      </c>
      <c r="AD633" s="638">
        <f t="shared" ref="AD633" si="9127">AC633*1000</f>
        <v>0</v>
      </c>
      <c r="AE633" s="638">
        <f>'23년(세부_실적)'!AC842</f>
        <v>0</v>
      </c>
      <c r="AF633" s="638">
        <f t="shared" ref="AF633" si="9128">AE633*1000</f>
        <v>0</v>
      </c>
      <c r="AG633" s="638">
        <f>'23년(세부_실적)'!AE842</f>
        <v>0</v>
      </c>
      <c r="AH633" s="638">
        <f t="shared" ref="AH633" si="9129">AG633*1000</f>
        <v>0</v>
      </c>
      <c r="AI633" s="638">
        <f>'23년(세부_실적)'!AG842</f>
        <v>0</v>
      </c>
      <c r="AJ633" s="638">
        <f t="shared" ref="AJ633" si="9130">AI633*1000</f>
        <v>0</v>
      </c>
      <c r="AK633" s="638">
        <f>'23년(세부_실적)'!AI842</f>
        <v>0</v>
      </c>
      <c r="AL633" s="638">
        <f t="shared" ref="AL633" si="9131">AK633*1000</f>
        <v>0</v>
      </c>
      <c r="AM633" s="638">
        <f>'23년(세부_실적)'!AK842</f>
        <v>0</v>
      </c>
      <c r="AN633" s="638">
        <f t="shared" ref="AN633" si="9132">AM633*1000</f>
        <v>0</v>
      </c>
      <c r="AO633" s="638">
        <f>'23년(세부_실적)'!AM842</f>
        <v>0</v>
      </c>
      <c r="AP633" s="638">
        <f t="shared" ref="AP633" si="9133">AO633*1000</f>
        <v>0</v>
      </c>
      <c r="AQ633" s="638">
        <f>'23년(세부_실적)'!AO842</f>
        <v>0</v>
      </c>
      <c r="AR633" s="638">
        <f t="shared" ref="AR633" si="9134">AQ633*1000</f>
        <v>0</v>
      </c>
      <c r="AS633" s="638">
        <f>'23년(세부_실적)'!AQ842</f>
        <v>0</v>
      </c>
      <c r="AT633" s="638">
        <f t="shared" ref="AT633" si="9135">AS633*1000</f>
        <v>0</v>
      </c>
      <c r="AU633" s="638">
        <f>'23년(세부_실적)'!AS842</f>
        <v>0</v>
      </c>
      <c r="AV633" s="638">
        <f t="shared" ref="AV633" si="9136">AU633*1000</f>
        <v>0</v>
      </c>
      <c r="AW633" s="638">
        <f>'23년(세부_실적)'!AU842</f>
        <v>0</v>
      </c>
      <c r="AX633" s="638">
        <f t="shared" ref="AX633" si="9137">AW633*1000</f>
        <v>0</v>
      </c>
      <c r="AY633" s="638">
        <f>'23년(세부_실적)'!AW842</f>
        <v>0</v>
      </c>
      <c r="AZ633" s="638">
        <f t="shared" ref="AZ633" si="9138">AY633*1000</f>
        <v>0</v>
      </c>
      <c r="BA633" s="638">
        <f>'23년(세부_실적)'!AY842</f>
        <v>0</v>
      </c>
      <c r="BB633" s="638">
        <f t="shared" ref="BB633" si="9139">BA633*1000</f>
        <v>0</v>
      </c>
      <c r="BC633" s="638">
        <f>'23년(세부_실적)'!BA842</f>
        <v>0</v>
      </c>
      <c r="BD633" s="638">
        <f t="shared" ref="BD633" si="9140">BC633*1000</f>
        <v>0</v>
      </c>
      <c r="BF633" s="617"/>
      <c r="BG633" s="617"/>
      <c r="BH633" s="617"/>
      <c r="BI633" s="617"/>
      <c r="BJ633" s="617"/>
      <c r="BK633" s="617"/>
      <c r="BL633" s="617"/>
      <c r="BM633" s="617"/>
      <c r="BN633" s="617"/>
      <c r="BO633" s="617"/>
      <c r="BP633" s="617"/>
      <c r="BQ633" s="617"/>
      <c r="BR633" s="617"/>
      <c r="BS633" s="617"/>
      <c r="BT633" s="617"/>
      <c r="BU633" s="617"/>
      <c r="BV633" s="617"/>
      <c r="BW633" s="617"/>
      <c r="BX633" s="617"/>
      <c r="BY633" s="617"/>
      <c r="BZ633" s="617"/>
      <c r="CA633" s="617"/>
      <c r="CB633" s="617"/>
      <c r="CC633" s="617"/>
      <c r="CD633" s="617"/>
      <c r="CE633" s="617"/>
      <c r="CF633" s="617"/>
      <c r="CG633" s="617"/>
      <c r="CH633" s="617"/>
      <c r="CI633" s="617"/>
      <c r="CJ633" s="617"/>
      <c r="CK633" s="617"/>
      <c r="CL633" s="617"/>
      <c r="CM633" s="617"/>
      <c r="CN633" s="617"/>
      <c r="CO633" s="617"/>
      <c r="CP633" s="617"/>
      <c r="CQ633" s="617"/>
      <c r="CR633" s="617"/>
      <c r="CS633" s="617"/>
      <c r="CT633" s="617"/>
      <c r="CU633" s="617"/>
      <c r="CV633" s="617"/>
      <c r="CW633" s="617"/>
      <c r="CX633" s="617"/>
      <c r="CY633" s="617"/>
      <c r="CZ633" s="617"/>
      <c r="DA633" s="617"/>
      <c r="DB633" s="6">
        <f t="shared" si="8431"/>
        <v>0</v>
      </c>
      <c r="DC633" s="6">
        <f t="shared" si="8432"/>
        <v>0</v>
      </c>
      <c r="DD633" s="6">
        <f t="shared" si="8433"/>
        <v>0</v>
      </c>
      <c r="DE633" s="6">
        <f t="shared" si="8434"/>
        <v>0</v>
      </c>
      <c r="DF633" s="6">
        <f t="shared" si="8435"/>
        <v>0</v>
      </c>
      <c r="DG633" s="6">
        <f t="shared" si="8436"/>
        <v>0</v>
      </c>
      <c r="DH633" s="6">
        <f t="shared" si="8437"/>
        <v>0</v>
      </c>
      <c r="DI633" s="6">
        <f t="shared" si="8438"/>
        <v>0</v>
      </c>
      <c r="DJ633" s="6">
        <f t="shared" si="8439"/>
        <v>0</v>
      </c>
      <c r="DK633" s="6">
        <f t="shared" si="8440"/>
        <v>0</v>
      </c>
      <c r="DL633" s="6">
        <f t="shared" si="8441"/>
        <v>0</v>
      </c>
      <c r="DM633" s="6">
        <f t="shared" si="8442"/>
        <v>0</v>
      </c>
      <c r="DO633" s="6">
        <f t="shared" si="8443"/>
        <v>0</v>
      </c>
      <c r="DP633" s="6">
        <f t="shared" si="8444"/>
        <v>0</v>
      </c>
      <c r="DQ633" s="6">
        <f t="shared" si="8445"/>
        <v>0</v>
      </c>
      <c r="DR633" s="6">
        <f t="shared" si="8446"/>
        <v>0</v>
      </c>
      <c r="DS633" s="6">
        <f t="shared" si="8447"/>
        <v>0</v>
      </c>
      <c r="DT633" s="6">
        <f t="shared" si="8448"/>
        <v>0</v>
      </c>
      <c r="DU633" s="6">
        <f t="shared" si="8449"/>
        <v>0</v>
      </c>
      <c r="DV633" s="6">
        <f t="shared" si="8450"/>
        <v>0</v>
      </c>
      <c r="DW633" s="6">
        <f t="shared" si="8451"/>
        <v>0</v>
      </c>
      <c r="DX633" s="6">
        <f t="shared" si="8452"/>
        <v>0</v>
      </c>
      <c r="DY633" s="6">
        <f t="shared" si="8453"/>
        <v>0</v>
      </c>
      <c r="DZ633" s="6">
        <f t="shared" si="8454"/>
        <v>0</v>
      </c>
    </row>
    <row r="634" spans="2:130" ht="12" customHeight="1" outlineLevel="1">
      <c r="B634" s="6">
        <f>'23년(세부_실적)'!A843</f>
        <v>628</v>
      </c>
      <c r="C634" s="620"/>
      <c r="D634" s="618" t="str">
        <f>'23년(세부_실적)'!C843</f>
        <v>T8 회전소켓</v>
      </c>
      <c r="E634" s="622" t="str">
        <f>'23년(세부_실적)'!D843</f>
        <v>580mm, 3K</v>
      </c>
      <c r="F634" s="622" t="str">
        <f>'23년(세부_실적)'!E843</f>
        <v>PLN021-T0809130T4R-562</v>
      </c>
      <c r="G634" s="622" t="s">
        <v>1602</v>
      </c>
      <c r="H634" s="622" t="str">
        <f>'23년(세부_실적)'!F843</f>
        <v>T08</v>
      </c>
      <c r="I634" s="617" t="str">
        <f>'23년(세부_실적)'!G843</f>
        <v>구</v>
      </c>
      <c r="J634" s="617" t="str">
        <f>'23년(세부_실적)'!H843</f>
        <v>SY</v>
      </c>
      <c r="K634" s="617">
        <f>'23년(세부_실적)'!I843</f>
        <v>5.2</v>
      </c>
      <c r="L634" s="617">
        <f>'23년(세부_실적)'!J843</f>
        <v>0</v>
      </c>
      <c r="M634" s="617">
        <f>'23년(세부_실적)'!K843</f>
        <v>5.2</v>
      </c>
      <c r="N634" s="617">
        <f>'23년(세부_실적)'!L843</f>
        <v>0</v>
      </c>
      <c r="O634" s="617">
        <f>'23년(세부_실적)'!M843</f>
        <v>5.2</v>
      </c>
      <c r="P634" s="617">
        <f>'23년(세부_실적)'!N843</f>
        <v>0</v>
      </c>
      <c r="Q634" s="617">
        <f>'23년(세부_실적)'!O843</f>
        <v>5.2</v>
      </c>
      <c r="R634" s="617">
        <f>'23년(세부_실적)'!P843</f>
        <v>0</v>
      </c>
      <c r="S634" s="638">
        <f>'23년(세부_실적)'!Q843</f>
        <v>0</v>
      </c>
      <c r="T634" s="638">
        <f t="shared" si="8399"/>
        <v>0</v>
      </c>
      <c r="U634" s="638">
        <f>'23년(세부_실적)'!S843</f>
        <v>0</v>
      </c>
      <c r="V634" s="638">
        <f t="shared" si="8400"/>
        <v>0</v>
      </c>
      <c r="W634" s="638">
        <f>'23년(세부_실적)'!U843</f>
        <v>0</v>
      </c>
      <c r="X634" s="638">
        <f t="shared" si="8401"/>
        <v>0</v>
      </c>
      <c r="Y634" s="638">
        <f>'23년(세부_실적)'!W843</f>
        <v>0</v>
      </c>
      <c r="Z634" s="638">
        <f t="shared" si="8402"/>
        <v>0</v>
      </c>
      <c r="AA634" s="638">
        <f>'23년(세부_실적)'!Y843</f>
        <v>0</v>
      </c>
      <c r="AB634" s="638">
        <f t="shared" si="8402"/>
        <v>0</v>
      </c>
      <c r="AC634" s="638">
        <f>'23년(세부_실적)'!AA843</f>
        <v>0</v>
      </c>
      <c r="AD634" s="638">
        <f t="shared" ref="AD634" si="9141">AC634*1000</f>
        <v>0</v>
      </c>
      <c r="AE634" s="638">
        <f>'23년(세부_실적)'!AC843</f>
        <v>0</v>
      </c>
      <c r="AF634" s="638">
        <f t="shared" ref="AF634" si="9142">AE634*1000</f>
        <v>0</v>
      </c>
      <c r="AG634" s="638">
        <f>'23년(세부_실적)'!AE843</f>
        <v>0</v>
      </c>
      <c r="AH634" s="638">
        <f t="shared" ref="AH634" si="9143">AG634*1000</f>
        <v>0</v>
      </c>
      <c r="AI634" s="638">
        <f>'23년(세부_실적)'!AG843</f>
        <v>0</v>
      </c>
      <c r="AJ634" s="638">
        <f t="shared" ref="AJ634" si="9144">AI634*1000</f>
        <v>0</v>
      </c>
      <c r="AK634" s="638">
        <f>'23년(세부_실적)'!AI843</f>
        <v>0</v>
      </c>
      <c r="AL634" s="638">
        <f t="shared" ref="AL634" si="9145">AK634*1000</f>
        <v>0</v>
      </c>
      <c r="AM634" s="638">
        <f>'23년(세부_실적)'!AK843</f>
        <v>0</v>
      </c>
      <c r="AN634" s="638">
        <f t="shared" ref="AN634" si="9146">AM634*1000</f>
        <v>0</v>
      </c>
      <c r="AO634" s="638">
        <f>'23년(세부_실적)'!AM843</f>
        <v>0</v>
      </c>
      <c r="AP634" s="638">
        <f t="shared" ref="AP634" si="9147">AO634*1000</f>
        <v>0</v>
      </c>
      <c r="AQ634" s="638">
        <f>'23년(세부_실적)'!AO843</f>
        <v>0</v>
      </c>
      <c r="AR634" s="638">
        <f t="shared" ref="AR634" si="9148">AQ634*1000</f>
        <v>0</v>
      </c>
      <c r="AS634" s="638">
        <f>'23년(세부_실적)'!AQ843</f>
        <v>0</v>
      </c>
      <c r="AT634" s="638">
        <f t="shared" ref="AT634" si="9149">AS634*1000</f>
        <v>0</v>
      </c>
      <c r="AU634" s="638">
        <f>'23년(세부_실적)'!AS843</f>
        <v>0</v>
      </c>
      <c r="AV634" s="638">
        <f t="shared" ref="AV634" si="9150">AU634*1000</f>
        <v>0</v>
      </c>
      <c r="AW634" s="638">
        <f>'23년(세부_실적)'!AU843</f>
        <v>0</v>
      </c>
      <c r="AX634" s="638">
        <f t="shared" ref="AX634" si="9151">AW634*1000</f>
        <v>0</v>
      </c>
      <c r="AY634" s="638">
        <f>'23년(세부_실적)'!AW843</f>
        <v>0</v>
      </c>
      <c r="AZ634" s="638">
        <f t="shared" ref="AZ634" si="9152">AY634*1000</f>
        <v>0</v>
      </c>
      <c r="BA634" s="638">
        <f>'23년(세부_실적)'!AY843</f>
        <v>0</v>
      </c>
      <c r="BB634" s="638">
        <f t="shared" ref="BB634" si="9153">BA634*1000</f>
        <v>0</v>
      </c>
      <c r="BC634" s="638">
        <f>'23년(세부_실적)'!BA843</f>
        <v>0</v>
      </c>
      <c r="BD634" s="638">
        <f t="shared" ref="BD634" si="9154">BC634*1000</f>
        <v>0</v>
      </c>
      <c r="BF634" s="617"/>
      <c r="BG634" s="617"/>
      <c r="BH634" s="617"/>
      <c r="BI634" s="617"/>
      <c r="BJ634" s="617"/>
      <c r="BK634" s="617"/>
      <c r="BL634" s="617"/>
      <c r="BM634" s="617"/>
      <c r="BN634" s="617"/>
      <c r="BO634" s="617"/>
      <c r="BP634" s="617"/>
      <c r="BQ634" s="617"/>
      <c r="BR634" s="617"/>
      <c r="BS634" s="617"/>
      <c r="BT634" s="617"/>
      <c r="BU634" s="617"/>
      <c r="BV634" s="617"/>
      <c r="BW634" s="617"/>
      <c r="BX634" s="617"/>
      <c r="BY634" s="617"/>
      <c r="BZ634" s="617"/>
      <c r="CA634" s="617"/>
      <c r="CB634" s="617"/>
      <c r="CC634" s="617"/>
      <c r="CD634" s="617"/>
      <c r="CE634" s="617"/>
      <c r="CF634" s="617"/>
      <c r="CG634" s="617"/>
      <c r="CH634" s="617"/>
      <c r="CI634" s="617"/>
      <c r="CJ634" s="617"/>
      <c r="CK634" s="617"/>
      <c r="CL634" s="617"/>
      <c r="CM634" s="617"/>
      <c r="CN634" s="617"/>
      <c r="CO634" s="617"/>
      <c r="CP634" s="617"/>
      <c r="CQ634" s="617"/>
      <c r="CR634" s="617"/>
      <c r="CS634" s="617"/>
      <c r="CT634" s="617"/>
      <c r="CU634" s="617"/>
      <c r="CV634" s="617"/>
      <c r="CW634" s="617"/>
      <c r="CX634" s="617"/>
      <c r="CY634" s="617"/>
      <c r="CZ634" s="617"/>
      <c r="DA634" s="617"/>
      <c r="DB634" s="6">
        <f t="shared" si="8431"/>
        <v>0</v>
      </c>
      <c r="DC634" s="6">
        <f t="shared" si="8432"/>
        <v>0</v>
      </c>
      <c r="DD634" s="6">
        <f t="shared" si="8433"/>
        <v>0</v>
      </c>
      <c r="DE634" s="6">
        <f t="shared" si="8434"/>
        <v>0</v>
      </c>
      <c r="DF634" s="6">
        <f t="shared" si="8435"/>
        <v>0</v>
      </c>
      <c r="DG634" s="6">
        <f t="shared" si="8436"/>
        <v>0</v>
      </c>
      <c r="DH634" s="6">
        <f t="shared" si="8437"/>
        <v>0</v>
      </c>
      <c r="DI634" s="6">
        <f t="shared" si="8438"/>
        <v>0</v>
      </c>
      <c r="DJ634" s="6">
        <f t="shared" si="8439"/>
        <v>0</v>
      </c>
      <c r="DK634" s="6">
        <f t="shared" si="8440"/>
        <v>0</v>
      </c>
      <c r="DL634" s="6">
        <f t="shared" si="8441"/>
        <v>0</v>
      </c>
      <c r="DM634" s="6">
        <f t="shared" si="8442"/>
        <v>0</v>
      </c>
      <c r="DO634" s="6">
        <f t="shared" si="8443"/>
        <v>0</v>
      </c>
      <c r="DP634" s="6">
        <f t="shared" si="8444"/>
        <v>0</v>
      </c>
      <c r="DQ634" s="6">
        <f t="shared" si="8445"/>
        <v>0</v>
      </c>
      <c r="DR634" s="6">
        <f t="shared" si="8446"/>
        <v>0</v>
      </c>
      <c r="DS634" s="6">
        <f t="shared" si="8447"/>
        <v>0</v>
      </c>
      <c r="DT634" s="6">
        <f t="shared" si="8448"/>
        <v>0</v>
      </c>
      <c r="DU634" s="6">
        <f t="shared" si="8449"/>
        <v>0</v>
      </c>
      <c r="DV634" s="6">
        <f t="shared" si="8450"/>
        <v>0</v>
      </c>
      <c r="DW634" s="6">
        <f t="shared" si="8451"/>
        <v>0</v>
      </c>
      <c r="DX634" s="6">
        <f t="shared" si="8452"/>
        <v>0</v>
      </c>
      <c r="DY634" s="6">
        <f t="shared" si="8453"/>
        <v>0</v>
      </c>
      <c r="DZ634" s="6">
        <f t="shared" si="8454"/>
        <v>0</v>
      </c>
    </row>
    <row r="635" spans="2:130" ht="12" customHeight="1" outlineLevel="1">
      <c r="B635" s="6">
        <f>'23년(세부_실적)'!A844</f>
        <v>629</v>
      </c>
      <c r="C635" s="620"/>
      <c r="D635" s="620"/>
      <c r="E635" s="622" t="str">
        <f>'23년(세부_실적)'!D844</f>
        <v>580mm, 5K</v>
      </c>
      <c r="F635" s="622" t="str">
        <f>'23년(세부_실적)'!E844</f>
        <v>PLN021-T0809150T4R-562</v>
      </c>
      <c r="G635" s="622" t="s">
        <v>1603</v>
      </c>
      <c r="H635" s="622" t="str">
        <f>'23년(세부_실적)'!F844</f>
        <v>T08</v>
      </c>
      <c r="I635" s="617" t="str">
        <f>'23년(세부_실적)'!G844</f>
        <v>구</v>
      </c>
      <c r="J635" s="617" t="str">
        <f>'23년(세부_실적)'!H844</f>
        <v>SY</v>
      </c>
      <c r="K635" s="617">
        <f>'23년(세부_실적)'!I844</f>
        <v>5.2</v>
      </c>
      <c r="L635" s="617">
        <f>'23년(세부_실적)'!J844</f>
        <v>0</v>
      </c>
      <c r="M635" s="617">
        <f>'23년(세부_실적)'!K844</f>
        <v>5.2</v>
      </c>
      <c r="N635" s="617">
        <f>'23년(세부_실적)'!L844</f>
        <v>0</v>
      </c>
      <c r="O635" s="617">
        <f>'23년(세부_실적)'!M844</f>
        <v>5.2</v>
      </c>
      <c r="P635" s="617">
        <f>'23년(세부_실적)'!N844</f>
        <v>0</v>
      </c>
      <c r="Q635" s="617">
        <f>'23년(세부_실적)'!O844</f>
        <v>5.2</v>
      </c>
      <c r="R635" s="617">
        <f>'23년(세부_실적)'!P844</f>
        <v>0</v>
      </c>
      <c r="S635" s="638">
        <f>'23년(세부_실적)'!Q844</f>
        <v>0</v>
      </c>
      <c r="T635" s="638">
        <f t="shared" si="8399"/>
        <v>0</v>
      </c>
      <c r="U635" s="638">
        <f>'23년(세부_실적)'!S844</f>
        <v>0</v>
      </c>
      <c r="V635" s="638">
        <f t="shared" si="8400"/>
        <v>0</v>
      </c>
      <c r="W635" s="638">
        <f>'23년(세부_실적)'!U844</f>
        <v>0</v>
      </c>
      <c r="X635" s="638">
        <f t="shared" si="8401"/>
        <v>0</v>
      </c>
      <c r="Y635" s="638">
        <f>'23년(세부_실적)'!W844</f>
        <v>0</v>
      </c>
      <c r="Z635" s="638">
        <f t="shared" si="8402"/>
        <v>0</v>
      </c>
      <c r="AA635" s="638">
        <f>'23년(세부_실적)'!Y844</f>
        <v>0</v>
      </c>
      <c r="AB635" s="638">
        <f t="shared" si="8402"/>
        <v>0</v>
      </c>
      <c r="AC635" s="638">
        <f>'23년(세부_실적)'!AA844</f>
        <v>0</v>
      </c>
      <c r="AD635" s="638">
        <f t="shared" ref="AD635" si="9155">AC635*1000</f>
        <v>0</v>
      </c>
      <c r="AE635" s="638">
        <f>'23년(세부_실적)'!AC844</f>
        <v>0</v>
      </c>
      <c r="AF635" s="638">
        <f t="shared" ref="AF635" si="9156">AE635*1000</f>
        <v>0</v>
      </c>
      <c r="AG635" s="638">
        <f>'23년(세부_실적)'!AE844</f>
        <v>0</v>
      </c>
      <c r="AH635" s="638">
        <f t="shared" ref="AH635" si="9157">AG635*1000</f>
        <v>0</v>
      </c>
      <c r="AI635" s="638">
        <f>'23년(세부_실적)'!AG844</f>
        <v>0</v>
      </c>
      <c r="AJ635" s="638">
        <f t="shared" ref="AJ635" si="9158">AI635*1000</f>
        <v>0</v>
      </c>
      <c r="AK635" s="638">
        <f>'23년(세부_실적)'!AI844</f>
        <v>0</v>
      </c>
      <c r="AL635" s="638">
        <f t="shared" ref="AL635" si="9159">AK635*1000</f>
        <v>0</v>
      </c>
      <c r="AM635" s="638">
        <f>'23년(세부_실적)'!AK844</f>
        <v>0</v>
      </c>
      <c r="AN635" s="638">
        <f t="shared" ref="AN635" si="9160">AM635*1000</f>
        <v>0</v>
      </c>
      <c r="AO635" s="638">
        <f>'23년(세부_실적)'!AM844</f>
        <v>0</v>
      </c>
      <c r="AP635" s="638">
        <f t="shared" ref="AP635" si="9161">AO635*1000</f>
        <v>0</v>
      </c>
      <c r="AQ635" s="638">
        <f>'23년(세부_실적)'!AO844</f>
        <v>0</v>
      </c>
      <c r="AR635" s="638">
        <f t="shared" ref="AR635" si="9162">AQ635*1000</f>
        <v>0</v>
      </c>
      <c r="AS635" s="638">
        <f>'23년(세부_실적)'!AQ844</f>
        <v>0</v>
      </c>
      <c r="AT635" s="638">
        <f t="shared" ref="AT635" si="9163">AS635*1000</f>
        <v>0</v>
      </c>
      <c r="AU635" s="638">
        <f>'23년(세부_실적)'!AS844</f>
        <v>0</v>
      </c>
      <c r="AV635" s="638">
        <f t="shared" ref="AV635" si="9164">AU635*1000</f>
        <v>0</v>
      </c>
      <c r="AW635" s="638">
        <f>'23년(세부_실적)'!AU844</f>
        <v>0</v>
      </c>
      <c r="AX635" s="638">
        <f t="shared" ref="AX635" si="9165">AW635*1000</f>
        <v>0</v>
      </c>
      <c r="AY635" s="638">
        <f>'23년(세부_실적)'!AW844</f>
        <v>0</v>
      </c>
      <c r="AZ635" s="638">
        <f t="shared" ref="AZ635" si="9166">AY635*1000</f>
        <v>0</v>
      </c>
      <c r="BA635" s="638">
        <f>'23년(세부_실적)'!AY844</f>
        <v>0</v>
      </c>
      <c r="BB635" s="638">
        <f t="shared" ref="BB635" si="9167">BA635*1000</f>
        <v>0</v>
      </c>
      <c r="BC635" s="638">
        <f>'23년(세부_실적)'!BA844</f>
        <v>0</v>
      </c>
      <c r="BD635" s="638">
        <f t="shared" ref="BD635" si="9168">BC635*1000</f>
        <v>0</v>
      </c>
      <c r="BF635" s="617"/>
      <c r="BG635" s="617"/>
      <c r="BH635" s="617"/>
      <c r="BI635" s="617"/>
      <c r="BJ635" s="617"/>
      <c r="BK635" s="617"/>
      <c r="BL635" s="617"/>
      <c r="BM635" s="617"/>
      <c r="BN635" s="617"/>
      <c r="BO635" s="617"/>
      <c r="BP635" s="617"/>
      <c r="BQ635" s="617"/>
      <c r="BR635" s="617"/>
      <c r="BS635" s="617"/>
      <c r="BT635" s="617"/>
      <c r="BU635" s="617"/>
      <c r="BV635" s="617"/>
      <c r="BW635" s="617"/>
      <c r="BX635" s="617"/>
      <c r="BY635" s="617"/>
      <c r="BZ635" s="617"/>
      <c r="CA635" s="617"/>
      <c r="CB635" s="617"/>
      <c r="CC635" s="617"/>
      <c r="CD635" s="617"/>
      <c r="CE635" s="617"/>
      <c r="CF635" s="617"/>
      <c r="CG635" s="617"/>
      <c r="CH635" s="617"/>
      <c r="CI635" s="617"/>
      <c r="CJ635" s="617"/>
      <c r="CK635" s="617"/>
      <c r="CL635" s="617"/>
      <c r="CM635" s="617"/>
      <c r="CN635" s="617"/>
      <c r="CO635" s="617"/>
      <c r="CP635" s="617"/>
      <c r="CQ635" s="617"/>
      <c r="CR635" s="617"/>
      <c r="CS635" s="617"/>
      <c r="CT635" s="617"/>
      <c r="CU635" s="617"/>
      <c r="CV635" s="617"/>
      <c r="CW635" s="617"/>
      <c r="CX635" s="617"/>
      <c r="CY635" s="617"/>
      <c r="CZ635" s="617"/>
      <c r="DA635" s="617"/>
      <c r="DB635" s="6">
        <f t="shared" si="8431"/>
        <v>0</v>
      </c>
      <c r="DC635" s="6">
        <f t="shared" si="8432"/>
        <v>0</v>
      </c>
      <c r="DD635" s="6">
        <f t="shared" si="8433"/>
        <v>0</v>
      </c>
      <c r="DE635" s="6">
        <f t="shared" si="8434"/>
        <v>0</v>
      </c>
      <c r="DF635" s="6">
        <f t="shared" si="8435"/>
        <v>0</v>
      </c>
      <c r="DG635" s="6">
        <f t="shared" si="8436"/>
        <v>0</v>
      </c>
      <c r="DH635" s="6">
        <f t="shared" si="8437"/>
        <v>0</v>
      </c>
      <c r="DI635" s="6">
        <f t="shared" si="8438"/>
        <v>0</v>
      </c>
      <c r="DJ635" s="6">
        <f t="shared" si="8439"/>
        <v>0</v>
      </c>
      <c r="DK635" s="6">
        <f t="shared" si="8440"/>
        <v>0</v>
      </c>
      <c r="DL635" s="6">
        <f t="shared" si="8441"/>
        <v>0</v>
      </c>
      <c r="DM635" s="6">
        <f t="shared" si="8442"/>
        <v>0</v>
      </c>
      <c r="DO635" s="6">
        <f t="shared" si="8443"/>
        <v>0</v>
      </c>
      <c r="DP635" s="6">
        <f t="shared" si="8444"/>
        <v>0</v>
      </c>
      <c r="DQ635" s="6">
        <f t="shared" si="8445"/>
        <v>0</v>
      </c>
      <c r="DR635" s="6">
        <f t="shared" si="8446"/>
        <v>0</v>
      </c>
      <c r="DS635" s="6">
        <f t="shared" si="8447"/>
        <v>0</v>
      </c>
      <c r="DT635" s="6">
        <f t="shared" si="8448"/>
        <v>0</v>
      </c>
      <c r="DU635" s="6">
        <f t="shared" si="8449"/>
        <v>0</v>
      </c>
      <c r="DV635" s="6">
        <f t="shared" si="8450"/>
        <v>0</v>
      </c>
      <c r="DW635" s="6">
        <f t="shared" si="8451"/>
        <v>0</v>
      </c>
      <c r="DX635" s="6">
        <f t="shared" si="8452"/>
        <v>0</v>
      </c>
      <c r="DY635" s="6">
        <f t="shared" si="8453"/>
        <v>0</v>
      </c>
      <c r="DZ635" s="6">
        <f t="shared" si="8454"/>
        <v>0</v>
      </c>
    </row>
    <row r="636" spans="2:130" ht="12" customHeight="1" outlineLevel="1">
      <c r="B636" s="6">
        <f>'23년(세부_실적)'!A845</f>
        <v>630</v>
      </c>
      <c r="C636" s="620"/>
      <c r="D636" s="620"/>
      <c r="E636" s="622" t="str">
        <f>'23년(세부_실적)'!D845</f>
        <v>580mm, 5K</v>
      </c>
      <c r="F636" s="622" t="str">
        <f>'23년(세부_실적)'!E845</f>
        <v>PLN021-T0809165T4R-562</v>
      </c>
      <c r="G636" s="622" t="s">
        <v>1604</v>
      </c>
      <c r="H636" s="622" t="str">
        <f>'23년(세부_실적)'!F845</f>
        <v>T08</v>
      </c>
      <c r="I636" s="617" t="str">
        <f>'23년(세부_실적)'!G845</f>
        <v>구</v>
      </c>
      <c r="J636" s="617" t="str">
        <f>'23년(세부_실적)'!H845</f>
        <v>SY</v>
      </c>
      <c r="K636" s="617">
        <f>'23년(세부_실적)'!I845</f>
        <v>5.2</v>
      </c>
      <c r="L636" s="617">
        <f>'23년(세부_실적)'!J845</f>
        <v>0</v>
      </c>
      <c r="M636" s="617">
        <f>'23년(세부_실적)'!K845</f>
        <v>5.2</v>
      </c>
      <c r="N636" s="617">
        <f>'23년(세부_실적)'!L845</f>
        <v>0</v>
      </c>
      <c r="O636" s="617">
        <f>'23년(세부_실적)'!M845</f>
        <v>5.2</v>
      </c>
      <c r="P636" s="617">
        <f>'23년(세부_실적)'!N845</f>
        <v>0</v>
      </c>
      <c r="Q636" s="617">
        <f>'23년(세부_실적)'!O845</f>
        <v>5.2</v>
      </c>
      <c r="R636" s="617">
        <f>'23년(세부_실적)'!P845</f>
        <v>0</v>
      </c>
      <c r="S636" s="638">
        <f>'23년(세부_실적)'!Q845</f>
        <v>0</v>
      </c>
      <c r="T636" s="638">
        <f t="shared" si="8399"/>
        <v>0</v>
      </c>
      <c r="U636" s="638">
        <f>'23년(세부_실적)'!S845</f>
        <v>0</v>
      </c>
      <c r="V636" s="638">
        <f t="shared" si="8400"/>
        <v>0</v>
      </c>
      <c r="W636" s="638">
        <f>'23년(세부_실적)'!U845</f>
        <v>0</v>
      </c>
      <c r="X636" s="638">
        <f t="shared" si="8401"/>
        <v>0</v>
      </c>
      <c r="Y636" s="638">
        <f>'23년(세부_실적)'!W845</f>
        <v>0</v>
      </c>
      <c r="Z636" s="638">
        <f t="shared" si="8402"/>
        <v>0</v>
      </c>
      <c r="AA636" s="638">
        <f>'23년(세부_실적)'!Y845</f>
        <v>0</v>
      </c>
      <c r="AB636" s="638">
        <f t="shared" si="8402"/>
        <v>0</v>
      </c>
      <c r="AC636" s="638">
        <f>'23년(세부_실적)'!AA845</f>
        <v>0</v>
      </c>
      <c r="AD636" s="638">
        <f t="shared" ref="AD636" si="9169">AC636*1000</f>
        <v>0</v>
      </c>
      <c r="AE636" s="638">
        <f>'23년(세부_실적)'!AC845</f>
        <v>0</v>
      </c>
      <c r="AF636" s="638">
        <f t="shared" ref="AF636" si="9170">AE636*1000</f>
        <v>0</v>
      </c>
      <c r="AG636" s="638">
        <f>'23년(세부_실적)'!AE845</f>
        <v>0</v>
      </c>
      <c r="AH636" s="638">
        <f t="shared" ref="AH636" si="9171">AG636*1000</f>
        <v>0</v>
      </c>
      <c r="AI636" s="638">
        <f>'23년(세부_실적)'!AG845</f>
        <v>0</v>
      </c>
      <c r="AJ636" s="638">
        <f t="shared" ref="AJ636" si="9172">AI636*1000</f>
        <v>0</v>
      </c>
      <c r="AK636" s="638">
        <f>'23년(세부_실적)'!AI845</f>
        <v>0</v>
      </c>
      <c r="AL636" s="638">
        <f t="shared" ref="AL636" si="9173">AK636*1000</f>
        <v>0</v>
      </c>
      <c r="AM636" s="638">
        <f>'23년(세부_실적)'!AK845</f>
        <v>0</v>
      </c>
      <c r="AN636" s="638">
        <f t="shared" ref="AN636" si="9174">AM636*1000</f>
        <v>0</v>
      </c>
      <c r="AO636" s="638">
        <f>'23년(세부_실적)'!AM845</f>
        <v>0</v>
      </c>
      <c r="AP636" s="638">
        <f t="shared" ref="AP636" si="9175">AO636*1000</f>
        <v>0</v>
      </c>
      <c r="AQ636" s="638">
        <f>'23년(세부_실적)'!AO845</f>
        <v>0</v>
      </c>
      <c r="AR636" s="638">
        <f t="shared" ref="AR636" si="9176">AQ636*1000</f>
        <v>0</v>
      </c>
      <c r="AS636" s="638">
        <f>'23년(세부_실적)'!AQ845</f>
        <v>0</v>
      </c>
      <c r="AT636" s="638">
        <f t="shared" ref="AT636" si="9177">AS636*1000</f>
        <v>0</v>
      </c>
      <c r="AU636" s="638">
        <f>'23년(세부_실적)'!AS845</f>
        <v>0</v>
      </c>
      <c r="AV636" s="638">
        <f t="shared" ref="AV636" si="9178">AU636*1000</f>
        <v>0</v>
      </c>
      <c r="AW636" s="638">
        <f>'23년(세부_실적)'!AU845</f>
        <v>0</v>
      </c>
      <c r="AX636" s="638">
        <f t="shared" ref="AX636" si="9179">AW636*1000</f>
        <v>0</v>
      </c>
      <c r="AY636" s="638">
        <f>'23년(세부_실적)'!AW845</f>
        <v>0</v>
      </c>
      <c r="AZ636" s="638">
        <f t="shared" ref="AZ636" si="9180">AY636*1000</f>
        <v>0</v>
      </c>
      <c r="BA636" s="638">
        <f>'23년(세부_실적)'!AY845</f>
        <v>0</v>
      </c>
      <c r="BB636" s="638">
        <f t="shared" ref="BB636" si="9181">BA636*1000</f>
        <v>0</v>
      </c>
      <c r="BC636" s="638">
        <f>'23년(세부_실적)'!BA845</f>
        <v>0</v>
      </c>
      <c r="BD636" s="638">
        <f t="shared" ref="BD636" si="9182">BC636*1000</f>
        <v>0</v>
      </c>
      <c r="BF636" s="617"/>
      <c r="BG636" s="617"/>
      <c r="BH636" s="617"/>
      <c r="BI636" s="617"/>
      <c r="BJ636" s="617"/>
      <c r="BK636" s="617"/>
      <c r="BL636" s="617"/>
      <c r="BM636" s="617"/>
      <c r="BN636" s="617"/>
      <c r="BO636" s="617"/>
      <c r="BP636" s="617"/>
      <c r="BQ636" s="617"/>
      <c r="BR636" s="617"/>
      <c r="BS636" s="617"/>
      <c r="BT636" s="617"/>
      <c r="BU636" s="617"/>
      <c r="BV636" s="617"/>
      <c r="BW636" s="617"/>
      <c r="BX636" s="617"/>
      <c r="BY636" s="617"/>
      <c r="BZ636" s="617"/>
      <c r="CA636" s="617"/>
      <c r="CB636" s="617"/>
      <c r="CC636" s="617"/>
      <c r="CD636" s="617"/>
      <c r="CE636" s="617"/>
      <c r="CF636" s="617"/>
      <c r="CG636" s="617"/>
      <c r="CH636" s="617"/>
      <c r="CI636" s="617"/>
      <c r="CJ636" s="617"/>
      <c r="CK636" s="617"/>
      <c r="CL636" s="617"/>
      <c r="CM636" s="617"/>
      <c r="CN636" s="617"/>
      <c r="CO636" s="617"/>
      <c r="CP636" s="617"/>
      <c r="CQ636" s="617"/>
      <c r="CR636" s="617"/>
      <c r="CS636" s="617"/>
      <c r="CT636" s="617"/>
      <c r="CU636" s="617"/>
      <c r="CV636" s="617"/>
      <c r="CW636" s="617"/>
      <c r="CX636" s="617"/>
      <c r="CY636" s="617"/>
      <c r="CZ636" s="617"/>
      <c r="DA636" s="617"/>
      <c r="DB636" s="6">
        <f t="shared" si="8431"/>
        <v>0</v>
      </c>
      <c r="DC636" s="6">
        <f t="shared" si="8432"/>
        <v>0</v>
      </c>
      <c r="DD636" s="6">
        <f t="shared" si="8433"/>
        <v>0</v>
      </c>
      <c r="DE636" s="6">
        <f t="shared" si="8434"/>
        <v>0</v>
      </c>
      <c r="DF636" s="6">
        <f t="shared" si="8435"/>
        <v>0</v>
      </c>
      <c r="DG636" s="6">
        <f t="shared" si="8436"/>
        <v>0</v>
      </c>
      <c r="DH636" s="6">
        <f t="shared" si="8437"/>
        <v>0</v>
      </c>
      <c r="DI636" s="6">
        <f t="shared" si="8438"/>
        <v>0</v>
      </c>
      <c r="DJ636" s="6">
        <f t="shared" si="8439"/>
        <v>0</v>
      </c>
      <c r="DK636" s="6">
        <f t="shared" si="8440"/>
        <v>0</v>
      </c>
      <c r="DL636" s="6">
        <f t="shared" si="8441"/>
        <v>0</v>
      </c>
      <c r="DM636" s="6">
        <f t="shared" si="8442"/>
        <v>0</v>
      </c>
      <c r="DO636" s="6">
        <f t="shared" si="8443"/>
        <v>0</v>
      </c>
      <c r="DP636" s="6">
        <f t="shared" si="8444"/>
        <v>0</v>
      </c>
      <c r="DQ636" s="6">
        <f t="shared" si="8445"/>
        <v>0</v>
      </c>
      <c r="DR636" s="6">
        <f t="shared" si="8446"/>
        <v>0</v>
      </c>
      <c r="DS636" s="6">
        <f t="shared" si="8447"/>
        <v>0</v>
      </c>
      <c r="DT636" s="6">
        <f t="shared" si="8448"/>
        <v>0</v>
      </c>
      <c r="DU636" s="6">
        <f t="shared" si="8449"/>
        <v>0</v>
      </c>
      <c r="DV636" s="6">
        <f t="shared" si="8450"/>
        <v>0</v>
      </c>
      <c r="DW636" s="6">
        <f t="shared" si="8451"/>
        <v>0</v>
      </c>
      <c r="DX636" s="6">
        <f t="shared" si="8452"/>
        <v>0</v>
      </c>
      <c r="DY636" s="6">
        <f t="shared" si="8453"/>
        <v>0</v>
      </c>
      <c r="DZ636" s="6">
        <f t="shared" si="8454"/>
        <v>0</v>
      </c>
    </row>
    <row r="637" spans="2:130" ht="12" customHeight="1" outlineLevel="1">
      <c r="B637" s="6">
        <f>'23년(세부_실적)'!A846</f>
        <v>631</v>
      </c>
      <c r="C637" s="620"/>
      <c r="D637" s="620"/>
      <c r="E637" s="622" t="str">
        <f>'23년(세부_실적)'!D846</f>
        <v>1200mm, 3K</v>
      </c>
      <c r="F637" s="622" t="str">
        <f>'23년(세부_실적)'!E846</f>
        <v>PLN021-T0809130T4R-565</v>
      </c>
      <c r="G637" s="622" t="s">
        <v>1605</v>
      </c>
      <c r="H637" s="622" t="str">
        <f>'23년(세부_실적)'!F846</f>
        <v>T08</v>
      </c>
      <c r="I637" s="617" t="str">
        <f>'23년(세부_실적)'!G846</f>
        <v>구</v>
      </c>
      <c r="J637" s="617" t="str">
        <f>'23년(세부_실적)'!H846</f>
        <v>SY</v>
      </c>
      <c r="K637" s="617">
        <f>'23년(세부_실적)'!I846</f>
        <v>5.62</v>
      </c>
      <c r="L637" s="617">
        <f>'23년(세부_실적)'!J846</f>
        <v>0</v>
      </c>
      <c r="M637" s="617">
        <f>'23년(세부_실적)'!K846</f>
        <v>5.62</v>
      </c>
      <c r="N637" s="617">
        <f>'23년(세부_실적)'!L846</f>
        <v>0</v>
      </c>
      <c r="O637" s="617">
        <f>'23년(세부_실적)'!M846</f>
        <v>5.62</v>
      </c>
      <c r="P637" s="617">
        <f>'23년(세부_실적)'!N846</f>
        <v>0</v>
      </c>
      <c r="Q637" s="617">
        <f>'23년(세부_실적)'!O846</f>
        <v>5.62</v>
      </c>
      <c r="R637" s="617">
        <f>'23년(세부_실적)'!P846</f>
        <v>0</v>
      </c>
      <c r="S637" s="638">
        <f>'23년(세부_실적)'!Q846</f>
        <v>0</v>
      </c>
      <c r="T637" s="638">
        <f t="shared" si="8399"/>
        <v>0</v>
      </c>
      <c r="U637" s="638">
        <f>'23년(세부_실적)'!S846</f>
        <v>0</v>
      </c>
      <c r="V637" s="638">
        <f t="shared" si="8400"/>
        <v>0</v>
      </c>
      <c r="W637" s="638">
        <f>'23년(세부_실적)'!U846</f>
        <v>0</v>
      </c>
      <c r="X637" s="638">
        <f t="shared" si="8401"/>
        <v>0</v>
      </c>
      <c r="Y637" s="638">
        <f>'23년(세부_실적)'!W846</f>
        <v>0</v>
      </c>
      <c r="Z637" s="638">
        <f t="shared" si="8402"/>
        <v>0</v>
      </c>
      <c r="AA637" s="638">
        <f>'23년(세부_실적)'!Y846</f>
        <v>0</v>
      </c>
      <c r="AB637" s="638">
        <f t="shared" si="8402"/>
        <v>0</v>
      </c>
      <c r="AC637" s="638">
        <f>'23년(세부_실적)'!AA846</f>
        <v>0</v>
      </c>
      <c r="AD637" s="638">
        <f t="shared" ref="AD637" si="9183">AC637*1000</f>
        <v>0</v>
      </c>
      <c r="AE637" s="638">
        <f>'23년(세부_실적)'!AC846</f>
        <v>0</v>
      </c>
      <c r="AF637" s="638">
        <f t="shared" ref="AF637" si="9184">AE637*1000</f>
        <v>0</v>
      </c>
      <c r="AG637" s="638">
        <f>'23년(세부_실적)'!AE846</f>
        <v>0</v>
      </c>
      <c r="AH637" s="638">
        <f t="shared" ref="AH637" si="9185">AG637*1000</f>
        <v>0</v>
      </c>
      <c r="AI637" s="638">
        <f>'23년(세부_실적)'!AG846</f>
        <v>0</v>
      </c>
      <c r="AJ637" s="638">
        <f t="shared" ref="AJ637" si="9186">AI637*1000</f>
        <v>0</v>
      </c>
      <c r="AK637" s="638">
        <f>'23년(세부_실적)'!AI846</f>
        <v>0</v>
      </c>
      <c r="AL637" s="638">
        <f t="shared" ref="AL637" si="9187">AK637*1000</f>
        <v>0</v>
      </c>
      <c r="AM637" s="638">
        <f>'23년(세부_실적)'!AK846</f>
        <v>0</v>
      </c>
      <c r="AN637" s="638">
        <f t="shared" ref="AN637" si="9188">AM637*1000</f>
        <v>0</v>
      </c>
      <c r="AO637" s="638">
        <f>'23년(세부_실적)'!AM846</f>
        <v>0</v>
      </c>
      <c r="AP637" s="638">
        <f t="shared" ref="AP637" si="9189">AO637*1000</f>
        <v>0</v>
      </c>
      <c r="AQ637" s="638">
        <f>'23년(세부_실적)'!AO846</f>
        <v>0</v>
      </c>
      <c r="AR637" s="638">
        <f t="shared" ref="AR637" si="9190">AQ637*1000</f>
        <v>0</v>
      </c>
      <c r="AS637" s="638">
        <f>'23년(세부_실적)'!AQ846</f>
        <v>0</v>
      </c>
      <c r="AT637" s="638">
        <f t="shared" ref="AT637" si="9191">AS637*1000</f>
        <v>0</v>
      </c>
      <c r="AU637" s="638">
        <f>'23년(세부_실적)'!AS846</f>
        <v>0</v>
      </c>
      <c r="AV637" s="638">
        <f t="shared" ref="AV637" si="9192">AU637*1000</f>
        <v>0</v>
      </c>
      <c r="AW637" s="638">
        <f>'23년(세부_실적)'!AU846</f>
        <v>0</v>
      </c>
      <c r="AX637" s="638">
        <f t="shared" ref="AX637" si="9193">AW637*1000</f>
        <v>0</v>
      </c>
      <c r="AY637" s="638">
        <f>'23년(세부_실적)'!AW846</f>
        <v>0</v>
      </c>
      <c r="AZ637" s="638">
        <f t="shared" ref="AZ637" si="9194">AY637*1000</f>
        <v>0</v>
      </c>
      <c r="BA637" s="638">
        <f>'23년(세부_실적)'!AY846</f>
        <v>0</v>
      </c>
      <c r="BB637" s="638">
        <f t="shared" ref="BB637" si="9195">BA637*1000</f>
        <v>0</v>
      </c>
      <c r="BC637" s="638">
        <f>'23년(세부_실적)'!BA846</f>
        <v>0</v>
      </c>
      <c r="BD637" s="638">
        <f t="shared" ref="BD637" si="9196">BC637*1000</f>
        <v>0</v>
      </c>
      <c r="BF637" s="617"/>
      <c r="BG637" s="617"/>
      <c r="BH637" s="617"/>
      <c r="BI637" s="617"/>
      <c r="BJ637" s="617"/>
      <c r="BK637" s="617"/>
      <c r="BL637" s="617"/>
      <c r="BM637" s="617"/>
      <c r="BN637" s="617"/>
      <c r="BO637" s="617"/>
      <c r="BP637" s="617"/>
      <c r="BQ637" s="617"/>
      <c r="BR637" s="617"/>
      <c r="BS637" s="617"/>
      <c r="BT637" s="617"/>
      <c r="BU637" s="617"/>
      <c r="BV637" s="617"/>
      <c r="BW637" s="617"/>
      <c r="BX637" s="617"/>
      <c r="BY637" s="617"/>
      <c r="BZ637" s="617"/>
      <c r="CA637" s="617"/>
      <c r="CB637" s="617"/>
      <c r="CC637" s="617"/>
      <c r="CD637" s="617"/>
      <c r="CE637" s="617"/>
      <c r="CF637" s="617"/>
      <c r="CG637" s="617"/>
      <c r="CH637" s="617"/>
      <c r="CI637" s="617"/>
      <c r="CJ637" s="617"/>
      <c r="CK637" s="617"/>
      <c r="CL637" s="617"/>
      <c r="CM637" s="617"/>
      <c r="CN637" s="617"/>
      <c r="CO637" s="617"/>
      <c r="CP637" s="617"/>
      <c r="CQ637" s="617"/>
      <c r="CR637" s="617"/>
      <c r="CS637" s="617"/>
      <c r="CT637" s="617"/>
      <c r="CU637" s="617"/>
      <c r="CV637" s="617"/>
      <c r="CW637" s="617"/>
      <c r="CX637" s="617"/>
      <c r="CY637" s="617"/>
      <c r="CZ637" s="617"/>
      <c r="DA637" s="617"/>
      <c r="DB637" s="6">
        <f t="shared" si="8431"/>
        <v>0</v>
      </c>
      <c r="DC637" s="6">
        <f t="shared" si="8432"/>
        <v>0</v>
      </c>
      <c r="DD637" s="6">
        <f t="shared" si="8433"/>
        <v>0</v>
      </c>
      <c r="DE637" s="6">
        <f t="shared" si="8434"/>
        <v>0</v>
      </c>
      <c r="DF637" s="6">
        <f t="shared" si="8435"/>
        <v>0</v>
      </c>
      <c r="DG637" s="6">
        <f t="shared" si="8436"/>
        <v>0</v>
      </c>
      <c r="DH637" s="6">
        <f t="shared" si="8437"/>
        <v>0</v>
      </c>
      <c r="DI637" s="6">
        <f t="shared" si="8438"/>
        <v>0</v>
      </c>
      <c r="DJ637" s="6">
        <f t="shared" si="8439"/>
        <v>0</v>
      </c>
      <c r="DK637" s="6">
        <f t="shared" si="8440"/>
        <v>0</v>
      </c>
      <c r="DL637" s="6">
        <f t="shared" si="8441"/>
        <v>0</v>
      </c>
      <c r="DM637" s="6">
        <f t="shared" si="8442"/>
        <v>0</v>
      </c>
      <c r="DO637" s="6">
        <f t="shared" si="8443"/>
        <v>0</v>
      </c>
      <c r="DP637" s="6">
        <f t="shared" si="8444"/>
        <v>0</v>
      </c>
      <c r="DQ637" s="6">
        <f t="shared" si="8445"/>
        <v>0</v>
      </c>
      <c r="DR637" s="6">
        <f t="shared" si="8446"/>
        <v>0</v>
      </c>
      <c r="DS637" s="6">
        <f t="shared" si="8447"/>
        <v>0</v>
      </c>
      <c r="DT637" s="6">
        <f t="shared" si="8448"/>
        <v>0</v>
      </c>
      <c r="DU637" s="6">
        <f t="shared" si="8449"/>
        <v>0</v>
      </c>
      <c r="DV637" s="6">
        <f t="shared" si="8450"/>
        <v>0</v>
      </c>
      <c r="DW637" s="6">
        <f t="shared" si="8451"/>
        <v>0</v>
      </c>
      <c r="DX637" s="6">
        <f t="shared" si="8452"/>
        <v>0</v>
      </c>
      <c r="DY637" s="6">
        <f t="shared" si="8453"/>
        <v>0</v>
      </c>
      <c r="DZ637" s="6">
        <f t="shared" si="8454"/>
        <v>0</v>
      </c>
    </row>
    <row r="638" spans="2:130" ht="12" customHeight="1" outlineLevel="1">
      <c r="B638" s="6">
        <f>'23년(세부_실적)'!A847</f>
        <v>632</v>
      </c>
      <c r="C638" s="620"/>
      <c r="D638" s="620"/>
      <c r="E638" s="622" t="str">
        <f>'23년(세부_실적)'!D847</f>
        <v>1200mm, 4K</v>
      </c>
      <c r="F638" s="622" t="str">
        <f>'23년(세부_실적)'!E847</f>
        <v>PLN021-T0809140T4R-563</v>
      </c>
      <c r="G638" s="622" t="s">
        <v>1606</v>
      </c>
      <c r="H638" s="622" t="str">
        <f>'23년(세부_실적)'!F847</f>
        <v>T08</v>
      </c>
      <c r="I638" s="617" t="str">
        <f>'23년(세부_실적)'!G847</f>
        <v>구</v>
      </c>
      <c r="J638" s="617" t="str">
        <f>'23년(세부_실적)'!H847</f>
        <v>SY</v>
      </c>
      <c r="K638" s="617">
        <f>'23년(세부_실적)'!I847</f>
        <v>5.2</v>
      </c>
      <c r="L638" s="617">
        <f>'23년(세부_실적)'!J847</f>
        <v>0</v>
      </c>
      <c r="M638" s="617">
        <f>'23년(세부_실적)'!K847</f>
        <v>5.2</v>
      </c>
      <c r="N638" s="617">
        <f>'23년(세부_실적)'!L847</f>
        <v>0</v>
      </c>
      <c r="O638" s="617">
        <f>'23년(세부_실적)'!M847</f>
        <v>5.2</v>
      </c>
      <c r="P638" s="617">
        <f>'23년(세부_실적)'!N847</f>
        <v>0</v>
      </c>
      <c r="Q638" s="617">
        <f>'23년(세부_실적)'!O847</f>
        <v>5.2</v>
      </c>
      <c r="R638" s="617">
        <f>'23년(세부_실적)'!P847</f>
        <v>0</v>
      </c>
      <c r="S638" s="638">
        <f>'23년(세부_실적)'!Q847</f>
        <v>0</v>
      </c>
      <c r="T638" s="638">
        <f t="shared" si="8399"/>
        <v>0</v>
      </c>
      <c r="U638" s="638">
        <f>'23년(세부_실적)'!S847</f>
        <v>0</v>
      </c>
      <c r="V638" s="638">
        <f t="shared" si="8400"/>
        <v>0</v>
      </c>
      <c r="W638" s="638">
        <f>'23년(세부_실적)'!U847</f>
        <v>0</v>
      </c>
      <c r="X638" s="638">
        <f t="shared" si="8401"/>
        <v>0</v>
      </c>
      <c r="Y638" s="638">
        <f>'23년(세부_실적)'!W847</f>
        <v>0</v>
      </c>
      <c r="Z638" s="638">
        <f t="shared" si="8402"/>
        <v>0</v>
      </c>
      <c r="AA638" s="638">
        <f>'23년(세부_실적)'!Y847</f>
        <v>0</v>
      </c>
      <c r="AB638" s="638">
        <f t="shared" si="8402"/>
        <v>0</v>
      </c>
      <c r="AC638" s="638">
        <f>'23년(세부_실적)'!AA847</f>
        <v>0</v>
      </c>
      <c r="AD638" s="638">
        <f t="shared" ref="AD638" si="9197">AC638*1000</f>
        <v>0</v>
      </c>
      <c r="AE638" s="638">
        <f>'23년(세부_실적)'!AC847</f>
        <v>0</v>
      </c>
      <c r="AF638" s="638">
        <f t="shared" ref="AF638" si="9198">AE638*1000</f>
        <v>0</v>
      </c>
      <c r="AG638" s="638">
        <f>'23년(세부_실적)'!AE847</f>
        <v>0</v>
      </c>
      <c r="AH638" s="638">
        <f t="shared" ref="AH638" si="9199">AG638*1000</f>
        <v>0</v>
      </c>
      <c r="AI638" s="638">
        <f>'23년(세부_실적)'!AG847</f>
        <v>0</v>
      </c>
      <c r="AJ638" s="638">
        <f t="shared" ref="AJ638" si="9200">AI638*1000</f>
        <v>0</v>
      </c>
      <c r="AK638" s="638">
        <f>'23년(세부_실적)'!AI847</f>
        <v>0</v>
      </c>
      <c r="AL638" s="638">
        <f t="shared" ref="AL638" si="9201">AK638*1000</f>
        <v>0</v>
      </c>
      <c r="AM638" s="638">
        <f>'23년(세부_실적)'!AK847</f>
        <v>0</v>
      </c>
      <c r="AN638" s="638">
        <f t="shared" ref="AN638" si="9202">AM638*1000</f>
        <v>0</v>
      </c>
      <c r="AO638" s="638">
        <f>'23년(세부_실적)'!AM847</f>
        <v>0</v>
      </c>
      <c r="AP638" s="638">
        <f t="shared" ref="AP638" si="9203">AO638*1000</f>
        <v>0</v>
      </c>
      <c r="AQ638" s="638">
        <f>'23년(세부_실적)'!AO847</f>
        <v>0</v>
      </c>
      <c r="AR638" s="638">
        <f t="shared" ref="AR638" si="9204">AQ638*1000</f>
        <v>0</v>
      </c>
      <c r="AS638" s="638">
        <f>'23년(세부_실적)'!AQ847</f>
        <v>0</v>
      </c>
      <c r="AT638" s="638">
        <f t="shared" ref="AT638" si="9205">AS638*1000</f>
        <v>0</v>
      </c>
      <c r="AU638" s="638">
        <f>'23년(세부_실적)'!AS847</f>
        <v>0</v>
      </c>
      <c r="AV638" s="638">
        <f t="shared" ref="AV638" si="9206">AU638*1000</f>
        <v>0</v>
      </c>
      <c r="AW638" s="638">
        <f>'23년(세부_실적)'!AU847</f>
        <v>0</v>
      </c>
      <c r="AX638" s="638">
        <f t="shared" ref="AX638" si="9207">AW638*1000</f>
        <v>0</v>
      </c>
      <c r="AY638" s="638">
        <f>'23년(세부_실적)'!AW847</f>
        <v>0</v>
      </c>
      <c r="AZ638" s="638">
        <f t="shared" ref="AZ638" si="9208">AY638*1000</f>
        <v>0</v>
      </c>
      <c r="BA638" s="638">
        <f>'23년(세부_실적)'!AY847</f>
        <v>0</v>
      </c>
      <c r="BB638" s="638">
        <f t="shared" ref="BB638" si="9209">BA638*1000</f>
        <v>0</v>
      </c>
      <c r="BC638" s="638">
        <f>'23년(세부_실적)'!BA847</f>
        <v>0</v>
      </c>
      <c r="BD638" s="638">
        <f t="shared" ref="BD638" si="9210">BC638*1000</f>
        <v>0</v>
      </c>
      <c r="BF638" s="617"/>
      <c r="BG638" s="617"/>
      <c r="BH638" s="617"/>
      <c r="BI638" s="617"/>
      <c r="BJ638" s="617"/>
      <c r="BK638" s="617"/>
      <c r="BL638" s="617"/>
      <c r="BM638" s="617"/>
      <c r="BN638" s="617"/>
      <c r="BO638" s="617"/>
      <c r="BP638" s="617"/>
      <c r="BQ638" s="617"/>
      <c r="BR638" s="617"/>
      <c r="BS638" s="617"/>
      <c r="BT638" s="617"/>
      <c r="BU638" s="617"/>
      <c r="BV638" s="617"/>
      <c r="BW638" s="617"/>
      <c r="BX638" s="617"/>
      <c r="BY638" s="617"/>
      <c r="BZ638" s="617"/>
      <c r="CA638" s="617"/>
      <c r="CB638" s="617"/>
      <c r="CC638" s="617"/>
      <c r="CD638" s="617"/>
      <c r="CE638" s="617"/>
      <c r="CF638" s="617"/>
      <c r="CG638" s="617"/>
      <c r="CH638" s="617"/>
      <c r="CI638" s="617"/>
      <c r="CJ638" s="617"/>
      <c r="CK638" s="617"/>
      <c r="CL638" s="617"/>
      <c r="CM638" s="617"/>
      <c r="CN638" s="617"/>
      <c r="CO638" s="617"/>
      <c r="CP638" s="617"/>
      <c r="CQ638" s="617"/>
      <c r="CR638" s="617"/>
      <c r="CS638" s="617"/>
      <c r="CT638" s="617"/>
      <c r="CU638" s="617"/>
      <c r="CV638" s="617"/>
      <c r="CW638" s="617"/>
      <c r="CX638" s="617"/>
      <c r="CY638" s="617"/>
      <c r="CZ638" s="617"/>
      <c r="DA638" s="617"/>
      <c r="DB638" s="6">
        <f t="shared" si="8431"/>
        <v>0</v>
      </c>
      <c r="DC638" s="6">
        <f t="shared" si="8432"/>
        <v>0</v>
      </c>
      <c r="DD638" s="6">
        <f t="shared" si="8433"/>
        <v>0</v>
      </c>
      <c r="DE638" s="6">
        <f t="shared" si="8434"/>
        <v>0</v>
      </c>
      <c r="DF638" s="6">
        <f t="shared" si="8435"/>
        <v>0</v>
      </c>
      <c r="DG638" s="6">
        <f t="shared" si="8436"/>
        <v>0</v>
      </c>
      <c r="DH638" s="6">
        <f t="shared" si="8437"/>
        <v>0</v>
      </c>
      <c r="DI638" s="6">
        <f t="shared" si="8438"/>
        <v>0</v>
      </c>
      <c r="DJ638" s="6">
        <f t="shared" si="8439"/>
        <v>0</v>
      </c>
      <c r="DK638" s="6">
        <f t="shared" si="8440"/>
        <v>0</v>
      </c>
      <c r="DL638" s="6">
        <f t="shared" si="8441"/>
        <v>0</v>
      </c>
      <c r="DM638" s="6">
        <f t="shared" si="8442"/>
        <v>0</v>
      </c>
      <c r="DO638" s="6">
        <f t="shared" si="8443"/>
        <v>0</v>
      </c>
      <c r="DP638" s="6">
        <f t="shared" si="8444"/>
        <v>0</v>
      </c>
      <c r="DQ638" s="6">
        <f t="shared" si="8445"/>
        <v>0</v>
      </c>
      <c r="DR638" s="6">
        <f t="shared" si="8446"/>
        <v>0</v>
      </c>
      <c r="DS638" s="6">
        <f t="shared" si="8447"/>
        <v>0</v>
      </c>
      <c r="DT638" s="6">
        <f t="shared" si="8448"/>
        <v>0</v>
      </c>
      <c r="DU638" s="6">
        <f t="shared" si="8449"/>
        <v>0</v>
      </c>
      <c r="DV638" s="6">
        <f t="shared" si="8450"/>
        <v>0</v>
      </c>
      <c r="DW638" s="6">
        <f t="shared" si="8451"/>
        <v>0</v>
      </c>
      <c r="DX638" s="6">
        <f t="shared" si="8452"/>
        <v>0</v>
      </c>
      <c r="DY638" s="6">
        <f t="shared" si="8453"/>
        <v>0</v>
      </c>
      <c r="DZ638" s="6">
        <f t="shared" si="8454"/>
        <v>0</v>
      </c>
    </row>
    <row r="639" spans="2:130" ht="12" customHeight="1" outlineLevel="1">
      <c r="B639" s="6">
        <f>'23년(세부_실적)'!A848</f>
        <v>633</v>
      </c>
      <c r="C639" s="620"/>
      <c r="D639" s="620"/>
      <c r="E639" s="622" t="str">
        <f>'23년(세부_실적)'!D848</f>
        <v>1200mm, 5K</v>
      </c>
      <c r="F639" s="622" t="str">
        <f>'23년(세부_실적)'!E848</f>
        <v>PLN021-T0809150T4R-563</v>
      </c>
      <c r="G639" s="622" t="s">
        <v>1607</v>
      </c>
      <c r="H639" s="622" t="str">
        <f>'23년(세부_실적)'!F848</f>
        <v>T08</v>
      </c>
      <c r="I639" s="617" t="str">
        <f>'23년(세부_실적)'!G848</f>
        <v>구</v>
      </c>
      <c r="J639" s="617" t="str">
        <f>'23년(세부_실적)'!H848</f>
        <v>SY</v>
      </c>
      <c r="K639" s="617">
        <f>'23년(세부_실적)'!I848</f>
        <v>5.2</v>
      </c>
      <c r="L639" s="617">
        <f>'23년(세부_실적)'!J848</f>
        <v>0</v>
      </c>
      <c r="M639" s="617">
        <f>'23년(세부_실적)'!K848</f>
        <v>5.2</v>
      </c>
      <c r="N639" s="617">
        <f>'23년(세부_실적)'!L848</f>
        <v>0</v>
      </c>
      <c r="O639" s="617">
        <f>'23년(세부_실적)'!M848</f>
        <v>5.2</v>
      </c>
      <c r="P639" s="617">
        <f>'23년(세부_실적)'!N848</f>
        <v>0</v>
      </c>
      <c r="Q639" s="617">
        <f>'23년(세부_실적)'!O848</f>
        <v>5.2</v>
      </c>
      <c r="R639" s="617">
        <f>'23년(세부_실적)'!P848</f>
        <v>0</v>
      </c>
      <c r="S639" s="638">
        <f>'23년(세부_실적)'!Q848</f>
        <v>0</v>
      </c>
      <c r="T639" s="638">
        <f t="shared" si="8399"/>
        <v>0</v>
      </c>
      <c r="U639" s="638">
        <f>'23년(세부_실적)'!S848</f>
        <v>0</v>
      </c>
      <c r="V639" s="638">
        <f t="shared" si="8400"/>
        <v>0</v>
      </c>
      <c r="W639" s="638">
        <f>'23년(세부_실적)'!U848</f>
        <v>0</v>
      </c>
      <c r="X639" s="638">
        <f t="shared" si="8401"/>
        <v>0</v>
      </c>
      <c r="Y639" s="638">
        <f>'23년(세부_실적)'!W848</f>
        <v>0</v>
      </c>
      <c r="Z639" s="638">
        <f t="shared" si="8402"/>
        <v>0</v>
      </c>
      <c r="AA639" s="638">
        <f>'23년(세부_실적)'!Y848</f>
        <v>0</v>
      </c>
      <c r="AB639" s="638">
        <f t="shared" si="8402"/>
        <v>0</v>
      </c>
      <c r="AC639" s="638">
        <f>'23년(세부_실적)'!AA848</f>
        <v>0</v>
      </c>
      <c r="AD639" s="638">
        <f t="shared" ref="AD639" si="9211">AC639*1000</f>
        <v>0</v>
      </c>
      <c r="AE639" s="638">
        <f>'23년(세부_실적)'!AC848</f>
        <v>0</v>
      </c>
      <c r="AF639" s="638">
        <f t="shared" ref="AF639" si="9212">AE639*1000</f>
        <v>0</v>
      </c>
      <c r="AG639" s="638">
        <f>'23년(세부_실적)'!AE848</f>
        <v>0</v>
      </c>
      <c r="AH639" s="638">
        <f t="shared" ref="AH639" si="9213">AG639*1000</f>
        <v>0</v>
      </c>
      <c r="AI639" s="638">
        <f>'23년(세부_실적)'!AG848</f>
        <v>0</v>
      </c>
      <c r="AJ639" s="638">
        <f t="shared" ref="AJ639" si="9214">AI639*1000</f>
        <v>0</v>
      </c>
      <c r="AK639" s="638">
        <f>'23년(세부_실적)'!AI848</f>
        <v>0</v>
      </c>
      <c r="AL639" s="638">
        <f t="shared" ref="AL639" si="9215">AK639*1000</f>
        <v>0</v>
      </c>
      <c r="AM639" s="638">
        <f>'23년(세부_실적)'!AK848</f>
        <v>0</v>
      </c>
      <c r="AN639" s="638">
        <f t="shared" ref="AN639" si="9216">AM639*1000</f>
        <v>0</v>
      </c>
      <c r="AO639" s="638">
        <f>'23년(세부_실적)'!AM848</f>
        <v>0</v>
      </c>
      <c r="AP639" s="638">
        <f t="shared" ref="AP639" si="9217">AO639*1000</f>
        <v>0</v>
      </c>
      <c r="AQ639" s="638">
        <f>'23년(세부_실적)'!AO848</f>
        <v>0</v>
      </c>
      <c r="AR639" s="638">
        <f t="shared" ref="AR639" si="9218">AQ639*1000</f>
        <v>0</v>
      </c>
      <c r="AS639" s="638">
        <f>'23년(세부_실적)'!AQ848</f>
        <v>0</v>
      </c>
      <c r="AT639" s="638">
        <f t="shared" ref="AT639" si="9219">AS639*1000</f>
        <v>0</v>
      </c>
      <c r="AU639" s="638">
        <f>'23년(세부_실적)'!AS848</f>
        <v>0</v>
      </c>
      <c r="AV639" s="638">
        <f t="shared" ref="AV639" si="9220">AU639*1000</f>
        <v>0</v>
      </c>
      <c r="AW639" s="638">
        <f>'23년(세부_실적)'!AU848</f>
        <v>0</v>
      </c>
      <c r="AX639" s="638">
        <f t="shared" ref="AX639" si="9221">AW639*1000</f>
        <v>0</v>
      </c>
      <c r="AY639" s="638">
        <f>'23년(세부_실적)'!AW848</f>
        <v>0</v>
      </c>
      <c r="AZ639" s="638">
        <f t="shared" ref="AZ639" si="9222">AY639*1000</f>
        <v>0</v>
      </c>
      <c r="BA639" s="638">
        <f>'23년(세부_실적)'!AY848</f>
        <v>0</v>
      </c>
      <c r="BB639" s="638">
        <f t="shared" ref="BB639" si="9223">BA639*1000</f>
        <v>0</v>
      </c>
      <c r="BC639" s="638">
        <f>'23년(세부_실적)'!BA848</f>
        <v>0</v>
      </c>
      <c r="BD639" s="638">
        <f t="shared" ref="BD639" si="9224">BC639*1000</f>
        <v>0</v>
      </c>
      <c r="BF639" s="617">
        <v>1.1890000000000001</v>
      </c>
      <c r="BG639" s="617">
        <v>2.4855045454545457</v>
      </c>
      <c r="BH639" s="617"/>
      <c r="BI639" s="617"/>
      <c r="BJ639" s="617">
        <v>1.1890000000000001</v>
      </c>
      <c r="BK639" s="617">
        <v>2.4855045454545457</v>
      </c>
      <c r="BL639" s="617"/>
      <c r="BM639" s="617"/>
      <c r="BN639" s="617">
        <v>1.1890000000000001</v>
      </c>
      <c r="BO639" s="617">
        <v>2.4855045454545457</v>
      </c>
      <c r="BP639" s="617"/>
      <c r="BQ639" s="617"/>
      <c r="BR639" s="617">
        <v>1.1890000000000001</v>
      </c>
      <c r="BS639" s="617">
        <v>2.5331772727272726</v>
      </c>
      <c r="BT639" s="617"/>
      <c r="BU639" s="617"/>
      <c r="BV639" s="617">
        <v>1.1890000000000001</v>
      </c>
      <c r="BW639" s="617">
        <v>2.5331772727272726</v>
      </c>
      <c r="BX639" s="617"/>
      <c r="BY639" s="617"/>
      <c r="BZ639" s="617">
        <v>1.1890000000000001</v>
      </c>
      <c r="CA639" s="617">
        <v>2.5331772727272726</v>
      </c>
      <c r="CB639" s="617"/>
      <c r="CC639" s="617"/>
      <c r="CD639" s="617"/>
      <c r="CE639" s="617"/>
      <c r="CF639" s="617"/>
      <c r="CG639" s="617"/>
      <c r="CH639" s="617"/>
      <c r="CI639" s="617"/>
      <c r="CJ639" s="617"/>
      <c r="CK639" s="617"/>
      <c r="CL639" s="617"/>
      <c r="CM639" s="617"/>
      <c r="CN639" s="617"/>
      <c r="CO639" s="617"/>
      <c r="CP639" s="617"/>
      <c r="CQ639" s="617"/>
      <c r="CR639" s="617"/>
      <c r="CS639" s="617"/>
      <c r="CT639" s="617"/>
      <c r="CU639" s="617"/>
      <c r="CV639" s="617"/>
      <c r="CW639" s="617"/>
      <c r="CX639" s="617"/>
      <c r="CY639" s="617"/>
      <c r="CZ639" s="617"/>
      <c r="DA639" s="617"/>
      <c r="DB639" s="6">
        <f t="shared" si="8431"/>
        <v>0</v>
      </c>
      <c r="DC639" s="6">
        <f t="shared" si="8432"/>
        <v>0</v>
      </c>
      <c r="DD639" s="6">
        <f t="shared" si="8433"/>
        <v>0</v>
      </c>
      <c r="DE639" s="6">
        <f t="shared" si="8434"/>
        <v>0</v>
      </c>
      <c r="DF639" s="6">
        <f t="shared" si="8435"/>
        <v>0</v>
      </c>
      <c r="DG639" s="6">
        <f t="shared" si="8436"/>
        <v>0</v>
      </c>
      <c r="DH639" s="6">
        <f t="shared" si="8437"/>
        <v>0</v>
      </c>
      <c r="DI639" s="6">
        <f t="shared" si="8438"/>
        <v>0</v>
      </c>
      <c r="DJ639" s="6">
        <f t="shared" si="8439"/>
        <v>0</v>
      </c>
      <c r="DK639" s="6">
        <f t="shared" si="8440"/>
        <v>0</v>
      </c>
      <c r="DL639" s="6">
        <f t="shared" si="8441"/>
        <v>0</v>
      </c>
      <c r="DM639" s="6">
        <f t="shared" si="8442"/>
        <v>0</v>
      </c>
      <c r="DO639" s="6">
        <f t="shared" si="8443"/>
        <v>0</v>
      </c>
      <c r="DP639" s="6">
        <f t="shared" si="8444"/>
        <v>0</v>
      </c>
      <c r="DQ639" s="6">
        <f t="shared" si="8445"/>
        <v>0</v>
      </c>
      <c r="DR639" s="6">
        <f t="shared" si="8446"/>
        <v>0</v>
      </c>
      <c r="DS639" s="6">
        <f t="shared" si="8447"/>
        <v>0</v>
      </c>
      <c r="DT639" s="6">
        <f t="shared" si="8448"/>
        <v>0</v>
      </c>
      <c r="DU639" s="6">
        <f t="shared" si="8449"/>
        <v>0</v>
      </c>
      <c r="DV639" s="6">
        <f t="shared" si="8450"/>
        <v>0</v>
      </c>
      <c r="DW639" s="6">
        <f t="shared" si="8451"/>
        <v>0</v>
      </c>
      <c r="DX639" s="6">
        <f t="shared" si="8452"/>
        <v>0</v>
      </c>
      <c r="DY639" s="6">
        <f t="shared" si="8453"/>
        <v>0</v>
      </c>
      <c r="DZ639" s="6">
        <f t="shared" si="8454"/>
        <v>0</v>
      </c>
    </row>
    <row r="640" spans="2:130" ht="12" customHeight="1" outlineLevel="1">
      <c r="B640" s="6">
        <f>'23년(세부_실적)'!A849</f>
        <v>634</v>
      </c>
      <c r="C640" s="620"/>
      <c r="D640" s="620"/>
      <c r="E640" s="622" t="str">
        <f>'23년(세부_실적)'!D849</f>
        <v>1200mm, 5K</v>
      </c>
      <c r="F640" s="622" t="str">
        <f>'23년(세부_실적)'!E849</f>
        <v>PLN021-T0809150T4R-565</v>
      </c>
      <c r="G640" s="622" t="s">
        <v>1608</v>
      </c>
      <c r="H640" s="622" t="str">
        <f>'23년(세부_실적)'!F849</f>
        <v>T08</v>
      </c>
      <c r="I640" s="617" t="str">
        <f>'23년(세부_실적)'!G849</f>
        <v>구</v>
      </c>
      <c r="J640" s="617" t="str">
        <f>'23년(세부_실적)'!H849</f>
        <v>SY</v>
      </c>
      <c r="K640" s="617">
        <f>'23년(세부_실적)'!I849</f>
        <v>5.74</v>
      </c>
      <c r="L640" s="617">
        <f>'23년(세부_실적)'!J849</f>
        <v>0</v>
      </c>
      <c r="M640" s="617">
        <f>'23년(세부_실적)'!K849</f>
        <v>5.74</v>
      </c>
      <c r="N640" s="617">
        <f>'23년(세부_실적)'!L849</f>
        <v>0</v>
      </c>
      <c r="O640" s="617">
        <f>'23년(세부_실적)'!M849</f>
        <v>5.74</v>
      </c>
      <c r="P640" s="617">
        <f>'23년(세부_실적)'!N849</f>
        <v>0</v>
      </c>
      <c r="Q640" s="617">
        <f>'23년(세부_실적)'!O849</f>
        <v>5.74</v>
      </c>
      <c r="R640" s="617">
        <f>'23년(세부_실적)'!P849</f>
        <v>0</v>
      </c>
      <c r="S640" s="638">
        <f>'23년(세부_실적)'!Q849</f>
        <v>1.0150000000000001</v>
      </c>
      <c r="T640" s="638">
        <f t="shared" si="8399"/>
        <v>1015.0000000000001</v>
      </c>
      <c r="U640" s="638">
        <f>'23년(세부_실적)'!S849</f>
        <v>0.51500000000000001</v>
      </c>
      <c r="V640" s="638">
        <f t="shared" si="8400"/>
        <v>515</v>
      </c>
      <c r="W640" s="638">
        <f>'23년(세부_실적)'!U849</f>
        <v>0</v>
      </c>
      <c r="X640" s="638">
        <f t="shared" si="8401"/>
        <v>0</v>
      </c>
      <c r="Y640" s="638">
        <f>'23년(세부_실적)'!W849</f>
        <v>0</v>
      </c>
      <c r="Z640" s="638">
        <f t="shared" si="8402"/>
        <v>0</v>
      </c>
      <c r="AA640" s="638">
        <f>'23년(세부_실적)'!Y849</f>
        <v>0.51500000000000001</v>
      </c>
      <c r="AB640" s="638">
        <f t="shared" si="8402"/>
        <v>515</v>
      </c>
      <c r="AC640" s="638">
        <f>'23년(세부_실적)'!AA849</f>
        <v>0</v>
      </c>
      <c r="AD640" s="638">
        <f t="shared" ref="AD640" si="9225">AC640*1000</f>
        <v>0</v>
      </c>
      <c r="AE640" s="638">
        <f>'23년(세부_실적)'!AC849</f>
        <v>0</v>
      </c>
      <c r="AF640" s="638">
        <f t="shared" ref="AF640" si="9226">AE640*1000</f>
        <v>0</v>
      </c>
      <c r="AG640" s="638">
        <f>'23년(세부_실적)'!AE849</f>
        <v>0.5</v>
      </c>
      <c r="AH640" s="638">
        <f t="shared" ref="AH640" si="9227">AG640*1000</f>
        <v>500</v>
      </c>
      <c r="AI640" s="638">
        <f>'23년(세부_실적)'!AG849</f>
        <v>0.5</v>
      </c>
      <c r="AJ640" s="638">
        <f t="shared" ref="AJ640" si="9228">AI640*1000</f>
        <v>500</v>
      </c>
      <c r="AK640" s="638">
        <f>'23년(세부_실적)'!AI849</f>
        <v>1.0150000000000001</v>
      </c>
      <c r="AL640" s="638">
        <f t="shared" ref="AL640" si="9229">AK640*1000</f>
        <v>1015.0000000000001</v>
      </c>
      <c r="AM640" s="638">
        <f>'23년(세부_실적)'!AK849</f>
        <v>0</v>
      </c>
      <c r="AN640" s="638">
        <f t="shared" ref="AN640" si="9230">AM640*1000</f>
        <v>0</v>
      </c>
      <c r="AO640" s="638">
        <f>'23년(세부_실적)'!AM849</f>
        <v>0</v>
      </c>
      <c r="AP640" s="638">
        <f t="shared" ref="AP640" si="9231">AO640*1000</f>
        <v>0</v>
      </c>
      <c r="AQ640" s="638">
        <f>'23년(세부_실적)'!AO849</f>
        <v>0</v>
      </c>
      <c r="AR640" s="638">
        <f t="shared" ref="AR640" si="9232">AQ640*1000</f>
        <v>0</v>
      </c>
      <c r="AS640" s="638">
        <f>'23년(세부_실적)'!AQ849</f>
        <v>0</v>
      </c>
      <c r="AT640" s="638">
        <f t="shared" ref="AT640" si="9233">AS640*1000</f>
        <v>0</v>
      </c>
      <c r="AU640" s="638">
        <f>'23년(세부_실적)'!AS849</f>
        <v>0</v>
      </c>
      <c r="AV640" s="638">
        <f t="shared" ref="AV640" si="9234">AU640*1000</f>
        <v>0</v>
      </c>
      <c r="AW640" s="638">
        <f>'23년(세부_실적)'!AU849</f>
        <v>0</v>
      </c>
      <c r="AX640" s="638">
        <f t="shared" ref="AX640" si="9235">AW640*1000</f>
        <v>0</v>
      </c>
      <c r="AY640" s="638">
        <f>'23년(세부_실적)'!AW849</f>
        <v>0</v>
      </c>
      <c r="AZ640" s="638">
        <f t="shared" ref="AZ640" si="9236">AY640*1000</f>
        <v>0</v>
      </c>
      <c r="BA640" s="638">
        <f>'23년(세부_실적)'!AY849</f>
        <v>0</v>
      </c>
      <c r="BB640" s="638">
        <f t="shared" ref="BB640" si="9237">BA640*1000</f>
        <v>0</v>
      </c>
      <c r="BC640" s="638">
        <f>'23년(세부_실적)'!BA849</f>
        <v>0</v>
      </c>
      <c r="BD640" s="638">
        <f t="shared" ref="BD640" si="9238">BC640*1000</f>
        <v>0</v>
      </c>
      <c r="BF640" s="617">
        <v>1.1890000000000001</v>
      </c>
      <c r="BG640" s="617">
        <v>2.4855045454545457</v>
      </c>
      <c r="BH640" s="617"/>
      <c r="BI640" s="617"/>
      <c r="BJ640" s="617">
        <v>1.1890000000000001</v>
      </c>
      <c r="BK640" s="617">
        <v>2.4855045454545457</v>
      </c>
      <c r="BL640" s="617"/>
      <c r="BM640" s="617"/>
      <c r="BN640" s="617">
        <v>1.1890000000000001</v>
      </c>
      <c r="BO640" s="617">
        <v>2.4855045454545457</v>
      </c>
      <c r="BP640" s="617"/>
      <c r="BQ640" s="617"/>
      <c r="BR640" s="617">
        <v>1.1890000000000001</v>
      </c>
      <c r="BS640" s="617">
        <v>2.5331772727272726</v>
      </c>
      <c r="BT640" s="617"/>
      <c r="BU640" s="617"/>
      <c r="BV640" s="617">
        <v>1.1890000000000001</v>
      </c>
      <c r="BW640" s="617">
        <v>2.5331772727272726</v>
      </c>
      <c r="BX640" s="617"/>
      <c r="BY640" s="617"/>
      <c r="BZ640" s="617">
        <v>1.1890000000000001</v>
      </c>
      <c r="CA640" s="617">
        <v>2.5331772727272726</v>
      </c>
      <c r="CB640" s="617"/>
      <c r="CC640" s="617"/>
      <c r="CD640" s="617"/>
      <c r="CE640" s="617"/>
      <c r="CF640" s="617"/>
      <c r="CG640" s="617"/>
      <c r="CH640" s="617"/>
      <c r="CI640" s="617"/>
      <c r="CJ640" s="617"/>
      <c r="CK640" s="617"/>
      <c r="CL640" s="617"/>
      <c r="CM640" s="617"/>
      <c r="CN640" s="617"/>
      <c r="CO640" s="617"/>
      <c r="CP640" s="617"/>
      <c r="CQ640" s="617"/>
      <c r="CR640" s="617"/>
      <c r="CS640" s="617"/>
      <c r="CT640" s="617"/>
      <c r="CU640" s="617"/>
      <c r="CV640" s="617"/>
      <c r="CW640" s="617"/>
      <c r="CX640" s="617"/>
      <c r="CY640" s="617"/>
      <c r="CZ640" s="617"/>
      <c r="DA640" s="617"/>
      <c r="DB640" s="6">
        <f t="shared" si="8431"/>
        <v>0</v>
      </c>
      <c r="DC640" s="6">
        <f t="shared" si="8432"/>
        <v>0</v>
      </c>
      <c r="DD640" s="6">
        <f t="shared" si="8433"/>
        <v>0</v>
      </c>
      <c r="DE640" s="6">
        <f t="shared" si="8434"/>
        <v>0</v>
      </c>
      <c r="DF640" s="6">
        <f t="shared" si="8435"/>
        <v>0</v>
      </c>
      <c r="DG640" s="6">
        <f t="shared" si="8436"/>
        <v>0</v>
      </c>
      <c r="DH640" s="6">
        <f t="shared" si="8437"/>
        <v>0</v>
      </c>
      <c r="DI640" s="6">
        <f t="shared" si="8438"/>
        <v>0</v>
      </c>
      <c r="DJ640" s="6">
        <f t="shared" si="8439"/>
        <v>0</v>
      </c>
      <c r="DK640" s="6">
        <f t="shared" si="8440"/>
        <v>0</v>
      </c>
      <c r="DL640" s="6">
        <f t="shared" si="8441"/>
        <v>0</v>
      </c>
      <c r="DM640" s="6">
        <f t="shared" si="8442"/>
        <v>0</v>
      </c>
      <c r="DO640" s="6">
        <f t="shared" si="8443"/>
        <v>2357306.1871220456</v>
      </c>
      <c r="DP640" s="6">
        <f t="shared" si="8444"/>
        <v>0</v>
      </c>
      <c r="DQ640" s="6">
        <f t="shared" si="8445"/>
        <v>0</v>
      </c>
      <c r="DR640" s="6">
        <f t="shared" si="8446"/>
        <v>0</v>
      </c>
      <c r="DS640" s="6">
        <f t="shared" si="8447"/>
        <v>0</v>
      </c>
      <c r="DT640" s="6">
        <f t="shared" si="8448"/>
        <v>2419843.2776590912</v>
      </c>
      <c r="DU640" s="6">
        <f t="shared" si="8449"/>
        <v>0</v>
      </c>
      <c r="DV640" s="6">
        <f t="shared" si="8450"/>
        <v>0</v>
      </c>
      <c r="DW640" s="6">
        <f t="shared" si="8451"/>
        <v>0</v>
      </c>
      <c r="DX640" s="6">
        <f t="shared" si="8452"/>
        <v>0</v>
      </c>
      <c r="DY640" s="6">
        <f t="shared" si="8453"/>
        <v>0</v>
      </c>
      <c r="DZ640" s="6">
        <f t="shared" si="8454"/>
        <v>0</v>
      </c>
    </row>
    <row r="641" spans="2:130" ht="12" customHeight="1" outlineLevel="1">
      <c r="B641" s="6">
        <f>'23년(세부_실적)'!A850</f>
        <v>635</v>
      </c>
      <c r="C641" s="620"/>
      <c r="D641" s="620"/>
      <c r="E641" s="622" t="str">
        <f>'23년(세부_실적)'!D850</f>
        <v>588mm, 高</v>
      </c>
      <c r="F641" s="622" t="str">
        <f>'23년(세부_실적)'!E850</f>
        <v>PLN021-T0809530T4R-565</v>
      </c>
      <c r="G641" s="622" t="s">
        <v>1609</v>
      </c>
      <c r="H641" s="622" t="str">
        <f>'23년(세부_실적)'!F850</f>
        <v>T08</v>
      </c>
      <c r="I641" s="617" t="str">
        <f>'23년(세부_실적)'!G850</f>
        <v>구</v>
      </c>
      <c r="J641" s="617" t="str">
        <f>'23년(세부_실적)'!H850</f>
        <v>SY</v>
      </c>
      <c r="K641" s="617">
        <f>'23년(세부_실적)'!I850</f>
        <v>5.74</v>
      </c>
      <c r="L641" s="617">
        <f>'23년(세부_실적)'!J850</f>
        <v>0</v>
      </c>
      <c r="M641" s="617">
        <f>'23년(세부_실적)'!K850</f>
        <v>5.74</v>
      </c>
      <c r="N641" s="617">
        <f>'23년(세부_실적)'!L850</f>
        <v>0</v>
      </c>
      <c r="O641" s="617">
        <f>'23년(세부_실적)'!M850</f>
        <v>5.74</v>
      </c>
      <c r="P641" s="617">
        <f>'23년(세부_실적)'!N850</f>
        <v>0</v>
      </c>
      <c r="Q641" s="617">
        <f>'23년(세부_실적)'!O850</f>
        <v>5.74</v>
      </c>
      <c r="R641" s="617">
        <f>'23년(세부_실적)'!P850</f>
        <v>0</v>
      </c>
      <c r="S641" s="638">
        <f>'23년(세부_실적)'!Q850</f>
        <v>0</v>
      </c>
      <c r="T641" s="638">
        <f t="shared" si="8399"/>
        <v>0</v>
      </c>
      <c r="U641" s="638">
        <f>'23년(세부_실적)'!S850</f>
        <v>0</v>
      </c>
      <c r="V641" s="638">
        <f t="shared" si="8400"/>
        <v>0</v>
      </c>
      <c r="W641" s="638">
        <f>'23년(세부_실적)'!U850</f>
        <v>0</v>
      </c>
      <c r="X641" s="638">
        <f t="shared" si="8401"/>
        <v>0</v>
      </c>
      <c r="Y641" s="638">
        <f>'23년(세부_실적)'!W850</f>
        <v>0</v>
      </c>
      <c r="Z641" s="638">
        <f t="shared" si="8402"/>
        <v>0</v>
      </c>
      <c r="AA641" s="638">
        <f>'23년(세부_실적)'!Y850</f>
        <v>0</v>
      </c>
      <c r="AB641" s="638">
        <f t="shared" si="8402"/>
        <v>0</v>
      </c>
      <c r="AC641" s="638">
        <f>'23년(세부_실적)'!AA850</f>
        <v>0</v>
      </c>
      <c r="AD641" s="638">
        <f t="shared" ref="AD641" si="9239">AC641*1000</f>
        <v>0</v>
      </c>
      <c r="AE641" s="638">
        <f>'23년(세부_실적)'!AC850</f>
        <v>0</v>
      </c>
      <c r="AF641" s="638">
        <f t="shared" ref="AF641" si="9240">AE641*1000</f>
        <v>0</v>
      </c>
      <c r="AG641" s="638">
        <f>'23년(세부_실적)'!AE850</f>
        <v>0</v>
      </c>
      <c r="AH641" s="638">
        <f t="shared" ref="AH641" si="9241">AG641*1000</f>
        <v>0</v>
      </c>
      <c r="AI641" s="638">
        <f>'23년(세부_실적)'!AG850</f>
        <v>0</v>
      </c>
      <c r="AJ641" s="638">
        <f t="shared" ref="AJ641" si="9242">AI641*1000</f>
        <v>0</v>
      </c>
      <c r="AK641" s="638">
        <f>'23년(세부_실적)'!AI850</f>
        <v>0</v>
      </c>
      <c r="AL641" s="638">
        <f t="shared" ref="AL641" si="9243">AK641*1000</f>
        <v>0</v>
      </c>
      <c r="AM641" s="638">
        <f>'23년(세부_실적)'!AK850</f>
        <v>0</v>
      </c>
      <c r="AN641" s="638">
        <f t="shared" ref="AN641" si="9244">AM641*1000</f>
        <v>0</v>
      </c>
      <c r="AO641" s="638">
        <f>'23년(세부_실적)'!AM850</f>
        <v>0</v>
      </c>
      <c r="AP641" s="638">
        <f t="shared" ref="AP641" si="9245">AO641*1000</f>
        <v>0</v>
      </c>
      <c r="AQ641" s="638">
        <f>'23년(세부_실적)'!AO850</f>
        <v>0</v>
      </c>
      <c r="AR641" s="638">
        <f t="shared" ref="AR641" si="9246">AQ641*1000</f>
        <v>0</v>
      </c>
      <c r="AS641" s="638">
        <f>'23년(세부_실적)'!AQ850</f>
        <v>0</v>
      </c>
      <c r="AT641" s="638">
        <f t="shared" ref="AT641" si="9247">AS641*1000</f>
        <v>0</v>
      </c>
      <c r="AU641" s="638">
        <f>'23년(세부_실적)'!AS850</f>
        <v>0</v>
      </c>
      <c r="AV641" s="638">
        <f t="shared" ref="AV641" si="9248">AU641*1000</f>
        <v>0</v>
      </c>
      <c r="AW641" s="638">
        <f>'23년(세부_실적)'!AU850</f>
        <v>0</v>
      </c>
      <c r="AX641" s="638">
        <f t="shared" ref="AX641" si="9249">AW641*1000</f>
        <v>0</v>
      </c>
      <c r="AY641" s="638">
        <f>'23년(세부_실적)'!AW850</f>
        <v>0</v>
      </c>
      <c r="AZ641" s="638">
        <f t="shared" ref="AZ641" si="9250">AY641*1000</f>
        <v>0</v>
      </c>
      <c r="BA641" s="638">
        <f>'23년(세부_실적)'!AY850</f>
        <v>0</v>
      </c>
      <c r="BB641" s="638">
        <f t="shared" ref="BB641" si="9251">BA641*1000</f>
        <v>0</v>
      </c>
      <c r="BC641" s="638">
        <f>'23년(세부_실적)'!BA850</f>
        <v>0</v>
      </c>
      <c r="BD641" s="638">
        <f t="shared" ref="BD641" si="9252">BC641*1000</f>
        <v>0</v>
      </c>
      <c r="BF641" s="617"/>
      <c r="BG641" s="617"/>
      <c r="BH641" s="617"/>
      <c r="BI641" s="617"/>
      <c r="BJ641" s="617"/>
      <c r="BK641" s="617"/>
      <c r="BL641" s="617"/>
      <c r="BM641" s="617"/>
      <c r="BN641" s="617"/>
      <c r="BO641" s="617"/>
      <c r="BP641" s="617"/>
      <c r="BQ641" s="617"/>
      <c r="BR641" s="617"/>
      <c r="BS641" s="617"/>
      <c r="BT641" s="617"/>
      <c r="BU641" s="617"/>
      <c r="BV641" s="617"/>
      <c r="BW641" s="617"/>
      <c r="BX641" s="617"/>
      <c r="BY641" s="617"/>
      <c r="BZ641" s="617"/>
      <c r="CA641" s="617"/>
      <c r="CB641" s="617"/>
      <c r="CC641" s="617"/>
      <c r="CD641" s="617"/>
      <c r="CE641" s="617"/>
      <c r="CF641" s="617"/>
      <c r="CG641" s="617"/>
      <c r="CH641" s="617"/>
      <c r="CI641" s="617"/>
      <c r="CJ641" s="617"/>
      <c r="CK641" s="617"/>
      <c r="CL641" s="617"/>
      <c r="CM641" s="617"/>
      <c r="CN641" s="617"/>
      <c r="CO641" s="617"/>
      <c r="CP641" s="617"/>
      <c r="CQ641" s="617"/>
      <c r="CR641" s="617"/>
      <c r="CS641" s="617"/>
      <c r="CT641" s="617"/>
      <c r="CU641" s="617"/>
      <c r="CV641" s="617"/>
      <c r="CW641" s="617"/>
      <c r="CX641" s="617"/>
      <c r="CY641" s="617"/>
      <c r="CZ641" s="617"/>
      <c r="DA641" s="617"/>
      <c r="DB641" s="6">
        <f t="shared" si="8431"/>
        <v>0</v>
      </c>
      <c r="DC641" s="6">
        <f t="shared" si="8432"/>
        <v>0</v>
      </c>
      <c r="DD641" s="6">
        <f t="shared" si="8433"/>
        <v>0</v>
      </c>
      <c r="DE641" s="6">
        <f t="shared" si="8434"/>
        <v>0</v>
      </c>
      <c r="DF641" s="6">
        <f t="shared" si="8435"/>
        <v>0</v>
      </c>
      <c r="DG641" s="6">
        <f t="shared" si="8436"/>
        <v>0</v>
      </c>
      <c r="DH641" s="6">
        <f t="shared" si="8437"/>
        <v>0</v>
      </c>
      <c r="DI641" s="6">
        <f t="shared" si="8438"/>
        <v>0</v>
      </c>
      <c r="DJ641" s="6">
        <f t="shared" si="8439"/>
        <v>0</v>
      </c>
      <c r="DK641" s="6">
        <f t="shared" si="8440"/>
        <v>0</v>
      </c>
      <c r="DL641" s="6">
        <f t="shared" si="8441"/>
        <v>0</v>
      </c>
      <c r="DM641" s="6">
        <f t="shared" si="8442"/>
        <v>0</v>
      </c>
      <c r="DO641" s="6">
        <f t="shared" si="8443"/>
        <v>0</v>
      </c>
      <c r="DP641" s="6">
        <f t="shared" si="8444"/>
        <v>0</v>
      </c>
      <c r="DQ641" s="6">
        <f t="shared" si="8445"/>
        <v>0</v>
      </c>
      <c r="DR641" s="6">
        <f t="shared" si="8446"/>
        <v>0</v>
      </c>
      <c r="DS641" s="6">
        <f t="shared" si="8447"/>
        <v>0</v>
      </c>
      <c r="DT641" s="6">
        <f t="shared" si="8448"/>
        <v>0</v>
      </c>
      <c r="DU641" s="6">
        <f t="shared" si="8449"/>
        <v>0</v>
      </c>
      <c r="DV641" s="6">
        <f t="shared" si="8450"/>
        <v>0</v>
      </c>
      <c r="DW641" s="6">
        <f t="shared" si="8451"/>
        <v>0</v>
      </c>
      <c r="DX641" s="6">
        <f t="shared" si="8452"/>
        <v>0</v>
      </c>
      <c r="DY641" s="6">
        <f t="shared" si="8453"/>
        <v>0</v>
      </c>
      <c r="DZ641" s="6">
        <f t="shared" si="8454"/>
        <v>0</v>
      </c>
    </row>
    <row r="642" spans="2:130" ht="12" customHeight="1" outlineLevel="1">
      <c r="B642" s="6">
        <f>'23년(세부_실적)'!A852</f>
        <v>636</v>
      </c>
      <c r="C642" s="620"/>
      <c r="D642" s="620"/>
      <c r="E642" s="622" t="str">
        <f>'23년(세부_실적)'!D852</f>
        <v>588mm, 50K</v>
      </c>
      <c r="F642" s="622" t="str">
        <f>'23년(세부_실적)'!E852</f>
        <v>PLN021-T0809550T4R-565</v>
      </c>
      <c r="G642" s="622" t="s">
        <v>1610</v>
      </c>
      <c r="H642" s="622" t="str">
        <f>'23년(세부_실적)'!F852</f>
        <v>T08</v>
      </c>
      <c r="I642" s="617" t="str">
        <f>'23년(세부_실적)'!G852</f>
        <v>구</v>
      </c>
      <c r="J642" s="617" t="str">
        <f>'23년(세부_실적)'!H852</f>
        <v>SY</v>
      </c>
      <c r="K642" s="617">
        <f>'23년(세부_실적)'!I852</f>
        <v>5.74</v>
      </c>
      <c r="L642" s="617">
        <f>'23년(세부_실적)'!J852</f>
        <v>0</v>
      </c>
      <c r="M642" s="617">
        <f>'23년(세부_실적)'!K852</f>
        <v>5.74</v>
      </c>
      <c r="N642" s="617">
        <f>'23년(세부_실적)'!L852</f>
        <v>0</v>
      </c>
      <c r="O642" s="617">
        <f>'23년(세부_실적)'!M852</f>
        <v>5.74</v>
      </c>
      <c r="P642" s="617">
        <f>'23년(세부_실적)'!N852</f>
        <v>0</v>
      </c>
      <c r="Q642" s="617">
        <f>'23년(세부_실적)'!O852</f>
        <v>5.74</v>
      </c>
      <c r="R642" s="617">
        <f>'23년(세부_실적)'!P852</f>
        <v>0</v>
      </c>
      <c r="S642" s="638">
        <f>'23년(세부_실적)'!Q852</f>
        <v>0</v>
      </c>
      <c r="T642" s="638">
        <f t="shared" si="8399"/>
        <v>0</v>
      </c>
      <c r="U642" s="638">
        <f>'23년(세부_실적)'!S852</f>
        <v>0</v>
      </c>
      <c r="V642" s="638">
        <f t="shared" si="8400"/>
        <v>0</v>
      </c>
      <c r="W642" s="638">
        <f>'23년(세부_실적)'!U852</f>
        <v>0</v>
      </c>
      <c r="X642" s="638">
        <f t="shared" si="8401"/>
        <v>0</v>
      </c>
      <c r="Y642" s="638">
        <f>'23년(세부_실적)'!W852</f>
        <v>0</v>
      </c>
      <c r="Z642" s="638">
        <f t="shared" si="8402"/>
        <v>0</v>
      </c>
      <c r="AA642" s="638">
        <f>'23년(세부_실적)'!Y852</f>
        <v>0</v>
      </c>
      <c r="AB642" s="638">
        <f t="shared" si="8402"/>
        <v>0</v>
      </c>
      <c r="AC642" s="638">
        <f>'23년(세부_실적)'!AA852</f>
        <v>0</v>
      </c>
      <c r="AD642" s="638">
        <f t="shared" ref="AD642" si="9253">AC642*1000</f>
        <v>0</v>
      </c>
      <c r="AE642" s="638">
        <f>'23년(세부_실적)'!AC852</f>
        <v>0</v>
      </c>
      <c r="AF642" s="638">
        <f t="shared" ref="AF642" si="9254">AE642*1000</f>
        <v>0</v>
      </c>
      <c r="AG642" s="638">
        <f>'23년(세부_실적)'!AE852</f>
        <v>0</v>
      </c>
      <c r="AH642" s="638">
        <f t="shared" ref="AH642" si="9255">AG642*1000</f>
        <v>0</v>
      </c>
      <c r="AI642" s="638">
        <f>'23년(세부_실적)'!AG852</f>
        <v>0</v>
      </c>
      <c r="AJ642" s="638">
        <f t="shared" ref="AJ642" si="9256">AI642*1000</f>
        <v>0</v>
      </c>
      <c r="AK642" s="638">
        <f>'23년(세부_실적)'!AI852</f>
        <v>0</v>
      </c>
      <c r="AL642" s="638">
        <f t="shared" ref="AL642" si="9257">AK642*1000</f>
        <v>0</v>
      </c>
      <c r="AM642" s="638">
        <f>'23년(세부_실적)'!AK852</f>
        <v>0</v>
      </c>
      <c r="AN642" s="638">
        <f t="shared" ref="AN642" si="9258">AM642*1000</f>
        <v>0</v>
      </c>
      <c r="AO642" s="638">
        <f>'23년(세부_실적)'!AM852</f>
        <v>0</v>
      </c>
      <c r="AP642" s="638">
        <f t="shared" ref="AP642" si="9259">AO642*1000</f>
        <v>0</v>
      </c>
      <c r="AQ642" s="638">
        <f>'23년(세부_실적)'!AO852</f>
        <v>0</v>
      </c>
      <c r="AR642" s="638">
        <f t="shared" ref="AR642" si="9260">AQ642*1000</f>
        <v>0</v>
      </c>
      <c r="AS642" s="638">
        <f>'23년(세부_실적)'!AQ852</f>
        <v>0</v>
      </c>
      <c r="AT642" s="638">
        <f t="shared" ref="AT642" si="9261">AS642*1000</f>
        <v>0</v>
      </c>
      <c r="AU642" s="638">
        <f>'23년(세부_실적)'!AS852</f>
        <v>0</v>
      </c>
      <c r="AV642" s="638">
        <f t="shared" ref="AV642" si="9262">AU642*1000</f>
        <v>0</v>
      </c>
      <c r="AW642" s="638">
        <f>'23년(세부_실적)'!AU852</f>
        <v>0</v>
      </c>
      <c r="AX642" s="638">
        <f t="shared" ref="AX642" si="9263">AW642*1000</f>
        <v>0</v>
      </c>
      <c r="AY642" s="638">
        <f>'23년(세부_실적)'!AW852</f>
        <v>0</v>
      </c>
      <c r="AZ642" s="638">
        <f t="shared" ref="AZ642" si="9264">AY642*1000</f>
        <v>0</v>
      </c>
      <c r="BA642" s="638">
        <f>'23년(세부_실적)'!AY852</f>
        <v>0</v>
      </c>
      <c r="BB642" s="638">
        <f t="shared" ref="BB642" si="9265">BA642*1000</f>
        <v>0</v>
      </c>
      <c r="BC642" s="638">
        <f>'23년(세부_실적)'!BA852</f>
        <v>0</v>
      </c>
      <c r="BD642" s="638">
        <f t="shared" ref="BD642" si="9266">BC642*1000</f>
        <v>0</v>
      </c>
      <c r="BF642" s="617"/>
      <c r="BG642" s="617"/>
      <c r="BH642" s="617"/>
      <c r="BI642" s="617"/>
      <c r="BJ642" s="617"/>
      <c r="BK642" s="617"/>
      <c r="BL642" s="617"/>
      <c r="BM642" s="617"/>
      <c r="BN642" s="617"/>
      <c r="BO642" s="617"/>
      <c r="BP642" s="617"/>
      <c r="BQ642" s="617"/>
      <c r="BR642" s="617"/>
      <c r="BS642" s="617"/>
      <c r="BT642" s="617"/>
      <c r="BU642" s="617"/>
      <c r="BV642" s="617"/>
      <c r="BW642" s="617"/>
      <c r="BX642" s="617"/>
      <c r="BY642" s="617"/>
      <c r="BZ642" s="617"/>
      <c r="CA642" s="617"/>
      <c r="CB642" s="617"/>
      <c r="CC642" s="617"/>
      <c r="CD642" s="617"/>
      <c r="CE642" s="617"/>
      <c r="CF642" s="617"/>
      <c r="CG642" s="617"/>
      <c r="CH642" s="617"/>
      <c r="CI642" s="617"/>
      <c r="CJ642" s="617"/>
      <c r="CK642" s="617"/>
      <c r="CL642" s="617"/>
      <c r="CM642" s="617"/>
      <c r="CN642" s="617"/>
      <c r="CO642" s="617"/>
      <c r="CP642" s="617"/>
      <c r="CQ642" s="617"/>
      <c r="CR642" s="617"/>
      <c r="CS642" s="617"/>
      <c r="CT642" s="617"/>
      <c r="CU642" s="617"/>
      <c r="CV642" s="617"/>
      <c r="CW642" s="617"/>
      <c r="CX642" s="617"/>
      <c r="CY642" s="617"/>
      <c r="CZ642" s="617"/>
      <c r="DA642" s="617"/>
      <c r="DB642" s="6">
        <f t="shared" si="8431"/>
        <v>0</v>
      </c>
      <c r="DC642" s="6">
        <f t="shared" si="8432"/>
        <v>0</v>
      </c>
      <c r="DD642" s="6">
        <f t="shared" si="8433"/>
        <v>0</v>
      </c>
      <c r="DE642" s="6">
        <f t="shared" si="8434"/>
        <v>0</v>
      </c>
      <c r="DF642" s="6">
        <f t="shared" si="8435"/>
        <v>0</v>
      </c>
      <c r="DG642" s="6">
        <f t="shared" si="8436"/>
        <v>0</v>
      </c>
      <c r="DH642" s="6">
        <f t="shared" si="8437"/>
        <v>0</v>
      </c>
      <c r="DI642" s="6">
        <f t="shared" si="8438"/>
        <v>0</v>
      </c>
      <c r="DJ642" s="6">
        <f t="shared" si="8439"/>
        <v>0</v>
      </c>
      <c r="DK642" s="6">
        <f t="shared" si="8440"/>
        <v>0</v>
      </c>
      <c r="DL642" s="6">
        <f t="shared" si="8441"/>
        <v>0</v>
      </c>
      <c r="DM642" s="6">
        <f t="shared" si="8442"/>
        <v>0</v>
      </c>
      <c r="DO642" s="6">
        <f t="shared" si="8443"/>
        <v>0</v>
      </c>
      <c r="DP642" s="6">
        <f t="shared" si="8444"/>
        <v>0</v>
      </c>
      <c r="DQ642" s="6">
        <f t="shared" si="8445"/>
        <v>0</v>
      </c>
      <c r="DR642" s="6">
        <f t="shared" si="8446"/>
        <v>0</v>
      </c>
      <c r="DS642" s="6">
        <f t="shared" si="8447"/>
        <v>0</v>
      </c>
      <c r="DT642" s="6">
        <f t="shared" si="8448"/>
        <v>0</v>
      </c>
      <c r="DU642" s="6">
        <f t="shared" si="8449"/>
        <v>0</v>
      </c>
      <c r="DV642" s="6">
        <f t="shared" si="8450"/>
        <v>0</v>
      </c>
      <c r="DW642" s="6">
        <f t="shared" si="8451"/>
        <v>0</v>
      </c>
      <c r="DX642" s="6">
        <f t="shared" si="8452"/>
        <v>0</v>
      </c>
      <c r="DY642" s="6">
        <f t="shared" si="8453"/>
        <v>0</v>
      </c>
      <c r="DZ642" s="6">
        <f t="shared" si="8454"/>
        <v>0</v>
      </c>
    </row>
    <row r="643" spans="2:130" ht="12" customHeight="1" outlineLevel="1">
      <c r="B643" s="6">
        <f>'23년(세부_실적)'!A853</f>
        <v>637</v>
      </c>
      <c r="C643" s="620"/>
      <c r="D643" s="620"/>
      <c r="E643" s="622" t="str">
        <f>'23년(세부_실적)'!D853</f>
        <v>1200mm, 3K</v>
      </c>
      <c r="F643" s="622" t="str">
        <f>'23년(세부_실적)'!E853</f>
        <v>PLN021-T0813330T4R-563</v>
      </c>
      <c r="G643" s="622" t="s">
        <v>1611</v>
      </c>
      <c r="H643" s="622" t="str">
        <f>'23년(세부_실적)'!F853</f>
        <v>T08</v>
      </c>
      <c r="I643" s="617" t="str">
        <f>'23년(세부_실적)'!G853</f>
        <v>구</v>
      </c>
      <c r="J643" s="617" t="str">
        <f>'23년(세부_실적)'!H853</f>
        <v>SY</v>
      </c>
      <c r="K643" s="617">
        <f>'23년(세부_실적)'!I853</f>
        <v>6.04</v>
      </c>
      <c r="L643" s="617">
        <f>'23년(세부_실적)'!J853</f>
        <v>0</v>
      </c>
      <c r="M643" s="617">
        <f>'23년(세부_실적)'!K853</f>
        <v>6.04</v>
      </c>
      <c r="N643" s="617">
        <f>'23년(세부_실적)'!L853</f>
        <v>0</v>
      </c>
      <c r="O643" s="617">
        <f>'23년(세부_실적)'!M853</f>
        <v>6.04</v>
      </c>
      <c r="P643" s="617">
        <f>'23년(세부_실적)'!N853</f>
        <v>0</v>
      </c>
      <c r="Q643" s="617">
        <f>'23년(세부_실적)'!O853</f>
        <v>6.04</v>
      </c>
      <c r="R643" s="617">
        <f>'23년(세부_실적)'!P853</f>
        <v>0</v>
      </c>
      <c r="S643" s="638">
        <f>'23년(세부_실적)'!Q853</f>
        <v>0</v>
      </c>
      <c r="T643" s="638">
        <f t="shared" si="8399"/>
        <v>0</v>
      </c>
      <c r="U643" s="638">
        <f>'23년(세부_실적)'!S853</f>
        <v>0</v>
      </c>
      <c r="V643" s="638">
        <f t="shared" si="8400"/>
        <v>0</v>
      </c>
      <c r="W643" s="638">
        <f>'23년(세부_실적)'!U853</f>
        <v>0</v>
      </c>
      <c r="X643" s="638">
        <f t="shared" si="8401"/>
        <v>0</v>
      </c>
      <c r="Y643" s="638">
        <f>'23년(세부_실적)'!W853</f>
        <v>0</v>
      </c>
      <c r="Z643" s="638">
        <f t="shared" si="8402"/>
        <v>0</v>
      </c>
      <c r="AA643" s="638">
        <f>'23년(세부_실적)'!Y853</f>
        <v>0</v>
      </c>
      <c r="AB643" s="638">
        <f t="shared" si="8402"/>
        <v>0</v>
      </c>
      <c r="AC643" s="638">
        <f>'23년(세부_실적)'!AA853</f>
        <v>0</v>
      </c>
      <c r="AD643" s="638">
        <f t="shared" ref="AD643" si="9267">AC643*1000</f>
        <v>0</v>
      </c>
      <c r="AE643" s="638">
        <f>'23년(세부_실적)'!AC853</f>
        <v>0</v>
      </c>
      <c r="AF643" s="638">
        <f t="shared" ref="AF643" si="9268">AE643*1000</f>
        <v>0</v>
      </c>
      <c r="AG643" s="638">
        <f>'23년(세부_실적)'!AE853</f>
        <v>0</v>
      </c>
      <c r="AH643" s="638">
        <f t="shared" ref="AH643" si="9269">AG643*1000</f>
        <v>0</v>
      </c>
      <c r="AI643" s="638">
        <f>'23년(세부_실적)'!AG853</f>
        <v>0</v>
      </c>
      <c r="AJ643" s="638">
        <f t="shared" ref="AJ643" si="9270">AI643*1000</f>
        <v>0</v>
      </c>
      <c r="AK643" s="638">
        <f>'23년(세부_실적)'!AI853</f>
        <v>0</v>
      </c>
      <c r="AL643" s="638">
        <f t="shared" ref="AL643" si="9271">AK643*1000</f>
        <v>0</v>
      </c>
      <c r="AM643" s="638">
        <f>'23년(세부_실적)'!AK853</f>
        <v>0</v>
      </c>
      <c r="AN643" s="638">
        <f t="shared" ref="AN643" si="9272">AM643*1000</f>
        <v>0</v>
      </c>
      <c r="AO643" s="638">
        <f>'23년(세부_실적)'!AM853</f>
        <v>0</v>
      </c>
      <c r="AP643" s="638">
        <f t="shared" ref="AP643" si="9273">AO643*1000</f>
        <v>0</v>
      </c>
      <c r="AQ643" s="638">
        <f>'23년(세부_실적)'!AO853</f>
        <v>0</v>
      </c>
      <c r="AR643" s="638">
        <f t="shared" ref="AR643" si="9274">AQ643*1000</f>
        <v>0</v>
      </c>
      <c r="AS643" s="638">
        <f>'23년(세부_실적)'!AQ853</f>
        <v>0</v>
      </c>
      <c r="AT643" s="638">
        <f t="shared" ref="AT643" si="9275">AS643*1000</f>
        <v>0</v>
      </c>
      <c r="AU643" s="638">
        <f>'23년(세부_실적)'!AS853</f>
        <v>0</v>
      </c>
      <c r="AV643" s="638">
        <f t="shared" ref="AV643" si="9276">AU643*1000</f>
        <v>0</v>
      </c>
      <c r="AW643" s="638">
        <f>'23년(세부_실적)'!AU853</f>
        <v>0</v>
      </c>
      <c r="AX643" s="638">
        <f t="shared" ref="AX643" si="9277">AW643*1000</f>
        <v>0</v>
      </c>
      <c r="AY643" s="638">
        <f>'23년(세부_실적)'!AW853</f>
        <v>0</v>
      </c>
      <c r="AZ643" s="638">
        <f t="shared" ref="AZ643" si="9278">AY643*1000</f>
        <v>0</v>
      </c>
      <c r="BA643" s="638">
        <f>'23년(세부_실적)'!AY853</f>
        <v>0</v>
      </c>
      <c r="BB643" s="638">
        <f t="shared" ref="BB643" si="9279">BA643*1000</f>
        <v>0</v>
      </c>
      <c r="BC643" s="638">
        <f>'23년(세부_실적)'!BA853</f>
        <v>0</v>
      </c>
      <c r="BD643" s="638">
        <f t="shared" ref="BD643" si="9280">BC643*1000</f>
        <v>0</v>
      </c>
      <c r="BF643" s="617"/>
      <c r="BG643" s="617"/>
      <c r="BH643" s="617"/>
      <c r="BI643" s="617"/>
      <c r="BJ643" s="617"/>
      <c r="BK643" s="617"/>
      <c r="BL643" s="617"/>
      <c r="BM643" s="617"/>
      <c r="BN643" s="617"/>
      <c r="BO643" s="617"/>
      <c r="BP643" s="617"/>
      <c r="BQ643" s="617"/>
      <c r="BR643" s="617"/>
      <c r="BS643" s="617"/>
      <c r="BT643" s="617"/>
      <c r="BU643" s="617"/>
      <c r="BV643" s="617"/>
      <c r="BW643" s="617"/>
      <c r="BX643" s="617"/>
      <c r="BY643" s="617"/>
      <c r="BZ643" s="617"/>
      <c r="CA643" s="617"/>
      <c r="CB643" s="617"/>
      <c r="CC643" s="617"/>
      <c r="CD643" s="617"/>
      <c r="CE643" s="617"/>
      <c r="CF643" s="617"/>
      <c r="CG643" s="617"/>
      <c r="CH643" s="617"/>
      <c r="CI643" s="617"/>
      <c r="CJ643" s="617"/>
      <c r="CK643" s="617"/>
      <c r="CL643" s="617"/>
      <c r="CM643" s="617"/>
      <c r="CN643" s="617"/>
      <c r="CO643" s="617"/>
      <c r="CP643" s="617"/>
      <c r="CQ643" s="617"/>
      <c r="CR643" s="617"/>
      <c r="CS643" s="617"/>
      <c r="CT643" s="617"/>
      <c r="CU643" s="617"/>
      <c r="CV643" s="617"/>
      <c r="CW643" s="617"/>
      <c r="CX643" s="617"/>
      <c r="CY643" s="617"/>
      <c r="CZ643" s="617"/>
      <c r="DA643" s="617"/>
      <c r="DB643" s="6">
        <f t="shared" si="8431"/>
        <v>0</v>
      </c>
      <c r="DC643" s="6">
        <f t="shared" si="8432"/>
        <v>0</v>
      </c>
      <c r="DD643" s="6">
        <f t="shared" si="8433"/>
        <v>0</v>
      </c>
      <c r="DE643" s="6">
        <f t="shared" si="8434"/>
        <v>0</v>
      </c>
      <c r="DF643" s="6">
        <f t="shared" si="8435"/>
        <v>0</v>
      </c>
      <c r="DG643" s="6">
        <f t="shared" si="8436"/>
        <v>0</v>
      </c>
      <c r="DH643" s="6">
        <f t="shared" si="8437"/>
        <v>0</v>
      </c>
      <c r="DI643" s="6">
        <f t="shared" si="8438"/>
        <v>0</v>
      </c>
      <c r="DJ643" s="6">
        <f t="shared" si="8439"/>
        <v>0</v>
      </c>
      <c r="DK643" s="6">
        <f t="shared" si="8440"/>
        <v>0</v>
      </c>
      <c r="DL643" s="6">
        <f t="shared" si="8441"/>
        <v>0</v>
      </c>
      <c r="DM643" s="6">
        <f t="shared" si="8442"/>
        <v>0</v>
      </c>
      <c r="DO643" s="6">
        <f t="shared" si="8443"/>
        <v>0</v>
      </c>
      <c r="DP643" s="6">
        <f t="shared" si="8444"/>
        <v>0</v>
      </c>
      <c r="DQ643" s="6">
        <f t="shared" si="8445"/>
        <v>0</v>
      </c>
      <c r="DR643" s="6">
        <f t="shared" si="8446"/>
        <v>0</v>
      </c>
      <c r="DS643" s="6">
        <f t="shared" si="8447"/>
        <v>0</v>
      </c>
      <c r="DT643" s="6">
        <f t="shared" si="8448"/>
        <v>0</v>
      </c>
      <c r="DU643" s="6">
        <f t="shared" si="8449"/>
        <v>0</v>
      </c>
      <c r="DV643" s="6">
        <f t="shared" si="8450"/>
        <v>0</v>
      </c>
      <c r="DW643" s="6">
        <f t="shared" si="8451"/>
        <v>0</v>
      </c>
      <c r="DX643" s="6">
        <f t="shared" si="8452"/>
        <v>0</v>
      </c>
      <c r="DY643" s="6">
        <f t="shared" si="8453"/>
        <v>0</v>
      </c>
      <c r="DZ643" s="6">
        <f t="shared" si="8454"/>
        <v>0</v>
      </c>
    </row>
    <row r="644" spans="2:130" ht="12" customHeight="1" outlineLevel="1">
      <c r="B644" s="6">
        <f>'23년(세부_실적)'!A854</f>
        <v>638</v>
      </c>
      <c r="C644" s="620"/>
      <c r="D644" s="620"/>
      <c r="E644" s="622" t="str">
        <f>'23년(세부_실적)'!D854</f>
        <v>1200mm, 3.5K</v>
      </c>
      <c r="F644" s="622" t="str">
        <f>'23년(세부_실적)'!E854</f>
        <v>PLN021-T0813335T4R-563</v>
      </c>
      <c r="G644" s="622" t="s">
        <v>1612</v>
      </c>
      <c r="H644" s="622" t="str">
        <f>'23년(세부_실적)'!F854</f>
        <v>T08</v>
      </c>
      <c r="I644" s="617" t="str">
        <f>'23년(세부_실적)'!G854</f>
        <v>구</v>
      </c>
      <c r="J644" s="617" t="str">
        <f>'23년(세부_실적)'!H854</f>
        <v>SY</v>
      </c>
      <c r="K644" s="617">
        <f>'23년(세부_실적)'!I854</f>
        <v>6.04</v>
      </c>
      <c r="L644" s="617">
        <f>'23년(세부_실적)'!J854</f>
        <v>0</v>
      </c>
      <c r="M644" s="617">
        <f>'23년(세부_실적)'!K854</f>
        <v>6.04</v>
      </c>
      <c r="N644" s="617">
        <f>'23년(세부_실적)'!L854</f>
        <v>0</v>
      </c>
      <c r="O644" s="617">
        <f>'23년(세부_실적)'!M854</f>
        <v>6.04</v>
      </c>
      <c r="P644" s="617">
        <f>'23년(세부_실적)'!N854</f>
        <v>0</v>
      </c>
      <c r="Q644" s="617">
        <f>'23년(세부_실적)'!O854</f>
        <v>6.04</v>
      </c>
      <c r="R644" s="617">
        <f>'23년(세부_실적)'!P854</f>
        <v>0</v>
      </c>
      <c r="S644" s="638">
        <f>'23년(세부_실적)'!Q854</f>
        <v>0</v>
      </c>
      <c r="T644" s="638">
        <f t="shared" si="8399"/>
        <v>0</v>
      </c>
      <c r="U644" s="638">
        <f>'23년(세부_실적)'!S854</f>
        <v>0</v>
      </c>
      <c r="V644" s="638">
        <f t="shared" si="8400"/>
        <v>0</v>
      </c>
      <c r="W644" s="638">
        <f>'23년(세부_실적)'!U854</f>
        <v>0</v>
      </c>
      <c r="X644" s="638">
        <f t="shared" si="8401"/>
        <v>0</v>
      </c>
      <c r="Y644" s="638">
        <f>'23년(세부_실적)'!W854</f>
        <v>0</v>
      </c>
      <c r="Z644" s="638">
        <f t="shared" si="8402"/>
        <v>0</v>
      </c>
      <c r="AA644" s="638">
        <f>'23년(세부_실적)'!Y854</f>
        <v>0</v>
      </c>
      <c r="AB644" s="638">
        <f t="shared" si="8402"/>
        <v>0</v>
      </c>
      <c r="AC644" s="638">
        <f>'23년(세부_실적)'!AA854</f>
        <v>0</v>
      </c>
      <c r="AD644" s="638">
        <f t="shared" ref="AD644" si="9281">AC644*1000</f>
        <v>0</v>
      </c>
      <c r="AE644" s="638">
        <f>'23년(세부_실적)'!AC854</f>
        <v>0</v>
      </c>
      <c r="AF644" s="638">
        <f t="shared" ref="AF644" si="9282">AE644*1000</f>
        <v>0</v>
      </c>
      <c r="AG644" s="638">
        <f>'23년(세부_실적)'!AE854</f>
        <v>0</v>
      </c>
      <c r="AH644" s="638">
        <f t="shared" ref="AH644" si="9283">AG644*1000</f>
        <v>0</v>
      </c>
      <c r="AI644" s="638">
        <f>'23년(세부_실적)'!AG854</f>
        <v>0</v>
      </c>
      <c r="AJ644" s="638">
        <f t="shared" ref="AJ644" si="9284">AI644*1000</f>
        <v>0</v>
      </c>
      <c r="AK644" s="638">
        <f>'23년(세부_실적)'!AI854</f>
        <v>0</v>
      </c>
      <c r="AL644" s="638">
        <f t="shared" ref="AL644" si="9285">AK644*1000</f>
        <v>0</v>
      </c>
      <c r="AM644" s="638">
        <f>'23년(세부_실적)'!AK854</f>
        <v>0</v>
      </c>
      <c r="AN644" s="638">
        <f t="shared" ref="AN644" si="9286">AM644*1000</f>
        <v>0</v>
      </c>
      <c r="AO644" s="638">
        <f>'23년(세부_실적)'!AM854</f>
        <v>0</v>
      </c>
      <c r="AP644" s="638">
        <f t="shared" ref="AP644" si="9287">AO644*1000</f>
        <v>0</v>
      </c>
      <c r="AQ644" s="638">
        <f>'23년(세부_실적)'!AO854</f>
        <v>0</v>
      </c>
      <c r="AR644" s="638">
        <f t="shared" ref="AR644" si="9288">AQ644*1000</f>
        <v>0</v>
      </c>
      <c r="AS644" s="638">
        <f>'23년(세부_실적)'!AQ854</f>
        <v>0</v>
      </c>
      <c r="AT644" s="638">
        <f t="shared" ref="AT644" si="9289">AS644*1000</f>
        <v>0</v>
      </c>
      <c r="AU644" s="638">
        <f>'23년(세부_실적)'!AS854</f>
        <v>0</v>
      </c>
      <c r="AV644" s="638">
        <f t="shared" ref="AV644" si="9290">AU644*1000</f>
        <v>0</v>
      </c>
      <c r="AW644" s="638">
        <f>'23년(세부_실적)'!AU854</f>
        <v>0</v>
      </c>
      <c r="AX644" s="638">
        <f t="shared" ref="AX644" si="9291">AW644*1000</f>
        <v>0</v>
      </c>
      <c r="AY644" s="638">
        <f>'23년(세부_실적)'!AW854</f>
        <v>0</v>
      </c>
      <c r="AZ644" s="638">
        <f t="shared" ref="AZ644" si="9292">AY644*1000</f>
        <v>0</v>
      </c>
      <c r="BA644" s="638">
        <f>'23년(세부_실적)'!AY854</f>
        <v>0</v>
      </c>
      <c r="BB644" s="638">
        <f t="shared" ref="BB644" si="9293">BA644*1000</f>
        <v>0</v>
      </c>
      <c r="BC644" s="638">
        <f>'23년(세부_실적)'!BA854</f>
        <v>0</v>
      </c>
      <c r="BD644" s="638">
        <f t="shared" ref="BD644" si="9294">BC644*1000</f>
        <v>0</v>
      </c>
      <c r="BF644" s="617"/>
      <c r="BG644" s="617"/>
      <c r="BH644" s="617"/>
      <c r="BI644" s="617"/>
      <c r="BJ644" s="617"/>
      <c r="BK644" s="617"/>
      <c r="BL644" s="617"/>
      <c r="BM644" s="617"/>
      <c r="BN644" s="617"/>
      <c r="BO644" s="617"/>
      <c r="BP644" s="617"/>
      <c r="BQ644" s="617"/>
      <c r="BR644" s="617"/>
      <c r="BS644" s="617"/>
      <c r="BT644" s="617"/>
      <c r="BU644" s="617"/>
      <c r="BV644" s="617"/>
      <c r="BW644" s="617"/>
      <c r="BX644" s="617"/>
      <c r="BY644" s="617"/>
      <c r="BZ644" s="617"/>
      <c r="CA644" s="617"/>
      <c r="CB644" s="617"/>
      <c r="CC644" s="617"/>
      <c r="CD644" s="617"/>
      <c r="CE644" s="617"/>
      <c r="CF644" s="617"/>
      <c r="CG644" s="617"/>
      <c r="CH644" s="617"/>
      <c r="CI644" s="617"/>
      <c r="CJ644" s="617"/>
      <c r="CK644" s="617"/>
      <c r="CL644" s="617"/>
      <c r="CM644" s="617"/>
      <c r="CN644" s="617"/>
      <c r="CO644" s="617"/>
      <c r="CP644" s="617"/>
      <c r="CQ644" s="617"/>
      <c r="CR644" s="617"/>
      <c r="CS644" s="617"/>
      <c r="CT644" s="617"/>
      <c r="CU644" s="617"/>
      <c r="CV644" s="617"/>
      <c r="CW644" s="617"/>
      <c r="CX644" s="617"/>
      <c r="CY644" s="617"/>
      <c r="CZ644" s="617"/>
      <c r="DA644" s="617"/>
      <c r="DB644" s="6">
        <f t="shared" si="8431"/>
        <v>0</v>
      </c>
      <c r="DC644" s="6">
        <f t="shared" si="8432"/>
        <v>0</v>
      </c>
      <c r="DD644" s="6">
        <f t="shared" si="8433"/>
        <v>0</v>
      </c>
      <c r="DE644" s="6">
        <f t="shared" si="8434"/>
        <v>0</v>
      </c>
      <c r="DF644" s="6">
        <f t="shared" si="8435"/>
        <v>0</v>
      </c>
      <c r="DG644" s="6">
        <f t="shared" si="8436"/>
        <v>0</v>
      </c>
      <c r="DH644" s="6">
        <f t="shared" si="8437"/>
        <v>0</v>
      </c>
      <c r="DI644" s="6">
        <f t="shared" si="8438"/>
        <v>0</v>
      </c>
      <c r="DJ644" s="6">
        <f t="shared" si="8439"/>
        <v>0</v>
      </c>
      <c r="DK644" s="6">
        <f t="shared" si="8440"/>
        <v>0</v>
      </c>
      <c r="DL644" s="6">
        <f t="shared" si="8441"/>
        <v>0</v>
      </c>
      <c r="DM644" s="6">
        <f t="shared" si="8442"/>
        <v>0</v>
      </c>
      <c r="DO644" s="6">
        <f t="shared" si="8443"/>
        <v>0</v>
      </c>
      <c r="DP644" s="6">
        <f t="shared" si="8444"/>
        <v>0</v>
      </c>
      <c r="DQ644" s="6">
        <f t="shared" si="8445"/>
        <v>0</v>
      </c>
      <c r="DR644" s="6">
        <f t="shared" si="8446"/>
        <v>0</v>
      </c>
      <c r="DS644" s="6">
        <f t="shared" si="8447"/>
        <v>0</v>
      </c>
      <c r="DT644" s="6">
        <f t="shared" si="8448"/>
        <v>0</v>
      </c>
      <c r="DU644" s="6">
        <f t="shared" si="8449"/>
        <v>0</v>
      </c>
      <c r="DV644" s="6">
        <f t="shared" si="8450"/>
        <v>0</v>
      </c>
      <c r="DW644" s="6">
        <f t="shared" si="8451"/>
        <v>0</v>
      </c>
      <c r="DX644" s="6">
        <f t="shared" si="8452"/>
        <v>0</v>
      </c>
      <c r="DY644" s="6">
        <f t="shared" si="8453"/>
        <v>0</v>
      </c>
      <c r="DZ644" s="6">
        <f t="shared" si="8454"/>
        <v>0</v>
      </c>
    </row>
    <row r="645" spans="2:130" ht="12" customHeight="1" outlineLevel="1">
      <c r="B645" s="6">
        <f>'23년(세부_실적)'!A855</f>
        <v>639</v>
      </c>
      <c r="C645" s="620"/>
      <c r="D645" s="620"/>
      <c r="E645" s="622" t="str">
        <f>'23년(세부_실적)'!D855</f>
        <v>1200mm, 4K</v>
      </c>
      <c r="F645" s="622" t="str">
        <f>'23년(세부_실적)'!E855</f>
        <v>PLN021-T0813340T4R-563</v>
      </c>
      <c r="G645" s="622" t="s">
        <v>1613</v>
      </c>
      <c r="H645" s="622" t="str">
        <f>'23년(세부_실적)'!F855</f>
        <v>T08</v>
      </c>
      <c r="I645" s="617" t="str">
        <f>'23년(세부_실적)'!G855</f>
        <v>구</v>
      </c>
      <c r="J645" s="617" t="str">
        <f>'23년(세부_실적)'!H855</f>
        <v>SY</v>
      </c>
      <c r="K645" s="617">
        <f>'23년(세부_실적)'!I855</f>
        <v>6.04</v>
      </c>
      <c r="L645" s="617">
        <f>'23년(세부_실적)'!J855</f>
        <v>0</v>
      </c>
      <c r="M645" s="617">
        <f>'23년(세부_실적)'!K855</f>
        <v>6.04</v>
      </c>
      <c r="N645" s="617">
        <f>'23년(세부_실적)'!L855</f>
        <v>0</v>
      </c>
      <c r="O645" s="617">
        <f>'23년(세부_실적)'!M855</f>
        <v>6.04</v>
      </c>
      <c r="P645" s="617">
        <f>'23년(세부_실적)'!N855</f>
        <v>0</v>
      </c>
      <c r="Q645" s="617">
        <f>'23년(세부_실적)'!O855</f>
        <v>6.04</v>
      </c>
      <c r="R645" s="617">
        <f>'23년(세부_실적)'!P855</f>
        <v>0</v>
      </c>
      <c r="S645" s="638">
        <f>'23년(세부_실적)'!Q855</f>
        <v>0</v>
      </c>
      <c r="T645" s="638">
        <f t="shared" si="8399"/>
        <v>0</v>
      </c>
      <c r="U645" s="638">
        <f>'23년(세부_실적)'!S855</f>
        <v>0</v>
      </c>
      <c r="V645" s="638">
        <f t="shared" si="8400"/>
        <v>0</v>
      </c>
      <c r="W645" s="638">
        <f>'23년(세부_실적)'!U855</f>
        <v>0</v>
      </c>
      <c r="X645" s="638">
        <f t="shared" si="8401"/>
        <v>0</v>
      </c>
      <c r="Y645" s="638">
        <f>'23년(세부_실적)'!W855</f>
        <v>0</v>
      </c>
      <c r="Z645" s="638">
        <f t="shared" si="8402"/>
        <v>0</v>
      </c>
      <c r="AA645" s="638">
        <f>'23년(세부_실적)'!Y855</f>
        <v>0</v>
      </c>
      <c r="AB645" s="638">
        <f t="shared" si="8402"/>
        <v>0</v>
      </c>
      <c r="AC645" s="638">
        <f>'23년(세부_실적)'!AA855</f>
        <v>0</v>
      </c>
      <c r="AD645" s="638">
        <f t="shared" ref="AD645" si="9295">AC645*1000</f>
        <v>0</v>
      </c>
      <c r="AE645" s="638">
        <f>'23년(세부_실적)'!AC855</f>
        <v>0</v>
      </c>
      <c r="AF645" s="638">
        <f t="shared" ref="AF645" si="9296">AE645*1000</f>
        <v>0</v>
      </c>
      <c r="AG645" s="638">
        <f>'23년(세부_실적)'!AE855</f>
        <v>0</v>
      </c>
      <c r="AH645" s="638">
        <f t="shared" ref="AH645" si="9297">AG645*1000</f>
        <v>0</v>
      </c>
      <c r="AI645" s="638">
        <f>'23년(세부_실적)'!AG855</f>
        <v>0</v>
      </c>
      <c r="AJ645" s="638">
        <f t="shared" ref="AJ645" si="9298">AI645*1000</f>
        <v>0</v>
      </c>
      <c r="AK645" s="638">
        <f>'23년(세부_실적)'!AI855</f>
        <v>0</v>
      </c>
      <c r="AL645" s="638">
        <f t="shared" ref="AL645" si="9299">AK645*1000</f>
        <v>0</v>
      </c>
      <c r="AM645" s="638">
        <f>'23년(세부_실적)'!AK855</f>
        <v>0</v>
      </c>
      <c r="AN645" s="638">
        <f t="shared" ref="AN645" si="9300">AM645*1000</f>
        <v>0</v>
      </c>
      <c r="AO645" s="638">
        <f>'23년(세부_실적)'!AM855</f>
        <v>0</v>
      </c>
      <c r="AP645" s="638">
        <f t="shared" ref="AP645" si="9301">AO645*1000</f>
        <v>0</v>
      </c>
      <c r="AQ645" s="638">
        <f>'23년(세부_실적)'!AO855</f>
        <v>0</v>
      </c>
      <c r="AR645" s="638">
        <f t="shared" ref="AR645" si="9302">AQ645*1000</f>
        <v>0</v>
      </c>
      <c r="AS645" s="638">
        <f>'23년(세부_실적)'!AQ855</f>
        <v>0</v>
      </c>
      <c r="AT645" s="638">
        <f t="shared" ref="AT645" si="9303">AS645*1000</f>
        <v>0</v>
      </c>
      <c r="AU645" s="638">
        <f>'23년(세부_실적)'!AS855</f>
        <v>0</v>
      </c>
      <c r="AV645" s="638">
        <f t="shared" ref="AV645" si="9304">AU645*1000</f>
        <v>0</v>
      </c>
      <c r="AW645" s="638">
        <f>'23년(세부_실적)'!AU855</f>
        <v>0</v>
      </c>
      <c r="AX645" s="638">
        <f t="shared" ref="AX645" si="9305">AW645*1000</f>
        <v>0</v>
      </c>
      <c r="AY645" s="638">
        <f>'23년(세부_실적)'!AW855</f>
        <v>0</v>
      </c>
      <c r="AZ645" s="638">
        <f t="shared" ref="AZ645" si="9306">AY645*1000</f>
        <v>0</v>
      </c>
      <c r="BA645" s="638">
        <f>'23년(세부_실적)'!AY855</f>
        <v>0</v>
      </c>
      <c r="BB645" s="638">
        <f t="shared" ref="BB645" si="9307">BA645*1000</f>
        <v>0</v>
      </c>
      <c r="BC645" s="638">
        <f>'23년(세부_실적)'!BA855</f>
        <v>0</v>
      </c>
      <c r="BD645" s="638">
        <f t="shared" ref="BD645" si="9308">BC645*1000</f>
        <v>0</v>
      </c>
      <c r="BF645" s="617"/>
      <c r="BG645" s="617"/>
      <c r="BH645" s="617"/>
      <c r="BI645" s="617"/>
      <c r="BJ645" s="617"/>
      <c r="BK645" s="617"/>
      <c r="BL645" s="617"/>
      <c r="BM645" s="617"/>
      <c r="BN645" s="617"/>
      <c r="BO645" s="617"/>
      <c r="BP645" s="617"/>
      <c r="BQ645" s="617"/>
      <c r="BR645" s="617"/>
      <c r="BS645" s="617"/>
      <c r="BT645" s="617"/>
      <c r="BU645" s="617"/>
      <c r="BV645" s="617"/>
      <c r="BW645" s="617"/>
      <c r="BX645" s="617"/>
      <c r="BY645" s="617"/>
      <c r="BZ645" s="617"/>
      <c r="CA645" s="617"/>
      <c r="CB645" s="617"/>
      <c r="CC645" s="617"/>
      <c r="CD645" s="617"/>
      <c r="CE645" s="617"/>
      <c r="CF645" s="617"/>
      <c r="CG645" s="617"/>
      <c r="CH645" s="617"/>
      <c r="CI645" s="617"/>
      <c r="CJ645" s="617"/>
      <c r="CK645" s="617"/>
      <c r="CL645" s="617"/>
      <c r="CM645" s="617"/>
      <c r="CN645" s="617"/>
      <c r="CO645" s="617"/>
      <c r="CP645" s="617"/>
      <c r="CQ645" s="617"/>
      <c r="CR645" s="617"/>
      <c r="CS645" s="617"/>
      <c r="CT645" s="617"/>
      <c r="CU645" s="617"/>
      <c r="CV645" s="617"/>
      <c r="CW645" s="617"/>
      <c r="CX645" s="617"/>
      <c r="CY645" s="617"/>
      <c r="CZ645" s="617"/>
      <c r="DA645" s="617"/>
      <c r="DB645" s="6">
        <f t="shared" si="8431"/>
        <v>0</v>
      </c>
      <c r="DC645" s="6">
        <f t="shared" si="8432"/>
        <v>0</v>
      </c>
      <c r="DD645" s="6">
        <f t="shared" si="8433"/>
        <v>0</v>
      </c>
      <c r="DE645" s="6">
        <f t="shared" si="8434"/>
        <v>0</v>
      </c>
      <c r="DF645" s="6">
        <f t="shared" si="8435"/>
        <v>0</v>
      </c>
      <c r="DG645" s="6">
        <f t="shared" si="8436"/>
        <v>0</v>
      </c>
      <c r="DH645" s="6">
        <f t="shared" si="8437"/>
        <v>0</v>
      </c>
      <c r="DI645" s="6">
        <f t="shared" si="8438"/>
        <v>0</v>
      </c>
      <c r="DJ645" s="6">
        <f t="shared" si="8439"/>
        <v>0</v>
      </c>
      <c r="DK645" s="6">
        <f t="shared" si="8440"/>
        <v>0</v>
      </c>
      <c r="DL645" s="6">
        <f t="shared" si="8441"/>
        <v>0</v>
      </c>
      <c r="DM645" s="6">
        <f t="shared" si="8442"/>
        <v>0</v>
      </c>
      <c r="DO645" s="6">
        <f t="shared" si="8443"/>
        <v>0</v>
      </c>
      <c r="DP645" s="6">
        <f t="shared" si="8444"/>
        <v>0</v>
      </c>
      <c r="DQ645" s="6">
        <f t="shared" si="8445"/>
        <v>0</v>
      </c>
      <c r="DR645" s="6">
        <f t="shared" si="8446"/>
        <v>0</v>
      </c>
      <c r="DS645" s="6">
        <f t="shared" si="8447"/>
        <v>0</v>
      </c>
      <c r="DT645" s="6">
        <f t="shared" si="8448"/>
        <v>0</v>
      </c>
      <c r="DU645" s="6">
        <f t="shared" si="8449"/>
        <v>0</v>
      </c>
      <c r="DV645" s="6">
        <f t="shared" si="8450"/>
        <v>0</v>
      </c>
      <c r="DW645" s="6">
        <f t="shared" si="8451"/>
        <v>0</v>
      </c>
      <c r="DX645" s="6">
        <f t="shared" si="8452"/>
        <v>0</v>
      </c>
      <c r="DY645" s="6">
        <f t="shared" si="8453"/>
        <v>0</v>
      </c>
      <c r="DZ645" s="6">
        <f t="shared" si="8454"/>
        <v>0</v>
      </c>
    </row>
    <row r="646" spans="2:130" ht="12" customHeight="1" outlineLevel="1">
      <c r="B646" s="6">
        <f>'23년(세부_실적)'!A856</f>
        <v>640</v>
      </c>
      <c r="C646" s="620"/>
      <c r="D646" s="620"/>
      <c r="E646" s="622" t="str">
        <f>'23년(세부_실적)'!D856</f>
        <v>1200mm, 5K</v>
      </c>
      <c r="F646" s="622" t="str">
        <f>'23년(세부_실적)'!E856</f>
        <v>PLN021-T0813350T4R-563</v>
      </c>
      <c r="G646" s="622" t="s">
        <v>1614</v>
      </c>
      <c r="H646" s="622" t="str">
        <f>'23년(세부_실적)'!F856</f>
        <v>T08</v>
      </c>
      <c r="I646" s="617" t="str">
        <f>'23년(세부_실적)'!G856</f>
        <v>구</v>
      </c>
      <c r="J646" s="617" t="str">
        <f>'23년(세부_실적)'!H856</f>
        <v>SY</v>
      </c>
      <c r="K646" s="617">
        <f>'23년(세부_실적)'!I856</f>
        <v>6.04</v>
      </c>
      <c r="L646" s="617">
        <f>'23년(세부_실적)'!J856</f>
        <v>0</v>
      </c>
      <c r="M646" s="617">
        <f>'23년(세부_실적)'!K856</f>
        <v>6.04</v>
      </c>
      <c r="N646" s="617">
        <f>'23년(세부_실적)'!L856</f>
        <v>0</v>
      </c>
      <c r="O646" s="617">
        <f>'23년(세부_실적)'!M856</f>
        <v>6.04</v>
      </c>
      <c r="P646" s="617">
        <f>'23년(세부_실적)'!N856</f>
        <v>0</v>
      </c>
      <c r="Q646" s="617">
        <f>'23년(세부_실적)'!O856</f>
        <v>6.04</v>
      </c>
      <c r="R646" s="617">
        <f>'23년(세부_실적)'!P856</f>
        <v>0</v>
      </c>
      <c r="S646" s="638">
        <f>'23년(세부_실적)'!Q856</f>
        <v>0</v>
      </c>
      <c r="T646" s="638">
        <f t="shared" si="8399"/>
        <v>0</v>
      </c>
      <c r="U646" s="638">
        <f>'23년(세부_실적)'!S856</f>
        <v>0</v>
      </c>
      <c r="V646" s="638">
        <f t="shared" si="8400"/>
        <v>0</v>
      </c>
      <c r="W646" s="638">
        <f>'23년(세부_실적)'!U856</f>
        <v>0</v>
      </c>
      <c r="X646" s="638">
        <f t="shared" si="8401"/>
        <v>0</v>
      </c>
      <c r="Y646" s="638">
        <f>'23년(세부_실적)'!W856</f>
        <v>0</v>
      </c>
      <c r="Z646" s="638">
        <f t="shared" si="8402"/>
        <v>0</v>
      </c>
      <c r="AA646" s="638">
        <f>'23년(세부_실적)'!Y856</f>
        <v>0</v>
      </c>
      <c r="AB646" s="638">
        <f t="shared" si="8402"/>
        <v>0</v>
      </c>
      <c r="AC646" s="638">
        <f>'23년(세부_실적)'!AA856</f>
        <v>0</v>
      </c>
      <c r="AD646" s="638">
        <f t="shared" ref="AD646" si="9309">AC646*1000</f>
        <v>0</v>
      </c>
      <c r="AE646" s="638">
        <f>'23년(세부_실적)'!AC856</f>
        <v>0</v>
      </c>
      <c r="AF646" s="638">
        <f t="shared" ref="AF646" si="9310">AE646*1000</f>
        <v>0</v>
      </c>
      <c r="AG646" s="638">
        <f>'23년(세부_실적)'!AE856</f>
        <v>0</v>
      </c>
      <c r="AH646" s="638">
        <f t="shared" ref="AH646" si="9311">AG646*1000</f>
        <v>0</v>
      </c>
      <c r="AI646" s="638">
        <f>'23년(세부_실적)'!AG856</f>
        <v>0</v>
      </c>
      <c r="AJ646" s="638">
        <f t="shared" ref="AJ646" si="9312">AI646*1000</f>
        <v>0</v>
      </c>
      <c r="AK646" s="638">
        <f>'23년(세부_실적)'!AI856</f>
        <v>0</v>
      </c>
      <c r="AL646" s="638">
        <f t="shared" ref="AL646" si="9313">AK646*1000</f>
        <v>0</v>
      </c>
      <c r="AM646" s="638">
        <f>'23년(세부_실적)'!AK856</f>
        <v>0</v>
      </c>
      <c r="AN646" s="638">
        <f t="shared" ref="AN646" si="9314">AM646*1000</f>
        <v>0</v>
      </c>
      <c r="AO646" s="638">
        <f>'23년(세부_실적)'!AM856</f>
        <v>0</v>
      </c>
      <c r="AP646" s="638">
        <f t="shared" ref="AP646" si="9315">AO646*1000</f>
        <v>0</v>
      </c>
      <c r="AQ646" s="638">
        <f>'23년(세부_실적)'!AO856</f>
        <v>0</v>
      </c>
      <c r="AR646" s="638">
        <f t="shared" ref="AR646" si="9316">AQ646*1000</f>
        <v>0</v>
      </c>
      <c r="AS646" s="638">
        <f>'23년(세부_실적)'!AQ856</f>
        <v>0</v>
      </c>
      <c r="AT646" s="638">
        <f t="shared" ref="AT646" si="9317">AS646*1000</f>
        <v>0</v>
      </c>
      <c r="AU646" s="638">
        <f>'23년(세부_실적)'!AS856</f>
        <v>0</v>
      </c>
      <c r="AV646" s="638">
        <f t="shared" ref="AV646" si="9318">AU646*1000</f>
        <v>0</v>
      </c>
      <c r="AW646" s="638">
        <f>'23년(세부_실적)'!AU856</f>
        <v>0</v>
      </c>
      <c r="AX646" s="638">
        <f t="shared" ref="AX646" si="9319">AW646*1000</f>
        <v>0</v>
      </c>
      <c r="AY646" s="638">
        <f>'23년(세부_실적)'!AW856</f>
        <v>0</v>
      </c>
      <c r="AZ646" s="638">
        <f t="shared" ref="AZ646" si="9320">AY646*1000</f>
        <v>0</v>
      </c>
      <c r="BA646" s="638">
        <f>'23년(세부_실적)'!AY856</f>
        <v>0</v>
      </c>
      <c r="BB646" s="638">
        <f t="shared" ref="BB646" si="9321">BA646*1000</f>
        <v>0</v>
      </c>
      <c r="BC646" s="638">
        <f>'23년(세부_실적)'!BA856</f>
        <v>0</v>
      </c>
      <c r="BD646" s="638">
        <f t="shared" ref="BD646" si="9322">BC646*1000</f>
        <v>0</v>
      </c>
      <c r="BF646" s="617"/>
      <c r="BG646" s="617"/>
      <c r="BH646" s="617"/>
      <c r="BI646" s="617"/>
      <c r="BJ646" s="617"/>
      <c r="BK646" s="617"/>
      <c r="BL646" s="617"/>
      <c r="BM646" s="617"/>
      <c r="BN646" s="617"/>
      <c r="BO646" s="617"/>
      <c r="BP646" s="617"/>
      <c r="BQ646" s="617"/>
      <c r="BR646" s="617"/>
      <c r="BS646" s="617"/>
      <c r="BT646" s="617"/>
      <c r="BU646" s="617"/>
      <c r="BV646" s="617"/>
      <c r="BW646" s="617"/>
      <c r="BX646" s="617"/>
      <c r="BY646" s="617"/>
      <c r="BZ646" s="617"/>
      <c r="CA646" s="617"/>
      <c r="CB646" s="617"/>
      <c r="CC646" s="617"/>
      <c r="CD646" s="617"/>
      <c r="CE646" s="617"/>
      <c r="CF646" s="617"/>
      <c r="CG646" s="617"/>
      <c r="CH646" s="617"/>
      <c r="CI646" s="617"/>
      <c r="CJ646" s="617"/>
      <c r="CK646" s="617"/>
      <c r="CL646" s="617"/>
      <c r="CM646" s="617"/>
      <c r="CN646" s="617"/>
      <c r="CO646" s="617"/>
      <c r="CP646" s="617"/>
      <c r="CQ646" s="617"/>
      <c r="CR646" s="617"/>
      <c r="CS646" s="617"/>
      <c r="CT646" s="617"/>
      <c r="CU646" s="617"/>
      <c r="CV646" s="617"/>
      <c r="CW646" s="617"/>
      <c r="CX646" s="617"/>
      <c r="CY646" s="617"/>
      <c r="CZ646" s="617"/>
      <c r="DA646" s="617"/>
      <c r="DB646" s="6">
        <f t="shared" si="8431"/>
        <v>0</v>
      </c>
      <c r="DC646" s="6">
        <f t="shared" si="8432"/>
        <v>0</v>
      </c>
      <c r="DD646" s="6">
        <f t="shared" si="8433"/>
        <v>0</v>
      </c>
      <c r="DE646" s="6">
        <f t="shared" si="8434"/>
        <v>0</v>
      </c>
      <c r="DF646" s="6">
        <f t="shared" si="8435"/>
        <v>0</v>
      </c>
      <c r="DG646" s="6">
        <f t="shared" si="8436"/>
        <v>0</v>
      </c>
      <c r="DH646" s="6">
        <f t="shared" si="8437"/>
        <v>0</v>
      </c>
      <c r="DI646" s="6">
        <f t="shared" si="8438"/>
        <v>0</v>
      </c>
      <c r="DJ646" s="6">
        <f t="shared" si="8439"/>
        <v>0</v>
      </c>
      <c r="DK646" s="6">
        <f t="shared" si="8440"/>
        <v>0</v>
      </c>
      <c r="DL646" s="6">
        <f t="shared" si="8441"/>
        <v>0</v>
      </c>
      <c r="DM646" s="6">
        <f t="shared" si="8442"/>
        <v>0</v>
      </c>
      <c r="DO646" s="6">
        <f t="shared" si="8443"/>
        <v>0</v>
      </c>
      <c r="DP646" s="6">
        <f t="shared" si="8444"/>
        <v>0</v>
      </c>
      <c r="DQ646" s="6">
        <f t="shared" si="8445"/>
        <v>0</v>
      </c>
      <c r="DR646" s="6">
        <f t="shared" si="8446"/>
        <v>0</v>
      </c>
      <c r="DS646" s="6">
        <f t="shared" si="8447"/>
        <v>0</v>
      </c>
      <c r="DT646" s="6">
        <f t="shared" si="8448"/>
        <v>0</v>
      </c>
      <c r="DU646" s="6">
        <f t="shared" si="8449"/>
        <v>0</v>
      </c>
      <c r="DV646" s="6">
        <f t="shared" si="8450"/>
        <v>0</v>
      </c>
      <c r="DW646" s="6">
        <f t="shared" si="8451"/>
        <v>0</v>
      </c>
      <c r="DX646" s="6">
        <f t="shared" si="8452"/>
        <v>0</v>
      </c>
      <c r="DY646" s="6">
        <f t="shared" si="8453"/>
        <v>0</v>
      </c>
      <c r="DZ646" s="6">
        <f t="shared" si="8454"/>
        <v>0</v>
      </c>
    </row>
    <row r="647" spans="2:130" ht="12" customHeight="1" outlineLevel="1">
      <c r="B647" s="6">
        <f>'23년(세부_실적)'!A857</f>
        <v>641</v>
      </c>
      <c r="C647" s="620"/>
      <c r="D647" s="620"/>
      <c r="E647" s="622" t="str">
        <f>'23년(세부_실적)'!D857</f>
        <v>1200mm, 6.5K</v>
      </c>
      <c r="F647" s="622" t="str">
        <f>'23년(세부_실적)'!E857</f>
        <v>PLN021-T0813365T4R-563</v>
      </c>
      <c r="G647" s="622" t="s">
        <v>1615</v>
      </c>
      <c r="H647" s="622" t="str">
        <f>'23년(세부_실적)'!F857</f>
        <v>T08</v>
      </c>
      <c r="I647" s="617" t="str">
        <f>'23년(세부_실적)'!G857</f>
        <v>구</v>
      </c>
      <c r="J647" s="617" t="str">
        <f>'23년(세부_실적)'!H857</f>
        <v>SY</v>
      </c>
      <c r="K647" s="617">
        <f>'23년(세부_실적)'!I857</f>
        <v>6.04</v>
      </c>
      <c r="L647" s="617">
        <f>'23년(세부_실적)'!J857</f>
        <v>0</v>
      </c>
      <c r="M647" s="617">
        <f>'23년(세부_실적)'!K857</f>
        <v>6.04</v>
      </c>
      <c r="N647" s="617">
        <f>'23년(세부_실적)'!L857</f>
        <v>0</v>
      </c>
      <c r="O647" s="617">
        <f>'23년(세부_실적)'!M857</f>
        <v>6.04</v>
      </c>
      <c r="P647" s="617">
        <f>'23년(세부_실적)'!N857</f>
        <v>0</v>
      </c>
      <c r="Q647" s="617">
        <f>'23년(세부_실적)'!O857</f>
        <v>6.04</v>
      </c>
      <c r="R647" s="617">
        <f>'23년(세부_실적)'!P857</f>
        <v>0</v>
      </c>
      <c r="S647" s="638">
        <f>'23년(세부_실적)'!Q857</f>
        <v>0</v>
      </c>
      <c r="T647" s="638">
        <f t="shared" ref="T647:T710" si="9323">+S647*1000</f>
        <v>0</v>
      </c>
      <c r="U647" s="638">
        <f>'23년(세부_실적)'!S857</f>
        <v>0</v>
      </c>
      <c r="V647" s="638">
        <f t="shared" ref="V647:V710" si="9324">+U647*1000</f>
        <v>0</v>
      </c>
      <c r="W647" s="638">
        <f>'23년(세부_실적)'!U857</f>
        <v>0</v>
      </c>
      <c r="X647" s="638">
        <f t="shared" ref="X647:X710" si="9325">W647*1000</f>
        <v>0</v>
      </c>
      <c r="Y647" s="638">
        <f>'23년(세부_실적)'!W857</f>
        <v>0</v>
      </c>
      <c r="Z647" s="638">
        <f t="shared" ref="Z647:AB710" si="9326">Y647*1000</f>
        <v>0</v>
      </c>
      <c r="AA647" s="638">
        <f>'23년(세부_실적)'!Y857</f>
        <v>0</v>
      </c>
      <c r="AB647" s="638">
        <f t="shared" si="9326"/>
        <v>0</v>
      </c>
      <c r="AC647" s="638">
        <f>'23년(세부_실적)'!AA857</f>
        <v>0</v>
      </c>
      <c r="AD647" s="638">
        <f t="shared" ref="AD647" si="9327">AC647*1000</f>
        <v>0</v>
      </c>
      <c r="AE647" s="638">
        <f>'23년(세부_실적)'!AC857</f>
        <v>0</v>
      </c>
      <c r="AF647" s="638">
        <f t="shared" ref="AF647" si="9328">AE647*1000</f>
        <v>0</v>
      </c>
      <c r="AG647" s="638">
        <f>'23년(세부_실적)'!AE857</f>
        <v>0</v>
      </c>
      <c r="AH647" s="638">
        <f t="shared" ref="AH647" si="9329">AG647*1000</f>
        <v>0</v>
      </c>
      <c r="AI647" s="638">
        <f>'23년(세부_실적)'!AG857</f>
        <v>0</v>
      </c>
      <c r="AJ647" s="638">
        <f t="shared" ref="AJ647" si="9330">AI647*1000</f>
        <v>0</v>
      </c>
      <c r="AK647" s="638">
        <f>'23년(세부_실적)'!AI857</f>
        <v>0</v>
      </c>
      <c r="AL647" s="638">
        <f t="shared" ref="AL647" si="9331">AK647*1000</f>
        <v>0</v>
      </c>
      <c r="AM647" s="638">
        <f>'23년(세부_실적)'!AK857</f>
        <v>0</v>
      </c>
      <c r="AN647" s="638">
        <f t="shared" ref="AN647" si="9332">AM647*1000</f>
        <v>0</v>
      </c>
      <c r="AO647" s="638">
        <f>'23년(세부_실적)'!AM857</f>
        <v>0</v>
      </c>
      <c r="AP647" s="638">
        <f t="shared" ref="AP647" si="9333">AO647*1000</f>
        <v>0</v>
      </c>
      <c r="AQ647" s="638">
        <f>'23년(세부_실적)'!AO857</f>
        <v>0</v>
      </c>
      <c r="AR647" s="638">
        <f t="shared" ref="AR647" si="9334">AQ647*1000</f>
        <v>0</v>
      </c>
      <c r="AS647" s="638">
        <f>'23년(세부_실적)'!AQ857</f>
        <v>0</v>
      </c>
      <c r="AT647" s="638">
        <f t="shared" ref="AT647" si="9335">AS647*1000</f>
        <v>0</v>
      </c>
      <c r="AU647" s="638">
        <f>'23년(세부_실적)'!AS857</f>
        <v>0</v>
      </c>
      <c r="AV647" s="638">
        <f t="shared" ref="AV647" si="9336">AU647*1000</f>
        <v>0</v>
      </c>
      <c r="AW647" s="638">
        <f>'23년(세부_실적)'!AU857</f>
        <v>0</v>
      </c>
      <c r="AX647" s="638">
        <f t="shared" ref="AX647" si="9337">AW647*1000</f>
        <v>0</v>
      </c>
      <c r="AY647" s="638">
        <f>'23년(세부_실적)'!AW857</f>
        <v>0</v>
      </c>
      <c r="AZ647" s="638">
        <f t="shared" ref="AZ647" si="9338">AY647*1000</f>
        <v>0</v>
      </c>
      <c r="BA647" s="638">
        <f>'23년(세부_실적)'!AY857</f>
        <v>0</v>
      </c>
      <c r="BB647" s="638">
        <f t="shared" ref="BB647" si="9339">BA647*1000</f>
        <v>0</v>
      </c>
      <c r="BC647" s="638">
        <f>'23년(세부_실적)'!BA857</f>
        <v>0</v>
      </c>
      <c r="BD647" s="638">
        <f t="shared" ref="BD647" si="9340">BC647*1000</f>
        <v>0</v>
      </c>
      <c r="BF647" s="617">
        <v>1.4</v>
      </c>
      <c r="BG647" s="617">
        <v>3.2697545454545454</v>
      </c>
      <c r="BH647" s="617"/>
      <c r="BI647" s="617"/>
      <c r="BJ647" s="617">
        <v>1.4</v>
      </c>
      <c r="BK647" s="617">
        <v>3.2697545454545454</v>
      </c>
      <c r="BL647" s="617"/>
      <c r="BM647" s="617"/>
      <c r="BN647" s="617">
        <v>1.4</v>
      </c>
      <c r="BO647" s="617">
        <v>3.2697545454545454</v>
      </c>
      <c r="BP647" s="617"/>
      <c r="BQ647" s="617"/>
      <c r="BR647" s="617">
        <v>1.4</v>
      </c>
      <c r="BS647" s="617">
        <v>3.2697545454545454</v>
      </c>
      <c r="BT647" s="617"/>
      <c r="BU647" s="617"/>
      <c r="BV647" s="617">
        <v>1.4</v>
      </c>
      <c r="BW647" s="617">
        <v>3.2697545454545454</v>
      </c>
      <c r="BX647" s="617"/>
      <c r="BY647" s="617"/>
      <c r="BZ647" s="617">
        <v>1.4</v>
      </c>
      <c r="CA647" s="617">
        <v>3.2697545454545454</v>
      </c>
      <c r="CB647" s="617"/>
      <c r="CC647" s="617"/>
      <c r="CD647" s="617"/>
      <c r="CE647" s="617"/>
      <c r="CF647" s="617"/>
      <c r="CG647" s="617"/>
      <c r="CH647" s="617"/>
      <c r="CI647" s="617"/>
      <c r="CJ647" s="617"/>
      <c r="CK647" s="617"/>
      <c r="CL647" s="617"/>
      <c r="CM647" s="617"/>
      <c r="CN647" s="617"/>
      <c r="CO647" s="617"/>
      <c r="CP647" s="617"/>
      <c r="CQ647" s="617"/>
      <c r="CR647" s="617"/>
      <c r="CS647" s="617"/>
      <c r="CT647" s="617"/>
      <c r="CU647" s="617"/>
      <c r="CV647" s="617"/>
      <c r="CW647" s="617"/>
      <c r="CX647" s="617"/>
      <c r="CY647" s="617"/>
      <c r="CZ647" s="617"/>
      <c r="DA647" s="617"/>
      <c r="DB647" s="6">
        <f t="shared" si="8431"/>
        <v>0</v>
      </c>
      <c r="DC647" s="6">
        <f t="shared" si="8432"/>
        <v>0</v>
      </c>
      <c r="DD647" s="6">
        <f t="shared" si="8433"/>
        <v>0</v>
      </c>
      <c r="DE647" s="6">
        <f t="shared" si="8434"/>
        <v>0</v>
      </c>
      <c r="DF647" s="6">
        <f t="shared" si="8435"/>
        <v>0</v>
      </c>
      <c r="DG647" s="6">
        <f t="shared" si="8436"/>
        <v>0</v>
      </c>
      <c r="DH647" s="6">
        <f t="shared" si="8437"/>
        <v>0</v>
      </c>
      <c r="DI647" s="6">
        <f t="shared" si="8438"/>
        <v>0</v>
      </c>
      <c r="DJ647" s="6">
        <f t="shared" si="8439"/>
        <v>0</v>
      </c>
      <c r="DK647" s="6">
        <f t="shared" si="8440"/>
        <v>0</v>
      </c>
      <c r="DL647" s="6">
        <f t="shared" si="8441"/>
        <v>0</v>
      </c>
      <c r="DM647" s="6">
        <f t="shared" si="8442"/>
        <v>0</v>
      </c>
      <c r="DO647" s="6">
        <f t="shared" si="8443"/>
        <v>0</v>
      </c>
      <c r="DP647" s="6">
        <f t="shared" si="8444"/>
        <v>0</v>
      </c>
      <c r="DQ647" s="6">
        <f t="shared" si="8445"/>
        <v>0</v>
      </c>
      <c r="DR647" s="6">
        <f t="shared" si="8446"/>
        <v>0</v>
      </c>
      <c r="DS647" s="6">
        <f t="shared" si="8447"/>
        <v>0</v>
      </c>
      <c r="DT647" s="6">
        <f t="shared" si="8448"/>
        <v>0</v>
      </c>
      <c r="DU647" s="6">
        <f t="shared" si="8449"/>
        <v>0</v>
      </c>
      <c r="DV647" s="6">
        <f t="shared" si="8450"/>
        <v>0</v>
      </c>
      <c r="DW647" s="6">
        <f t="shared" si="8451"/>
        <v>0</v>
      </c>
      <c r="DX647" s="6">
        <f t="shared" si="8452"/>
        <v>0</v>
      </c>
      <c r="DY647" s="6">
        <f t="shared" si="8453"/>
        <v>0</v>
      </c>
      <c r="DZ647" s="6">
        <f t="shared" si="8454"/>
        <v>0</v>
      </c>
    </row>
    <row r="648" spans="2:130" ht="12" customHeight="1" outlineLevel="1">
      <c r="B648" s="6">
        <f>'23년(세부_실적)'!A858</f>
        <v>642</v>
      </c>
      <c r="C648" s="620"/>
      <c r="D648" s="620"/>
      <c r="E648" s="622" t="str">
        <f>'23년(세부_실적)'!D858</f>
        <v>1200mm, 5K</v>
      </c>
      <c r="F648" s="622" t="str">
        <f>'23년(세부_실적)'!E858</f>
        <v>PLN021-T0814330T4R-565</v>
      </c>
      <c r="G648" s="622" t="s">
        <v>1616</v>
      </c>
      <c r="H648" s="622" t="str">
        <f>'23년(세부_실적)'!F858</f>
        <v>T08</v>
      </c>
      <c r="I648" s="617" t="str">
        <f>'23년(세부_실적)'!G858</f>
        <v>구</v>
      </c>
      <c r="J648" s="617" t="str">
        <f>'23년(세부_실적)'!H858</f>
        <v>SY</v>
      </c>
      <c r="K648" s="617">
        <f>'23년(세부_실적)'!I858</f>
        <v>6.28</v>
      </c>
      <c r="L648" s="617">
        <f>'23년(세부_실적)'!J858</f>
        <v>0</v>
      </c>
      <c r="M648" s="617">
        <f>'23년(세부_실적)'!K858</f>
        <v>6.28</v>
      </c>
      <c r="N648" s="617">
        <f>'23년(세부_실적)'!L858</f>
        <v>0</v>
      </c>
      <c r="O648" s="617">
        <f>'23년(세부_실적)'!M858</f>
        <v>6.28</v>
      </c>
      <c r="P648" s="617">
        <f>'23년(세부_실적)'!N858</f>
        <v>0</v>
      </c>
      <c r="Q648" s="617">
        <f>'23년(세부_실적)'!O858</f>
        <v>6.28</v>
      </c>
      <c r="R648" s="617">
        <f>'23년(세부_실적)'!P858</f>
        <v>0</v>
      </c>
      <c r="S648" s="638">
        <f>'23년(세부_실적)'!Q858</f>
        <v>0</v>
      </c>
      <c r="T648" s="638">
        <f t="shared" si="9323"/>
        <v>0</v>
      </c>
      <c r="U648" s="638">
        <f>'23년(세부_실적)'!S858</f>
        <v>0</v>
      </c>
      <c r="V648" s="638">
        <f t="shared" si="9324"/>
        <v>0</v>
      </c>
      <c r="W648" s="638">
        <f>'23년(세부_실적)'!U858</f>
        <v>0</v>
      </c>
      <c r="X648" s="638">
        <f t="shared" si="9325"/>
        <v>0</v>
      </c>
      <c r="Y648" s="638">
        <f>'23년(세부_실적)'!W858</f>
        <v>0</v>
      </c>
      <c r="Z648" s="638">
        <f t="shared" si="9326"/>
        <v>0</v>
      </c>
      <c r="AA648" s="638">
        <f>'23년(세부_실적)'!Y858</f>
        <v>0</v>
      </c>
      <c r="AB648" s="638">
        <f t="shared" si="9326"/>
        <v>0</v>
      </c>
      <c r="AC648" s="638">
        <f>'23년(세부_실적)'!AA858</f>
        <v>0</v>
      </c>
      <c r="AD648" s="638">
        <f t="shared" ref="AD648" si="9341">AC648*1000</f>
        <v>0</v>
      </c>
      <c r="AE648" s="638">
        <f>'23년(세부_실적)'!AC858</f>
        <v>0</v>
      </c>
      <c r="AF648" s="638">
        <f t="shared" ref="AF648" si="9342">AE648*1000</f>
        <v>0</v>
      </c>
      <c r="AG648" s="638">
        <f>'23년(세부_실적)'!AE858</f>
        <v>0</v>
      </c>
      <c r="AH648" s="638">
        <f t="shared" ref="AH648" si="9343">AG648*1000</f>
        <v>0</v>
      </c>
      <c r="AI648" s="638">
        <f>'23년(세부_실적)'!AG858</f>
        <v>0</v>
      </c>
      <c r="AJ648" s="638">
        <f t="shared" ref="AJ648" si="9344">AI648*1000</f>
        <v>0</v>
      </c>
      <c r="AK648" s="638">
        <f>'23년(세부_실적)'!AI858</f>
        <v>0</v>
      </c>
      <c r="AL648" s="638">
        <f t="shared" ref="AL648" si="9345">AK648*1000</f>
        <v>0</v>
      </c>
      <c r="AM648" s="638">
        <f>'23년(세부_실적)'!AK858</f>
        <v>0</v>
      </c>
      <c r="AN648" s="638">
        <f t="shared" ref="AN648" si="9346">AM648*1000</f>
        <v>0</v>
      </c>
      <c r="AO648" s="638">
        <f>'23년(세부_실적)'!AM858</f>
        <v>0</v>
      </c>
      <c r="AP648" s="638">
        <f t="shared" ref="AP648" si="9347">AO648*1000</f>
        <v>0</v>
      </c>
      <c r="AQ648" s="638">
        <f>'23년(세부_실적)'!AO858</f>
        <v>0</v>
      </c>
      <c r="AR648" s="638">
        <f t="shared" ref="AR648" si="9348">AQ648*1000</f>
        <v>0</v>
      </c>
      <c r="AS648" s="638">
        <f>'23년(세부_실적)'!AQ858</f>
        <v>0</v>
      </c>
      <c r="AT648" s="638">
        <f t="shared" ref="AT648" si="9349">AS648*1000</f>
        <v>0</v>
      </c>
      <c r="AU648" s="638">
        <f>'23년(세부_실적)'!AS858</f>
        <v>0</v>
      </c>
      <c r="AV648" s="638">
        <f t="shared" ref="AV648" si="9350">AU648*1000</f>
        <v>0</v>
      </c>
      <c r="AW648" s="638">
        <f>'23년(세부_실적)'!AU858</f>
        <v>0</v>
      </c>
      <c r="AX648" s="638">
        <f t="shared" ref="AX648" si="9351">AW648*1000</f>
        <v>0</v>
      </c>
      <c r="AY648" s="638">
        <f>'23년(세부_실적)'!AW858</f>
        <v>0</v>
      </c>
      <c r="AZ648" s="638">
        <f t="shared" ref="AZ648" si="9352">AY648*1000</f>
        <v>0</v>
      </c>
      <c r="BA648" s="638">
        <f>'23년(세부_실적)'!AY858</f>
        <v>0</v>
      </c>
      <c r="BB648" s="638">
        <f t="shared" ref="BB648" si="9353">BA648*1000</f>
        <v>0</v>
      </c>
      <c r="BC648" s="638">
        <f>'23년(세부_실적)'!BA858</f>
        <v>0</v>
      </c>
      <c r="BD648" s="638">
        <f t="shared" ref="BD648" si="9354">BC648*1000</f>
        <v>0</v>
      </c>
      <c r="BF648" s="617">
        <v>1.2887096774193547</v>
      </c>
      <c r="BG648" s="617">
        <v>3.2334409090909086</v>
      </c>
      <c r="BH648" s="617"/>
      <c r="BI648" s="617"/>
      <c r="BJ648" s="617">
        <v>1.2887096774193547</v>
      </c>
      <c r="BK648" s="617">
        <v>3.2334409090909086</v>
      </c>
      <c r="BL648" s="617"/>
      <c r="BM648" s="617"/>
      <c r="BN648" s="617">
        <v>1.2887096774193547</v>
      </c>
      <c r="BO648" s="617">
        <v>3.2334409090909086</v>
      </c>
      <c r="BP648" s="617"/>
      <c r="BQ648" s="617"/>
      <c r="BR648" s="617">
        <v>1.2887096774193547</v>
      </c>
      <c r="BS648" s="617">
        <v>3.2334409090909086</v>
      </c>
      <c r="BT648" s="617"/>
      <c r="BU648" s="617"/>
      <c r="BV648" s="617">
        <v>1.2887096774193547</v>
      </c>
      <c r="BW648" s="617">
        <v>3.2334409090909086</v>
      </c>
      <c r="BX648" s="617"/>
      <c r="BY648" s="617"/>
      <c r="BZ648" s="617">
        <v>1.2887096774193547</v>
      </c>
      <c r="CA648" s="617">
        <v>3.2334409090909086</v>
      </c>
      <c r="CB648" s="617"/>
      <c r="CC648" s="617"/>
      <c r="CD648" s="617"/>
      <c r="CE648" s="617"/>
      <c r="CF648" s="617"/>
      <c r="CG648" s="617"/>
      <c r="CH648" s="617"/>
      <c r="CI648" s="617"/>
      <c r="CJ648" s="617"/>
      <c r="CK648" s="617"/>
      <c r="CL648" s="617"/>
      <c r="CM648" s="617"/>
      <c r="CN648" s="617"/>
      <c r="CO648" s="617"/>
      <c r="CP648" s="617"/>
      <c r="CQ648" s="617"/>
      <c r="CR648" s="617"/>
      <c r="CS648" s="617"/>
      <c r="CT648" s="617"/>
      <c r="CU648" s="617"/>
      <c r="CV648" s="617"/>
      <c r="CW648" s="617"/>
      <c r="CX648" s="617"/>
      <c r="CY648" s="617"/>
      <c r="CZ648" s="617"/>
      <c r="DA648" s="617"/>
      <c r="DB648" s="6">
        <f t="shared" ref="DB648:DB711" si="9355">+V648*BH648*$BI$2</f>
        <v>0</v>
      </c>
      <c r="DC648" s="6">
        <f t="shared" ref="DC648:DC711" si="9356">+X648*BL648*$BM$2</f>
        <v>0</v>
      </c>
      <c r="DD648" s="6">
        <f t="shared" ref="DD648:DD711" si="9357">+BP648*Z648*$BQ$2</f>
        <v>0</v>
      </c>
      <c r="DE648" s="6">
        <f t="shared" ref="DE648:DE711" si="9358">+AD648*BT648*$BU$2</f>
        <v>0</v>
      </c>
      <c r="DF648" s="6">
        <f t="shared" ref="DF648:DF711" si="9359">+BX648*AF648*$BY$2</f>
        <v>0</v>
      </c>
      <c r="DG648" s="6">
        <f t="shared" ref="DG648:DG711" si="9360">+CB648*AH648*$CC$2</f>
        <v>0</v>
      </c>
      <c r="DH648" s="6">
        <f t="shared" ref="DH648:DH711" si="9361">+CF648*AN648*$CG$2</f>
        <v>0</v>
      </c>
      <c r="DI648" s="6">
        <f t="shared" ref="DI648:DI711" si="9362">+CB648*AP648*$AP$2</f>
        <v>0</v>
      </c>
      <c r="DJ648" s="6">
        <f t="shared" ref="DJ648:DJ711" si="9363">+CN648*AR648*$AR$2</f>
        <v>0</v>
      </c>
      <c r="DK648" s="6">
        <f t="shared" ref="DK648:DK711" si="9364">+CR648*AV648*$AV$2</f>
        <v>0</v>
      </c>
      <c r="DL648" s="6">
        <f t="shared" ref="DL648:DL711" si="9365">+CV648*AX648*$AX$2</f>
        <v>0</v>
      </c>
      <c r="DM648" s="6">
        <f t="shared" ref="DM648:DM711" si="9366">+CZ648*AZ648*$AZ$2</f>
        <v>0</v>
      </c>
      <c r="DO648" s="6">
        <f t="shared" ref="DO648:DO711" si="9367">+(BF648+BG648)*V648*$V$2</f>
        <v>0</v>
      </c>
      <c r="DP648" s="6">
        <f t="shared" ref="DP648:DP711" si="9368">+(BJ648+BK648)*X648*$X$2</f>
        <v>0</v>
      </c>
      <c r="DQ648" s="6">
        <f t="shared" ref="DQ648:DQ711" si="9369">+(BN648+BO648)*Z648*$Z$2</f>
        <v>0</v>
      </c>
      <c r="DR648" s="6">
        <f t="shared" ref="DR648:DR711" si="9370">+(BR648+BS648)*AD648*$AD$2</f>
        <v>0</v>
      </c>
      <c r="DS648" s="6">
        <f t="shared" ref="DS648:DS711" si="9371">+(BV648+BW648)*AF648*$AF$2</f>
        <v>0</v>
      </c>
      <c r="DT648" s="6">
        <f t="shared" ref="DT648:DT711" si="9372">+(BZ648+CA648)*AH648*$AH$2</f>
        <v>0</v>
      </c>
      <c r="DU648" s="6">
        <f t="shared" ref="DU648:DU711" si="9373">+(CD648+CE648)*AN648*$AN$2</f>
        <v>0</v>
      </c>
      <c r="DV648" s="6">
        <f t="shared" ref="DV648:DV711" si="9374">+(CH648+CI648)*AP648*$AP$2</f>
        <v>0</v>
      </c>
      <c r="DW648" s="6">
        <f t="shared" ref="DW648:DW711" si="9375">+(CL648+CM648)*AR648*$AR$2</f>
        <v>0</v>
      </c>
      <c r="DX648" s="6">
        <f t="shared" ref="DX648:DX711" si="9376">+(CP648+CQ648)*AV648*$AV$2</f>
        <v>0</v>
      </c>
      <c r="DY648" s="6">
        <f t="shared" ref="DY648:DY711" si="9377">+(CT648+CU648)*AX648*$AX$2</f>
        <v>0</v>
      </c>
      <c r="DZ648" s="6">
        <f t="shared" ref="DZ648:DZ711" si="9378">+(CX648+CY648)*AZ648*$AZ$2</f>
        <v>0</v>
      </c>
    </row>
    <row r="649" spans="2:130" ht="12" customHeight="1" outlineLevel="1">
      <c r="B649" s="6">
        <f>'23년(세부_실적)'!A859</f>
        <v>643</v>
      </c>
      <c r="C649" s="620"/>
      <c r="D649" s="620"/>
      <c r="E649" s="622" t="str">
        <f>'23년(세부_실적)'!D859</f>
        <v>1200mm, 5K</v>
      </c>
      <c r="F649" s="622" t="str">
        <f>'23년(세부_실적)'!E859</f>
        <v>PLN021-T0814340T4R-565</v>
      </c>
      <c r="G649" s="622" t="s">
        <v>1617</v>
      </c>
      <c r="H649" s="622" t="str">
        <f>'23년(세부_실적)'!F859</f>
        <v>T08</v>
      </c>
      <c r="I649" s="617" t="str">
        <f>'23년(세부_실적)'!G859</f>
        <v>구</v>
      </c>
      <c r="J649" s="617" t="str">
        <f>'23년(세부_실적)'!H859</f>
        <v>SY</v>
      </c>
      <c r="K649" s="617">
        <f>'23년(세부_실적)'!I859</f>
        <v>6.53</v>
      </c>
      <c r="L649" s="617">
        <f>'23년(세부_실적)'!J859</f>
        <v>0</v>
      </c>
      <c r="M649" s="617">
        <f>'23년(세부_실적)'!K859</f>
        <v>6.53</v>
      </c>
      <c r="N649" s="617">
        <f>'23년(세부_실적)'!L859</f>
        <v>0</v>
      </c>
      <c r="O649" s="617">
        <f>'23년(세부_실적)'!M859</f>
        <v>6.53</v>
      </c>
      <c r="P649" s="617">
        <f>'23년(세부_실적)'!N859</f>
        <v>0</v>
      </c>
      <c r="Q649" s="617">
        <f>'23년(세부_실적)'!O859</f>
        <v>6.53</v>
      </c>
      <c r="R649" s="617">
        <f>'23년(세부_실적)'!P859</f>
        <v>0</v>
      </c>
      <c r="S649" s="638">
        <f>'23년(세부_실적)'!Q859</f>
        <v>1.5</v>
      </c>
      <c r="T649" s="638">
        <f t="shared" si="9323"/>
        <v>1500</v>
      </c>
      <c r="U649" s="638">
        <f>'23년(세부_실적)'!S859</f>
        <v>0</v>
      </c>
      <c r="V649" s="638">
        <f t="shared" si="9324"/>
        <v>0</v>
      </c>
      <c r="W649" s="638">
        <f>'23년(세부_실적)'!U859</f>
        <v>0</v>
      </c>
      <c r="X649" s="638">
        <f t="shared" si="9325"/>
        <v>0</v>
      </c>
      <c r="Y649" s="638">
        <f>'23년(세부_실적)'!W859</f>
        <v>0</v>
      </c>
      <c r="Z649" s="638">
        <f t="shared" si="9326"/>
        <v>0</v>
      </c>
      <c r="AA649" s="638">
        <f>'23년(세부_실적)'!Y859</f>
        <v>0</v>
      </c>
      <c r="AB649" s="638">
        <f t="shared" si="9326"/>
        <v>0</v>
      </c>
      <c r="AC649" s="638">
        <f>'23년(세부_실적)'!AA859</f>
        <v>0.5</v>
      </c>
      <c r="AD649" s="638">
        <f t="shared" ref="AD649" si="9379">AC649*1000</f>
        <v>500</v>
      </c>
      <c r="AE649" s="638">
        <f>'23년(세부_실적)'!AC859</f>
        <v>1</v>
      </c>
      <c r="AF649" s="638">
        <f t="shared" ref="AF649" si="9380">AE649*1000</f>
        <v>1000</v>
      </c>
      <c r="AG649" s="638">
        <f>'23년(세부_실적)'!AE859</f>
        <v>0</v>
      </c>
      <c r="AH649" s="638">
        <f t="shared" ref="AH649" si="9381">AG649*1000</f>
        <v>0</v>
      </c>
      <c r="AI649" s="638">
        <f>'23년(세부_실적)'!AG859</f>
        <v>1.5</v>
      </c>
      <c r="AJ649" s="638">
        <f t="shared" ref="AJ649" si="9382">AI649*1000</f>
        <v>1500</v>
      </c>
      <c r="AK649" s="638">
        <f>'23년(세부_실적)'!AI859</f>
        <v>1.5</v>
      </c>
      <c r="AL649" s="638">
        <f t="shared" ref="AL649" si="9383">AK649*1000</f>
        <v>1500</v>
      </c>
      <c r="AM649" s="638">
        <f>'23년(세부_실적)'!AK859</f>
        <v>0</v>
      </c>
      <c r="AN649" s="638">
        <f t="shared" ref="AN649" si="9384">AM649*1000</f>
        <v>0</v>
      </c>
      <c r="AO649" s="638">
        <f>'23년(세부_실적)'!AM859</f>
        <v>0</v>
      </c>
      <c r="AP649" s="638">
        <f t="shared" ref="AP649" si="9385">AO649*1000</f>
        <v>0</v>
      </c>
      <c r="AQ649" s="638">
        <f>'23년(세부_실적)'!AO859</f>
        <v>0</v>
      </c>
      <c r="AR649" s="638">
        <f t="shared" ref="AR649" si="9386">AQ649*1000</f>
        <v>0</v>
      </c>
      <c r="AS649" s="638">
        <f>'23년(세부_실적)'!AQ859</f>
        <v>0</v>
      </c>
      <c r="AT649" s="638">
        <f t="shared" ref="AT649" si="9387">AS649*1000</f>
        <v>0</v>
      </c>
      <c r="AU649" s="638">
        <f>'23년(세부_실적)'!AS859</f>
        <v>0</v>
      </c>
      <c r="AV649" s="638">
        <f t="shared" ref="AV649" si="9388">AU649*1000</f>
        <v>0</v>
      </c>
      <c r="AW649" s="638">
        <f>'23년(세부_실적)'!AU859</f>
        <v>0</v>
      </c>
      <c r="AX649" s="638">
        <f t="shared" ref="AX649" si="9389">AW649*1000</f>
        <v>0</v>
      </c>
      <c r="AY649" s="638">
        <f>'23년(세부_실적)'!AW859</f>
        <v>0</v>
      </c>
      <c r="AZ649" s="638">
        <f t="shared" ref="AZ649" si="9390">AY649*1000</f>
        <v>0</v>
      </c>
      <c r="BA649" s="638">
        <f>'23년(세부_실적)'!AY859</f>
        <v>0</v>
      </c>
      <c r="BB649" s="638">
        <f t="shared" ref="BB649" si="9391">BA649*1000</f>
        <v>0</v>
      </c>
      <c r="BC649" s="638">
        <f>'23년(세부_실적)'!BA859</f>
        <v>0</v>
      </c>
      <c r="BD649" s="638">
        <f t="shared" ref="BD649" si="9392">BC649*1000</f>
        <v>0</v>
      </c>
      <c r="BF649" s="617">
        <v>1.4</v>
      </c>
      <c r="BG649" s="617">
        <v>3.2697545454545454</v>
      </c>
      <c r="BH649" s="617" t="e">
        <f>VLOOKUP(F649,'[1]영업계획서(세부)'!$E$8:$H$532,3,0)</f>
        <v>#N/A</v>
      </c>
      <c r="BI649" s="617"/>
      <c r="BJ649" s="617">
        <v>1.4</v>
      </c>
      <c r="BK649" s="617">
        <v>3.2697545454545454</v>
      </c>
      <c r="BL649" s="617">
        <v>6.04</v>
      </c>
      <c r="BM649" s="617"/>
      <c r="BN649" s="617">
        <v>1.4</v>
      </c>
      <c r="BO649" s="617">
        <v>3.2697545454545454</v>
      </c>
      <c r="BP649" s="617">
        <v>6.04</v>
      </c>
      <c r="BQ649" s="617"/>
      <c r="BR649" s="617">
        <v>1.4</v>
      </c>
      <c r="BS649" s="617">
        <v>3.2697545454545454</v>
      </c>
      <c r="BT649" s="617">
        <v>6.04</v>
      </c>
      <c r="BU649" s="617"/>
      <c r="BV649" s="617">
        <v>1.4</v>
      </c>
      <c r="BW649" s="617">
        <v>3.2697545454545454</v>
      </c>
      <c r="BX649" s="617"/>
      <c r="BY649" s="617"/>
      <c r="BZ649" s="617">
        <v>1.4</v>
      </c>
      <c r="CA649" s="617">
        <v>3.2697545454545454</v>
      </c>
      <c r="CB649" s="617"/>
      <c r="CC649" s="617"/>
      <c r="CD649" s="617"/>
      <c r="CE649" s="617"/>
      <c r="CF649" s="617"/>
      <c r="CG649" s="617"/>
      <c r="CH649" s="617"/>
      <c r="CI649" s="617"/>
      <c r="CJ649" s="617"/>
      <c r="CK649" s="617"/>
      <c r="CL649" s="617"/>
      <c r="CM649" s="617"/>
      <c r="CN649" s="617"/>
      <c r="CO649" s="617"/>
      <c r="CP649" s="617"/>
      <c r="CQ649" s="617"/>
      <c r="CR649" s="617"/>
      <c r="CS649" s="617"/>
      <c r="CT649" s="617"/>
      <c r="CU649" s="617"/>
      <c r="CV649" s="617"/>
      <c r="CW649" s="617"/>
      <c r="CX649" s="617"/>
      <c r="CY649" s="617"/>
      <c r="CZ649" s="617"/>
      <c r="DA649" s="617"/>
      <c r="DB649" s="6" t="e">
        <f t="shared" si="9355"/>
        <v>#N/A</v>
      </c>
      <c r="DC649" s="6">
        <f t="shared" si="9356"/>
        <v>0</v>
      </c>
      <c r="DD649" s="6">
        <f t="shared" si="9357"/>
        <v>0</v>
      </c>
      <c r="DE649" s="6">
        <f t="shared" si="9358"/>
        <v>3996426.4</v>
      </c>
      <c r="DF649" s="6">
        <f t="shared" si="9359"/>
        <v>0</v>
      </c>
      <c r="DG649" s="6">
        <f t="shared" si="9360"/>
        <v>0</v>
      </c>
      <c r="DH649" s="6">
        <f t="shared" si="9361"/>
        <v>0</v>
      </c>
      <c r="DI649" s="6">
        <f t="shared" si="9362"/>
        <v>0</v>
      </c>
      <c r="DJ649" s="6">
        <f t="shared" si="9363"/>
        <v>0</v>
      </c>
      <c r="DK649" s="6">
        <f t="shared" si="9364"/>
        <v>0</v>
      </c>
      <c r="DL649" s="6">
        <f t="shared" si="9365"/>
        <v>0</v>
      </c>
      <c r="DM649" s="6">
        <f t="shared" si="9366"/>
        <v>0</v>
      </c>
      <c r="DO649" s="6">
        <f t="shared" si="9367"/>
        <v>0</v>
      </c>
      <c r="DP649" s="6">
        <f t="shared" si="9368"/>
        <v>0</v>
      </c>
      <c r="DQ649" s="6">
        <f t="shared" si="9369"/>
        <v>0</v>
      </c>
      <c r="DR649" s="6">
        <f t="shared" si="9370"/>
        <v>3089789.7925454541</v>
      </c>
      <c r="DS649" s="6">
        <f t="shared" si="9371"/>
        <v>6183175.2960909083</v>
      </c>
      <c r="DT649" s="6">
        <f t="shared" si="9372"/>
        <v>0</v>
      </c>
      <c r="DU649" s="6">
        <f t="shared" si="9373"/>
        <v>0</v>
      </c>
      <c r="DV649" s="6">
        <f t="shared" si="9374"/>
        <v>0</v>
      </c>
      <c r="DW649" s="6">
        <f t="shared" si="9375"/>
        <v>0</v>
      </c>
      <c r="DX649" s="6">
        <f t="shared" si="9376"/>
        <v>0</v>
      </c>
      <c r="DY649" s="6">
        <f t="shared" si="9377"/>
        <v>0</v>
      </c>
      <c r="DZ649" s="6">
        <f t="shared" si="9378"/>
        <v>0</v>
      </c>
    </row>
    <row r="650" spans="2:130" ht="12" customHeight="1" outlineLevel="1">
      <c r="B650" s="6">
        <f>'23년(세부_실적)'!A860</f>
        <v>644</v>
      </c>
      <c r="C650" s="620"/>
      <c r="D650" s="620"/>
      <c r="E650" s="622" t="str">
        <f>'23년(세부_실적)'!D860</f>
        <v>1200mm, 5K</v>
      </c>
      <c r="F650" s="622" t="str">
        <f>'23년(세부_실적)'!E860</f>
        <v>PLN021-T0814350T4R-565</v>
      </c>
      <c r="G650" s="622" t="s">
        <v>1618</v>
      </c>
      <c r="H650" s="622" t="str">
        <f>'23년(세부_실적)'!F860</f>
        <v>T08</v>
      </c>
      <c r="I650" s="617" t="str">
        <f>'23년(세부_실적)'!G860</f>
        <v>구</v>
      </c>
      <c r="J650" s="617" t="str">
        <f>'23년(세부_실적)'!H860</f>
        <v>SY</v>
      </c>
      <c r="K650" s="617">
        <f>'23년(세부_실적)'!I860</f>
        <v>6.66</v>
      </c>
      <c r="L650" s="617">
        <f>'23년(세부_실적)'!J860</f>
        <v>0</v>
      </c>
      <c r="M650" s="617">
        <f>'23년(세부_실적)'!K860</f>
        <v>6.66</v>
      </c>
      <c r="N650" s="617">
        <f>'23년(세부_실적)'!L860</f>
        <v>0</v>
      </c>
      <c r="O650" s="617">
        <f>'23년(세부_실적)'!M860</f>
        <v>6.66</v>
      </c>
      <c r="P650" s="617">
        <f>'23년(세부_실적)'!N860</f>
        <v>0</v>
      </c>
      <c r="Q650" s="617">
        <f>'23년(세부_실적)'!O860</f>
        <v>6.66</v>
      </c>
      <c r="R650" s="617">
        <f>'23년(세부_실적)'!P860</f>
        <v>0</v>
      </c>
      <c r="S650" s="638">
        <f>'23년(세부_실적)'!Q860</f>
        <v>18.96</v>
      </c>
      <c r="T650" s="638">
        <f t="shared" si="9323"/>
        <v>18960</v>
      </c>
      <c r="U650" s="638">
        <f>'23년(세부_실적)'!S860</f>
        <v>1.39</v>
      </c>
      <c r="V650" s="638">
        <f t="shared" si="9324"/>
        <v>1390</v>
      </c>
      <c r="W650" s="638">
        <f>'23년(세부_실적)'!U860</f>
        <v>3.97</v>
      </c>
      <c r="X650" s="638">
        <f t="shared" si="9325"/>
        <v>3970</v>
      </c>
      <c r="Y650" s="638">
        <f>'23년(세부_실적)'!W860</f>
        <v>1</v>
      </c>
      <c r="Z650" s="638">
        <f t="shared" si="9326"/>
        <v>1000</v>
      </c>
      <c r="AA650" s="638">
        <f>'23년(세부_실적)'!Y860</f>
        <v>6.36</v>
      </c>
      <c r="AB650" s="638">
        <f t="shared" si="9326"/>
        <v>6360</v>
      </c>
      <c r="AC650" s="638">
        <f>'23년(세부_실적)'!AA860</f>
        <v>6</v>
      </c>
      <c r="AD650" s="638">
        <f t="shared" ref="AD650" si="9393">AC650*1000</f>
        <v>6000</v>
      </c>
      <c r="AE650" s="638">
        <f>'23년(세부_실적)'!AC860</f>
        <v>1.6</v>
      </c>
      <c r="AF650" s="638">
        <f t="shared" ref="AF650" si="9394">AE650*1000</f>
        <v>1600</v>
      </c>
      <c r="AG650" s="638">
        <f>'23년(세부_실적)'!AE860</f>
        <v>4</v>
      </c>
      <c r="AH650" s="638">
        <f t="shared" ref="AH650" si="9395">AG650*1000</f>
        <v>4000</v>
      </c>
      <c r="AI650" s="638">
        <f>'23년(세부_실적)'!AG860</f>
        <v>11.6</v>
      </c>
      <c r="AJ650" s="638">
        <f t="shared" ref="AJ650" si="9396">AI650*1000</f>
        <v>11600</v>
      </c>
      <c r="AK650" s="638">
        <f>'23년(세부_실적)'!AI860</f>
        <v>17.96</v>
      </c>
      <c r="AL650" s="638">
        <f t="shared" ref="AL650" si="9397">AK650*1000</f>
        <v>17960</v>
      </c>
      <c r="AM650" s="638">
        <f>'23년(세부_실적)'!AK860</f>
        <v>1</v>
      </c>
      <c r="AN650" s="638">
        <f t="shared" ref="AN650" si="9398">AM650*1000</f>
        <v>1000</v>
      </c>
      <c r="AO650" s="638">
        <f>'23년(세부_실적)'!AM860</f>
        <v>0</v>
      </c>
      <c r="AP650" s="638">
        <f t="shared" ref="AP650" si="9399">AO650*1000</f>
        <v>0</v>
      </c>
      <c r="AQ650" s="638">
        <f>'23년(세부_실적)'!AO860</f>
        <v>0</v>
      </c>
      <c r="AR650" s="638">
        <f t="shared" ref="AR650" si="9400">AQ650*1000</f>
        <v>0</v>
      </c>
      <c r="AS650" s="638">
        <f>'23년(세부_실적)'!AQ860</f>
        <v>1</v>
      </c>
      <c r="AT650" s="638">
        <f t="shared" ref="AT650" si="9401">AS650*1000</f>
        <v>1000</v>
      </c>
      <c r="AU650" s="638">
        <f>'23년(세부_실적)'!AS860</f>
        <v>0</v>
      </c>
      <c r="AV650" s="638">
        <f t="shared" ref="AV650" si="9402">AU650*1000</f>
        <v>0</v>
      </c>
      <c r="AW650" s="638">
        <f>'23년(세부_실적)'!AU860</f>
        <v>0</v>
      </c>
      <c r="AX650" s="638">
        <f t="shared" ref="AX650" si="9403">AW650*1000</f>
        <v>0</v>
      </c>
      <c r="AY650" s="638">
        <f>'23년(세부_실적)'!AW860</f>
        <v>0</v>
      </c>
      <c r="AZ650" s="638">
        <f t="shared" ref="AZ650" si="9404">AY650*1000</f>
        <v>0</v>
      </c>
      <c r="BA650" s="638">
        <f>'23년(세부_실적)'!AY860</f>
        <v>0</v>
      </c>
      <c r="BB650" s="638">
        <f t="shared" ref="BB650" si="9405">BA650*1000</f>
        <v>0</v>
      </c>
      <c r="BC650" s="638">
        <f>'23년(세부_실적)'!BA860</f>
        <v>1</v>
      </c>
      <c r="BD650" s="638">
        <f t="shared" ref="BD650" si="9406">BC650*1000</f>
        <v>1000</v>
      </c>
      <c r="BF650" s="617">
        <v>1.4</v>
      </c>
      <c r="BG650" s="617">
        <v>3.2697545454545454</v>
      </c>
      <c r="BH650" s="617"/>
      <c r="BI650" s="617"/>
      <c r="BJ650" s="617">
        <v>1.4</v>
      </c>
      <c r="BK650" s="617">
        <v>3.2697545454545454</v>
      </c>
      <c r="BL650" s="617"/>
      <c r="BM650" s="617"/>
      <c r="BN650" s="617">
        <v>1.4</v>
      </c>
      <c r="BO650" s="617">
        <v>3.2697545454545454</v>
      </c>
      <c r="BP650" s="617"/>
      <c r="BQ650" s="617"/>
      <c r="BR650" s="617">
        <v>1.4</v>
      </c>
      <c r="BS650" s="617">
        <v>3.2697545454545454</v>
      </c>
      <c r="BT650" s="617"/>
      <c r="BU650" s="617"/>
      <c r="BV650" s="617">
        <v>1.4</v>
      </c>
      <c r="BW650" s="617">
        <v>3.2697545454545454</v>
      </c>
      <c r="BX650" s="617">
        <v>6.04</v>
      </c>
      <c r="BY650" s="617"/>
      <c r="BZ650" s="617">
        <v>1.4</v>
      </c>
      <c r="CA650" s="617">
        <v>3.2697545454545454</v>
      </c>
      <c r="CB650" s="617">
        <v>6.28</v>
      </c>
      <c r="CC650" s="617"/>
      <c r="CD650" s="617"/>
      <c r="CE650" s="617"/>
      <c r="CF650" s="617"/>
      <c r="CG650" s="617"/>
      <c r="CH650" s="617"/>
      <c r="CI650" s="617"/>
      <c r="CJ650" s="617"/>
      <c r="CK650" s="617"/>
      <c r="CL650" s="617"/>
      <c r="CM650" s="617"/>
      <c r="CN650" s="617"/>
      <c r="CO650" s="617"/>
      <c r="CP650" s="617"/>
      <c r="CQ650" s="617"/>
      <c r="CR650" s="617"/>
      <c r="CS650" s="617"/>
      <c r="CT650" s="617"/>
      <c r="CU650" s="617"/>
      <c r="CV650" s="617"/>
      <c r="CW650" s="617"/>
      <c r="CX650" s="617"/>
      <c r="CY650" s="617"/>
      <c r="CZ650" s="617"/>
      <c r="DA650" s="617"/>
      <c r="DB650" s="6">
        <f t="shared" si="9355"/>
        <v>0</v>
      </c>
      <c r="DC650" s="6">
        <f t="shared" si="9356"/>
        <v>0</v>
      </c>
      <c r="DD650" s="6">
        <f t="shared" si="9357"/>
        <v>0</v>
      </c>
      <c r="DE650" s="6">
        <f t="shared" si="9358"/>
        <v>0</v>
      </c>
      <c r="DF650" s="6">
        <f t="shared" si="9359"/>
        <v>12796005.76</v>
      </c>
      <c r="DG650" s="6">
        <f t="shared" si="9360"/>
        <v>32661777.600000001</v>
      </c>
      <c r="DH650" s="6">
        <f t="shared" si="9361"/>
        <v>0</v>
      </c>
      <c r="DI650" s="6">
        <f t="shared" si="9362"/>
        <v>0</v>
      </c>
      <c r="DJ650" s="6">
        <f t="shared" si="9363"/>
        <v>0</v>
      </c>
      <c r="DK650" s="6">
        <f t="shared" si="9364"/>
        <v>0</v>
      </c>
      <c r="DL650" s="6">
        <f t="shared" si="9365"/>
        <v>0</v>
      </c>
      <c r="DM650" s="6">
        <f t="shared" si="9366"/>
        <v>0</v>
      </c>
      <c r="DO650" s="6">
        <f t="shared" si="9367"/>
        <v>8085722.4902209081</v>
      </c>
      <c r="DP650" s="6">
        <f t="shared" si="9368"/>
        <v>23622669.708529089</v>
      </c>
      <c r="DQ650" s="6">
        <f t="shared" si="9369"/>
        <v>6086698.1671818178</v>
      </c>
      <c r="DR650" s="6">
        <f t="shared" si="9370"/>
        <v>37077477.510545447</v>
      </c>
      <c r="DS650" s="6">
        <f t="shared" si="9371"/>
        <v>9893080.4737454522</v>
      </c>
      <c r="DT650" s="6">
        <f t="shared" si="9372"/>
        <v>24287019.810545452</v>
      </c>
      <c r="DU650" s="6">
        <f t="shared" si="9373"/>
        <v>0</v>
      </c>
      <c r="DV650" s="6">
        <f t="shared" si="9374"/>
        <v>0</v>
      </c>
      <c r="DW650" s="6">
        <f t="shared" si="9375"/>
        <v>0</v>
      </c>
      <c r="DX650" s="6">
        <f t="shared" si="9376"/>
        <v>0</v>
      </c>
      <c r="DY650" s="6">
        <f t="shared" si="9377"/>
        <v>0</v>
      </c>
      <c r="DZ650" s="6">
        <f t="shared" si="9378"/>
        <v>0</v>
      </c>
    </row>
    <row r="651" spans="2:130" ht="12" customHeight="1" outlineLevel="1">
      <c r="B651" s="6">
        <f>'23년(세부_실적)'!A862</f>
        <v>645</v>
      </c>
      <c r="C651" s="620"/>
      <c r="D651" s="620"/>
      <c r="E651" s="622" t="str">
        <f>'23년(세부_실적)'!D862</f>
        <v>1200mm, 5K</v>
      </c>
      <c r="F651" s="622" t="str">
        <f>'23년(세부_실적)'!E862</f>
        <v>PLN021-T0815330T4R-562</v>
      </c>
      <c r="G651" s="622" t="s">
        <v>1619</v>
      </c>
      <c r="H651" s="622" t="str">
        <f>'23년(세부_실적)'!F862</f>
        <v>T08</v>
      </c>
      <c r="I651" s="617" t="str">
        <f>'23년(세부_실적)'!G862</f>
        <v>구</v>
      </c>
      <c r="J651" s="617" t="str">
        <f>'23년(세부_실적)'!H862</f>
        <v>SY</v>
      </c>
      <c r="K651" s="617">
        <f>'23년(세부_실적)'!I862</f>
        <v>6.04</v>
      </c>
      <c r="L651" s="617">
        <f>'23년(세부_실적)'!J862</f>
        <v>0</v>
      </c>
      <c r="M651" s="617">
        <f>'23년(세부_실적)'!K862</f>
        <v>6.04</v>
      </c>
      <c r="N651" s="617">
        <f>'23년(세부_실적)'!L862</f>
        <v>0</v>
      </c>
      <c r="O651" s="617">
        <f>'23년(세부_실적)'!M862</f>
        <v>6.04</v>
      </c>
      <c r="P651" s="617">
        <f>'23년(세부_실적)'!N862</f>
        <v>0</v>
      </c>
      <c r="Q651" s="617">
        <f>'23년(세부_실적)'!O862</f>
        <v>6.04</v>
      </c>
      <c r="R651" s="617">
        <f>'23년(세부_실적)'!P862</f>
        <v>0</v>
      </c>
      <c r="S651" s="638">
        <f>'23년(세부_실적)'!Q862</f>
        <v>0</v>
      </c>
      <c r="T651" s="638">
        <f t="shared" si="9323"/>
        <v>0</v>
      </c>
      <c r="U651" s="638">
        <f>'23년(세부_실적)'!S862</f>
        <v>0</v>
      </c>
      <c r="V651" s="638">
        <f t="shared" si="9324"/>
        <v>0</v>
      </c>
      <c r="W651" s="638">
        <f>'23년(세부_실적)'!U862</f>
        <v>0</v>
      </c>
      <c r="X651" s="638">
        <f t="shared" si="9325"/>
        <v>0</v>
      </c>
      <c r="Y651" s="638">
        <f>'23년(세부_실적)'!W862</f>
        <v>0</v>
      </c>
      <c r="Z651" s="638">
        <f t="shared" si="9326"/>
        <v>0</v>
      </c>
      <c r="AA651" s="638">
        <f>'23년(세부_실적)'!Y862</f>
        <v>0</v>
      </c>
      <c r="AB651" s="638">
        <f t="shared" si="9326"/>
        <v>0</v>
      </c>
      <c r="AC651" s="638">
        <f>'23년(세부_실적)'!AA862</f>
        <v>0</v>
      </c>
      <c r="AD651" s="638">
        <f t="shared" ref="AD651" si="9407">AC651*1000</f>
        <v>0</v>
      </c>
      <c r="AE651" s="638">
        <f>'23년(세부_실적)'!AC862</f>
        <v>0</v>
      </c>
      <c r="AF651" s="638">
        <f t="shared" ref="AF651" si="9408">AE651*1000</f>
        <v>0</v>
      </c>
      <c r="AG651" s="638">
        <f>'23년(세부_실적)'!AE862</f>
        <v>0</v>
      </c>
      <c r="AH651" s="638">
        <f t="shared" ref="AH651" si="9409">AG651*1000</f>
        <v>0</v>
      </c>
      <c r="AI651" s="638">
        <f>'23년(세부_실적)'!AG862</f>
        <v>0</v>
      </c>
      <c r="AJ651" s="638">
        <f t="shared" ref="AJ651" si="9410">AI651*1000</f>
        <v>0</v>
      </c>
      <c r="AK651" s="638">
        <f>'23년(세부_실적)'!AI862</f>
        <v>0</v>
      </c>
      <c r="AL651" s="638">
        <f t="shared" ref="AL651" si="9411">AK651*1000</f>
        <v>0</v>
      </c>
      <c r="AM651" s="638">
        <f>'23년(세부_실적)'!AK862</f>
        <v>0</v>
      </c>
      <c r="AN651" s="638">
        <f t="shared" ref="AN651" si="9412">AM651*1000</f>
        <v>0</v>
      </c>
      <c r="AO651" s="638">
        <f>'23년(세부_실적)'!AM862</f>
        <v>0</v>
      </c>
      <c r="AP651" s="638">
        <f t="shared" ref="AP651" si="9413">AO651*1000</f>
        <v>0</v>
      </c>
      <c r="AQ651" s="638">
        <f>'23년(세부_실적)'!AO862</f>
        <v>0</v>
      </c>
      <c r="AR651" s="638">
        <f t="shared" ref="AR651" si="9414">AQ651*1000</f>
        <v>0</v>
      </c>
      <c r="AS651" s="638">
        <f>'23년(세부_실적)'!AQ862</f>
        <v>0</v>
      </c>
      <c r="AT651" s="638">
        <f t="shared" ref="AT651" si="9415">AS651*1000</f>
        <v>0</v>
      </c>
      <c r="AU651" s="638">
        <f>'23년(세부_실적)'!AS862</f>
        <v>0</v>
      </c>
      <c r="AV651" s="638">
        <f t="shared" ref="AV651" si="9416">AU651*1000</f>
        <v>0</v>
      </c>
      <c r="AW651" s="638">
        <f>'23년(세부_실적)'!AU862</f>
        <v>0</v>
      </c>
      <c r="AX651" s="638">
        <f t="shared" ref="AX651" si="9417">AW651*1000</f>
        <v>0</v>
      </c>
      <c r="AY651" s="638">
        <f>'23년(세부_실적)'!AW862</f>
        <v>0</v>
      </c>
      <c r="AZ651" s="638">
        <f t="shared" ref="AZ651" si="9418">AY651*1000</f>
        <v>0</v>
      </c>
      <c r="BA651" s="638">
        <f>'23년(세부_실적)'!AY862</f>
        <v>0</v>
      </c>
      <c r="BB651" s="638">
        <f t="shared" ref="BB651" si="9419">BA651*1000</f>
        <v>0</v>
      </c>
      <c r="BC651" s="638">
        <f>'23년(세부_실적)'!BA862</f>
        <v>0</v>
      </c>
      <c r="BD651" s="638">
        <f t="shared" ref="BD651" si="9420">BC651*1000</f>
        <v>0</v>
      </c>
      <c r="BF651" s="617"/>
      <c r="BG651" s="617"/>
      <c r="BH651" s="617"/>
      <c r="BI651" s="617"/>
      <c r="BJ651" s="617"/>
      <c r="BK651" s="617"/>
      <c r="BL651" s="617"/>
      <c r="BM651" s="617"/>
      <c r="BN651" s="617"/>
      <c r="BO651" s="617"/>
      <c r="BP651" s="617"/>
      <c r="BQ651" s="617"/>
      <c r="BR651" s="617"/>
      <c r="BS651" s="617"/>
      <c r="BT651" s="617"/>
      <c r="BU651" s="617"/>
      <c r="BV651" s="617"/>
      <c r="BW651" s="617"/>
      <c r="BX651" s="617"/>
      <c r="BY651" s="617"/>
      <c r="BZ651" s="617"/>
      <c r="CA651" s="617"/>
      <c r="CB651" s="617"/>
      <c r="CC651" s="617"/>
      <c r="CD651" s="617"/>
      <c r="CE651" s="617"/>
      <c r="CF651" s="617"/>
      <c r="CG651" s="617"/>
      <c r="CH651" s="617"/>
      <c r="CI651" s="617"/>
      <c r="CJ651" s="617"/>
      <c r="CK651" s="617"/>
      <c r="CL651" s="617"/>
      <c r="CM651" s="617"/>
      <c r="CN651" s="617"/>
      <c r="CO651" s="617"/>
      <c r="CP651" s="617"/>
      <c r="CQ651" s="617"/>
      <c r="CR651" s="617"/>
      <c r="CS651" s="617"/>
      <c r="CT651" s="617"/>
      <c r="CU651" s="617"/>
      <c r="CV651" s="617"/>
      <c r="CW651" s="617"/>
      <c r="CX651" s="617"/>
      <c r="CY651" s="617"/>
      <c r="CZ651" s="617"/>
      <c r="DA651" s="617"/>
      <c r="DB651" s="6">
        <f t="shared" si="9355"/>
        <v>0</v>
      </c>
      <c r="DC651" s="6">
        <f t="shared" si="9356"/>
        <v>0</v>
      </c>
      <c r="DD651" s="6">
        <f t="shared" si="9357"/>
        <v>0</v>
      </c>
      <c r="DE651" s="6">
        <f t="shared" si="9358"/>
        <v>0</v>
      </c>
      <c r="DF651" s="6">
        <f t="shared" si="9359"/>
        <v>0</v>
      </c>
      <c r="DG651" s="6">
        <f t="shared" si="9360"/>
        <v>0</v>
      </c>
      <c r="DH651" s="6">
        <f t="shared" si="9361"/>
        <v>0</v>
      </c>
      <c r="DI651" s="6">
        <f t="shared" si="9362"/>
        <v>0</v>
      </c>
      <c r="DJ651" s="6">
        <f t="shared" si="9363"/>
        <v>0</v>
      </c>
      <c r="DK651" s="6">
        <f t="shared" si="9364"/>
        <v>0</v>
      </c>
      <c r="DL651" s="6">
        <f t="shared" si="9365"/>
        <v>0</v>
      </c>
      <c r="DM651" s="6">
        <f t="shared" si="9366"/>
        <v>0</v>
      </c>
      <c r="DO651" s="6">
        <f t="shared" si="9367"/>
        <v>0</v>
      </c>
      <c r="DP651" s="6">
        <f t="shared" si="9368"/>
        <v>0</v>
      </c>
      <c r="DQ651" s="6">
        <f t="shared" si="9369"/>
        <v>0</v>
      </c>
      <c r="DR651" s="6">
        <f t="shared" si="9370"/>
        <v>0</v>
      </c>
      <c r="DS651" s="6">
        <f t="shared" si="9371"/>
        <v>0</v>
      </c>
      <c r="DT651" s="6">
        <f t="shared" si="9372"/>
        <v>0</v>
      </c>
      <c r="DU651" s="6">
        <f t="shared" si="9373"/>
        <v>0</v>
      </c>
      <c r="DV651" s="6">
        <f t="shared" si="9374"/>
        <v>0</v>
      </c>
      <c r="DW651" s="6">
        <f t="shared" si="9375"/>
        <v>0</v>
      </c>
      <c r="DX651" s="6">
        <f t="shared" si="9376"/>
        <v>0</v>
      </c>
      <c r="DY651" s="6">
        <f t="shared" si="9377"/>
        <v>0</v>
      </c>
      <c r="DZ651" s="6">
        <f t="shared" si="9378"/>
        <v>0</v>
      </c>
    </row>
    <row r="652" spans="2:130" ht="12" customHeight="1" outlineLevel="1">
      <c r="B652" s="6">
        <f>'23년(세부_실적)'!A863</f>
        <v>646</v>
      </c>
      <c r="C652" s="620"/>
      <c r="D652" s="620"/>
      <c r="E652" s="622" t="str">
        <f>'23년(세부_실적)'!D863</f>
        <v>1200mm, 4K</v>
      </c>
      <c r="F652" s="622" t="str">
        <f>'23년(세부_실적)'!E863</f>
        <v>PLN021-T0815340T4R-562</v>
      </c>
      <c r="G652" s="622" t="s">
        <v>1620</v>
      </c>
      <c r="H652" s="622" t="str">
        <f>'23년(세부_실적)'!F863</f>
        <v>T08</v>
      </c>
      <c r="I652" s="617" t="str">
        <f>'23년(세부_실적)'!G863</f>
        <v>구</v>
      </c>
      <c r="J652" s="617" t="str">
        <f>'23년(세부_실적)'!H863</f>
        <v>SY</v>
      </c>
      <c r="K652" s="617">
        <f>'23년(세부_실적)'!I863</f>
        <v>6.04</v>
      </c>
      <c r="L652" s="617">
        <f>'23년(세부_실적)'!J863</f>
        <v>0</v>
      </c>
      <c r="M652" s="617">
        <f>'23년(세부_실적)'!K863</f>
        <v>6.04</v>
      </c>
      <c r="N652" s="617">
        <f>'23년(세부_실적)'!L863</f>
        <v>0</v>
      </c>
      <c r="O652" s="617">
        <f>'23년(세부_실적)'!M863</f>
        <v>6.04</v>
      </c>
      <c r="P652" s="617">
        <f>'23년(세부_실적)'!N863</f>
        <v>0</v>
      </c>
      <c r="Q652" s="617">
        <f>'23년(세부_실적)'!O863</f>
        <v>6.04</v>
      </c>
      <c r="R652" s="617">
        <f>'23년(세부_실적)'!P863</f>
        <v>0</v>
      </c>
      <c r="S652" s="638">
        <f>'23년(세부_실적)'!Q863</f>
        <v>0</v>
      </c>
      <c r="T652" s="638">
        <f t="shared" si="9323"/>
        <v>0</v>
      </c>
      <c r="U652" s="638">
        <f>'23년(세부_실적)'!S863</f>
        <v>0</v>
      </c>
      <c r="V652" s="638">
        <f t="shared" si="9324"/>
        <v>0</v>
      </c>
      <c r="W652" s="638">
        <f>'23년(세부_실적)'!U863</f>
        <v>0</v>
      </c>
      <c r="X652" s="638">
        <f t="shared" si="9325"/>
        <v>0</v>
      </c>
      <c r="Y652" s="638">
        <f>'23년(세부_실적)'!W863</f>
        <v>0</v>
      </c>
      <c r="Z652" s="638">
        <f t="shared" si="9326"/>
        <v>0</v>
      </c>
      <c r="AA652" s="638">
        <f>'23년(세부_실적)'!Y863</f>
        <v>0</v>
      </c>
      <c r="AB652" s="638">
        <f t="shared" si="9326"/>
        <v>0</v>
      </c>
      <c r="AC652" s="638">
        <f>'23년(세부_실적)'!AA863</f>
        <v>0</v>
      </c>
      <c r="AD652" s="638">
        <f t="shared" ref="AD652" si="9421">AC652*1000</f>
        <v>0</v>
      </c>
      <c r="AE652" s="638">
        <f>'23년(세부_실적)'!AC863</f>
        <v>0</v>
      </c>
      <c r="AF652" s="638">
        <f t="shared" ref="AF652" si="9422">AE652*1000</f>
        <v>0</v>
      </c>
      <c r="AG652" s="638">
        <f>'23년(세부_실적)'!AE863</f>
        <v>0</v>
      </c>
      <c r="AH652" s="638">
        <f t="shared" ref="AH652" si="9423">AG652*1000</f>
        <v>0</v>
      </c>
      <c r="AI652" s="638">
        <f>'23년(세부_실적)'!AG863</f>
        <v>0</v>
      </c>
      <c r="AJ652" s="638">
        <f t="shared" ref="AJ652" si="9424">AI652*1000</f>
        <v>0</v>
      </c>
      <c r="AK652" s="638">
        <f>'23년(세부_실적)'!AI863</f>
        <v>0</v>
      </c>
      <c r="AL652" s="638">
        <f t="shared" ref="AL652" si="9425">AK652*1000</f>
        <v>0</v>
      </c>
      <c r="AM652" s="638">
        <f>'23년(세부_실적)'!AK863</f>
        <v>0</v>
      </c>
      <c r="AN652" s="638">
        <f t="shared" ref="AN652" si="9426">AM652*1000</f>
        <v>0</v>
      </c>
      <c r="AO652" s="638">
        <f>'23년(세부_실적)'!AM863</f>
        <v>0</v>
      </c>
      <c r="AP652" s="638">
        <f t="shared" ref="AP652" si="9427">AO652*1000</f>
        <v>0</v>
      </c>
      <c r="AQ652" s="638">
        <f>'23년(세부_실적)'!AO863</f>
        <v>0</v>
      </c>
      <c r="AR652" s="638">
        <f t="shared" ref="AR652" si="9428">AQ652*1000</f>
        <v>0</v>
      </c>
      <c r="AS652" s="638">
        <f>'23년(세부_실적)'!AQ863</f>
        <v>0</v>
      </c>
      <c r="AT652" s="638">
        <f t="shared" ref="AT652" si="9429">AS652*1000</f>
        <v>0</v>
      </c>
      <c r="AU652" s="638">
        <f>'23년(세부_실적)'!AS863</f>
        <v>0</v>
      </c>
      <c r="AV652" s="638">
        <f t="shared" ref="AV652" si="9430">AU652*1000</f>
        <v>0</v>
      </c>
      <c r="AW652" s="638">
        <f>'23년(세부_실적)'!AU863</f>
        <v>0</v>
      </c>
      <c r="AX652" s="638">
        <f t="shared" ref="AX652" si="9431">AW652*1000</f>
        <v>0</v>
      </c>
      <c r="AY652" s="638">
        <f>'23년(세부_실적)'!AW863</f>
        <v>0</v>
      </c>
      <c r="AZ652" s="638">
        <f t="shared" ref="AZ652" si="9432">AY652*1000</f>
        <v>0</v>
      </c>
      <c r="BA652" s="638">
        <f>'23년(세부_실적)'!AY863</f>
        <v>0</v>
      </c>
      <c r="BB652" s="638">
        <f t="shared" ref="BB652" si="9433">BA652*1000</f>
        <v>0</v>
      </c>
      <c r="BC652" s="638">
        <f>'23년(세부_실적)'!BA863</f>
        <v>0</v>
      </c>
      <c r="BD652" s="638">
        <f t="shared" ref="BD652" si="9434">BC652*1000</f>
        <v>0</v>
      </c>
      <c r="BF652" s="617"/>
      <c r="BG652" s="617"/>
      <c r="BH652" s="617"/>
      <c r="BI652" s="617"/>
      <c r="BJ652" s="617"/>
      <c r="BK652" s="617"/>
      <c r="BL652" s="617"/>
      <c r="BM652" s="617"/>
      <c r="BN652" s="617"/>
      <c r="BO652" s="617"/>
      <c r="BP652" s="617"/>
      <c r="BQ652" s="617"/>
      <c r="BR652" s="617"/>
      <c r="BS652" s="617"/>
      <c r="BT652" s="617"/>
      <c r="BU652" s="617"/>
      <c r="BV652" s="617"/>
      <c r="BW652" s="617"/>
      <c r="BX652" s="617"/>
      <c r="BY652" s="617"/>
      <c r="BZ652" s="617"/>
      <c r="CA652" s="617"/>
      <c r="CB652" s="617"/>
      <c r="CC652" s="617"/>
      <c r="CD652" s="617"/>
      <c r="CE652" s="617"/>
      <c r="CF652" s="617"/>
      <c r="CG652" s="617"/>
      <c r="CH652" s="617"/>
      <c r="CI652" s="617"/>
      <c r="CJ652" s="617"/>
      <c r="CK652" s="617"/>
      <c r="CL652" s="617"/>
      <c r="CM652" s="617"/>
      <c r="CN652" s="617"/>
      <c r="CO652" s="617"/>
      <c r="CP652" s="617"/>
      <c r="CQ652" s="617"/>
      <c r="CR652" s="617"/>
      <c r="CS652" s="617"/>
      <c r="CT652" s="617"/>
      <c r="CU652" s="617"/>
      <c r="CV652" s="617"/>
      <c r="CW652" s="617"/>
      <c r="CX652" s="617"/>
      <c r="CY652" s="617"/>
      <c r="CZ652" s="617"/>
      <c r="DA652" s="617"/>
      <c r="DB652" s="6">
        <f t="shared" si="9355"/>
        <v>0</v>
      </c>
      <c r="DC652" s="6">
        <f t="shared" si="9356"/>
        <v>0</v>
      </c>
      <c r="DD652" s="6">
        <f t="shared" si="9357"/>
        <v>0</v>
      </c>
      <c r="DE652" s="6">
        <f t="shared" si="9358"/>
        <v>0</v>
      </c>
      <c r="DF652" s="6">
        <f t="shared" si="9359"/>
        <v>0</v>
      </c>
      <c r="DG652" s="6">
        <f t="shared" si="9360"/>
        <v>0</v>
      </c>
      <c r="DH652" s="6">
        <f t="shared" si="9361"/>
        <v>0</v>
      </c>
      <c r="DI652" s="6">
        <f t="shared" si="9362"/>
        <v>0</v>
      </c>
      <c r="DJ652" s="6">
        <f t="shared" si="9363"/>
        <v>0</v>
      </c>
      <c r="DK652" s="6">
        <f t="shared" si="9364"/>
        <v>0</v>
      </c>
      <c r="DL652" s="6">
        <f t="shared" si="9365"/>
        <v>0</v>
      </c>
      <c r="DM652" s="6">
        <f t="shared" si="9366"/>
        <v>0</v>
      </c>
      <c r="DO652" s="6">
        <f t="shared" si="9367"/>
        <v>0</v>
      </c>
      <c r="DP652" s="6">
        <f t="shared" si="9368"/>
        <v>0</v>
      </c>
      <c r="DQ652" s="6">
        <f t="shared" si="9369"/>
        <v>0</v>
      </c>
      <c r="DR652" s="6">
        <f t="shared" si="9370"/>
        <v>0</v>
      </c>
      <c r="DS652" s="6">
        <f t="shared" si="9371"/>
        <v>0</v>
      </c>
      <c r="DT652" s="6">
        <f t="shared" si="9372"/>
        <v>0</v>
      </c>
      <c r="DU652" s="6">
        <f t="shared" si="9373"/>
        <v>0</v>
      </c>
      <c r="DV652" s="6">
        <f t="shared" si="9374"/>
        <v>0</v>
      </c>
      <c r="DW652" s="6">
        <f t="shared" si="9375"/>
        <v>0</v>
      </c>
      <c r="DX652" s="6">
        <f t="shared" si="9376"/>
        <v>0</v>
      </c>
      <c r="DY652" s="6">
        <f t="shared" si="9377"/>
        <v>0</v>
      </c>
      <c r="DZ652" s="6">
        <f t="shared" si="9378"/>
        <v>0</v>
      </c>
    </row>
    <row r="653" spans="2:130" ht="12" customHeight="1" outlineLevel="1">
      <c r="B653" s="6">
        <f>'23년(세부_실적)'!A864</f>
        <v>647</v>
      </c>
      <c r="C653" s="620"/>
      <c r="D653" s="620"/>
      <c r="E653" s="622" t="str">
        <f>'23년(세부_실적)'!D864</f>
        <v>1200mm, 5K</v>
      </c>
      <c r="F653" s="622" t="str">
        <f>'23년(세부_실적)'!E864</f>
        <v>PLN021-T0815350T4R-562</v>
      </c>
      <c r="G653" s="622" t="s">
        <v>1621</v>
      </c>
      <c r="H653" s="622" t="str">
        <f>'23년(세부_실적)'!F864</f>
        <v>T08</v>
      </c>
      <c r="I653" s="617" t="str">
        <f>'23년(세부_실적)'!G864</f>
        <v>구</v>
      </c>
      <c r="J653" s="617" t="str">
        <f>'23년(세부_실적)'!H864</f>
        <v>SY</v>
      </c>
      <c r="K653" s="617">
        <f>'23년(세부_실적)'!I864</f>
        <v>6.04</v>
      </c>
      <c r="L653" s="617">
        <f>'23년(세부_실적)'!J864</f>
        <v>0</v>
      </c>
      <c r="M653" s="617">
        <f>'23년(세부_실적)'!K864</f>
        <v>6.04</v>
      </c>
      <c r="N653" s="617">
        <f>'23년(세부_실적)'!L864</f>
        <v>0</v>
      </c>
      <c r="O653" s="617">
        <f>'23년(세부_실적)'!M864</f>
        <v>6.04</v>
      </c>
      <c r="P653" s="617">
        <f>'23년(세부_실적)'!N864</f>
        <v>0</v>
      </c>
      <c r="Q653" s="617">
        <f>'23년(세부_실적)'!O864</f>
        <v>6.04</v>
      </c>
      <c r="R653" s="617">
        <f>'23년(세부_실적)'!P864</f>
        <v>0</v>
      </c>
      <c r="S653" s="638">
        <f>'23년(세부_실적)'!Q864</f>
        <v>0</v>
      </c>
      <c r="T653" s="638">
        <f t="shared" si="9323"/>
        <v>0</v>
      </c>
      <c r="U653" s="638">
        <f>'23년(세부_실적)'!S864</f>
        <v>0</v>
      </c>
      <c r="V653" s="638">
        <f t="shared" si="9324"/>
        <v>0</v>
      </c>
      <c r="W653" s="638">
        <f>'23년(세부_실적)'!U864</f>
        <v>0</v>
      </c>
      <c r="X653" s="638">
        <f t="shared" si="9325"/>
        <v>0</v>
      </c>
      <c r="Y653" s="638">
        <f>'23년(세부_실적)'!W864</f>
        <v>0</v>
      </c>
      <c r="Z653" s="638">
        <f t="shared" si="9326"/>
        <v>0</v>
      </c>
      <c r="AA653" s="638">
        <f>'23년(세부_실적)'!Y864</f>
        <v>0</v>
      </c>
      <c r="AB653" s="638">
        <f t="shared" si="9326"/>
        <v>0</v>
      </c>
      <c r="AC653" s="638">
        <f>'23년(세부_실적)'!AA864</f>
        <v>0</v>
      </c>
      <c r="AD653" s="638">
        <f t="shared" ref="AD653" si="9435">AC653*1000</f>
        <v>0</v>
      </c>
      <c r="AE653" s="638">
        <f>'23년(세부_실적)'!AC864</f>
        <v>0</v>
      </c>
      <c r="AF653" s="638">
        <f t="shared" ref="AF653" si="9436">AE653*1000</f>
        <v>0</v>
      </c>
      <c r="AG653" s="638">
        <f>'23년(세부_실적)'!AE864</f>
        <v>0</v>
      </c>
      <c r="AH653" s="638">
        <f t="shared" ref="AH653" si="9437">AG653*1000</f>
        <v>0</v>
      </c>
      <c r="AI653" s="638">
        <f>'23년(세부_실적)'!AG864</f>
        <v>0</v>
      </c>
      <c r="AJ653" s="638">
        <f t="shared" ref="AJ653" si="9438">AI653*1000</f>
        <v>0</v>
      </c>
      <c r="AK653" s="638">
        <f>'23년(세부_실적)'!AI864</f>
        <v>0</v>
      </c>
      <c r="AL653" s="638">
        <f t="shared" ref="AL653" si="9439">AK653*1000</f>
        <v>0</v>
      </c>
      <c r="AM653" s="638">
        <f>'23년(세부_실적)'!AK864</f>
        <v>0</v>
      </c>
      <c r="AN653" s="638">
        <f t="shared" ref="AN653" si="9440">AM653*1000</f>
        <v>0</v>
      </c>
      <c r="AO653" s="638">
        <f>'23년(세부_실적)'!AM864</f>
        <v>0</v>
      </c>
      <c r="AP653" s="638">
        <f t="shared" ref="AP653" si="9441">AO653*1000</f>
        <v>0</v>
      </c>
      <c r="AQ653" s="638">
        <f>'23년(세부_실적)'!AO864</f>
        <v>0</v>
      </c>
      <c r="AR653" s="638">
        <f t="shared" ref="AR653" si="9442">AQ653*1000</f>
        <v>0</v>
      </c>
      <c r="AS653" s="638">
        <f>'23년(세부_실적)'!AQ864</f>
        <v>0</v>
      </c>
      <c r="AT653" s="638">
        <f t="shared" ref="AT653" si="9443">AS653*1000</f>
        <v>0</v>
      </c>
      <c r="AU653" s="638">
        <f>'23년(세부_실적)'!AS864</f>
        <v>0</v>
      </c>
      <c r="AV653" s="638">
        <f t="shared" ref="AV653" si="9444">AU653*1000</f>
        <v>0</v>
      </c>
      <c r="AW653" s="638">
        <f>'23년(세부_실적)'!AU864</f>
        <v>0</v>
      </c>
      <c r="AX653" s="638">
        <f t="shared" ref="AX653" si="9445">AW653*1000</f>
        <v>0</v>
      </c>
      <c r="AY653" s="638">
        <f>'23년(세부_실적)'!AW864</f>
        <v>0</v>
      </c>
      <c r="AZ653" s="638">
        <f t="shared" ref="AZ653" si="9446">AY653*1000</f>
        <v>0</v>
      </c>
      <c r="BA653" s="638">
        <f>'23년(세부_실적)'!AY864</f>
        <v>0</v>
      </c>
      <c r="BB653" s="638">
        <f t="shared" ref="BB653" si="9447">BA653*1000</f>
        <v>0</v>
      </c>
      <c r="BC653" s="638">
        <f>'23년(세부_실적)'!BA864</f>
        <v>0</v>
      </c>
      <c r="BD653" s="638">
        <f t="shared" ref="BD653" si="9448">BC653*1000</f>
        <v>0</v>
      </c>
      <c r="BF653" s="617"/>
      <c r="BG653" s="617"/>
      <c r="BH653" s="617"/>
      <c r="BI653" s="617"/>
      <c r="BJ653" s="617"/>
      <c r="BK653" s="617"/>
      <c r="BL653" s="617"/>
      <c r="BM653" s="617"/>
      <c r="BN653" s="617"/>
      <c r="BO653" s="617"/>
      <c r="BP653" s="617"/>
      <c r="BQ653" s="617"/>
      <c r="BR653" s="617"/>
      <c r="BS653" s="617"/>
      <c r="BT653" s="617"/>
      <c r="BU653" s="617"/>
      <c r="BV653" s="617"/>
      <c r="BW653" s="617"/>
      <c r="BX653" s="617"/>
      <c r="BY653" s="617"/>
      <c r="BZ653" s="617"/>
      <c r="CA653" s="617"/>
      <c r="CB653" s="617"/>
      <c r="CC653" s="617"/>
      <c r="CD653" s="617"/>
      <c r="CE653" s="617"/>
      <c r="CF653" s="617"/>
      <c r="CG653" s="617"/>
      <c r="CH653" s="617"/>
      <c r="CI653" s="617"/>
      <c r="CJ653" s="617"/>
      <c r="CK653" s="617"/>
      <c r="CL653" s="617"/>
      <c r="CM653" s="617"/>
      <c r="CN653" s="617"/>
      <c r="CO653" s="617"/>
      <c r="CP653" s="617"/>
      <c r="CQ653" s="617"/>
      <c r="CR653" s="617"/>
      <c r="CS653" s="617"/>
      <c r="CT653" s="617"/>
      <c r="CU653" s="617"/>
      <c r="CV653" s="617"/>
      <c r="CW653" s="617"/>
      <c r="CX653" s="617"/>
      <c r="CY653" s="617"/>
      <c r="CZ653" s="617"/>
      <c r="DA653" s="617"/>
      <c r="DB653" s="6">
        <f t="shared" si="9355"/>
        <v>0</v>
      </c>
      <c r="DC653" s="6">
        <f t="shared" si="9356"/>
        <v>0</v>
      </c>
      <c r="DD653" s="6">
        <f t="shared" si="9357"/>
        <v>0</v>
      </c>
      <c r="DE653" s="6">
        <f t="shared" si="9358"/>
        <v>0</v>
      </c>
      <c r="DF653" s="6">
        <f t="shared" si="9359"/>
        <v>0</v>
      </c>
      <c r="DG653" s="6">
        <f t="shared" si="9360"/>
        <v>0</v>
      </c>
      <c r="DH653" s="6">
        <f t="shared" si="9361"/>
        <v>0</v>
      </c>
      <c r="DI653" s="6">
        <f t="shared" si="9362"/>
        <v>0</v>
      </c>
      <c r="DJ653" s="6">
        <f t="shared" si="9363"/>
        <v>0</v>
      </c>
      <c r="DK653" s="6">
        <f t="shared" si="9364"/>
        <v>0</v>
      </c>
      <c r="DL653" s="6">
        <f t="shared" si="9365"/>
        <v>0</v>
      </c>
      <c r="DM653" s="6">
        <f t="shared" si="9366"/>
        <v>0</v>
      </c>
      <c r="DO653" s="6">
        <f t="shared" si="9367"/>
        <v>0</v>
      </c>
      <c r="DP653" s="6">
        <f t="shared" si="9368"/>
        <v>0</v>
      </c>
      <c r="DQ653" s="6">
        <f t="shared" si="9369"/>
        <v>0</v>
      </c>
      <c r="DR653" s="6">
        <f t="shared" si="9370"/>
        <v>0</v>
      </c>
      <c r="DS653" s="6">
        <f t="shared" si="9371"/>
        <v>0</v>
      </c>
      <c r="DT653" s="6">
        <f t="shared" si="9372"/>
        <v>0</v>
      </c>
      <c r="DU653" s="6">
        <f t="shared" si="9373"/>
        <v>0</v>
      </c>
      <c r="DV653" s="6">
        <f t="shared" si="9374"/>
        <v>0</v>
      </c>
      <c r="DW653" s="6">
        <f t="shared" si="9375"/>
        <v>0</v>
      </c>
      <c r="DX653" s="6">
        <f t="shared" si="9376"/>
        <v>0</v>
      </c>
      <c r="DY653" s="6">
        <f t="shared" si="9377"/>
        <v>0</v>
      </c>
      <c r="DZ653" s="6">
        <f t="shared" si="9378"/>
        <v>0</v>
      </c>
    </row>
    <row r="654" spans="2:130" ht="12" customHeight="1" outlineLevel="1">
      <c r="B654" s="6">
        <f>'23년(세부_실적)'!A865</f>
        <v>648</v>
      </c>
      <c r="C654" s="620"/>
      <c r="D654" s="620"/>
      <c r="E654" s="622" t="str">
        <f>'23년(세부_실적)'!D865</f>
        <v>1200mm, 4K</v>
      </c>
      <c r="F654" s="622" t="str">
        <f>'23년(세부_실적)'!E865</f>
        <v>PLN021-T0815365T4R-562</v>
      </c>
      <c r="G654" s="622" t="s">
        <v>1622</v>
      </c>
      <c r="H654" s="622" t="str">
        <f>'23년(세부_실적)'!F865</f>
        <v>T08</v>
      </c>
      <c r="I654" s="617" t="str">
        <f>'23년(세부_실적)'!G865</f>
        <v>구</v>
      </c>
      <c r="J654" s="617" t="str">
        <f>'23년(세부_실적)'!H865</f>
        <v>SY</v>
      </c>
      <c r="K654" s="617">
        <f>'23년(세부_실적)'!I865</f>
        <v>6.04</v>
      </c>
      <c r="L654" s="617">
        <f>'23년(세부_실적)'!J865</f>
        <v>0</v>
      </c>
      <c r="M654" s="617">
        <f>'23년(세부_실적)'!K865</f>
        <v>6.04</v>
      </c>
      <c r="N654" s="617">
        <f>'23년(세부_실적)'!L865</f>
        <v>0</v>
      </c>
      <c r="O654" s="617">
        <f>'23년(세부_실적)'!M865</f>
        <v>6.04</v>
      </c>
      <c r="P654" s="617">
        <f>'23년(세부_실적)'!N865</f>
        <v>0</v>
      </c>
      <c r="Q654" s="617">
        <f>'23년(세부_실적)'!O865</f>
        <v>6.04</v>
      </c>
      <c r="R654" s="617">
        <f>'23년(세부_실적)'!P865</f>
        <v>0</v>
      </c>
      <c r="S654" s="638">
        <f>'23년(세부_실적)'!Q865</f>
        <v>0</v>
      </c>
      <c r="T654" s="638">
        <f t="shared" si="9323"/>
        <v>0</v>
      </c>
      <c r="U654" s="638">
        <f>'23년(세부_실적)'!S865</f>
        <v>0</v>
      </c>
      <c r="V654" s="638">
        <f t="shared" si="9324"/>
        <v>0</v>
      </c>
      <c r="W654" s="638">
        <f>'23년(세부_실적)'!U865</f>
        <v>0</v>
      </c>
      <c r="X654" s="638">
        <f t="shared" si="9325"/>
        <v>0</v>
      </c>
      <c r="Y654" s="638">
        <f>'23년(세부_실적)'!W865</f>
        <v>0</v>
      </c>
      <c r="Z654" s="638">
        <f t="shared" si="9326"/>
        <v>0</v>
      </c>
      <c r="AA654" s="638">
        <f>'23년(세부_실적)'!Y865</f>
        <v>0</v>
      </c>
      <c r="AB654" s="638">
        <f t="shared" si="9326"/>
        <v>0</v>
      </c>
      <c r="AC654" s="638">
        <f>'23년(세부_실적)'!AA865</f>
        <v>0</v>
      </c>
      <c r="AD654" s="638">
        <f t="shared" ref="AD654" si="9449">AC654*1000</f>
        <v>0</v>
      </c>
      <c r="AE654" s="638">
        <f>'23년(세부_실적)'!AC865</f>
        <v>0</v>
      </c>
      <c r="AF654" s="638">
        <f t="shared" ref="AF654" si="9450">AE654*1000</f>
        <v>0</v>
      </c>
      <c r="AG654" s="638">
        <f>'23년(세부_실적)'!AE865</f>
        <v>0</v>
      </c>
      <c r="AH654" s="638">
        <f t="shared" ref="AH654" si="9451">AG654*1000</f>
        <v>0</v>
      </c>
      <c r="AI654" s="638">
        <f>'23년(세부_실적)'!AG865</f>
        <v>0</v>
      </c>
      <c r="AJ654" s="638">
        <f t="shared" ref="AJ654" si="9452">AI654*1000</f>
        <v>0</v>
      </c>
      <c r="AK654" s="638">
        <f>'23년(세부_실적)'!AI865</f>
        <v>0</v>
      </c>
      <c r="AL654" s="638">
        <f t="shared" ref="AL654" si="9453">AK654*1000</f>
        <v>0</v>
      </c>
      <c r="AM654" s="638">
        <f>'23년(세부_실적)'!AK865</f>
        <v>0</v>
      </c>
      <c r="AN654" s="638">
        <f t="shared" ref="AN654" si="9454">AM654*1000</f>
        <v>0</v>
      </c>
      <c r="AO654" s="638">
        <f>'23년(세부_실적)'!AM865</f>
        <v>0</v>
      </c>
      <c r="AP654" s="638">
        <f t="shared" ref="AP654" si="9455">AO654*1000</f>
        <v>0</v>
      </c>
      <c r="AQ654" s="638">
        <f>'23년(세부_실적)'!AO865</f>
        <v>0</v>
      </c>
      <c r="AR654" s="638">
        <f t="shared" ref="AR654" si="9456">AQ654*1000</f>
        <v>0</v>
      </c>
      <c r="AS654" s="638">
        <f>'23년(세부_실적)'!AQ865</f>
        <v>0</v>
      </c>
      <c r="AT654" s="638">
        <f t="shared" ref="AT654" si="9457">AS654*1000</f>
        <v>0</v>
      </c>
      <c r="AU654" s="638">
        <f>'23년(세부_실적)'!AS865</f>
        <v>0</v>
      </c>
      <c r="AV654" s="638">
        <f t="shared" ref="AV654" si="9458">AU654*1000</f>
        <v>0</v>
      </c>
      <c r="AW654" s="638">
        <f>'23년(세부_실적)'!AU865</f>
        <v>0</v>
      </c>
      <c r="AX654" s="638">
        <f t="shared" ref="AX654" si="9459">AW654*1000</f>
        <v>0</v>
      </c>
      <c r="AY654" s="638">
        <f>'23년(세부_실적)'!AW865</f>
        <v>0</v>
      </c>
      <c r="AZ654" s="638">
        <f t="shared" ref="AZ654" si="9460">AY654*1000</f>
        <v>0</v>
      </c>
      <c r="BA654" s="638">
        <f>'23년(세부_실적)'!AY865</f>
        <v>0</v>
      </c>
      <c r="BB654" s="638">
        <f t="shared" ref="BB654" si="9461">BA654*1000</f>
        <v>0</v>
      </c>
      <c r="BC654" s="638">
        <f>'23년(세부_실적)'!BA865</f>
        <v>0</v>
      </c>
      <c r="BD654" s="638">
        <f t="shared" ref="BD654" si="9462">BC654*1000</f>
        <v>0</v>
      </c>
      <c r="BF654" s="617"/>
      <c r="BG654" s="617"/>
      <c r="BH654" s="617"/>
      <c r="BI654" s="617"/>
      <c r="BJ654" s="617"/>
      <c r="BK654" s="617"/>
      <c r="BL654" s="617"/>
      <c r="BM654" s="617"/>
      <c r="BN654" s="617"/>
      <c r="BO654" s="617"/>
      <c r="BP654" s="617"/>
      <c r="BQ654" s="617"/>
      <c r="BR654" s="617"/>
      <c r="BS654" s="617"/>
      <c r="BT654" s="617"/>
      <c r="BU654" s="617"/>
      <c r="BV654" s="617"/>
      <c r="BW654" s="617"/>
      <c r="BX654" s="617"/>
      <c r="BY654" s="617"/>
      <c r="BZ654" s="617"/>
      <c r="CA654" s="617"/>
      <c r="CB654" s="617"/>
      <c r="CC654" s="617"/>
      <c r="CD654" s="617"/>
      <c r="CE654" s="617"/>
      <c r="CF654" s="617"/>
      <c r="CG654" s="617"/>
      <c r="CH654" s="617"/>
      <c r="CI654" s="617"/>
      <c r="CJ654" s="617"/>
      <c r="CK654" s="617"/>
      <c r="CL654" s="617"/>
      <c r="CM654" s="617"/>
      <c r="CN654" s="617"/>
      <c r="CO654" s="617"/>
      <c r="CP654" s="617"/>
      <c r="CQ654" s="617"/>
      <c r="CR654" s="617"/>
      <c r="CS654" s="617"/>
      <c r="CT654" s="617"/>
      <c r="CU654" s="617"/>
      <c r="CV654" s="617"/>
      <c r="CW654" s="617"/>
      <c r="CX654" s="617"/>
      <c r="CY654" s="617"/>
      <c r="CZ654" s="617"/>
      <c r="DA654" s="617"/>
      <c r="DB654" s="6">
        <f t="shared" si="9355"/>
        <v>0</v>
      </c>
      <c r="DC654" s="6">
        <f t="shared" si="9356"/>
        <v>0</v>
      </c>
      <c r="DD654" s="6">
        <f t="shared" si="9357"/>
        <v>0</v>
      </c>
      <c r="DE654" s="6">
        <f t="shared" si="9358"/>
        <v>0</v>
      </c>
      <c r="DF654" s="6">
        <f t="shared" si="9359"/>
        <v>0</v>
      </c>
      <c r="DG654" s="6">
        <f t="shared" si="9360"/>
        <v>0</v>
      </c>
      <c r="DH654" s="6">
        <f t="shared" si="9361"/>
        <v>0</v>
      </c>
      <c r="DI654" s="6">
        <f t="shared" si="9362"/>
        <v>0</v>
      </c>
      <c r="DJ654" s="6">
        <f t="shared" si="9363"/>
        <v>0</v>
      </c>
      <c r="DK654" s="6">
        <f t="shared" si="9364"/>
        <v>0</v>
      </c>
      <c r="DL654" s="6">
        <f t="shared" si="9365"/>
        <v>0</v>
      </c>
      <c r="DM654" s="6">
        <f t="shared" si="9366"/>
        <v>0</v>
      </c>
      <c r="DO654" s="6">
        <f t="shared" si="9367"/>
        <v>0</v>
      </c>
      <c r="DP654" s="6">
        <f t="shared" si="9368"/>
        <v>0</v>
      </c>
      <c r="DQ654" s="6">
        <f t="shared" si="9369"/>
        <v>0</v>
      </c>
      <c r="DR654" s="6">
        <f t="shared" si="9370"/>
        <v>0</v>
      </c>
      <c r="DS654" s="6">
        <f t="shared" si="9371"/>
        <v>0</v>
      </c>
      <c r="DT654" s="6">
        <f t="shared" si="9372"/>
        <v>0</v>
      </c>
      <c r="DU654" s="6">
        <f t="shared" si="9373"/>
        <v>0</v>
      </c>
      <c r="DV654" s="6">
        <f t="shared" si="9374"/>
        <v>0</v>
      </c>
      <c r="DW654" s="6">
        <f t="shared" si="9375"/>
        <v>0</v>
      </c>
      <c r="DX654" s="6">
        <f t="shared" si="9376"/>
        <v>0</v>
      </c>
      <c r="DY654" s="6">
        <f t="shared" si="9377"/>
        <v>0</v>
      </c>
      <c r="DZ654" s="6">
        <f t="shared" si="9378"/>
        <v>0</v>
      </c>
    </row>
    <row r="655" spans="2:130" ht="12" customHeight="1" outlineLevel="1">
      <c r="B655" s="6">
        <f>'23년(세부_실적)'!A866</f>
        <v>649</v>
      </c>
      <c r="C655" s="620"/>
      <c r="D655" s="620"/>
      <c r="E655" s="622" t="str">
        <f>'23년(세부_실적)'!D866</f>
        <v>1200mm, 高</v>
      </c>
      <c r="F655" s="622" t="str">
        <f>'23년(세부_실적)'!E866</f>
        <v>PLN021-T0822350T4R-560</v>
      </c>
      <c r="G655" s="622" t="s">
        <v>1623</v>
      </c>
      <c r="H655" s="622" t="str">
        <f>'23년(세부_실적)'!F866</f>
        <v>T08</v>
      </c>
      <c r="I655" s="617" t="str">
        <f>'23년(세부_실적)'!G866</f>
        <v>구</v>
      </c>
      <c r="J655" s="617" t="str">
        <f>'23년(세부_실적)'!H866</f>
        <v>SY</v>
      </c>
      <c r="K655" s="617">
        <f>'23년(세부_실적)'!I866</f>
        <v>6.33</v>
      </c>
      <c r="L655" s="617">
        <f>'23년(세부_실적)'!J866</f>
        <v>0</v>
      </c>
      <c r="M655" s="617">
        <f>'23년(세부_실적)'!K866</f>
        <v>6.98</v>
      </c>
      <c r="N655" s="617">
        <f>'23년(세부_실적)'!L866</f>
        <v>0</v>
      </c>
      <c r="O655" s="617">
        <f>'23년(세부_실적)'!M866</f>
        <v>6.98</v>
      </c>
      <c r="P655" s="617">
        <f>'23년(세부_실적)'!N866</f>
        <v>0</v>
      </c>
      <c r="Q655" s="617">
        <f>'23년(세부_실적)'!O866</f>
        <v>6.98</v>
      </c>
      <c r="R655" s="617">
        <f>'23년(세부_실적)'!P866</f>
        <v>0</v>
      </c>
      <c r="S655" s="638">
        <f>'23년(세부_실적)'!Q866</f>
        <v>1.03</v>
      </c>
      <c r="T655" s="638">
        <f t="shared" si="9323"/>
        <v>1030</v>
      </c>
      <c r="U655" s="638">
        <f>'23년(세부_실적)'!S866</f>
        <v>0</v>
      </c>
      <c r="V655" s="638">
        <f t="shared" si="9324"/>
        <v>0</v>
      </c>
      <c r="W655" s="638">
        <f>'23년(세부_실적)'!U866</f>
        <v>0</v>
      </c>
      <c r="X655" s="638">
        <f t="shared" si="9325"/>
        <v>0</v>
      </c>
      <c r="Y655" s="638">
        <f>'23년(세부_실적)'!W866</f>
        <v>0</v>
      </c>
      <c r="Z655" s="638">
        <f t="shared" si="9326"/>
        <v>0</v>
      </c>
      <c r="AA655" s="638">
        <f>'23년(세부_실적)'!Y866</f>
        <v>0</v>
      </c>
      <c r="AB655" s="638">
        <f t="shared" si="9326"/>
        <v>0</v>
      </c>
      <c r="AC655" s="638">
        <f>'23년(세부_실적)'!AA866</f>
        <v>0</v>
      </c>
      <c r="AD655" s="638">
        <f t="shared" ref="AD655" si="9463">AC655*1000</f>
        <v>0</v>
      </c>
      <c r="AE655" s="638">
        <f>'23년(세부_실적)'!AC866</f>
        <v>0</v>
      </c>
      <c r="AF655" s="638">
        <f t="shared" ref="AF655" si="9464">AE655*1000</f>
        <v>0</v>
      </c>
      <c r="AG655" s="638">
        <f>'23년(세부_실적)'!AE866</f>
        <v>1.03</v>
      </c>
      <c r="AH655" s="638">
        <f t="shared" ref="AH655" si="9465">AG655*1000</f>
        <v>1030</v>
      </c>
      <c r="AI655" s="638">
        <f>'23년(세부_실적)'!AG866</f>
        <v>1.03</v>
      </c>
      <c r="AJ655" s="638">
        <f t="shared" ref="AJ655" si="9466">AI655*1000</f>
        <v>1030</v>
      </c>
      <c r="AK655" s="638">
        <f>'23년(세부_실적)'!AI866</f>
        <v>1.03</v>
      </c>
      <c r="AL655" s="638">
        <f t="shared" ref="AL655" si="9467">AK655*1000</f>
        <v>1030</v>
      </c>
      <c r="AM655" s="638">
        <f>'23년(세부_실적)'!AK866</f>
        <v>0</v>
      </c>
      <c r="AN655" s="638">
        <f t="shared" ref="AN655" si="9468">AM655*1000</f>
        <v>0</v>
      </c>
      <c r="AO655" s="638">
        <f>'23년(세부_실적)'!AM866</f>
        <v>0</v>
      </c>
      <c r="AP655" s="638">
        <f t="shared" ref="AP655" si="9469">AO655*1000</f>
        <v>0</v>
      </c>
      <c r="AQ655" s="638">
        <f>'23년(세부_실적)'!AO866</f>
        <v>0</v>
      </c>
      <c r="AR655" s="638">
        <f t="shared" ref="AR655" si="9470">AQ655*1000</f>
        <v>0</v>
      </c>
      <c r="AS655" s="638">
        <f>'23년(세부_실적)'!AQ866</f>
        <v>0</v>
      </c>
      <c r="AT655" s="638">
        <f t="shared" ref="AT655" si="9471">AS655*1000</f>
        <v>0</v>
      </c>
      <c r="AU655" s="638">
        <f>'23년(세부_실적)'!AS866</f>
        <v>0</v>
      </c>
      <c r="AV655" s="638">
        <f t="shared" ref="AV655" si="9472">AU655*1000</f>
        <v>0</v>
      </c>
      <c r="AW655" s="638">
        <f>'23년(세부_실적)'!AU866</f>
        <v>0</v>
      </c>
      <c r="AX655" s="638">
        <f t="shared" ref="AX655" si="9473">AW655*1000</f>
        <v>0</v>
      </c>
      <c r="AY655" s="638">
        <f>'23년(세부_실적)'!AW866</f>
        <v>0</v>
      </c>
      <c r="AZ655" s="638">
        <f t="shared" ref="AZ655" si="9474">AY655*1000</f>
        <v>0</v>
      </c>
      <c r="BA655" s="638">
        <f>'23년(세부_실적)'!AY866</f>
        <v>0</v>
      </c>
      <c r="BB655" s="638">
        <f t="shared" ref="BB655" si="9475">BA655*1000</f>
        <v>0</v>
      </c>
      <c r="BC655" s="638">
        <f>'23년(세부_실적)'!BA866</f>
        <v>0</v>
      </c>
      <c r="BD655" s="638">
        <f t="shared" ref="BD655" si="9476">BC655*1000</f>
        <v>0</v>
      </c>
      <c r="BF655" s="617">
        <v>1.4</v>
      </c>
      <c r="BG655" s="617">
        <v>3.53</v>
      </c>
      <c r="BH655" s="617">
        <f>VLOOKUP(F655,'[1]영업계획서(세부)'!$E$8:$H$532,3,0)</f>
        <v>6.33</v>
      </c>
      <c r="BI655" s="617"/>
      <c r="BJ655" s="617">
        <v>1.4</v>
      </c>
      <c r="BK655" s="617">
        <v>3.53</v>
      </c>
      <c r="BL655" s="617">
        <v>6.33</v>
      </c>
      <c r="BM655" s="617"/>
      <c r="BN655" s="617">
        <v>1.4</v>
      </c>
      <c r="BO655" s="617">
        <v>3.53</v>
      </c>
      <c r="BP655" s="617"/>
      <c r="BQ655" s="617"/>
      <c r="BR655" s="617">
        <v>1.4</v>
      </c>
      <c r="BS655" s="617">
        <v>3.53</v>
      </c>
      <c r="BT655" s="617"/>
      <c r="BU655" s="617"/>
      <c r="BV655" s="617">
        <v>1.4</v>
      </c>
      <c r="BW655" s="617">
        <v>3.53</v>
      </c>
      <c r="BX655" s="617"/>
      <c r="BY655" s="617"/>
      <c r="BZ655" s="617">
        <v>1.4</v>
      </c>
      <c r="CA655" s="617">
        <v>3.53</v>
      </c>
      <c r="CB655" s="617"/>
      <c r="CC655" s="617"/>
      <c r="CD655" s="617"/>
      <c r="CE655" s="617"/>
      <c r="CF655" s="617"/>
      <c r="CG655" s="617"/>
      <c r="CH655" s="617"/>
      <c r="CI655" s="617"/>
      <c r="CJ655" s="617"/>
      <c r="CK655" s="617"/>
      <c r="CL655" s="617"/>
      <c r="CM655" s="617"/>
      <c r="CN655" s="617"/>
      <c r="CO655" s="617"/>
      <c r="CP655" s="617"/>
      <c r="CQ655" s="617"/>
      <c r="CR655" s="617"/>
      <c r="CS655" s="617"/>
      <c r="CT655" s="617"/>
      <c r="CU655" s="617"/>
      <c r="CV655" s="617"/>
      <c r="CW655" s="617"/>
      <c r="CX655" s="617"/>
      <c r="CY655" s="617"/>
      <c r="CZ655" s="617"/>
      <c r="DA655" s="617"/>
      <c r="DB655" s="6">
        <f t="shared" si="9355"/>
        <v>0</v>
      </c>
      <c r="DC655" s="6">
        <f t="shared" si="9356"/>
        <v>0</v>
      </c>
      <c r="DD655" s="6">
        <f t="shared" si="9357"/>
        <v>0</v>
      </c>
      <c r="DE655" s="6">
        <f t="shared" si="9358"/>
        <v>0</v>
      </c>
      <c r="DF655" s="6">
        <f t="shared" si="9359"/>
        <v>0</v>
      </c>
      <c r="DG655" s="6">
        <f t="shared" si="9360"/>
        <v>0</v>
      </c>
      <c r="DH655" s="6">
        <f t="shared" si="9361"/>
        <v>0</v>
      </c>
      <c r="DI655" s="6">
        <f t="shared" si="9362"/>
        <v>0</v>
      </c>
      <c r="DJ655" s="6">
        <f t="shared" si="9363"/>
        <v>0</v>
      </c>
      <c r="DK655" s="6">
        <f t="shared" si="9364"/>
        <v>0</v>
      </c>
      <c r="DL655" s="6">
        <f t="shared" si="9365"/>
        <v>0</v>
      </c>
      <c r="DM655" s="6">
        <f t="shared" si="9366"/>
        <v>0</v>
      </c>
      <c r="DO655" s="6">
        <f t="shared" si="9367"/>
        <v>0</v>
      </c>
      <c r="DP655" s="6">
        <f t="shared" si="9368"/>
        <v>0</v>
      </c>
      <c r="DQ655" s="6">
        <f t="shared" si="9369"/>
        <v>0</v>
      </c>
      <c r="DR655" s="6">
        <f t="shared" si="9370"/>
        <v>0</v>
      </c>
      <c r="DS655" s="6">
        <f t="shared" si="9371"/>
        <v>0</v>
      </c>
      <c r="DT655" s="6">
        <f t="shared" si="9372"/>
        <v>6602437.9169999994</v>
      </c>
      <c r="DU655" s="6">
        <f t="shared" si="9373"/>
        <v>0</v>
      </c>
      <c r="DV655" s="6">
        <f t="shared" si="9374"/>
        <v>0</v>
      </c>
      <c r="DW655" s="6">
        <f t="shared" si="9375"/>
        <v>0</v>
      </c>
      <c r="DX655" s="6">
        <f t="shared" si="9376"/>
        <v>0</v>
      </c>
      <c r="DY655" s="6">
        <f t="shared" si="9377"/>
        <v>0</v>
      </c>
      <c r="DZ655" s="6">
        <f t="shared" si="9378"/>
        <v>0</v>
      </c>
    </row>
    <row r="656" spans="2:130" ht="12" customHeight="1" outlineLevel="1">
      <c r="B656" s="6">
        <f>'23년(세부_실적)'!A869</f>
        <v>650</v>
      </c>
      <c r="C656" s="620"/>
      <c r="D656" s="621"/>
      <c r="E656" s="622" t="str">
        <f>'23년(세부_실적)'!D869</f>
        <v>600mm</v>
      </c>
      <c r="F656" s="622" t="str">
        <f>'23년(세부_실적)'!E869</f>
        <v>PLN072-T0805750N2R-565</v>
      </c>
      <c r="G656" s="622" t="s">
        <v>1765</v>
      </c>
      <c r="H656" s="622" t="str">
        <f>'23년(세부_실적)'!F869</f>
        <v>T08</v>
      </c>
      <c r="I656" s="617" t="str">
        <f>'23년(세부_실적)'!G869</f>
        <v>구</v>
      </c>
      <c r="J656" s="617" t="str">
        <f>'23년(세부_실적)'!H869</f>
        <v>SY</v>
      </c>
      <c r="K656" s="617">
        <f>'23년(세부_실적)'!I869</f>
        <v>0</v>
      </c>
      <c r="L656" s="617">
        <f>'23년(세부_실적)'!J869</f>
        <v>0</v>
      </c>
      <c r="M656" s="617">
        <f>'23년(세부_실적)'!K869</f>
        <v>0</v>
      </c>
      <c r="N656" s="617">
        <f>'23년(세부_실적)'!L869</f>
        <v>0</v>
      </c>
      <c r="O656" s="617">
        <f>'23년(세부_실적)'!M869</f>
        <v>7.67</v>
      </c>
      <c r="P656" s="617">
        <f>'23년(세부_실적)'!N869</f>
        <v>0</v>
      </c>
      <c r="Q656" s="617">
        <f>'23년(세부_실적)'!O869</f>
        <v>7.67</v>
      </c>
      <c r="R656" s="617">
        <f>'23년(세부_실적)'!P869</f>
        <v>0</v>
      </c>
      <c r="S656" s="638">
        <f>'23년(세부_실적)'!Q869</f>
        <v>1.0150000000000001</v>
      </c>
      <c r="T656" s="638">
        <f t="shared" si="9323"/>
        <v>1015.0000000000001</v>
      </c>
      <c r="U656" s="638">
        <f>'23년(세부_실적)'!S869</f>
        <v>0</v>
      </c>
      <c r="V656" s="638">
        <f t="shared" si="9324"/>
        <v>0</v>
      </c>
      <c r="W656" s="638">
        <f>'23년(세부_실적)'!U869</f>
        <v>0</v>
      </c>
      <c r="X656" s="638">
        <f t="shared" si="9325"/>
        <v>0</v>
      </c>
      <c r="Y656" s="638">
        <f>'23년(세부_실적)'!W869</f>
        <v>0</v>
      </c>
      <c r="Z656" s="638">
        <f t="shared" si="9326"/>
        <v>0</v>
      </c>
      <c r="AA656" s="638">
        <f>'23년(세부_실적)'!Y869</f>
        <v>0</v>
      </c>
      <c r="AB656" s="638">
        <f t="shared" si="9326"/>
        <v>0</v>
      </c>
      <c r="AC656" s="638">
        <f>'23년(세부_실적)'!AA869</f>
        <v>0</v>
      </c>
      <c r="AD656" s="638">
        <f t="shared" ref="AD656" si="9477">AC656*1000</f>
        <v>0</v>
      </c>
      <c r="AE656" s="638">
        <f>'23년(세부_실적)'!AC869</f>
        <v>0</v>
      </c>
      <c r="AF656" s="638">
        <f t="shared" ref="AF656" si="9478">AE656*1000</f>
        <v>0</v>
      </c>
      <c r="AG656" s="638">
        <f>'23년(세부_실적)'!AE869</f>
        <v>0</v>
      </c>
      <c r="AH656" s="638">
        <f t="shared" ref="AH656" si="9479">AG656*1000</f>
        <v>0</v>
      </c>
      <c r="AI656" s="638">
        <f>'23년(세부_실적)'!AG869</f>
        <v>0</v>
      </c>
      <c r="AJ656" s="638">
        <f t="shared" ref="AJ656" si="9480">AI656*1000</f>
        <v>0</v>
      </c>
      <c r="AK656" s="638">
        <f>'23년(세부_실적)'!AI869</f>
        <v>0</v>
      </c>
      <c r="AL656" s="638">
        <f t="shared" ref="AL656" si="9481">AK656*1000</f>
        <v>0</v>
      </c>
      <c r="AM656" s="638">
        <f>'23년(세부_실적)'!AK869</f>
        <v>0</v>
      </c>
      <c r="AN656" s="638">
        <f t="shared" ref="AN656" si="9482">AM656*1000</f>
        <v>0</v>
      </c>
      <c r="AO656" s="638">
        <f>'23년(세부_실적)'!AM869</f>
        <v>0</v>
      </c>
      <c r="AP656" s="638">
        <f t="shared" ref="AP656" si="9483">AO656*1000</f>
        <v>0</v>
      </c>
      <c r="AQ656" s="638">
        <f>'23년(세부_실적)'!AO869</f>
        <v>0.51500000000000001</v>
      </c>
      <c r="AR656" s="638">
        <f t="shared" ref="AR656" si="9484">AQ656*1000</f>
        <v>515</v>
      </c>
      <c r="AS656" s="638">
        <f>'23년(세부_실적)'!AQ869</f>
        <v>0.51500000000000001</v>
      </c>
      <c r="AT656" s="638">
        <f t="shared" ref="AT656" si="9485">AS656*1000</f>
        <v>515</v>
      </c>
      <c r="AU656" s="638">
        <f>'23년(세부_실적)'!AS869</f>
        <v>0</v>
      </c>
      <c r="AV656" s="638">
        <f t="shared" ref="AV656" si="9486">AU656*1000</f>
        <v>0</v>
      </c>
      <c r="AW656" s="638">
        <f>'23년(세부_실적)'!AU869</f>
        <v>0.47</v>
      </c>
      <c r="AX656" s="638">
        <f t="shared" ref="AX656" si="9487">AW656*1000</f>
        <v>470</v>
      </c>
      <c r="AY656" s="638">
        <f>'23년(세부_실적)'!AW869</f>
        <v>0.03</v>
      </c>
      <c r="AZ656" s="638">
        <f t="shared" ref="AZ656" si="9488">AY656*1000</f>
        <v>30</v>
      </c>
      <c r="BA656" s="638">
        <f>'23년(세부_실적)'!AY869</f>
        <v>0.5</v>
      </c>
      <c r="BB656" s="638">
        <f t="shared" ref="BB656" si="9489">BA656*1000</f>
        <v>500</v>
      </c>
      <c r="BC656" s="638">
        <f>'23년(세부_실적)'!BA869</f>
        <v>1.0150000000000001</v>
      </c>
      <c r="BD656" s="638">
        <f t="shared" ref="BD656" si="9490">BC656*1000</f>
        <v>1015.0000000000001</v>
      </c>
      <c r="BF656" s="617"/>
      <c r="BG656" s="617"/>
      <c r="BH656" s="617"/>
      <c r="BI656" s="617"/>
      <c r="BJ656" s="617"/>
      <c r="BK656" s="617"/>
      <c r="BL656" s="617"/>
      <c r="BM656" s="617"/>
      <c r="BN656" s="617"/>
      <c r="BO656" s="617"/>
      <c r="BP656" s="617"/>
      <c r="BQ656" s="617"/>
      <c r="BR656" s="617"/>
      <c r="BS656" s="617"/>
      <c r="BT656" s="617"/>
      <c r="BU656" s="617"/>
      <c r="BV656" s="617">
        <v>1.4</v>
      </c>
      <c r="BW656" s="617">
        <v>3.3259909090909083</v>
      </c>
      <c r="BX656" s="643">
        <v>6.04</v>
      </c>
      <c r="BY656" s="643"/>
      <c r="BZ656" s="617"/>
      <c r="CA656" s="617"/>
      <c r="CB656" s="617"/>
      <c r="CC656" s="617"/>
      <c r="CD656" s="617"/>
      <c r="CE656" s="617"/>
      <c r="CF656" s="617"/>
      <c r="CG656" s="617"/>
      <c r="CH656" s="617"/>
      <c r="CI656" s="617"/>
      <c r="CJ656" s="617"/>
      <c r="CK656" s="617"/>
      <c r="CL656" s="617"/>
      <c r="CM656" s="617"/>
      <c r="CN656" s="617"/>
      <c r="CO656" s="617"/>
      <c r="CP656" s="617"/>
      <c r="CQ656" s="617"/>
      <c r="CR656" s="617"/>
      <c r="CS656" s="617"/>
      <c r="CT656" s="617"/>
      <c r="CU656" s="617"/>
      <c r="CV656" s="617"/>
      <c r="CW656" s="617"/>
      <c r="CX656" s="617"/>
      <c r="CY656" s="617"/>
      <c r="CZ656" s="617"/>
      <c r="DA656" s="617"/>
      <c r="DB656" s="6">
        <f t="shared" si="9355"/>
        <v>0</v>
      </c>
      <c r="DC656" s="6">
        <f t="shared" si="9356"/>
        <v>0</v>
      </c>
      <c r="DD656" s="6">
        <f t="shared" si="9357"/>
        <v>0</v>
      </c>
      <c r="DE656" s="6">
        <f t="shared" si="9358"/>
        <v>0</v>
      </c>
      <c r="DF656" s="6">
        <f t="shared" si="9359"/>
        <v>0</v>
      </c>
      <c r="DG656" s="6">
        <f t="shared" si="9360"/>
        <v>0</v>
      </c>
      <c r="DH656" s="6">
        <f t="shared" si="9361"/>
        <v>0</v>
      </c>
      <c r="DI656" s="6">
        <f t="shared" si="9362"/>
        <v>0</v>
      </c>
      <c r="DJ656" s="6">
        <f t="shared" si="9363"/>
        <v>0</v>
      </c>
      <c r="DK656" s="6">
        <f t="shared" si="9364"/>
        <v>0</v>
      </c>
      <c r="DL656" s="6">
        <f t="shared" si="9365"/>
        <v>0</v>
      </c>
      <c r="DM656" s="6">
        <f t="shared" si="9366"/>
        <v>0</v>
      </c>
      <c r="DO656" s="6">
        <f t="shared" si="9367"/>
        <v>0</v>
      </c>
      <c r="DP656" s="6">
        <f t="shared" si="9368"/>
        <v>0</v>
      </c>
      <c r="DQ656" s="6">
        <f t="shared" si="9369"/>
        <v>0</v>
      </c>
      <c r="DR656" s="6">
        <f t="shared" si="9370"/>
        <v>0</v>
      </c>
      <c r="DS656" s="6">
        <f t="shared" si="9371"/>
        <v>0</v>
      </c>
      <c r="DT656" s="6">
        <f t="shared" si="9372"/>
        <v>0</v>
      </c>
      <c r="DU656" s="6">
        <f t="shared" si="9373"/>
        <v>0</v>
      </c>
      <c r="DV656" s="6">
        <f t="shared" si="9374"/>
        <v>0</v>
      </c>
      <c r="DW656" s="6">
        <f t="shared" si="9375"/>
        <v>0</v>
      </c>
      <c r="DX656" s="6">
        <f t="shared" si="9376"/>
        <v>0</v>
      </c>
      <c r="DY656" s="6">
        <f t="shared" si="9377"/>
        <v>0</v>
      </c>
      <c r="DZ656" s="6">
        <f t="shared" si="9378"/>
        <v>0</v>
      </c>
    </row>
    <row r="657" spans="2:130" ht="12" customHeight="1" outlineLevel="1">
      <c r="B657" s="6">
        <f>'23년(세부_실적)'!A887</f>
        <v>651</v>
      </c>
      <c r="C657" s="620"/>
      <c r="D657" s="618" t="str">
        <f>'23년(세부_실적)'!C887</f>
        <v>T9 R17D</v>
      </c>
      <c r="E657" s="622" t="str">
        <f>'23년(세부_실적)'!D887</f>
        <v>2400mm, 3K</v>
      </c>
      <c r="F657" s="622" t="str">
        <f>'23년(세부_실적)'!E887</f>
        <v>PLN021-T0925430N2C-562</v>
      </c>
      <c r="G657" s="622" t="s">
        <v>1624</v>
      </c>
      <c r="H657" s="622" t="str">
        <f>'23년(세부_실적)'!F887</f>
        <v>T09</v>
      </c>
      <c r="I657" s="617" t="str">
        <f>'23년(세부_실적)'!G887</f>
        <v>구</v>
      </c>
      <c r="J657" s="617" t="str">
        <f>'23년(세부_실적)'!H887</f>
        <v>SY</v>
      </c>
      <c r="K657" s="617">
        <f>'23년(세부_실적)'!I887</f>
        <v>21.61</v>
      </c>
      <c r="L657" s="617">
        <f>'23년(세부_실적)'!J887</f>
        <v>0</v>
      </c>
      <c r="M657" s="617">
        <f>'23년(세부_실적)'!K887</f>
        <v>21.61</v>
      </c>
      <c r="N657" s="617">
        <f>'23년(세부_실적)'!L887</f>
        <v>0</v>
      </c>
      <c r="O657" s="617">
        <f>'23년(세부_실적)'!M887</f>
        <v>21.61</v>
      </c>
      <c r="P657" s="617">
        <f>'23년(세부_실적)'!N887</f>
        <v>0</v>
      </c>
      <c r="Q657" s="617">
        <f>'23년(세부_실적)'!O887</f>
        <v>21.61</v>
      </c>
      <c r="R657" s="617">
        <f>'23년(세부_실적)'!P887</f>
        <v>0</v>
      </c>
      <c r="S657" s="638">
        <f>'23년(세부_실적)'!Q887</f>
        <v>0</v>
      </c>
      <c r="T657" s="638">
        <f t="shared" si="9323"/>
        <v>0</v>
      </c>
      <c r="U657" s="638">
        <f>'23년(세부_실적)'!S887</f>
        <v>0</v>
      </c>
      <c r="V657" s="638">
        <f t="shared" si="9324"/>
        <v>0</v>
      </c>
      <c r="W657" s="638">
        <f>'23년(세부_실적)'!U887</f>
        <v>0</v>
      </c>
      <c r="X657" s="638">
        <f t="shared" si="9325"/>
        <v>0</v>
      </c>
      <c r="Y657" s="638">
        <f>'23년(세부_실적)'!W887</f>
        <v>0</v>
      </c>
      <c r="Z657" s="638">
        <f t="shared" si="9326"/>
        <v>0</v>
      </c>
      <c r="AA657" s="638">
        <f>'23년(세부_실적)'!Y887</f>
        <v>0</v>
      </c>
      <c r="AB657" s="638">
        <f t="shared" si="9326"/>
        <v>0</v>
      </c>
      <c r="AC657" s="638">
        <f>'23년(세부_실적)'!AA887</f>
        <v>0</v>
      </c>
      <c r="AD657" s="638">
        <f t="shared" ref="AD657" si="9491">AC657*1000</f>
        <v>0</v>
      </c>
      <c r="AE657" s="638">
        <f>'23년(세부_실적)'!AC887</f>
        <v>0</v>
      </c>
      <c r="AF657" s="638">
        <f t="shared" ref="AF657" si="9492">AE657*1000</f>
        <v>0</v>
      </c>
      <c r="AG657" s="638">
        <f>'23년(세부_실적)'!AE887</f>
        <v>0</v>
      </c>
      <c r="AH657" s="638">
        <f t="shared" ref="AH657" si="9493">AG657*1000</f>
        <v>0</v>
      </c>
      <c r="AI657" s="638">
        <f>'23년(세부_실적)'!AG887</f>
        <v>0</v>
      </c>
      <c r="AJ657" s="638">
        <f t="shared" ref="AJ657" si="9494">AI657*1000</f>
        <v>0</v>
      </c>
      <c r="AK657" s="638">
        <f>'23년(세부_실적)'!AI887</f>
        <v>0</v>
      </c>
      <c r="AL657" s="638">
        <f t="shared" ref="AL657" si="9495">AK657*1000</f>
        <v>0</v>
      </c>
      <c r="AM657" s="638">
        <f>'23년(세부_실적)'!AK887</f>
        <v>0</v>
      </c>
      <c r="AN657" s="638">
        <f t="shared" ref="AN657" si="9496">AM657*1000</f>
        <v>0</v>
      </c>
      <c r="AO657" s="638">
        <f>'23년(세부_실적)'!AM887</f>
        <v>0</v>
      </c>
      <c r="AP657" s="638">
        <f t="shared" ref="AP657" si="9497">AO657*1000</f>
        <v>0</v>
      </c>
      <c r="AQ657" s="638">
        <f>'23년(세부_실적)'!AO887</f>
        <v>0</v>
      </c>
      <c r="AR657" s="638">
        <f t="shared" ref="AR657" si="9498">AQ657*1000</f>
        <v>0</v>
      </c>
      <c r="AS657" s="638">
        <f>'23년(세부_실적)'!AQ887</f>
        <v>0</v>
      </c>
      <c r="AT657" s="638">
        <f t="shared" ref="AT657" si="9499">AS657*1000</f>
        <v>0</v>
      </c>
      <c r="AU657" s="638">
        <f>'23년(세부_실적)'!AS887</f>
        <v>0</v>
      </c>
      <c r="AV657" s="638">
        <f t="shared" ref="AV657" si="9500">AU657*1000</f>
        <v>0</v>
      </c>
      <c r="AW657" s="638">
        <f>'23년(세부_실적)'!AU887</f>
        <v>0</v>
      </c>
      <c r="AX657" s="638">
        <f t="shared" ref="AX657" si="9501">AW657*1000</f>
        <v>0</v>
      </c>
      <c r="AY657" s="638">
        <f>'23년(세부_실적)'!AW887</f>
        <v>0</v>
      </c>
      <c r="AZ657" s="638">
        <f t="shared" ref="AZ657" si="9502">AY657*1000</f>
        <v>0</v>
      </c>
      <c r="BA657" s="638">
        <f>'23년(세부_실적)'!AY887</f>
        <v>0</v>
      </c>
      <c r="BB657" s="638">
        <f t="shared" ref="BB657" si="9503">BA657*1000</f>
        <v>0</v>
      </c>
      <c r="BC657" s="638">
        <f>'23년(세부_실적)'!BA887</f>
        <v>0</v>
      </c>
      <c r="BD657" s="638">
        <f t="shared" ref="BD657" si="9504">BC657*1000</f>
        <v>0</v>
      </c>
      <c r="BF657" s="617"/>
      <c r="BG657" s="617"/>
      <c r="BH657" s="617"/>
      <c r="BI657" s="617"/>
      <c r="BJ657" s="617"/>
      <c r="BK657" s="617"/>
      <c r="BL657" s="617"/>
      <c r="BM657" s="617"/>
      <c r="BN657" s="617"/>
      <c r="BO657" s="617"/>
      <c r="BP657" s="617"/>
      <c r="BQ657" s="617"/>
      <c r="BR657" s="617"/>
      <c r="BS657" s="617"/>
      <c r="BT657" s="617"/>
      <c r="BU657" s="617"/>
      <c r="BV657" s="617"/>
      <c r="BW657" s="617"/>
      <c r="BX657" s="617"/>
      <c r="BY657" s="617"/>
      <c r="BZ657" s="617"/>
      <c r="CA657" s="617"/>
      <c r="CB657" s="617"/>
      <c r="CC657" s="617"/>
      <c r="CD657" s="617"/>
      <c r="CE657" s="617"/>
      <c r="CF657" s="617"/>
      <c r="CG657" s="617"/>
      <c r="CH657" s="617"/>
      <c r="CI657" s="617"/>
      <c r="CJ657" s="617"/>
      <c r="CK657" s="617"/>
      <c r="CL657" s="617"/>
      <c r="CM657" s="617"/>
      <c r="CN657" s="617"/>
      <c r="CO657" s="617"/>
      <c r="CP657" s="617"/>
      <c r="CQ657" s="617"/>
      <c r="CR657" s="617"/>
      <c r="CS657" s="617"/>
      <c r="CT657" s="617"/>
      <c r="CU657" s="617"/>
      <c r="CV657" s="617"/>
      <c r="CW657" s="617"/>
      <c r="CX657" s="617"/>
      <c r="CY657" s="617"/>
      <c r="CZ657" s="617"/>
      <c r="DA657" s="617"/>
      <c r="DB657" s="6">
        <f t="shared" si="9355"/>
        <v>0</v>
      </c>
      <c r="DC657" s="6">
        <f t="shared" si="9356"/>
        <v>0</v>
      </c>
      <c r="DD657" s="6">
        <f t="shared" si="9357"/>
        <v>0</v>
      </c>
      <c r="DE657" s="6">
        <f t="shared" si="9358"/>
        <v>0</v>
      </c>
      <c r="DF657" s="6">
        <f t="shared" si="9359"/>
        <v>0</v>
      </c>
      <c r="DG657" s="6">
        <f t="shared" si="9360"/>
        <v>0</v>
      </c>
      <c r="DH657" s="6">
        <f t="shared" si="9361"/>
        <v>0</v>
      </c>
      <c r="DI657" s="6">
        <f t="shared" si="9362"/>
        <v>0</v>
      </c>
      <c r="DJ657" s="6">
        <f t="shared" si="9363"/>
        <v>0</v>
      </c>
      <c r="DK657" s="6">
        <f t="shared" si="9364"/>
        <v>0</v>
      </c>
      <c r="DL657" s="6">
        <f t="shared" si="9365"/>
        <v>0</v>
      </c>
      <c r="DM657" s="6">
        <f t="shared" si="9366"/>
        <v>0</v>
      </c>
      <c r="DO657" s="6">
        <f t="shared" si="9367"/>
        <v>0</v>
      </c>
      <c r="DP657" s="6">
        <f t="shared" si="9368"/>
        <v>0</v>
      </c>
      <c r="DQ657" s="6">
        <f t="shared" si="9369"/>
        <v>0</v>
      </c>
      <c r="DR657" s="6">
        <f t="shared" si="9370"/>
        <v>0</v>
      </c>
      <c r="DS657" s="6">
        <f t="shared" si="9371"/>
        <v>0</v>
      </c>
      <c r="DT657" s="6">
        <f t="shared" si="9372"/>
        <v>0</v>
      </c>
      <c r="DU657" s="6">
        <f t="shared" si="9373"/>
        <v>0</v>
      </c>
      <c r="DV657" s="6">
        <f t="shared" si="9374"/>
        <v>0</v>
      </c>
      <c r="DW657" s="6">
        <f t="shared" si="9375"/>
        <v>0</v>
      </c>
      <c r="DX657" s="6">
        <f t="shared" si="9376"/>
        <v>0</v>
      </c>
      <c r="DY657" s="6">
        <f t="shared" si="9377"/>
        <v>0</v>
      </c>
      <c r="DZ657" s="6">
        <f t="shared" si="9378"/>
        <v>0</v>
      </c>
    </row>
    <row r="658" spans="2:130" ht="12" customHeight="1" outlineLevel="1">
      <c r="B658" s="6">
        <f>'23년(세부_실적)'!A888</f>
        <v>652</v>
      </c>
      <c r="C658" s="620"/>
      <c r="D658" s="620"/>
      <c r="E658" s="622" t="str">
        <f>'23년(세부_실적)'!D888</f>
        <v>2400mm, 4K</v>
      </c>
      <c r="F658" s="622" t="str">
        <f>'23년(세부_실적)'!E888</f>
        <v>PLN021-T0925440N2C-562</v>
      </c>
      <c r="G658" s="622" t="s">
        <v>1625</v>
      </c>
      <c r="H658" s="622" t="str">
        <f>'23년(세부_실적)'!F888</f>
        <v>T09</v>
      </c>
      <c r="I658" s="617" t="str">
        <f>'23년(세부_실적)'!G888</f>
        <v>구</v>
      </c>
      <c r="J658" s="617" t="str">
        <f>'23년(세부_실적)'!H888</f>
        <v>SY</v>
      </c>
      <c r="K658" s="617">
        <f>'23년(세부_실적)'!I888</f>
        <v>21.61</v>
      </c>
      <c r="L658" s="617">
        <f>'23년(세부_실적)'!J888</f>
        <v>0</v>
      </c>
      <c r="M658" s="617">
        <f>'23년(세부_실적)'!K888</f>
        <v>21.61</v>
      </c>
      <c r="N658" s="617">
        <f>'23년(세부_실적)'!L888</f>
        <v>0</v>
      </c>
      <c r="O658" s="617">
        <f>'23년(세부_실적)'!M888</f>
        <v>21.61</v>
      </c>
      <c r="P658" s="617">
        <f>'23년(세부_실적)'!N888</f>
        <v>0</v>
      </c>
      <c r="Q658" s="617">
        <f>'23년(세부_실적)'!O888</f>
        <v>21.61</v>
      </c>
      <c r="R658" s="617">
        <f>'23년(세부_실적)'!P888</f>
        <v>0</v>
      </c>
      <c r="S658" s="638">
        <f>'23년(세부_실적)'!Q888</f>
        <v>0</v>
      </c>
      <c r="T658" s="638">
        <f t="shared" si="9323"/>
        <v>0</v>
      </c>
      <c r="U658" s="638">
        <f>'23년(세부_실적)'!S888</f>
        <v>0</v>
      </c>
      <c r="V658" s="638">
        <f t="shared" si="9324"/>
        <v>0</v>
      </c>
      <c r="W658" s="638">
        <f>'23년(세부_실적)'!U888</f>
        <v>0</v>
      </c>
      <c r="X658" s="638">
        <f t="shared" si="9325"/>
        <v>0</v>
      </c>
      <c r="Y658" s="638">
        <f>'23년(세부_실적)'!W888</f>
        <v>0</v>
      </c>
      <c r="Z658" s="638">
        <f t="shared" si="9326"/>
        <v>0</v>
      </c>
      <c r="AA658" s="638">
        <f>'23년(세부_실적)'!Y888</f>
        <v>0</v>
      </c>
      <c r="AB658" s="638">
        <f t="shared" si="9326"/>
        <v>0</v>
      </c>
      <c r="AC658" s="638">
        <f>'23년(세부_실적)'!AA888</f>
        <v>0</v>
      </c>
      <c r="AD658" s="638">
        <f t="shared" ref="AD658" si="9505">AC658*1000</f>
        <v>0</v>
      </c>
      <c r="AE658" s="638">
        <f>'23년(세부_실적)'!AC888</f>
        <v>0</v>
      </c>
      <c r="AF658" s="638">
        <f t="shared" ref="AF658" si="9506">AE658*1000</f>
        <v>0</v>
      </c>
      <c r="AG658" s="638">
        <f>'23년(세부_실적)'!AE888</f>
        <v>0</v>
      </c>
      <c r="AH658" s="638">
        <f t="shared" ref="AH658" si="9507">AG658*1000</f>
        <v>0</v>
      </c>
      <c r="AI658" s="638">
        <f>'23년(세부_실적)'!AG888</f>
        <v>0</v>
      </c>
      <c r="AJ658" s="638">
        <f t="shared" ref="AJ658" si="9508">AI658*1000</f>
        <v>0</v>
      </c>
      <c r="AK658" s="638">
        <f>'23년(세부_실적)'!AI888</f>
        <v>0</v>
      </c>
      <c r="AL658" s="638">
        <f t="shared" ref="AL658" si="9509">AK658*1000</f>
        <v>0</v>
      </c>
      <c r="AM658" s="638">
        <f>'23년(세부_실적)'!AK888</f>
        <v>0</v>
      </c>
      <c r="AN658" s="638">
        <f t="shared" ref="AN658" si="9510">AM658*1000</f>
        <v>0</v>
      </c>
      <c r="AO658" s="638">
        <f>'23년(세부_실적)'!AM888</f>
        <v>0</v>
      </c>
      <c r="AP658" s="638">
        <f t="shared" ref="AP658" si="9511">AO658*1000</f>
        <v>0</v>
      </c>
      <c r="AQ658" s="638">
        <f>'23년(세부_실적)'!AO888</f>
        <v>0</v>
      </c>
      <c r="AR658" s="638">
        <f t="shared" ref="AR658" si="9512">AQ658*1000</f>
        <v>0</v>
      </c>
      <c r="AS658" s="638">
        <f>'23년(세부_실적)'!AQ888</f>
        <v>0</v>
      </c>
      <c r="AT658" s="638">
        <f t="shared" ref="AT658" si="9513">AS658*1000</f>
        <v>0</v>
      </c>
      <c r="AU658" s="638">
        <f>'23년(세부_실적)'!AS888</f>
        <v>0</v>
      </c>
      <c r="AV658" s="638">
        <f t="shared" ref="AV658" si="9514">AU658*1000</f>
        <v>0</v>
      </c>
      <c r="AW658" s="638">
        <f>'23년(세부_실적)'!AU888</f>
        <v>0</v>
      </c>
      <c r="AX658" s="638">
        <f t="shared" ref="AX658" si="9515">AW658*1000</f>
        <v>0</v>
      </c>
      <c r="AY658" s="638">
        <f>'23년(세부_실적)'!AW888</f>
        <v>0</v>
      </c>
      <c r="AZ658" s="638">
        <f t="shared" ref="AZ658" si="9516">AY658*1000</f>
        <v>0</v>
      </c>
      <c r="BA658" s="638">
        <f>'23년(세부_실적)'!AY888</f>
        <v>0</v>
      </c>
      <c r="BB658" s="638">
        <f t="shared" ref="BB658" si="9517">BA658*1000</f>
        <v>0</v>
      </c>
      <c r="BC658" s="638">
        <f>'23년(세부_실적)'!BA888</f>
        <v>0</v>
      </c>
      <c r="BD658" s="638">
        <f t="shared" ref="BD658" si="9518">BC658*1000</f>
        <v>0</v>
      </c>
      <c r="BF658" s="617"/>
      <c r="BG658" s="617"/>
      <c r="BH658" s="617"/>
      <c r="BI658" s="617"/>
      <c r="BJ658" s="617"/>
      <c r="BK658" s="617"/>
      <c r="BL658" s="617"/>
      <c r="BM658" s="617"/>
      <c r="BN658" s="617"/>
      <c r="BO658" s="617"/>
      <c r="BP658" s="617"/>
      <c r="BQ658" s="617"/>
      <c r="BR658" s="617"/>
      <c r="BS658" s="617"/>
      <c r="BT658" s="617"/>
      <c r="BU658" s="617"/>
      <c r="BV658" s="617"/>
      <c r="BW658" s="617"/>
      <c r="BX658" s="617"/>
      <c r="BY658" s="617"/>
      <c r="BZ658" s="617"/>
      <c r="CA658" s="617"/>
      <c r="CB658" s="617"/>
      <c r="CC658" s="617"/>
      <c r="CD658" s="617"/>
      <c r="CE658" s="617"/>
      <c r="CF658" s="617"/>
      <c r="CG658" s="617"/>
      <c r="CH658" s="617"/>
      <c r="CI658" s="617"/>
      <c r="CJ658" s="617"/>
      <c r="CK658" s="617"/>
      <c r="CL658" s="617"/>
      <c r="CM658" s="617"/>
      <c r="CN658" s="617"/>
      <c r="CO658" s="617"/>
      <c r="CP658" s="617"/>
      <c r="CQ658" s="617"/>
      <c r="CR658" s="617"/>
      <c r="CS658" s="617"/>
      <c r="CT658" s="617"/>
      <c r="CU658" s="617"/>
      <c r="CV658" s="617"/>
      <c r="CW658" s="617"/>
      <c r="CX658" s="617"/>
      <c r="CY658" s="617"/>
      <c r="CZ658" s="617"/>
      <c r="DA658" s="617"/>
      <c r="DB658" s="6">
        <f t="shared" si="9355"/>
        <v>0</v>
      </c>
      <c r="DC658" s="6">
        <f t="shared" si="9356"/>
        <v>0</v>
      </c>
      <c r="DD658" s="6">
        <f t="shared" si="9357"/>
        <v>0</v>
      </c>
      <c r="DE658" s="6">
        <f t="shared" si="9358"/>
        <v>0</v>
      </c>
      <c r="DF658" s="6">
        <f t="shared" si="9359"/>
        <v>0</v>
      </c>
      <c r="DG658" s="6">
        <f t="shared" si="9360"/>
        <v>0</v>
      </c>
      <c r="DH658" s="6">
        <f t="shared" si="9361"/>
        <v>0</v>
      </c>
      <c r="DI658" s="6">
        <f t="shared" si="9362"/>
        <v>0</v>
      </c>
      <c r="DJ658" s="6">
        <f t="shared" si="9363"/>
        <v>0</v>
      </c>
      <c r="DK658" s="6">
        <f t="shared" si="9364"/>
        <v>0</v>
      </c>
      <c r="DL658" s="6">
        <f t="shared" si="9365"/>
        <v>0</v>
      </c>
      <c r="DM658" s="6">
        <f t="shared" si="9366"/>
        <v>0</v>
      </c>
      <c r="DO658" s="6">
        <f t="shared" si="9367"/>
        <v>0</v>
      </c>
      <c r="DP658" s="6">
        <f t="shared" si="9368"/>
        <v>0</v>
      </c>
      <c r="DQ658" s="6">
        <f t="shared" si="9369"/>
        <v>0</v>
      </c>
      <c r="DR658" s="6">
        <f t="shared" si="9370"/>
        <v>0</v>
      </c>
      <c r="DS658" s="6">
        <f t="shared" si="9371"/>
        <v>0</v>
      </c>
      <c r="DT658" s="6">
        <f t="shared" si="9372"/>
        <v>0</v>
      </c>
      <c r="DU658" s="6">
        <f t="shared" si="9373"/>
        <v>0</v>
      </c>
      <c r="DV658" s="6">
        <f t="shared" si="9374"/>
        <v>0</v>
      </c>
      <c r="DW658" s="6">
        <f t="shared" si="9375"/>
        <v>0</v>
      </c>
      <c r="DX658" s="6">
        <f t="shared" si="9376"/>
        <v>0</v>
      </c>
      <c r="DY658" s="6">
        <f t="shared" si="9377"/>
        <v>0</v>
      </c>
      <c r="DZ658" s="6">
        <f t="shared" si="9378"/>
        <v>0</v>
      </c>
    </row>
    <row r="659" spans="2:130" ht="12" customHeight="1" outlineLevel="1">
      <c r="B659" s="6">
        <f>'23년(세부_실적)'!A889</f>
        <v>653</v>
      </c>
      <c r="C659" s="620"/>
      <c r="D659" s="620"/>
      <c r="E659" s="622" t="str">
        <f>'23년(세부_실적)'!D889</f>
        <v>2400mm, 5K</v>
      </c>
      <c r="F659" s="622" t="str">
        <f>'23년(세부_실적)'!E889</f>
        <v>PLN021-T0925450N2C-562</v>
      </c>
      <c r="G659" s="622" t="s">
        <v>1626</v>
      </c>
      <c r="H659" s="622" t="str">
        <f>'23년(세부_실적)'!F889</f>
        <v>T09</v>
      </c>
      <c r="I659" s="617" t="str">
        <f>'23년(세부_실적)'!G889</f>
        <v>구</v>
      </c>
      <c r="J659" s="617" t="str">
        <f>'23년(세부_실적)'!H889</f>
        <v>SY</v>
      </c>
      <c r="K659" s="617">
        <f>'23년(세부_실적)'!I889</f>
        <v>21.61</v>
      </c>
      <c r="L659" s="617">
        <f>'23년(세부_실적)'!J889</f>
        <v>0</v>
      </c>
      <c r="M659" s="617">
        <f>'23년(세부_실적)'!K889</f>
        <v>21.61</v>
      </c>
      <c r="N659" s="617">
        <f>'23년(세부_실적)'!L889</f>
        <v>0</v>
      </c>
      <c r="O659" s="617">
        <f>'23년(세부_실적)'!M889</f>
        <v>21.61</v>
      </c>
      <c r="P659" s="617">
        <f>'23년(세부_실적)'!N889</f>
        <v>0</v>
      </c>
      <c r="Q659" s="617">
        <f>'23년(세부_실적)'!O889</f>
        <v>21.61</v>
      </c>
      <c r="R659" s="617">
        <f>'23년(세부_실적)'!P889</f>
        <v>0</v>
      </c>
      <c r="S659" s="638">
        <f>'23년(세부_실적)'!Q889</f>
        <v>0</v>
      </c>
      <c r="T659" s="638">
        <f t="shared" si="9323"/>
        <v>0</v>
      </c>
      <c r="U659" s="638">
        <f>'23년(세부_실적)'!S889</f>
        <v>0</v>
      </c>
      <c r="V659" s="638">
        <f t="shared" si="9324"/>
        <v>0</v>
      </c>
      <c r="W659" s="638">
        <f>'23년(세부_실적)'!U889</f>
        <v>0</v>
      </c>
      <c r="X659" s="638">
        <f t="shared" si="9325"/>
        <v>0</v>
      </c>
      <c r="Y659" s="638">
        <f>'23년(세부_실적)'!W889</f>
        <v>0</v>
      </c>
      <c r="Z659" s="638">
        <f t="shared" si="9326"/>
        <v>0</v>
      </c>
      <c r="AA659" s="638">
        <f>'23년(세부_실적)'!Y889</f>
        <v>0</v>
      </c>
      <c r="AB659" s="638">
        <f t="shared" si="9326"/>
        <v>0</v>
      </c>
      <c r="AC659" s="638">
        <f>'23년(세부_실적)'!AA889</f>
        <v>0</v>
      </c>
      <c r="AD659" s="638">
        <f t="shared" ref="AD659" si="9519">AC659*1000</f>
        <v>0</v>
      </c>
      <c r="AE659" s="638">
        <f>'23년(세부_실적)'!AC889</f>
        <v>0</v>
      </c>
      <c r="AF659" s="638">
        <f t="shared" ref="AF659" si="9520">AE659*1000</f>
        <v>0</v>
      </c>
      <c r="AG659" s="638">
        <f>'23년(세부_실적)'!AE889</f>
        <v>0</v>
      </c>
      <c r="AH659" s="638">
        <f t="shared" ref="AH659" si="9521">AG659*1000</f>
        <v>0</v>
      </c>
      <c r="AI659" s="638">
        <f>'23년(세부_실적)'!AG889</f>
        <v>0</v>
      </c>
      <c r="AJ659" s="638">
        <f t="shared" ref="AJ659" si="9522">AI659*1000</f>
        <v>0</v>
      </c>
      <c r="AK659" s="638">
        <f>'23년(세부_실적)'!AI889</f>
        <v>0</v>
      </c>
      <c r="AL659" s="638">
        <f t="shared" ref="AL659" si="9523">AK659*1000</f>
        <v>0</v>
      </c>
      <c r="AM659" s="638">
        <f>'23년(세부_실적)'!AK889</f>
        <v>0</v>
      </c>
      <c r="AN659" s="638">
        <f t="shared" ref="AN659" si="9524">AM659*1000</f>
        <v>0</v>
      </c>
      <c r="AO659" s="638">
        <f>'23년(세부_실적)'!AM889</f>
        <v>0</v>
      </c>
      <c r="AP659" s="638">
        <f t="shared" ref="AP659" si="9525">AO659*1000</f>
        <v>0</v>
      </c>
      <c r="AQ659" s="638">
        <f>'23년(세부_실적)'!AO889</f>
        <v>0</v>
      </c>
      <c r="AR659" s="638">
        <f t="shared" ref="AR659" si="9526">AQ659*1000</f>
        <v>0</v>
      </c>
      <c r="AS659" s="638">
        <f>'23년(세부_실적)'!AQ889</f>
        <v>0</v>
      </c>
      <c r="AT659" s="638">
        <f t="shared" ref="AT659" si="9527">AS659*1000</f>
        <v>0</v>
      </c>
      <c r="AU659" s="638">
        <f>'23년(세부_실적)'!AS889</f>
        <v>0</v>
      </c>
      <c r="AV659" s="638">
        <f t="shared" ref="AV659" si="9528">AU659*1000</f>
        <v>0</v>
      </c>
      <c r="AW659" s="638">
        <f>'23년(세부_실적)'!AU889</f>
        <v>0</v>
      </c>
      <c r="AX659" s="638">
        <f t="shared" ref="AX659" si="9529">AW659*1000</f>
        <v>0</v>
      </c>
      <c r="AY659" s="638">
        <f>'23년(세부_실적)'!AW889</f>
        <v>0</v>
      </c>
      <c r="AZ659" s="638">
        <f t="shared" ref="AZ659" si="9530">AY659*1000</f>
        <v>0</v>
      </c>
      <c r="BA659" s="638">
        <f>'23년(세부_실적)'!AY889</f>
        <v>0</v>
      </c>
      <c r="BB659" s="638">
        <f t="shared" ref="BB659" si="9531">BA659*1000</f>
        <v>0</v>
      </c>
      <c r="BC659" s="638">
        <f>'23년(세부_실적)'!BA889</f>
        <v>0</v>
      </c>
      <c r="BD659" s="638">
        <f t="shared" ref="BD659" si="9532">BC659*1000</f>
        <v>0</v>
      </c>
      <c r="BF659" s="617"/>
      <c r="BG659" s="617"/>
      <c r="BH659" s="617"/>
      <c r="BI659" s="617"/>
      <c r="BJ659" s="617"/>
      <c r="BK659" s="617"/>
      <c r="BL659" s="617"/>
      <c r="BM659" s="617"/>
      <c r="BN659" s="617"/>
      <c r="BO659" s="617"/>
      <c r="BP659" s="617"/>
      <c r="BQ659" s="617"/>
      <c r="BR659" s="617"/>
      <c r="BS659" s="617"/>
      <c r="BT659" s="617"/>
      <c r="BU659" s="617"/>
      <c r="BV659" s="617"/>
      <c r="BW659" s="617"/>
      <c r="BX659" s="617"/>
      <c r="BY659" s="617"/>
      <c r="BZ659" s="617"/>
      <c r="CA659" s="617"/>
      <c r="CB659" s="617"/>
      <c r="CC659" s="617"/>
      <c r="CD659" s="617"/>
      <c r="CE659" s="617"/>
      <c r="CF659" s="617"/>
      <c r="CG659" s="617"/>
      <c r="CH659" s="617"/>
      <c r="CI659" s="617"/>
      <c r="CJ659" s="617"/>
      <c r="CK659" s="617"/>
      <c r="CL659" s="617"/>
      <c r="CM659" s="617"/>
      <c r="CN659" s="617"/>
      <c r="CO659" s="617"/>
      <c r="CP659" s="617"/>
      <c r="CQ659" s="617"/>
      <c r="CR659" s="617"/>
      <c r="CS659" s="617"/>
      <c r="CT659" s="617"/>
      <c r="CU659" s="617"/>
      <c r="CV659" s="617"/>
      <c r="CW659" s="617"/>
      <c r="CX659" s="617"/>
      <c r="CY659" s="617"/>
      <c r="CZ659" s="617"/>
      <c r="DA659" s="617"/>
      <c r="DB659" s="6">
        <f t="shared" si="9355"/>
        <v>0</v>
      </c>
      <c r="DC659" s="6">
        <f t="shared" si="9356"/>
        <v>0</v>
      </c>
      <c r="DD659" s="6">
        <f t="shared" si="9357"/>
        <v>0</v>
      </c>
      <c r="DE659" s="6">
        <f t="shared" si="9358"/>
        <v>0</v>
      </c>
      <c r="DF659" s="6">
        <f t="shared" si="9359"/>
        <v>0</v>
      </c>
      <c r="DG659" s="6">
        <f t="shared" si="9360"/>
        <v>0</v>
      </c>
      <c r="DH659" s="6">
        <f t="shared" si="9361"/>
        <v>0</v>
      </c>
      <c r="DI659" s="6">
        <f t="shared" si="9362"/>
        <v>0</v>
      </c>
      <c r="DJ659" s="6">
        <f t="shared" si="9363"/>
        <v>0</v>
      </c>
      <c r="DK659" s="6">
        <f t="shared" si="9364"/>
        <v>0</v>
      </c>
      <c r="DL659" s="6">
        <f t="shared" si="9365"/>
        <v>0</v>
      </c>
      <c r="DM659" s="6">
        <f t="shared" si="9366"/>
        <v>0</v>
      </c>
      <c r="DO659" s="6">
        <f t="shared" si="9367"/>
        <v>0</v>
      </c>
      <c r="DP659" s="6">
        <f t="shared" si="9368"/>
        <v>0</v>
      </c>
      <c r="DQ659" s="6">
        <f t="shared" si="9369"/>
        <v>0</v>
      </c>
      <c r="DR659" s="6">
        <f t="shared" si="9370"/>
        <v>0</v>
      </c>
      <c r="DS659" s="6">
        <f t="shared" si="9371"/>
        <v>0</v>
      </c>
      <c r="DT659" s="6">
        <f t="shared" si="9372"/>
        <v>0</v>
      </c>
      <c r="DU659" s="6">
        <f t="shared" si="9373"/>
        <v>0</v>
      </c>
      <c r="DV659" s="6">
        <f t="shared" si="9374"/>
        <v>0</v>
      </c>
      <c r="DW659" s="6">
        <f t="shared" si="9375"/>
        <v>0</v>
      </c>
      <c r="DX659" s="6">
        <f t="shared" si="9376"/>
        <v>0</v>
      </c>
      <c r="DY659" s="6">
        <f t="shared" si="9377"/>
        <v>0</v>
      </c>
      <c r="DZ659" s="6">
        <f t="shared" si="9378"/>
        <v>0</v>
      </c>
    </row>
    <row r="660" spans="2:130" ht="12" customHeight="1" outlineLevel="1">
      <c r="B660" s="6">
        <f>'23년(세부_실적)'!A890</f>
        <v>654</v>
      </c>
      <c r="C660" s="620"/>
      <c r="D660" s="620"/>
      <c r="E660" s="622" t="str">
        <f>'23년(세부_실적)'!D890</f>
        <v>2400mm, 3.5K</v>
      </c>
      <c r="F660" s="622" t="str">
        <f>'23년(세부_실적)'!E890</f>
        <v>PLN021-T0936430N2C-565</v>
      </c>
      <c r="G660" s="622" t="s">
        <v>1627</v>
      </c>
      <c r="H660" s="622" t="str">
        <f>'23년(세부_실적)'!F890</f>
        <v>T09</v>
      </c>
      <c r="I660" s="617" t="str">
        <f>'23년(세부_실적)'!G890</f>
        <v>구</v>
      </c>
      <c r="J660" s="617" t="str">
        <f>'23년(세부_실적)'!H890</f>
        <v>SY</v>
      </c>
      <c r="K660" s="617">
        <f>'23년(세부_실적)'!I890</f>
        <v>23.95</v>
      </c>
      <c r="L660" s="617">
        <f>'23년(세부_실적)'!J890</f>
        <v>0</v>
      </c>
      <c r="M660" s="617">
        <f>'23년(세부_실적)'!K890</f>
        <v>23.95</v>
      </c>
      <c r="N660" s="617">
        <f>'23년(세부_실적)'!L890</f>
        <v>0</v>
      </c>
      <c r="O660" s="617">
        <f>'23년(세부_실적)'!M890</f>
        <v>23.95</v>
      </c>
      <c r="P660" s="617">
        <f>'23년(세부_실적)'!N890</f>
        <v>0</v>
      </c>
      <c r="Q660" s="617">
        <f>'23년(세부_실적)'!O890</f>
        <v>23.95</v>
      </c>
      <c r="R660" s="617">
        <f>'23년(세부_실적)'!P890</f>
        <v>0</v>
      </c>
      <c r="S660" s="638">
        <f>'23년(세부_실적)'!Q890</f>
        <v>0</v>
      </c>
      <c r="T660" s="638">
        <f t="shared" si="9323"/>
        <v>0</v>
      </c>
      <c r="U660" s="638">
        <f>'23년(세부_실적)'!S890</f>
        <v>0</v>
      </c>
      <c r="V660" s="638">
        <f t="shared" si="9324"/>
        <v>0</v>
      </c>
      <c r="W660" s="638">
        <f>'23년(세부_실적)'!U890</f>
        <v>0</v>
      </c>
      <c r="X660" s="638">
        <f t="shared" si="9325"/>
        <v>0</v>
      </c>
      <c r="Y660" s="638">
        <f>'23년(세부_실적)'!W890</f>
        <v>0</v>
      </c>
      <c r="Z660" s="638">
        <f t="shared" si="9326"/>
        <v>0</v>
      </c>
      <c r="AA660" s="638">
        <f>'23년(세부_실적)'!Y890</f>
        <v>0</v>
      </c>
      <c r="AB660" s="638">
        <f t="shared" si="9326"/>
        <v>0</v>
      </c>
      <c r="AC660" s="638">
        <f>'23년(세부_실적)'!AA890</f>
        <v>0</v>
      </c>
      <c r="AD660" s="638">
        <f t="shared" ref="AD660" si="9533">AC660*1000</f>
        <v>0</v>
      </c>
      <c r="AE660" s="638">
        <f>'23년(세부_실적)'!AC890</f>
        <v>0</v>
      </c>
      <c r="AF660" s="638">
        <f t="shared" ref="AF660" si="9534">AE660*1000</f>
        <v>0</v>
      </c>
      <c r="AG660" s="638">
        <f>'23년(세부_실적)'!AE890</f>
        <v>0</v>
      </c>
      <c r="AH660" s="638">
        <f t="shared" ref="AH660" si="9535">AG660*1000</f>
        <v>0</v>
      </c>
      <c r="AI660" s="638">
        <f>'23년(세부_실적)'!AG890</f>
        <v>0</v>
      </c>
      <c r="AJ660" s="638">
        <f t="shared" ref="AJ660" si="9536">AI660*1000</f>
        <v>0</v>
      </c>
      <c r="AK660" s="638">
        <f>'23년(세부_실적)'!AI890</f>
        <v>0</v>
      </c>
      <c r="AL660" s="638">
        <f t="shared" ref="AL660" si="9537">AK660*1000</f>
        <v>0</v>
      </c>
      <c r="AM660" s="638">
        <f>'23년(세부_실적)'!AK890</f>
        <v>0</v>
      </c>
      <c r="AN660" s="638">
        <f t="shared" ref="AN660" si="9538">AM660*1000</f>
        <v>0</v>
      </c>
      <c r="AO660" s="638">
        <f>'23년(세부_실적)'!AM890</f>
        <v>0</v>
      </c>
      <c r="AP660" s="638">
        <f t="shared" ref="AP660" si="9539">AO660*1000</f>
        <v>0</v>
      </c>
      <c r="AQ660" s="638">
        <f>'23년(세부_실적)'!AO890</f>
        <v>0</v>
      </c>
      <c r="AR660" s="638">
        <f t="shared" ref="AR660" si="9540">AQ660*1000</f>
        <v>0</v>
      </c>
      <c r="AS660" s="638">
        <f>'23년(세부_실적)'!AQ890</f>
        <v>0</v>
      </c>
      <c r="AT660" s="638">
        <f t="shared" ref="AT660" si="9541">AS660*1000</f>
        <v>0</v>
      </c>
      <c r="AU660" s="638">
        <f>'23년(세부_실적)'!AS890</f>
        <v>0</v>
      </c>
      <c r="AV660" s="638">
        <f t="shared" ref="AV660" si="9542">AU660*1000</f>
        <v>0</v>
      </c>
      <c r="AW660" s="638">
        <f>'23년(세부_실적)'!AU890</f>
        <v>0</v>
      </c>
      <c r="AX660" s="638">
        <f t="shared" ref="AX660" si="9543">AW660*1000</f>
        <v>0</v>
      </c>
      <c r="AY660" s="638">
        <f>'23년(세부_실적)'!AW890</f>
        <v>0</v>
      </c>
      <c r="AZ660" s="638">
        <f t="shared" ref="AZ660" si="9544">AY660*1000</f>
        <v>0</v>
      </c>
      <c r="BA660" s="638">
        <f>'23년(세부_실적)'!AY890</f>
        <v>0</v>
      </c>
      <c r="BB660" s="638">
        <f t="shared" ref="BB660" si="9545">BA660*1000</f>
        <v>0</v>
      </c>
      <c r="BC660" s="638">
        <f>'23년(세부_실적)'!BA890</f>
        <v>0</v>
      </c>
      <c r="BD660" s="638">
        <f t="shared" ref="BD660" si="9546">BC660*1000</f>
        <v>0</v>
      </c>
      <c r="BF660" s="617"/>
      <c r="BG660" s="617"/>
      <c r="BH660" s="617"/>
      <c r="BI660" s="617"/>
      <c r="BJ660" s="617"/>
      <c r="BK660" s="617"/>
      <c r="BL660" s="617"/>
      <c r="BM660" s="617"/>
      <c r="BN660" s="617"/>
      <c r="BO660" s="617"/>
      <c r="BP660" s="617"/>
      <c r="BQ660" s="617"/>
      <c r="BR660" s="617"/>
      <c r="BS660" s="617"/>
      <c r="BT660" s="617"/>
      <c r="BU660" s="617"/>
      <c r="BV660" s="617"/>
      <c r="BW660" s="617"/>
      <c r="BX660" s="617"/>
      <c r="BY660" s="617"/>
      <c r="BZ660" s="617"/>
      <c r="CA660" s="617"/>
      <c r="CB660" s="617"/>
      <c r="CC660" s="617"/>
      <c r="CD660" s="617"/>
      <c r="CE660" s="617"/>
      <c r="CF660" s="617"/>
      <c r="CG660" s="617"/>
      <c r="CH660" s="617"/>
      <c r="CI660" s="617"/>
      <c r="CJ660" s="617"/>
      <c r="CK660" s="617"/>
      <c r="CL660" s="617"/>
      <c r="CM660" s="617"/>
      <c r="CN660" s="617"/>
      <c r="CO660" s="617"/>
      <c r="CP660" s="617"/>
      <c r="CQ660" s="617"/>
      <c r="CR660" s="617"/>
      <c r="CS660" s="617"/>
      <c r="CT660" s="617"/>
      <c r="CU660" s="617"/>
      <c r="CV660" s="617"/>
      <c r="CW660" s="617"/>
      <c r="CX660" s="617"/>
      <c r="CY660" s="617"/>
      <c r="CZ660" s="617"/>
      <c r="DA660" s="617"/>
      <c r="DB660" s="6">
        <f t="shared" si="9355"/>
        <v>0</v>
      </c>
      <c r="DC660" s="6">
        <f t="shared" si="9356"/>
        <v>0</v>
      </c>
      <c r="DD660" s="6">
        <f t="shared" si="9357"/>
        <v>0</v>
      </c>
      <c r="DE660" s="6">
        <f t="shared" si="9358"/>
        <v>0</v>
      </c>
      <c r="DF660" s="6">
        <f t="shared" si="9359"/>
        <v>0</v>
      </c>
      <c r="DG660" s="6">
        <f t="shared" si="9360"/>
        <v>0</v>
      </c>
      <c r="DH660" s="6">
        <f t="shared" si="9361"/>
        <v>0</v>
      </c>
      <c r="DI660" s="6">
        <f t="shared" si="9362"/>
        <v>0</v>
      </c>
      <c r="DJ660" s="6">
        <f t="shared" si="9363"/>
        <v>0</v>
      </c>
      <c r="DK660" s="6">
        <f t="shared" si="9364"/>
        <v>0</v>
      </c>
      <c r="DL660" s="6">
        <f t="shared" si="9365"/>
        <v>0</v>
      </c>
      <c r="DM660" s="6">
        <f t="shared" si="9366"/>
        <v>0</v>
      </c>
      <c r="DO660" s="6">
        <f t="shared" si="9367"/>
        <v>0</v>
      </c>
      <c r="DP660" s="6">
        <f t="shared" si="9368"/>
        <v>0</v>
      </c>
      <c r="DQ660" s="6">
        <f t="shared" si="9369"/>
        <v>0</v>
      </c>
      <c r="DR660" s="6">
        <f t="shared" si="9370"/>
        <v>0</v>
      </c>
      <c r="DS660" s="6">
        <f t="shared" si="9371"/>
        <v>0</v>
      </c>
      <c r="DT660" s="6">
        <f t="shared" si="9372"/>
        <v>0</v>
      </c>
      <c r="DU660" s="6">
        <f t="shared" si="9373"/>
        <v>0</v>
      </c>
      <c r="DV660" s="6">
        <f t="shared" si="9374"/>
        <v>0</v>
      </c>
      <c r="DW660" s="6">
        <f t="shared" si="9375"/>
        <v>0</v>
      </c>
      <c r="DX660" s="6">
        <f t="shared" si="9376"/>
        <v>0</v>
      </c>
      <c r="DY660" s="6">
        <f t="shared" si="9377"/>
        <v>0</v>
      </c>
      <c r="DZ660" s="6">
        <f t="shared" si="9378"/>
        <v>0</v>
      </c>
    </row>
    <row r="661" spans="2:130" ht="12" customHeight="1" outlineLevel="1">
      <c r="B661" s="6">
        <f>'23년(세부_실적)'!A891</f>
        <v>655</v>
      </c>
      <c r="C661" s="620"/>
      <c r="D661" s="620"/>
      <c r="E661" s="622" t="str">
        <f>'23년(세부_실적)'!D891</f>
        <v>2400mm, 5K</v>
      </c>
      <c r="F661" s="622" t="str">
        <f>'23년(세부_실적)'!E891</f>
        <v>PLN021-T0936450N2C-563</v>
      </c>
      <c r="G661" s="622" t="s">
        <v>1628</v>
      </c>
      <c r="H661" s="622" t="str">
        <f>'23년(세부_실적)'!F891</f>
        <v>T09</v>
      </c>
      <c r="I661" s="617" t="str">
        <f>'23년(세부_실적)'!G891</f>
        <v>구</v>
      </c>
      <c r="J661" s="617" t="str">
        <f>'23년(세부_실적)'!H891</f>
        <v>SY</v>
      </c>
      <c r="K661" s="617">
        <f>'23년(세부_실적)'!I891</f>
        <v>21.61</v>
      </c>
      <c r="L661" s="617">
        <f>'23년(세부_실적)'!J891</f>
        <v>0</v>
      </c>
      <c r="M661" s="617">
        <f>'23년(세부_실적)'!K891</f>
        <v>21.61</v>
      </c>
      <c r="N661" s="617">
        <f>'23년(세부_실적)'!L891</f>
        <v>0</v>
      </c>
      <c r="O661" s="617">
        <f>'23년(세부_실적)'!M891</f>
        <v>21.61</v>
      </c>
      <c r="P661" s="617">
        <f>'23년(세부_실적)'!N891</f>
        <v>0</v>
      </c>
      <c r="Q661" s="617">
        <f>'23년(세부_실적)'!O891</f>
        <v>21.61</v>
      </c>
      <c r="R661" s="617">
        <f>'23년(세부_실적)'!P891</f>
        <v>0</v>
      </c>
      <c r="S661" s="638">
        <f>'23년(세부_실적)'!Q891</f>
        <v>0</v>
      </c>
      <c r="T661" s="638">
        <f t="shared" si="9323"/>
        <v>0</v>
      </c>
      <c r="U661" s="638">
        <f>'23년(세부_실적)'!S891</f>
        <v>0</v>
      </c>
      <c r="V661" s="638">
        <f t="shared" si="9324"/>
        <v>0</v>
      </c>
      <c r="W661" s="638">
        <f>'23년(세부_실적)'!U891</f>
        <v>0</v>
      </c>
      <c r="X661" s="638">
        <f t="shared" si="9325"/>
        <v>0</v>
      </c>
      <c r="Y661" s="638">
        <f>'23년(세부_실적)'!W891</f>
        <v>0</v>
      </c>
      <c r="Z661" s="638">
        <f t="shared" si="9326"/>
        <v>0</v>
      </c>
      <c r="AA661" s="638">
        <f>'23년(세부_실적)'!Y891</f>
        <v>0</v>
      </c>
      <c r="AB661" s="638">
        <f t="shared" si="9326"/>
        <v>0</v>
      </c>
      <c r="AC661" s="638">
        <f>'23년(세부_실적)'!AA891</f>
        <v>0</v>
      </c>
      <c r="AD661" s="638">
        <f t="shared" ref="AD661" si="9547">AC661*1000</f>
        <v>0</v>
      </c>
      <c r="AE661" s="638">
        <f>'23년(세부_실적)'!AC891</f>
        <v>0</v>
      </c>
      <c r="AF661" s="638">
        <f t="shared" ref="AF661" si="9548">AE661*1000</f>
        <v>0</v>
      </c>
      <c r="AG661" s="638">
        <f>'23년(세부_실적)'!AE891</f>
        <v>0</v>
      </c>
      <c r="AH661" s="638">
        <f t="shared" ref="AH661" si="9549">AG661*1000</f>
        <v>0</v>
      </c>
      <c r="AI661" s="638">
        <f>'23년(세부_실적)'!AG891</f>
        <v>0</v>
      </c>
      <c r="AJ661" s="638">
        <f t="shared" ref="AJ661" si="9550">AI661*1000</f>
        <v>0</v>
      </c>
      <c r="AK661" s="638">
        <f>'23년(세부_실적)'!AI891</f>
        <v>0</v>
      </c>
      <c r="AL661" s="638">
        <f t="shared" ref="AL661" si="9551">AK661*1000</f>
        <v>0</v>
      </c>
      <c r="AM661" s="638">
        <f>'23년(세부_실적)'!AK891</f>
        <v>0</v>
      </c>
      <c r="AN661" s="638">
        <f t="shared" ref="AN661" si="9552">AM661*1000</f>
        <v>0</v>
      </c>
      <c r="AO661" s="638">
        <f>'23년(세부_실적)'!AM891</f>
        <v>0</v>
      </c>
      <c r="AP661" s="638">
        <f t="shared" ref="AP661" si="9553">AO661*1000</f>
        <v>0</v>
      </c>
      <c r="AQ661" s="638">
        <f>'23년(세부_실적)'!AO891</f>
        <v>0</v>
      </c>
      <c r="AR661" s="638">
        <f t="shared" ref="AR661" si="9554">AQ661*1000</f>
        <v>0</v>
      </c>
      <c r="AS661" s="638">
        <f>'23년(세부_실적)'!AQ891</f>
        <v>0</v>
      </c>
      <c r="AT661" s="638">
        <f t="shared" ref="AT661" si="9555">AS661*1000</f>
        <v>0</v>
      </c>
      <c r="AU661" s="638">
        <f>'23년(세부_실적)'!AS891</f>
        <v>0</v>
      </c>
      <c r="AV661" s="638">
        <f t="shared" ref="AV661" si="9556">AU661*1000</f>
        <v>0</v>
      </c>
      <c r="AW661" s="638">
        <f>'23년(세부_실적)'!AU891</f>
        <v>0</v>
      </c>
      <c r="AX661" s="638">
        <f t="shared" ref="AX661" si="9557">AW661*1000</f>
        <v>0</v>
      </c>
      <c r="AY661" s="638">
        <f>'23년(세부_실적)'!AW891</f>
        <v>0</v>
      </c>
      <c r="AZ661" s="638">
        <f t="shared" ref="AZ661" si="9558">AY661*1000</f>
        <v>0</v>
      </c>
      <c r="BA661" s="638">
        <f>'23년(세부_실적)'!AY891</f>
        <v>0</v>
      </c>
      <c r="BB661" s="638">
        <f t="shared" ref="BB661" si="9559">BA661*1000</f>
        <v>0</v>
      </c>
      <c r="BC661" s="638">
        <f>'23년(세부_실적)'!BA891</f>
        <v>0</v>
      </c>
      <c r="BD661" s="638">
        <f t="shared" ref="BD661" si="9560">BC661*1000</f>
        <v>0</v>
      </c>
      <c r="BF661" s="617"/>
      <c r="BG661" s="617"/>
      <c r="BH661" s="617"/>
      <c r="BI661" s="617"/>
      <c r="BJ661" s="617"/>
      <c r="BK661" s="617"/>
      <c r="BL661" s="617"/>
      <c r="BM661" s="617"/>
      <c r="BN661" s="617"/>
      <c r="BO661" s="617"/>
      <c r="BP661" s="617"/>
      <c r="BQ661" s="617"/>
      <c r="BR661" s="617"/>
      <c r="BS661" s="617"/>
      <c r="BT661" s="617"/>
      <c r="BU661" s="617"/>
      <c r="BV661" s="617"/>
      <c r="BW661" s="617"/>
      <c r="BX661" s="617"/>
      <c r="BY661" s="617"/>
      <c r="BZ661" s="617"/>
      <c r="CA661" s="617"/>
      <c r="CB661" s="617"/>
      <c r="CC661" s="617"/>
      <c r="CD661" s="617"/>
      <c r="CE661" s="617"/>
      <c r="CF661" s="617"/>
      <c r="CG661" s="617"/>
      <c r="CH661" s="617"/>
      <c r="CI661" s="617"/>
      <c r="CJ661" s="617"/>
      <c r="CK661" s="617"/>
      <c r="CL661" s="617"/>
      <c r="CM661" s="617"/>
      <c r="CN661" s="617"/>
      <c r="CO661" s="617"/>
      <c r="CP661" s="617"/>
      <c r="CQ661" s="617"/>
      <c r="CR661" s="617"/>
      <c r="CS661" s="617"/>
      <c r="CT661" s="617"/>
      <c r="CU661" s="617"/>
      <c r="CV661" s="617"/>
      <c r="CW661" s="617"/>
      <c r="CX661" s="617"/>
      <c r="CY661" s="617"/>
      <c r="CZ661" s="617"/>
      <c r="DA661" s="617"/>
      <c r="DB661" s="6">
        <f t="shared" si="9355"/>
        <v>0</v>
      </c>
      <c r="DC661" s="6">
        <f t="shared" si="9356"/>
        <v>0</v>
      </c>
      <c r="DD661" s="6">
        <f t="shared" si="9357"/>
        <v>0</v>
      </c>
      <c r="DE661" s="6">
        <f t="shared" si="9358"/>
        <v>0</v>
      </c>
      <c r="DF661" s="6">
        <f t="shared" si="9359"/>
        <v>0</v>
      </c>
      <c r="DG661" s="6">
        <f t="shared" si="9360"/>
        <v>0</v>
      </c>
      <c r="DH661" s="6">
        <f t="shared" si="9361"/>
        <v>0</v>
      </c>
      <c r="DI661" s="6">
        <f t="shared" si="9362"/>
        <v>0</v>
      </c>
      <c r="DJ661" s="6">
        <f t="shared" si="9363"/>
        <v>0</v>
      </c>
      <c r="DK661" s="6">
        <f t="shared" si="9364"/>
        <v>0</v>
      </c>
      <c r="DL661" s="6">
        <f t="shared" si="9365"/>
        <v>0</v>
      </c>
      <c r="DM661" s="6">
        <f t="shared" si="9366"/>
        <v>0</v>
      </c>
      <c r="DO661" s="6">
        <f t="shared" si="9367"/>
        <v>0</v>
      </c>
      <c r="DP661" s="6">
        <f t="shared" si="9368"/>
        <v>0</v>
      </c>
      <c r="DQ661" s="6">
        <f t="shared" si="9369"/>
        <v>0</v>
      </c>
      <c r="DR661" s="6">
        <f t="shared" si="9370"/>
        <v>0</v>
      </c>
      <c r="DS661" s="6">
        <f t="shared" si="9371"/>
        <v>0</v>
      </c>
      <c r="DT661" s="6">
        <f t="shared" si="9372"/>
        <v>0</v>
      </c>
      <c r="DU661" s="6">
        <f t="shared" si="9373"/>
        <v>0</v>
      </c>
      <c r="DV661" s="6">
        <f t="shared" si="9374"/>
        <v>0</v>
      </c>
      <c r="DW661" s="6">
        <f t="shared" si="9375"/>
        <v>0</v>
      </c>
      <c r="DX661" s="6">
        <f t="shared" si="9376"/>
        <v>0</v>
      </c>
      <c r="DY661" s="6">
        <f t="shared" si="9377"/>
        <v>0</v>
      </c>
      <c r="DZ661" s="6">
        <f t="shared" si="9378"/>
        <v>0</v>
      </c>
    </row>
    <row r="662" spans="2:130" ht="12" customHeight="1" outlineLevel="1">
      <c r="B662" s="6">
        <f>'23년(세부_실적)'!A892</f>
        <v>656</v>
      </c>
      <c r="C662" s="620"/>
      <c r="D662" s="620"/>
      <c r="E662" s="622" t="str">
        <f>'23년(세부_실적)'!D892</f>
        <v>2400mm, 5K</v>
      </c>
      <c r="F662" s="622" t="str">
        <f>'23년(세부_실적)'!E892</f>
        <v>PLN021-T0936450N2C-564</v>
      </c>
      <c r="G662" s="622" t="s">
        <v>1629</v>
      </c>
      <c r="H662" s="622" t="str">
        <f>'23년(세부_실적)'!F892</f>
        <v>T09</v>
      </c>
      <c r="I662" s="617" t="str">
        <f>'23년(세부_실적)'!G892</f>
        <v>구</v>
      </c>
      <c r="J662" s="617" t="str">
        <f>'23년(세부_실적)'!H892</f>
        <v>SY</v>
      </c>
      <c r="K662" s="617">
        <f>'23년(세부_실적)'!I892</f>
        <v>21.61</v>
      </c>
      <c r="L662" s="617">
        <f>'23년(세부_실적)'!J892</f>
        <v>0</v>
      </c>
      <c r="M662" s="617">
        <f>'23년(세부_실적)'!K892</f>
        <v>21.61</v>
      </c>
      <c r="N662" s="617">
        <f>'23년(세부_실적)'!L892</f>
        <v>0</v>
      </c>
      <c r="O662" s="617">
        <f>'23년(세부_실적)'!M892</f>
        <v>21.61</v>
      </c>
      <c r="P662" s="617">
        <f>'23년(세부_실적)'!N892</f>
        <v>0</v>
      </c>
      <c r="Q662" s="617">
        <f>'23년(세부_실적)'!O892</f>
        <v>21.61</v>
      </c>
      <c r="R662" s="617">
        <f>'23년(세부_실적)'!P892</f>
        <v>0</v>
      </c>
      <c r="S662" s="638">
        <f>'23년(세부_실적)'!Q892</f>
        <v>0</v>
      </c>
      <c r="T662" s="638">
        <f t="shared" si="9323"/>
        <v>0</v>
      </c>
      <c r="U662" s="638">
        <f>'23년(세부_실적)'!S892</f>
        <v>0</v>
      </c>
      <c r="V662" s="638">
        <f t="shared" si="9324"/>
        <v>0</v>
      </c>
      <c r="W662" s="638">
        <f>'23년(세부_실적)'!U892</f>
        <v>0</v>
      </c>
      <c r="X662" s="638">
        <f t="shared" si="9325"/>
        <v>0</v>
      </c>
      <c r="Y662" s="638">
        <f>'23년(세부_실적)'!W892</f>
        <v>0</v>
      </c>
      <c r="Z662" s="638">
        <f t="shared" si="9326"/>
        <v>0</v>
      </c>
      <c r="AA662" s="638">
        <f>'23년(세부_실적)'!Y892</f>
        <v>0</v>
      </c>
      <c r="AB662" s="638">
        <f t="shared" si="9326"/>
        <v>0</v>
      </c>
      <c r="AC662" s="638">
        <f>'23년(세부_실적)'!AA892</f>
        <v>0</v>
      </c>
      <c r="AD662" s="638">
        <f t="shared" ref="AD662" si="9561">AC662*1000</f>
        <v>0</v>
      </c>
      <c r="AE662" s="638">
        <f>'23년(세부_실적)'!AC892</f>
        <v>0</v>
      </c>
      <c r="AF662" s="638">
        <f t="shared" ref="AF662" si="9562">AE662*1000</f>
        <v>0</v>
      </c>
      <c r="AG662" s="638">
        <f>'23년(세부_실적)'!AE892</f>
        <v>0</v>
      </c>
      <c r="AH662" s="638">
        <f t="shared" ref="AH662" si="9563">AG662*1000</f>
        <v>0</v>
      </c>
      <c r="AI662" s="638">
        <f>'23년(세부_실적)'!AG892</f>
        <v>0</v>
      </c>
      <c r="AJ662" s="638">
        <f t="shared" ref="AJ662" si="9564">AI662*1000</f>
        <v>0</v>
      </c>
      <c r="AK662" s="638">
        <f>'23년(세부_실적)'!AI892</f>
        <v>0</v>
      </c>
      <c r="AL662" s="638">
        <f t="shared" ref="AL662" si="9565">AK662*1000</f>
        <v>0</v>
      </c>
      <c r="AM662" s="638">
        <f>'23년(세부_실적)'!AK892</f>
        <v>0</v>
      </c>
      <c r="AN662" s="638">
        <f t="shared" ref="AN662" si="9566">AM662*1000</f>
        <v>0</v>
      </c>
      <c r="AO662" s="638">
        <f>'23년(세부_실적)'!AM892</f>
        <v>0</v>
      </c>
      <c r="AP662" s="638">
        <f t="shared" ref="AP662" si="9567">AO662*1000</f>
        <v>0</v>
      </c>
      <c r="AQ662" s="638">
        <f>'23년(세부_실적)'!AO892</f>
        <v>0</v>
      </c>
      <c r="AR662" s="638">
        <f t="shared" ref="AR662" si="9568">AQ662*1000</f>
        <v>0</v>
      </c>
      <c r="AS662" s="638">
        <f>'23년(세부_실적)'!AQ892</f>
        <v>0</v>
      </c>
      <c r="AT662" s="638">
        <f t="shared" ref="AT662" si="9569">AS662*1000</f>
        <v>0</v>
      </c>
      <c r="AU662" s="638">
        <f>'23년(세부_실적)'!AS892</f>
        <v>0</v>
      </c>
      <c r="AV662" s="638">
        <f t="shared" ref="AV662" si="9570">AU662*1000</f>
        <v>0</v>
      </c>
      <c r="AW662" s="638">
        <f>'23년(세부_실적)'!AU892</f>
        <v>0</v>
      </c>
      <c r="AX662" s="638">
        <f t="shared" ref="AX662" si="9571">AW662*1000</f>
        <v>0</v>
      </c>
      <c r="AY662" s="638">
        <f>'23년(세부_실적)'!AW892</f>
        <v>0</v>
      </c>
      <c r="AZ662" s="638">
        <f t="shared" ref="AZ662" si="9572">AY662*1000</f>
        <v>0</v>
      </c>
      <c r="BA662" s="638">
        <f>'23년(세부_실적)'!AY892</f>
        <v>0</v>
      </c>
      <c r="BB662" s="638">
        <f t="shared" ref="BB662" si="9573">BA662*1000</f>
        <v>0</v>
      </c>
      <c r="BC662" s="638">
        <f>'23년(세부_실적)'!BA892</f>
        <v>0</v>
      </c>
      <c r="BD662" s="638">
        <f t="shared" ref="BD662" si="9574">BC662*1000</f>
        <v>0</v>
      </c>
      <c r="BF662" s="617">
        <v>3.5999999999999996</v>
      </c>
      <c r="BG662" s="617">
        <v>10.578048853636362</v>
      </c>
      <c r="BH662" s="617">
        <f>VLOOKUP(F662,'[1]영업계획서(세부)'!$E$8:$H$532,3,0)</f>
        <v>21.61</v>
      </c>
      <c r="BI662" s="617"/>
      <c r="BJ662" s="617">
        <v>3.5999999999999996</v>
      </c>
      <c r="BK662" s="617">
        <v>10.578048853636362</v>
      </c>
      <c r="BL662" s="617">
        <v>21.61</v>
      </c>
      <c r="BM662" s="617"/>
      <c r="BN662" s="617">
        <v>3.5999999999999996</v>
      </c>
      <c r="BO662" s="617">
        <v>10.578048853636362</v>
      </c>
      <c r="BP662" s="617">
        <v>21.61</v>
      </c>
      <c r="BQ662" s="617"/>
      <c r="BR662" s="617">
        <v>3.5999999999999996</v>
      </c>
      <c r="BS662" s="617">
        <v>10.578048853636362</v>
      </c>
      <c r="BT662" s="617">
        <v>21.61</v>
      </c>
      <c r="BU662" s="617"/>
      <c r="BV662" s="617">
        <v>3.5999999999999996</v>
      </c>
      <c r="BW662" s="617">
        <v>10.578048853636362</v>
      </c>
      <c r="BX662" s="617">
        <v>21.61</v>
      </c>
      <c r="BY662" s="617"/>
      <c r="BZ662" s="617">
        <v>3.5999999999999996</v>
      </c>
      <c r="CA662" s="617">
        <v>10.578048853636362</v>
      </c>
      <c r="CB662" s="617">
        <v>21.61</v>
      </c>
      <c r="CC662" s="617"/>
      <c r="CD662" s="617"/>
      <c r="CE662" s="617"/>
      <c r="CF662" s="617"/>
      <c r="CG662" s="617"/>
      <c r="CH662" s="617"/>
      <c r="CI662" s="617"/>
      <c r="CJ662" s="617"/>
      <c r="CK662" s="617"/>
      <c r="CL662" s="617"/>
      <c r="CM662" s="617"/>
      <c r="CN662" s="617"/>
      <c r="CO662" s="617"/>
      <c r="CP662" s="617"/>
      <c r="CQ662" s="617"/>
      <c r="CR662" s="617"/>
      <c r="CS662" s="617"/>
      <c r="CT662" s="617"/>
      <c r="CU662" s="617"/>
      <c r="CV662" s="617"/>
      <c r="CW662" s="617"/>
      <c r="CX662" s="617"/>
      <c r="CY662" s="617"/>
      <c r="CZ662" s="617"/>
      <c r="DA662" s="617"/>
      <c r="DB662" s="6">
        <f t="shared" si="9355"/>
        <v>0</v>
      </c>
      <c r="DC662" s="6">
        <f t="shared" si="9356"/>
        <v>0</v>
      </c>
      <c r="DD662" s="6">
        <f t="shared" si="9357"/>
        <v>0</v>
      </c>
      <c r="DE662" s="6">
        <f t="shared" si="9358"/>
        <v>0</v>
      </c>
      <c r="DF662" s="6">
        <f t="shared" si="9359"/>
        <v>0</v>
      </c>
      <c r="DG662" s="6">
        <f t="shared" si="9360"/>
        <v>0</v>
      </c>
      <c r="DH662" s="6">
        <f t="shared" si="9361"/>
        <v>0</v>
      </c>
      <c r="DI662" s="6">
        <f t="shared" si="9362"/>
        <v>0</v>
      </c>
      <c r="DJ662" s="6">
        <f t="shared" si="9363"/>
        <v>0</v>
      </c>
      <c r="DK662" s="6">
        <f t="shared" si="9364"/>
        <v>0</v>
      </c>
      <c r="DL662" s="6">
        <f t="shared" si="9365"/>
        <v>0</v>
      </c>
      <c r="DM662" s="6">
        <f t="shared" si="9366"/>
        <v>0</v>
      </c>
      <c r="DO662" s="6">
        <f t="shared" si="9367"/>
        <v>0</v>
      </c>
      <c r="DP662" s="6">
        <f t="shared" si="9368"/>
        <v>0</v>
      </c>
      <c r="DQ662" s="6">
        <f t="shared" si="9369"/>
        <v>0</v>
      </c>
      <c r="DR662" s="6">
        <f t="shared" si="9370"/>
        <v>0</v>
      </c>
      <c r="DS662" s="6">
        <f t="shared" si="9371"/>
        <v>0</v>
      </c>
      <c r="DT662" s="6">
        <f t="shared" si="9372"/>
        <v>0</v>
      </c>
      <c r="DU662" s="6">
        <f t="shared" si="9373"/>
        <v>0</v>
      </c>
      <c r="DV662" s="6">
        <f t="shared" si="9374"/>
        <v>0</v>
      </c>
      <c r="DW662" s="6">
        <f t="shared" si="9375"/>
        <v>0</v>
      </c>
      <c r="DX662" s="6">
        <f t="shared" si="9376"/>
        <v>0</v>
      </c>
      <c r="DY662" s="6">
        <f t="shared" si="9377"/>
        <v>0</v>
      </c>
      <c r="DZ662" s="6">
        <f t="shared" si="9378"/>
        <v>0</v>
      </c>
    </row>
    <row r="663" spans="2:130" ht="12" customHeight="1" outlineLevel="1">
      <c r="B663" s="6">
        <f>'23년(세부_실적)'!A893</f>
        <v>657</v>
      </c>
      <c r="C663" s="620"/>
      <c r="D663" s="620"/>
      <c r="E663" s="622" t="str">
        <f>'23년(세부_실적)'!D893</f>
        <v>2400mm, 5K</v>
      </c>
      <c r="F663" s="622" t="str">
        <f>'23년(세부_실적)'!E893</f>
        <v>PLN021-T0936450N2C-565</v>
      </c>
      <c r="G663" s="622" t="s">
        <v>1630</v>
      </c>
      <c r="H663" s="622" t="str">
        <f>'23년(세부_실적)'!F893</f>
        <v>T09</v>
      </c>
      <c r="I663" s="617" t="str">
        <f>'23년(세부_실적)'!G893</f>
        <v>구</v>
      </c>
      <c r="J663" s="617" t="str">
        <f>'23년(세부_실적)'!H893</f>
        <v>SY</v>
      </c>
      <c r="K663" s="617">
        <f>'23년(세부_실적)'!I893</f>
        <v>23.95</v>
      </c>
      <c r="L663" s="617">
        <f>'23년(세부_실적)'!J893</f>
        <v>0</v>
      </c>
      <c r="M663" s="617">
        <f>'23년(세부_실적)'!K893</f>
        <v>23.95</v>
      </c>
      <c r="N663" s="617">
        <f>'23년(세부_실적)'!L893</f>
        <v>0</v>
      </c>
      <c r="O663" s="617">
        <f>'23년(세부_실적)'!M893</f>
        <v>23.95</v>
      </c>
      <c r="P663" s="617">
        <f>'23년(세부_실적)'!N893</f>
        <v>0</v>
      </c>
      <c r="Q663" s="617">
        <f>'23년(세부_실적)'!O893</f>
        <v>23.95</v>
      </c>
      <c r="R663" s="617">
        <f>'23년(세부_실적)'!P893</f>
        <v>0</v>
      </c>
      <c r="S663" s="638">
        <f>'23년(세부_실적)'!Q893</f>
        <v>10.114000000000001</v>
      </c>
      <c r="T663" s="638">
        <f t="shared" si="9323"/>
        <v>10114</v>
      </c>
      <c r="U663" s="638">
        <f>'23년(세부_실적)'!S893</f>
        <v>1.03</v>
      </c>
      <c r="V663" s="638">
        <f t="shared" si="9324"/>
        <v>1030</v>
      </c>
      <c r="W663" s="638">
        <f>'23년(세부_실적)'!U893</f>
        <v>2.8839999999999999</v>
      </c>
      <c r="X663" s="638">
        <f t="shared" si="9325"/>
        <v>2884</v>
      </c>
      <c r="Y663" s="638">
        <f>'23년(세부_실적)'!W893</f>
        <v>0</v>
      </c>
      <c r="Z663" s="638">
        <f t="shared" si="9326"/>
        <v>0</v>
      </c>
      <c r="AA663" s="638">
        <f>'23년(세부_실적)'!Y893</f>
        <v>3.9139999999999997</v>
      </c>
      <c r="AB663" s="638">
        <f t="shared" si="9326"/>
        <v>3913.9999999999995</v>
      </c>
      <c r="AC663" s="638">
        <f>'23년(세부_실적)'!AA893</f>
        <v>3.5</v>
      </c>
      <c r="AD663" s="638">
        <f t="shared" ref="AD663" si="9575">AC663*1000</f>
        <v>3500</v>
      </c>
      <c r="AE663" s="638">
        <f>'23년(세부_실적)'!AC893</f>
        <v>2.7</v>
      </c>
      <c r="AF663" s="638">
        <f t="shared" ref="AF663" si="9576">AE663*1000</f>
        <v>2700</v>
      </c>
      <c r="AG663" s="638">
        <f>'23년(세부_실적)'!AE893</f>
        <v>0</v>
      </c>
      <c r="AH663" s="638">
        <f t="shared" ref="AH663" si="9577">AG663*1000</f>
        <v>0</v>
      </c>
      <c r="AI663" s="638">
        <f>'23년(세부_실적)'!AG893</f>
        <v>6.2</v>
      </c>
      <c r="AJ663" s="638">
        <f t="shared" ref="AJ663" si="9578">AI663*1000</f>
        <v>6200</v>
      </c>
      <c r="AK663" s="638">
        <f>'23년(세부_실적)'!AI893</f>
        <v>10.114000000000001</v>
      </c>
      <c r="AL663" s="638">
        <f t="shared" ref="AL663" si="9579">AK663*1000</f>
        <v>10114</v>
      </c>
      <c r="AM663" s="638">
        <f>'23년(세부_실적)'!AK893</f>
        <v>0</v>
      </c>
      <c r="AN663" s="638">
        <f t="shared" ref="AN663" si="9580">AM663*1000</f>
        <v>0</v>
      </c>
      <c r="AO663" s="638">
        <f>'23년(세부_실적)'!AM893</f>
        <v>0</v>
      </c>
      <c r="AP663" s="638">
        <f t="shared" ref="AP663" si="9581">AO663*1000</f>
        <v>0</v>
      </c>
      <c r="AQ663" s="638">
        <f>'23년(세부_실적)'!AO893</f>
        <v>0</v>
      </c>
      <c r="AR663" s="638">
        <f t="shared" ref="AR663" si="9582">AQ663*1000</f>
        <v>0</v>
      </c>
      <c r="AS663" s="638">
        <f>'23년(세부_실적)'!AQ893</f>
        <v>0</v>
      </c>
      <c r="AT663" s="638">
        <f t="shared" ref="AT663" si="9583">AS663*1000</f>
        <v>0</v>
      </c>
      <c r="AU663" s="638">
        <f>'23년(세부_실적)'!AS893</f>
        <v>0</v>
      </c>
      <c r="AV663" s="638">
        <f t="shared" ref="AV663" si="9584">AU663*1000</f>
        <v>0</v>
      </c>
      <c r="AW663" s="638">
        <f>'23년(세부_실적)'!AU893</f>
        <v>0</v>
      </c>
      <c r="AX663" s="638">
        <f t="shared" ref="AX663" si="9585">AW663*1000</f>
        <v>0</v>
      </c>
      <c r="AY663" s="638">
        <f>'23년(세부_실적)'!AW893</f>
        <v>0</v>
      </c>
      <c r="AZ663" s="638">
        <f t="shared" ref="AZ663" si="9586">AY663*1000</f>
        <v>0</v>
      </c>
      <c r="BA663" s="638">
        <f>'23년(세부_실적)'!AY893</f>
        <v>0</v>
      </c>
      <c r="BB663" s="638">
        <f t="shared" ref="BB663" si="9587">BA663*1000</f>
        <v>0</v>
      </c>
      <c r="BC663" s="638">
        <f>'23년(세부_실적)'!BA893</f>
        <v>0</v>
      </c>
      <c r="BD663" s="638">
        <f t="shared" ref="BD663" si="9588">BC663*1000</f>
        <v>0</v>
      </c>
      <c r="BF663" s="617">
        <v>3.5999999999999996</v>
      </c>
      <c r="BG663" s="617">
        <v>10.578048853636362</v>
      </c>
      <c r="BH663" s="617"/>
      <c r="BI663" s="617"/>
      <c r="BJ663" s="617">
        <v>3.5999999999999996</v>
      </c>
      <c r="BK663" s="617">
        <v>10.578048853636362</v>
      </c>
      <c r="BL663" s="617"/>
      <c r="BM663" s="617"/>
      <c r="BN663" s="617">
        <v>3.5999999999999996</v>
      </c>
      <c r="BO663" s="617">
        <v>10.578048853636362</v>
      </c>
      <c r="BP663" s="617"/>
      <c r="BQ663" s="617"/>
      <c r="BR663" s="617">
        <v>3.5999999999999996</v>
      </c>
      <c r="BS663" s="617">
        <v>10.578048853636362</v>
      </c>
      <c r="BT663" s="617"/>
      <c r="BU663" s="617"/>
      <c r="BV663" s="617">
        <v>3.5999999999999996</v>
      </c>
      <c r="BW663" s="617">
        <v>10.578048853636362</v>
      </c>
      <c r="BX663" s="617"/>
      <c r="BY663" s="617"/>
      <c r="BZ663" s="617">
        <v>3.5999999999999996</v>
      </c>
      <c r="CA663" s="617">
        <v>10.578048853636362</v>
      </c>
      <c r="CB663" s="617">
        <v>22.8</v>
      </c>
      <c r="CC663" s="617"/>
      <c r="CD663" s="617"/>
      <c r="CE663" s="617"/>
      <c r="CF663" s="617"/>
      <c r="CG663" s="617"/>
      <c r="CH663" s="617"/>
      <c r="CI663" s="617"/>
      <c r="CJ663" s="617"/>
      <c r="CK663" s="617"/>
      <c r="CL663" s="617"/>
      <c r="CM663" s="617"/>
      <c r="CN663" s="617"/>
      <c r="CO663" s="617"/>
      <c r="CP663" s="617"/>
      <c r="CQ663" s="617"/>
      <c r="CR663" s="617"/>
      <c r="CS663" s="617"/>
      <c r="CT663" s="617"/>
      <c r="CU663" s="617"/>
      <c r="CV663" s="617"/>
      <c r="CW663" s="617"/>
      <c r="CX663" s="617"/>
      <c r="CY663" s="617"/>
      <c r="CZ663" s="617"/>
      <c r="DA663" s="617"/>
      <c r="DB663" s="6">
        <f t="shared" si="9355"/>
        <v>0</v>
      </c>
      <c r="DC663" s="6">
        <f t="shared" si="9356"/>
        <v>0</v>
      </c>
      <c r="DD663" s="6">
        <f t="shared" si="9357"/>
        <v>0</v>
      </c>
      <c r="DE663" s="6">
        <f t="shared" si="9358"/>
        <v>0</v>
      </c>
      <c r="DF663" s="6">
        <f t="shared" si="9359"/>
        <v>0</v>
      </c>
      <c r="DG663" s="6">
        <f t="shared" si="9360"/>
        <v>0</v>
      </c>
      <c r="DH663" s="6">
        <f t="shared" si="9361"/>
        <v>0</v>
      </c>
      <c r="DI663" s="6">
        <f t="shared" si="9362"/>
        <v>0</v>
      </c>
      <c r="DJ663" s="6">
        <f t="shared" si="9363"/>
        <v>0</v>
      </c>
      <c r="DK663" s="6">
        <f t="shared" si="9364"/>
        <v>0</v>
      </c>
      <c r="DL663" s="6">
        <f t="shared" si="9365"/>
        <v>0</v>
      </c>
      <c r="DM663" s="6">
        <f t="shared" si="9366"/>
        <v>0</v>
      </c>
      <c r="DO663" s="6">
        <f t="shared" si="9367"/>
        <v>18191297.286780868</v>
      </c>
      <c r="DP663" s="6">
        <f t="shared" si="9368"/>
        <v>52102209.635249034</v>
      </c>
      <c r="DQ663" s="6">
        <f t="shared" si="9369"/>
        <v>0</v>
      </c>
      <c r="DR663" s="6">
        <f t="shared" si="9370"/>
        <v>65667334.631479241</v>
      </c>
      <c r="DS663" s="6">
        <f t="shared" si="9371"/>
        <v>50687134.307850696</v>
      </c>
      <c r="DT663" s="6">
        <f t="shared" si="9372"/>
        <v>0</v>
      </c>
      <c r="DU663" s="6">
        <f t="shared" si="9373"/>
        <v>0</v>
      </c>
      <c r="DV663" s="6">
        <f t="shared" si="9374"/>
        <v>0</v>
      </c>
      <c r="DW663" s="6">
        <f t="shared" si="9375"/>
        <v>0</v>
      </c>
      <c r="DX663" s="6">
        <f t="shared" si="9376"/>
        <v>0</v>
      </c>
      <c r="DY663" s="6">
        <f t="shared" si="9377"/>
        <v>0</v>
      </c>
      <c r="DZ663" s="6">
        <f t="shared" si="9378"/>
        <v>0</v>
      </c>
    </row>
    <row r="664" spans="2:130" ht="12" customHeight="1" outlineLevel="1">
      <c r="B664" s="6">
        <f>'23년(세부_실적)'!A894</f>
        <v>658</v>
      </c>
      <c r="C664" s="620"/>
      <c r="D664" s="621"/>
      <c r="E664" s="622" t="str">
        <f>'23년(세부_실적)'!D894</f>
        <v>2400mm, 6.5K</v>
      </c>
      <c r="F664" s="622" t="str">
        <f>'23년(세부_실적)'!E894</f>
        <v>PLN021-T0936465N2C-565</v>
      </c>
      <c r="G664" s="622" t="s">
        <v>1631</v>
      </c>
      <c r="H664" s="622" t="str">
        <f>'23년(세부_실적)'!F894</f>
        <v>T09</v>
      </c>
      <c r="I664" s="617" t="str">
        <f>'23년(세부_실적)'!G894</f>
        <v>구</v>
      </c>
      <c r="J664" s="617" t="str">
        <f>'23년(세부_실적)'!H894</f>
        <v>SY</v>
      </c>
      <c r="K664" s="617">
        <f>'23년(세부_실적)'!I894</f>
        <v>23.71</v>
      </c>
      <c r="L664" s="617">
        <f>'23년(세부_실적)'!J894</f>
        <v>0</v>
      </c>
      <c r="M664" s="617">
        <f>'23년(세부_실적)'!K894</f>
        <v>23.71</v>
      </c>
      <c r="N664" s="617">
        <f>'23년(세부_실적)'!L894</f>
        <v>0</v>
      </c>
      <c r="O664" s="617">
        <f>'23년(세부_실적)'!M894</f>
        <v>23.71</v>
      </c>
      <c r="P664" s="617">
        <f>'23년(세부_실적)'!N894</f>
        <v>0</v>
      </c>
      <c r="Q664" s="617">
        <f>'23년(세부_실적)'!O894</f>
        <v>23.71</v>
      </c>
      <c r="R664" s="617">
        <f>'23년(세부_실적)'!P894</f>
        <v>0</v>
      </c>
      <c r="S664" s="638">
        <f>'23년(세부_실적)'!Q894</f>
        <v>0</v>
      </c>
      <c r="T664" s="638">
        <f t="shared" si="9323"/>
        <v>0</v>
      </c>
      <c r="U664" s="638">
        <f>'23년(세부_실적)'!S894</f>
        <v>0</v>
      </c>
      <c r="V664" s="638">
        <f t="shared" si="9324"/>
        <v>0</v>
      </c>
      <c r="W664" s="638">
        <f>'23년(세부_실적)'!U894</f>
        <v>0</v>
      </c>
      <c r="X664" s="638">
        <f t="shared" si="9325"/>
        <v>0</v>
      </c>
      <c r="Y664" s="638">
        <f>'23년(세부_실적)'!W894</f>
        <v>0</v>
      </c>
      <c r="Z664" s="638">
        <f t="shared" si="9326"/>
        <v>0</v>
      </c>
      <c r="AA664" s="638">
        <f>'23년(세부_실적)'!Y894</f>
        <v>0</v>
      </c>
      <c r="AB664" s="638">
        <f t="shared" si="9326"/>
        <v>0</v>
      </c>
      <c r="AC664" s="638">
        <f>'23년(세부_실적)'!AA894</f>
        <v>0</v>
      </c>
      <c r="AD664" s="638">
        <f t="shared" ref="AD664" si="9589">AC664*1000</f>
        <v>0</v>
      </c>
      <c r="AE664" s="638">
        <f>'23년(세부_실적)'!AC894</f>
        <v>0</v>
      </c>
      <c r="AF664" s="638">
        <f t="shared" ref="AF664" si="9590">AE664*1000</f>
        <v>0</v>
      </c>
      <c r="AG664" s="638">
        <f>'23년(세부_실적)'!AE894</f>
        <v>0</v>
      </c>
      <c r="AH664" s="638">
        <f t="shared" ref="AH664" si="9591">AG664*1000</f>
        <v>0</v>
      </c>
      <c r="AI664" s="638">
        <f>'23년(세부_실적)'!AG894</f>
        <v>0</v>
      </c>
      <c r="AJ664" s="638">
        <f t="shared" ref="AJ664" si="9592">AI664*1000</f>
        <v>0</v>
      </c>
      <c r="AK664" s="638">
        <f>'23년(세부_실적)'!AI894</f>
        <v>0</v>
      </c>
      <c r="AL664" s="638">
        <f t="shared" ref="AL664" si="9593">AK664*1000</f>
        <v>0</v>
      </c>
      <c r="AM664" s="638">
        <f>'23년(세부_실적)'!AK894</f>
        <v>0</v>
      </c>
      <c r="AN664" s="638">
        <f t="shared" ref="AN664" si="9594">AM664*1000</f>
        <v>0</v>
      </c>
      <c r="AO664" s="638">
        <f>'23년(세부_실적)'!AM894</f>
        <v>0</v>
      </c>
      <c r="AP664" s="638">
        <f t="shared" ref="AP664" si="9595">AO664*1000</f>
        <v>0</v>
      </c>
      <c r="AQ664" s="638">
        <f>'23년(세부_실적)'!AO894</f>
        <v>0</v>
      </c>
      <c r="AR664" s="638">
        <f t="shared" ref="AR664" si="9596">AQ664*1000</f>
        <v>0</v>
      </c>
      <c r="AS664" s="638">
        <f>'23년(세부_실적)'!AQ894</f>
        <v>0</v>
      </c>
      <c r="AT664" s="638">
        <f t="shared" ref="AT664" si="9597">AS664*1000</f>
        <v>0</v>
      </c>
      <c r="AU664" s="638">
        <f>'23년(세부_실적)'!AS894</f>
        <v>0</v>
      </c>
      <c r="AV664" s="638">
        <f t="shared" ref="AV664" si="9598">AU664*1000</f>
        <v>0</v>
      </c>
      <c r="AW664" s="638">
        <f>'23년(세부_실적)'!AU894</f>
        <v>0</v>
      </c>
      <c r="AX664" s="638">
        <f t="shared" ref="AX664" si="9599">AW664*1000</f>
        <v>0</v>
      </c>
      <c r="AY664" s="638">
        <f>'23년(세부_실적)'!AW894</f>
        <v>0</v>
      </c>
      <c r="AZ664" s="638">
        <f t="shared" ref="AZ664" si="9600">AY664*1000</f>
        <v>0</v>
      </c>
      <c r="BA664" s="638">
        <f>'23년(세부_실적)'!AY894</f>
        <v>0</v>
      </c>
      <c r="BB664" s="638">
        <f t="shared" ref="BB664" si="9601">BA664*1000</f>
        <v>0</v>
      </c>
      <c r="BC664" s="638">
        <f>'23년(세부_실적)'!BA894</f>
        <v>0</v>
      </c>
      <c r="BD664" s="638">
        <f t="shared" ref="BD664" si="9602">BC664*1000</f>
        <v>0</v>
      </c>
      <c r="BF664" s="617"/>
      <c r="BG664" s="617"/>
      <c r="BH664" s="617"/>
      <c r="BI664" s="617"/>
      <c r="BJ664" s="617"/>
      <c r="BK664" s="617"/>
      <c r="BL664" s="617"/>
      <c r="BM664" s="617"/>
      <c r="BN664" s="617"/>
      <c r="BO664" s="617"/>
      <c r="BP664" s="617"/>
      <c r="BQ664" s="617"/>
      <c r="BR664" s="617"/>
      <c r="BS664" s="617"/>
      <c r="BT664" s="617"/>
      <c r="BU664" s="617"/>
      <c r="BV664" s="617"/>
      <c r="BW664" s="617"/>
      <c r="BX664" s="617"/>
      <c r="BY664" s="617"/>
      <c r="BZ664" s="617"/>
      <c r="CA664" s="617"/>
      <c r="CB664" s="617"/>
      <c r="CC664" s="617"/>
      <c r="CD664" s="617"/>
      <c r="CE664" s="617"/>
      <c r="CF664" s="617"/>
      <c r="CG664" s="617"/>
      <c r="CH664" s="617"/>
      <c r="CI664" s="617"/>
      <c r="CJ664" s="617"/>
      <c r="CK664" s="617"/>
      <c r="CL664" s="617"/>
      <c r="CM664" s="617"/>
      <c r="CN664" s="617"/>
      <c r="CO664" s="617"/>
      <c r="CP664" s="617"/>
      <c r="CQ664" s="617"/>
      <c r="CR664" s="617"/>
      <c r="CS664" s="617"/>
      <c r="CT664" s="617"/>
      <c r="CU664" s="617"/>
      <c r="CV664" s="617"/>
      <c r="CW664" s="617"/>
      <c r="CX664" s="617"/>
      <c r="CY664" s="617"/>
      <c r="CZ664" s="617"/>
      <c r="DA664" s="617"/>
      <c r="DB664" s="6">
        <f t="shared" si="9355"/>
        <v>0</v>
      </c>
      <c r="DC664" s="6">
        <f t="shared" si="9356"/>
        <v>0</v>
      </c>
      <c r="DD664" s="6">
        <f t="shared" si="9357"/>
        <v>0</v>
      </c>
      <c r="DE664" s="6">
        <f t="shared" si="9358"/>
        <v>0</v>
      </c>
      <c r="DF664" s="6">
        <f t="shared" si="9359"/>
        <v>0</v>
      </c>
      <c r="DG664" s="6">
        <f t="shared" si="9360"/>
        <v>0</v>
      </c>
      <c r="DH664" s="6">
        <f t="shared" si="9361"/>
        <v>0</v>
      </c>
      <c r="DI664" s="6">
        <f t="shared" si="9362"/>
        <v>0</v>
      </c>
      <c r="DJ664" s="6">
        <f t="shared" si="9363"/>
        <v>0</v>
      </c>
      <c r="DK664" s="6">
        <f t="shared" si="9364"/>
        <v>0</v>
      </c>
      <c r="DL664" s="6">
        <f t="shared" si="9365"/>
        <v>0</v>
      </c>
      <c r="DM664" s="6">
        <f t="shared" si="9366"/>
        <v>0</v>
      </c>
      <c r="DO664" s="6">
        <f t="shared" si="9367"/>
        <v>0</v>
      </c>
      <c r="DP664" s="6">
        <f t="shared" si="9368"/>
        <v>0</v>
      </c>
      <c r="DQ664" s="6">
        <f t="shared" si="9369"/>
        <v>0</v>
      </c>
      <c r="DR664" s="6">
        <f t="shared" si="9370"/>
        <v>0</v>
      </c>
      <c r="DS664" s="6">
        <f t="shared" si="9371"/>
        <v>0</v>
      </c>
      <c r="DT664" s="6">
        <f t="shared" si="9372"/>
        <v>0</v>
      </c>
      <c r="DU664" s="6">
        <f t="shared" si="9373"/>
        <v>0</v>
      </c>
      <c r="DV664" s="6">
        <f t="shared" si="9374"/>
        <v>0</v>
      </c>
      <c r="DW664" s="6">
        <f t="shared" si="9375"/>
        <v>0</v>
      </c>
      <c r="DX664" s="6">
        <f t="shared" si="9376"/>
        <v>0</v>
      </c>
      <c r="DY664" s="6">
        <f t="shared" si="9377"/>
        <v>0</v>
      </c>
      <c r="DZ664" s="6">
        <f t="shared" si="9378"/>
        <v>0</v>
      </c>
    </row>
    <row r="665" spans="2:130" ht="12" customHeight="1" outlineLevel="1">
      <c r="B665" s="6">
        <f>'23년(세부_실적)'!A895</f>
        <v>659</v>
      </c>
      <c r="C665" s="620"/>
      <c r="D665" s="618" t="str">
        <f>'23년(세부_실적)'!C895</f>
        <v xml:space="preserve">T9 회전소켓 </v>
      </c>
      <c r="E665" s="622" t="str">
        <f>'23년(세부_실적)'!D895</f>
        <v>1200mm, 3K</v>
      </c>
      <c r="F665" s="622" t="str">
        <f>'23년(세부_실적)'!E895</f>
        <v>PLN021-T0917330N2R-562</v>
      </c>
      <c r="G665" s="622" t="s">
        <v>1632</v>
      </c>
      <c r="H665" s="622" t="str">
        <f>'23년(세부_실적)'!F895</f>
        <v>T09</v>
      </c>
      <c r="I665" s="617" t="str">
        <f>'23년(세부_실적)'!G895</f>
        <v>구</v>
      </c>
      <c r="J665" s="617" t="str">
        <f>'23년(세부_실적)'!H895</f>
        <v>SY</v>
      </c>
      <c r="K665" s="617">
        <f>'23년(세부_실적)'!I895</f>
        <v>9.6199999999999992</v>
      </c>
      <c r="L665" s="617">
        <f>'23년(세부_실적)'!J895</f>
        <v>0</v>
      </c>
      <c r="M665" s="617">
        <f>'23년(세부_실적)'!K895</f>
        <v>9.6199999999999992</v>
      </c>
      <c r="N665" s="617">
        <f>'23년(세부_실적)'!L895</f>
        <v>0</v>
      </c>
      <c r="O665" s="617">
        <f>'23년(세부_실적)'!M895</f>
        <v>9.6199999999999992</v>
      </c>
      <c r="P665" s="617">
        <f>'23년(세부_실적)'!N895</f>
        <v>0</v>
      </c>
      <c r="Q665" s="617">
        <f>'23년(세부_실적)'!O895</f>
        <v>9.6199999999999992</v>
      </c>
      <c r="R665" s="617">
        <f>'23년(세부_실적)'!P895</f>
        <v>0</v>
      </c>
      <c r="S665" s="638">
        <f>'23년(세부_실적)'!Q895</f>
        <v>0</v>
      </c>
      <c r="T665" s="638">
        <f t="shared" si="9323"/>
        <v>0</v>
      </c>
      <c r="U665" s="638">
        <f>'23년(세부_실적)'!S895</f>
        <v>0</v>
      </c>
      <c r="V665" s="638">
        <f t="shared" si="9324"/>
        <v>0</v>
      </c>
      <c r="W665" s="638">
        <f>'23년(세부_실적)'!U895</f>
        <v>0</v>
      </c>
      <c r="X665" s="638">
        <f t="shared" si="9325"/>
        <v>0</v>
      </c>
      <c r="Y665" s="638">
        <f>'23년(세부_실적)'!W895</f>
        <v>0</v>
      </c>
      <c r="Z665" s="638">
        <f t="shared" si="9326"/>
        <v>0</v>
      </c>
      <c r="AA665" s="638">
        <f>'23년(세부_실적)'!Y895</f>
        <v>0</v>
      </c>
      <c r="AB665" s="638">
        <f t="shared" si="9326"/>
        <v>0</v>
      </c>
      <c r="AC665" s="638">
        <f>'23년(세부_실적)'!AA895</f>
        <v>0</v>
      </c>
      <c r="AD665" s="638">
        <f t="shared" ref="AD665" si="9603">AC665*1000</f>
        <v>0</v>
      </c>
      <c r="AE665" s="638">
        <f>'23년(세부_실적)'!AC895</f>
        <v>0</v>
      </c>
      <c r="AF665" s="638">
        <f t="shared" ref="AF665" si="9604">AE665*1000</f>
        <v>0</v>
      </c>
      <c r="AG665" s="638">
        <f>'23년(세부_실적)'!AE895</f>
        <v>0</v>
      </c>
      <c r="AH665" s="638">
        <f t="shared" ref="AH665" si="9605">AG665*1000</f>
        <v>0</v>
      </c>
      <c r="AI665" s="638">
        <f>'23년(세부_실적)'!AG895</f>
        <v>0</v>
      </c>
      <c r="AJ665" s="638">
        <f t="shared" ref="AJ665" si="9606">AI665*1000</f>
        <v>0</v>
      </c>
      <c r="AK665" s="638">
        <f>'23년(세부_실적)'!AI895</f>
        <v>0</v>
      </c>
      <c r="AL665" s="638">
        <f t="shared" ref="AL665" si="9607">AK665*1000</f>
        <v>0</v>
      </c>
      <c r="AM665" s="638">
        <f>'23년(세부_실적)'!AK895</f>
        <v>0</v>
      </c>
      <c r="AN665" s="638">
        <f t="shared" ref="AN665" si="9608">AM665*1000</f>
        <v>0</v>
      </c>
      <c r="AO665" s="638">
        <f>'23년(세부_실적)'!AM895</f>
        <v>0</v>
      </c>
      <c r="AP665" s="638">
        <f t="shared" ref="AP665" si="9609">AO665*1000</f>
        <v>0</v>
      </c>
      <c r="AQ665" s="638">
        <f>'23년(세부_실적)'!AO895</f>
        <v>0</v>
      </c>
      <c r="AR665" s="638">
        <f t="shared" ref="AR665" si="9610">AQ665*1000</f>
        <v>0</v>
      </c>
      <c r="AS665" s="638">
        <f>'23년(세부_실적)'!AQ895</f>
        <v>0</v>
      </c>
      <c r="AT665" s="638">
        <f t="shared" ref="AT665" si="9611">AS665*1000</f>
        <v>0</v>
      </c>
      <c r="AU665" s="638">
        <f>'23년(세부_실적)'!AS895</f>
        <v>0</v>
      </c>
      <c r="AV665" s="638">
        <f t="shared" ref="AV665" si="9612">AU665*1000</f>
        <v>0</v>
      </c>
      <c r="AW665" s="638">
        <f>'23년(세부_실적)'!AU895</f>
        <v>0</v>
      </c>
      <c r="AX665" s="638">
        <f t="shared" ref="AX665" si="9613">AW665*1000</f>
        <v>0</v>
      </c>
      <c r="AY665" s="638">
        <f>'23년(세부_실적)'!AW895</f>
        <v>0</v>
      </c>
      <c r="AZ665" s="638">
        <f t="shared" ref="AZ665" si="9614">AY665*1000</f>
        <v>0</v>
      </c>
      <c r="BA665" s="638">
        <f>'23년(세부_실적)'!AY895</f>
        <v>0</v>
      </c>
      <c r="BB665" s="638">
        <f t="shared" ref="BB665" si="9615">BA665*1000</f>
        <v>0</v>
      </c>
      <c r="BC665" s="638">
        <f>'23년(세부_실적)'!BA895</f>
        <v>0</v>
      </c>
      <c r="BD665" s="638">
        <f t="shared" ref="BD665" si="9616">BC665*1000</f>
        <v>0</v>
      </c>
      <c r="BF665" s="617"/>
      <c r="BG665" s="617"/>
      <c r="BH665" s="617"/>
      <c r="BI665" s="617"/>
      <c r="BJ665" s="617"/>
      <c r="BK665" s="617"/>
      <c r="BL665" s="617"/>
      <c r="BM665" s="617"/>
      <c r="BN665" s="617"/>
      <c r="BO665" s="617"/>
      <c r="BP665" s="617"/>
      <c r="BQ665" s="617"/>
      <c r="BR665" s="617"/>
      <c r="BS665" s="617"/>
      <c r="BT665" s="617"/>
      <c r="BU665" s="617"/>
      <c r="BV665" s="617"/>
      <c r="BW665" s="617"/>
      <c r="BX665" s="617"/>
      <c r="BY665" s="617"/>
      <c r="BZ665" s="617"/>
      <c r="CA665" s="617"/>
      <c r="CB665" s="617"/>
      <c r="CC665" s="617"/>
      <c r="CD665" s="617"/>
      <c r="CE665" s="617"/>
      <c r="CF665" s="617"/>
      <c r="CG665" s="617"/>
      <c r="CH665" s="617"/>
      <c r="CI665" s="617"/>
      <c r="CJ665" s="617"/>
      <c r="CK665" s="617"/>
      <c r="CL665" s="617"/>
      <c r="CM665" s="617"/>
      <c r="CN665" s="617"/>
      <c r="CO665" s="617"/>
      <c r="CP665" s="617"/>
      <c r="CQ665" s="617"/>
      <c r="CR665" s="617"/>
      <c r="CS665" s="617"/>
      <c r="CT665" s="617"/>
      <c r="CU665" s="617"/>
      <c r="CV665" s="617"/>
      <c r="CW665" s="617"/>
      <c r="CX665" s="617"/>
      <c r="CY665" s="617"/>
      <c r="CZ665" s="617"/>
      <c r="DA665" s="617"/>
      <c r="DB665" s="6">
        <f t="shared" si="9355"/>
        <v>0</v>
      </c>
      <c r="DC665" s="6">
        <f t="shared" si="9356"/>
        <v>0</v>
      </c>
      <c r="DD665" s="6">
        <f t="shared" si="9357"/>
        <v>0</v>
      </c>
      <c r="DE665" s="6">
        <f t="shared" si="9358"/>
        <v>0</v>
      </c>
      <c r="DF665" s="6">
        <f t="shared" si="9359"/>
        <v>0</v>
      </c>
      <c r="DG665" s="6">
        <f t="shared" si="9360"/>
        <v>0</v>
      </c>
      <c r="DH665" s="6">
        <f t="shared" si="9361"/>
        <v>0</v>
      </c>
      <c r="DI665" s="6">
        <f t="shared" si="9362"/>
        <v>0</v>
      </c>
      <c r="DJ665" s="6">
        <f t="shared" si="9363"/>
        <v>0</v>
      </c>
      <c r="DK665" s="6">
        <f t="shared" si="9364"/>
        <v>0</v>
      </c>
      <c r="DL665" s="6">
        <f t="shared" si="9365"/>
        <v>0</v>
      </c>
      <c r="DM665" s="6">
        <f t="shared" si="9366"/>
        <v>0</v>
      </c>
      <c r="DO665" s="6">
        <f t="shared" si="9367"/>
        <v>0</v>
      </c>
      <c r="DP665" s="6">
        <f t="shared" si="9368"/>
        <v>0</v>
      </c>
      <c r="DQ665" s="6">
        <f t="shared" si="9369"/>
        <v>0</v>
      </c>
      <c r="DR665" s="6">
        <f t="shared" si="9370"/>
        <v>0</v>
      </c>
      <c r="DS665" s="6">
        <f t="shared" si="9371"/>
        <v>0</v>
      </c>
      <c r="DT665" s="6">
        <f t="shared" si="9372"/>
        <v>0</v>
      </c>
      <c r="DU665" s="6">
        <f t="shared" si="9373"/>
        <v>0</v>
      </c>
      <c r="DV665" s="6">
        <f t="shared" si="9374"/>
        <v>0</v>
      </c>
      <c r="DW665" s="6">
        <f t="shared" si="9375"/>
        <v>0</v>
      </c>
      <c r="DX665" s="6">
        <f t="shared" si="9376"/>
        <v>0</v>
      </c>
      <c r="DY665" s="6">
        <f t="shared" si="9377"/>
        <v>0</v>
      </c>
      <c r="DZ665" s="6">
        <f t="shared" si="9378"/>
        <v>0</v>
      </c>
    </row>
    <row r="666" spans="2:130" ht="12" customHeight="1" outlineLevel="1">
      <c r="B666" s="6">
        <f>'23년(세부_실적)'!A896</f>
        <v>660</v>
      </c>
      <c r="C666" s="620"/>
      <c r="D666" s="620"/>
      <c r="E666" s="622" t="str">
        <f>'23년(세부_실적)'!D896</f>
        <v>1200mm, 3.5K</v>
      </c>
      <c r="F666" s="622" t="str">
        <f>'23년(세부_실적)'!E896</f>
        <v>PLN021-T0917335N2R-562</v>
      </c>
      <c r="G666" s="622" t="s">
        <v>1633</v>
      </c>
      <c r="H666" s="622" t="str">
        <f>'23년(세부_실적)'!F896</f>
        <v>T09</v>
      </c>
      <c r="I666" s="617" t="str">
        <f>'23년(세부_실적)'!G896</f>
        <v>구</v>
      </c>
      <c r="J666" s="617" t="str">
        <f>'23년(세부_실적)'!H896</f>
        <v>SY</v>
      </c>
      <c r="K666" s="617">
        <f>'23년(세부_실적)'!I896</f>
        <v>9.6199999999999992</v>
      </c>
      <c r="L666" s="617">
        <f>'23년(세부_실적)'!J896</f>
        <v>0</v>
      </c>
      <c r="M666" s="617">
        <f>'23년(세부_실적)'!K896</f>
        <v>9.6199999999999992</v>
      </c>
      <c r="N666" s="617">
        <f>'23년(세부_실적)'!L896</f>
        <v>0</v>
      </c>
      <c r="O666" s="617">
        <f>'23년(세부_실적)'!M896</f>
        <v>9.6199999999999992</v>
      </c>
      <c r="P666" s="617">
        <f>'23년(세부_실적)'!N896</f>
        <v>0</v>
      </c>
      <c r="Q666" s="617">
        <f>'23년(세부_실적)'!O896</f>
        <v>9.6199999999999992</v>
      </c>
      <c r="R666" s="617">
        <f>'23년(세부_실적)'!P896</f>
        <v>0</v>
      </c>
      <c r="S666" s="638">
        <f>'23년(세부_실적)'!Q896</f>
        <v>0</v>
      </c>
      <c r="T666" s="638">
        <f t="shared" si="9323"/>
        <v>0</v>
      </c>
      <c r="U666" s="638">
        <f>'23년(세부_실적)'!S896</f>
        <v>0</v>
      </c>
      <c r="V666" s="638">
        <f t="shared" si="9324"/>
        <v>0</v>
      </c>
      <c r="W666" s="638">
        <f>'23년(세부_실적)'!U896</f>
        <v>0</v>
      </c>
      <c r="X666" s="638">
        <f t="shared" si="9325"/>
        <v>0</v>
      </c>
      <c r="Y666" s="638">
        <f>'23년(세부_실적)'!W896</f>
        <v>0</v>
      </c>
      <c r="Z666" s="638">
        <f t="shared" si="9326"/>
        <v>0</v>
      </c>
      <c r="AA666" s="638">
        <f>'23년(세부_실적)'!Y896</f>
        <v>0</v>
      </c>
      <c r="AB666" s="638">
        <f t="shared" si="9326"/>
        <v>0</v>
      </c>
      <c r="AC666" s="638">
        <f>'23년(세부_실적)'!AA896</f>
        <v>0</v>
      </c>
      <c r="AD666" s="638">
        <f t="shared" ref="AD666" si="9617">AC666*1000</f>
        <v>0</v>
      </c>
      <c r="AE666" s="638">
        <f>'23년(세부_실적)'!AC896</f>
        <v>0</v>
      </c>
      <c r="AF666" s="638">
        <f t="shared" ref="AF666" si="9618">AE666*1000</f>
        <v>0</v>
      </c>
      <c r="AG666" s="638">
        <f>'23년(세부_실적)'!AE896</f>
        <v>0</v>
      </c>
      <c r="AH666" s="638">
        <f t="shared" ref="AH666" si="9619">AG666*1000</f>
        <v>0</v>
      </c>
      <c r="AI666" s="638">
        <f>'23년(세부_실적)'!AG896</f>
        <v>0</v>
      </c>
      <c r="AJ666" s="638">
        <f t="shared" ref="AJ666" si="9620">AI666*1000</f>
        <v>0</v>
      </c>
      <c r="AK666" s="638">
        <f>'23년(세부_실적)'!AI896</f>
        <v>0</v>
      </c>
      <c r="AL666" s="638">
        <f t="shared" ref="AL666" si="9621">AK666*1000</f>
        <v>0</v>
      </c>
      <c r="AM666" s="638">
        <f>'23년(세부_실적)'!AK896</f>
        <v>0</v>
      </c>
      <c r="AN666" s="638">
        <f t="shared" ref="AN666" si="9622">AM666*1000</f>
        <v>0</v>
      </c>
      <c r="AO666" s="638">
        <f>'23년(세부_실적)'!AM896</f>
        <v>0</v>
      </c>
      <c r="AP666" s="638">
        <f t="shared" ref="AP666" si="9623">AO666*1000</f>
        <v>0</v>
      </c>
      <c r="AQ666" s="638">
        <f>'23년(세부_실적)'!AO896</f>
        <v>0</v>
      </c>
      <c r="AR666" s="638">
        <f t="shared" ref="AR666" si="9624">AQ666*1000</f>
        <v>0</v>
      </c>
      <c r="AS666" s="638">
        <f>'23년(세부_실적)'!AQ896</f>
        <v>0</v>
      </c>
      <c r="AT666" s="638">
        <f t="shared" ref="AT666" si="9625">AS666*1000</f>
        <v>0</v>
      </c>
      <c r="AU666" s="638">
        <f>'23년(세부_실적)'!AS896</f>
        <v>0</v>
      </c>
      <c r="AV666" s="638">
        <f t="shared" ref="AV666" si="9626">AU666*1000</f>
        <v>0</v>
      </c>
      <c r="AW666" s="638">
        <f>'23년(세부_실적)'!AU896</f>
        <v>0</v>
      </c>
      <c r="AX666" s="638">
        <f t="shared" ref="AX666" si="9627">AW666*1000</f>
        <v>0</v>
      </c>
      <c r="AY666" s="638">
        <f>'23년(세부_실적)'!AW896</f>
        <v>0</v>
      </c>
      <c r="AZ666" s="638">
        <f t="shared" ref="AZ666" si="9628">AY666*1000</f>
        <v>0</v>
      </c>
      <c r="BA666" s="638">
        <f>'23년(세부_실적)'!AY896</f>
        <v>0</v>
      </c>
      <c r="BB666" s="638">
        <f t="shared" ref="BB666" si="9629">BA666*1000</f>
        <v>0</v>
      </c>
      <c r="BC666" s="638">
        <f>'23년(세부_실적)'!BA896</f>
        <v>0</v>
      </c>
      <c r="BD666" s="638">
        <f t="shared" ref="BD666" si="9630">BC666*1000</f>
        <v>0</v>
      </c>
      <c r="BF666" s="617"/>
      <c r="BG666" s="617"/>
      <c r="BH666" s="617"/>
      <c r="BI666" s="617"/>
      <c r="BJ666" s="617"/>
      <c r="BK666" s="617"/>
      <c r="BL666" s="617"/>
      <c r="BM666" s="617"/>
      <c r="BN666" s="617"/>
      <c r="BO666" s="617"/>
      <c r="BP666" s="617"/>
      <c r="BQ666" s="617"/>
      <c r="BR666" s="617"/>
      <c r="BS666" s="617"/>
      <c r="BT666" s="617"/>
      <c r="BU666" s="617"/>
      <c r="BV666" s="617"/>
      <c r="BW666" s="617"/>
      <c r="BX666" s="617"/>
      <c r="BY666" s="617"/>
      <c r="BZ666" s="617"/>
      <c r="CA666" s="617"/>
      <c r="CB666" s="617"/>
      <c r="CC666" s="617"/>
      <c r="CD666" s="617"/>
      <c r="CE666" s="617"/>
      <c r="CF666" s="617"/>
      <c r="CG666" s="617"/>
      <c r="CH666" s="617"/>
      <c r="CI666" s="617"/>
      <c r="CJ666" s="617"/>
      <c r="CK666" s="617"/>
      <c r="CL666" s="617"/>
      <c r="CM666" s="617"/>
      <c r="CN666" s="617"/>
      <c r="CO666" s="617"/>
      <c r="CP666" s="617"/>
      <c r="CQ666" s="617"/>
      <c r="CR666" s="617"/>
      <c r="CS666" s="617"/>
      <c r="CT666" s="617"/>
      <c r="CU666" s="617"/>
      <c r="CV666" s="617"/>
      <c r="CW666" s="617"/>
      <c r="CX666" s="617"/>
      <c r="CY666" s="617"/>
      <c r="CZ666" s="617"/>
      <c r="DA666" s="617"/>
      <c r="DB666" s="6">
        <f t="shared" si="9355"/>
        <v>0</v>
      </c>
      <c r="DC666" s="6">
        <f t="shared" si="9356"/>
        <v>0</v>
      </c>
      <c r="DD666" s="6">
        <f t="shared" si="9357"/>
        <v>0</v>
      </c>
      <c r="DE666" s="6">
        <f t="shared" si="9358"/>
        <v>0</v>
      </c>
      <c r="DF666" s="6">
        <f t="shared" si="9359"/>
        <v>0</v>
      </c>
      <c r="DG666" s="6">
        <f t="shared" si="9360"/>
        <v>0</v>
      </c>
      <c r="DH666" s="6">
        <f t="shared" si="9361"/>
        <v>0</v>
      </c>
      <c r="DI666" s="6">
        <f t="shared" si="9362"/>
        <v>0</v>
      </c>
      <c r="DJ666" s="6">
        <f t="shared" si="9363"/>
        <v>0</v>
      </c>
      <c r="DK666" s="6">
        <f t="shared" si="9364"/>
        <v>0</v>
      </c>
      <c r="DL666" s="6">
        <f t="shared" si="9365"/>
        <v>0</v>
      </c>
      <c r="DM666" s="6">
        <f t="shared" si="9366"/>
        <v>0</v>
      </c>
      <c r="DO666" s="6">
        <f t="shared" si="9367"/>
        <v>0</v>
      </c>
      <c r="DP666" s="6">
        <f t="shared" si="9368"/>
        <v>0</v>
      </c>
      <c r="DQ666" s="6">
        <f t="shared" si="9369"/>
        <v>0</v>
      </c>
      <c r="DR666" s="6">
        <f t="shared" si="9370"/>
        <v>0</v>
      </c>
      <c r="DS666" s="6">
        <f t="shared" si="9371"/>
        <v>0</v>
      </c>
      <c r="DT666" s="6">
        <f t="shared" si="9372"/>
        <v>0</v>
      </c>
      <c r="DU666" s="6">
        <f t="shared" si="9373"/>
        <v>0</v>
      </c>
      <c r="DV666" s="6">
        <f t="shared" si="9374"/>
        <v>0</v>
      </c>
      <c r="DW666" s="6">
        <f t="shared" si="9375"/>
        <v>0</v>
      </c>
      <c r="DX666" s="6">
        <f t="shared" si="9376"/>
        <v>0</v>
      </c>
      <c r="DY666" s="6">
        <f t="shared" si="9377"/>
        <v>0</v>
      </c>
      <c r="DZ666" s="6">
        <f t="shared" si="9378"/>
        <v>0</v>
      </c>
    </row>
    <row r="667" spans="2:130" ht="12" customHeight="1" outlineLevel="1">
      <c r="B667" s="6">
        <f>'23년(세부_실적)'!A897</f>
        <v>661</v>
      </c>
      <c r="C667" s="620"/>
      <c r="D667" s="620"/>
      <c r="E667" s="622" t="str">
        <f>'23년(세부_실적)'!D897</f>
        <v>1200mm, 4K</v>
      </c>
      <c r="F667" s="622" t="str">
        <f>'23년(세부_실적)'!E897</f>
        <v>PLN021-T0917340N2R-562</v>
      </c>
      <c r="G667" s="622" t="s">
        <v>1634</v>
      </c>
      <c r="H667" s="622" t="str">
        <f>'23년(세부_실적)'!F897</f>
        <v>T09</v>
      </c>
      <c r="I667" s="617" t="str">
        <f>'23년(세부_실적)'!G897</f>
        <v>구</v>
      </c>
      <c r="J667" s="617" t="str">
        <f>'23년(세부_실적)'!H897</f>
        <v>SY</v>
      </c>
      <c r="K667" s="617">
        <f>'23년(세부_실적)'!I897</f>
        <v>9.6199999999999992</v>
      </c>
      <c r="L667" s="617">
        <f>'23년(세부_실적)'!J897</f>
        <v>0</v>
      </c>
      <c r="M667" s="617">
        <f>'23년(세부_실적)'!K897</f>
        <v>9.6199999999999992</v>
      </c>
      <c r="N667" s="617">
        <f>'23년(세부_실적)'!L897</f>
        <v>0</v>
      </c>
      <c r="O667" s="617">
        <f>'23년(세부_실적)'!M897</f>
        <v>9.6199999999999992</v>
      </c>
      <c r="P667" s="617">
        <f>'23년(세부_실적)'!N897</f>
        <v>0</v>
      </c>
      <c r="Q667" s="617">
        <f>'23년(세부_실적)'!O897</f>
        <v>9.6199999999999992</v>
      </c>
      <c r="R667" s="617">
        <f>'23년(세부_실적)'!P897</f>
        <v>0</v>
      </c>
      <c r="S667" s="638">
        <f>'23년(세부_실적)'!Q897</f>
        <v>0</v>
      </c>
      <c r="T667" s="638">
        <f t="shared" si="9323"/>
        <v>0</v>
      </c>
      <c r="U667" s="638">
        <f>'23년(세부_실적)'!S897</f>
        <v>0</v>
      </c>
      <c r="V667" s="638">
        <f t="shared" si="9324"/>
        <v>0</v>
      </c>
      <c r="W667" s="638">
        <f>'23년(세부_실적)'!U897</f>
        <v>0</v>
      </c>
      <c r="X667" s="638">
        <f t="shared" si="9325"/>
        <v>0</v>
      </c>
      <c r="Y667" s="638">
        <f>'23년(세부_실적)'!W897</f>
        <v>0</v>
      </c>
      <c r="Z667" s="638">
        <f t="shared" si="9326"/>
        <v>0</v>
      </c>
      <c r="AA667" s="638">
        <f>'23년(세부_실적)'!Y897</f>
        <v>0</v>
      </c>
      <c r="AB667" s="638">
        <f t="shared" si="9326"/>
        <v>0</v>
      </c>
      <c r="AC667" s="638">
        <f>'23년(세부_실적)'!AA897</f>
        <v>0</v>
      </c>
      <c r="AD667" s="638">
        <f t="shared" ref="AD667" si="9631">AC667*1000</f>
        <v>0</v>
      </c>
      <c r="AE667" s="638">
        <f>'23년(세부_실적)'!AC897</f>
        <v>0</v>
      </c>
      <c r="AF667" s="638">
        <f t="shared" ref="AF667" si="9632">AE667*1000</f>
        <v>0</v>
      </c>
      <c r="AG667" s="638">
        <f>'23년(세부_실적)'!AE897</f>
        <v>0</v>
      </c>
      <c r="AH667" s="638">
        <f t="shared" ref="AH667" si="9633">AG667*1000</f>
        <v>0</v>
      </c>
      <c r="AI667" s="638">
        <f>'23년(세부_실적)'!AG897</f>
        <v>0</v>
      </c>
      <c r="AJ667" s="638">
        <f t="shared" ref="AJ667" si="9634">AI667*1000</f>
        <v>0</v>
      </c>
      <c r="AK667" s="638">
        <f>'23년(세부_실적)'!AI897</f>
        <v>0</v>
      </c>
      <c r="AL667" s="638">
        <f t="shared" ref="AL667" si="9635">AK667*1000</f>
        <v>0</v>
      </c>
      <c r="AM667" s="638">
        <f>'23년(세부_실적)'!AK897</f>
        <v>0</v>
      </c>
      <c r="AN667" s="638">
        <f t="shared" ref="AN667" si="9636">AM667*1000</f>
        <v>0</v>
      </c>
      <c r="AO667" s="638">
        <f>'23년(세부_실적)'!AM897</f>
        <v>0</v>
      </c>
      <c r="AP667" s="638">
        <f t="shared" ref="AP667" si="9637">AO667*1000</f>
        <v>0</v>
      </c>
      <c r="AQ667" s="638">
        <f>'23년(세부_실적)'!AO897</f>
        <v>0</v>
      </c>
      <c r="AR667" s="638">
        <f t="shared" ref="AR667" si="9638">AQ667*1000</f>
        <v>0</v>
      </c>
      <c r="AS667" s="638">
        <f>'23년(세부_실적)'!AQ897</f>
        <v>0</v>
      </c>
      <c r="AT667" s="638">
        <f t="shared" ref="AT667" si="9639">AS667*1000</f>
        <v>0</v>
      </c>
      <c r="AU667" s="638">
        <f>'23년(세부_실적)'!AS897</f>
        <v>0</v>
      </c>
      <c r="AV667" s="638">
        <f t="shared" ref="AV667" si="9640">AU667*1000</f>
        <v>0</v>
      </c>
      <c r="AW667" s="638">
        <f>'23년(세부_실적)'!AU897</f>
        <v>0</v>
      </c>
      <c r="AX667" s="638">
        <f t="shared" ref="AX667" si="9641">AW667*1000</f>
        <v>0</v>
      </c>
      <c r="AY667" s="638">
        <f>'23년(세부_실적)'!AW897</f>
        <v>0</v>
      </c>
      <c r="AZ667" s="638">
        <f t="shared" ref="AZ667" si="9642">AY667*1000</f>
        <v>0</v>
      </c>
      <c r="BA667" s="638">
        <f>'23년(세부_실적)'!AY897</f>
        <v>0</v>
      </c>
      <c r="BB667" s="638">
        <f t="shared" ref="BB667" si="9643">BA667*1000</f>
        <v>0</v>
      </c>
      <c r="BC667" s="638">
        <f>'23년(세부_실적)'!BA897</f>
        <v>0</v>
      </c>
      <c r="BD667" s="638">
        <f t="shared" ref="BD667" si="9644">BC667*1000</f>
        <v>0</v>
      </c>
      <c r="BF667" s="617"/>
      <c r="BG667" s="617"/>
      <c r="BH667" s="617"/>
      <c r="BI667" s="617"/>
      <c r="BJ667" s="617"/>
      <c r="BK667" s="617"/>
      <c r="BL667" s="617"/>
      <c r="BM667" s="617"/>
      <c r="BN667" s="617"/>
      <c r="BO667" s="617"/>
      <c r="BP667" s="617"/>
      <c r="BQ667" s="617"/>
      <c r="BR667" s="617"/>
      <c r="BS667" s="617"/>
      <c r="BT667" s="617"/>
      <c r="BU667" s="617"/>
      <c r="BV667" s="617"/>
      <c r="BW667" s="617"/>
      <c r="BX667" s="617"/>
      <c r="BY667" s="617"/>
      <c r="BZ667" s="617"/>
      <c r="CA667" s="617"/>
      <c r="CB667" s="617"/>
      <c r="CC667" s="617"/>
      <c r="CD667" s="617"/>
      <c r="CE667" s="617"/>
      <c r="CF667" s="617"/>
      <c r="CG667" s="617"/>
      <c r="CH667" s="617"/>
      <c r="CI667" s="617"/>
      <c r="CJ667" s="617"/>
      <c r="CK667" s="617"/>
      <c r="CL667" s="617"/>
      <c r="CM667" s="617"/>
      <c r="CN667" s="617"/>
      <c r="CO667" s="617"/>
      <c r="CP667" s="617"/>
      <c r="CQ667" s="617"/>
      <c r="CR667" s="617"/>
      <c r="CS667" s="617"/>
      <c r="CT667" s="617"/>
      <c r="CU667" s="617"/>
      <c r="CV667" s="617"/>
      <c r="CW667" s="617"/>
      <c r="CX667" s="617"/>
      <c r="CY667" s="617"/>
      <c r="CZ667" s="617"/>
      <c r="DA667" s="617"/>
      <c r="DB667" s="6">
        <f t="shared" si="9355"/>
        <v>0</v>
      </c>
      <c r="DC667" s="6">
        <f t="shared" si="9356"/>
        <v>0</v>
      </c>
      <c r="DD667" s="6">
        <f t="shared" si="9357"/>
        <v>0</v>
      </c>
      <c r="DE667" s="6">
        <f t="shared" si="9358"/>
        <v>0</v>
      </c>
      <c r="DF667" s="6">
        <f t="shared" si="9359"/>
        <v>0</v>
      </c>
      <c r="DG667" s="6">
        <f t="shared" si="9360"/>
        <v>0</v>
      </c>
      <c r="DH667" s="6">
        <f t="shared" si="9361"/>
        <v>0</v>
      </c>
      <c r="DI667" s="6">
        <f t="shared" si="9362"/>
        <v>0</v>
      </c>
      <c r="DJ667" s="6">
        <f t="shared" si="9363"/>
        <v>0</v>
      </c>
      <c r="DK667" s="6">
        <f t="shared" si="9364"/>
        <v>0</v>
      </c>
      <c r="DL667" s="6">
        <f t="shared" si="9365"/>
        <v>0</v>
      </c>
      <c r="DM667" s="6">
        <f t="shared" si="9366"/>
        <v>0</v>
      </c>
      <c r="DO667" s="6">
        <f t="shared" si="9367"/>
        <v>0</v>
      </c>
      <c r="DP667" s="6">
        <f t="shared" si="9368"/>
        <v>0</v>
      </c>
      <c r="DQ667" s="6">
        <f t="shared" si="9369"/>
        <v>0</v>
      </c>
      <c r="DR667" s="6">
        <f t="shared" si="9370"/>
        <v>0</v>
      </c>
      <c r="DS667" s="6">
        <f t="shared" si="9371"/>
        <v>0</v>
      </c>
      <c r="DT667" s="6">
        <f t="shared" si="9372"/>
        <v>0</v>
      </c>
      <c r="DU667" s="6">
        <f t="shared" si="9373"/>
        <v>0</v>
      </c>
      <c r="DV667" s="6">
        <f t="shared" si="9374"/>
        <v>0</v>
      </c>
      <c r="DW667" s="6">
        <f t="shared" si="9375"/>
        <v>0</v>
      </c>
      <c r="DX667" s="6">
        <f t="shared" si="9376"/>
        <v>0</v>
      </c>
      <c r="DY667" s="6">
        <f t="shared" si="9377"/>
        <v>0</v>
      </c>
      <c r="DZ667" s="6">
        <f t="shared" si="9378"/>
        <v>0</v>
      </c>
    </row>
    <row r="668" spans="2:130" ht="12" customHeight="1" outlineLevel="1">
      <c r="B668" s="6">
        <f>'23년(세부_실적)'!A898</f>
        <v>662</v>
      </c>
      <c r="C668" s="620"/>
      <c r="D668" s="620"/>
      <c r="E668" s="622" t="str">
        <f>'23년(세부_실적)'!D898</f>
        <v>1200mm, 5K</v>
      </c>
      <c r="F668" s="622" t="str">
        <f>'23년(세부_실적)'!E898</f>
        <v>PLN021-T0917350N2R-562</v>
      </c>
      <c r="G668" s="622" t="s">
        <v>1635</v>
      </c>
      <c r="H668" s="622" t="str">
        <f>'23년(세부_실적)'!F898</f>
        <v>T09</v>
      </c>
      <c r="I668" s="617" t="str">
        <f>'23년(세부_실적)'!G898</f>
        <v>구</v>
      </c>
      <c r="J668" s="617" t="str">
        <f>'23년(세부_실적)'!H898</f>
        <v>SY</v>
      </c>
      <c r="K668" s="617">
        <f>'23년(세부_실적)'!I898</f>
        <v>9.6199999999999992</v>
      </c>
      <c r="L668" s="617">
        <f>'23년(세부_실적)'!J898</f>
        <v>0</v>
      </c>
      <c r="M668" s="617">
        <f>'23년(세부_실적)'!K898</f>
        <v>9.6199999999999992</v>
      </c>
      <c r="N668" s="617">
        <f>'23년(세부_실적)'!L898</f>
        <v>0</v>
      </c>
      <c r="O668" s="617">
        <f>'23년(세부_실적)'!M898</f>
        <v>9.6199999999999992</v>
      </c>
      <c r="P668" s="617">
        <f>'23년(세부_실적)'!N898</f>
        <v>0</v>
      </c>
      <c r="Q668" s="617">
        <f>'23년(세부_실적)'!O898</f>
        <v>9.6199999999999992</v>
      </c>
      <c r="R668" s="617">
        <f>'23년(세부_실적)'!P898</f>
        <v>0</v>
      </c>
      <c r="S668" s="638">
        <f>'23년(세부_실적)'!Q898</f>
        <v>0</v>
      </c>
      <c r="T668" s="638">
        <f t="shared" si="9323"/>
        <v>0</v>
      </c>
      <c r="U668" s="638">
        <f>'23년(세부_실적)'!S898</f>
        <v>0</v>
      </c>
      <c r="V668" s="638">
        <f t="shared" si="9324"/>
        <v>0</v>
      </c>
      <c r="W668" s="638">
        <f>'23년(세부_실적)'!U898</f>
        <v>0</v>
      </c>
      <c r="X668" s="638">
        <f t="shared" si="9325"/>
        <v>0</v>
      </c>
      <c r="Y668" s="638">
        <f>'23년(세부_실적)'!W898</f>
        <v>0</v>
      </c>
      <c r="Z668" s="638">
        <f t="shared" si="9326"/>
        <v>0</v>
      </c>
      <c r="AA668" s="638">
        <f>'23년(세부_실적)'!Y898</f>
        <v>0</v>
      </c>
      <c r="AB668" s="638">
        <f t="shared" si="9326"/>
        <v>0</v>
      </c>
      <c r="AC668" s="638">
        <f>'23년(세부_실적)'!AA898</f>
        <v>0</v>
      </c>
      <c r="AD668" s="638">
        <f t="shared" ref="AD668" si="9645">AC668*1000</f>
        <v>0</v>
      </c>
      <c r="AE668" s="638">
        <f>'23년(세부_실적)'!AC898</f>
        <v>0</v>
      </c>
      <c r="AF668" s="638">
        <f t="shared" ref="AF668" si="9646">AE668*1000</f>
        <v>0</v>
      </c>
      <c r="AG668" s="638">
        <f>'23년(세부_실적)'!AE898</f>
        <v>0</v>
      </c>
      <c r="AH668" s="638">
        <f t="shared" ref="AH668" si="9647">AG668*1000</f>
        <v>0</v>
      </c>
      <c r="AI668" s="638">
        <f>'23년(세부_실적)'!AG898</f>
        <v>0</v>
      </c>
      <c r="AJ668" s="638">
        <f t="shared" ref="AJ668" si="9648">AI668*1000</f>
        <v>0</v>
      </c>
      <c r="AK668" s="638">
        <f>'23년(세부_실적)'!AI898</f>
        <v>0</v>
      </c>
      <c r="AL668" s="638">
        <f t="shared" ref="AL668" si="9649">AK668*1000</f>
        <v>0</v>
      </c>
      <c r="AM668" s="638">
        <f>'23년(세부_실적)'!AK898</f>
        <v>0</v>
      </c>
      <c r="AN668" s="638">
        <f t="shared" ref="AN668" si="9650">AM668*1000</f>
        <v>0</v>
      </c>
      <c r="AO668" s="638">
        <f>'23년(세부_실적)'!AM898</f>
        <v>0</v>
      </c>
      <c r="AP668" s="638">
        <f t="shared" ref="AP668" si="9651">AO668*1000</f>
        <v>0</v>
      </c>
      <c r="AQ668" s="638">
        <f>'23년(세부_실적)'!AO898</f>
        <v>0</v>
      </c>
      <c r="AR668" s="638">
        <f t="shared" ref="AR668" si="9652">AQ668*1000</f>
        <v>0</v>
      </c>
      <c r="AS668" s="638">
        <f>'23년(세부_실적)'!AQ898</f>
        <v>0</v>
      </c>
      <c r="AT668" s="638">
        <f t="shared" ref="AT668" si="9653">AS668*1000</f>
        <v>0</v>
      </c>
      <c r="AU668" s="638">
        <f>'23년(세부_실적)'!AS898</f>
        <v>0</v>
      </c>
      <c r="AV668" s="638">
        <f t="shared" ref="AV668" si="9654">AU668*1000</f>
        <v>0</v>
      </c>
      <c r="AW668" s="638">
        <f>'23년(세부_실적)'!AU898</f>
        <v>0</v>
      </c>
      <c r="AX668" s="638">
        <f t="shared" ref="AX668" si="9655">AW668*1000</f>
        <v>0</v>
      </c>
      <c r="AY668" s="638">
        <f>'23년(세부_실적)'!AW898</f>
        <v>0</v>
      </c>
      <c r="AZ668" s="638">
        <f t="shared" ref="AZ668" si="9656">AY668*1000</f>
        <v>0</v>
      </c>
      <c r="BA668" s="638">
        <f>'23년(세부_실적)'!AY898</f>
        <v>0</v>
      </c>
      <c r="BB668" s="638">
        <f t="shared" ref="BB668" si="9657">BA668*1000</f>
        <v>0</v>
      </c>
      <c r="BC668" s="638">
        <f>'23년(세부_실적)'!BA898</f>
        <v>0</v>
      </c>
      <c r="BD668" s="638">
        <f t="shared" ref="BD668" si="9658">BC668*1000</f>
        <v>0</v>
      </c>
      <c r="BF668" s="617"/>
      <c r="BG668" s="617"/>
      <c r="BH668" s="617"/>
      <c r="BI668" s="617"/>
      <c r="BJ668" s="617"/>
      <c r="BK668" s="617"/>
      <c r="BL668" s="617"/>
      <c r="BM668" s="617"/>
      <c r="BN668" s="617"/>
      <c r="BO668" s="617"/>
      <c r="BP668" s="617"/>
      <c r="BQ668" s="617"/>
      <c r="BR668" s="617"/>
      <c r="BS668" s="617"/>
      <c r="BT668" s="617"/>
      <c r="BU668" s="617"/>
      <c r="BV668" s="617"/>
      <c r="BW668" s="617"/>
      <c r="BX668" s="617"/>
      <c r="BY668" s="617"/>
      <c r="BZ668" s="617"/>
      <c r="CA668" s="617"/>
      <c r="CB668" s="617"/>
      <c r="CC668" s="617"/>
      <c r="CD668" s="617"/>
      <c r="CE668" s="617"/>
      <c r="CF668" s="617"/>
      <c r="CG668" s="617"/>
      <c r="CH668" s="617"/>
      <c r="CI668" s="617"/>
      <c r="CJ668" s="617"/>
      <c r="CK668" s="617"/>
      <c r="CL668" s="617"/>
      <c r="CM668" s="617"/>
      <c r="CN668" s="617"/>
      <c r="CO668" s="617"/>
      <c r="CP668" s="617"/>
      <c r="CQ668" s="617"/>
      <c r="CR668" s="617"/>
      <c r="CS668" s="617"/>
      <c r="CT668" s="617"/>
      <c r="CU668" s="617"/>
      <c r="CV668" s="617"/>
      <c r="CW668" s="617"/>
      <c r="CX668" s="617"/>
      <c r="CY668" s="617"/>
      <c r="CZ668" s="617"/>
      <c r="DA668" s="617"/>
      <c r="DB668" s="6">
        <f t="shared" si="9355"/>
        <v>0</v>
      </c>
      <c r="DC668" s="6">
        <f t="shared" si="9356"/>
        <v>0</v>
      </c>
      <c r="DD668" s="6">
        <f t="shared" si="9357"/>
        <v>0</v>
      </c>
      <c r="DE668" s="6">
        <f t="shared" si="9358"/>
        <v>0</v>
      </c>
      <c r="DF668" s="6">
        <f t="shared" si="9359"/>
        <v>0</v>
      </c>
      <c r="DG668" s="6">
        <f t="shared" si="9360"/>
        <v>0</v>
      </c>
      <c r="DH668" s="6">
        <f t="shared" si="9361"/>
        <v>0</v>
      </c>
      <c r="DI668" s="6">
        <f t="shared" si="9362"/>
        <v>0</v>
      </c>
      <c r="DJ668" s="6">
        <f t="shared" si="9363"/>
        <v>0</v>
      </c>
      <c r="DK668" s="6">
        <f t="shared" si="9364"/>
        <v>0</v>
      </c>
      <c r="DL668" s="6">
        <f t="shared" si="9365"/>
        <v>0</v>
      </c>
      <c r="DM668" s="6">
        <f t="shared" si="9366"/>
        <v>0</v>
      </c>
      <c r="DO668" s="6">
        <f t="shared" si="9367"/>
        <v>0</v>
      </c>
      <c r="DP668" s="6">
        <f t="shared" si="9368"/>
        <v>0</v>
      </c>
      <c r="DQ668" s="6">
        <f t="shared" si="9369"/>
        <v>0</v>
      </c>
      <c r="DR668" s="6">
        <f t="shared" si="9370"/>
        <v>0</v>
      </c>
      <c r="DS668" s="6">
        <f t="shared" si="9371"/>
        <v>0</v>
      </c>
      <c r="DT668" s="6">
        <f t="shared" si="9372"/>
        <v>0</v>
      </c>
      <c r="DU668" s="6">
        <f t="shared" si="9373"/>
        <v>0</v>
      </c>
      <c r="DV668" s="6">
        <f t="shared" si="9374"/>
        <v>0</v>
      </c>
      <c r="DW668" s="6">
        <f t="shared" si="9375"/>
        <v>0</v>
      </c>
      <c r="DX668" s="6">
        <f t="shared" si="9376"/>
        <v>0</v>
      </c>
      <c r="DY668" s="6">
        <f t="shared" si="9377"/>
        <v>0</v>
      </c>
      <c r="DZ668" s="6">
        <f t="shared" si="9378"/>
        <v>0</v>
      </c>
    </row>
    <row r="669" spans="2:130" ht="12" customHeight="1" outlineLevel="1">
      <c r="B669" s="6">
        <f>'23년(세부_실적)'!A899</f>
        <v>663</v>
      </c>
      <c r="C669" s="620"/>
      <c r="D669" s="620"/>
      <c r="E669" s="622" t="str">
        <f>'23년(세부_실적)'!D899</f>
        <v>330mm, 5K</v>
      </c>
      <c r="F669" s="622" t="str">
        <f>'23년(세부_실적)'!E899</f>
        <v>PLN021-T0905630N2R-565</v>
      </c>
      <c r="G669" s="622" t="s">
        <v>1636</v>
      </c>
      <c r="H669" s="622" t="str">
        <f>'23년(세부_실적)'!F899</f>
        <v>T09</v>
      </c>
      <c r="I669" s="617" t="str">
        <f>'23년(세부_실적)'!G899</f>
        <v>구</v>
      </c>
      <c r="J669" s="617" t="str">
        <f>'23년(세부_실적)'!H899</f>
        <v>SY</v>
      </c>
      <c r="K669" s="617">
        <f>'23년(세부_실적)'!I899</f>
        <v>9.59</v>
      </c>
      <c r="L669" s="617">
        <f>'23년(세부_실적)'!J899</f>
        <v>0</v>
      </c>
      <c r="M669" s="617">
        <f>'23년(세부_실적)'!K899</f>
        <v>9.59</v>
      </c>
      <c r="N669" s="617">
        <f>'23년(세부_실적)'!L899</f>
        <v>0</v>
      </c>
      <c r="O669" s="617">
        <f>'23년(세부_실적)'!M899</f>
        <v>9.59</v>
      </c>
      <c r="P669" s="617">
        <f>'23년(세부_실적)'!N899</f>
        <v>0</v>
      </c>
      <c r="Q669" s="617">
        <f>'23년(세부_실적)'!O899</f>
        <v>9.59</v>
      </c>
      <c r="R669" s="617">
        <f>'23년(세부_실적)'!P899</f>
        <v>0</v>
      </c>
      <c r="S669" s="638">
        <f>'23년(세부_실적)'!Q899</f>
        <v>0</v>
      </c>
      <c r="T669" s="638">
        <f t="shared" si="9323"/>
        <v>0</v>
      </c>
      <c r="U669" s="638">
        <f>'23년(세부_실적)'!S899</f>
        <v>0</v>
      </c>
      <c r="V669" s="638">
        <f t="shared" si="9324"/>
        <v>0</v>
      </c>
      <c r="W669" s="638">
        <f>'23년(세부_실적)'!U899</f>
        <v>0</v>
      </c>
      <c r="X669" s="638">
        <f t="shared" si="9325"/>
        <v>0</v>
      </c>
      <c r="Y669" s="638">
        <f>'23년(세부_실적)'!W899</f>
        <v>0</v>
      </c>
      <c r="Z669" s="638">
        <f t="shared" si="9326"/>
        <v>0</v>
      </c>
      <c r="AA669" s="638">
        <f>'23년(세부_실적)'!Y899</f>
        <v>0</v>
      </c>
      <c r="AB669" s="638">
        <f t="shared" si="9326"/>
        <v>0</v>
      </c>
      <c r="AC669" s="638">
        <f>'23년(세부_실적)'!AA899</f>
        <v>0</v>
      </c>
      <c r="AD669" s="638">
        <f t="shared" ref="AD669" si="9659">AC669*1000</f>
        <v>0</v>
      </c>
      <c r="AE669" s="638">
        <f>'23년(세부_실적)'!AC899</f>
        <v>0</v>
      </c>
      <c r="AF669" s="638">
        <f t="shared" ref="AF669" si="9660">AE669*1000</f>
        <v>0</v>
      </c>
      <c r="AG669" s="638">
        <f>'23년(세부_실적)'!AE899</f>
        <v>0</v>
      </c>
      <c r="AH669" s="638">
        <f t="shared" ref="AH669" si="9661">AG669*1000</f>
        <v>0</v>
      </c>
      <c r="AI669" s="638">
        <f>'23년(세부_실적)'!AG899</f>
        <v>0</v>
      </c>
      <c r="AJ669" s="638">
        <f t="shared" ref="AJ669" si="9662">AI669*1000</f>
        <v>0</v>
      </c>
      <c r="AK669" s="638">
        <f>'23년(세부_실적)'!AI899</f>
        <v>0</v>
      </c>
      <c r="AL669" s="638">
        <f t="shared" ref="AL669" si="9663">AK669*1000</f>
        <v>0</v>
      </c>
      <c r="AM669" s="638">
        <f>'23년(세부_실적)'!AK899</f>
        <v>0</v>
      </c>
      <c r="AN669" s="638">
        <f t="shared" ref="AN669" si="9664">AM669*1000</f>
        <v>0</v>
      </c>
      <c r="AO669" s="638">
        <f>'23년(세부_실적)'!AM899</f>
        <v>0</v>
      </c>
      <c r="AP669" s="638">
        <f t="shared" ref="AP669" si="9665">AO669*1000</f>
        <v>0</v>
      </c>
      <c r="AQ669" s="638">
        <f>'23년(세부_실적)'!AO899</f>
        <v>0</v>
      </c>
      <c r="AR669" s="638">
        <f t="shared" ref="AR669" si="9666">AQ669*1000</f>
        <v>0</v>
      </c>
      <c r="AS669" s="638">
        <f>'23년(세부_실적)'!AQ899</f>
        <v>0</v>
      </c>
      <c r="AT669" s="638">
        <f t="shared" ref="AT669" si="9667">AS669*1000</f>
        <v>0</v>
      </c>
      <c r="AU669" s="638">
        <f>'23년(세부_실적)'!AS899</f>
        <v>0</v>
      </c>
      <c r="AV669" s="638">
        <f t="shared" ref="AV669" si="9668">AU669*1000</f>
        <v>0</v>
      </c>
      <c r="AW669" s="638">
        <f>'23년(세부_실적)'!AU899</f>
        <v>0</v>
      </c>
      <c r="AX669" s="638">
        <f t="shared" ref="AX669" si="9669">AW669*1000</f>
        <v>0</v>
      </c>
      <c r="AY669" s="638">
        <f>'23년(세부_실적)'!AW899</f>
        <v>0</v>
      </c>
      <c r="AZ669" s="638">
        <f t="shared" ref="AZ669" si="9670">AY669*1000</f>
        <v>0</v>
      </c>
      <c r="BA669" s="638">
        <f>'23년(세부_실적)'!AY899</f>
        <v>0</v>
      </c>
      <c r="BB669" s="638">
        <f t="shared" ref="BB669" si="9671">BA669*1000</f>
        <v>0</v>
      </c>
      <c r="BC669" s="638">
        <f>'23년(세부_실적)'!BA899</f>
        <v>0</v>
      </c>
      <c r="BD669" s="638">
        <f t="shared" ref="BD669" si="9672">BC669*1000</f>
        <v>0</v>
      </c>
      <c r="BF669" s="617"/>
      <c r="BG669" s="617"/>
      <c r="BH669" s="617"/>
      <c r="BI669" s="617"/>
      <c r="BJ669" s="617"/>
      <c r="BK669" s="617"/>
      <c r="BL669" s="617"/>
      <c r="BM669" s="617"/>
      <c r="BN669" s="617"/>
      <c r="BO669" s="617"/>
      <c r="BP669" s="617"/>
      <c r="BQ669" s="617"/>
      <c r="BR669" s="617"/>
      <c r="BS669" s="617"/>
      <c r="BT669" s="617"/>
      <c r="BU669" s="617"/>
      <c r="BV669" s="617"/>
      <c r="BW669" s="617"/>
      <c r="BX669" s="617"/>
      <c r="BY669" s="617"/>
      <c r="BZ669" s="617"/>
      <c r="CA669" s="617"/>
      <c r="CB669" s="617"/>
      <c r="CC669" s="617"/>
      <c r="CD669" s="617"/>
      <c r="CE669" s="617"/>
      <c r="CF669" s="617"/>
      <c r="CG669" s="617"/>
      <c r="CH669" s="617"/>
      <c r="CI669" s="617"/>
      <c r="CJ669" s="617"/>
      <c r="CK669" s="617"/>
      <c r="CL669" s="617"/>
      <c r="CM669" s="617"/>
      <c r="CN669" s="617"/>
      <c r="CO669" s="617"/>
      <c r="CP669" s="617"/>
      <c r="CQ669" s="617"/>
      <c r="CR669" s="617"/>
      <c r="CS669" s="617"/>
      <c r="CT669" s="617"/>
      <c r="CU669" s="617"/>
      <c r="CV669" s="617"/>
      <c r="CW669" s="617"/>
      <c r="CX669" s="617"/>
      <c r="CY669" s="617"/>
      <c r="CZ669" s="617"/>
      <c r="DA669" s="617"/>
      <c r="DB669" s="6">
        <f t="shared" si="9355"/>
        <v>0</v>
      </c>
      <c r="DC669" s="6">
        <f t="shared" si="9356"/>
        <v>0</v>
      </c>
      <c r="DD669" s="6">
        <f t="shared" si="9357"/>
        <v>0</v>
      </c>
      <c r="DE669" s="6">
        <f t="shared" si="9358"/>
        <v>0</v>
      </c>
      <c r="DF669" s="6">
        <f t="shared" si="9359"/>
        <v>0</v>
      </c>
      <c r="DG669" s="6">
        <f t="shared" si="9360"/>
        <v>0</v>
      </c>
      <c r="DH669" s="6">
        <f t="shared" si="9361"/>
        <v>0</v>
      </c>
      <c r="DI669" s="6">
        <f t="shared" si="9362"/>
        <v>0</v>
      </c>
      <c r="DJ669" s="6">
        <f t="shared" si="9363"/>
        <v>0</v>
      </c>
      <c r="DK669" s="6">
        <f t="shared" si="9364"/>
        <v>0</v>
      </c>
      <c r="DL669" s="6">
        <f t="shared" si="9365"/>
        <v>0</v>
      </c>
      <c r="DM669" s="6">
        <f t="shared" si="9366"/>
        <v>0</v>
      </c>
      <c r="DO669" s="6">
        <f t="shared" si="9367"/>
        <v>0</v>
      </c>
      <c r="DP669" s="6">
        <f t="shared" si="9368"/>
        <v>0</v>
      </c>
      <c r="DQ669" s="6">
        <f t="shared" si="9369"/>
        <v>0</v>
      </c>
      <c r="DR669" s="6">
        <f t="shared" si="9370"/>
        <v>0</v>
      </c>
      <c r="DS669" s="6">
        <f t="shared" si="9371"/>
        <v>0</v>
      </c>
      <c r="DT669" s="6">
        <f t="shared" si="9372"/>
        <v>0</v>
      </c>
      <c r="DU669" s="6">
        <f t="shared" si="9373"/>
        <v>0</v>
      </c>
      <c r="DV669" s="6">
        <f t="shared" si="9374"/>
        <v>0</v>
      </c>
      <c r="DW669" s="6">
        <f t="shared" si="9375"/>
        <v>0</v>
      </c>
      <c r="DX669" s="6">
        <f t="shared" si="9376"/>
        <v>0</v>
      </c>
      <c r="DY669" s="6">
        <f t="shared" si="9377"/>
        <v>0</v>
      </c>
      <c r="DZ669" s="6">
        <f t="shared" si="9378"/>
        <v>0</v>
      </c>
    </row>
    <row r="670" spans="2:130" ht="12" customHeight="1" outlineLevel="1">
      <c r="B670" s="6">
        <f>'23년(세부_실적)'!A922</f>
        <v>664</v>
      </c>
      <c r="C670" s="620"/>
      <c r="D670" s="620"/>
      <c r="E670" s="622" t="str">
        <f>'23년(세부_실적)'!D922</f>
        <v>600mm, 3K</v>
      </c>
      <c r="F670" s="622" t="str">
        <f>'23년(세부_실적)'!E922</f>
        <v>PLN021-T0908130N2R-562</v>
      </c>
      <c r="G670" s="622" t="s">
        <v>1637</v>
      </c>
      <c r="H670" s="622" t="str">
        <f>'23년(세부_실적)'!F922</f>
        <v>T09</v>
      </c>
      <c r="I670" s="617" t="str">
        <f>'23년(세부_실적)'!G922</f>
        <v>구</v>
      </c>
      <c r="J670" s="617" t="str">
        <f>'23년(세부_실적)'!H922</f>
        <v>SY</v>
      </c>
      <c r="K670" s="617">
        <f>'23년(세부_실적)'!I922</f>
        <v>8.5</v>
      </c>
      <c r="L670" s="617">
        <f>'23년(세부_실적)'!J922</f>
        <v>0</v>
      </c>
      <c r="M670" s="617">
        <f>'23년(세부_실적)'!K922</f>
        <v>8.5</v>
      </c>
      <c r="N670" s="617">
        <f>'23년(세부_실적)'!L922</f>
        <v>0</v>
      </c>
      <c r="O670" s="617">
        <f>'23년(세부_실적)'!M922</f>
        <v>8.5</v>
      </c>
      <c r="P670" s="617">
        <f>'23년(세부_실적)'!N922</f>
        <v>0</v>
      </c>
      <c r="Q670" s="617">
        <f>'23년(세부_실적)'!O922</f>
        <v>8.5</v>
      </c>
      <c r="R670" s="617">
        <f>'23년(세부_실적)'!P922</f>
        <v>0</v>
      </c>
      <c r="S670" s="638">
        <f>'23년(세부_실적)'!Q922</f>
        <v>0</v>
      </c>
      <c r="T670" s="638">
        <f t="shared" si="9323"/>
        <v>0</v>
      </c>
      <c r="U670" s="638">
        <f>'23년(세부_실적)'!S922</f>
        <v>0</v>
      </c>
      <c r="V670" s="638">
        <f t="shared" si="9324"/>
        <v>0</v>
      </c>
      <c r="W670" s="638">
        <f>'23년(세부_실적)'!U922</f>
        <v>0</v>
      </c>
      <c r="X670" s="638">
        <f t="shared" si="9325"/>
        <v>0</v>
      </c>
      <c r="Y670" s="638">
        <f>'23년(세부_실적)'!W922</f>
        <v>0</v>
      </c>
      <c r="Z670" s="638">
        <f t="shared" si="9326"/>
        <v>0</v>
      </c>
      <c r="AA670" s="638">
        <f>'23년(세부_실적)'!Y922</f>
        <v>0</v>
      </c>
      <c r="AB670" s="638">
        <f t="shared" si="9326"/>
        <v>0</v>
      </c>
      <c r="AC670" s="638">
        <f>'23년(세부_실적)'!AA922</f>
        <v>0</v>
      </c>
      <c r="AD670" s="638">
        <f t="shared" ref="AD670" si="9673">AC670*1000</f>
        <v>0</v>
      </c>
      <c r="AE670" s="638">
        <f>'23년(세부_실적)'!AC922</f>
        <v>0</v>
      </c>
      <c r="AF670" s="638">
        <f t="shared" ref="AF670" si="9674">AE670*1000</f>
        <v>0</v>
      </c>
      <c r="AG670" s="638">
        <f>'23년(세부_실적)'!AE922</f>
        <v>0</v>
      </c>
      <c r="AH670" s="638">
        <f t="shared" ref="AH670" si="9675">AG670*1000</f>
        <v>0</v>
      </c>
      <c r="AI670" s="638">
        <f>'23년(세부_실적)'!AG922</f>
        <v>0</v>
      </c>
      <c r="AJ670" s="638">
        <f t="shared" ref="AJ670" si="9676">AI670*1000</f>
        <v>0</v>
      </c>
      <c r="AK670" s="638">
        <f>'23년(세부_실적)'!AI922</f>
        <v>0</v>
      </c>
      <c r="AL670" s="638">
        <f t="shared" ref="AL670" si="9677">AK670*1000</f>
        <v>0</v>
      </c>
      <c r="AM670" s="638">
        <f>'23년(세부_실적)'!AK922</f>
        <v>0</v>
      </c>
      <c r="AN670" s="638">
        <f t="shared" ref="AN670" si="9678">AM670*1000</f>
        <v>0</v>
      </c>
      <c r="AO670" s="638">
        <f>'23년(세부_실적)'!AM922</f>
        <v>0</v>
      </c>
      <c r="AP670" s="638">
        <f t="shared" ref="AP670" si="9679">AO670*1000</f>
        <v>0</v>
      </c>
      <c r="AQ670" s="638">
        <f>'23년(세부_실적)'!AO922</f>
        <v>0</v>
      </c>
      <c r="AR670" s="638">
        <f t="shared" ref="AR670" si="9680">AQ670*1000</f>
        <v>0</v>
      </c>
      <c r="AS670" s="638">
        <f>'23년(세부_실적)'!AQ922</f>
        <v>0</v>
      </c>
      <c r="AT670" s="638">
        <f t="shared" ref="AT670" si="9681">AS670*1000</f>
        <v>0</v>
      </c>
      <c r="AU670" s="638">
        <f>'23년(세부_실적)'!AS922</f>
        <v>0</v>
      </c>
      <c r="AV670" s="638">
        <f t="shared" ref="AV670" si="9682">AU670*1000</f>
        <v>0</v>
      </c>
      <c r="AW670" s="638">
        <f>'23년(세부_실적)'!AU922</f>
        <v>0</v>
      </c>
      <c r="AX670" s="638">
        <f t="shared" ref="AX670" si="9683">AW670*1000</f>
        <v>0</v>
      </c>
      <c r="AY670" s="638">
        <f>'23년(세부_실적)'!AW922</f>
        <v>0</v>
      </c>
      <c r="AZ670" s="638">
        <f t="shared" ref="AZ670" si="9684">AY670*1000</f>
        <v>0</v>
      </c>
      <c r="BA670" s="638">
        <f>'23년(세부_실적)'!AY922</f>
        <v>0</v>
      </c>
      <c r="BB670" s="638">
        <f t="shared" ref="BB670" si="9685">BA670*1000</f>
        <v>0</v>
      </c>
      <c r="BC670" s="638">
        <f>'23년(세부_실적)'!BA922</f>
        <v>0</v>
      </c>
      <c r="BD670" s="638">
        <f t="shared" ref="BD670" si="9686">BC670*1000</f>
        <v>0</v>
      </c>
      <c r="BF670" s="617"/>
      <c r="BG670" s="617"/>
      <c r="BH670" s="617"/>
      <c r="BI670" s="617"/>
      <c r="BJ670" s="617"/>
      <c r="BK670" s="617"/>
      <c r="BL670" s="617"/>
      <c r="BM670" s="617"/>
      <c r="BN670" s="617"/>
      <c r="BO670" s="617"/>
      <c r="BP670" s="617"/>
      <c r="BQ670" s="617"/>
      <c r="BR670" s="617"/>
      <c r="BS670" s="617"/>
      <c r="BT670" s="617"/>
      <c r="BU670" s="617"/>
      <c r="BV670" s="617"/>
      <c r="BW670" s="617"/>
      <c r="BX670" s="617"/>
      <c r="BY670" s="617"/>
      <c r="BZ670" s="617"/>
      <c r="CA670" s="617"/>
      <c r="CB670" s="617"/>
      <c r="CC670" s="617"/>
      <c r="CD670" s="617"/>
      <c r="CE670" s="617"/>
      <c r="CF670" s="617"/>
      <c r="CG670" s="617"/>
      <c r="CH670" s="617"/>
      <c r="CI670" s="617"/>
      <c r="CJ670" s="617"/>
      <c r="CK670" s="617"/>
      <c r="CL670" s="617"/>
      <c r="CM670" s="617"/>
      <c r="CN670" s="617"/>
      <c r="CO670" s="617"/>
      <c r="CP670" s="617"/>
      <c r="CQ670" s="617"/>
      <c r="CR670" s="617"/>
      <c r="CS670" s="617"/>
      <c r="CT670" s="617"/>
      <c r="CU670" s="617"/>
      <c r="CV670" s="617"/>
      <c r="CW670" s="617"/>
      <c r="CX670" s="617"/>
      <c r="CY670" s="617"/>
      <c r="CZ670" s="617"/>
      <c r="DA670" s="617"/>
      <c r="DB670" s="6">
        <f t="shared" si="9355"/>
        <v>0</v>
      </c>
      <c r="DC670" s="6">
        <f t="shared" si="9356"/>
        <v>0</v>
      </c>
      <c r="DD670" s="6">
        <f t="shared" si="9357"/>
        <v>0</v>
      </c>
      <c r="DE670" s="6">
        <f t="shared" si="9358"/>
        <v>0</v>
      </c>
      <c r="DF670" s="6">
        <f t="shared" si="9359"/>
        <v>0</v>
      </c>
      <c r="DG670" s="6">
        <f t="shared" si="9360"/>
        <v>0</v>
      </c>
      <c r="DH670" s="6">
        <f t="shared" si="9361"/>
        <v>0</v>
      </c>
      <c r="DI670" s="6">
        <f t="shared" si="9362"/>
        <v>0</v>
      </c>
      <c r="DJ670" s="6">
        <f t="shared" si="9363"/>
        <v>0</v>
      </c>
      <c r="DK670" s="6">
        <f t="shared" si="9364"/>
        <v>0</v>
      </c>
      <c r="DL670" s="6">
        <f t="shared" si="9365"/>
        <v>0</v>
      </c>
      <c r="DM670" s="6">
        <f t="shared" si="9366"/>
        <v>0</v>
      </c>
      <c r="DO670" s="6">
        <f t="shared" si="9367"/>
        <v>0</v>
      </c>
      <c r="DP670" s="6">
        <f t="shared" si="9368"/>
        <v>0</v>
      </c>
      <c r="DQ670" s="6">
        <f t="shared" si="9369"/>
        <v>0</v>
      </c>
      <c r="DR670" s="6">
        <f t="shared" si="9370"/>
        <v>0</v>
      </c>
      <c r="DS670" s="6">
        <f t="shared" si="9371"/>
        <v>0</v>
      </c>
      <c r="DT670" s="6">
        <f t="shared" si="9372"/>
        <v>0</v>
      </c>
      <c r="DU670" s="6">
        <f t="shared" si="9373"/>
        <v>0</v>
      </c>
      <c r="DV670" s="6">
        <f t="shared" si="9374"/>
        <v>0</v>
      </c>
      <c r="DW670" s="6">
        <f t="shared" si="9375"/>
        <v>0</v>
      </c>
      <c r="DX670" s="6">
        <f t="shared" si="9376"/>
        <v>0</v>
      </c>
      <c r="DY670" s="6">
        <f t="shared" si="9377"/>
        <v>0</v>
      </c>
      <c r="DZ670" s="6">
        <f t="shared" si="9378"/>
        <v>0</v>
      </c>
    </row>
    <row r="671" spans="2:130" ht="12" customHeight="1" outlineLevel="1">
      <c r="B671" s="6">
        <f>'23년(세부_실적)'!A923</f>
        <v>665</v>
      </c>
      <c r="C671" s="620"/>
      <c r="D671" s="620"/>
      <c r="E671" s="622" t="str">
        <f>'23년(세부_실적)'!D923</f>
        <v>600mm, 3.5K</v>
      </c>
      <c r="F671" s="622" t="str">
        <f>'23년(세부_실적)'!E923</f>
        <v>PLN021-T0908135N2R-562</v>
      </c>
      <c r="G671" s="622" t="s">
        <v>1638</v>
      </c>
      <c r="H671" s="622" t="str">
        <f>'23년(세부_실적)'!F923</f>
        <v>T09</v>
      </c>
      <c r="I671" s="617" t="str">
        <f>'23년(세부_실적)'!G923</f>
        <v>구</v>
      </c>
      <c r="J671" s="617" t="str">
        <f>'23년(세부_실적)'!H923</f>
        <v>SY</v>
      </c>
      <c r="K671" s="617">
        <f>'23년(세부_실적)'!I923</f>
        <v>8.5</v>
      </c>
      <c r="L671" s="617">
        <f>'23년(세부_실적)'!J923</f>
        <v>0</v>
      </c>
      <c r="M671" s="617">
        <f>'23년(세부_실적)'!K923</f>
        <v>8.5</v>
      </c>
      <c r="N671" s="617">
        <f>'23년(세부_실적)'!L923</f>
        <v>0</v>
      </c>
      <c r="O671" s="617">
        <f>'23년(세부_실적)'!M923</f>
        <v>8.5</v>
      </c>
      <c r="P671" s="617">
        <f>'23년(세부_실적)'!N923</f>
        <v>0</v>
      </c>
      <c r="Q671" s="617">
        <f>'23년(세부_실적)'!O923</f>
        <v>8.5</v>
      </c>
      <c r="R671" s="617">
        <f>'23년(세부_실적)'!P923</f>
        <v>0</v>
      </c>
      <c r="S671" s="638">
        <f>'23년(세부_실적)'!Q923</f>
        <v>0</v>
      </c>
      <c r="T671" s="638">
        <f t="shared" si="9323"/>
        <v>0</v>
      </c>
      <c r="U671" s="638">
        <f>'23년(세부_실적)'!S923</f>
        <v>0</v>
      </c>
      <c r="V671" s="638">
        <f t="shared" si="9324"/>
        <v>0</v>
      </c>
      <c r="W671" s="638">
        <f>'23년(세부_실적)'!U923</f>
        <v>0</v>
      </c>
      <c r="X671" s="638">
        <f t="shared" si="9325"/>
        <v>0</v>
      </c>
      <c r="Y671" s="638">
        <f>'23년(세부_실적)'!W923</f>
        <v>0</v>
      </c>
      <c r="Z671" s="638">
        <f t="shared" si="9326"/>
        <v>0</v>
      </c>
      <c r="AA671" s="638">
        <f>'23년(세부_실적)'!Y923</f>
        <v>0</v>
      </c>
      <c r="AB671" s="638">
        <f t="shared" si="9326"/>
        <v>0</v>
      </c>
      <c r="AC671" s="638">
        <f>'23년(세부_실적)'!AA923</f>
        <v>0</v>
      </c>
      <c r="AD671" s="638">
        <f t="shared" ref="AD671" si="9687">AC671*1000</f>
        <v>0</v>
      </c>
      <c r="AE671" s="638">
        <f>'23년(세부_실적)'!AC923</f>
        <v>0</v>
      </c>
      <c r="AF671" s="638">
        <f t="shared" ref="AF671" si="9688">AE671*1000</f>
        <v>0</v>
      </c>
      <c r="AG671" s="638">
        <f>'23년(세부_실적)'!AE923</f>
        <v>0</v>
      </c>
      <c r="AH671" s="638">
        <f t="shared" ref="AH671" si="9689">AG671*1000</f>
        <v>0</v>
      </c>
      <c r="AI671" s="638">
        <f>'23년(세부_실적)'!AG923</f>
        <v>0</v>
      </c>
      <c r="AJ671" s="638">
        <f t="shared" ref="AJ671" si="9690">AI671*1000</f>
        <v>0</v>
      </c>
      <c r="AK671" s="638">
        <f>'23년(세부_실적)'!AI923</f>
        <v>0</v>
      </c>
      <c r="AL671" s="638">
        <f t="shared" ref="AL671" si="9691">AK671*1000</f>
        <v>0</v>
      </c>
      <c r="AM671" s="638">
        <f>'23년(세부_실적)'!AK923</f>
        <v>0</v>
      </c>
      <c r="AN671" s="638">
        <f t="shared" ref="AN671" si="9692">AM671*1000</f>
        <v>0</v>
      </c>
      <c r="AO671" s="638">
        <f>'23년(세부_실적)'!AM923</f>
        <v>0</v>
      </c>
      <c r="AP671" s="638">
        <f t="shared" ref="AP671" si="9693">AO671*1000</f>
        <v>0</v>
      </c>
      <c r="AQ671" s="638">
        <f>'23년(세부_실적)'!AO923</f>
        <v>0</v>
      </c>
      <c r="AR671" s="638">
        <f t="shared" ref="AR671" si="9694">AQ671*1000</f>
        <v>0</v>
      </c>
      <c r="AS671" s="638">
        <f>'23년(세부_실적)'!AQ923</f>
        <v>0</v>
      </c>
      <c r="AT671" s="638">
        <f t="shared" ref="AT671" si="9695">AS671*1000</f>
        <v>0</v>
      </c>
      <c r="AU671" s="638">
        <f>'23년(세부_실적)'!AS923</f>
        <v>0</v>
      </c>
      <c r="AV671" s="638">
        <f t="shared" ref="AV671" si="9696">AU671*1000</f>
        <v>0</v>
      </c>
      <c r="AW671" s="638">
        <f>'23년(세부_실적)'!AU923</f>
        <v>0</v>
      </c>
      <c r="AX671" s="638">
        <f t="shared" ref="AX671" si="9697">AW671*1000</f>
        <v>0</v>
      </c>
      <c r="AY671" s="638">
        <f>'23년(세부_실적)'!AW923</f>
        <v>0</v>
      </c>
      <c r="AZ671" s="638">
        <f t="shared" ref="AZ671" si="9698">AY671*1000</f>
        <v>0</v>
      </c>
      <c r="BA671" s="638">
        <f>'23년(세부_실적)'!AY923</f>
        <v>0</v>
      </c>
      <c r="BB671" s="638">
        <f t="shared" ref="BB671" si="9699">BA671*1000</f>
        <v>0</v>
      </c>
      <c r="BC671" s="638">
        <f>'23년(세부_실적)'!BA923</f>
        <v>0</v>
      </c>
      <c r="BD671" s="638">
        <f t="shared" ref="BD671" si="9700">BC671*1000</f>
        <v>0</v>
      </c>
      <c r="BF671" s="617"/>
      <c r="BG671" s="617"/>
      <c r="BH671" s="617"/>
      <c r="BI671" s="617"/>
      <c r="BJ671" s="617"/>
      <c r="BK671" s="617"/>
      <c r="BL671" s="617"/>
      <c r="BM671" s="617"/>
      <c r="BN671" s="617"/>
      <c r="BO671" s="617"/>
      <c r="BP671" s="617"/>
      <c r="BQ671" s="617"/>
      <c r="BR671" s="617"/>
      <c r="BS671" s="617"/>
      <c r="BT671" s="617"/>
      <c r="BU671" s="617"/>
      <c r="BV671" s="617"/>
      <c r="BW671" s="617"/>
      <c r="BX671" s="617"/>
      <c r="BY671" s="617"/>
      <c r="BZ671" s="617"/>
      <c r="CA671" s="617"/>
      <c r="CB671" s="617"/>
      <c r="CC671" s="617"/>
      <c r="CD671" s="617"/>
      <c r="CE671" s="617"/>
      <c r="CF671" s="617"/>
      <c r="CG671" s="617"/>
      <c r="CH671" s="617"/>
      <c r="CI671" s="617"/>
      <c r="CJ671" s="617"/>
      <c r="CK671" s="617"/>
      <c r="CL671" s="617"/>
      <c r="CM671" s="617"/>
      <c r="CN671" s="617"/>
      <c r="CO671" s="617"/>
      <c r="CP671" s="617"/>
      <c r="CQ671" s="617"/>
      <c r="CR671" s="617"/>
      <c r="CS671" s="617"/>
      <c r="CT671" s="617"/>
      <c r="CU671" s="617"/>
      <c r="CV671" s="617"/>
      <c r="CW671" s="617"/>
      <c r="CX671" s="617"/>
      <c r="CY671" s="617"/>
      <c r="CZ671" s="617"/>
      <c r="DA671" s="617"/>
      <c r="DB671" s="6">
        <f t="shared" si="9355"/>
        <v>0</v>
      </c>
      <c r="DC671" s="6">
        <f t="shared" si="9356"/>
        <v>0</v>
      </c>
      <c r="DD671" s="6">
        <f t="shared" si="9357"/>
        <v>0</v>
      </c>
      <c r="DE671" s="6">
        <f t="shared" si="9358"/>
        <v>0</v>
      </c>
      <c r="DF671" s="6">
        <f t="shared" si="9359"/>
        <v>0</v>
      </c>
      <c r="DG671" s="6">
        <f t="shared" si="9360"/>
        <v>0</v>
      </c>
      <c r="DH671" s="6">
        <f t="shared" si="9361"/>
        <v>0</v>
      </c>
      <c r="DI671" s="6">
        <f t="shared" si="9362"/>
        <v>0</v>
      </c>
      <c r="DJ671" s="6">
        <f t="shared" si="9363"/>
        <v>0</v>
      </c>
      <c r="DK671" s="6">
        <f t="shared" si="9364"/>
        <v>0</v>
      </c>
      <c r="DL671" s="6">
        <f t="shared" si="9365"/>
        <v>0</v>
      </c>
      <c r="DM671" s="6">
        <f t="shared" si="9366"/>
        <v>0</v>
      </c>
      <c r="DO671" s="6">
        <f t="shared" si="9367"/>
        <v>0</v>
      </c>
      <c r="DP671" s="6">
        <f t="shared" si="9368"/>
        <v>0</v>
      </c>
      <c r="DQ671" s="6">
        <f t="shared" si="9369"/>
        <v>0</v>
      </c>
      <c r="DR671" s="6">
        <f t="shared" si="9370"/>
        <v>0</v>
      </c>
      <c r="DS671" s="6">
        <f t="shared" si="9371"/>
        <v>0</v>
      </c>
      <c r="DT671" s="6">
        <f t="shared" si="9372"/>
        <v>0</v>
      </c>
      <c r="DU671" s="6">
        <f t="shared" si="9373"/>
        <v>0</v>
      </c>
      <c r="DV671" s="6">
        <f t="shared" si="9374"/>
        <v>0</v>
      </c>
      <c r="DW671" s="6">
        <f t="shared" si="9375"/>
        <v>0</v>
      </c>
      <c r="DX671" s="6">
        <f t="shared" si="9376"/>
        <v>0</v>
      </c>
      <c r="DY671" s="6">
        <f t="shared" si="9377"/>
        <v>0</v>
      </c>
      <c r="DZ671" s="6">
        <f t="shared" si="9378"/>
        <v>0</v>
      </c>
    </row>
    <row r="672" spans="2:130" ht="12" customHeight="1" outlineLevel="1">
      <c r="B672" s="6">
        <f>'23년(세부_실적)'!A924</f>
        <v>666</v>
      </c>
      <c r="C672" s="620"/>
      <c r="D672" s="620"/>
      <c r="E672" s="622" t="str">
        <f>'23년(세부_실적)'!D924</f>
        <v>600mm, 4K</v>
      </c>
      <c r="F672" s="622" t="str">
        <f>'23년(세부_실적)'!E924</f>
        <v>PLN021-T0908140N2R-562</v>
      </c>
      <c r="G672" s="622" t="s">
        <v>1639</v>
      </c>
      <c r="H672" s="622" t="str">
        <f>'23년(세부_실적)'!F924</f>
        <v>T09</v>
      </c>
      <c r="I672" s="617" t="str">
        <f>'23년(세부_실적)'!G924</f>
        <v>구</v>
      </c>
      <c r="J672" s="617" t="str">
        <f>'23년(세부_실적)'!H924</f>
        <v>SY</v>
      </c>
      <c r="K672" s="617">
        <f>'23년(세부_실적)'!I924</f>
        <v>8.5</v>
      </c>
      <c r="L672" s="617">
        <f>'23년(세부_실적)'!J924</f>
        <v>0</v>
      </c>
      <c r="M672" s="617">
        <f>'23년(세부_실적)'!K924</f>
        <v>8.5</v>
      </c>
      <c r="N672" s="617">
        <f>'23년(세부_실적)'!L924</f>
        <v>0</v>
      </c>
      <c r="O672" s="617">
        <f>'23년(세부_실적)'!M924</f>
        <v>8.5</v>
      </c>
      <c r="P672" s="617">
        <f>'23년(세부_실적)'!N924</f>
        <v>0</v>
      </c>
      <c r="Q672" s="617">
        <f>'23년(세부_실적)'!O924</f>
        <v>8.5</v>
      </c>
      <c r="R672" s="617">
        <f>'23년(세부_실적)'!P924</f>
        <v>0</v>
      </c>
      <c r="S672" s="638">
        <f>'23년(세부_실적)'!Q924</f>
        <v>0</v>
      </c>
      <c r="T672" s="638">
        <f t="shared" si="9323"/>
        <v>0</v>
      </c>
      <c r="U672" s="638">
        <f>'23년(세부_실적)'!S924</f>
        <v>0</v>
      </c>
      <c r="V672" s="638">
        <f t="shared" si="9324"/>
        <v>0</v>
      </c>
      <c r="W672" s="638">
        <f>'23년(세부_실적)'!U924</f>
        <v>0</v>
      </c>
      <c r="X672" s="638">
        <f t="shared" si="9325"/>
        <v>0</v>
      </c>
      <c r="Y672" s="638">
        <f>'23년(세부_실적)'!W924</f>
        <v>0</v>
      </c>
      <c r="Z672" s="638">
        <f t="shared" si="9326"/>
        <v>0</v>
      </c>
      <c r="AA672" s="638">
        <f>'23년(세부_실적)'!Y924</f>
        <v>0</v>
      </c>
      <c r="AB672" s="638">
        <f t="shared" si="9326"/>
        <v>0</v>
      </c>
      <c r="AC672" s="638">
        <f>'23년(세부_실적)'!AA924</f>
        <v>0</v>
      </c>
      <c r="AD672" s="638">
        <f t="shared" ref="AD672" si="9701">AC672*1000</f>
        <v>0</v>
      </c>
      <c r="AE672" s="638">
        <f>'23년(세부_실적)'!AC924</f>
        <v>0</v>
      </c>
      <c r="AF672" s="638">
        <f t="shared" ref="AF672" si="9702">AE672*1000</f>
        <v>0</v>
      </c>
      <c r="AG672" s="638">
        <f>'23년(세부_실적)'!AE924</f>
        <v>0</v>
      </c>
      <c r="AH672" s="638">
        <f t="shared" ref="AH672" si="9703">AG672*1000</f>
        <v>0</v>
      </c>
      <c r="AI672" s="638">
        <f>'23년(세부_실적)'!AG924</f>
        <v>0</v>
      </c>
      <c r="AJ672" s="638">
        <f t="shared" ref="AJ672" si="9704">AI672*1000</f>
        <v>0</v>
      </c>
      <c r="AK672" s="638">
        <f>'23년(세부_실적)'!AI924</f>
        <v>0</v>
      </c>
      <c r="AL672" s="638">
        <f t="shared" ref="AL672" si="9705">AK672*1000</f>
        <v>0</v>
      </c>
      <c r="AM672" s="638">
        <f>'23년(세부_실적)'!AK924</f>
        <v>0</v>
      </c>
      <c r="AN672" s="638">
        <f t="shared" ref="AN672" si="9706">AM672*1000</f>
        <v>0</v>
      </c>
      <c r="AO672" s="638">
        <f>'23년(세부_실적)'!AM924</f>
        <v>0</v>
      </c>
      <c r="AP672" s="638">
        <f t="shared" ref="AP672" si="9707">AO672*1000</f>
        <v>0</v>
      </c>
      <c r="AQ672" s="638">
        <f>'23년(세부_실적)'!AO924</f>
        <v>0</v>
      </c>
      <c r="AR672" s="638">
        <f t="shared" ref="AR672" si="9708">AQ672*1000</f>
        <v>0</v>
      </c>
      <c r="AS672" s="638">
        <f>'23년(세부_실적)'!AQ924</f>
        <v>0</v>
      </c>
      <c r="AT672" s="638">
        <f t="shared" ref="AT672" si="9709">AS672*1000</f>
        <v>0</v>
      </c>
      <c r="AU672" s="638">
        <f>'23년(세부_실적)'!AS924</f>
        <v>0</v>
      </c>
      <c r="AV672" s="638">
        <f t="shared" ref="AV672" si="9710">AU672*1000</f>
        <v>0</v>
      </c>
      <c r="AW672" s="638">
        <f>'23년(세부_실적)'!AU924</f>
        <v>0</v>
      </c>
      <c r="AX672" s="638">
        <f t="shared" ref="AX672" si="9711">AW672*1000</f>
        <v>0</v>
      </c>
      <c r="AY672" s="638">
        <f>'23년(세부_실적)'!AW924</f>
        <v>0</v>
      </c>
      <c r="AZ672" s="638">
        <f t="shared" ref="AZ672" si="9712">AY672*1000</f>
        <v>0</v>
      </c>
      <c r="BA672" s="638">
        <f>'23년(세부_실적)'!AY924</f>
        <v>0</v>
      </c>
      <c r="BB672" s="638">
        <f t="shared" ref="BB672" si="9713">BA672*1000</f>
        <v>0</v>
      </c>
      <c r="BC672" s="638">
        <f>'23년(세부_실적)'!BA924</f>
        <v>0</v>
      </c>
      <c r="BD672" s="638">
        <f t="shared" ref="BD672" si="9714">BC672*1000</f>
        <v>0</v>
      </c>
      <c r="BF672" s="617"/>
      <c r="BG672" s="617"/>
      <c r="BH672" s="617"/>
      <c r="BI672" s="617"/>
      <c r="BJ672" s="617"/>
      <c r="BK672" s="617"/>
      <c r="BL672" s="617"/>
      <c r="BM672" s="617"/>
      <c r="BN672" s="617"/>
      <c r="BO672" s="617"/>
      <c r="BP672" s="617"/>
      <c r="BQ672" s="617"/>
      <c r="BR672" s="617"/>
      <c r="BS672" s="617"/>
      <c r="BT672" s="617"/>
      <c r="BU672" s="617"/>
      <c r="BV672" s="617"/>
      <c r="BW672" s="617"/>
      <c r="BX672" s="617"/>
      <c r="BY672" s="617"/>
      <c r="BZ672" s="617"/>
      <c r="CA672" s="617"/>
      <c r="CB672" s="617"/>
      <c r="CC672" s="617"/>
      <c r="CD672" s="617"/>
      <c r="CE672" s="617"/>
      <c r="CF672" s="617"/>
      <c r="CG672" s="617"/>
      <c r="CH672" s="617"/>
      <c r="CI672" s="617"/>
      <c r="CJ672" s="617"/>
      <c r="CK672" s="617"/>
      <c r="CL672" s="617"/>
      <c r="CM672" s="617"/>
      <c r="CN672" s="617"/>
      <c r="CO672" s="617"/>
      <c r="CP672" s="617"/>
      <c r="CQ672" s="617"/>
      <c r="CR672" s="617"/>
      <c r="CS672" s="617"/>
      <c r="CT672" s="617"/>
      <c r="CU672" s="617"/>
      <c r="CV672" s="617"/>
      <c r="CW672" s="617"/>
      <c r="CX672" s="617"/>
      <c r="CY672" s="617"/>
      <c r="CZ672" s="617"/>
      <c r="DA672" s="617"/>
      <c r="DB672" s="6">
        <f t="shared" si="9355"/>
        <v>0</v>
      </c>
      <c r="DC672" s="6">
        <f t="shared" si="9356"/>
        <v>0</v>
      </c>
      <c r="DD672" s="6">
        <f t="shared" si="9357"/>
        <v>0</v>
      </c>
      <c r="DE672" s="6">
        <f t="shared" si="9358"/>
        <v>0</v>
      </c>
      <c r="DF672" s="6">
        <f t="shared" si="9359"/>
        <v>0</v>
      </c>
      <c r="DG672" s="6">
        <f t="shared" si="9360"/>
        <v>0</v>
      </c>
      <c r="DH672" s="6">
        <f t="shared" si="9361"/>
        <v>0</v>
      </c>
      <c r="DI672" s="6">
        <f t="shared" si="9362"/>
        <v>0</v>
      </c>
      <c r="DJ672" s="6">
        <f t="shared" si="9363"/>
        <v>0</v>
      </c>
      <c r="DK672" s="6">
        <f t="shared" si="9364"/>
        <v>0</v>
      </c>
      <c r="DL672" s="6">
        <f t="shared" si="9365"/>
        <v>0</v>
      </c>
      <c r="DM672" s="6">
        <f t="shared" si="9366"/>
        <v>0</v>
      </c>
      <c r="DO672" s="6">
        <f t="shared" si="9367"/>
        <v>0</v>
      </c>
      <c r="DP672" s="6">
        <f t="shared" si="9368"/>
        <v>0</v>
      </c>
      <c r="DQ672" s="6">
        <f t="shared" si="9369"/>
        <v>0</v>
      </c>
      <c r="DR672" s="6">
        <f t="shared" si="9370"/>
        <v>0</v>
      </c>
      <c r="DS672" s="6">
        <f t="shared" si="9371"/>
        <v>0</v>
      </c>
      <c r="DT672" s="6">
        <f t="shared" si="9372"/>
        <v>0</v>
      </c>
      <c r="DU672" s="6">
        <f t="shared" si="9373"/>
        <v>0</v>
      </c>
      <c r="DV672" s="6">
        <f t="shared" si="9374"/>
        <v>0</v>
      </c>
      <c r="DW672" s="6">
        <f t="shared" si="9375"/>
        <v>0</v>
      </c>
      <c r="DX672" s="6">
        <f t="shared" si="9376"/>
        <v>0</v>
      </c>
      <c r="DY672" s="6">
        <f t="shared" si="9377"/>
        <v>0</v>
      </c>
      <c r="DZ672" s="6">
        <f t="shared" si="9378"/>
        <v>0</v>
      </c>
    </row>
    <row r="673" spans="2:130" ht="12" customHeight="1" outlineLevel="1">
      <c r="B673" s="6">
        <f>'23년(세부_실적)'!A925</f>
        <v>667</v>
      </c>
      <c r="C673" s="620"/>
      <c r="D673" s="620"/>
      <c r="E673" s="622" t="str">
        <f>'23년(세부_실적)'!D925</f>
        <v>600mm, 5K</v>
      </c>
      <c r="F673" s="622" t="str">
        <f>'23년(세부_실적)'!E925</f>
        <v>PLN021-T0908150N2R-562</v>
      </c>
      <c r="G673" s="622" t="s">
        <v>1640</v>
      </c>
      <c r="H673" s="622" t="str">
        <f>'23년(세부_실적)'!F925</f>
        <v>T09</v>
      </c>
      <c r="I673" s="617" t="str">
        <f>'23년(세부_실적)'!G925</f>
        <v>구</v>
      </c>
      <c r="J673" s="617" t="str">
        <f>'23년(세부_실적)'!H925</f>
        <v>SY</v>
      </c>
      <c r="K673" s="617">
        <f>'23년(세부_실적)'!I925</f>
        <v>8.5</v>
      </c>
      <c r="L673" s="617">
        <f>'23년(세부_실적)'!J925</f>
        <v>0</v>
      </c>
      <c r="M673" s="617">
        <f>'23년(세부_실적)'!K925</f>
        <v>8.5</v>
      </c>
      <c r="N673" s="617">
        <f>'23년(세부_실적)'!L925</f>
        <v>0</v>
      </c>
      <c r="O673" s="617">
        <f>'23년(세부_실적)'!M925</f>
        <v>8.5</v>
      </c>
      <c r="P673" s="617">
        <f>'23년(세부_실적)'!N925</f>
        <v>0</v>
      </c>
      <c r="Q673" s="617">
        <f>'23년(세부_실적)'!O925</f>
        <v>8.5</v>
      </c>
      <c r="R673" s="617">
        <f>'23년(세부_실적)'!P925</f>
        <v>0</v>
      </c>
      <c r="S673" s="638">
        <f>'23년(세부_실적)'!Q925</f>
        <v>0</v>
      </c>
      <c r="T673" s="638">
        <f t="shared" si="9323"/>
        <v>0</v>
      </c>
      <c r="U673" s="638">
        <f>'23년(세부_실적)'!S925</f>
        <v>0</v>
      </c>
      <c r="V673" s="638">
        <f t="shared" si="9324"/>
        <v>0</v>
      </c>
      <c r="W673" s="638">
        <f>'23년(세부_실적)'!U925</f>
        <v>0</v>
      </c>
      <c r="X673" s="638">
        <f t="shared" si="9325"/>
        <v>0</v>
      </c>
      <c r="Y673" s="638">
        <f>'23년(세부_실적)'!W925</f>
        <v>0</v>
      </c>
      <c r="Z673" s="638">
        <f t="shared" si="9326"/>
        <v>0</v>
      </c>
      <c r="AA673" s="638">
        <f>'23년(세부_실적)'!Y925</f>
        <v>0</v>
      </c>
      <c r="AB673" s="638">
        <f t="shared" si="9326"/>
        <v>0</v>
      </c>
      <c r="AC673" s="638">
        <f>'23년(세부_실적)'!AA925</f>
        <v>0</v>
      </c>
      <c r="AD673" s="638">
        <f t="shared" ref="AD673" si="9715">AC673*1000</f>
        <v>0</v>
      </c>
      <c r="AE673" s="638">
        <f>'23년(세부_실적)'!AC925</f>
        <v>0</v>
      </c>
      <c r="AF673" s="638">
        <f t="shared" ref="AF673" si="9716">AE673*1000</f>
        <v>0</v>
      </c>
      <c r="AG673" s="638">
        <f>'23년(세부_실적)'!AE925</f>
        <v>0</v>
      </c>
      <c r="AH673" s="638">
        <f t="shared" ref="AH673" si="9717">AG673*1000</f>
        <v>0</v>
      </c>
      <c r="AI673" s="638">
        <f>'23년(세부_실적)'!AG925</f>
        <v>0</v>
      </c>
      <c r="AJ673" s="638">
        <f t="shared" ref="AJ673" si="9718">AI673*1000</f>
        <v>0</v>
      </c>
      <c r="AK673" s="638">
        <f>'23년(세부_실적)'!AI925</f>
        <v>0</v>
      </c>
      <c r="AL673" s="638">
        <f t="shared" ref="AL673" si="9719">AK673*1000</f>
        <v>0</v>
      </c>
      <c r="AM673" s="638">
        <f>'23년(세부_실적)'!AK925</f>
        <v>0</v>
      </c>
      <c r="AN673" s="638">
        <f t="shared" ref="AN673" si="9720">AM673*1000</f>
        <v>0</v>
      </c>
      <c r="AO673" s="638">
        <f>'23년(세부_실적)'!AM925</f>
        <v>0</v>
      </c>
      <c r="AP673" s="638">
        <f t="shared" ref="AP673" si="9721">AO673*1000</f>
        <v>0</v>
      </c>
      <c r="AQ673" s="638">
        <f>'23년(세부_실적)'!AO925</f>
        <v>0</v>
      </c>
      <c r="AR673" s="638">
        <f t="shared" ref="AR673" si="9722">AQ673*1000</f>
        <v>0</v>
      </c>
      <c r="AS673" s="638">
        <f>'23년(세부_실적)'!AQ925</f>
        <v>0</v>
      </c>
      <c r="AT673" s="638">
        <f t="shared" ref="AT673" si="9723">AS673*1000</f>
        <v>0</v>
      </c>
      <c r="AU673" s="638">
        <f>'23년(세부_실적)'!AS925</f>
        <v>0</v>
      </c>
      <c r="AV673" s="638">
        <f t="shared" ref="AV673" si="9724">AU673*1000</f>
        <v>0</v>
      </c>
      <c r="AW673" s="638">
        <f>'23년(세부_실적)'!AU925</f>
        <v>0</v>
      </c>
      <c r="AX673" s="638">
        <f t="shared" ref="AX673" si="9725">AW673*1000</f>
        <v>0</v>
      </c>
      <c r="AY673" s="638">
        <f>'23년(세부_실적)'!AW925</f>
        <v>0</v>
      </c>
      <c r="AZ673" s="638">
        <f t="shared" ref="AZ673" si="9726">AY673*1000</f>
        <v>0</v>
      </c>
      <c r="BA673" s="638">
        <f>'23년(세부_실적)'!AY925</f>
        <v>0</v>
      </c>
      <c r="BB673" s="638">
        <f t="shared" ref="BB673" si="9727">BA673*1000</f>
        <v>0</v>
      </c>
      <c r="BC673" s="638">
        <f>'23년(세부_실적)'!BA925</f>
        <v>0</v>
      </c>
      <c r="BD673" s="638">
        <f t="shared" ref="BD673" si="9728">BC673*1000</f>
        <v>0</v>
      </c>
      <c r="BF673" s="617"/>
      <c r="BG673" s="617"/>
      <c r="BH673" s="617"/>
      <c r="BI673" s="617"/>
      <c r="BJ673" s="617"/>
      <c r="BK673" s="617"/>
      <c r="BL673" s="617"/>
      <c r="BM673" s="617"/>
      <c r="BN673" s="617"/>
      <c r="BO673" s="617"/>
      <c r="BP673" s="617"/>
      <c r="BQ673" s="617"/>
      <c r="BR673" s="617"/>
      <c r="BS673" s="617"/>
      <c r="BT673" s="617"/>
      <c r="BU673" s="617"/>
      <c r="BV673" s="617"/>
      <c r="BW673" s="617"/>
      <c r="BX673" s="617"/>
      <c r="BY673" s="617"/>
      <c r="BZ673" s="617"/>
      <c r="CA673" s="617"/>
      <c r="CB673" s="617"/>
      <c r="CC673" s="617"/>
      <c r="CD673" s="617"/>
      <c r="CE673" s="617"/>
      <c r="CF673" s="617"/>
      <c r="CG673" s="617"/>
      <c r="CH673" s="617"/>
      <c r="CI673" s="617"/>
      <c r="CJ673" s="617"/>
      <c r="CK673" s="617"/>
      <c r="CL673" s="617"/>
      <c r="CM673" s="617"/>
      <c r="CN673" s="617"/>
      <c r="CO673" s="617"/>
      <c r="CP673" s="617"/>
      <c r="CQ673" s="617"/>
      <c r="CR673" s="617"/>
      <c r="CS673" s="617"/>
      <c r="CT673" s="617"/>
      <c r="CU673" s="617"/>
      <c r="CV673" s="617"/>
      <c r="CW673" s="617"/>
      <c r="CX673" s="617"/>
      <c r="CY673" s="617"/>
      <c r="CZ673" s="617"/>
      <c r="DA673" s="617"/>
      <c r="DB673" s="6">
        <f t="shared" si="9355"/>
        <v>0</v>
      </c>
      <c r="DC673" s="6">
        <f t="shared" si="9356"/>
        <v>0</v>
      </c>
      <c r="DD673" s="6">
        <f t="shared" si="9357"/>
        <v>0</v>
      </c>
      <c r="DE673" s="6">
        <f t="shared" si="9358"/>
        <v>0</v>
      </c>
      <c r="DF673" s="6">
        <f t="shared" si="9359"/>
        <v>0</v>
      </c>
      <c r="DG673" s="6">
        <f t="shared" si="9360"/>
        <v>0</v>
      </c>
      <c r="DH673" s="6">
        <f t="shared" si="9361"/>
        <v>0</v>
      </c>
      <c r="DI673" s="6">
        <f t="shared" si="9362"/>
        <v>0</v>
      </c>
      <c r="DJ673" s="6">
        <f t="shared" si="9363"/>
        <v>0</v>
      </c>
      <c r="DK673" s="6">
        <f t="shared" si="9364"/>
        <v>0</v>
      </c>
      <c r="DL673" s="6">
        <f t="shared" si="9365"/>
        <v>0</v>
      </c>
      <c r="DM673" s="6">
        <f t="shared" si="9366"/>
        <v>0</v>
      </c>
      <c r="DO673" s="6">
        <f t="shared" si="9367"/>
        <v>0</v>
      </c>
      <c r="DP673" s="6">
        <f t="shared" si="9368"/>
        <v>0</v>
      </c>
      <c r="DQ673" s="6">
        <f t="shared" si="9369"/>
        <v>0</v>
      </c>
      <c r="DR673" s="6">
        <f t="shared" si="9370"/>
        <v>0</v>
      </c>
      <c r="DS673" s="6">
        <f t="shared" si="9371"/>
        <v>0</v>
      </c>
      <c r="DT673" s="6">
        <f t="shared" si="9372"/>
        <v>0</v>
      </c>
      <c r="DU673" s="6">
        <f t="shared" si="9373"/>
        <v>0</v>
      </c>
      <c r="DV673" s="6">
        <f t="shared" si="9374"/>
        <v>0</v>
      </c>
      <c r="DW673" s="6">
        <f t="shared" si="9375"/>
        <v>0</v>
      </c>
      <c r="DX673" s="6">
        <f t="shared" si="9376"/>
        <v>0</v>
      </c>
      <c r="DY673" s="6">
        <f t="shared" si="9377"/>
        <v>0</v>
      </c>
      <c r="DZ673" s="6">
        <f t="shared" si="9378"/>
        <v>0</v>
      </c>
    </row>
    <row r="674" spans="2:130" ht="12" customHeight="1" outlineLevel="1">
      <c r="B674" s="6">
        <f>'23년(세부_실적)'!A926</f>
        <v>668</v>
      </c>
      <c r="C674" s="620"/>
      <c r="D674" s="620"/>
      <c r="E674" s="622" t="str">
        <f>'23년(세부_실적)'!D926</f>
        <v>600mm, 6.5K</v>
      </c>
      <c r="F674" s="622" t="str">
        <f>'23년(세부_실적)'!E926</f>
        <v>PLN021-T0908165N2R-562</v>
      </c>
      <c r="G674" s="622" t="s">
        <v>1641</v>
      </c>
      <c r="H674" s="622" t="str">
        <f>'23년(세부_실적)'!F926</f>
        <v>T09</v>
      </c>
      <c r="I674" s="617" t="str">
        <f>'23년(세부_실적)'!G926</f>
        <v>구</v>
      </c>
      <c r="J674" s="617" t="str">
        <f>'23년(세부_실적)'!H926</f>
        <v>SY</v>
      </c>
      <c r="K674" s="617">
        <f>'23년(세부_실적)'!I926</f>
        <v>8.5</v>
      </c>
      <c r="L674" s="617">
        <f>'23년(세부_실적)'!J926</f>
        <v>0</v>
      </c>
      <c r="M674" s="617">
        <f>'23년(세부_실적)'!K926</f>
        <v>8.5</v>
      </c>
      <c r="N674" s="617">
        <f>'23년(세부_실적)'!L926</f>
        <v>0</v>
      </c>
      <c r="O674" s="617">
        <f>'23년(세부_실적)'!M926</f>
        <v>8.5</v>
      </c>
      <c r="P674" s="617">
        <f>'23년(세부_실적)'!N926</f>
        <v>0</v>
      </c>
      <c r="Q674" s="617">
        <f>'23년(세부_실적)'!O926</f>
        <v>8.5</v>
      </c>
      <c r="R674" s="617">
        <f>'23년(세부_실적)'!P926</f>
        <v>0</v>
      </c>
      <c r="S674" s="638">
        <f>'23년(세부_실적)'!Q926</f>
        <v>0</v>
      </c>
      <c r="T674" s="638">
        <f t="shared" si="9323"/>
        <v>0</v>
      </c>
      <c r="U674" s="638">
        <f>'23년(세부_실적)'!S926</f>
        <v>0</v>
      </c>
      <c r="V674" s="638">
        <f t="shared" si="9324"/>
        <v>0</v>
      </c>
      <c r="W674" s="638">
        <f>'23년(세부_실적)'!U926</f>
        <v>0</v>
      </c>
      <c r="X674" s="638">
        <f t="shared" si="9325"/>
        <v>0</v>
      </c>
      <c r="Y674" s="638">
        <f>'23년(세부_실적)'!W926</f>
        <v>0</v>
      </c>
      <c r="Z674" s="638">
        <f t="shared" si="9326"/>
        <v>0</v>
      </c>
      <c r="AA674" s="638">
        <f>'23년(세부_실적)'!Y926</f>
        <v>0</v>
      </c>
      <c r="AB674" s="638">
        <f t="shared" si="9326"/>
        <v>0</v>
      </c>
      <c r="AC674" s="638">
        <f>'23년(세부_실적)'!AA926</f>
        <v>0</v>
      </c>
      <c r="AD674" s="638">
        <f t="shared" ref="AD674" si="9729">AC674*1000</f>
        <v>0</v>
      </c>
      <c r="AE674" s="638">
        <f>'23년(세부_실적)'!AC926</f>
        <v>0</v>
      </c>
      <c r="AF674" s="638">
        <f t="shared" ref="AF674" si="9730">AE674*1000</f>
        <v>0</v>
      </c>
      <c r="AG674" s="638">
        <f>'23년(세부_실적)'!AE926</f>
        <v>0</v>
      </c>
      <c r="AH674" s="638">
        <f t="shared" ref="AH674" si="9731">AG674*1000</f>
        <v>0</v>
      </c>
      <c r="AI674" s="638">
        <f>'23년(세부_실적)'!AG926</f>
        <v>0</v>
      </c>
      <c r="AJ674" s="638">
        <f t="shared" ref="AJ674" si="9732">AI674*1000</f>
        <v>0</v>
      </c>
      <c r="AK674" s="638">
        <f>'23년(세부_실적)'!AI926</f>
        <v>0</v>
      </c>
      <c r="AL674" s="638">
        <f t="shared" ref="AL674" si="9733">AK674*1000</f>
        <v>0</v>
      </c>
      <c r="AM674" s="638">
        <f>'23년(세부_실적)'!AK926</f>
        <v>0</v>
      </c>
      <c r="AN674" s="638">
        <f t="shared" ref="AN674" si="9734">AM674*1000</f>
        <v>0</v>
      </c>
      <c r="AO674" s="638">
        <f>'23년(세부_실적)'!AM926</f>
        <v>0</v>
      </c>
      <c r="AP674" s="638">
        <f t="shared" ref="AP674" si="9735">AO674*1000</f>
        <v>0</v>
      </c>
      <c r="AQ674" s="638">
        <f>'23년(세부_실적)'!AO926</f>
        <v>0</v>
      </c>
      <c r="AR674" s="638">
        <f t="shared" ref="AR674" si="9736">AQ674*1000</f>
        <v>0</v>
      </c>
      <c r="AS674" s="638">
        <f>'23년(세부_실적)'!AQ926</f>
        <v>0</v>
      </c>
      <c r="AT674" s="638">
        <f t="shared" ref="AT674" si="9737">AS674*1000</f>
        <v>0</v>
      </c>
      <c r="AU674" s="638">
        <f>'23년(세부_실적)'!AS926</f>
        <v>0</v>
      </c>
      <c r="AV674" s="638">
        <f t="shared" ref="AV674" si="9738">AU674*1000</f>
        <v>0</v>
      </c>
      <c r="AW674" s="638">
        <f>'23년(세부_실적)'!AU926</f>
        <v>0</v>
      </c>
      <c r="AX674" s="638">
        <f t="shared" ref="AX674" si="9739">AW674*1000</f>
        <v>0</v>
      </c>
      <c r="AY674" s="638">
        <f>'23년(세부_실적)'!AW926</f>
        <v>0</v>
      </c>
      <c r="AZ674" s="638">
        <f t="shared" ref="AZ674" si="9740">AY674*1000</f>
        <v>0</v>
      </c>
      <c r="BA674" s="638">
        <f>'23년(세부_실적)'!AY926</f>
        <v>0</v>
      </c>
      <c r="BB674" s="638">
        <f t="shared" ref="BB674" si="9741">BA674*1000</f>
        <v>0</v>
      </c>
      <c r="BC674" s="638">
        <f>'23년(세부_실적)'!BA926</f>
        <v>0</v>
      </c>
      <c r="BD674" s="638">
        <f t="shared" ref="BD674" si="9742">BC674*1000</f>
        <v>0</v>
      </c>
      <c r="BF674" s="617"/>
      <c r="BG674" s="617"/>
      <c r="BH674" s="617"/>
      <c r="BI674" s="617"/>
      <c r="BJ674" s="617"/>
      <c r="BK674" s="617"/>
      <c r="BL674" s="617"/>
      <c r="BM674" s="617"/>
      <c r="BN674" s="617"/>
      <c r="BO674" s="617"/>
      <c r="BP674" s="617"/>
      <c r="BQ674" s="617"/>
      <c r="BR674" s="617"/>
      <c r="BS674" s="617"/>
      <c r="BT674" s="617"/>
      <c r="BU674" s="617"/>
      <c r="BV674" s="617"/>
      <c r="BW674" s="617"/>
      <c r="BX674" s="617"/>
      <c r="BY674" s="617"/>
      <c r="BZ674" s="617"/>
      <c r="CA674" s="617"/>
      <c r="CB674" s="617"/>
      <c r="CC674" s="617"/>
      <c r="CD674" s="617"/>
      <c r="CE674" s="617"/>
      <c r="CF674" s="617"/>
      <c r="CG674" s="617"/>
      <c r="CH674" s="617"/>
      <c r="CI674" s="617"/>
      <c r="CJ674" s="617"/>
      <c r="CK674" s="617"/>
      <c r="CL674" s="617"/>
      <c r="CM674" s="617"/>
      <c r="CN674" s="617"/>
      <c r="CO674" s="617"/>
      <c r="CP674" s="617"/>
      <c r="CQ674" s="617"/>
      <c r="CR674" s="617"/>
      <c r="CS674" s="617"/>
      <c r="CT674" s="617"/>
      <c r="CU674" s="617"/>
      <c r="CV674" s="617"/>
      <c r="CW674" s="617"/>
      <c r="CX674" s="617"/>
      <c r="CY674" s="617"/>
      <c r="CZ674" s="617"/>
      <c r="DA674" s="617"/>
      <c r="DB674" s="6">
        <f t="shared" si="9355"/>
        <v>0</v>
      </c>
      <c r="DC674" s="6">
        <f t="shared" si="9356"/>
        <v>0</v>
      </c>
      <c r="DD674" s="6">
        <f t="shared" si="9357"/>
        <v>0</v>
      </c>
      <c r="DE674" s="6">
        <f t="shared" si="9358"/>
        <v>0</v>
      </c>
      <c r="DF674" s="6">
        <f t="shared" si="9359"/>
        <v>0</v>
      </c>
      <c r="DG674" s="6">
        <f t="shared" si="9360"/>
        <v>0</v>
      </c>
      <c r="DH674" s="6">
        <f t="shared" si="9361"/>
        <v>0</v>
      </c>
      <c r="DI674" s="6">
        <f t="shared" si="9362"/>
        <v>0</v>
      </c>
      <c r="DJ674" s="6">
        <f t="shared" si="9363"/>
        <v>0</v>
      </c>
      <c r="DK674" s="6">
        <f t="shared" si="9364"/>
        <v>0</v>
      </c>
      <c r="DL674" s="6">
        <f t="shared" si="9365"/>
        <v>0</v>
      </c>
      <c r="DM674" s="6">
        <f t="shared" si="9366"/>
        <v>0</v>
      </c>
      <c r="DO674" s="6">
        <f t="shared" si="9367"/>
        <v>0</v>
      </c>
      <c r="DP674" s="6">
        <f t="shared" si="9368"/>
        <v>0</v>
      </c>
      <c r="DQ674" s="6">
        <f t="shared" si="9369"/>
        <v>0</v>
      </c>
      <c r="DR674" s="6">
        <f t="shared" si="9370"/>
        <v>0</v>
      </c>
      <c r="DS674" s="6">
        <f t="shared" si="9371"/>
        <v>0</v>
      </c>
      <c r="DT674" s="6">
        <f t="shared" si="9372"/>
        <v>0</v>
      </c>
      <c r="DU674" s="6">
        <f t="shared" si="9373"/>
        <v>0</v>
      </c>
      <c r="DV674" s="6">
        <f t="shared" si="9374"/>
        <v>0</v>
      </c>
      <c r="DW674" s="6">
        <f t="shared" si="9375"/>
        <v>0</v>
      </c>
      <c r="DX674" s="6">
        <f t="shared" si="9376"/>
        <v>0</v>
      </c>
      <c r="DY674" s="6">
        <f t="shared" si="9377"/>
        <v>0</v>
      </c>
      <c r="DZ674" s="6">
        <f t="shared" si="9378"/>
        <v>0</v>
      </c>
    </row>
    <row r="675" spans="2:130" ht="12" customHeight="1" outlineLevel="1">
      <c r="B675" s="6">
        <f>'23년(세부_실적)'!A902</f>
        <v>669</v>
      </c>
      <c r="C675" s="620"/>
      <c r="D675" s="620"/>
      <c r="E675" s="622" t="str">
        <f>'23년(세부_실적)'!D902</f>
        <v>436mm, 5K</v>
      </c>
      <c r="F675" s="622" t="str">
        <f>'23년(세부_실적)'!E902</f>
        <v>PLN021-T0905750N2R-565</v>
      </c>
      <c r="G675" s="622" t="s">
        <v>1642</v>
      </c>
      <c r="H675" s="622" t="str">
        <f>'23년(세부_실적)'!F902</f>
        <v>T09</v>
      </c>
      <c r="I675" s="617" t="str">
        <f>'23년(세부_실적)'!G902</f>
        <v>구</v>
      </c>
      <c r="J675" s="617" t="str">
        <f>'23년(세부_실적)'!H902</f>
        <v>SY</v>
      </c>
      <c r="K675" s="617">
        <f>'23년(세부_실적)'!I902</f>
        <v>7.25</v>
      </c>
      <c r="L675" s="617">
        <f>'23년(세부_실적)'!J902</f>
        <v>0</v>
      </c>
      <c r="M675" s="617">
        <f>'23년(세부_실적)'!K902</f>
        <v>7.25</v>
      </c>
      <c r="N675" s="617">
        <f>'23년(세부_실적)'!L902</f>
        <v>0</v>
      </c>
      <c r="O675" s="617">
        <f>'23년(세부_실적)'!M902</f>
        <v>7.25</v>
      </c>
      <c r="P675" s="617">
        <f>'23년(세부_실적)'!N902</f>
        <v>0</v>
      </c>
      <c r="Q675" s="617">
        <f>'23년(세부_실적)'!O902</f>
        <v>7.25</v>
      </c>
      <c r="R675" s="617">
        <f>'23년(세부_실적)'!P902</f>
        <v>0</v>
      </c>
      <c r="S675" s="638">
        <f>'23년(세부_실적)'!Q902</f>
        <v>0</v>
      </c>
      <c r="T675" s="638">
        <f t="shared" si="9323"/>
        <v>0</v>
      </c>
      <c r="U675" s="638">
        <f>'23년(세부_실적)'!S902</f>
        <v>0</v>
      </c>
      <c r="V675" s="638">
        <f t="shared" si="9324"/>
        <v>0</v>
      </c>
      <c r="W675" s="638">
        <f>'23년(세부_실적)'!U902</f>
        <v>0</v>
      </c>
      <c r="X675" s="638">
        <f t="shared" si="9325"/>
        <v>0</v>
      </c>
      <c r="Y675" s="638">
        <f>'23년(세부_실적)'!W902</f>
        <v>0</v>
      </c>
      <c r="Z675" s="638">
        <f t="shared" si="9326"/>
        <v>0</v>
      </c>
      <c r="AA675" s="638">
        <f>'23년(세부_실적)'!Y902</f>
        <v>0</v>
      </c>
      <c r="AB675" s="638">
        <f t="shared" si="9326"/>
        <v>0</v>
      </c>
      <c r="AC675" s="638">
        <f>'23년(세부_실적)'!AA902</f>
        <v>0</v>
      </c>
      <c r="AD675" s="638">
        <f t="shared" ref="AD675" si="9743">AC675*1000</f>
        <v>0</v>
      </c>
      <c r="AE675" s="638">
        <f>'23년(세부_실적)'!AC902</f>
        <v>0</v>
      </c>
      <c r="AF675" s="638">
        <f t="shared" ref="AF675" si="9744">AE675*1000</f>
        <v>0</v>
      </c>
      <c r="AG675" s="638">
        <f>'23년(세부_실적)'!AE902</f>
        <v>0</v>
      </c>
      <c r="AH675" s="638">
        <f t="shared" ref="AH675" si="9745">AG675*1000</f>
        <v>0</v>
      </c>
      <c r="AI675" s="638">
        <f>'23년(세부_실적)'!AG902</f>
        <v>0</v>
      </c>
      <c r="AJ675" s="638">
        <f t="shared" ref="AJ675" si="9746">AI675*1000</f>
        <v>0</v>
      </c>
      <c r="AK675" s="638">
        <f>'23년(세부_실적)'!AI902</f>
        <v>0</v>
      </c>
      <c r="AL675" s="638">
        <f t="shared" ref="AL675" si="9747">AK675*1000</f>
        <v>0</v>
      </c>
      <c r="AM675" s="638">
        <f>'23년(세부_실적)'!AK902</f>
        <v>0</v>
      </c>
      <c r="AN675" s="638">
        <f t="shared" ref="AN675" si="9748">AM675*1000</f>
        <v>0</v>
      </c>
      <c r="AO675" s="638">
        <f>'23년(세부_실적)'!AM902</f>
        <v>0</v>
      </c>
      <c r="AP675" s="638">
        <f t="shared" ref="AP675" si="9749">AO675*1000</f>
        <v>0</v>
      </c>
      <c r="AQ675" s="638">
        <f>'23년(세부_실적)'!AO902</f>
        <v>0</v>
      </c>
      <c r="AR675" s="638">
        <f t="shared" ref="AR675" si="9750">AQ675*1000</f>
        <v>0</v>
      </c>
      <c r="AS675" s="638">
        <f>'23년(세부_실적)'!AQ902</f>
        <v>0</v>
      </c>
      <c r="AT675" s="638">
        <f t="shared" ref="AT675" si="9751">AS675*1000</f>
        <v>0</v>
      </c>
      <c r="AU675" s="638">
        <f>'23년(세부_실적)'!AS902</f>
        <v>0</v>
      </c>
      <c r="AV675" s="638">
        <f t="shared" ref="AV675" si="9752">AU675*1000</f>
        <v>0</v>
      </c>
      <c r="AW675" s="638">
        <f>'23년(세부_실적)'!AU902</f>
        <v>0</v>
      </c>
      <c r="AX675" s="638">
        <f t="shared" ref="AX675" si="9753">AW675*1000</f>
        <v>0</v>
      </c>
      <c r="AY675" s="638">
        <f>'23년(세부_실적)'!AW902</f>
        <v>0</v>
      </c>
      <c r="AZ675" s="638">
        <f t="shared" ref="AZ675" si="9754">AY675*1000</f>
        <v>0</v>
      </c>
      <c r="BA675" s="638">
        <f>'23년(세부_실적)'!AY902</f>
        <v>0</v>
      </c>
      <c r="BB675" s="638">
        <f t="shared" ref="BB675" si="9755">BA675*1000</f>
        <v>0</v>
      </c>
      <c r="BC675" s="638">
        <f>'23년(세부_실적)'!BA902</f>
        <v>0</v>
      </c>
      <c r="BD675" s="638">
        <f t="shared" ref="BD675" si="9756">BC675*1000</f>
        <v>0</v>
      </c>
      <c r="BF675" s="617"/>
      <c r="BG675" s="617"/>
      <c r="BH675" s="617"/>
      <c r="BI675" s="617"/>
      <c r="BJ675" s="617"/>
      <c r="BK675" s="617"/>
      <c r="BL675" s="617"/>
      <c r="BM675" s="617"/>
      <c r="BN675" s="617"/>
      <c r="BO675" s="617"/>
      <c r="BP675" s="617"/>
      <c r="BQ675" s="617"/>
      <c r="BR675" s="617"/>
      <c r="BS675" s="617"/>
      <c r="BT675" s="617"/>
      <c r="BU675" s="617"/>
      <c r="BV675" s="617"/>
      <c r="BW675" s="617"/>
      <c r="BX675" s="617"/>
      <c r="BY675" s="617"/>
      <c r="BZ675" s="617"/>
      <c r="CA675" s="617"/>
      <c r="CB675" s="617"/>
      <c r="CC675" s="617"/>
      <c r="CD675" s="617"/>
      <c r="CE675" s="617"/>
      <c r="CF675" s="617"/>
      <c r="CG675" s="617"/>
      <c r="CH675" s="617"/>
      <c r="CI675" s="617"/>
      <c r="CJ675" s="617"/>
      <c r="CK675" s="617"/>
      <c r="CL675" s="617"/>
      <c r="CM675" s="617"/>
      <c r="CN675" s="617"/>
      <c r="CO675" s="617"/>
      <c r="CP675" s="617"/>
      <c r="CQ675" s="617"/>
      <c r="CR675" s="617"/>
      <c r="CS675" s="617"/>
      <c r="CT675" s="617"/>
      <c r="CU675" s="617"/>
      <c r="CV675" s="617"/>
      <c r="CW675" s="617"/>
      <c r="CX675" s="617"/>
      <c r="CY675" s="617"/>
      <c r="CZ675" s="617"/>
      <c r="DA675" s="617"/>
      <c r="DB675" s="6">
        <f t="shared" si="9355"/>
        <v>0</v>
      </c>
      <c r="DC675" s="6">
        <f t="shared" si="9356"/>
        <v>0</v>
      </c>
      <c r="DD675" s="6">
        <f t="shared" si="9357"/>
        <v>0</v>
      </c>
      <c r="DE675" s="6">
        <f t="shared" si="9358"/>
        <v>0</v>
      </c>
      <c r="DF675" s="6">
        <f t="shared" si="9359"/>
        <v>0</v>
      </c>
      <c r="DG675" s="6">
        <f t="shared" si="9360"/>
        <v>0</v>
      </c>
      <c r="DH675" s="6">
        <f t="shared" si="9361"/>
        <v>0</v>
      </c>
      <c r="DI675" s="6">
        <f t="shared" si="9362"/>
        <v>0</v>
      </c>
      <c r="DJ675" s="6">
        <f t="shared" si="9363"/>
        <v>0</v>
      </c>
      <c r="DK675" s="6">
        <f t="shared" si="9364"/>
        <v>0</v>
      </c>
      <c r="DL675" s="6">
        <f t="shared" si="9365"/>
        <v>0</v>
      </c>
      <c r="DM675" s="6">
        <f t="shared" si="9366"/>
        <v>0</v>
      </c>
      <c r="DO675" s="6">
        <f t="shared" si="9367"/>
        <v>0</v>
      </c>
      <c r="DP675" s="6">
        <f t="shared" si="9368"/>
        <v>0</v>
      </c>
      <c r="DQ675" s="6">
        <f t="shared" si="9369"/>
        <v>0</v>
      </c>
      <c r="DR675" s="6">
        <f t="shared" si="9370"/>
        <v>0</v>
      </c>
      <c r="DS675" s="6">
        <f t="shared" si="9371"/>
        <v>0</v>
      </c>
      <c r="DT675" s="6">
        <f t="shared" si="9372"/>
        <v>0</v>
      </c>
      <c r="DU675" s="6">
        <f t="shared" si="9373"/>
        <v>0</v>
      </c>
      <c r="DV675" s="6">
        <f t="shared" si="9374"/>
        <v>0</v>
      </c>
      <c r="DW675" s="6">
        <f t="shared" si="9375"/>
        <v>0</v>
      </c>
      <c r="DX675" s="6">
        <f t="shared" si="9376"/>
        <v>0</v>
      </c>
      <c r="DY675" s="6">
        <f t="shared" si="9377"/>
        <v>0</v>
      </c>
      <c r="DZ675" s="6">
        <f t="shared" si="9378"/>
        <v>0</v>
      </c>
    </row>
    <row r="676" spans="2:130" ht="12" customHeight="1" outlineLevel="1">
      <c r="B676" s="6">
        <f>'23년(세부_실적)'!A903</f>
        <v>670</v>
      </c>
      <c r="C676" s="620"/>
      <c r="D676" s="620"/>
      <c r="E676" s="622" t="str">
        <f>'23년(세부_실적)'!D903</f>
        <v>580mm, 3K</v>
      </c>
      <c r="F676" s="622" t="str">
        <f>'23년(세부_실적)'!E903</f>
        <v>PLN021-T0907130N2R-565</v>
      </c>
      <c r="G676" s="622" t="s">
        <v>1643</v>
      </c>
      <c r="H676" s="622" t="str">
        <f>'23년(세부_실적)'!F903</f>
        <v>T09</v>
      </c>
      <c r="I676" s="617" t="str">
        <f>'23년(세부_실적)'!G903</f>
        <v>구</v>
      </c>
      <c r="J676" s="617" t="str">
        <f>'23년(세부_실적)'!H903</f>
        <v>SY</v>
      </c>
      <c r="K676" s="617">
        <f>'23년(세부_실적)'!I903</f>
        <v>8.6199999999999992</v>
      </c>
      <c r="L676" s="617">
        <f>'23년(세부_실적)'!J903</f>
        <v>0</v>
      </c>
      <c r="M676" s="617">
        <f>'23년(세부_실적)'!K903</f>
        <v>8.6199999999999992</v>
      </c>
      <c r="N676" s="617">
        <f>'23년(세부_실적)'!L903</f>
        <v>0</v>
      </c>
      <c r="O676" s="617">
        <f>'23년(세부_실적)'!M903</f>
        <v>8.6199999999999992</v>
      </c>
      <c r="P676" s="617">
        <f>'23년(세부_실적)'!N903</f>
        <v>0</v>
      </c>
      <c r="Q676" s="617">
        <f>'23년(세부_실적)'!O903</f>
        <v>8.6199999999999992</v>
      </c>
      <c r="R676" s="617">
        <f>'23년(세부_실적)'!P903</f>
        <v>0</v>
      </c>
      <c r="S676" s="638">
        <f>'23년(세부_실적)'!Q903</f>
        <v>0</v>
      </c>
      <c r="T676" s="638">
        <f t="shared" si="9323"/>
        <v>0</v>
      </c>
      <c r="U676" s="638">
        <f>'23년(세부_실적)'!S903</f>
        <v>0</v>
      </c>
      <c r="V676" s="638">
        <f t="shared" si="9324"/>
        <v>0</v>
      </c>
      <c r="W676" s="638">
        <f>'23년(세부_실적)'!U903</f>
        <v>0</v>
      </c>
      <c r="X676" s="638">
        <f t="shared" si="9325"/>
        <v>0</v>
      </c>
      <c r="Y676" s="638">
        <f>'23년(세부_실적)'!W903</f>
        <v>0</v>
      </c>
      <c r="Z676" s="638">
        <f t="shared" si="9326"/>
        <v>0</v>
      </c>
      <c r="AA676" s="638">
        <f>'23년(세부_실적)'!Y903</f>
        <v>0</v>
      </c>
      <c r="AB676" s="638">
        <f t="shared" si="9326"/>
        <v>0</v>
      </c>
      <c r="AC676" s="638">
        <f>'23년(세부_실적)'!AA903</f>
        <v>0</v>
      </c>
      <c r="AD676" s="638">
        <f t="shared" ref="AD676" si="9757">AC676*1000</f>
        <v>0</v>
      </c>
      <c r="AE676" s="638">
        <f>'23년(세부_실적)'!AC903</f>
        <v>0</v>
      </c>
      <c r="AF676" s="638">
        <f t="shared" ref="AF676" si="9758">AE676*1000</f>
        <v>0</v>
      </c>
      <c r="AG676" s="638">
        <f>'23년(세부_실적)'!AE903</f>
        <v>0</v>
      </c>
      <c r="AH676" s="638">
        <f t="shared" ref="AH676" si="9759">AG676*1000</f>
        <v>0</v>
      </c>
      <c r="AI676" s="638">
        <f>'23년(세부_실적)'!AG903</f>
        <v>0</v>
      </c>
      <c r="AJ676" s="638">
        <f t="shared" ref="AJ676" si="9760">AI676*1000</f>
        <v>0</v>
      </c>
      <c r="AK676" s="638">
        <f>'23년(세부_실적)'!AI903</f>
        <v>0</v>
      </c>
      <c r="AL676" s="638">
        <f t="shared" ref="AL676" si="9761">AK676*1000</f>
        <v>0</v>
      </c>
      <c r="AM676" s="638">
        <f>'23년(세부_실적)'!AK903</f>
        <v>0</v>
      </c>
      <c r="AN676" s="638">
        <f t="shared" ref="AN676" si="9762">AM676*1000</f>
        <v>0</v>
      </c>
      <c r="AO676" s="638">
        <f>'23년(세부_실적)'!AM903</f>
        <v>0</v>
      </c>
      <c r="AP676" s="638">
        <f t="shared" ref="AP676" si="9763">AO676*1000</f>
        <v>0</v>
      </c>
      <c r="AQ676" s="638">
        <f>'23년(세부_실적)'!AO903</f>
        <v>0</v>
      </c>
      <c r="AR676" s="638">
        <f t="shared" ref="AR676" si="9764">AQ676*1000</f>
        <v>0</v>
      </c>
      <c r="AS676" s="638">
        <f>'23년(세부_실적)'!AQ903</f>
        <v>0</v>
      </c>
      <c r="AT676" s="638">
        <f t="shared" ref="AT676" si="9765">AS676*1000</f>
        <v>0</v>
      </c>
      <c r="AU676" s="638">
        <f>'23년(세부_실적)'!AS903</f>
        <v>0</v>
      </c>
      <c r="AV676" s="638">
        <f t="shared" ref="AV676" si="9766">AU676*1000</f>
        <v>0</v>
      </c>
      <c r="AW676" s="638">
        <f>'23년(세부_실적)'!AU903</f>
        <v>0</v>
      </c>
      <c r="AX676" s="638">
        <f t="shared" ref="AX676" si="9767">AW676*1000</f>
        <v>0</v>
      </c>
      <c r="AY676" s="638">
        <f>'23년(세부_실적)'!AW903</f>
        <v>0</v>
      </c>
      <c r="AZ676" s="638">
        <f t="shared" ref="AZ676" si="9768">AY676*1000</f>
        <v>0</v>
      </c>
      <c r="BA676" s="638">
        <f>'23년(세부_실적)'!AY903</f>
        <v>0</v>
      </c>
      <c r="BB676" s="638">
        <f t="shared" ref="BB676" si="9769">BA676*1000</f>
        <v>0</v>
      </c>
      <c r="BC676" s="638">
        <f>'23년(세부_실적)'!BA903</f>
        <v>0</v>
      </c>
      <c r="BD676" s="638">
        <f t="shared" ref="BD676" si="9770">BC676*1000</f>
        <v>0</v>
      </c>
      <c r="BF676" s="617">
        <v>1.77</v>
      </c>
      <c r="BG676" s="617">
        <v>4.4400000000000004</v>
      </c>
      <c r="BH676" s="617"/>
      <c r="BI676" s="617"/>
      <c r="BJ676" s="617">
        <v>1.77</v>
      </c>
      <c r="BK676" s="617">
        <v>4.4400000000000004</v>
      </c>
      <c r="BL676" s="617"/>
      <c r="BM676" s="617"/>
      <c r="BN676" s="617">
        <v>1.77</v>
      </c>
      <c r="BO676" s="617">
        <v>4.4400000000000004</v>
      </c>
      <c r="BP676" s="617"/>
      <c r="BQ676" s="617"/>
      <c r="BR676" s="617">
        <v>1.77</v>
      </c>
      <c r="BS676" s="617">
        <v>4.459575522727274</v>
      </c>
      <c r="BT676" s="617">
        <v>7.86</v>
      </c>
      <c r="BU676" s="617"/>
      <c r="BV676" s="617">
        <v>1.77</v>
      </c>
      <c r="BW676" s="617">
        <v>4.459575522727274</v>
      </c>
      <c r="BX676" s="617"/>
      <c r="BY676" s="617"/>
      <c r="BZ676" s="617">
        <v>1.77</v>
      </c>
      <c r="CA676" s="617">
        <v>4.459575522727274</v>
      </c>
      <c r="CB676" s="617"/>
      <c r="CC676" s="617"/>
      <c r="CD676" s="617"/>
      <c r="CE676" s="617"/>
      <c r="CF676" s="617"/>
      <c r="CG676" s="617"/>
      <c r="CH676" s="617"/>
      <c r="CI676" s="617"/>
      <c r="CJ676" s="617"/>
      <c r="CK676" s="617"/>
      <c r="CL676" s="617"/>
      <c r="CM676" s="617"/>
      <c r="CN676" s="617"/>
      <c r="CO676" s="617"/>
      <c r="CP676" s="617"/>
      <c r="CQ676" s="617"/>
      <c r="CR676" s="617"/>
      <c r="CS676" s="617"/>
      <c r="CT676" s="617"/>
      <c r="CU676" s="617"/>
      <c r="CV676" s="617"/>
      <c r="CW676" s="617"/>
      <c r="CX676" s="617"/>
      <c r="CY676" s="617"/>
      <c r="CZ676" s="617"/>
      <c r="DA676" s="617"/>
      <c r="DB676" s="6">
        <f t="shared" si="9355"/>
        <v>0</v>
      </c>
      <c r="DC676" s="6">
        <f t="shared" si="9356"/>
        <v>0</v>
      </c>
      <c r="DD676" s="6">
        <f t="shared" si="9357"/>
        <v>0</v>
      </c>
      <c r="DE676" s="6">
        <f t="shared" si="9358"/>
        <v>0</v>
      </c>
      <c r="DF676" s="6">
        <f t="shared" si="9359"/>
        <v>0</v>
      </c>
      <c r="DG676" s="6">
        <f t="shared" si="9360"/>
        <v>0</v>
      </c>
      <c r="DH676" s="6">
        <f t="shared" si="9361"/>
        <v>0</v>
      </c>
      <c r="DI676" s="6">
        <f t="shared" si="9362"/>
        <v>0</v>
      </c>
      <c r="DJ676" s="6">
        <f t="shared" si="9363"/>
        <v>0</v>
      </c>
      <c r="DK676" s="6">
        <f t="shared" si="9364"/>
        <v>0</v>
      </c>
      <c r="DL676" s="6">
        <f t="shared" si="9365"/>
        <v>0</v>
      </c>
      <c r="DM676" s="6">
        <f t="shared" si="9366"/>
        <v>0</v>
      </c>
      <c r="DO676" s="6">
        <f t="shared" si="9367"/>
        <v>0</v>
      </c>
      <c r="DP676" s="6">
        <f t="shared" si="9368"/>
        <v>0</v>
      </c>
      <c r="DQ676" s="6">
        <f t="shared" si="9369"/>
        <v>0</v>
      </c>
      <c r="DR676" s="6">
        <f t="shared" si="9370"/>
        <v>0</v>
      </c>
      <c r="DS676" s="6">
        <f t="shared" si="9371"/>
        <v>0</v>
      </c>
      <c r="DT676" s="6">
        <f t="shared" si="9372"/>
        <v>0</v>
      </c>
      <c r="DU676" s="6">
        <f t="shared" si="9373"/>
        <v>0</v>
      </c>
      <c r="DV676" s="6">
        <f t="shared" si="9374"/>
        <v>0</v>
      </c>
      <c r="DW676" s="6">
        <f t="shared" si="9375"/>
        <v>0</v>
      </c>
      <c r="DX676" s="6">
        <f t="shared" si="9376"/>
        <v>0</v>
      </c>
      <c r="DY676" s="6">
        <f t="shared" si="9377"/>
        <v>0</v>
      </c>
      <c r="DZ676" s="6">
        <f t="shared" si="9378"/>
        <v>0</v>
      </c>
    </row>
    <row r="677" spans="2:130" ht="12" customHeight="1" outlineLevel="1">
      <c r="B677" s="6">
        <f>'23년(세부_실적)'!A904</f>
        <v>671</v>
      </c>
      <c r="C677" s="620"/>
      <c r="D677" s="620"/>
      <c r="E677" s="622" t="str">
        <f>'23년(세부_실적)'!D904</f>
        <v>580mm, 3K</v>
      </c>
      <c r="F677" s="622" t="str">
        <f>'23년(세부_실적)'!E904</f>
        <v>PLN021-T0907130N2R-564B</v>
      </c>
      <c r="G677" s="622" t="s">
        <v>1644</v>
      </c>
      <c r="H677" s="622" t="str">
        <f>'23년(세부_실적)'!F904</f>
        <v>T09</v>
      </c>
      <c r="I677" s="617" t="str">
        <f>'23년(세부_실적)'!G904</f>
        <v>구</v>
      </c>
      <c r="J677" s="617" t="str">
        <f>'23년(세부_실적)'!H904</f>
        <v>SY</v>
      </c>
      <c r="K677" s="617">
        <f>'23년(세부_실적)'!I904</f>
        <v>7.86</v>
      </c>
      <c r="L677" s="617">
        <f>'23년(세부_실적)'!J904</f>
        <v>0</v>
      </c>
      <c r="M677" s="617">
        <f>'23년(세부_실적)'!K904</f>
        <v>7.86</v>
      </c>
      <c r="N677" s="617">
        <f>'23년(세부_실적)'!L904</f>
        <v>0</v>
      </c>
      <c r="O677" s="617">
        <f>'23년(세부_실적)'!M904</f>
        <v>7.86</v>
      </c>
      <c r="P677" s="617">
        <f>'23년(세부_실적)'!N904</f>
        <v>0</v>
      </c>
      <c r="Q677" s="617">
        <f>'23년(세부_실적)'!O904</f>
        <v>7.86</v>
      </c>
      <c r="R677" s="617">
        <f>'23년(세부_실적)'!P904</f>
        <v>0</v>
      </c>
      <c r="S677" s="638">
        <f>'23년(세부_실적)'!Q904</f>
        <v>0</v>
      </c>
      <c r="T677" s="638">
        <f t="shared" si="9323"/>
        <v>0</v>
      </c>
      <c r="U677" s="638">
        <f>'23년(세부_실적)'!S904</f>
        <v>0</v>
      </c>
      <c r="V677" s="638">
        <f t="shared" si="9324"/>
        <v>0</v>
      </c>
      <c r="W677" s="638">
        <f>'23년(세부_실적)'!U904</f>
        <v>0</v>
      </c>
      <c r="X677" s="638">
        <f t="shared" si="9325"/>
        <v>0</v>
      </c>
      <c r="Y677" s="638">
        <f>'23년(세부_실적)'!W904</f>
        <v>0</v>
      </c>
      <c r="Z677" s="638">
        <f t="shared" si="9326"/>
        <v>0</v>
      </c>
      <c r="AA677" s="638">
        <f>'23년(세부_실적)'!Y904</f>
        <v>0</v>
      </c>
      <c r="AB677" s="638">
        <f t="shared" si="9326"/>
        <v>0</v>
      </c>
      <c r="AC677" s="638">
        <f>'23년(세부_실적)'!AA904</f>
        <v>0</v>
      </c>
      <c r="AD677" s="638">
        <f t="shared" ref="AD677" si="9771">AC677*1000</f>
        <v>0</v>
      </c>
      <c r="AE677" s="638">
        <f>'23년(세부_실적)'!AC904</f>
        <v>0</v>
      </c>
      <c r="AF677" s="638">
        <f t="shared" ref="AF677" si="9772">AE677*1000</f>
        <v>0</v>
      </c>
      <c r="AG677" s="638">
        <f>'23년(세부_실적)'!AE904</f>
        <v>0</v>
      </c>
      <c r="AH677" s="638">
        <f t="shared" ref="AH677" si="9773">AG677*1000</f>
        <v>0</v>
      </c>
      <c r="AI677" s="638">
        <f>'23년(세부_실적)'!AG904</f>
        <v>0</v>
      </c>
      <c r="AJ677" s="638">
        <f t="shared" ref="AJ677" si="9774">AI677*1000</f>
        <v>0</v>
      </c>
      <c r="AK677" s="638">
        <f>'23년(세부_실적)'!AI904</f>
        <v>0</v>
      </c>
      <c r="AL677" s="638">
        <f t="shared" ref="AL677" si="9775">AK677*1000</f>
        <v>0</v>
      </c>
      <c r="AM677" s="638">
        <f>'23년(세부_실적)'!AK904</f>
        <v>0</v>
      </c>
      <c r="AN677" s="638">
        <f t="shared" ref="AN677" si="9776">AM677*1000</f>
        <v>0</v>
      </c>
      <c r="AO677" s="638">
        <f>'23년(세부_실적)'!AM904</f>
        <v>0</v>
      </c>
      <c r="AP677" s="638">
        <f t="shared" ref="AP677" si="9777">AO677*1000</f>
        <v>0</v>
      </c>
      <c r="AQ677" s="638">
        <f>'23년(세부_실적)'!AO904</f>
        <v>0</v>
      </c>
      <c r="AR677" s="638">
        <f t="shared" ref="AR677" si="9778">AQ677*1000</f>
        <v>0</v>
      </c>
      <c r="AS677" s="638">
        <f>'23년(세부_실적)'!AQ904</f>
        <v>0</v>
      </c>
      <c r="AT677" s="638">
        <f t="shared" ref="AT677" si="9779">AS677*1000</f>
        <v>0</v>
      </c>
      <c r="AU677" s="638">
        <f>'23년(세부_실적)'!AS904</f>
        <v>0</v>
      </c>
      <c r="AV677" s="638">
        <f t="shared" ref="AV677" si="9780">AU677*1000</f>
        <v>0</v>
      </c>
      <c r="AW677" s="638">
        <f>'23년(세부_실적)'!AU904</f>
        <v>0</v>
      </c>
      <c r="AX677" s="638">
        <f t="shared" ref="AX677" si="9781">AW677*1000</f>
        <v>0</v>
      </c>
      <c r="AY677" s="638">
        <f>'23년(세부_실적)'!AW904</f>
        <v>0</v>
      </c>
      <c r="AZ677" s="638">
        <f t="shared" ref="AZ677" si="9782">AY677*1000</f>
        <v>0</v>
      </c>
      <c r="BA677" s="638">
        <f>'23년(세부_실적)'!AY904</f>
        <v>0</v>
      </c>
      <c r="BB677" s="638">
        <f t="shared" ref="BB677" si="9783">BA677*1000</f>
        <v>0</v>
      </c>
      <c r="BC677" s="638">
        <f>'23년(세부_실적)'!BA904</f>
        <v>0</v>
      </c>
      <c r="BD677" s="638">
        <f t="shared" ref="BD677" si="9784">BC677*1000</f>
        <v>0</v>
      </c>
      <c r="BF677" s="617"/>
      <c r="BG677" s="617"/>
      <c r="BH677" s="617"/>
      <c r="BI677" s="617"/>
      <c r="BJ677" s="617"/>
      <c r="BK677" s="617"/>
      <c r="BL677" s="617"/>
      <c r="BM677" s="617"/>
      <c r="BN677" s="617"/>
      <c r="BO677" s="617"/>
      <c r="BP677" s="617"/>
      <c r="BQ677" s="617"/>
      <c r="BR677" s="617"/>
      <c r="BS677" s="617"/>
      <c r="BT677" s="617"/>
      <c r="BU677" s="617"/>
      <c r="BV677" s="617"/>
      <c r="BW677" s="617"/>
      <c r="BX677" s="617"/>
      <c r="BY677" s="617"/>
      <c r="BZ677" s="617"/>
      <c r="CA677" s="617"/>
      <c r="CB677" s="617"/>
      <c r="CC677" s="617"/>
      <c r="CD677" s="617"/>
      <c r="CE677" s="617"/>
      <c r="CF677" s="617"/>
      <c r="CG677" s="617"/>
      <c r="CH677" s="617"/>
      <c r="CI677" s="617"/>
      <c r="CJ677" s="617"/>
      <c r="CK677" s="617"/>
      <c r="CL677" s="617"/>
      <c r="CM677" s="617"/>
      <c r="CN677" s="617"/>
      <c r="CO677" s="617"/>
      <c r="CP677" s="617"/>
      <c r="CQ677" s="617"/>
      <c r="CR677" s="617"/>
      <c r="CS677" s="617"/>
      <c r="CT677" s="617"/>
      <c r="CU677" s="617"/>
      <c r="CV677" s="617"/>
      <c r="CW677" s="617"/>
      <c r="CX677" s="617"/>
      <c r="CY677" s="617"/>
      <c r="CZ677" s="617"/>
      <c r="DA677" s="617"/>
      <c r="DB677" s="6">
        <f t="shared" si="9355"/>
        <v>0</v>
      </c>
      <c r="DC677" s="6">
        <f t="shared" si="9356"/>
        <v>0</v>
      </c>
      <c r="DD677" s="6">
        <f t="shared" si="9357"/>
        <v>0</v>
      </c>
      <c r="DE677" s="6">
        <f t="shared" si="9358"/>
        <v>0</v>
      </c>
      <c r="DF677" s="6">
        <f t="shared" si="9359"/>
        <v>0</v>
      </c>
      <c r="DG677" s="6">
        <f t="shared" si="9360"/>
        <v>0</v>
      </c>
      <c r="DH677" s="6">
        <f t="shared" si="9361"/>
        <v>0</v>
      </c>
      <c r="DI677" s="6">
        <f t="shared" si="9362"/>
        <v>0</v>
      </c>
      <c r="DJ677" s="6">
        <f t="shared" si="9363"/>
        <v>0</v>
      </c>
      <c r="DK677" s="6">
        <f t="shared" si="9364"/>
        <v>0</v>
      </c>
      <c r="DL677" s="6">
        <f t="shared" si="9365"/>
        <v>0</v>
      </c>
      <c r="DM677" s="6">
        <f t="shared" si="9366"/>
        <v>0</v>
      </c>
      <c r="DO677" s="6">
        <f t="shared" si="9367"/>
        <v>0</v>
      </c>
      <c r="DP677" s="6">
        <f t="shared" si="9368"/>
        <v>0</v>
      </c>
      <c r="DQ677" s="6">
        <f t="shared" si="9369"/>
        <v>0</v>
      </c>
      <c r="DR677" s="6">
        <f t="shared" si="9370"/>
        <v>0</v>
      </c>
      <c r="DS677" s="6">
        <f t="shared" si="9371"/>
        <v>0</v>
      </c>
      <c r="DT677" s="6">
        <f t="shared" si="9372"/>
        <v>0</v>
      </c>
      <c r="DU677" s="6">
        <f t="shared" si="9373"/>
        <v>0</v>
      </c>
      <c r="DV677" s="6">
        <f t="shared" si="9374"/>
        <v>0</v>
      </c>
      <c r="DW677" s="6">
        <f t="shared" si="9375"/>
        <v>0</v>
      </c>
      <c r="DX677" s="6">
        <f t="shared" si="9376"/>
        <v>0</v>
      </c>
      <c r="DY677" s="6">
        <f t="shared" si="9377"/>
        <v>0</v>
      </c>
      <c r="DZ677" s="6">
        <f t="shared" si="9378"/>
        <v>0</v>
      </c>
    </row>
    <row r="678" spans="2:130" ht="12" customHeight="1" outlineLevel="1">
      <c r="B678" s="6">
        <f>'23년(세부_실적)'!A905</f>
        <v>672</v>
      </c>
      <c r="C678" s="620"/>
      <c r="D678" s="620"/>
      <c r="E678" s="622" t="str">
        <f>'23년(세부_실적)'!D905</f>
        <v>580mm, 4K</v>
      </c>
      <c r="F678" s="622" t="str">
        <f>'23년(세부_실적)'!E905</f>
        <v>PLN021-T0907140N2R-565</v>
      </c>
      <c r="G678" s="622" t="s">
        <v>1645</v>
      </c>
      <c r="H678" s="622" t="str">
        <f>'23년(세부_실적)'!F905</f>
        <v>T09</v>
      </c>
      <c r="I678" s="617" t="str">
        <f>'23년(세부_실적)'!G905</f>
        <v>구</v>
      </c>
      <c r="J678" s="617" t="str">
        <f>'23년(세부_실적)'!H905</f>
        <v>SY</v>
      </c>
      <c r="K678" s="617">
        <f>'23년(세부_실적)'!I905</f>
        <v>8.6199999999999992</v>
      </c>
      <c r="L678" s="617">
        <f>'23년(세부_실적)'!J905</f>
        <v>0</v>
      </c>
      <c r="M678" s="617">
        <f>'23년(세부_실적)'!K905</f>
        <v>8.6199999999999992</v>
      </c>
      <c r="N678" s="617">
        <f>'23년(세부_실적)'!L905</f>
        <v>0</v>
      </c>
      <c r="O678" s="617">
        <f>'23년(세부_실적)'!M905</f>
        <v>8.6199999999999992</v>
      </c>
      <c r="P678" s="617">
        <f>'23년(세부_실적)'!N905</f>
        <v>0</v>
      </c>
      <c r="Q678" s="617">
        <f>'23년(세부_실적)'!O905</f>
        <v>8.6199999999999992</v>
      </c>
      <c r="R678" s="617">
        <f>'23년(세부_실적)'!P905</f>
        <v>0</v>
      </c>
      <c r="S678" s="638">
        <f>'23년(세부_실적)'!Q905</f>
        <v>0</v>
      </c>
      <c r="T678" s="638">
        <f t="shared" si="9323"/>
        <v>0</v>
      </c>
      <c r="U678" s="638">
        <f>'23년(세부_실적)'!S905</f>
        <v>0</v>
      </c>
      <c r="V678" s="638">
        <f t="shared" si="9324"/>
        <v>0</v>
      </c>
      <c r="W678" s="638">
        <f>'23년(세부_실적)'!U905</f>
        <v>0</v>
      </c>
      <c r="X678" s="638">
        <f t="shared" si="9325"/>
        <v>0</v>
      </c>
      <c r="Y678" s="638">
        <f>'23년(세부_실적)'!W905</f>
        <v>0</v>
      </c>
      <c r="Z678" s="638">
        <f t="shared" si="9326"/>
        <v>0</v>
      </c>
      <c r="AA678" s="638">
        <f>'23년(세부_실적)'!Y905</f>
        <v>0</v>
      </c>
      <c r="AB678" s="638">
        <f t="shared" si="9326"/>
        <v>0</v>
      </c>
      <c r="AC678" s="638">
        <f>'23년(세부_실적)'!AA905</f>
        <v>0</v>
      </c>
      <c r="AD678" s="638">
        <f t="shared" ref="AD678" si="9785">AC678*1000</f>
        <v>0</v>
      </c>
      <c r="AE678" s="638">
        <f>'23년(세부_실적)'!AC905</f>
        <v>0</v>
      </c>
      <c r="AF678" s="638">
        <f t="shared" ref="AF678" si="9786">AE678*1000</f>
        <v>0</v>
      </c>
      <c r="AG678" s="638">
        <f>'23년(세부_실적)'!AE905</f>
        <v>0</v>
      </c>
      <c r="AH678" s="638">
        <f t="shared" ref="AH678" si="9787">AG678*1000</f>
        <v>0</v>
      </c>
      <c r="AI678" s="638">
        <f>'23년(세부_실적)'!AG905</f>
        <v>0</v>
      </c>
      <c r="AJ678" s="638">
        <f t="shared" ref="AJ678" si="9788">AI678*1000</f>
        <v>0</v>
      </c>
      <c r="AK678" s="638">
        <f>'23년(세부_실적)'!AI905</f>
        <v>0</v>
      </c>
      <c r="AL678" s="638">
        <f t="shared" ref="AL678" si="9789">AK678*1000</f>
        <v>0</v>
      </c>
      <c r="AM678" s="638">
        <f>'23년(세부_실적)'!AK905</f>
        <v>0</v>
      </c>
      <c r="AN678" s="638">
        <f t="shared" ref="AN678" si="9790">AM678*1000</f>
        <v>0</v>
      </c>
      <c r="AO678" s="638">
        <f>'23년(세부_실적)'!AM905</f>
        <v>0</v>
      </c>
      <c r="AP678" s="638">
        <f t="shared" ref="AP678" si="9791">AO678*1000</f>
        <v>0</v>
      </c>
      <c r="AQ678" s="638">
        <f>'23년(세부_실적)'!AO905</f>
        <v>0</v>
      </c>
      <c r="AR678" s="638">
        <f t="shared" ref="AR678" si="9792">AQ678*1000</f>
        <v>0</v>
      </c>
      <c r="AS678" s="638">
        <f>'23년(세부_실적)'!AQ905</f>
        <v>0</v>
      </c>
      <c r="AT678" s="638">
        <f t="shared" ref="AT678" si="9793">AS678*1000</f>
        <v>0</v>
      </c>
      <c r="AU678" s="638">
        <f>'23년(세부_실적)'!AS905</f>
        <v>0</v>
      </c>
      <c r="AV678" s="638">
        <f t="shared" ref="AV678" si="9794">AU678*1000</f>
        <v>0</v>
      </c>
      <c r="AW678" s="638">
        <f>'23년(세부_실적)'!AU905</f>
        <v>0</v>
      </c>
      <c r="AX678" s="638">
        <f t="shared" ref="AX678" si="9795">AW678*1000</f>
        <v>0</v>
      </c>
      <c r="AY678" s="638">
        <f>'23년(세부_실적)'!AW905</f>
        <v>0</v>
      </c>
      <c r="AZ678" s="638">
        <f t="shared" ref="AZ678" si="9796">AY678*1000</f>
        <v>0</v>
      </c>
      <c r="BA678" s="638">
        <f>'23년(세부_실적)'!AY905</f>
        <v>0</v>
      </c>
      <c r="BB678" s="638">
        <f t="shared" ref="BB678" si="9797">BA678*1000</f>
        <v>0</v>
      </c>
      <c r="BC678" s="638">
        <f>'23년(세부_실적)'!BA905</f>
        <v>0</v>
      </c>
      <c r="BD678" s="638">
        <f t="shared" ref="BD678" si="9798">BC678*1000</f>
        <v>0</v>
      </c>
      <c r="BF678" s="617"/>
      <c r="BG678" s="617"/>
      <c r="BH678" s="617"/>
      <c r="BI678" s="617"/>
      <c r="BJ678" s="617"/>
      <c r="BK678" s="617"/>
      <c r="BL678" s="617"/>
      <c r="BM678" s="617"/>
      <c r="BN678" s="617"/>
      <c r="BO678" s="617"/>
      <c r="BP678" s="617"/>
      <c r="BQ678" s="617"/>
      <c r="BR678" s="617"/>
      <c r="BS678" s="617"/>
      <c r="BT678" s="617"/>
      <c r="BU678" s="617"/>
      <c r="BV678" s="617"/>
      <c r="BW678" s="617"/>
      <c r="BX678" s="617"/>
      <c r="BY678" s="617"/>
      <c r="BZ678" s="617"/>
      <c r="CA678" s="617"/>
      <c r="CB678" s="617"/>
      <c r="CC678" s="617"/>
      <c r="CD678" s="617"/>
      <c r="CE678" s="617"/>
      <c r="CF678" s="617"/>
      <c r="CG678" s="617"/>
      <c r="CH678" s="617"/>
      <c r="CI678" s="617"/>
      <c r="CJ678" s="617"/>
      <c r="CK678" s="617"/>
      <c r="CL678" s="617"/>
      <c r="CM678" s="617"/>
      <c r="CN678" s="617"/>
      <c r="CO678" s="617"/>
      <c r="CP678" s="617"/>
      <c r="CQ678" s="617"/>
      <c r="CR678" s="617"/>
      <c r="CS678" s="617"/>
      <c r="CT678" s="617"/>
      <c r="CU678" s="617"/>
      <c r="CV678" s="617"/>
      <c r="CW678" s="617"/>
      <c r="CX678" s="617"/>
      <c r="CY678" s="617"/>
      <c r="CZ678" s="617"/>
      <c r="DA678" s="617"/>
      <c r="DB678" s="6">
        <f t="shared" si="9355"/>
        <v>0</v>
      </c>
      <c r="DC678" s="6">
        <f t="shared" si="9356"/>
        <v>0</v>
      </c>
      <c r="DD678" s="6">
        <f t="shared" si="9357"/>
        <v>0</v>
      </c>
      <c r="DE678" s="6">
        <f t="shared" si="9358"/>
        <v>0</v>
      </c>
      <c r="DF678" s="6">
        <f t="shared" si="9359"/>
        <v>0</v>
      </c>
      <c r="DG678" s="6">
        <f t="shared" si="9360"/>
        <v>0</v>
      </c>
      <c r="DH678" s="6">
        <f t="shared" si="9361"/>
        <v>0</v>
      </c>
      <c r="DI678" s="6">
        <f t="shared" si="9362"/>
        <v>0</v>
      </c>
      <c r="DJ678" s="6">
        <f t="shared" si="9363"/>
        <v>0</v>
      </c>
      <c r="DK678" s="6">
        <f t="shared" si="9364"/>
        <v>0</v>
      </c>
      <c r="DL678" s="6">
        <f t="shared" si="9365"/>
        <v>0</v>
      </c>
      <c r="DM678" s="6">
        <f t="shared" si="9366"/>
        <v>0</v>
      </c>
      <c r="DO678" s="6">
        <f t="shared" si="9367"/>
        <v>0</v>
      </c>
      <c r="DP678" s="6">
        <f t="shared" si="9368"/>
        <v>0</v>
      </c>
      <c r="DQ678" s="6">
        <f t="shared" si="9369"/>
        <v>0</v>
      </c>
      <c r="DR678" s="6">
        <f t="shared" si="9370"/>
        <v>0</v>
      </c>
      <c r="DS678" s="6">
        <f t="shared" si="9371"/>
        <v>0</v>
      </c>
      <c r="DT678" s="6">
        <f t="shared" si="9372"/>
        <v>0</v>
      </c>
      <c r="DU678" s="6">
        <f t="shared" si="9373"/>
        <v>0</v>
      </c>
      <c r="DV678" s="6">
        <f t="shared" si="9374"/>
        <v>0</v>
      </c>
      <c r="DW678" s="6">
        <f t="shared" si="9375"/>
        <v>0</v>
      </c>
      <c r="DX678" s="6">
        <f t="shared" si="9376"/>
        <v>0</v>
      </c>
      <c r="DY678" s="6">
        <f t="shared" si="9377"/>
        <v>0</v>
      </c>
      <c r="DZ678" s="6">
        <f t="shared" si="9378"/>
        <v>0</v>
      </c>
    </row>
    <row r="679" spans="2:130" ht="12" customHeight="1" outlineLevel="1">
      <c r="B679" s="6" t="e">
        <f>'23년(세부_실적)'!#REF!</f>
        <v>#REF!</v>
      </c>
      <c r="C679" s="620"/>
      <c r="D679" s="620"/>
      <c r="E679" s="622" t="e">
        <f>'23년(세부_실적)'!#REF!</f>
        <v>#REF!</v>
      </c>
      <c r="F679" s="622" t="e">
        <f>'23년(세부_실적)'!#REF!</f>
        <v>#REF!</v>
      </c>
      <c r="G679" s="622" t="s">
        <v>1646</v>
      </c>
      <c r="H679" s="622" t="e">
        <f>'23년(세부_실적)'!#REF!</f>
        <v>#REF!</v>
      </c>
      <c r="I679" s="617" t="e">
        <f>'23년(세부_실적)'!#REF!</f>
        <v>#REF!</v>
      </c>
      <c r="J679" s="617" t="e">
        <f>'23년(세부_실적)'!#REF!</f>
        <v>#REF!</v>
      </c>
      <c r="K679" s="617" t="e">
        <f>'23년(세부_실적)'!#REF!</f>
        <v>#REF!</v>
      </c>
      <c r="L679" s="617" t="e">
        <f>'23년(세부_실적)'!#REF!</f>
        <v>#REF!</v>
      </c>
      <c r="M679" s="617" t="e">
        <f>'23년(세부_실적)'!#REF!</f>
        <v>#REF!</v>
      </c>
      <c r="N679" s="617" t="e">
        <f>'23년(세부_실적)'!#REF!</f>
        <v>#REF!</v>
      </c>
      <c r="O679" s="617" t="e">
        <f>'23년(세부_실적)'!#REF!</f>
        <v>#REF!</v>
      </c>
      <c r="P679" s="617" t="e">
        <f>'23년(세부_실적)'!#REF!</f>
        <v>#REF!</v>
      </c>
      <c r="Q679" s="617" t="e">
        <f>'23년(세부_실적)'!#REF!</f>
        <v>#REF!</v>
      </c>
      <c r="R679" s="617" t="e">
        <f>'23년(세부_실적)'!#REF!</f>
        <v>#REF!</v>
      </c>
      <c r="S679" s="638" t="e">
        <f>'23년(세부_실적)'!#REF!</f>
        <v>#REF!</v>
      </c>
      <c r="T679" s="638" t="e">
        <f t="shared" si="9323"/>
        <v>#REF!</v>
      </c>
      <c r="U679" s="638" t="e">
        <f>'23년(세부_실적)'!#REF!</f>
        <v>#REF!</v>
      </c>
      <c r="V679" s="638" t="e">
        <f t="shared" si="9324"/>
        <v>#REF!</v>
      </c>
      <c r="W679" s="638" t="e">
        <f>'23년(세부_실적)'!#REF!</f>
        <v>#REF!</v>
      </c>
      <c r="X679" s="638" t="e">
        <f t="shared" si="9325"/>
        <v>#REF!</v>
      </c>
      <c r="Y679" s="638" t="e">
        <f>'23년(세부_실적)'!#REF!</f>
        <v>#REF!</v>
      </c>
      <c r="Z679" s="638" t="e">
        <f t="shared" si="9326"/>
        <v>#REF!</v>
      </c>
      <c r="AA679" s="638" t="e">
        <f>'23년(세부_실적)'!#REF!</f>
        <v>#REF!</v>
      </c>
      <c r="AB679" s="638" t="e">
        <f t="shared" si="9326"/>
        <v>#REF!</v>
      </c>
      <c r="AC679" s="638" t="e">
        <f>'23년(세부_실적)'!#REF!</f>
        <v>#REF!</v>
      </c>
      <c r="AD679" s="638" t="e">
        <f t="shared" ref="AD679" si="9799">AC679*1000</f>
        <v>#REF!</v>
      </c>
      <c r="AE679" s="638" t="e">
        <f>'23년(세부_실적)'!#REF!</f>
        <v>#REF!</v>
      </c>
      <c r="AF679" s="638" t="e">
        <f t="shared" ref="AF679" si="9800">AE679*1000</f>
        <v>#REF!</v>
      </c>
      <c r="AG679" s="638" t="e">
        <f>'23년(세부_실적)'!#REF!</f>
        <v>#REF!</v>
      </c>
      <c r="AH679" s="638" t="e">
        <f t="shared" ref="AH679" si="9801">AG679*1000</f>
        <v>#REF!</v>
      </c>
      <c r="AI679" s="638" t="e">
        <f>'23년(세부_실적)'!#REF!</f>
        <v>#REF!</v>
      </c>
      <c r="AJ679" s="638" t="e">
        <f t="shared" ref="AJ679" si="9802">AI679*1000</f>
        <v>#REF!</v>
      </c>
      <c r="AK679" s="638" t="e">
        <f>'23년(세부_실적)'!#REF!</f>
        <v>#REF!</v>
      </c>
      <c r="AL679" s="638" t="e">
        <f t="shared" ref="AL679" si="9803">AK679*1000</f>
        <v>#REF!</v>
      </c>
      <c r="AM679" s="638" t="e">
        <f>'23년(세부_실적)'!#REF!</f>
        <v>#REF!</v>
      </c>
      <c r="AN679" s="638" t="e">
        <f t="shared" ref="AN679" si="9804">AM679*1000</f>
        <v>#REF!</v>
      </c>
      <c r="AO679" s="638" t="e">
        <f>'23년(세부_실적)'!#REF!</f>
        <v>#REF!</v>
      </c>
      <c r="AP679" s="638" t="e">
        <f t="shared" ref="AP679" si="9805">AO679*1000</f>
        <v>#REF!</v>
      </c>
      <c r="AQ679" s="638" t="e">
        <f>'23년(세부_실적)'!#REF!</f>
        <v>#REF!</v>
      </c>
      <c r="AR679" s="638" t="e">
        <f t="shared" ref="AR679" si="9806">AQ679*1000</f>
        <v>#REF!</v>
      </c>
      <c r="AS679" s="638" t="e">
        <f>'23년(세부_실적)'!#REF!</f>
        <v>#REF!</v>
      </c>
      <c r="AT679" s="638" t="e">
        <f t="shared" ref="AT679" si="9807">AS679*1000</f>
        <v>#REF!</v>
      </c>
      <c r="AU679" s="638" t="e">
        <f>'23년(세부_실적)'!#REF!</f>
        <v>#REF!</v>
      </c>
      <c r="AV679" s="638" t="e">
        <f t="shared" ref="AV679" si="9808">AU679*1000</f>
        <v>#REF!</v>
      </c>
      <c r="AW679" s="638" t="e">
        <f>'23년(세부_실적)'!#REF!</f>
        <v>#REF!</v>
      </c>
      <c r="AX679" s="638" t="e">
        <f t="shared" ref="AX679" si="9809">AW679*1000</f>
        <v>#REF!</v>
      </c>
      <c r="AY679" s="638" t="e">
        <f>'23년(세부_실적)'!#REF!</f>
        <v>#REF!</v>
      </c>
      <c r="AZ679" s="638" t="e">
        <f t="shared" ref="AZ679" si="9810">AY679*1000</f>
        <v>#REF!</v>
      </c>
      <c r="BA679" s="638" t="e">
        <f>'23년(세부_실적)'!#REF!</f>
        <v>#REF!</v>
      </c>
      <c r="BB679" s="638" t="e">
        <f t="shared" ref="BB679" si="9811">BA679*1000</f>
        <v>#REF!</v>
      </c>
      <c r="BC679" s="638" t="e">
        <f>'23년(세부_실적)'!#REF!</f>
        <v>#REF!</v>
      </c>
      <c r="BD679" s="638" t="e">
        <f t="shared" ref="BD679" si="9812">BC679*1000</f>
        <v>#REF!</v>
      </c>
      <c r="BF679" s="617">
        <v>1.7709999999999999</v>
      </c>
      <c r="BG679" s="617">
        <v>4.3681300681818183</v>
      </c>
      <c r="BH679" s="617"/>
      <c r="BI679" s="617"/>
      <c r="BJ679" s="617">
        <v>1.7709999999999999</v>
      </c>
      <c r="BK679" s="617">
        <v>4.3681300681818183</v>
      </c>
      <c r="BL679" s="617"/>
      <c r="BM679" s="617"/>
      <c r="BN679" s="617">
        <v>1.7709999999999999</v>
      </c>
      <c r="BO679" s="617">
        <v>4.3681300681818183</v>
      </c>
      <c r="BP679" s="617"/>
      <c r="BQ679" s="617"/>
      <c r="BR679" s="617">
        <v>1.7709999999999999</v>
      </c>
      <c r="BS679" s="617">
        <v>4.459575522727274</v>
      </c>
      <c r="BT679" s="617">
        <v>7.86</v>
      </c>
      <c r="BU679" s="617"/>
      <c r="BV679" s="617">
        <v>1.7709999999999999</v>
      </c>
      <c r="BW679" s="617">
        <v>4.459575522727274</v>
      </c>
      <c r="BX679" s="617"/>
      <c r="BY679" s="617"/>
      <c r="BZ679" s="617">
        <v>1.7709999999999999</v>
      </c>
      <c r="CA679" s="617">
        <v>4.459575522727274</v>
      </c>
      <c r="CB679" s="617"/>
      <c r="CC679" s="617"/>
      <c r="CD679" s="617"/>
      <c r="CE679" s="617"/>
      <c r="CF679" s="617"/>
      <c r="CG679" s="617"/>
      <c r="CH679" s="617"/>
      <c r="CI679" s="617"/>
      <c r="CJ679" s="617"/>
      <c r="CK679" s="617"/>
      <c r="CL679" s="617"/>
      <c r="CM679" s="617"/>
      <c r="CN679" s="617"/>
      <c r="CO679" s="617"/>
      <c r="CP679" s="617"/>
      <c r="CQ679" s="617"/>
      <c r="CR679" s="617"/>
      <c r="CS679" s="617"/>
      <c r="CT679" s="617"/>
      <c r="CU679" s="617"/>
      <c r="CV679" s="617"/>
      <c r="CW679" s="617"/>
      <c r="CX679" s="617"/>
      <c r="CY679" s="617"/>
      <c r="CZ679" s="617"/>
      <c r="DA679" s="617"/>
      <c r="DB679" s="6" t="e">
        <f t="shared" si="9355"/>
        <v>#REF!</v>
      </c>
      <c r="DC679" s="6" t="e">
        <f t="shared" si="9356"/>
        <v>#REF!</v>
      </c>
      <c r="DD679" s="6" t="e">
        <f t="shared" si="9357"/>
        <v>#REF!</v>
      </c>
      <c r="DE679" s="6" t="e">
        <f t="shared" si="9358"/>
        <v>#REF!</v>
      </c>
      <c r="DF679" s="6" t="e">
        <f t="shared" si="9359"/>
        <v>#REF!</v>
      </c>
      <c r="DG679" s="6" t="e">
        <f t="shared" si="9360"/>
        <v>#REF!</v>
      </c>
      <c r="DH679" s="6" t="e">
        <f t="shared" si="9361"/>
        <v>#REF!</v>
      </c>
      <c r="DI679" s="6" t="e">
        <f t="shared" si="9362"/>
        <v>#REF!</v>
      </c>
      <c r="DJ679" s="6" t="e">
        <f t="shared" si="9363"/>
        <v>#REF!</v>
      </c>
      <c r="DK679" s="6" t="e">
        <f t="shared" si="9364"/>
        <v>#REF!</v>
      </c>
      <c r="DL679" s="6" t="e">
        <f t="shared" si="9365"/>
        <v>#REF!</v>
      </c>
      <c r="DM679" s="6" t="e">
        <f t="shared" si="9366"/>
        <v>#REF!</v>
      </c>
      <c r="DO679" s="6" t="e">
        <f t="shared" si="9367"/>
        <v>#REF!</v>
      </c>
      <c r="DP679" s="6" t="e">
        <f t="shared" si="9368"/>
        <v>#REF!</v>
      </c>
      <c r="DQ679" s="6" t="e">
        <f t="shared" si="9369"/>
        <v>#REF!</v>
      </c>
      <c r="DR679" s="6" t="e">
        <f t="shared" si="9370"/>
        <v>#REF!</v>
      </c>
      <c r="DS679" s="6" t="e">
        <f t="shared" si="9371"/>
        <v>#REF!</v>
      </c>
      <c r="DT679" s="6" t="e">
        <f t="shared" si="9372"/>
        <v>#REF!</v>
      </c>
      <c r="DU679" s="6" t="e">
        <f t="shared" si="9373"/>
        <v>#REF!</v>
      </c>
      <c r="DV679" s="6" t="e">
        <f t="shared" si="9374"/>
        <v>#REF!</v>
      </c>
      <c r="DW679" s="6" t="e">
        <f t="shared" si="9375"/>
        <v>#REF!</v>
      </c>
      <c r="DX679" s="6" t="e">
        <f t="shared" si="9376"/>
        <v>#REF!</v>
      </c>
      <c r="DY679" s="6" t="e">
        <f t="shared" si="9377"/>
        <v>#REF!</v>
      </c>
      <c r="DZ679" s="6" t="e">
        <f t="shared" si="9378"/>
        <v>#REF!</v>
      </c>
    </row>
    <row r="680" spans="2:130" ht="12" customHeight="1" outlineLevel="1">
      <c r="B680" s="6" t="e">
        <f>'23년(세부_실적)'!#REF!</f>
        <v>#REF!</v>
      </c>
      <c r="C680" s="620"/>
      <c r="D680" s="620"/>
      <c r="E680" s="622" t="e">
        <f>'23년(세부_실적)'!#REF!</f>
        <v>#REF!</v>
      </c>
      <c r="F680" s="622" t="e">
        <f>'23년(세부_실적)'!#REF!</f>
        <v>#REF!</v>
      </c>
      <c r="G680" s="622" t="s">
        <v>1647</v>
      </c>
      <c r="H680" s="622" t="e">
        <f>'23년(세부_실적)'!#REF!</f>
        <v>#REF!</v>
      </c>
      <c r="I680" s="617" t="e">
        <f>'23년(세부_실적)'!#REF!</f>
        <v>#REF!</v>
      </c>
      <c r="J680" s="617" t="e">
        <f>'23년(세부_실적)'!#REF!</f>
        <v>#REF!</v>
      </c>
      <c r="K680" s="617" t="e">
        <f>'23년(세부_실적)'!#REF!</f>
        <v>#REF!</v>
      </c>
      <c r="L680" s="617" t="e">
        <f>'23년(세부_실적)'!#REF!</f>
        <v>#REF!</v>
      </c>
      <c r="M680" s="617" t="e">
        <f>'23년(세부_실적)'!#REF!</f>
        <v>#REF!</v>
      </c>
      <c r="N680" s="617" t="e">
        <f>'23년(세부_실적)'!#REF!</f>
        <v>#REF!</v>
      </c>
      <c r="O680" s="617" t="e">
        <f>'23년(세부_실적)'!#REF!</f>
        <v>#REF!</v>
      </c>
      <c r="P680" s="617" t="e">
        <f>'23년(세부_실적)'!#REF!</f>
        <v>#REF!</v>
      </c>
      <c r="Q680" s="617" t="e">
        <f>'23년(세부_실적)'!#REF!</f>
        <v>#REF!</v>
      </c>
      <c r="R680" s="617" t="e">
        <f>'23년(세부_실적)'!#REF!</f>
        <v>#REF!</v>
      </c>
      <c r="S680" s="638" t="e">
        <f>'23년(세부_실적)'!#REF!</f>
        <v>#REF!</v>
      </c>
      <c r="T680" s="638" t="e">
        <f t="shared" si="9323"/>
        <v>#REF!</v>
      </c>
      <c r="U680" s="638" t="e">
        <f>'23년(세부_실적)'!#REF!</f>
        <v>#REF!</v>
      </c>
      <c r="V680" s="638" t="e">
        <f t="shared" si="9324"/>
        <v>#REF!</v>
      </c>
      <c r="W680" s="638" t="e">
        <f>'23년(세부_실적)'!#REF!</f>
        <v>#REF!</v>
      </c>
      <c r="X680" s="638" t="e">
        <f t="shared" si="9325"/>
        <v>#REF!</v>
      </c>
      <c r="Y680" s="638" t="e">
        <f>'23년(세부_실적)'!#REF!</f>
        <v>#REF!</v>
      </c>
      <c r="Z680" s="638" t="e">
        <f t="shared" si="9326"/>
        <v>#REF!</v>
      </c>
      <c r="AA680" s="638" t="e">
        <f>'23년(세부_실적)'!#REF!</f>
        <v>#REF!</v>
      </c>
      <c r="AB680" s="638" t="e">
        <f t="shared" si="9326"/>
        <v>#REF!</v>
      </c>
      <c r="AC680" s="638" t="e">
        <f>'23년(세부_실적)'!#REF!</f>
        <v>#REF!</v>
      </c>
      <c r="AD680" s="638" t="e">
        <f t="shared" ref="AD680" si="9813">AC680*1000</f>
        <v>#REF!</v>
      </c>
      <c r="AE680" s="638" t="e">
        <f>'23년(세부_실적)'!#REF!</f>
        <v>#REF!</v>
      </c>
      <c r="AF680" s="638" t="e">
        <f t="shared" ref="AF680" si="9814">AE680*1000</f>
        <v>#REF!</v>
      </c>
      <c r="AG680" s="638" t="e">
        <f>'23년(세부_실적)'!#REF!</f>
        <v>#REF!</v>
      </c>
      <c r="AH680" s="638" t="e">
        <f t="shared" ref="AH680" si="9815">AG680*1000</f>
        <v>#REF!</v>
      </c>
      <c r="AI680" s="638" t="e">
        <f>'23년(세부_실적)'!#REF!</f>
        <v>#REF!</v>
      </c>
      <c r="AJ680" s="638" t="e">
        <f t="shared" ref="AJ680" si="9816">AI680*1000</f>
        <v>#REF!</v>
      </c>
      <c r="AK680" s="638" t="e">
        <f>'23년(세부_실적)'!#REF!</f>
        <v>#REF!</v>
      </c>
      <c r="AL680" s="638" t="e">
        <f t="shared" ref="AL680" si="9817">AK680*1000</f>
        <v>#REF!</v>
      </c>
      <c r="AM680" s="638" t="e">
        <f>'23년(세부_실적)'!#REF!</f>
        <v>#REF!</v>
      </c>
      <c r="AN680" s="638" t="e">
        <f t="shared" ref="AN680" si="9818">AM680*1000</f>
        <v>#REF!</v>
      </c>
      <c r="AO680" s="638" t="e">
        <f>'23년(세부_실적)'!#REF!</f>
        <v>#REF!</v>
      </c>
      <c r="AP680" s="638" t="e">
        <f t="shared" ref="AP680" si="9819">AO680*1000</f>
        <v>#REF!</v>
      </c>
      <c r="AQ680" s="638" t="e">
        <f>'23년(세부_실적)'!#REF!</f>
        <v>#REF!</v>
      </c>
      <c r="AR680" s="638" t="e">
        <f t="shared" ref="AR680" si="9820">AQ680*1000</f>
        <v>#REF!</v>
      </c>
      <c r="AS680" s="638" t="e">
        <f>'23년(세부_실적)'!#REF!</f>
        <v>#REF!</v>
      </c>
      <c r="AT680" s="638" t="e">
        <f t="shared" ref="AT680" si="9821">AS680*1000</f>
        <v>#REF!</v>
      </c>
      <c r="AU680" s="638" t="e">
        <f>'23년(세부_실적)'!#REF!</f>
        <v>#REF!</v>
      </c>
      <c r="AV680" s="638" t="e">
        <f t="shared" ref="AV680" si="9822">AU680*1000</f>
        <v>#REF!</v>
      </c>
      <c r="AW680" s="638" t="e">
        <f>'23년(세부_실적)'!#REF!</f>
        <v>#REF!</v>
      </c>
      <c r="AX680" s="638" t="e">
        <f t="shared" ref="AX680" si="9823">AW680*1000</f>
        <v>#REF!</v>
      </c>
      <c r="AY680" s="638" t="e">
        <f>'23년(세부_실적)'!#REF!</f>
        <v>#REF!</v>
      </c>
      <c r="AZ680" s="638" t="e">
        <f t="shared" ref="AZ680" si="9824">AY680*1000</f>
        <v>#REF!</v>
      </c>
      <c r="BA680" s="638" t="e">
        <f>'23년(세부_실적)'!#REF!</f>
        <v>#REF!</v>
      </c>
      <c r="BB680" s="638" t="e">
        <f t="shared" ref="BB680" si="9825">BA680*1000</f>
        <v>#REF!</v>
      </c>
      <c r="BC680" s="638" t="e">
        <f>'23년(세부_실적)'!#REF!</f>
        <v>#REF!</v>
      </c>
      <c r="BD680" s="638" t="e">
        <f t="shared" ref="BD680" si="9826">BC680*1000</f>
        <v>#REF!</v>
      </c>
      <c r="BF680" s="617"/>
      <c r="BG680" s="617"/>
      <c r="BH680" s="617"/>
      <c r="BI680" s="617"/>
      <c r="BJ680" s="617"/>
      <c r="BK680" s="617"/>
      <c r="BL680" s="617"/>
      <c r="BM680" s="617"/>
      <c r="BN680" s="617"/>
      <c r="BO680" s="617"/>
      <c r="BP680" s="617"/>
      <c r="BQ680" s="617"/>
      <c r="BR680" s="617"/>
      <c r="BS680" s="617"/>
      <c r="BT680" s="617"/>
      <c r="BU680" s="617"/>
      <c r="BV680" s="617"/>
      <c r="BW680" s="617"/>
      <c r="BX680" s="617"/>
      <c r="BY680" s="617"/>
      <c r="BZ680" s="617"/>
      <c r="CA680" s="617"/>
      <c r="CB680" s="617"/>
      <c r="CC680" s="617"/>
      <c r="CD680" s="617"/>
      <c r="CE680" s="617"/>
      <c r="CF680" s="617"/>
      <c r="CG680" s="617"/>
      <c r="CH680" s="617"/>
      <c r="CI680" s="617"/>
      <c r="CJ680" s="617"/>
      <c r="CK680" s="617"/>
      <c r="CL680" s="617"/>
      <c r="CM680" s="617"/>
      <c r="CN680" s="617"/>
      <c r="CO680" s="617"/>
      <c r="CP680" s="617"/>
      <c r="CQ680" s="617"/>
      <c r="CR680" s="617"/>
      <c r="CS680" s="617"/>
      <c r="CT680" s="617"/>
      <c r="CU680" s="617"/>
      <c r="CV680" s="617"/>
      <c r="CW680" s="617"/>
      <c r="CX680" s="617"/>
      <c r="CY680" s="617"/>
      <c r="CZ680" s="617"/>
      <c r="DA680" s="617"/>
      <c r="DB680" s="6" t="e">
        <f t="shared" si="9355"/>
        <v>#REF!</v>
      </c>
      <c r="DC680" s="6" t="e">
        <f t="shared" si="9356"/>
        <v>#REF!</v>
      </c>
      <c r="DD680" s="6" t="e">
        <f t="shared" si="9357"/>
        <v>#REF!</v>
      </c>
      <c r="DE680" s="6" t="e">
        <f t="shared" si="9358"/>
        <v>#REF!</v>
      </c>
      <c r="DF680" s="6" t="e">
        <f t="shared" si="9359"/>
        <v>#REF!</v>
      </c>
      <c r="DG680" s="6" t="e">
        <f t="shared" si="9360"/>
        <v>#REF!</v>
      </c>
      <c r="DH680" s="6" t="e">
        <f t="shared" si="9361"/>
        <v>#REF!</v>
      </c>
      <c r="DI680" s="6" t="e">
        <f t="shared" si="9362"/>
        <v>#REF!</v>
      </c>
      <c r="DJ680" s="6" t="e">
        <f t="shared" si="9363"/>
        <v>#REF!</v>
      </c>
      <c r="DK680" s="6" t="e">
        <f t="shared" si="9364"/>
        <v>#REF!</v>
      </c>
      <c r="DL680" s="6" t="e">
        <f t="shared" si="9365"/>
        <v>#REF!</v>
      </c>
      <c r="DM680" s="6" t="e">
        <f t="shared" si="9366"/>
        <v>#REF!</v>
      </c>
      <c r="DO680" s="6" t="e">
        <f t="shared" si="9367"/>
        <v>#REF!</v>
      </c>
      <c r="DP680" s="6" t="e">
        <f t="shared" si="9368"/>
        <v>#REF!</v>
      </c>
      <c r="DQ680" s="6" t="e">
        <f t="shared" si="9369"/>
        <v>#REF!</v>
      </c>
      <c r="DR680" s="6" t="e">
        <f t="shared" si="9370"/>
        <v>#REF!</v>
      </c>
      <c r="DS680" s="6" t="e">
        <f t="shared" si="9371"/>
        <v>#REF!</v>
      </c>
      <c r="DT680" s="6" t="e">
        <f t="shared" si="9372"/>
        <v>#REF!</v>
      </c>
      <c r="DU680" s="6" t="e">
        <f t="shared" si="9373"/>
        <v>#REF!</v>
      </c>
      <c r="DV680" s="6" t="e">
        <f t="shared" si="9374"/>
        <v>#REF!</v>
      </c>
      <c r="DW680" s="6" t="e">
        <f t="shared" si="9375"/>
        <v>#REF!</v>
      </c>
      <c r="DX680" s="6" t="e">
        <f t="shared" si="9376"/>
        <v>#REF!</v>
      </c>
      <c r="DY680" s="6" t="e">
        <f t="shared" si="9377"/>
        <v>#REF!</v>
      </c>
      <c r="DZ680" s="6" t="e">
        <f t="shared" si="9378"/>
        <v>#REF!</v>
      </c>
    </row>
    <row r="681" spans="2:130" ht="12" customHeight="1" outlineLevel="1">
      <c r="B681" s="6">
        <f>'23년(세부_실적)'!A906</f>
        <v>675</v>
      </c>
      <c r="C681" s="620"/>
      <c r="D681" s="620"/>
      <c r="E681" s="622" t="str">
        <f>'23년(세부_실적)'!D906</f>
        <v>580mm, 5K</v>
      </c>
      <c r="F681" s="622" t="str">
        <f>'23년(세부_실적)'!E906</f>
        <v>PLN021-T0907150N2R-563</v>
      </c>
      <c r="G681" s="622" t="s">
        <v>1648</v>
      </c>
      <c r="H681" s="622" t="str">
        <f>'23년(세부_실적)'!F906</f>
        <v>T09</v>
      </c>
      <c r="I681" s="617" t="str">
        <f>'23년(세부_실적)'!G906</f>
        <v>구</v>
      </c>
      <c r="J681" s="617" t="str">
        <f>'23년(세부_실적)'!H906</f>
        <v>SY</v>
      </c>
      <c r="K681" s="617">
        <f>'23년(세부_실적)'!I906</f>
        <v>8.5</v>
      </c>
      <c r="L681" s="617">
        <f>'23년(세부_실적)'!J906</f>
        <v>0</v>
      </c>
      <c r="M681" s="617">
        <f>'23년(세부_실적)'!K906</f>
        <v>8.5</v>
      </c>
      <c r="N681" s="617">
        <f>'23년(세부_실적)'!L906</f>
        <v>0</v>
      </c>
      <c r="O681" s="617">
        <f>'23년(세부_실적)'!M906</f>
        <v>8.5</v>
      </c>
      <c r="P681" s="617">
        <f>'23년(세부_실적)'!N906</f>
        <v>0</v>
      </c>
      <c r="Q681" s="617">
        <f>'23년(세부_실적)'!O906</f>
        <v>8.5</v>
      </c>
      <c r="R681" s="617">
        <f>'23년(세부_실적)'!P906</f>
        <v>0</v>
      </c>
      <c r="S681" s="638">
        <f>'23년(세부_실적)'!Q906</f>
        <v>0</v>
      </c>
      <c r="T681" s="638">
        <f t="shared" si="9323"/>
        <v>0</v>
      </c>
      <c r="U681" s="638">
        <f>'23년(세부_실적)'!S906</f>
        <v>0</v>
      </c>
      <c r="V681" s="638">
        <f t="shared" si="9324"/>
        <v>0</v>
      </c>
      <c r="W681" s="638">
        <f>'23년(세부_실적)'!U906</f>
        <v>0</v>
      </c>
      <c r="X681" s="638">
        <f t="shared" si="9325"/>
        <v>0</v>
      </c>
      <c r="Y681" s="638">
        <f>'23년(세부_실적)'!W906</f>
        <v>0</v>
      </c>
      <c r="Z681" s="638">
        <f t="shared" si="9326"/>
        <v>0</v>
      </c>
      <c r="AA681" s="638">
        <f>'23년(세부_실적)'!Y906</f>
        <v>0</v>
      </c>
      <c r="AB681" s="638">
        <f t="shared" si="9326"/>
        <v>0</v>
      </c>
      <c r="AC681" s="638">
        <f>'23년(세부_실적)'!AA906</f>
        <v>0</v>
      </c>
      <c r="AD681" s="638">
        <f t="shared" ref="AD681" si="9827">AC681*1000</f>
        <v>0</v>
      </c>
      <c r="AE681" s="638">
        <f>'23년(세부_실적)'!AC906</f>
        <v>0</v>
      </c>
      <c r="AF681" s="638">
        <f t="shared" ref="AF681" si="9828">AE681*1000</f>
        <v>0</v>
      </c>
      <c r="AG681" s="638">
        <f>'23년(세부_실적)'!AE906</f>
        <v>0</v>
      </c>
      <c r="AH681" s="638">
        <f t="shared" ref="AH681" si="9829">AG681*1000</f>
        <v>0</v>
      </c>
      <c r="AI681" s="638">
        <f>'23년(세부_실적)'!AG906</f>
        <v>0</v>
      </c>
      <c r="AJ681" s="638">
        <f t="shared" ref="AJ681" si="9830">AI681*1000</f>
        <v>0</v>
      </c>
      <c r="AK681" s="638">
        <f>'23년(세부_실적)'!AI906</f>
        <v>0</v>
      </c>
      <c r="AL681" s="638">
        <f t="shared" ref="AL681" si="9831">AK681*1000</f>
        <v>0</v>
      </c>
      <c r="AM681" s="638">
        <f>'23년(세부_실적)'!AK906</f>
        <v>0</v>
      </c>
      <c r="AN681" s="638">
        <f t="shared" ref="AN681" si="9832">AM681*1000</f>
        <v>0</v>
      </c>
      <c r="AO681" s="638">
        <f>'23년(세부_실적)'!AM906</f>
        <v>0</v>
      </c>
      <c r="AP681" s="638">
        <f t="shared" ref="AP681" si="9833">AO681*1000</f>
        <v>0</v>
      </c>
      <c r="AQ681" s="638">
        <f>'23년(세부_실적)'!AO906</f>
        <v>0</v>
      </c>
      <c r="AR681" s="638">
        <f t="shared" ref="AR681" si="9834">AQ681*1000</f>
        <v>0</v>
      </c>
      <c r="AS681" s="638">
        <f>'23년(세부_실적)'!AQ906</f>
        <v>0</v>
      </c>
      <c r="AT681" s="638">
        <f t="shared" ref="AT681" si="9835">AS681*1000</f>
        <v>0</v>
      </c>
      <c r="AU681" s="638">
        <f>'23년(세부_실적)'!AS906</f>
        <v>0</v>
      </c>
      <c r="AV681" s="638">
        <f t="shared" ref="AV681" si="9836">AU681*1000</f>
        <v>0</v>
      </c>
      <c r="AW681" s="638">
        <f>'23년(세부_실적)'!AU906</f>
        <v>0</v>
      </c>
      <c r="AX681" s="638">
        <f t="shared" ref="AX681" si="9837">AW681*1000</f>
        <v>0</v>
      </c>
      <c r="AY681" s="638">
        <f>'23년(세부_실적)'!AW906</f>
        <v>0</v>
      </c>
      <c r="AZ681" s="638">
        <f t="shared" ref="AZ681" si="9838">AY681*1000</f>
        <v>0</v>
      </c>
      <c r="BA681" s="638">
        <f>'23년(세부_실적)'!AY906</f>
        <v>0</v>
      </c>
      <c r="BB681" s="638">
        <f t="shared" ref="BB681" si="9839">BA681*1000</f>
        <v>0</v>
      </c>
      <c r="BC681" s="638">
        <f>'23년(세부_실적)'!BA906</f>
        <v>0</v>
      </c>
      <c r="BD681" s="638">
        <f t="shared" ref="BD681" si="9840">BC681*1000</f>
        <v>0</v>
      </c>
      <c r="BF681" s="617"/>
      <c r="BG681" s="617"/>
      <c r="BH681" s="617"/>
      <c r="BI681" s="617"/>
      <c r="BJ681" s="617"/>
      <c r="BK681" s="617"/>
      <c r="BL681" s="617"/>
      <c r="BM681" s="617"/>
      <c r="BN681" s="617"/>
      <c r="BO681" s="617"/>
      <c r="BP681" s="617"/>
      <c r="BQ681" s="617"/>
      <c r="BR681" s="617"/>
      <c r="BS681" s="617"/>
      <c r="BT681" s="617"/>
      <c r="BU681" s="617"/>
      <c r="BV681" s="617"/>
      <c r="BW681" s="617"/>
      <c r="BX681" s="617"/>
      <c r="BY681" s="617"/>
      <c r="BZ681" s="617"/>
      <c r="CA681" s="617"/>
      <c r="CB681" s="617"/>
      <c r="CC681" s="617"/>
      <c r="CD681" s="617"/>
      <c r="CE681" s="617"/>
      <c r="CF681" s="617"/>
      <c r="CG681" s="617"/>
      <c r="CH681" s="617"/>
      <c r="CI681" s="617"/>
      <c r="CJ681" s="617"/>
      <c r="CK681" s="617"/>
      <c r="CL681" s="617"/>
      <c r="CM681" s="617"/>
      <c r="CN681" s="617"/>
      <c r="CO681" s="617"/>
      <c r="CP681" s="617"/>
      <c r="CQ681" s="617"/>
      <c r="CR681" s="617"/>
      <c r="CS681" s="617"/>
      <c r="CT681" s="617"/>
      <c r="CU681" s="617"/>
      <c r="CV681" s="617"/>
      <c r="CW681" s="617"/>
      <c r="CX681" s="617"/>
      <c r="CY681" s="617"/>
      <c r="CZ681" s="617"/>
      <c r="DA681" s="617"/>
      <c r="DB681" s="6">
        <f t="shared" si="9355"/>
        <v>0</v>
      </c>
      <c r="DC681" s="6">
        <f t="shared" si="9356"/>
        <v>0</v>
      </c>
      <c r="DD681" s="6">
        <f t="shared" si="9357"/>
        <v>0</v>
      </c>
      <c r="DE681" s="6">
        <f t="shared" si="9358"/>
        <v>0</v>
      </c>
      <c r="DF681" s="6">
        <f t="shared" si="9359"/>
        <v>0</v>
      </c>
      <c r="DG681" s="6">
        <f t="shared" si="9360"/>
        <v>0</v>
      </c>
      <c r="DH681" s="6">
        <f t="shared" si="9361"/>
        <v>0</v>
      </c>
      <c r="DI681" s="6">
        <f t="shared" si="9362"/>
        <v>0</v>
      </c>
      <c r="DJ681" s="6">
        <f t="shared" si="9363"/>
        <v>0</v>
      </c>
      <c r="DK681" s="6">
        <f t="shared" si="9364"/>
        <v>0</v>
      </c>
      <c r="DL681" s="6">
        <f t="shared" si="9365"/>
        <v>0</v>
      </c>
      <c r="DM681" s="6">
        <f t="shared" si="9366"/>
        <v>0</v>
      </c>
      <c r="DO681" s="6">
        <f t="shared" si="9367"/>
        <v>0</v>
      </c>
      <c r="DP681" s="6">
        <f t="shared" si="9368"/>
        <v>0</v>
      </c>
      <c r="DQ681" s="6">
        <f t="shared" si="9369"/>
        <v>0</v>
      </c>
      <c r="DR681" s="6">
        <f t="shared" si="9370"/>
        <v>0</v>
      </c>
      <c r="DS681" s="6">
        <f t="shared" si="9371"/>
        <v>0</v>
      </c>
      <c r="DT681" s="6">
        <f t="shared" si="9372"/>
        <v>0</v>
      </c>
      <c r="DU681" s="6">
        <f t="shared" si="9373"/>
        <v>0</v>
      </c>
      <c r="DV681" s="6">
        <f t="shared" si="9374"/>
        <v>0</v>
      </c>
      <c r="DW681" s="6">
        <f t="shared" si="9375"/>
        <v>0</v>
      </c>
      <c r="DX681" s="6">
        <f t="shared" si="9376"/>
        <v>0</v>
      </c>
      <c r="DY681" s="6">
        <f t="shared" si="9377"/>
        <v>0</v>
      </c>
      <c r="DZ681" s="6">
        <f t="shared" si="9378"/>
        <v>0</v>
      </c>
    </row>
    <row r="682" spans="2:130" ht="12" customHeight="1" outlineLevel="1">
      <c r="B682" s="6">
        <f>'23년(세부_실적)'!A907</f>
        <v>676</v>
      </c>
      <c r="C682" s="620"/>
      <c r="D682" s="620"/>
      <c r="E682" s="622" t="str">
        <f>'23년(세부_실적)'!D907</f>
        <v>580mm, 5K</v>
      </c>
      <c r="F682" s="622" t="str">
        <f>'23년(세부_실적)'!E907</f>
        <v>PLN021-T0907150N2R-563B</v>
      </c>
      <c r="G682" s="622" t="s">
        <v>1649</v>
      </c>
      <c r="H682" s="622" t="str">
        <f>'23년(세부_실적)'!F907</f>
        <v>T09</v>
      </c>
      <c r="I682" s="617" t="str">
        <f>'23년(세부_실적)'!G907</f>
        <v>구</v>
      </c>
      <c r="J682" s="617" t="str">
        <f>'23년(세부_실적)'!H907</f>
        <v>SY</v>
      </c>
      <c r="K682" s="617">
        <f>'23년(세부_실적)'!I907</f>
        <v>7.96</v>
      </c>
      <c r="L682" s="617">
        <f>'23년(세부_실적)'!J907</f>
        <v>0</v>
      </c>
      <c r="M682" s="617">
        <f>'23년(세부_실적)'!K907</f>
        <v>7.96</v>
      </c>
      <c r="N682" s="617">
        <f>'23년(세부_실적)'!L907</f>
        <v>0</v>
      </c>
      <c r="O682" s="617">
        <f>'23년(세부_실적)'!M907</f>
        <v>7.96</v>
      </c>
      <c r="P682" s="617">
        <f>'23년(세부_실적)'!N907</f>
        <v>0</v>
      </c>
      <c r="Q682" s="617">
        <f>'23년(세부_실적)'!O907</f>
        <v>7.96</v>
      </c>
      <c r="R682" s="617">
        <f>'23년(세부_실적)'!P907</f>
        <v>0</v>
      </c>
      <c r="S682" s="638">
        <f>'23년(세부_실적)'!Q907</f>
        <v>0</v>
      </c>
      <c r="T682" s="638">
        <f t="shared" si="9323"/>
        <v>0</v>
      </c>
      <c r="U682" s="638">
        <f>'23년(세부_실적)'!S907</f>
        <v>0</v>
      </c>
      <c r="V682" s="638">
        <f t="shared" si="9324"/>
        <v>0</v>
      </c>
      <c r="W682" s="638">
        <f>'23년(세부_실적)'!U907</f>
        <v>0</v>
      </c>
      <c r="X682" s="638">
        <f t="shared" si="9325"/>
        <v>0</v>
      </c>
      <c r="Y682" s="638">
        <f>'23년(세부_실적)'!W907</f>
        <v>0</v>
      </c>
      <c r="Z682" s="638">
        <f t="shared" si="9326"/>
        <v>0</v>
      </c>
      <c r="AA682" s="638">
        <f>'23년(세부_실적)'!Y907</f>
        <v>0</v>
      </c>
      <c r="AB682" s="638">
        <f t="shared" si="9326"/>
        <v>0</v>
      </c>
      <c r="AC682" s="638">
        <f>'23년(세부_실적)'!AA907</f>
        <v>0</v>
      </c>
      <c r="AD682" s="638">
        <f t="shared" ref="AD682" si="9841">AC682*1000</f>
        <v>0</v>
      </c>
      <c r="AE682" s="638">
        <f>'23년(세부_실적)'!AC907</f>
        <v>0</v>
      </c>
      <c r="AF682" s="638">
        <f t="shared" ref="AF682" si="9842">AE682*1000</f>
        <v>0</v>
      </c>
      <c r="AG682" s="638">
        <f>'23년(세부_실적)'!AE907</f>
        <v>0</v>
      </c>
      <c r="AH682" s="638">
        <f t="shared" ref="AH682" si="9843">AG682*1000</f>
        <v>0</v>
      </c>
      <c r="AI682" s="638">
        <f>'23년(세부_실적)'!AG907</f>
        <v>0</v>
      </c>
      <c r="AJ682" s="638">
        <f t="shared" ref="AJ682" si="9844">AI682*1000</f>
        <v>0</v>
      </c>
      <c r="AK682" s="638">
        <f>'23년(세부_실적)'!AI907</f>
        <v>0</v>
      </c>
      <c r="AL682" s="638">
        <f t="shared" ref="AL682" si="9845">AK682*1000</f>
        <v>0</v>
      </c>
      <c r="AM682" s="638">
        <f>'23년(세부_실적)'!AK907</f>
        <v>0</v>
      </c>
      <c r="AN682" s="638">
        <f t="shared" ref="AN682" si="9846">AM682*1000</f>
        <v>0</v>
      </c>
      <c r="AO682" s="638">
        <f>'23년(세부_실적)'!AM907</f>
        <v>0</v>
      </c>
      <c r="AP682" s="638">
        <f t="shared" ref="AP682" si="9847">AO682*1000</f>
        <v>0</v>
      </c>
      <c r="AQ682" s="638">
        <f>'23년(세부_실적)'!AO907</f>
        <v>0</v>
      </c>
      <c r="AR682" s="638">
        <f t="shared" ref="AR682" si="9848">AQ682*1000</f>
        <v>0</v>
      </c>
      <c r="AS682" s="638">
        <f>'23년(세부_실적)'!AQ907</f>
        <v>0</v>
      </c>
      <c r="AT682" s="638">
        <f t="shared" ref="AT682" si="9849">AS682*1000</f>
        <v>0</v>
      </c>
      <c r="AU682" s="638">
        <f>'23년(세부_실적)'!AS907</f>
        <v>0</v>
      </c>
      <c r="AV682" s="638">
        <f t="shared" ref="AV682" si="9850">AU682*1000</f>
        <v>0</v>
      </c>
      <c r="AW682" s="638">
        <f>'23년(세부_실적)'!AU907</f>
        <v>0</v>
      </c>
      <c r="AX682" s="638">
        <f t="shared" ref="AX682" si="9851">AW682*1000</f>
        <v>0</v>
      </c>
      <c r="AY682" s="638">
        <f>'23년(세부_실적)'!AW907</f>
        <v>0</v>
      </c>
      <c r="AZ682" s="638">
        <f t="shared" ref="AZ682" si="9852">AY682*1000</f>
        <v>0</v>
      </c>
      <c r="BA682" s="638">
        <f>'23년(세부_실적)'!AY907</f>
        <v>0</v>
      </c>
      <c r="BB682" s="638">
        <f t="shared" ref="BB682" si="9853">BA682*1000</f>
        <v>0</v>
      </c>
      <c r="BC682" s="638">
        <f>'23년(세부_실적)'!BA907</f>
        <v>0</v>
      </c>
      <c r="BD682" s="638">
        <f t="shared" ref="BD682" si="9854">BC682*1000</f>
        <v>0</v>
      </c>
      <c r="BF682" s="617"/>
      <c r="BG682" s="617"/>
      <c r="BH682" s="617"/>
      <c r="BI682" s="617"/>
      <c r="BJ682" s="617"/>
      <c r="BK682" s="617"/>
      <c r="BL682" s="617"/>
      <c r="BM682" s="617"/>
      <c r="BN682" s="617"/>
      <c r="BO682" s="617"/>
      <c r="BP682" s="617"/>
      <c r="BQ682" s="617"/>
      <c r="BR682" s="617"/>
      <c r="BS682" s="617"/>
      <c r="BT682" s="617"/>
      <c r="BU682" s="617"/>
      <c r="BV682" s="617"/>
      <c r="BW682" s="617"/>
      <c r="BX682" s="617"/>
      <c r="BY682" s="617"/>
      <c r="BZ682" s="617"/>
      <c r="CA682" s="617"/>
      <c r="CB682" s="617"/>
      <c r="CC682" s="617"/>
      <c r="CD682" s="617"/>
      <c r="CE682" s="617"/>
      <c r="CF682" s="617"/>
      <c r="CG682" s="617"/>
      <c r="CH682" s="617"/>
      <c r="CI682" s="617"/>
      <c r="CJ682" s="617"/>
      <c r="CK682" s="617"/>
      <c r="CL682" s="617"/>
      <c r="CM682" s="617"/>
      <c r="CN682" s="617"/>
      <c r="CO682" s="617"/>
      <c r="CP682" s="617"/>
      <c r="CQ682" s="617"/>
      <c r="CR682" s="617"/>
      <c r="CS682" s="617"/>
      <c r="CT682" s="617"/>
      <c r="CU682" s="617"/>
      <c r="CV682" s="617"/>
      <c r="CW682" s="617"/>
      <c r="CX682" s="617"/>
      <c r="CY682" s="617"/>
      <c r="CZ682" s="617"/>
      <c r="DA682" s="617"/>
      <c r="DB682" s="6">
        <f t="shared" si="9355"/>
        <v>0</v>
      </c>
      <c r="DC682" s="6">
        <f t="shared" si="9356"/>
        <v>0</v>
      </c>
      <c r="DD682" s="6">
        <f t="shared" si="9357"/>
        <v>0</v>
      </c>
      <c r="DE682" s="6">
        <f t="shared" si="9358"/>
        <v>0</v>
      </c>
      <c r="DF682" s="6">
        <f t="shared" si="9359"/>
        <v>0</v>
      </c>
      <c r="DG682" s="6">
        <f t="shared" si="9360"/>
        <v>0</v>
      </c>
      <c r="DH682" s="6">
        <f t="shared" si="9361"/>
        <v>0</v>
      </c>
      <c r="DI682" s="6">
        <f t="shared" si="9362"/>
        <v>0</v>
      </c>
      <c r="DJ682" s="6">
        <f t="shared" si="9363"/>
        <v>0</v>
      </c>
      <c r="DK682" s="6">
        <f t="shared" si="9364"/>
        <v>0</v>
      </c>
      <c r="DL682" s="6">
        <f t="shared" si="9365"/>
        <v>0</v>
      </c>
      <c r="DM682" s="6">
        <f t="shared" si="9366"/>
        <v>0</v>
      </c>
      <c r="DO682" s="6">
        <f t="shared" si="9367"/>
        <v>0</v>
      </c>
      <c r="DP682" s="6">
        <f t="shared" si="9368"/>
        <v>0</v>
      </c>
      <c r="DQ682" s="6">
        <f t="shared" si="9369"/>
        <v>0</v>
      </c>
      <c r="DR682" s="6">
        <f t="shared" si="9370"/>
        <v>0</v>
      </c>
      <c r="DS682" s="6">
        <f t="shared" si="9371"/>
        <v>0</v>
      </c>
      <c r="DT682" s="6">
        <f t="shared" si="9372"/>
        <v>0</v>
      </c>
      <c r="DU682" s="6">
        <f t="shared" si="9373"/>
        <v>0</v>
      </c>
      <c r="DV682" s="6">
        <f t="shared" si="9374"/>
        <v>0</v>
      </c>
      <c r="DW682" s="6">
        <f t="shared" si="9375"/>
        <v>0</v>
      </c>
      <c r="DX682" s="6">
        <f t="shared" si="9376"/>
        <v>0</v>
      </c>
      <c r="DY682" s="6">
        <f t="shared" si="9377"/>
        <v>0</v>
      </c>
      <c r="DZ682" s="6">
        <f t="shared" si="9378"/>
        <v>0</v>
      </c>
    </row>
    <row r="683" spans="2:130" ht="12" customHeight="1" outlineLevel="1">
      <c r="B683" s="6">
        <f>'23년(세부_실적)'!A908</f>
        <v>677</v>
      </c>
      <c r="C683" s="620"/>
      <c r="D683" s="620"/>
      <c r="E683" s="622" t="str">
        <f>'23년(세부_실적)'!D908</f>
        <v>580mm, 5K</v>
      </c>
      <c r="F683" s="622" t="str">
        <f>'23년(세부_실적)'!E908</f>
        <v>PLN021-T0907150N2R-564</v>
      </c>
      <c r="G683" s="622" t="s">
        <v>1650</v>
      </c>
      <c r="H683" s="622" t="str">
        <f>'23년(세부_실적)'!F908</f>
        <v>T09</v>
      </c>
      <c r="I683" s="617" t="str">
        <f>'23년(세부_실적)'!G908</f>
        <v>구</v>
      </c>
      <c r="J683" s="617" t="str">
        <f>'23년(세부_실적)'!H908</f>
        <v>SY</v>
      </c>
      <c r="K683" s="617">
        <f>'23년(세부_실적)'!I908</f>
        <v>7.86</v>
      </c>
      <c r="L683" s="617">
        <f>'23년(세부_실적)'!J908</f>
        <v>0</v>
      </c>
      <c r="M683" s="617">
        <f>'23년(세부_실적)'!K908</f>
        <v>7.86</v>
      </c>
      <c r="N683" s="617">
        <f>'23년(세부_실적)'!L908</f>
        <v>0</v>
      </c>
      <c r="O683" s="617">
        <f>'23년(세부_실적)'!M908</f>
        <v>7.86</v>
      </c>
      <c r="P683" s="617">
        <f>'23년(세부_실적)'!N908</f>
        <v>0</v>
      </c>
      <c r="Q683" s="617">
        <f>'23년(세부_실적)'!O908</f>
        <v>7.86</v>
      </c>
      <c r="R683" s="617">
        <f>'23년(세부_실적)'!P908</f>
        <v>0</v>
      </c>
      <c r="S683" s="638">
        <f>'23년(세부_실적)'!Q908</f>
        <v>0</v>
      </c>
      <c r="T683" s="638">
        <f t="shared" si="9323"/>
        <v>0</v>
      </c>
      <c r="U683" s="638">
        <f>'23년(세부_실적)'!S908</f>
        <v>0</v>
      </c>
      <c r="V683" s="638">
        <f t="shared" si="9324"/>
        <v>0</v>
      </c>
      <c r="W683" s="638">
        <f>'23년(세부_실적)'!U908</f>
        <v>0</v>
      </c>
      <c r="X683" s="638">
        <f t="shared" si="9325"/>
        <v>0</v>
      </c>
      <c r="Y683" s="638">
        <f>'23년(세부_실적)'!W908</f>
        <v>0</v>
      </c>
      <c r="Z683" s="638">
        <f t="shared" si="9326"/>
        <v>0</v>
      </c>
      <c r="AA683" s="638">
        <f>'23년(세부_실적)'!Y908</f>
        <v>0</v>
      </c>
      <c r="AB683" s="638">
        <f t="shared" si="9326"/>
        <v>0</v>
      </c>
      <c r="AC683" s="638">
        <f>'23년(세부_실적)'!AA908</f>
        <v>0</v>
      </c>
      <c r="AD683" s="638">
        <f t="shared" ref="AD683" si="9855">AC683*1000</f>
        <v>0</v>
      </c>
      <c r="AE683" s="638">
        <f>'23년(세부_실적)'!AC908</f>
        <v>0</v>
      </c>
      <c r="AF683" s="638">
        <f t="shared" ref="AF683" si="9856">AE683*1000</f>
        <v>0</v>
      </c>
      <c r="AG683" s="638">
        <f>'23년(세부_실적)'!AE908</f>
        <v>0</v>
      </c>
      <c r="AH683" s="638">
        <f t="shared" ref="AH683" si="9857">AG683*1000</f>
        <v>0</v>
      </c>
      <c r="AI683" s="638">
        <f>'23년(세부_실적)'!AG908</f>
        <v>0</v>
      </c>
      <c r="AJ683" s="638">
        <f t="shared" ref="AJ683" si="9858">AI683*1000</f>
        <v>0</v>
      </c>
      <c r="AK683" s="638">
        <f>'23년(세부_실적)'!AI908</f>
        <v>0</v>
      </c>
      <c r="AL683" s="638">
        <f t="shared" ref="AL683" si="9859">AK683*1000</f>
        <v>0</v>
      </c>
      <c r="AM683" s="638">
        <f>'23년(세부_실적)'!AK908</f>
        <v>0</v>
      </c>
      <c r="AN683" s="638">
        <f t="shared" ref="AN683" si="9860">AM683*1000</f>
        <v>0</v>
      </c>
      <c r="AO683" s="638">
        <f>'23년(세부_실적)'!AM908</f>
        <v>0</v>
      </c>
      <c r="AP683" s="638">
        <f t="shared" ref="AP683" si="9861">AO683*1000</f>
        <v>0</v>
      </c>
      <c r="AQ683" s="638">
        <f>'23년(세부_실적)'!AO908</f>
        <v>0</v>
      </c>
      <c r="AR683" s="638">
        <f t="shared" ref="AR683" si="9862">AQ683*1000</f>
        <v>0</v>
      </c>
      <c r="AS683" s="638">
        <f>'23년(세부_실적)'!AQ908</f>
        <v>0</v>
      </c>
      <c r="AT683" s="638">
        <f t="shared" ref="AT683" si="9863">AS683*1000</f>
        <v>0</v>
      </c>
      <c r="AU683" s="638">
        <f>'23년(세부_실적)'!AS908</f>
        <v>0</v>
      </c>
      <c r="AV683" s="638">
        <f t="shared" ref="AV683" si="9864">AU683*1000</f>
        <v>0</v>
      </c>
      <c r="AW683" s="638">
        <f>'23년(세부_실적)'!AU908</f>
        <v>0</v>
      </c>
      <c r="AX683" s="638">
        <f t="shared" ref="AX683" si="9865">AW683*1000</f>
        <v>0</v>
      </c>
      <c r="AY683" s="638">
        <f>'23년(세부_실적)'!AW908</f>
        <v>0</v>
      </c>
      <c r="AZ683" s="638">
        <f t="shared" ref="AZ683" si="9866">AY683*1000</f>
        <v>0</v>
      </c>
      <c r="BA683" s="638">
        <f>'23년(세부_실적)'!AY908</f>
        <v>0</v>
      </c>
      <c r="BB683" s="638">
        <f t="shared" ref="BB683" si="9867">BA683*1000</f>
        <v>0</v>
      </c>
      <c r="BC683" s="638">
        <f>'23년(세부_실적)'!BA908</f>
        <v>0</v>
      </c>
      <c r="BD683" s="638">
        <f t="shared" ref="BD683" si="9868">BC683*1000</f>
        <v>0</v>
      </c>
      <c r="BF683" s="617">
        <v>1.7709999999999999</v>
      </c>
      <c r="BG683" s="617">
        <v>4.3681300681818183</v>
      </c>
      <c r="BH683" s="617">
        <f>VLOOKUP(F683,'[1]영업계획서(세부)'!$E$8:$H$532,3,0)</f>
        <v>7.86</v>
      </c>
      <c r="BI683" s="617"/>
      <c r="BJ683" s="617">
        <v>1.7709999999999999</v>
      </c>
      <c r="BK683" s="617">
        <v>4.3681300681818183</v>
      </c>
      <c r="BL683" s="617">
        <v>7.86</v>
      </c>
      <c r="BM683" s="617"/>
      <c r="BN683" s="617">
        <v>1.7709999999999999</v>
      </c>
      <c r="BO683" s="617">
        <v>4.3681300681818183</v>
      </c>
      <c r="BP683" s="617">
        <v>7.86</v>
      </c>
      <c r="BQ683" s="617"/>
      <c r="BR683" s="617">
        <v>1.7709999999999999</v>
      </c>
      <c r="BS683" s="617">
        <v>4.456229146000001</v>
      </c>
      <c r="BT683" s="617">
        <v>7.86</v>
      </c>
      <c r="BU683" s="617"/>
      <c r="BV683" s="617">
        <v>1.7709999999999999</v>
      </c>
      <c r="BW683" s="617">
        <v>4.456229146000001</v>
      </c>
      <c r="BX683" s="617"/>
      <c r="BY683" s="617"/>
      <c r="BZ683" s="617">
        <v>1.7709999999999999</v>
      </c>
      <c r="CA683" s="617">
        <v>4.456229146000001</v>
      </c>
      <c r="CB683" s="617"/>
      <c r="CC683" s="617"/>
      <c r="CD683" s="617"/>
      <c r="CE683" s="617"/>
      <c r="CF683" s="617"/>
      <c r="CG683" s="617"/>
      <c r="CH683" s="617"/>
      <c r="CI683" s="617"/>
      <c r="CJ683" s="617"/>
      <c r="CK683" s="617"/>
      <c r="CL683" s="617"/>
      <c r="CM683" s="617"/>
      <c r="CN683" s="617"/>
      <c r="CO683" s="617"/>
      <c r="CP683" s="617"/>
      <c r="CQ683" s="617"/>
      <c r="CR683" s="617"/>
      <c r="CS683" s="617"/>
      <c r="CT683" s="617"/>
      <c r="CU683" s="617"/>
      <c r="CV683" s="617"/>
      <c r="CW683" s="617"/>
      <c r="CX683" s="617"/>
      <c r="CY683" s="617"/>
      <c r="CZ683" s="617"/>
      <c r="DA683" s="617"/>
      <c r="DB683" s="6">
        <f t="shared" si="9355"/>
        <v>0</v>
      </c>
      <c r="DC683" s="6">
        <f t="shared" si="9356"/>
        <v>0</v>
      </c>
      <c r="DD683" s="6">
        <f t="shared" si="9357"/>
        <v>0</v>
      </c>
      <c r="DE683" s="6">
        <f t="shared" si="9358"/>
        <v>0</v>
      </c>
      <c r="DF683" s="6">
        <f t="shared" si="9359"/>
        <v>0</v>
      </c>
      <c r="DG683" s="6">
        <f t="shared" si="9360"/>
        <v>0</v>
      </c>
      <c r="DH683" s="6">
        <f t="shared" si="9361"/>
        <v>0</v>
      </c>
      <c r="DI683" s="6">
        <f t="shared" si="9362"/>
        <v>0</v>
      </c>
      <c r="DJ683" s="6">
        <f t="shared" si="9363"/>
        <v>0</v>
      </c>
      <c r="DK683" s="6">
        <f t="shared" si="9364"/>
        <v>0</v>
      </c>
      <c r="DL683" s="6">
        <f t="shared" si="9365"/>
        <v>0</v>
      </c>
      <c r="DM683" s="6">
        <f t="shared" si="9366"/>
        <v>0</v>
      </c>
      <c r="DO683" s="6">
        <f t="shared" si="9367"/>
        <v>0</v>
      </c>
      <c r="DP683" s="6">
        <f t="shared" si="9368"/>
        <v>0</v>
      </c>
      <c r="DQ683" s="6">
        <f t="shared" si="9369"/>
        <v>0</v>
      </c>
      <c r="DR683" s="6">
        <f t="shared" si="9370"/>
        <v>0</v>
      </c>
      <c r="DS683" s="6">
        <f t="shared" si="9371"/>
        <v>0</v>
      </c>
      <c r="DT683" s="6">
        <f t="shared" si="9372"/>
        <v>0</v>
      </c>
      <c r="DU683" s="6">
        <f t="shared" si="9373"/>
        <v>0</v>
      </c>
      <c r="DV683" s="6">
        <f t="shared" si="9374"/>
        <v>0</v>
      </c>
      <c r="DW683" s="6">
        <f t="shared" si="9375"/>
        <v>0</v>
      </c>
      <c r="DX683" s="6">
        <f t="shared" si="9376"/>
        <v>0</v>
      </c>
      <c r="DY683" s="6">
        <f t="shared" si="9377"/>
        <v>0</v>
      </c>
      <c r="DZ683" s="6">
        <f t="shared" si="9378"/>
        <v>0</v>
      </c>
    </row>
    <row r="684" spans="2:130" ht="12" customHeight="1" outlineLevel="1">
      <c r="B684" s="6">
        <f>'23년(세부_실적)'!A909</f>
        <v>678</v>
      </c>
      <c r="C684" s="620"/>
      <c r="D684" s="620"/>
      <c r="E684" s="622" t="str">
        <f>'23년(세부_실적)'!D909</f>
        <v>580mm, 5K</v>
      </c>
      <c r="F684" s="622" t="str">
        <f>'23년(세부_실적)'!E909</f>
        <v>PLN021-T0907150N2R-564B</v>
      </c>
      <c r="G684" s="622" t="s">
        <v>1651</v>
      </c>
      <c r="H684" s="622" t="str">
        <f>'23년(세부_실적)'!F909</f>
        <v>T09</v>
      </c>
      <c r="I684" s="617" t="str">
        <f>'23년(세부_실적)'!G909</f>
        <v>구</v>
      </c>
      <c r="J684" s="617" t="str">
        <f>'23년(세부_실적)'!H909</f>
        <v>SY</v>
      </c>
      <c r="K684" s="617">
        <f>'23년(세부_실적)'!I909</f>
        <v>7.86</v>
      </c>
      <c r="L684" s="617">
        <f>'23년(세부_실적)'!J909</f>
        <v>0</v>
      </c>
      <c r="M684" s="617">
        <f>'23년(세부_실적)'!K909</f>
        <v>7.86</v>
      </c>
      <c r="N684" s="617">
        <f>'23년(세부_실적)'!L909</f>
        <v>0</v>
      </c>
      <c r="O684" s="617">
        <f>'23년(세부_실적)'!M909</f>
        <v>7.86</v>
      </c>
      <c r="P684" s="617">
        <f>'23년(세부_실적)'!N909</f>
        <v>0</v>
      </c>
      <c r="Q684" s="617">
        <f>'23년(세부_실적)'!O909</f>
        <v>7.86</v>
      </c>
      <c r="R684" s="617">
        <f>'23년(세부_실적)'!P909</f>
        <v>0</v>
      </c>
      <c r="S684" s="638">
        <f>'23년(세부_실적)'!Q909</f>
        <v>0</v>
      </c>
      <c r="T684" s="638">
        <f t="shared" si="9323"/>
        <v>0</v>
      </c>
      <c r="U684" s="638">
        <f>'23년(세부_실적)'!S909</f>
        <v>0</v>
      </c>
      <c r="V684" s="638">
        <f t="shared" si="9324"/>
        <v>0</v>
      </c>
      <c r="W684" s="638">
        <f>'23년(세부_실적)'!U909</f>
        <v>0</v>
      </c>
      <c r="X684" s="638">
        <f t="shared" si="9325"/>
        <v>0</v>
      </c>
      <c r="Y684" s="638">
        <f>'23년(세부_실적)'!W909</f>
        <v>0</v>
      </c>
      <c r="Z684" s="638">
        <f t="shared" si="9326"/>
        <v>0</v>
      </c>
      <c r="AA684" s="638">
        <f>'23년(세부_실적)'!Y909</f>
        <v>0</v>
      </c>
      <c r="AB684" s="638">
        <f t="shared" si="9326"/>
        <v>0</v>
      </c>
      <c r="AC684" s="638">
        <f>'23년(세부_실적)'!AA909</f>
        <v>0</v>
      </c>
      <c r="AD684" s="638">
        <f t="shared" ref="AD684" si="9869">AC684*1000</f>
        <v>0</v>
      </c>
      <c r="AE684" s="638">
        <f>'23년(세부_실적)'!AC909</f>
        <v>0</v>
      </c>
      <c r="AF684" s="638">
        <f t="shared" ref="AF684" si="9870">AE684*1000</f>
        <v>0</v>
      </c>
      <c r="AG684" s="638">
        <f>'23년(세부_실적)'!AE909</f>
        <v>0</v>
      </c>
      <c r="AH684" s="638">
        <f t="shared" ref="AH684" si="9871">AG684*1000</f>
        <v>0</v>
      </c>
      <c r="AI684" s="638">
        <f>'23년(세부_실적)'!AG909</f>
        <v>0</v>
      </c>
      <c r="AJ684" s="638">
        <f t="shared" ref="AJ684" si="9872">AI684*1000</f>
        <v>0</v>
      </c>
      <c r="AK684" s="638">
        <f>'23년(세부_실적)'!AI909</f>
        <v>0</v>
      </c>
      <c r="AL684" s="638">
        <f t="shared" ref="AL684" si="9873">AK684*1000</f>
        <v>0</v>
      </c>
      <c r="AM684" s="638">
        <f>'23년(세부_실적)'!AK909</f>
        <v>0</v>
      </c>
      <c r="AN684" s="638">
        <f t="shared" ref="AN684" si="9874">AM684*1000</f>
        <v>0</v>
      </c>
      <c r="AO684" s="638">
        <f>'23년(세부_실적)'!AM909</f>
        <v>0</v>
      </c>
      <c r="AP684" s="638">
        <f t="shared" ref="AP684" si="9875">AO684*1000</f>
        <v>0</v>
      </c>
      <c r="AQ684" s="638">
        <f>'23년(세부_실적)'!AO909</f>
        <v>0</v>
      </c>
      <c r="AR684" s="638">
        <f t="shared" ref="AR684" si="9876">AQ684*1000</f>
        <v>0</v>
      </c>
      <c r="AS684" s="638">
        <f>'23년(세부_실적)'!AQ909</f>
        <v>0</v>
      </c>
      <c r="AT684" s="638">
        <f t="shared" ref="AT684" si="9877">AS684*1000</f>
        <v>0</v>
      </c>
      <c r="AU684" s="638">
        <f>'23년(세부_실적)'!AS909</f>
        <v>0</v>
      </c>
      <c r="AV684" s="638">
        <f t="shared" ref="AV684" si="9878">AU684*1000</f>
        <v>0</v>
      </c>
      <c r="AW684" s="638">
        <f>'23년(세부_실적)'!AU909</f>
        <v>0</v>
      </c>
      <c r="AX684" s="638">
        <f t="shared" ref="AX684" si="9879">AW684*1000</f>
        <v>0</v>
      </c>
      <c r="AY684" s="638">
        <f>'23년(세부_실적)'!AW909</f>
        <v>0</v>
      </c>
      <c r="AZ684" s="638">
        <f t="shared" ref="AZ684" si="9880">AY684*1000</f>
        <v>0</v>
      </c>
      <c r="BA684" s="638">
        <f>'23년(세부_실적)'!AY909</f>
        <v>0</v>
      </c>
      <c r="BB684" s="638">
        <f t="shared" ref="BB684" si="9881">BA684*1000</f>
        <v>0</v>
      </c>
      <c r="BC684" s="638">
        <f>'23년(세부_실적)'!BA909</f>
        <v>0</v>
      </c>
      <c r="BD684" s="638">
        <f t="shared" ref="BD684" si="9882">BC684*1000</f>
        <v>0</v>
      </c>
      <c r="BF684" s="617"/>
      <c r="BG684" s="617"/>
      <c r="BH684" s="617"/>
      <c r="BI684" s="617"/>
      <c r="BJ684" s="617"/>
      <c r="BK684" s="617"/>
      <c r="BL684" s="617"/>
      <c r="BM684" s="617"/>
      <c r="BN684" s="617"/>
      <c r="BO684" s="617"/>
      <c r="BP684" s="617"/>
      <c r="BQ684" s="617"/>
      <c r="BR684" s="617"/>
      <c r="BS684" s="617"/>
      <c r="BT684" s="617"/>
      <c r="BU684" s="617"/>
      <c r="BV684" s="617"/>
      <c r="BW684" s="617"/>
      <c r="BX684" s="617"/>
      <c r="BY684" s="617"/>
      <c r="BZ684" s="617"/>
      <c r="CA684" s="617"/>
      <c r="CB684" s="617"/>
      <c r="CC684" s="617"/>
      <c r="CD684" s="617"/>
      <c r="CE684" s="617"/>
      <c r="CF684" s="617"/>
      <c r="CG684" s="617"/>
      <c r="CH684" s="617"/>
      <c r="CI684" s="617"/>
      <c r="CJ684" s="617"/>
      <c r="CK684" s="617"/>
      <c r="CL684" s="617"/>
      <c r="CM684" s="617"/>
      <c r="CN684" s="617"/>
      <c r="CO684" s="617"/>
      <c r="CP684" s="617"/>
      <c r="CQ684" s="617"/>
      <c r="CR684" s="617"/>
      <c r="CS684" s="617"/>
      <c r="CT684" s="617"/>
      <c r="CU684" s="617"/>
      <c r="CV684" s="617"/>
      <c r="CW684" s="617"/>
      <c r="CX684" s="617"/>
      <c r="CY684" s="617"/>
      <c r="CZ684" s="617"/>
      <c r="DA684" s="617"/>
      <c r="DB684" s="6">
        <f t="shared" si="9355"/>
        <v>0</v>
      </c>
      <c r="DC684" s="6">
        <f t="shared" si="9356"/>
        <v>0</v>
      </c>
      <c r="DD684" s="6">
        <f t="shared" si="9357"/>
        <v>0</v>
      </c>
      <c r="DE684" s="6">
        <f t="shared" si="9358"/>
        <v>0</v>
      </c>
      <c r="DF684" s="6">
        <f t="shared" si="9359"/>
        <v>0</v>
      </c>
      <c r="DG684" s="6">
        <f t="shared" si="9360"/>
        <v>0</v>
      </c>
      <c r="DH684" s="6">
        <f t="shared" si="9361"/>
        <v>0</v>
      </c>
      <c r="DI684" s="6">
        <f t="shared" si="9362"/>
        <v>0</v>
      </c>
      <c r="DJ684" s="6">
        <f t="shared" si="9363"/>
        <v>0</v>
      </c>
      <c r="DK684" s="6">
        <f t="shared" si="9364"/>
        <v>0</v>
      </c>
      <c r="DL684" s="6">
        <f t="shared" si="9365"/>
        <v>0</v>
      </c>
      <c r="DM684" s="6">
        <f t="shared" si="9366"/>
        <v>0</v>
      </c>
      <c r="DO684" s="6">
        <f t="shared" si="9367"/>
        <v>0</v>
      </c>
      <c r="DP684" s="6">
        <f t="shared" si="9368"/>
        <v>0</v>
      </c>
      <c r="DQ684" s="6">
        <f t="shared" si="9369"/>
        <v>0</v>
      </c>
      <c r="DR684" s="6">
        <f t="shared" si="9370"/>
        <v>0</v>
      </c>
      <c r="DS684" s="6">
        <f t="shared" si="9371"/>
        <v>0</v>
      </c>
      <c r="DT684" s="6">
        <f t="shared" si="9372"/>
        <v>0</v>
      </c>
      <c r="DU684" s="6">
        <f t="shared" si="9373"/>
        <v>0</v>
      </c>
      <c r="DV684" s="6">
        <f t="shared" si="9374"/>
        <v>0</v>
      </c>
      <c r="DW684" s="6">
        <f t="shared" si="9375"/>
        <v>0</v>
      </c>
      <c r="DX684" s="6">
        <f t="shared" si="9376"/>
        <v>0</v>
      </c>
      <c r="DY684" s="6">
        <f t="shared" si="9377"/>
        <v>0</v>
      </c>
      <c r="DZ684" s="6">
        <f t="shared" si="9378"/>
        <v>0</v>
      </c>
    </row>
    <row r="685" spans="2:130" ht="12" customHeight="1" outlineLevel="1">
      <c r="B685" s="6">
        <f>'23년(세부_실적)'!A910</f>
        <v>679</v>
      </c>
      <c r="C685" s="620"/>
      <c r="D685" s="620"/>
      <c r="E685" s="622" t="str">
        <f>'23년(세부_실적)'!D910</f>
        <v>580mm, 5K</v>
      </c>
      <c r="F685" s="622" t="str">
        <f>'23년(세부_실적)'!E910</f>
        <v>PLN021-T0907150N2R-565</v>
      </c>
      <c r="G685" s="622" t="s">
        <v>1652</v>
      </c>
      <c r="H685" s="622" t="str">
        <f>'23년(세부_실적)'!F910</f>
        <v>T09</v>
      </c>
      <c r="I685" s="617" t="str">
        <f>'23년(세부_실적)'!G910</f>
        <v>구</v>
      </c>
      <c r="J685" s="617" t="str">
        <f>'23년(세부_실적)'!H910</f>
        <v>SY</v>
      </c>
      <c r="K685" s="617">
        <f>'23년(세부_실적)'!I910</f>
        <v>8.7100000000000009</v>
      </c>
      <c r="L685" s="617">
        <f>'23년(세부_실적)'!J910</f>
        <v>0</v>
      </c>
      <c r="M685" s="617">
        <f>'23년(세부_실적)'!K910</f>
        <v>8.7100000000000009</v>
      </c>
      <c r="N685" s="617">
        <f>'23년(세부_실적)'!L910</f>
        <v>0</v>
      </c>
      <c r="O685" s="617">
        <f>'23년(세부_실적)'!M910</f>
        <v>8.7100000000000009</v>
      </c>
      <c r="P685" s="617">
        <f>'23년(세부_실적)'!N910</f>
        <v>0</v>
      </c>
      <c r="Q685" s="617">
        <f>'23년(세부_실적)'!O910</f>
        <v>8.7100000000000009</v>
      </c>
      <c r="R685" s="617">
        <f>'23년(세부_실적)'!P910</f>
        <v>0</v>
      </c>
      <c r="S685" s="638">
        <f>'23년(세부_실적)'!Q910</f>
        <v>15.2</v>
      </c>
      <c r="T685" s="638">
        <f t="shared" si="9323"/>
        <v>15200</v>
      </c>
      <c r="U685" s="638">
        <f>'23년(세부_실적)'!S910</f>
        <v>2</v>
      </c>
      <c r="V685" s="638">
        <f t="shared" si="9324"/>
        <v>2000</v>
      </c>
      <c r="W685" s="638">
        <f>'23년(세부_실적)'!U910</f>
        <v>1.7</v>
      </c>
      <c r="X685" s="638">
        <f t="shared" si="9325"/>
        <v>1700</v>
      </c>
      <c r="Y685" s="638">
        <f>'23년(세부_실적)'!W910</f>
        <v>3</v>
      </c>
      <c r="Z685" s="638">
        <f t="shared" si="9326"/>
        <v>3000</v>
      </c>
      <c r="AA685" s="638">
        <f>'23년(세부_실적)'!Y910</f>
        <v>6.7</v>
      </c>
      <c r="AB685" s="638">
        <f t="shared" si="9326"/>
        <v>6700</v>
      </c>
      <c r="AC685" s="638">
        <f>'23년(세부_실적)'!AA910</f>
        <v>4.5</v>
      </c>
      <c r="AD685" s="638">
        <f t="shared" ref="AD685" si="9883">AC685*1000</f>
        <v>4500</v>
      </c>
      <c r="AE685" s="638">
        <f>'23년(세부_실적)'!AC910</f>
        <v>4</v>
      </c>
      <c r="AF685" s="638">
        <f t="shared" ref="AF685" si="9884">AE685*1000</f>
        <v>4000</v>
      </c>
      <c r="AG685" s="638">
        <f>'23년(세부_실적)'!AE910</f>
        <v>0</v>
      </c>
      <c r="AH685" s="638">
        <f t="shared" ref="AH685" si="9885">AG685*1000</f>
        <v>0</v>
      </c>
      <c r="AI685" s="638">
        <f>'23년(세부_실적)'!AG910</f>
        <v>8.5</v>
      </c>
      <c r="AJ685" s="638">
        <f t="shared" ref="AJ685" si="9886">AI685*1000</f>
        <v>8500</v>
      </c>
      <c r="AK685" s="638">
        <f>'23년(세부_실적)'!AI910</f>
        <v>15.2</v>
      </c>
      <c r="AL685" s="638">
        <f t="shared" ref="AL685" si="9887">AK685*1000</f>
        <v>15200</v>
      </c>
      <c r="AM685" s="638">
        <f>'23년(세부_실적)'!AK910</f>
        <v>0</v>
      </c>
      <c r="AN685" s="638">
        <f t="shared" ref="AN685" si="9888">AM685*1000</f>
        <v>0</v>
      </c>
      <c r="AO685" s="638">
        <f>'23년(세부_실적)'!AM910</f>
        <v>0</v>
      </c>
      <c r="AP685" s="638">
        <f t="shared" ref="AP685" si="9889">AO685*1000</f>
        <v>0</v>
      </c>
      <c r="AQ685" s="638">
        <f>'23년(세부_실적)'!AO910</f>
        <v>0</v>
      </c>
      <c r="AR685" s="638">
        <f t="shared" ref="AR685" si="9890">AQ685*1000</f>
        <v>0</v>
      </c>
      <c r="AS685" s="638">
        <f>'23년(세부_실적)'!AQ910</f>
        <v>0</v>
      </c>
      <c r="AT685" s="638">
        <f t="shared" ref="AT685" si="9891">AS685*1000</f>
        <v>0</v>
      </c>
      <c r="AU685" s="638">
        <f>'23년(세부_실적)'!AS910</f>
        <v>0</v>
      </c>
      <c r="AV685" s="638">
        <f t="shared" ref="AV685" si="9892">AU685*1000</f>
        <v>0</v>
      </c>
      <c r="AW685" s="638">
        <f>'23년(세부_실적)'!AU910</f>
        <v>0</v>
      </c>
      <c r="AX685" s="638">
        <f t="shared" ref="AX685" si="9893">AW685*1000</f>
        <v>0</v>
      </c>
      <c r="AY685" s="638">
        <f>'23년(세부_실적)'!AW910</f>
        <v>0</v>
      </c>
      <c r="AZ685" s="638">
        <f t="shared" ref="AZ685" si="9894">AY685*1000</f>
        <v>0</v>
      </c>
      <c r="BA685" s="638">
        <f>'23년(세부_실적)'!AY910</f>
        <v>0</v>
      </c>
      <c r="BB685" s="638">
        <f t="shared" ref="BB685" si="9895">BA685*1000</f>
        <v>0</v>
      </c>
      <c r="BC685" s="638">
        <f>'23년(세부_실적)'!BA910</f>
        <v>0</v>
      </c>
      <c r="BD685" s="638">
        <f t="shared" ref="BD685" si="9896">BC685*1000</f>
        <v>0</v>
      </c>
      <c r="BF685" s="617">
        <v>1.7709999999999999</v>
      </c>
      <c r="BG685" s="617">
        <v>4.4422659849090911</v>
      </c>
      <c r="BH685" s="617"/>
      <c r="BI685" s="617"/>
      <c r="BJ685" s="617">
        <v>1.7709999999999999</v>
      </c>
      <c r="BK685" s="617">
        <v>4.4422659849090911</v>
      </c>
      <c r="BL685" s="617"/>
      <c r="BM685" s="617"/>
      <c r="BN685" s="617">
        <v>1.7709999999999999</v>
      </c>
      <c r="BO685" s="617">
        <v>4.4422659849090911</v>
      </c>
      <c r="BP685" s="617"/>
      <c r="BQ685" s="617"/>
      <c r="BR685" s="617">
        <v>1.7709999999999999</v>
      </c>
      <c r="BS685" s="617">
        <v>4.459575522727274</v>
      </c>
      <c r="BT685" s="617"/>
      <c r="BU685" s="617"/>
      <c r="BV685" s="617">
        <v>1.7709999999999999</v>
      </c>
      <c r="BW685" s="617">
        <v>4.459575522727274</v>
      </c>
      <c r="BX685" s="617">
        <v>7.86</v>
      </c>
      <c r="BY685" s="617"/>
      <c r="BZ685" s="617">
        <v>1.7709999999999999</v>
      </c>
      <c r="CA685" s="617">
        <v>4.459575522727274</v>
      </c>
      <c r="CB685" s="617">
        <v>8.2899999999999991</v>
      </c>
      <c r="CC685" s="617"/>
      <c r="CD685" s="617"/>
      <c r="CE685" s="617"/>
      <c r="CF685" s="617"/>
      <c r="CG685" s="617"/>
      <c r="CH685" s="617"/>
      <c r="CI685" s="617"/>
      <c r="CJ685" s="617"/>
      <c r="CK685" s="617"/>
      <c r="CL685" s="617"/>
      <c r="CM685" s="617"/>
      <c r="CN685" s="617"/>
      <c r="CO685" s="617"/>
      <c r="CP685" s="617"/>
      <c r="CQ685" s="617"/>
      <c r="CR685" s="617"/>
      <c r="CS685" s="617"/>
      <c r="CT685" s="617"/>
      <c r="CU685" s="617"/>
      <c r="CV685" s="617"/>
      <c r="CW685" s="617"/>
      <c r="CX685" s="617"/>
      <c r="CY685" s="617"/>
      <c r="CZ685" s="617"/>
      <c r="DA685" s="617"/>
      <c r="DB685" s="6">
        <f t="shared" si="9355"/>
        <v>0</v>
      </c>
      <c r="DC685" s="6">
        <f t="shared" si="9356"/>
        <v>0</v>
      </c>
      <c r="DD685" s="6">
        <f t="shared" si="9357"/>
        <v>0</v>
      </c>
      <c r="DE685" s="6">
        <f t="shared" si="9358"/>
        <v>0</v>
      </c>
      <c r="DF685" s="6">
        <f t="shared" si="9359"/>
        <v>41629389.599999994</v>
      </c>
      <c r="DG685" s="6">
        <f t="shared" si="9360"/>
        <v>0</v>
      </c>
      <c r="DH685" s="6">
        <f t="shared" si="9361"/>
        <v>0</v>
      </c>
      <c r="DI685" s="6">
        <f t="shared" si="9362"/>
        <v>0</v>
      </c>
      <c r="DJ685" s="6">
        <f t="shared" si="9363"/>
        <v>0</v>
      </c>
      <c r="DK685" s="6">
        <f t="shared" si="9364"/>
        <v>0</v>
      </c>
      <c r="DL685" s="6">
        <f t="shared" si="9365"/>
        <v>0</v>
      </c>
      <c r="DM685" s="6">
        <f t="shared" si="9366"/>
        <v>0</v>
      </c>
      <c r="DO685" s="6">
        <f t="shared" si="9367"/>
        <v>15479606.60948281</v>
      </c>
      <c r="DP685" s="6">
        <f t="shared" si="9368"/>
        <v>13459015.231594468</v>
      </c>
      <c r="DQ685" s="6">
        <f t="shared" si="9369"/>
        <v>24295671.84813017</v>
      </c>
      <c r="DR685" s="6">
        <f t="shared" si="9370"/>
        <v>37102703.403309554</v>
      </c>
      <c r="DS685" s="6">
        <f t="shared" si="9371"/>
        <v>32999370.975551821</v>
      </c>
      <c r="DT685" s="6">
        <f t="shared" si="9372"/>
        <v>0</v>
      </c>
      <c r="DU685" s="6">
        <f t="shared" si="9373"/>
        <v>0</v>
      </c>
      <c r="DV685" s="6">
        <f t="shared" si="9374"/>
        <v>0</v>
      </c>
      <c r="DW685" s="6">
        <f t="shared" si="9375"/>
        <v>0</v>
      </c>
      <c r="DX685" s="6">
        <f t="shared" si="9376"/>
        <v>0</v>
      </c>
      <c r="DY685" s="6">
        <f t="shared" si="9377"/>
        <v>0</v>
      </c>
      <c r="DZ685" s="6">
        <f t="shared" si="9378"/>
        <v>0</v>
      </c>
    </row>
    <row r="686" spans="2:130" ht="12" customHeight="1" outlineLevel="1">
      <c r="B686" s="6">
        <f>'23년(세부_실적)'!A911</f>
        <v>680</v>
      </c>
      <c r="C686" s="620"/>
      <c r="D686" s="620"/>
      <c r="E686" s="622" t="str">
        <f>'23년(세부_실적)'!D911</f>
        <v>580mm, 6.5K</v>
      </c>
      <c r="F686" s="622" t="str">
        <f>'23년(세부_실적)'!E911</f>
        <v>PLN021-T0907165N2R-563</v>
      </c>
      <c r="G686" s="622" t="s">
        <v>1653</v>
      </c>
      <c r="H686" s="622" t="str">
        <f>'23년(세부_실적)'!F911</f>
        <v>T09</v>
      </c>
      <c r="I686" s="617" t="str">
        <f>'23년(세부_실적)'!G911</f>
        <v>구</v>
      </c>
      <c r="J686" s="617" t="str">
        <f>'23년(세부_실적)'!H911</f>
        <v>SY</v>
      </c>
      <c r="K686" s="617">
        <f>'23년(세부_실적)'!I911</f>
        <v>8.5</v>
      </c>
      <c r="L686" s="617">
        <f>'23년(세부_실적)'!J911</f>
        <v>0</v>
      </c>
      <c r="M686" s="617">
        <f>'23년(세부_실적)'!K911</f>
        <v>8.5</v>
      </c>
      <c r="N686" s="617">
        <f>'23년(세부_실적)'!L911</f>
        <v>0</v>
      </c>
      <c r="O686" s="617">
        <f>'23년(세부_실적)'!M911</f>
        <v>8.5</v>
      </c>
      <c r="P686" s="617">
        <f>'23년(세부_실적)'!N911</f>
        <v>0</v>
      </c>
      <c r="Q686" s="617">
        <f>'23년(세부_실적)'!O911</f>
        <v>8.5</v>
      </c>
      <c r="R686" s="617">
        <f>'23년(세부_실적)'!P911</f>
        <v>0</v>
      </c>
      <c r="S686" s="638">
        <f>'23년(세부_실적)'!Q911</f>
        <v>0</v>
      </c>
      <c r="T686" s="638">
        <f t="shared" si="9323"/>
        <v>0</v>
      </c>
      <c r="U686" s="638">
        <f>'23년(세부_실적)'!S911</f>
        <v>0</v>
      </c>
      <c r="V686" s="638">
        <f t="shared" si="9324"/>
        <v>0</v>
      </c>
      <c r="W686" s="638">
        <f>'23년(세부_실적)'!U911</f>
        <v>0</v>
      </c>
      <c r="X686" s="638">
        <f t="shared" si="9325"/>
        <v>0</v>
      </c>
      <c r="Y686" s="638">
        <f>'23년(세부_실적)'!W911</f>
        <v>0</v>
      </c>
      <c r="Z686" s="638">
        <f t="shared" si="9326"/>
        <v>0</v>
      </c>
      <c r="AA686" s="638">
        <f>'23년(세부_실적)'!Y911</f>
        <v>0</v>
      </c>
      <c r="AB686" s="638">
        <f t="shared" si="9326"/>
        <v>0</v>
      </c>
      <c r="AC686" s="638">
        <f>'23년(세부_실적)'!AA911</f>
        <v>0</v>
      </c>
      <c r="AD686" s="638">
        <f t="shared" ref="AD686" si="9897">AC686*1000</f>
        <v>0</v>
      </c>
      <c r="AE686" s="638">
        <f>'23년(세부_실적)'!AC911</f>
        <v>0</v>
      </c>
      <c r="AF686" s="638">
        <f t="shared" ref="AF686" si="9898">AE686*1000</f>
        <v>0</v>
      </c>
      <c r="AG686" s="638">
        <f>'23년(세부_실적)'!AE911</f>
        <v>0</v>
      </c>
      <c r="AH686" s="638">
        <f t="shared" ref="AH686" si="9899">AG686*1000</f>
        <v>0</v>
      </c>
      <c r="AI686" s="638">
        <f>'23년(세부_실적)'!AG911</f>
        <v>0</v>
      </c>
      <c r="AJ686" s="638">
        <f t="shared" ref="AJ686" si="9900">AI686*1000</f>
        <v>0</v>
      </c>
      <c r="AK686" s="638">
        <f>'23년(세부_실적)'!AI911</f>
        <v>0</v>
      </c>
      <c r="AL686" s="638">
        <f t="shared" ref="AL686" si="9901">AK686*1000</f>
        <v>0</v>
      </c>
      <c r="AM686" s="638">
        <f>'23년(세부_실적)'!AK911</f>
        <v>0</v>
      </c>
      <c r="AN686" s="638">
        <f t="shared" ref="AN686" si="9902">AM686*1000</f>
        <v>0</v>
      </c>
      <c r="AO686" s="638">
        <f>'23년(세부_실적)'!AM911</f>
        <v>0</v>
      </c>
      <c r="AP686" s="638">
        <f t="shared" ref="AP686" si="9903">AO686*1000</f>
        <v>0</v>
      </c>
      <c r="AQ686" s="638">
        <f>'23년(세부_실적)'!AO911</f>
        <v>0</v>
      </c>
      <c r="AR686" s="638">
        <f t="shared" ref="AR686" si="9904">AQ686*1000</f>
        <v>0</v>
      </c>
      <c r="AS686" s="638">
        <f>'23년(세부_실적)'!AQ911</f>
        <v>0</v>
      </c>
      <c r="AT686" s="638">
        <f t="shared" ref="AT686" si="9905">AS686*1000</f>
        <v>0</v>
      </c>
      <c r="AU686" s="638">
        <f>'23년(세부_실적)'!AS911</f>
        <v>0</v>
      </c>
      <c r="AV686" s="638">
        <f t="shared" ref="AV686" si="9906">AU686*1000</f>
        <v>0</v>
      </c>
      <c r="AW686" s="638">
        <f>'23년(세부_실적)'!AU911</f>
        <v>0</v>
      </c>
      <c r="AX686" s="638">
        <f t="shared" ref="AX686" si="9907">AW686*1000</f>
        <v>0</v>
      </c>
      <c r="AY686" s="638">
        <f>'23년(세부_실적)'!AW911</f>
        <v>0</v>
      </c>
      <c r="AZ686" s="638">
        <f t="shared" ref="AZ686" si="9908">AY686*1000</f>
        <v>0</v>
      </c>
      <c r="BA686" s="638">
        <f>'23년(세부_실적)'!AY911</f>
        <v>0</v>
      </c>
      <c r="BB686" s="638">
        <f t="shared" ref="BB686" si="9909">BA686*1000</f>
        <v>0</v>
      </c>
      <c r="BC686" s="638">
        <f>'23년(세부_실적)'!BA911</f>
        <v>0</v>
      </c>
      <c r="BD686" s="638">
        <f t="shared" ref="BD686" si="9910">BC686*1000</f>
        <v>0</v>
      </c>
      <c r="BF686" s="617"/>
      <c r="BG686" s="617"/>
      <c r="BH686" s="617"/>
      <c r="BI686" s="617"/>
      <c r="BJ686" s="617"/>
      <c r="BK686" s="617"/>
      <c r="BL686" s="617"/>
      <c r="BM686" s="617"/>
      <c r="BN686" s="617"/>
      <c r="BO686" s="617"/>
      <c r="BP686" s="617"/>
      <c r="BQ686" s="617"/>
      <c r="BR686" s="617"/>
      <c r="BS686" s="617"/>
      <c r="BT686" s="617"/>
      <c r="BU686" s="617"/>
      <c r="BV686" s="617"/>
      <c r="BW686" s="617"/>
      <c r="BX686" s="617"/>
      <c r="BY686" s="617"/>
      <c r="BZ686" s="617"/>
      <c r="CA686" s="617"/>
      <c r="CB686" s="617"/>
      <c r="CC686" s="617"/>
      <c r="CD686" s="617"/>
      <c r="CE686" s="617"/>
      <c r="CF686" s="617"/>
      <c r="CG686" s="617"/>
      <c r="CH686" s="617"/>
      <c r="CI686" s="617"/>
      <c r="CJ686" s="617"/>
      <c r="CK686" s="617"/>
      <c r="CL686" s="617"/>
      <c r="CM686" s="617"/>
      <c r="CN686" s="617"/>
      <c r="CO686" s="617"/>
      <c r="CP686" s="617"/>
      <c r="CQ686" s="617"/>
      <c r="CR686" s="617"/>
      <c r="CS686" s="617"/>
      <c r="CT686" s="617"/>
      <c r="CU686" s="617"/>
      <c r="CV686" s="617"/>
      <c r="CW686" s="617"/>
      <c r="CX686" s="617"/>
      <c r="CY686" s="617"/>
      <c r="CZ686" s="617"/>
      <c r="DA686" s="617"/>
      <c r="DB686" s="6">
        <f t="shared" si="9355"/>
        <v>0</v>
      </c>
      <c r="DC686" s="6">
        <f t="shared" si="9356"/>
        <v>0</v>
      </c>
      <c r="DD686" s="6">
        <f t="shared" si="9357"/>
        <v>0</v>
      </c>
      <c r="DE686" s="6">
        <f t="shared" si="9358"/>
        <v>0</v>
      </c>
      <c r="DF686" s="6">
        <f t="shared" si="9359"/>
        <v>0</v>
      </c>
      <c r="DG686" s="6">
        <f t="shared" si="9360"/>
        <v>0</v>
      </c>
      <c r="DH686" s="6">
        <f t="shared" si="9361"/>
        <v>0</v>
      </c>
      <c r="DI686" s="6">
        <f t="shared" si="9362"/>
        <v>0</v>
      </c>
      <c r="DJ686" s="6">
        <f t="shared" si="9363"/>
        <v>0</v>
      </c>
      <c r="DK686" s="6">
        <f t="shared" si="9364"/>
        <v>0</v>
      </c>
      <c r="DL686" s="6">
        <f t="shared" si="9365"/>
        <v>0</v>
      </c>
      <c r="DM686" s="6">
        <f t="shared" si="9366"/>
        <v>0</v>
      </c>
      <c r="DO686" s="6">
        <f t="shared" si="9367"/>
        <v>0</v>
      </c>
      <c r="DP686" s="6">
        <f t="shared" si="9368"/>
        <v>0</v>
      </c>
      <c r="DQ686" s="6">
        <f t="shared" si="9369"/>
        <v>0</v>
      </c>
      <c r="DR686" s="6">
        <f t="shared" si="9370"/>
        <v>0</v>
      </c>
      <c r="DS686" s="6">
        <f t="shared" si="9371"/>
        <v>0</v>
      </c>
      <c r="DT686" s="6">
        <f t="shared" si="9372"/>
        <v>0</v>
      </c>
      <c r="DU686" s="6">
        <f t="shared" si="9373"/>
        <v>0</v>
      </c>
      <c r="DV686" s="6">
        <f t="shared" si="9374"/>
        <v>0</v>
      </c>
      <c r="DW686" s="6">
        <f t="shared" si="9375"/>
        <v>0</v>
      </c>
      <c r="DX686" s="6">
        <f t="shared" si="9376"/>
        <v>0</v>
      </c>
      <c r="DY686" s="6">
        <f t="shared" si="9377"/>
        <v>0</v>
      </c>
      <c r="DZ686" s="6">
        <f t="shared" si="9378"/>
        <v>0</v>
      </c>
    </row>
    <row r="687" spans="2:130" ht="12" customHeight="1" outlineLevel="1">
      <c r="B687" s="6">
        <f>'23년(세부_실적)'!A912</f>
        <v>681</v>
      </c>
      <c r="C687" s="620"/>
      <c r="D687" s="620"/>
      <c r="E687" s="622" t="str">
        <f>'23년(세부_실적)'!D912</f>
        <v>580mm, 6.5K</v>
      </c>
      <c r="F687" s="622" t="str">
        <f>'23년(세부_실적)'!E912</f>
        <v>PLN021-T0907165N2R-564</v>
      </c>
      <c r="G687" s="622" t="s">
        <v>1654</v>
      </c>
      <c r="H687" s="622" t="str">
        <f>'23년(세부_실적)'!F912</f>
        <v>T09</v>
      </c>
      <c r="I687" s="617" t="str">
        <f>'23년(세부_실적)'!G912</f>
        <v>구</v>
      </c>
      <c r="J687" s="617" t="str">
        <f>'23년(세부_실적)'!H912</f>
        <v>SY</v>
      </c>
      <c r="K687" s="617">
        <f>'23년(세부_실적)'!I912</f>
        <v>7.86</v>
      </c>
      <c r="L687" s="617">
        <f>'23년(세부_실적)'!J912</f>
        <v>0</v>
      </c>
      <c r="M687" s="617">
        <f>'23년(세부_실적)'!K912</f>
        <v>7.86</v>
      </c>
      <c r="N687" s="617">
        <f>'23년(세부_실적)'!L912</f>
        <v>0</v>
      </c>
      <c r="O687" s="617">
        <f>'23년(세부_실적)'!M912</f>
        <v>7.86</v>
      </c>
      <c r="P687" s="617">
        <f>'23년(세부_실적)'!N912</f>
        <v>0</v>
      </c>
      <c r="Q687" s="617">
        <f>'23년(세부_실적)'!O912</f>
        <v>7.86</v>
      </c>
      <c r="R687" s="617">
        <f>'23년(세부_실적)'!P912</f>
        <v>0</v>
      </c>
      <c r="S687" s="638">
        <f>'23년(세부_실적)'!Q912</f>
        <v>0</v>
      </c>
      <c r="T687" s="638">
        <f t="shared" si="9323"/>
        <v>0</v>
      </c>
      <c r="U687" s="638">
        <f>'23년(세부_실적)'!S912</f>
        <v>0</v>
      </c>
      <c r="V687" s="638">
        <f t="shared" si="9324"/>
        <v>0</v>
      </c>
      <c r="W687" s="638">
        <f>'23년(세부_실적)'!U912</f>
        <v>0</v>
      </c>
      <c r="X687" s="638">
        <f t="shared" si="9325"/>
        <v>0</v>
      </c>
      <c r="Y687" s="638">
        <f>'23년(세부_실적)'!W912</f>
        <v>0</v>
      </c>
      <c r="Z687" s="638">
        <f t="shared" si="9326"/>
        <v>0</v>
      </c>
      <c r="AA687" s="638">
        <f>'23년(세부_실적)'!Y912</f>
        <v>0</v>
      </c>
      <c r="AB687" s="638">
        <f t="shared" si="9326"/>
        <v>0</v>
      </c>
      <c r="AC687" s="638">
        <f>'23년(세부_실적)'!AA912</f>
        <v>0</v>
      </c>
      <c r="AD687" s="638">
        <f t="shared" ref="AD687" si="9911">AC687*1000</f>
        <v>0</v>
      </c>
      <c r="AE687" s="638">
        <f>'23년(세부_실적)'!AC912</f>
        <v>0</v>
      </c>
      <c r="AF687" s="638">
        <f t="shared" ref="AF687" si="9912">AE687*1000</f>
        <v>0</v>
      </c>
      <c r="AG687" s="638">
        <f>'23년(세부_실적)'!AE912</f>
        <v>0</v>
      </c>
      <c r="AH687" s="638">
        <f t="shared" ref="AH687" si="9913">AG687*1000</f>
        <v>0</v>
      </c>
      <c r="AI687" s="638">
        <f>'23년(세부_실적)'!AG912</f>
        <v>0</v>
      </c>
      <c r="AJ687" s="638">
        <f t="shared" ref="AJ687" si="9914">AI687*1000</f>
        <v>0</v>
      </c>
      <c r="AK687" s="638">
        <f>'23년(세부_실적)'!AI912</f>
        <v>0</v>
      </c>
      <c r="AL687" s="638">
        <f t="shared" ref="AL687" si="9915">AK687*1000</f>
        <v>0</v>
      </c>
      <c r="AM687" s="638">
        <f>'23년(세부_실적)'!AK912</f>
        <v>0</v>
      </c>
      <c r="AN687" s="638">
        <f t="shared" ref="AN687" si="9916">AM687*1000</f>
        <v>0</v>
      </c>
      <c r="AO687" s="638">
        <f>'23년(세부_실적)'!AM912</f>
        <v>0</v>
      </c>
      <c r="AP687" s="638">
        <f t="shared" ref="AP687" si="9917">AO687*1000</f>
        <v>0</v>
      </c>
      <c r="AQ687" s="638">
        <f>'23년(세부_실적)'!AO912</f>
        <v>0</v>
      </c>
      <c r="AR687" s="638">
        <f t="shared" ref="AR687" si="9918">AQ687*1000</f>
        <v>0</v>
      </c>
      <c r="AS687" s="638">
        <f>'23년(세부_실적)'!AQ912</f>
        <v>0</v>
      </c>
      <c r="AT687" s="638">
        <f t="shared" ref="AT687" si="9919">AS687*1000</f>
        <v>0</v>
      </c>
      <c r="AU687" s="638">
        <f>'23년(세부_실적)'!AS912</f>
        <v>0</v>
      </c>
      <c r="AV687" s="638">
        <f t="shared" ref="AV687" si="9920">AU687*1000</f>
        <v>0</v>
      </c>
      <c r="AW687" s="638">
        <f>'23년(세부_실적)'!AU912</f>
        <v>0</v>
      </c>
      <c r="AX687" s="638">
        <f t="shared" ref="AX687" si="9921">AW687*1000</f>
        <v>0</v>
      </c>
      <c r="AY687" s="638">
        <f>'23년(세부_실적)'!AW912</f>
        <v>0</v>
      </c>
      <c r="AZ687" s="638">
        <f t="shared" ref="AZ687" si="9922">AY687*1000</f>
        <v>0</v>
      </c>
      <c r="BA687" s="638">
        <f>'23년(세부_실적)'!AY912</f>
        <v>0</v>
      </c>
      <c r="BB687" s="638">
        <f t="shared" ref="BB687" si="9923">BA687*1000</f>
        <v>0</v>
      </c>
      <c r="BC687" s="638">
        <f>'23년(세부_실적)'!BA912</f>
        <v>0</v>
      </c>
      <c r="BD687" s="638">
        <f t="shared" ref="BD687" si="9924">BC687*1000</f>
        <v>0</v>
      </c>
      <c r="BF687" s="617">
        <v>1.7709999999999999</v>
      </c>
      <c r="BG687" s="617">
        <v>4.3681300681818183</v>
      </c>
      <c r="BH687" s="617"/>
      <c r="BI687" s="617"/>
      <c r="BJ687" s="617">
        <v>1.7709999999999999</v>
      </c>
      <c r="BK687" s="617">
        <v>4.3681300681818183</v>
      </c>
      <c r="BL687" s="617"/>
      <c r="BM687" s="617"/>
      <c r="BN687" s="617">
        <v>1.7709999999999999</v>
      </c>
      <c r="BO687" s="617">
        <v>4.3681300681818183</v>
      </c>
      <c r="BP687" s="617"/>
      <c r="BQ687" s="617"/>
      <c r="BR687" s="617">
        <v>1.7709999999999999</v>
      </c>
      <c r="BS687" s="617">
        <v>4.459575522727274</v>
      </c>
      <c r="BT687" s="617"/>
      <c r="BU687" s="617"/>
      <c r="BV687" s="617">
        <v>1.7709999999999999</v>
      </c>
      <c r="BW687" s="617">
        <v>4.459575522727274</v>
      </c>
      <c r="BX687" s="617"/>
      <c r="BY687" s="617"/>
      <c r="BZ687" s="617">
        <v>1.7709999999999999</v>
      </c>
      <c r="CA687" s="617">
        <v>4.459575522727274</v>
      </c>
      <c r="CB687" s="617"/>
      <c r="CC687" s="617"/>
      <c r="CD687" s="617"/>
      <c r="CE687" s="617"/>
      <c r="CF687" s="617"/>
      <c r="CG687" s="617"/>
      <c r="CH687" s="617"/>
      <c r="CI687" s="617"/>
      <c r="CJ687" s="617"/>
      <c r="CK687" s="617"/>
      <c r="CL687" s="617"/>
      <c r="CM687" s="617"/>
      <c r="CN687" s="617"/>
      <c r="CO687" s="617"/>
      <c r="CP687" s="617"/>
      <c r="CQ687" s="617"/>
      <c r="CR687" s="617"/>
      <c r="CS687" s="617"/>
      <c r="CT687" s="617"/>
      <c r="CU687" s="617"/>
      <c r="CV687" s="617"/>
      <c r="CW687" s="617"/>
      <c r="CX687" s="617"/>
      <c r="CY687" s="617"/>
      <c r="CZ687" s="617"/>
      <c r="DA687" s="617"/>
      <c r="DB687" s="6">
        <f t="shared" si="9355"/>
        <v>0</v>
      </c>
      <c r="DC687" s="6">
        <f t="shared" si="9356"/>
        <v>0</v>
      </c>
      <c r="DD687" s="6">
        <f t="shared" si="9357"/>
        <v>0</v>
      </c>
      <c r="DE687" s="6">
        <f t="shared" si="9358"/>
        <v>0</v>
      </c>
      <c r="DF687" s="6">
        <f t="shared" si="9359"/>
        <v>0</v>
      </c>
      <c r="DG687" s="6">
        <f t="shared" si="9360"/>
        <v>0</v>
      </c>
      <c r="DH687" s="6">
        <f t="shared" si="9361"/>
        <v>0</v>
      </c>
      <c r="DI687" s="6">
        <f t="shared" si="9362"/>
        <v>0</v>
      </c>
      <c r="DJ687" s="6">
        <f t="shared" si="9363"/>
        <v>0</v>
      </c>
      <c r="DK687" s="6">
        <f t="shared" si="9364"/>
        <v>0</v>
      </c>
      <c r="DL687" s="6">
        <f t="shared" si="9365"/>
        <v>0</v>
      </c>
      <c r="DM687" s="6">
        <f t="shared" si="9366"/>
        <v>0</v>
      </c>
      <c r="DO687" s="6">
        <f t="shared" si="9367"/>
        <v>0</v>
      </c>
      <c r="DP687" s="6">
        <f t="shared" si="9368"/>
        <v>0</v>
      </c>
      <c r="DQ687" s="6">
        <f t="shared" si="9369"/>
        <v>0</v>
      </c>
      <c r="DR687" s="6">
        <f t="shared" si="9370"/>
        <v>0</v>
      </c>
      <c r="DS687" s="6">
        <f t="shared" si="9371"/>
        <v>0</v>
      </c>
      <c r="DT687" s="6">
        <f t="shared" si="9372"/>
        <v>0</v>
      </c>
      <c r="DU687" s="6">
        <f t="shared" si="9373"/>
        <v>0</v>
      </c>
      <c r="DV687" s="6">
        <f t="shared" si="9374"/>
        <v>0</v>
      </c>
      <c r="DW687" s="6">
        <f t="shared" si="9375"/>
        <v>0</v>
      </c>
      <c r="DX687" s="6">
        <f t="shared" si="9376"/>
        <v>0</v>
      </c>
      <c r="DY687" s="6">
        <f t="shared" si="9377"/>
        <v>0</v>
      </c>
      <c r="DZ687" s="6">
        <f t="shared" si="9378"/>
        <v>0</v>
      </c>
    </row>
    <row r="688" spans="2:130" ht="12" customHeight="1" outlineLevel="1">
      <c r="B688" s="6">
        <f>'23년(세부_실적)'!A913</f>
        <v>682</v>
      </c>
      <c r="C688" s="620"/>
      <c r="D688" s="620"/>
      <c r="E688" s="622" t="str">
        <f>'23년(세부_실적)'!D913</f>
        <v>580mm, 6.5K</v>
      </c>
      <c r="F688" s="622" t="str">
        <f>'23년(세부_실적)'!E913</f>
        <v>PLN021-T0907165N2R-565</v>
      </c>
      <c r="G688" s="622" t="s">
        <v>1655</v>
      </c>
      <c r="H688" s="622" t="str">
        <f>'23년(세부_실적)'!F913</f>
        <v>T09</v>
      </c>
      <c r="I688" s="617" t="str">
        <f>'23년(세부_실적)'!G913</f>
        <v>구</v>
      </c>
      <c r="J688" s="617" t="str">
        <f>'23년(세부_실적)'!H913</f>
        <v>SY</v>
      </c>
      <c r="K688" s="617">
        <f>'23년(세부_실적)'!I913</f>
        <v>8.6199999999999992</v>
      </c>
      <c r="L688" s="617">
        <f>'23년(세부_실적)'!J913</f>
        <v>0</v>
      </c>
      <c r="M688" s="617">
        <f>'23년(세부_실적)'!K913</f>
        <v>8.6199999999999992</v>
      </c>
      <c r="N688" s="617">
        <f>'23년(세부_실적)'!L913</f>
        <v>0</v>
      </c>
      <c r="O688" s="617">
        <f>'23년(세부_실적)'!M913</f>
        <v>8.6199999999999992</v>
      </c>
      <c r="P688" s="617">
        <f>'23년(세부_실적)'!N913</f>
        <v>0</v>
      </c>
      <c r="Q688" s="617">
        <f>'23년(세부_실적)'!O913</f>
        <v>8.6199999999999992</v>
      </c>
      <c r="R688" s="617">
        <f>'23년(세부_실적)'!P913</f>
        <v>0</v>
      </c>
      <c r="S688" s="638">
        <f>'23년(세부_실적)'!Q913</f>
        <v>0</v>
      </c>
      <c r="T688" s="638">
        <f t="shared" si="9323"/>
        <v>0</v>
      </c>
      <c r="U688" s="638">
        <f>'23년(세부_실적)'!S913</f>
        <v>0</v>
      </c>
      <c r="V688" s="638">
        <f t="shared" si="9324"/>
        <v>0</v>
      </c>
      <c r="W688" s="638">
        <f>'23년(세부_실적)'!U913</f>
        <v>0</v>
      </c>
      <c r="X688" s="638">
        <f t="shared" si="9325"/>
        <v>0</v>
      </c>
      <c r="Y688" s="638">
        <f>'23년(세부_실적)'!W913</f>
        <v>0</v>
      </c>
      <c r="Z688" s="638">
        <f t="shared" si="9326"/>
        <v>0</v>
      </c>
      <c r="AA688" s="638">
        <f>'23년(세부_실적)'!Y913</f>
        <v>0</v>
      </c>
      <c r="AB688" s="638">
        <f t="shared" si="9326"/>
        <v>0</v>
      </c>
      <c r="AC688" s="638">
        <f>'23년(세부_실적)'!AA913</f>
        <v>0</v>
      </c>
      <c r="AD688" s="638">
        <f t="shared" ref="AD688" si="9925">AC688*1000</f>
        <v>0</v>
      </c>
      <c r="AE688" s="638">
        <f>'23년(세부_실적)'!AC913</f>
        <v>0</v>
      </c>
      <c r="AF688" s="638">
        <f t="shared" ref="AF688" si="9926">AE688*1000</f>
        <v>0</v>
      </c>
      <c r="AG688" s="638">
        <f>'23년(세부_실적)'!AE913</f>
        <v>0</v>
      </c>
      <c r="AH688" s="638">
        <f t="shared" ref="AH688" si="9927">AG688*1000</f>
        <v>0</v>
      </c>
      <c r="AI688" s="638">
        <f>'23년(세부_실적)'!AG913</f>
        <v>0</v>
      </c>
      <c r="AJ688" s="638">
        <f t="shared" ref="AJ688" si="9928">AI688*1000</f>
        <v>0</v>
      </c>
      <c r="AK688" s="638">
        <f>'23년(세부_실적)'!AI913</f>
        <v>0</v>
      </c>
      <c r="AL688" s="638">
        <f t="shared" ref="AL688" si="9929">AK688*1000</f>
        <v>0</v>
      </c>
      <c r="AM688" s="638">
        <f>'23년(세부_실적)'!AK913</f>
        <v>0</v>
      </c>
      <c r="AN688" s="638">
        <f t="shared" ref="AN688" si="9930">AM688*1000</f>
        <v>0</v>
      </c>
      <c r="AO688" s="638">
        <f>'23년(세부_실적)'!AM913</f>
        <v>0</v>
      </c>
      <c r="AP688" s="638">
        <f t="shared" ref="AP688" si="9931">AO688*1000</f>
        <v>0</v>
      </c>
      <c r="AQ688" s="638">
        <f>'23년(세부_실적)'!AO913</f>
        <v>0</v>
      </c>
      <c r="AR688" s="638">
        <f t="shared" ref="AR688" si="9932">AQ688*1000</f>
        <v>0</v>
      </c>
      <c r="AS688" s="638">
        <f>'23년(세부_실적)'!AQ913</f>
        <v>0</v>
      </c>
      <c r="AT688" s="638">
        <f t="shared" ref="AT688" si="9933">AS688*1000</f>
        <v>0</v>
      </c>
      <c r="AU688" s="638">
        <f>'23년(세부_실적)'!AS913</f>
        <v>0</v>
      </c>
      <c r="AV688" s="638">
        <f t="shared" ref="AV688" si="9934">AU688*1000</f>
        <v>0</v>
      </c>
      <c r="AW688" s="638">
        <f>'23년(세부_실적)'!AU913</f>
        <v>0</v>
      </c>
      <c r="AX688" s="638">
        <f t="shared" ref="AX688" si="9935">AW688*1000</f>
        <v>0</v>
      </c>
      <c r="AY688" s="638">
        <f>'23년(세부_실적)'!AW913</f>
        <v>0</v>
      </c>
      <c r="AZ688" s="638">
        <f t="shared" ref="AZ688" si="9936">AY688*1000</f>
        <v>0</v>
      </c>
      <c r="BA688" s="638">
        <f>'23년(세부_실적)'!AY913</f>
        <v>0</v>
      </c>
      <c r="BB688" s="638">
        <f t="shared" ref="BB688" si="9937">BA688*1000</f>
        <v>0</v>
      </c>
      <c r="BC688" s="638">
        <f>'23년(세부_실적)'!BA913</f>
        <v>0</v>
      </c>
      <c r="BD688" s="638">
        <f t="shared" ref="BD688" si="9938">BC688*1000</f>
        <v>0</v>
      </c>
      <c r="BF688" s="617"/>
      <c r="BG688" s="617"/>
      <c r="BH688" s="617"/>
      <c r="BI688" s="617"/>
      <c r="BJ688" s="617"/>
      <c r="BK688" s="617"/>
      <c r="BL688" s="617"/>
      <c r="BM688" s="617"/>
      <c r="BN688" s="617"/>
      <c r="BO688" s="617"/>
      <c r="BP688" s="617"/>
      <c r="BQ688" s="617"/>
      <c r="BR688" s="617"/>
      <c r="BS688" s="617"/>
      <c r="BT688" s="617"/>
      <c r="BU688" s="617"/>
      <c r="BV688" s="617"/>
      <c r="BW688" s="617"/>
      <c r="BX688" s="617"/>
      <c r="BY688" s="617"/>
      <c r="BZ688" s="617"/>
      <c r="CA688" s="617"/>
      <c r="CB688" s="617"/>
      <c r="CC688" s="617"/>
      <c r="CD688" s="617"/>
      <c r="CE688" s="617"/>
      <c r="CF688" s="617"/>
      <c r="CG688" s="617"/>
      <c r="CH688" s="617"/>
      <c r="CI688" s="617"/>
      <c r="CJ688" s="617"/>
      <c r="CK688" s="617"/>
      <c r="CL688" s="617"/>
      <c r="CM688" s="617"/>
      <c r="CN688" s="617"/>
      <c r="CO688" s="617"/>
      <c r="CP688" s="617"/>
      <c r="CQ688" s="617"/>
      <c r="CR688" s="617"/>
      <c r="CS688" s="617"/>
      <c r="CT688" s="617"/>
      <c r="CU688" s="617"/>
      <c r="CV688" s="617"/>
      <c r="CW688" s="617"/>
      <c r="CX688" s="617"/>
      <c r="CY688" s="617"/>
      <c r="CZ688" s="617"/>
      <c r="DA688" s="617"/>
      <c r="DB688" s="6">
        <f t="shared" si="9355"/>
        <v>0</v>
      </c>
      <c r="DC688" s="6">
        <f t="shared" si="9356"/>
        <v>0</v>
      </c>
      <c r="DD688" s="6">
        <f t="shared" si="9357"/>
        <v>0</v>
      </c>
      <c r="DE688" s="6">
        <f t="shared" si="9358"/>
        <v>0</v>
      </c>
      <c r="DF688" s="6">
        <f t="shared" si="9359"/>
        <v>0</v>
      </c>
      <c r="DG688" s="6">
        <f t="shared" si="9360"/>
        <v>0</v>
      </c>
      <c r="DH688" s="6">
        <f t="shared" si="9361"/>
        <v>0</v>
      </c>
      <c r="DI688" s="6">
        <f t="shared" si="9362"/>
        <v>0</v>
      </c>
      <c r="DJ688" s="6">
        <f t="shared" si="9363"/>
        <v>0</v>
      </c>
      <c r="DK688" s="6">
        <f t="shared" si="9364"/>
        <v>0</v>
      </c>
      <c r="DL688" s="6">
        <f t="shared" si="9365"/>
        <v>0</v>
      </c>
      <c r="DM688" s="6">
        <f t="shared" si="9366"/>
        <v>0</v>
      </c>
      <c r="DO688" s="6">
        <f t="shared" si="9367"/>
        <v>0</v>
      </c>
      <c r="DP688" s="6">
        <f t="shared" si="9368"/>
        <v>0</v>
      </c>
      <c r="DQ688" s="6">
        <f t="shared" si="9369"/>
        <v>0</v>
      </c>
      <c r="DR688" s="6">
        <f t="shared" si="9370"/>
        <v>0</v>
      </c>
      <c r="DS688" s="6">
        <f t="shared" si="9371"/>
        <v>0</v>
      </c>
      <c r="DT688" s="6">
        <f t="shared" si="9372"/>
        <v>0</v>
      </c>
      <c r="DU688" s="6">
        <f t="shared" si="9373"/>
        <v>0</v>
      </c>
      <c r="DV688" s="6">
        <f t="shared" si="9374"/>
        <v>0</v>
      </c>
      <c r="DW688" s="6">
        <f t="shared" si="9375"/>
        <v>0</v>
      </c>
      <c r="DX688" s="6">
        <f t="shared" si="9376"/>
        <v>0</v>
      </c>
      <c r="DY688" s="6">
        <f t="shared" si="9377"/>
        <v>0</v>
      </c>
      <c r="DZ688" s="6">
        <f t="shared" si="9378"/>
        <v>0</v>
      </c>
    </row>
    <row r="689" spans="2:130" ht="12" customHeight="1" outlineLevel="1">
      <c r="B689" s="6" t="e">
        <f>'23년(세부_실적)'!#REF!</f>
        <v>#REF!</v>
      </c>
      <c r="C689" s="620"/>
      <c r="D689" s="620"/>
      <c r="E689" s="622" t="e">
        <f>'23년(세부_실적)'!#REF!</f>
        <v>#REF!</v>
      </c>
      <c r="F689" s="622" t="e">
        <f>'23년(세부_실적)'!#REF!</f>
        <v>#REF!</v>
      </c>
      <c r="G689" s="622" t="s">
        <v>1656</v>
      </c>
      <c r="H689" s="622" t="e">
        <f>'23년(세부_실적)'!#REF!</f>
        <v>#REF!</v>
      </c>
      <c r="I689" s="617" t="e">
        <f>'23년(세부_실적)'!#REF!</f>
        <v>#REF!</v>
      </c>
      <c r="J689" s="617" t="e">
        <f>'23년(세부_실적)'!#REF!</f>
        <v>#REF!</v>
      </c>
      <c r="K689" s="617" t="e">
        <f>'23년(세부_실적)'!#REF!</f>
        <v>#REF!</v>
      </c>
      <c r="L689" s="617" t="e">
        <f>'23년(세부_실적)'!#REF!</f>
        <v>#REF!</v>
      </c>
      <c r="M689" s="617" t="e">
        <f>'23년(세부_실적)'!#REF!</f>
        <v>#REF!</v>
      </c>
      <c r="N689" s="617" t="e">
        <f>'23년(세부_실적)'!#REF!</f>
        <v>#REF!</v>
      </c>
      <c r="O689" s="617" t="e">
        <f>'23년(세부_실적)'!#REF!</f>
        <v>#REF!</v>
      </c>
      <c r="P689" s="617" t="e">
        <f>'23년(세부_실적)'!#REF!</f>
        <v>#REF!</v>
      </c>
      <c r="Q689" s="617" t="e">
        <f>'23년(세부_실적)'!#REF!</f>
        <v>#REF!</v>
      </c>
      <c r="R689" s="617" t="e">
        <f>'23년(세부_실적)'!#REF!</f>
        <v>#REF!</v>
      </c>
      <c r="S689" s="638" t="e">
        <f>'23년(세부_실적)'!#REF!</f>
        <v>#REF!</v>
      </c>
      <c r="T689" s="638" t="e">
        <f t="shared" si="9323"/>
        <v>#REF!</v>
      </c>
      <c r="U689" s="638" t="e">
        <f>'23년(세부_실적)'!#REF!</f>
        <v>#REF!</v>
      </c>
      <c r="V689" s="638" t="e">
        <f t="shared" si="9324"/>
        <v>#REF!</v>
      </c>
      <c r="W689" s="638" t="e">
        <f>'23년(세부_실적)'!#REF!</f>
        <v>#REF!</v>
      </c>
      <c r="X689" s="638" t="e">
        <f t="shared" si="9325"/>
        <v>#REF!</v>
      </c>
      <c r="Y689" s="638" t="e">
        <f>'23년(세부_실적)'!#REF!</f>
        <v>#REF!</v>
      </c>
      <c r="Z689" s="638" t="e">
        <f t="shared" si="9326"/>
        <v>#REF!</v>
      </c>
      <c r="AA689" s="638" t="e">
        <f>'23년(세부_실적)'!#REF!</f>
        <v>#REF!</v>
      </c>
      <c r="AB689" s="638" t="e">
        <f t="shared" si="9326"/>
        <v>#REF!</v>
      </c>
      <c r="AC689" s="638" t="e">
        <f>'23년(세부_실적)'!#REF!</f>
        <v>#REF!</v>
      </c>
      <c r="AD689" s="638" t="e">
        <f t="shared" ref="AD689" si="9939">AC689*1000</f>
        <v>#REF!</v>
      </c>
      <c r="AE689" s="638" t="e">
        <f>'23년(세부_실적)'!#REF!</f>
        <v>#REF!</v>
      </c>
      <c r="AF689" s="638" t="e">
        <f t="shared" ref="AF689" si="9940">AE689*1000</f>
        <v>#REF!</v>
      </c>
      <c r="AG689" s="638" t="e">
        <f>'23년(세부_실적)'!#REF!</f>
        <v>#REF!</v>
      </c>
      <c r="AH689" s="638" t="e">
        <f t="shared" ref="AH689" si="9941">AG689*1000</f>
        <v>#REF!</v>
      </c>
      <c r="AI689" s="638" t="e">
        <f>'23년(세부_실적)'!#REF!</f>
        <v>#REF!</v>
      </c>
      <c r="AJ689" s="638" t="e">
        <f t="shared" ref="AJ689" si="9942">AI689*1000</f>
        <v>#REF!</v>
      </c>
      <c r="AK689" s="638" t="e">
        <f>'23년(세부_실적)'!#REF!</f>
        <v>#REF!</v>
      </c>
      <c r="AL689" s="638" t="e">
        <f t="shared" ref="AL689" si="9943">AK689*1000</f>
        <v>#REF!</v>
      </c>
      <c r="AM689" s="638" t="e">
        <f>'23년(세부_실적)'!#REF!</f>
        <v>#REF!</v>
      </c>
      <c r="AN689" s="638" t="e">
        <f t="shared" ref="AN689" si="9944">AM689*1000</f>
        <v>#REF!</v>
      </c>
      <c r="AO689" s="638" t="e">
        <f>'23년(세부_실적)'!#REF!</f>
        <v>#REF!</v>
      </c>
      <c r="AP689" s="638" t="e">
        <f t="shared" ref="AP689" si="9945">AO689*1000</f>
        <v>#REF!</v>
      </c>
      <c r="AQ689" s="638" t="e">
        <f>'23년(세부_실적)'!#REF!</f>
        <v>#REF!</v>
      </c>
      <c r="AR689" s="638" t="e">
        <f t="shared" ref="AR689" si="9946">AQ689*1000</f>
        <v>#REF!</v>
      </c>
      <c r="AS689" s="638" t="e">
        <f>'23년(세부_실적)'!#REF!</f>
        <v>#REF!</v>
      </c>
      <c r="AT689" s="638" t="e">
        <f t="shared" ref="AT689" si="9947">AS689*1000</f>
        <v>#REF!</v>
      </c>
      <c r="AU689" s="638" t="e">
        <f>'23년(세부_실적)'!#REF!</f>
        <v>#REF!</v>
      </c>
      <c r="AV689" s="638" t="e">
        <f t="shared" ref="AV689" si="9948">AU689*1000</f>
        <v>#REF!</v>
      </c>
      <c r="AW689" s="638" t="e">
        <f>'23년(세부_실적)'!#REF!</f>
        <v>#REF!</v>
      </c>
      <c r="AX689" s="638" t="e">
        <f t="shared" ref="AX689" si="9949">AW689*1000</f>
        <v>#REF!</v>
      </c>
      <c r="AY689" s="638" t="e">
        <f>'23년(세부_실적)'!#REF!</f>
        <v>#REF!</v>
      </c>
      <c r="AZ689" s="638" t="e">
        <f t="shared" ref="AZ689" si="9950">AY689*1000</f>
        <v>#REF!</v>
      </c>
      <c r="BA689" s="638" t="e">
        <f>'23년(세부_실적)'!#REF!</f>
        <v>#REF!</v>
      </c>
      <c r="BB689" s="638" t="e">
        <f t="shared" ref="BB689" si="9951">BA689*1000</f>
        <v>#REF!</v>
      </c>
      <c r="BC689" s="638" t="e">
        <f>'23년(세부_실적)'!#REF!</f>
        <v>#REF!</v>
      </c>
      <c r="BD689" s="638" t="e">
        <f t="shared" ref="BD689" si="9952">BC689*1000</f>
        <v>#REF!</v>
      </c>
      <c r="BF689" s="617"/>
      <c r="BG689" s="617"/>
      <c r="BH689" s="617"/>
      <c r="BI689" s="617"/>
      <c r="BJ689" s="617"/>
      <c r="BK689" s="617"/>
      <c r="BL689" s="617"/>
      <c r="BM689" s="617"/>
      <c r="BN689" s="617"/>
      <c r="BO689" s="617"/>
      <c r="BP689" s="617"/>
      <c r="BQ689" s="617"/>
      <c r="BR689" s="617"/>
      <c r="BS689" s="617"/>
      <c r="BT689" s="617"/>
      <c r="BU689" s="617"/>
      <c r="BV689" s="617"/>
      <c r="BW689" s="617"/>
      <c r="BX689" s="617"/>
      <c r="BY689" s="617"/>
      <c r="BZ689" s="617"/>
      <c r="CA689" s="617"/>
      <c r="CB689" s="617"/>
      <c r="CC689" s="617"/>
      <c r="CD689" s="617"/>
      <c r="CE689" s="617"/>
      <c r="CF689" s="617"/>
      <c r="CG689" s="617"/>
      <c r="CH689" s="617"/>
      <c r="CI689" s="617"/>
      <c r="CJ689" s="617"/>
      <c r="CK689" s="617"/>
      <c r="CL689" s="617"/>
      <c r="CM689" s="617"/>
      <c r="CN689" s="617"/>
      <c r="CO689" s="617"/>
      <c r="CP689" s="617"/>
      <c r="CQ689" s="617"/>
      <c r="CR689" s="617"/>
      <c r="CS689" s="617"/>
      <c r="CT689" s="617"/>
      <c r="CU689" s="617"/>
      <c r="CV689" s="617"/>
      <c r="CW689" s="617"/>
      <c r="CX689" s="617"/>
      <c r="CY689" s="617"/>
      <c r="CZ689" s="617"/>
      <c r="DA689" s="617"/>
      <c r="DB689" s="6" t="e">
        <f t="shared" si="9355"/>
        <v>#REF!</v>
      </c>
      <c r="DC689" s="6" t="e">
        <f t="shared" si="9356"/>
        <v>#REF!</v>
      </c>
      <c r="DD689" s="6" t="e">
        <f t="shared" si="9357"/>
        <v>#REF!</v>
      </c>
      <c r="DE689" s="6" t="e">
        <f t="shared" si="9358"/>
        <v>#REF!</v>
      </c>
      <c r="DF689" s="6" t="e">
        <f t="shared" si="9359"/>
        <v>#REF!</v>
      </c>
      <c r="DG689" s="6" t="e">
        <f t="shared" si="9360"/>
        <v>#REF!</v>
      </c>
      <c r="DH689" s="6" t="e">
        <f t="shared" si="9361"/>
        <v>#REF!</v>
      </c>
      <c r="DI689" s="6" t="e">
        <f t="shared" si="9362"/>
        <v>#REF!</v>
      </c>
      <c r="DJ689" s="6" t="e">
        <f t="shared" si="9363"/>
        <v>#REF!</v>
      </c>
      <c r="DK689" s="6" t="e">
        <f t="shared" si="9364"/>
        <v>#REF!</v>
      </c>
      <c r="DL689" s="6" t="e">
        <f t="shared" si="9365"/>
        <v>#REF!</v>
      </c>
      <c r="DM689" s="6" t="e">
        <f t="shared" si="9366"/>
        <v>#REF!</v>
      </c>
      <c r="DO689" s="6" t="e">
        <f t="shared" si="9367"/>
        <v>#REF!</v>
      </c>
      <c r="DP689" s="6" t="e">
        <f t="shared" si="9368"/>
        <v>#REF!</v>
      </c>
      <c r="DQ689" s="6" t="e">
        <f t="shared" si="9369"/>
        <v>#REF!</v>
      </c>
      <c r="DR689" s="6" t="e">
        <f t="shared" si="9370"/>
        <v>#REF!</v>
      </c>
      <c r="DS689" s="6" t="e">
        <f t="shared" si="9371"/>
        <v>#REF!</v>
      </c>
      <c r="DT689" s="6" t="e">
        <f t="shared" si="9372"/>
        <v>#REF!</v>
      </c>
      <c r="DU689" s="6" t="e">
        <f t="shared" si="9373"/>
        <v>#REF!</v>
      </c>
      <c r="DV689" s="6" t="e">
        <f t="shared" si="9374"/>
        <v>#REF!</v>
      </c>
      <c r="DW689" s="6" t="e">
        <f t="shared" si="9375"/>
        <v>#REF!</v>
      </c>
      <c r="DX689" s="6" t="e">
        <f t="shared" si="9376"/>
        <v>#REF!</v>
      </c>
      <c r="DY689" s="6" t="e">
        <f t="shared" si="9377"/>
        <v>#REF!</v>
      </c>
      <c r="DZ689" s="6" t="e">
        <f t="shared" si="9378"/>
        <v>#REF!</v>
      </c>
    </row>
    <row r="690" spans="2:130" ht="12" customHeight="1" outlineLevel="1">
      <c r="B690" s="6">
        <f>'23년(세부_실적)'!A914</f>
        <v>684</v>
      </c>
      <c r="C690" s="620"/>
      <c r="D690" s="620"/>
      <c r="E690" s="622" t="str">
        <f>'23년(세부_실적)'!D914</f>
        <v>588mm, 3K</v>
      </c>
      <c r="F690" s="622" t="str">
        <f>'23년(세부_실적)'!E914</f>
        <v>PLN021-T0907530N2R-564</v>
      </c>
      <c r="G690" s="622" t="s">
        <v>1657</v>
      </c>
      <c r="H690" s="622" t="str">
        <f>'23년(세부_실적)'!F914</f>
        <v>T09</v>
      </c>
      <c r="I690" s="617" t="str">
        <f>'23년(세부_실적)'!G914</f>
        <v>구</v>
      </c>
      <c r="J690" s="617" t="str">
        <f>'23년(세부_실적)'!H914</f>
        <v>SY</v>
      </c>
      <c r="K690" s="617">
        <f>'23년(세부_실적)'!I914</f>
        <v>7.86</v>
      </c>
      <c r="L690" s="617">
        <f>'23년(세부_실적)'!J914</f>
        <v>0</v>
      </c>
      <c r="M690" s="617">
        <f>'23년(세부_실적)'!K914</f>
        <v>7.86</v>
      </c>
      <c r="N690" s="617">
        <f>'23년(세부_실적)'!L914</f>
        <v>0</v>
      </c>
      <c r="O690" s="617">
        <f>'23년(세부_실적)'!M914</f>
        <v>7.86</v>
      </c>
      <c r="P690" s="617">
        <f>'23년(세부_실적)'!N914</f>
        <v>0</v>
      </c>
      <c r="Q690" s="617">
        <f>'23년(세부_실적)'!O914</f>
        <v>7.86</v>
      </c>
      <c r="R690" s="617">
        <f>'23년(세부_실적)'!P914</f>
        <v>0</v>
      </c>
      <c r="S690" s="638">
        <f>'23년(세부_실적)'!Q914</f>
        <v>0</v>
      </c>
      <c r="T690" s="638">
        <f t="shared" si="9323"/>
        <v>0</v>
      </c>
      <c r="U690" s="638">
        <f>'23년(세부_실적)'!S914</f>
        <v>0</v>
      </c>
      <c r="V690" s="638">
        <f t="shared" si="9324"/>
        <v>0</v>
      </c>
      <c r="W690" s="638">
        <f>'23년(세부_실적)'!U914</f>
        <v>0</v>
      </c>
      <c r="X690" s="638">
        <f t="shared" si="9325"/>
        <v>0</v>
      </c>
      <c r="Y690" s="638">
        <f>'23년(세부_실적)'!W914</f>
        <v>0</v>
      </c>
      <c r="Z690" s="638">
        <f t="shared" si="9326"/>
        <v>0</v>
      </c>
      <c r="AA690" s="638">
        <f>'23년(세부_실적)'!Y914</f>
        <v>0</v>
      </c>
      <c r="AB690" s="638">
        <f t="shared" si="9326"/>
        <v>0</v>
      </c>
      <c r="AC690" s="638">
        <f>'23년(세부_실적)'!AA914</f>
        <v>0</v>
      </c>
      <c r="AD690" s="638">
        <f t="shared" ref="AD690" si="9953">AC690*1000</f>
        <v>0</v>
      </c>
      <c r="AE690" s="638">
        <f>'23년(세부_실적)'!AC914</f>
        <v>0</v>
      </c>
      <c r="AF690" s="638">
        <f t="shared" ref="AF690" si="9954">AE690*1000</f>
        <v>0</v>
      </c>
      <c r="AG690" s="638">
        <f>'23년(세부_실적)'!AE914</f>
        <v>0</v>
      </c>
      <c r="AH690" s="638">
        <f t="shared" ref="AH690" si="9955">AG690*1000</f>
        <v>0</v>
      </c>
      <c r="AI690" s="638">
        <f>'23년(세부_실적)'!AG914</f>
        <v>0</v>
      </c>
      <c r="AJ690" s="638">
        <f t="shared" ref="AJ690" si="9956">AI690*1000</f>
        <v>0</v>
      </c>
      <c r="AK690" s="638">
        <f>'23년(세부_실적)'!AI914</f>
        <v>0</v>
      </c>
      <c r="AL690" s="638">
        <f t="shared" ref="AL690" si="9957">AK690*1000</f>
        <v>0</v>
      </c>
      <c r="AM690" s="638">
        <f>'23년(세부_실적)'!AK914</f>
        <v>0</v>
      </c>
      <c r="AN690" s="638">
        <f t="shared" ref="AN690" si="9958">AM690*1000</f>
        <v>0</v>
      </c>
      <c r="AO690" s="638">
        <f>'23년(세부_실적)'!AM914</f>
        <v>0</v>
      </c>
      <c r="AP690" s="638">
        <f t="shared" ref="AP690" si="9959">AO690*1000</f>
        <v>0</v>
      </c>
      <c r="AQ690" s="638">
        <f>'23년(세부_실적)'!AO914</f>
        <v>0</v>
      </c>
      <c r="AR690" s="638">
        <f t="shared" ref="AR690" si="9960">AQ690*1000</f>
        <v>0</v>
      </c>
      <c r="AS690" s="638">
        <f>'23년(세부_실적)'!AQ914</f>
        <v>0</v>
      </c>
      <c r="AT690" s="638">
        <f t="shared" ref="AT690" si="9961">AS690*1000</f>
        <v>0</v>
      </c>
      <c r="AU690" s="638">
        <f>'23년(세부_실적)'!AS914</f>
        <v>0</v>
      </c>
      <c r="AV690" s="638">
        <f t="shared" ref="AV690" si="9962">AU690*1000</f>
        <v>0</v>
      </c>
      <c r="AW690" s="638">
        <f>'23년(세부_실적)'!AU914</f>
        <v>0</v>
      </c>
      <c r="AX690" s="638">
        <f t="shared" ref="AX690" si="9963">AW690*1000</f>
        <v>0</v>
      </c>
      <c r="AY690" s="638">
        <f>'23년(세부_실적)'!AW914</f>
        <v>0</v>
      </c>
      <c r="AZ690" s="638">
        <f t="shared" ref="AZ690" si="9964">AY690*1000</f>
        <v>0</v>
      </c>
      <c r="BA690" s="638">
        <f>'23년(세부_실적)'!AY914</f>
        <v>0</v>
      </c>
      <c r="BB690" s="638">
        <f t="shared" ref="BB690" si="9965">BA690*1000</f>
        <v>0</v>
      </c>
      <c r="BC690" s="638">
        <f>'23년(세부_실적)'!BA914</f>
        <v>0</v>
      </c>
      <c r="BD690" s="638">
        <f t="shared" ref="BD690" si="9966">BC690*1000</f>
        <v>0</v>
      </c>
      <c r="BF690" s="617">
        <v>1.7709999999999999</v>
      </c>
      <c r="BG690" s="617">
        <v>4.3681300681818183</v>
      </c>
      <c r="BH690" s="617"/>
      <c r="BI690" s="617"/>
      <c r="BJ690" s="617">
        <v>1.7709999999999999</v>
      </c>
      <c r="BK690" s="617">
        <v>4.3681300681818183</v>
      </c>
      <c r="BL690" s="617"/>
      <c r="BM690" s="617"/>
      <c r="BN690" s="617">
        <v>1.7709999999999999</v>
      </c>
      <c r="BO690" s="617">
        <v>4.3681300681818183</v>
      </c>
      <c r="BP690" s="617"/>
      <c r="BQ690" s="617"/>
      <c r="BR690" s="617">
        <v>1.7709999999999999</v>
      </c>
      <c r="BS690" s="617">
        <v>4.459575522727274</v>
      </c>
      <c r="BT690" s="617"/>
      <c r="BU690" s="617"/>
      <c r="BV690" s="617">
        <v>1.7709999999999999</v>
      </c>
      <c r="BW690" s="617">
        <v>4.459575522727274</v>
      </c>
      <c r="BX690" s="617"/>
      <c r="BY690" s="617"/>
      <c r="BZ690" s="617">
        <v>1.7709999999999999</v>
      </c>
      <c r="CA690" s="617">
        <v>4.459575522727274</v>
      </c>
      <c r="CB690" s="617"/>
      <c r="CC690" s="617"/>
      <c r="CD690" s="617"/>
      <c r="CE690" s="617"/>
      <c r="CF690" s="617"/>
      <c r="CG690" s="617"/>
      <c r="CH690" s="617"/>
      <c r="CI690" s="617"/>
      <c r="CJ690" s="617"/>
      <c r="CK690" s="617"/>
      <c r="CL690" s="617"/>
      <c r="CM690" s="617"/>
      <c r="CN690" s="617"/>
      <c r="CO690" s="617"/>
      <c r="CP690" s="617"/>
      <c r="CQ690" s="617"/>
      <c r="CR690" s="617"/>
      <c r="CS690" s="617"/>
      <c r="CT690" s="617"/>
      <c r="CU690" s="617"/>
      <c r="CV690" s="617"/>
      <c r="CW690" s="617"/>
      <c r="CX690" s="617"/>
      <c r="CY690" s="617"/>
      <c r="CZ690" s="617"/>
      <c r="DA690" s="617"/>
      <c r="DB690" s="6">
        <f t="shared" si="9355"/>
        <v>0</v>
      </c>
      <c r="DC690" s="6">
        <f t="shared" si="9356"/>
        <v>0</v>
      </c>
      <c r="DD690" s="6">
        <f t="shared" si="9357"/>
        <v>0</v>
      </c>
      <c r="DE690" s="6">
        <f t="shared" si="9358"/>
        <v>0</v>
      </c>
      <c r="DF690" s="6">
        <f t="shared" si="9359"/>
        <v>0</v>
      </c>
      <c r="DG690" s="6">
        <f t="shared" si="9360"/>
        <v>0</v>
      </c>
      <c r="DH690" s="6">
        <f t="shared" si="9361"/>
        <v>0</v>
      </c>
      <c r="DI690" s="6">
        <f t="shared" si="9362"/>
        <v>0</v>
      </c>
      <c r="DJ690" s="6">
        <f t="shared" si="9363"/>
        <v>0</v>
      </c>
      <c r="DK690" s="6">
        <f t="shared" si="9364"/>
        <v>0</v>
      </c>
      <c r="DL690" s="6">
        <f t="shared" si="9365"/>
        <v>0</v>
      </c>
      <c r="DM690" s="6">
        <f t="shared" si="9366"/>
        <v>0</v>
      </c>
      <c r="DO690" s="6">
        <f t="shared" si="9367"/>
        <v>0</v>
      </c>
      <c r="DP690" s="6">
        <f t="shared" si="9368"/>
        <v>0</v>
      </c>
      <c r="DQ690" s="6">
        <f t="shared" si="9369"/>
        <v>0</v>
      </c>
      <c r="DR690" s="6">
        <f t="shared" si="9370"/>
        <v>0</v>
      </c>
      <c r="DS690" s="6">
        <f t="shared" si="9371"/>
        <v>0</v>
      </c>
      <c r="DT690" s="6">
        <f t="shared" si="9372"/>
        <v>0</v>
      </c>
      <c r="DU690" s="6">
        <f t="shared" si="9373"/>
        <v>0</v>
      </c>
      <c r="DV690" s="6">
        <f t="shared" si="9374"/>
        <v>0</v>
      </c>
      <c r="DW690" s="6">
        <f t="shared" si="9375"/>
        <v>0</v>
      </c>
      <c r="DX690" s="6">
        <f t="shared" si="9376"/>
        <v>0</v>
      </c>
      <c r="DY690" s="6">
        <f t="shared" si="9377"/>
        <v>0</v>
      </c>
      <c r="DZ690" s="6">
        <f t="shared" si="9378"/>
        <v>0</v>
      </c>
    </row>
    <row r="691" spans="2:130" ht="12" customHeight="1" outlineLevel="1">
      <c r="B691" s="6">
        <f>'23년(세부_실적)'!A916</f>
        <v>685</v>
      </c>
      <c r="C691" s="620"/>
      <c r="D691" s="620"/>
      <c r="E691" s="622" t="str">
        <f>'23년(세부_실적)'!D916</f>
        <v>588mm, 4K</v>
      </c>
      <c r="F691" s="622" t="str">
        <f>'23년(세부_실적)'!E916</f>
        <v>PLN021-T0907540N2R-563</v>
      </c>
      <c r="G691" s="622" t="s">
        <v>1658</v>
      </c>
      <c r="H691" s="622" t="str">
        <f>'23년(세부_실적)'!F916</f>
        <v>T09</v>
      </c>
      <c r="I691" s="617" t="str">
        <f>'23년(세부_실적)'!G916</f>
        <v>구</v>
      </c>
      <c r="J691" s="617" t="str">
        <f>'23년(세부_실적)'!H916</f>
        <v>SY</v>
      </c>
      <c r="K691" s="617">
        <f>'23년(세부_실적)'!I916</f>
        <v>8.5</v>
      </c>
      <c r="L691" s="617">
        <f>'23년(세부_실적)'!J916</f>
        <v>0</v>
      </c>
      <c r="M691" s="617">
        <f>'23년(세부_실적)'!K916</f>
        <v>8.5</v>
      </c>
      <c r="N691" s="617">
        <f>'23년(세부_실적)'!L916</f>
        <v>0</v>
      </c>
      <c r="O691" s="617">
        <f>'23년(세부_실적)'!M916</f>
        <v>8.5</v>
      </c>
      <c r="P691" s="617">
        <f>'23년(세부_실적)'!N916</f>
        <v>0</v>
      </c>
      <c r="Q691" s="617">
        <f>'23년(세부_실적)'!O916</f>
        <v>8.5</v>
      </c>
      <c r="R691" s="617">
        <f>'23년(세부_실적)'!P916</f>
        <v>0</v>
      </c>
      <c r="S691" s="638">
        <f>'23년(세부_실적)'!Q916</f>
        <v>0</v>
      </c>
      <c r="T691" s="638">
        <f t="shared" si="9323"/>
        <v>0</v>
      </c>
      <c r="U691" s="638">
        <f>'23년(세부_실적)'!S916</f>
        <v>0</v>
      </c>
      <c r="V691" s="638">
        <f t="shared" si="9324"/>
        <v>0</v>
      </c>
      <c r="W691" s="638">
        <f>'23년(세부_실적)'!U916</f>
        <v>0</v>
      </c>
      <c r="X691" s="638">
        <f t="shared" si="9325"/>
        <v>0</v>
      </c>
      <c r="Y691" s="638">
        <f>'23년(세부_실적)'!W916</f>
        <v>0</v>
      </c>
      <c r="Z691" s="638">
        <f t="shared" si="9326"/>
        <v>0</v>
      </c>
      <c r="AA691" s="638">
        <f>'23년(세부_실적)'!Y916</f>
        <v>0</v>
      </c>
      <c r="AB691" s="638">
        <f t="shared" si="9326"/>
        <v>0</v>
      </c>
      <c r="AC691" s="638">
        <f>'23년(세부_실적)'!AA916</f>
        <v>0</v>
      </c>
      <c r="AD691" s="638">
        <f t="shared" ref="AD691" si="9967">AC691*1000</f>
        <v>0</v>
      </c>
      <c r="AE691" s="638">
        <f>'23년(세부_실적)'!AC916</f>
        <v>0</v>
      </c>
      <c r="AF691" s="638">
        <f t="shared" ref="AF691" si="9968">AE691*1000</f>
        <v>0</v>
      </c>
      <c r="AG691" s="638">
        <f>'23년(세부_실적)'!AE916</f>
        <v>0</v>
      </c>
      <c r="AH691" s="638">
        <f t="shared" ref="AH691" si="9969">AG691*1000</f>
        <v>0</v>
      </c>
      <c r="AI691" s="638">
        <f>'23년(세부_실적)'!AG916</f>
        <v>0</v>
      </c>
      <c r="AJ691" s="638">
        <f t="shared" ref="AJ691" si="9970">AI691*1000</f>
        <v>0</v>
      </c>
      <c r="AK691" s="638">
        <f>'23년(세부_실적)'!AI916</f>
        <v>0</v>
      </c>
      <c r="AL691" s="638">
        <f t="shared" ref="AL691" si="9971">AK691*1000</f>
        <v>0</v>
      </c>
      <c r="AM691" s="638">
        <f>'23년(세부_실적)'!AK916</f>
        <v>0</v>
      </c>
      <c r="AN691" s="638">
        <f t="shared" ref="AN691" si="9972">AM691*1000</f>
        <v>0</v>
      </c>
      <c r="AO691" s="638">
        <f>'23년(세부_실적)'!AM916</f>
        <v>0</v>
      </c>
      <c r="AP691" s="638">
        <f t="shared" ref="AP691" si="9973">AO691*1000</f>
        <v>0</v>
      </c>
      <c r="AQ691" s="638">
        <f>'23년(세부_실적)'!AO916</f>
        <v>0</v>
      </c>
      <c r="AR691" s="638">
        <f t="shared" ref="AR691" si="9974">AQ691*1000</f>
        <v>0</v>
      </c>
      <c r="AS691" s="638">
        <f>'23년(세부_실적)'!AQ916</f>
        <v>0</v>
      </c>
      <c r="AT691" s="638">
        <f t="shared" ref="AT691" si="9975">AS691*1000</f>
        <v>0</v>
      </c>
      <c r="AU691" s="638">
        <f>'23년(세부_실적)'!AS916</f>
        <v>0</v>
      </c>
      <c r="AV691" s="638">
        <f t="shared" ref="AV691" si="9976">AU691*1000</f>
        <v>0</v>
      </c>
      <c r="AW691" s="638">
        <f>'23년(세부_실적)'!AU916</f>
        <v>0</v>
      </c>
      <c r="AX691" s="638">
        <f t="shared" ref="AX691" si="9977">AW691*1000</f>
        <v>0</v>
      </c>
      <c r="AY691" s="638">
        <f>'23년(세부_실적)'!AW916</f>
        <v>0</v>
      </c>
      <c r="AZ691" s="638">
        <f t="shared" ref="AZ691" si="9978">AY691*1000</f>
        <v>0</v>
      </c>
      <c r="BA691" s="638">
        <f>'23년(세부_실적)'!AY916</f>
        <v>0</v>
      </c>
      <c r="BB691" s="638">
        <f t="shared" ref="BB691" si="9979">BA691*1000</f>
        <v>0</v>
      </c>
      <c r="BC691" s="638">
        <f>'23년(세부_실적)'!BA916</f>
        <v>0</v>
      </c>
      <c r="BD691" s="638">
        <f t="shared" ref="BD691" si="9980">BC691*1000</f>
        <v>0</v>
      </c>
      <c r="BF691" s="617"/>
      <c r="BG691" s="617"/>
      <c r="BH691" s="617"/>
      <c r="BI691" s="617"/>
      <c r="BJ691" s="617"/>
      <c r="BK691" s="617"/>
      <c r="BL691" s="617"/>
      <c r="BM691" s="617"/>
      <c r="BN691" s="617"/>
      <c r="BO691" s="617"/>
      <c r="BP691" s="617"/>
      <c r="BQ691" s="617"/>
      <c r="BR691" s="617"/>
      <c r="BS691" s="617"/>
      <c r="BT691" s="617"/>
      <c r="BU691" s="617"/>
      <c r="BV691" s="617"/>
      <c r="BW691" s="617"/>
      <c r="BX691" s="617"/>
      <c r="BY691" s="617"/>
      <c r="BZ691" s="617"/>
      <c r="CA691" s="617"/>
      <c r="CB691" s="617"/>
      <c r="CC691" s="617"/>
      <c r="CD691" s="617"/>
      <c r="CE691" s="617"/>
      <c r="CF691" s="617"/>
      <c r="CG691" s="617"/>
      <c r="CH691" s="617"/>
      <c r="CI691" s="617"/>
      <c r="CJ691" s="617"/>
      <c r="CK691" s="617"/>
      <c r="CL691" s="617"/>
      <c r="CM691" s="617"/>
      <c r="CN691" s="617"/>
      <c r="CO691" s="617"/>
      <c r="CP691" s="617"/>
      <c r="CQ691" s="617"/>
      <c r="CR691" s="617"/>
      <c r="CS691" s="617"/>
      <c r="CT691" s="617"/>
      <c r="CU691" s="617"/>
      <c r="CV691" s="617"/>
      <c r="CW691" s="617"/>
      <c r="CX691" s="617"/>
      <c r="CY691" s="617"/>
      <c r="CZ691" s="617"/>
      <c r="DA691" s="617"/>
      <c r="DB691" s="6">
        <f t="shared" si="9355"/>
        <v>0</v>
      </c>
      <c r="DC691" s="6">
        <f t="shared" si="9356"/>
        <v>0</v>
      </c>
      <c r="DD691" s="6">
        <f t="shared" si="9357"/>
        <v>0</v>
      </c>
      <c r="DE691" s="6">
        <f t="shared" si="9358"/>
        <v>0</v>
      </c>
      <c r="DF691" s="6">
        <f t="shared" si="9359"/>
        <v>0</v>
      </c>
      <c r="DG691" s="6">
        <f t="shared" si="9360"/>
        <v>0</v>
      </c>
      <c r="DH691" s="6">
        <f t="shared" si="9361"/>
        <v>0</v>
      </c>
      <c r="DI691" s="6">
        <f t="shared" si="9362"/>
        <v>0</v>
      </c>
      <c r="DJ691" s="6">
        <f t="shared" si="9363"/>
        <v>0</v>
      </c>
      <c r="DK691" s="6">
        <f t="shared" si="9364"/>
        <v>0</v>
      </c>
      <c r="DL691" s="6">
        <f t="shared" si="9365"/>
        <v>0</v>
      </c>
      <c r="DM691" s="6">
        <f t="shared" si="9366"/>
        <v>0</v>
      </c>
      <c r="DO691" s="6">
        <f t="shared" si="9367"/>
        <v>0</v>
      </c>
      <c r="DP691" s="6">
        <f t="shared" si="9368"/>
        <v>0</v>
      </c>
      <c r="DQ691" s="6">
        <f t="shared" si="9369"/>
        <v>0</v>
      </c>
      <c r="DR691" s="6">
        <f t="shared" si="9370"/>
        <v>0</v>
      </c>
      <c r="DS691" s="6">
        <f t="shared" si="9371"/>
        <v>0</v>
      </c>
      <c r="DT691" s="6">
        <f t="shared" si="9372"/>
        <v>0</v>
      </c>
      <c r="DU691" s="6">
        <f t="shared" si="9373"/>
        <v>0</v>
      </c>
      <c r="DV691" s="6">
        <f t="shared" si="9374"/>
        <v>0</v>
      </c>
      <c r="DW691" s="6">
        <f t="shared" si="9375"/>
        <v>0</v>
      </c>
      <c r="DX691" s="6">
        <f t="shared" si="9376"/>
        <v>0</v>
      </c>
      <c r="DY691" s="6">
        <f t="shared" si="9377"/>
        <v>0</v>
      </c>
      <c r="DZ691" s="6">
        <f t="shared" si="9378"/>
        <v>0</v>
      </c>
    </row>
    <row r="692" spans="2:130" ht="12" customHeight="1" outlineLevel="1">
      <c r="B692" s="6">
        <f>'23년(세부_실적)'!A917</f>
        <v>686</v>
      </c>
      <c r="C692" s="620"/>
      <c r="D692" s="620"/>
      <c r="E692" s="622" t="str">
        <f>'23년(세부_실적)'!D917</f>
        <v>588mm, 4K</v>
      </c>
      <c r="F692" s="622" t="str">
        <f>'23년(세부_실적)'!E917</f>
        <v>PLN021-T0907540N2R-564</v>
      </c>
      <c r="G692" s="622" t="s">
        <v>1659</v>
      </c>
      <c r="H692" s="622" t="str">
        <f>'23년(세부_실적)'!F917</f>
        <v>T09</v>
      </c>
      <c r="I692" s="617" t="str">
        <f>'23년(세부_실적)'!G917</f>
        <v>구</v>
      </c>
      <c r="J692" s="617" t="str">
        <f>'23년(세부_실적)'!H917</f>
        <v>SY</v>
      </c>
      <c r="K692" s="617">
        <f>'23년(세부_실적)'!I917</f>
        <v>7.86</v>
      </c>
      <c r="L692" s="617">
        <f>'23년(세부_실적)'!J917</f>
        <v>0</v>
      </c>
      <c r="M692" s="617">
        <f>'23년(세부_실적)'!K917</f>
        <v>7.86</v>
      </c>
      <c r="N692" s="617">
        <f>'23년(세부_실적)'!L917</f>
        <v>0</v>
      </c>
      <c r="O692" s="617">
        <f>'23년(세부_실적)'!M917</f>
        <v>7.86</v>
      </c>
      <c r="P692" s="617">
        <f>'23년(세부_실적)'!N917</f>
        <v>0</v>
      </c>
      <c r="Q692" s="617">
        <f>'23년(세부_실적)'!O917</f>
        <v>7.86</v>
      </c>
      <c r="R692" s="617">
        <f>'23년(세부_실적)'!P917</f>
        <v>0</v>
      </c>
      <c r="S692" s="638">
        <f>'23년(세부_실적)'!Q917</f>
        <v>0</v>
      </c>
      <c r="T692" s="638">
        <f t="shared" si="9323"/>
        <v>0</v>
      </c>
      <c r="U692" s="638">
        <f>'23년(세부_실적)'!S917</f>
        <v>0</v>
      </c>
      <c r="V692" s="638">
        <f t="shared" si="9324"/>
        <v>0</v>
      </c>
      <c r="W692" s="638">
        <f>'23년(세부_실적)'!U917</f>
        <v>0</v>
      </c>
      <c r="X692" s="638">
        <f t="shared" si="9325"/>
        <v>0</v>
      </c>
      <c r="Y692" s="638">
        <f>'23년(세부_실적)'!W917</f>
        <v>0</v>
      </c>
      <c r="Z692" s="638">
        <f t="shared" si="9326"/>
        <v>0</v>
      </c>
      <c r="AA692" s="638">
        <f>'23년(세부_실적)'!Y917</f>
        <v>0</v>
      </c>
      <c r="AB692" s="638">
        <f t="shared" si="9326"/>
        <v>0</v>
      </c>
      <c r="AC692" s="638">
        <f>'23년(세부_실적)'!AA917</f>
        <v>0</v>
      </c>
      <c r="AD692" s="638">
        <f t="shared" ref="AD692" si="9981">AC692*1000</f>
        <v>0</v>
      </c>
      <c r="AE692" s="638">
        <f>'23년(세부_실적)'!AC917</f>
        <v>0</v>
      </c>
      <c r="AF692" s="638">
        <f t="shared" ref="AF692" si="9982">AE692*1000</f>
        <v>0</v>
      </c>
      <c r="AG692" s="638">
        <f>'23년(세부_실적)'!AE917</f>
        <v>0</v>
      </c>
      <c r="AH692" s="638">
        <f t="shared" ref="AH692" si="9983">AG692*1000</f>
        <v>0</v>
      </c>
      <c r="AI692" s="638">
        <f>'23년(세부_실적)'!AG917</f>
        <v>0</v>
      </c>
      <c r="AJ692" s="638">
        <f t="shared" ref="AJ692" si="9984">AI692*1000</f>
        <v>0</v>
      </c>
      <c r="AK692" s="638">
        <f>'23년(세부_실적)'!AI917</f>
        <v>0</v>
      </c>
      <c r="AL692" s="638">
        <f t="shared" ref="AL692" si="9985">AK692*1000</f>
        <v>0</v>
      </c>
      <c r="AM692" s="638">
        <f>'23년(세부_실적)'!AK917</f>
        <v>0</v>
      </c>
      <c r="AN692" s="638">
        <f t="shared" ref="AN692" si="9986">AM692*1000</f>
        <v>0</v>
      </c>
      <c r="AO692" s="638">
        <f>'23년(세부_실적)'!AM917</f>
        <v>0</v>
      </c>
      <c r="AP692" s="638">
        <f t="shared" ref="AP692" si="9987">AO692*1000</f>
        <v>0</v>
      </c>
      <c r="AQ692" s="638">
        <f>'23년(세부_실적)'!AO917</f>
        <v>0</v>
      </c>
      <c r="AR692" s="638">
        <f t="shared" ref="AR692" si="9988">AQ692*1000</f>
        <v>0</v>
      </c>
      <c r="AS692" s="638">
        <f>'23년(세부_실적)'!AQ917</f>
        <v>0</v>
      </c>
      <c r="AT692" s="638">
        <f t="shared" ref="AT692" si="9989">AS692*1000</f>
        <v>0</v>
      </c>
      <c r="AU692" s="638">
        <f>'23년(세부_실적)'!AS917</f>
        <v>0</v>
      </c>
      <c r="AV692" s="638">
        <f t="shared" ref="AV692" si="9990">AU692*1000</f>
        <v>0</v>
      </c>
      <c r="AW692" s="638">
        <f>'23년(세부_실적)'!AU917</f>
        <v>0</v>
      </c>
      <c r="AX692" s="638">
        <f t="shared" ref="AX692" si="9991">AW692*1000</f>
        <v>0</v>
      </c>
      <c r="AY692" s="638">
        <f>'23년(세부_실적)'!AW917</f>
        <v>0</v>
      </c>
      <c r="AZ692" s="638">
        <f t="shared" ref="AZ692" si="9992">AY692*1000</f>
        <v>0</v>
      </c>
      <c r="BA692" s="638">
        <f>'23년(세부_실적)'!AY917</f>
        <v>0</v>
      </c>
      <c r="BB692" s="638">
        <f t="shared" ref="BB692" si="9993">BA692*1000</f>
        <v>0</v>
      </c>
      <c r="BC692" s="638">
        <f>'23년(세부_실적)'!BA917</f>
        <v>0</v>
      </c>
      <c r="BD692" s="638">
        <f t="shared" ref="BD692" si="9994">BC692*1000</f>
        <v>0</v>
      </c>
      <c r="BF692" s="617">
        <v>1.7709999999999999</v>
      </c>
      <c r="BG692" s="617">
        <v>4.3681300681818183</v>
      </c>
      <c r="BH692" s="617"/>
      <c r="BI692" s="617"/>
      <c r="BJ692" s="617">
        <v>1.7709999999999999</v>
      </c>
      <c r="BK692" s="617">
        <v>4.3681300681818183</v>
      </c>
      <c r="BL692" s="617"/>
      <c r="BM692" s="617"/>
      <c r="BN692" s="617">
        <v>1.7709999999999999</v>
      </c>
      <c r="BO692" s="617">
        <v>4.3681300681818183</v>
      </c>
      <c r="BP692" s="617"/>
      <c r="BQ692" s="617"/>
      <c r="BR692" s="617">
        <v>1.7709999999999999</v>
      </c>
      <c r="BS692" s="617">
        <v>4.459575522727274</v>
      </c>
      <c r="BT692" s="617"/>
      <c r="BU692" s="617"/>
      <c r="BV692" s="617">
        <v>1.7709999999999999</v>
      </c>
      <c r="BW692" s="617">
        <v>4.459575522727274</v>
      </c>
      <c r="BX692" s="617"/>
      <c r="BY692" s="617"/>
      <c r="BZ692" s="617">
        <v>1.7709999999999999</v>
      </c>
      <c r="CA692" s="617">
        <v>4.459575522727274</v>
      </c>
      <c r="CB692" s="617"/>
      <c r="CC692" s="617"/>
      <c r="CD692" s="617"/>
      <c r="CE692" s="617"/>
      <c r="CF692" s="617"/>
      <c r="CG692" s="617"/>
      <c r="CH692" s="617"/>
      <c r="CI692" s="617"/>
      <c r="CJ692" s="617"/>
      <c r="CK692" s="617"/>
      <c r="CL692" s="617"/>
      <c r="CM692" s="617"/>
      <c r="CN692" s="617"/>
      <c r="CO692" s="617"/>
      <c r="CP692" s="617"/>
      <c r="CQ692" s="617"/>
      <c r="CR692" s="617"/>
      <c r="CS692" s="617"/>
      <c r="CT692" s="617"/>
      <c r="CU692" s="617"/>
      <c r="CV692" s="617"/>
      <c r="CW692" s="617"/>
      <c r="CX692" s="617"/>
      <c r="CY692" s="617"/>
      <c r="CZ692" s="617"/>
      <c r="DA692" s="617"/>
      <c r="DB692" s="6">
        <f t="shared" si="9355"/>
        <v>0</v>
      </c>
      <c r="DC692" s="6">
        <f t="shared" si="9356"/>
        <v>0</v>
      </c>
      <c r="DD692" s="6">
        <f t="shared" si="9357"/>
        <v>0</v>
      </c>
      <c r="DE692" s="6">
        <f t="shared" si="9358"/>
        <v>0</v>
      </c>
      <c r="DF692" s="6">
        <f t="shared" si="9359"/>
        <v>0</v>
      </c>
      <c r="DG692" s="6">
        <f t="shared" si="9360"/>
        <v>0</v>
      </c>
      <c r="DH692" s="6">
        <f t="shared" si="9361"/>
        <v>0</v>
      </c>
      <c r="DI692" s="6">
        <f t="shared" si="9362"/>
        <v>0</v>
      </c>
      <c r="DJ692" s="6">
        <f t="shared" si="9363"/>
        <v>0</v>
      </c>
      <c r="DK692" s="6">
        <f t="shared" si="9364"/>
        <v>0</v>
      </c>
      <c r="DL692" s="6">
        <f t="shared" si="9365"/>
        <v>0</v>
      </c>
      <c r="DM692" s="6">
        <f t="shared" si="9366"/>
        <v>0</v>
      </c>
      <c r="DO692" s="6">
        <f t="shared" si="9367"/>
        <v>0</v>
      </c>
      <c r="DP692" s="6">
        <f t="shared" si="9368"/>
        <v>0</v>
      </c>
      <c r="DQ692" s="6">
        <f t="shared" si="9369"/>
        <v>0</v>
      </c>
      <c r="DR692" s="6">
        <f t="shared" si="9370"/>
        <v>0</v>
      </c>
      <c r="DS692" s="6">
        <f t="shared" si="9371"/>
        <v>0</v>
      </c>
      <c r="DT692" s="6">
        <f t="shared" si="9372"/>
        <v>0</v>
      </c>
      <c r="DU692" s="6">
        <f t="shared" si="9373"/>
        <v>0</v>
      </c>
      <c r="DV692" s="6">
        <f t="shared" si="9374"/>
        <v>0</v>
      </c>
      <c r="DW692" s="6">
        <f t="shared" si="9375"/>
        <v>0</v>
      </c>
      <c r="DX692" s="6">
        <f t="shared" si="9376"/>
        <v>0</v>
      </c>
      <c r="DY692" s="6">
        <f t="shared" si="9377"/>
        <v>0</v>
      </c>
      <c r="DZ692" s="6">
        <f t="shared" si="9378"/>
        <v>0</v>
      </c>
    </row>
    <row r="693" spans="2:130" ht="12" customHeight="1" outlineLevel="1">
      <c r="B693" s="6">
        <f>'23년(세부_실적)'!A918</f>
        <v>687</v>
      </c>
      <c r="C693" s="620"/>
      <c r="D693" s="620"/>
      <c r="E693" s="622" t="str">
        <f>'23년(세부_실적)'!D918</f>
        <v>588mm, 5K</v>
      </c>
      <c r="F693" s="622" t="str">
        <f>'23년(세부_실적)'!E918</f>
        <v>PLN021-T0907550N2R-563</v>
      </c>
      <c r="G693" s="622" t="s">
        <v>1660</v>
      </c>
      <c r="H693" s="622" t="str">
        <f>'23년(세부_실적)'!F918</f>
        <v>T09</v>
      </c>
      <c r="I693" s="617" t="str">
        <f>'23년(세부_실적)'!G918</f>
        <v>구</v>
      </c>
      <c r="J693" s="617" t="str">
        <f>'23년(세부_실적)'!H918</f>
        <v>SY</v>
      </c>
      <c r="K693" s="617">
        <f>'23년(세부_실적)'!I918</f>
        <v>8.5</v>
      </c>
      <c r="L693" s="617">
        <f>'23년(세부_실적)'!J918</f>
        <v>0</v>
      </c>
      <c r="M693" s="617">
        <f>'23년(세부_실적)'!K918</f>
        <v>8.5</v>
      </c>
      <c r="N693" s="617">
        <f>'23년(세부_실적)'!L918</f>
        <v>0</v>
      </c>
      <c r="O693" s="617">
        <f>'23년(세부_실적)'!M918</f>
        <v>8.5</v>
      </c>
      <c r="P693" s="617">
        <f>'23년(세부_실적)'!N918</f>
        <v>0</v>
      </c>
      <c r="Q693" s="617">
        <f>'23년(세부_실적)'!O918</f>
        <v>8.5</v>
      </c>
      <c r="R693" s="617">
        <f>'23년(세부_실적)'!P918</f>
        <v>0</v>
      </c>
      <c r="S693" s="638">
        <f>'23년(세부_실적)'!Q918</f>
        <v>0</v>
      </c>
      <c r="T693" s="638">
        <f t="shared" si="9323"/>
        <v>0</v>
      </c>
      <c r="U693" s="638">
        <f>'23년(세부_실적)'!S918</f>
        <v>0</v>
      </c>
      <c r="V693" s="638">
        <f t="shared" si="9324"/>
        <v>0</v>
      </c>
      <c r="W693" s="638">
        <f>'23년(세부_실적)'!U918</f>
        <v>0</v>
      </c>
      <c r="X693" s="638">
        <f t="shared" si="9325"/>
        <v>0</v>
      </c>
      <c r="Y693" s="638">
        <f>'23년(세부_실적)'!W918</f>
        <v>0</v>
      </c>
      <c r="Z693" s="638">
        <f t="shared" si="9326"/>
        <v>0</v>
      </c>
      <c r="AA693" s="638">
        <f>'23년(세부_실적)'!Y918</f>
        <v>0</v>
      </c>
      <c r="AB693" s="638">
        <f t="shared" si="9326"/>
        <v>0</v>
      </c>
      <c r="AC693" s="638">
        <f>'23년(세부_실적)'!AA918</f>
        <v>0</v>
      </c>
      <c r="AD693" s="638">
        <f t="shared" ref="AD693" si="9995">AC693*1000</f>
        <v>0</v>
      </c>
      <c r="AE693" s="638">
        <f>'23년(세부_실적)'!AC918</f>
        <v>0</v>
      </c>
      <c r="AF693" s="638">
        <f t="shared" ref="AF693" si="9996">AE693*1000</f>
        <v>0</v>
      </c>
      <c r="AG693" s="638">
        <f>'23년(세부_실적)'!AE918</f>
        <v>0</v>
      </c>
      <c r="AH693" s="638">
        <f t="shared" ref="AH693" si="9997">AG693*1000</f>
        <v>0</v>
      </c>
      <c r="AI693" s="638">
        <f>'23년(세부_실적)'!AG918</f>
        <v>0</v>
      </c>
      <c r="AJ693" s="638">
        <f t="shared" ref="AJ693" si="9998">AI693*1000</f>
        <v>0</v>
      </c>
      <c r="AK693" s="638">
        <f>'23년(세부_실적)'!AI918</f>
        <v>0</v>
      </c>
      <c r="AL693" s="638">
        <f t="shared" ref="AL693" si="9999">AK693*1000</f>
        <v>0</v>
      </c>
      <c r="AM693" s="638">
        <f>'23년(세부_실적)'!AK918</f>
        <v>0</v>
      </c>
      <c r="AN693" s="638">
        <f t="shared" ref="AN693" si="10000">AM693*1000</f>
        <v>0</v>
      </c>
      <c r="AO693" s="638">
        <f>'23년(세부_실적)'!AM918</f>
        <v>0</v>
      </c>
      <c r="AP693" s="638">
        <f t="shared" ref="AP693" si="10001">AO693*1000</f>
        <v>0</v>
      </c>
      <c r="AQ693" s="638">
        <f>'23년(세부_실적)'!AO918</f>
        <v>0</v>
      </c>
      <c r="AR693" s="638">
        <f t="shared" ref="AR693" si="10002">AQ693*1000</f>
        <v>0</v>
      </c>
      <c r="AS693" s="638">
        <f>'23년(세부_실적)'!AQ918</f>
        <v>0</v>
      </c>
      <c r="AT693" s="638">
        <f t="shared" ref="AT693" si="10003">AS693*1000</f>
        <v>0</v>
      </c>
      <c r="AU693" s="638">
        <f>'23년(세부_실적)'!AS918</f>
        <v>0</v>
      </c>
      <c r="AV693" s="638">
        <f t="shared" ref="AV693" si="10004">AU693*1000</f>
        <v>0</v>
      </c>
      <c r="AW693" s="638">
        <f>'23년(세부_실적)'!AU918</f>
        <v>0</v>
      </c>
      <c r="AX693" s="638">
        <f t="shared" ref="AX693" si="10005">AW693*1000</f>
        <v>0</v>
      </c>
      <c r="AY693" s="638">
        <f>'23년(세부_실적)'!AW918</f>
        <v>0</v>
      </c>
      <c r="AZ693" s="638">
        <f t="shared" ref="AZ693" si="10006">AY693*1000</f>
        <v>0</v>
      </c>
      <c r="BA693" s="638">
        <f>'23년(세부_실적)'!AY918</f>
        <v>0</v>
      </c>
      <c r="BB693" s="638">
        <f t="shared" ref="BB693" si="10007">BA693*1000</f>
        <v>0</v>
      </c>
      <c r="BC693" s="638">
        <f>'23년(세부_실적)'!BA918</f>
        <v>0</v>
      </c>
      <c r="BD693" s="638">
        <f t="shared" ref="BD693" si="10008">BC693*1000</f>
        <v>0</v>
      </c>
      <c r="BF693" s="617"/>
      <c r="BG693" s="617"/>
      <c r="BH693" s="617"/>
      <c r="BI693" s="617"/>
      <c r="BJ693" s="617"/>
      <c r="BK693" s="617"/>
      <c r="BL693" s="617"/>
      <c r="BM693" s="617"/>
      <c r="BN693" s="617"/>
      <c r="BO693" s="617"/>
      <c r="BP693" s="617"/>
      <c r="BQ693" s="617"/>
      <c r="BR693" s="617"/>
      <c r="BS693" s="617"/>
      <c r="BT693" s="617"/>
      <c r="BU693" s="617"/>
      <c r="BV693" s="617"/>
      <c r="BW693" s="617"/>
      <c r="BX693" s="617"/>
      <c r="BY693" s="617"/>
      <c r="BZ693" s="617"/>
      <c r="CA693" s="617"/>
      <c r="CB693" s="617"/>
      <c r="CC693" s="617"/>
      <c r="CD693" s="617"/>
      <c r="CE693" s="617"/>
      <c r="CF693" s="617"/>
      <c r="CG693" s="617"/>
      <c r="CH693" s="617"/>
      <c r="CI693" s="617"/>
      <c r="CJ693" s="617"/>
      <c r="CK693" s="617"/>
      <c r="CL693" s="617"/>
      <c r="CM693" s="617"/>
      <c r="CN693" s="617"/>
      <c r="CO693" s="617"/>
      <c r="CP693" s="617"/>
      <c r="CQ693" s="617"/>
      <c r="CR693" s="617"/>
      <c r="CS693" s="617"/>
      <c r="CT693" s="617"/>
      <c r="CU693" s="617"/>
      <c r="CV693" s="617"/>
      <c r="CW693" s="617"/>
      <c r="CX693" s="617"/>
      <c r="CY693" s="617"/>
      <c r="CZ693" s="617"/>
      <c r="DA693" s="617"/>
      <c r="DB693" s="6">
        <f t="shared" si="9355"/>
        <v>0</v>
      </c>
      <c r="DC693" s="6">
        <f t="shared" si="9356"/>
        <v>0</v>
      </c>
      <c r="DD693" s="6">
        <f t="shared" si="9357"/>
        <v>0</v>
      </c>
      <c r="DE693" s="6">
        <f t="shared" si="9358"/>
        <v>0</v>
      </c>
      <c r="DF693" s="6">
        <f t="shared" si="9359"/>
        <v>0</v>
      </c>
      <c r="DG693" s="6">
        <f t="shared" si="9360"/>
        <v>0</v>
      </c>
      <c r="DH693" s="6">
        <f t="shared" si="9361"/>
        <v>0</v>
      </c>
      <c r="DI693" s="6">
        <f t="shared" si="9362"/>
        <v>0</v>
      </c>
      <c r="DJ693" s="6">
        <f t="shared" si="9363"/>
        <v>0</v>
      </c>
      <c r="DK693" s="6">
        <f t="shared" si="9364"/>
        <v>0</v>
      </c>
      <c r="DL693" s="6">
        <f t="shared" si="9365"/>
        <v>0</v>
      </c>
      <c r="DM693" s="6">
        <f t="shared" si="9366"/>
        <v>0</v>
      </c>
      <c r="DO693" s="6">
        <f t="shared" si="9367"/>
        <v>0</v>
      </c>
      <c r="DP693" s="6">
        <f t="shared" si="9368"/>
        <v>0</v>
      </c>
      <c r="DQ693" s="6">
        <f t="shared" si="9369"/>
        <v>0</v>
      </c>
      <c r="DR693" s="6">
        <f t="shared" si="9370"/>
        <v>0</v>
      </c>
      <c r="DS693" s="6">
        <f t="shared" si="9371"/>
        <v>0</v>
      </c>
      <c r="DT693" s="6">
        <f t="shared" si="9372"/>
        <v>0</v>
      </c>
      <c r="DU693" s="6">
        <f t="shared" si="9373"/>
        <v>0</v>
      </c>
      <c r="DV693" s="6">
        <f t="shared" si="9374"/>
        <v>0</v>
      </c>
      <c r="DW693" s="6">
        <f t="shared" si="9375"/>
        <v>0</v>
      </c>
      <c r="DX693" s="6">
        <f t="shared" si="9376"/>
        <v>0</v>
      </c>
      <c r="DY693" s="6">
        <f t="shared" si="9377"/>
        <v>0</v>
      </c>
      <c r="DZ693" s="6">
        <f t="shared" si="9378"/>
        <v>0</v>
      </c>
    </row>
    <row r="694" spans="2:130" ht="12" customHeight="1" outlineLevel="1">
      <c r="B694" s="6">
        <f>'23년(세부_실적)'!A919</f>
        <v>688</v>
      </c>
      <c r="C694" s="620"/>
      <c r="D694" s="620"/>
      <c r="E694" s="622" t="str">
        <f>'23년(세부_실적)'!D919</f>
        <v>588mm, 5K</v>
      </c>
      <c r="F694" s="622" t="str">
        <f>'23년(세부_실적)'!E919</f>
        <v>PLN021-T0907550N2R-564</v>
      </c>
      <c r="G694" s="622" t="s">
        <v>1661</v>
      </c>
      <c r="H694" s="622" t="str">
        <f>'23년(세부_실적)'!F919</f>
        <v>T09</v>
      </c>
      <c r="I694" s="617" t="str">
        <f>'23년(세부_실적)'!G919</f>
        <v>구</v>
      </c>
      <c r="J694" s="617" t="str">
        <f>'23년(세부_실적)'!H919</f>
        <v>SY</v>
      </c>
      <c r="K694" s="617">
        <f>'23년(세부_실적)'!I919</f>
        <v>7.86</v>
      </c>
      <c r="L694" s="617">
        <f>'23년(세부_실적)'!J919</f>
        <v>0</v>
      </c>
      <c r="M694" s="617">
        <f>'23년(세부_실적)'!K919</f>
        <v>7.86</v>
      </c>
      <c r="N694" s="617">
        <f>'23년(세부_실적)'!L919</f>
        <v>0</v>
      </c>
      <c r="O694" s="617">
        <f>'23년(세부_실적)'!M919</f>
        <v>7.86</v>
      </c>
      <c r="P694" s="617">
        <f>'23년(세부_실적)'!N919</f>
        <v>0</v>
      </c>
      <c r="Q694" s="617">
        <f>'23년(세부_실적)'!O919</f>
        <v>7.86</v>
      </c>
      <c r="R694" s="617">
        <f>'23년(세부_실적)'!P919</f>
        <v>0</v>
      </c>
      <c r="S694" s="638">
        <f>'23년(세부_실적)'!Q919</f>
        <v>0</v>
      </c>
      <c r="T694" s="638">
        <f t="shared" si="9323"/>
        <v>0</v>
      </c>
      <c r="U694" s="638">
        <f>'23년(세부_실적)'!S919</f>
        <v>0</v>
      </c>
      <c r="V694" s="638">
        <f t="shared" si="9324"/>
        <v>0</v>
      </c>
      <c r="W694" s="638">
        <f>'23년(세부_실적)'!U919</f>
        <v>0</v>
      </c>
      <c r="X694" s="638">
        <f t="shared" si="9325"/>
        <v>0</v>
      </c>
      <c r="Y694" s="638">
        <f>'23년(세부_실적)'!W919</f>
        <v>0</v>
      </c>
      <c r="Z694" s="638">
        <f t="shared" si="9326"/>
        <v>0</v>
      </c>
      <c r="AA694" s="638">
        <f>'23년(세부_실적)'!Y919</f>
        <v>0</v>
      </c>
      <c r="AB694" s="638">
        <f t="shared" si="9326"/>
        <v>0</v>
      </c>
      <c r="AC694" s="638">
        <f>'23년(세부_실적)'!AA919</f>
        <v>0</v>
      </c>
      <c r="AD694" s="638">
        <f t="shared" ref="AD694" si="10009">AC694*1000</f>
        <v>0</v>
      </c>
      <c r="AE694" s="638">
        <f>'23년(세부_실적)'!AC919</f>
        <v>0</v>
      </c>
      <c r="AF694" s="638">
        <f t="shared" ref="AF694" si="10010">AE694*1000</f>
        <v>0</v>
      </c>
      <c r="AG694" s="638">
        <f>'23년(세부_실적)'!AE919</f>
        <v>0</v>
      </c>
      <c r="AH694" s="638">
        <f t="shared" ref="AH694" si="10011">AG694*1000</f>
        <v>0</v>
      </c>
      <c r="AI694" s="638">
        <f>'23년(세부_실적)'!AG919</f>
        <v>0</v>
      </c>
      <c r="AJ694" s="638">
        <f t="shared" ref="AJ694" si="10012">AI694*1000</f>
        <v>0</v>
      </c>
      <c r="AK694" s="638">
        <f>'23년(세부_실적)'!AI919</f>
        <v>0</v>
      </c>
      <c r="AL694" s="638">
        <f t="shared" ref="AL694" si="10013">AK694*1000</f>
        <v>0</v>
      </c>
      <c r="AM694" s="638">
        <f>'23년(세부_실적)'!AK919</f>
        <v>0</v>
      </c>
      <c r="AN694" s="638">
        <f t="shared" ref="AN694" si="10014">AM694*1000</f>
        <v>0</v>
      </c>
      <c r="AO694" s="638">
        <f>'23년(세부_실적)'!AM919</f>
        <v>0</v>
      </c>
      <c r="AP694" s="638">
        <f t="shared" ref="AP694" si="10015">AO694*1000</f>
        <v>0</v>
      </c>
      <c r="AQ694" s="638">
        <f>'23년(세부_실적)'!AO919</f>
        <v>0</v>
      </c>
      <c r="AR694" s="638">
        <f t="shared" ref="AR694" si="10016">AQ694*1000</f>
        <v>0</v>
      </c>
      <c r="AS694" s="638">
        <f>'23년(세부_실적)'!AQ919</f>
        <v>0</v>
      </c>
      <c r="AT694" s="638">
        <f t="shared" ref="AT694" si="10017">AS694*1000</f>
        <v>0</v>
      </c>
      <c r="AU694" s="638">
        <f>'23년(세부_실적)'!AS919</f>
        <v>0</v>
      </c>
      <c r="AV694" s="638">
        <f t="shared" ref="AV694" si="10018">AU694*1000</f>
        <v>0</v>
      </c>
      <c r="AW694" s="638">
        <f>'23년(세부_실적)'!AU919</f>
        <v>0</v>
      </c>
      <c r="AX694" s="638">
        <f t="shared" ref="AX694" si="10019">AW694*1000</f>
        <v>0</v>
      </c>
      <c r="AY694" s="638">
        <f>'23년(세부_실적)'!AW919</f>
        <v>0</v>
      </c>
      <c r="AZ694" s="638">
        <f t="shared" ref="AZ694" si="10020">AY694*1000</f>
        <v>0</v>
      </c>
      <c r="BA694" s="638">
        <f>'23년(세부_실적)'!AY919</f>
        <v>0</v>
      </c>
      <c r="BB694" s="638">
        <f t="shared" ref="BB694" si="10021">BA694*1000</f>
        <v>0</v>
      </c>
      <c r="BC694" s="638">
        <f>'23년(세부_실적)'!BA919</f>
        <v>0</v>
      </c>
      <c r="BD694" s="638">
        <f t="shared" ref="BD694" si="10022">BC694*1000</f>
        <v>0</v>
      </c>
      <c r="BF694" s="617">
        <v>1.7709999999999999</v>
      </c>
      <c r="BG694" s="617">
        <v>4.4720609641818188</v>
      </c>
      <c r="BH694" s="617">
        <f>VLOOKUP(F694,'[1]영업계획서(세부)'!$E$8:$H$532,3,0)</f>
        <v>7.86</v>
      </c>
      <c r="BI694" s="617"/>
      <c r="BJ694" s="617">
        <v>1.7709999999999999</v>
      </c>
      <c r="BK694" s="617">
        <v>4.4720609641818188</v>
      </c>
      <c r="BL694" s="617"/>
      <c r="BM694" s="617"/>
      <c r="BN694" s="617">
        <v>1.7709999999999999</v>
      </c>
      <c r="BO694" s="617">
        <v>4.4720609641818188</v>
      </c>
      <c r="BP694" s="617"/>
      <c r="BQ694" s="617"/>
      <c r="BR694" s="617">
        <v>1.7709999999999999</v>
      </c>
      <c r="BS694" s="617">
        <v>4.5689246005454551</v>
      </c>
      <c r="BT694" s="617"/>
      <c r="BU694" s="617"/>
      <c r="BV694" s="617">
        <v>1.7709999999999999</v>
      </c>
      <c r="BW694" s="617">
        <v>4.5689246005454551</v>
      </c>
      <c r="BX694" s="617"/>
      <c r="BY694" s="617"/>
      <c r="BZ694" s="617">
        <v>1.7709999999999999</v>
      </c>
      <c r="CA694" s="617">
        <v>4.5689246005454551</v>
      </c>
      <c r="CB694" s="617"/>
      <c r="CC694" s="617"/>
      <c r="CD694" s="617"/>
      <c r="CE694" s="617"/>
      <c r="CF694" s="617"/>
      <c r="CG694" s="617"/>
      <c r="CH694" s="617"/>
      <c r="CI694" s="617"/>
      <c r="CJ694" s="617"/>
      <c r="CK694" s="617"/>
      <c r="CL694" s="617"/>
      <c r="CM694" s="617"/>
      <c r="CN694" s="617"/>
      <c r="CO694" s="617"/>
      <c r="CP694" s="617"/>
      <c r="CQ694" s="617"/>
      <c r="CR694" s="617"/>
      <c r="CS694" s="617"/>
      <c r="CT694" s="617"/>
      <c r="CU694" s="617"/>
      <c r="CV694" s="617"/>
      <c r="CW694" s="617"/>
      <c r="CX694" s="617"/>
      <c r="CY694" s="617"/>
      <c r="CZ694" s="617"/>
      <c r="DA694" s="617"/>
      <c r="DB694" s="6">
        <f t="shared" si="9355"/>
        <v>0</v>
      </c>
      <c r="DC694" s="6">
        <f t="shared" si="9356"/>
        <v>0</v>
      </c>
      <c r="DD694" s="6">
        <f t="shared" si="9357"/>
        <v>0</v>
      </c>
      <c r="DE694" s="6">
        <f t="shared" si="9358"/>
        <v>0</v>
      </c>
      <c r="DF694" s="6">
        <f t="shared" si="9359"/>
        <v>0</v>
      </c>
      <c r="DG694" s="6">
        <f t="shared" si="9360"/>
        <v>0</v>
      </c>
      <c r="DH694" s="6">
        <f t="shared" si="9361"/>
        <v>0</v>
      </c>
      <c r="DI694" s="6">
        <f t="shared" si="9362"/>
        <v>0</v>
      </c>
      <c r="DJ694" s="6">
        <f t="shared" si="9363"/>
        <v>0</v>
      </c>
      <c r="DK694" s="6">
        <f t="shared" si="9364"/>
        <v>0</v>
      </c>
      <c r="DL694" s="6">
        <f t="shared" si="9365"/>
        <v>0</v>
      </c>
      <c r="DM694" s="6">
        <f t="shared" si="9366"/>
        <v>0</v>
      </c>
      <c r="DO694" s="6">
        <f t="shared" si="9367"/>
        <v>0</v>
      </c>
      <c r="DP694" s="6">
        <f t="shared" si="9368"/>
        <v>0</v>
      </c>
      <c r="DQ694" s="6">
        <f t="shared" si="9369"/>
        <v>0</v>
      </c>
      <c r="DR694" s="6">
        <f t="shared" si="9370"/>
        <v>0</v>
      </c>
      <c r="DS694" s="6">
        <f t="shared" si="9371"/>
        <v>0</v>
      </c>
      <c r="DT694" s="6">
        <f t="shared" si="9372"/>
        <v>0</v>
      </c>
      <c r="DU694" s="6">
        <f t="shared" si="9373"/>
        <v>0</v>
      </c>
      <c r="DV694" s="6">
        <f t="shared" si="9374"/>
        <v>0</v>
      </c>
      <c r="DW694" s="6">
        <f t="shared" si="9375"/>
        <v>0</v>
      </c>
      <c r="DX694" s="6">
        <f t="shared" si="9376"/>
        <v>0</v>
      </c>
      <c r="DY694" s="6">
        <f t="shared" si="9377"/>
        <v>0</v>
      </c>
      <c r="DZ694" s="6">
        <f t="shared" si="9378"/>
        <v>0</v>
      </c>
    </row>
    <row r="695" spans="2:130" ht="12" customHeight="1" outlineLevel="1">
      <c r="B695" s="6">
        <f>'23년(세부_실적)'!A920</f>
        <v>689</v>
      </c>
      <c r="C695" s="620"/>
      <c r="D695" s="620"/>
      <c r="E695" s="622" t="str">
        <f>'23년(세부_실적)'!D920</f>
        <v>588mm, 5K</v>
      </c>
      <c r="F695" s="622" t="str">
        <f>'23년(세부_실적)'!E920</f>
        <v>PLN021-T0907550N2R-565</v>
      </c>
      <c r="G695" s="622" t="s">
        <v>1662</v>
      </c>
      <c r="H695" s="622" t="str">
        <f>'23년(세부_실적)'!F920</f>
        <v>T09</v>
      </c>
      <c r="I695" s="617" t="str">
        <f>'23년(세부_실적)'!G920</f>
        <v>구</v>
      </c>
      <c r="J695" s="617" t="str">
        <f>'23년(세부_실적)'!H920</f>
        <v>SY</v>
      </c>
      <c r="K695" s="617">
        <f>'23년(세부_실적)'!I920</f>
        <v>8.7100000000000009</v>
      </c>
      <c r="L695" s="617">
        <f>'23년(세부_실적)'!J920</f>
        <v>0</v>
      </c>
      <c r="M695" s="617">
        <f>'23년(세부_실적)'!K920</f>
        <v>8.7100000000000009</v>
      </c>
      <c r="N695" s="617">
        <f>'23년(세부_실적)'!L920</f>
        <v>0</v>
      </c>
      <c r="O695" s="617">
        <f>'23년(세부_실적)'!M920</f>
        <v>8.7100000000000009</v>
      </c>
      <c r="P695" s="617">
        <f>'23년(세부_실적)'!N920</f>
        <v>0</v>
      </c>
      <c r="Q695" s="617">
        <f>'23년(세부_실적)'!O920</f>
        <v>8.7100000000000009</v>
      </c>
      <c r="R695" s="617">
        <f>'23년(세부_실적)'!P920</f>
        <v>0</v>
      </c>
      <c r="S695" s="638">
        <f>'23년(세부_실적)'!Q920</f>
        <v>1.3</v>
      </c>
      <c r="T695" s="638">
        <f t="shared" si="9323"/>
        <v>1300</v>
      </c>
      <c r="U695" s="638">
        <f>'23년(세부_실적)'!S920</f>
        <v>0</v>
      </c>
      <c r="V695" s="638">
        <f t="shared" si="9324"/>
        <v>0</v>
      </c>
      <c r="W695" s="638">
        <f>'23년(세부_실적)'!U920</f>
        <v>1</v>
      </c>
      <c r="X695" s="638">
        <f t="shared" si="9325"/>
        <v>1000</v>
      </c>
      <c r="Y695" s="638">
        <f>'23년(세부_실적)'!W920</f>
        <v>0</v>
      </c>
      <c r="Z695" s="638">
        <f t="shared" si="9326"/>
        <v>0</v>
      </c>
      <c r="AA695" s="638">
        <f>'23년(세부_실적)'!Y920</f>
        <v>1</v>
      </c>
      <c r="AB695" s="638">
        <f t="shared" si="9326"/>
        <v>1000</v>
      </c>
      <c r="AC695" s="638">
        <f>'23년(세부_실적)'!AA920</f>
        <v>0.3</v>
      </c>
      <c r="AD695" s="638">
        <f t="shared" ref="AD695" si="10023">AC695*1000</f>
        <v>300</v>
      </c>
      <c r="AE695" s="638">
        <f>'23년(세부_실적)'!AC920</f>
        <v>0</v>
      </c>
      <c r="AF695" s="638">
        <f t="shared" ref="AF695" si="10024">AE695*1000</f>
        <v>0</v>
      </c>
      <c r="AG695" s="638">
        <f>'23년(세부_실적)'!AE920</f>
        <v>0</v>
      </c>
      <c r="AH695" s="638">
        <f t="shared" ref="AH695" si="10025">AG695*1000</f>
        <v>0</v>
      </c>
      <c r="AI695" s="638">
        <f>'23년(세부_실적)'!AG920</f>
        <v>0.3</v>
      </c>
      <c r="AJ695" s="638">
        <f t="shared" ref="AJ695" si="10026">AI695*1000</f>
        <v>300</v>
      </c>
      <c r="AK695" s="638">
        <f>'23년(세부_실적)'!AI920</f>
        <v>1.3</v>
      </c>
      <c r="AL695" s="638">
        <f t="shared" ref="AL695" si="10027">AK695*1000</f>
        <v>1300</v>
      </c>
      <c r="AM695" s="638">
        <f>'23년(세부_실적)'!AK920</f>
        <v>0</v>
      </c>
      <c r="AN695" s="638">
        <f t="shared" ref="AN695" si="10028">AM695*1000</f>
        <v>0</v>
      </c>
      <c r="AO695" s="638">
        <f>'23년(세부_실적)'!AM920</f>
        <v>0</v>
      </c>
      <c r="AP695" s="638">
        <f t="shared" ref="AP695" si="10029">AO695*1000</f>
        <v>0</v>
      </c>
      <c r="AQ695" s="638">
        <f>'23년(세부_실적)'!AO920</f>
        <v>0</v>
      </c>
      <c r="AR695" s="638">
        <f t="shared" ref="AR695" si="10030">AQ695*1000</f>
        <v>0</v>
      </c>
      <c r="AS695" s="638">
        <f>'23년(세부_실적)'!AQ920</f>
        <v>0</v>
      </c>
      <c r="AT695" s="638">
        <f t="shared" ref="AT695" si="10031">AS695*1000</f>
        <v>0</v>
      </c>
      <c r="AU695" s="638">
        <f>'23년(세부_실적)'!AS920</f>
        <v>0</v>
      </c>
      <c r="AV695" s="638">
        <f t="shared" ref="AV695" si="10032">AU695*1000</f>
        <v>0</v>
      </c>
      <c r="AW695" s="638">
        <f>'23년(세부_실적)'!AU920</f>
        <v>0</v>
      </c>
      <c r="AX695" s="638">
        <f t="shared" ref="AX695" si="10033">AW695*1000</f>
        <v>0</v>
      </c>
      <c r="AY695" s="638">
        <f>'23년(세부_실적)'!AW920</f>
        <v>0</v>
      </c>
      <c r="AZ695" s="638">
        <f t="shared" ref="AZ695" si="10034">AY695*1000</f>
        <v>0</v>
      </c>
      <c r="BA695" s="638">
        <f>'23년(세부_실적)'!AY920</f>
        <v>0</v>
      </c>
      <c r="BB695" s="638">
        <f t="shared" ref="BB695" si="10035">BA695*1000</f>
        <v>0</v>
      </c>
      <c r="BC695" s="638">
        <f>'23년(세부_실적)'!BA920</f>
        <v>0</v>
      </c>
      <c r="BD695" s="638">
        <f t="shared" ref="BD695" si="10036">BC695*1000</f>
        <v>0</v>
      </c>
      <c r="BF695" s="617"/>
      <c r="BG695" s="617"/>
      <c r="BH695" s="617"/>
      <c r="BI695" s="617"/>
      <c r="BJ695" s="617"/>
      <c r="BK695" s="617"/>
      <c r="BL695" s="617"/>
      <c r="BM695" s="617"/>
      <c r="BN695" s="617"/>
      <c r="BO695" s="617"/>
      <c r="BP695" s="617"/>
      <c r="BQ695" s="617"/>
      <c r="BR695" s="617"/>
      <c r="BS695" s="617"/>
      <c r="BT695" s="617"/>
      <c r="BU695" s="617"/>
      <c r="BV695" s="617"/>
      <c r="BW695" s="617"/>
      <c r="BX695" s="617"/>
      <c r="BY695" s="617"/>
      <c r="BZ695" s="617"/>
      <c r="CA695" s="617"/>
      <c r="CB695" s="617"/>
      <c r="CC695" s="617"/>
      <c r="CD695" s="617"/>
      <c r="CE695" s="617"/>
      <c r="CF695" s="617"/>
      <c r="CG695" s="617"/>
      <c r="CH695" s="617"/>
      <c r="CI695" s="617"/>
      <c r="CJ695" s="617"/>
      <c r="CK695" s="617"/>
      <c r="CL695" s="617"/>
      <c r="CM695" s="617"/>
      <c r="CN695" s="617"/>
      <c r="CO695" s="617"/>
      <c r="CP695" s="617"/>
      <c r="CQ695" s="617"/>
      <c r="CR695" s="617"/>
      <c r="CS695" s="617"/>
      <c r="CT695" s="617"/>
      <c r="CU695" s="617"/>
      <c r="CV695" s="617"/>
      <c r="CW695" s="617"/>
      <c r="CX695" s="617"/>
      <c r="CY695" s="617"/>
      <c r="CZ695" s="617"/>
      <c r="DA695" s="617"/>
      <c r="DB695" s="6">
        <f t="shared" si="9355"/>
        <v>0</v>
      </c>
      <c r="DC695" s="6">
        <f t="shared" si="9356"/>
        <v>0</v>
      </c>
      <c r="DD695" s="6">
        <f t="shared" si="9357"/>
        <v>0</v>
      </c>
      <c r="DE695" s="6">
        <f t="shared" si="9358"/>
        <v>0</v>
      </c>
      <c r="DF695" s="6">
        <f t="shared" si="9359"/>
        <v>0</v>
      </c>
      <c r="DG695" s="6">
        <f t="shared" si="9360"/>
        <v>0</v>
      </c>
      <c r="DH695" s="6">
        <f t="shared" si="9361"/>
        <v>0</v>
      </c>
      <c r="DI695" s="6">
        <f t="shared" si="9362"/>
        <v>0</v>
      </c>
      <c r="DJ695" s="6">
        <f t="shared" si="9363"/>
        <v>0</v>
      </c>
      <c r="DK695" s="6">
        <f t="shared" si="9364"/>
        <v>0</v>
      </c>
      <c r="DL695" s="6">
        <f t="shared" si="9365"/>
        <v>0</v>
      </c>
      <c r="DM695" s="6">
        <f t="shared" si="9366"/>
        <v>0</v>
      </c>
      <c r="DO695" s="6">
        <f t="shared" si="9367"/>
        <v>0</v>
      </c>
      <c r="DP695" s="6">
        <f t="shared" si="9368"/>
        <v>0</v>
      </c>
      <c r="DQ695" s="6">
        <f t="shared" si="9369"/>
        <v>0</v>
      </c>
      <c r="DR695" s="6">
        <f t="shared" si="9370"/>
        <v>0</v>
      </c>
      <c r="DS695" s="6">
        <f t="shared" si="9371"/>
        <v>0</v>
      </c>
      <c r="DT695" s="6">
        <f t="shared" si="9372"/>
        <v>0</v>
      </c>
      <c r="DU695" s="6">
        <f t="shared" si="9373"/>
        <v>0</v>
      </c>
      <c r="DV695" s="6">
        <f t="shared" si="9374"/>
        <v>0</v>
      </c>
      <c r="DW695" s="6">
        <f t="shared" si="9375"/>
        <v>0</v>
      </c>
      <c r="DX695" s="6">
        <f t="shared" si="9376"/>
        <v>0</v>
      </c>
      <c r="DY695" s="6">
        <f t="shared" si="9377"/>
        <v>0</v>
      </c>
      <c r="DZ695" s="6">
        <f t="shared" si="9378"/>
        <v>0</v>
      </c>
    </row>
    <row r="696" spans="2:130" ht="12" customHeight="1" outlineLevel="1">
      <c r="B696" s="6">
        <f>'23년(세부_실적)'!A921</f>
        <v>690</v>
      </c>
      <c r="C696" s="620"/>
      <c r="D696" s="620"/>
      <c r="E696" s="622" t="str">
        <f>'23년(세부_실적)'!D921</f>
        <v>588mm, 5K</v>
      </c>
      <c r="F696" s="622" t="str">
        <f>'23년(세부_실적)'!E921</f>
        <v>PLN021-T0907565N2R-564</v>
      </c>
      <c r="G696" s="622" t="s">
        <v>1663</v>
      </c>
      <c r="H696" s="622" t="str">
        <f>'23년(세부_실적)'!F921</f>
        <v>T09</v>
      </c>
      <c r="I696" s="617" t="str">
        <f>'23년(세부_실적)'!G921</f>
        <v>구</v>
      </c>
      <c r="J696" s="617" t="str">
        <f>'23년(세부_실적)'!H921</f>
        <v>SY</v>
      </c>
      <c r="K696" s="617">
        <f>'23년(세부_실적)'!I921</f>
        <v>7.86</v>
      </c>
      <c r="L696" s="617">
        <f>'23년(세부_실적)'!J921</f>
        <v>0</v>
      </c>
      <c r="M696" s="617">
        <f>'23년(세부_실적)'!K921</f>
        <v>7.86</v>
      </c>
      <c r="N696" s="617">
        <f>'23년(세부_실적)'!L921</f>
        <v>0</v>
      </c>
      <c r="O696" s="617">
        <f>'23년(세부_실적)'!M921</f>
        <v>7.86</v>
      </c>
      <c r="P696" s="617">
        <f>'23년(세부_실적)'!N921</f>
        <v>0</v>
      </c>
      <c r="Q696" s="617">
        <f>'23년(세부_실적)'!O921</f>
        <v>7.86</v>
      </c>
      <c r="R696" s="617">
        <f>'23년(세부_실적)'!P921</f>
        <v>0</v>
      </c>
      <c r="S696" s="638">
        <f>'23년(세부_실적)'!Q921</f>
        <v>0</v>
      </c>
      <c r="T696" s="638">
        <f t="shared" si="9323"/>
        <v>0</v>
      </c>
      <c r="U696" s="638">
        <f>'23년(세부_실적)'!S921</f>
        <v>0</v>
      </c>
      <c r="V696" s="638">
        <f t="shared" si="9324"/>
        <v>0</v>
      </c>
      <c r="W696" s="638">
        <f>'23년(세부_실적)'!U921</f>
        <v>0</v>
      </c>
      <c r="X696" s="638">
        <f t="shared" si="9325"/>
        <v>0</v>
      </c>
      <c r="Y696" s="638">
        <f>'23년(세부_실적)'!W921</f>
        <v>0</v>
      </c>
      <c r="Z696" s="638">
        <f t="shared" si="9326"/>
        <v>0</v>
      </c>
      <c r="AA696" s="638">
        <f>'23년(세부_실적)'!Y921</f>
        <v>0</v>
      </c>
      <c r="AB696" s="638">
        <f t="shared" si="9326"/>
        <v>0</v>
      </c>
      <c r="AC696" s="638">
        <f>'23년(세부_실적)'!AA921</f>
        <v>0</v>
      </c>
      <c r="AD696" s="638">
        <f t="shared" ref="AD696" si="10037">AC696*1000</f>
        <v>0</v>
      </c>
      <c r="AE696" s="638">
        <f>'23년(세부_실적)'!AC921</f>
        <v>0</v>
      </c>
      <c r="AF696" s="638">
        <f t="shared" ref="AF696" si="10038">AE696*1000</f>
        <v>0</v>
      </c>
      <c r="AG696" s="638">
        <f>'23년(세부_실적)'!AE921</f>
        <v>0</v>
      </c>
      <c r="AH696" s="638">
        <f t="shared" ref="AH696" si="10039">AG696*1000</f>
        <v>0</v>
      </c>
      <c r="AI696" s="638">
        <f>'23년(세부_실적)'!AG921</f>
        <v>0</v>
      </c>
      <c r="AJ696" s="638">
        <f t="shared" ref="AJ696" si="10040">AI696*1000</f>
        <v>0</v>
      </c>
      <c r="AK696" s="638">
        <f>'23년(세부_실적)'!AI921</f>
        <v>0</v>
      </c>
      <c r="AL696" s="638">
        <f t="shared" ref="AL696" si="10041">AK696*1000</f>
        <v>0</v>
      </c>
      <c r="AM696" s="638">
        <f>'23년(세부_실적)'!AK921</f>
        <v>0</v>
      </c>
      <c r="AN696" s="638">
        <f t="shared" ref="AN696" si="10042">AM696*1000</f>
        <v>0</v>
      </c>
      <c r="AO696" s="638">
        <f>'23년(세부_실적)'!AM921</f>
        <v>0</v>
      </c>
      <c r="AP696" s="638">
        <f t="shared" ref="AP696" si="10043">AO696*1000</f>
        <v>0</v>
      </c>
      <c r="AQ696" s="638">
        <f>'23년(세부_실적)'!AO921</f>
        <v>0</v>
      </c>
      <c r="AR696" s="638">
        <f t="shared" ref="AR696" si="10044">AQ696*1000</f>
        <v>0</v>
      </c>
      <c r="AS696" s="638">
        <f>'23년(세부_실적)'!AQ921</f>
        <v>0</v>
      </c>
      <c r="AT696" s="638">
        <f t="shared" ref="AT696" si="10045">AS696*1000</f>
        <v>0</v>
      </c>
      <c r="AU696" s="638">
        <f>'23년(세부_실적)'!AS921</f>
        <v>0</v>
      </c>
      <c r="AV696" s="638">
        <f t="shared" ref="AV696" si="10046">AU696*1000</f>
        <v>0</v>
      </c>
      <c r="AW696" s="638">
        <f>'23년(세부_실적)'!AU921</f>
        <v>0</v>
      </c>
      <c r="AX696" s="638">
        <f t="shared" ref="AX696" si="10047">AW696*1000</f>
        <v>0</v>
      </c>
      <c r="AY696" s="638">
        <f>'23년(세부_실적)'!AW921</f>
        <v>0</v>
      </c>
      <c r="AZ696" s="638">
        <f t="shared" ref="AZ696" si="10048">AY696*1000</f>
        <v>0</v>
      </c>
      <c r="BA696" s="638">
        <f>'23년(세부_실적)'!AY921</f>
        <v>0</v>
      </c>
      <c r="BB696" s="638">
        <f t="shared" ref="BB696" si="10049">BA696*1000</f>
        <v>0</v>
      </c>
      <c r="BC696" s="638">
        <f>'23년(세부_실적)'!BA921</f>
        <v>0</v>
      </c>
      <c r="BD696" s="638">
        <f t="shared" ref="BD696" si="10050">BC696*1000</f>
        <v>0</v>
      </c>
      <c r="BF696" s="617">
        <v>1.7709999999999999</v>
      </c>
      <c r="BG696" s="617">
        <v>4.4720609641818188</v>
      </c>
      <c r="BH696" s="617"/>
      <c r="BI696" s="617"/>
      <c r="BJ696" s="617">
        <v>1.7709999999999999</v>
      </c>
      <c r="BK696" s="617">
        <v>4.4720609641818188</v>
      </c>
      <c r="BL696" s="617"/>
      <c r="BM696" s="617"/>
      <c r="BN696" s="617">
        <v>1.7709999999999999</v>
      </c>
      <c r="BO696" s="617">
        <v>4.4720609641818188</v>
      </c>
      <c r="BP696" s="617"/>
      <c r="BQ696" s="617"/>
      <c r="BR696" s="617">
        <v>1.7709999999999999</v>
      </c>
      <c r="BS696" s="617">
        <v>4.5689246005454551</v>
      </c>
      <c r="BT696" s="617"/>
      <c r="BU696" s="617"/>
      <c r="BV696" s="617">
        <v>1.7709999999999999</v>
      </c>
      <c r="BW696" s="617">
        <v>4.5689246005454551</v>
      </c>
      <c r="BX696" s="617"/>
      <c r="BY696" s="617"/>
      <c r="BZ696" s="617">
        <v>1.7709999999999999</v>
      </c>
      <c r="CA696" s="617">
        <v>4.5689246005454551</v>
      </c>
      <c r="CB696" s="617"/>
      <c r="CC696" s="617"/>
      <c r="CD696" s="617"/>
      <c r="CE696" s="617"/>
      <c r="CF696" s="617"/>
      <c r="CG696" s="617"/>
      <c r="CH696" s="617"/>
      <c r="CI696" s="617"/>
      <c r="CJ696" s="617"/>
      <c r="CK696" s="617"/>
      <c r="CL696" s="617"/>
      <c r="CM696" s="617"/>
      <c r="CN696" s="617"/>
      <c r="CO696" s="617"/>
      <c r="CP696" s="617"/>
      <c r="CQ696" s="617"/>
      <c r="CR696" s="617"/>
      <c r="CS696" s="617"/>
      <c r="CT696" s="617"/>
      <c r="CU696" s="617"/>
      <c r="CV696" s="617"/>
      <c r="CW696" s="617"/>
      <c r="CX696" s="617"/>
      <c r="CY696" s="617"/>
      <c r="CZ696" s="617"/>
      <c r="DA696" s="617"/>
      <c r="DB696" s="6">
        <f t="shared" si="9355"/>
        <v>0</v>
      </c>
      <c r="DC696" s="6">
        <f t="shared" si="9356"/>
        <v>0</v>
      </c>
      <c r="DD696" s="6">
        <f t="shared" si="9357"/>
        <v>0</v>
      </c>
      <c r="DE696" s="6">
        <f t="shared" si="9358"/>
        <v>0</v>
      </c>
      <c r="DF696" s="6">
        <f t="shared" si="9359"/>
        <v>0</v>
      </c>
      <c r="DG696" s="6">
        <f t="shared" si="9360"/>
        <v>0</v>
      </c>
      <c r="DH696" s="6">
        <f t="shared" si="9361"/>
        <v>0</v>
      </c>
      <c r="DI696" s="6">
        <f t="shared" si="9362"/>
        <v>0</v>
      </c>
      <c r="DJ696" s="6">
        <f t="shared" si="9363"/>
        <v>0</v>
      </c>
      <c r="DK696" s="6">
        <f t="shared" si="9364"/>
        <v>0</v>
      </c>
      <c r="DL696" s="6">
        <f t="shared" si="9365"/>
        <v>0</v>
      </c>
      <c r="DM696" s="6">
        <f t="shared" si="9366"/>
        <v>0</v>
      </c>
      <c r="DO696" s="6">
        <f t="shared" si="9367"/>
        <v>0</v>
      </c>
      <c r="DP696" s="6">
        <f t="shared" si="9368"/>
        <v>0</v>
      </c>
      <c r="DQ696" s="6">
        <f t="shared" si="9369"/>
        <v>0</v>
      </c>
      <c r="DR696" s="6">
        <f t="shared" si="9370"/>
        <v>0</v>
      </c>
      <c r="DS696" s="6">
        <f t="shared" si="9371"/>
        <v>0</v>
      </c>
      <c r="DT696" s="6">
        <f t="shared" si="9372"/>
        <v>0</v>
      </c>
      <c r="DU696" s="6">
        <f t="shared" si="9373"/>
        <v>0</v>
      </c>
      <c r="DV696" s="6">
        <f t="shared" si="9374"/>
        <v>0</v>
      </c>
      <c r="DW696" s="6">
        <f t="shared" si="9375"/>
        <v>0</v>
      </c>
      <c r="DX696" s="6">
        <f t="shared" si="9376"/>
        <v>0</v>
      </c>
      <c r="DY696" s="6">
        <f t="shared" si="9377"/>
        <v>0</v>
      </c>
      <c r="DZ696" s="6">
        <f t="shared" si="9378"/>
        <v>0</v>
      </c>
    </row>
    <row r="697" spans="2:130" ht="12" customHeight="1" outlineLevel="1">
      <c r="B697" s="6">
        <f>'23년(세부_실적)'!A927</f>
        <v>691</v>
      </c>
      <c r="C697" s="620"/>
      <c r="D697" s="620"/>
      <c r="E697" s="622" t="str">
        <f>'23년(세부_실적)'!D927</f>
        <v>1200mm, 3K</v>
      </c>
      <c r="F697" s="622" t="str">
        <f>'23년(세부_실적)'!E927</f>
        <v>PLN021-T0911330N2R-563</v>
      </c>
      <c r="G697" s="622" t="s">
        <v>1664</v>
      </c>
      <c r="H697" s="622" t="str">
        <f>'23년(세부_실적)'!F927</f>
        <v>T09</v>
      </c>
      <c r="I697" s="617" t="str">
        <f>'23년(세부_실적)'!G927</f>
        <v>구</v>
      </c>
      <c r="J697" s="617" t="str">
        <f>'23년(세부_실적)'!H927</f>
        <v>SY</v>
      </c>
      <c r="K697" s="617">
        <f>'23년(세부_실적)'!I927</f>
        <v>9.6199999999999992</v>
      </c>
      <c r="L697" s="617">
        <f>'23년(세부_실적)'!J927</f>
        <v>0</v>
      </c>
      <c r="M697" s="617">
        <f>'23년(세부_실적)'!K927</f>
        <v>9.6199999999999992</v>
      </c>
      <c r="N697" s="617">
        <f>'23년(세부_실적)'!L927</f>
        <v>0</v>
      </c>
      <c r="O697" s="617">
        <f>'23년(세부_실적)'!M927</f>
        <v>9.6199999999999992</v>
      </c>
      <c r="P697" s="617">
        <f>'23년(세부_실적)'!N927</f>
        <v>0</v>
      </c>
      <c r="Q697" s="617">
        <f>'23년(세부_실적)'!O927</f>
        <v>9.6199999999999992</v>
      </c>
      <c r="R697" s="617">
        <f>'23년(세부_실적)'!P927</f>
        <v>0</v>
      </c>
      <c r="S697" s="638">
        <f>'23년(세부_실적)'!Q927</f>
        <v>0</v>
      </c>
      <c r="T697" s="638">
        <f t="shared" si="9323"/>
        <v>0</v>
      </c>
      <c r="U697" s="638">
        <f>'23년(세부_실적)'!S927</f>
        <v>0</v>
      </c>
      <c r="V697" s="638">
        <f t="shared" si="9324"/>
        <v>0</v>
      </c>
      <c r="W697" s="638">
        <f>'23년(세부_실적)'!U927</f>
        <v>0</v>
      </c>
      <c r="X697" s="638">
        <f t="shared" si="9325"/>
        <v>0</v>
      </c>
      <c r="Y697" s="638">
        <f>'23년(세부_실적)'!W927</f>
        <v>0</v>
      </c>
      <c r="Z697" s="638">
        <f t="shared" si="9326"/>
        <v>0</v>
      </c>
      <c r="AA697" s="638">
        <f>'23년(세부_실적)'!Y927</f>
        <v>0</v>
      </c>
      <c r="AB697" s="638">
        <f t="shared" si="9326"/>
        <v>0</v>
      </c>
      <c r="AC697" s="638">
        <f>'23년(세부_실적)'!AA927</f>
        <v>0</v>
      </c>
      <c r="AD697" s="638">
        <f t="shared" ref="AD697" si="10051">AC697*1000</f>
        <v>0</v>
      </c>
      <c r="AE697" s="638">
        <f>'23년(세부_실적)'!AC927</f>
        <v>0</v>
      </c>
      <c r="AF697" s="638">
        <f t="shared" ref="AF697" si="10052">AE697*1000</f>
        <v>0</v>
      </c>
      <c r="AG697" s="638">
        <f>'23년(세부_실적)'!AE927</f>
        <v>0</v>
      </c>
      <c r="AH697" s="638">
        <f t="shared" ref="AH697" si="10053">AG697*1000</f>
        <v>0</v>
      </c>
      <c r="AI697" s="638">
        <f>'23년(세부_실적)'!AG927</f>
        <v>0</v>
      </c>
      <c r="AJ697" s="638">
        <f t="shared" ref="AJ697" si="10054">AI697*1000</f>
        <v>0</v>
      </c>
      <c r="AK697" s="638">
        <f>'23년(세부_실적)'!AI927</f>
        <v>0</v>
      </c>
      <c r="AL697" s="638">
        <f t="shared" ref="AL697" si="10055">AK697*1000</f>
        <v>0</v>
      </c>
      <c r="AM697" s="638">
        <f>'23년(세부_실적)'!AK927</f>
        <v>0</v>
      </c>
      <c r="AN697" s="638">
        <f t="shared" ref="AN697" si="10056">AM697*1000</f>
        <v>0</v>
      </c>
      <c r="AO697" s="638">
        <f>'23년(세부_실적)'!AM927</f>
        <v>0</v>
      </c>
      <c r="AP697" s="638">
        <f t="shared" ref="AP697" si="10057">AO697*1000</f>
        <v>0</v>
      </c>
      <c r="AQ697" s="638">
        <f>'23년(세부_실적)'!AO927</f>
        <v>0</v>
      </c>
      <c r="AR697" s="638">
        <f t="shared" ref="AR697" si="10058">AQ697*1000</f>
        <v>0</v>
      </c>
      <c r="AS697" s="638">
        <f>'23년(세부_실적)'!AQ927</f>
        <v>0</v>
      </c>
      <c r="AT697" s="638">
        <f t="shared" ref="AT697" si="10059">AS697*1000</f>
        <v>0</v>
      </c>
      <c r="AU697" s="638">
        <f>'23년(세부_실적)'!AS927</f>
        <v>0</v>
      </c>
      <c r="AV697" s="638">
        <f t="shared" ref="AV697" si="10060">AU697*1000</f>
        <v>0</v>
      </c>
      <c r="AW697" s="638">
        <f>'23년(세부_실적)'!AU927</f>
        <v>0</v>
      </c>
      <c r="AX697" s="638">
        <f t="shared" ref="AX697" si="10061">AW697*1000</f>
        <v>0</v>
      </c>
      <c r="AY697" s="638">
        <f>'23년(세부_실적)'!AW927</f>
        <v>0</v>
      </c>
      <c r="AZ697" s="638">
        <f t="shared" ref="AZ697" si="10062">AY697*1000</f>
        <v>0</v>
      </c>
      <c r="BA697" s="638">
        <f>'23년(세부_실적)'!AY927</f>
        <v>0</v>
      </c>
      <c r="BB697" s="638">
        <f t="shared" ref="BB697" si="10063">BA697*1000</f>
        <v>0</v>
      </c>
      <c r="BC697" s="638">
        <f>'23년(세부_실적)'!BA927</f>
        <v>0</v>
      </c>
      <c r="BD697" s="638">
        <f t="shared" ref="BD697" si="10064">BC697*1000</f>
        <v>0</v>
      </c>
      <c r="BF697" s="617"/>
      <c r="BG697" s="617"/>
      <c r="BH697" s="617"/>
      <c r="BI697" s="617"/>
      <c r="BJ697" s="617"/>
      <c r="BK697" s="617"/>
      <c r="BL697" s="617"/>
      <c r="BM697" s="617"/>
      <c r="BN697" s="617"/>
      <c r="BO697" s="617"/>
      <c r="BP697" s="617"/>
      <c r="BQ697" s="617"/>
      <c r="BR697" s="617"/>
      <c r="BS697" s="617"/>
      <c r="BT697" s="617"/>
      <c r="BU697" s="617"/>
      <c r="BV697" s="617"/>
      <c r="BW697" s="617"/>
      <c r="BX697" s="617"/>
      <c r="BY697" s="617"/>
      <c r="BZ697" s="617"/>
      <c r="CA697" s="617"/>
      <c r="CB697" s="617"/>
      <c r="CC697" s="617"/>
      <c r="CD697" s="617"/>
      <c r="CE697" s="617"/>
      <c r="CF697" s="617"/>
      <c r="CG697" s="617"/>
      <c r="CH697" s="617"/>
      <c r="CI697" s="617"/>
      <c r="CJ697" s="617"/>
      <c r="CK697" s="617"/>
      <c r="CL697" s="617"/>
      <c r="CM697" s="617"/>
      <c r="CN697" s="617"/>
      <c r="CO697" s="617"/>
      <c r="CP697" s="617"/>
      <c r="CQ697" s="617"/>
      <c r="CR697" s="617"/>
      <c r="CS697" s="617"/>
      <c r="CT697" s="617"/>
      <c r="CU697" s="617"/>
      <c r="CV697" s="617"/>
      <c r="CW697" s="617"/>
      <c r="CX697" s="617"/>
      <c r="CY697" s="617"/>
      <c r="CZ697" s="617"/>
      <c r="DA697" s="617"/>
      <c r="DB697" s="6">
        <f t="shared" si="9355"/>
        <v>0</v>
      </c>
      <c r="DC697" s="6">
        <f t="shared" si="9356"/>
        <v>0</v>
      </c>
      <c r="DD697" s="6">
        <f t="shared" si="9357"/>
        <v>0</v>
      </c>
      <c r="DE697" s="6">
        <f t="shared" si="9358"/>
        <v>0</v>
      </c>
      <c r="DF697" s="6">
        <f t="shared" si="9359"/>
        <v>0</v>
      </c>
      <c r="DG697" s="6">
        <f t="shared" si="9360"/>
        <v>0</v>
      </c>
      <c r="DH697" s="6">
        <f t="shared" si="9361"/>
        <v>0</v>
      </c>
      <c r="DI697" s="6">
        <f t="shared" si="9362"/>
        <v>0</v>
      </c>
      <c r="DJ697" s="6">
        <f t="shared" si="9363"/>
        <v>0</v>
      </c>
      <c r="DK697" s="6">
        <f t="shared" si="9364"/>
        <v>0</v>
      </c>
      <c r="DL697" s="6">
        <f t="shared" si="9365"/>
        <v>0</v>
      </c>
      <c r="DM697" s="6">
        <f t="shared" si="9366"/>
        <v>0</v>
      </c>
      <c r="DO697" s="6">
        <f t="shared" si="9367"/>
        <v>0</v>
      </c>
      <c r="DP697" s="6">
        <f t="shared" si="9368"/>
        <v>0</v>
      </c>
      <c r="DQ697" s="6">
        <f t="shared" si="9369"/>
        <v>0</v>
      </c>
      <c r="DR697" s="6">
        <f t="shared" si="9370"/>
        <v>0</v>
      </c>
      <c r="DS697" s="6">
        <f t="shared" si="9371"/>
        <v>0</v>
      </c>
      <c r="DT697" s="6">
        <f t="shared" si="9372"/>
        <v>0</v>
      </c>
      <c r="DU697" s="6">
        <f t="shared" si="9373"/>
        <v>0</v>
      </c>
      <c r="DV697" s="6">
        <f t="shared" si="9374"/>
        <v>0</v>
      </c>
      <c r="DW697" s="6">
        <f t="shared" si="9375"/>
        <v>0</v>
      </c>
      <c r="DX697" s="6">
        <f t="shared" si="9376"/>
        <v>0</v>
      </c>
      <c r="DY697" s="6">
        <f t="shared" si="9377"/>
        <v>0</v>
      </c>
      <c r="DZ697" s="6">
        <f t="shared" si="9378"/>
        <v>0</v>
      </c>
    </row>
    <row r="698" spans="2:130" ht="12" customHeight="1" outlineLevel="1">
      <c r="B698" s="6">
        <f>'23년(세부_실적)'!A928</f>
        <v>692</v>
      </c>
      <c r="C698" s="620"/>
      <c r="D698" s="620"/>
      <c r="E698" s="622" t="str">
        <f>'23년(세부_실적)'!D928</f>
        <v>1200mm, 3K</v>
      </c>
      <c r="F698" s="622" t="str">
        <f>'23년(세부_실적)'!E928</f>
        <v>PLN021-T0911330N2R-564</v>
      </c>
      <c r="G698" s="622" t="s">
        <v>1665</v>
      </c>
      <c r="H698" s="622" t="str">
        <f>'23년(세부_실적)'!F928</f>
        <v>T09</v>
      </c>
      <c r="I698" s="617" t="str">
        <f>'23년(세부_실적)'!G928</f>
        <v>구</v>
      </c>
      <c r="J698" s="617" t="str">
        <f>'23년(세부_실적)'!H928</f>
        <v>SY</v>
      </c>
      <c r="K698" s="617">
        <f>'23년(세부_실적)'!I928</f>
        <v>8.9499999999999993</v>
      </c>
      <c r="L698" s="617">
        <f>'23년(세부_실적)'!J928</f>
        <v>0</v>
      </c>
      <c r="M698" s="617">
        <f>'23년(세부_실적)'!K928</f>
        <v>8.9499999999999993</v>
      </c>
      <c r="N698" s="617">
        <f>'23년(세부_실적)'!L928</f>
        <v>0</v>
      </c>
      <c r="O698" s="617">
        <f>'23년(세부_실적)'!M928</f>
        <v>8.9499999999999993</v>
      </c>
      <c r="P698" s="617">
        <f>'23년(세부_실적)'!N928</f>
        <v>0</v>
      </c>
      <c r="Q698" s="617">
        <f>'23년(세부_실적)'!O928</f>
        <v>8.9499999999999993</v>
      </c>
      <c r="R698" s="617">
        <f>'23년(세부_실적)'!P928</f>
        <v>0</v>
      </c>
      <c r="S698" s="638">
        <f>'23년(세부_실적)'!Q928</f>
        <v>0</v>
      </c>
      <c r="T698" s="638">
        <f t="shared" si="9323"/>
        <v>0</v>
      </c>
      <c r="U698" s="638">
        <f>'23년(세부_실적)'!S928</f>
        <v>0</v>
      </c>
      <c r="V698" s="638">
        <f t="shared" si="9324"/>
        <v>0</v>
      </c>
      <c r="W698" s="638">
        <f>'23년(세부_실적)'!U928</f>
        <v>0</v>
      </c>
      <c r="X698" s="638">
        <f t="shared" si="9325"/>
        <v>0</v>
      </c>
      <c r="Y698" s="638">
        <f>'23년(세부_실적)'!W928</f>
        <v>0</v>
      </c>
      <c r="Z698" s="638">
        <f t="shared" si="9326"/>
        <v>0</v>
      </c>
      <c r="AA698" s="638">
        <f>'23년(세부_실적)'!Y928</f>
        <v>0</v>
      </c>
      <c r="AB698" s="638">
        <f t="shared" si="9326"/>
        <v>0</v>
      </c>
      <c r="AC698" s="638">
        <f>'23년(세부_실적)'!AA928</f>
        <v>0</v>
      </c>
      <c r="AD698" s="638">
        <f t="shared" ref="AD698" si="10065">AC698*1000</f>
        <v>0</v>
      </c>
      <c r="AE698" s="638">
        <f>'23년(세부_실적)'!AC928</f>
        <v>0</v>
      </c>
      <c r="AF698" s="638">
        <f t="shared" ref="AF698" si="10066">AE698*1000</f>
        <v>0</v>
      </c>
      <c r="AG698" s="638">
        <f>'23년(세부_실적)'!AE928</f>
        <v>0</v>
      </c>
      <c r="AH698" s="638">
        <f t="shared" ref="AH698" si="10067">AG698*1000</f>
        <v>0</v>
      </c>
      <c r="AI698" s="638">
        <f>'23년(세부_실적)'!AG928</f>
        <v>0</v>
      </c>
      <c r="AJ698" s="638">
        <f t="shared" ref="AJ698" si="10068">AI698*1000</f>
        <v>0</v>
      </c>
      <c r="AK698" s="638">
        <f>'23년(세부_실적)'!AI928</f>
        <v>0</v>
      </c>
      <c r="AL698" s="638">
        <f t="shared" ref="AL698" si="10069">AK698*1000</f>
        <v>0</v>
      </c>
      <c r="AM698" s="638">
        <f>'23년(세부_실적)'!AK928</f>
        <v>0</v>
      </c>
      <c r="AN698" s="638">
        <f t="shared" ref="AN698" si="10070">AM698*1000</f>
        <v>0</v>
      </c>
      <c r="AO698" s="638">
        <f>'23년(세부_실적)'!AM928</f>
        <v>0</v>
      </c>
      <c r="AP698" s="638">
        <f t="shared" ref="AP698" si="10071">AO698*1000</f>
        <v>0</v>
      </c>
      <c r="AQ698" s="638">
        <f>'23년(세부_실적)'!AO928</f>
        <v>0</v>
      </c>
      <c r="AR698" s="638">
        <f t="shared" ref="AR698" si="10072">AQ698*1000</f>
        <v>0</v>
      </c>
      <c r="AS698" s="638">
        <f>'23년(세부_실적)'!AQ928</f>
        <v>0</v>
      </c>
      <c r="AT698" s="638">
        <f t="shared" ref="AT698" si="10073">AS698*1000</f>
        <v>0</v>
      </c>
      <c r="AU698" s="638">
        <f>'23년(세부_실적)'!AS928</f>
        <v>0</v>
      </c>
      <c r="AV698" s="638">
        <f t="shared" ref="AV698" si="10074">AU698*1000</f>
        <v>0</v>
      </c>
      <c r="AW698" s="638">
        <f>'23년(세부_실적)'!AU928</f>
        <v>0</v>
      </c>
      <c r="AX698" s="638">
        <f t="shared" ref="AX698" si="10075">AW698*1000</f>
        <v>0</v>
      </c>
      <c r="AY698" s="638">
        <f>'23년(세부_실적)'!AW928</f>
        <v>0</v>
      </c>
      <c r="AZ698" s="638">
        <f t="shared" ref="AZ698" si="10076">AY698*1000</f>
        <v>0</v>
      </c>
      <c r="BA698" s="638">
        <f>'23년(세부_실적)'!AY928</f>
        <v>0</v>
      </c>
      <c r="BB698" s="638">
        <f t="shared" ref="BB698" si="10077">BA698*1000</f>
        <v>0</v>
      </c>
      <c r="BC698" s="638">
        <f>'23년(세부_실적)'!BA928</f>
        <v>0</v>
      </c>
      <c r="BD698" s="638">
        <f t="shared" ref="BD698" si="10078">BC698*1000</f>
        <v>0</v>
      </c>
      <c r="BF698" s="617">
        <v>2.0139999999999998</v>
      </c>
      <c r="BG698" s="617">
        <v>5.2727296818181824</v>
      </c>
      <c r="BH698" s="617"/>
      <c r="BI698" s="617"/>
      <c r="BJ698" s="617">
        <v>2.0139999999999998</v>
      </c>
      <c r="BK698" s="617">
        <v>5.2727296818181824</v>
      </c>
      <c r="BL698" s="617"/>
      <c r="BM698" s="617"/>
      <c r="BN698" s="617">
        <v>2.0139999999999998</v>
      </c>
      <c r="BO698" s="617">
        <v>5.2727296818181824</v>
      </c>
      <c r="BP698" s="617"/>
      <c r="BQ698" s="617"/>
      <c r="BR698" s="617">
        <v>2.0139999999999998</v>
      </c>
      <c r="BS698" s="617">
        <v>5.4007933181818188</v>
      </c>
      <c r="BT698" s="617">
        <v>8.9499999999999993</v>
      </c>
      <c r="BU698" s="617"/>
      <c r="BV698" s="617">
        <v>2.0139999999999998</v>
      </c>
      <c r="BW698" s="617">
        <v>5.4007933181818188</v>
      </c>
      <c r="BX698" s="617"/>
      <c r="BY698" s="617"/>
      <c r="BZ698" s="617">
        <v>2.0139999999999998</v>
      </c>
      <c r="CA698" s="617">
        <v>5.4007933181818188</v>
      </c>
      <c r="CB698" s="617"/>
      <c r="CC698" s="617"/>
      <c r="CD698" s="617"/>
      <c r="CE698" s="617"/>
      <c r="CF698" s="617"/>
      <c r="CG698" s="617"/>
      <c r="CH698" s="617"/>
      <c r="CI698" s="617"/>
      <c r="CJ698" s="617"/>
      <c r="CK698" s="617"/>
      <c r="CL698" s="617"/>
      <c r="CM698" s="617"/>
      <c r="CN698" s="617"/>
      <c r="CO698" s="617"/>
      <c r="CP698" s="617"/>
      <c r="CQ698" s="617"/>
      <c r="CR698" s="617"/>
      <c r="CS698" s="617"/>
      <c r="CT698" s="617"/>
      <c r="CU698" s="617"/>
      <c r="CV698" s="617"/>
      <c r="CW698" s="617"/>
      <c r="CX698" s="617"/>
      <c r="CY698" s="617"/>
      <c r="CZ698" s="617"/>
      <c r="DA698" s="617"/>
      <c r="DB698" s="6">
        <f t="shared" si="9355"/>
        <v>0</v>
      </c>
      <c r="DC698" s="6">
        <f t="shared" si="9356"/>
        <v>0</v>
      </c>
      <c r="DD698" s="6">
        <f t="shared" si="9357"/>
        <v>0</v>
      </c>
      <c r="DE698" s="6">
        <f t="shared" si="9358"/>
        <v>0</v>
      </c>
      <c r="DF698" s="6">
        <f t="shared" si="9359"/>
        <v>0</v>
      </c>
      <c r="DG698" s="6">
        <f t="shared" si="9360"/>
        <v>0</v>
      </c>
      <c r="DH698" s="6">
        <f t="shared" si="9361"/>
        <v>0</v>
      </c>
      <c r="DI698" s="6">
        <f t="shared" si="9362"/>
        <v>0</v>
      </c>
      <c r="DJ698" s="6">
        <f t="shared" si="9363"/>
        <v>0</v>
      </c>
      <c r="DK698" s="6">
        <f t="shared" si="9364"/>
        <v>0</v>
      </c>
      <c r="DL698" s="6">
        <f t="shared" si="9365"/>
        <v>0</v>
      </c>
      <c r="DM698" s="6">
        <f t="shared" si="9366"/>
        <v>0</v>
      </c>
      <c r="DO698" s="6">
        <f t="shared" si="9367"/>
        <v>0</v>
      </c>
      <c r="DP698" s="6">
        <f t="shared" si="9368"/>
        <v>0</v>
      </c>
      <c r="DQ698" s="6">
        <f t="shared" si="9369"/>
        <v>0</v>
      </c>
      <c r="DR698" s="6">
        <f t="shared" si="9370"/>
        <v>0</v>
      </c>
      <c r="DS698" s="6">
        <f t="shared" si="9371"/>
        <v>0</v>
      </c>
      <c r="DT698" s="6">
        <f t="shared" si="9372"/>
        <v>0</v>
      </c>
      <c r="DU698" s="6">
        <f t="shared" si="9373"/>
        <v>0</v>
      </c>
      <c r="DV698" s="6">
        <f t="shared" si="9374"/>
        <v>0</v>
      </c>
      <c r="DW698" s="6">
        <f t="shared" si="9375"/>
        <v>0</v>
      </c>
      <c r="DX698" s="6">
        <f t="shared" si="9376"/>
        <v>0</v>
      </c>
      <c r="DY698" s="6">
        <f t="shared" si="9377"/>
        <v>0</v>
      </c>
      <c r="DZ698" s="6">
        <f t="shared" si="9378"/>
        <v>0</v>
      </c>
    </row>
    <row r="699" spans="2:130" ht="12" customHeight="1" outlineLevel="1">
      <c r="B699" s="6">
        <f>'23년(세부_실적)'!A929</f>
        <v>693</v>
      </c>
      <c r="C699" s="620"/>
      <c r="D699" s="620"/>
      <c r="E699" s="622" t="str">
        <f>'23년(세부_실적)'!D929</f>
        <v>1200mm, 3K</v>
      </c>
      <c r="F699" s="622" t="str">
        <f>'23년(세부_실적)'!E929</f>
        <v>PLN021-T0911330N2R-565</v>
      </c>
      <c r="G699" s="622" t="s">
        <v>1666</v>
      </c>
      <c r="H699" s="622" t="str">
        <f>'23년(세부_실적)'!F929</f>
        <v>T09</v>
      </c>
      <c r="I699" s="617" t="str">
        <f>'23년(세부_실적)'!G929</f>
        <v>구</v>
      </c>
      <c r="J699" s="617" t="str">
        <f>'23년(세부_실적)'!H929</f>
        <v>SY</v>
      </c>
      <c r="K699" s="617">
        <f>'23년(세부_실적)'!I929</f>
        <v>9.82</v>
      </c>
      <c r="L699" s="617">
        <f>'23년(세부_실적)'!J929</f>
        <v>0</v>
      </c>
      <c r="M699" s="617">
        <f>'23년(세부_실적)'!K929</f>
        <v>9.82</v>
      </c>
      <c r="N699" s="617">
        <f>'23년(세부_실적)'!L929</f>
        <v>0</v>
      </c>
      <c r="O699" s="617">
        <f>'23년(세부_실적)'!M929</f>
        <v>9.82</v>
      </c>
      <c r="P699" s="617">
        <f>'23년(세부_실적)'!N929</f>
        <v>0</v>
      </c>
      <c r="Q699" s="617">
        <f>'23년(세부_실적)'!O929</f>
        <v>9.82</v>
      </c>
      <c r="R699" s="617">
        <f>'23년(세부_실적)'!P929</f>
        <v>0</v>
      </c>
      <c r="S699" s="638">
        <f>'23년(세부_실적)'!Q929</f>
        <v>0</v>
      </c>
      <c r="T699" s="638">
        <f t="shared" si="9323"/>
        <v>0</v>
      </c>
      <c r="U699" s="638">
        <f>'23년(세부_실적)'!S929</f>
        <v>0</v>
      </c>
      <c r="V699" s="638">
        <f t="shared" si="9324"/>
        <v>0</v>
      </c>
      <c r="W699" s="638">
        <f>'23년(세부_실적)'!U929</f>
        <v>0</v>
      </c>
      <c r="X699" s="638">
        <f t="shared" si="9325"/>
        <v>0</v>
      </c>
      <c r="Y699" s="638">
        <f>'23년(세부_실적)'!W929</f>
        <v>0</v>
      </c>
      <c r="Z699" s="638">
        <f t="shared" si="9326"/>
        <v>0</v>
      </c>
      <c r="AA699" s="638">
        <f>'23년(세부_실적)'!Y929</f>
        <v>0</v>
      </c>
      <c r="AB699" s="638">
        <f t="shared" si="9326"/>
        <v>0</v>
      </c>
      <c r="AC699" s="638">
        <f>'23년(세부_실적)'!AA929</f>
        <v>0</v>
      </c>
      <c r="AD699" s="638">
        <f t="shared" ref="AD699" si="10079">AC699*1000</f>
        <v>0</v>
      </c>
      <c r="AE699" s="638">
        <f>'23년(세부_실적)'!AC929</f>
        <v>0</v>
      </c>
      <c r="AF699" s="638">
        <f t="shared" ref="AF699" si="10080">AE699*1000</f>
        <v>0</v>
      </c>
      <c r="AG699" s="638">
        <f>'23년(세부_실적)'!AE929</f>
        <v>0</v>
      </c>
      <c r="AH699" s="638">
        <f t="shared" ref="AH699" si="10081">AG699*1000</f>
        <v>0</v>
      </c>
      <c r="AI699" s="638">
        <f>'23년(세부_실적)'!AG929</f>
        <v>0</v>
      </c>
      <c r="AJ699" s="638">
        <f t="shared" ref="AJ699" si="10082">AI699*1000</f>
        <v>0</v>
      </c>
      <c r="AK699" s="638">
        <f>'23년(세부_실적)'!AI929</f>
        <v>0</v>
      </c>
      <c r="AL699" s="638">
        <f t="shared" ref="AL699" si="10083">AK699*1000</f>
        <v>0</v>
      </c>
      <c r="AM699" s="638">
        <f>'23년(세부_실적)'!AK929</f>
        <v>0</v>
      </c>
      <c r="AN699" s="638">
        <f t="shared" ref="AN699" si="10084">AM699*1000</f>
        <v>0</v>
      </c>
      <c r="AO699" s="638">
        <f>'23년(세부_실적)'!AM929</f>
        <v>0</v>
      </c>
      <c r="AP699" s="638">
        <f t="shared" ref="AP699" si="10085">AO699*1000</f>
        <v>0</v>
      </c>
      <c r="AQ699" s="638">
        <f>'23년(세부_실적)'!AO929</f>
        <v>0</v>
      </c>
      <c r="AR699" s="638">
        <f t="shared" ref="AR699" si="10086">AQ699*1000</f>
        <v>0</v>
      </c>
      <c r="AS699" s="638">
        <f>'23년(세부_실적)'!AQ929</f>
        <v>0</v>
      </c>
      <c r="AT699" s="638">
        <f t="shared" ref="AT699" si="10087">AS699*1000</f>
        <v>0</v>
      </c>
      <c r="AU699" s="638">
        <f>'23년(세부_실적)'!AS929</f>
        <v>0</v>
      </c>
      <c r="AV699" s="638">
        <f t="shared" ref="AV699" si="10088">AU699*1000</f>
        <v>0</v>
      </c>
      <c r="AW699" s="638">
        <f>'23년(세부_실적)'!AU929</f>
        <v>0</v>
      </c>
      <c r="AX699" s="638">
        <f t="shared" ref="AX699" si="10089">AW699*1000</f>
        <v>0</v>
      </c>
      <c r="AY699" s="638">
        <f>'23년(세부_실적)'!AW929</f>
        <v>0</v>
      </c>
      <c r="AZ699" s="638">
        <f t="shared" ref="AZ699" si="10090">AY699*1000</f>
        <v>0</v>
      </c>
      <c r="BA699" s="638">
        <f>'23년(세부_실적)'!AY929</f>
        <v>0</v>
      </c>
      <c r="BB699" s="638">
        <f t="shared" ref="BB699" si="10091">BA699*1000</f>
        <v>0</v>
      </c>
      <c r="BC699" s="638">
        <f>'23년(세부_실적)'!BA929</f>
        <v>0</v>
      </c>
      <c r="BD699" s="638">
        <f t="shared" ref="BD699" si="10092">BC699*1000</f>
        <v>0</v>
      </c>
      <c r="BF699" s="617"/>
      <c r="BG699" s="617"/>
      <c r="BH699" s="617"/>
      <c r="BI699" s="617"/>
      <c r="BJ699" s="617"/>
      <c r="BK699" s="617"/>
      <c r="BL699" s="617"/>
      <c r="BM699" s="617"/>
      <c r="BN699" s="617"/>
      <c r="BO699" s="617"/>
      <c r="BP699" s="617"/>
      <c r="BQ699" s="617"/>
      <c r="BR699" s="617"/>
      <c r="BS699" s="617"/>
      <c r="BT699" s="617"/>
      <c r="BU699" s="617"/>
      <c r="BV699" s="617"/>
      <c r="BW699" s="617"/>
      <c r="BX699" s="617"/>
      <c r="BY699" s="617"/>
      <c r="BZ699" s="617"/>
      <c r="CA699" s="617"/>
      <c r="CB699" s="617"/>
      <c r="CC699" s="617"/>
      <c r="CD699" s="617"/>
      <c r="CE699" s="617"/>
      <c r="CF699" s="617"/>
      <c r="CG699" s="617"/>
      <c r="CH699" s="617"/>
      <c r="CI699" s="617"/>
      <c r="CJ699" s="617"/>
      <c r="CK699" s="617"/>
      <c r="CL699" s="617"/>
      <c r="CM699" s="617"/>
      <c r="CN699" s="617"/>
      <c r="CO699" s="617"/>
      <c r="CP699" s="617"/>
      <c r="CQ699" s="617"/>
      <c r="CR699" s="617"/>
      <c r="CS699" s="617"/>
      <c r="CT699" s="617"/>
      <c r="CU699" s="617"/>
      <c r="CV699" s="617"/>
      <c r="CW699" s="617"/>
      <c r="CX699" s="617"/>
      <c r="CY699" s="617"/>
      <c r="CZ699" s="617"/>
      <c r="DA699" s="617"/>
      <c r="DB699" s="6">
        <f t="shared" si="9355"/>
        <v>0</v>
      </c>
      <c r="DC699" s="6">
        <f t="shared" si="9356"/>
        <v>0</v>
      </c>
      <c r="DD699" s="6">
        <f t="shared" si="9357"/>
        <v>0</v>
      </c>
      <c r="DE699" s="6">
        <f t="shared" si="9358"/>
        <v>0</v>
      </c>
      <c r="DF699" s="6">
        <f t="shared" si="9359"/>
        <v>0</v>
      </c>
      <c r="DG699" s="6">
        <f t="shared" si="9360"/>
        <v>0</v>
      </c>
      <c r="DH699" s="6">
        <f t="shared" si="9361"/>
        <v>0</v>
      </c>
      <c r="DI699" s="6">
        <f t="shared" si="9362"/>
        <v>0</v>
      </c>
      <c r="DJ699" s="6">
        <f t="shared" si="9363"/>
        <v>0</v>
      </c>
      <c r="DK699" s="6">
        <f t="shared" si="9364"/>
        <v>0</v>
      </c>
      <c r="DL699" s="6">
        <f t="shared" si="9365"/>
        <v>0</v>
      </c>
      <c r="DM699" s="6">
        <f t="shared" si="9366"/>
        <v>0</v>
      </c>
      <c r="DO699" s="6">
        <f t="shared" si="9367"/>
        <v>0</v>
      </c>
      <c r="DP699" s="6">
        <f t="shared" si="9368"/>
        <v>0</v>
      </c>
      <c r="DQ699" s="6">
        <f t="shared" si="9369"/>
        <v>0</v>
      </c>
      <c r="DR699" s="6">
        <f t="shared" si="9370"/>
        <v>0</v>
      </c>
      <c r="DS699" s="6">
        <f t="shared" si="9371"/>
        <v>0</v>
      </c>
      <c r="DT699" s="6">
        <f t="shared" si="9372"/>
        <v>0</v>
      </c>
      <c r="DU699" s="6">
        <f t="shared" si="9373"/>
        <v>0</v>
      </c>
      <c r="DV699" s="6">
        <f t="shared" si="9374"/>
        <v>0</v>
      </c>
      <c r="DW699" s="6">
        <f t="shared" si="9375"/>
        <v>0</v>
      </c>
      <c r="DX699" s="6">
        <f t="shared" si="9376"/>
        <v>0</v>
      </c>
      <c r="DY699" s="6">
        <f t="shared" si="9377"/>
        <v>0</v>
      </c>
      <c r="DZ699" s="6">
        <f t="shared" si="9378"/>
        <v>0</v>
      </c>
    </row>
    <row r="700" spans="2:130" ht="12" customHeight="1" outlineLevel="1">
      <c r="B700" s="6">
        <f>'23년(세부_실적)'!A930</f>
        <v>694</v>
      </c>
      <c r="C700" s="620"/>
      <c r="D700" s="620"/>
      <c r="E700" s="622" t="str">
        <f>'23년(세부_실적)'!D930</f>
        <v>1200mm, 3.5K</v>
      </c>
      <c r="F700" s="622" t="str">
        <f>'23년(세부_실적)'!E930</f>
        <v>PLN021-T0911335N2R-563</v>
      </c>
      <c r="G700" s="622" t="s">
        <v>1667</v>
      </c>
      <c r="H700" s="622" t="str">
        <f>'23년(세부_실적)'!F930</f>
        <v>T09</v>
      </c>
      <c r="I700" s="617" t="str">
        <f>'23년(세부_실적)'!G930</f>
        <v>구</v>
      </c>
      <c r="J700" s="617" t="str">
        <f>'23년(세부_실적)'!H930</f>
        <v>SY</v>
      </c>
      <c r="K700" s="617">
        <f>'23년(세부_실적)'!I930</f>
        <v>9.6199999999999992</v>
      </c>
      <c r="L700" s="617">
        <f>'23년(세부_실적)'!J930</f>
        <v>0</v>
      </c>
      <c r="M700" s="617">
        <f>'23년(세부_실적)'!K930</f>
        <v>9.6199999999999992</v>
      </c>
      <c r="N700" s="617">
        <f>'23년(세부_실적)'!L930</f>
        <v>0</v>
      </c>
      <c r="O700" s="617">
        <f>'23년(세부_실적)'!M930</f>
        <v>9.6199999999999992</v>
      </c>
      <c r="P700" s="617">
        <f>'23년(세부_실적)'!N930</f>
        <v>0</v>
      </c>
      <c r="Q700" s="617">
        <f>'23년(세부_실적)'!O930</f>
        <v>9.6199999999999992</v>
      </c>
      <c r="R700" s="617">
        <f>'23년(세부_실적)'!P930</f>
        <v>0</v>
      </c>
      <c r="S700" s="638">
        <f>'23년(세부_실적)'!Q930</f>
        <v>0</v>
      </c>
      <c r="T700" s="638">
        <f t="shared" si="9323"/>
        <v>0</v>
      </c>
      <c r="U700" s="638">
        <f>'23년(세부_실적)'!S930</f>
        <v>0</v>
      </c>
      <c r="V700" s="638">
        <f t="shared" si="9324"/>
        <v>0</v>
      </c>
      <c r="W700" s="638">
        <f>'23년(세부_실적)'!U930</f>
        <v>0</v>
      </c>
      <c r="X700" s="638">
        <f t="shared" si="9325"/>
        <v>0</v>
      </c>
      <c r="Y700" s="638">
        <f>'23년(세부_실적)'!W930</f>
        <v>0</v>
      </c>
      <c r="Z700" s="638">
        <f t="shared" si="9326"/>
        <v>0</v>
      </c>
      <c r="AA700" s="638">
        <f>'23년(세부_실적)'!Y930</f>
        <v>0</v>
      </c>
      <c r="AB700" s="638">
        <f t="shared" si="9326"/>
        <v>0</v>
      </c>
      <c r="AC700" s="638">
        <f>'23년(세부_실적)'!AA930</f>
        <v>0</v>
      </c>
      <c r="AD700" s="638">
        <f t="shared" ref="AD700" si="10093">AC700*1000</f>
        <v>0</v>
      </c>
      <c r="AE700" s="638">
        <f>'23년(세부_실적)'!AC930</f>
        <v>0</v>
      </c>
      <c r="AF700" s="638">
        <f t="shared" ref="AF700" si="10094">AE700*1000</f>
        <v>0</v>
      </c>
      <c r="AG700" s="638">
        <f>'23년(세부_실적)'!AE930</f>
        <v>0</v>
      </c>
      <c r="AH700" s="638">
        <f t="shared" ref="AH700" si="10095">AG700*1000</f>
        <v>0</v>
      </c>
      <c r="AI700" s="638">
        <f>'23년(세부_실적)'!AG930</f>
        <v>0</v>
      </c>
      <c r="AJ700" s="638">
        <f t="shared" ref="AJ700" si="10096">AI700*1000</f>
        <v>0</v>
      </c>
      <c r="AK700" s="638">
        <f>'23년(세부_실적)'!AI930</f>
        <v>0</v>
      </c>
      <c r="AL700" s="638">
        <f t="shared" ref="AL700" si="10097">AK700*1000</f>
        <v>0</v>
      </c>
      <c r="AM700" s="638">
        <f>'23년(세부_실적)'!AK930</f>
        <v>0</v>
      </c>
      <c r="AN700" s="638">
        <f t="shared" ref="AN700" si="10098">AM700*1000</f>
        <v>0</v>
      </c>
      <c r="AO700" s="638">
        <f>'23년(세부_실적)'!AM930</f>
        <v>0</v>
      </c>
      <c r="AP700" s="638">
        <f t="shared" ref="AP700" si="10099">AO700*1000</f>
        <v>0</v>
      </c>
      <c r="AQ700" s="638">
        <f>'23년(세부_실적)'!AO930</f>
        <v>0</v>
      </c>
      <c r="AR700" s="638">
        <f t="shared" ref="AR700" si="10100">AQ700*1000</f>
        <v>0</v>
      </c>
      <c r="AS700" s="638">
        <f>'23년(세부_실적)'!AQ930</f>
        <v>0</v>
      </c>
      <c r="AT700" s="638">
        <f t="shared" ref="AT700" si="10101">AS700*1000</f>
        <v>0</v>
      </c>
      <c r="AU700" s="638">
        <f>'23년(세부_실적)'!AS930</f>
        <v>0</v>
      </c>
      <c r="AV700" s="638">
        <f t="shared" ref="AV700" si="10102">AU700*1000</f>
        <v>0</v>
      </c>
      <c r="AW700" s="638">
        <f>'23년(세부_실적)'!AU930</f>
        <v>0</v>
      </c>
      <c r="AX700" s="638">
        <f t="shared" ref="AX700" si="10103">AW700*1000</f>
        <v>0</v>
      </c>
      <c r="AY700" s="638">
        <f>'23년(세부_실적)'!AW930</f>
        <v>0</v>
      </c>
      <c r="AZ700" s="638">
        <f t="shared" ref="AZ700" si="10104">AY700*1000</f>
        <v>0</v>
      </c>
      <c r="BA700" s="638">
        <f>'23년(세부_실적)'!AY930</f>
        <v>0</v>
      </c>
      <c r="BB700" s="638">
        <f t="shared" ref="BB700" si="10105">BA700*1000</f>
        <v>0</v>
      </c>
      <c r="BC700" s="638">
        <f>'23년(세부_실적)'!BA930</f>
        <v>0</v>
      </c>
      <c r="BD700" s="638">
        <f t="shared" ref="BD700" si="10106">BC700*1000</f>
        <v>0</v>
      </c>
      <c r="BF700" s="617"/>
      <c r="BG700" s="617"/>
      <c r="BH700" s="617"/>
      <c r="BI700" s="617"/>
      <c r="BJ700" s="617"/>
      <c r="BK700" s="617"/>
      <c r="BL700" s="617"/>
      <c r="BM700" s="617"/>
      <c r="BN700" s="617"/>
      <c r="BO700" s="617"/>
      <c r="BP700" s="617"/>
      <c r="BQ700" s="617"/>
      <c r="BR700" s="617"/>
      <c r="BS700" s="617"/>
      <c r="BT700" s="617"/>
      <c r="BU700" s="617"/>
      <c r="BV700" s="617"/>
      <c r="BW700" s="617"/>
      <c r="BX700" s="617"/>
      <c r="BY700" s="617"/>
      <c r="BZ700" s="617"/>
      <c r="CA700" s="617"/>
      <c r="CB700" s="617"/>
      <c r="CC700" s="617"/>
      <c r="CD700" s="617"/>
      <c r="CE700" s="617"/>
      <c r="CF700" s="617"/>
      <c r="CG700" s="617"/>
      <c r="CH700" s="617"/>
      <c r="CI700" s="617"/>
      <c r="CJ700" s="617"/>
      <c r="CK700" s="617"/>
      <c r="CL700" s="617"/>
      <c r="CM700" s="617"/>
      <c r="CN700" s="617"/>
      <c r="CO700" s="617"/>
      <c r="CP700" s="617"/>
      <c r="CQ700" s="617"/>
      <c r="CR700" s="617"/>
      <c r="CS700" s="617"/>
      <c r="CT700" s="617"/>
      <c r="CU700" s="617"/>
      <c r="CV700" s="617"/>
      <c r="CW700" s="617"/>
      <c r="CX700" s="617"/>
      <c r="CY700" s="617"/>
      <c r="CZ700" s="617"/>
      <c r="DA700" s="617"/>
      <c r="DB700" s="6">
        <f t="shared" si="9355"/>
        <v>0</v>
      </c>
      <c r="DC700" s="6">
        <f t="shared" si="9356"/>
        <v>0</v>
      </c>
      <c r="DD700" s="6">
        <f t="shared" si="9357"/>
        <v>0</v>
      </c>
      <c r="DE700" s="6">
        <f t="shared" si="9358"/>
        <v>0</v>
      </c>
      <c r="DF700" s="6">
        <f t="shared" si="9359"/>
        <v>0</v>
      </c>
      <c r="DG700" s="6">
        <f t="shared" si="9360"/>
        <v>0</v>
      </c>
      <c r="DH700" s="6">
        <f t="shared" si="9361"/>
        <v>0</v>
      </c>
      <c r="DI700" s="6">
        <f t="shared" si="9362"/>
        <v>0</v>
      </c>
      <c r="DJ700" s="6">
        <f t="shared" si="9363"/>
        <v>0</v>
      </c>
      <c r="DK700" s="6">
        <f t="shared" si="9364"/>
        <v>0</v>
      </c>
      <c r="DL700" s="6">
        <f t="shared" si="9365"/>
        <v>0</v>
      </c>
      <c r="DM700" s="6">
        <f t="shared" si="9366"/>
        <v>0</v>
      </c>
      <c r="DO700" s="6">
        <f t="shared" si="9367"/>
        <v>0</v>
      </c>
      <c r="DP700" s="6">
        <f t="shared" si="9368"/>
        <v>0</v>
      </c>
      <c r="DQ700" s="6">
        <f t="shared" si="9369"/>
        <v>0</v>
      </c>
      <c r="DR700" s="6">
        <f t="shared" si="9370"/>
        <v>0</v>
      </c>
      <c r="DS700" s="6">
        <f t="shared" si="9371"/>
        <v>0</v>
      </c>
      <c r="DT700" s="6">
        <f t="shared" si="9372"/>
        <v>0</v>
      </c>
      <c r="DU700" s="6">
        <f t="shared" si="9373"/>
        <v>0</v>
      </c>
      <c r="DV700" s="6">
        <f t="shared" si="9374"/>
        <v>0</v>
      </c>
      <c r="DW700" s="6">
        <f t="shared" si="9375"/>
        <v>0</v>
      </c>
      <c r="DX700" s="6">
        <f t="shared" si="9376"/>
        <v>0</v>
      </c>
      <c r="DY700" s="6">
        <f t="shared" si="9377"/>
        <v>0</v>
      </c>
      <c r="DZ700" s="6">
        <f t="shared" si="9378"/>
        <v>0</v>
      </c>
    </row>
    <row r="701" spans="2:130" ht="12" customHeight="1" outlineLevel="1">
      <c r="B701" s="6">
        <f>'23년(세부_실적)'!A931</f>
        <v>695</v>
      </c>
      <c r="C701" s="620"/>
      <c r="D701" s="620"/>
      <c r="E701" s="622" t="str">
        <f>'23년(세부_실적)'!D931</f>
        <v>1200mm, 3.5K</v>
      </c>
      <c r="F701" s="622" t="str">
        <f>'23년(세부_실적)'!E931</f>
        <v>PLN021-T0911335N2R-564B</v>
      </c>
      <c r="G701" s="622" t="s">
        <v>1668</v>
      </c>
      <c r="H701" s="622" t="str">
        <f>'23년(세부_실적)'!F931</f>
        <v>T09</v>
      </c>
      <c r="I701" s="617" t="str">
        <f>'23년(세부_실적)'!G931</f>
        <v>구</v>
      </c>
      <c r="J701" s="617" t="str">
        <f>'23년(세부_실적)'!H931</f>
        <v>SY</v>
      </c>
      <c r="K701" s="617">
        <f>'23년(세부_실적)'!I931</f>
        <v>8.9499999999999993</v>
      </c>
      <c r="L701" s="617">
        <f>'23년(세부_실적)'!J931</f>
        <v>0</v>
      </c>
      <c r="M701" s="617">
        <f>'23년(세부_실적)'!K931</f>
        <v>8.9499999999999993</v>
      </c>
      <c r="N701" s="617">
        <f>'23년(세부_실적)'!L931</f>
        <v>0</v>
      </c>
      <c r="O701" s="617">
        <f>'23년(세부_실적)'!M931</f>
        <v>8.9499999999999993</v>
      </c>
      <c r="P701" s="617">
        <f>'23년(세부_실적)'!N931</f>
        <v>0</v>
      </c>
      <c r="Q701" s="617">
        <f>'23년(세부_실적)'!O931</f>
        <v>8.9499999999999993</v>
      </c>
      <c r="R701" s="617">
        <f>'23년(세부_실적)'!P931</f>
        <v>0</v>
      </c>
      <c r="S701" s="638">
        <f>'23년(세부_실적)'!Q931</f>
        <v>0</v>
      </c>
      <c r="T701" s="638">
        <f t="shared" si="9323"/>
        <v>0</v>
      </c>
      <c r="U701" s="638">
        <f>'23년(세부_실적)'!S931</f>
        <v>0</v>
      </c>
      <c r="V701" s="638">
        <f t="shared" si="9324"/>
        <v>0</v>
      </c>
      <c r="W701" s="638">
        <f>'23년(세부_실적)'!U931</f>
        <v>0</v>
      </c>
      <c r="X701" s="638">
        <f t="shared" si="9325"/>
        <v>0</v>
      </c>
      <c r="Y701" s="638">
        <f>'23년(세부_실적)'!W931</f>
        <v>0</v>
      </c>
      <c r="Z701" s="638">
        <f t="shared" si="9326"/>
        <v>0</v>
      </c>
      <c r="AA701" s="638">
        <f>'23년(세부_실적)'!Y931</f>
        <v>0</v>
      </c>
      <c r="AB701" s="638">
        <f t="shared" si="9326"/>
        <v>0</v>
      </c>
      <c r="AC701" s="638">
        <f>'23년(세부_실적)'!AA931</f>
        <v>0</v>
      </c>
      <c r="AD701" s="638">
        <f t="shared" ref="AD701" si="10107">AC701*1000</f>
        <v>0</v>
      </c>
      <c r="AE701" s="638">
        <f>'23년(세부_실적)'!AC931</f>
        <v>0</v>
      </c>
      <c r="AF701" s="638">
        <f t="shared" ref="AF701" si="10108">AE701*1000</f>
        <v>0</v>
      </c>
      <c r="AG701" s="638">
        <f>'23년(세부_실적)'!AE931</f>
        <v>0</v>
      </c>
      <c r="AH701" s="638">
        <f t="shared" ref="AH701" si="10109">AG701*1000</f>
        <v>0</v>
      </c>
      <c r="AI701" s="638">
        <f>'23년(세부_실적)'!AG931</f>
        <v>0</v>
      </c>
      <c r="AJ701" s="638">
        <f t="shared" ref="AJ701" si="10110">AI701*1000</f>
        <v>0</v>
      </c>
      <c r="AK701" s="638">
        <f>'23년(세부_실적)'!AI931</f>
        <v>0</v>
      </c>
      <c r="AL701" s="638">
        <f t="shared" ref="AL701" si="10111">AK701*1000</f>
        <v>0</v>
      </c>
      <c r="AM701" s="638">
        <f>'23년(세부_실적)'!AK931</f>
        <v>0</v>
      </c>
      <c r="AN701" s="638">
        <f t="shared" ref="AN701" si="10112">AM701*1000</f>
        <v>0</v>
      </c>
      <c r="AO701" s="638">
        <f>'23년(세부_실적)'!AM931</f>
        <v>0</v>
      </c>
      <c r="AP701" s="638">
        <f t="shared" ref="AP701" si="10113">AO701*1000</f>
        <v>0</v>
      </c>
      <c r="AQ701" s="638">
        <f>'23년(세부_실적)'!AO931</f>
        <v>0</v>
      </c>
      <c r="AR701" s="638">
        <f t="shared" ref="AR701" si="10114">AQ701*1000</f>
        <v>0</v>
      </c>
      <c r="AS701" s="638">
        <f>'23년(세부_실적)'!AQ931</f>
        <v>0</v>
      </c>
      <c r="AT701" s="638">
        <f t="shared" ref="AT701" si="10115">AS701*1000</f>
        <v>0</v>
      </c>
      <c r="AU701" s="638">
        <f>'23년(세부_실적)'!AS931</f>
        <v>0</v>
      </c>
      <c r="AV701" s="638">
        <f t="shared" ref="AV701" si="10116">AU701*1000</f>
        <v>0</v>
      </c>
      <c r="AW701" s="638">
        <f>'23년(세부_실적)'!AU931</f>
        <v>0</v>
      </c>
      <c r="AX701" s="638">
        <f t="shared" ref="AX701" si="10117">AW701*1000</f>
        <v>0</v>
      </c>
      <c r="AY701" s="638">
        <f>'23년(세부_실적)'!AW931</f>
        <v>0</v>
      </c>
      <c r="AZ701" s="638">
        <f t="shared" ref="AZ701" si="10118">AY701*1000</f>
        <v>0</v>
      </c>
      <c r="BA701" s="638">
        <f>'23년(세부_실적)'!AY931</f>
        <v>0</v>
      </c>
      <c r="BB701" s="638">
        <f t="shared" ref="BB701" si="10119">BA701*1000</f>
        <v>0</v>
      </c>
      <c r="BC701" s="638">
        <f>'23년(세부_실적)'!BA931</f>
        <v>0</v>
      </c>
      <c r="BD701" s="638">
        <f t="shared" ref="BD701" si="10120">BC701*1000</f>
        <v>0</v>
      </c>
      <c r="BF701" s="617">
        <v>1.81</v>
      </c>
      <c r="BG701" s="617">
        <v>5.2954069545454558</v>
      </c>
      <c r="BH701" s="617"/>
      <c r="BI701" s="617"/>
      <c r="BJ701" s="617">
        <v>1.81</v>
      </c>
      <c r="BK701" s="617">
        <v>5.2954069545454558</v>
      </c>
      <c r="BL701" s="617"/>
      <c r="BM701" s="617"/>
      <c r="BN701" s="617">
        <v>1.81</v>
      </c>
      <c r="BO701" s="617">
        <v>5.2954069545454558</v>
      </c>
      <c r="BP701" s="617"/>
      <c r="BQ701" s="617"/>
      <c r="BR701" s="617">
        <v>1.81</v>
      </c>
      <c r="BS701" s="617">
        <v>5.4234705909090923</v>
      </c>
      <c r="BT701" s="617"/>
      <c r="BU701" s="617"/>
      <c r="BV701" s="617">
        <v>1.81</v>
      </c>
      <c r="BW701" s="617">
        <v>5.4234705909090923</v>
      </c>
      <c r="BX701" s="617"/>
      <c r="BY701" s="617"/>
      <c r="BZ701" s="617">
        <v>1.81</v>
      </c>
      <c r="CA701" s="617">
        <v>5.4234705909090923</v>
      </c>
      <c r="CB701" s="617"/>
      <c r="CC701" s="617"/>
      <c r="CD701" s="617"/>
      <c r="CE701" s="617"/>
      <c r="CF701" s="617"/>
      <c r="CG701" s="617"/>
      <c r="CH701" s="617"/>
      <c r="CI701" s="617"/>
      <c r="CJ701" s="617"/>
      <c r="CK701" s="617"/>
      <c r="CL701" s="617"/>
      <c r="CM701" s="617"/>
      <c r="CN701" s="617"/>
      <c r="CO701" s="617"/>
      <c r="CP701" s="617"/>
      <c r="CQ701" s="617"/>
      <c r="CR701" s="617"/>
      <c r="CS701" s="617"/>
      <c r="CT701" s="617"/>
      <c r="CU701" s="617"/>
      <c r="CV701" s="617"/>
      <c r="CW701" s="617"/>
      <c r="CX701" s="617"/>
      <c r="CY701" s="617"/>
      <c r="CZ701" s="617"/>
      <c r="DA701" s="617"/>
      <c r="DB701" s="6">
        <f t="shared" si="9355"/>
        <v>0</v>
      </c>
      <c r="DC701" s="6">
        <f t="shared" si="9356"/>
        <v>0</v>
      </c>
      <c r="DD701" s="6">
        <f t="shared" si="9357"/>
        <v>0</v>
      </c>
      <c r="DE701" s="6">
        <f t="shared" si="9358"/>
        <v>0</v>
      </c>
      <c r="DF701" s="6">
        <f t="shared" si="9359"/>
        <v>0</v>
      </c>
      <c r="DG701" s="6">
        <f t="shared" si="9360"/>
        <v>0</v>
      </c>
      <c r="DH701" s="6">
        <f t="shared" si="9361"/>
        <v>0</v>
      </c>
      <c r="DI701" s="6">
        <f t="shared" si="9362"/>
        <v>0</v>
      </c>
      <c r="DJ701" s="6">
        <f t="shared" si="9363"/>
        <v>0</v>
      </c>
      <c r="DK701" s="6">
        <f t="shared" si="9364"/>
        <v>0</v>
      </c>
      <c r="DL701" s="6">
        <f t="shared" si="9365"/>
        <v>0</v>
      </c>
      <c r="DM701" s="6">
        <f t="shared" si="9366"/>
        <v>0</v>
      </c>
      <c r="DO701" s="6">
        <f t="shared" si="9367"/>
        <v>0</v>
      </c>
      <c r="DP701" s="6">
        <f t="shared" si="9368"/>
        <v>0</v>
      </c>
      <c r="DQ701" s="6">
        <f t="shared" si="9369"/>
        <v>0</v>
      </c>
      <c r="DR701" s="6">
        <f t="shared" si="9370"/>
        <v>0</v>
      </c>
      <c r="DS701" s="6">
        <f t="shared" si="9371"/>
        <v>0</v>
      </c>
      <c r="DT701" s="6">
        <f t="shared" si="9372"/>
        <v>0</v>
      </c>
      <c r="DU701" s="6">
        <f t="shared" si="9373"/>
        <v>0</v>
      </c>
      <c r="DV701" s="6">
        <f t="shared" si="9374"/>
        <v>0</v>
      </c>
      <c r="DW701" s="6">
        <f t="shared" si="9375"/>
        <v>0</v>
      </c>
      <c r="DX701" s="6">
        <f t="shared" si="9376"/>
        <v>0</v>
      </c>
      <c r="DY701" s="6">
        <f t="shared" si="9377"/>
        <v>0</v>
      </c>
      <c r="DZ701" s="6">
        <f t="shared" si="9378"/>
        <v>0</v>
      </c>
    </row>
    <row r="702" spans="2:130" ht="12" customHeight="1" outlineLevel="1">
      <c r="B702" s="6">
        <f>'23년(세부_실적)'!A932</f>
        <v>696</v>
      </c>
      <c r="C702" s="620"/>
      <c r="D702" s="620"/>
      <c r="E702" s="622" t="str">
        <f>'23년(세부_실적)'!D932</f>
        <v>1200mm, 4K</v>
      </c>
      <c r="F702" s="622" t="str">
        <f>'23년(세부_실적)'!E932</f>
        <v>PLN021-T0911340N2R-563</v>
      </c>
      <c r="G702" s="622" t="s">
        <v>1669</v>
      </c>
      <c r="H702" s="622" t="str">
        <f>'23년(세부_실적)'!F932</f>
        <v>T09</v>
      </c>
      <c r="I702" s="617" t="str">
        <f>'23년(세부_실적)'!G932</f>
        <v>구</v>
      </c>
      <c r="J702" s="617" t="str">
        <f>'23년(세부_실적)'!H932</f>
        <v>SY</v>
      </c>
      <c r="K702" s="617">
        <f>'23년(세부_실적)'!I932</f>
        <v>9.6199999999999992</v>
      </c>
      <c r="L702" s="617">
        <f>'23년(세부_실적)'!J932</f>
        <v>0</v>
      </c>
      <c r="M702" s="617">
        <f>'23년(세부_실적)'!K932</f>
        <v>9.6199999999999992</v>
      </c>
      <c r="N702" s="617">
        <f>'23년(세부_실적)'!L932</f>
        <v>0</v>
      </c>
      <c r="O702" s="617">
        <f>'23년(세부_실적)'!M932</f>
        <v>9.6199999999999992</v>
      </c>
      <c r="P702" s="617">
        <f>'23년(세부_실적)'!N932</f>
        <v>0</v>
      </c>
      <c r="Q702" s="617">
        <f>'23년(세부_실적)'!O932</f>
        <v>9.6199999999999992</v>
      </c>
      <c r="R702" s="617">
        <f>'23년(세부_실적)'!P932</f>
        <v>0</v>
      </c>
      <c r="S702" s="638">
        <f>'23년(세부_실적)'!Q932</f>
        <v>0</v>
      </c>
      <c r="T702" s="638">
        <f t="shared" si="9323"/>
        <v>0</v>
      </c>
      <c r="U702" s="638">
        <f>'23년(세부_실적)'!S932</f>
        <v>0</v>
      </c>
      <c r="V702" s="638">
        <f t="shared" si="9324"/>
        <v>0</v>
      </c>
      <c r="W702" s="638">
        <f>'23년(세부_실적)'!U932</f>
        <v>0</v>
      </c>
      <c r="X702" s="638">
        <f t="shared" si="9325"/>
        <v>0</v>
      </c>
      <c r="Y702" s="638">
        <f>'23년(세부_실적)'!W932</f>
        <v>0</v>
      </c>
      <c r="Z702" s="638">
        <f t="shared" si="9326"/>
        <v>0</v>
      </c>
      <c r="AA702" s="638">
        <f>'23년(세부_실적)'!Y932</f>
        <v>0</v>
      </c>
      <c r="AB702" s="638">
        <f t="shared" si="9326"/>
        <v>0</v>
      </c>
      <c r="AC702" s="638">
        <f>'23년(세부_실적)'!AA932</f>
        <v>0</v>
      </c>
      <c r="AD702" s="638">
        <f t="shared" ref="AD702" si="10121">AC702*1000</f>
        <v>0</v>
      </c>
      <c r="AE702" s="638">
        <f>'23년(세부_실적)'!AC932</f>
        <v>0</v>
      </c>
      <c r="AF702" s="638">
        <f t="shared" ref="AF702" si="10122">AE702*1000</f>
        <v>0</v>
      </c>
      <c r="AG702" s="638">
        <f>'23년(세부_실적)'!AE932</f>
        <v>0</v>
      </c>
      <c r="AH702" s="638">
        <f t="shared" ref="AH702" si="10123">AG702*1000</f>
        <v>0</v>
      </c>
      <c r="AI702" s="638">
        <f>'23년(세부_실적)'!AG932</f>
        <v>0</v>
      </c>
      <c r="AJ702" s="638">
        <f t="shared" ref="AJ702" si="10124">AI702*1000</f>
        <v>0</v>
      </c>
      <c r="AK702" s="638">
        <f>'23년(세부_실적)'!AI932</f>
        <v>0</v>
      </c>
      <c r="AL702" s="638">
        <f t="shared" ref="AL702" si="10125">AK702*1000</f>
        <v>0</v>
      </c>
      <c r="AM702" s="638">
        <f>'23년(세부_실적)'!AK932</f>
        <v>0</v>
      </c>
      <c r="AN702" s="638">
        <f t="shared" ref="AN702" si="10126">AM702*1000</f>
        <v>0</v>
      </c>
      <c r="AO702" s="638">
        <f>'23년(세부_실적)'!AM932</f>
        <v>0</v>
      </c>
      <c r="AP702" s="638">
        <f t="shared" ref="AP702" si="10127">AO702*1000</f>
        <v>0</v>
      </c>
      <c r="AQ702" s="638">
        <f>'23년(세부_실적)'!AO932</f>
        <v>0</v>
      </c>
      <c r="AR702" s="638">
        <f t="shared" ref="AR702" si="10128">AQ702*1000</f>
        <v>0</v>
      </c>
      <c r="AS702" s="638">
        <f>'23년(세부_실적)'!AQ932</f>
        <v>0</v>
      </c>
      <c r="AT702" s="638">
        <f t="shared" ref="AT702" si="10129">AS702*1000</f>
        <v>0</v>
      </c>
      <c r="AU702" s="638">
        <f>'23년(세부_실적)'!AS932</f>
        <v>0</v>
      </c>
      <c r="AV702" s="638">
        <f t="shared" ref="AV702" si="10130">AU702*1000</f>
        <v>0</v>
      </c>
      <c r="AW702" s="638">
        <f>'23년(세부_실적)'!AU932</f>
        <v>0</v>
      </c>
      <c r="AX702" s="638">
        <f t="shared" ref="AX702" si="10131">AW702*1000</f>
        <v>0</v>
      </c>
      <c r="AY702" s="638">
        <f>'23년(세부_실적)'!AW932</f>
        <v>0</v>
      </c>
      <c r="AZ702" s="638">
        <f t="shared" ref="AZ702" si="10132">AY702*1000</f>
        <v>0</v>
      </c>
      <c r="BA702" s="638">
        <f>'23년(세부_실적)'!AY932</f>
        <v>0</v>
      </c>
      <c r="BB702" s="638">
        <f t="shared" ref="BB702" si="10133">BA702*1000</f>
        <v>0</v>
      </c>
      <c r="BC702" s="638">
        <f>'23년(세부_실적)'!BA932</f>
        <v>0</v>
      </c>
      <c r="BD702" s="638">
        <f t="shared" ref="BD702" si="10134">BC702*1000</f>
        <v>0</v>
      </c>
      <c r="BF702" s="617"/>
      <c r="BG702" s="617"/>
      <c r="BH702" s="617"/>
      <c r="BI702" s="617"/>
      <c r="BJ702" s="617"/>
      <c r="BK702" s="617"/>
      <c r="BL702" s="617"/>
      <c r="BM702" s="617"/>
      <c r="BN702" s="617"/>
      <c r="BO702" s="617"/>
      <c r="BP702" s="617"/>
      <c r="BQ702" s="617"/>
      <c r="BR702" s="617"/>
      <c r="BS702" s="617"/>
      <c r="BT702" s="617"/>
      <c r="BU702" s="617"/>
      <c r="BV702" s="617"/>
      <c r="BW702" s="617"/>
      <c r="BX702" s="617"/>
      <c r="BY702" s="617"/>
      <c r="BZ702" s="617"/>
      <c r="CA702" s="617"/>
      <c r="CB702" s="617"/>
      <c r="CC702" s="617"/>
      <c r="CD702" s="617"/>
      <c r="CE702" s="617"/>
      <c r="CF702" s="617"/>
      <c r="CG702" s="617"/>
      <c r="CH702" s="617"/>
      <c r="CI702" s="617"/>
      <c r="CJ702" s="617"/>
      <c r="CK702" s="617"/>
      <c r="CL702" s="617"/>
      <c r="CM702" s="617"/>
      <c r="CN702" s="617"/>
      <c r="CO702" s="617"/>
      <c r="CP702" s="617"/>
      <c r="CQ702" s="617"/>
      <c r="CR702" s="617"/>
      <c r="CS702" s="617"/>
      <c r="CT702" s="617"/>
      <c r="CU702" s="617"/>
      <c r="CV702" s="617"/>
      <c r="CW702" s="617"/>
      <c r="CX702" s="617"/>
      <c r="CY702" s="617"/>
      <c r="CZ702" s="617"/>
      <c r="DA702" s="617"/>
      <c r="DB702" s="6">
        <f t="shared" si="9355"/>
        <v>0</v>
      </c>
      <c r="DC702" s="6">
        <f t="shared" si="9356"/>
        <v>0</v>
      </c>
      <c r="DD702" s="6">
        <f t="shared" si="9357"/>
        <v>0</v>
      </c>
      <c r="DE702" s="6">
        <f t="shared" si="9358"/>
        <v>0</v>
      </c>
      <c r="DF702" s="6">
        <f t="shared" si="9359"/>
        <v>0</v>
      </c>
      <c r="DG702" s="6">
        <f t="shared" si="9360"/>
        <v>0</v>
      </c>
      <c r="DH702" s="6">
        <f t="shared" si="9361"/>
        <v>0</v>
      </c>
      <c r="DI702" s="6">
        <f t="shared" si="9362"/>
        <v>0</v>
      </c>
      <c r="DJ702" s="6">
        <f t="shared" si="9363"/>
        <v>0</v>
      </c>
      <c r="DK702" s="6">
        <f t="shared" si="9364"/>
        <v>0</v>
      </c>
      <c r="DL702" s="6">
        <f t="shared" si="9365"/>
        <v>0</v>
      </c>
      <c r="DM702" s="6">
        <f t="shared" si="9366"/>
        <v>0</v>
      </c>
      <c r="DO702" s="6">
        <f t="shared" si="9367"/>
        <v>0</v>
      </c>
      <c r="DP702" s="6">
        <f t="shared" si="9368"/>
        <v>0</v>
      </c>
      <c r="DQ702" s="6">
        <f t="shared" si="9369"/>
        <v>0</v>
      </c>
      <c r="DR702" s="6">
        <f t="shared" si="9370"/>
        <v>0</v>
      </c>
      <c r="DS702" s="6">
        <f t="shared" si="9371"/>
        <v>0</v>
      </c>
      <c r="DT702" s="6">
        <f t="shared" si="9372"/>
        <v>0</v>
      </c>
      <c r="DU702" s="6">
        <f t="shared" si="9373"/>
        <v>0</v>
      </c>
      <c r="DV702" s="6">
        <f t="shared" si="9374"/>
        <v>0</v>
      </c>
      <c r="DW702" s="6">
        <f t="shared" si="9375"/>
        <v>0</v>
      </c>
      <c r="DX702" s="6">
        <f t="shared" si="9376"/>
        <v>0</v>
      </c>
      <c r="DY702" s="6">
        <f t="shared" si="9377"/>
        <v>0</v>
      </c>
      <c r="DZ702" s="6">
        <f t="shared" si="9378"/>
        <v>0</v>
      </c>
    </row>
    <row r="703" spans="2:130" ht="12" customHeight="1" outlineLevel="1">
      <c r="B703" s="6">
        <f>'23년(세부_실적)'!A933</f>
        <v>697</v>
      </c>
      <c r="C703" s="620"/>
      <c r="D703" s="620"/>
      <c r="E703" s="622" t="str">
        <f>'23년(세부_실적)'!D933</f>
        <v>1200mm, 4K</v>
      </c>
      <c r="F703" s="622" t="str">
        <f>'23년(세부_실적)'!E933</f>
        <v>PLN021-T0911340N2R-565</v>
      </c>
      <c r="G703" s="622" t="s">
        <v>1670</v>
      </c>
      <c r="H703" s="622" t="str">
        <f>'23년(세부_실적)'!F933</f>
        <v>T09</v>
      </c>
      <c r="I703" s="617" t="str">
        <f>'23년(세부_실적)'!G933</f>
        <v>구</v>
      </c>
      <c r="J703" s="617" t="str">
        <f>'23년(세부_실적)'!H933</f>
        <v>SY</v>
      </c>
      <c r="K703" s="617">
        <f>'23년(세부_실적)'!I933</f>
        <v>8.9499999999999993</v>
      </c>
      <c r="L703" s="617">
        <f>'23년(세부_실적)'!J933</f>
        <v>0</v>
      </c>
      <c r="M703" s="617">
        <f>'23년(세부_실적)'!K933</f>
        <v>8.9499999999999993</v>
      </c>
      <c r="N703" s="617">
        <f>'23년(세부_실적)'!L933</f>
        <v>0</v>
      </c>
      <c r="O703" s="617">
        <f>'23년(세부_실적)'!M933</f>
        <v>8.9499999999999993</v>
      </c>
      <c r="P703" s="617">
        <f>'23년(세부_실적)'!N933</f>
        <v>0</v>
      </c>
      <c r="Q703" s="617">
        <f>'23년(세부_실적)'!O933</f>
        <v>8.9499999999999993</v>
      </c>
      <c r="R703" s="617">
        <f>'23년(세부_실적)'!P933</f>
        <v>0</v>
      </c>
      <c r="S703" s="638">
        <f>'23년(세부_실적)'!Q933</f>
        <v>0</v>
      </c>
      <c r="T703" s="638">
        <f t="shared" si="9323"/>
        <v>0</v>
      </c>
      <c r="U703" s="638">
        <f>'23년(세부_실적)'!S933</f>
        <v>0</v>
      </c>
      <c r="V703" s="638">
        <f t="shared" si="9324"/>
        <v>0</v>
      </c>
      <c r="W703" s="638">
        <f>'23년(세부_실적)'!U933</f>
        <v>0</v>
      </c>
      <c r="X703" s="638">
        <f t="shared" si="9325"/>
        <v>0</v>
      </c>
      <c r="Y703" s="638">
        <f>'23년(세부_실적)'!W933</f>
        <v>0</v>
      </c>
      <c r="Z703" s="638">
        <f t="shared" si="9326"/>
        <v>0</v>
      </c>
      <c r="AA703" s="638">
        <f>'23년(세부_실적)'!Y933</f>
        <v>0</v>
      </c>
      <c r="AB703" s="638">
        <f t="shared" si="9326"/>
        <v>0</v>
      </c>
      <c r="AC703" s="638">
        <f>'23년(세부_실적)'!AA933</f>
        <v>0</v>
      </c>
      <c r="AD703" s="638">
        <f t="shared" ref="AD703" si="10135">AC703*1000</f>
        <v>0</v>
      </c>
      <c r="AE703" s="638">
        <f>'23년(세부_실적)'!AC933</f>
        <v>0</v>
      </c>
      <c r="AF703" s="638">
        <f t="shared" ref="AF703" si="10136">AE703*1000</f>
        <v>0</v>
      </c>
      <c r="AG703" s="638">
        <f>'23년(세부_실적)'!AE933</f>
        <v>0</v>
      </c>
      <c r="AH703" s="638">
        <f t="shared" ref="AH703" si="10137">AG703*1000</f>
        <v>0</v>
      </c>
      <c r="AI703" s="638">
        <f>'23년(세부_실적)'!AG933</f>
        <v>0</v>
      </c>
      <c r="AJ703" s="638">
        <f t="shared" ref="AJ703" si="10138">AI703*1000</f>
        <v>0</v>
      </c>
      <c r="AK703" s="638">
        <f>'23년(세부_실적)'!AI933</f>
        <v>0</v>
      </c>
      <c r="AL703" s="638">
        <f t="shared" ref="AL703" si="10139">AK703*1000</f>
        <v>0</v>
      </c>
      <c r="AM703" s="638">
        <f>'23년(세부_실적)'!AK933</f>
        <v>0</v>
      </c>
      <c r="AN703" s="638">
        <f t="shared" ref="AN703" si="10140">AM703*1000</f>
        <v>0</v>
      </c>
      <c r="AO703" s="638">
        <f>'23년(세부_실적)'!AM933</f>
        <v>0</v>
      </c>
      <c r="AP703" s="638">
        <f t="shared" ref="AP703" si="10141">AO703*1000</f>
        <v>0</v>
      </c>
      <c r="AQ703" s="638">
        <f>'23년(세부_실적)'!AO933</f>
        <v>0</v>
      </c>
      <c r="AR703" s="638">
        <f t="shared" ref="AR703" si="10142">AQ703*1000</f>
        <v>0</v>
      </c>
      <c r="AS703" s="638">
        <f>'23년(세부_실적)'!AQ933</f>
        <v>0</v>
      </c>
      <c r="AT703" s="638">
        <f t="shared" ref="AT703" si="10143">AS703*1000</f>
        <v>0</v>
      </c>
      <c r="AU703" s="638">
        <f>'23년(세부_실적)'!AS933</f>
        <v>0</v>
      </c>
      <c r="AV703" s="638">
        <f t="shared" ref="AV703" si="10144">AU703*1000</f>
        <v>0</v>
      </c>
      <c r="AW703" s="638">
        <f>'23년(세부_실적)'!AU933</f>
        <v>0</v>
      </c>
      <c r="AX703" s="638">
        <f t="shared" ref="AX703" si="10145">AW703*1000</f>
        <v>0</v>
      </c>
      <c r="AY703" s="638">
        <f>'23년(세부_실적)'!AW933</f>
        <v>0</v>
      </c>
      <c r="AZ703" s="638">
        <f t="shared" ref="AZ703" si="10146">AY703*1000</f>
        <v>0</v>
      </c>
      <c r="BA703" s="638">
        <f>'23년(세부_실적)'!AY933</f>
        <v>0</v>
      </c>
      <c r="BB703" s="638">
        <f t="shared" ref="BB703" si="10147">BA703*1000</f>
        <v>0</v>
      </c>
      <c r="BC703" s="638">
        <f>'23년(세부_실적)'!BA933</f>
        <v>0</v>
      </c>
      <c r="BD703" s="638">
        <f t="shared" ref="BD703" si="10148">BC703*1000</f>
        <v>0</v>
      </c>
      <c r="BF703" s="617">
        <v>2.0139999999999998</v>
      </c>
      <c r="BG703" s="617">
        <v>5.2727296818181824</v>
      </c>
      <c r="BH703" s="617"/>
      <c r="BI703" s="617"/>
      <c r="BJ703" s="617">
        <v>2.0139999999999998</v>
      </c>
      <c r="BK703" s="617">
        <v>5.2727296818181824</v>
      </c>
      <c r="BL703" s="617"/>
      <c r="BM703" s="617"/>
      <c r="BN703" s="617">
        <v>2.0139999999999998</v>
      </c>
      <c r="BO703" s="617">
        <v>5.2727296818181824</v>
      </c>
      <c r="BP703" s="617"/>
      <c r="BQ703" s="617"/>
      <c r="BR703" s="617">
        <v>2.0139999999999998</v>
      </c>
      <c r="BS703" s="617">
        <v>5.4007933181818188</v>
      </c>
      <c r="BT703" s="617"/>
      <c r="BU703" s="617"/>
      <c r="BV703" s="617">
        <v>2.0139999999999998</v>
      </c>
      <c r="BW703" s="617">
        <v>5.4007933181818188</v>
      </c>
      <c r="BX703" s="617"/>
      <c r="BY703" s="617"/>
      <c r="BZ703" s="617">
        <v>2.0139999999999998</v>
      </c>
      <c r="CA703" s="617">
        <v>5.4007933181818188</v>
      </c>
      <c r="CB703" s="617"/>
      <c r="CC703" s="617"/>
      <c r="CD703" s="617"/>
      <c r="CE703" s="617"/>
      <c r="CF703" s="617"/>
      <c r="CG703" s="617"/>
      <c r="CH703" s="617"/>
      <c r="CI703" s="617"/>
      <c r="CJ703" s="617"/>
      <c r="CK703" s="617"/>
      <c r="CL703" s="617"/>
      <c r="CM703" s="617"/>
      <c r="CN703" s="617"/>
      <c r="CO703" s="617"/>
      <c r="CP703" s="617"/>
      <c r="CQ703" s="617"/>
      <c r="CR703" s="617"/>
      <c r="CS703" s="617"/>
      <c r="CT703" s="617"/>
      <c r="CU703" s="617"/>
      <c r="CV703" s="617"/>
      <c r="CW703" s="617"/>
      <c r="CX703" s="617"/>
      <c r="CY703" s="617"/>
      <c r="CZ703" s="617"/>
      <c r="DA703" s="617"/>
      <c r="DB703" s="6">
        <f t="shared" si="9355"/>
        <v>0</v>
      </c>
      <c r="DC703" s="6">
        <f t="shared" si="9356"/>
        <v>0</v>
      </c>
      <c r="DD703" s="6">
        <f t="shared" si="9357"/>
        <v>0</v>
      </c>
      <c r="DE703" s="6">
        <f t="shared" si="9358"/>
        <v>0</v>
      </c>
      <c r="DF703" s="6">
        <f t="shared" si="9359"/>
        <v>0</v>
      </c>
      <c r="DG703" s="6">
        <f t="shared" si="9360"/>
        <v>0</v>
      </c>
      <c r="DH703" s="6">
        <f t="shared" si="9361"/>
        <v>0</v>
      </c>
      <c r="DI703" s="6">
        <f t="shared" si="9362"/>
        <v>0</v>
      </c>
      <c r="DJ703" s="6">
        <f t="shared" si="9363"/>
        <v>0</v>
      </c>
      <c r="DK703" s="6">
        <f t="shared" si="9364"/>
        <v>0</v>
      </c>
      <c r="DL703" s="6">
        <f t="shared" si="9365"/>
        <v>0</v>
      </c>
      <c r="DM703" s="6">
        <f t="shared" si="9366"/>
        <v>0</v>
      </c>
      <c r="DO703" s="6">
        <f t="shared" si="9367"/>
        <v>0</v>
      </c>
      <c r="DP703" s="6">
        <f t="shared" si="9368"/>
        <v>0</v>
      </c>
      <c r="DQ703" s="6">
        <f t="shared" si="9369"/>
        <v>0</v>
      </c>
      <c r="DR703" s="6">
        <f t="shared" si="9370"/>
        <v>0</v>
      </c>
      <c r="DS703" s="6">
        <f t="shared" si="9371"/>
        <v>0</v>
      </c>
      <c r="DT703" s="6">
        <f t="shared" si="9372"/>
        <v>0</v>
      </c>
      <c r="DU703" s="6">
        <f t="shared" si="9373"/>
        <v>0</v>
      </c>
      <c r="DV703" s="6">
        <f t="shared" si="9374"/>
        <v>0</v>
      </c>
      <c r="DW703" s="6">
        <f t="shared" si="9375"/>
        <v>0</v>
      </c>
      <c r="DX703" s="6">
        <f t="shared" si="9376"/>
        <v>0</v>
      </c>
      <c r="DY703" s="6">
        <f t="shared" si="9377"/>
        <v>0</v>
      </c>
      <c r="DZ703" s="6">
        <f t="shared" si="9378"/>
        <v>0</v>
      </c>
    </row>
    <row r="704" spans="2:130" ht="12" customHeight="1" outlineLevel="1">
      <c r="B704" s="6" t="e">
        <f>'23년(세부_실적)'!#REF!</f>
        <v>#REF!</v>
      </c>
      <c r="C704" s="620"/>
      <c r="D704" s="620"/>
      <c r="E704" s="622" t="e">
        <f>'23년(세부_실적)'!#REF!</f>
        <v>#REF!</v>
      </c>
      <c r="F704" s="622" t="e">
        <f>'23년(세부_실적)'!#REF!</f>
        <v>#REF!</v>
      </c>
      <c r="G704" s="622" t="s">
        <v>1671</v>
      </c>
      <c r="H704" s="622" t="e">
        <f>'23년(세부_실적)'!#REF!</f>
        <v>#REF!</v>
      </c>
      <c r="I704" s="617" t="e">
        <f>'23년(세부_실적)'!#REF!</f>
        <v>#REF!</v>
      </c>
      <c r="J704" s="617" t="e">
        <f>'23년(세부_실적)'!#REF!</f>
        <v>#REF!</v>
      </c>
      <c r="K704" s="617" t="e">
        <f>'23년(세부_실적)'!#REF!</f>
        <v>#REF!</v>
      </c>
      <c r="L704" s="617" t="e">
        <f>'23년(세부_실적)'!#REF!</f>
        <v>#REF!</v>
      </c>
      <c r="M704" s="617" t="e">
        <f>'23년(세부_실적)'!#REF!</f>
        <v>#REF!</v>
      </c>
      <c r="N704" s="617" t="e">
        <f>'23년(세부_실적)'!#REF!</f>
        <v>#REF!</v>
      </c>
      <c r="O704" s="617" t="e">
        <f>'23년(세부_실적)'!#REF!</f>
        <v>#REF!</v>
      </c>
      <c r="P704" s="617" t="e">
        <f>'23년(세부_실적)'!#REF!</f>
        <v>#REF!</v>
      </c>
      <c r="Q704" s="617" t="e">
        <f>'23년(세부_실적)'!#REF!</f>
        <v>#REF!</v>
      </c>
      <c r="R704" s="617" t="e">
        <f>'23년(세부_실적)'!#REF!</f>
        <v>#REF!</v>
      </c>
      <c r="S704" s="638" t="e">
        <f>'23년(세부_실적)'!#REF!</f>
        <v>#REF!</v>
      </c>
      <c r="T704" s="638" t="e">
        <f t="shared" si="9323"/>
        <v>#REF!</v>
      </c>
      <c r="U704" s="638" t="e">
        <f>'23년(세부_실적)'!#REF!</f>
        <v>#REF!</v>
      </c>
      <c r="V704" s="638" t="e">
        <f t="shared" si="9324"/>
        <v>#REF!</v>
      </c>
      <c r="W704" s="638" t="e">
        <f>'23년(세부_실적)'!#REF!</f>
        <v>#REF!</v>
      </c>
      <c r="X704" s="638" t="e">
        <f t="shared" si="9325"/>
        <v>#REF!</v>
      </c>
      <c r="Y704" s="638" t="e">
        <f>'23년(세부_실적)'!#REF!</f>
        <v>#REF!</v>
      </c>
      <c r="Z704" s="638" t="e">
        <f t="shared" si="9326"/>
        <v>#REF!</v>
      </c>
      <c r="AA704" s="638" t="e">
        <f>'23년(세부_실적)'!#REF!</f>
        <v>#REF!</v>
      </c>
      <c r="AB704" s="638" t="e">
        <f t="shared" si="9326"/>
        <v>#REF!</v>
      </c>
      <c r="AC704" s="638" t="e">
        <f>'23년(세부_실적)'!#REF!</f>
        <v>#REF!</v>
      </c>
      <c r="AD704" s="638" t="e">
        <f t="shared" ref="AD704" si="10149">AC704*1000</f>
        <v>#REF!</v>
      </c>
      <c r="AE704" s="638" t="e">
        <f>'23년(세부_실적)'!#REF!</f>
        <v>#REF!</v>
      </c>
      <c r="AF704" s="638" t="e">
        <f t="shared" ref="AF704" si="10150">AE704*1000</f>
        <v>#REF!</v>
      </c>
      <c r="AG704" s="638" t="e">
        <f>'23년(세부_실적)'!#REF!</f>
        <v>#REF!</v>
      </c>
      <c r="AH704" s="638" t="e">
        <f t="shared" ref="AH704" si="10151">AG704*1000</f>
        <v>#REF!</v>
      </c>
      <c r="AI704" s="638" t="e">
        <f>'23년(세부_실적)'!#REF!</f>
        <v>#REF!</v>
      </c>
      <c r="AJ704" s="638" t="e">
        <f t="shared" ref="AJ704" si="10152">AI704*1000</f>
        <v>#REF!</v>
      </c>
      <c r="AK704" s="638" t="e">
        <f>'23년(세부_실적)'!#REF!</f>
        <v>#REF!</v>
      </c>
      <c r="AL704" s="638" t="e">
        <f t="shared" ref="AL704" si="10153">AK704*1000</f>
        <v>#REF!</v>
      </c>
      <c r="AM704" s="638" t="e">
        <f>'23년(세부_실적)'!#REF!</f>
        <v>#REF!</v>
      </c>
      <c r="AN704" s="638" t="e">
        <f t="shared" ref="AN704" si="10154">AM704*1000</f>
        <v>#REF!</v>
      </c>
      <c r="AO704" s="638" t="e">
        <f>'23년(세부_실적)'!#REF!</f>
        <v>#REF!</v>
      </c>
      <c r="AP704" s="638" t="e">
        <f t="shared" ref="AP704" si="10155">AO704*1000</f>
        <v>#REF!</v>
      </c>
      <c r="AQ704" s="638" t="e">
        <f>'23년(세부_실적)'!#REF!</f>
        <v>#REF!</v>
      </c>
      <c r="AR704" s="638" t="e">
        <f t="shared" ref="AR704" si="10156">AQ704*1000</f>
        <v>#REF!</v>
      </c>
      <c r="AS704" s="638" t="e">
        <f>'23년(세부_실적)'!#REF!</f>
        <v>#REF!</v>
      </c>
      <c r="AT704" s="638" t="e">
        <f t="shared" ref="AT704" si="10157">AS704*1000</f>
        <v>#REF!</v>
      </c>
      <c r="AU704" s="638" t="e">
        <f>'23년(세부_실적)'!#REF!</f>
        <v>#REF!</v>
      </c>
      <c r="AV704" s="638" t="e">
        <f t="shared" ref="AV704" si="10158">AU704*1000</f>
        <v>#REF!</v>
      </c>
      <c r="AW704" s="638" t="e">
        <f>'23년(세부_실적)'!#REF!</f>
        <v>#REF!</v>
      </c>
      <c r="AX704" s="638" t="e">
        <f t="shared" ref="AX704" si="10159">AW704*1000</f>
        <v>#REF!</v>
      </c>
      <c r="AY704" s="638" t="e">
        <f>'23년(세부_실적)'!#REF!</f>
        <v>#REF!</v>
      </c>
      <c r="AZ704" s="638" t="e">
        <f t="shared" ref="AZ704" si="10160">AY704*1000</f>
        <v>#REF!</v>
      </c>
      <c r="BA704" s="638" t="e">
        <f>'23년(세부_실적)'!#REF!</f>
        <v>#REF!</v>
      </c>
      <c r="BB704" s="638" t="e">
        <f t="shared" ref="BB704" si="10161">BA704*1000</f>
        <v>#REF!</v>
      </c>
      <c r="BC704" s="638" t="e">
        <f>'23년(세부_실적)'!#REF!</f>
        <v>#REF!</v>
      </c>
      <c r="BD704" s="638" t="e">
        <f t="shared" ref="BD704" si="10162">BC704*1000</f>
        <v>#REF!</v>
      </c>
      <c r="BF704" s="617"/>
      <c r="BG704" s="617"/>
      <c r="BH704" s="617"/>
      <c r="BI704" s="617"/>
      <c r="BJ704" s="617"/>
      <c r="BK704" s="617"/>
      <c r="BL704" s="617"/>
      <c r="BM704" s="617"/>
      <c r="BN704" s="617"/>
      <c r="BO704" s="617"/>
      <c r="BP704" s="617"/>
      <c r="BQ704" s="617"/>
      <c r="BR704" s="617"/>
      <c r="BS704" s="617"/>
      <c r="BT704" s="617"/>
      <c r="BU704" s="617"/>
      <c r="BV704" s="617"/>
      <c r="BW704" s="617"/>
      <c r="BX704" s="617"/>
      <c r="BY704" s="617"/>
      <c r="BZ704" s="617"/>
      <c r="CA704" s="617"/>
      <c r="CB704" s="617"/>
      <c r="CC704" s="617"/>
      <c r="CD704" s="617"/>
      <c r="CE704" s="617"/>
      <c r="CF704" s="617"/>
      <c r="CG704" s="617"/>
      <c r="CH704" s="617"/>
      <c r="CI704" s="617"/>
      <c r="CJ704" s="617"/>
      <c r="CK704" s="617"/>
      <c r="CL704" s="617"/>
      <c r="CM704" s="617"/>
      <c r="CN704" s="617"/>
      <c r="CO704" s="617"/>
      <c r="CP704" s="617"/>
      <c r="CQ704" s="617"/>
      <c r="CR704" s="617"/>
      <c r="CS704" s="617"/>
      <c r="CT704" s="617"/>
      <c r="CU704" s="617"/>
      <c r="CV704" s="617"/>
      <c r="CW704" s="617"/>
      <c r="CX704" s="617"/>
      <c r="CY704" s="617"/>
      <c r="CZ704" s="617"/>
      <c r="DA704" s="617"/>
      <c r="DB704" s="6" t="e">
        <f t="shared" si="9355"/>
        <v>#REF!</v>
      </c>
      <c r="DC704" s="6" t="e">
        <f t="shared" si="9356"/>
        <v>#REF!</v>
      </c>
      <c r="DD704" s="6" t="e">
        <f t="shared" si="9357"/>
        <v>#REF!</v>
      </c>
      <c r="DE704" s="6" t="e">
        <f t="shared" si="9358"/>
        <v>#REF!</v>
      </c>
      <c r="DF704" s="6" t="e">
        <f t="shared" si="9359"/>
        <v>#REF!</v>
      </c>
      <c r="DG704" s="6" t="e">
        <f t="shared" si="9360"/>
        <v>#REF!</v>
      </c>
      <c r="DH704" s="6" t="e">
        <f t="shared" si="9361"/>
        <v>#REF!</v>
      </c>
      <c r="DI704" s="6" t="e">
        <f t="shared" si="9362"/>
        <v>#REF!</v>
      </c>
      <c r="DJ704" s="6" t="e">
        <f t="shared" si="9363"/>
        <v>#REF!</v>
      </c>
      <c r="DK704" s="6" t="e">
        <f t="shared" si="9364"/>
        <v>#REF!</v>
      </c>
      <c r="DL704" s="6" t="e">
        <f t="shared" si="9365"/>
        <v>#REF!</v>
      </c>
      <c r="DM704" s="6" t="e">
        <f t="shared" si="9366"/>
        <v>#REF!</v>
      </c>
      <c r="DO704" s="6" t="e">
        <f t="shared" si="9367"/>
        <v>#REF!</v>
      </c>
      <c r="DP704" s="6" t="e">
        <f t="shared" si="9368"/>
        <v>#REF!</v>
      </c>
      <c r="DQ704" s="6" t="e">
        <f t="shared" si="9369"/>
        <v>#REF!</v>
      </c>
      <c r="DR704" s="6" t="e">
        <f t="shared" si="9370"/>
        <v>#REF!</v>
      </c>
      <c r="DS704" s="6" t="e">
        <f t="shared" si="9371"/>
        <v>#REF!</v>
      </c>
      <c r="DT704" s="6" t="e">
        <f t="shared" si="9372"/>
        <v>#REF!</v>
      </c>
      <c r="DU704" s="6" t="e">
        <f t="shared" si="9373"/>
        <v>#REF!</v>
      </c>
      <c r="DV704" s="6" t="e">
        <f t="shared" si="9374"/>
        <v>#REF!</v>
      </c>
      <c r="DW704" s="6" t="e">
        <f t="shared" si="9375"/>
        <v>#REF!</v>
      </c>
      <c r="DX704" s="6" t="e">
        <f t="shared" si="9376"/>
        <v>#REF!</v>
      </c>
      <c r="DY704" s="6" t="e">
        <f t="shared" si="9377"/>
        <v>#REF!</v>
      </c>
      <c r="DZ704" s="6" t="e">
        <f t="shared" si="9378"/>
        <v>#REF!</v>
      </c>
    </row>
    <row r="705" spans="2:130" ht="12" customHeight="1" outlineLevel="1">
      <c r="B705" s="6">
        <f>'23년(세부_실적)'!A934</f>
        <v>699</v>
      </c>
      <c r="C705" s="620"/>
      <c r="D705" s="620"/>
      <c r="E705" s="622" t="str">
        <f>'23년(세부_실적)'!D934</f>
        <v>1200mm, 5K</v>
      </c>
      <c r="F705" s="622" t="str">
        <f>'23년(세부_실적)'!E934</f>
        <v>PLN021-T0911350N2R-563</v>
      </c>
      <c r="G705" s="622" t="s">
        <v>1672</v>
      </c>
      <c r="H705" s="622" t="str">
        <f>'23년(세부_실적)'!F934</f>
        <v>T09</v>
      </c>
      <c r="I705" s="617" t="str">
        <f>'23년(세부_실적)'!G934</f>
        <v>구</v>
      </c>
      <c r="J705" s="617" t="str">
        <f>'23년(세부_실적)'!H934</f>
        <v>SY</v>
      </c>
      <c r="K705" s="617">
        <f>'23년(세부_실적)'!I934</f>
        <v>9.6199999999999992</v>
      </c>
      <c r="L705" s="617">
        <f>'23년(세부_실적)'!J934</f>
        <v>0</v>
      </c>
      <c r="M705" s="617">
        <f>'23년(세부_실적)'!K934</f>
        <v>9.6199999999999992</v>
      </c>
      <c r="N705" s="617">
        <f>'23년(세부_실적)'!L934</f>
        <v>0</v>
      </c>
      <c r="O705" s="617">
        <f>'23년(세부_실적)'!M934</f>
        <v>9.6199999999999992</v>
      </c>
      <c r="P705" s="617">
        <f>'23년(세부_실적)'!N934</f>
        <v>0</v>
      </c>
      <c r="Q705" s="617">
        <f>'23년(세부_실적)'!O934</f>
        <v>9.6199999999999992</v>
      </c>
      <c r="R705" s="617">
        <f>'23년(세부_실적)'!P934</f>
        <v>0</v>
      </c>
      <c r="S705" s="638">
        <f>'23년(세부_실적)'!Q934</f>
        <v>0</v>
      </c>
      <c r="T705" s="638">
        <f t="shared" si="9323"/>
        <v>0</v>
      </c>
      <c r="U705" s="638">
        <f>'23년(세부_실적)'!S934</f>
        <v>0</v>
      </c>
      <c r="V705" s="638">
        <f t="shared" si="9324"/>
        <v>0</v>
      </c>
      <c r="W705" s="638">
        <f>'23년(세부_실적)'!U934</f>
        <v>0</v>
      </c>
      <c r="X705" s="638">
        <f t="shared" si="9325"/>
        <v>0</v>
      </c>
      <c r="Y705" s="638">
        <f>'23년(세부_실적)'!W934</f>
        <v>0</v>
      </c>
      <c r="Z705" s="638">
        <f t="shared" si="9326"/>
        <v>0</v>
      </c>
      <c r="AA705" s="638">
        <f>'23년(세부_실적)'!Y934</f>
        <v>0</v>
      </c>
      <c r="AB705" s="638">
        <f t="shared" si="9326"/>
        <v>0</v>
      </c>
      <c r="AC705" s="638">
        <f>'23년(세부_실적)'!AA934</f>
        <v>0</v>
      </c>
      <c r="AD705" s="638">
        <f t="shared" ref="AD705" si="10163">AC705*1000</f>
        <v>0</v>
      </c>
      <c r="AE705" s="638">
        <f>'23년(세부_실적)'!AC934</f>
        <v>0</v>
      </c>
      <c r="AF705" s="638">
        <f t="shared" ref="AF705" si="10164">AE705*1000</f>
        <v>0</v>
      </c>
      <c r="AG705" s="638">
        <f>'23년(세부_실적)'!AE934</f>
        <v>0</v>
      </c>
      <c r="AH705" s="638">
        <f t="shared" ref="AH705" si="10165">AG705*1000</f>
        <v>0</v>
      </c>
      <c r="AI705" s="638">
        <f>'23년(세부_실적)'!AG934</f>
        <v>0</v>
      </c>
      <c r="AJ705" s="638">
        <f t="shared" ref="AJ705" si="10166">AI705*1000</f>
        <v>0</v>
      </c>
      <c r="AK705" s="638">
        <f>'23년(세부_실적)'!AI934</f>
        <v>0</v>
      </c>
      <c r="AL705" s="638">
        <f t="shared" ref="AL705" si="10167">AK705*1000</f>
        <v>0</v>
      </c>
      <c r="AM705" s="638">
        <f>'23년(세부_실적)'!AK934</f>
        <v>0</v>
      </c>
      <c r="AN705" s="638">
        <f t="shared" ref="AN705" si="10168">AM705*1000</f>
        <v>0</v>
      </c>
      <c r="AO705" s="638">
        <f>'23년(세부_실적)'!AM934</f>
        <v>0</v>
      </c>
      <c r="AP705" s="638">
        <f t="shared" ref="AP705" si="10169">AO705*1000</f>
        <v>0</v>
      </c>
      <c r="AQ705" s="638">
        <f>'23년(세부_실적)'!AO934</f>
        <v>0</v>
      </c>
      <c r="AR705" s="638">
        <f t="shared" ref="AR705" si="10170">AQ705*1000</f>
        <v>0</v>
      </c>
      <c r="AS705" s="638">
        <f>'23년(세부_실적)'!AQ934</f>
        <v>0</v>
      </c>
      <c r="AT705" s="638">
        <f t="shared" ref="AT705" si="10171">AS705*1000</f>
        <v>0</v>
      </c>
      <c r="AU705" s="638">
        <f>'23년(세부_실적)'!AS934</f>
        <v>0</v>
      </c>
      <c r="AV705" s="638">
        <f t="shared" ref="AV705" si="10172">AU705*1000</f>
        <v>0</v>
      </c>
      <c r="AW705" s="638">
        <f>'23년(세부_실적)'!AU934</f>
        <v>0</v>
      </c>
      <c r="AX705" s="638">
        <f t="shared" ref="AX705" si="10173">AW705*1000</f>
        <v>0</v>
      </c>
      <c r="AY705" s="638">
        <f>'23년(세부_실적)'!AW934</f>
        <v>0</v>
      </c>
      <c r="AZ705" s="638">
        <f t="shared" ref="AZ705" si="10174">AY705*1000</f>
        <v>0</v>
      </c>
      <c r="BA705" s="638">
        <f>'23년(세부_실적)'!AY934</f>
        <v>0</v>
      </c>
      <c r="BB705" s="638">
        <f t="shared" ref="BB705" si="10175">BA705*1000</f>
        <v>0</v>
      </c>
      <c r="BC705" s="638">
        <f>'23년(세부_실적)'!BA934</f>
        <v>0</v>
      </c>
      <c r="BD705" s="638">
        <f t="shared" ref="BD705" si="10176">BC705*1000</f>
        <v>0</v>
      </c>
      <c r="BF705" s="617"/>
      <c r="BG705" s="617"/>
      <c r="BH705" s="617"/>
      <c r="BI705" s="617"/>
      <c r="BJ705" s="617"/>
      <c r="BK705" s="617"/>
      <c r="BL705" s="617"/>
      <c r="BM705" s="617"/>
      <c r="BN705" s="617"/>
      <c r="BO705" s="617"/>
      <c r="BP705" s="617"/>
      <c r="BQ705" s="617"/>
      <c r="BR705" s="617"/>
      <c r="BS705" s="617"/>
      <c r="BT705" s="617"/>
      <c r="BU705" s="617"/>
      <c r="BV705" s="617"/>
      <c r="BW705" s="617"/>
      <c r="BX705" s="617"/>
      <c r="BY705" s="617"/>
      <c r="BZ705" s="617"/>
      <c r="CA705" s="617"/>
      <c r="CB705" s="617"/>
      <c r="CC705" s="617"/>
      <c r="CD705" s="617"/>
      <c r="CE705" s="617"/>
      <c r="CF705" s="617"/>
      <c r="CG705" s="617"/>
      <c r="CH705" s="617"/>
      <c r="CI705" s="617"/>
      <c r="CJ705" s="617"/>
      <c r="CK705" s="617"/>
      <c r="CL705" s="617"/>
      <c r="CM705" s="617"/>
      <c r="CN705" s="617"/>
      <c r="CO705" s="617"/>
      <c r="CP705" s="617"/>
      <c r="CQ705" s="617"/>
      <c r="CR705" s="617"/>
      <c r="CS705" s="617"/>
      <c r="CT705" s="617"/>
      <c r="CU705" s="617"/>
      <c r="CV705" s="617"/>
      <c r="CW705" s="617"/>
      <c r="CX705" s="617"/>
      <c r="CY705" s="617"/>
      <c r="CZ705" s="617"/>
      <c r="DA705" s="617"/>
      <c r="DB705" s="6">
        <f t="shared" si="9355"/>
        <v>0</v>
      </c>
      <c r="DC705" s="6">
        <f t="shared" si="9356"/>
        <v>0</v>
      </c>
      <c r="DD705" s="6">
        <f t="shared" si="9357"/>
        <v>0</v>
      </c>
      <c r="DE705" s="6">
        <f t="shared" si="9358"/>
        <v>0</v>
      </c>
      <c r="DF705" s="6">
        <f t="shared" si="9359"/>
        <v>0</v>
      </c>
      <c r="DG705" s="6">
        <f t="shared" si="9360"/>
        <v>0</v>
      </c>
      <c r="DH705" s="6">
        <f t="shared" si="9361"/>
        <v>0</v>
      </c>
      <c r="DI705" s="6">
        <f t="shared" si="9362"/>
        <v>0</v>
      </c>
      <c r="DJ705" s="6">
        <f t="shared" si="9363"/>
        <v>0</v>
      </c>
      <c r="DK705" s="6">
        <f t="shared" si="9364"/>
        <v>0</v>
      </c>
      <c r="DL705" s="6">
        <f t="shared" si="9365"/>
        <v>0</v>
      </c>
      <c r="DM705" s="6">
        <f t="shared" si="9366"/>
        <v>0</v>
      </c>
      <c r="DO705" s="6">
        <f t="shared" si="9367"/>
        <v>0</v>
      </c>
      <c r="DP705" s="6">
        <f t="shared" si="9368"/>
        <v>0</v>
      </c>
      <c r="DQ705" s="6">
        <f t="shared" si="9369"/>
        <v>0</v>
      </c>
      <c r="DR705" s="6">
        <f t="shared" si="9370"/>
        <v>0</v>
      </c>
      <c r="DS705" s="6">
        <f t="shared" si="9371"/>
        <v>0</v>
      </c>
      <c r="DT705" s="6">
        <f t="shared" si="9372"/>
        <v>0</v>
      </c>
      <c r="DU705" s="6">
        <f t="shared" si="9373"/>
        <v>0</v>
      </c>
      <c r="DV705" s="6">
        <f t="shared" si="9374"/>
        <v>0</v>
      </c>
      <c r="DW705" s="6">
        <f t="shared" si="9375"/>
        <v>0</v>
      </c>
      <c r="DX705" s="6">
        <f t="shared" si="9376"/>
        <v>0</v>
      </c>
      <c r="DY705" s="6">
        <f t="shared" si="9377"/>
        <v>0</v>
      </c>
      <c r="DZ705" s="6">
        <f t="shared" si="9378"/>
        <v>0</v>
      </c>
    </row>
    <row r="706" spans="2:130" ht="12" customHeight="1" outlineLevel="1">
      <c r="B706" s="6">
        <f>'23년(세부_실적)'!A935</f>
        <v>700</v>
      </c>
      <c r="C706" s="620"/>
      <c r="D706" s="620"/>
      <c r="E706" s="622" t="str">
        <f>'23년(세부_실적)'!D935</f>
        <v>1200mm, 5K</v>
      </c>
      <c r="F706" s="622" t="str">
        <f>'23년(세부_실적)'!E935</f>
        <v>PLN021-T0911350N2R-564</v>
      </c>
      <c r="G706" s="622" t="s">
        <v>1673</v>
      </c>
      <c r="H706" s="622" t="str">
        <f>'23년(세부_실적)'!F935</f>
        <v>T09</v>
      </c>
      <c r="I706" s="617" t="str">
        <f>'23년(세부_실적)'!G935</f>
        <v>구</v>
      </c>
      <c r="J706" s="617" t="str">
        <f>'23년(세부_실적)'!H935</f>
        <v>SY</v>
      </c>
      <c r="K706" s="617">
        <f>'23년(세부_실적)'!I935</f>
        <v>8.9499999999999993</v>
      </c>
      <c r="L706" s="617">
        <f>'23년(세부_실적)'!J935</f>
        <v>0</v>
      </c>
      <c r="M706" s="617">
        <f>'23년(세부_실적)'!K935</f>
        <v>8.9499999999999993</v>
      </c>
      <c r="N706" s="617">
        <f>'23년(세부_실적)'!L935</f>
        <v>0</v>
      </c>
      <c r="O706" s="617">
        <f>'23년(세부_실적)'!M935</f>
        <v>8.9499999999999993</v>
      </c>
      <c r="P706" s="617">
        <f>'23년(세부_실적)'!N935</f>
        <v>0</v>
      </c>
      <c r="Q706" s="617">
        <f>'23년(세부_실적)'!O935</f>
        <v>8.9499999999999993</v>
      </c>
      <c r="R706" s="617">
        <f>'23년(세부_실적)'!P935</f>
        <v>0</v>
      </c>
      <c r="S706" s="638">
        <f>'23년(세부_실적)'!Q935</f>
        <v>0</v>
      </c>
      <c r="T706" s="638">
        <f t="shared" si="9323"/>
        <v>0</v>
      </c>
      <c r="U706" s="638">
        <f>'23년(세부_실적)'!S935</f>
        <v>0</v>
      </c>
      <c r="V706" s="638">
        <f t="shared" si="9324"/>
        <v>0</v>
      </c>
      <c r="W706" s="638">
        <f>'23년(세부_실적)'!U935</f>
        <v>0</v>
      </c>
      <c r="X706" s="638">
        <f t="shared" si="9325"/>
        <v>0</v>
      </c>
      <c r="Y706" s="638">
        <f>'23년(세부_실적)'!W935</f>
        <v>0</v>
      </c>
      <c r="Z706" s="638">
        <f t="shared" si="9326"/>
        <v>0</v>
      </c>
      <c r="AA706" s="638">
        <f>'23년(세부_실적)'!Y935</f>
        <v>0</v>
      </c>
      <c r="AB706" s="638">
        <f t="shared" si="9326"/>
        <v>0</v>
      </c>
      <c r="AC706" s="638">
        <f>'23년(세부_실적)'!AA935</f>
        <v>0</v>
      </c>
      <c r="AD706" s="638">
        <f t="shared" ref="AD706" si="10177">AC706*1000</f>
        <v>0</v>
      </c>
      <c r="AE706" s="638">
        <f>'23년(세부_실적)'!AC935</f>
        <v>0</v>
      </c>
      <c r="AF706" s="638">
        <f t="shared" ref="AF706" si="10178">AE706*1000</f>
        <v>0</v>
      </c>
      <c r="AG706" s="638">
        <f>'23년(세부_실적)'!AE935</f>
        <v>0</v>
      </c>
      <c r="AH706" s="638">
        <f t="shared" ref="AH706" si="10179">AG706*1000</f>
        <v>0</v>
      </c>
      <c r="AI706" s="638">
        <f>'23년(세부_실적)'!AG935</f>
        <v>0</v>
      </c>
      <c r="AJ706" s="638">
        <f t="shared" ref="AJ706" si="10180">AI706*1000</f>
        <v>0</v>
      </c>
      <c r="AK706" s="638">
        <f>'23년(세부_실적)'!AI935</f>
        <v>0</v>
      </c>
      <c r="AL706" s="638">
        <f t="shared" ref="AL706" si="10181">AK706*1000</f>
        <v>0</v>
      </c>
      <c r="AM706" s="638">
        <f>'23년(세부_실적)'!AK935</f>
        <v>0</v>
      </c>
      <c r="AN706" s="638">
        <f t="shared" ref="AN706" si="10182">AM706*1000</f>
        <v>0</v>
      </c>
      <c r="AO706" s="638">
        <f>'23년(세부_실적)'!AM935</f>
        <v>0</v>
      </c>
      <c r="AP706" s="638">
        <f t="shared" ref="AP706" si="10183">AO706*1000</f>
        <v>0</v>
      </c>
      <c r="AQ706" s="638">
        <f>'23년(세부_실적)'!AO935</f>
        <v>0</v>
      </c>
      <c r="AR706" s="638">
        <f t="shared" ref="AR706" si="10184">AQ706*1000</f>
        <v>0</v>
      </c>
      <c r="AS706" s="638">
        <f>'23년(세부_실적)'!AQ935</f>
        <v>0</v>
      </c>
      <c r="AT706" s="638">
        <f t="shared" ref="AT706" si="10185">AS706*1000</f>
        <v>0</v>
      </c>
      <c r="AU706" s="638">
        <f>'23년(세부_실적)'!AS935</f>
        <v>0</v>
      </c>
      <c r="AV706" s="638">
        <f t="shared" ref="AV706" si="10186">AU706*1000</f>
        <v>0</v>
      </c>
      <c r="AW706" s="638">
        <f>'23년(세부_실적)'!AU935</f>
        <v>0</v>
      </c>
      <c r="AX706" s="638">
        <f t="shared" ref="AX706" si="10187">AW706*1000</f>
        <v>0</v>
      </c>
      <c r="AY706" s="638">
        <f>'23년(세부_실적)'!AW935</f>
        <v>0</v>
      </c>
      <c r="AZ706" s="638">
        <f t="shared" ref="AZ706" si="10188">AY706*1000</f>
        <v>0</v>
      </c>
      <c r="BA706" s="638">
        <f>'23년(세부_실적)'!AY935</f>
        <v>0</v>
      </c>
      <c r="BB706" s="638">
        <f t="shared" ref="BB706" si="10189">BA706*1000</f>
        <v>0</v>
      </c>
      <c r="BC706" s="638">
        <f>'23년(세부_실적)'!BA935</f>
        <v>0</v>
      </c>
      <c r="BD706" s="638">
        <f t="shared" ref="BD706" si="10190">BC706*1000</f>
        <v>0</v>
      </c>
      <c r="BF706" s="617">
        <v>2.0139999999999998</v>
      </c>
      <c r="BG706" s="617">
        <v>5.2727296818181824</v>
      </c>
      <c r="BH706" s="617">
        <f>VLOOKUP(F706,'[1]영업계획서(세부)'!$E$8:$H$532,3,0)</f>
        <v>8.9499999999999993</v>
      </c>
      <c r="BI706" s="617"/>
      <c r="BJ706" s="617">
        <v>2.0139999999999998</v>
      </c>
      <c r="BK706" s="617">
        <v>5.2727296818181824</v>
      </c>
      <c r="BL706" s="617">
        <v>8.9499999999999993</v>
      </c>
      <c r="BM706" s="617"/>
      <c r="BN706" s="617">
        <v>2.0139999999999998</v>
      </c>
      <c r="BO706" s="617">
        <v>5.2727296818181824</v>
      </c>
      <c r="BP706" s="617"/>
      <c r="BQ706" s="617"/>
      <c r="BR706" s="617">
        <v>2.0139999999999998</v>
      </c>
      <c r="BS706" s="617">
        <v>5.4007933181818188</v>
      </c>
      <c r="BT706" s="617">
        <v>8.9499999999999993</v>
      </c>
      <c r="BU706" s="617"/>
      <c r="BV706" s="617">
        <v>2.0139999999999998</v>
      </c>
      <c r="BW706" s="617">
        <v>5.4007933181818188</v>
      </c>
      <c r="BX706" s="617"/>
      <c r="BY706" s="617"/>
      <c r="BZ706" s="617">
        <v>2.0139999999999998</v>
      </c>
      <c r="CA706" s="617">
        <v>5.4007933181818188</v>
      </c>
      <c r="CB706" s="617"/>
      <c r="CC706" s="617"/>
      <c r="CD706" s="617"/>
      <c r="CE706" s="617"/>
      <c r="CF706" s="617"/>
      <c r="CG706" s="617"/>
      <c r="CH706" s="617"/>
      <c r="CI706" s="617"/>
      <c r="CJ706" s="617"/>
      <c r="CK706" s="617"/>
      <c r="CL706" s="617"/>
      <c r="CM706" s="617"/>
      <c r="CN706" s="617"/>
      <c r="CO706" s="617"/>
      <c r="CP706" s="617"/>
      <c r="CQ706" s="617"/>
      <c r="CR706" s="617"/>
      <c r="CS706" s="617"/>
      <c r="CT706" s="617"/>
      <c r="CU706" s="617"/>
      <c r="CV706" s="617"/>
      <c r="CW706" s="617"/>
      <c r="CX706" s="617"/>
      <c r="CY706" s="617"/>
      <c r="CZ706" s="617"/>
      <c r="DA706" s="617"/>
      <c r="DB706" s="6">
        <f t="shared" si="9355"/>
        <v>0</v>
      </c>
      <c r="DC706" s="6">
        <f t="shared" si="9356"/>
        <v>0</v>
      </c>
      <c r="DD706" s="6">
        <f t="shared" si="9357"/>
        <v>0</v>
      </c>
      <c r="DE706" s="6">
        <f t="shared" si="9358"/>
        <v>0</v>
      </c>
      <c r="DF706" s="6">
        <f t="shared" si="9359"/>
        <v>0</v>
      </c>
      <c r="DG706" s="6">
        <f t="shared" si="9360"/>
        <v>0</v>
      </c>
      <c r="DH706" s="6">
        <f t="shared" si="9361"/>
        <v>0</v>
      </c>
      <c r="DI706" s="6">
        <f t="shared" si="9362"/>
        <v>0</v>
      </c>
      <c r="DJ706" s="6">
        <f t="shared" si="9363"/>
        <v>0</v>
      </c>
      <c r="DK706" s="6">
        <f t="shared" si="9364"/>
        <v>0</v>
      </c>
      <c r="DL706" s="6">
        <f t="shared" si="9365"/>
        <v>0</v>
      </c>
      <c r="DM706" s="6">
        <f t="shared" si="9366"/>
        <v>0</v>
      </c>
      <c r="DO706" s="6">
        <f t="shared" si="9367"/>
        <v>0</v>
      </c>
      <c r="DP706" s="6">
        <f t="shared" si="9368"/>
        <v>0</v>
      </c>
      <c r="DQ706" s="6">
        <f t="shared" si="9369"/>
        <v>0</v>
      </c>
      <c r="DR706" s="6">
        <f t="shared" si="9370"/>
        <v>0</v>
      </c>
      <c r="DS706" s="6">
        <f t="shared" si="9371"/>
        <v>0</v>
      </c>
      <c r="DT706" s="6">
        <f t="shared" si="9372"/>
        <v>0</v>
      </c>
      <c r="DU706" s="6">
        <f t="shared" si="9373"/>
        <v>0</v>
      </c>
      <c r="DV706" s="6">
        <f t="shared" si="9374"/>
        <v>0</v>
      </c>
      <c r="DW706" s="6">
        <f t="shared" si="9375"/>
        <v>0</v>
      </c>
      <c r="DX706" s="6">
        <f t="shared" si="9376"/>
        <v>0</v>
      </c>
      <c r="DY706" s="6">
        <f t="shared" si="9377"/>
        <v>0</v>
      </c>
      <c r="DZ706" s="6">
        <f t="shared" si="9378"/>
        <v>0</v>
      </c>
    </row>
    <row r="707" spans="2:130" ht="12" customHeight="1" outlineLevel="1">
      <c r="B707" s="6">
        <f>'23년(세부_실적)'!A936</f>
        <v>701</v>
      </c>
      <c r="C707" s="620"/>
      <c r="D707" s="620"/>
      <c r="E707" s="622" t="str">
        <f>'23년(세부_실적)'!D936</f>
        <v>1200mm, 5K</v>
      </c>
      <c r="F707" s="622" t="str">
        <f>'23년(세부_실적)'!E936</f>
        <v>PLN021-T0911350N2R-565</v>
      </c>
      <c r="G707" s="622" t="s">
        <v>1189</v>
      </c>
      <c r="H707" s="622" t="str">
        <f>'23년(세부_실적)'!F936</f>
        <v>T09</v>
      </c>
      <c r="I707" s="617" t="str">
        <f>'23년(세부_실적)'!G936</f>
        <v>신</v>
      </c>
      <c r="J707" s="617" t="str">
        <f>'23년(세부_실적)'!H936</f>
        <v>SY</v>
      </c>
      <c r="K707" s="617">
        <f>'23년(세부_실적)'!I936</f>
        <v>9.6999999999999993</v>
      </c>
      <c r="L707" s="617">
        <f>'23년(세부_실적)'!J936</f>
        <v>0</v>
      </c>
      <c r="M707" s="617">
        <f>'23년(세부_실적)'!K936</f>
        <v>9.6999999999999993</v>
      </c>
      <c r="N707" s="617">
        <f>'23년(세부_실적)'!L936</f>
        <v>0</v>
      </c>
      <c r="O707" s="617">
        <f>'23년(세부_실적)'!M936</f>
        <v>9.6999999999999993</v>
      </c>
      <c r="P707" s="617">
        <f>'23년(세부_실적)'!N936</f>
        <v>0</v>
      </c>
      <c r="Q707" s="617">
        <f>'23년(세부_실적)'!O936</f>
        <v>9.6999999999999993</v>
      </c>
      <c r="R707" s="617">
        <f>'23년(세부_실적)'!P936</f>
        <v>0</v>
      </c>
      <c r="S707" s="638">
        <f>'23년(세부_실적)'!Q936</f>
        <v>0</v>
      </c>
      <c r="T707" s="638">
        <f t="shared" si="9323"/>
        <v>0</v>
      </c>
      <c r="U707" s="638">
        <f>'23년(세부_실적)'!S936</f>
        <v>0</v>
      </c>
      <c r="V707" s="638">
        <f t="shared" si="9324"/>
        <v>0</v>
      </c>
      <c r="W707" s="638">
        <f>'23년(세부_실적)'!U936</f>
        <v>0</v>
      </c>
      <c r="X707" s="638">
        <f t="shared" si="9325"/>
        <v>0</v>
      </c>
      <c r="Y707" s="638">
        <f>'23년(세부_실적)'!W936</f>
        <v>0</v>
      </c>
      <c r="Z707" s="638">
        <f t="shared" si="9326"/>
        <v>0</v>
      </c>
      <c r="AA707" s="638">
        <f>'23년(세부_실적)'!Y936</f>
        <v>0</v>
      </c>
      <c r="AB707" s="638">
        <f t="shared" si="9326"/>
        <v>0</v>
      </c>
      <c r="AC707" s="638">
        <f>'23년(세부_실적)'!AA936</f>
        <v>0</v>
      </c>
      <c r="AD707" s="638">
        <f t="shared" ref="AD707" si="10191">AC707*1000</f>
        <v>0</v>
      </c>
      <c r="AE707" s="638">
        <f>'23년(세부_실적)'!AC936</f>
        <v>0</v>
      </c>
      <c r="AF707" s="638">
        <f t="shared" ref="AF707" si="10192">AE707*1000</f>
        <v>0</v>
      </c>
      <c r="AG707" s="638">
        <f>'23년(세부_실적)'!AE936</f>
        <v>0</v>
      </c>
      <c r="AH707" s="638">
        <f t="shared" ref="AH707" si="10193">AG707*1000</f>
        <v>0</v>
      </c>
      <c r="AI707" s="638">
        <f>'23년(세부_실적)'!AG936</f>
        <v>0</v>
      </c>
      <c r="AJ707" s="638">
        <f t="shared" ref="AJ707" si="10194">AI707*1000</f>
        <v>0</v>
      </c>
      <c r="AK707" s="638">
        <f>'23년(세부_실적)'!AI936</f>
        <v>0</v>
      </c>
      <c r="AL707" s="638">
        <f t="shared" ref="AL707" si="10195">AK707*1000</f>
        <v>0</v>
      </c>
      <c r="AM707" s="638">
        <f>'23년(세부_실적)'!AK936</f>
        <v>0</v>
      </c>
      <c r="AN707" s="638">
        <f t="shared" ref="AN707" si="10196">AM707*1000</f>
        <v>0</v>
      </c>
      <c r="AO707" s="638">
        <f>'23년(세부_실적)'!AM936</f>
        <v>0</v>
      </c>
      <c r="AP707" s="638">
        <f t="shared" ref="AP707" si="10197">AO707*1000</f>
        <v>0</v>
      </c>
      <c r="AQ707" s="638">
        <f>'23년(세부_실적)'!AO936</f>
        <v>0</v>
      </c>
      <c r="AR707" s="638">
        <f t="shared" ref="AR707" si="10198">AQ707*1000</f>
        <v>0</v>
      </c>
      <c r="AS707" s="638">
        <f>'23년(세부_실적)'!AQ936</f>
        <v>0</v>
      </c>
      <c r="AT707" s="638">
        <f t="shared" ref="AT707" si="10199">AS707*1000</f>
        <v>0</v>
      </c>
      <c r="AU707" s="638">
        <f>'23년(세부_실적)'!AS936</f>
        <v>0</v>
      </c>
      <c r="AV707" s="638">
        <f t="shared" ref="AV707" si="10200">AU707*1000</f>
        <v>0</v>
      </c>
      <c r="AW707" s="638">
        <f>'23년(세부_실적)'!AU936</f>
        <v>0</v>
      </c>
      <c r="AX707" s="638">
        <f t="shared" ref="AX707" si="10201">AW707*1000</f>
        <v>0</v>
      </c>
      <c r="AY707" s="638">
        <f>'23년(세부_실적)'!AW936</f>
        <v>0</v>
      </c>
      <c r="AZ707" s="638">
        <f t="shared" ref="AZ707" si="10202">AY707*1000</f>
        <v>0</v>
      </c>
      <c r="BA707" s="638">
        <f>'23년(세부_실적)'!AY936</f>
        <v>0</v>
      </c>
      <c r="BB707" s="638">
        <f t="shared" ref="BB707" si="10203">BA707*1000</f>
        <v>0</v>
      </c>
      <c r="BC707" s="638">
        <f>'23년(세부_실적)'!BA936</f>
        <v>0</v>
      </c>
      <c r="BD707" s="638">
        <f t="shared" ref="BD707" si="10204">BC707*1000</f>
        <v>0</v>
      </c>
      <c r="BF707" s="617">
        <v>2.0139999999999998</v>
      </c>
      <c r="BG707" s="617">
        <v>5.2727296818181824</v>
      </c>
      <c r="BH707" s="617"/>
      <c r="BI707" s="617"/>
      <c r="BJ707" s="617">
        <v>2.0139999999999998</v>
      </c>
      <c r="BK707" s="617">
        <v>5.2727296818181824</v>
      </c>
      <c r="BL707" s="617"/>
      <c r="BM707" s="617"/>
      <c r="BN707" s="617">
        <v>2.0139999999999998</v>
      </c>
      <c r="BO707" s="617">
        <v>5.2727296818181824</v>
      </c>
      <c r="BP707" s="617"/>
      <c r="BQ707" s="617"/>
      <c r="BR707" s="617">
        <v>2.0139999999999998</v>
      </c>
      <c r="BS707" s="617">
        <v>5.4007933181818188</v>
      </c>
      <c r="BT707" s="617">
        <v>8.9499999999999993</v>
      </c>
      <c r="BU707" s="617"/>
      <c r="BV707" s="617">
        <v>2.0139999999999998</v>
      </c>
      <c r="BW707" s="617">
        <v>5.4007933181818188</v>
      </c>
      <c r="BX707" s="617">
        <v>8.9499999999999993</v>
      </c>
      <c r="BY707" s="617"/>
      <c r="BZ707" s="617">
        <v>2.0139999999999998</v>
      </c>
      <c r="CA707" s="617">
        <v>5.4007933181818188</v>
      </c>
      <c r="CB707" s="617">
        <v>9.32</v>
      </c>
      <c r="CC707" s="617"/>
      <c r="CD707" s="617"/>
      <c r="CE707" s="617"/>
      <c r="CF707" s="617"/>
      <c r="CG707" s="617"/>
      <c r="CH707" s="617"/>
      <c r="CI707" s="617"/>
      <c r="CJ707" s="617"/>
      <c r="CK707" s="617"/>
      <c r="CL707" s="617"/>
      <c r="CM707" s="617"/>
      <c r="CN707" s="617"/>
      <c r="CO707" s="617"/>
      <c r="CP707" s="617"/>
      <c r="CQ707" s="617"/>
      <c r="CR707" s="617"/>
      <c r="CS707" s="617"/>
      <c r="CT707" s="617"/>
      <c r="CU707" s="617"/>
      <c r="CV707" s="617"/>
      <c r="CW707" s="617"/>
      <c r="CX707" s="617"/>
      <c r="CY707" s="617"/>
      <c r="CZ707" s="617"/>
      <c r="DA707" s="617"/>
      <c r="DB707" s="6">
        <f t="shared" si="9355"/>
        <v>0</v>
      </c>
      <c r="DC707" s="6">
        <f t="shared" si="9356"/>
        <v>0</v>
      </c>
      <c r="DD707" s="6">
        <f t="shared" si="9357"/>
        <v>0</v>
      </c>
      <c r="DE707" s="6">
        <f t="shared" si="9358"/>
        <v>0</v>
      </c>
      <c r="DF707" s="6">
        <f t="shared" si="9359"/>
        <v>0</v>
      </c>
      <c r="DG707" s="6">
        <f t="shared" si="9360"/>
        <v>0</v>
      </c>
      <c r="DH707" s="6">
        <f t="shared" si="9361"/>
        <v>0</v>
      </c>
      <c r="DI707" s="6">
        <f t="shared" si="9362"/>
        <v>0</v>
      </c>
      <c r="DJ707" s="6">
        <f t="shared" si="9363"/>
        <v>0</v>
      </c>
      <c r="DK707" s="6">
        <f t="shared" si="9364"/>
        <v>0</v>
      </c>
      <c r="DL707" s="6">
        <f t="shared" si="9365"/>
        <v>0</v>
      </c>
      <c r="DM707" s="6">
        <f t="shared" si="9366"/>
        <v>0</v>
      </c>
      <c r="DO707" s="6">
        <f t="shared" si="9367"/>
        <v>0</v>
      </c>
      <c r="DP707" s="6">
        <f t="shared" si="9368"/>
        <v>0</v>
      </c>
      <c r="DQ707" s="6">
        <f t="shared" si="9369"/>
        <v>0</v>
      </c>
      <c r="DR707" s="6">
        <f t="shared" si="9370"/>
        <v>0</v>
      </c>
      <c r="DS707" s="6">
        <f t="shared" si="9371"/>
        <v>0</v>
      </c>
      <c r="DT707" s="6">
        <f t="shared" si="9372"/>
        <v>0</v>
      </c>
      <c r="DU707" s="6">
        <f t="shared" si="9373"/>
        <v>0</v>
      </c>
      <c r="DV707" s="6">
        <f t="shared" si="9374"/>
        <v>0</v>
      </c>
      <c r="DW707" s="6">
        <f t="shared" si="9375"/>
        <v>0</v>
      </c>
      <c r="DX707" s="6">
        <f t="shared" si="9376"/>
        <v>0</v>
      </c>
      <c r="DY707" s="6">
        <f t="shared" si="9377"/>
        <v>0</v>
      </c>
      <c r="DZ707" s="6">
        <f t="shared" si="9378"/>
        <v>0</v>
      </c>
    </row>
    <row r="708" spans="2:130" ht="12" customHeight="1" outlineLevel="1">
      <c r="B708" s="6">
        <f>'23년(세부_실적)'!A937</f>
        <v>702</v>
      </c>
      <c r="C708" s="620"/>
      <c r="D708" s="620"/>
      <c r="E708" s="622" t="str">
        <f>'23년(세부_실적)'!D937</f>
        <v>1200mm, 5K</v>
      </c>
      <c r="F708" s="622" t="str">
        <f>'23년(세부_실적)'!E937</f>
        <v>PLN021-T0911350N2R-565A</v>
      </c>
      <c r="G708" s="622" t="s">
        <v>1674</v>
      </c>
      <c r="H708" s="622" t="str">
        <f>'23년(세부_실적)'!F937</f>
        <v>T09</v>
      </c>
      <c r="I708" s="617" t="str">
        <f>'23년(세부_실적)'!G937</f>
        <v>구</v>
      </c>
      <c r="J708" s="617" t="str">
        <f>'23년(세부_실적)'!H937</f>
        <v>SY</v>
      </c>
      <c r="K708" s="617">
        <f>'23년(세부_실적)'!I937</f>
        <v>9.92</v>
      </c>
      <c r="L708" s="617">
        <f>'23년(세부_실적)'!J937</f>
        <v>0</v>
      </c>
      <c r="M708" s="617">
        <f>'23년(세부_실적)'!K937</f>
        <v>9.92</v>
      </c>
      <c r="N708" s="617">
        <f>'23년(세부_실적)'!L937</f>
        <v>0</v>
      </c>
      <c r="O708" s="617">
        <f>'23년(세부_실적)'!M937</f>
        <v>9.92</v>
      </c>
      <c r="P708" s="617">
        <f>'23년(세부_실적)'!N937</f>
        <v>0</v>
      </c>
      <c r="Q708" s="617">
        <f>'23년(세부_실적)'!O937</f>
        <v>9.92</v>
      </c>
      <c r="R708" s="617">
        <f>'23년(세부_실적)'!P937</f>
        <v>0</v>
      </c>
      <c r="S708" s="638">
        <f>'23년(세부_실적)'!Q937</f>
        <v>52.6</v>
      </c>
      <c r="T708" s="638">
        <f t="shared" si="9323"/>
        <v>52600</v>
      </c>
      <c r="U708" s="638">
        <f>'23년(세부_실적)'!S937</f>
        <v>12</v>
      </c>
      <c r="V708" s="638">
        <f t="shared" si="9324"/>
        <v>12000</v>
      </c>
      <c r="W708" s="638">
        <f>'23년(세부_실적)'!U937</f>
        <v>8</v>
      </c>
      <c r="X708" s="638">
        <f t="shared" si="9325"/>
        <v>8000</v>
      </c>
      <c r="Y708" s="638">
        <f>'23년(세부_실적)'!W937</f>
        <v>20.6</v>
      </c>
      <c r="Z708" s="638">
        <f t="shared" si="9326"/>
        <v>20600</v>
      </c>
      <c r="AA708" s="638">
        <f>'23년(세부_실적)'!Y937</f>
        <v>40.6</v>
      </c>
      <c r="AB708" s="638">
        <f t="shared" si="9326"/>
        <v>40600</v>
      </c>
      <c r="AC708" s="638">
        <f>'23년(세부_실적)'!AA937</f>
        <v>12</v>
      </c>
      <c r="AD708" s="638">
        <f t="shared" ref="AD708" si="10205">AC708*1000</f>
        <v>12000</v>
      </c>
      <c r="AE708" s="638">
        <f>'23년(세부_실적)'!AC937</f>
        <v>0</v>
      </c>
      <c r="AF708" s="638">
        <f t="shared" ref="AF708" si="10206">AE708*1000</f>
        <v>0</v>
      </c>
      <c r="AG708" s="638">
        <f>'23년(세부_실적)'!AE937</f>
        <v>0</v>
      </c>
      <c r="AH708" s="638">
        <f t="shared" ref="AH708" si="10207">AG708*1000</f>
        <v>0</v>
      </c>
      <c r="AI708" s="638">
        <f>'23년(세부_실적)'!AG937</f>
        <v>12</v>
      </c>
      <c r="AJ708" s="638">
        <f t="shared" ref="AJ708" si="10208">AI708*1000</f>
        <v>12000</v>
      </c>
      <c r="AK708" s="638">
        <f>'23년(세부_실적)'!AI937</f>
        <v>52.6</v>
      </c>
      <c r="AL708" s="638">
        <f t="shared" ref="AL708" si="10209">AK708*1000</f>
        <v>52600</v>
      </c>
      <c r="AM708" s="638">
        <f>'23년(세부_실적)'!AK937</f>
        <v>0</v>
      </c>
      <c r="AN708" s="638">
        <f t="shared" ref="AN708" si="10210">AM708*1000</f>
        <v>0</v>
      </c>
      <c r="AO708" s="638">
        <f>'23년(세부_실적)'!AM937</f>
        <v>0</v>
      </c>
      <c r="AP708" s="638">
        <f t="shared" ref="AP708" si="10211">AO708*1000</f>
        <v>0</v>
      </c>
      <c r="AQ708" s="638">
        <f>'23년(세부_실적)'!AO937</f>
        <v>0</v>
      </c>
      <c r="AR708" s="638">
        <f t="shared" ref="AR708" si="10212">AQ708*1000</f>
        <v>0</v>
      </c>
      <c r="AS708" s="638">
        <f>'23년(세부_실적)'!AQ937</f>
        <v>0</v>
      </c>
      <c r="AT708" s="638">
        <f t="shared" ref="AT708" si="10213">AS708*1000</f>
        <v>0</v>
      </c>
      <c r="AU708" s="638">
        <f>'23년(세부_실적)'!AS937</f>
        <v>0</v>
      </c>
      <c r="AV708" s="638">
        <f t="shared" ref="AV708" si="10214">AU708*1000</f>
        <v>0</v>
      </c>
      <c r="AW708" s="638">
        <f>'23년(세부_실적)'!AU937</f>
        <v>0</v>
      </c>
      <c r="AX708" s="638">
        <f t="shared" ref="AX708" si="10215">AW708*1000</f>
        <v>0</v>
      </c>
      <c r="AY708" s="638">
        <f>'23년(세부_실적)'!AW937</f>
        <v>0</v>
      </c>
      <c r="AZ708" s="638">
        <f t="shared" ref="AZ708" si="10216">AY708*1000</f>
        <v>0</v>
      </c>
      <c r="BA708" s="638">
        <f>'23년(세부_실적)'!AY937</f>
        <v>0</v>
      </c>
      <c r="BB708" s="638">
        <f t="shared" ref="BB708" si="10217">BA708*1000</f>
        <v>0</v>
      </c>
      <c r="BC708" s="638">
        <f>'23년(세부_실적)'!BA937</f>
        <v>0</v>
      </c>
      <c r="BD708" s="638">
        <f t="shared" ref="BD708" si="10218">BC708*1000</f>
        <v>0</v>
      </c>
      <c r="BF708" s="617"/>
      <c r="BG708" s="617"/>
      <c r="BH708" s="617"/>
      <c r="BI708" s="617"/>
      <c r="BJ708" s="617"/>
      <c r="BK708" s="617"/>
      <c r="BL708" s="617"/>
      <c r="BM708" s="617"/>
      <c r="BN708" s="617"/>
      <c r="BO708" s="617"/>
      <c r="BP708" s="617"/>
      <c r="BQ708" s="617"/>
      <c r="BR708" s="617"/>
      <c r="BS708" s="617"/>
      <c r="BT708" s="617"/>
      <c r="BU708" s="617"/>
      <c r="BV708" s="617"/>
      <c r="BW708" s="617"/>
      <c r="BX708" s="617"/>
      <c r="BY708" s="617"/>
      <c r="BZ708" s="617"/>
      <c r="CA708" s="617"/>
      <c r="CB708" s="617"/>
      <c r="CC708" s="617"/>
      <c r="CD708" s="617"/>
      <c r="CE708" s="617"/>
      <c r="CF708" s="617"/>
      <c r="CG708" s="617"/>
      <c r="CH708" s="617"/>
      <c r="CI708" s="617"/>
      <c r="CJ708" s="617"/>
      <c r="CK708" s="617"/>
      <c r="CL708" s="617"/>
      <c r="CM708" s="617"/>
      <c r="CN708" s="617"/>
      <c r="CO708" s="617"/>
      <c r="CP708" s="617"/>
      <c r="CQ708" s="617"/>
      <c r="CR708" s="617"/>
      <c r="CS708" s="617"/>
      <c r="CT708" s="617"/>
      <c r="CU708" s="617"/>
      <c r="CV708" s="617"/>
      <c r="CW708" s="617"/>
      <c r="CX708" s="617"/>
      <c r="CY708" s="617"/>
      <c r="CZ708" s="617"/>
      <c r="DA708" s="617"/>
      <c r="DB708" s="6">
        <f t="shared" si="9355"/>
        <v>0</v>
      </c>
      <c r="DC708" s="6">
        <f t="shared" si="9356"/>
        <v>0</v>
      </c>
      <c r="DD708" s="6">
        <f t="shared" si="9357"/>
        <v>0</v>
      </c>
      <c r="DE708" s="6">
        <f t="shared" si="9358"/>
        <v>0</v>
      </c>
      <c r="DF708" s="6">
        <f t="shared" si="9359"/>
        <v>0</v>
      </c>
      <c r="DG708" s="6">
        <f t="shared" si="9360"/>
        <v>0</v>
      </c>
      <c r="DH708" s="6">
        <f t="shared" si="9361"/>
        <v>0</v>
      </c>
      <c r="DI708" s="6">
        <f t="shared" si="9362"/>
        <v>0</v>
      </c>
      <c r="DJ708" s="6">
        <f t="shared" si="9363"/>
        <v>0</v>
      </c>
      <c r="DK708" s="6">
        <f t="shared" si="9364"/>
        <v>0</v>
      </c>
      <c r="DL708" s="6">
        <f t="shared" si="9365"/>
        <v>0</v>
      </c>
      <c r="DM708" s="6">
        <f t="shared" si="9366"/>
        <v>0</v>
      </c>
      <c r="DO708" s="6">
        <f t="shared" si="9367"/>
        <v>0</v>
      </c>
      <c r="DP708" s="6">
        <f t="shared" si="9368"/>
        <v>0</v>
      </c>
      <c r="DQ708" s="6">
        <f t="shared" si="9369"/>
        <v>0</v>
      </c>
      <c r="DR708" s="6">
        <f t="shared" si="9370"/>
        <v>0</v>
      </c>
      <c r="DS708" s="6">
        <f t="shared" si="9371"/>
        <v>0</v>
      </c>
      <c r="DT708" s="6">
        <f t="shared" si="9372"/>
        <v>0</v>
      </c>
      <c r="DU708" s="6">
        <f t="shared" si="9373"/>
        <v>0</v>
      </c>
      <c r="DV708" s="6">
        <f t="shared" si="9374"/>
        <v>0</v>
      </c>
      <c r="DW708" s="6">
        <f t="shared" si="9375"/>
        <v>0</v>
      </c>
      <c r="DX708" s="6">
        <f t="shared" si="9376"/>
        <v>0</v>
      </c>
      <c r="DY708" s="6">
        <f t="shared" si="9377"/>
        <v>0</v>
      </c>
      <c r="DZ708" s="6">
        <f t="shared" si="9378"/>
        <v>0</v>
      </c>
    </row>
    <row r="709" spans="2:130" ht="12" customHeight="1" outlineLevel="1">
      <c r="B709" s="6">
        <f>'23년(세부_실적)'!A938</f>
        <v>703</v>
      </c>
      <c r="C709" s="620"/>
      <c r="D709" s="620"/>
      <c r="E709" s="622" t="str">
        <f>'23년(세부_실적)'!D938</f>
        <v>1200mm, 5K</v>
      </c>
      <c r="F709" s="622" t="str">
        <f>'23년(세부_실적)'!E938</f>
        <v>PLN021-T0911350N2R-565F</v>
      </c>
      <c r="G709" s="622" t="s">
        <v>1675</v>
      </c>
      <c r="H709" s="622" t="str">
        <f>'23년(세부_실적)'!F938</f>
        <v>T09</v>
      </c>
      <c r="I709" s="617" t="str">
        <f>'23년(세부_실적)'!G938</f>
        <v>구</v>
      </c>
      <c r="J709" s="617" t="str">
        <f>'23년(세부_실적)'!H938</f>
        <v>SY</v>
      </c>
      <c r="K709" s="617">
        <f>'23년(세부_실적)'!I938</f>
        <v>0</v>
      </c>
      <c r="L709" s="617">
        <f>'23년(세부_실적)'!J938</f>
        <v>0</v>
      </c>
      <c r="M709" s="617">
        <f>'23년(세부_실적)'!K938</f>
        <v>0</v>
      </c>
      <c r="N709" s="617">
        <f>'23년(세부_실적)'!L938</f>
        <v>0</v>
      </c>
      <c r="O709" s="617">
        <f>'23년(세부_실적)'!M938</f>
        <v>13.41</v>
      </c>
      <c r="P709" s="617">
        <f>'23년(세부_실적)'!N938</f>
        <v>0</v>
      </c>
      <c r="Q709" s="617">
        <f>'23년(세부_실적)'!O938</f>
        <v>13.41</v>
      </c>
      <c r="R709" s="617">
        <f>'23년(세부_실적)'!P938</f>
        <v>0</v>
      </c>
      <c r="S709" s="638">
        <f>'23년(세부_실적)'!Q938</f>
        <v>1.5</v>
      </c>
      <c r="T709" s="638">
        <f t="shared" si="9323"/>
        <v>1500</v>
      </c>
      <c r="U709" s="638">
        <f>'23년(세부_실적)'!S938</f>
        <v>0</v>
      </c>
      <c r="V709" s="638">
        <f t="shared" si="9324"/>
        <v>0</v>
      </c>
      <c r="W709" s="638">
        <f>'23년(세부_실적)'!U938</f>
        <v>0</v>
      </c>
      <c r="X709" s="638">
        <f t="shared" si="9325"/>
        <v>0</v>
      </c>
      <c r="Y709" s="638">
        <f>'23년(세부_실적)'!W938</f>
        <v>0</v>
      </c>
      <c r="Z709" s="638">
        <f t="shared" si="9326"/>
        <v>0</v>
      </c>
      <c r="AA709" s="638">
        <f>'23년(세부_실적)'!Y938</f>
        <v>0</v>
      </c>
      <c r="AB709" s="638">
        <f t="shared" si="9326"/>
        <v>0</v>
      </c>
      <c r="AC709" s="638">
        <f>'23년(세부_실적)'!AA938</f>
        <v>0</v>
      </c>
      <c r="AD709" s="638">
        <f t="shared" ref="AD709" si="10219">AC709*1000</f>
        <v>0</v>
      </c>
      <c r="AE709" s="638">
        <f>'23년(세부_실적)'!AC938</f>
        <v>0</v>
      </c>
      <c r="AF709" s="638">
        <f t="shared" ref="AF709" si="10220">AE709*1000</f>
        <v>0</v>
      </c>
      <c r="AG709" s="638">
        <f>'23년(세부_실적)'!AE938</f>
        <v>0</v>
      </c>
      <c r="AH709" s="638">
        <f t="shared" ref="AH709" si="10221">AG709*1000</f>
        <v>0</v>
      </c>
      <c r="AI709" s="638">
        <f>'23년(세부_실적)'!AG938</f>
        <v>0</v>
      </c>
      <c r="AJ709" s="638">
        <f t="shared" ref="AJ709" si="10222">AI709*1000</f>
        <v>0</v>
      </c>
      <c r="AK709" s="638">
        <f>'23년(세부_실적)'!AI938</f>
        <v>0</v>
      </c>
      <c r="AL709" s="638">
        <f t="shared" ref="AL709" si="10223">AK709*1000</f>
        <v>0</v>
      </c>
      <c r="AM709" s="638">
        <f>'23년(세부_실적)'!AK938</f>
        <v>0</v>
      </c>
      <c r="AN709" s="638">
        <f t="shared" ref="AN709" si="10224">AM709*1000</f>
        <v>0</v>
      </c>
      <c r="AO709" s="638">
        <f>'23년(세부_실적)'!AM938</f>
        <v>0</v>
      </c>
      <c r="AP709" s="638">
        <f t="shared" ref="AP709" si="10225">AO709*1000</f>
        <v>0</v>
      </c>
      <c r="AQ709" s="638">
        <f>'23년(세부_실적)'!AO938</f>
        <v>1.5</v>
      </c>
      <c r="AR709" s="638">
        <f t="shared" ref="AR709" si="10226">AQ709*1000</f>
        <v>1500</v>
      </c>
      <c r="AS709" s="638">
        <f>'23년(세부_실적)'!AQ938</f>
        <v>1.5</v>
      </c>
      <c r="AT709" s="638">
        <f t="shared" ref="AT709" si="10227">AS709*1000</f>
        <v>1500</v>
      </c>
      <c r="AU709" s="638">
        <f>'23년(세부_실적)'!AS938</f>
        <v>0</v>
      </c>
      <c r="AV709" s="638">
        <f t="shared" ref="AV709" si="10228">AU709*1000</f>
        <v>0</v>
      </c>
      <c r="AW709" s="638">
        <f>'23년(세부_실적)'!AU938</f>
        <v>0</v>
      </c>
      <c r="AX709" s="638">
        <f t="shared" ref="AX709" si="10229">AW709*1000</f>
        <v>0</v>
      </c>
      <c r="AY709" s="638">
        <f>'23년(세부_실적)'!AW938</f>
        <v>0</v>
      </c>
      <c r="AZ709" s="638">
        <f t="shared" ref="AZ709" si="10230">AY709*1000</f>
        <v>0</v>
      </c>
      <c r="BA709" s="638">
        <f>'23년(세부_실적)'!AY938</f>
        <v>0</v>
      </c>
      <c r="BB709" s="638">
        <f t="shared" ref="BB709" si="10231">BA709*1000</f>
        <v>0</v>
      </c>
      <c r="BC709" s="638">
        <f>'23년(세부_실적)'!BA938</f>
        <v>1.5</v>
      </c>
      <c r="BD709" s="638">
        <f t="shared" ref="BD709" si="10232">BC709*1000</f>
        <v>1500</v>
      </c>
      <c r="BF709" s="617">
        <v>2.0099999999999998</v>
      </c>
      <c r="BG709" s="617">
        <v>6.65692727418182</v>
      </c>
      <c r="BH709" s="617"/>
      <c r="BI709" s="617"/>
      <c r="BJ709" s="617">
        <v>2.0099999999999998</v>
      </c>
      <c r="BK709" s="617">
        <v>6.65692727418182</v>
      </c>
      <c r="BL709" s="617"/>
      <c r="BM709" s="617"/>
      <c r="BN709" s="617">
        <v>2.0099999999999998</v>
      </c>
      <c r="BO709" s="617">
        <v>6.65692727418182</v>
      </c>
      <c r="BP709" s="617"/>
      <c r="BQ709" s="617"/>
      <c r="BR709" s="617">
        <v>2.0099999999999998</v>
      </c>
      <c r="BS709" s="617">
        <v>6.786421592363638</v>
      </c>
      <c r="BT709" s="617"/>
      <c r="BU709" s="617"/>
      <c r="BV709" s="617">
        <v>2.0099999999999998</v>
      </c>
      <c r="BW709" s="617">
        <v>6.786421592363638</v>
      </c>
      <c r="BX709" s="617"/>
      <c r="BY709" s="617"/>
      <c r="BZ709" s="617">
        <v>2.0099999999999998</v>
      </c>
      <c r="CA709" s="617">
        <v>6.786421592363638</v>
      </c>
      <c r="CB709" s="617"/>
      <c r="CC709" s="617"/>
      <c r="CD709" s="617"/>
      <c r="CE709" s="617"/>
      <c r="CF709" s="617"/>
      <c r="CG709" s="617"/>
      <c r="CH709" s="617"/>
      <c r="CI709" s="617"/>
      <c r="CJ709" s="617"/>
      <c r="CK709" s="617"/>
      <c r="CL709" s="617"/>
      <c r="CM709" s="617"/>
      <c r="CN709" s="617"/>
      <c r="CO709" s="617"/>
      <c r="CP709" s="617"/>
      <c r="CQ709" s="617"/>
      <c r="CR709" s="617"/>
      <c r="CS709" s="617"/>
      <c r="CT709" s="617"/>
      <c r="CU709" s="617"/>
      <c r="CV709" s="617"/>
      <c r="CW709" s="617"/>
      <c r="CX709" s="617"/>
      <c r="CY709" s="617"/>
      <c r="CZ709" s="617"/>
      <c r="DA709" s="617"/>
      <c r="DB709" s="6">
        <f t="shared" si="9355"/>
        <v>0</v>
      </c>
      <c r="DC709" s="6">
        <f t="shared" si="9356"/>
        <v>0</v>
      </c>
      <c r="DD709" s="6">
        <f t="shared" si="9357"/>
        <v>0</v>
      </c>
      <c r="DE709" s="6">
        <f t="shared" si="9358"/>
        <v>0</v>
      </c>
      <c r="DF709" s="6">
        <f t="shared" si="9359"/>
        <v>0</v>
      </c>
      <c r="DG709" s="6">
        <f t="shared" si="9360"/>
        <v>0</v>
      </c>
      <c r="DH709" s="6">
        <f t="shared" si="9361"/>
        <v>0</v>
      </c>
      <c r="DI709" s="6">
        <f t="shared" si="9362"/>
        <v>0</v>
      </c>
      <c r="DJ709" s="6">
        <f t="shared" si="9363"/>
        <v>0</v>
      </c>
      <c r="DK709" s="6">
        <f t="shared" si="9364"/>
        <v>0</v>
      </c>
      <c r="DL709" s="6">
        <f t="shared" si="9365"/>
        <v>0</v>
      </c>
      <c r="DM709" s="6">
        <f t="shared" si="9366"/>
        <v>0</v>
      </c>
      <c r="DO709" s="6">
        <f t="shared" si="9367"/>
        <v>0</v>
      </c>
      <c r="DP709" s="6">
        <f t="shared" si="9368"/>
        <v>0</v>
      </c>
      <c r="DQ709" s="6">
        <f t="shared" si="9369"/>
        <v>0</v>
      </c>
      <c r="DR709" s="6">
        <f t="shared" si="9370"/>
        <v>0</v>
      </c>
      <c r="DS709" s="6">
        <f t="shared" si="9371"/>
        <v>0</v>
      </c>
      <c r="DT709" s="6">
        <f t="shared" si="9372"/>
        <v>0</v>
      </c>
      <c r="DU709" s="6">
        <f t="shared" si="9373"/>
        <v>0</v>
      </c>
      <c r="DV709" s="6">
        <f t="shared" si="9374"/>
        <v>0</v>
      </c>
      <c r="DW709" s="6">
        <f t="shared" si="9375"/>
        <v>0</v>
      </c>
      <c r="DX709" s="6">
        <f t="shared" si="9376"/>
        <v>0</v>
      </c>
      <c r="DY709" s="6">
        <f t="shared" si="9377"/>
        <v>0</v>
      </c>
      <c r="DZ709" s="6">
        <f t="shared" si="9378"/>
        <v>0</v>
      </c>
    </row>
    <row r="710" spans="2:130" ht="12" customHeight="1" outlineLevel="1">
      <c r="B710" s="6">
        <f>'23년(세부_실적)'!A939</f>
        <v>704</v>
      </c>
      <c r="C710" s="620"/>
      <c r="D710" s="620"/>
      <c r="E710" s="622" t="str">
        <f>'23년(세부_실적)'!D939</f>
        <v>1200mm, 6.5K</v>
      </c>
      <c r="F710" s="622" t="str">
        <f>'23년(세부_실적)'!E939</f>
        <v>PLN021-T0911365N2R-563</v>
      </c>
      <c r="G710" s="622" t="s">
        <v>1676</v>
      </c>
      <c r="H710" s="622" t="str">
        <f>'23년(세부_실적)'!F939</f>
        <v>T09</v>
      </c>
      <c r="I710" s="617" t="str">
        <f>'23년(세부_실적)'!G939</f>
        <v>구</v>
      </c>
      <c r="J710" s="617" t="str">
        <f>'23년(세부_실적)'!H939</f>
        <v>SY</v>
      </c>
      <c r="K710" s="617">
        <f>'23년(세부_실적)'!I939</f>
        <v>9.6199999999999992</v>
      </c>
      <c r="L710" s="617">
        <f>'23년(세부_실적)'!J939</f>
        <v>0</v>
      </c>
      <c r="M710" s="617">
        <f>'23년(세부_실적)'!K939</f>
        <v>9.6199999999999992</v>
      </c>
      <c r="N710" s="617">
        <f>'23년(세부_실적)'!L939</f>
        <v>0</v>
      </c>
      <c r="O710" s="617">
        <f>'23년(세부_실적)'!M939</f>
        <v>9.6199999999999992</v>
      </c>
      <c r="P710" s="617">
        <f>'23년(세부_실적)'!N939</f>
        <v>0</v>
      </c>
      <c r="Q710" s="617">
        <f>'23년(세부_실적)'!O939</f>
        <v>9.6199999999999992</v>
      </c>
      <c r="R710" s="617">
        <f>'23년(세부_실적)'!P939</f>
        <v>0</v>
      </c>
      <c r="S710" s="638">
        <f>'23년(세부_실적)'!Q939</f>
        <v>0</v>
      </c>
      <c r="T710" s="638">
        <f t="shared" si="9323"/>
        <v>0</v>
      </c>
      <c r="U710" s="638">
        <f>'23년(세부_실적)'!S939</f>
        <v>0</v>
      </c>
      <c r="V710" s="638">
        <f t="shared" si="9324"/>
        <v>0</v>
      </c>
      <c r="W710" s="638">
        <f>'23년(세부_실적)'!U939</f>
        <v>0</v>
      </c>
      <c r="X710" s="638">
        <f t="shared" si="9325"/>
        <v>0</v>
      </c>
      <c r="Y710" s="638">
        <f>'23년(세부_실적)'!W939</f>
        <v>0</v>
      </c>
      <c r="Z710" s="638">
        <f t="shared" si="9326"/>
        <v>0</v>
      </c>
      <c r="AA710" s="638">
        <f>'23년(세부_실적)'!Y939</f>
        <v>0</v>
      </c>
      <c r="AB710" s="638">
        <f t="shared" si="9326"/>
        <v>0</v>
      </c>
      <c r="AC710" s="638">
        <f>'23년(세부_실적)'!AA939</f>
        <v>0</v>
      </c>
      <c r="AD710" s="638">
        <f t="shared" ref="AD710" si="10233">AC710*1000</f>
        <v>0</v>
      </c>
      <c r="AE710" s="638">
        <f>'23년(세부_실적)'!AC939</f>
        <v>0</v>
      </c>
      <c r="AF710" s="638">
        <f t="shared" ref="AF710" si="10234">AE710*1000</f>
        <v>0</v>
      </c>
      <c r="AG710" s="638">
        <f>'23년(세부_실적)'!AE939</f>
        <v>0</v>
      </c>
      <c r="AH710" s="638">
        <f t="shared" ref="AH710" si="10235">AG710*1000</f>
        <v>0</v>
      </c>
      <c r="AI710" s="638">
        <f>'23년(세부_실적)'!AG939</f>
        <v>0</v>
      </c>
      <c r="AJ710" s="638">
        <f t="shared" ref="AJ710" si="10236">AI710*1000</f>
        <v>0</v>
      </c>
      <c r="AK710" s="638">
        <f>'23년(세부_실적)'!AI939</f>
        <v>0</v>
      </c>
      <c r="AL710" s="638">
        <f t="shared" ref="AL710" si="10237">AK710*1000</f>
        <v>0</v>
      </c>
      <c r="AM710" s="638">
        <f>'23년(세부_실적)'!AK939</f>
        <v>0</v>
      </c>
      <c r="AN710" s="638">
        <f t="shared" ref="AN710" si="10238">AM710*1000</f>
        <v>0</v>
      </c>
      <c r="AO710" s="638">
        <f>'23년(세부_실적)'!AM939</f>
        <v>0</v>
      </c>
      <c r="AP710" s="638">
        <f t="shared" ref="AP710" si="10239">AO710*1000</f>
        <v>0</v>
      </c>
      <c r="AQ710" s="638">
        <f>'23년(세부_실적)'!AO939</f>
        <v>0</v>
      </c>
      <c r="AR710" s="638">
        <f t="shared" ref="AR710" si="10240">AQ710*1000</f>
        <v>0</v>
      </c>
      <c r="AS710" s="638">
        <f>'23년(세부_실적)'!AQ939</f>
        <v>0</v>
      </c>
      <c r="AT710" s="638">
        <f t="shared" ref="AT710" si="10241">AS710*1000</f>
        <v>0</v>
      </c>
      <c r="AU710" s="638">
        <f>'23년(세부_실적)'!AS939</f>
        <v>0</v>
      </c>
      <c r="AV710" s="638">
        <f t="shared" ref="AV710" si="10242">AU710*1000</f>
        <v>0</v>
      </c>
      <c r="AW710" s="638">
        <f>'23년(세부_실적)'!AU939</f>
        <v>0</v>
      </c>
      <c r="AX710" s="638">
        <f t="shared" ref="AX710" si="10243">AW710*1000</f>
        <v>0</v>
      </c>
      <c r="AY710" s="638">
        <f>'23년(세부_실적)'!AW939</f>
        <v>0</v>
      </c>
      <c r="AZ710" s="638">
        <f t="shared" ref="AZ710" si="10244">AY710*1000</f>
        <v>0</v>
      </c>
      <c r="BA710" s="638">
        <f>'23년(세부_실적)'!AY939</f>
        <v>0</v>
      </c>
      <c r="BB710" s="638">
        <f t="shared" ref="BB710" si="10245">BA710*1000</f>
        <v>0</v>
      </c>
      <c r="BC710" s="638">
        <f>'23년(세부_실적)'!BA939</f>
        <v>0</v>
      </c>
      <c r="BD710" s="638">
        <f t="shared" ref="BD710" si="10246">BC710*1000</f>
        <v>0</v>
      </c>
      <c r="BF710" s="617"/>
      <c r="BG710" s="617"/>
      <c r="BH710" s="617"/>
      <c r="BI710" s="617"/>
      <c r="BJ710" s="617"/>
      <c r="BK710" s="617"/>
      <c r="BL710" s="617"/>
      <c r="BM710" s="617"/>
      <c r="BN710" s="617"/>
      <c r="BO710" s="617"/>
      <c r="BP710" s="617"/>
      <c r="BQ710" s="617"/>
      <c r="BR710" s="617"/>
      <c r="BS710" s="617"/>
      <c r="BT710" s="617"/>
      <c r="BU710" s="617"/>
      <c r="BV710" s="617"/>
      <c r="BW710" s="617"/>
      <c r="BX710" s="617"/>
      <c r="BY710" s="617"/>
      <c r="BZ710" s="617"/>
      <c r="CA710" s="617"/>
      <c r="CB710" s="617"/>
      <c r="CC710" s="617"/>
      <c r="CD710" s="617"/>
      <c r="CE710" s="617"/>
      <c r="CF710" s="617"/>
      <c r="CG710" s="617"/>
      <c r="CH710" s="617"/>
      <c r="CI710" s="617"/>
      <c r="CJ710" s="617"/>
      <c r="CK710" s="617"/>
      <c r="CL710" s="617"/>
      <c r="CM710" s="617"/>
      <c r="CN710" s="617"/>
      <c r="CO710" s="617"/>
      <c r="CP710" s="617"/>
      <c r="CQ710" s="617"/>
      <c r="CR710" s="617"/>
      <c r="CS710" s="617"/>
      <c r="CT710" s="617"/>
      <c r="CU710" s="617"/>
      <c r="CV710" s="617"/>
      <c r="CW710" s="617"/>
      <c r="CX710" s="617"/>
      <c r="CY710" s="617"/>
      <c r="CZ710" s="617"/>
      <c r="DA710" s="617"/>
      <c r="DB710" s="6">
        <f t="shared" si="9355"/>
        <v>0</v>
      </c>
      <c r="DC710" s="6">
        <f t="shared" si="9356"/>
        <v>0</v>
      </c>
      <c r="DD710" s="6">
        <f t="shared" si="9357"/>
        <v>0</v>
      </c>
      <c r="DE710" s="6">
        <f t="shared" si="9358"/>
        <v>0</v>
      </c>
      <c r="DF710" s="6">
        <f t="shared" si="9359"/>
        <v>0</v>
      </c>
      <c r="DG710" s="6">
        <f t="shared" si="9360"/>
        <v>0</v>
      </c>
      <c r="DH710" s="6">
        <f t="shared" si="9361"/>
        <v>0</v>
      </c>
      <c r="DI710" s="6">
        <f t="shared" si="9362"/>
        <v>0</v>
      </c>
      <c r="DJ710" s="6">
        <f t="shared" si="9363"/>
        <v>0</v>
      </c>
      <c r="DK710" s="6">
        <f t="shared" si="9364"/>
        <v>0</v>
      </c>
      <c r="DL710" s="6">
        <f t="shared" si="9365"/>
        <v>0</v>
      </c>
      <c r="DM710" s="6">
        <f t="shared" si="9366"/>
        <v>0</v>
      </c>
      <c r="DO710" s="6">
        <f t="shared" si="9367"/>
        <v>0</v>
      </c>
      <c r="DP710" s="6">
        <f t="shared" si="9368"/>
        <v>0</v>
      </c>
      <c r="DQ710" s="6">
        <f t="shared" si="9369"/>
        <v>0</v>
      </c>
      <c r="DR710" s="6">
        <f t="shared" si="9370"/>
        <v>0</v>
      </c>
      <c r="DS710" s="6">
        <f t="shared" si="9371"/>
        <v>0</v>
      </c>
      <c r="DT710" s="6">
        <f t="shared" si="9372"/>
        <v>0</v>
      </c>
      <c r="DU710" s="6">
        <f t="shared" si="9373"/>
        <v>0</v>
      </c>
      <c r="DV710" s="6">
        <f t="shared" si="9374"/>
        <v>0</v>
      </c>
      <c r="DW710" s="6">
        <f t="shared" si="9375"/>
        <v>0</v>
      </c>
      <c r="DX710" s="6">
        <f t="shared" si="9376"/>
        <v>0</v>
      </c>
      <c r="DY710" s="6">
        <f t="shared" si="9377"/>
        <v>0</v>
      </c>
      <c r="DZ710" s="6">
        <f t="shared" si="9378"/>
        <v>0</v>
      </c>
    </row>
    <row r="711" spans="2:130" ht="12" customHeight="1" outlineLevel="1">
      <c r="B711" s="6">
        <f>'23년(세부_실적)'!A940</f>
        <v>705</v>
      </c>
      <c r="C711" s="620"/>
      <c r="D711" s="620"/>
      <c r="E711" s="622" t="str">
        <f>'23년(세부_실적)'!D940</f>
        <v>1200mm, 6.5K</v>
      </c>
      <c r="F711" s="622" t="str">
        <f>'23년(세부_실적)'!E940</f>
        <v>PLN021-T0911365N2R-564</v>
      </c>
      <c r="G711" s="622" t="s">
        <v>1677</v>
      </c>
      <c r="H711" s="622" t="str">
        <f>'23년(세부_실적)'!F940</f>
        <v>T09</v>
      </c>
      <c r="I711" s="617" t="str">
        <f>'23년(세부_실적)'!G940</f>
        <v>구</v>
      </c>
      <c r="J711" s="617" t="str">
        <f>'23년(세부_실적)'!H940</f>
        <v>SY</v>
      </c>
      <c r="K711" s="617">
        <f>'23년(세부_실적)'!I940</f>
        <v>8.9499999999999993</v>
      </c>
      <c r="L711" s="617">
        <f>'23년(세부_실적)'!J940</f>
        <v>0</v>
      </c>
      <c r="M711" s="617">
        <f>'23년(세부_실적)'!K940</f>
        <v>8.9499999999999993</v>
      </c>
      <c r="N711" s="617">
        <f>'23년(세부_실적)'!L940</f>
        <v>0</v>
      </c>
      <c r="O711" s="617">
        <f>'23년(세부_실적)'!M940</f>
        <v>8.9499999999999993</v>
      </c>
      <c r="P711" s="617">
        <f>'23년(세부_실적)'!N940</f>
        <v>0</v>
      </c>
      <c r="Q711" s="617">
        <f>'23년(세부_실적)'!O940</f>
        <v>8.9499999999999993</v>
      </c>
      <c r="R711" s="617">
        <f>'23년(세부_실적)'!P940</f>
        <v>0</v>
      </c>
      <c r="S711" s="638">
        <f>'23년(세부_실적)'!Q940</f>
        <v>0</v>
      </c>
      <c r="T711" s="638">
        <f t="shared" ref="T711:T774" si="10247">+S711*1000</f>
        <v>0</v>
      </c>
      <c r="U711" s="638">
        <f>'23년(세부_실적)'!S940</f>
        <v>0</v>
      </c>
      <c r="V711" s="638">
        <f t="shared" ref="V711:V774" si="10248">+U711*1000</f>
        <v>0</v>
      </c>
      <c r="W711" s="638">
        <f>'23년(세부_실적)'!U940</f>
        <v>0</v>
      </c>
      <c r="X711" s="638">
        <f t="shared" ref="X711:X774" si="10249">W711*1000</f>
        <v>0</v>
      </c>
      <c r="Y711" s="638">
        <f>'23년(세부_실적)'!W940</f>
        <v>0</v>
      </c>
      <c r="Z711" s="638">
        <f t="shared" ref="Z711:AB774" si="10250">Y711*1000</f>
        <v>0</v>
      </c>
      <c r="AA711" s="638">
        <f>'23년(세부_실적)'!Y940</f>
        <v>0</v>
      </c>
      <c r="AB711" s="638">
        <f t="shared" si="10250"/>
        <v>0</v>
      </c>
      <c r="AC711" s="638">
        <f>'23년(세부_실적)'!AA940</f>
        <v>0</v>
      </c>
      <c r="AD711" s="638">
        <f t="shared" ref="AD711" si="10251">AC711*1000</f>
        <v>0</v>
      </c>
      <c r="AE711" s="638">
        <f>'23년(세부_실적)'!AC940</f>
        <v>0</v>
      </c>
      <c r="AF711" s="638">
        <f t="shared" ref="AF711" si="10252">AE711*1000</f>
        <v>0</v>
      </c>
      <c r="AG711" s="638">
        <f>'23년(세부_실적)'!AE940</f>
        <v>0</v>
      </c>
      <c r="AH711" s="638">
        <f t="shared" ref="AH711" si="10253">AG711*1000</f>
        <v>0</v>
      </c>
      <c r="AI711" s="638">
        <f>'23년(세부_실적)'!AG940</f>
        <v>0</v>
      </c>
      <c r="AJ711" s="638">
        <f t="shared" ref="AJ711" si="10254">AI711*1000</f>
        <v>0</v>
      </c>
      <c r="AK711" s="638">
        <f>'23년(세부_실적)'!AI940</f>
        <v>0</v>
      </c>
      <c r="AL711" s="638">
        <f t="shared" ref="AL711" si="10255">AK711*1000</f>
        <v>0</v>
      </c>
      <c r="AM711" s="638">
        <f>'23년(세부_실적)'!AK940</f>
        <v>0</v>
      </c>
      <c r="AN711" s="638">
        <f t="shared" ref="AN711" si="10256">AM711*1000</f>
        <v>0</v>
      </c>
      <c r="AO711" s="638">
        <f>'23년(세부_실적)'!AM940</f>
        <v>0</v>
      </c>
      <c r="AP711" s="638">
        <f t="shared" ref="AP711" si="10257">AO711*1000</f>
        <v>0</v>
      </c>
      <c r="AQ711" s="638">
        <f>'23년(세부_실적)'!AO940</f>
        <v>0</v>
      </c>
      <c r="AR711" s="638">
        <f t="shared" ref="AR711" si="10258">AQ711*1000</f>
        <v>0</v>
      </c>
      <c r="AS711" s="638">
        <f>'23년(세부_실적)'!AQ940</f>
        <v>0</v>
      </c>
      <c r="AT711" s="638">
        <f t="shared" ref="AT711" si="10259">AS711*1000</f>
        <v>0</v>
      </c>
      <c r="AU711" s="638">
        <f>'23년(세부_실적)'!AS940</f>
        <v>0</v>
      </c>
      <c r="AV711" s="638">
        <f t="shared" ref="AV711" si="10260">AU711*1000</f>
        <v>0</v>
      </c>
      <c r="AW711" s="638">
        <f>'23년(세부_실적)'!AU940</f>
        <v>0</v>
      </c>
      <c r="AX711" s="638">
        <f t="shared" ref="AX711" si="10261">AW711*1000</f>
        <v>0</v>
      </c>
      <c r="AY711" s="638">
        <f>'23년(세부_실적)'!AW940</f>
        <v>0</v>
      </c>
      <c r="AZ711" s="638">
        <f t="shared" ref="AZ711" si="10262">AY711*1000</f>
        <v>0</v>
      </c>
      <c r="BA711" s="638">
        <f>'23년(세부_실적)'!AY940</f>
        <v>0</v>
      </c>
      <c r="BB711" s="638">
        <f t="shared" ref="BB711" si="10263">BA711*1000</f>
        <v>0</v>
      </c>
      <c r="BC711" s="638">
        <f>'23년(세부_실적)'!BA940</f>
        <v>0</v>
      </c>
      <c r="BD711" s="638">
        <f t="shared" ref="BD711" si="10264">BC711*1000</f>
        <v>0</v>
      </c>
      <c r="BF711" s="617">
        <v>2.0139999999999998</v>
      </c>
      <c r="BG711" s="617">
        <v>5.2727296818181824</v>
      </c>
      <c r="BH711" s="617"/>
      <c r="BI711" s="617"/>
      <c r="BJ711" s="617">
        <v>2.0139999999999998</v>
      </c>
      <c r="BK711" s="617">
        <v>5.2727296818181824</v>
      </c>
      <c r="BL711" s="617"/>
      <c r="BM711" s="617"/>
      <c r="BN711" s="617">
        <v>2.0139999999999998</v>
      </c>
      <c r="BO711" s="617">
        <v>5.2727296818181824</v>
      </c>
      <c r="BP711" s="617"/>
      <c r="BQ711" s="617"/>
      <c r="BR711" s="617">
        <v>2.0139999999999998</v>
      </c>
      <c r="BS711" s="617">
        <v>5.4007933181818188</v>
      </c>
      <c r="BT711" s="617"/>
      <c r="BU711" s="617"/>
      <c r="BV711" s="617">
        <v>2.0139999999999998</v>
      </c>
      <c r="BW711" s="617">
        <v>5.4007933181818188</v>
      </c>
      <c r="BX711" s="617"/>
      <c r="BY711" s="617"/>
      <c r="BZ711" s="617">
        <v>2.0139999999999998</v>
      </c>
      <c r="CA711" s="617">
        <v>5.4007933181818188</v>
      </c>
      <c r="CB711" s="617"/>
      <c r="CC711" s="617"/>
      <c r="CD711" s="617"/>
      <c r="CE711" s="617"/>
      <c r="CF711" s="617"/>
      <c r="CG711" s="617"/>
      <c r="CH711" s="617"/>
      <c r="CI711" s="617"/>
      <c r="CJ711" s="617"/>
      <c r="CK711" s="617"/>
      <c r="CL711" s="617"/>
      <c r="CM711" s="617"/>
      <c r="CN711" s="617"/>
      <c r="CO711" s="617"/>
      <c r="CP711" s="617"/>
      <c r="CQ711" s="617"/>
      <c r="CR711" s="617"/>
      <c r="CS711" s="617"/>
      <c r="CT711" s="617"/>
      <c r="CU711" s="617"/>
      <c r="CV711" s="617"/>
      <c r="CW711" s="617"/>
      <c r="CX711" s="617"/>
      <c r="CY711" s="617"/>
      <c r="CZ711" s="617"/>
      <c r="DA711" s="617"/>
      <c r="DB711" s="6">
        <f t="shared" si="9355"/>
        <v>0</v>
      </c>
      <c r="DC711" s="6">
        <f t="shared" si="9356"/>
        <v>0</v>
      </c>
      <c r="DD711" s="6">
        <f t="shared" si="9357"/>
        <v>0</v>
      </c>
      <c r="DE711" s="6">
        <f t="shared" si="9358"/>
        <v>0</v>
      </c>
      <c r="DF711" s="6">
        <f t="shared" si="9359"/>
        <v>0</v>
      </c>
      <c r="DG711" s="6">
        <f t="shared" si="9360"/>
        <v>0</v>
      </c>
      <c r="DH711" s="6">
        <f t="shared" si="9361"/>
        <v>0</v>
      </c>
      <c r="DI711" s="6">
        <f t="shared" si="9362"/>
        <v>0</v>
      </c>
      <c r="DJ711" s="6">
        <f t="shared" si="9363"/>
        <v>0</v>
      </c>
      <c r="DK711" s="6">
        <f t="shared" si="9364"/>
        <v>0</v>
      </c>
      <c r="DL711" s="6">
        <f t="shared" si="9365"/>
        <v>0</v>
      </c>
      <c r="DM711" s="6">
        <f t="shared" si="9366"/>
        <v>0</v>
      </c>
      <c r="DO711" s="6">
        <f t="shared" si="9367"/>
        <v>0</v>
      </c>
      <c r="DP711" s="6">
        <f t="shared" si="9368"/>
        <v>0</v>
      </c>
      <c r="DQ711" s="6">
        <f t="shared" si="9369"/>
        <v>0</v>
      </c>
      <c r="DR711" s="6">
        <f t="shared" si="9370"/>
        <v>0</v>
      </c>
      <c r="DS711" s="6">
        <f t="shared" si="9371"/>
        <v>0</v>
      </c>
      <c r="DT711" s="6">
        <f t="shared" si="9372"/>
        <v>0</v>
      </c>
      <c r="DU711" s="6">
        <f t="shared" si="9373"/>
        <v>0</v>
      </c>
      <c r="DV711" s="6">
        <f t="shared" si="9374"/>
        <v>0</v>
      </c>
      <c r="DW711" s="6">
        <f t="shared" si="9375"/>
        <v>0</v>
      </c>
      <c r="DX711" s="6">
        <f t="shared" si="9376"/>
        <v>0</v>
      </c>
      <c r="DY711" s="6">
        <f t="shared" si="9377"/>
        <v>0</v>
      </c>
      <c r="DZ711" s="6">
        <f t="shared" si="9378"/>
        <v>0</v>
      </c>
    </row>
    <row r="712" spans="2:130" ht="12" customHeight="1" outlineLevel="1">
      <c r="B712" s="6">
        <f>'23년(세부_실적)'!A941</f>
        <v>706</v>
      </c>
      <c r="C712" s="620"/>
      <c r="D712" s="620"/>
      <c r="E712" s="622" t="str">
        <f>'23년(세부_실적)'!D941</f>
        <v>1200mm, 5K</v>
      </c>
      <c r="F712" s="622" t="str">
        <f>'23년(세부_실적)'!E941</f>
        <v>PLN021-T0911365N2R-565</v>
      </c>
      <c r="G712" s="622" t="s">
        <v>1678</v>
      </c>
      <c r="H712" s="622" t="str">
        <f>'23년(세부_실적)'!F941</f>
        <v>T09</v>
      </c>
      <c r="I712" s="617" t="str">
        <f>'23년(세부_실적)'!G941</f>
        <v>구</v>
      </c>
      <c r="J712" s="617" t="str">
        <f>'23년(세부_실적)'!H941</f>
        <v>SY</v>
      </c>
      <c r="K712" s="617">
        <f>'23년(세부_실적)'!I941</f>
        <v>9.82</v>
      </c>
      <c r="L712" s="617">
        <f>'23년(세부_실적)'!J941</f>
        <v>0</v>
      </c>
      <c r="M712" s="617">
        <f>'23년(세부_실적)'!K941</f>
        <v>9.82</v>
      </c>
      <c r="N712" s="617">
        <f>'23년(세부_실적)'!L941</f>
        <v>0</v>
      </c>
      <c r="O712" s="617">
        <f>'23년(세부_실적)'!M941</f>
        <v>9.82</v>
      </c>
      <c r="P712" s="617">
        <f>'23년(세부_실적)'!N941</f>
        <v>0</v>
      </c>
      <c r="Q712" s="617">
        <f>'23년(세부_실적)'!O941</f>
        <v>9.82</v>
      </c>
      <c r="R712" s="617">
        <f>'23년(세부_실적)'!P941</f>
        <v>0</v>
      </c>
      <c r="S712" s="638">
        <f>'23년(세부_실적)'!Q941</f>
        <v>0</v>
      </c>
      <c r="T712" s="638">
        <f t="shared" si="10247"/>
        <v>0</v>
      </c>
      <c r="U712" s="638">
        <f>'23년(세부_실적)'!S941</f>
        <v>0</v>
      </c>
      <c r="V712" s="638">
        <f t="shared" si="10248"/>
        <v>0</v>
      </c>
      <c r="W712" s="638">
        <f>'23년(세부_실적)'!U941</f>
        <v>0</v>
      </c>
      <c r="X712" s="638">
        <f t="shared" si="10249"/>
        <v>0</v>
      </c>
      <c r="Y712" s="638">
        <f>'23년(세부_실적)'!W941</f>
        <v>0</v>
      </c>
      <c r="Z712" s="638">
        <f t="shared" si="10250"/>
        <v>0</v>
      </c>
      <c r="AA712" s="638">
        <f>'23년(세부_실적)'!Y941</f>
        <v>0</v>
      </c>
      <c r="AB712" s="638">
        <f t="shared" si="10250"/>
        <v>0</v>
      </c>
      <c r="AC712" s="638">
        <f>'23년(세부_실적)'!AA941</f>
        <v>0</v>
      </c>
      <c r="AD712" s="638">
        <f t="shared" ref="AD712" si="10265">AC712*1000</f>
        <v>0</v>
      </c>
      <c r="AE712" s="638">
        <f>'23년(세부_실적)'!AC941</f>
        <v>0</v>
      </c>
      <c r="AF712" s="638">
        <f t="shared" ref="AF712" si="10266">AE712*1000</f>
        <v>0</v>
      </c>
      <c r="AG712" s="638">
        <f>'23년(세부_실적)'!AE941</f>
        <v>0</v>
      </c>
      <c r="AH712" s="638">
        <f t="shared" ref="AH712" si="10267">AG712*1000</f>
        <v>0</v>
      </c>
      <c r="AI712" s="638">
        <f>'23년(세부_실적)'!AG941</f>
        <v>0</v>
      </c>
      <c r="AJ712" s="638">
        <f t="shared" ref="AJ712" si="10268">AI712*1000</f>
        <v>0</v>
      </c>
      <c r="AK712" s="638">
        <f>'23년(세부_실적)'!AI941</f>
        <v>0</v>
      </c>
      <c r="AL712" s="638">
        <f t="shared" ref="AL712" si="10269">AK712*1000</f>
        <v>0</v>
      </c>
      <c r="AM712" s="638">
        <f>'23년(세부_실적)'!AK941</f>
        <v>0</v>
      </c>
      <c r="AN712" s="638">
        <f t="shared" ref="AN712" si="10270">AM712*1000</f>
        <v>0</v>
      </c>
      <c r="AO712" s="638">
        <f>'23년(세부_실적)'!AM941</f>
        <v>0</v>
      </c>
      <c r="AP712" s="638">
        <f t="shared" ref="AP712" si="10271">AO712*1000</f>
        <v>0</v>
      </c>
      <c r="AQ712" s="638">
        <f>'23년(세부_실적)'!AO941</f>
        <v>0</v>
      </c>
      <c r="AR712" s="638">
        <f t="shared" ref="AR712" si="10272">AQ712*1000</f>
        <v>0</v>
      </c>
      <c r="AS712" s="638">
        <f>'23년(세부_실적)'!AQ941</f>
        <v>0</v>
      </c>
      <c r="AT712" s="638">
        <f t="shared" ref="AT712" si="10273">AS712*1000</f>
        <v>0</v>
      </c>
      <c r="AU712" s="638">
        <f>'23년(세부_실적)'!AS941</f>
        <v>0</v>
      </c>
      <c r="AV712" s="638">
        <f t="shared" ref="AV712" si="10274">AU712*1000</f>
        <v>0</v>
      </c>
      <c r="AW712" s="638">
        <f>'23년(세부_실적)'!AU941</f>
        <v>0</v>
      </c>
      <c r="AX712" s="638">
        <f t="shared" ref="AX712" si="10275">AW712*1000</f>
        <v>0</v>
      </c>
      <c r="AY712" s="638">
        <f>'23년(세부_실적)'!AW941</f>
        <v>0</v>
      </c>
      <c r="AZ712" s="638">
        <f t="shared" ref="AZ712" si="10276">AY712*1000</f>
        <v>0</v>
      </c>
      <c r="BA712" s="638">
        <f>'23년(세부_실적)'!AY941</f>
        <v>0</v>
      </c>
      <c r="BB712" s="638">
        <f t="shared" ref="BB712" si="10277">BA712*1000</f>
        <v>0</v>
      </c>
      <c r="BC712" s="638">
        <f>'23년(세부_실적)'!BA941</f>
        <v>0</v>
      </c>
      <c r="BD712" s="638">
        <f t="shared" ref="BD712" si="10278">BC712*1000</f>
        <v>0</v>
      </c>
      <c r="BF712" s="617"/>
      <c r="BG712" s="617"/>
      <c r="BH712" s="617"/>
      <c r="BI712" s="617"/>
      <c r="BJ712" s="617"/>
      <c r="BK712" s="617"/>
      <c r="BL712" s="617"/>
      <c r="BM712" s="617"/>
      <c r="BN712" s="617"/>
      <c r="BO712" s="617"/>
      <c r="BP712" s="617"/>
      <c r="BQ712" s="617"/>
      <c r="BR712" s="617"/>
      <c r="BS712" s="617"/>
      <c r="BT712" s="617"/>
      <c r="BU712" s="617"/>
      <c r="BV712" s="617"/>
      <c r="BW712" s="617"/>
      <c r="BX712" s="617"/>
      <c r="BY712" s="617"/>
      <c r="BZ712" s="617"/>
      <c r="CA712" s="617"/>
      <c r="CB712" s="617"/>
      <c r="CC712" s="617"/>
      <c r="CD712" s="617"/>
      <c r="CE712" s="617"/>
      <c r="CF712" s="617"/>
      <c r="CG712" s="617"/>
      <c r="CH712" s="617"/>
      <c r="CI712" s="617"/>
      <c r="CJ712" s="617"/>
      <c r="CK712" s="617"/>
      <c r="CL712" s="617"/>
      <c r="CM712" s="617"/>
      <c r="CN712" s="617"/>
      <c r="CO712" s="617"/>
      <c r="CP712" s="617"/>
      <c r="CQ712" s="617"/>
      <c r="CR712" s="617"/>
      <c r="CS712" s="617"/>
      <c r="CT712" s="617"/>
      <c r="CU712" s="617"/>
      <c r="CV712" s="617"/>
      <c r="CW712" s="617"/>
      <c r="CX712" s="617"/>
      <c r="CY712" s="617"/>
      <c r="CZ712" s="617"/>
      <c r="DA712" s="617"/>
      <c r="DB712" s="6">
        <f t="shared" ref="DB712:DB775" si="10279">+V712*BH712*$BI$2</f>
        <v>0</v>
      </c>
      <c r="DC712" s="6">
        <f t="shared" ref="DC712:DC775" si="10280">+X712*BL712*$BM$2</f>
        <v>0</v>
      </c>
      <c r="DD712" s="6">
        <f t="shared" ref="DD712:DD775" si="10281">+BP712*Z712*$BQ$2</f>
        <v>0</v>
      </c>
      <c r="DE712" s="6">
        <f t="shared" ref="DE712:DE775" si="10282">+AD712*BT712*$BU$2</f>
        <v>0</v>
      </c>
      <c r="DF712" s="6">
        <f t="shared" ref="DF712:DF775" si="10283">+BX712*AF712*$BY$2</f>
        <v>0</v>
      </c>
      <c r="DG712" s="6">
        <f t="shared" ref="DG712:DG775" si="10284">+CB712*AH712*$CC$2</f>
        <v>0</v>
      </c>
      <c r="DH712" s="6">
        <f t="shared" ref="DH712:DH775" si="10285">+CF712*AN712*$CG$2</f>
        <v>0</v>
      </c>
      <c r="DI712" s="6">
        <f t="shared" ref="DI712:DI775" si="10286">+CB712*AP712*$AP$2</f>
        <v>0</v>
      </c>
      <c r="DJ712" s="6">
        <f t="shared" ref="DJ712:DJ775" si="10287">+CN712*AR712*$AR$2</f>
        <v>0</v>
      </c>
      <c r="DK712" s="6">
        <f t="shared" ref="DK712:DK775" si="10288">+CR712*AV712*$AV$2</f>
        <v>0</v>
      </c>
      <c r="DL712" s="6">
        <f t="shared" ref="DL712:DL775" si="10289">+CV712*AX712*$AX$2</f>
        <v>0</v>
      </c>
      <c r="DM712" s="6">
        <f t="shared" ref="DM712:DM775" si="10290">+CZ712*AZ712*$AZ$2</f>
        <v>0</v>
      </c>
      <c r="DO712" s="6">
        <f t="shared" ref="DO712:DO775" si="10291">+(BF712+BG712)*V712*$V$2</f>
        <v>0</v>
      </c>
      <c r="DP712" s="6">
        <f t="shared" ref="DP712:DP775" si="10292">+(BJ712+BK712)*X712*$X$2</f>
        <v>0</v>
      </c>
      <c r="DQ712" s="6">
        <f t="shared" ref="DQ712:DQ775" si="10293">+(BN712+BO712)*Z712*$Z$2</f>
        <v>0</v>
      </c>
      <c r="DR712" s="6">
        <f t="shared" ref="DR712:DR775" si="10294">+(BR712+BS712)*AD712*$AD$2</f>
        <v>0</v>
      </c>
      <c r="DS712" s="6">
        <f t="shared" ref="DS712:DS775" si="10295">+(BV712+BW712)*AF712*$AF$2</f>
        <v>0</v>
      </c>
      <c r="DT712" s="6">
        <f t="shared" ref="DT712:DT775" si="10296">+(BZ712+CA712)*AH712*$AH$2</f>
        <v>0</v>
      </c>
      <c r="DU712" s="6">
        <f t="shared" ref="DU712:DU775" si="10297">+(CD712+CE712)*AN712*$AN$2</f>
        <v>0</v>
      </c>
      <c r="DV712" s="6">
        <f t="shared" ref="DV712:DV775" si="10298">+(CH712+CI712)*AP712*$AP$2</f>
        <v>0</v>
      </c>
      <c r="DW712" s="6">
        <f t="shared" ref="DW712:DW775" si="10299">+(CL712+CM712)*AR712*$AR$2</f>
        <v>0</v>
      </c>
      <c r="DX712" s="6">
        <f t="shared" ref="DX712:DX775" si="10300">+(CP712+CQ712)*AV712*$AV$2</f>
        <v>0</v>
      </c>
      <c r="DY712" s="6">
        <f t="shared" ref="DY712:DY775" si="10301">+(CT712+CU712)*AX712*$AX$2</f>
        <v>0</v>
      </c>
      <c r="DZ712" s="6">
        <f t="shared" ref="DZ712:DZ775" si="10302">+(CX712+CY712)*AZ712*$AZ$2</f>
        <v>0</v>
      </c>
    </row>
    <row r="713" spans="2:130" ht="12" customHeight="1" outlineLevel="1">
      <c r="B713" s="6">
        <f>'23년(세부_실적)'!A942</f>
        <v>707</v>
      </c>
      <c r="C713" s="620"/>
      <c r="D713" s="620"/>
      <c r="E713" s="622" t="str">
        <f>'23년(세부_실적)'!D942</f>
        <v>1200mm, 4K</v>
      </c>
      <c r="F713" s="622" t="str">
        <f>'23년(세부_실적)'!E942</f>
        <v>PLN021-T0916330N2R-563</v>
      </c>
      <c r="G713" s="622" t="s">
        <v>1679</v>
      </c>
      <c r="H713" s="622" t="str">
        <f>'23년(세부_실적)'!F942</f>
        <v>T09</v>
      </c>
      <c r="I713" s="617" t="str">
        <f>'23년(세부_실적)'!G942</f>
        <v>구</v>
      </c>
      <c r="J713" s="617" t="str">
        <f>'23년(세부_실적)'!H942</f>
        <v>SY</v>
      </c>
      <c r="K713" s="617">
        <f>'23년(세부_실적)'!I942</f>
        <v>9.6199999999999992</v>
      </c>
      <c r="L713" s="617">
        <f>'23년(세부_실적)'!J942</f>
        <v>0</v>
      </c>
      <c r="M713" s="617">
        <f>'23년(세부_실적)'!K942</f>
        <v>9.6199999999999992</v>
      </c>
      <c r="N713" s="617">
        <f>'23년(세부_실적)'!L942</f>
        <v>0</v>
      </c>
      <c r="O713" s="617">
        <f>'23년(세부_실적)'!M942</f>
        <v>9.6199999999999992</v>
      </c>
      <c r="P713" s="617">
        <f>'23년(세부_실적)'!N942</f>
        <v>0</v>
      </c>
      <c r="Q713" s="617">
        <f>'23년(세부_실적)'!O942</f>
        <v>9.6199999999999992</v>
      </c>
      <c r="R713" s="617">
        <f>'23년(세부_실적)'!P942</f>
        <v>0</v>
      </c>
      <c r="S713" s="638">
        <f>'23년(세부_실적)'!Q942</f>
        <v>0</v>
      </c>
      <c r="T713" s="638">
        <f t="shared" si="10247"/>
        <v>0</v>
      </c>
      <c r="U713" s="638">
        <f>'23년(세부_실적)'!S942</f>
        <v>0</v>
      </c>
      <c r="V713" s="638">
        <f t="shared" si="10248"/>
        <v>0</v>
      </c>
      <c r="W713" s="638">
        <f>'23년(세부_실적)'!U942</f>
        <v>0</v>
      </c>
      <c r="X713" s="638">
        <f t="shared" si="10249"/>
        <v>0</v>
      </c>
      <c r="Y713" s="638">
        <f>'23년(세부_실적)'!W942</f>
        <v>0</v>
      </c>
      <c r="Z713" s="638">
        <f t="shared" si="10250"/>
        <v>0</v>
      </c>
      <c r="AA713" s="638">
        <f>'23년(세부_실적)'!Y942</f>
        <v>0</v>
      </c>
      <c r="AB713" s="638">
        <f t="shared" si="10250"/>
        <v>0</v>
      </c>
      <c r="AC713" s="638">
        <f>'23년(세부_실적)'!AA942</f>
        <v>0</v>
      </c>
      <c r="AD713" s="638">
        <f t="shared" ref="AD713" si="10303">AC713*1000</f>
        <v>0</v>
      </c>
      <c r="AE713" s="638">
        <f>'23년(세부_실적)'!AC942</f>
        <v>0</v>
      </c>
      <c r="AF713" s="638">
        <f t="shared" ref="AF713" si="10304">AE713*1000</f>
        <v>0</v>
      </c>
      <c r="AG713" s="638">
        <f>'23년(세부_실적)'!AE942</f>
        <v>0</v>
      </c>
      <c r="AH713" s="638">
        <f t="shared" ref="AH713" si="10305">AG713*1000</f>
        <v>0</v>
      </c>
      <c r="AI713" s="638">
        <f>'23년(세부_실적)'!AG942</f>
        <v>0</v>
      </c>
      <c r="AJ713" s="638">
        <f t="shared" ref="AJ713" si="10306">AI713*1000</f>
        <v>0</v>
      </c>
      <c r="AK713" s="638">
        <f>'23년(세부_실적)'!AI942</f>
        <v>0</v>
      </c>
      <c r="AL713" s="638">
        <f t="shared" ref="AL713" si="10307">AK713*1000</f>
        <v>0</v>
      </c>
      <c r="AM713" s="638">
        <f>'23년(세부_실적)'!AK942</f>
        <v>0</v>
      </c>
      <c r="AN713" s="638">
        <f t="shared" ref="AN713" si="10308">AM713*1000</f>
        <v>0</v>
      </c>
      <c r="AO713" s="638">
        <f>'23년(세부_실적)'!AM942</f>
        <v>0</v>
      </c>
      <c r="AP713" s="638">
        <f t="shared" ref="AP713" si="10309">AO713*1000</f>
        <v>0</v>
      </c>
      <c r="AQ713" s="638">
        <f>'23년(세부_실적)'!AO942</f>
        <v>0</v>
      </c>
      <c r="AR713" s="638">
        <f t="shared" ref="AR713" si="10310">AQ713*1000</f>
        <v>0</v>
      </c>
      <c r="AS713" s="638">
        <f>'23년(세부_실적)'!AQ942</f>
        <v>0</v>
      </c>
      <c r="AT713" s="638">
        <f t="shared" ref="AT713" si="10311">AS713*1000</f>
        <v>0</v>
      </c>
      <c r="AU713" s="638">
        <f>'23년(세부_실적)'!AS942</f>
        <v>0</v>
      </c>
      <c r="AV713" s="638">
        <f t="shared" ref="AV713" si="10312">AU713*1000</f>
        <v>0</v>
      </c>
      <c r="AW713" s="638">
        <f>'23년(세부_실적)'!AU942</f>
        <v>0</v>
      </c>
      <c r="AX713" s="638">
        <f t="shared" ref="AX713" si="10313">AW713*1000</f>
        <v>0</v>
      </c>
      <c r="AY713" s="638">
        <f>'23년(세부_실적)'!AW942</f>
        <v>0</v>
      </c>
      <c r="AZ713" s="638">
        <f t="shared" ref="AZ713" si="10314">AY713*1000</f>
        <v>0</v>
      </c>
      <c r="BA713" s="638">
        <f>'23년(세부_실적)'!AY942</f>
        <v>0</v>
      </c>
      <c r="BB713" s="638">
        <f t="shared" ref="BB713" si="10315">BA713*1000</f>
        <v>0</v>
      </c>
      <c r="BC713" s="638">
        <f>'23년(세부_실적)'!BA942</f>
        <v>0</v>
      </c>
      <c r="BD713" s="638">
        <f t="shared" ref="BD713" si="10316">BC713*1000</f>
        <v>0</v>
      </c>
      <c r="BF713" s="617"/>
      <c r="BG713" s="617"/>
      <c r="BH713" s="617"/>
      <c r="BI713" s="617"/>
      <c r="BJ713" s="617"/>
      <c r="BK713" s="617"/>
      <c r="BL713" s="617"/>
      <c r="BM713" s="617"/>
      <c r="BN713" s="617"/>
      <c r="BO713" s="617"/>
      <c r="BP713" s="617"/>
      <c r="BQ713" s="617"/>
      <c r="BR713" s="617"/>
      <c r="BS713" s="617"/>
      <c r="BT713" s="617"/>
      <c r="BU713" s="617"/>
      <c r="BV713" s="617"/>
      <c r="BW713" s="617"/>
      <c r="BX713" s="617"/>
      <c r="BY713" s="617"/>
      <c r="BZ713" s="617"/>
      <c r="CA713" s="617"/>
      <c r="CB713" s="617"/>
      <c r="CC713" s="617"/>
      <c r="CD713" s="617"/>
      <c r="CE713" s="617"/>
      <c r="CF713" s="617"/>
      <c r="CG713" s="617"/>
      <c r="CH713" s="617"/>
      <c r="CI713" s="617"/>
      <c r="CJ713" s="617"/>
      <c r="CK713" s="617"/>
      <c r="CL713" s="617"/>
      <c r="CM713" s="617"/>
      <c r="CN713" s="617"/>
      <c r="CO713" s="617"/>
      <c r="CP713" s="617"/>
      <c r="CQ713" s="617"/>
      <c r="CR713" s="617"/>
      <c r="CS713" s="617"/>
      <c r="CT713" s="617"/>
      <c r="CU713" s="617"/>
      <c r="CV713" s="617"/>
      <c r="CW713" s="617"/>
      <c r="CX713" s="617"/>
      <c r="CY713" s="617"/>
      <c r="CZ713" s="617"/>
      <c r="DA713" s="617"/>
      <c r="DB713" s="6">
        <f t="shared" si="10279"/>
        <v>0</v>
      </c>
      <c r="DC713" s="6">
        <f t="shared" si="10280"/>
        <v>0</v>
      </c>
      <c r="DD713" s="6">
        <f t="shared" si="10281"/>
        <v>0</v>
      </c>
      <c r="DE713" s="6">
        <f t="shared" si="10282"/>
        <v>0</v>
      </c>
      <c r="DF713" s="6">
        <f t="shared" si="10283"/>
        <v>0</v>
      </c>
      <c r="DG713" s="6">
        <f t="shared" si="10284"/>
        <v>0</v>
      </c>
      <c r="DH713" s="6">
        <f t="shared" si="10285"/>
        <v>0</v>
      </c>
      <c r="DI713" s="6">
        <f t="shared" si="10286"/>
        <v>0</v>
      </c>
      <c r="DJ713" s="6">
        <f t="shared" si="10287"/>
        <v>0</v>
      </c>
      <c r="DK713" s="6">
        <f t="shared" si="10288"/>
        <v>0</v>
      </c>
      <c r="DL713" s="6">
        <f t="shared" si="10289"/>
        <v>0</v>
      </c>
      <c r="DM713" s="6">
        <f t="shared" si="10290"/>
        <v>0</v>
      </c>
      <c r="DO713" s="6">
        <f t="shared" si="10291"/>
        <v>0</v>
      </c>
      <c r="DP713" s="6">
        <f t="shared" si="10292"/>
        <v>0</v>
      </c>
      <c r="DQ713" s="6">
        <f t="shared" si="10293"/>
        <v>0</v>
      </c>
      <c r="DR713" s="6">
        <f t="shared" si="10294"/>
        <v>0</v>
      </c>
      <c r="DS713" s="6">
        <f t="shared" si="10295"/>
        <v>0</v>
      </c>
      <c r="DT713" s="6">
        <f t="shared" si="10296"/>
        <v>0</v>
      </c>
      <c r="DU713" s="6">
        <f t="shared" si="10297"/>
        <v>0</v>
      </c>
      <c r="DV713" s="6">
        <f t="shared" si="10298"/>
        <v>0</v>
      </c>
      <c r="DW713" s="6">
        <f t="shared" si="10299"/>
        <v>0</v>
      </c>
      <c r="DX713" s="6">
        <f t="shared" si="10300"/>
        <v>0</v>
      </c>
      <c r="DY713" s="6">
        <f t="shared" si="10301"/>
        <v>0</v>
      </c>
      <c r="DZ713" s="6">
        <f t="shared" si="10302"/>
        <v>0</v>
      </c>
    </row>
    <row r="714" spans="2:130" ht="12" customHeight="1" outlineLevel="1">
      <c r="B714" s="6">
        <f>'23년(세부_실적)'!A943</f>
        <v>708</v>
      </c>
      <c r="C714" s="620"/>
      <c r="D714" s="620"/>
      <c r="E714" s="622" t="str">
        <f>'23년(세부_실적)'!D943</f>
        <v>1200mm, 4K</v>
      </c>
      <c r="F714" s="622" t="str">
        <f>'23년(세부_실적)'!E943</f>
        <v>PLN021-T0916330N2R-564</v>
      </c>
      <c r="G714" s="622" t="s">
        <v>1680</v>
      </c>
      <c r="H714" s="622" t="str">
        <f>'23년(세부_실적)'!F943</f>
        <v>T09</v>
      </c>
      <c r="I714" s="617" t="str">
        <f>'23년(세부_실적)'!G943</f>
        <v>구</v>
      </c>
      <c r="J714" s="617" t="str">
        <f>'23년(세부_실적)'!H943</f>
        <v>SY</v>
      </c>
      <c r="K714" s="617">
        <f>'23년(세부_실적)'!I943</f>
        <v>8.9499999999999993</v>
      </c>
      <c r="L714" s="617">
        <f>'23년(세부_실적)'!J943</f>
        <v>0</v>
      </c>
      <c r="M714" s="617">
        <f>'23년(세부_실적)'!K943</f>
        <v>8.9499999999999993</v>
      </c>
      <c r="N714" s="617">
        <f>'23년(세부_실적)'!L943</f>
        <v>0</v>
      </c>
      <c r="O714" s="617">
        <f>'23년(세부_실적)'!M943</f>
        <v>8.9499999999999993</v>
      </c>
      <c r="P714" s="617">
        <f>'23년(세부_실적)'!N943</f>
        <v>0</v>
      </c>
      <c r="Q714" s="617">
        <f>'23년(세부_실적)'!O943</f>
        <v>8.9499999999999993</v>
      </c>
      <c r="R714" s="617">
        <f>'23년(세부_실적)'!P943</f>
        <v>0</v>
      </c>
      <c r="S714" s="638">
        <f>'23년(세부_실적)'!Q943</f>
        <v>0</v>
      </c>
      <c r="T714" s="638">
        <f t="shared" si="10247"/>
        <v>0</v>
      </c>
      <c r="U714" s="638">
        <f>'23년(세부_실적)'!S943</f>
        <v>0</v>
      </c>
      <c r="V714" s="638">
        <f t="shared" si="10248"/>
        <v>0</v>
      </c>
      <c r="W714" s="638">
        <f>'23년(세부_실적)'!U943</f>
        <v>0</v>
      </c>
      <c r="X714" s="638">
        <f t="shared" si="10249"/>
        <v>0</v>
      </c>
      <c r="Y714" s="638">
        <f>'23년(세부_실적)'!W943</f>
        <v>0</v>
      </c>
      <c r="Z714" s="638">
        <f t="shared" si="10250"/>
        <v>0</v>
      </c>
      <c r="AA714" s="638">
        <f>'23년(세부_실적)'!Y943</f>
        <v>0</v>
      </c>
      <c r="AB714" s="638">
        <f t="shared" si="10250"/>
        <v>0</v>
      </c>
      <c r="AC714" s="638">
        <f>'23년(세부_실적)'!AA943</f>
        <v>0</v>
      </c>
      <c r="AD714" s="638">
        <f t="shared" ref="AD714" si="10317">AC714*1000</f>
        <v>0</v>
      </c>
      <c r="AE714" s="638">
        <f>'23년(세부_실적)'!AC943</f>
        <v>0</v>
      </c>
      <c r="AF714" s="638">
        <f t="shared" ref="AF714" si="10318">AE714*1000</f>
        <v>0</v>
      </c>
      <c r="AG714" s="638">
        <f>'23년(세부_실적)'!AE943</f>
        <v>0</v>
      </c>
      <c r="AH714" s="638">
        <f t="shared" ref="AH714" si="10319">AG714*1000</f>
        <v>0</v>
      </c>
      <c r="AI714" s="638">
        <f>'23년(세부_실적)'!AG943</f>
        <v>0</v>
      </c>
      <c r="AJ714" s="638">
        <f t="shared" ref="AJ714" si="10320">AI714*1000</f>
        <v>0</v>
      </c>
      <c r="AK714" s="638">
        <f>'23년(세부_실적)'!AI943</f>
        <v>0</v>
      </c>
      <c r="AL714" s="638">
        <f t="shared" ref="AL714" si="10321">AK714*1000</f>
        <v>0</v>
      </c>
      <c r="AM714" s="638">
        <f>'23년(세부_실적)'!AK943</f>
        <v>0</v>
      </c>
      <c r="AN714" s="638">
        <f t="shared" ref="AN714" si="10322">AM714*1000</f>
        <v>0</v>
      </c>
      <c r="AO714" s="638">
        <f>'23년(세부_실적)'!AM943</f>
        <v>0</v>
      </c>
      <c r="AP714" s="638">
        <f t="shared" ref="AP714" si="10323">AO714*1000</f>
        <v>0</v>
      </c>
      <c r="AQ714" s="638">
        <f>'23년(세부_실적)'!AO943</f>
        <v>0</v>
      </c>
      <c r="AR714" s="638">
        <f t="shared" ref="AR714" si="10324">AQ714*1000</f>
        <v>0</v>
      </c>
      <c r="AS714" s="638">
        <f>'23년(세부_실적)'!AQ943</f>
        <v>0</v>
      </c>
      <c r="AT714" s="638">
        <f t="shared" ref="AT714" si="10325">AS714*1000</f>
        <v>0</v>
      </c>
      <c r="AU714" s="638">
        <f>'23년(세부_실적)'!AS943</f>
        <v>0</v>
      </c>
      <c r="AV714" s="638">
        <f t="shared" ref="AV714" si="10326">AU714*1000</f>
        <v>0</v>
      </c>
      <c r="AW714" s="638">
        <f>'23년(세부_실적)'!AU943</f>
        <v>0</v>
      </c>
      <c r="AX714" s="638">
        <f t="shared" ref="AX714" si="10327">AW714*1000</f>
        <v>0</v>
      </c>
      <c r="AY714" s="638">
        <f>'23년(세부_실적)'!AW943</f>
        <v>0</v>
      </c>
      <c r="AZ714" s="638">
        <f t="shared" ref="AZ714" si="10328">AY714*1000</f>
        <v>0</v>
      </c>
      <c r="BA714" s="638">
        <f>'23년(세부_실적)'!AY943</f>
        <v>0</v>
      </c>
      <c r="BB714" s="638">
        <f t="shared" ref="BB714" si="10329">BA714*1000</f>
        <v>0</v>
      </c>
      <c r="BC714" s="638">
        <f>'23년(세부_실적)'!BA943</f>
        <v>0</v>
      </c>
      <c r="BD714" s="638">
        <f t="shared" ref="BD714" si="10330">BC714*1000</f>
        <v>0</v>
      </c>
      <c r="BF714" s="617">
        <v>2.0139999999999998</v>
      </c>
      <c r="BG714" s="617">
        <v>5.2750605778181825</v>
      </c>
      <c r="BH714" s="617"/>
      <c r="BI714" s="617"/>
      <c r="BJ714" s="617">
        <v>2.0139999999999998</v>
      </c>
      <c r="BK714" s="617">
        <v>5.2750605778181825</v>
      </c>
      <c r="BL714" s="617"/>
      <c r="BM714" s="617"/>
      <c r="BN714" s="617">
        <v>2.0139999999999998</v>
      </c>
      <c r="BO714" s="617">
        <v>5.2750605778181825</v>
      </c>
      <c r="BP714" s="617">
        <v>8.9499999999999993</v>
      </c>
      <c r="BQ714" s="617"/>
      <c r="BR714" s="617">
        <v>2.0139999999999998</v>
      </c>
      <c r="BS714" s="617">
        <v>5.4007933181818188</v>
      </c>
      <c r="BT714" s="617">
        <v>8.9499999999999993</v>
      </c>
      <c r="BU714" s="617"/>
      <c r="BV714" s="617">
        <v>2.0139999999999998</v>
      </c>
      <c r="BW714" s="617">
        <v>5.4007933181818188</v>
      </c>
      <c r="BX714" s="617"/>
      <c r="BY714" s="617"/>
      <c r="BZ714" s="617">
        <v>2.0139999999999998</v>
      </c>
      <c r="CA714" s="617">
        <v>5.4007933181818188</v>
      </c>
      <c r="CB714" s="617"/>
      <c r="CC714" s="617"/>
      <c r="CD714" s="617"/>
      <c r="CE714" s="617"/>
      <c r="CF714" s="617"/>
      <c r="CG714" s="617"/>
      <c r="CH714" s="617"/>
      <c r="CI714" s="617"/>
      <c r="CJ714" s="617"/>
      <c r="CK714" s="617"/>
      <c r="CL714" s="617"/>
      <c r="CM714" s="617"/>
      <c r="CN714" s="617"/>
      <c r="CO714" s="617"/>
      <c r="CP714" s="617"/>
      <c r="CQ714" s="617"/>
      <c r="CR714" s="617"/>
      <c r="CS714" s="617"/>
      <c r="CT714" s="617"/>
      <c r="CU714" s="617"/>
      <c r="CV714" s="617"/>
      <c r="CW714" s="617"/>
      <c r="CX714" s="617"/>
      <c r="CY714" s="617"/>
      <c r="CZ714" s="617"/>
      <c r="DA714" s="617"/>
      <c r="DB714" s="6">
        <f t="shared" si="10279"/>
        <v>0</v>
      </c>
      <c r="DC714" s="6">
        <f t="shared" si="10280"/>
        <v>0</v>
      </c>
      <c r="DD714" s="6">
        <f t="shared" si="10281"/>
        <v>0</v>
      </c>
      <c r="DE714" s="6">
        <f t="shared" si="10282"/>
        <v>0</v>
      </c>
      <c r="DF714" s="6">
        <f t="shared" si="10283"/>
        <v>0</v>
      </c>
      <c r="DG714" s="6">
        <f t="shared" si="10284"/>
        <v>0</v>
      </c>
      <c r="DH714" s="6">
        <f t="shared" si="10285"/>
        <v>0</v>
      </c>
      <c r="DI714" s="6">
        <f t="shared" si="10286"/>
        <v>0</v>
      </c>
      <c r="DJ714" s="6">
        <f t="shared" si="10287"/>
        <v>0</v>
      </c>
      <c r="DK714" s="6">
        <f t="shared" si="10288"/>
        <v>0</v>
      </c>
      <c r="DL714" s="6">
        <f t="shared" si="10289"/>
        <v>0</v>
      </c>
      <c r="DM714" s="6">
        <f t="shared" si="10290"/>
        <v>0</v>
      </c>
      <c r="DO714" s="6">
        <f t="shared" si="10291"/>
        <v>0</v>
      </c>
      <c r="DP714" s="6">
        <f t="shared" si="10292"/>
        <v>0</v>
      </c>
      <c r="DQ714" s="6">
        <f t="shared" si="10293"/>
        <v>0</v>
      </c>
      <c r="DR714" s="6">
        <f t="shared" si="10294"/>
        <v>0</v>
      </c>
      <c r="DS714" s="6">
        <f t="shared" si="10295"/>
        <v>0</v>
      </c>
      <c r="DT714" s="6">
        <f t="shared" si="10296"/>
        <v>0</v>
      </c>
      <c r="DU714" s="6">
        <f t="shared" si="10297"/>
        <v>0</v>
      </c>
      <c r="DV714" s="6">
        <f t="shared" si="10298"/>
        <v>0</v>
      </c>
      <c r="DW714" s="6">
        <f t="shared" si="10299"/>
        <v>0</v>
      </c>
      <c r="DX714" s="6">
        <f t="shared" si="10300"/>
        <v>0</v>
      </c>
      <c r="DY714" s="6">
        <f t="shared" si="10301"/>
        <v>0</v>
      </c>
      <c r="DZ714" s="6">
        <f t="shared" si="10302"/>
        <v>0</v>
      </c>
    </row>
    <row r="715" spans="2:130" ht="12" customHeight="1" outlineLevel="1">
      <c r="B715" s="6">
        <f>'23년(세부_실적)'!A944</f>
        <v>709</v>
      </c>
      <c r="C715" s="620"/>
      <c r="D715" s="620"/>
      <c r="E715" s="622" t="str">
        <f>'23년(세부_실적)'!D944</f>
        <v>1200mm, 4K</v>
      </c>
      <c r="F715" s="622" t="str">
        <f>'23년(세부_실적)'!E944</f>
        <v>PLN021-T0916330N2R-565</v>
      </c>
      <c r="G715" s="622" t="s">
        <v>1681</v>
      </c>
      <c r="H715" s="622" t="str">
        <f>'23년(세부_실적)'!F944</f>
        <v>T09</v>
      </c>
      <c r="I715" s="617" t="str">
        <f>'23년(세부_실적)'!G944</f>
        <v>구</v>
      </c>
      <c r="J715" s="617" t="str">
        <f>'23년(세부_실적)'!H944</f>
        <v>SY</v>
      </c>
      <c r="K715" s="617">
        <f>'23년(세부_실적)'!I944</f>
        <v>9.82</v>
      </c>
      <c r="L715" s="617">
        <f>'23년(세부_실적)'!J944</f>
        <v>0</v>
      </c>
      <c r="M715" s="617">
        <f>'23년(세부_실적)'!K944</f>
        <v>9.82</v>
      </c>
      <c r="N715" s="617">
        <f>'23년(세부_실적)'!L944</f>
        <v>0</v>
      </c>
      <c r="O715" s="617">
        <f>'23년(세부_실적)'!M944</f>
        <v>9.82</v>
      </c>
      <c r="P715" s="617">
        <f>'23년(세부_실적)'!N944</f>
        <v>0</v>
      </c>
      <c r="Q715" s="617">
        <f>'23년(세부_실적)'!O944</f>
        <v>9.82</v>
      </c>
      <c r="R715" s="617">
        <f>'23년(세부_실적)'!P944</f>
        <v>0</v>
      </c>
      <c r="S715" s="638">
        <f>'23년(세부_실적)'!Q944</f>
        <v>3.1</v>
      </c>
      <c r="T715" s="638">
        <f t="shared" si="10247"/>
        <v>3100</v>
      </c>
      <c r="U715" s="638">
        <f>'23년(세부_실적)'!S944</f>
        <v>0</v>
      </c>
      <c r="V715" s="638">
        <f t="shared" si="10248"/>
        <v>0</v>
      </c>
      <c r="W715" s="638">
        <f>'23년(세부_실적)'!U944</f>
        <v>0</v>
      </c>
      <c r="X715" s="638">
        <f t="shared" si="10249"/>
        <v>0</v>
      </c>
      <c r="Y715" s="638">
        <f>'23년(세부_실적)'!W944</f>
        <v>0</v>
      </c>
      <c r="Z715" s="638">
        <f t="shared" si="10250"/>
        <v>0</v>
      </c>
      <c r="AA715" s="638">
        <f>'23년(세부_실적)'!Y944</f>
        <v>0</v>
      </c>
      <c r="AB715" s="638">
        <f t="shared" si="10250"/>
        <v>0</v>
      </c>
      <c r="AC715" s="638">
        <f>'23년(세부_실적)'!AA944</f>
        <v>1</v>
      </c>
      <c r="AD715" s="638">
        <f t="shared" ref="AD715" si="10331">AC715*1000</f>
        <v>1000</v>
      </c>
      <c r="AE715" s="638">
        <f>'23년(세부_실적)'!AC944</f>
        <v>2.1</v>
      </c>
      <c r="AF715" s="638">
        <f t="shared" ref="AF715" si="10332">AE715*1000</f>
        <v>2100</v>
      </c>
      <c r="AG715" s="638">
        <f>'23년(세부_실적)'!AE944</f>
        <v>0</v>
      </c>
      <c r="AH715" s="638">
        <f t="shared" ref="AH715" si="10333">AG715*1000</f>
        <v>0</v>
      </c>
      <c r="AI715" s="638">
        <f>'23년(세부_실적)'!AG944</f>
        <v>3.1</v>
      </c>
      <c r="AJ715" s="638">
        <f t="shared" ref="AJ715" si="10334">AI715*1000</f>
        <v>3100</v>
      </c>
      <c r="AK715" s="638">
        <f>'23년(세부_실적)'!AI944</f>
        <v>3.1</v>
      </c>
      <c r="AL715" s="638">
        <f t="shared" ref="AL715" si="10335">AK715*1000</f>
        <v>3100</v>
      </c>
      <c r="AM715" s="638">
        <f>'23년(세부_실적)'!AK944</f>
        <v>0</v>
      </c>
      <c r="AN715" s="638">
        <f t="shared" ref="AN715" si="10336">AM715*1000</f>
        <v>0</v>
      </c>
      <c r="AO715" s="638">
        <f>'23년(세부_실적)'!AM944</f>
        <v>0</v>
      </c>
      <c r="AP715" s="638">
        <f t="shared" ref="AP715" si="10337">AO715*1000</f>
        <v>0</v>
      </c>
      <c r="AQ715" s="638">
        <f>'23년(세부_실적)'!AO944</f>
        <v>0</v>
      </c>
      <c r="AR715" s="638">
        <f t="shared" ref="AR715" si="10338">AQ715*1000</f>
        <v>0</v>
      </c>
      <c r="AS715" s="638">
        <f>'23년(세부_실적)'!AQ944</f>
        <v>0</v>
      </c>
      <c r="AT715" s="638">
        <f t="shared" ref="AT715" si="10339">AS715*1000</f>
        <v>0</v>
      </c>
      <c r="AU715" s="638">
        <f>'23년(세부_실적)'!AS944</f>
        <v>0</v>
      </c>
      <c r="AV715" s="638">
        <f t="shared" ref="AV715" si="10340">AU715*1000</f>
        <v>0</v>
      </c>
      <c r="AW715" s="638">
        <f>'23년(세부_실적)'!AU944</f>
        <v>0</v>
      </c>
      <c r="AX715" s="638">
        <f t="shared" ref="AX715" si="10341">AW715*1000</f>
        <v>0</v>
      </c>
      <c r="AY715" s="638">
        <f>'23년(세부_실적)'!AW944</f>
        <v>0</v>
      </c>
      <c r="AZ715" s="638">
        <f t="shared" ref="AZ715" si="10342">AY715*1000</f>
        <v>0</v>
      </c>
      <c r="BA715" s="638">
        <f>'23년(세부_실적)'!AY944</f>
        <v>0</v>
      </c>
      <c r="BB715" s="638">
        <f t="shared" ref="BB715" si="10343">BA715*1000</f>
        <v>0</v>
      </c>
      <c r="BC715" s="638">
        <f>'23년(세부_실적)'!BA944</f>
        <v>0</v>
      </c>
      <c r="BD715" s="638">
        <f t="shared" ref="BD715" si="10344">BC715*1000</f>
        <v>0</v>
      </c>
      <c r="BF715" s="617"/>
      <c r="BG715" s="617"/>
      <c r="BH715" s="617"/>
      <c r="BI715" s="617"/>
      <c r="BJ715" s="617"/>
      <c r="BK715" s="617"/>
      <c r="BL715" s="617"/>
      <c r="BM715" s="617"/>
      <c r="BN715" s="617"/>
      <c r="BO715" s="617"/>
      <c r="BP715" s="617"/>
      <c r="BQ715" s="617"/>
      <c r="BR715" s="617"/>
      <c r="BS715" s="617"/>
      <c r="BT715" s="617"/>
      <c r="BU715" s="617"/>
      <c r="BV715" s="617"/>
      <c r="BW715" s="617"/>
      <c r="BX715" s="617"/>
      <c r="BY715" s="617"/>
      <c r="BZ715" s="617"/>
      <c r="CA715" s="617"/>
      <c r="CB715" s="617"/>
      <c r="CC715" s="617"/>
      <c r="CD715" s="617"/>
      <c r="CE715" s="617"/>
      <c r="CF715" s="617"/>
      <c r="CG715" s="617"/>
      <c r="CH715" s="617"/>
      <c r="CI715" s="617"/>
      <c r="CJ715" s="617"/>
      <c r="CK715" s="617"/>
      <c r="CL715" s="617"/>
      <c r="CM715" s="617"/>
      <c r="CN715" s="617"/>
      <c r="CO715" s="617"/>
      <c r="CP715" s="617"/>
      <c r="CQ715" s="617"/>
      <c r="CR715" s="617"/>
      <c r="CS715" s="617"/>
      <c r="CT715" s="617"/>
      <c r="CU715" s="617"/>
      <c r="CV715" s="617"/>
      <c r="CW715" s="617"/>
      <c r="CX715" s="617"/>
      <c r="CY715" s="617"/>
      <c r="CZ715" s="617"/>
      <c r="DA715" s="617"/>
      <c r="DB715" s="6">
        <f t="shared" si="10279"/>
        <v>0</v>
      </c>
      <c r="DC715" s="6">
        <f t="shared" si="10280"/>
        <v>0</v>
      </c>
      <c r="DD715" s="6">
        <f t="shared" si="10281"/>
        <v>0</v>
      </c>
      <c r="DE715" s="6">
        <f t="shared" si="10282"/>
        <v>0</v>
      </c>
      <c r="DF715" s="6">
        <f t="shared" si="10283"/>
        <v>0</v>
      </c>
      <c r="DG715" s="6">
        <f t="shared" si="10284"/>
        <v>0</v>
      </c>
      <c r="DH715" s="6">
        <f t="shared" si="10285"/>
        <v>0</v>
      </c>
      <c r="DI715" s="6">
        <f t="shared" si="10286"/>
        <v>0</v>
      </c>
      <c r="DJ715" s="6">
        <f t="shared" si="10287"/>
        <v>0</v>
      </c>
      <c r="DK715" s="6">
        <f t="shared" si="10288"/>
        <v>0</v>
      </c>
      <c r="DL715" s="6">
        <f t="shared" si="10289"/>
        <v>0</v>
      </c>
      <c r="DM715" s="6">
        <f t="shared" si="10290"/>
        <v>0</v>
      </c>
      <c r="DO715" s="6">
        <f t="shared" si="10291"/>
        <v>0</v>
      </c>
      <c r="DP715" s="6">
        <f t="shared" si="10292"/>
        <v>0</v>
      </c>
      <c r="DQ715" s="6">
        <f t="shared" si="10293"/>
        <v>0</v>
      </c>
      <c r="DR715" s="6">
        <f t="shared" si="10294"/>
        <v>0</v>
      </c>
      <c r="DS715" s="6">
        <f t="shared" si="10295"/>
        <v>0</v>
      </c>
      <c r="DT715" s="6">
        <f t="shared" si="10296"/>
        <v>0</v>
      </c>
      <c r="DU715" s="6">
        <f t="shared" si="10297"/>
        <v>0</v>
      </c>
      <c r="DV715" s="6">
        <f t="shared" si="10298"/>
        <v>0</v>
      </c>
      <c r="DW715" s="6">
        <f t="shared" si="10299"/>
        <v>0</v>
      </c>
      <c r="DX715" s="6">
        <f t="shared" si="10300"/>
        <v>0</v>
      </c>
      <c r="DY715" s="6">
        <f t="shared" si="10301"/>
        <v>0</v>
      </c>
      <c r="DZ715" s="6">
        <f t="shared" si="10302"/>
        <v>0</v>
      </c>
    </row>
    <row r="716" spans="2:130" ht="12" customHeight="1" outlineLevel="1">
      <c r="B716" s="6">
        <f>'23년(세부_실적)'!A945</f>
        <v>710</v>
      </c>
      <c r="C716" s="620"/>
      <c r="D716" s="620"/>
      <c r="E716" s="622" t="str">
        <f>'23년(세부_실적)'!D945</f>
        <v>1200mm, 3K</v>
      </c>
      <c r="F716" s="622" t="str">
        <f>'23년(세부_실적)'!E945</f>
        <v>PLN021-T0912330N2R-562</v>
      </c>
      <c r="G716" s="622" t="s">
        <v>1682</v>
      </c>
      <c r="H716" s="622" t="str">
        <f>'23년(세부_실적)'!F945</f>
        <v>T09</v>
      </c>
      <c r="I716" s="617" t="str">
        <f>'23년(세부_실적)'!G945</f>
        <v>구</v>
      </c>
      <c r="J716" s="617" t="str">
        <f>'23년(세부_실적)'!H945</f>
        <v>SY</v>
      </c>
      <c r="K716" s="617">
        <f>'23년(세부_실적)'!I945</f>
        <v>8.58</v>
      </c>
      <c r="L716" s="617">
        <f>'23년(세부_실적)'!J945</f>
        <v>0</v>
      </c>
      <c r="M716" s="617">
        <f>'23년(세부_실적)'!K945</f>
        <v>8.58</v>
      </c>
      <c r="N716" s="617">
        <f>'23년(세부_실적)'!L945</f>
        <v>0</v>
      </c>
      <c r="O716" s="617">
        <f>'23년(세부_실적)'!M945</f>
        <v>8.58</v>
      </c>
      <c r="P716" s="617">
        <f>'23년(세부_실적)'!N945</f>
        <v>0</v>
      </c>
      <c r="Q716" s="617">
        <f>'23년(세부_실적)'!O945</f>
        <v>8.58</v>
      </c>
      <c r="R716" s="617">
        <f>'23년(세부_실적)'!P945</f>
        <v>0</v>
      </c>
      <c r="S716" s="638">
        <f>'23년(세부_실적)'!Q945</f>
        <v>0</v>
      </c>
      <c r="T716" s="638">
        <f t="shared" si="10247"/>
        <v>0</v>
      </c>
      <c r="U716" s="638">
        <f>'23년(세부_실적)'!S945</f>
        <v>0</v>
      </c>
      <c r="V716" s="638">
        <f t="shared" si="10248"/>
        <v>0</v>
      </c>
      <c r="W716" s="638">
        <f>'23년(세부_실적)'!U945</f>
        <v>0</v>
      </c>
      <c r="X716" s="638">
        <f t="shared" si="10249"/>
        <v>0</v>
      </c>
      <c r="Y716" s="638">
        <f>'23년(세부_실적)'!W945</f>
        <v>0</v>
      </c>
      <c r="Z716" s="638">
        <f t="shared" si="10250"/>
        <v>0</v>
      </c>
      <c r="AA716" s="638">
        <f>'23년(세부_실적)'!Y945</f>
        <v>0</v>
      </c>
      <c r="AB716" s="638">
        <f t="shared" si="10250"/>
        <v>0</v>
      </c>
      <c r="AC716" s="638">
        <f>'23년(세부_실적)'!AA945</f>
        <v>0</v>
      </c>
      <c r="AD716" s="638">
        <f t="shared" ref="AD716" si="10345">AC716*1000</f>
        <v>0</v>
      </c>
      <c r="AE716" s="638">
        <f>'23년(세부_실적)'!AC945</f>
        <v>0</v>
      </c>
      <c r="AF716" s="638">
        <f t="shared" ref="AF716" si="10346">AE716*1000</f>
        <v>0</v>
      </c>
      <c r="AG716" s="638">
        <f>'23년(세부_실적)'!AE945</f>
        <v>0</v>
      </c>
      <c r="AH716" s="638">
        <f t="shared" ref="AH716" si="10347">AG716*1000</f>
        <v>0</v>
      </c>
      <c r="AI716" s="638">
        <f>'23년(세부_실적)'!AG945</f>
        <v>0</v>
      </c>
      <c r="AJ716" s="638">
        <f t="shared" ref="AJ716" si="10348">AI716*1000</f>
        <v>0</v>
      </c>
      <c r="AK716" s="638">
        <f>'23년(세부_실적)'!AI945</f>
        <v>0</v>
      </c>
      <c r="AL716" s="638">
        <f t="shared" ref="AL716" si="10349">AK716*1000</f>
        <v>0</v>
      </c>
      <c r="AM716" s="638">
        <f>'23년(세부_실적)'!AK945</f>
        <v>0</v>
      </c>
      <c r="AN716" s="638">
        <f t="shared" ref="AN716" si="10350">AM716*1000</f>
        <v>0</v>
      </c>
      <c r="AO716" s="638">
        <f>'23년(세부_실적)'!AM945</f>
        <v>0</v>
      </c>
      <c r="AP716" s="638">
        <f t="shared" ref="AP716" si="10351">AO716*1000</f>
        <v>0</v>
      </c>
      <c r="AQ716" s="638">
        <f>'23년(세부_실적)'!AO945</f>
        <v>0</v>
      </c>
      <c r="AR716" s="638">
        <f t="shared" ref="AR716" si="10352">AQ716*1000</f>
        <v>0</v>
      </c>
      <c r="AS716" s="638">
        <f>'23년(세부_실적)'!AQ945</f>
        <v>0</v>
      </c>
      <c r="AT716" s="638">
        <f t="shared" ref="AT716" si="10353">AS716*1000</f>
        <v>0</v>
      </c>
      <c r="AU716" s="638">
        <f>'23년(세부_실적)'!AS945</f>
        <v>0</v>
      </c>
      <c r="AV716" s="638">
        <f t="shared" ref="AV716" si="10354">AU716*1000</f>
        <v>0</v>
      </c>
      <c r="AW716" s="638">
        <f>'23년(세부_실적)'!AU945</f>
        <v>0</v>
      </c>
      <c r="AX716" s="638">
        <f t="shared" ref="AX716" si="10355">AW716*1000</f>
        <v>0</v>
      </c>
      <c r="AY716" s="638">
        <f>'23년(세부_실적)'!AW945</f>
        <v>0</v>
      </c>
      <c r="AZ716" s="638">
        <f t="shared" ref="AZ716" si="10356">AY716*1000</f>
        <v>0</v>
      </c>
      <c r="BA716" s="638">
        <f>'23년(세부_실적)'!AY945</f>
        <v>0</v>
      </c>
      <c r="BB716" s="638">
        <f t="shared" ref="BB716" si="10357">BA716*1000</f>
        <v>0</v>
      </c>
      <c r="BC716" s="638">
        <f>'23년(세부_실적)'!BA945</f>
        <v>0</v>
      </c>
      <c r="BD716" s="638">
        <f t="shared" ref="BD716" si="10358">BC716*1000</f>
        <v>0</v>
      </c>
      <c r="BF716" s="617"/>
      <c r="BG716" s="617"/>
      <c r="BH716" s="617"/>
      <c r="BI716" s="617"/>
      <c r="BJ716" s="617"/>
      <c r="BK716" s="617"/>
      <c r="BL716" s="617"/>
      <c r="BM716" s="617"/>
      <c r="BN716" s="617"/>
      <c r="BO716" s="617"/>
      <c r="BP716" s="617"/>
      <c r="BQ716" s="617"/>
      <c r="BR716" s="617"/>
      <c r="BS716" s="617"/>
      <c r="BT716" s="617"/>
      <c r="BU716" s="617"/>
      <c r="BV716" s="617"/>
      <c r="BW716" s="617"/>
      <c r="BX716" s="617"/>
      <c r="BY716" s="617"/>
      <c r="BZ716" s="617"/>
      <c r="CA716" s="617"/>
      <c r="CB716" s="617"/>
      <c r="CC716" s="617"/>
      <c r="CD716" s="617"/>
      <c r="CE716" s="617"/>
      <c r="CF716" s="617"/>
      <c r="CG716" s="617"/>
      <c r="CH716" s="617"/>
      <c r="CI716" s="617"/>
      <c r="CJ716" s="617"/>
      <c r="CK716" s="617"/>
      <c r="CL716" s="617"/>
      <c r="CM716" s="617"/>
      <c r="CN716" s="617"/>
      <c r="CO716" s="617"/>
      <c r="CP716" s="617"/>
      <c r="CQ716" s="617"/>
      <c r="CR716" s="617"/>
      <c r="CS716" s="617"/>
      <c r="CT716" s="617"/>
      <c r="CU716" s="617"/>
      <c r="CV716" s="617"/>
      <c r="CW716" s="617"/>
      <c r="CX716" s="617"/>
      <c r="CY716" s="617"/>
      <c r="CZ716" s="617"/>
      <c r="DA716" s="617"/>
      <c r="DB716" s="6">
        <f t="shared" si="10279"/>
        <v>0</v>
      </c>
      <c r="DC716" s="6">
        <f t="shared" si="10280"/>
        <v>0</v>
      </c>
      <c r="DD716" s="6">
        <f t="shared" si="10281"/>
        <v>0</v>
      </c>
      <c r="DE716" s="6">
        <f t="shared" si="10282"/>
        <v>0</v>
      </c>
      <c r="DF716" s="6">
        <f t="shared" si="10283"/>
        <v>0</v>
      </c>
      <c r="DG716" s="6">
        <f t="shared" si="10284"/>
        <v>0</v>
      </c>
      <c r="DH716" s="6">
        <f t="shared" si="10285"/>
        <v>0</v>
      </c>
      <c r="DI716" s="6">
        <f t="shared" si="10286"/>
        <v>0</v>
      </c>
      <c r="DJ716" s="6">
        <f t="shared" si="10287"/>
        <v>0</v>
      </c>
      <c r="DK716" s="6">
        <f t="shared" si="10288"/>
        <v>0</v>
      </c>
      <c r="DL716" s="6">
        <f t="shared" si="10289"/>
        <v>0</v>
      </c>
      <c r="DM716" s="6">
        <f t="shared" si="10290"/>
        <v>0</v>
      </c>
      <c r="DO716" s="6">
        <f t="shared" si="10291"/>
        <v>0</v>
      </c>
      <c r="DP716" s="6">
        <f t="shared" si="10292"/>
        <v>0</v>
      </c>
      <c r="DQ716" s="6">
        <f t="shared" si="10293"/>
        <v>0</v>
      </c>
      <c r="DR716" s="6">
        <f t="shared" si="10294"/>
        <v>0</v>
      </c>
      <c r="DS716" s="6">
        <f t="shared" si="10295"/>
        <v>0</v>
      </c>
      <c r="DT716" s="6">
        <f t="shared" si="10296"/>
        <v>0</v>
      </c>
      <c r="DU716" s="6">
        <f t="shared" si="10297"/>
        <v>0</v>
      </c>
      <c r="DV716" s="6">
        <f t="shared" si="10298"/>
        <v>0</v>
      </c>
      <c r="DW716" s="6">
        <f t="shared" si="10299"/>
        <v>0</v>
      </c>
      <c r="DX716" s="6">
        <f t="shared" si="10300"/>
        <v>0</v>
      </c>
      <c r="DY716" s="6">
        <f t="shared" si="10301"/>
        <v>0</v>
      </c>
      <c r="DZ716" s="6">
        <f t="shared" si="10302"/>
        <v>0</v>
      </c>
    </row>
    <row r="717" spans="2:130" ht="12" customHeight="1" outlineLevel="1">
      <c r="B717" s="6">
        <f>'23년(세부_실적)'!A946</f>
        <v>711</v>
      </c>
      <c r="C717" s="620"/>
      <c r="D717" s="620"/>
      <c r="E717" s="622" t="str">
        <f>'23년(세부_실적)'!D946</f>
        <v>1200mm, 3.5K</v>
      </c>
      <c r="F717" s="622" t="str">
        <f>'23년(세부_실적)'!E946</f>
        <v>PLN021-T0912335N2R-562</v>
      </c>
      <c r="G717" s="622" t="s">
        <v>1683</v>
      </c>
      <c r="H717" s="622" t="str">
        <f>'23년(세부_실적)'!F946</f>
        <v>T09</v>
      </c>
      <c r="I717" s="617" t="str">
        <f>'23년(세부_실적)'!G946</f>
        <v>구</v>
      </c>
      <c r="J717" s="617" t="str">
        <f>'23년(세부_실적)'!H946</f>
        <v>SY</v>
      </c>
      <c r="K717" s="617">
        <f>'23년(세부_실적)'!I946</f>
        <v>9.6199999999999992</v>
      </c>
      <c r="L717" s="617">
        <f>'23년(세부_실적)'!J946</f>
        <v>0</v>
      </c>
      <c r="M717" s="617">
        <f>'23년(세부_실적)'!K946</f>
        <v>9.6199999999999992</v>
      </c>
      <c r="N717" s="617">
        <f>'23년(세부_실적)'!L946</f>
        <v>0</v>
      </c>
      <c r="O717" s="617">
        <f>'23년(세부_실적)'!M946</f>
        <v>9.6199999999999992</v>
      </c>
      <c r="P717" s="617">
        <f>'23년(세부_실적)'!N946</f>
        <v>0</v>
      </c>
      <c r="Q717" s="617">
        <f>'23년(세부_실적)'!O946</f>
        <v>9.6199999999999992</v>
      </c>
      <c r="R717" s="617">
        <f>'23년(세부_실적)'!P946</f>
        <v>0</v>
      </c>
      <c r="S717" s="638">
        <f>'23년(세부_실적)'!Q946</f>
        <v>0</v>
      </c>
      <c r="T717" s="638">
        <f t="shared" si="10247"/>
        <v>0</v>
      </c>
      <c r="U717" s="638">
        <f>'23년(세부_실적)'!S946</f>
        <v>0</v>
      </c>
      <c r="V717" s="638">
        <f t="shared" si="10248"/>
        <v>0</v>
      </c>
      <c r="W717" s="638">
        <f>'23년(세부_실적)'!U946</f>
        <v>0</v>
      </c>
      <c r="X717" s="638">
        <f t="shared" si="10249"/>
        <v>0</v>
      </c>
      <c r="Y717" s="638">
        <f>'23년(세부_실적)'!W946</f>
        <v>0</v>
      </c>
      <c r="Z717" s="638">
        <f t="shared" si="10250"/>
        <v>0</v>
      </c>
      <c r="AA717" s="638">
        <f>'23년(세부_실적)'!Y946</f>
        <v>0</v>
      </c>
      <c r="AB717" s="638">
        <f t="shared" si="10250"/>
        <v>0</v>
      </c>
      <c r="AC717" s="638">
        <f>'23년(세부_실적)'!AA946</f>
        <v>0</v>
      </c>
      <c r="AD717" s="638">
        <f t="shared" ref="AD717" si="10359">AC717*1000</f>
        <v>0</v>
      </c>
      <c r="AE717" s="638">
        <f>'23년(세부_실적)'!AC946</f>
        <v>0</v>
      </c>
      <c r="AF717" s="638">
        <f t="shared" ref="AF717" si="10360">AE717*1000</f>
        <v>0</v>
      </c>
      <c r="AG717" s="638">
        <f>'23년(세부_실적)'!AE946</f>
        <v>0</v>
      </c>
      <c r="AH717" s="638">
        <f t="shared" ref="AH717" si="10361">AG717*1000</f>
        <v>0</v>
      </c>
      <c r="AI717" s="638">
        <f>'23년(세부_실적)'!AG946</f>
        <v>0</v>
      </c>
      <c r="AJ717" s="638">
        <f t="shared" ref="AJ717" si="10362">AI717*1000</f>
        <v>0</v>
      </c>
      <c r="AK717" s="638">
        <f>'23년(세부_실적)'!AI946</f>
        <v>0</v>
      </c>
      <c r="AL717" s="638">
        <f t="shared" ref="AL717" si="10363">AK717*1000</f>
        <v>0</v>
      </c>
      <c r="AM717" s="638">
        <f>'23년(세부_실적)'!AK946</f>
        <v>0</v>
      </c>
      <c r="AN717" s="638">
        <f t="shared" ref="AN717" si="10364">AM717*1000</f>
        <v>0</v>
      </c>
      <c r="AO717" s="638">
        <f>'23년(세부_실적)'!AM946</f>
        <v>0</v>
      </c>
      <c r="AP717" s="638">
        <f t="shared" ref="AP717" si="10365">AO717*1000</f>
        <v>0</v>
      </c>
      <c r="AQ717" s="638">
        <f>'23년(세부_실적)'!AO946</f>
        <v>0</v>
      </c>
      <c r="AR717" s="638">
        <f t="shared" ref="AR717" si="10366">AQ717*1000</f>
        <v>0</v>
      </c>
      <c r="AS717" s="638">
        <f>'23년(세부_실적)'!AQ946</f>
        <v>0</v>
      </c>
      <c r="AT717" s="638">
        <f t="shared" ref="AT717" si="10367">AS717*1000</f>
        <v>0</v>
      </c>
      <c r="AU717" s="638">
        <f>'23년(세부_실적)'!AS946</f>
        <v>0</v>
      </c>
      <c r="AV717" s="638">
        <f t="shared" ref="AV717" si="10368">AU717*1000</f>
        <v>0</v>
      </c>
      <c r="AW717" s="638">
        <f>'23년(세부_실적)'!AU946</f>
        <v>0</v>
      </c>
      <c r="AX717" s="638">
        <f t="shared" ref="AX717" si="10369">AW717*1000</f>
        <v>0</v>
      </c>
      <c r="AY717" s="638">
        <f>'23년(세부_실적)'!AW946</f>
        <v>0</v>
      </c>
      <c r="AZ717" s="638">
        <f t="shared" ref="AZ717" si="10370">AY717*1000</f>
        <v>0</v>
      </c>
      <c r="BA717" s="638">
        <f>'23년(세부_실적)'!AY946</f>
        <v>0</v>
      </c>
      <c r="BB717" s="638">
        <f t="shared" ref="BB717" si="10371">BA717*1000</f>
        <v>0</v>
      </c>
      <c r="BC717" s="638">
        <f>'23년(세부_실적)'!BA946</f>
        <v>0</v>
      </c>
      <c r="BD717" s="638">
        <f t="shared" ref="BD717" si="10372">BC717*1000</f>
        <v>0</v>
      </c>
      <c r="BF717" s="617"/>
      <c r="BG717" s="617"/>
      <c r="BH717" s="617"/>
      <c r="BI717" s="617"/>
      <c r="BJ717" s="617"/>
      <c r="BK717" s="617"/>
      <c r="BL717" s="617"/>
      <c r="BM717" s="617"/>
      <c r="BN717" s="617"/>
      <c r="BO717" s="617"/>
      <c r="BP717" s="617"/>
      <c r="BQ717" s="617"/>
      <c r="BR717" s="617"/>
      <c r="BS717" s="617"/>
      <c r="BT717" s="617"/>
      <c r="BU717" s="617"/>
      <c r="BV717" s="617"/>
      <c r="BW717" s="617"/>
      <c r="BX717" s="617"/>
      <c r="BY717" s="617"/>
      <c r="BZ717" s="617"/>
      <c r="CA717" s="617"/>
      <c r="CB717" s="617"/>
      <c r="CC717" s="617"/>
      <c r="CD717" s="617"/>
      <c r="CE717" s="617"/>
      <c r="CF717" s="617"/>
      <c r="CG717" s="617"/>
      <c r="CH717" s="617"/>
      <c r="CI717" s="617"/>
      <c r="CJ717" s="617"/>
      <c r="CK717" s="617"/>
      <c r="CL717" s="617"/>
      <c r="CM717" s="617"/>
      <c r="CN717" s="617"/>
      <c r="CO717" s="617"/>
      <c r="CP717" s="617"/>
      <c r="CQ717" s="617"/>
      <c r="CR717" s="617"/>
      <c r="CS717" s="617"/>
      <c r="CT717" s="617"/>
      <c r="CU717" s="617"/>
      <c r="CV717" s="617"/>
      <c r="CW717" s="617"/>
      <c r="CX717" s="617"/>
      <c r="CY717" s="617"/>
      <c r="CZ717" s="617"/>
      <c r="DA717" s="617"/>
      <c r="DB717" s="6">
        <f t="shared" si="10279"/>
        <v>0</v>
      </c>
      <c r="DC717" s="6">
        <f t="shared" si="10280"/>
        <v>0</v>
      </c>
      <c r="DD717" s="6">
        <f t="shared" si="10281"/>
        <v>0</v>
      </c>
      <c r="DE717" s="6">
        <f t="shared" si="10282"/>
        <v>0</v>
      </c>
      <c r="DF717" s="6">
        <f t="shared" si="10283"/>
        <v>0</v>
      </c>
      <c r="DG717" s="6">
        <f t="shared" si="10284"/>
        <v>0</v>
      </c>
      <c r="DH717" s="6">
        <f t="shared" si="10285"/>
        <v>0</v>
      </c>
      <c r="DI717" s="6">
        <f t="shared" si="10286"/>
        <v>0</v>
      </c>
      <c r="DJ717" s="6">
        <f t="shared" si="10287"/>
        <v>0</v>
      </c>
      <c r="DK717" s="6">
        <f t="shared" si="10288"/>
        <v>0</v>
      </c>
      <c r="DL717" s="6">
        <f t="shared" si="10289"/>
        <v>0</v>
      </c>
      <c r="DM717" s="6">
        <f t="shared" si="10290"/>
        <v>0</v>
      </c>
      <c r="DO717" s="6">
        <f t="shared" si="10291"/>
        <v>0</v>
      </c>
      <c r="DP717" s="6">
        <f t="shared" si="10292"/>
        <v>0</v>
      </c>
      <c r="DQ717" s="6">
        <f t="shared" si="10293"/>
        <v>0</v>
      </c>
      <c r="DR717" s="6">
        <f t="shared" si="10294"/>
        <v>0</v>
      </c>
      <c r="DS717" s="6">
        <f t="shared" si="10295"/>
        <v>0</v>
      </c>
      <c r="DT717" s="6">
        <f t="shared" si="10296"/>
        <v>0</v>
      </c>
      <c r="DU717" s="6">
        <f t="shared" si="10297"/>
        <v>0</v>
      </c>
      <c r="DV717" s="6">
        <f t="shared" si="10298"/>
        <v>0</v>
      </c>
      <c r="DW717" s="6">
        <f t="shared" si="10299"/>
        <v>0</v>
      </c>
      <c r="DX717" s="6">
        <f t="shared" si="10300"/>
        <v>0</v>
      </c>
      <c r="DY717" s="6">
        <f t="shared" si="10301"/>
        <v>0</v>
      </c>
      <c r="DZ717" s="6">
        <f t="shared" si="10302"/>
        <v>0</v>
      </c>
    </row>
    <row r="718" spans="2:130" ht="12" customHeight="1" outlineLevel="1">
      <c r="B718" s="6">
        <f>'23년(세부_실적)'!A947</f>
        <v>712</v>
      </c>
      <c r="C718" s="620"/>
      <c r="D718" s="620"/>
      <c r="E718" s="622" t="str">
        <f>'23년(세부_실적)'!D947</f>
        <v>1200mm, 4K</v>
      </c>
      <c r="F718" s="622" t="str">
        <f>'23년(세부_실적)'!E947</f>
        <v>PLN021-T0912340N2R-562</v>
      </c>
      <c r="G718" s="622" t="s">
        <v>1684</v>
      </c>
      <c r="H718" s="622" t="str">
        <f>'23년(세부_실적)'!F947</f>
        <v>T09</v>
      </c>
      <c r="I718" s="617" t="str">
        <f>'23년(세부_실적)'!G947</f>
        <v>구</v>
      </c>
      <c r="J718" s="617" t="str">
        <f>'23년(세부_실적)'!H947</f>
        <v>SY</v>
      </c>
      <c r="K718" s="617">
        <f>'23년(세부_실적)'!I947</f>
        <v>9.6199999999999992</v>
      </c>
      <c r="L718" s="617">
        <f>'23년(세부_실적)'!J947</f>
        <v>0</v>
      </c>
      <c r="M718" s="617">
        <f>'23년(세부_실적)'!K947</f>
        <v>9.6199999999999992</v>
      </c>
      <c r="N718" s="617">
        <f>'23년(세부_실적)'!L947</f>
        <v>0</v>
      </c>
      <c r="O718" s="617">
        <f>'23년(세부_실적)'!M947</f>
        <v>9.6199999999999992</v>
      </c>
      <c r="P718" s="617">
        <f>'23년(세부_실적)'!N947</f>
        <v>0</v>
      </c>
      <c r="Q718" s="617">
        <f>'23년(세부_실적)'!O947</f>
        <v>9.6199999999999992</v>
      </c>
      <c r="R718" s="617">
        <f>'23년(세부_실적)'!P947</f>
        <v>0</v>
      </c>
      <c r="S718" s="638">
        <f>'23년(세부_실적)'!Q947</f>
        <v>0</v>
      </c>
      <c r="T718" s="638">
        <f t="shared" si="10247"/>
        <v>0</v>
      </c>
      <c r="U718" s="638">
        <f>'23년(세부_실적)'!S947</f>
        <v>0</v>
      </c>
      <c r="V718" s="638">
        <f t="shared" si="10248"/>
        <v>0</v>
      </c>
      <c r="W718" s="638">
        <f>'23년(세부_실적)'!U947</f>
        <v>0</v>
      </c>
      <c r="X718" s="638">
        <f t="shared" si="10249"/>
        <v>0</v>
      </c>
      <c r="Y718" s="638">
        <f>'23년(세부_실적)'!W947</f>
        <v>0</v>
      </c>
      <c r="Z718" s="638">
        <f t="shared" si="10250"/>
        <v>0</v>
      </c>
      <c r="AA718" s="638">
        <f>'23년(세부_실적)'!Y947</f>
        <v>0</v>
      </c>
      <c r="AB718" s="638">
        <f t="shared" si="10250"/>
        <v>0</v>
      </c>
      <c r="AC718" s="638">
        <f>'23년(세부_실적)'!AA947</f>
        <v>0</v>
      </c>
      <c r="AD718" s="638">
        <f t="shared" ref="AD718" si="10373">AC718*1000</f>
        <v>0</v>
      </c>
      <c r="AE718" s="638">
        <f>'23년(세부_실적)'!AC947</f>
        <v>0</v>
      </c>
      <c r="AF718" s="638">
        <f t="shared" ref="AF718" si="10374">AE718*1000</f>
        <v>0</v>
      </c>
      <c r="AG718" s="638">
        <f>'23년(세부_실적)'!AE947</f>
        <v>0</v>
      </c>
      <c r="AH718" s="638">
        <f t="shared" ref="AH718" si="10375">AG718*1000</f>
        <v>0</v>
      </c>
      <c r="AI718" s="638">
        <f>'23년(세부_실적)'!AG947</f>
        <v>0</v>
      </c>
      <c r="AJ718" s="638">
        <f t="shared" ref="AJ718" si="10376">AI718*1000</f>
        <v>0</v>
      </c>
      <c r="AK718" s="638">
        <f>'23년(세부_실적)'!AI947</f>
        <v>0</v>
      </c>
      <c r="AL718" s="638">
        <f t="shared" ref="AL718" si="10377">AK718*1000</f>
        <v>0</v>
      </c>
      <c r="AM718" s="638">
        <f>'23년(세부_실적)'!AK947</f>
        <v>0</v>
      </c>
      <c r="AN718" s="638">
        <f t="shared" ref="AN718" si="10378">AM718*1000</f>
        <v>0</v>
      </c>
      <c r="AO718" s="638">
        <f>'23년(세부_실적)'!AM947</f>
        <v>0</v>
      </c>
      <c r="AP718" s="638">
        <f t="shared" ref="AP718" si="10379">AO718*1000</f>
        <v>0</v>
      </c>
      <c r="AQ718" s="638">
        <f>'23년(세부_실적)'!AO947</f>
        <v>0</v>
      </c>
      <c r="AR718" s="638">
        <f t="shared" ref="AR718" si="10380">AQ718*1000</f>
        <v>0</v>
      </c>
      <c r="AS718" s="638">
        <f>'23년(세부_실적)'!AQ947</f>
        <v>0</v>
      </c>
      <c r="AT718" s="638">
        <f t="shared" ref="AT718" si="10381">AS718*1000</f>
        <v>0</v>
      </c>
      <c r="AU718" s="638">
        <f>'23년(세부_실적)'!AS947</f>
        <v>0</v>
      </c>
      <c r="AV718" s="638">
        <f t="shared" ref="AV718" si="10382">AU718*1000</f>
        <v>0</v>
      </c>
      <c r="AW718" s="638">
        <f>'23년(세부_실적)'!AU947</f>
        <v>0</v>
      </c>
      <c r="AX718" s="638">
        <f t="shared" ref="AX718" si="10383">AW718*1000</f>
        <v>0</v>
      </c>
      <c r="AY718" s="638">
        <f>'23년(세부_실적)'!AW947</f>
        <v>0</v>
      </c>
      <c r="AZ718" s="638">
        <f t="shared" ref="AZ718" si="10384">AY718*1000</f>
        <v>0</v>
      </c>
      <c r="BA718" s="638">
        <f>'23년(세부_실적)'!AY947</f>
        <v>0</v>
      </c>
      <c r="BB718" s="638">
        <f t="shared" ref="BB718" si="10385">BA718*1000</f>
        <v>0</v>
      </c>
      <c r="BC718" s="638">
        <f>'23년(세부_실적)'!BA947</f>
        <v>0</v>
      </c>
      <c r="BD718" s="638">
        <f t="shared" ref="BD718" si="10386">BC718*1000</f>
        <v>0</v>
      </c>
      <c r="BF718" s="617"/>
      <c r="BG718" s="617"/>
      <c r="BH718" s="617"/>
      <c r="BI718" s="617"/>
      <c r="BJ718" s="617"/>
      <c r="BK718" s="617"/>
      <c r="BL718" s="617"/>
      <c r="BM718" s="617"/>
      <c r="BN718" s="617"/>
      <c r="BO718" s="617"/>
      <c r="BP718" s="617"/>
      <c r="BQ718" s="617"/>
      <c r="BR718" s="617"/>
      <c r="BS718" s="617"/>
      <c r="BT718" s="617"/>
      <c r="BU718" s="617"/>
      <c r="BV718" s="617"/>
      <c r="BW718" s="617"/>
      <c r="BX718" s="617"/>
      <c r="BY718" s="617"/>
      <c r="BZ718" s="617"/>
      <c r="CA718" s="617"/>
      <c r="CB718" s="617"/>
      <c r="CC718" s="617"/>
      <c r="CD718" s="617"/>
      <c r="CE718" s="617"/>
      <c r="CF718" s="617"/>
      <c r="CG718" s="617"/>
      <c r="CH718" s="617"/>
      <c r="CI718" s="617"/>
      <c r="CJ718" s="617"/>
      <c r="CK718" s="617"/>
      <c r="CL718" s="617"/>
      <c r="CM718" s="617"/>
      <c r="CN718" s="617"/>
      <c r="CO718" s="617"/>
      <c r="CP718" s="617"/>
      <c r="CQ718" s="617"/>
      <c r="CR718" s="617"/>
      <c r="CS718" s="617"/>
      <c r="CT718" s="617"/>
      <c r="CU718" s="617"/>
      <c r="CV718" s="617"/>
      <c r="CW718" s="617"/>
      <c r="CX718" s="617"/>
      <c r="CY718" s="617"/>
      <c r="CZ718" s="617"/>
      <c r="DA718" s="617"/>
      <c r="DB718" s="6">
        <f t="shared" si="10279"/>
        <v>0</v>
      </c>
      <c r="DC718" s="6">
        <f t="shared" si="10280"/>
        <v>0</v>
      </c>
      <c r="DD718" s="6">
        <f t="shared" si="10281"/>
        <v>0</v>
      </c>
      <c r="DE718" s="6">
        <f t="shared" si="10282"/>
        <v>0</v>
      </c>
      <c r="DF718" s="6">
        <f t="shared" si="10283"/>
        <v>0</v>
      </c>
      <c r="DG718" s="6">
        <f t="shared" si="10284"/>
        <v>0</v>
      </c>
      <c r="DH718" s="6">
        <f t="shared" si="10285"/>
        <v>0</v>
      </c>
      <c r="DI718" s="6">
        <f t="shared" si="10286"/>
        <v>0</v>
      </c>
      <c r="DJ718" s="6">
        <f t="shared" si="10287"/>
        <v>0</v>
      </c>
      <c r="DK718" s="6">
        <f t="shared" si="10288"/>
        <v>0</v>
      </c>
      <c r="DL718" s="6">
        <f t="shared" si="10289"/>
        <v>0</v>
      </c>
      <c r="DM718" s="6">
        <f t="shared" si="10290"/>
        <v>0</v>
      </c>
      <c r="DO718" s="6">
        <f t="shared" si="10291"/>
        <v>0</v>
      </c>
      <c r="DP718" s="6">
        <f t="shared" si="10292"/>
        <v>0</v>
      </c>
      <c r="DQ718" s="6">
        <f t="shared" si="10293"/>
        <v>0</v>
      </c>
      <c r="DR718" s="6">
        <f t="shared" si="10294"/>
        <v>0</v>
      </c>
      <c r="DS718" s="6">
        <f t="shared" si="10295"/>
        <v>0</v>
      </c>
      <c r="DT718" s="6">
        <f t="shared" si="10296"/>
        <v>0</v>
      </c>
      <c r="DU718" s="6">
        <f t="shared" si="10297"/>
        <v>0</v>
      </c>
      <c r="DV718" s="6">
        <f t="shared" si="10298"/>
        <v>0</v>
      </c>
      <c r="DW718" s="6">
        <f t="shared" si="10299"/>
        <v>0</v>
      </c>
      <c r="DX718" s="6">
        <f t="shared" si="10300"/>
        <v>0</v>
      </c>
      <c r="DY718" s="6">
        <f t="shared" si="10301"/>
        <v>0</v>
      </c>
      <c r="DZ718" s="6">
        <f t="shared" si="10302"/>
        <v>0</v>
      </c>
    </row>
    <row r="719" spans="2:130" ht="12" customHeight="1" outlineLevel="1">
      <c r="B719" s="6">
        <f>'23년(세부_실적)'!A948</f>
        <v>713</v>
      </c>
      <c r="C719" s="620"/>
      <c r="D719" s="620"/>
      <c r="E719" s="622" t="str">
        <f>'23년(세부_실적)'!D948</f>
        <v>1200mm, 5K</v>
      </c>
      <c r="F719" s="622" t="str">
        <f>'23년(세부_실적)'!E948</f>
        <v>PLN021-T0912350N2R-562</v>
      </c>
      <c r="G719" s="622" t="s">
        <v>1685</v>
      </c>
      <c r="H719" s="622" t="str">
        <f>'23년(세부_실적)'!F948</f>
        <v>T09</v>
      </c>
      <c r="I719" s="617" t="str">
        <f>'23년(세부_실적)'!G948</f>
        <v>구</v>
      </c>
      <c r="J719" s="617" t="str">
        <f>'23년(세부_실적)'!H948</f>
        <v>SY</v>
      </c>
      <c r="K719" s="617">
        <f>'23년(세부_실적)'!I948</f>
        <v>9.6199999999999992</v>
      </c>
      <c r="L719" s="617">
        <f>'23년(세부_실적)'!J948</f>
        <v>0</v>
      </c>
      <c r="M719" s="617">
        <f>'23년(세부_실적)'!K948</f>
        <v>9.6199999999999992</v>
      </c>
      <c r="N719" s="617">
        <f>'23년(세부_실적)'!L948</f>
        <v>0</v>
      </c>
      <c r="O719" s="617">
        <f>'23년(세부_실적)'!M948</f>
        <v>9.6199999999999992</v>
      </c>
      <c r="P719" s="617">
        <f>'23년(세부_실적)'!N948</f>
        <v>0</v>
      </c>
      <c r="Q719" s="617">
        <f>'23년(세부_실적)'!O948</f>
        <v>9.6199999999999992</v>
      </c>
      <c r="R719" s="617">
        <f>'23년(세부_실적)'!P948</f>
        <v>0</v>
      </c>
      <c r="S719" s="638">
        <f>'23년(세부_실적)'!Q948</f>
        <v>0</v>
      </c>
      <c r="T719" s="638">
        <f t="shared" si="10247"/>
        <v>0</v>
      </c>
      <c r="U719" s="638">
        <f>'23년(세부_실적)'!S948</f>
        <v>0</v>
      </c>
      <c r="V719" s="638">
        <f t="shared" si="10248"/>
        <v>0</v>
      </c>
      <c r="W719" s="638">
        <f>'23년(세부_실적)'!U948</f>
        <v>0</v>
      </c>
      <c r="X719" s="638">
        <f t="shared" si="10249"/>
        <v>0</v>
      </c>
      <c r="Y719" s="638">
        <f>'23년(세부_실적)'!W948</f>
        <v>0</v>
      </c>
      <c r="Z719" s="638">
        <f t="shared" si="10250"/>
        <v>0</v>
      </c>
      <c r="AA719" s="638">
        <f>'23년(세부_실적)'!Y948</f>
        <v>0</v>
      </c>
      <c r="AB719" s="638">
        <f t="shared" si="10250"/>
        <v>0</v>
      </c>
      <c r="AC719" s="638">
        <f>'23년(세부_실적)'!AA948</f>
        <v>0</v>
      </c>
      <c r="AD719" s="638">
        <f t="shared" ref="AD719" si="10387">AC719*1000</f>
        <v>0</v>
      </c>
      <c r="AE719" s="638">
        <f>'23년(세부_실적)'!AC948</f>
        <v>0</v>
      </c>
      <c r="AF719" s="638">
        <f t="shared" ref="AF719" si="10388">AE719*1000</f>
        <v>0</v>
      </c>
      <c r="AG719" s="638">
        <f>'23년(세부_실적)'!AE948</f>
        <v>0</v>
      </c>
      <c r="AH719" s="638">
        <f t="shared" ref="AH719" si="10389">AG719*1000</f>
        <v>0</v>
      </c>
      <c r="AI719" s="638">
        <f>'23년(세부_실적)'!AG948</f>
        <v>0</v>
      </c>
      <c r="AJ719" s="638">
        <f t="shared" ref="AJ719" si="10390">AI719*1000</f>
        <v>0</v>
      </c>
      <c r="AK719" s="638">
        <f>'23년(세부_실적)'!AI948</f>
        <v>0</v>
      </c>
      <c r="AL719" s="638">
        <f t="shared" ref="AL719" si="10391">AK719*1000</f>
        <v>0</v>
      </c>
      <c r="AM719" s="638">
        <f>'23년(세부_실적)'!AK948</f>
        <v>0</v>
      </c>
      <c r="AN719" s="638">
        <f t="shared" ref="AN719" si="10392">AM719*1000</f>
        <v>0</v>
      </c>
      <c r="AO719" s="638">
        <f>'23년(세부_실적)'!AM948</f>
        <v>0</v>
      </c>
      <c r="AP719" s="638">
        <f t="shared" ref="AP719" si="10393">AO719*1000</f>
        <v>0</v>
      </c>
      <c r="AQ719" s="638">
        <f>'23년(세부_실적)'!AO948</f>
        <v>0</v>
      </c>
      <c r="AR719" s="638">
        <f t="shared" ref="AR719" si="10394">AQ719*1000</f>
        <v>0</v>
      </c>
      <c r="AS719" s="638">
        <f>'23년(세부_실적)'!AQ948</f>
        <v>0</v>
      </c>
      <c r="AT719" s="638">
        <f t="shared" ref="AT719" si="10395">AS719*1000</f>
        <v>0</v>
      </c>
      <c r="AU719" s="638">
        <f>'23년(세부_실적)'!AS948</f>
        <v>0</v>
      </c>
      <c r="AV719" s="638">
        <f t="shared" ref="AV719" si="10396">AU719*1000</f>
        <v>0</v>
      </c>
      <c r="AW719" s="638">
        <f>'23년(세부_실적)'!AU948</f>
        <v>0</v>
      </c>
      <c r="AX719" s="638">
        <f t="shared" ref="AX719" si="10397">AW719*1000</f>
        <v>0</v>
      </c>
      <c r="AY719" s="638">
        <f>'23년(세부_실적)'!AW948</f>
        <v>0</v>
      </c>
      <c r="AZ719" s="638">
        <f t="shared" ref="AZ719" si="10398">AY719*1000</f>
        <v>0</v>
      </c>
      <c r="BA719" s="638">
        <f>'23년(세부_실적)'!AY948</f>
        <v>0</v>
      </c>
      <c r="BB719" s="638">
        <f t="shared" ref="BB719" si="10399">BA719*1000</f>
        <v>0</v>
      </c>
      <c r="BC719" s="638">
        <f>'23년(세부_실적)'!BA948</f>
        <v>0</v>
      </c>
      <c r="BD719" s="638">
        <f t="shared" ref="BD719" si="10400">BC719*1000</f>
        <v>0</v>
      </c>
      <c r="BF719" s="617"/>
      <c r="BG719" s="617"/>
      <c r="BH719" s="617"/>
      <c r="BI719" s="617"/>
      <c r="BJ719" s="617"/>
      <c r="BK719" s="617"/>
      <c r="BL719" s="617"/>
      <c r="BM719" s="617"/>
      <c r="BN719" s="617"/>
      <c r="BO719" s="617"/>
      <c r="BP719" s="617"/>
      <c r="BQ719" s="617"/>
      <c r="BR719" s="617"/>
      <c r="BS719" s="617"/>
      <c r="BT719" s="617"/>
      <c r="BU719" s="617"/>
      <c r="BV719" s="617"/>
      <c r="BW719" s="617"/>
      <c r="BX719" s="617"/>
      <c r="BY719" s="617"/>
      <c r="BZ719" s="617"/>
      <c r="CA719" s="617"/>
      <c r="CB719" s="617"/>
      <c r="CC719" s="617"/>
      <c r="CD719" s="617"/>
      <c r="CE719" s="617"/>
      <c r="CF719" s="617"/>
      <c r="CG719" s="617"/>
      <c r="CH719" s="617"/>
      <c r="CI719" s="617"/>
      <c r="CJ719" s="617"/>
      <c r="CK719" s="617"/>
      <c r="CL719" s="617"/>
      <c r="CM719" s="617"/>
      <c r="CN719" s="617"/>
      <c r="CO719" s="617"/>
      <c r="CP719" s="617"/>
      <c r="CQ719" s="617"/>
      <c r="CR719" s="617"/>
      <c r="CS719" s="617"/>
      <c r="CT719" s="617"/>
      <c r="CU719" s="617"/>
      <c r="CV719" s="617"/>
      <c r="CW719" s="617"/>
      <c r="CX719" s="617"/>
      <c r="CY719" s="617"/>
      <c r="CZ719" s="617"/>
      <c r="DA719" s="617"/>
      <c r="DB719" s="6">
        <f t="shared" si="10279"/>
        <v>0</v>
      </c>
      <c r="DC719" s="6">
        <f t="shared" si="10280"/>
        <v>0</v>
      </c>
      <c r="DD719" s="6">
        <f t="shared" si="10281"/>
        <v>0</v>
      </c>
      <c r="DE719" s="6">
        <f t="shared" si="10282"/>
        <v>0</v>
      </c>
      <c r="DF719" s="6">
        <f t="shared" si="10283"/>
        <v>0</v>
      </c>
      <c r="DG719" s="6">
        <f t="shared" si="10284"/>
        <v>0</v>
      </c>
      <c r="DH719" s="6">
        <f t="shared" si="10285"/>
        <v>0</v>
      </c>
      <c r="DI719" s="6">
        <f t="shared" si="10286"/>
        <v>0</v>
      </c>
      <c r="DJ719" s="6">
        <f t="shared" si="10287"/>
        <v>0</v>
      </c>
      <c r="DK719" s="6">
        <f t="shared" si="10288"/>
        <v>0</v>
      </c>
      <c r="DL719" s="6">
        <f t="shared" si="10289"/>
        <v>0</v>
      </c>
      <c r="DM719" s="6">
        <f t="shared" si="10290"/>
        <v>0</v>
      </c>
      <c r="DO719" s="6">
        <f t="shared" si="10291"/>
        <v>0</v>
      </c>
      <c r="DP719" s="6">
        <f t="shared" si="10292"/>
        <v>0</v>
      </c>
      <c r="DQ719" s="6">
        <f t="shared" si="10293"/>
        <v>0</v>
      </c>
      <c r="DR719" s="6">
        <f t="shared" si="10294"/>
        <v>0</v>
      </c>
      <c r="DS719" s="6">
        <f t="shared" si="10295"/>
        <v>0</v>
      </c>
      <c r="DT719" s="6">
        <f t="shared" si="10296"/>
        <v>0</v>
      </c>
      <c r="DU719" s="6">
        <f t="shared" si="10297"/>
        <v>0</v>
      </c>
      <c r="DV719" s="6">
        <f t="shared" si="10298"/>
        <v>0</v>
      </c>
      <c r="DW719" s="6">
        <f t="shared" si="10299"/>
        <v>0</v>
      </c>
      <c r="DX719" s="6">
        <f t="shared" si="10300"/>
        <v>0</v>
      </c>
      <c r="DY719" s="6">
        <f t="shared" si="10301"/>
        <v>0</v>
      </c>
      <c r="DZ719" s="6">
        <f t="shared" si="10302"/>
        <v>0</v>
      </c>
    </row>
    <row r="720" spans="2:130" ht="12" customHeight="1" outlineLevel="1">
      <c r="B720" s="6">
        <f>'23년(세부_실적)'!A949</f>
        <v>714</v>
      </c>
      <c r="C720" s="620"/>
      <c r="D720" s="620"/>
      <c r="E720" s="622" t="str">
        <f>'23년(세부_실적)'!D949</f>
        <v>1200mm, 6.5K</v>
      </c>
      <c r="F720" s="622" t="str">
        <f>'23년(세부_실적)'!E949</f>
        <v>PLN021-T0912365N2R-562</v>
      </c>
      <c r="G720" s="622" t="s">
        <v>1686</v>
      </c>
      <c r="H720" s="622" t="str">
        <f>'23년(세부_실적)'!F949</f>
        <v>T09</v>
      </c>
      <c r="I720" s="617" t="str">
        <f>'23년(세부_실적)'!G949</f>
        <v>구</v>
      </c>
      <c r="J720" s="617" t="str">
        <f>'23년(세부_실적)'!H949</f>
        <v>SY</v>
      </c>
      <c r="K720" s="617">
        <f>'23년(세부_실적)'!I949</f>
        <v>9.6199999999999992</v>
      </c>
      <c r="L720" s="617">
        <f>'23년(세부_실적)'!J949</f>
        <v>0</v>
      </c>
      <c r="M720" s="617">
        <f>'23년(세부_실적)'!K949</f>
        <v>9.6199999999999992</v>
      </c>
      <c r="N720" s="617">
        <f>'23년(세부_실적)'!L949</f>
        <v>0</v>
      </c>
      <c r="O720" s="617">
        <f>'23년(세부_실적)'!M949</f>
        <v>9.6199999999999992</v>
      </c>
      <c r="P720" s="617">
        <f>'23년(세부_실적)'!N949</f>
        <v>0</v>
      </c>
      <c r="Q720" s="617">
        <f>'23년(세부_실적)'!O949</f>
        <v>9.6199999999999992</v>
      </c>
      <c r="R720" s="617">
        <f>'23년(세부_실적)'!P949</f>
        <v>0</v>
      </c>
      <c r="S720" s="638">
        <f>'23년(세부_실적)'!Q949</f>
        <v>0</v>
      </c>
      <c r="T720" s="638">
        <f t="shared" si="10247"/>
        <v>0</v>
      </c>
      <c r="U720" s="638">
        <f>'23년(세부_실적)'!S949</f>
        <v>0</v>
      </c>
      <c r="V720" s="638">
        <f t="shared" si="10248"/>
        <v>0</v>
      </c>
      <c r="W720" s="638">
        <f>'23년(세부_실적)'!U949</f>
        <v>0</v>
      </c>
      <c r="X720" s="638">
        <f t="shared" si="10249"/>
        <v>0</v>
      </c>
      <c r="Y720" s="638">
        <f>'23년(세부_실적)'!W949</f>
        <v>0</v>
      </c>
      <c r="Z720" s="638">
        <f t="shared" si="10250"/>
        <v>0</v>
      </c>
      <c r="AA720" s="638">
        <f>'23년(세부_실적)'!Y949</f>
        <v>0</v>
      </c>
      <c r="AB720" s="638">
        <f t="shared" si="10250"/>
        <v>0</v>
      </c>
      <c r="AC720" s="638">
        <f>'23년(세부_실적)'!AA949</f>
        <v>0</v>
      </c>
      <c r="AD720" s="638">
        <f t="shared" ref="AD720" si="10401">AC720*1000</f>
        <v>0</v>
      </c>
      <c r="AE720" s="638">
        <f>'23년(세부_실적)'!AC949</f>
        <v>0</v>
      </c>
      <c r="AF720" s="638">
        <f t="shared" ref="AF720" si="10402">AE720*1000</f>
        <v>0</v>
      </c>
      <c r="AG720" s="638">
        <f>'23년(세부_실적)'!AE949</f>
        <v>0</v>
      </c>
      <c r="AH720" s="638">
        <f t="shared" ref="AH720" si="10403">AG720*1000</f>
        <v>0</v>
      </c>
      <c r="AI720" s="638">
        <f>'23년(세부_실적)'!AG949</f>
        <v>0</v>
      </c>
      <c r="AJ720" s="638">
        <f t="shared" ref="AJ720" si="10404">AI720*1000</f>
        <v>0</v>
      </c>
      <c r="AK720" s="638">
        <f>'23년(세부_실적)'!AI949</f>
        <v>0</v>
      </c>
      <c r="AL720" s="638">
        <f t="shared" ref="AL720" si="10405">AK720*1000</f>
        <v>0</v>
      </c>
      <c r="AM720" s="638">
        <f>'23년(세부_실적)'!AK949</f>
        <v>0</v>
      </c>
      <c r="AN720" s="638">
        <f t="shared" ref="AN720" si="10406">AM720*1000</f>
        <v>0</v>
      </c>
      <c r="AO720" s="638">
        <f>'23년(세부_실적)'!AM949</f>
        <v>0</v>
      </c>
      <c r="AP720" s="638">
        <f t="shared" ref="AP720" si="10407">AO720*1000</f>
        <v>0</v>
      </c>
      <c r="AQ720" s="638">
        <f>'23년(세부_실적)'!AO949</f>
        <v>0</v>
      </c>
      <c r="AR720" s="638">
        <f t="shared" ref="AR720" si="10408">AQ720*1000</f>
        <v>0</v>
      </c>
      <c r="AS720" s="638">
        <f>'23년(세부_실적)'!AQ949</f>
        <v>0</v>
      </c>
      <c r="AT720" s="638">
        <f t="shared" ref="AT720" si="10409">AS720*1000</f>
        <v>0</v>
      </c>
      <c r="AU720" s="638">
        <f>'23년(세부_실적)'!AS949</f>
        <v>0</v>
      </c>
      <c r="AV720" s="638">
        <f t="shared" ref="AV720" si="10410">AU720*1000</f>
        <v>0</v>
      </c>
      <c r="AW720" s="638">
        <f>'23년(세부_실적)'!AU949</f>
        <v>0</v>
      </c>
      <c r="AX720" s="638">
        <f t="shared" ref="AX720" si="10411">AW720*1000</f>
        <v>0</v>
      </c>
      <c r="AY720" s="638">
        <f>'23년(세부_실적)'!AW949</f>
        <v>0</v>
      </c>
      <c r="AZ720" s="638">
        <f t="shared" ref="AZ720" si="10412">AY720*1000</f>
        <v>0</v>
      </c>
      <c r="BA720" s="638">
        <f>'23년(세부_실적)'!AY949</f>
        <v>0</v>
      </c>
      <c r="BB720" s="638">
        <f t="shared" ref="BB720" si="10413">BA720*1000</f>
        <v>0</v>
      </c>
      <c r="BC720" s="638">
        <f>'23년(세부_실적)'!BA949</f>
        <v>0</v>
      </c>
      <c r="BD720" s="638">
        <f t="shared" ref="BD720" si="10414">BC720*1000</f>
        <v>0</v>
      </c>
      <c r="BF720" s="617"/>
      <c r="BG720" s="617"/>
      <c r="BH720" s="617"/>
      <c r="BI720" s="617"/>
      <c r="BJ720" s="617"/>
      <c r="BK720" s="617"/>
      <c r="BL720" s="617"/>
      <c r="BM720" s="617"/>
      <c r="BN720" s="617"/>
      <c r="BO720" s="617"/>
      <c r="BP720" s="617"/>
      <c r="BQ720" s="617"/>
      <c r="BR720" s="617"/>
      <c r="BS720" s="617"/>
      <c r="BT720" s="617"/>
      <c r="BU720" s="617"/>
      <c r="BV720" s="617"/>
      <c r="BW720" s="617"/>
      <c r="BX720" s="617"/>
      <c r="BY720" s="617"/>
      <c r="BZ720" s="617"/>
      <c r="CA720" s="617"/>
      <c r="CB720" s="617"/>
      <c r="CC720" s="617"/>
      <c r="CD720" s="617"/>
      <c r="CE720" s="617"/>
      <c r="CF720" s="617"/>
      <c r="CG720" s="617"/>
      <c r="CH720" s="617"/>
      <c r="CI720" s="617"/>
      <c r="CJ720" s="617"/>
      <c r="CK720" s="617"/>
      <c r="CL720" s="617"/>
      <c r="CM720" s="617"/>
      <c r="CN720" s="617"/>
      <c r="CO720" s="617"/>
      <c r="CP720" s="617"/>
      <c r="CQ720" s="617"/>
      <c r="CR720" s="617"/>
      <c r="CS720" s="617"/>
      <c r="CT720" s="617"/>
      <c r="CU720" s="617"/>
      <c r="CV720" s="617"/>
      <c r="CW720" s="617"/>
      <c r="CX720" s="617"/>
      <c r="CY720" s="617"/>
      <c r="CZ720" s="617"/>
      <c r="DA720" s="617"/>
      <c r="DB720" s="6">
        <f t="shared" si="10279"/>
        <v>0</v>
      </c>
      <c r="DC720" s="6">
        <f t="shared" si="10280"/>
        <v>0</v>
      </c>
      <c r="DD720" s="6">
        <f t="shared" si="10281"/>
        <v>0</v>
      </c>
      <c r="DE720" s="6">
        <f t="shared" si="10282"/>
        <v>0</v>
      </c>
      <c r="DF720" s="6">
        <f t="shared" si="10283"/>
        <v>0</v>
      </c>
      <c r="DG720" s="6">
        <f t="shared" si="10284"/>
        <v>0</v>
      </c>
      <c r="DH720" s="6">
        <f t="shared" si="10285"/>
        <v>0</v>
      </c>
      <c r="DI720" s="6">
        <f t="shared" si="10286"/>
        <v>0</v>
      </c>
      <c r="DJ720" s="6">
        <f t="shared" si="10287"/>
        <v>0</v>
      </c>
      <c r="DK720" s="6">
        <f t="shared" si="10288"/>
        <v>0</v>
      </c>
      <c r="DL720" s="6">
        <f t="shared" si="10289"/>
        <v>0</v>
      </c>
      <c r="DM720" s="6">
        <f t="shared" si="10290"/>
        <v>0</v>
      </c>
      <c r="DO720" s="6">
        <f t="shared" si="10291"/>
        <v>0</v>
      </c>
      <c r="DP720" s="6">
        <f t="shared" si="10292"/>
        <v>0</v>
      </c>
      <c r="DQ720" s="6">
        <f t="shared" si="10293"/>
        <v>0</v>
      </c>
      <c r="DR720" s="6">
        <f t="shared" si="10294"/>
        <v>0</v>
      </c>
      <c r="DS720" s="6">
        <f t="shared" si="10295"/>
        <v>0</v>
      </c>
      <c r="DT720" s="6">
        <f t="shared" si="10296"/>
        <v>0</v>
      </c>
      <c r="DU720" s="6">
        <f t="shared" si="10297"/>
        <v>0</v>
      </c>
      <c r="DV720" s="6">
        <f t="shared" si="10298"/>
        <v>0</v>
      </c>
      <c r="DW720" s="6">
        <f t="shared" si="10299"/>
        <v>0</v>
      </c>
      <c r="DX720" s="6">
        <f t="shared" si="10300"/>
        <v>0</v>
      </c>
      <c r="DY720" s="6">
        <f t="shared" si="10301"/>
        <v>0</v>
      </c>
      <c r="DZ720" s="6">
        <f t="shared" si="10302"/>
        <v>0</v>
      </c>
    </row>
    <row r="721" spans="2:130" ht="12" customHeight="1" outlineLevel="1">
      <c r="B721" s="6">
        <f>'23년(세부_실적)'!A950</f>
        <v>715</v>
      </c>
      <c r="C721" s="620"/>
      <c r="D721" s="620"/>
      <c r="E721" s="622" t="str">
        <f>'23년(세부_실적)'!D950</f>
        <v>1200mm, 4K</v>
      </c>
      <c r="F721" s="622" t="str">
        <f>'23년(세부_실적)'!E950</f>
        <v>PLN021-T0916330N2R-562</v>
      </c>
      <c r="G721" s="622" t="s">
        <v>1687</v>
      </c>
      <c r="H721" s="622" t="str">
        <f>'23년(세부_실적)'!F950</f>
        <v>T09</v>
      </c>
      <c r="I721" s="617" t="str">
        <f>'23년(세부_실적)'!G950</f>
        <v>구</v>
      </c>
      <c r="J721" s="617" t="str">
        <f>'23년(세부_실적)'!H950</f>
        <v>SY</v>
      </c>
      <c r="K721" s="617">
        <f>'23년(세부_실적)'!I950</f>
        <v>9.6199999999999992</v>
      </c>
      <c r="L721" s="617">
        <f>'23년(세부_실적)'!J950</f>
        <v>0</v>
      </c>
      <c r="M721" s="617">
        <f>'23년(세부_실적)'!K950</f>
        <v>9.6199999999999992</v>
      </c>
      <c r="N721" s="617">
        <f>'23년(세부_실적)'!L950</f>
        <v>0</v>
      </c>
      <c r="O721" s="617">
        <f>'23년(세부_실적)'!M950</f>
        <v>9.6199999999999992</v>
      </c>
      <c r="P721" s="617">
        <f>'23년(세부_실적)'!N950</f>
        <v>0</v>
      </c>
      <c r="Q721" s="617">
        <f>'23년(세부_실적)'!O950</f>
        <v>9.6199999999999992</v>
      </c>
      <c r="R721" s="617">
        <f>'23년(세부_실적)'!P950</f>
        <v>0</v>
      </c>
      <c r="S721" s="638">
        <f>'23년(세부_실적)'!Q950</f>
        <v>0</v>
      </c>
      <c r="T721" s="638">
        <f t="shared" si="10247"/>
        <v>0</v>
      </c>
      <c r="U721" s="638">
        <f>'23년(세부_실적)'!S950</f>
        <v>0</v>
      </c>
      <c r="V721" s="638">
        <f t="shared" si="10248"/>
        <v>0</v>
      </c>
      <c r="W721" s="638">
        <f>'23년(세부_실적)'!U950</f>
        <v>0</v>
      </c>
      <c r="X721" s="638">
        <f t="shared" si="10249"/>
        <v>0</v>
      </c>
      <c r="Y721" s="638">
        <f>'23년(세부_실적)'!W950</f>
        <v>0</v>
      </c>
      <c r="Z721" s="638">
        <f t="shared" si="10250"/>
        <v>0</v>
      </c>
      <c r="AA721" s="638">
        <f>'23년(세부_실적)'!Y950</f>
        <v>0</v>
      </c>
      <c r="AB721" s="638">
        <f t="shared" si="10250"/>
        <v>0</v>
      </c>
      <c r="AC721" s="638">
        <f>'23년(세부_실적)'!AA950</f>
        <v>0</v>
      </c>
      <c r="AD721" s="638">
        <f t="shared" ref="AD721" si="10415">AC721*1000</f>
        <v>0</v>
      </c>
      <c r="AE721" s="638">
        <f>'23년(세부_실적)'!AC950</f>
        <v>0</v>
      </c>
      <c r="AF721" s="638">
        <f t="shared" ref="AF721" si="10416">AE721*1000</f>
        <v>0</v>
      </c>
      <c r="AG721" s="638">
        <f>'23년(세부_실적)'!AE950</f>
        <v>0</v>
      </c>
      <c r="AH721" s="638">
        <f t="shared" ref="AH721" si="10417">AG721*1000</f>
        <v>0</v>
      </c>
      <c r="AI721" s="638">
        <f>'23년(세부_실적)'!AG950</f>
        <v>0</v>
      </c>
      <c r="AJ721" s="638">
        <f t="shared" ref="AJ721" si="10418">AI721*1000</f>
        <v>0</v>
      </c>
      <c r="AK721" s="638">
        <f>'23년(세부_실적)'!AI950</f>
        <v>0</v>
      </c>
      <c r="AL721" s="638">
        <f t="shared" ref="AL721" si="10419">AK721*1000</f>
        <v>0</v>
      </c>
      <c r="AM721" s="638">
        <f>'23년(세부_실적)'!AK950</f>
        <v>0</v>
      </c>
      <c r="AN721" s="638">
        <f t="shared" ref="AN721" si="10420">AM721*1000</f>
        <v>0</v>
      </c>
      <c r="AO721" s="638">
        <f>'23년(세부_실적)'!AM950</f>
        <v>0</v>
      </c>
      <c r="AP721" s="638">
        <f t="shared" ref="AP721" si="10421">AO721*1000</f>
        <v>0</v>
      </c>
      <c r="AQ721" s="638">
        <f>'23년(세부_실적)'!AO950</f>
        <v>0</v>
      </c>
      <c r="AR721" s="638">
        <f t="shared" ref="AR721" si="10422">AQ721*1000</f>
        <v>0</v>
      </c>
      <c r="AS721" s="638">
        <f>'23년(세부_실적)'!AQ950</f>
        <v>0</v>
      </c>
      <c r="AT721" s="638">
        <f t="shared" ref="AT721" si="10423">AS721*1000</f>
        <v>0</v>
      </c>
      <c r="AU721" s="638">
        <f>'23년(세부_실적)'!AS950</f>
        <v>0</v>
      </c>
      <c r="AV721" s="638">
        <f t="shared" ref="AV721" si="10424">AU721*1000</f>
        <v>0</v>
      </c>
      <c r="AW721" s="638">
        <f>'23년(세부_실적)'!AU950</f>
        <v>0</v>
      </c>
      <c r="AX721" s="638">
        <f t="shared" ref="AX721" si="10425">AW721*1000</f>
        <v>0</v>
      </c>
      <c r="AY721" s="638">
        <f>'23년(세부_실적)'!AW950</f>
        <v>0</v>
      </c>
      <c r="AZ721" s="638">
        <f t="shared" ref="AZ721" si="10426">AY721*1000</f>
        <v>0</v>
      </c>
      <c r="BA721" s="638">
        <f>'23년(세부_실적)'!AY950</f>
        <v>0</v>
      </c>
      <c r="BB721" s="638">
        <f t="shared" ref="BB721" si="10427">BA721*1000</f>
        <v>0</v>
      </c>
      <c r="BC721" s="638">
        <f>'23년(세부_실적)'!BA950</f>
        <v>0</v>
      </c>
      <c r="BD721" s="638">
        <f t="shared" ref="BD721" si="10428">BC721*1000</f>
        <v>0</v>
      </c>
      <c r="BF721" s="617"/>
      <c r="BG721" s="617"/>
      <c r="BH721" s="617"/>
      <c r="BI721" s="617"/>
      <c r="BJ721" s="617"/>
      <c r="BK721" s="617"/>
      <c r="BL721" s="617"/>
      <c r="BM721" s="617"/>
      <c r="BN721" s="617"/>
      <c r="BO721" s="617"/>
      <c r="BP721" s="617"/>
      <c r="BQ721" s="617"/>
      <c r="BR721" s="617"/>
      <c r="BS721" s="617"/>
      <c r="BT721" s="617"/>
      <c r="BU721" s="617"/>
      <c r="BV721" s="617"/>
      <c r="BW721" s="617"/>
      <c r="BX721" s="617"/>
      <c r="BY721" s="617"/>
      <c r="BZ721" s="617"/>
      <c r="CA721" s="617"/>
      <c r="CB721" s="617"/>
      <c r="CC721" s="617"/>
      <c r="CD721" s="617"/>
      <c r="CE721" s="617"/>
      <c r="CF721" s="617"/>
      <c r="CG721" s="617"/>
      <c r="CH721" s="617"/>
      <c r="CI721" s="617"/>
      <c r="CJ721" s="617"/>
      <c r="CK721" s="617"/>
      <c r="CL721" s="617"/>
      <c r="CM721" s="617"/>
      <c r="CN721" s="617"/>
      <c r="CO721" s="617"/>
      <c r="CP721" s="617"/>
      <c r="CQ721" s="617"/>
      <c r="CR721" s="617"/>
      <c r="CS721" s="617"/>
      <c r="CT721" s="617"/>
      <c r="CU721" s="617"/>
      <c r="CV721" s="617"/>
      <c r="CW721" s="617"/>
      <c r="CX721" s="617"/>
      <c r="CY721" s="617"/>
      <c r="CZ721" s="617"/>
      <c r="DA721" s="617"/>
      <c r="DB721" s="6">
        <f t="shared" si="10279"/>
        <v>0</v>
      </c>
      <c r="DC721" s="6">
        <f t="shared" si="10280"/>
        <v>0</v>
      </c>
      <c r="DD721" s="6">
        <f t="shared" si="10281"/>
        <v>0</v>
      </c>
      <c r="DE721" s="6">
        <f t="shared" si="10282"/>
        <v>0</v>
      </c>
      <c r="DF721" s="6">
        <f t="shared" si="10283"/>
        <v>0</v>
      </c>
      <c r="DG721" s="6">
        <f t="shared" si="10284"/>
        <v>0</v>
      </c>
      <c r="DH721" s="6">
        <f t="shared" si="10285"/>
        <v>0</v>
      </c>
      <c r="DI721" s="6">
        <f t="shared" si="10286"/>
        <v>0</v>
      </c>
      <c r="DJ721" s="6">
        <f t="shared" si="10287"/>
        <v>0</v>
      </c>
      <c r="DK721" s="6">
        <f t="shared" si="10288"/>
        <v>0</v>
      </c>
      <c r="DL721" s="6">
        <f t="shared" si="10289"/>
        <v>0</v>
      </c>
      <c r="DM721" s="6">
        <f t="shared" si="10290"/>
        <v>0</v>
      </c>
      <c r="DO721" s="6">
        <f t="shared" si="10291"/>
        <v>0</v>
      </c>
      <c r="DP721" s="6">
        <f t="shared" si="10292"/>
        <v>0</v>
      </c>
      <c r="DQ721" s="6">
        <f t="shared" si="10293"/>
        <v>0</v>
      </c>
      <c r="DR721" s="6">
        <f t="shared" si="10294"/>
        <v>0</v>
      </c>
      <c r="DS721" s="6">
        <f t="shared" si="10295"/>
        <v>0</v>
      </c>
      <c r="DT721" s="6">
        <f t="shared" si="10296"/>
        <v>0</v>
      </c>
      <c r="DU721" s="6">
        <f t="shared" si="10297"/>
        <v>0</v>
      </c>
      <c r="DV721" s="6">
        <f t="shared" si="10298"/>
        <v>0</v>
      </c>
      <c r="DW721" s="6">
        <f t="shared" si="10299"/>
        <v>0</v>
      </c>
      <c r="DX721" s="6">
        <f t="shared" si="10300"/>
        <v>0</v>
      </c>
      <c r="DY721" s="6">
        <f t="shared" si="10301"/>
        <v>0</v>
      </c>
      <c r="DZ721" s="6">
        <f t="shared" si="10302"/>
        <v>0</v>
      </c>
    </row>
    <row r="722" spans="2:130" ht="12" customHeight="1" outlineLevel="1">
      <c r="B722" s="6">
        <f>'23년(세부_실적)'!A951</f>
        <v>716</v>
      </c>
      <c r="C722" s="620"/>
      <c r="D722" s="620"/>
      <c r="E722" s="622" t="str">
        <f>'23년(세부_실적)'!D951</f>
        <v>1200mm, 3.5K</v>
      </c>
      <c r="F722" s="622" t="str">
        <f>'23년(세부_실적)'!E951</f>
        <v>PLN021-T0916335N2R-563</v>
      </c>
      <c r="G722" s="622" t="s">
        <v>1688</v>
      </c>
      <c r="H722" s="622" t="str">
        <f>'23년(세부_실적)'!F951</f>
        <v>T09</v>
      </c>
      <c r="I722" s="617" t="str">
        <f>'23년(세부_실적)'!G951</f>
        <v>구</v>
      </c>
      <c r="J722" s="617" t="str">
        <f>'23년(세부_실적)'!H951</f>
        <v>SY</v>
      </c>
      <c r="K722" s="617">
        <f>'23년(세부_실적)'!I951</f>
        <v>9.6199999999999992</v>
      </c>
      <c r="L722" s="617">
        <f>'23년(세부_실적)'!J951</f>
        <v>0</v>
      </c>
      <c r="M722" s="617">
        <f>'23년(세부_실적)'!K951</f>
        <v>9.6199999999999992</v>
      </c>
      <c r="N722" s="617">
        <f>'23년(세부_실적)'!L951</f>
        <v>0</v>
      </c>
      <c r="O722" s="617">
        <f>'23년(세부_실적)'!M951</f>
        <v>9.6199999999999992</v>
      </c>
      <c r="P722" s="617">
        <f>'23년(세부_실적)'!N951</f>
        <v>0</v>
      </c>
      <c r="Q722" s="617">
        <f>'23년(세부_실적)'!O951</f>
        <v>9.6199999999999992</v>
      </c>
      <c r="R722" s="617">
        <f>'23년(세부_실적)'!P951</f>
        <v>0</v>
      </c>
      <c r="S722" s="638">
        <f>'23년(세부_실적)'!Q951</f>
        <v>0</v>
      </c>
      <c r="T722" s="638">
        <f t="shared" si="10247"/>
        <v>0</v>
      </c>
      <c r="U722" s="638">
        <f>'23년(세부_실적)'!S951</f>
        <v>0</v>
      </c>
      <c r="V722" s="638">
        <f t="shared" si="10248"/>
        <v>0</v>
      </c>
      <c r="W722" s="638">
        <f>'23년(세부_실적)'!U951</f>
        <v>0</v>
      </c>
      <c r="X722" s="638">
        <f t="shared" si="10249"/>
        <v>0</v>
      </c>
      <c r="Y722" s="638">
        <f>'23년(세부_실적)'!W951</f>
        <v>0</v>
      </c>
      <c r="Z722" s="638">
        <f t="shared" si="10250"/>
        <v>0</v>
      </c>
      <c r="AA722" s="638">
        <f>'23년(세부_실적)'!Y951</f>
        <v>0</v>
      </c>
      <c r="AB722" s="638">
        <f t="shared" si="10250"/>
        <v>0</v>
      </c>
      <c r="AC722" s="638">
        <f>'23년(세부_실적)'!AA951</f>
        <v>0</v>
      </c>
      <c r="AD722" s="638">
        <f t="shared" ref="AD722" si="10429">AC722*1000</f>
        <v>0</v>
      </c>
      <c r="AE722" s="638">
        <f>'23년(세부_실적)'!AC951</f>
        <v>0</v>
      </c>
      <c r="AF722" s="638">
        <f t="shared" ref="AF722" si="10430">AE722*1000</f>
        <v>0</v>
      </c>
      <c r="AG722" s="638">
        <f>'23년(세부_실적)'!AE951</f>
        <v>0</v>
      </c>
      <c r="AH722" s="638">
        <f t="shared" ref="AH722" si="10431">AG722*1000</f>
        <v>0</v>
      </c>
      <c r="AI722" s="638">
        <f>'23년(세부_실적)'!AG951</f>
        <v>0</v>
      </c>
      <c r="AJ722" s="638">
        <f t="shared" ref="AJ722" si="10432">AI722*1000</f>
        <v>0</v>
      </c>
      <c r="AK722" s="638">
        <f>'23년(세부_실적)'!AI951</f>
        <v>0</v>
      </c>
      <c r="AL722" s="638">
        <f t="shared" ref="AL722" si="10433">AK722*1000</f>
        <v>0</v>
      </c>
      <c r="AM722" s="638">
        <f>'23년(세부_실적)'!AK951</f>
        <v>0</v>
      </c>
      <c r="AN722" s="638">
        <f t="shared" ref="AN722" si="10434">AM722*1000</f>
        <v>0</v>
      </c>
      <c r="AO722" s="638">
        <f>'23년(세부_실적)'!AM951</f>
        <v>0</v>
      </c>
      <c r="AP722" s="638">
        <f t="shared" ref="AP722" si="10435">AO722*1000</f>
        <v>0</v>
      </c>
      <c r="AQ722" s="638">
        <f>'23년(세부_실적)'!AO951</f>
        <v>0</v>
      </c>
      <c r="AR722" s="638">
        <f t="shared" ref="AR722" si="10436">AQ722*1000</f>
        <v>0</v>
      </c>
      <c r="AS722" s="638">
        <f>'23년(세부_실적)'!AQ951</f>
        <v>0</v>
      </c>
      <c r="AT722" s="638">
        <f t="shared" ref="AT722" si="10437">AS722*1000</f>
        <v>0</v>
      </c>
      <c r="AU722" s="638">
        <f>'23년(세부_실적)'!AS951</f>
        <v>0</v>
      </c>
      <c r="AV722" s="638">
        <f t="shared" ref="AV722" si="10438">AU722*1000</f>
        <v>0</v>
      </c>
      <c r="AW722" s="638">
        <f>'23년(세부_실적)'!AU951</f>
        <v>0</v>
      </c>
      <c r="AX722" s="638">
        <f t="shared" ref="AX722" si="10439">AW722*1000</f>
        <v>0</v>
      </c>
      <c r="AY722" s="638">
        <f>'23년(세부_실적)'!AW951</f>
        <v>0</v>
      </c>
      <c r="AZ722" s="638">
        <f t="shared" ref="AZ722" si="10440">AY722*1000</f>
        <v>0</v>
      </c>
      <c r="BA722" s="638">
        <f>'23년(세부_실적)'!AY951</f>
        <v>0</v>
      </c>
      <c r="BB722" s="638">
        <f t="shared" ref="BB722" si="10441">BA722*1000</f>
        <v>0</v>
      </c>
      <c r="BC722" s="638">
        <f>'23년(세부_실적)'!BA951</f>
        <v>0</v>
      </c>
      <c r="BD722" s="638">
        <f t="shared" ref="BD722" si="10442">BC722*1000</f>
        <v>0</v>
      </c>
      <c r="BF722" s="617"/>
      <c r="BG722" s="617"/>
      <c r="BH722" s="617"/>
      <c r="BI722" s="617"/>
      <c r="BJ722" s="617"/>
      <c r="BK722" s="617"/>
      <c r="BL722" s="617"/>
      <c r="BM722" s="617"/>
      <c r="BN722" s="617"/>
      <c r="BO722" s="617"/>
      <c r="BP722" s="617"/>
      <c r="BQ722" s="617"/>
      <c r="BR722" s="617"/>
      <c r="BS722" s="617"/>
      <c r="BT722" s="617"/>
      <c r="BU722" s="617"/>
      <c r="BV722" s="617"/>
      <c r="BW722" s="617"/>
      <c r="BX722" s="617"/>
      <c r="BY722" s="617"/>
      <c r="BZ722" s="617"/>
      <c r="CA722" s="617"/>
      <c r="CB722" s="617"/>
      <c r="CC722" s="617"/>
      <c r="CD722" s="617"/>
      <c r="CE722" s="617"/>
      <c r="CF722" s="617"/>
      <c r="CG722" s="617"/>
      <c r="CH722" s="617"/>
      <c r="CI722" s="617"/>
      <c r="CJ722" s="617"/>
      <c r="CK722" s="617"/>
      <c r="CL722" s="617"/>
      <c r="CM722" s="617"/>
      <c r="CN722" s="617"/>
      <c r="CO722" s="617"/>
      <c r="CP722" s="617"/>
      <c r="CQ722" s="617"/>
      <c r="CR722" s="617"/>
      <c r="CS722" s="617"/>
      <c r="CT722" s="617"/>
      <c r="CU722" s="617"/>
      <c r="CV722" s="617"/>
      <c r="CW722" s="617"/>
      <c r="CX722" s="617"/>
      <c r="CY722" s="617"/>
      <c r="CZ722" s="617"/>
      <c r="DA722" s="617"/>
      <c r="DB722" s="6">
        <f t="shared" si="10279"/>
        <v>0</v>
      </c>
      <c r="DC722" s="6">
        <f t="shared" si="10280"/>
        <v>0</v>
      </c>
      <c r="DD722" s="6">
        <f t="shared" si="10281"/>
        <v>0</v>
      </c>
      <c r="DE722" s="6">
        <f t="shared" si="10282"/>
        <v>0</v>
      </c>
      <c r="DF722" s="6">
        <f t="shared" si="10283"/>
        <v>0</v>
      </c>
      <c r="DG722" s="6">
        <f t="shared" si="10284"/>
        <v>0</v>
      </c>
      <c r="DH722" s="6">
        <f t="shared" si="10285"/>
        <v>0</v>
      </c>
      <c r="DI722" s="6">
        <f t="shared" si="10286"/>
        <v>0</v>
      </c>
      <c r="DJ722" s="6">
        <f t="shared" si="10287"/>
        <v>0</v>
      </c>
      <c r="DK722" s="6">
        <f t="shared" si="10288"/>
        <v>0</v>
      </c>
      <c r="DL722" s="6">
        <f t="shared" si="10289"/>
        <v>0</v>
      </c>
      <c r="DM722" s="6">
        <f t="shared" si="10290"/>
        <v>0</v>
      </c>
      <c r="DO722" s="6">
        <f t="shared" si="10291"/>
        <v>0</v>
      </c>
      <c r="DP722" s="6">
        <f t="shared" si="10292"/>
        <v>0</v>
      </c>
      <c r="DQ722" s="6">
        <f t="shared" si="10293"/>
        <v>0</v>
      </c>
      <c r="DR722" s="6">
        <f t="shared" si="10294"/>
        <v>0</v>
      </c>
      <c r="DS722" s="6">
        <f t="shared" si="10295"/>
        <v>0</v>
      </c>
      <c r="DT722" s="6">
        <f t="shared" si="10296"/>
        <v>0</v>
      </c>
      <c r="DU722" s="6">
        <f t="shared" si="10297"/>
        <v>0</v>
      </c>
      <c r="DV722" s="6">
        <f t="shared" si="10298"/>
        <v>0</v>
      </c>
      <c r="DW722" s="6">
        <f t="shared" si="10299"/>
        <v>0</v>
      </c>
      <c r="DX722" s="6">
        <f t="shared" si="10300"/>
        <v>0</v>
      </c>
      <c r="DY722" s="6">
        <f t="shared" si="10301"/>
        <v>0</v>
      </c>
      <c r="DZ722" s="6">
        <f t="shared" si="10302"/>
        <v>0</v>
      </c>
    </row>
    <row r="723" spans="2:130" ht="12" customHeight="1" outlineLevel="1">
      <c r="B723" s="6">
        <f>'23년(세부_실적)'!A952</f>
        <v>717</v>
      </c>
      <c r="C723" s="620"/>
      <c r="D723" s="620"/>
      <c r="E723" s="622" t="str">
        <f>'23년(세부_실적)'!D952</f>
        <v>1200mm, 3.5K</v>
      </c>
      <c r="F723" s="622" t="str">
        <f>'23년(세부_실적)'!E952</f>
        <v>PLN021-T0916335N2R-564B</v>
      </c>
      <c r="G723" s="622" t="s">
        <v>1689</v>
      </c>
      <c r="H723" s="622" t="str">
        <f>'23년(세부_실적)'!F952</f>
        <v>T09</v>
      </c>
      <c r="I723" s="617" t="str">
        <f>'23년(세부_실적)'!G952</f>
        <v>구</v>
      </c>
      <c r="J723" s="617" t="str">
        <f>'23년(세부_실적)'!H952</f>
        <v>SY</v>
      </c>
      <c r="K723" s="617">
        <f>'23년(세부_실적)'!I952</f>
        <v>8.9499999999999993</v>
      </c>
      <c r="L723" s="617">
        <f>'23년(세부_실적)'!J952</f>
        <v>0</v>
      </c>
      <c r="M723" s="617">
        <f>'23년(세부_실적)'!K952</f>
        <v>8.9499999999999993</v>
      </c>
      <c r="N723" s="617">
        <f>'23년(세부_실적)'!L952</f>
        <v>0</v>
      </c>
      <c r="O723" s="617">
        <f>'23년(세부_실적)'!M952</f>
        <v>8.9499999999999993</v>
      </c>
      <c r="P723" s="617">
        <f>'23년(세부_실적)'!N952</f>
        <v>0</v>
      </c>
      <c r="Q723" s="617">
        <f>'23년(세부_실적)'!O952</f>
        <v>8.9499999999999993</v>
      </c>
      <c r="R723" s="617">
        <f>'23년(세부_실적)'!P952</f>
        <v>0</v>
      </c>
      <c r="S723" s="638">
        <f>'23년(세부_실적)'!Q952</f>
        <v>0</v>
      </c>
      <c r="T723" s="638">
        <f t="shared" si="10247"/>
        <v>0</v>
      </c>
      <c r="U723" s="638">
        <f>'23년(세부_실적)'!S952</f>
        <v>0</v>
      </c>
      <c r="V723" s="638">
        <f t="shared" si="10248"/>
        <v>0</v>
      </c>
      <c r="W723" s="638">
        <f>'23년(세부_실적)'!U952</f>
        <v>0</v>
      </c>
      <c r="X723" s="638">
        <f t="shared" si="10249"/>
        <v>0</v>
      </c>
      <c r="Y723" s="638">
        <f>'23년(세부_실적)'!W952</f>
        <v>0</v>
      </c>
      <c r="Z723" s="638">
        <f t="shared" si="10250"/>
        <v>0</v>
      </c>
      <c r="AA723" s="638">
        <f>'23년(세부_실적)'!Y952</f>
        <v>0</v>
      </c>
      <c r="AB723" s="638">
        <f t="shared" si="10250"/>
        <v>0</v>
      </c>
      <c r="AC723" s="638">
        <f>'23년(세부_실적)'!AA952</f>
        <v>0</v>
      </c>
      <c r="AD723" s="638">
        <f t="shared" ref="AD723" si="10443">AC723*1000</f>
        <v>0</v>
      </c>
      <c r="AE723" s="638">
        <f>'23년(세부_실적)'!AC952</f>
        <v>0</v>
      </c>
      <c r="AF723" s="638">
        <f t="shared" ref="AF723" si="10444">AE723*1000</f>
        <v>0</v>
      </c>
      <c r="AG723" s="638">
        <f>'23년(세부_실적)'!AE952</f>
        <v>0</v>
      </c>
      <c r="AH723" s="638">
        <f t="shared" ref="AH723" si="10445">AG723*1000</f>
        <v>0</v>
      </c>
      <c r="AI723" s="638">
        <f>'23년(세부_실적)'!AG952</f>
        <v>0</v>
      </c>
      <c r="AJ723" s="638">
        <f t="shared" ref="AJ723" si="10446">AI723*1000</f>
        <v>0</v>
      </c>
      <c r="AK723" s="638">
        <f>'23년(세부_실적)'!AI952</f>
        <v>0</v>
      </c>
      <c r="AL723" s="638">
        <f t="shared" ref="AL723" si="10447">AK723*1000</f>
        <v>0</v>
      </c>
      <c r="AM723" s="638">
        <f>'23년(세부_실적)'!AK952</f>
        <v>0</v>
      </c>
      <c r="AN723" s="638">
        <f t="shared" ref="AN723" si="10448">AM723*1000</f>
        <v>0</v>
      </c>
      <c r="AO723" s="638">
        <f>'23년(세부_실적)'!AM952</f>
        <v>0</v>
      </c>
      <c r="AP723" s="638">
        <f t="shared" ref="AP723" si="10449">AO723*1000</f>
        <v>0</v>
      </c>
      <c r="AQ723" s="638">
        <f>'23년(세부_실적)'!AO952</f>
        <v>0</v>
      </c>
      <c r="AR723" s="638">
        <f t="shared" ref="AR723" si="10450">AQ723*1000</f>
        <v>0</v>
      </c>
      <c r="AS723" s="638">
        <f>'23년(세부_실적)'!AQ952</f>
        <v>0</v>
      </c>
      <c r="AT723" s="638">
        <f t="shared" ref="AT723" si="10451">AS723*1000</f>
        <v>0</v>
      </c>
      <c r="AU723" s="638">
        <f>'23년(세부_실적)'!AS952</f>
        <v>0</v>
      </c>
      <c r="AV723" s="638">
        <f t="shared" ref="AV723" si="10452">AU723*1000</f>
        <v>0</v>
      </c>
      <c r="AW723" s="638">
        <f>'23년(세부_실적)'!AU952</f>
        <v>0</v>
      </c>
      <c r="AX723" s="638">
        <f t="shared" ref="AX723" si="10453">AW723*1000</f>
        <v>0</v>
      </c>
      <c r="AY723" s="638">
        <f>'23년(세부_실적)'!AW952</f>
        <v>0</v>
      </c>
      <c r="AZ723" s="638">
        <f t="shared" ref="AZ723" si="10454">AY723*1000</f>
        <v>0</v>
      </c>
      <c r="BA723" s="638">
        <f>'23년(세부_실적)'!AY952</f>
        <v>0</v>
      </c>
      <c r="BB723" s="638">
        <f t="shared" ref="BB723" si="10455">BA723*1000</f>
        <v>0</v>
      </c>
      <c r="BC723" s="638">
        <f>'23년(세부_실적)'!BA952</f>
        <v>0</v>
      </c>
      <c r="BD723" s="638">
        <f t="shared" ref="BD723" si="10456">BC723*1000</f>
        <v>0</v>
      </c>
      <c r="BF723" s="617">
        <v>1.81</v>
      </c>
      <c r="BG723" s="617">
        <v>5.2954069545454558</v>
      </c>
      <c r="BH723" s="617">
        <f>VLOOKUP(F723,'[1]영업계획서(세부)'!$E$8:$H$532,3,0)</f>
        <v>9.02</v>
      </c>
      <c r="BI723" s="617"/>
      <c r="BJ723" s="617">
        <v>1.81</v>
      </c>
      <c r="BK723" s="617">
        <v>5.2954069545454558</v>
      </c>
      <c r="BL723" s="617"/>
      <c r="BM723" s="617"/>
      <c r="BN723" s="617">
        <v>1.81</v>
      </c>
      <c r="BO723" s="617">
        <v>5.2954069545454558</v>
      </c>
      <c r="BP723" s="617"/>
      <c r="BQ723" s="617"/>
      <c r="BR723" s="617">
        <v>1.81</v>
      </c>
      <c r="BS723" s="617">
        <v>5.4234705909090923</v>
      </c>
      <c r="BT723" s="617"/>
      <c r="BU723" s="617"/>
      <c r="BV723" s="617">
        <v>1.81</v>
      </c>
      <c r="BW723" s="617">
        <v>5.4234705909090923</v>
      </c>
      <c r="BX723" s="617"/>
      <c r="BY723" s="617"/>
      <c r="BZ723" s="617">
        <v>1.81</v>
      </c>
      <c r="CA723" s="617">
        <v>5.4234705909090923</v>
      </c>
      <c r="CB723" s="617"/>
      <c r="CC723" s="617"/>
      <c r="CD723" s="617"/>
      <c r="CE723" s="617"/>
      <c r="CF723" s="617"/>
      <c r="CG723" s="617"/>
      <c r="CH723" s="617"/>
      <c r="CI723" s="617"/>
      <c r="CJ723" s="617"/>
      <c r="CK723" s="617"/>
      <c r="CL723" s="617"/>
      <c r="CM723" s="617"/>
      <c r="CN723" s="617"/>
      <c r="CO723" s="617"/>
      <c r="CP723" s="617"/>
      <c r="CQ723" s="617"/>
      <c r="CR723" s="617"/>
      <c r="CS723" s="617"/>
      <c r="CT723" s="617"/>
      <c r="CU723" s="617"/>
      <c r="CV723" s="617"/>
      <c r="CW723" s="617"/>
      <c r="CX723" s="617"/>
      <c r="CY723" s="617"/>
      <c r="CZ723" s="617"/>
      <c r="DA723" s="617"/>
      <c r="DB723" s="6">
        <f t="shared" si="10279"/>
        <v>0</v>
      </c>
      <c r="DC723" s="6">
        <f t="shared" si="10280"/>
        <v>0</v>
      </c>
      <c r="DD723" s="6">
        <f t="shared" si="10281"/>
        <v>0</v>
      </c>
      <c r="DE723" s="6">
        <f t="shared" si="10282"/>
        <v>0</v>
      </c>
      <c r="DF723" s="6">
        <f t="shared" si="10283"/>
        <v>0</v>
      </c>
      <c r="DG723" s="6">
        <f t="shared" si="10284"/>
        <v>0</v>
      </c>
      <c r="DH723" s="6">
        <f t="shared" si="10285"/>
        <v>0</v>
      </c>
      <c r="DI723" s="6">
        <f t="shared" si="10286"/>
        <v>0</v>
      </c>
      <c r="DJ723" s="6">
        <f t="shared" si="10287"/>
        <v>0</v>
      </c>
      <c r="DK723" s="6">
        <f t="shared" si="10288"/>
        <v>0</v>
      </c>
      <c r="DL723" s="6">
        <f t="shared" si="10289"/>
        <v>0</v>
      </c>
      <c r="DM723" s="6">
        <f t="shared" si="10290"/>
        <v>0</v>
      </c>
      <c r="DO723" s="6">
        <f t="shared" si="10291"/>
        <v>0</v>
      </c>
      <c r="DP723" s="6">
        <f t="shared" si="10292"/>
        <v>0</v>
      </c>
      <c r="DQ723" s="6">
        <f t="shared" si="10293"/>
        <v>0</v>
      </c>
      <c r="DR723" s="6">
        <f t="shared" si="10294"/>
        <v>0</v>
      </c>
      <c r="DS723" s="6">
        <f t="shared" si="10295"/>
        <v>0</v>
      </c>
      <c r="DT723" s="6">
        <f t="shared" si="10296"/>
        <v>0</v>
      </c>
      <c r="DU723" s="6">
        <f t="shared" si="10297"/>
        <v>0</v>
      </c>
      <c r="DV723" s="6">
        <f t="shared" si="10298"/>
        <v>0</v>
      </c>
      <c r="DW723" s="6">
        <f t="shared" si="10299"/>
        <v>0</v>
      </c>
      <c r="DX723" s="6">
        <f t="shared" si="10300"/>
        <v>0</v>
      </c>
      <c r="DY723" s="6">
        <f t="shared" si="10301"/>
        <v>0</v>
      </c>
      <c r="DZ723" s="6">
        <f t="shared" si="10302"/>
        <v>0</v>
      </c>
    </row>
    <row r="724" spans="2:130" ht="12" customHeight="1" outlineLevel="1">
      <c r="B724" s="6">
        <f>'23년(세부_실적)'!A953</f>
        <v>718</v>
      </c>
      <c r="C724" s="620"/>
      <c r="D724" s="620"/>
      <c r="E724" s="622" t="str">
        <f>'23년(세부_실적)'!D953</f>
        <v>1200mm, 4K</v>
      </c>
      <c r="F724" s="622" t="str">
        <f>'23년(세부_실적)'!E953</f>
        <v>PLN021-T0916340N2R-563</v>
      </c>
      <c r="G724" s="622" t="s">
        <v>1690</v>
      </c>
      <c r="H724" s="622" t="str">
        <f>'23년(세부_실적)'!F953</f>
        <v>T09</v>
      </c>
      <c r="I724" s="617" t="str">
        <f>'23년(세부_실적)'!G953</f>
        <v>구</v>
      </c>
      <c r="J724" s="617" t="str">
        <f>'23년(세부_실적)'!H953</f>
        <v>SY</v>
      </c>
      <c r="K724" s="617">
        <f>'23년(세부_실적)'!I953</f>
        <v>9.6199999999999992</v>
      </c>
      <c r="L724" s="617">
        <f>'23년(세부_실적)'!J953</f>
        <v>0</v>
      </c>
      <c r="M724" s="617">
        <f>'23년(세부_실적)'!K953</f>
        <v>9.6199999999999992</v>
      </c>
      <c r="N724" s="617">
        <f>'23년(세부_실적)'!L953</f>
        <v>0</v>
      </c>
      <c r="O724" s="617">
        <f>'23년(세부_실적)'!M953</f>
        <v>9.6199999999999992</v>
      </c>
      <c r="P724" s="617">
        <f>'23년(세부_실적)'!N953</f>
        <v>0</v>
      </c>
      <c r="Q724" s="617">
        <f>'23년(세부_실적)'!O953</f>
        <v>9.6199999999999992</v>
      </c>
      <c r="R724" s="617">
        <f>'23년(세부_실적)'!P953</f>
        <v>0</v>
      </c>
      <c r="S724" s="638">
        <f>'23년(세부_실적)'!Q953</f>
        <v>0</v>
      </c>
      <c r="T724" s="638">
        <f t="shared" si="10247"/>
        <v>0</v>
      </c>
      <c r="U724" s="638">
        <f>'23년(세부_실적)'!S953</f>
        <v>0</v>
      </c>
      <c r="V724" s="638">
        <f t="shared" si="10248"/>
        <v>0</v>
      </c>
      <c r="W724" s="638">
        <f>'23년(세부_실적)'!U953</f>
        <v>0</v>
      </c>
      <c r="X724" s="638">
        <f t="shared" si="10249"/>
        <v>0</v>
      </c>
      <c r="Y724" s="638">
        <f>'23년(세부_실적)'!W953</f>
        <v>0</v>
      </c>
      <c r="Z724" s="638">
        <f t="shared" si="10250"/>
        <v>0</v>
      </c>
      <c r="AA724" s="638">
        <f>'23년(세부_실적)'!Y953</f>
        <v>0</v>
      </c>
      <c r="AB724" s="638">
        <f t="shared" si="10250"/>
        <v>0</v>
      </c>
      <c r="AC724" s="638">
        <f>'23년(세부_실적)'!AA953</f>
        <v>0</v>
      </c>
      <c r="AD724" s="638">
        <f t="shared" ref="AD724" si="10457">AC724*1000</f>
        <v>0</v>
      </c>
      <c r="AE724" s="638">
        <f>'23년(세부_실적)'!AC953</f>
        <v>0</v>
      </c>
      <c r="AF724" s="638">
        <f t="shared" ref="AF724" si="10458">AE724*1000</f>
        <v>0</v>
      </c>
      <c r="AG724" s="638">
        <f>'23년(세부_실적)'!AE953</f>
        <v>0</v>
      </c>
      <c r="AH724" s="638">
        <f t="shared" ref="AH724" si="10459">AG724*1000</f>
        <v>0</v>
      </c>
      <c r="AI724" s="638">
        <f>'23년(세부_실적)'!AG953</f>
        <v>0</v>
      </c>
      <c r="AJ724" s="638">
        <f t="shared" ref="AJ724" si="10460">AI724*1000</f>
        <v>0</v>
      </c>
      <c r="AK724" s="638">
        <f>'23년(세부_실적)'!AI953</f>
        <v>0</v>
      </c>
      <c r="AL724" s="638">
        <f t="shared" ref="AL724" si="10461">AK724*1000</f>
        <v>0</v>
      </c>
      <c r="AM724" s="638">
        <f>'23년(세부_실적)'!AK953</f>
        <v>0</v>
      </c>
      <c r="AN724" s="638">
        <f t="shared" ref="AN724" si="10462">AM724*1000</f>
        <v>0</v>
      </c>
      <c r="AO724" s="638">
        <f>'23년(세부_실적)'!AM953</f>
        <v>0</v>
      </c>
      <c r="AP724" s="638">
        <f t="shared" ref="AP724" si="10463">AO724*1000</f>
        <v>0</v>
      </c>
      <c r="AQ724" s="638">
        <f>'23년(세부_실적)'!AO953</f>
        <v>0</v>
      </c>
      <c r="AR724" s="638">
        <f t="shared" ref="AR724" si="10464">AQ724*1000</f>
        <v>0</v>
      </c>
      <c r="AS724" s="638">
        <f>'23년(세부_실적)'!AQ953</f>
        <v>0</v>
      </c>
      <c r="AT724" s="638">
        <f t="shared" ref="AT724" si="10465">AS724*1000</f>
        <v>0</v>
      </c>
      <c r="AU724" s="638">
        <f>'23년(세부_실적)'!AS953</f>
        <v>0</v>
      </c>
      <c r="AV724" s="638">
        <f t="shared" ref="AV724" si="10466">AU724*1000</f>
        <v>0</v>
      </c>
      <c r="AW724" s="638">
        <f>'23년(세부_실적)'!AU953</f>
        <v>0</v>
      </c>
      <c r="AX724" s="638">
        <f t="shared" ref="AX724" si="10467">AW724*1000</f>
        <v>0</v>
      </c>
      <c r="AY724" s="638">
        <f>'23년(세부_실적)'!AW953</f>
        <v>0</v>
      </c>
      <c r="AZ724" s="638">
        <f t="shared" ref="AZ724" si="10468">AY724*1000</f>
        <v>0</v>
      </c>
      <c r="BA724" s="638">
        <f>'23년(세부_실적)'!AY953</f>
        <v>0</v>
      </c>
      <c r="BB724" s="638">
        <f t="shared" ref="BB724" si="10469">BA724*1000</f>
        <v>0</v>
      </c>
      <c r="BC724" s="638">
        <f>'23년(세부_실적)'!BA953</f>
        <v>0</v>
      </c>
      <c r="BD724" s="638">
        <f t="shared" ref="BD724" si="10470">BC724*1000</f>
        <v>0</v>
      </c>
      <c r="BF724" s="617"/>
      <c r="BG724" s="617"/>
      <c r="BH724" s="617"/>
      <c r="BI724" s="617"/>
      <c r="BJ724" s="617"/>
      <c r="BK724" s="617"/>
      <c r="BL724" s="617"/>
      <c r="BM724" s="617"/>
      <c r="BN724" s="617"/>
      <c r="BO724" s="617"/>
      <c r="BP724" s="617"/>
      <c r="BQ724" s="617"/>
      <c r="BR724" s="617"/>
      <c r="BS724" s="617"/>
      <c r="BT724" s="617"/>
      <c r="BU724" s="617"/>
      <c r="BV724" s="617"/>
      <c r="BW724" s="617"/>
      <c r="BX724" s="617"/>
      <c r="BY724" s="617"/>
      <c r="BZ724" s="617"/>
      <c r="CA724" s="617"/>
      <c r="CB724" s="617"/>
      <c r="CC724" s="617"/>
      <c r="CD724" s="617"/>
      <c r="CE724" s="617"/>
      <c r="CF724" s="617"/>
      <c r="CG724" s="617"/>
      <c r="CH724" s="617"/>
      <c r="CI724" s="617"/>
      <c r="CJ724" s="617"/>
      <c r="CK724" s="617"/>
      <c r="CL724" s="617"/>
      <c r="CM724" s="617"/>
      <c r="CN724" s="617"/>
      <c r="CO724" s="617"/>
      <c r="CP724" s="617"/>
      <c r="CQ724" s="617"/>
      <c r="CR724" s="617"/>
      <c r="CS724" s="617"/>
      <c r="CT724" s="617"/>
      <c r="CU724" s="617"/>
      <c r="CV724" s="617"/>
      <c r="CW724" s="617"/>
      <c r="CX724" s="617"/>
      <c r="CY724" s="617"/>
      <c r="CZ724" s="617"/>
      <c r="DA724" s="617"/>
      <c r="DB724" s="6">
        <f t="shared" si="10279"/>
        <v>0</v>
      </c>
      <c r="DC724" s="6">
        <f t="shared" si="10280"/>
        <v>0</v>
      </c>
      <c r="DD724" s="6">
        <f t="shared" si="10281"/>
        <v>0</v>
      </c>
      <c r="DE724" s="6">
        <f t="shared" si="10282"/>
        <v>0</v>
      </c>
      <c r="DF724" s="6">
        <f t="shared" si="10283"/>
        <v>0</v>
      </c>
      <c r="DG724" s="6">
        <f t="shared" si="10284"/>
        <v>0</v>
      </c>
      <c r="DH724" s="6">
        <f t="shared" si="10285"/>
        <v>0</v>
      </c>
      <c r="DI724" s="6">
        <f t="shared" si="10286"/>
        <v>0</v>
      </c>
      <c r="DJ724" s="6">
        <f t="shared" si="10287"/>
        <v>0</v>
      </c>
      <c r="DK724" s="6">
        <f t="shared" si="10288"/>
        <v>0</v>
      </c>
      <c r="DL724" s="6">
        <f t="shared" si="10289"/>
        <v>0</v>
      </c>
      <c r="DM724" s="6">
        <f t="shared" si="10290"/>
        <v>0</v>
      </c>
      <c r="DO724" s="6">
        <f t="shared" si="10291"/>
        <v>0</v>
      </c>
      <c r="DP724" s="6">
        <f t="shared" si="10292"/>
        <v>0</v>
      </c>
      <c r="DQ724" s="6">
        <f t="shared" si="10293"/>
        <v>0</v>
      </c>
      <c r="DR724" s="6">
        <f t="shared" si="10294"/>
        <v>0</v>
      </c>
      <c r="DS724" s="6">
        <f t="shared" si="10295"/>
        <v>0</v>
      </c>
      <c r="DT724" s="6">
        <f t="shared" si="10296"/>
        <v>0</v>
      </c>
      <c r="DU724" s="6">
        <f t="shared" si="10297"/>
        <v>0</v>
      </c>
      <c r="DV724" s="6">
        <f t="shared" si="10298"/>
        <v>0</v>
      </c>
      <c r="DW724" s="6">
        <f t="shared" si="10299"/>
        <v>0</v>
      </c>
      <c r="DX724" s="6">
        <f t="shared" si="10300"/>
        <v>0</v>
      </c>
      <c r="DY724" s="6">
        <f t="shared" si="10301"/>
        <v>0</v>
      </c>
      <c r="DZ724" s="6">
        <f t="shared" si="10302"/>
        <v>0</v>
      </c>
    </row>
    <row r="725" spans="2:130" ht="12" customHeight="1" outlineLevel="1">
      <c r="B725" s="6">
        <f>'23년(세부_실적)'!A954</f>
        <v>719</v>
      </c>
      <c r="C725" s="620"/>
      <c r="D725" s="620"/>
      <c r="E725" s="622" t="str">
        <f>'23년(세부_실적)'!D954</f>
        <v>1200mm, 4K</v>
      </c>
      <c r="F725" s="622" t="str">
        <f>'23년(세부_실적)'!E954</f>
        <v>PLN021-T0916340N2R-564</v>
      </c>
      <c r="G725" s="622" t="s">
        <v>1691</v>
      </c>
      <c r="H725" s="622" t="str">
        <f>'23년(세부_실적)'!F954</f>
        <v>T09</v>
      </c>
      <c r="I725" s="617" t="str">
        <f>'23년(세부_실적)'!G954</f>
        <v>구</v>
      </c>
      <c r="J725" s="617" t="str">
        <f>'23년(세부_실적)'!H954</f>
        <v>SY</v>
      </c>
      <c r="K725" s="617">
        <f>'23년(세부_실적)'!I954</f>
        <v>8.9499999999999993</v>
      </c>
      <c r="L725" s="617">
        <f>'23년(세부_실적)'!J954</f>
        <v>0</v>
      </c>
      <c r="M725" s="617">
        <f>'23년(세부_실적)'!K954</f>
        <v>8.9499999999999993</v>
      </c>
      <c r="N725" s="617">
        <f>'23년(세부_실적)'!L954</f>
        <v>0</v>
      </c>
      <c r="O725" s="617">
        <f>'23년(세부_실적)'!M954</f>
        <v>8.9499999999999993</v>
      </c>
      <c r="P725" s="617">
        <f>'23년(세부_실적)'!N954</f>
        <v>0</v>
      </c>
      <c r="Q725" s="617">
        <f>'23년(세부_실적)'!O954</f>
        <v>8.9499999999999993</v>
      </c>
      <c r="R725" s="617">
        <f>'23년(세부_실적)'!P954</f>
        <v>0</v>
      </c>
      <c r="S725" s="638">
        <f>'23년(세부_실적)'!Q954</f>
        <v>0</v>
      </c>
      <c r="T725" s="638">
        <f t="shared" si="10247"/>
        <v>0</v>
      </c>
      <c r="U725" s="638">
        <f>'23년(세부_실적)'!S954</f>
        <v>0</v>
      </c>
      <c r="V725" s="638">
        <f t="shared" si="10248"/>
        <v>0</v>
      </c>
      <c r="W725" s="638">
        <f>'23년(세부_실적)'!U954</f>
        <v>0</v>
      </c>
      <c r="X725" s="638">
        <f t="shared" si="10249"/>
        <v>0</v>
      </c>
      <c r="Y725" s="638">
        <f>'23년(세부_실적)'!W954</f>
        <v>0</v>
      </c>
      <c r="Z725" s="638">
        <f t="shared" si="10250"/>
        <v>0</v>
      </c>
      <c r="AA725" s="638">
        <f>'23년(세부_실적)'!Y954</f>
        <v>0</v>
      </c>
      <c r="AB725" s="638">
        <f t="shared" si="10250"/>
        <v>0</v>
      </c>
      <c r="AC725" s="638">
        <f>'23년(세부_실적)'!AA954</f>
        <v>0</v>
      </c>
      <c r="AD725" s="638">
        <f t="shared" ref="AD725" si="10471">AC725*1000</f>
        <v>0</v>
      </c>
      <c r="AE725" s="638">
        <f>'23년(세부_실적)'!AC954</f>
        <v>0</v>
      </c>
      <c r="AF725" s="638">
        <f t="shared" ref="AF725" si="10472">AE725*1000</f>
        <v>0</v>
      </c>
      <c r="AG725" s="638">
        <f>'23년(세부_실적)'!AE954</f>
        <v>0</v>
      </c>
      <c r="AH725" s="638">
        <f t="shared" ref="AH725" si="10473">AG725*1000</f>
        <v>0</v>
      </c>
      <c r="AI725" s="638">
        <f>'23년(세부_실적)'!AG954</f>
        <v>0</v>
      </c>
      <c r="AJ725" s="638">
        <f t="shared" ref="AJ725" si="10474">AI725*1000</f>
        <v>0</v>
      </c>
      <c r="AK725" s="638">
        <f>'23년(세부_실적)'!AI954</f>
        <v>0</v>
      </c>
      <c r="AL725" s="638">
        <f t="shared" ref="AL725" si="10475">AK725*1000</f>
        <v>0</v>
      </c>
      <c r="AM725" s="638">
        <f>'23년(세부_실적)'!AK954</f>
        <v>0</v>
      </c>
      <c r="AN725" s="638">
        <f t="shared" ref="AN725" si="10476">AM725*1000</f>
        <v>0</v>
      </c>
      <c r="AO725" s="638">
        <f>'23년(세부_실적)'!AM954</f>
        <v>0</v>
      </c>
      <c r="AP725" s="638">
        <f t="shared" ref="AP725" si="10477">AO725*1000</f>
        <v>0</v>
      </c>
      <c r="AQ725" s="638">
        <f>'23년(세부_실적)'!AO954</f>
        <v>0</v>
      </c>
      <c r="AR725" s="638">
        <f t="shared" ref="AR725" si="10478">AQ725*1000</f>
        <v>0</v>
      </c>
      <c r="AS725" s="638">
        <f>'23년(세부_실적)'!AQ954</f>
        <v>0</v>
      </c>
      <c r="AT725" s="638">
        <f t="shared" ref="AT725" si="10479">AS725*1000</f>
        <v>0</v>
      </c>
      <c r="AU725" s="638">
        <f>'23년(세부_실적)'!AS954</f>
        <v>0</v>
      </c>
      <c r="AV725" s="638">
        <f t="shared" ref="AV725" si="10480">AU725*1000</f>
        <v>0</v>
      </c>
      <c r="AW725" s="638">
        <f>'23년(세부_실적)'!AU954</f>
        <v>0</v>
      </c>
      <c r="AX725" s="638">
        <f t="shared" ref="AX725" si="10481">AW725*1000</f>
        <v>0</v>
      </c>
      <c r="AY725" s="638">
        <f>'23년(세부_실적)'!AW954</f>
        <v>0</v>
      </c>
      <c r="AZ725" s="638">
        <f t="shared" ref="AZ725" si="10482">AY725*1000</f>
        <v>0</v>
      </c>
      <c r="BA725" s="638">
        <f>'23년(세부_실적)'!AY954</f>
        <v>0</v>
      </c>
      <c r="BB725" s="638">
        <f t="shared" ref="BB725" si="10483">BA725*1000</f>
        <v>0</v>
      </c>
      <c r="BC725" s="638">
        <f>'23년(세부_실적)'!BA954</f>
        <v>0</v>
      </c>
      <c r="BD725" s="638">
        <f t="shared" ref="BD725" si="10484">BC725*1000</f>
        <v>0</v>
      </c>
      <c r="BF725" s="617">
        <v>2.0139999999999998</v>
      </c>
      <c r="BG725" s="617">
        <v>5.2750605778181825</v>
      </c>
      <c r="BH725" s="617"/>
      <c r="BI725" s="617"/>
      <c r="BJ725" s="617">
        <v>2.0139999999999998</v>
      </c>
      <c r="BK725" s="617">
        <v>5.2750605778181825</v>
      </c>
      <c r="BL725" s="617"/>
      <c r="BM725" s="617"/>
      <c r="BN725" s="617">
        <v>2.0139999999999998</v>
      </c>
      <c r="BO725" s="617">
        <v>5.2750605778181825</v>
      </c>
      <c r="BP725" s="617"/>
      <c r="BQ725" s="617"/>
      <c r="BR725" s="617">
        <v>2.0139999999999998</v>
      </c>
      <c r="BS725" s="617">
        <v>5.4007933181818188</v>
      </c>
      <c r="BT725" s="617"/>
      <c r="BU725" s="617"/>
      <c r="BV725" s="617">
        <v>2.0139999999999998</v>
      </c>
      <c r="BW725" s="617">
        <v>5.4007933181818188</v>
      </c>
      <c r="BX725" s="617"/>
      <c r="BY725" s="617"/>
      <c r="BZ725" s="617">
        <v>2.0139999999999998</v>
      </c>
      <c r="CA725" s="617">
        <v>5.4007933181818188</v>
      </c>
      <c r="CB725" s="617"/>
      <c r="CC725" s="617"/>
      <c r="CD725" s="617"/>
      <c r="CE725" s="617"/>
      <c r="CF725" s="617"/>
      <c r="CG725" s="617"/>
      <c r="CH725" s="617"/>
      <c r="CI725" s="617"/>
      <c r="CJ725" s="617"/>
      <c r="CK725" s="617"/>
      <c r="CL725" s="617"/>
      <c r="CM725" s="617"/>
      <c r="CN725" s="617"/>
      <c r="CO725" s="617"/>
      <c r="CP725" s="617"/>
      <c r="CQ725" s="617"/>
      <c r="CR725" s="617"/>
      <c r="CS725" s="617"/>
      <c r="CT725" s="617"/>
      <c r="CU725" s="617"/>
      <c r="CV725" s="617"/>
      <c r="CW725" s="617"/>
      <c r="CX725" s="617"/>
      <c r="CY725" s="617"/>
      <c r="CZ725" s="617"/>
      <c r="DA725" s="617"/>
      <c r="DB725" s="6">
        <f t="shared" si="10279"/>
        <v>0</v>
      </c>
      <c r="DC725" s="6">
        <f t="shared" si="10280"/>
        <v>0</v>
      </c>
      <c r="DD725" s="6">
        <f t="shared" si="10281"/>
        <v>0</v>
      </c>
      <c r="DE725" s="6">
        <f t="shared" si="10282"/>
        <v>0</v>
      </c>
      <c r="DF725" s="6">
        <f t="shared" si="10283"/>
        <v>0</v>
      </c>
      <c r="DG725" s="6">
        <f t="shared" si="10284"/>
        <v>0</v>
      </c>
      <c r="DH725" s="6">
        <f t="shared" si="10285"/>
        <v>0</v>
      </c>
      <c r="DI725" s="6">
        <f t="shared" si="10286"/>
        <v>0</v>
      </c>
      <c r="DJ725" s="6">
        <f t="shared" si="10287"/>
        <v>0</v>
      </c>
      <c r="DK725" s="6">
        <f t="shared" si="10288"/>
        <v>0</v>
      </c>
      <c r="DL725" s="6">
        <f t="shared" si="10289"/>
        <v>0</v>
      </c>
      <c r="DM725" s="6">
        <f t="shared" si="10290"/>
        <v>0</v>
      </c>
      <c r="DO725" s="6">
        <f t="shared" si="10291"/>
        <v>0</v>
      </c>
      <c r="DP725" s="6">
        <f t="shared" si="10292"/>
        <v>0</v>
      </c>
      <c r="DQ725" s="6">
        <f t="shared" si="10293"/>
        <v>0</v>
      </c>
      <c r="DR725" s="6">
        <f t="shared" si="10294"/>
        <v>0</v>
      </c>
      <c r="DS725" s="6">
        <f t="shared" si="10295"/>
        <v>0</v>
      </c>
      <c r="DT725" s="6">
        <f t="shared" si="10296"/>
        <v>0</v>
      </c>
      <c r="DU725" s="6">
        <f t="shared" si="10297"/>
        <v>0</v>
      </c>
      <c r="DV725" s="6">
        <f t="shared" si="10298"/>
        <v>0</v>
      </c>
      <c r="DW725" s="6">
        <f t="shared" si="10299"/>
        <v>0</v>
      </c>
      <c r="DX725" s="6">
        <f t="shared" si="10300"/>
        <v>0</v>
      </c>
      <c r="DY725" s="6">
        <f t="shared" si="10301"/>
        <v>0</v>
      </c>
      <c r="DZ725" s="6">
        <f t="shared" si="10302"/>
        <v>0</v>
      </c>
    </row>
    <row r="726" spans="2:130" ht="12" customHeight="1" outlineLevel="1">
      <c r="B726" s="6">
        <f>'23년(세부_실적)'!A955</f>
        <v>720</v>
      </c>
      <c r="C726" s="620"/>
      <c r="D726" s="620"/>
      <c r="E726" s="622" t="str">
        <f>'23년(세부_실적)'!D955</f>
        <v>1200mm, 4K</v>
      </c>
      <c r="F726" s="622" t="str">
        <f>'23년(세부_실적)'!E955</f>
        <v>PLN021-T0916340N2R-565</v>
      </c>
      <c r="G726" s="622" t="s">
        <v>1692</v>
      </c>
      <c r="H726" s="622" t="str">
        <f>'23년(세부_실적)'!F955</f>
        <v>T09</v>
      </c>
      <c r="I726" s="617" t="str">
        <f>'23년(세부_실적)'!G955</f>
        <v>구</v>
      </c>
      <c r="J726" s="617" t="str">
        <f>'23년(세부_실적)'!H955</f>
        <v>SY</v>
      </c>
      <c r="K726" s="617">
        <f>'23년(세부_실적)'!I955</f>
        <v>9.82</v>
      </c>
      <c r="L726" s="617">
        <f>'23년(세부_실적)'!J955</f>
        <v>0</v>
      </c>
      <c r="M726" s="617">
        <f>'23년(세부_실적)'!K955</f>
        <v>9.82</v>
      </c>
      <c r="N726" s="617">
        <f>'23년(세부_실적)'!L955</f>
        <v>0</v>
      </c>
      <c r="O726" s="617">
        <f>'23년(세부_실적)'!M955</f>
        <v>9.82</v>
      </c>
      <c r="P726" s="617">
        <f>'23년(세부_실적)'!N955</f>
        <v>0</v>
      </c>
      <c r="Q726" s="617">
        <f>'23년(세부_실적)'!O955</f>
        <v>9.82</v>
      </c>
      <c r="R726" s="617">
        <f>'23년(세부_실적)'!P955</f>
        <v>0</v>
      </c>
      <c r="S726" s="638">
        <f>'23년(세부_실적)'!Q955</f>
        <v>0.72499999999999998</v>
      </c>
      <c r="T726" s="638">
        <f t="shared" si="10247"/>
        <v>725</v>
      </c>
      <c r="U726" s="638">
        <f>'23년(세부_실적)'!S955</f>
        <v>0</v>
      </c>
      <c r="V726" s="638">
        <f t="shared" si="10248"/>
        <v>0</v>
      </c>
      <c r="W726" s="638">
        <f>'23년(세부_실적)'!U955</f>
        <v>0</v>
      </c>
      <c r="X726" s="638">
        <f t="shared" si="10249"/>
        <v>0</v>
      </c>
      <c r="Y726" s="638">
        <f>'23년(세부_실적)'!W955</f>
        <v>0</v>
      </c>
      <c r="Z726" s="638">
        <f t="shared" si="10250"/>
        <v>0</v>
      </c>
      <c r="AA726" s="638">
        <f>'23년(세부_실적)'!Y955</f>
        <v>0</v>
      </c>
      <c r="AB726" s="638">
        <f t="shared" si="10250"/>
        <v>0</v>
      </c>
      <c r="AC726" s="638">
        <f>'23년(세부_실적)'!AA955</f>
        <v>0.72499999999999998</v>
      </c>
      <c r="AD726" s="638">
        <f t="shared" ref="AD726" si="10485">AC726*1000</f>
        <v>725</v>
      </c>
      <c r="AE726" s="638">
        <f>'23년(세부_실적)'!AC955</f>
        <v>0</v>
      </c>
      <c r="AF726" s="638">
        <f t="shared" ref="AF726" si="10486">AE726*1000</f>
        <v>0</v>
      </c>
      <c r="AG726" s="638">
        <f>'23년(세부_실적)'!AE955</f>
        <v>0</v>
      </c>
      <c r="AH726" s="638">
        <f t="shared" ref="AH726" si="10487">AG726*1000</f>
        <v>0</v>
      </c>
      <c r="AI726" s="638">
        <f>'23년(세부_실적)'!AG955</f>
        <v>0.72499999999999998</v>
      </c>
      <c r="AJ726" s="638">
        <f t="shared" ref="AJ726" si="10488">AI726*1000</f>
        <v>725</v>
      </c>
      <c r="AK726" s="638">
        <f>'23년(세부_실적)'!AI955</f>
        <v>0.72499999999999998</v>
      </c>
      <c r="AL726" s="638">
        <f t="shared" ref="AL726" si="10489">AK726*1000</f>
        <v>725</v>
      </c>
      <c r="AM726" s="638">
        <f>'23년(세부_실적)'!AK955</f>
        <v>0</v>
      </c>
      <c r="AN726" s="638">
        <f t="shared" ref="AN726" si="10490">AM726*1000</f>
        <v>0</v>
      </c>
      <c r="AO726" s="638">
        <f>'23년(세부_실적)'!AM955</f>
        <v>0</v>
      </c>
      <c r="AP726" s="638">
        <f t="shared" ref="AP726" si="10491">AO726*1000</f>
        <v>0</v>
      </c>
      <c r="AQ726" s="638">
        <f>'23년(세부_실적)'!AO955</f>
        <v>0</v>
      </c>
      <c r="AR726" s="638">
        <f t="shared" ref="AR726" si="10492">AQ726*1000</f>
        <v>0</v>
      </c>
      <c r="AS726" s="638">
        <f>'23년(세부_실적)'!AQ955</f>
        <v>0</v>
      </c>
      <c r="AT726" s="638">
        <f t="shared" ref="AT726" si="10493">AS726*1000</f>
        <v>0</v>
      </c>
      <c r="AU726" s="638">
        <f>'23년(세부_실적)'!AS955</f>
        <v>0</v>
      </c>
      <c r="AV726" s="638">
        <f t="shared" ref="AV726" si="10494">AU726*1000</f>
        <v>0</v>
      </c>
      <c r="AW726" s="638">
        <f>'23년(세부_실적)'!AU955</f>
        <v>0</v>
      </c>
      <c r="AX726" s="638">
        <f t="shared" ref="AX726" si="10495">AW726*1000</f>
        <v>0</v>
      </c>
      <c r="AY726" s="638">
        <f>'23년(세부_실적)'!AW955</f>
        <v>0</v>
      </c>
      <c r="AZ726" s="638">
        <f t="shared" ref="AZ726" si="10496">AY726*1000</f>
        <v>0</v>
      </c>
      <c r="BA726" s="638">
        <f>'23년(세부_실적)'!AY955</f>
        <v>0</v>
      </c>
      <c r="BB726" s="638">
        <f t="shared" ref="BB726" si="10497">BA726*1000</f>
        <v>0</v>
      </c>
      <c r="BC726" s="638">
        <f>'23년(세부_실적)'!BA955</f>
        <v>0</v>
      </c>
      <c r="BD726" s="638">
        <f t="shared" ref="BD726" si="10498">BC726*1000</f>
        <v>0</v>
      </c>
      <c r="BF726" s="617"/>
      <c r="BG726" s="617"/>
      <c r="BH726" s="617"/>
      <c r="BI726" s="617"/>
      <c r="BJ726" s="617"/>
      <c r="BK726" s="617"/>
      <c r="BL726" s="617"/>
      <c r="BM726" s="617"/>
      <c r="BN726" s="617"/>
      <c r="BO726" s="617"/>
      <c r="BP726" s="617"/>
      <c r="BQ726" s="617"/>
      <c r="BR726" s="617"/>
      <c r="BS726" s="617"/>
      <c r="BT726" s="617"/>
      <c r="BU726" s="617"/>
      <c r="BV726" s="617"/>
      <c r="BW726" s="617"/>
      <c r="BX726" s="617"/>
      <c r="BY726" s="617"/>
      <c r="BZ726" s="617"/>
      <c r="CA726" s="617"/>
      <c r="CB726" s="617"/>
      <c r="CC726" s="617"/>
      <c r="CD726" s="617"/>
      <c r="CE726" s="617"/>
      <c r="CF726" s="617"/>
      <c r="CG726" s="617"/>
      <c r="CH726" s="617"/>
      <c r="CI726" s="617"/>
      <c r="CJ726" s="617"/>
      <c r="CK726" s="617"/>
      <c r="CL726" s="617"/>
      <c r="CM726" s="617"/>
      <c r="CN726" s="617"/>
      <c r="CO726" s="617"/>
      <c r="CP726" s="617"/>
      <c r="CQ726" s="617"/>
      <c r="CR726" s="617"/>
      <c r="CS726" s="617"/>
      <c r="CT726" s="617"/>
      <c r="CU726" s="617"/>
      <c r="CV726" s="617"/>
      <c r="CW726" s="617"/>
      <c r="CX726" s="617"/>
      <c r="CY726" s="617"/>
      <c r="CZ726" s="617"/>
      <c r="DA726" s="617"/>
      <c r="DB726" s="6">
        <f t="shared" si="10279"/>
        <v>0</v>
      </c>
      <c r="DC726" s="6">
        <f t="shared" si="10280"/>
        <v>0</v>
      </c>
      <c r="DD726" s="6">
        <f t="shared" si="10281"/>
        <v>0</v>
      </c>
      <c r="DE726" s="6">
        <f t="shared" si="10282"/>
        <v>0</v>
      </c>
      <c r="DF726" s="6">
        <f t="shared" si="10283"/>
        <v>0</v>
      </c>
      <c r="DG726" s="6">
        <f t="shared" si="10284"/>
        <v>0</v>
      </c>
      <c r="DH726" s="6">
        <f t="shared" si="10285"/>
        <v>0</v>
      </c>
      <c r="DI726" s="6">
        <f t="shared" si="10286"/>
        <v>0</v>
      </c>
      <c r="DJ726" s="6">
        <f t="shared" si="10287"/>
        <v>0</v>
      </c>
      <c r="DK726" s="6">
        <f t="shared" si="10288"/>
        <v>0</v>
      </c>
      <c r="DL726" s="6">
        <f t="shared" si="10289"/>
        <v>0</v>
      </c>
      <c r="DM726" s="6">
        <f t="shared" si="10290"/>
        <v>0</v>
      </c>
      <c r="DO726" s="6">
        <f t="shared" si="10291"/>
        <v>0</v>
      </c>
      <c r="DP726" s="6">
        <f t="shared" si="10292"/>
        <v>0</v>
      </c>
      <c r="DQ726" s="6">
        <f t="shared" si="10293"/>
        <v>0</v>
      </c>
      <c r="DR726" s="6">
        <f t="shared" si="10294"/>
        <v>0</v>
      </c>
      <c r="DS726" s="6">
        <f t="shared" si="10295"/>
        <v>0</v>
      </c>
      <c r="DT726" s="6">
        <f t="shared" si="10296"/>
        <v>0</v>
      </c>
      <c r="DU726" s="6">
        <f t="shared" si="10297"/>
        <v>0</v>
      </c>
      <c r="DV726" s="6">
        <f t="shared" si="10298"/>
        <v>0</v>
      </c>
      <c r="DW726" s="6">
        <f t="shared" si="10299"/>
        <v>0</v>
      </c>
      <c r="DX726" s="6">
        <f t="shared" si="10300"/>
        <v>0</v>
      </c>
      <c r="DY726" s="6">
        <f t="shared" si="10301"/>
        <v>0</v>
      </c>
      <c r="DZ726" s="6">
        <f t="shared" si="10302"/>
        <v>0</v>
      </c>
    </row>
    <row r="727" spans="2:130" ht="12" customHeight="1" outlineLevel="1">
      <c r="B727" s="6">
        <f>'23년(세부_실적)'!A956</f>
        <v>721</v>
      </c>
      <c r="C727" s="620"/>
      <c r="D727" s="620"/>
      <c r="E727" s="622" t="str">
        <f>'23년(세부_실적)'!D956</f>
        <v>1200mm, 5K</v>
      </c>
      <c r="F727" s="622" t="str">
        <f>'23년(세부_실적)'!E956</f>
        <v>PLN021-T0916350N2R-563</v>
      </c>
      <c r="G727" s="622" t="s">
        <v>1693</v>
      </c>
      <c r="H727" s="622" t="str">
        <f>'23년(세부_실적)'!F956</f>
        <v>T09</v>
      </c>
      <c r="I727" s="617" t="str">
        <f>'23년(세부_실적)'!G956</f>
        <v>구</v>
      </c>
      <c r="J727" s="617" t="str">
        <f>'23년(세부_실적)'!H956</f>
        <v>SY</v>
      </c>
      <c r="K727" s="617">
        <f>'23년(세부_실적)'!I956</f>
        <v>9.6199999999999992</v>
      </c>
      <c r="L727" s="617">
        <f>'23년(세부_실적)'!J956</f>
        <v>0</v>
      </c>
      <c r="M727" s="617">
        <f>'23년(세부_실적)'!K956</f>
        <v>9.6199999999999992</v>
      </c>
      <c r="N727" s="617">
        <f>'23년(세부_실적)'!L956</f>
        <v>0</v>
      </c>
      <c r="O727" s="617">
        <f>'23년(세부_실적)'!M956</f>
        <v>9.6199999999999992</v>
      </c>
      <c r="P727" s="617">
        <f>'23년(세부_실적)'!N956</f>
        <v>0</v>
      </c>
      <c r="Q727" s="617">
        <f>'23년(세부_실적)'!O956</f>
        <v>9.6199999999999992</v>
      </c>
      <c r="R727" s="617">
        <f>'23년(세부_실적)'!P956</f>
        <v>0</v>
      </c>
      <c r="S727" s="638">
        <f>'23년(세부_실적)'!Q956</f>
        <v>0</v>
      </c>
      <c r="T727" s="638">
        <f t="shared" si="10247"/>
        <v>0</v>
      </c>
      <c r="U727" s="638">
        <f>'23년(세부_실적)'!S956</f>
        <v>0</v>
      </c>
      <c r="V727" s="638">
        <f t="shared" si="10248"/>
        <v>0</v>
      </c>
      <c r="W727" s="638">
        <f>'23년(세부_실적)'!U956</f>
        <v>0</v>
      </c>
      <c r="X727" s="638">
        <f t="shared" si="10249"/>
        <v>0</v>
      </c>
      <c r="Y727" s="638">
        <f>'23년(세부_실적)'!W956</f>
        <v>0</v>
      </c>
      <c r="Z727" s="638">
        <f t="shared" si="10250"/>
        <v>0</v>
      </c>
      <c r="AA727" s="638">
        <f>'23년(세부_실적)'!Y956</f>
        <v>0</v>
      </c>
      <c r="AB727" s="638">
        <f t="shared" si="10250"/>
        <v>0</v>
      </c>
      <c r="AC727" s="638">
        <f>'23년(세부_실적)'!AA956</f>
        <v>0</v>
      </c>
      <c r="AD727" s="638">
        <f t="shared" ref="AD727" si="10499">AC727*1000</f>
        <v>0</v>
      </c>
      <c r="AE727" s="638">
        <f>'23년(세부_실적)'!AC956</f>
        <v>0</v>
      </c>
      <c r="AF727" s="638">
        <f t="shared" ref="AF727" si="10500">AE727*1000</f>
        <v>0</v>
      </c>
      <c r="AG727" s="638">
        <f>'23년(세부_실적)'!AE956</f>
        <v>0</v>
      </c>
      <c r="AH727" s="638">
        <f t="shared" ref="AH727" si="10501">AG727*1000</f>
        <v>0</v>
      </c>
      <c r="AI727" s="638">
        <f>'23년(세부_실적)'!AG956</f>
        <v>0</v>
      </c>
      <c r="AJ727" s="638">
        <f t="shared" ref="AJ727" si="10502">AI727*1000</f>
        <v>0</v>
      </c>
      <c r="AK727" s="638">
        <f>'23년(세부_실적)'!AI956</f>
        <v>0</v>
      </c>
      <c r="AL727" s="638">
        <f t="shared" ref="AL727" si="10503">AK727*1000</f>
        <v>0</v>
      </c>
      <c r="AM727" s="638">
        <f>'23년(세부_실적)'!AK956</f>
        <v>0</v>
      </c>
      <c r="AN727" s="638">
        <f t="shared" ref="AN727" si="10504">AM727*1000</f>
        <v>0</v>
      </c>
      <c r="AO727" s="638">
        <f>'23년(세부_실적)'!AM956</f>
        <v>0</v>
      </c>
      <c r="AP727" s="638">
        <f t="shared" ref="AP727" si="10505">AO727*1000</f>
        <v>0</v>
      </c>
      <c r="AQ727" s="638">
        <f>'23년(세부_실적)'!AO956</f>
        <v>0</v>
      </c>
      <c r="AR727" s="638">
        <f t="shared" ref="AR727" si="10506">AQ727*1000</f>
        <v>0</v>
      </c>
      <c r="AS727" s="638">
        <f>'23년(세부_실적)'!AQ956</f>
        <v>0</v>
      </c>
      <c r="AT727" s="638">
        <f t="shared" ref="AT727" si="10507">AS727*1000</f>
        <v>0</v>
      </c>
      <c r="AU727" s="638">
        <f>'23년(세부_실적)'!AS956</f>
        <v>0</v>
      </c>
      <c r="AV727" s="638">
        <f t="shared" ref="AV727" si="10508">AU727*1000</f>
        <v>0</v>
      </c>
      <c r="AW727" s="638">
        <f>'23년(세부_실적)'!AU956</f>
        <v>0</v>
      </c>
      <c r="AX727" s="638">
        <f t="shared" ref="AX727" si="10509">AW727*1000</f>
        <v>0</v>
      </c>
      <c r="AY727" s="638">
        <f>'23년(세부_실적)'!AW956</f>
        <v>0</v>
      </c>
      <c r="AZ727" s="638">
        <f t="shared" ref="AZ727" si="10510">AY727*1000</f>
        <v>0</v>
      </c>
      <c r="BA727" s="638">
        <f>'23년(세부_실적)'!AY956</f>
        <v>0</v>
      </c>
      <c r="BB727" s="638">
        <f t="shared" ref="BB727" si="10511">BA727*1000</f>
        <v>0</v>
      </c>
      <c r="BC727" s="638">
        <f>'23년(세부_실적)'!BA956</f>
        <v>0</v>
      </c>
      <c r="BD727" s="638">
        <f t="shared" ref="BD727" si="10512">BC727*1000</f>
        <v>0</v>
      </c>
      <c r="BF727" s="617"/>
      <c r="BG727" s="617"/>
      <c r="BH727" s="617"/>
      <c r="BI727" s="617"/>
      <c r="BJ727" s="617"/>
      <c r="BK727" s="617"/>
      <c r="BL727" s="617"/>
      <c r="BM727" s="617"/>
      <c r="BN727" s="617"/>
      <c r="BO727" s="617"/>
      <c r="BP727" s="617"/>
      <c r="BQ727" s="617"/>
      <c r="BR727" s="617"/>
      <c r="BS727" s="617"/>
      <c r="BT727" s="617"/>
      <c r="BU727" s="617"/>
      <c r="BV727" s="617"/>
      <c r="BW727" s="617"/>
      <c r="BX727" s="617"/>
      <c r="BY727" s="617"/>
      <c r="BZ727" s="617"/>
      <c r="CA727" s="617"/>
      <c r="CB727" s="617"/>
      <c r="CC727" s="617"/>
      <c r="CD727" s="617"/>
      <c r="CE727" s="617"/>
      <c r="CF727" s="617"/>
      <c r="CG727" s="617"/>
      <c r="CH727" s="617"/>
      <c r="CI727" s="617"/>
      <c r="CJ727" s="617"/>
      <c r="CK727" s="617"/>
      <c r="CL727" s="617"/>
      <c r="CM727" s="617"/>
      <c r="CN727" s="617"/>
      <c r="CO727" s="617"/>
      <c r="CP727" s="617"/>
      <c r="CQ727" s="617"/>
      <c r="CR727" s="617"/>
      <c r="CS727" s="617"/>
      <c r="CT727" s="617"/>
      <c r="CU727" s="617"/>
      <c r="CV727" s="617"/>
      <c r="CW727" s="617"/>
      <c r="CX727" s="617"/>
      <c r="CY727" s="617"/>
      <c r="CZ727" s="617"/>
      <c r="DA727" s="617"/>
      <c r="DB727" s="6">
        <f t="shared" si="10279"/>
        <v>0</v>
      </c>
      <c r="DC727" s="6">
        <f t="shared" si="10280"/>
        <v>0</v>
      </c>
      <c r="DD727" s="6">
        <f t="shared" si="10281"/>
        <v>0</v>
      </c>
      <c r="DE727" s="6">
        <f t="shared" si="10282"/>
        <v>0</v>
      </c>
      <c r="DF727" s="6">
        <f t="shared" si="10283"/>
        <v>0</v>
      </c>
      <c r="DG727" s="6">
        <f t="shared" si="10284"/>
        <v>0</v>
      </c>
      <c r="DH727" s="6">
        <f t="shared" si="10285"/>
        <v>0</v>
      </c>
      <c r="DI727" s="6">
        <f t="shared" si="10286"/>
        <v>0</v>
      </c>
      <c r="DJ727" s="6">
        <f t="shared" si="10287"/>
        <v>0</v>
      </c>
      <c r="DK727" s="6">
        <f t="shared" si="10288"/>
        <v>0</v>
      </c>
      <c r="DL727" s="6">
        <f t="shared" si="10289"/>
        <v>0</v>
      </c>
      <c r="DM727" s="6">
        <f t="shared" si="10290"/>
        <v>0</v>
      </c>
      <c r="DO727" s="6">
        <f t="shared" si="10291"/>
        <v>0</v>
      </c>
      <c r="DP727" s="6">
        <f t="shared" si="10292"/>
        <v>0</v>
      </c>
      <c r="DQ727" s="6">
        <f t="shared" si="10293"/>
        <v>0</v>
      </c>
      <c r="DR727" s="6">
        <f t="shared" si="10294"/>
        <v>0</v>
      </c>
      <c r="DS727" s="6">
        <f t="shared" si="10295"/>
        <v>0</v>
      </c>
      <c r="DT727" s="6">
        <f t="shared" si="10296"/>
        <v>0</v>
      </c>
      <c r="DU727" s="6">
        <f t="shared" si="10297"/>
        <v>0</v>
      </c>
      <c r="DV727" s="6">
        <f t="shared" si="10298"/>
        <v>0</v>
      </c>
      <c r="DW727" s="6">
        <f t="shared" si="10299"/>
        <v>0</v>
      </c>
      <c r="DX727" s="6">
        <f t="shared" si="10300"/>
        <v>0</v>
      </c>
      <c r="DY727" s="6">
        <f t="shared" si="10301"/>
        <v>0</v>
      </c>
      <c r="DZ727" s="6">
        <f t="shared" si="10302"/>
        <v>0</v>
      </c>
    </row>
    <row r="728" spans="2:130" ht="12" customHeight="1" outlineLevel="1">
      <c r="B728" s="6">
        <f>'23년(세부_실적)'!A957</f>
        <v>722</v>
      </c>
      <c r="C728" s="620"/>
      <c r="D728" s="620"/>
      <c r="E728" s="622" t="str">
        <f>'23년(세부_실적)'!D957</f>
        <v>1200mm, 5K</v>
      </c>
      <c r="F728" s="622" t="str">
        <f>'23년(세부_실적)'!E957</f>
        <v>PLN021-T0916350N2R-564</v>
      </c>
      <c r="G728" s="622" t="s">
        <v>1694</v>
      </c>
      <c r="H728" s="622" t="str">
        <f>'23년(세부_실적)'!F957</f>
        <v>T09</v>
      </c>
      <c r="I728" s="617" t="str">
        <f>'23년(세부_실적)'!G957</f>
        <v>구</v>
      </c>
      <c r="J728" s="617" t="str">
        <f>'23년(세부_실적)'!H957</f>
        <v>SY</v>
      </c>
      <c r="K728" s="617">
        <f>'23년(세부_실적)'!I957</f>
        <v>8.9499999999999993</v>
      </c>
      <c r="L728" s="617">
        <f>'23년(세부_실적)'!J957</f>
        <v>0</v>
      </c>
      <c r="M728" s="617">
        <f>'23년(세부_실적)'!K957</f>
        <v>8.9499999999999993</v>
      </c>
      <c r="N728" s="617">
        <f>'23년(세부_실적)'!L957</f>
        <v>0</v>
      </c>
      <c r="O728" s="617">
        <f>'23년(세부_실적)'!M957</f>
        <v>8.9499999999999993</v>
      </c>
      <c r="P728" s="617">
        <f>'23년(세부_실적)'!N957</f>
        <v>0</v>
      </c>
      <c r="Q728" s="617">
        <f>'23년(세부_실적)'!O957</f>
        <v>8.9499999999999993</v>
      </c>
      <c r="R728" s="617">
        <f>'23년(세부_실적)'!P957</f>
        <v>0</v>
      </c>
      <c r="S728" s="638">
        <f>'23년(세부_실적)'!Q957</f>
        <v>0</v>
      </c>
      <c r="T728" s="638">
        <f t="shared" si="10247"/>
        <v>0</v>
      </c>
      <c r="U728" s="638">
        <f>'23년(세부_실적)'!S957</f>
        <v>0</v>
      </c>
      <c r="V728" s="638">
        <f t="shared" si="10248"/>
        <v>0</v>
      </c>
      <c r="W728" s="638">
        <f>'23년(세부_실적)'!U957</f>
        <v>0</v>
      </c>
      <c r="X728" s="638">
        <f t="shared" si="10249"/>
        <v>0</v>
      </c>
      <c r="Y728" s="638">
        <f>'23년(세부_실적)'!W957</f>
        <v>0</v>
      </c>
      <c r="Z728" s="638">
        <f t="shared" si="10250"/>
        <v>0</v>
      </c>
      <c r="AA728" s="638">
        <f>'23년(세부_실적)'!Y957</f>
        <v>0</v>
      </c>
      <c r="AB728" s="638">
        <f t="shared" si="10250"/>
        <v>0</v>
      </c>
      <c r="AC728" s="638">
        <f>'23년(세부_실적)'!AA957</f>
        <v>0</v>
      </c>
      <c r="AD728" s="638">
        <f t="shared" ref="AD728" si="10513">AC728*1000</f>
        <v>0</v>
      </c>
      <c r="AE728" s="638">
        <f>'23년(세부_실적)'!AC957</f>
        <v>0</v>
      </c>
      <c r="AF728" s="638">
        <f t="shared" ref="AF728" si="10514">AE728*1000</f>
        <v>0</v>
      </c>
      <c r="AG728" s="638">
        <f>'23년(세부_실적)'!AE957</f>
        <v>0</v>
      </c>
      <c r="AH728" s="638">
        <f t="shared" ref="AH728" si="10515">AG728*1000</f>
        <v>0</v>
      </c>
      <c r="AI728" s="638">
        <f>'23년(세부_실적)'!AG957</f>
        <v>0</v>
      </c>
      <c r="AJ728" s="638">
        <f t="shared" ref="AJ728" si="10516">AI728*1000</f>
        <v>0</v>
      </c>
      <c r="AK728" s="638">
        <f>'23년(세부_실적)'!AI957</f>
        <v>0</v>
      </c>
      <c r="AL728" s="638">
        <f t="shared" ref="AL728" si="10517">AK728*1000</f>
        <v>0</v>
      </c>
      <c r="AM728" s="638">
        <f>'23년(세부_실적)'!AK957</f>
        <v>0</v>
      </c>
      <c r="AN728" s="638">
        <f t="shared" ref="AN728" si="10518">AM728*1000</f>
        <v>0</v>
      </c>
      <c r="AO728" s="638">
        <f>'23년(세부_실적)'!AM957</f>
        <v>0</v>
      </c>
      <c r="AP728" s="638">
        <f t="shared" ref="AP728" si="10519">AO728*1000</f>
        <v>0</v>
      </c>
      <c r="AQ728" s="638">
        <f>'23년(세부_실적)'!AO957</f>
        <v>0</v>
      </c>
      <c r="AR728" s="638">
        <f t="shared" ref="AR728" si="10520">AQ728*1000</f>
        <v>0</v>
      </c>
      <c r="AS728" s="638">
        <f>'23년(세부_실적)'!AQ957</f>
        <v>0</v>
      </c>
      <c r="AT728" s="638">
        <f t="shared" ref="AT728" si="10521">AS728*1000</f>
        <v>0</v>
      </c>
      <c r="AU728" s="638">
        <f>'23년(세부_실적)'!AS957</f>
        <v>0</v>
      </c>
      <c r="AV728" s="638">
        <f t="shared" ref="AV728" si="10522">AU728*1000</f>
        <v>0</v>
      </c>
      <c r="AW728" s="638">
        <f>'23년(세부_실적)'!AU957</f>
        <v>0</v>
      </c>
      <c r="AX728" s="638">
        <f t="shared" ref="AX728" si="10523">AW728*1000</f>
        <v>0</v>
      </c>
      <c r="AY728" s="638">
        <f>'23년(세부_실적)'!AW957</f>
        <v>0</v>
      </c>
      <c r="AZ728" s="638">
        <f t="shared" ref="AZ728" si="10524">AY728*1000</f>
        <v>0</v>
      </c>
      <c r="BA728" s="638">
        <f>'23년(세부_실적)'!AY957</f>
        <v>0</v>
      </c>
      <c r="BB728" s="638">
        <f t="shared" ref="BB728" si="10525">BA728*1000</f>
        <v>0</v>
      </c>
      <c r="BC728" s="638">
        <f>'23년(세부_실적)'!BA957</f>
        <v>0</v>
      </c>
      <c r="BD728" s="638">
        <f t="shared" ref="BD728" si="10526">BC728*1000</f>
        <v>0</v>
      </c>
      <c r="BF728" s="617">
        <v>2.0139999999999998</v>
      </c>
      <c r="BG728" s="617">
        <v>5.2750605778181825</v>
      </c>
      <c r="BH728" s="617">
        <f>VLOOKUP(F728,'[1]영업계획서(세부)'!$E$8:$H$532,3,0)</f>
        <v>8.9499999999999993</v>
      </c>
      <c r="BI728" s="617"/>
      <c r="BJ728" s="617">
        <v>2.0139999999999998</v>
      </c>
      <c r="BK728" s="617">
        <v>5.2750605778181825</v>
      </c>
      <c r="BL728" s="617">
        <v>8.9499999999999993</v>
      </c>
      <c r="BM728" s="617"/>
      <c r="BN728" s="617">
        <v>2.0139999999999998</v>
      </c>
      <c r="BO728" s="617">
        <v>5.2750605778181825</v>
      </c>
      <c r="BP728" s="617"/>
      <c r="BQ728" s="617"/>
      <c r="BR728" s="617">
        <v>2.0139999999999998</v>
      </c>
      <c r="BS728" s="617">
        <v>5.403124214181819</v>
      </c>
      <c r="BT728" s="617">
        <v>8.9499999999999993</v>
      </c>
      <c r="BU728" s="617"/>
      <c r="BV728" s="617">
        <v>2.0139999999999998</v>
      </c>
      <c r="BW728" s="617">
        <v>5.403124214181819</v>
      </c>
      <c r="BX728" s="617"/>
      <c r="BY728" s="617"/>
      <c r="BZ728" s="617">
        <v>2.0139999999999998</v>
      </c>
      <c r="CA728" s="617">
        <v>5.403124214181819</v>
      </c>
      <c r="CB728" s="617"/>
      <c r="CC728" s="617"/>
      <c r="CD728" s="617"/>
      <c r="CE728" s="617"/>
      <c r="CF728" s="617"/>
      <c r="CG728" s="617"/>
      <c r="CH728" s="617"/>
      <c r="CI728" s="617"/>
      <c r="CJ728" s="617"/>
      <c r="CK728" s="617"/>
      <c r="CL728" s="617"/>
      <c r="CM728" s="617"/>
      <c r="CN728" s="617"/>
      <c r="CO728" s="617"/>
      <c r="CP728" s="617"/>
      <c r="CQ728" s="617"/>
      <c r="CR728" s="617"/>
      <c r="CS728" s="617"/>
      <c r="CT728" s="617"/>
      <c r="CU728" s="617"/>
      <c r="CV728" s="617"/>
      <c r="CW728" s="617"/>
      <c r="CX728" s="617"/>
      <c r="CY728" s="617"/>
      <c r="CZ728" s="617"/>
      <c r="DA728" s="617"/>
      <c r="DB728" s="6">
        <f t="shared" si="10279"/>
        <v>0</v>
      </c>
      <c r="DC728" s="6">
        <f t="shared" si="10280"/>
        <v>0</v>
      </c>
      <c r="DD728" s="6">
        <f t="shared" si="10281"/>
        <v>0</v>
      </c>
      <c r="DE728" s="6">
        <f t="shared" si="10282"/>
        <v>0</v>
      </c>
      <c r="DF728" s="6">
        <f t="shared" si="10283"/>
        <v>0</v>
      </c>
      <c r="DG728" s="6">
        <f t="shared" si="10284"/>
        <v>0</v>
      </c>
      <c r="DH728" s="6">
        <f t="shared" si="10285"/>
        <v>0</v>
      </c>
      <c r="DI728" s="6">
        <f t="shared" si="10286"/>
        <v>0</v>
      </c>
      <c r="DJ728" s="6">
        <f t="shared" si="10287"/>
        <v>0</v>
      </c>
      <c r="DK728" s="6">
        <f t="shared" si="10288"/>
        <v>0</v>
      </c>
      <c r="DL728" s="6">
        <f t="shared" si="10289"/>
        <v>0</v>
      </c>
      <c r="DM728" s="6">
        <f t="shared" si="10290"/>
        <v>0</v>
      </c>
      <c r="DO728" s="6">
        <f t="shared" si="10291"/>
        <v>0</v>
      </c>
      <c r="DP728" s="6">
        <f t="shared" si="10292"/>
        <v>0</v>
      </c>
      <c r="DQ728" s="6">
        <f t="shared" si="10293"/>
        <v>0</v>
      </c>
      <c r="DR728" s="6">
        <f t="shared" si="10294"/>
        <v>0</v>
      </c>
      <c r="DS728" s="6">
        <f t="shared" si="10295"/>
        <v>0</v>
      </c>
      <c r="DT728" s="6">
        <f t="shared" si="10296"/>
        <v>0</v>
      </c>
      <c r="DU728" s="6">
        <f t="shared" si="10297"/>
        <v>0</v>
      </c>
      <c r="DV728" s="6">
        <f t="shared" si="10298"/>
        <v>0</v>
      </c>
      <c r="DW728" s="6">
        <f t="shared" si="10299"/>
        <v>0</v>
      </c>
      <c r="DX728" s="6">
        <f t="shared" si="10300"/>
        <v>0</v>
      </c>
      <c r="DY728" s="6">
        <f t="shared" si="10301"/>
        <v>0</v>
      </c>
      <c r="DZ728" s="6">
        <f t="shared" si="10302"/>
        <v>0</v>
      </c>
    </row>
    <row r="729" spans="2:130" ht="12" customHeight="1" outlineLevel="1">
      <c r="B729" s="6">
        <f>'23년(세부_실적)'!A958</f>
        <v>723</v>
      </c>
      <c r="C729" s="620"/>
      <c r="D729" s="620"/>
      <c r="E729" s="622" t="str">
        <f>'23년(세부_실적)'!D958</f>
        <v>1200mm, 5K</v>
      </c>
      <c r="F729" s="622" t="str">
        <f>'23년(세부_실적)'!E958</f>
        <v>PLN021-T0916350N2R-565</v>
      </c>
      <c r="G729" s="622" t="s">
        <v>1191</v>
      </c>
      <c r="H729" s="622" t="str">
        <f>'23년(세부_실적)'!F958</f>
        <v>T09</v>
      </c>
      <c r="I729" s="617" t="str">
        <f>'23년(세부_실적)'!G958</f>
        <v>신</v>
      </c>
      <c r="J729" s="617" t="str">
        <f>'23년(세부_실적)'!H958</f>
        <v>SY</v>
      </c>
      <c r="K729" s="617">
        <f>'23년(세부_실적)'!I958</f>
        <v>8.9499999999999993</v>
      </c>
      <c r="L729" s="617">
        <f>'23년(세부_실적)'!J958</f>
        <v>0</v>
      </c>
      <c r="M729" s="617">
        <f>'23년(세부_실적)'!K958</f>
        <v>8.9499999999999993</v>
      </c>
      <c r="N729" s="617">
        <f>'23년(세부_실적)'!L958</f>
        <v>0</v>
      </c>
      <c r="O729" s="617">
        <f>'23년(세부_실적)'!M958</f>
        <v>8.9499999999999993</v>
      </c>
      <c r="P729" s="617">
        <f>'23년(세부_실적)'!N958</f>
        <v>0</v>
      </c>
      <c r="Q729" s="617">
        <f>'23년(세부_실적)'!O958</f>
        <v>8.9499999999999993</v>
      </c>
      <c r="R729" s="617">
        <f>'23년(세부_실적)'!P958</f>
        <v>0</v>
      </c>
      <c r="S729" s="638">
        <f>'23년(세부_실적)'!Q958</f>
        <v>0</v>
      </c>
      <c r="T729" s="638">
        <f t="shared" si="10247"/>
        <v>0</v>
      </c>
      <c r="U729" s="638">
        <f>'23년(세부_실적)'!S958</f>
        <v>0</v>
      </c>
      <c r="V729" s="638">
        <f t="shared" si="10248"/>
        <v>0</v>
      </c>
      <c r="W729" s="638">
        <f>'23년(세부_실적)'!U958</f>
        <v>0</v>
      </c>
      <c r="X729" s="638">
        <f t="shared" si="10249"/>
        <v>0</v>
      </c>
      <c r="Y729" s="638">
        <f>'23년(세부_실적)'!W958</f>
        <v>0</v>
      </c>
      <c r="Z729" s="638">
        <f t="shared" si="10250"/>
        <v>0</v>
      </c>
      <c r="AA729" s="638">
        <f>'23년(세부_실적)'!Y958</f>
        <v>0</v>
      </c>
      <c r="AB729" s="638">
        <f t="shared" si="10250"/>
        <v>0</v>
      </c>
      <c r="AC729" s="638">
        <f>'23년(세부_실적)'!AA958</f>
        <v>0</v>
      </c>
      <c r="AD729" s="638">
        <f t="shared" ref="AD729" si="10527">AC729*1000</f>
        <v>0</v>
      </c>
      <c r="AE729" s="638">
        <f>'23년(세부_실적)'!AC958</f>
        <v>0</v>
      </c>
      <c r="AF729" s="638">
        <f t="shared" ref="AF729" si="10528">AE729*1000</f>
        <v>0</v>
      </c>
      <c r="AG729" s="638">
        <f>'23년(세부_실적)'!AE958</f>
        <v>0</v>
      </c>
      <c r="AH729" s="638">
        <f t="shared" ref="AH729" si="10529">AG729*1000</f>
        <v>0</v>
      </c>
      <c r="AI729" s="638">
        <f>'23년(세부_실적)'!AG958</f>
        <v>0</v>
      </c>
      <c r="AJ729" s="638">
        <f t="shared" ref="AJ729" si="10530">AI729*1000</f>
        <v>0</v>
      </c>
      <c r="AK729" s="638">
        <f>'23년(세부_실적)'!AI958</f>
        <v>0</v>
      </c>
      <c r="AL729" s="638">
        <f t="shared" ref="AL729" si="10531">AK729*1000</f>
        <v>0</v>
      </c>
      <c r="AM729" s="638">
        <f>'23년(세부_실적)'!AK958</f>
        <v>0</v>
      </c>
      <c r="AN729" s="638">
        <f t="shared" ref="AN729" si="10532">AM729*1000</f>
        <v>0</v>
      </c>
      <c r="AO729" s="638">
        <f>'23년(세부_실적)'!AM958</f>
        <v>0</v>
      </c>
      <c r="AP729" s="638">
        <f t="shared" ref="AP729" si="10533">AO729*1000</f>
        <v>0</v>
      </c>
      <c r="AQ729" s="638">
        <f>'23년(세부_실적)'!AO958</f>
        <v>0</v>
      </c>
      <c r="AR729" s="638">
        <f t="shared" ref="AR729" si="10534">AQ729*1000</f>
        <v>0</v>
      </c>
      <c r="AS729" s="638">
        <f>'23년(세부_실적)'!AQ958</f>
        <v>0</v>
      </c>
      <c r="AT729" s="638">
        <f t="shared" ref="AT729" si="10535">AS729*1000</f>
        <v>0</v>
      </c>
      <c r="AU729" s="638">
        <f>'23년(세부_실적)'!AS958</f>
        <v>0</v>
      </c>
      <c r="AV729" s="638">
        <f t="shared" ref="AV729" si="10536">AU729*1000</f>
        <v>0</v>
      </c>
      <c r="AW729" s="638">
        <f>'23년(세부_실적)'!AU958</f>
        <v>0</v>
      </c>
      <c r="AX729" s="638">
        <f t="shared" ref="AX729" si="10537">AW729*1000</f>
        <v>0</v>
      </c>
      <c r="AY729" s="638">
        <f>'23년(세부_실적)'!AW958</f>
        <v>0</v>
      </c>
      <c r="AZ729" s="638">
        <f t="shared" ref="AZ729" si="10538">AY729*1000</f>
        <v>0</v>
      </c>
      <c r="BA729" s="638">
        <f>'23년(세부_실적)'!AY958</f>
        <v>0</v>
      </c>
      <c r="BB729" s="638">
        <f t="shared" ref="BB729" si="10539">BA729*1000</f>
        <v>0</v>
      </c>
      <c r="BC729" s="638">
        <f>'23년(세부_실적)'!BA958</f>
        <v>0</v>
      </c>
      <c r="BD729" s="638">
        <f t="shared" ref="BD729" si="10540">BC729*1000</f>
        <v>0</v>
      </c>
      <c r="BF729" s="617">
        <v>2.0139999999999998</v>
      </c>
      <c r="BG729" s="617">
        <v>5.2750605778181825</v>
      </c>
      <c r="BH729" s="617"/>
      <c r="BI729" s="617"/>
      <c r="BJ729" s="617">
        <v>2.0139999999999998</v>
      </c>
      <c r="BK729" s="617">
        <v>5.2750605778181825</v>
      </c>
      <c r="BL729" s="617"/>
      <c r="BM729" s="617"/>
      <c r="BN729" s="617">
        <v>2.0139999999999998</v>
      </c>
      <c r="BO729" s="617">
        <v>5.2750605778181825</v>
      </c>
      <c r="BP729" s="617"/>
      <c r="BQ729" s="617"/>
      <c r="BR729" s="617">
        <v>2.0139999999999998</v>
      </c>
      <c r="BS729" s="617">
        <v>5.403124214181819</v>
      </c>
      <c r="BT729" s="617">
        <v>8.9499999999999993</v>
      </c>
      <c r="BU729" s="617"/>
      <c r="BV729" s="617">
        <v>2.0139999999999998</v>
      </c>
      <c r="BW729" s="617">
        <v>5.403124214181819</v>
      </c>
      <c r="BX729" s="617">
        <v>8.9499999999999993</v>
      </c>
      <c r="BY729" s="617"/>
      <c r="BZ729" s="617">
        <v>2.0139999999999998</v>
      </c>
      <c r="CA729" s="617">
        <v>5.403124214181819</v>
      </c>
      <c r="CB729" s="617">
        <v>9.24</v>
      </c>
      <c r="CC729" s="617"/>
      <c r="CD729" s="617"/>
      <c r="CE729" s="617"/>
      <c r="CF729" s="617"/>
      <c r="CG729" s="617"/>
      <c r="CH729" s="617"/>
      <c r="CI729" s="617"/>
      <c r="CJ729" s="617"/>
      <c r="CK729" s="617"/>
      <c r="CL729" s="617"/>
      <c r="CM729" s="617"/>
      <c r="CN729" s="617"/>
      <c r="CO729" s="617"/>
      <c r="CP729" s="617"/>
      <c r="CQ729" s="617"/>
      <c r="CR729" s="617"/>
      <c r="CS729" s="617"/>
      <c r="CT729" s="617"/>
      <c r="CU729" s="617"/>
      <c r="CV729" s="617"/>
      <c r="CW729" s="617"/>
      <c r="CX729" s="617"/>
      <c r="CY729" s="617"/>
      <c r="CZ729" s="617"/>
      <c r="DA729" s="617"/>
      <c r="DB729" s="6">
        <f t="shared" si="10279"/>
        <v>0</v>
      </c>
      <c r="DC729" s="6">
        <f t="shared" si="10280"/>
        <v>0</v>
      </c>
      <c r="DD729" s="6">
        <f t="shared" si="10281"/>
        <v>0</v>
      </c>
      <c r="DE729" s="6">
        <f t="shared" si="10282"/>
        <v>0</v>
      </c>
      <c r="DF729" s="6">
        <f t="shared" si="10283"/>
        <v>0</v>
      </c>
      <c r="DG729" s="6">
        <f t="shared" si="10284"/>
        <v>0</v>
      </c>
      <c r="DH729" s="6">
        <f t="shared" si="10285"/>
        <v>0</v>
      </c>
      <c r="DI729" s="6">
        <f t="shared" si="10286"/>
        <v>0</v>
      </c>
      <c r="DJ729" s="6">
        <f t="shared" si="10287"/>
        <v>0</v>
      </c>
      <c r="DK729" s="6">
        <f t="shared" si="10288"/>
        <v>0</v>
      </c>
      <c r="DL729" s="6">
        <f t="shared" si="10289"/>
        <v>0</v>
      </c>
      <c r="DM729" s="6">
        <f t="shared" si="10290"/>
        <v>0</v>
      </c>
      <c r="DO729" s="6">
        <f t="shared" si="10291"/>
        <v>0</v>
      </c>
      <c r="DP729" s="6">
        <f t="shared" si="10292"/>
        <v>0</v>
      </c>
      <c r="DQ729" s="6">
        <f t="shared" si="10293"/>
        <v>0</v>
      </c>
      <c r="DR729" s="6">
        <f t="shared" si="10294"/>
        <v>0</v>
      </c>
      <c r="DS729" s="6">
        <f t="shared" si="10295"/>
        <v>0</v>
      </c>
      <c r="DT729" s="6">
        <f t="shared" si="10296"/>
        <v>0</v>
      </c>
      <c r="DU729" s="6">
        <f t="shared" si="10297"/>
        <v>0</v>
      </c>
      <c r="DV729" s="6">
        <f t="shared" si="10298"/>
        <v>0</v>
      </c>
      <c r="DW729" s="6">
        <f t="shared" si="10299"/>
        <v>0</v>
      </c>
      <c r="DX729" s="6">
        <f t="shared" si="10300"/>
        <v>0</v>
      </c>
      <c r="DY729" s="6">
        <f t="shared" si="10301"/>
        <v>0</v>
      </c>
      <c r="DZ729" s="6">
        <f t="shared" si="10302"/>
        <v>0</v>
      </c>
    </row>
    <row r="730" spans="2:130" ht="12" customHeight="1" outlineLevel="1">
      <c r="B730" s="6">
        <f>'23년(세부_실적)'!A959</f>
        <v>724</v>
      </c>
      <c r="C730" s="620"/>
      <c r="D730" s="620"/>
      <c r="E730" s="622" t="str">
        <f>'23년(세부_실적)'!D959</f>
        <v>1200mm, 5K</v>
      </c>
      <c r="F730" s="622" t="str">
        <f>'23년(세부_실적)'!E959</f>
        <v>PLN021-T0916350N2R-565A</v>
      </c>
      <c r="G730" s="622" t="s">
        <v>1695</v>
      </c>
      <c r="H730" s="622" t="str">
        <f>'23년(세부_실적)'!F959</f>
        <v>T09</v>
      </c>
      <c r="I730" s="617" t="str">
        <f>'23년(세부_실적)'!G959</f>
        <v>구</v>
      </c>
      <c r="J730" s="617" t="str">
        <f>'23년(세부_실적)'!H959</f>
        <v>SY</v>
      </c>
      <c r="K730" s="617">
        <f>'23년(세부_실적)'!I959</f>
        <v>9.92</v>
      </c>
      <c r="L730" s="617">
        <f>'23년(세부_실적)'!J959</f>
        <v>0</v>
      </c>
      <c r="M730" s="617">
        <f>'23년(세부_실적)'!K959</f>
        <v>9.92</v>
      </c>
      <c r="N730" s="617">
        <f>'23년(세부_실적)'!L959</f>
        <v>0</v>
      </c>
      <c r="O730" s="617">
        <f>'23년(세부_실적)'!M959</f>
        <v>9.92</v>
      </c>
      <c r="P730" s="617">
        <f>'23년(세부_실적)'!N959</f>
        <v>0</v>
      </c>
      <c r="Q730" s="617">
        <f>'23년(세부_실적)'!O959</f>
        <v>9.92</v>
      </c>
      <c r="R730" s="617">
        <f>'23년(세부_실적)'!P959</f>
        <v>0</v>
      </c>
      <c r="S730" s="638">
        <f>'23년(세부_실적)'!Q959</f>
        <v>28</v>
      </c>
      <c r="T730" s="638">
        <f t="shared" si="10247"/>
        <v>28000</v>
      </c>
      <c r="U730" s="638">
        <f>'23년(세부_실적)'!S959</f>
        <v>8</v>
      </c>
      <c r="V730" s="638">
        <f t="shared" si="10248"/>
        <v>8000</v>
      </c>
      <c r="W730" s="638">
        <f>'23년(세부_실적)'!U959</f>
        <v>11</v>
      </c>
      <c r="X730" s="638">
        <f t="shared" si="10249"/>
        <v>11000</v>
      </c>
      <c r="Y730" s="638">
        <f>'23년(세부_실적)'!W959</f>
        <v>1</v>
      </c>
      <c r="Z730" s="638">
        <f t="shared" si="10250"/>
        <v>1000</v>
      </c>
      <c r="AA730" s="638">
        <f>'23년(세부_실적)'!Y959</f>
        <v>20</v>
      </c>
      <c r="AB730" s="638">
        <f t="shared" si="10250"/>
        <v>20000</v>
      </c>
      <c r="AC730" s="638">
        <f>'23년(세부_실적)'!AA959</f>
        <v>8</v>
      </c>
      <c r="AD730" s="638">
        <f t="shared" ref="AD730" si="10541">AC730*1000</f>
        <v>8000</v>
      </c>
      <c r="AE730" s="638">
        <f>'23년(세부_실적)'!AC959</f>
        <v>0</v>
      </c>
      <c r="AF730" s="638">
        <f t="shared" ref="AF730" si="10542">AE730*1000</f>
        <v>0</v>
      </c>
      <c r="AG730" s="638">
        <f>'23년(세부_실적)'!AE959</f>
        <v>0</v>
      </c>
      <c r="AH730" s="638">
        <f t="shared" ref="AH730" si="10543">AG730*1000</f>
        <v>0</v>
      </c>
      <c r="AI730" s="638">
        <f>'23년(세부_실적)'!AG959</f>
        <v>8</v>
      </c>
      <c r="AJ730" s="638">
        <f t="shared" ref="AJ730" si="10544">AI730*1000</f>
        <v>8000</v>
      </c>
      <c r="AK730" s="638">
        <f>'23년(세부_실적)'!AI959</f>
        <v>28</v>
      </c>
      <c r="AL730" s="638">
        <f t="shared" ref="AL730" si="10545">AK730*1000</f>
        <v>28000</v>
      </c>
      <c r="AM730" s="638">
        <f>'23년(세부_실적)'!AK959</f>
        <v>0</v>
      </c>
      <c r="AN730" s="638">
        <f t="shared" ref="AN730" si="10546">AM730*1000</f>
        <v>0</v>
      </c>
      <c r="AO730" s="638">
        <f>'23년(세부_실적)'!AM959</f>
        <v>0</v>
      </c>
      <c r="AP730" s="638">
        <f t="shared" ref="AP730" si="10547">AO730*1000</f>
        <v>0</v>
      </c>
      <c r="AQ730" s="638">
        <f>'23년(세부_실적)'!AO959</f>
        <v>0</v>
      </c>
      <c r="AR730" s="638">
        <f t="shared" ref="AR730" si="10548">AQ730*1000</f>
        <v>0</v>
      </c>
      <c r="AS730" s="638">
        <f>'23년(세부_실적)'!AQ959</f>
        <v>0</v>
      </c>
      <c r="AT730" s="638">
        <f t="shared" ref="AT730" si="10549">AS730*1000</f>
        <v>0</v>
      </c>
      <c r="AU730" s="638">
        <f>'23년(세부_실적)'!AS959</f>
        <v>0</v>
      </c>
      <c r="AV730" s="638">
        <f t="shared" ref="AV730" si="10550">AU730*1000</f>
        <v>0</v>
      </c>
      <c r="AW730" s="638">
        <f>'23년(세부_실적)'!AU959</f>
        <v>0</v>
      </c>
      <c r="AX730" s="638">
        <f t="shared" ref="AX730" si="10551">AW730*1000</f>
        <v>0</v>
      </c>
      <c r="AY730" s="638">
        <f>'23년(세부_실적)'!AW959</f>
        <v>0</v>
      </c>
      <c r="AZ730" s="638">
        <f t="shared" ref="AZ730" si="10552">AY730*1000</f>
        <v>0</v>
      </c>
      <c r="BA730" s="638">
        <f>'23년(세부_실적)'!AY959</f>
        <v>0</v>
      </c>
      <c r="BB730" s="638">
        <f t="shared" ref="BB730" si="10553">BA730*1000</f>
        <v>0</v>
      </c>
      <c r="BC730" s="638">
        <f>'23년(세부_실적)'!BA959</f>
        <v>0</v>
      </c>
      <c r="BD730" s="638">
        <f t="shared" ref="BD730" si="10554">BC730*1000</f>
        <v>0</v>
      </c>
      <c r="BF730" s="617"/>
      <c r="BG730" s="617"/>
      <c r="BH730" s="617"/>
      <c r="BI730" s="617"/>
      <c r="BJ730" s="617"/>
      <c r="BK730" s="617"/>
      <c r="BL730" s="617"/>
      <c r="BM730" s="617"/>
      <c r="BN730" s="617"/>
      <c r="BO730" s="617"/>
      <c r="BP730" s="617"/>
      <c r="BQ730" s="617"/>
      <c r="BR730" s="617"/>
      <c r="BS730" s="617"/>
      <c r="BT730" s="617"/>
      <c r="BU730" s="617"/>
      <c r="BV730" s="617"/>
      <c r="BW730" s="617"/>
      <c r="BX730" s="617"/>
      <c r="BY730" s="617"/>
      <c r="BZ730" s="617"/>
      <c r="CA730" s="617"/>
      <c r="CB730" s="617"/>
      <c r="CC730" s="617"/>
      <c r="CD730" s="617"/>
      <c r="CE730" s="617"/>
      <c r="CF730" s="617"/>
      <c r="CG730" s="617"/>
      <c r="CH730" s="617"/>
      <c r="CI730" s="617"/>
      <c r="CJ730" s="617"/>
      <c r="CK730" s="617"/>
      <c r="CL730" s="617"/>
      <c r="CM730" s="617"/>
      <c r="CN730" s="617"/>
      <c r="CO730" s="617"/>
      <c r="CP730" s="617"/>
      <c r="CQ730" s="617"/>
      <c r="CR730" s="617"/>
      <c r="CS730" s="617"/>
      <c r="CT730" s="617"/>
      <c r="CU730" s="617"/>
      <c r="CV730" s="617"/>
      <c r="CW730" s="617"/>
      <c r="CX730" s="617"/>
      <c r="CY730" s="617"/>
      <c r="CZ730" s="617"/>
      <c r="DA730" s="617"/>
      <c r="DB730" s="6">
        <f t="shared" si="10279"/>
        <v>0</v>
      </c>
      <c r="DC730" s="6">
        <f t="shared" si="10280"/>
        <v>0</v>
      </c>
      <c r="DD730" s="6">
        <f t="shared" si="10281"/>
        <v>0</v>
      </c>
      <c r="DE730" s="6">
        <f t="shared" si="10282"/>
        <v>0</v>
      </c>
      <c r="DF730" s="6">
        <f t="shared" si="10283"/>
        <v>0</v>
      </c>
      <c r="DG730" s="6">
        <f t="shared" si="10284"/>
        <v>0</v>
      </c>
      <c r="DH730" s="6">
        <f t="shared" si="10285"/>
        <v>0</v>
      </c>
      <c r="DI730" s="6">
        <f t="shared" si="10286"/>
        <v>0</v>
      </c>
      <c r="DJ730" s="6">
        <f t="shared" si="10287"/>
        <v>0</v>
      </c>
      <c r="DK730" s="6">
        <f t="shared" si="10288"/>
        <v>0</v>
      </c>
      <c r="DL730" s="6">
        <f t="shared" si="10289"/>
        <v>0</v>
      </c>
      <c r="DM730" s="6">
        <f t="shared" si="10290"/>
        <v>0</v>
      </c>
      <c r="DO730" s="6">
        <f t="shared" si="10291"/>
        <v>0</v>
      </c>
      <c r="DP730" s="6">
        <f t="shared" si="10292"/>
        <v>0</v>
      </c>
      <c r="DQ730" s="6">
        <f t="shared" si="10293"/>
        <v>0</v>
      </c>
      <c r="DR730" s="6">
        <f t="shared" si="10294"/>
        <v>0</v>
      </c>
      <c r="DS730" s="6">
        <f t="shared" si="10295"/>
        <v>0</v>
      </c>
      <c r="DT730" s="6">
        <f t="shared" si="10296"/>
        <v>0</v>
      </c>
      <c r="DU730" s="6">
        <f t="shared" si="10297"/>
        <v>0</v>
      </c>
      <c r="DV730" s="6">
        <f t="shared" si="10298"/>
        <v>0</v>
      </c>
      <c r="DW730" s="6">
        <f t="shared" si="10299"/>
        <v>0</v>
      </c>
      <c r="DX730" s="6">
        <f t="shared" si="10300"/>
        <v>0</v>
      </c>
      <c r="DY730" s="6">
        <f t="shared" si="10301"/>
        <v>0</v>
      </c>
      <c r="DZ730" s="6">
        <f t="shared" si="10302"/>
        <v>0</v>
      </c>
    </row>
    <row r="731" spans="2:130" ht="12" customHeight="1" outlineLevel="1">
      <c r="B731" s="6">
        <f>'23년(세부_실적)'!A960</f>
        <v>725</v>
      </c>
      <c r="C731" s="620"/>
      <c r="D731" s="620"/>
      <c r="E731" s="622" t="str">
        <f>'23년(세부_실적)'!D960</f>
        <v>1200mm, 5K</v>
      </c>
      <c r="F731" s="622" t="str">
        <f>'23년(세부_실적)'!E960</f>
        <v>PLN021-T0916350N2R-565F</v>
      </c>
      <c r="G731" s="622" t="s">
        <v>1696</v>
      </c>
      <c r="H731" s="622" t="str">
        <f>'23년(세부_실적)'!F960</f>
        <v>T09</v>
      </c>
      <c r="I731" s="617" t="str">
        <f>'23년(세부_실적)'!G960</f>
        <v>구</v>
      </c>
      <c r="J731" s="617" t="str">
        <f>'23년(세부_실적)'!H960</f>
        <v>SY</v>
      </c>
      <c r="K731" s="617">
        <f>'23년(세부_실적)'!I960</f>
        <v>0</v>
      </c>
      <c r="L731" s="617">
        <f>'23년(세부_실적)'!J960</f>
        <v>0</v>
      </c>
      <c r="M731" s="617">
        <f>'23년(세부_실적)'!K960</f>
        <v>0</v>
      </c>
      <c r="N731" s="617">
        <f>'23년(세부_실적)'!L960</f>
        <v>0</v>
      </c>
      <c r="O731" s="617">
        <f>'23년(세부_실적)'!M960</f>
        <v>13.41</v>
      </c>
      <c r="P731" s="617">
        <f>'23년(세부_실적)'!N960</f>
        <v>0</v>
      </c>
      <c r="Q731" s="617">
        <f>'23년(세부_실적)'!O960</f>
        <v>13.41</v>
      </c>
      <c r="R731" s="617">
        <f>'23년(세부_실적)'!P960</f>
        <v>0</v>
      </c>
      <c r="S731" s="638">
        <f>'23년(세부_실적)'!Q960</f>
        <v>1.5</v>
      </c>
      <c r="T731" s="638">
        <f t="shared" si="10247"/>
        <v>1500</v>
      </c>
      <c r="U731" s="638">
        <f>'23년(세부_실적)'!S960</f>
        <v>0</v>
      </c>
      <c r="V731" s="638">
        <f t="shared" si="10248"/>
        <v>0</v>
      </c>
      <c r="W731" s="638">
        <f>'23년(세부_실적)'!U960</f>
        <v>0</v>
      </c>
      <c r="X731" s="638">
        <f t="shared" si="10249"/>
        <v>0</v>
      </c>
      <c r="Y731" s="638">
        <f>'23년(세부_실적)'!W960</f>
        <v>0</v>
      </c>
      <c r="Z731" s="638">
        <f t="shared" si="10250"/>
        <v>0</v>
      </c>
      <c r="AA731" s="638">
        <f>'23년(세부_실적)'!Y960</f>
        <v>0</v>
      </c>
      <c r="AB731" s="638">
        <f t="shared" si="10250"/>
        <v>0</v>
      </c>
      <c r="AC731" s="638">
        <f>'23년(세부_실적)'!AA960</f>
        <v>0</v>
      </c>
      <c r="AD731" s="638">
        <f t="shared" ref="AD731" si="10555">AC731*1000</f>
        <v>0</v>
      </c>
      <c r="AE731" s="638">
        <f>'23년(세부_실적)'!AC960</f>
        <v>0</v>
      </c>
      <c r="AF731" s="638">
        <f t="shared" ref="AF731" si="10556">AE731*1000</f>
        <v>0</v>
      </c>
      <c r="AG731" s="638">
        <f>'23년(세부_실적)'!AE960</f>
        <v>0</v>
      </c>
      <c r="AH731" s="638">
        <f t="shared" ref="AH731" si="10557">AG731*1000</f>
        <v>0</v>
      </c>
      <c r="AI731" s="638">
        <f>'23년(세부_실적)'!AG960</f>
        <v>0</v>
      </c>
      <c r="AJ731" s="638">
        <f t="shared" ref="AJ731" si="10558">AI731*1000</f>
        <v>0</v>
      </c>
      <c r="AK731" s="638">
        <f>'23년(세부_실적)'!AI960</f>
        <v>0</v>
      </c>
      <c r="AL731" s="638">
        <f t="shared" ref="AL731" si="10559">AK731*1000</f>
        <v>0</v>
      </c>
      <c r="AM731" s="638">
        <f>'23년(세부_실적)'!AK960</f>
        <v>0</v>
      </c>
      <c r="AN731" s="638">
        <f t="shared" ref="AN731" si="10560">AM731*1000</f>
        <v>0</v>
      </c>
      <c r="AO731" s="638">
        <f>'23년(세부_실적)'!AM960</f>
        <v>0</v>
      </c>
      <c r="AP731" s="638">
        <f t="shared" ref="AP731" si="10561">AO731*1000</f>
        <v>0</v>
      </c>
      <c r="AQ731" s="638">
        <f>'23년(세부_실적)'!AO960</f>
        <v>1.5</v>
      </c>
      <c r="AR731" s="638">
        <f t="shared" ref="AR731" si="10562">AQ731*1000</f>
        <v>1500</v>
      </c>
      <c r="AS731" s="638">
        <f>'23년(세부_실적)'!AQ960</f>
        <v>1.5</v>
      </c>
      <c r="AT731" s="638">
        <f t="shared" ref="AT731" si="10563">AS731*1000</f>
        <v>1500</v>
      </c>
      <c r="AU731" s="638">
        <f>'23년(세부_실적)'!AS960</f>
        <v>0</v>
      </c>
      <c r="AV731" s="638">
        <f t="shared" ref="AV731" si="10564">AU731*1000</f>
        <v>0</v>
      </c>
      <c r="AW731" s="638">
        <f>'23년(세부_실적)'!AU960</f>
        <v>0</v>
      </c>
      <c r="AX731" s="638">
        <f t="shared" ref="AX731" si="10565">AW731*1000</f>
        <v>0</v>
      </c>
      <c r="AY731" s="638">
        <f>'23년(세부_실적)'!AW960</f>
        <v>0</v>
      </c>
      <c r="AZ731" s="638">
        <f t="shared" ref="AZ731" si="10566">AY731*1000</f>
        <v>0</v>
      </c>
      <c r="BA731" s="638">
        <f>'23년(세부_실적)'!AY960</f>
        <v>0</v>
      </c>
      <c r="BB731" s="638">
        <f t="shared" ref="BB731" si="10567">BA731*1000</f>
        <v>0</v>
      </c>
      <c r="BC731" s="638">
        <f>'23년(세부_실적)'!BA960</f>
        <v>1.5</v>
      </c>
      <c r="BD731" s="638">
        <f t="shared" ref="BD731" si="10568">BC731*1000</f>
        <v>1500</v>
      </c>
      <c r="BF731" s="617">
        <v>2.0099999999999998</v>
      </c>
      <c r="BG731" s="617">
        <v>6.65692727418182</v>
      </c>
      <c r="BH731" s="617"/>
      <c r="BI731" s="617"/>
      <c r="BJ731" s="617">
        <v>2.0099999999999998</v>
      </c>
      <c r="BK731" s="617">
        <v>6.65692727418182</v>
      </c>
      <c r="BL731" s="617"/>
      <c r="BM731" s="617"/>
      <c r="BN731" s="617">
        <v>2.0099999999999998</v>
      </c>
      <c r="BO731" s="617">
        <v>6.65692727418182</v>
      </c>
      <c r="BP731" s="617"/>
      <c r="BQ731" s="617"/>
      <c r="BR731" s="617">
        <v>2.0099999999999998</v>
      </c>
      <c r="BS731" s="617">
        <v>6.786421592363638</v>
      </c>
      <c r="BT731" s="617"/>
      <c r="BU731" s="617"/>
      <c r="BV731" s="617">
        <v>2.0099999999999998</v>
      </c>
      <c r="BW731" s="617">
        <v>6.786421592363638</v>
      </c>
      <c r="BX731" s="617"/>
      <c r="BY731" s="617"/>
      <c r="BZ731" s="617">
        <v>2.0099999999999998</v>
      </c>
      <c r="CA731" s="617">
        <v>6.786421592363638</v>
      </c>
      <c r="CB731" s="617"/>
      <c r="CC731" s="617"/>
      <c r="CD731" s="617"/>
      <c r="CE731" s="617"/>
      <c r="CF731" s="617"/>
      <c r="CG731" s="617"/>
      <c r="CH731" s="617"/>
      <c r="CI731" s="617"/>
      <c r="CJ731" s="617"/>
      <c r="CK731" s="617"/>
      <c r="CL731" s="617"/>
      <c r="CM731" s="617"/>
      <c r="CN731" s="617"/>
      <c r="CO731" s="617"/>
      <c r="CP731" s="617"/>
      <c r="CQ731" s="617"/>
      <c r="CR731" s="617"/>
      <c r="CS731" s="617"/>
      <c r="CT731" s="617"/>
      <c r="CU731" s="617"/>
      <c r="CV731" s="617"/>
      <c r="CW731" s="617"/>
      <c r="CX731" s="617"/>
      <c r="CY731" s="617"/>
      <c r="CZ731" s="617"/>
      <c r="DA731" s="617"/>
      <c r="DB731" s="6">
        <f t="shared" si="10279"/>
        <v>0</v>
      </c>
      <c r="DC731" s="6">
        <f t="shared" si="10280"/>
        <v>0</v>
      </c>
      <c r="DD731" s="6">
        <f t="shared" si="10281"/>
        <v>0</v>
      </c>
      <c r="DE731" s="6">
        <f t="shared" si="10282"/>
        <v>0</v>
      </c>
      <c r="DF731" s="6">
        <f t="shared" si="10283"/>
        <v>0</v>
      </c>
      <c r="DG731" s="6">
        <f t="shared" si="10284"/>
        <v>0</v>
      </c>
      <c r="DH731" s="6">
        <f t="shared" si="10285"/>
        <v>0</v>
      </c>
      <c r="DI731" s="6">
        <f t="shared" si="10286"/>
        <v>0</v>
      </c>
      <c r="DJ731" s="6">
        <f t="shared" si="10287"/>
        <v>0</v>
      </c>
      <c r="DK731" s="6">
        <f t="shared" si="10288"/>
        <v>0</v>
      </c>
      <c r="DL731" s="6">
        <f t="shared" si="10289"/>
        <v>0</v>
      </c>
      <c r="DM731" s="6">
        <f t="shared" si="10290"/>
        <v>0</v>
      </c>
      <c r="DO731" s="6">
        <f t="shared" si="10291"/>
        <v>0</v>
      </c>
      <c r="DP731" s="6">
        <f t="shared" si="10292"/>
        <v>0</v>
      </c>
      <c r="DQ731" s="6">
        <f t="shared" si="10293"/>
        <v>0</v>
      </c>
      <c r="DR731" s="6">
        <f t="shared" si="10294"/>
        <v>0</v>
      </c>
      <c r="DS731" s="6">
        <f t="shared" si="10295"/>
        <v>0</v>
      </c>
      <c r="DT731" s="6">
        <f t="shared" si="10296"/>
        <v>0</v>
      </c>
      <c r="DU731" s="6">
        <f t="shared" si="10297"/>
        <v>0</v>
      </c>
      <c r="DV731" s="6">
        <f t="shared" si="10298"/>
        <v>0</v>
      </c>
      <c r="DW731" s="6">
        <f t="shared" si="10299"/>
        <v>0</v>
      </c>
      <c r="DX731" s="6">
        <f t="shared" si="10300"/>
        <v>0</v>
      </c>
      <c r="DY731" s="6">
        <f t="shared" si="10301"/>
        <v>0</v>
      </c>
      <c r="DZ731" s="6">
        <f t="shared" si="10302"/>
        <v>0</v>
      </c>
    </row>
    <row r="732" spans="2:130" ht="12" customHeight="1" outlineLevel="1">
      <c r="B732" s="6">
        <f>'23년(세부_실적)'!A961</f>
        <v>726</v>
      </c>
      <c r="C732" s="620"/>
      <c r="D732" s="620"/>
      <c r="E732" s="622" t="str">
        <f>'23년(세부_실적)'!D961</f>
        <v>1200mm, 6.5K</v>
      </c>
      <c r="F732" s="622" t="str">
        <f>'23년(세부_실적)'!E961</f>
        <v>PLN021-T0916365N2R-563</v>
      </c>
      <c r="G732" s="622" t="s">
        <v>1697</v>
      </c>
      <c r="H732" s="622" t="str">
        <f>'23년(세부_실적)'!F961</f>
        <v>T09</v>
      </c>
      <c r="I732" s="617" t="str">
        <f>'23년(세부_실적)'!G961</f>
        <v>구</v>
      </c>
      <c r="J732" s="617" t="str">
        <f>'23년(세부_실적)'!H961</f>
        <v>SY</v>
      </c>
      <c r="K732" s="617">
        <f>'23년(세부_실적)'!I961</f>
        <v>9.6199999999999992</v>
      </c>
      <c r="L732" s="617">
        <f>'23년(세부_실적)'!J961</f>
        <v>0</v>
      </c>
      <c r="M732" s="617">
        <f>'23년(세부_실적)'!K961</f>
        <v>9.6199999999999992</v>
      </c>
      <c r="N732" s="617">
        <f>'23년(세부_실적)'!L961</f>
        <v>0</v>
      </c>
      <c r="O732" s="617">
        <f>'23년(세부_실적)'!M961</f>
        <v>9.6199999999999992</v>
      </c>
      <c r="P732" s="617">
        <f>'23년(세부_실적)'!N961</f>
        <v>0</v>
      </c>
      <c r="Q732" s="617">
        <f>'23년(세부_실적)'!O961</f>
        <v>9.6199999999999992</v>
      </c>
      <c r="R732" s="617">
        <f>'23년(세부_실적)'!P961</f>
        <v>0</v>
      </c>
      <c r="S732" s="638">
        <f>'23년(세부_실적)'!Q961</f>
        <v>0</v>
      </c>
      <c r="T732" s="638">
        <f t="shared" si="10247"/>
        <v>0</v>
      </c>
      <c r="U732" s="638">
        <f>'23년(세부_실적)'!S961</f>
        <v>0</v>
      </c>
      <c r="V732" s="638">
        <f t="shared" si="10248"/>
        <v>0</v>
      </c>
      <c r="W732" s="638">
        <f>'23년(세부_실적)'!U961</f>
        <v>0</v>
      </c>
      <c r="X732" s="638">
        <f t="shared" si="10249"/>
        <v>0</v>
      </c>
      <c r="Y732" s="638">
        <f>'23년(세부_실적)'!W961</f>
        <v>0</v>
      </c>
      <c r="Z732" s="638">
        <f t="shared" si="10250"/>
        <v>0</v>
      </c>
      <c r="AA732" s="638">
        <f>'23년(세부_실적)'!Y961</f>
        <v>0</v>
      </c>
      <c r="AB732" s="638">
        <f t="shared" si="10250"/>
        <v>0</v>
      </c>
      <c r="AC732" s="638">
        <f>'23년(세부_실적)'!AA961</f>
        <v>0</v>
      </c>
      <c r="AD732" s="638">
        <f t="shared" ref="AD732" si="10569">AC732*1000</f>
        <v>0</v>
      </c>
      <c r="AE732" s="638">
        <f>'23년(세부_실적)'!AC961</f>
        <v>0</v>
      </c>
      <c r="AF732" s="638">
        <f t="shared" ref="AF732" si="10570">AE732*1000</f>
        <v>0</v>
      </c>
      <c r="AG732" s="638">
        <f>'23년(세부_실적)'!AE961</f>
        <v>0</v>
      </c>
      <c r="AH732" s="638">
        <f t="shared" ref="AH732" si="10571">AG732*1000</f>
        <v>0</v>
      </c>
      <c r="AI732" s="638">
        <f>'23년(세부_실적)'!AG961</f>
        <v>0</v>
      </c>
      <c r="AJ732" s="638">
        <f t="shared" ref="AJ732" si="10572">AI732*1000</f>
        <v>0</v>
      </c>
      <c r="AK732" s="638">
        <f>'23년(세부_실적)'!AI961</f>
        <v>0</v>
      </c>
      <c r="AL732" s="638">
        <f t="shared" ref="AL732" si="10573">AK732*1000</f>
        <v>0</v>
      </c>
      <c r="AM732" s="638">
        <f>'23년(세부_실적)'!AK961</f>
        <v>0</v>
      </c>
      <c r="AN732" s="638">
        <f t="shared" ref="AN732" si="10574">AM732*1000</f>
        <v>0</v>
      </c>
      <c r="AO732" s="638">
        <f>'23년(세부_실적)'!AM961</f>
        <v>0</v>
      </c>
      <c r="AP732" s="638">
        <f t="shared" ref="AP732" si="10575">AO732*1000</f>
        <v>0</v>
      </c>
      <c r="AQ732" s="638">
        <f>'23년(세부_실적)'!AO961</f>
        <v>0</v>
      </c>
      <c r="AR732" s="638">
        <f t="shared" ref="AR732" si="10576">AQ732*1000</f>
        <v>0</v>
      </c>
      <c r="AS732" s="638">
        <f>'23년(세부_실적)'!AQ961</f>
        <v>0</v>
      </c>
      <c r="AT732" s="638">
        <f t="shared" ref="AT732" si="10577">AS732*1000</f>
        <v>0</v>
      </c>
      <c r="AU732" s="638">
        <f>'23년(세부_실적)'!AS961</f>
        <v>0</v>
      </c>
      <c r="AV732" s="638">
        <f t="shared" ref="AV732" si="10578">AU732*1000</f>
        <v>0</v>
      </c>
      <c r="AW732" s="638">
        <f>'23년(세부_실적)'!AU961</f>
        <v>0</v>
      </c>
      <c r="AX732" s="638">
        <f t="shared" ref="AX732" si="10579">AW732*1000</f>
        <v>0</v>
      </c>
      <c r="AY732" s="638">
        <f>'23년(세부_실적)'!AW961</f>
        <v>0</v>
      </c>
      <c r="AZ732" s="638">
        <f t="shared" ref="AZ732" si="10580">AY732*1000</f>
        <v>0</v>
      </c>
      <c r="BA732" s="638">
        <f>'23년(세부_실적)'!AY961</f>
        <v>0</v>
      </c>
      <c r="BB732" s="638">
        <f t="shared" ref="BB732" si="10581">BA732*1000</f>
        <v>0</v>
      </c>
      <c r="BC732" s="638">
        <f>'23년(세부_실적)'!BA961</f>
        <v>0</v>
      </c>
      <c r="BD732" s="638">
        <f t="shared" ref="BD732" si="10582">BC732*1000</f>
        <v>0</v>
      </c>
      <c r="BF732" s="617"/>
      <c r="BG732" s="617"/>
      <c r="BH732" s="617"/>
      <c r="BI732" s="617"/>
      <c r="BJ732" s="617"/>
      <c r="BK732" s="617"/>
      <c r="BL732" s="617"/>
      <c r="BM732" s="617"/>
      <c r="BN732" s="617"/>
      <c r="BO732" s="617"/>
      <c r="BP732" s="617"/>
      <c r="BQ732" s="617"/>
      <c r="BR732" s="617"/>
      <c r="BS732" s="617"/>
      <c r="BT732" s="617"/>
      <c r="BU732" s="617"/>
      <c r="BV732" s="617"/>
      <c r="BW732" s="617"/>
      <c r="BX732" s="617"/>
      <c r="BY732" s="617"/>
      <c r="BZ732" s="617"/>
      <c r="CA732" s="617"/>
      <c r="CB732" s="617"/>
      <c r="CC732" s="617"/>
      <c r="CD732" s="617"/>
      <c r="CE732" s="617"/>
      <c r="CF732" s="617"/>
      <c r="CG732" s="617"/>
      <c r="CH732" s="617"/>
      <c r="CI732" s="617"/>
      <c r="CJ732" s="617"/>
      <c r="CK732" s="617"/>
      <c r="CL732" s="617"/>
      <c r="CM732" s="617"/>
      <c r="CN732" s="617"/>
      <c r="CO732" s="617"/>
      <c r="CP732" s="617"/>
      <c r="CQ732" s="617"/>
      <c r="CR732" s="617"/>
      <c r="CS732" s="617"/>
      <c r="CT732" s="617"/>
      <c r="CU732" s="617"/>
      <c r="CV732" s="617"/>
      <c r="CW732" s="617"/>
      <c r="CX732" s="617"/>
      <c r="CY732" s="617"/>
      <c r="CZ732" s="617"/>
      <c r="DA732" s="617"/>
      <c r="DB732" s="6">
        <f t="shared" si="10279"/>
        <v>0</v>
      </c>
      <c r="DC732" s="6">
        <f t="shared" si="10280"/>
        <v>0</v>
      </c>
      <c r="DD732" s="6">
        <f t="shared" si="10281"/>
        <v>0</v>
      </c>
      <c r="DE732" s="6">
        <f t="shared" si="10282"/>
        <v>0</v>
      </c>
      <c r="DF732" s="6">
        <f t="shared" si="10283"/>
        <v>0</v>
      </c>
      <c r="DG732" s="6">
        <f t="shared" si="10284"/>
        <v>0</v>
      </c>
      <c r="DH732" s="6">
        <f t="shared" si="10285"/>
        <v>0</v>
      </c>
      <c r="DI732" s="6">
        <f t="shared" si="10286"/>
        <v>0</v>
      </c>
      <c r="DJ732" s="6">
        <f t="shared" si="10287"/>
        <v>0</v>
      </c>
      <c r="DK732" s="6">
        <f t="shared" si="10288"/>
        <v>0</v>
      </c>
      <c r="DL732" s="6">
        <f t="shared" si="10289"/>
        <v>0</v>
      </c>
      <c r="DM732" s="6">
        <f t="shared" si="10290"/>
        <v>0</v>
      </c>
      <c r="DO732" s="6">
        <f t="shared" si="10291"/>
        <v>0</v>
      </c>
      <c r="DP732" s="6">
        <f t="shared" si="10292"/>
        <v>0</v>
      </c>
      <c r="DQ732" s="6">
        <f t="shared" si="10293"/>
        <v>0</v>
      </c>
      <c r="DR732" s="6">
        <f t="shared" si="10294"/>
        <v>0</v>
      </c>
      <c r="DS732" s="6">
        <f t="shared" si="10295"/>
        <v>0</v>
      </c>
      <c r="DT732" s="6">
        <f t="shared" si="10296"/>
        <v>0</v>
      </c>
      <c r="DU732" s="6">
        <f t="shared" si="10297"/>
        <v>0</v>
      </c>
      <c r="DV732" s="6">
        <f t="shared" si="10298"/>
        <v>0</v>
      </c>
      <c r="DW732" s="6">
        <f t="shared" si="10299"/>
        <v>0</v>
      </c>
      <c r="DX732" s="6">
        <f t="shared" si="10300"/>
        <v>0</v>
      </c>
      <c r="DY732" s="6">
        <f t="shared" si="10301"/>
        <v>0</v>
      </c>
      <c r="DZ732" s="6">
        <f t="shared" si="10302"/>
        <v>0</v>
      </c>
    </row>
    <row r="733" spans="2:130" ht="12" customHeight="1" outlineLevel="1">
      <c r="B733" s="6">
        <f>'23년(세부_실적)'!A962</f>
        <v>727</v>
      </c>
      <c r="C733" s="620"/>
      <c r="D733" s="620"/>
      <c r="E733" s="622" t="str">
        <f>'23년(세부_실적)'!D962</f>
        <v>1200mm, 6.5K</v>
      </c>
      <c r="F733" s="622" t="str">
        <f>'23년(세부_실적)'!E962</f>
        <v>PLN021-T0916365N2R-564</v>
      </c>
      <c r="G733" s="622" t="s">
        <v>1698</v>
      </c>
      <c r="H733" s="622" t="str">
        <f>'23년(세부_실적)'!F962</f>
        <v>T09</v>
      </c>
      <c r="I733" s="617" t="str">
        <f>'23년(세부_실적)'!G962</f>
        <v>구</v>
      </c>
      <c r="J733" s="617" t="str">
        <f>'23년(세부_실적)'!H962</f>
        <v>SY</v>
      </c>
      <c r="K733" s="617">
        <f>'23년(세부_실적)'!I962</f>
        <v>8.9499999999999993</v>
      </c>
      <c r="L733" s="617">
        <f>'23년(세부_실적)'!J962</f>
        <v>0</v>
      </c>
      <c r="M733" s="617">
        <f>'23년(세부_실적)'!K962</f>
        <v>8.9499999999999993</v>
      </c>
      <c r="N733" s="617">
        <f>'23년(세부_실적)'!L962</f>
        <v>0</v>
      </c>
      <c r="O733" s="617">
        <f>'23년(세부_실적)'!M962</f>
        <v>8.9499999999999993</v>
      </c>
      <c r="P733" s="617">
        <f>'23년(세부_실적)'!N962</f>
        <v>0</v>
      </c>
      <c r="Q733" s="617">
        <f>'23년(세부_실적)'!O962</f>
        <v>8.9499999999999993</v>
      </c>
      <c r="R733" s="617">
        <f>'23년(세부_실적)'!P962</f>
        <v>0</v>
      </c>
      <c r="S733" s="638">
        <f>'23년(세부_실적)'!Q962</f>
        <v>0</v>
      </c>
      <c r="T733" s="638">
        <f t="shared" si="10247"/>
        <v>0</v>
      </c>
      <c r="U733" s="638">
        <f>'23년(세부_실적)'!S962</f>
        <v>0</v>
      </c>
      <c r="V733" s="638">
        <f t="shared" si="10248"/>
        <v>0</v>
      </c>
      <c r="W733" s="638">
        <f>'23년(세부_실적)'!U962</f>
        <v>0</v>
      </c>
      <c r="X733" s="638">
        <f t="shared" si="10249"/>
        <v>0</v>
      </c>
      <c r="Y733" s="638">
        <f>'23년(세부_실적)'!W962</f>
        <v>0</v>
      </c>
      <c r="Z733" s="638">
        <f t="shared" si="10250"/>
        <v>0</v>
      </c>
      <c r="AA733" s="638">
        <f>'23년(세부_실적)'!Y962</f>
        <v>0</v>
      </c>
      <c r="AB733" s="638">
        <f t="shared" si="10250"/>
        <v>0</v>
      </c>
      <c r="AC733" s="638">
        <f>'23년(세부_실적)'!AA962</f>
        <v>0</v>
      </c>
      <c r="AD733" s="638">
        <f t="shared" ref="AD733" si="10583">AC733*1000</f>
        <v>0</v>
      </c>
      <c r="AE733" s="638">
        <f>'23년(세부_실적)'!AC962</f>
        <v>0</v>
      </c>
      <c r="AF733" s="638">
        <f t="shared" ref="AF733" si="10584">AE733*1000</f>
        <v>0</v>
      </c>
      <c r="AG733" s="638">
        <f>'23년(세부_실적)'!AE962</f>
        <v>0</v>
      </c>
      <c r="AH733" s="638">
        <f t="shared" ref="AH733" si="10585">AG733*1000</f>
        <v>0</v>
      </c>
      <c r="AI733" s="638">
        <f>'23년(세부_실적)'!AG962</f>
        <v>0</v>
      </c>
      <c r="AJ733" s="638">
        <f t="shared" ref="AJ733" si="10586">AI733*1000</f>
        <v>0</v>
      </c>
      <c r="AK733" s="638">
        <f>'23년(세부_실적)'!AI962</f>
        <v>0</v>
      </c>
      <c r="AL733" s="638">
        <f t="shared" ref="AL733" si="10587">AK733*1000</f>
        <v>0</v>
      </c>
      <c r="AM733" s="638">
        <f>'23년(세부_실적)'!AK962</f>
        <v>0</v>
      </c>
      <c r="AN733" s="638">
        <f t="shared" ref="AN733" si="10588">AM733*1000</f>
        <v>0</v>
      </c>
      <c r="AO733" s="638">
        <f>'23년(세부_실적)'!AM962</f>
        <v>0</v>
      </c>
      <c r="AP733" s="638">
        <f t="shared" ref="AP733" si="10589">AO733*1000</f>
        <v>0</v>
      </c>
      <c r="AQ733" s="638">
        <f>'23년(세부_실적)'!AO962</f>
        <v>0</v>
      </c>
      <c r="AR733" s="638">
        <f t="shared" ref="AR733" si="10590">AQ733*1000</f>
        <v>0</v>
      </c>
      <c r="AS733" s="638">
        <f>'23년(세부_실적)'!AQ962</f>
        <v>0</v>
      </c>
      <c r="AT733" s="638">
        <f t="shared" ref="AT733" si="10591">AS733*1000</f>
        <v>0</v>
      </c>
      <c r="AU733" s="638">
        <f>'23년(세부_실적)'!AS962</f>
        <v>0</v>
      </c>
      <c r="AV733" s="638">
        <f t="shared" ref="AV733" si="10592">AU733*1000</f>
        <v>0</v>
      </c>
      <c r="AW733" s="638">
        <f>'23년(세부_실적)'!AU962</f>
        <v>0</v>
      </c>
      <c r="AX733" s="638">
        <f t="shared" ref="AX733" si="10593">AW733*1000</f>
        <v>0</v>
      </c>
      <c r="AY733" s="638">
        <f>'23년(세부_실적)'!AW962</f>
        <v>0</v>
      </c>
      <c r="AZ733" s="638">
        <f t="shared" ref="AZ733" si="10594">AY733*1000</f>
        <v>0</v>
      </c>
      <c r="BA733" s="638">
        <f>'23년(세부_실적)'!AY962</f>
        <v>0</v>
      </c>
      <c r="BB733" s="638">
        <f t="shared" ref="BB733" si="10595">BA733*1000</f>
        <v>0</v>
      </c>
      <c r="BC733" s="638">
        <f>'23년(세부_실적)'!BA962</f>
        <v>0</v>
      </c>
      <c r="BD733" s="638">
        <f t="shared" ref="BD733" si="10596">BC733*1000</f>
        <v>0</v>
      </c>
      <c r="BF733" s="617">
        <v>2.0139999999999998</v>
      </c>
      <c r="BG733" s="617">
        <v>5.2750605778181825</v>
      </c>
      <c r="BH733" s="617"/>
      <c r="BI733" s="617"/>
      <c r="BJ733" s="617">
        <v>2.0139999999999998</v>
      </c>
      <c r="BK733" s="617">
        <v>5.2750605778181825</v>
      </c>
      <c r="BL733" s="617"/>
      <c r="BM733" s="617"/>
      <c r="BN733" s="617">
        <v>2.0139999999999998</v>
      </c>
      <c r="BO733" s="617">
        <v>5.2750605778181825</v>
      </c>
      <c r="BP733" s="617"/>
      <c r="BQ733" s="617"/>
      <c r="BR733" s="617">
        <v>2.0139999999999998</v>
      </c>
      <c r="BS733" s="617">
        <v>5.4007933181818188</v>
      </c>
      <c r="BT733" s="617"/>
      <c r="BU733" s="617"/>
      <c r="BV733" s="617">
        <v>2.0139999999999998</v>
      </c>
      <c r="BW733" s="617">
        <v>5.4007933181818188</v>
      </c>
      <c r="BX733" s="617"/>
      <c r="BY733" s="617"/>
      <c r="BZ733" s="617">
        <v>2.0139999999999998</v>
      </c>
      <c r="CA733" s="617">
        <v>5.4007933181818188</v>
      </c>
      <c r="CB733" s="617"/>
      <c r="CC733" s="617"/>
      <c r="CD733" s="617"/>
      <c r="CE733" s="617"/>
      <c r="CF733" s="617"/>
      <c r="CG733" s="617"/>
      <c r="CH733" s="617"/>
      <c r="CI733" s="617"/>
      <c r="CJ733" s="617"/>
      <c r="CK733" s="617"/>
      <c r="CL733" s="617"/>
      <c r="CM733" s="617"/>
      <c r="CN733" s="617"/>
      <c r="CO733" s="617"/>
      <c r="CP733" s="617"/>
      <c r="CQ733" s="617"/>
      <c r="CR733" s="617"/>
      <c r="CS733" s="617"/>
      <c r="CT733" s="617"/>
      <c r="CU733" s="617"/>
      <c r="CV733" s="617"/>
      <c r="CW733" s="617"/>
      <c r="CX733" s="617"/>
      <c r="CY733" s="617"/>
      <c r="CZ733" s="617"/>
      <c r="DA733" s="617"/>
      <c r="DB733" s="6">
        <f t="shared" si="10279"/>
        <v>0</v>
      </c>
      <c r="DC733" s="6">
        <f t="shared" si="10280"/>
        <v>0</v>
      </c>
      <c r="DD733" s="6">
        <f t="shared" si="10281"/>
        <v>0</v>
      </c>
      <c r="DE733" s="6">
        <f t="shared" si="10282"/>
        <v>0</v>
      </c>
      <c r="DF733" s="6">
        <f t="shared" si="10283"/>
        <v>0</v>
      </c>
      <c r="DG733" s="6">
        <f t="shared" si="10284"/>
        <v>0</v>
      </c>
      <c r="DH733" s="6">
        <f t="shared" si="10285"/>
        <v>0</v>
      </c>
      <c r="DI733" s="6">
        <f t="shared" si="10286"/>
        <v>0</v>
      </c>
      <c r="DJ733" s="6">
        <f t="shared" si="10287"/>
        <v>0</v>
      </c>
      <c r="DK733" s="6">
        <f t="shared" si="10288"/>
        <v>0</v>
      </c>
      <c r="DL733" s="6">
        <f t="shared" si="10289"/>
        <v>0</v>
      </c>
      <c r="DM733" s="6">
        <f t="shared" si="10290"/>
        <v>0</v>
      </c>
      <c r="DO733" s="6">
        <f t="shared" si="10291"/>
        <v>0</v>
      </c>
      <c r="DP733" s="6">
        <f t="shared" si="10292"/>
        <v>0</v>
      </c>
      <c r="DQ733" s="6">
        <f t="shared" si="10293"/>
        <v>0</v>
      </c>
      <c r="DR733" s="6">
        <f t="shared" si="10294"/>
        <v>0</v>
      </c>
      <c r="DS733" s="6">
        <f t="shared" si="10295"/>
        <v>0</v>
      </c>
      <c r="DT733" s="6">
        <f t="shared" si="10296"/>
        <v>0</v>
      </c>
      <c r="DU733" s="6">
        <f t="shared" si="10297"/>
        <v>0</v>
      </c>
      <c r="DV733" s="6">
        <f t="shared" si="10298"/>
        <v>0</v>
      </c>
      <c r="DW733" s="6">
        <f t="shared" si="10299"/>
        <v>0</v>
      </c>
      <c r="DX733" s="6">
        <f t="shared" si="10300"/>
        <v>0</v>
      </c>
      <c r="DY733" s="6">
        <f t="shared" si="10301"/>
        <v>0</v>
      </c>
      <c r="DZ733" s="6">
        <f t="shared" si="10302"/>
        <v>0</v>
      </c>
    </row>
    <row r="734" spans="2:130" ht="12" customHeight="1" outlineLevel="1">
      <c r="B734" s="6">
        <f>'23년(세부_실적)'!A963</f>
        <v>728</v>
      </c>
      <c r="C734" s="620"/>
      <c r="D734" s="620"/>
      <c r="E734" s="622" t="str">
        <f>'23년(세부_실적)'!D963</f>
        <v>1200mm, 6.5K</v>
      </c>
      <c r="F734" s="622" t="str">
        <f>'23년(세부_실적)'!E963</f>
        <v>PLN021-T0916365N2R-565</v>
      </c>
      <c r="G734" s="622" t="s">
        <v>1699</v>
      </c>
      <c r="H734" s="622" t="str">
        <f>'23년(세부_실적)'!F963</f>
        <v>T09</v>
      </c>
      <c r="I734" s="617" t="str">
        <f>'23년(세부_실적)'!G963</f>
        <v>구</v>
      </c>
      <c r="J734" s="617" t="str">
        <f>'23년(세부_실적)'!H963</f>
        <v>SY</v>
      </c>
      <c r="K734" s="617">
        <f>'23년(세부_실적)'!I963</f>
        <v>9.82</v>
      </c>
      <c r="L734" s="617">
        <f>'23년(세부_실적)'!J963</f>
        <v>0</v>
      </c>
      <c r="M734" s="617">
        <f>'23년(세부_실적)'!K963</f>
        <v>9.82</v>
      </c>
      <c r="N734" s="617">
        <f>'23년(세부_실적)'!L963</f>
        <v>0</v>
      </c>
      <c r="O734" s="617">
        <f>'23년(세부_실적)'!M963</f>
        <v>9.82</v>
      </c>
      <c r="P734" s="617">
        <f>'23년(세부_실적)'!N963</f>
        <v>0</v>
      </c>
      <c r="Q734" s="617">
        <f>'23년(세부_실적)'!O963</f>
        <v>9.82</v>
      </c>
      <c r="R734" s="617">
        <f>'23년(세부_실적)'!P963</f>
        <v>0</v>
      </c>
      <c r="S734" s="638">
        <f>'23년(세부_실적)'!Q963</f>
        <v>0</v>
      </c>
      <c r="T734" s="638">
        <f t="shared" si="10247"/>
        <v>0</v>
      </c>
      <c r="U734" s="638">
        <f>'23년(세부_실적)'!S963</f>
        <v>0</v>
      </c>
      <c r="V734" s="638">
        <f t="shared" si="10248"/>
        <v>0</v>
      </c>
      <c r="W734" s="638">
        <f>'23년(세부_실적)'!U963</f>
        <v>0</v>
      </c>
      <c r="X734" s="638">
        <f t="shared" si="10249"/>
        <v>0</v>
      </c>
      <c r="Y734" s="638">
        <f>'23년(세부_실적)'!W963</f>
        <v>0</v>
      </c>
      <c r="Z734" s="638">
        <f t="shared" si="10250"/>
        <v>0</v>
      </c>
      <c r="AA734" s="638">
        <f>'23년(세부_실적)'!Y963</f>
        <v>0</v>
      </c>
      <c r="AB734" s="638">
        <f t="shared" si="10250"/>
        <v>0</v>
      </c>
      <c r="AC734" s="638">
        <f>'23년(세부_실적)'!AA963</f>
        <v>0</v>
      </c>
      <c r="AD734" s="638">
        <f t="shared" ref="AD734" si="10597">AC734*1000</f>
        <v>0</v>
      </c>
      <c r="AE734" s="638">
        <f>'23년(세부_실적)'!AC963</f>
        <v>0</v>
      </c>
      <c r="AF734" s="638">
        <f t="shared" ref="AF734" si="10598">AE734*1000</f>
        <v>0</v>
      </c>
      <c r="AG734" s="638">
        <f>'23년(세부_실적)'!AE963</f>
        <v>0</v>
      </c>
      <c r="AH734" s="638">
        <f t="shared" ref="AH734" si="10599">AG734*1000</f>
        <v>0</v>
      </c>
      <c r="AI734" s="638">
        <f>'23년(세부_실적)'!AG963</f>
        <v>0</v>
      </c>
      <c r="AJ734" s="638">
        <f t="shared" ref="AJ734" si="10600">AI734*1000</f>
        <v>0</v>
      </c>
      <c r="AK734" s="638">
        <f>'23년(세부_실적)'!AI963</f>
        <v>0</v>
      </c>
      <c r="AL734" s="638">
        <f t="shared" ref="AL734" si="10601">AK734*1000</f>
        <v>0</v>
      </c>
      <c r="AM734" s="638">
        <f>'23년(세부_실적)'!AK963</f>
        <v>0</v>
      </c>
      <c r="AN734" s="638">
        <f t="shared" ref="AN734" si="10602">AM734*1000</f>
        <v>0</v>
      </c>
      <c r="AO734" s="638">
        <f>'23년(세부_실적)'!AM963</f>
        <v>0</v>
      </c>
      <c r="AP734" s="638">
        <f t="shared" ref="AP734" si="10603">AO734*1000</f>
        <v>0</v>
      </c>
      <c r="AQ734" s="638">
        <f>'23년(세부_실적)'!AO963</f>
        <v>0</v>
      </c>
      <c r="AR734" s="638">
        <f t="shared" ref="AR734" si="10604">AQ734*1000</f>
        <v>0</v>
      </c>
      <c r="AS734" s="638">
        <f>'23년(세부_실적)'!AQ963</f>
        <v>0</v>
      </c>
      <c r="AT734" s="638">
        <f t="shared" ref="AT734" si="10605">AS734*1000</f>
        <v>0</v>
      </c>
      <c r="AU734" s="638">
        <f>'23년(세부_실적)'!AS963</f>
        <v>0</v>
      </c>
      <c r="AV734" s="638">
        <f t="shared" ref="AV734" si="10606">AU734*1000</f>
        <v>0</v>
      </c>
      <c r="AW734" s="638">
        <f>'23년(세부_실적)'!AU963</f>
        <v>0</v>
      </c>
      <c r="AX734" s="638">
        <f t="shared" ref="AX734" si="10607">AW734*1000</f>
        <v>0</v>
      </c>
      <c r="AY734" s="638">
        <f>'23년(세부_실적)'!AW963</f>
        <v>0</v>
      </c>
      <c r="AZ734" s="638">
        <f t="shared" ref="AZ734" si="10608">AY734*1000</f>
        <v>0</v>
      </c>
      <c r="BA734" s="638">
        <f>'23년(세부_실적)'!AY963</f>
        <v>0</v>
      </c>
      <c r="BB734" s="638">
        <f t="shared" ref="BB734" si="10609">BA734*1000</f>
        <v>0</v>
      </c>
      <c r="BC734" s="638">
        <f>'23년(세부_실적)'!BA963</f>
        <v>0</v>
      </c>
      <c r="BD734" s="638">
        <f t="shared" ref="BD734" si="10610">BC734*1000</f>
        <v>0</v>
      </c>
      <c r="BF734" s="617"/>
      <c r="BG734" s="617"/>
      <c r="BH734" s="617"/>
      <c r="BI734" s="617"/>
      <c r="BJ734" s="617"/>
      <c r="BK734" s="617"/>
      <c r="BL734" s="617"/>
      <c r="BM734" s="617"/>
      <c r="BN734" s="617"/>
      <c r="BO734" s="617"/>
      <c r="BP734" s="617"/>
      <c r="BQ734" s="617"/>
      <c r="BR734" s="617"/>
      <c r="BS734" s="617"/>
      <c r="BT734" s="617"/>
      <c r="BU734" s="617"/>
      <c r="BV734" s="617"/>
      <c r="BW734" s="617"/>
      <c r="BX734" s="617"/>
      <c r="BY734" s="617"/>
      <c r="BZ734" s="617"/>
      <c r="CA734" s="617"/>
      <c r="CB734" s="617"/>
      <c r="CC734" s="617"/>
      <c r="CD734" s="617"/>
      <c r="CE734" s="617"/>
      <c r="CF734" s="617"/>
      <c r="CG734" s="617"/>
      <c r="CH734" s="617"/>
      <c r="CI734" s="617"/>
      <c r="CJ734" s="617"/>
      <c r="CK734" s="617"/>
      <c r="CL734" s="617"/>
      <c r="CM734" s="617"/>
      <c r="CN734" s="617"/>
      <c r="CO734" s="617"/>
      <c r="CP734" s="617"/>
      <c r="CQ734" s="617"/>
      <c r="CR734" s="617"/>
      <c r="CS734" s="617"/>
      <c r="CT734" s="617"/>
      <c r="CU734" s="617"/>
      <c r="CV734" s="617"/>
      <c r="CW734" s="617"/>
      <c r="CX734" s="617"/>
      <c r="CY734" s="617"/>
      <c r="CZ734" s="617"/>
      <c r="DA734" s="617"/>
      <c r="DB734" s="6">
        <f t="shared" si="10279"/>
        <v>0</v>
      </c>
      <c r="DC734" s="6">
        <f t="shared" si="10280"/>
        <v>0</v>
      </c>
      <c r="DD734" s="6">
        <f t="shared" si="10281"/>
        <v>0</v>
      </c>
      <c r="DE734" s="6">
        <f t="shared" si="10282"/>
        <v>0</v>
      </c>
      <c r="DF734" s="6">
        <f t="shared" si="10283"/>
        <v>0</v>
      </c>
      <c r="DG734" s="6">
        <f t="shared" si="10284"/>
        <v>0</v>
      </c>
      <c r="DH734" s="6">
        <f t="shared" si="10285"/>
        <v>0</v>
      </c>
      <c r="DI734" s="6">
        <f t="shared" si="10286"/>
        <v>0</v>
      </c>
      <c r="DJ734" s="6">
        <f t="shared" si="10287"/>
        <v>0</v>
      </c>
      <c r="DK734" s="6">
        <f t="shared" si="10288"/>
        <v>0</v>
      </c>
      <c r="DL734" s="6">
        <f t="shared" si="10289"/>
        <v>0</v>
      </c>
      <c r="DM734" s="6">
        <f t="shared" si="10290"/>
        <v>0</v>
      </c>
      <c r="DO734" s="6">
        <f t="shared" si="10291"/>
        <v>0</v>
      </c>
      <c r="DP734" s="6">
        <f t="shared" si="10292"/>
        <v>0</v>
      </c>
      <c r="DQ734" s="6">
        <f t="shared" si="10293"/>
        <v>0</v>
      </c>
      <c r="DR734" s="6">
        <f t="shared" si="10294"/>
        <v>0</v>
      </c>
      <c r="DS734" s="6">
        <f t="shared" si="10295"/>
        <v>0</v>
      </c>
      <c r="DT734" s="6">
        <f t="shared" si="10296"/>
        <v>0</v>
      </c>
      <c r="DU734" s="6">
        <f t="shared" si="10297"/>
        <v>0</v>
      </c>
      <c r="DV734" s="6">
        <f t="shared" si="10298"/>
        <v>0</v>
      </c>
      <c r="DW734" s="6">
        <f t="shared" si="10299"/>
        <v>0</v>
      </c>
      <c r="DX734" s="6">
        <f t="shared" si="10300"/>
        <v>0</v>
      </c>
      <c r="DY734" s="6">
        <f t="shared" si="10301"/>
        <v>0</v>
      </c>
      <c r="DZ734" s="6">
        <f t="shared" si="10302"/>
        <v>0</v>
      </c>
    </row>
    <row r="735" spans="2:130" ht="12" customHeight="1" outlineLevel="1">
      <c r="B735" s="6">
        <f>'23년(세부_실적)'!A964</f>
        <v>729</v>
      </c>
      <c r="C735" s="620"/>
      <c r="D735" s="620"/>
      <c r="E735" s="622" t="str">
        <f>'23년(세부_실적)'!D964</f>
        <v>1200mm, 5K</v>
      </c>
      <c r="F735" s="622" t="str">
        <f>'23년(세부_실적)'!E964</f>
        <v>PLN021-T0920350N2R-564</v>
      </c>
      <c r="G735" s="622" t="s">
        <v>1700</v>
      </c>
      <c r="H735" s="622" t="str">
        <f>'23년(세부_실적)'!F964</f>
        <v>T09</v>
      </c>
      <c r="I735" s="617" t="str">
        <f>'23년(세부_실적)'!G964</f>
        <v>구</v>
      </c>
      <c r="J735" s="617" t="str">
        <f>'23년(세부_실적)'!H964</f>
        <v>SY</v>
      </c>
      <c r="K735" s="617">
        <f>'23년(세부_실적)'!I964</f>
        <v>9.02</v>
      </c>
      <c r="L735" s="617">
        <f>'23년(세부_실적)'!J964</f>
        <v>0</v>
      </c>
      <c r="M735" s="617">
        <f>'23년(세부_실적)'!K964</f>
        <v>9.02</v>
      </c>
      <c r="N735" s="617">
        <f>'23년(세부_실적)'!L964</f>
        <v>0</v>
      </c>
      <c r="O735" s="617">
        <f>'23년(세부_실적)'!M964</f>
        <v>9.02</v>
      </c>
      <c r="P735" s="617">
        <f>'23년(세부_실적)'!N964</f>
        <v>0</v>
      </c>
      <c r="Q735" s="617">
        <f>'23년(세부_실적)'!O964</f>
        <v>9.02</v>
      </c>
      <c r="R735" s="617">
        <f>'23년(세부_실적)'!P964</f>
        <v>0</v>
      </c>
      <c r="S735" s="638">
        <f>'23년(세부_실적)'!Q964</f>
        <v>0</v>
      </c>
      <c r="T735" s="638">
        <f t="shared" si="10247"/>
        <v>0</v>
      </c>
      <c r="U735" s="638">
        <f>'23년(세부_실적)'!S964</f>
        <v>0</v>
      </c>
      <c r="V735" s="638">
        <f t="shared" si="10248"/>
        <v>0</v>
      </c>
      <c r="W735" s="638">
        <f>'23년(세부_실적)'!U964</f>
        <v>0</v>
      </c>
      <c r="X735" s="638">
        <f t="shared" si="10249"/>
        <v>0</v>
      </c>
      <c r="Y735" s="638">
        <f>'23년(세부_실적)'!W964</f>
        <v>0</v>
      </c>
      <c r="Z735" s="638">
        <f t="shared" si="10250"/>
        <v>0</v>
      </c>
      <c r="AA735" s="638">
        <f>'23년(세부_실적)'!Y964</f>
        <v>0</v>
      </c>
      <c r="AB735" s="638">
        <f t="shared" si="10250"/>
        <v>0</v>
      </c>
      <c r="AC735" s="638">
        <f>'23년(세부_실적)'!AA964</f>
        <v>0</v>
      </c>
      <c r="AD735" s="638">
        <f t="shared" ref="AD735" si="10611">AC735*1000</f>
        <v>0</v>
      </c>
      <c r="AE735" s="638">
        <f>'23년(세부_실적)'!AC964</f>
        <v>0</v>
      </c>
      <c r="AF735" s="638">
        <f t="shared" ref="AF735" si="10612">AE735*1000</f>
        <v>0</v>
      </c>
      <c r="AG735" s="638">
        <f>'23년(세부_실적)'!AE964</f>
        <v>0</v>
      </c>
      <c r="AH735" s="638">
        <f t="shared" ref="AH735" si="10613">AG735*1000</f>
        <v>0</v>
      </c>
      <c r="AI735" s="638">
        <f>'23년(세부_실적)'!AG964</f>
        <v>0</v>
      </c>
      <c r="AJ735" s="638">
        <f t="shared" ref="AJ735" si="10614">AI735*1000</f>
        <v>0</v>
      </c>
      <c r="AK735" s="638">
        <f>'23년(세부_실적)'!AI964</f>
        <v>0</v>
      </c>
      <c r="AL735" s="638">
        <f t="shared" ref="AL735" si="10615">AK735*1000</f>
        <v>0</v>
      </c>
      <c r="AM735" s="638">
        <f>'23년(세부_실적)'!AK964</f>
        <v>0</v>
      </c>
      <c r="AN735" s="638">
        <f t="shared" ref="AN735" si="10616">AM735*1000</f>
        <v>0</v>
      </c>
      <c r="AO735" s="638">
        <f>'23년(세부_실적)'!AM964</f>
        <v>0</v>
      </c>
      <c r="AP735" s="638">
        <f t="shared" ref="AP735" si="10617">AO735*1000</f>
        <v>0</v>
      </c>
      <c r="AQ735" s="638">
        <f>'23년(세부_실적)'!AO964</f>
        <v>0</v>
      </c>
      <c r="AR735" s="638">
        <f t="shared" ref="AR735" si="10618">AQ735*1000</f>
        <v>0</v>
      </c>
      <c r="AS735" s="638">
        <f>'23년(세부_실적)'!AQ964</f>
        <v>0</v>
      </c>
      <c r="AT735" s="638">
        <f t="shared" ref="AT735" si="10619">AS735*1000</f>
        <v>0</v>
      </c>
      <c r="AU735" s="638">
        <f>'23년(세부_실적)'!AS964</f>
        <v>0</v>
      </c>
      <c r="AV735" s="638">
        <f t="shared" ref="AV735" si="10620">AU735*1000</f>
        <v>0</v>
      </c>
      <c r="AW735" s="638">
        <f>'23년(세부_실적)'!AU964</f>
        <v>0</v>
      </c>
      <c r="AX735" s="638">
        <f t="shared" ref="AX735" si="10621">AW735*1000</f>
        <v>0</v>
      </c>
      <c r="AY735" s="638">
        <f>'23년(세부_실적)'!AW964</f>
        <v>0</v>
      </c>
      <c r="AZ735" s="638">
        <f t="shared" ref="AZ735" si="10622">AY735*1000</f>
        <v>0</v>
      </c>
      <c r="BA735" s="638">
        <f>'23년(세부_실적)'!AY964</f>
        <v>0</v>
      </c>
      <c r="BB735" s="638">
        <f t="shared" ref="BB735" si="10623">BA735*1000</f>
        <v>0</v>
      </c>
      <c r="BC735" s="638">
        <f>'23년(세부_실적)'!BA964</f>
        <v>0</v>
      </c>
      <c r="BD735" s="638">
        <f t="shared" ref="BD735" si="10624">BC735*1000</f>
        <v>0</v>
      </c>
      <c r="BF735" s="617">
        <v>2.0139999999999998</v>
      </c>
      <c r="BG735" s="617">
        <v>5.2750605778181825</v>
      </c>
      <c r="BH735" s="617"/>
      <c r="BI735" s="617"/>
      <c r="BJ735" s="617">
        <v>2.0139999999999998</v>
      </c>
      <c r="BK735" s="617">
        <v>5.2750605778181825</v>
      </c>
      <c r="BL735" s="617"/>
      <c r="BM735" s="617"/>
      <c r="BN735" s="617">
        <v>2.0139999999999998</v>
      </c>
      <c r="BO735" s="617">
        <v>5.2750605778181825</v>
      </c>
      <c r="BP735" s="617"/>
      <c r="BQ735" s="617"/>
      <c r="BR735" s="617">
        <v>2.0139999999999998</v>
      </c>
      <c r="BS735" s="617">
        <v>5.4007933181818188</v>
      </c>
      <c r="BT735" s="617"/>
      <c r="BU735" s="617"/>
      <c r="BV735" s="617">
        <v>2.0139999999999998</v>
      </c>
      <c r="BW735" s="617">
        <v>5.4007933181818188</v>
      </c>
      <c r="BX735" s="617"/>
      <c r="BY735" s="617"/>
      <c r="BZ735" s="617">
        <v>2.0139999999999998</v>
      </c>
      <c r="CA735" s="617">
        <v>5.4007933181818188</v>
      </c>
      <c r="CB735" s="617"/>
      <c r="CC735" s="617"/>
      <c r="CD735" s="617"/>
      <c r="CE735" s="617"/>
      <c r="CF735" s="617"/>
      <c r="CG735" s="617"/>
      <c r="CH735" s="617"/>
      <c r="CI735" s="617"/>
      <c r="CJ735" s="617"/>
      <c r="CK735" s="617"/>
      <c r="CL735" s="617"/>
      <c r="CM735" s="617"/>
      <c r="CN735" s="617"/>
      <c r="CO735" s="617"/>
      <c r="CP735" s="617"/>
      <c r="CQ735" s="617"/>
      <c r="CR735" s="617"/>
      <c r="CS735" s="617"/>
      <c r="CT735" s="617"/>
      <c r="CU735" s="617"/>
      <c r="CV735" s="617"/>
      <c r="CW735" s="617"/>
      <c r="CX735" s="617"/>
      <c r="CY735" s="617"/>
      <c r="CZ735" s="617"/>
      <c r="DA735" s="617"/>
      <c r="DB735" s="6">
        <f t="shared" si="10279"/>
        <v>0</v>
      </c>
      <c r="DC735" s="6">
        <f t="shared" si="10280"/>
        <v>0</v>
      </c>
      <c r="DD735" s="6">
        <f t="shared" si="10281"/>
        <v>0</v>
      </c>
      <c r="DE735" s="6">
        <f t="shared" si="10282"/>
        <v>0</v>
      </c>
      <c r="DF735" s="6">
        <f t="shared" si="10283"/>
        <v>0</v>
      </c>
      <c r="DG735" s="6">
        <f t="shared" si="10284"/>
        <v>0</v>
      </c>
      <c r="DH735" s="6">
        <f t="shared" si="10285"/>
        <v>0</v>
      </c>
      <c r="DI735" s="6">
        <f t="shared" si="10286"/>
        <v>0</v>
      </c>
      <c r="DJ735" s="6">
        <f t="shared" si="10287"/>
        <v>0</v>
      </c>
      <c r="DK735" s="6">
        <f t="shared" si="10288"/>
        <v>0</v>
      </c>
      <c r="DL735" s="6">
        <f t="shared" si="10289"/>
        <v>0</v>
      </c>
      <c r="DM735" s="6">
        <f t="shared" si="10290"/>
        <v>0</v>
      </c>
      <c r="DO735" s="6">
        <f t="shared" si="10291"/>
        <v>0</v>
      </c>
      <c r="DP735" s="6">
        <f t="shared" si="10292"/>
        <v>0</v>
      </c>
      <c r="DQ735" s="6">
        <f t="shared" si="10293"/>
        <v>0</v>
      </c>
      <c r="DR735" s="6">
        <f t="shared" si="10294"/>
        <v>0</v>
      </c>
      <c r="DS735" s="6">
        <f t="shared" si="10295"/>
        <v>0</v>
      </c>
      <c r="DT735" s="6">
        <f t="shared" si="10296"/>
        <v>0</v>
      </c>
      <c r="DU735" s="6">
        <f t="shared" si="10297"/>
        <v>0</v>
      </c>
      <c r="DV735" s="6">
        <f t="shared" si="10298"/>
        <v>0</v>
      </c>
      <c r="DW735" s="6">
        <f t="shared" si="10299"/>
        <v>0</v>
      </c>
      <c r="DX735" s="6">
        <f t="shared" si="10300"/>
        <v>0</v>
      </c>
      <c r="DY735" s="6">
        <f t="shared" si="10301"/>
        <v>0</v>
      </c>
      <c r="DZ735" s="6">
        <f t="shared" si="10302"/>
        <v>0</v>
      </c>
    </row>
    <row r="736" spans="2:130" ht="12" customHeight="1" outlineLevel="1">
      <c r="B736" s="6">
        <f>'23년(세부_실적)'!A965</f>
        <v>730</v>
      </c>
      <c r="C736" s="620"/>
      <c r="D736" s="620"/>
      <c r="E736" s="622" t="str">
        <f>'23년(세부_실적)'!D965</f>
        <v>1200mm, 5K</v>
      </c>
      <c r="F736" s="622" t="str">
        <f>'23년(세부_실적)'!E965</f>
        <v>PLN021-T0920350N2R-565</v>
      </c>
      <c r="G736" s="622" t="s">
        <v>1701</v>
      </c>
      <c r="H736" s="622" t="str">
        <f>'23년(세부_실적)'!F965</f>
        <v>T09</v>
      </c>
      <c r="I736" s="617" t="str">
        <f>'23년(세부_실적)'!G965</f>
        <v>구</v>
      </c>
      <c r="J736" s="617" t="str">
        <f>'23년(세부_실적)'!H965</f>
        <v>SY</v>
      </c>
      <c r="K736" s="617">
        <f>'23년(세부_실적)'!I965</f>
        <v>9.92</v>
      </c>
      <c r="L736" s="617">
        <f>'23년(세부_실적)'!J965</f>
        <v>0</v>
      </c>
      <c r="M736" s="617">
        <f>'23년(세부_실적)'!K965</f>
        <v>9.92</v>
      </c>
      <c r="N736" s="617">
        <f>'23년(세부_실적)'!L965</f>
        <v>0</v>
      </c>
      <c r="O736" s="617">
        <f>'23년(세부_실적)'!M965</f>
        <v>9.92</v>
      </c>
      <c r="P736" s="617">
        <f>'23년(세부_실적)'!N965</f>
        <v>0</v>
      </c>
      <c r="Q736" s="617">
        <f>'23년(세부_실적)'!O965</f>
        <v>9.92</v>
      </c>
      <c r="R736" s="617">
        <f>'23년(세부_실적)'!P965</f>
        <v>0</v>
      </c>
      <c r="S736" s="638">
        <f>'23년(세부_실적)'!Q965</f>
        <v>3</v>
      </c>
      <c r="T736" s="638">
        <f t="shared" si="10247"/>
        <v>3000</v>
      </c>
      <c r="U736" s="638">
        <f>'23년(세부_실적)'!S965</f>
        <v>0</v>
      </c>
      <c r="V736" s="638">
        <f t="shared" si="10248"/>
        <v>0</v>
      </c>
      <c r="W736" s="638">
        <f>'23년(세부_실적)'!U965</f>
        <v>0</v>
      </c>
      <c r="X736" s="638">
        <f t="shared" si="10249"/>
        <v>0</v>
      </c>
      <c r="Y736" s="638">
        <f>'23년(세부_실적)'!W965</f>
        <v>0</v>
      </c>
      <c r="Z736" s="638">
        <f t="shared" si="10250"/>
        <v>0</v>
      </c>
      <c r="AA736" s="638">
        <f>'23년(세부_실적)'!Y965</f>
        <v>0</v>
      </c>
      <c r="AB736" s="638">
        <f t="shared" si="10250"/>
        <v>0</v>
      </c>
      <c r="AC736" s="638">
        <f>'23년(세부_실적)'!AA965</f>
        <v>0</v>
      </c>
      <c r="AD736" s="638">
        <f t="shared" ref="AD736" si="10625">AC736*1000</f>
        <v>0</v>
      </c>
      <c r="AE736" s="638">
        <f>'23년(세부_실적)'!AC965</f>
        <v>3</v>
      </c>
      <c r="AF736" s="638">
        <f t="shared" ref="AF736" si="10626">AE736*1000</f>
        <v>3000</v>
      </c>
      <c r="AG736" s="638">
        <f>'23년(세부_실적)'!AE965</f>
        <v>0</v>
      </c>
      <c r="AH736" s="638">
        <f t="shared" ref="AH736" si="10627">AG736*1000</f>
        <v>0</v>
      </c>
      <c r="AI736" s="638">
        <f>'23년(세부_실적)'!AG965</f>
        <v>3</v>
      </c>
      <c r="AJ736" s="638">
        <f t="shared" ref="AJ736" si="10628">AI736*1000</f>
        <v>3000</v>
      </c>
      <c r="AK736" s="638">
        <f>'23년(세부_실적)'!AI965</f>
        <v>3</v>
      </c>
      <c r="AL736" s="638">
        <f t="shared" ref="AL736" si="10629">AK736*1000</f>
        <v>3000</v>
      </c>
      <c r="AM736" s="638">
        <f>'23년(세부_실적)'!AK965</f>
        <v>0</v>
      </c>
      <c r="AN736" s="638">
        <f t="shared" ref="AN736" si="10630">AM736*1000</f>
        <v>0</v>
      </c>
      <c r="AO736" s="638">
        <f>'23년(세부_실적)'!AM965</f>
        <v>0</v>
      </c>
      <c r="AP736" s="638">
        <f t="shared" ref="AP736" si="10631">AO736*1000</f>
        <v>0</v>
      </c>
      <c r="AQ736" s="638">
        <f>'23년(세부_실적)'!AO965</f>
        <v>0</v>
      </c>
      <c r="AR736" s="638">
        <f t="shared" ref="AR736" si="10632">AQ736*1000</f>
        <v>0</v>
      </c>
      <c r="AS736" s="638">
        <f>'23년(세부_실적)'!AQ965</f>
        <v>0</v>
      </c>
      <c r="AT736" s="638">
        <f t="shared" ref="AT736" si="10633">AS736*1000</f>
        <v>0</v>
      </c>
      <c r="AU736" s="638">
        <f>'23년(세부_실적)'!AS965</f>
        <v>0</v>
      </c>
      <c r="AV736" s="638">
        <f t="shared" ref="AV736" si="10634">AU736*1000</f>
        <v>0</v>
      </c>
      <c r="AW736" s="638">
        <f>'23년(세부_실적)'!AU965</f>
        <v>0</v>
      </c>
      <c r="AX736" s="638">
        <f t="shared" ref="AX736" si="10635">AW736*1000</f>
        <v>0</v>
      </c>
      <c r="AY736" s="638">
        <f>'23년(세부_실적)'!AW965</f>
        <v>0</v>
      </c>
      <c r="AZ736" s="638">
        <f t="shared" ref="AZ736" si="10636">AY736*1000</f>
        <v>0</v>
      </c>
      <c r="BA736" s="638">
        <f>'23년(세부_실적)'!AY965</f>
        <v>0</v>
      </c>
      <c r="BB736" s="638">
        <f t="shared" ref="BB736" si="10637">BA736*1000</f>
        <v>0</v>
      </c>
      <c r="BC736" s="638">
        <f>'23년(세부_실적)'!BA965</f>
        <v>0</v>
      </c>
      <c r="BD736" s="638">
        <f t="shared" ref="BD736" si="10638">BC736*1000</f>
        <v>0</v>
      </c>
      <c r="BF736" s="617"/>
      <c r="BG736" s="617"/>
      <c r="BH736" s="617"/>
      <c r="BI736" s="617"/>
      <c r="BJ736" s="617"/>
      <c r="BK736" s="617"/>
      <c r="BL736" s="617"/>
      <c r="BM736" s="617"/>
      <c r="BN736" s="617"/>
      <c r="BO736" s="617"/>
      <c r="BP736" s="617"/>
      <c r="BQ736" s="617"/>
      <c r="BR736" s="617"/>
      <c r="BS736" s="617"/>
      <c r="BT736" s="617"/>
      <c r="BU736" s="617"/>
      <c r="BV736" s="617"/>
      <c r="BW736" s="617"/>
      <c r="BX736" s="617"/>
      <c r="BY736" s="617"/>
      <c r="BZ736" s="617"/>
      <c r="CA736" s="617"/>
      <c r="CB736" s="617"/>
      <c r="CC736" s="617"/>
      <c r="CD736" s="617"/>
      <c r="CE736" s="617"/>
      <c r="CF736" s="617"/>
      <c r="CG736" s="617"/>
      <c r="CH736" s="617"/>
      <c r="CI736" s="617"/>
      <c r="CJ736" s="617"/>
      <c r="CK736" s="617"/>
      <c r="CL736" s="617"/>
      <c r="CM736" s="617"/>
      <c r="CN736" s="617"/>
      <c r="CO736" s="617"/>
      <c r="CP736" s="617"/>
      <c r="CQ736" s="617"/>
      <c r="CR736" s="617"/>
      <c r="CS736" s="617"/>
      <c r="CT736" s="617"/>
      <c r="CU736" s="617"/>
      <c r="CV736" s="617"/>
      <c r="CW736" s="617"/>
      <c r="CX736" s="617"/>
      <c r="CY736" s="617"/>
      <c r="CZ736" s="617"/>
      <c r="DA736" s="617"/>
      <c r="DB736" s="6">
        <f t="shared" si="10279"/>
        <v>0</v>
      </c>
      <c r="DC736" s="6">
        <f t="shared" si="10280"/>
        <v>0</v>
      </c>
      <c r="DD736" s="6">
        <f t="shared" si="10281"/>
        <v>0</v>
      </c>
      <c r="DE736" s="6">
        <f t="shared" si="10282"/>
        <v>0</v>
      </c>
      <c r="DF736" s="6">
        <f t="shared" si="10283"/>
        <v>0</v>
      </c>
      <c r="DG736" s="6">
        <f t="shared" si="10284"/>
        <v>0</v>
      </c>
      <c r="DH736" s="6">
        <f t="shared" si="10285"/>
        <v>0</v>
      </c>
      <c r="DI736" s="6">
        <f t="shared" si="10286"/>
        <v>0</v>
      </c>
      <c r="DJ736" s="6">
        <f t="shared" si="10287"/>
        <v>0</v>
      </c>
      <c r="DK736" s="6">
        <f t="shared" si="10288"/>
        <v>0</v>
      </c>
      <c r="DL736" s="6">
        <f t="shared" si="10289"/>
        <v>0</v>
      </c>
      <c r="DM736" s="6">
        <f t="shared" si="10290"/>
        <v>0</v>
      </c>
      <c r="DO736" s="6">
        <f t="shared" si="10291"/>
        <v>0</v>
      </c>
      <c r="DP736" s="6">
        <f t="shared" si="10292"/>
        <v>0</v>
      </c>
      <c r="DQ736" s="6">
        <f t="shared" si="10293"/>
        <v>0</v>
      </c>
      <c r="DR736" s="6">
        <f t="shared" si="10294"/>
        <v>0</v>
      </c>
      <c r="DS736" s="6">
        <f t="shared" si="10295"/>
        <v>0</v>
      </c>
      <c r="DT736" s="6">
        <f t="shared" si="10296"/>
        <v>0</v>
      </c>
      <c r="DU736" s="6">
        <f t="shared" si="10297"/>
        <v>0</v>
      </c>
      <c r="DV736" s="6">
        <f t="shared" si="10298"/>
        <v>0</v>
      </c>
      <c r="DW736" s="6">
        <f t="shared" si="10299"/>
        <v>0</v>
      </c>
      <c r="DX736" s="6">
        <f t="shared" si="10300"/>
        <v>0</v>
      </c>
      <c r="DY736" s="6">
        <f t="shared" si="10301"/>
        <v>0</v>
      </c>
      <c r="DZ736" s="6">
        <f t="shared" si="10302"/>
        <v>0</v>
      </c>
    </row>
    <row r="737" spans="2:130" ht="12" customHeight="1" outlineLevel="1">
      <c r="B737" s="6">
        <f>'23년(세부_실적)'!A967</f>
        <v>731</v>
      </c>
      <c r="C737" s="620"/>
      <c r="D737" s="621"/>
      <c r="E737" s="622" t="str">
        <f>'23년(세부_실적)'!D967</f>
        <v>1200mm, 5K</v>
      </c>
      <c r="F737" s="622" t="str">
        <f>'23년(세부_실적)'!E967</f>
        <v>PLN021-T0927850N2R-565</v>
      </c>
      <c r="G737" s="622" t="s">
        <v>1702</v>
      </c>
      <c r="H737" s="622" t="str">
        <f>'23년(세부_실적)'!F967</f>
        <v>T09</v>
      </c>
      <c r="I737" s="617" t="str">
        <f>'23년(세부_실적)'!G967</f>
        <v>구</v>
      </c>
      <c r="J737" s="617" t="str">
        <f>'23년(세부_실적)'!H967</f>
        <v>SY</v>
      </c>
      <c r="K737" s="617">
        <f>'23년(세부_실적)'!I967</f>
        <v>12.52</v>
      </c>
      <c r="L737" s="617">
        <f>'23년(세부_실적)'!J967</f>
        <v>0</v>
      </c>
      <c r="M737" s="617">
        <f>'23년(세부_실적)'!K967</f>
        <v>12.52</v>
      </c>
      <c r="N737" s="617">
        <f>'23년(세부_실적)'!L967</f>
        <v>0</v>
      </c>
      <c r="O737" s="617">
        <f>'23년(세부_실적)'!M967</f>
        <v>12.52</v>
      </c>
      <c r="P737" s="617">
        <f>'23년(세부_실적)'!N967</f>
        <v>0</v>
      </c>
      <c r="Q737" s="617">
        <f>'23년(세부_실적)'!O967</f>
        <v>12.52</v>
      </c>
      <c r="R737" s="617">
        <f>'23년(세부_실적)'!P967</f>
        <v>0</v>
      </c>
      <c r="S737" s="638">
        <f>'23년(세부_실적)'!Q967</f>
        <v>0</v>
      </c>
      <c r="T737" s="638">
        <f t="shared" si="10247"/>
        <v>0</v>
      </c>
      <c r="U737" s="638">
        <f>'23년(세부_실적)'!S967</f>
        <v>0</v>
      </c>
      <c r="V737" s="638">
        <f t="shared" si="10248"/>
        <v>0</v>
      </c>
      <c r="W737" s="638">
        <f>'23년(세부_실적)'!U967</f>
        <v>0</v>
      </c>
      <c r="X737" s="638">
        <f t="shared" si="10249"/>
        <v>0</v>
      </c>
      <c r="Y737" s="638">
        <f>'23년(세부_실적)'!W967</f>
        <v>0</v>
      </c>
      <c r="Z737" s="638">
        <f t="shared" si="10250"/>
        <v>0</v>
      </c>
      <c r="AA737" s="638">
        <f>'23년(세부_실적)'!Y967</f>
        <v>0</v>
      </c>
      <c r="AB737" s="638">
        <f t="shared" si="10250"/>
        <v>0</v>
      </c>
      <c r="AC737" s="638">
        <f>'23년(세부_실적)'!AA967</f>
        <v>0</v>
      </c>
      <c r="AD737" s="638">
        <f t="shared" ref="AD737" si="10639">AC737*1000</f>
        <v>0</v>
      </c>
      <c r="AE737" s="638">
        <f>'23년(세부_실적)'!AC967</f>
        <v>0</v>
      </c>
      <c r="AF737" s="638">
        <f t="shared" ref="AF737" si="10640">AE737*1000</f>
        <v>0</v>
      </c>
      <c r="AG737" s="638">
        <f>'23년(세부_실적)'!AE967</f>
        <v>0</v>
      </c>
      <c r="AH737" s="638">
        <f t="shared" ref="AH737" si="10641">AG737*1000</f>
        <v>0</v>
      </c>
      <c r="AI737" s="638">
        <f>'23년(세부_실적)'!AG967</f>
        <v>0</v>
      </c>
      <c r="AJ737" s="638">
        <f t="shared" ref="AJ737" si="10642">AI737*1000</f>
        <v>0</v>
      </c>
      <c r="AK737" s="638">
        <f>'23년(세부_실적)'!AI967</f>
        <v>0</v>
      </c>
      <c r="AL737" s="638">
        <f t="shared" ref="AL737" si="10643">AK737*1000</f>
        <v>0</v>
      </c>
      <c r="AM737" s="638">
        <f>'23년(세부_실적)'!AK967</f>
        <v>0</v>
      </c>
      <c r="AN737" s="638">
        <f t="shared" ref="AN737" si="10644">AM737*1000</f>
        <v>0</v>
      </c>
      <c r="AO737" s="638">
        <f>'23년(세부_실적)'!AM967</f>
        <v>0</v>
      </c>
      <c r="AP737" s="638">
        <f t="shared" ref="AP737" si="10645">AO737*1000</f>
        <v>0</v>
      </c>
      <c r="AQ737" s="638">
        <f>'23년(세부_실적)'!AO967</f>
        <v>0</v>
      </c>
      <c r="AR737" s="638">
        <f t="shared" ref="AR737" si="10646">AQ737*1000</f>
        <v>0</v>
      </c>
      <c r="AS737" s="638">
        <f>'23년(세부_실적)'!AQ967</f>
        <v>0</v>
      </c>
      <c r="AT737" s="638">
        <f t="shared" ref="AT737" si="10647">AS737*1000</f>
        <v>0</v>
      </c>
      <c r="AU737" s="638">
        <f>'23년(세부_실적)'!AS967</f>
        <v>0</v>
      </c>
      <c r="AV737" s="638">
        <f t="shared" ref="AV737" si="10648">AU737*1000</f>
        <v>0</v>
      </c>
      <c r="AW737" s="638">
        <f>'23년(세부_실적)'!AU967</f>
        <v>0</v>
      </c>
      <c r="AX737" s="638">
        <f t="shared" ref="AX737" si="10649">AW737*1000</f>
        <v>0</v>
      </c>
      <c r="AY737" s="638">
        <f>'23년(세부_실적)'!AW967</f>
        <v>0</v>
      </c>
      <c r="AZ737" s="638">
        <f t="shared" ref="AZ737" si="10650">AY737*1000</f>
        <v>0</v>
      </c>
      <c r="BA737" s="638">
        <f>'23년(세부_실적)'!AY967</f>
        <v>0</v>
      </c>
      <c r="BB737" s="638">
        <f t="shared" ref="BB737" si="10651">BA737*1000</f>
        <v>0</v>
      </c>
      <c r="BC737" s="638">
        <f>'23년(세부_실적)'!BA967</f>
        <v>0</v>
      </c>
      <c r="BD737" s="638">
        <f t="shared" ref="BD737" si="10652">BC737*1000</f>
        <v>0</v>
      </c>
      <c r="BF737" s="617"/>
      <c r="BG737" s="617"/>
      <c r="BH737" s="617"/>
      <c r="BI737" s="617"/>
      <c r="BJ737" s="617"/>
      <c r="BK737" s="617"/>
      <c r="BL737" s="617"/>
      <c r="BM737" s="617"/>
      <c r="BN737" s="617"/>
      <c r="BO737" s="617"/>
      <c r="BP737" s="617"/>
      <c r="BQ737" s="617"/>
      <c r="BR737" s="617"/>
      <c r="BS737" s="617"/>
      <c r="BT737" s="617"/>
      <c r="BU737" s="617"/>
      <c r="BV737" s="617"/>
      <c r="BW737" s="617"/>
      <c r="BX737" s="617"/>
      <c r="BY737" s="617"/>
      <c r="BZ737" s="617"/>
      <c r="CA737" s="617"/>
      <c r="CB737" s="617"/>
      <c r="CC737" s="617"/>
      <c r="CD737" s="617"/>
      <c r="CE737" s="617"/>
      <c r="CF737" s="617"/>
      <c r="CG737" s="617"/>
      <c r="CH737" s="617"/>
      <c r="CI737" s="617"/>
      <c r="CJ737" s="617"/>
      <c r="CK737" s="617"/>
      <c r="CL737" s="617"/>
      <c r="CM737" s="617"/>
      <c r="CN737" s="617"/>
      <c r="CO737" s="617"/>
      <c r="CP737" s="617"/>
      <c r="CQ737" s="617"/>
      <c r="CR737" s="617"/>
      <c r="CS737" s="617"/>
      <c r="CT737" s="617"/>
      <c r="CU737" s="617"/>
      <c r="CV737" s="617"/>
      <c r="CW737" s="617"/>
      <c r="CX737" s="617"/>
      <c r="CY737" s="617"/>
      <c r="CZ737" s="617"/>
      <c r="DA737" s="617"/>
      <c r="DB737" s="6">
        <f t="shared" si="10279"/>
        <v>0</v>
      </c>
      <c r="DC737" s="6">
        <f t="shared" si="10280"/>
        <v>0</v>
      </c>
      <c r="DD737" s="6">
        <f t="shared" si="10281"/>
        <v>0</v>
      </c>
      <c r="DE737" s="6">
        <f t="shared" si="10282"/>
        <v>0</v>
      </c>
      <c r="DF737" s="6">
        <f t="shared" si="10283"/>
        <v>0</v>
      </c>
      <c r="DG737" s="6">
        <f t="shared" si="10284"/>
        <v>0</v>
      </c>
      <c r="DH737" s="6">
        <f t="shared" si="10285"/>
        <v>0</v>
      </c>
      <c r="DI737" s="6">
        <f t="shared" si="10286"/>
        <v>0</v>
      </c>
      <c r="DJ737" s="6">
        <f t="shared" si="10287"/>
        <v>0</v>
      </c>
      <c r="DK737" s="6">
        <f t="shared" si="10288"/>
        <v>0</v>
      </c>
      <c r="DL737" s="6">
        <f t="shared" si="10289"/>
        <v>0</v>
      </c>
      <c r="DM737" s="6">
        <f t="shared" si="10290"/>
        <v>0</v>
      </c>
      <c r="DO737" s="6">
        <f t="shared" si="10291"/>
        <v>0</v>
      </c>
      <c r="DP737" s="6">
        <f t="shared" si="10292"/>
        <v>0</v>
      </c>
      <c r="DQ737" s="6">
        <f t="shared" si="10293"/>
        <v>0</v>
      </c>
      <c r="DR737" s="6">
        <f t="shared" si="10294"/>
        <v>0</v>
      </c>
      <c r="DS737" s="6">
        <f t="shared" si="10295"/>
        <v>0</v>
      </c>
      <c r="DT737" s="6">
        <f t="shared" si="10296"/>
        <v>0</v>
      </c>
      <c r="DU737" s="6">
        <f t="shared" si="10297"/>
        <v>0</v>
      </c>
      <c r="DV737" s="6">
        <f t="shared" si="10298"/>
        <v>0</v>
      </c>
      <c r="DW737" s="6">
        <f t="shared" si="10299"/>
        <v>0</v>
      </c>
      <c r="DX737" s="6">
        <f t="shared" si="10300"/>
        <v>0</v>
      </c>
      <c r="DY737" s="6">
        <f t="shared" si="10301"/>
        <v>0</v>
      </c>
      <c r="DZ737" s="6">
        <f t="shared" si="10302"/>
        <v>0</v>
      </c>
    </row>
    <row r="738" spans="2:130" ht="12" customHeight="1" outlineLevel="1">
      <c r="B738" s="6">
        <f>'23년(세부_실적)'!A968</f>
        <v>732</v>
      </c>
      <c r="C738" s="620"/>
      <c r="D738" s="618" t="str">
        <f>'23년(세부_실적)'!C968</f>
        <v>베이스라이트</v>
      </c>
      <c r="E738" s="618" t="str">
        <f>'23년(세부_실적)'!D968</f>
        <v>20形</v>
      </c>
      <c r="F738" s="622" t="str">
        <f>'23년(세부_실적)'!E968</f>
        <v>PLN051-B2007130N2S-565 (PLF050-D07W)</v>
      </c>
      <c r="G738" s="622" t="s">
        <v>1009</v>
      </c>
      <c r="H738" s="622" t="str">
        <f>'23년(세부_실적)'!F968</f>
        <v>7.5W</v>
      </c>
      <c r="I738" s="617" t="str">
        <f>'23년(세부_실적)'!G968</f>
        <v>구</v>
      </c>
      <c r="J738" s="617" t="str">
        <f>'23년(세부_실적)'!H968</f>
        <v>SY</v>
      </c>
      <c r="K738" s="617">
        <f>'23년(세부_실적)'!I968</f>
        <v>10.95</v>
      </c>
      <c r="L738" s="617">
        <f>'23년(세부_실적)'!J968</f>
        <v>0</v>
      </c>
      <c r="M738" s="617">
        <f>'23년(세부_실적)'!K968</f>
        <v>10.95</v>
      </c>
      <c r="N738" s="617">
        <f>'23년(세부_실적)'!L968</f>
        <v>0</v>
      </c>
      <c r="O738" s="617">
        <f>'23년(세부_실적)'!M968</f>
        <v>10.95</v>
      </c>
      <c r="P738" s="617">
        <f>'23년(세부_실적)'!N968</f>
        <v>0</v>
      </c>
      <c r="Q738" s="617">
        <f>'23년(세부_실적)'!O968</f>
        <v>10.95</v>
      </c>
      <c r="R738" s="617">
        <f>'23년(세부_실적)'!P968</f>
        <v>0</v>
      </c>
      <c r="S738" s="638">
        <f>'23년(세부_실적)'!Q968</f>
        <v>0</v>
      </c>
      <c r="T738" s="638">
        <f t="shared" si="10247"/>
        <v>0</v>
      </c>
      <c r="U738" s="638">
        <f>'23년(세부_실적)'!S968</f>
        <v>0</v>
      </c>
      <c r="V738" s="638">
        <f t="shared" si="10248"/>
        <v>0</v>
      </c>
      <c r="W738" s="638">
        <f>'23년(세부_실적)'!U968</f>
        <v>0</v>
      </c>
      <c r="X738" s="638">
        <f t="shared" si="10249"/>
        <v>0</v>
      </c>
      <c r="Y738" s="638">
        <f>'23년(세부_실적)'!W968</f>
        <v>0</v>
      </c>
      <c r="Z738" s="638">
        <f t="shared" si="10250"/>
        <v>0</v>
      </c>
      <c r="AA738" s="638">
        <f>'23년(세부_실적)'!Y968</f>
        <v>0</v>
      </c>
      <c r="AB738" s="638">
        <f t="shared" si="10250"/>
        <v>0</v>
      </c>
      <c r="AC738" s="638">
        <f>'23년(세부_실적)'!AA968</f>
        <v>0</v>
      </c>
      <c r="AD738" s="638">
        <f t="shared" ref="AD738" si="10653">AC738*1000</f>
        <v>0</v>
      </c>
      <c r="AE738" s="638">
        <f>'23년(세부_실적)'!AC968</f>
        <v>0</v>
      </c>
      <c r="AF738" s="638">
        <f t="shared" ref="AF738" si="10654">AE738*1000</f>
        <v>0</v>
      </c>
      <c r="AG738" s="638">
        <f>'23년(세부_실적)'!AE968</f>
        <v>0</v>
      </c>
      <c r="AH738" s="638">
        <f t="shared" ref="AH738" si="10655">AG738*1000</f>
        <v>0</v>
      </c>
      <c r="AI738" s="638">
        <f>'23년(세부_실적)'!AG968</f>
        <v>0</v>
      </c>
      <c r="AJ738" s="638">
        <f t="shared" ref="AJ738" si="10656">AI738*1000</f>
        <v>0</v>
      </c>
      <c r="AK738" s="638">
        <f>'23년(세부_실적)'!AI968</f>
        <v>0</v>
      </c>
      <c r="AL738" s="638">
        <f t="shared" ref="AL738" si="10657">AK738*1000</f>
        <v>0</v>
      </c>
      <c r="AM738" s="638">
        <f>'23년(세부_실적)'!AK968</f>
        <v>0</v>
      </c>
      <c r="AN738" s="638">
        <f t="shared" ref="AN738" si="10658">AM738*1000</f>
        <v>0</v>
      </c>
      <c r="AO738" s="638">
        <f>'23년(세부_실적)'!AM968</f>
        <v>0</v>
      </c>
      <c r="AP738" s="638">
        <f t="shared" ref="AP738" si="10659">AO738*1000</f>
        <v>0</v>
      </c>
      <c r="AQ738" s="638">
        <f>'23년(세부_실적)'!AO968</f>
        <v>0</v>
      </c>
      <c r="AR738" s="638">
        <f t="shared" ref="AR738" si="10660">AQ738*1000</f>
        <v>0</v>
      </c>
      <c r="AS738" s="638">
        <f>'23년(세부_실적)'!AQ968</f>
        <v>0</v>
      </c>
      <c r="AT738" s="638">
        <f t="shared" ref="AT738" si="10661">AS738*1000</f>
        <v>0</v>
      </c>
      <c r="AU738" s="638">
        <f>'23년(세부_실적)'!AS968</f>
        <v>0</v>
      </c>
      <c r="AV738" s="638">
        <f t="shared" ref="AV738" si="10662">AU738*1000</f>
        <v>0</v>
      </c>
      <c r="AW738" s="638">
        <f>'23년(세부_실적)'!AU968</f>
        <v>0</v>
      </c>
      <c r="AX738" s="638">
        <f t="shared" ref="AX738" si="10663">AW738*1000</f>
        <v>0</v>
      </c>
      <c r="AY738" s="638">
        <f>'23년(세부_실적)'!AW968</f>
        <v>0</v>
      </c>
      <c r="AZ738" s="638">
        <f t="shared" ref="AZ738" si="10664">AY738*1000</f>
        <v>0</v>
      </c>
      <c r="BA738" s="638">
        <f>'23년(세부_실적)'!AY968</f>
        <v>0</v>
      </c>
      <c r="BB738" s="638">
        <f t="shared" ref="BB738" si="10665">BA738*1000</f>
        <v>0</v>
      </c>
      <c r="BC738" s="638">
        <f>'23년(세부_실적)'!BA968</f>
        <v>0</v>
      </c>
      <c r="BD738" s="638">
        <f t="shared" ref="BD738" si="10666">BC738*1000</f>
        <v>0</v>
      </c>
      <c r="BF738" s="617">
        <v>1.8706765173981545</v>
      </c>
      <c r="BG738" s="617">
        <v>7.0620938818072396</v>
      </c>
      <c r="BH738" s="617"/>
      <c r="BI738" s="617"/>
      <c r="BJ738" s="617">
        <v>1.8706765173981545</v>
      </c>
      <c r="BK738" s="617">
        <v>7.0620938818072396</v>
      </c>
      <c r="BL738" s="617">
        <v>10.7846428571429</v>
      </c>
      <c r="BM738" s="617"/>
      <c r="BN738" s="617">
        <v>1.8706765173981545</v>
      </c>
      <c r="BO738" s="617">
        <v>7.0620938818072396</v>
      </c>
      <c r="BP738" s="617">
        <v>10.7846428571429</v>
      </c>
      <c r="BQ738" s="617"/>
      <c r="BR738" s="617">
        <v>1.8706765173981545</v>
      </c>
      <c r="BS738" s="617">
        <v>7.0620938818072396</v>
      </c>
      <c r="BT738" s="617"/>
      <c r="BU738" s="617"/>
      <c r="BV738" s="617">
        <v>1.8706765173981545</v>
      </c>
      <c r="BW738" s="617">
        <v>7.0620938818072396</v>
      </c>
      <c r="BX738" s="617"/>
      <c r="BY738" s="617"/>
      <c r="BZ738" s="617">
        <v>1.8706765173981545</v>
      </c>
      <c r="CA738" s="617">
        <v>7.0620938818072396</v>
      </c>
      <c r="CB738" s="617"/>
      <c r="CC738" s="617"/>
      <c r="CD738" s="617"/>
      <c r="CE738" s="617"/>
      <c r="CF738" s="617"/>
      <c r="CG738" s="617"/>
      <c r="CH738" s="617"/>
      <c r="CI738" s="617"/>
      <c r="CJ738" s="617"/>
      <c r="CK738" s="617"/>
      <c r="CL738" s="617"/>
      <c r="CM738" s="617"/>
      <c r="CN738" s="617"/>
      <c r="CO738" s="617"/>
      <c r="CP738" s="617"/>
      <c r="CQ738" s="617"/>
      <c r="CR738" s="617"/>
      <c r="CS738" s="617"/>
      <c r="CT738" s="617"/>
      <c r="CU738" s="617"/>
      <c r="CV738" s="617"/>
      <c r="CW738" s="617"/>
      <c r="CX738" s="617"/>
      <c r="CY738" s="617"/>
      <c r="CZ738" s="617"/>
      <c r="DA738" s="617"/>
      <c r="DB738" s="6">
        <f t="shared" si="10279"/>
        <v>0</v>
      </c>
      <c r="DC738" s="6">
        <f t="shared" si="10280"/>
        <v>0</v>
      </c>
      <c r="DD738" s="6">
        <f t="shared" si="10281"/>
        <v>0</v>
      </c>
      <c r="DE738" s="6">
        <f t="shared" si="10282"/>
        <v>0</v>
      </c>
      <c r="DF738" s="6">
        <f t="shared" si="10283"/>
        <v>0</v>
      </c>
      <c r="DG738" s="6">
        <f t="shared" si="10284"/>
        <v>0</v>
      </c>
      <c r="DH738" s="6">
        <f t="shared" si="10285"/>
        <v>0</v>
      </c>
      <c r="DI738" s="6">
        <f t="shared" si="10286"/>
        <v>0</v>
      </c>
      <c r="DJ738" s="6">
        <f t="shared" si="10287"/>
        <v>0</v>
      </c>
      <c r="DK738" s="6">
        <f t="shared" si="10288"/>
        <v>0</v>
      </c>
      <c r="DL738" s="6">
        <f t="shared" si="10289"/>
        <v>0</v>
      </c>
      <c r="DM738" s="6">
        <f t="shared" si="10290"/>
        <v>0</v>
      </c>
      <c r="DO738" s="6">
        <f t="shared" si="10291"/>
        <v>0</v>
      </c>
      <c r="DP738" s="6">
        <f t="shared" si="10292"/>
        <v>0</v>
      </c>
      <c r="DQ738" s="6">
        <f t="shared" si="10293"/>
        <v>0</v>
      </c>
      <c r="DR738" s="6">
        <f t="shared" si="10294"/>
        <v>0</v>
      </c>
      <c r="DS738" s="6">
        <f t="shared" si="10295"/>
        <v>0</v>
      </c>
      <c r="DT738" s="6">
        <f t="shared" si="10296"/>
        <v>0</v>
      </c>
      <c r="DU738" s="6">
        <f t="shared" si="10297"/>
        <v>0</v>
      </c>
      <c r="DV738" s="6">
        <f t="shared" si="10298"/>
        <v>0</v>
      </c>
      <c r="DW738" s="6">
        <f t="shared" si="10299"/>
        <v>0</v>
      </c>
      <c r="DX738" s="6">
        <f t="shared" si="10300"/>
        <v>0</v>
      </c>
      <c r="DY738" s="6">
        <f t="shared" si="10301"/>
        <v>0</v>
      </c>
      <c r="DZ738" s="6">
        <f t="shared" si="10302"/>
        <v>0</v>
      </c>
    </row>
    <row r="739" spans="2:130" ht="12" customHeight="1" outlineLevel="1">
      <c r="B739" s="6">
        <f>'23년(세부_실적)'!A971</f>
        <v>733</v>
      </c>
      <c r="C739" s="620"/>
      <c r="D739" s="620"/>
      <c r="E739" s="620"/>
      <c r="F739" s="622" t="str">
        <f>'23년(세부_실적)'!E971</f>
        <v>PLN051-B2011130N2S-565 (PLF050-D12W)</v>
      </c>
      <c r="G739" s="622" t="s">
        <v>1010</v>
      </c>
      <c r="H739" s="622" t="str">
        <f>'23년(세부_실적)'!F971</f>
        <v>12.7W</v>
      </c>
      <c r="I739" s="617" t="str">
        <f>'23년(세부_실적)'!G971</f>
        <v>구</v>
      </c>
      <c r="J739" s="617" t="str">
        <f>'23년(세부_실적)'!H971</f>
        <v>SY</v>
      </c>
      <c r="K739" s="617">
        <f>'23년(세부_실적)'!I971</f>
        <v>10.96</v>
      </c>
      <c r="L739" s="617">
        <f>'23년(세부_실적)'!J971</f>
        <v>0</v>
      </c>
      <c r="M739" s="617">
        <f>'23년(세부_실적)'!K971</f>
        <v>10.96</v>
      </c>
      <c r="N739" s="617">
        <f>'23년(세부_실적)'!L971</f>
        <v>0</v>
      </c>
      <c r="O739" s="617">
        <f>'23년(세부_실적)'!M971</f>
        <v>10.96</v>
      </c>
      <c r="P739" s="617">
        <f>'23년(세부_실적)'!N971</f>
        <v>0</v>
      </c>
      <c r="Q739" s="617">
        <f>'23년(세부_실적)'!O971</f>
        <v>10.96</v>
      </c>
      <c r="R739" s="617">
        <f>'23년(세부_실적)'!P971</f>
        <v>0</v>
      </c>
      <c r="S739" s="638">
        <f>'23년(세부_실적)'!Q971</f>
        <v>0</v>
      </c>
      <c r="T739" s="638">
        <f t="shared" si="10247"/>
        <v>0</v>
      </c>
      <c r="U739" s="638">
        <f>'23년(세부_실적)'!S971</f>
        <v>0</v>
      </c>
      <c r="V739" s="638">
        <f t="shared" si="10248"/>
        <v>0</v>
      </c>
      <c r="W739" s="638">
        <f>'23년(세부_실적)'!U971</f>
        <v>0</v>
      </c>
      <c r="X739" s="638">
        <f t="shared" si="10249"/>
        <v>0</v>
      </c>
      <c r="Y739" s="638">
        <f>'23년(세부_실적)'!W971</f>
        <v>0</v>
      </c>
      <c r="Z739" s="638">
        <f t="shared" si="10250"/>
        <v>0</v>
      </c>
      <c r="AA739" s="638">
        <f>'23년(세부_실적)'!Y971</f>
        <v>0</v>
      </c>
      <c r="AB739" s="638">
        <f t="shared" si="10250"/>
        <v>0</v>
      </c>
      <c r="AC739" s="638">
        <f>'23년(세부_실적)'!AA971</f>
        <v>0</v>
      </c>
      <c r="AD739" s="638">
        <f t="shared" ref="AD739" si="10667">AC739*1000</f>
        <v>0</v>
      </c>
      <c r="AE739" s="638">
        <f>'23년(세부_실적)'!AC971</f>
        <v>0</v>
      </c>
      <c r="AF739" s="638">
        <f t="shared" ref="AF739" si="10668">AE739*1000</f>
        <v>0</v>
      </c>
      <c r="AG739" s="638">
        <f>'23년(세부_실적)'!AE971</f>
        <v>0</v>
      </c>
      <c r="AH739" s="638">
        <f t="shared" ref="AH739" si="10669">AG739*1000</f>
        <v>0</v>
      </c>
      <c r="AI739" s="638">
        <f>'23년(세부_실적)'!AG971</f>
        <v>0</v>
      </c>
      <c r="AJ739" s="638">
        <f t="shared" ref="AJ739" si="10670">AI739*1000</f>
        <v>0</v>
      </c>
      <c r="AK739" s="638">
        <f>'23년(세부_실적)'!AI971</f>
        <v>0</v>
      </c>
      <c r="AL739" s="638">
        <f t="shared" ref="AL739" si="10671">AK739*1000</f>
        <v>0</v>
      </c>
      <c r="AM739" s="638">
        <f>'23년(세부_실적)'!AK971</f>
        <v>0</v>
      </c>
      <c r="AN739" s="638">
        <f t="shared" ref="AN739" si="10672">AM739*1000</f>
        <v>0</v>
      </c>
      <c r="AO739" s="638">
        <f>'23년(세부_실적)'!AM971</f>
        <v>0</v>
      </c>
      <c r="AP739" s="638">
        <f t="shared" ref="AP739" si="10673">AO739*1000</f>
        <v>0</v>
      </c>
      <c r="AQ739" s="638">
        <f>'23년(세부_실적)'!AO971</f>
        <v>0</v>
      </c>
      <c r="AR739" s="638">
        <f t="shared" ref="AR739" si="10674">AQ739*1000</f>
        <v>0</v>
      </c>
      <c r="AS739" s="638">
        <f>'23년(세부_실적)'!AQ971</f>
        <v>0</v>
      </c>
      <c r="AT739" s="638">
        <f t="shared" ref="AT739" si="10675">AS739*1000</f>
        <v>0</v>
      </c>
      <c r="AU739" s="638">
        <f>'23년(세부_실적)'!AS971</f>
        <v>0</v>
      </c>
      <c r="AV739" s="638">
        <f t="shared" ref="AV739" si="10676">AU739*1000</f>
        <v>0</v>
      </c>
      <c r="AW739" s="638">
        <f>'23년(세부_실적)'!AU971</f>
        <v>0</v>
      </c>
      <c r="AX739" s="638">
        <f t="shared" ref="AX739" si="10677">AW739*1000</f>
        <v>0</v>
      </c>
      <c r="AY739" s="638">
        <f>'23년(세부_실적)'!AW971</f>
        <v>0</v>
      </c>
      <c r="AZ739" s="638">
        <f t="shared" ref="AZ739" si="10678">AY739*1000</f>
        <v>0</v>
      </c>
      <c r="BA739" s="638">
        <f>'23년(세부_실적)'!AY971</f>
        <v>0</v>
      </c>
      <c r="BB739" s="638">
        <f t="shared" ref="BB739" si="10679">BA739*1000</f>
        <v>0</v>
      </c>
      <c r="BC739" s="638">
        <f>'23년(세부_실적)'!BA971</f>
        <v>0</v>
      </c>
      <c r="BD739" s="638">
        <f t="shared" ref="BD739" si="10680">BC739*1000</f>
        <v>0</v>
      </c>
      <c r="BF739" s="617">
        <v>1.8706765173981545</v>
      </c>
      <c r="BG739" s="617">
        <v>7.0620938818072396</v>
      </c>
      <c r="BH739" s="617"/>
      <c r="BI739" s="617"/>
      <c r="BJ739" s="617">
        <v>1.8706765173981545</v>
      </c>
      <c r="BK739" s="617">
        <v>7.0620938818072396</v>
      </c>
      <c r="BL739" s="617">
        <v>10.79</v>
      </c>
      <c r="BM739" s="617"/>
      <c r="BN739" s="617">
        <v>1.8706765173981545</v>
      </c>
      <c r="BO739" s="617">
        <v>7.0620938818072396</v>
      </c>
      <c r="BP739" s="617"/>
      <c r="BQ739" s="617"/>
      <c r="BR739" s="617">
        <v>1.8706765173981545</v>
      </c>
      <c r="BS739" s="617">
        <v>7.0620938818072396</v>
      </c>
      <c r="BT739" s="617"/>
      <c r="BU739" s="617"/>
      <c r="BV739" s="617">
        <v>1.8706765173981545</v>
      </c>
      <c r="BW739" s="617">
        <v>7.0620938818072396</v>
      </c>
      <c r="BX739" s="617"/>
      <c r="BY739" s="617"/>
      <c r="BZ739" s="617">
        <v>1.8706765173981545</v>
      </c>
      <c r="CA739" s="617">
        <v>7.0620938818072396</v>
      </c>
      <c r="CB739" s="617"/>
      <c r="CC739" s="617"/>
      <c r="CD739" s="617"/>
      <c r="CE739" s="617"/>
      <c r="CF739" s="617"/>
      <c r="CG739" s="617"/>
      <c r="CH739" s="617"/>
      <c r="CI739" s="617"/>
      <c r="CJ739" s="617"/>
      <c r="CK739" s="617"/>
      <c r="CL739" s="617"/>
      <c r="CM739" s="617"/>
      <c r="CN739" s="617"/>
      <c r="CO739" s="617"/>
      <c r="CP739" s="617"/>
      <c r="CQ739" s="617"/>
      <c r="CR739" s="617"/>
      <c r="CS739" s="617"/>
      <c r="CT739" s="617"/>
      <c r="CU739" s="617"/>
      <c r="CV739" s="617"/>
      <c r="CW739" s="617"/>
      <c r="CX739" s="617"/>
      <c r="CY739" s="617"/>
      <c r="CZ739" s="617"/>
      <c r="DA739" s="617"/>
      <c r="DB739" s="6">
        <f t="shared" si="10279"/>
        <v>0</v>
      </c>
      <c r="DC739" s="6">
        <f t="shared" si="10280"/>
        <v>0</v>
      </c>
      <c r="DD739" s="6">
        <f t="shared" si="10281"/>
        <v>0</v>
      </c>
      <c r="DE739" s="6">
        <f t="shared" si="10282"/>
        <v>0</v>
      </c>
      <c r="DF739" s="6">
        <f t="shared" si="10283"/>
        <v>0</v>
      </c>
      <c r="DG739" s="6">
        <f t="shared" si="10284"/>
        <v>0</v>
      </c>
      <c r="DH739" s="6">
        <f t="shared" si="10285"/>
        <v>0</v>
      </c>
      <c r="DI739" s="6">
        <f t="shared" si="10286"/>
        <v>0</v>
      </c>
      <c r="DJ739" s="6">
        <f t="shared" si="10287"/>
        <v>0</v>
      </c>
      <c r="DK739" s="6">
        <f t="shared" si="10288"/>
        <v>0</v>
      </c>
      <c r="DL739" s="6">
        <f t="shared" si="10289"/>
        <v>0</v>
      </c>
      <c r="DM739" s="6">
        <f t="shared" si="10290"/>
        <v>0</v>
      </c>
      <c r="DO739" s="6">
        <f t="shared" si="10291"/>
        <v>0</v>
      </c>
      <c r="DP739" s="6">
        <f t="shared" si="10292"/>
        <v>0</v>
      </c>
      <c r="DQ739" s="6">
        <f t="shared" si="10293"/>
        <v>0</v>
      </c>
      <c r="DR739" s="6">
        <f t="shared" si="10294"/>
        <v>0</v>
      </c>
      <c r="DS739" s="6">
        <f t="shared" si="10295"/>
        <v>0</v>
      </c>
      <c r="DT739" s="6">
        <f t="shared" si="10296"/>
        <v>0</v>
      </c>
      <c r="DU739" s="6">
        <f t="shared" si="10297"/>
        <v>0</v>
      </c>
      <c r="DV739" s="6">
        <f t="shared" si="10298"/>
        <v>0</v>
      </c>
      <c r="DW739" s="6">
        <f t="shared" si="10299"/>
        <v>0</v>
      </c>
      <c r="DX739" s="6">
        <f t="shared" si="10300"/>
        <v>0</v>
      </c>
      <c r="DY739" s="6">
        <f t="shared" si="10301"/>
        <v>0</v>
      </c>
      <c r="DZ739" s="6">
        <f t="shared" si="10302"/>
        <v>0</v>
      </c>
    </row>
    <row r="740" spans="2:130" ht="12" customHeight="1" outlineLevel="1">
      <c r="B740" s="6">
        <f>'23년(세부_실적)'!A977</f>
        <v>734</v>
      </c>
      <c r="C740" s="620"/>
      <c r="D740" s="620"/>
      <c r="E740" s="620"/>
      <c r="F740" s="622" t="str">
        <f>'23년(세부_실적)'!E977</f>
        <v>PLN051-B2019130N2S-565 (PLF050-D20W)</v>
      </c>
      <c r="G740" s="622" t="s">
        <v>1011</v>
      </c>
      <c r="H740" s="622" t="str">
        <f>'23년(세부_실적)'!F977</f>
        <v>19.8W</v>
      </c>
      <c r="I740" s="617" t="str">
        <f>'23년(세부_실적)'!G977</f>
        <v>구</v>
      </c>
      <c r="J740" s="617" t="str">
        <f>'23년(세부_실적)'!H977</f>
        <v>SY</v>
      </c>
      <c r="K740" s="617">
        <f>'23년(세부_실적)'!I977</f>
        <v>11.18</v>
      </c>
      <c r="L740" s="617">
        <f>'23년(세부_실적)'!J977</f>
        <v>0</v>
      </c>
      <c r="M740" s="617">
        <f>'23년(세부_실적)'!K977</f>
        <v>11.18</v>
      </c>
      <c r="N740" s="617">
        <f>'23년(세부_실적)'!L977</f>
        <v>0</v>
      </c>
      <c r="O740" s="617">
        <f>'23년(세부_실적)'!M977</f>
        <v>11.18</v>
      </c>
      <c r="P740" s="617">
        <f>'23년(세부_실적)'!N977</f>
        <v>0</v>
      </c>
      <c r="Q740" s="617">
        <f>'23년(세부_실적)'!O977</f>
        <v>11.18</v>
      </c>
      <c r="R740" s="617">
        <f>'23년(세부_실적)'!P977</f>
        <v>0</v>
      </c>
      <c r="S740" s="638">
        <f>'23년(세부_실적)'!Q977</f>
        <v>0</v>
      </c>
      <c r="T740" s="638">
        <f t="shared" si="10247"/>
        <v>0</v>
      </c>
      <c r="U740" s="638">
        <f>'23년(세부_실적)'!S977</f>
        <v>0</v>
      </c>
      <c r="V740" s="638">
        <f t="shared" si="10248"/>
        <v>0</v>
      </c>
      <c r="W740" s="638">
        <f>'23년(세부_실적)'!U977</f>
        <v>0</v>
      </c>
      <c r="X740" s="638">
        <f t="shared" si="10249"/>
        <v>0</v>
      </c>
      <c r="Y740" s="638">
        <f>'23년(세부_실적)'!W977</f>
        <v>0</v>
      </c>
      <c r="Z740" s="638">
        <f t="shared" si="10250"/>
        <v>0</v>
      </c>
      <c r="AA740" s="638">
        <f>'23년(세부_실적)'!Y977</f>
        <v>0</v>
      </c>
      <c r="AB740" s="638">
        <f t="shared" si="10250"/>
        <v>0</v>
      </c>
      <c r="AC740" s="638">
        <f>'23년(세부_실적)'!AA977</f>
        <v>0</v>
      </c>
      <c r="AD740" s="638">
        <f t="shared" ref="AD740" si="10681">AC740*1000</f>
        <v>0</v>
      </c>
      <c r="AE740" s="638">
        <f>'23년(세부_실적)'!AC977</f>
        <v>0</v>
      </c>
      <c r="AF740" s="638">
        <f t="shared" ref="AF740" si="10682">AE740*1000</f>
        <v>0</v>
      </c>
      <c r="AG740" s="638">
        <f>'23년(세부_실적)'!AE977</f>
        <v>0</v>
      </c>
      <c r="AH740" s="638">
        <f t="shared" ref="AH740" si="10683">AG740*1000</f>
        <v>0</v>
      </c>
      <c r="AI740" s="638">
        <f>'23년(세부_실적)'!AG977</f>
        <v>0</v>
      </c>
      <c r="AJ740" s="638">
        <f t="shared" ref="AJ740" si="10684">AI740*1000</f>
        <v>0</v>
      </c>
      <c r="AK740" s="638">
        <f>'23년(세부_실적)'!AI977</f>
        <v>0</v>
      </c>
      <c r="AL740" s="638">
        <f t="shared" ref="AL740" si="10685">AK740*1000</f>
        <v>0</v>
      </c>
      <c r="AM740" s="638">
        <f>'23년(세부_실적)'!AK977</f>
        <v>0</v>
      </c>
      <c r="AN740" s="638">
        <f t="shared" ref="AN740" si="10686">AM740*1000</f>
        <v>0</v>
      </c>
      <c r="AO740" s="638">
        <f>'23년(세부_실적)'!AM977</f>
        <v>0</v>
      </c>
      <c r="AP740" s="638">
        <f t="shared" ref="AP740" si="10687">AO740*1000</f>
        <v>0</v>
      </c>
      <c r="AQ740" s="638">
        <f>'23년(세부_실적)'!AO977</f>
        <v>0</v>
      </c>
      <c r="AR740" s="638">
        <f t="shared" ref="AR740" si="10688">AQ740*1000</f>
        <v>0</v>
      </c>
      <c r="AS740" s="638">
        <f>'23년(세부_실적)'!AQ977</f>
        <v>0</v>
      </c>
      <c r="AT740" s="638">
        <f t="shared" ref="AT740" si="10689">AS740*1000</f>
        <v>0</v>
      </c>
      <c r="AU740" s="638">
        <f>'23년(세부_실적)'!AS977</f>
        <v>0</v>
      </c>
      <c r="AV740" s="638">
        <f t="shared" ref="AV740" si="10690">AU740*1000</f>
        <v>0</v>
      </c>
      <c r="AW740" s="638">
        <f>'23년(세부_실적)'!AU977</f>
        <v>0</v>
      </c>
      <c r="AX740" s="638">
        <f t="shared" ref="AX740" si="10691">AW740*1000</f>
        <v>0</v>
      </c>
      <c r="AY740" s="638">
        <f>'23년(세부_실적)'!AW977</f>
        <v>0</v>
      </c>
      <c r="AZ740" s="638">
        <f t="shared" ref="AZ740" si="10692">AY740*1000</f>
        <v>0</v>
      </c>
      <c r="BA740" s="638">
        <f>'23년(세부_실적)'!AY977</f>
        <v>0</v>
      </c>
      <c r="BB740" s="638">
        <f t="shared" ref="BB740" si="10693">BA740*1000</f>
        <v>0</v>
      </c>
      <c r="BC740" s="638">
        <f>'23년(세부_실적)'!BA977</f>
        <v>0</v>
      </c>
      <c r="BD740" s="638">
        <f t="shared" ref="BD740" si="10694">BC740*1000</f>
        <v>0</v>
      </c>
      <c r="BF740" s="617">
        <v>1.8706765173981545</v>
      </c>
      <c r="BG740" s="617">
        <v>7.0620938818072396</v>
      </c>
      <c r="BH740" s="617"/>
      <c r="BI740" s="617"/>
      <c r="BJ740" s="617">
        <v>1.8706765173981545</v>
      </c>
      <c r="BK740" s="617">
        <v>7.0620938818072396</v>
      </c>
      <c r="BL740" s="617">
        <v>10.9828571428571</v>
      </c>
      <c r="BM740" s="617"/>
      <c r="BN740" s="617">
        <v>1.8706765173981545</v>
      </c>
      <c r="BO740" s="617">
        <v>7.0620938818072396</v>
      </c>
      <c r="BP740" s="617">
        <v>10.9828571428571</v>
      </c>
      <c r="BQ740" s="617"/>
      <c r="BR740" s="617">
        <v>1.8706765173981545</v>
      </c>
      <c r="BS740" s="617">
        <v>7.0620938818072396</v>
      </c>
      <c r="BT740" s="617"/>
      <c r="BU740" s="617"/>
      <c r="BV740" s="617">
        <v>1.8706765173981545</v>
      </c>
      <c r="BW740" s="617">
        <v>7.0620938818072396</v>
      </c>
      <c r="BX740" s="617"/>
      <c r="BY740" s="617"/>
      <c r="BZ740" s="617">
        <v>1.8706765173981545</v>
      </c>
      <c r="CA740" s="617">
        <v>7.0620938818072396</v>
      </c>
      <c r="CB740" s="617"/>
      <c r="CC740" s="617"/>
      <c r="CD740" s="617"/>
      <c r="CE740" s="617"/>
      <c r="CF740" s="617"/>
      <c r="CG740" s="617"/>
      <c r="CH740" s="617"/>
      <c r="CI740" s="617"/>
      <c r="CJ740" s="617"/>
      <c r="CK740" s="617"/>
      <c r="CL740" s="617"/>
      <c r="CM740" s="617"/>
      <c r="CN740" s="617"/>
      <c r="CO740" s="617"/>
      <c r="CP740" s="617"/>
      <c r="CQ740" s="617"/>
      <c r="CR740" s="617"/>
      <c r="CS740" s="617"/>
      <c r="CT740" s="617"/>
      <c r="CU740" s="617"/>
      <c r="CV740" s="617"/>
      <c r="CW740" s="617"/>
      <c r="CX740" s="617"/>
      <c r="CY740" s="617"/>
      <c r="CZ740" s="617"/>
      <c r="DA740" s="617"/>
      <c r="DB740" s="6">
        <f t="shared" si="10279"/>
        <v>0</v>
      </c>
      <c r="DC740" s="6">
        <f t="shared" si="10280"/>
        <v>0</v>
      </c>
      <c r="DD740" s="6">
        <f t="shared" si="10281"/>
        <v>0</v>
      </c>
      <c r="DE740" s="6">
        <f t="shared" si="10282"/>
        <v>0</v>
      </c>
      <c r="DF740" s="6">
        <f t="shared" si="10283"/>
        <v>0</v>
      </c>
      <c r="DG740" s="6">
        <f t="shared" si="10284"/>
        <v>0</v>
      </c>
      <c r="DH740" s="6">
        <f t="shared" si="10285"/>
        <v>0</v>
      </c>
      <c r="DI740" s="6">
        <f t="shared" si="10286"/>
        <v>0</v>
      </c>
      <c r="DJ740" s="6">
        <f t="shared" si="10287"/>
        <v>0</v>
      </c>
      <c r="DK740" s="6">
        <f t="shared" si="10288"/>
        <v>0</v>
      </c>
      <c r="DL740" s="6">
        <f t="shared" si="10289"/>
        <v>0</v>
      </c>
      <c r="DM740" s="6">
        <f t="shared" si="10290"/>
        <v>0</v>
      </c>
      <c r="DO740" s="6">
        <f t="shared" si="10291"/>
        <v>0</v>
      </c>
      <c r="DP740" s="6">
        <f t="shared" si="10292"/>
        <v>0</v>
      </c>
      <c r="DQ740" s="6">
        <f t="shared" si="10293"/>
        <v>0</v>
      </c>
      <c r="DR740" s="6">
        <f t="shared" si="10294"/>
        <v>0</v>
      </c>
      <c r="DS740" s="6">
        <f t="shared" si="10295"/>
        <v>0</v>
      </c>
      <c r="DT740" s="6">
        <f t="shared" si="10296"/>
        <v>0</v>
      </c>
      <c r="DU740" s="6">
        <f t="shared" si="10297"/>
        <v>0</v>
      </c>
      <c r="DV740" s="6">
        <f t="shared" si="10298"/>
        <v>0</v>
      </c>
      <c r="DW740" s="6">
        <f t="shared" si="10299"/>
        <v>0</v>
      </c>
      <c r="DX740" s="6">
        <f t="shared" si="10300"/>
        <v>0</v>
      </c>
      <c r="DY740" s="6">
        <f t="shared" si="10301"/>
        <v>0</v>
      </c>
      <c r="DZ740" s="6">
        <f t="shared" si="10302"/>
        <v>0</v>
      </c>
    </row>
    <row r="741" spans="2:130" ht="12" customHeight="1" outlineLevel="1">
      <c r="B741" s="6">
        <f>'23년(세부_실적)'!A978</f>
        <v>735</v>
      </c>
      <c r="C741" s="620"/>
      <c r="D741" s="620"/>
      <c r="E741" s="621"/>
      <c r="F741" s="622" t="str">
        <f>'23년(세부_실적)'!E978</f>
        <v>PLN051-B2019150N2S-565 (PLF050-D20W)</v>
      </c>
      <c r="G741" s="622" t="s">
        <v>1012</v>
      </c>
      <c r="H741" s="622" t="str">
        <f>'23년(세부_실적)'!F978</f>
        <v>19.8W</v>
      </c>
      <c r="I741" s="617" t="str">
        <f>'23년(세부_실적)'!G978</f>
        <v>구</v>
      </c>
      <c r="J741" s="617" t="str">
        <f>'23년(세부_실적)'!H978</f>
        <v>SY</v>
      </c>
      <c r="K741" s="617">
        <f>'23년(세부_실적)'!I978</f>
        <v>10.914285714285713</v>
      </c>
      <c r="L741" s="617">
        <f>'23년(세부_실적)'!J978</f>
        <v>0</v>
      </c>
      <c r="M741" s="617">
        <f>'23년(세부_실적)'!K978</f>
        <v>10.914285714285713</v>
      </c>
      <c r="N741" s="617">
        <f>'23년(세부_실적)'!L978</f>
        <v>0</v>
      </c>
      <c r="O741" s="617">
        <f>'23년(세부_실적)'!M978</f>
        <v>10.914285714285713</v>
      </c>
      <c r="P741" s="617">
        <f>'23년(세부_실적)'!N978</f>
        <v>0</v>
      </c>
      <c r="Q741" s="617">
        <f>'23년(세부_실적)'!O978</f>
        <v>10.914285714285713</v>
      </c>
      <c r="R741" s="617">
        <f>'23년(세부_실적)'!P978</f>
        <v>0</v>
      </c>
      <c r="S741" s="638">
        <f>'23년(세부_실적)'!Q978</f>
        <v>0</v>
      </c>
      <c r="T741" s="638">
        <f t="shared" si="10247"/>
        <v>0</v>
      </c>
      <c r="U741" s="638">
        <f>'23년(세부_실적)'!S978</f>
        <v>0</v>
      </c>
      <c r="V741" s="638">
        <f t="shared" si="10248"/>
        <v>0</v>
      </c>
      <c r="W741" s="638">
        <f>'23년(세부_실적)'!U978</f>
        <v>0</v>
      </c>
      <c r="X741" s="638">
        <f t="shared" si="10249"/>
        <v>0</v>
      </c>
      <c r="Y741" s="638">
        <f>'23년(세부_실적)'!W978</f>
        <v>0</v>
      </c>
      <c r="Z741" s="638">
        <f t="shared" si="10250"/>
        <v>0</v>
      </c>
      <c r="AA741" s="638">
        <f>'23년(세부_실적)'!Y978</f>
        <v>0</v>
      </c>
      <c r="AB741" s="638">
        <f t="shared" si="10250"/>
        <v>0</v>
      </c>
      <c r="AC741" s="638">
        <f>'23년(세부_실적)'!AA978</f>
        <v>0</v>
      </c>
      <c r="AD741" s="638">
        <f t="shared" ref="AD741" si="10695">AC741*1000</f>
        <v>0</v>
      </c>
      <c r="AE741" s="638">
        <f>'23년(세부_실적)'!AC978</f>
        <v>0</v>
      </c>
      <c r="AF741" s="638">
        <f t="shared" ref="AF741" si="10696">AE741*1000</f>
        <v>0</v>
      </c>
      <c r="AG741" s="638">
        <f>'23년(세부_실적)'!AE978</f>
        <v>0</v>
      </c>
      <c r="AH741" s="638">
        <f t="shared" ref="AH741" si="10697">AG741*1000</f>
        <v>0</v>
      </c>
      <c r="AI741" s="638">
        <f>'23년(세부_실적)'!AG978</f>
        <v>0</v>
      </c>
      <c r="AJ741" s="638">
        <f t="shared" ref="AJ741" si="10698">AI741*1000</f>
        <v>0</v>
      </c>
      <c r="AK741" s="638">
        <f>'23년(세부_실적)'!AI978</f>
        <v>0</v>
      </c>
      <c r="AL741" s="638">
        <f t="shared" ref="AL741" si="10699">AK741*1000</f>
        <v>0</v>
      </c>
      <c r="AM741" s="638">
        <f>'23년(세부_실적)'!AK978</f>
        <v>0</v>
      </c>
      <c r="AN741" s="638">
        <f t="shared" ref="AN741" si="10700">AM741*1000</f>
        <v>0</v>
      </c>
      <c r="AO741" s="638">
        <f>'23년(세부_실적)'!AM978</f>
        <v>0</v>
      </c>
      <c r="AP741" s="638">
        <f t="shared" ref="AP741" si="10701">AO741*1000</f>
        <v>0</v>
      </c>
      <c r="AQ741" s="638">
        <f>'23년(세부_실적)'!AO978</f>
        <v>0</v>
      </c>
      <c r="AR741" s="638">
        <f t="shared" ref="AR741" si="10702">AQ741*1000</f>
        <v>0</v>
      </c>
      <c r="AS741" s="638">
        <f>'23년(세부_실적)'!AQ978</f>
        <v>0</v>
      </c>
      <c r="AT741" s="638">
        <f t="shared" ref="AT741" si="10703">AS741*1000</f>
        <v>0</v>
      </c>
      <c r="AU741" s="638">
        <f>'23년(세부_실적)'!AS978</f>
        <v>0</v>
      </c>
      <c r="AV741" s="638">
        <f t="shared" ref="AV741" si="10704">AU741*1000</f>
        <v>0</v>
      </c>
      <c r="AW741" s="638">
        <f>'23년(세부_실적)'!AU978</f>
        <v>0</v>
      </c>
      <c r="AX741" s="638">
        <f t="shared" ref="AX741" si="10705">AW741*1000</f>
        <v>0</v>
      </c>
      <c r="AY741" s="638">
        <f>'23년(세부_실적)'!AW978</f>
        <v>0</v>
      </c>
      <c r="AZ741" s="638">
        <f t="shared" ref="AZ741" si="10706">AY741*1000</f>
        <v>0</v>
      </c>
      <c r="BA741" s="638">
        <f>'23년(세부_실적)'!AY978</f>
        <v>0</v>
      </c>
      <c r="BB741" s="638">
        <f t="shared" ref="BB741" si="10707">BA741*1000</f>
        <v>0</v>
      </c>
      <c r="BC741" s="638">
        <f>'23년(세부_실적)'!BA978</f>
        <v>0</v>
      </c>
      <c r="BD741" s="638">
        <f t="shared" ref="BD741" si="10708">BC741*1000</f>
        <v>0</v>
      </c>
      <c r="BF741" s="617">
        <v>1.8706765173981545</v>
      </c>
      <c r="BG741" s="617">
        <v>7.0620938818072396</v>
      </c>
      <c r="BH741" s="617"/>
      <c r="BI741" s="617"/>
      <c r="BJ741" s="617">
        <v>1.8706765173981545</v>
      </c>
      <c r="BK741" s="617">
        <v>7.0620938818072396</v>
      </c>
      <c r="BL741" s="617">
        <v>11.0042857142857</v>
      </c>
      <c r="BM741" s="617"/>
      <c r="BN741" s="617">
        <v>1.8706765173981545</v>
      </c>
      <c r="BO741" s="617">
        <v>7.0620938818072396</v>
      </c>
      <c r="BP741" s="617"/>
      <c r="BQ741" s="617"/>
      <c r="BR741" s="617">
        <v>1.8706765173981545</v>
      </c>
      <c r="BS741" s="617">
        <v>7.0620938818072396</v>
      </c>
      <c r="BT741" s="617"/>
      <c r="BU741" s="617"/>
      <c r="BV741" s="617">
        <v>1.8706765173981545</v>
      </c>
      <c r="BW741" s="617">
        <v>7.0620938818072396</v>
      </c>
      <c r="BX741" s="617"/>
      <c r="BY741" s="617"/>
      <c r="BZ741" s="617">
        <v>1.8706765173981545</v>
      </c>
      <c r="CA741" s="617">
        <v>7.0620938818072396</v>
      </c>
      <c r="CB741" s="617"/>
      <c r="CC741" s="617"/>
      <c r="CD741" s="617"/>
      <c r="CE741" s="617"/>
      <c r="CF741" s="617"/>
      <c r="CG741" s="617"/>
      <c r="CH741" s="617"/>
      <c r="CI741" s="617"/>
      <c r="CJ741" s="617"/>
      <c r="CK741" s="617"/>
      <c r="CL741" s="617"/>
      <c r="CM741" s="617"/>
      <c r="CN741" s="617"/>
      <c r="CO741" s="617"/>
      <c r="CP741" s="617"/>
      <c r="CQ741" s="617"/>
      <c r="CR741" s="617"/>
      <c r="CS741" s="617"/>
      <c r="CT741" s="617"/>
      <c r="CU741" s="617"/>
      <c r="CV741" s="617"/>
      <c r="CW741" s="617"/>
      <c r="CX741" s="617"/>
      <c r="CY741" s="617"/>
      <c r="CZ741" s="617"/>
      <c r="DA741" s="617"/>
      <c r="DB741" s="6">
        <f t="shared" si="10279"/>
        <v>0</v>
      </c>
      <c r="DC741" s="6">
        <f t="shared" si="10280"/>
        <v>0</v>
      </c>
      <c r="DD741" s="6">
        <f t="shared" si="10281"/>
        <v>0</v>
      </c>
      <c r="DE741" s="6">
        <f t="shared" si="10282"/>
        <v>0</v>
      </c>
      <c r="DF741" s="6">
        <f t="shared" si="10283"/>
        <v>0</v>
      </c>
      <c r="DG741" s="6">
        <f t="shared" si="10284"/>
        <v>0</v>
      </c>
      <c r="DH741" s="6">
        <f t="shared" si="10285"/>
        <v>0</v>
      </c>
      <c r="DI741" s="6">
        <f t="shared" si="10286"/>
        <v>0</v>
      </c>
      <c r="DJ741" s="6">
        <f t="shared" si="10287"/>
        <v>0</v>
      </c>
      <c r="DK741" s="6">
        <f t="shared" si="10288"/>
        <v>0</v>
      </c>
      <c r="DL741" s="6">
        <f t="shared" si="10289"/>
        <v>0</v>
      </c>
      <c r="DM741" s="6">
        <f t="shared" si="10290"/>
        <v>0</v>
      </c>
      <c r="DO741" s="6">
        <f t="shared" si="10291"/>
        <v>0</v>
      </c>
      <c r="DP741" s="6">
        <f t="shared" si="10292"/>
        <v>0</v>
      </c>
      <c r="DQ741" s="6">
        <f t="shared" si="10293"/>
        <v>0</v>
      </c>
      <c r="DR741" s="6">
        <f t="shared" si="10294"/>
        <v>0</v>
      </c>
      <c r="DS741" s="6">
        <f t="shared" si="10295"/>
        <v>0</v>
      </c>
      <c r="DT741" s="6">
        <f t="shared" si="10296"/>
        <v>0</v>
      </c>
      <c r="DU741" s="6">
        <f t="shared" si="10297"/>
        <v>0</v>
      </c>
      <c r="DV741" s="6">
        <f t="shared" si="10298"/>
        <v>0</v>
      </c>
      <c r="DW741" s="6">
        <f t="shared" si="10299"/>
        <v>0</v>
      </c>
      <c r="DX741" s="6">
        <f t="shared" si="10300"/>
        <v>0</v>
      </c>
      <c r="DY741" s="6">
        <f t="shared" si="10301"/>
        <v>0</v>
      </c>
      <c r="DZ741" s="6">
        <f t="shared" si="10302"/>
        <v>0</v>
      </c>
    </row>
    <row r="742" spans="2:130" ht="12" customHeight="1" outlineLevel="1">
      <c r="B742" s="6">
        <f>'23년(세부_실적)'!A979</f>
        <v>736</v>
      </c>
      <c r="C742" s="620"/>
      <c r="D742" s="620"/>
      <c r="E742" s="618" t="str">
        <f>'23년(세부_실적)'!D979</f>
        <v>400形</v>
      </c>
      <c r="F742" s="622" t="str">
        <f>'23년(세부_실적)'!E979</f>
        <v>PLN051-B4012230N2S-565 (PLF050-D12W)</v>
      </c>
      <c r="G742" s="622" t="s">
        <v>1013</v>
      </c>
      <c r="H742" s="622" t="str">
        <f>'23년(세부_실적)'!F979</f>
        <v>12.7W</v>
      </c>
      <c r="I742" s="617" t="str">
        <f>'23년(세부_실적)'!G979</f>
        <v>구</v>
      </c>
      <c r="J742" s="617" t="str">
        <f>'23년(세부_실적)'!H979</f>
        <v>SY</v>
      </c>
      <c r="K742" s="617">
        <f>'23년(세부_실적)'!I979</f>
        <v>14.51</v>
      </c>
      <c r="L742" s="617">
        <f>'23년(세부_실적)'!J979</f>
        <v>0</v>
      </c>
      <c r="M742" s="617">
        <f>'23년(세부_실적)'!K979</f>
        <v>14.51</v>
      </c>
      <c r="N742" s="617">
        <f>'23년(세부_실적)'!L979</f>
        <v>0</v>
      </c>
      <c r="O742" s="617">
        <f>'23년(세부_실적)'!M979</f>
        <v>14.51</v>
      </c>
      <c r="P742" s="617">
        <f>'23년(세부_실적)'!N979</f>
        <v>0</v>
      </c>
      <c r="Q742" s="617">
        <f>'23년(세부_실적)'!O979</f>
        <v>14.51</v>
      </c>
      <c r="R742" s="617">
        <f>'23년(세부_실적)'!P979</f>
        <v>0</v>
      </c>
      <c r="S742" s="638">
        <f>'23년(세부_실적)'!Q979</f>
        <v>0</v>
      </c>
      <c r="T742" s="638">
        <f t="shared" si="10247"/>
        <v>0</v>
      </c>
      <c r="U742" s="638">
        <f>'23년(세부_실적)'!S979</f>
        <v>0</v>
      </c>
      <c r="V742" s="638">
        <f t="shared" si="10248"/>
        <v>0</v>
      </c>
      <c r="W742" s="638">
        <f>'23년(세부_실적)'!U979</f>
        <v>0</v>
      </c>
      <c r="X742" s="638">
        <f t="shared" si="10249"/>
        <v>0</v>
      </c>
      <c r="Y742" s="638">
        <f>'23년(세부_실적)'!W979</f>
        <v>0</v>
      </c>
      <c r="Z742" s="638">
        <f t="shared" si="10250"/>
        <v>0</v>
      </c>
      <c r="AA742" s="638">
        <f>'23년(세부_실적)'!Y979</f>
        <v>0</v>
      </c>
      <c r="AB742" s="638">
        <f t="shared" si="10250"/>
        <v>0</v>
      </c>
      <c r="AC742" s="638">
        <f>'23년(세부_실적)'!AA979</f>
        <v>0</v>
      </c>
      <c r="AD742" s="638">
        <f t="shared" ref="AD742" si="10709">AC742*1000</f>
        <v>0</v>
      </c>
      <c r="AE742" s="638">
        <f>'23년(세부_실적)'!AC979</f>
        <v>0</v>
      </c>
      <c r="AF742" s="638">
        <f t="shared" ref="AF742" si="10710">AE742*1000</f>
        <v>0</v>
      </c>
      <c r="AG742" s="638">
        <f>'23년(세부_실적)'!AE979</f>
        <v>0</v>
      </c>
      <c r="AH742" s="638">
        <f t="shared" ref="AH742" si="10711">AG742*1000</f>
        <v>0</v>
      </c>
      <c r="AI742" s="638">
        <f>'23년(세부_실적)'!AG979</f>
        <v>0</v>
      </c>
      <c r="AJ742" s="638">
        <f t="shared" ref="AJ742" si="10712">AI742*1000</f>
        <v>0</v>
      </c>
      <c r="AK742" s="638">
        <f>'23년(세부_실적)'!AI979</f>
        <v>0</v>
      </c>
      <c r="AL742" s="638">
        <f t="shared" ref="AL742" si="10713">AK742*1000</f>
        <v>0</v>
      </c>
      <c r="AM742" s="638">
        <f>'23년(세부_실적)'!AK979</f>
        <v>0</v>
      </c>
      <c r="AN742" s="638">
        <f t="shared" ref="AN742" si="10714">AM742*1000</f>
        <v>0</v>
      </c>
      <c r="AO742" s="638">
        <f>'23년(세부_실적)'!AM979</f>
        <v>0</v>
      </c>
      <c r="AP742" s="638">
        <f t="shared" ref="AP742" si="10715">AO742*1000</f>
        <v>0</v>
      </c>
      <c r="AQ742" s="638">
        <f>'23년(세부_실적)'!AO979</f>
        <v>0</v>
      </c>
      <c r="AR742" s="638">
        <f t="shared" ref="AR742" si="10716">AQ742*1000</f>
        <v>0</v>
      </c>
      <c r="AS742" s="638">
        <f>'23년(세부_실적)'!AQ979</f>
        <v>0</v>
      </c>
      <c r="AT742" s="638">
        <f t="shared" ref="AT742" si="10717">AS742*1000</f>
        <v>0</v>
      </c>
      <c r="AU742" s="638">
        <f>'23년(세부_실적)'!AS979</f>
        <v>0</v>
      </c>
      <c r="AV742" s="638">
        <f t="shared" ref="AV742" si="10718">AU742*1000</f>
        <v>0</v>
      </c>
      <c r="AW742" s="638">
        <f>'23년(세부_실적)'!AU979</f>
        <v>0</v>
      </c>
      <c r="AX742" s="638">
        <f t="shared" ref="AX742" si="10719">AW742*1000</f>
        <v>0</v>
      </c>
      <c r="AY742" s="638">
        <f>'23년(세부_실적)'!AW979</f>
        <v>0</v>
      </c>
      <c r="AZ742" s="638">
        <f t="shared" ref="AZ742" si="10720">AY742*1000</f>
        <v>0</v>
      </c>
      <c r="BA742" s="638">
        <f>'23년(세부_실적)'!AY979</f>
        <v>0</v>
      </c>
      <c r="BB742" s="638">
        <f t="shared" ref="BB742" si="10721">BA742*1000</f>
        <v>0</v>
      </c>
      <c r="BC742" s="638">
        <f>'23년(세부_실적)'!BA979</f>
        <v>0</v>
      </c>
      <c r="BD742" s="638">
        <f t="shared" ref="BD742" si="10722">BC742*1000</f>
        <v>0</v>
      </c>
      <c r="BF742" s="617">
        <v>2.4406765173981548</v>
      </c>
      <c r="BG742" s="617">
        <v>9.2147185731652677</v>
      </c>
      <c r="BH742" s="617"/>
      <c r="BI742" s="617"/>
      <c r="BJ742" s="617">
        <v>2.4406765173981548</v>
      </c>
      <c r="BK742" s="617">
        <v>9.2147185731652677</v>
      </c>
      <c r="BL742" s="617"/>
      <c r="BM742" s="617"/>
      <c r="BN742" s="617">
        <v>2.4406765173981548</v>
      </c>
      <c r="BO742" s="617">
        <v>9.2147185731652677</v>
      </c>
      <c r="BP742" s="617">
        <v>14.1971428571429</v>
      </c>
      <c r="BQ742" s="617"/>
      <c r="BR742" s="617">
        <v>2.4406765173981548</v>
      </c>
      <c r="BS742" s="617">
        <v>9.2147185731652677</v>
      </c>
      <c r="BT742" s="617"/>
      <c r="BU742" s="617"/>
      <c r="BV742" s="617">
        <v>2.4406765173981548</v>
      </c>
      <c r="BW742" s="617">
        <v>9.2147185731652677</v>
      </c>
      <c r="BX742" s="617"/>
      <c r="BY742" s="617"/>
      <c r="BZ742" s="617">
        <v>2.4406765173981548</v>
      </c>
      <c r="CA742" s="617">
        <v>9.2147185731652677</v>
      </c>
      <c r="CB742" s="617"/>
      <c r="CC742" s="617"/>
      <c r="CD742" s="617"/>
      <c r="CE742" s="617"/>
      <c r="CF742" s="617"/>
      <c r="CG742" s="617"/>
      <c r="CH742" s="617"/>
      <c r="CI742" s="617"/>
      <c r="CJ742" s="617"/>
      <c r="CK742" s="617"/>
      <c r="CL742" s="617"/>
      <c r="CM742" s="617"/>
      <c r="CN742" s="617"/>
      <c r="CO742" s="617"/>
      <c r="CP742" s="617"/>
      <c r="CQ742" s="617"/>
      <c r="CR742" s="617"/>
      <c r="CS742" s="617"/>
      <c r="CT742" s="617"/>
      <c r="CU742" s="617"/>
      <c r="CV742" s="617"/>
      <c r="CW742" s="617"/>
      <c r="CX742" s="617"/>
      <c r="CY742" s="617"/>
      <c r="CZ742" s="617"/>
      <c r="DA742" s="617"/>
      <c r="DB742" s="6">
        <f t="shared" si="10279"/>
        <v>0</v>
      </c>
      <c r="DC742" s="6">
        <f t="shared" si="10280"/>
        <v>0</v>
      </c>
      <c r="DD742" s="6">
        <f t="shared" si="10281"/>
        <v>0</v>
      </c>
      <c r="DE742" s="6">
        <f t="shared" si="10282"/>
        <v>0</v>
      </c>
      <c r="DF742" s="6">
        <f t="shared" si="10283"/>
        <v>0</v>
      </c>
      <c r="DG742" s="6">
        <f t="shared" si="10284"/>
        <v>0</v>
      </c>
      <c r="DH742" s="6">
        <f t="shared" si="10285"/>
        <v>0</v>
      </c>
      <c r="DI742" s="6">
        <f t="shared" si="10286"/>
        <v>0</v>
      </c>
      <c r="DJ742" s="6">
        <f t="shared" si="10287"/>
        <v>0</v>
      </c>
      <c r="DK742" s="6">
        <f t="shared" si="10288"/>
        <v>0</v>
      </c>
      <c r="DL742" s="6">
        <f t="shared" si="10289"/>
        <v>0</v>
      </c>
      <c r="DM742" s="6">
        <f t="shared" si="10290"/>
        <v>0</v>
      </c>
      <c r="DO742" s="6">
        <f t="shared" si="10291"/>
        <v>0</v>
      </c>
      <c r="DP742" s="6">
        <f t="shared" si="10292"/>
        <v>0</v>
      </c>
      <c r="DQ742" s="6">
        <f t="shared" si="10293"/>
        <v>0</v>
      </c>
      <c r="DR742" s="6">
        <f t="shared" si="10294"/>
        <v>0</v>
      </c>
      <c r="DS742" s="6">
        <f t="shared" si="10295"/>
        <v>0</v>
      </c>
      <c r="DT742" s="6">
        <f t="shared" si="10296"/>
        <v>0</v>
      </c>
      <c r="DU742" s="6">
        <f t="shared" si="10297"/>
        <v>0</v>
      </c>
      <c r="DV742" s="6">
        <f t="shared" si="10298"/>
        <v>0</v>
      </c>
      <c r="DW742" s="6">
        <f t="shared" si="10299"/>
        <v>0</v>
      </c>
      <c r="DX742" s="6">
        <f t="shared" si="10300"/>
        <v>0</v>
      </c>
      <c r="DY742" s="6">
        <f t="shared" si="10301"/>
        <v>0</v>
      </c>
      <c r="DZ742" s="6">
        <f t="shared" si="10302"/>
        <v>0</v>
      </c>
    </row>
    <row r="743" spans="2:130" ht="12" customHeight="1" outlineLevel="1">
      <c r="B743" s="6">
        <f>'23년(세부_실적)'!A984</f>
        <v>737</v>
      </c>
      <c r="C743" s="620"/>
      <c r="D743" s="620"/>
      <c r="E743" s="620"/>
      <c r="F743" s="622" t="str">
        <f>'23년(세부_실적)'!E984</f>
        <v>PLN051-B4015250N2S-565 (PLF050-D16W)</v>
      </c>
      <c r="G743" s="622" t="s">
        <v>1014</v>
      </c>
      <c r="H743" s="622" t="str">
        <f>'23년(세부_실적)'!F984</f>
        <v>15.8W</v>
      </c>
      <c r="I743" s="617" t="str">
        <f>'23년(세부_실적)'!G984</f>
        <v>구</v>
      </c>
      <c r="J743" s="617" t="str">
        <f>'23년(세부_실적)'!H984</f>
        <v>SY</v>
      </c>
      <c r="K743" s="617">
        <f>'23년(세부_실적)'!I984</f>
        <v>15.78</v>
      </c>
      <c r="L743" s="617">
        <f>'23년(세부_실적)'!J984</f>
        <v>0</v>
      </c>
      <c r="M743" s="617">
        <f>'23년(세부_실적)'!K984</f>
        <v>15.78</v>
      </c>
      <c r="N743" s="617">
        <f>'23년(세부_실적)'!L984</f>
        <v>0</v>
      </c>
      <c r="O743" s="617">
        <f>'23년(세부_실적)'!M984</f>
        <v>15.78</v>
      </c>
      <c r="P743" s="617">
        <f>'23년(세부_실적)'!N984</f>
        <v>0</v>
      </c>
      <c r="Q743" s="617">
        <f>'23년(세부_실적)'!O984</f>
        <v>15.78</v>
      </c>
      <c r="R743" s="617">
        <f>'23년(세부_실적)'!P984</f>
        <v>0</v>
      </c>
      <c r="S743" s="638">
        <f>'23년(세부_실적)'!Q984</f>
        <v>6.4090000000000007</v>
      </c>
      <c r="T743" s="638">
        <f t="shared" si="10247"/>
        <v>6409.0000000000009</v>
      </c>
      <c r="U743" s="638">
        <f>'23년(세부_실적)'!S984</f>
        <v>0</v>
      </c>
      <c r="V743" s="638">
        <f t="shared" si="10248"/>
        <v>0</v>
      </c>
      <c r="W743" s="638">
        <f>'23년(세부_실적)'!U984</f>
        <v>1.115</v>
      </c>
      <c r="X743" s="638">
        <f t="shared" si="10249"/>
        <v>1115</v>
      </c>
      <c r="Y743" s="638">
        <f>'23년(세부_실적)'!W984</f>
        <v>3.5000000000000003E-2</v>
      </c>
      <c r="Z743" s="638">
        <f t="shared" si="10250"/>
        <v>35</v>
      </c>
      <c r="AA743" s="638">
        <f>'23년(세부_실적)'!Y984</f>
        <v>1.1499999999999999</v>
      </c>
      <c r="AB743" s="638">
        <f t="shared" si="10250"/>
        <v>1150</v>
      </c>
      <c r="AC743" s="638">
        <f>'23년(세부_실적)'!AA984</f>
        <v>0.31</v>
      </c>
      <c r="AD743" s="638">
        <f t="shared" ref="AD743" si="10723">AC743*1000</f>
        <v>310</v>
      </c>
      <c r="AE743" s="638">
        <f>'23년(세부_실적)'!AC984</f>
        <v>0.5</v>
      </c>
      <c r="AF743" s="638">
        <f t="shared" ref="AF743" si="10724">AE743*1000</f>
        <v>500</v>
      </c>
      <c r="AG743" s="638">
        <f>'23년(세부_실적)'!AE984</f>
        <v>1.113</v>
      </c>
      <c r="AH743" s="638">
        <f t="shared" ref="AH743" si="10725">AG743*1000</f>
        <v>1113</v>
      </c>
      <c r="AI743" s="638">
        <f>'23년(세부_실적)'!AG984</f>
        <v>1.923</v>
      </c>
      <c r="AJ743" s="638">
        <f t="shared" ref="AJ743" si="10726">AI743*1000</f>
        <v>1923</v>
      </c>
      <c r="AK743" s="638">
        <f>'23년(세부_실적)'!AI984</f>
        <v>3.073</v>
      </c>
      <c r="AL743" s="638">
        <f t="shared" ref="AL743" si="10727">AK743*1000</f>
        <v>3073</v>
      </c>
      <c r="AM743" s="638">
        <f>'23년(세부_실적)'!AK984</f>
        <v>0</v>
      </c>
      <c r="AN743" s="638">
        <f t="shared" ref="AN743" si="10728">AM743*1000</f>
        <v>0</v>
      </c>
      <c r="AO743" s="638">
        <f>'23년(세부_실적)'!AM984</f>
        <v>1.1120000000000001</v>
      </c>
      <c r="AP743" s="638">
        <f t="shared" ref="AP743" si="10729">AO743*1000</f>
        <v>1112</v>
      </c>
      <c r="AQ743" s="638">
        <f>'23년(세부_실적)'!AO984</f>
        <v>0</v>
      </c>
      <c r="AR743" s="638">
        <f t="shared" ref="AR743" si="10730">AQ743*1000</f>
        <v>0</v>
      </c>
      <c r="AS743" s="638">
        <f>'23년(세부_실적)'!AQ984</f>
        <v>1.1120000000000001</v>
      </c>
      <c r="AT743" s="638">
        <f t="shared" ref="AT743" si="10731">AS743*1000</f>
        <v>1112</v>
      </c>
      <c r="AU743" s="638">
        <f>'23년(세부_실적)'!AS984</f>
        <v>1.1120000000000001</v>
      </c>
      <c r="AV743" s="638">
        <f t="shared" ref="AV743" si="10732">AU743*1000</f>
        <v>1112</v>
      </c>
      <c r="AW743" s="638">
        <f>'23년(세부_실적)'!AU984</f>
        <v>0</v>
      </c>
      <c r="AX743" s="638">
        <f t="shared" ref="AX743" si="10733">AW743*1000</f>
        <v>0</v>
      </c>
      <c r="AY743" s="638">
        <f>'23년(세부_실적)'!AW984</f>
        <v>1.1120000000000001</v>
      </c>
      <c r="AZ743" s="638">
        <f t="shared" ref="AZ743" si="10734">AY743*1000</f>
        <v>1112</v>
      </c>
      <c r="BA743" s="638">
        <f>'23년(세부_실적)'!AY984</f>
        <v>2.2240000000000002</v>
      </c>
      <c r="BB743" s="638">
        <f t="shared" ref="BB743" si="10735">BA743*1000</f>
        <v>2224</v>
      </c>
      <c r="BC743" s="638">
        <f>'23년(세부_실적)'!BA984</f>
        <v>3.3360000000000003</v>
      </c>
      <c r="BD743" s="638">
        <f t="shared" ref="BD743" si="10736">BC743*1000</f>
        <v>3336.0000000000005</v>
      </c>
      <c r="BF743" s="617">
        <v>2.4406765173981548</v>
      </c>
      <c r="BG743" s="617">
        <v>9.2147185731652677</v>
      </c>
      <c r="BH743" s="617"/>
      <c r="BI743" s="617"/>
      <c r="BJ743" s="617">
        <v>2.4406765173981548</v>
      </c>
      <c r="BK743" s="617">
        <v>9.2147185731652677</v>
      </c>
      <c r="BL743" s="617"/>
      <c r="BM743" s="617"/>
      <c r="BN743" s="617">
        <v>2.4406765173981548</v>
      </c>
      <c r="BO743" s="617">
        <v>9.2147185731652677</v>
      </c>
      <c r="BP743" s="617">
        <v>14.3685714285714</v>
      </c>
      <c r="BQ743" s="617"/>
      <c r="BR743" s="617">
        <v>2.4406765173981548</v>
      </c>
      <c r="BS743" s="617">
        <v>9.2147185731652677</v>
      </c>
      <c r="BT743" s="617"/>
      <c r="BU743" s="617"/>
      <c r="BV743" s="617">
        <v>2.4406765173981548</v>
      </c>
      <c r="BW743" s="617">
        <v>9.2147185731652677</v>
      </c>
      <c r="BX743" s="617"/>
      <c r="BY743" s="617"/>
      <c r="BZ743" s="617">
        <v>2.4406765173981548</v>
      </c>
      <c r="CA743" s="617">
        <v>9.2147185731652677</v>
      </c>
      <c r="CB743" s="617"/>
      <c r="CC743" s="617"/>
      <c r="CD743" s="617"/>
      <c r="CE743" s="617"/>
      <c r="CF743" s="617"/>
      <c r="CG743" s="617"/>
      <c r="CH743" s="617"/>
      <c r="CI743" s="617"/>
      <c r="CJ743" s="617"/>
      <c r="CK743" s="617"/>
      <c r="CL743" s="617"/>
      <c r="CM743" s="617"/>
      <c r="CN743" s="617"/>
      <c r="CO743" s="617"/>
      <c r="CP743" s="617"/>
      <c r="CQ743" s="617"/>
      <c r="CR743" s="617"/>
      <c r="CS743" s="617"/>
      <c r="CT743" s="617"/>
      <c r="CU743" s="617"/>
      <c r="CV743" s="617"/>
      <c r="CW743" s="617"/>
      <c r="CX743" s="617"/>
      <c r="CY743" s="617"/>
      <c r="CZ743" s="617"/>
      <c r="DA743" s="617"/>
      <c r="DB743" s="6">
        <f t="shared" si="10279"/>
        <v>0</v>
      </c>
      <c r="DC743" s="6">
        <f t="shared" si="10280"/>
        <v>0</v>
      </c>
      <c r="DD743" s="6">
        <f t="shared" si="10281"/>
        <v>655494.94699999876</v>
      </c>
      <c r="DE743" s="6">
        <f t="shared" si="10282"/>
        <v>0</v>
      </c>
      <c r="DF743" s="6">
        <f t="shared" si="10283"/>
        <v>0</v>
      </c>
      <c r="DG743" s="6">
        <f t="shared" si="10284"/>
        <v>0</v>
      </c>
      <c r="DH743" s="6">
        <f t="shared" si="10285"/>
        <v>0</v>
      </c>
      <c r="DI743" s="6">
        <f t="shared" si="10286"/>
        <v>0</v>
      </c>
      <c r="DJ743" s="6">
        <f t="shared" si="10287"/>
        <v>0</v>
      </c>
      <c r="DK743" s="6">
        <f t="shared" si="10288"/>
        <v>0</v>
      </c>
      <c r="DL743" s="6">
        <f t="shared" si="10289"/>
        <v>0</v>
      </c>
      <c r="DM743" s="6">
        <f t="shared" si="10290"/>
        <v>0</v>
      </c>
      <c r="DO743" s="6">
        <f t="shared" si="10291"/>
        <v>0</v>
      </c>
      <c r="DP743" s="6">
        <f t="shared" si="10292"/>
        <v>16559464.348511962</v>
      </c>
      <c r="DQ743" s="6">
        <f t="shared" si="10293"/>
        <v>531719.70680125791</v>
      </c>
      <c r="DR743" s="6">
        <f t="shared" si="10294"/>
        <v>4781383.4036857598</v>
      </c>
      <c r="DS743" s="6">
        <f t="shared" si="10295"/>
        <v>7716396.0427320609</v>
      </c>
      <c r="DT743" s="6">
        <f t="shared" si="10296"/>
        <v>16867174.821125451</v>
      </c>
      <c r="DU743" s="6">
        <f t="shared" si="10297"/>
        <v>0</v>
      </c>
      <c r="DV743" s="6">
        <f t="shared" si="10298"/>
        <v>0</v>
      </c>
      <c r="DW743" s="6">
        <f t="shared" si="10299"/>
        <v>0</v>
      </c>
      <c r="DX743" s="6">
        <f t="shared" si="10300"/>
        <v>0</v>
      </c>
      <c r="DY743" s="6">
        <f t="shared" si="10301"/>
        <v>0</v>
      </c>
      <c r="DZ743" s="6">
        <f t="shared" si="10302"/>
        <v>0</v>
      </c>
    </row>
    <row r="744" spans="2:130" ht="12" customHeight="1" outlineLevel="1">
      <c r="B744" s="6">
        <f>'23년(세부_실적)'!A986</f>
        <v>738</v>
      </c>
      <c r="C744" s="620"/>
      <c r="D744" s="620"/>
      <c r="E744" s="620"/>
      <c r="F744" s="622" t="str">
        <f>'23년(세부_실적)'!E986</f>
        <v>PLN051-B4019230N2S-565 (PLF050-D20W)</v>
      </c>
      <c r="G744" s="622" t="s">
        <v>1015</v>
      </c>
      <c r="H744" s="622" t="str">
        <f>'23년(세부_실적)'!F986</f>
        <v>19.8W</v>
      </c>
      <c r="I744" s="617" t="str">
        <f>'23년(세부_실적)'!G986</f>
        <v>구</v>
      </c>
      <c r="J744" s="617" t="str">
        <f>'23년(세부_실적)'!H986</f>
        <v>SY</v>
      </c>
      <c r="K744" s="617">
        <f>'23년(세부_실적)'!I986</f>
        <v>14.71</v>
      </c>
      <c r="L744" s="617">
        <f>'23년(세부_실적)'!J986</f>
        <v>0</v>
      </c>
      <c r="M744" s="617">
        <f>'23년(세부_실적)'!K986</f>
        <v>14.71</v>
      </c>
      <c r="N744" s="617">
        <f>'23년(세부_실적)'!L986</f>
        <v>0</v>
      </c>
      <c r="O744" s="617">
        <f>'23년(세부_실적)'!M986</f>
        <v>14.71</v>
      </c>
      <c r="P744" s="617">
        <f>'23년(세부_실적)'!N986</f>
        <v>0</v>
      </c>
      <c r="Q744" s="617">
        <f>'23년(세부_실적)'!O986</f>
        <v>14.71</v>
      </c>
      <c r="R744" s="617">
        <f>'23년(세부_실적)'!P986</f>
        <v>0</v>
      </c>
      <c r="S744" s="638">
        <f>'23년(세부_실적)'!Q986</f>
        <v>0</v>
      </c>
      <c r="T744" s="638">
        <f t="shared" si="10247"/>
        <v>0</v>
      </c>
      <c r="U744" s="638">
        <f>'23년(세부_실적)'!S986</f>
        <v>0</v>
      </c>
      <c r="V744" s="638">
        <f t="shared" si="10248"/>
        <v>0</v>
      </c>
      <c r="W744" s="638">
        <f>'23년(세부_실적)'!U986</f>
        <v>0</v>
      </c>
      <c r="X744" s="638">
        <f t="shared" si="10249"/>
        <v>0</v>
      </c>
      <c r="Y744" s="638">
        <f>'23년(세부_실적)'!W986</f>
        <v>0</v>
      </c>
      <c r="Z744" s="638">
        <f t="shared" si="10250"/>
        <v>0</v>
      </c>
      <c r="AA744" s="638">
        <f>'23년(세부_실적)'!Y986</f>
        <v>0</v>
      </c>
      <c r="AB744" s="638">
        <f t="shared" si="10250"/>
        <v>0</v>
      </c>
      <c r="AC744" s="638">
        <f>'23년(세부_실적)'!AA986</f>
        <v>0</v>
      </c>
      <c r="AD744" s="638">
        <f t="shared" ref="AD744" si="10737">AC744*1000</f>
        <v>0</v>
      </c>
      <c r="AE744" s="638">
        <f>'23년(세부_실적)'!AC986</f>
        <v>0</v>
      </c>
      <c r="AF744" s="638">
        <f t="shared" ref="AF744" si="10738">AE744*1000</f>
        <v>0</v>
      </c>
      <c r="AG744" s="638">
        <f>'23년(세부_실적)'!AE986</f>
        <v>0</v>
      </c>
      <c r="AH744" s="638">
        <f t="shared" ref="AH744" si="10739">AG744*1000</f>
        <v>0</v>
      </c>
      <c r="AI744" s="638">
        <f>'23년(세부_실적)'!AG986</f>
        <v>0</v>
      </c>
      <c r="AJ744" s="638">
        <f t="shared" ref="AJ744" si="10740">AI744*1000</f>
        <v>0</v>
      </c>
      <c r="AK744" s="638">
        <f>'23년(세부_실적)'!AI986</f>
        <v>0</v>
      </c>
      <c r="AL744" s="638">
        <f t="shared" ref="AL744" si="10741">AK744*1000</f>
        <v>0</v>
      </c>
      <c r="AM744" s="638">
        <f>'23년(세부_실적)'!AK986</f>
        <v>0</v>
      </c>
      <c r="AN744" s="638">
        <f t="shared" ref="AN744" si="10742">AM744*1000</f>
        <v>0</v>
      </c>
      <c r="AO744" s="638">
        <f>'23년(세부_실적)'!AM986</f>
        <v>0</v>
      </c>
      <c r="AP744" s="638">
        <f t="shared" ref="AP744" si="10743">AO744*1000</f>
        <v>0</v>
      </c>
      <c r="AQ744" s="638">
        <f>'23년(세부_실적)'!AO986</f>
        <v>0</v>
      </c>
      <c r="AR744" s="638">
        <f t="shared" ref="AR744" si="10744">AQ744*1000</f>
        <v>0</v>
      </c>
      <c r="AS744" s="638">
        <f>'23년(세부_실적)'!AQ986</f>
        <v>0</v>
      </c>
      <c r="AT744" s="638">
        <f t="shared" ref="AT744" si="10745">AS744*1000</f>
        <v>0</v>
      </c>
      <c r="AU744" s="638">
        <f>'23년(세부_실적)'!AS986</f>
        <v>0</v>
      </c>
      <c r="AV744" s="638">
        <f t="shared" ref="AV744" si="10746">AU744*1000</f>
        <v>0</v>
      </c>
      <c r="AW744" s="638">
        <f>'23년(세부_실적)'!AU986</f>
        <v>0</v>
      </c>
      <c r="AX744" s="638">
        <f t="shared" ref="AX744" si="10747">AW744*1000</f>
        <v>0</v>
      </c>
      <c r="AY744" s="638">
        <f>'23년(세부_실적)'!AW986</f>
        <v>0</v>
      </c>
      <c r="AZ744" s="638">
        <f t="shared" ref="AZ744" si="10748">AY744*1000</f>
        <v>0</v>
      </c>
      <c r="BA744" s="638">
        <f>'23년(세부_실적)'!AY986</f>
        <v>0</v>
      </c>
      <c r="BB744" s="638">
        <f t="shared" ref="BB744" si="10749">BA744*1000</f>
        <v>0</v>
      </c>
      <c r="BC744" s="638">
        <f>'23년(세부_실적)'!BA986</f>
        <v>0</v>
      </c>
      <c r="BD744" s="638">
        <f t="shared" ref="BD744" si="10750">BC744*1000</f>
        <v>0</v>
      </c>
      <c r="BF744" s="617">
        <v>2.4406765173981548</v>
      </c>
      <c r="BG744" s="617">
        <v>9.2147185731652677</v>
      </c>
      <c r="BH744" s="617"/>
      <c r="BI744" s="617"/>
      <c r="BJ744" s="617">
        <v>2.4406765173981548</v>
      </c>
      <c r="BK744" s="617">
        <v>9.2147185731652677</v>
      </c>
      <c r="BL744" s="617"/>
      <c r="BM744" s="617"/>
      <c r="BN744" s="617">
        <v>2.4406765173981548</v>
      </c>
      <c r="BO744" s="617">
        <v>9.2147185731652677</v>
      </c>
      <c r="BP744" s="617">
        <v>14.39</v>
      </c>
      <c r="BQ744" s="617"/>
      <c r="BR744" s="617">
        <v>2.4406765173981548</v>
      </c>
      <c r="BS744" s="617">
        <v>9.2147185731652677</v>
      </c>
      <c r="BT744" s="617"/>
      <c r="BU744" s="617"/>
      <c r="BV744" s="617">
        <v>2.4406765173981548</v>
      </c>
      <c r="BW744" s="617">
        <v>9.2147185731652677</v>
      </c>
      <c r="BX744" s="617"/>
      <c r="BY744" s="617"/>
      <c r="BZ744" s="617">
        <v>2.4406765173981548</v>
      </c>
      <c r="CA744" s="617">
        <v>9.2147185731652677</v>
      </c>
      <c r="CB744" s="617"/>
      <c r="CC744" s="617"/>
      <c r="CD744" s="617"/>
      <c r="CE744" s="617"/>
      <c r="CF744" s="617"/>
      <c r="CG744" s="617"/>
      <c r="CH744" s="617"/>
      <c r="CI744" s="617"/>
      <c r="CJ744" s="617"/>
      <c r="CK744" s="617"/>
      <c r="CL744" s="617"/>
      <c r="CM744" s="617"/>
      <c r="CN744" s="617"/>
      <c r="CO744" s="617"/>
      <c r="CP744" s="617"/>
      <c r="CQ744" s="617"/>
      <c r="CR744" s="617"/>
      <c r="CS744" s="617"/>
      <c r="CT744" s="617"/>
      <c r="CU744" s="617"/>
      <c r="CV744" s="617"/>
      <c r="CW744" s="617"/>
      <c r="CX744" s="617"/>
      <c r="CY744" s="617"/>
      <c r="CZ744" s="617"/>
      <c r="DA744" s="617"/>
      <c r="DB744" s="6">
        <f t="shared" si="10279"/>
        <v>0</v>
      </c>
      <c r="DC744" s="6">
        <f t="shared" si="10280"/>
        <v>0</v>
      </c>
      <c r="DD744" s="6">
        <f t="shared" si="10281"/>
        <v>0</v>
      </c>
      <c r="DE744" s="6">
        <f t="shared" si="10282"/>
        <v>0</v>
      </c>
      <c r="DF744" s="6">
        <f t="shared" si="10283"/>
        <v>0</v>
      </c>
      <c r="DG744" s="6">
        <f t="shared" si="10284"/>
        <v>0</v>
      </c>
      <c r="DH744" s="6">
        <f t="shared" si="10285"/>
        <v>0</v>
      </c>
      <c r="DI744" s="6">
        <f t="shared" si="10286"/>
        <v>0</v>
      </c>
      <c r="DJ744" s="6">
        <f t="shared" si="10287"/>
        <v>0</v>
      </c>
      <c r="DK744" s="6">
        <f t="shared" si="10288"/>
        <v>0</v>
      </c>
      <c r="DL744" s="6">
        <f t="shared" si="10289"/>
        <v>0</v>
      </c>
      <c r="DM744" s="6">
        <f t="shared" si="10290"/>
        <v>0</v>
      </c>
      <c r="DO744" s="6">
        <f t="shared" si="10291"/>
        <v>0</v>
      </c>
      <c r="DP744" s="6">
        <f t="shared" si="10292"/>
        <v>0</v>
      </c>
      <c r="DQ744" s="6">
        <f t="shared" si="10293"/>
        <v>0</v>
      </c>
      <c r="DR744" s="6">
        <f t="shared" si="10294"/>
        <v>0</v>
      </c>
      <c r="DS744" s="6">
        <f t="shared" si="10295"/>
        <v>0</v>
      </c>
      <c r="DT744" s="6">
        <f t="shared" si="10296"/>
        <v>0</v>
      </c>
      <c r="DU744" s="6">
        <f t="shared" si="10297"/>
        <v>0</v>
      </c>
      <c r="DV744" s="6">
        <f t="shared" si="10298"/>
        <v>0</v>
      </c>
      <c r="DW744" s="6">
        <f t="shared" si="10299"/>
        <v>0</v>
      </c>
      <c r="DX744" s="6">
        <f t="shared" si="10300"/>
        <v>0</v>
      </c>
      <c r="DY744" s="6">
        <f t="shared" si="10301"/>
        <v>0</v>
      </c>
      <c r="DZ744" s="6">
        <f t="shared" si="10302"/>
        <v>0</v>
      </c>
    </row>
    <row r="745" spans="2:130" ht="12" customHeight="1" outlineLevel="1">
      <c r="B745" s="6">
        <f>'23년(세부_실적)'!A987</f>
        <v>739</v>
      </c>
      <c r="C745" s="620"/>
      <c r="D745" s="620"/>
      <c r="E745" s="620"/>
      <c r="F745" s="622" t="str">
        <f>'23년(세부_실적)'!E987</f>
        <v>PLN051-B4019250N2S-565 (PLF050-D20W)</v>
      </c>
      <c r="G745" s="622" t="s">
        <v>1703</v>
      </c>
      <c r="H745" s="622" t="str">
        <f>'23년(세부_실적)'!F987</f>
        <v>19.8W</v>
      </c>
      <c r="I745" s="617" t="str">
        <f>'23년(세부_실적)'!G987</f>
        <v>구</v>
      </c>
      <c r="J745" s="617" t="str">
        <f>'23년(세부_실적)'!H987</f>
        <v>SY</v>
      </c>
      <c r="K745" s="617">
        <f>'23년(세부_실적)'!I987</f>
        <v>14.71</v>
      </c>
      <c r="L745" s="617">
        <f>'23년(세부_실적)'!J987</f>
        <v>0</v>
      </c>
      <c r="M745" s="617">
        <f>'23년(세부_실적)'!K987</f>
        <v>14.71</v>
      </c>
      <c r="N745" s="617">
        <f>'23년(세부_실적)'!L987</f>
        <v>0</v>
      </c>
      <c r="O745" s="617">
        <f>'23년(세부_실적)'!M987</f>
        <v>14.71</v>
      </c>
      <c r="P745" s="617">
        <f>'23년(세부_실적)'!N987</f>
        <v>0</v>
      </c>
      <c r="Q745" s="617">
        <f>'23년(세부_실적)'!O987</f>
        <v>14.71</v>
      </c>
      <c r="R745" s="617">
        <f>'23년(세부_실적)'!P987</f>
        <v>0</v>
      </c>
      <c r="S745" s="638">
        <f>'23년(세부_실적)'!Q987</f>
        <v>1.1120000000000001</v>
      </c>
      <c r="T745" s="638">
        <f t="shared" si="10247"/>
        <v>1112</v>
      </c>
      <c r="U745" s="638">
        <f>'23년(세부_실적)'!S987</f>
        <v>0</v>
      </c>
      <c r="V745" s="638">
        <f t="shared" si="10248"/>
        <v>0</v>
      </c>
      <c r="W745" s="638">
        <f>'23년(세부_실적)'!U987</f>
        <v>0</v>
      </c>
      <c r="X745" s="638">
        <f t="shared" si="10249"/>
        <v>0</v>
      </c>
      <c r="Y745" s="638">
        <f>'23년(세부_실적)'!W987</f>
        <v>0</v>
      </c>
      <c r="Z745" s="638">
        <f t="shared" si="10250"/>
        <v>0</v>
      </c>
      <c r="AA745" s="638">
        <f>'23년(세부_실적)'!Y987</f>
        <v>0</v>
      </c>
      <c r="AB745" s="638">
        <f t="shared" si="10250"/>
        <v>0</v>
      </c>
      <c r="AC745" s="638">
        <f>'23년(세부_실적)'!AA987</f>
        <v>0</v>
      </c>
      <c r="AD745" s="638">
        <f t="shared" ref="AD745" si="10751">AC745*1000</f>
        <v>0</v>
      </c>
      <c r="AE745" s="638">
        <f>'23년(세부_실적)'!AC987</f>
        <v>0</v>
      </c>
      <c r="AF745" s="638">
        <f t="shared" ref="AF745" si="10752">AE745*1000</f>
        <v>0</v>
      </c>
      <c r="AG745" s="638">
        <f>'23년(세부_실적)'!AE987</f>
        <v>0</v>
      </c>
      <c r="AH745" s="638">
        <f t="shared" ref="AH745" si="10753">AG745*1000</f>
        <v>0</v>
      </c>
      <c r="AI745" s="638">
        <f>'23년(세부_실적)'!AG987</f>
        <v>0</v>
      </c>
      <c r="AJ745" s="638">
        <f t="shared" ref="AJ745" si="10754">AI745*1000</f>
        <v>0</v>
      </c>
      <c r="AK745" s="638">
        <f>'23년(세부_실적)'!AI987</f>
        <v>0</v>
      </c>
      <c r="AL745" s="638">
        <f t="shared" ref="AL745" si="10755">AK745*1000</f>
        <v>0</v>
      </c>
      <c r="AM745" s="638">
        <f>'23년(세부_실적)'!AK987</f>
        <v>0.51500000000000001</v>
      </c>
      <c r="AN745" s="638">
        <f t="shared" ref="AN745" si="10756">AM745*1000</f>
        <v>515</v>
      </c>
      <c r="AO745" s="638">
        <f>'23년(세부_실적)'!AM987</f>
        <v>0.59699999999999998</v>
      </c>
      <c r="AP745" s="638">
        <f t="shared" ref="AP745" si="10757">AO745*1000</f>
        <v>597</v>
      </c>
      <c r="AQ745" s="638">
        <f>'23년(세부_실적)'!AO987</f>
        <v>0</v>
      </c>
      <c r="AR745" s="638">
        <f t="shared" ref="AR745" si="10758">AQ745*1000</f>
        <v>0</v>
      </c>
      <c r="AS745" s="638">
        <f>'23년(세부_실적)'!AQ987</f>
        <v>1.1120000000000001</v>
      </c>
      <c r="AT745" s="638">
        <f t="shared" ref="AT745" si="10759">AS745*1000</f>
        <v>1112</v>
      </c>
      <c r="AU745" s="638">
        <f>'23년(세부_실적)'!AS987</f>
        <v>0</v>
      </c>
      <c r="AV745" s="638">
        <f t="shared" ref="AV745" si="10760">AU745*1000</f>
        <v>0</v>
      </c>
      <c r="AW745" s="638">
        <f>'23년(세부_실적)'!AU987</f>
        <v>0</v>
      </c>
      <c r="AX745" s="638">
        <f t="shared" ref="AX745" si="10761">AW745*1000</f>
        <v>0</v>
      </c>
      <c r="AY745" s="638">
        <f>'23년(세부_실적)'!AW987</f>
        <v>0</v>
      </c>
      <c r="AZ745" s="638">
        <f t="shared" ref="AZ745" si="10762">AY745*1000</f>
        <v>0</v>
      </c>
      <c r="BA745" s="638">
        <f>'23년(세부_실적)'!AY987</f>
        <v>0</v>
      </c>
      <c r="BB745" s="638">
        <f t="shared" ref="BB745" si="10763">BA745*1000</f>
        <v>0</v>
      </c>
      <c r="BC745" s="638">
        <f>'23년(세부_실적)'!BA987</f>
        <v>1.1120000000000001</v>
      </c>
      <c r="BD745" s="638">
        <f t="shared" ref="BD745" si="10764">BC745*1000</f>
        <v>1112</v>
      </c>
      <c r="BF745" s="617">
        <v>2.4406765173981548</v>
      </c>
      <c r="BG745" s="617"/>
      <c r="BH745" s="617"/>
      <c r="BI745" s="617"/>
      <c r="BJ745" s="617">
        <v>2.4406765173981548</v>
      </c>
      <c r="BK745" s="617"/>
      <c r="BL745" s="617"/>
      <c r="BM745" s="617"/>
      <c r="BN745" s="617">
        <v>2.4406765173981548</v>
      </c>
      <c r="BO745" s="617"/>
      <c r="BP745" s="617"/>
      <c r="BQ745" s="617"/>
      <c r="BR745" s="617">
        <v>2.4406765173981548</v>
      </c>
      <c r="BS745" s="617">
        <v>9.2147185731652677</v>
      </c>
      <c r="BT745" s="617"/>
      <c r="BU745" s="617"/>
      <c r="BV745" s="617">
        <v>2.4406765173981548</v>
      </c>
      <c r="BW745" s="617">
        <v>9.2147185731652677</v>
      </c>
      <c r="BX745" s="617">
        <v>14.39</v>
      </c>
      <c r="BY745" s="617"/>
      <c r="BZ745" s="617">
        <v>2.4406765173981548</v>
      </c>
      <c r="CA745" s="617">
        <v>9.2147185731652677</v>
      </c>
      <c r="CB745" s="617">
        <v>14.97</v>
      </c>
      <c r="CC745" s="617"/>
      <c r="CD745" s="617"/>
      <c r="CE745" s="617"/>
      <c r="CF745" s="617"/>
      <c r="CG745" s="617"/>
      <c r="CH745" s="617"/>
      <c r="CI745" s="617"/>
      <c r="CJ745" s="617"/>
      <c r="CK745" s="617"/>
      <c r="CL745" s="617"/>
      <c r="CM745" s="617"/>
      <c r="CN745" s="617"/>
      <c r="CO745" s="617"/>
      <c r="CP745" s="617"/>
      <c r="CQ745" s="617"/>
      <c r="CR745" s="617"/>
      <c r="CS745" s="617"/>
      <c r="CT745" s="617"/>
      <c r="CU745" s="617"/>
      <c r="CV745" s="617"/>
      <c r="CW745" s="617"/>
      <c r="CX745" s="617"/>
      <c r="CY745" s="617"/>
      <c r="CZ745" s="617"/>
      <c r="DA745" s="617"/>
      <c r="DB745" s="6">
        <f t="shared" si="10279"/>
        <v>0</v>
      </c>
      <c r="DC745" s="6">
        <f t="shared" si="10280"/>
        <v>0</v>
      </c>
      <c r="DD745" s="6">
        <f t="shared" si="10281"/>
        <v>0</v>
      </c>
      <c r="DE745" s="6">
        <f t="shared" si="10282"/>
        <v>0</v>
      </c>
      <c r="DF745" s="6">
        <f t="shared" si="10283"/>
        <v>0</v>
      </c>
      <c r="DG745" s="6">
        <f t="shared" si="10284"/>
        <v>0</v>
      </c>
      <c r="DH745" s="6">
        <f t="shared" si="10285"/>
        <v>0</v>
      </c>
      <c r="DI745" s="6">
        <f t="shared" si="10286"/>
        <v>11821893.281099999</v>
      </c>
      <c r="DJ745" s="6">
        <f t="shared" si="10287"/>
        <v>0</v>
      </c>
      <c r="DK745" s="6">
        <f t="shared" si="10288"/>
        <v>0</v>
      </c>
      <c r="DL745" s="6">
        <f t="shared" si="10289"/>
        <v>0</v>
      </c>
      <c r="DM745" s="6">
        <f t="shared" si="10290"/>
        <v>0</v>
      </c>
      <c r="DO745" s="6">
        <f t="shared" si="10291"/>
        <v>0</v>
      </c>
      <c r="DP745" s="6">
        <f t="shared" si="10292"/>
        <v>0</v>
      </c>
      <c r="DQ745" s="6">
        <f t="shared" si="10293"/>
        <v>0</v>
      </c>
      <c r="DR745" s="6">
        <f t="shared" si="10294"/>
        <v>0</v>
      </c>
      <c r="DS745" s="6">
        <f t="shared" si="10295"/>
        <v>0</v>
      </c>
      <c r="DT745" s="6">
        <f t="shared" si="10296"/>
        <v>0</v>
      </c>
      <c r="DU745" s="6">
        <f t="shared" si="10297"/>
        <v>0</v>
      </c>
      <c r="DV745" s="6">
        <f t="shared" si="10298"/>
        <v>0</v>
      </c>
      <c r="DW745" s="6">
        <f t="shared" si="10299"/>
        <v>0</v>
      </c>
      <c r="DX745" s="6">
        <f t="shared" si="10300"/>
        <v>0</v>
      </c>
      <c r="DY745" s="6">
        <f t="shared" si="10301"/>
        <v>0</v>
      </c>
      <c r="DZ745" s="6">
        <f t="shared" si="10302"/>
        <v>0</v>
      </c>
    </row>
    <row r="746" spans="2:130" ht="12" customHeight="1" outlineLevel="1">
      <c r="B746" s="6">
        <f>'23년(세부_실적)'!A989</f>
        <v>740</v>
      </c>
      <c r="C746" s="620"/>
      <c r="D746" s="620"/>
      <c r="E746" s="620"/>
      <c r="F746" s="622" t="str">
        <f>'23년(세부_실적)'!E989</f>
        <v>PLN051-B4025230N2S-565 (PLF045-D25W)</v>
      </c>
      <c r="G746" s="622" t="s">
        <v>1194</v>
      </c>
      <c r="H746" s="622" t="str">
        <f>'23년(세부_실적)'!F989</f>
        <v>25.2W</v>
      </c>
      <c r="I746" s="617" t="str">
        <f>'23년(세부_실적)'!G989</f>
        <v>구</v>
      </c>
      <c r="J746" s="617" t="str">
        <f>'23년(세부_실적)'!H989</f>
        <v>SY</v>
      </c>
      <c r="K746" s="617">
        <f>'23년(세부_실적)'!I989</f>
        <v>15.16</v>
      </c>
      <c r="L746" s="617">
        <f>'23년(세부_실적)'!J989</f>
        <v>0</v>
      </c>
      <c r="M746" s="617">
        <f>'23년(세부_실적)'!K989</f>
        <v>15.16</v>
      </c>
      <c r="N746" s="617">
        <f>'23년(세부_실적)'!L989</f>
        <v>0</v>
      </c>
      <c r="O746" s="617">
        <f>'23년(세부_실적)'!M989</f>
        <v>15.16</v>
      </c>
      <c r="P746" s="617">
        <f>'23년(세부_실적)'!N989</f>
        <v>0</v>
      </c>
      <c r="Q746" s="617">
        <f>'23년(세부_실적)'!O989</f>
        <v>15.16</v>
      </c>
      <c r="R746" s="617">
        <f>'23년(세부_실적)'!P989</f>
        <v>0</v>
      </c>
      <c r="S746" s="638">
        <f>'23년(세부_실적)'!Q989</f>
        <v>0</v>
      </c>
      <c r="T746" s="638">
        <f t="shared" si="10247"/>
        <v>0</v>
      </c>
      <c r="U746" s="638">
        <f>'23년(세부_실적)'!S989</f>
        <v>0</v>
      </c>
      <c r="V746" s="638">
        <f t="shared" si="10248"/>
        <v>0</v>
      </c>
      <c r="W746" s="638">
        <f>'23년(세부_실적)'!U989</f>
        <v>0</v>
      </c>
      <c r="X746" s="638">
        <f t="shared" si="10249"/>
        <v>0</v>
      </c>
      <c r="Y746" s="638">
        <f>'23년(세부_실적)'!W989</f>
        <v>0</v>
      </c>
      <c r="Z746" s="638">
        <f t="shared" si="10250"/>
        <v>0</v>
      </c>
      <c r="AA746" s="638">
        <f>'23년(세부_실적)'!Y989</f>
        <v>0</v>
      </c>
      <c r="AB746" s="638">
        <f t="shared" si="10250"/>
        <v>0</v>
      </c>
      <c r="AC746" s="638">
        <f>'23년(세부_실적)'!AA989</f>
        <v>0</v>
      </c>
      <c r="AD746" s="638">
        <f t="shared" ref="AD746" si="10765">AC746*1000</f>
        <v>0</v>
      </c>
      <c r="AE746" s="638">
        <f>'23년(세부_실적)'!AC989</f>
        <v>0</v>
      </c>
      <c r="AF746" s="638">
        <f t="shared" ref="AF746" si="10766">AE746*1000</f>
        <v>0</v>
      </c>
      <c r="AG746" s="638">
        <f>'23년(세부_실적)'!AE989</f>
        <v>0</v>
      </c>
      <c r="AH746" s="638">
        <f t="shared" ref="AH746" si="10767">AG746*1000</f>
        <v>0</v>
      </c>
      <c r="AI746" s="638">
        <f>'23년(세부_실적)'!AG989</f>
        <v>0</v>
      </c>
      <c r="AJ746" s="638">
        <f t="shared" ref="AJ746" si="10768">AI746*1000</f>
        <v>0</v>
      </c>
      <c r="AK746" s="638">
        <f>'23년(세부_실적)'!AI989</f>
        <v>0</v>
      </c>
      <c r="AL746" s="638">
        <f t="shared" ref="AL746" si="10769">AK746*1000</f>
        <v>0</v>
      </c>
      <c r="AM746" s="638">
        <f>'23년(세부_실적)'!AK989</f>
        <v>0</v>
      </c>
      <c r="AN746" s="638">
        <f t="shared" ref="AN746" si="10770">AM746*1000</f>
        <v>0</v>
      </c>
      <c r="AO746" s="638">
        <f>'23년(세부_실적)'!AM989</f>
        <v>0</v>
      </c>
      <c r="AP746" s="638">
        <f t="shared" ref="AP746" si="10771">AO746*1000</f>
        <v>0</v>
      </c>
      <c r="AQ746" s="638">
        <f>'23년(세부_실적)'!AO989</f>
        <v>0</v>
      </c>
      <c r="AR746" s="638">
        <f t="shared" ref="AR746" si="10772">AQ746*1000</f>
        <v>0</v>
      </c>
      <c r="AS746" s="638">
        <f>'23년(세부_실적)'!AQ989</f>
        <v>0</v>
      </c>
      <c r="AT746" s="638">
        <f t="shared" ref="AT746" si="10773">AS746*1000</f>
        <v>0</v>
      </c>
      <c r="AU746" s="638">
        <f>'23년(세부_실적)'!AS989</f>
        <v>0</v>
      </c>
      <c r="AV746" s="638">
        <f t="shared" ref="AV746" si="10774">AU746*1000</f>
        <v>0</v>
      </c>
      <c r="AW746" s="638">
        <f>'23년(세부_실적)'!AU989</f>
        <v>0</v>
      </c>
      <c r="AX746" s="638">
        <f t="shared" ref="AX746" si="10775">AW746*1000</f>
        <v>0</v>
      </c>
      <c r="AY746" s="638">
        <f>'23년(세부_실적)'!AW989</f>
        <v>0</v>
      </c>
      <c r="AZ746" s="638">
        <f t="shared" ref="AZ746" si="10776">AY746*1000</f>
        <v>0</v>
      </c>
      <c r="BA746" s="638">
        <f>'23년(세부_실적)'!AY989</f>
        <v>0</v>
      </c>
      <c r="BB746" s="638">
        <f t="shared" ref="BB746" si="10777">BA746*1000</f>
        <v>0</v>
      </c>
      <c r="BC746" s="638">
        <f>'23년(세부_실적)'!BA989</f>
        <v>0</v>
      </c>
      <c r="BD746" s="638">
        <f t="shared" ref="BD746" si="10778">BC746*1000</f>
        <v>0</v>
      </c>
      <c r="BF746" s="617">
        <v>2.5826234123076883</v>
      </c>
      <c r="BG746" s="617">
        <v>9.7007624866935434</v>
      </c>
      <c r="BH746" s="617"/>
      <c r="BI746" s="617"/>
      <c r="BJ746" s="617">
        <v>2.5826234123076883</v>
      </c>
      <c r="BK746" s="617">
        <v>9.7007624866935434</v>
      </c>
      <c r="BL746" s="617"/>
      <c r="BM746" s="617"/>
      <c r="BN746" s="617">
        <v>2.5826234123076883</v>
      </c>
      <c r="BO746" s="617">
        <v>9.7007624866935434</v>
      </c>
      <c r="BP746" s="617"/>
      <c r="BQ746" s="617"/>
      <c r="BR746" s="617">
        <v>2.5826234123076883</v>
      </c>
      <c r="BS746" s="617">
        <v>9.7007624866935434</v>
      </c>
      <c r="BT746" s="617">
        <v>14.834642857142899</v>
      </c>
      <c r="BU746" s="617"/>
      <c r="BV746" s="617">
        <v>2.5826234123076883</v>
      </c>
      <c r="BW746" s="617">
        <v>9.7007624866935434</v>
      </c>
      <c r="BX746" s="617"/>
      <c r="BY746" s="617"/>
      <c r="BZ746" s="617">
        <v>2.5826234123076883</v>
      </c>
      <c r="CA746" s="617">
        <v>9.7007624866935434</v>
      </c>
      <c r="CB746" s="617"/>
      <c r="CC746" s="617"/>
      <c r="CD746" s="617"/>
      <c r="CE746" s="617"/>
      <c r="CF746" s="617"/>
      <c r="CG746" s="617"/>
      <c r="CH746" s="617"/>
      <c r="CI746" s="617"/>
      <c r="CJ746" s="617"/>
      <c r="CK746" s="617"/>
      <c r="CL746" s="617"/>
      <c r="CM746" s="617"/>
      <c r="CN746" s="617"/>
      <c r="CO746" s="617"/>
      <c r="CP746" s="617"/>
      <c r="CQ746" s="617"/>
      <c r="CR746" s="617"/>
      <c r="CS746" s="617"/>
      <c r="CT746" s="617"/>
      <c r="CU746" s="617"/>
      <c r="CV746" s="617"/>
      <c r="CW746" s="617"/>
      <c r="CX746" s="617"/>
      <c r="CY746" s="617"/>
      <c r="CZ746" s="617"/>
      <c r="DA746" s="617"/>
      <c r="DB746" s="6">
        <f t="shared" si="10279"/>
        <v>0</v>
      </c>
      <c r="DC746" s="6">
        <f t="shared" si="10280"/>
        <v>0</v>
      </c>
      <c r="DD746" s="6">
        <f t="shared" si="10281"/>
        <v>0</v>
      </c>
      <c r="DE746" s="6">
        <f t="shared" si="10282"/>
        <v>0</v>
      </c>
      <c r="DF746" s="6">
        <f t="shared" si="10283"/>
        <v>0</v>
      </c>
      <c r="DG746" s="6">
        <f t="shared" si="10284"/>
        <v>0</v>
      </c>
      <c r="DH746" s="6">
        <f t="shared" si="10285"/>
        <v>0</v>
      </c>
      <c r="DI746" s="6">
        <f t="shared" si="10286"/>
        <v>0</v>
      </c>
      <c r="DJ746" s="6">
        <f t="shared" si="10287"/>
        <v>0</v>
      </c>
      <c r="DK746" s="6">
        <f t="shared" si="10288"/>
        <v>0</v>
      </c>
      <c r="DL746" s="6">
        <f t="shared" si="10289"/>
        <v>0</v>
      </c>
      <c r="DM746" s="6">
        <f t="shared" si="10290"/>
        <v>0</v>
      </c>
      <c r="DO746" s="6">
        <f t="shared" si="10291"/>
        <v>0</v>
      </c>
      <c r="DP746" s="6">
        <f t="shared" si="10292"/>
        <v>0</v>
      </c>
      <c r="DQ746" s="6">
        <f t="shared" si="10293"/>
        <v>0</v>
      </c>
      <c r="DR746" s="6">
        <f t="shared" si="10294"/>
        <v>0</v>
      </c>
      <c r="DS746" s="6">
        <f t="shared" si="10295"/>
        <v>0</v>
      </c>
      <c r="DT746" s="6">
        <f t="shared" si="10296"/>
        <v>0</v>
      </c>
      <c r="DU746" s="6">
        <f t="shared" si="10297"/>
        <v>0</v>
      </c>
      <c r="DV746" s="6">
        <f t="shared" si="10298"/>
        <v>0</v>
      </c>
      <c r="DW746" s="6">
        <f t="shared" si="10299"/>
        <v>0</v>
      </c>
      <c r="DX746" s="6">
        <f t="shared" si="10300"/>
        <v>0</v>
      </c>
      <c r="DY746" s="6">
        <f t="shared" si="10301"/>
        <v>0</v>
      </c>
      <c r="DZ746" s="6">
        <f t="shared" si="10302"/>
        <v>0</v>
      </c>
    </row>
    <row r="747" spans="2:130" ht="12" customHeight="1" outlineLevel="1">
      <c r="B747" s="6">
        <f>'23년(세부_실적)'!A990</f>
        <v>741</v>
      </c>
      <c r="C747" s="620"/>
      <c r="D747" s="620"/>
      <c r="E747" s="620"/>
      <c r="F747" s="622" t="str">
        <f>'23년(세부_실적)'!E990</f>
        <v>PLN051-B4025240N2S-565 (PLF045-D25W)</v>
      </c>
      <c r="G747" s="622" t="s">
        <v>1195</v>
      </c>
      <c r="H747" s="622" t="str">
        <f>'23년(세부_실적)'!F990</f>
        <v>25.2W</v>
      </c>
      <c r="I747" s="617" t="str">
        <f>'23년(세부_실적)'!G990</f>
        <v>구</v>
      </c>
      <c r="J747" s="617" t="str">
        <f>'23년(세부_실적)'!H990</f>
        <v>SY</v>
      </c>
      <c r="K747" s="617">
        <f>'23년(세부_실적)'!I990</f>
        <v>15.73</v>
      </c>
      <c r="L747" s="617">
        <f>'23년(세부_실적)'!J990</f>
        <v>0</v>
      </c>
      <c r="M747" s="617">
        <f>'23년(세부_실적)'!K990</f>
        <v>15.73</v>
      </c>
      <c r="N747" s="617">
        <f>'23년(세부_실적)'!L990</f>
        <v>0</v>
      </c>
      <c r="O747" s="617">
        <f>'23년(세부_실적)'!M990</f>
        <v>15.73</v>
      </c>
      <c r="P747" s="617">
        <f>'23년(세부_실적)'!N990</f>
        <v>0</v>
      </c>
      <c r="Q747" s="617">
        <f>'23년(세부_실적)'!O990</f>
        <v>15.73</v>
      </c>
      <c r="R747" s="617">
        <f>'23년(세부_실적)'!P990</f>
        <v>0</v>
      </c>
      <c r="S747" s="638">
        <f>'23년(세부_실적)'!Q990</f>
        <v>0.108</v>
      </c>
      <c r="T747" s="638">
        <f t="shared" si="10247"/>
        <v>108</v>
      </c>
      <c r="U747" s="638">
        <f>'23년(세부_실적)'!S990</f>
        <v>0</v>
      </c>
      <c r="V747" s="638">
        <f t="shared" si="10248"/>
        <v>0</v>
      </c>
      <c r="W747" s="638">
        <f>'23년(세부_실적)'!U990</f>
        <v>0</v>
      </c>
      <c r="X747" s="638">
        <f t="shared" si="10249"/>
        <v>0</v>
      </c>
      <c r="Y747" s="638">
        <f>'23년(세부_실적)'!W990</f>
        <v>0</v>
      </c>
      <c r="Z747" s="638">
        <f t="shared" si="10250"/>
        <v>0</v>
      </c>
      <c r="AA747" s="638">
        <f>'23년(세부_실적)'!Y990</f>
        <v>0</v>
      </c>
      <c r="AB747" s="638">
        <f t="shared" si="10250"/>
        <v>0</v>
      </c>
      <c r="AC747" s="638">
        <f>'23년(세부_실적)'!AA990</f>
        <v>0</v>
      </c>
      <c r="AD747" s="638">
        <f t="shared" ref="AD747" si="10779">AC747*1000</f>
        <v>0</v>
      </c>
      <c r="AE747" s="638">
        <f>'23년(세부_실적)'!AC990</f>
        <v>0.108</v>
      </c>
      <c r="AF747" s="638">
        <f t="shared" ref="AF747" si="10780">AE747*1000</f>
        <v>108</v>
      </c>
      <c r="AG747" s="638">
        <f>'23년(세부_실적)'!AE990</f>
        <v>0</v>
      </c>
      <c r="AH747" s="638">
        <f t="shared" ref="AH747" si="10781">AG747*1000</f>
        <v>0</v>
      </c>
      <c r="AI747" s="638">
        <f>'23년(세부_실적)'!AG990</f>
        <v>0.108</v>
      </c>
      <c r="AJ747" s="638">
        <f t="shared" ref="AJ747" si="10782">AI747*1000</f>
        <v>108</v>
      </c>
      <c r="AK747" s="638">
        <f>'23년(세부_실적)'!AI990</f>
        <v>0.108</v>
      </c>
      <c r="AL747" s="638">
        <f t="shared" ref="AL747" si="10783">AK747*1000</f>
        <v>108</v>
      </c>
      <c r="AM747" s="638">
        <f>'23년(세부_실적)'!AK990</f>
        <v>0</v>
      </c>
      <c r="AN747" s="638">
        <f t="shared" ref="AN747" si="10784">AM747*1000</f>
        <v>0</v>
      </c>
      <c r="AO747" s="638">
        <f>'23년(세부_실적)'!AM990</f>
        <v>0</v>
      </c>
      <c r="AP747" s="638">
        <f t="shared" ref="AP747" si="10785">AO747*1000</f>
        <v>0</v>
      </c>
      <c r="AQ747" s="638">
        <f>'23년(세부_실적)'!AO990</f>
        <v>0</v>
      </c>
      <c r="AR747" s="638">
        <f t="shared" ref="AR747" si="10786">AQ747*1000</f>
        <v>0</v>
      </c>
      <c r="AS747" s="638">
        <f>'23년(세부_실적)'!AQ990</f>
        <v>0</v>
      </c>
      <c r="AT747" s="638">
        <f t="shared" ref="AT747" si="10787">AS747*1000</f>
        <v>0</v>
      </c>
      <c r="AU747" s="638">
        <f>'23년(세부_실적)'!AS990</f>
        <v>0</v>
      </c>
      <c r="AV747" s="638">
        <f t="shared" ref="AV747" si="10788">AU747*1000</f>
        <v>0</v>
      </c>
      <c r="AW747" s="638">
        <f>'23년(세부_실적)'!AU990</f>
        <v>0</v>
      </c>
      <c r="AX747" s="638">
        <f t="shared" ref="AX747" si="10789">AW747*1000</f>
        <v>0</v>
      </c>
      <c r="AY747" s="638">
        <f>'23년(세부_실적)'!AW990</f>
        <v>0</v>
      </c>
      <c r="AZ747" s="638">
        <f t="shared" ref="AZ747" si="10790">AY747*1000</f>
        <v>0</v>
      </c>
      <c r="BA747" s="638">
        <f>'23년(세부_실적)'!AY990</f>
        <v>0</v>
      </c>
      <c r="BB747" s="638">
        <f t="shared" ref="BB747" si="10791">BA747*1000</f>
        <v>0</v>
      </c>
      <c r="BC747" s="638">
        <f>'23년(세부_실적)'!BA990</f>
        <v>0</v>
      </c>
      <c r="BD747" s="638">
        <f t="shared" ref="BD747" si="10792">BC747*1000</f>
        <v>0</v>
      </c>
      <c r="BF747" s="617">
        <v>2.5826234123076883</v>
      </c>
      <c r="BG747" s="617">
        <v>9.7007624866935434</v>
      </c>
      <c r="BH747" s="617"/>
      <c r="BI747" s="617"/>
      <c r="BJ747" s="617">
        <v>2.5826234123076883</v>
      </c>
      <c r="BK747" s="617">
        <v>9.7007624866935434</v>
      </c>
      <c r="BL747" s="617"/>
      <c r="BM747" s="617"/>
      <c r="BN747" s="617">
        <v>2.5826234123076883</v>
      </c>
      <c r="BO747" s="617">
        <v>9.7007624866935434</v>
      </c>
      <c r="BP747" s="617"/>
      <c r="BQ747" s="617"/>
      <c r="BR747" s="617">
        <v>2.5826234123076883</v>
      </c>
      <c r="BS747" s="617">
        <v>9.7007624866935434</v>
      </c>
      <c r="BT747" s="617">
        <v>14.834642857142899</v>
      </c>
      <c r="BU747" s="617"/>
      <c r="BV747" s="617">
        <v>2.5826234123076883</v>
      </c>
      <c r="BW747" s="617">
        <v>9.7007624866935434</v>
      </c>
      <c r="BX747" s="617"/>
      <c r="BY747" s="617"/>
      <c r="BZ747" s="617">
        <v>2.5826234123076883</v>
      </c>
      <c r="CA747" s="617">
        <v>9.7007624866935434</v>
      </c>
      <c r="CB747" s="617"/>
      <c r="CC747" s="617"/>
      <c r="CD747" s="617"/>
      <c r="CE747" s="617"/>
      <c r="CF747" s="617"/>
      <c r="CG747" s="617"/>
      <c r="CH747" s="617"/>
      <c r="CI747" s="617"/>
      <c r="CJ747" s="617"/>
      <c r="CK747" s="617"/>
      <c r="CL747" s="617"/>
      <c r="CM747" s="617"/>
      <c r="CN747" s="617"/>
      <c r="CO747" s="617"/>
      <c r="CP747" s="617"/>
      <c r="CQ747" s="617"/>
      <c r="CR747" s="617"/>
      <c r="CS747" s="617"/>
      <c r="CT747" s="617"/>
      <c r="CU747" s="617"/>
      <c r="CV747" s="617"/>
      <c r="CW747" s="617"/>
      <c r="CX747" s="617"/>
      <c r="CY747" s="617"/>
      <c r="CZ747" s="617"/>
      <c r="DA747" s="617"/>
      <c r="DB747" s="6">
        <f t="shared" si="10279"/>
        <v>0</v>
      </c>
      <c r="DC747" s="6">
        <f t="shared" si="10280"/>
        <v>0</v>
      </c>
      <c r="DD747" s="6">
        <f t="shared" si="10281"/>
        <v>0</v>
      </c>
      <c r="DE747" s="6">
        <f t="shared" si="10282"/>
        <v>0</v>
      </c>
      <c r="DF747" s="6">
        <f t="shared" si="10283"/>
        <v>0</v>
      </c>
      <c r="DG747" s="6">
        <f t="shared" si="10284"/>
        <v>0</v>
      </c>
      <c r="DH747" s="6">
        <f t="shared" si="10285"/>
        <v>0</v>
      </c>
      <c r="DI747" s="6">
        <f t="shared" si="10286"/>
        <v>0</v>
      </c>
      <c r="DJ747" s="6">
        <f t="shared" si="10287"/>
        <v>0</v>
      </c>
      <c r="DK747" s="6">
        <f t="shared" si="10288"/>
        <v>0</v>
      </c>
      <c r="DL747" s="6">
        <f t="shared" si="10289"/>
        <v>0</v>
      </c>
      <c r="DM747" s="6">
        <f t="shared" si="10290"/>
        <v>0</v>
      </c>
      <c r="DO747" s="6">
        <f t="shared" si="10291"/>
        <v>0</v>
      </c>
      <c r="DP747" s="6">
        <f t="shared" si="10292"/>
        <v>0</v>
      </c>
      <c r="DQ747" s="6">
        <f t="shared" si="10293"/>
        <v>0</v>
      </c>
      <c r="DR747" s="6">
        <f t="shared" si="10294"/>
        <v>0</v>
      </c>
      <c r="DS747" s="6">
        <f t="shared" si="10295"/>
        <v>1756545.3109809223</v>
      </c>
      <c r="DT747" s="6">
        <f t="shared" si="10296"/>
        <v>0</v>
      </c>
      <c r="DU747" s="6">
        <f t="shared" si="10297"/>
        <v>0</v>
      </c>
      <c r="DV747" s="6">
        <f t="shared" si="10298"/>
        <v>0</v>
      </c>
      <c r="DW747" s="6">
        <f t="shared" si="10299"/>
        <v>0</v>
      </c>
      <c r="DX747" s="6">
        <f t="shared" si="10300"/>
        <v>0</v>
      </c>
      <c r="DY747" s="6">
        <f t="shared" si="10301"/>
        <v>0</v>
      </c>
      <c r="DZ747" s="6">
        <f t="shared" si="10302"/>
        <v>0</v>
      </c>
    </row>
    <row r="748" spans="2:130" ht="12" customHeight="1" outlineLevel="1">
      <c r="B748" s="6">
        <f>'23년(세부_실적)'!A992</f>
        <v>742</v>
      </c>
      <c r="C748" s="620"/>
      <c r="D748" s="620"/>
      <c r="E748" s="620"/>
      <c r="F748" s="622" t="str">
        <f>'23년(세부_실적)'!E992</f>
        <v>PLN051-B4025250N2S-565 (PLF045-D25W)</v>
      </c>
      <c r="G748" s="622" t="s">
        <v>1016</v>
      </c>
      <c r="H748" s="622" t="str">
        <f>'23년(세부_실적)'!F992</f>
        <v>25.2W</v>
      </c>
      <c r="I748" s="617" t="str">
        <f>'23년(세부_실적)'!G992</f>
        <v>구</v>
      </c>
      <c r="J748" s="617" t="str">
        <f>'23년(세부_실적)'!H992</f>
        <v>SY</v>
      </c>
      <c r="K748" s="617">
        <f>'23년(세부_실적)'!I992</f>
        <v>15.73</v>
      </c>
      <c r="L748" s="617">
        <f>'23년(세부_실적)'!J992</f>
        <v>0</v>
      </c>
      <c r="M748" s="617">
        <f>'23년(세부_실적)'!K992</f>
        <v>15.73</v>
      </c>
      <c r="N748" s="617">
        <f>'23년(세부_실적)'!L992</f>
        <v>0</v>
      </c>
      <c r="O748" s="617">
        <f>'23년(세부_실적)'!M992</f>
        <v>15.73</v>
      </c>
      <c r="P748" s="617">
        <f>'23년(세부_실적)'!N992</f>
        <v>0</v>
      </c>
      <c r="Q748" s="617">
        <f>'23년(세부_실적)'!O992</f>
        <v>15.73</v>
      </c>
      <c r="R748" s="617">
        <f>'23년(세부_실적)'!P992</f>
        <v>0</v>
      </c>
      <c r="S748" s="638">
        <f>'23년(세부_실적)'!Q992</f>
        <v>18.753</v>
      </c>
      <c r="T748" s="638">
        <f t="shared" si="10247"/>
        <v>18753</v>
      </c>
      <c r="U748" s="638">
        <f>'23년(세부_실적)'!S992</f>
        <v>0</v>
      </c>
      <c r="V748" s="638">
        <f t="shared" si="10248"/>
        <v>0</v>
      </c>
      <c r="W748" s="638">
        <f>'23년(세부_실적)'!U992</f>
        <v>6.9790000000000001</v>
      </c>
      <c r="X748" s="638">
        <f t="shared" si="10249"/>
        <v>6979</v>
      </c>
      <c r="Y748" s="638">
        <f>'23년(세부_실적)'!W992</f>
        <v>0.129</v>
      </c>
      <c r="Z748" s="638">
        <f t="shared" si="10250"/>
        <v>129</v>
      </c>
      <c r="AA748" s="638">
        <f>'23년(세부_실적)'!Y992</f>
        <v>7.1080000000000005</v>
      </c>
      <c r="AB748" s="638">
        <f t="shared" si="10250"/>
        <v>7108.0000000000009</v>
      </c>
      <c r="AC748" s="638">
        <f>'23년(세부_실적)'!AA992</f>
        <v>0.7</v>
      </c>
      <c r="AD748" s="638">
        <f t="shared" ref="AD748" si="10793">AC748*1000</f>
        <v>700</v>
      </c>
      <c r="AE748" s="638">
        <f>'23년(세부_실적)'!AC992</f>
        <v>4</v>
      </c>
      <c r="AF748" s="638">
        <f t="shared" ref="AF748" si="10794">AE748*1000</f>
        <v>4000</v>
      </c>
      <c r="AG748" s="638">
        <f>'23년(세부_실적)'!AE992</f>
        <v>2</v>
      </c>
      <c r="AH748" s="638">
        <f t="shared" ref="AH748" si="10795">AG748*1000</f>
        <v>2000</v>
      </c>
      <c r="AI748" s="638">
        <f>'23년(세부_실적)'!AG992</f>
        <v>6.7</v>
      </c>
      <c r="AJ748" s="638">
        <f t="shared" ref="AJ748" si="10796">AI748*1000</f>
        <v>6700</v>
      </c>
      <c r="AK748" s="638">
        <f>'23년(세부_실적)'!AI992</f>
        <v>13.808</v>
      </c>
      <c r="AL748" s="638">
        <f t="shared" ref="AL748" si="10797">AK748*1000</f>
        <v>13808</v>
      </c>
      <c r="AM748" s="638">
        <f>'23년(세부_실적)'!AK992</f>
        <v>2.12</v>
      </c>
      <c r="AN748" s="638">
        <f t="shared" ref="AN748" si="10798">AM748*1000</f>
        <v>2120</v>
      </c>
      <c r="AO748" s="638">
        <f>'23년(세부_실적)'!AM992</f>
        <v>2.2250000000000001</v>
      </c>
      <c r="AP748" s="638">
        <f t="shared" ref="AP748" si="10799">AO748*1000</f>
        <v>2225</v>
      </c>
      <c r="AQ748" s="638">
        <f>'23년(세부_실적)'!AO992</f>
        <v>0</v>
      </c>
      <c r="AR748" s="638">
        <f t="shared" ref="AR748" si="10800">AQ748*1000</f>
        <v>0</v>
      </c>
      <c r="AS748" s="638">
        <f>'23년(세부_실적)'!AQ992</f>
        <v>4.3450000000000006</v>
      </c>
      <c r="AT748" s="638">
        <f t="shared" ref="AT748" si="10801">AS748*1000</f>
        <v>4345.0000000000009</v>
      </c>
      <c r="AU748" s="638">
        <f>'23년(세부_실적)'!AS992</f>
        <v>0</v>
      </c>
      <c r="AV748" s="638">
        <f t="shared" ref="AV748" si="10802">AU748*1000</f>
        <v>0</v>
      </c>
      <c r="AW748" s="638">
        <f>'23년(세부_실적)'!AU992</f>
        <v>0</v>
      </c>
      <c r="AX748" s="638">
        <f t="shared" ref="AX748" si="10803">AW748*1000</f>
        <v>0</v>
      </c>
      <c r="AY748" s="638">
        <f>'23년(세부_실적)'!AW992</f>
        <v>0.6</v>
      </c>
      <c r="AZ748" s="638">
        <f t="shared" ref="AZ748" si="10804">AY748*1000</f>
        <v>600</v>
      </c>
      <c r="BA748" s="638">
        <f>'23년(세부_실적)'!AY992</f>
        <v>0.6</v>
      </c>
      <c r="BB748" s="638">
        <f t="shared" ref="BB748" si="10805">BA748*1000</f>
        <v>600</v>
      </c>
      <c r="BC748" s="638">
        <f>'23년(세부_실적)'!BA992</f>
        <v>4.9450000000000003</v>
      </c>
      <c r="BD748" s="638">
        <f t="shared" ref="BD748" si="10806">BC748*1000</f>
        <v>4945</v>
      </c>
      <c r="BF748" s="617">
        <v>2.5826234123076883</v>
      </c>
      <c r="BG748" s="617">
        <v>9.7007624866935434</v>
      </c>
      <c r="BH748" s="617"/>
      <c r="BI748" s="617"/>
      <c r="BJ748" s="617">
        <v>2.5826234123076883</v>
      </c>
      <c r="BK748" s="617">
        <v>9.7007624866935434</v>
      </c>
      <c r="BL748" s="617">
        <v>14.834642857142899</v>
      </c>
      <c r="BM748" s="617"/>
      <c r="BN748" s="617">
        <v>2.5826234123076883</v>
      </c>
      <c r="BO748" s="617">
        <v>9.7007624866935434</v>
      </c>
      <c r="BP748" s="617">
        <v>14.834642857142899</v>
      </c>
      <c r="BQ748" s="617"/>
      <c r="BR748" s="617">
        <v>2.5826234123076883</v>
      </c>
      <c r="BS748" s="617">
        <v>9.7007624866935434</v>
      </c>
      <c r="BT748" s="617">
        <v>14.834642857142899</v>
      </c>
      <c r="BU748" s="617"/>
      <c r="BV748" s="617">
        <v>2.5826234123076883</v>
      </c>
      <c r="BW748" s="617">
        <v>9.7007624866935434</v>
      </c>
      <c r="BX748" s="617"/>
      <c r="BY748" s="617"/>
      <c r="BZ748" s="617">
        <v>2.5826234123076883</v>
      </c>
      <c r="CA748" s="617">
        <v>9.7007624866935434</v>
      </c>
      <c r="CB748" s="617"/>
      <c r="CC748" s="617"/>
      <c r="CD748" s="617"/>
      <c r="CE748" s="617"/>
      <c r="CF748" s="617"/>
      <c r="CG748" s="617"/>
      <c r="CH748" s="617"/>
      <c r="CI748" s="617"/>
      <c r="CJ748" s="617"/>
      <c r="CK748" s="617"/>
      <c r="CL748" s="617"/>
      <c r="CM748" s="617"/>
      <c r="CN748" s="617"/>
      <c r="CO748" s="617"/>
      <c r="CP748" s="617"/>
      <c r="CQ748" s="617"/>
      <c r="CR748" s="617"/>
      <c r="CS748" s="617"/>
      <c r="CT748" s="617"/>
      <c r="CU748" s="617"/>
      <c r="CV748" s="617"/>
      <c r="CW748" s="617"/>
      <c r="CX748" s="617"/>
      <c r="CY748" s="617"/>
      <c r="CZ748" s="617"/>
      <c r="DA748" s="617"/>
      <c r="DB748" s="6">
        <f t="shared" si="10279"/>
        <v>0</v>
      </c>
      <c r="DC748" s="6">
        <f t="shared" si="10280"/>
        <v>131921235.77895038</v>
      </c>
      <c r="DD748" s="6">
        <f t="shared" si="10281"/>
        <v>2494333.4915678641</v>
      </c>
      <c r="DE748" s="6">
        <f t="shared" si="10282"/>
        <v>13741685.710000038</v>
      </c>
      <c r="DF748" s="6">
        <f t="shared" si="10283"/>
        <v>0</v>
      </c>
      <c r="DG748" s="6">
        <f t="shared" si="10284"/>
        <v>0</v>
      </c>
      <c r="DH748" s="6">
        <f t="shared" si="10285"/>
        <v>0</v>
      </c>
      <c r="DI748" s="6">
        <f t="shared" si="10286"/>
        <v>0</v>
      </c>
      <c r="DJ748" s="6">
        <f t="shared" si="10287"/>
        <v>0</v>
      </c>
      <c r="DK748" s="6">
        <f t="shared" si="10288"/>
        <v>0</v>
      </c>
      <c r="DL748" s="6">
        <f t="shared" si="10289"/>
        <v>0</v>
      </c>
      <c r="DM748" s="6">
        <f t="shared" si="10290"/>
        <v>0</v>
      </c>
      <c r="DO748" s="6">
        <f t="shared" si="10291"/>
        <v>0</v>
      </c>
      <c r="DP748" s="6">
        <f t="shared" si="10292"/>
        <v>109233465.40599272</v>
      </c>
      <c r="DQ748" s="6">
        <f t="shared" si="10293"/>
        <v>2065358.8450212376</v>
      </c>
      <c r="DR748" s="6">
        <f t="shared" si="10294"/>
        <v>11378395.159506416</v>
      </c>
      <c r="DS748" s="6">
        <f t="shared" si="10295"/>
        <v>65057233.740034163</v>
      </c>
      <c r="DT748" s="6">
        <f t="shared" si="10296"/>
        <v>31942453.694916744</v>
      </c>
      <c r="DU748" s="6">
        <f t="shared" si="10297"/>
        <v>0</v>
      </c>
      <c r="DV748" s="6">
        <f t="shared" si="10298"/>
        <v>0</v>
      </c>
      <c r="DW748" s="6">
        <f t="shared" si="10299"/>
        <v>0</v>
      </c>
      <c r="DX748" s="6">
        <f t="shared" si="10300"/>
        <v>0</v>
      </c>
      <c r="DY748" s="6">
        <f t="shared" si="10301"/>
        <v>0</v>
      </c>
      <c r="DZ748" s="6">
        <f t="shared" si="10302"/>
        <v>0</v>
      </c>
    </row>
    <row r="749" spans="2:130" ht="12" customHeight="1" outlineLevel="1">
      <c r="B749" s="6">
        <f>'23년(세부_실적)'!A993</f>
        <v>743</v>
      </c>
      <c r="C749" s="620"/>
      <c r="D749" s="620"/>
      <c r="E749" s="620"/>
      <c r="F749" s="622" t="str">
        <f>'23년(세부_실적)'!E993</f>
        <v>PLN051-B4025265N2S-565 (PLF045-D25W)</v>
      </c>
      <c r="G749" s="622" t="s">
        <v>1704</v>
      </c>
      <c r="H749" s="622" t="str">
        <f>'23년(세부_실적)'!F993</f>
        <v>25.2W</v>
      </c>
      <c r="I749" s="617" t="str">
        <f>'23년(세부_실적)'!G993</f>
        <v>구</v>
      </c>
      <c r="J749" s="617" t="str">
        <f>'23년(세부_실적)'!H993</f>
        <v>SY</v>
      </c>
      <c r="K749" s="617">
        <f>'23년(세부_실적)'!I993</f>
        <v>15.73</v>
      </c>
      <c r="L749" s="617">
        <f>'23년(세부_실적)'!J993</f>
        <v>0</v>
      </c>
      <c r="M749" s="617">
        <f>'23년(세부_실적)'!K993</f>
        <v>15.73</v>
      </c>
      <c r="N749" s="617">
        <f>'23년(세부_실적)'!L993</f>
        <v>0</v>
      </c>
      <c r="O749" s="617">
        <f>'23년(세부_실적)'!M993</f>
        <v>15.73</v>
      </c>
      <c r="P749" s="617">
        <f>'23년(세부_실적)'!N993</f>
        <v>0</v>
      </c>
      <c r="Q749" s="617">
        <f>'23년(세부_실적)'!O993</f>
        <v>15.73</v>
      </c>
      <c r="R749" s="617">
        <f>'23년(세부_실적)'!P993</f>
        <v>0</v>
      </c>
      <c r="S749" s="638">
        <f>'23년(세부_실적)'!Q993</f>
        <v>0</v>
      </c>
      <c r="T749" s="638">
        <f t="shared" si="10247"/>
        <v>0</v>
      </c>
      <c r="U749" s="638">
        <f>'23년(세부_실적)'!S993</f>
        <v>0</v>
      </c>
      <c r="V749" s="638">
        <f t="shared" si="10248"/>
        <v>0</v>
      </c>
      <c r="W749" s="638">
        <f>'23년(세부_실적)'!U993</f>
        <v>0</v>
      </c>
      <c r="X749" s="638">
        <f t="shared" si="10249"/>
        <v>0</v>
      </c>
      <c r="Y749" s="638">
        <f>'23년(세부_실적)'!W993</f>
        <v>0</v>
      </c>
      <c r="Z749" s="638">
        <f t="shared" si="10250"/>
        <v>0</v>
      </c>
      <c r="AA749" s="638">
        <f>'23년(세부_실적)'!Y993</f>
        <v>0</v>
      </c>
      <c r="AB749" s="638">
        <f t="shared" si="10250"/>
        <v>0</v>
      </c>
      <c r="AC749" s="638">
        <f>'23년(세부_실적)'!AA993</f>
        <v>0</v>
      </c>
      <c r="AD749" s="638">
        <f t="shared" ref="AD749" si="10807">AC749*1000</f>
        <v>0</v>
      </c>
      <c r="AE749" s="638">
        <f>'23년(세부_실적)'!AC993</f>
        <v>0</v>
      </c>
      <c r="AF749" s="638">
        <f t="shared" ref="AF749" si="10808">AE749*1000</f>
        <v>0</v>
      </c>
      <c r="AG749" s="638">
        <f>'23년(세부_실적)'!AE993</f>
        <v>0</v>
      </c>
      <c r="AH749" s="638">
        <f t="shared" ref="AH749" si="10809">AG749*1000</f>
        <v>0</v>
      </c>
      <c r="AI749" s="638">
        <f>'23년(세부_실적)'!AG993</f>
        <v>0</v>
      </c>
      <c r="AJ749" s="638">
        <f t="shared" ref="AJ749" si="10810">AI749*1000</f>
        <v>0</v>
      </c>
      <c r="AK749" s="638">
        <f>'23년(세부_실적)'!AI993</f>
        <v>0</v>
      </c>
      <c r="AL749" s="638">
        <f t="shared" ref="AL749" si="10811">AK749*1000</f>
        <v>0</v>
      </c>
      <c r="AM749" s="638">
        <f>'23년(세부_실적)'!AK993</f>
        <v>0</v>
      </c>
      <c r="AN749" s="638">
        <f t="shared" ref="AN749" si="10812">AM749*1000</f>
        <v>0</v>
      </c>
      <c r="AO749" s="638">
        <f>'23년(세부_실적)'!AM993</f>
        <v>0</v>
      </c>
      <c r="AP749" s="638">
        <f t="shared" ref="AP749" si="10813">AO749*1000</f>
        <v>0</v>
      </c>
      <c r="AQ749" s="638">
        <f>'23년(세부_실적)'!AO993</f>
        <v>0</v>
      </c>
      <c r="AR749" s="638">
        <f t="shared" ref="AR749" si="10814">AQ749*1000</f>
        <v>0</v>
      </c>
      <c r="AS749" s="638">
        <f>'23년(세부_실적)'!AQ993</f>
        <v>0</v>
      </c>
      <c r="AT749" s="638">
        <f t="shared" ref="AT749" si="10815">AS749*1000</f>
        <v>0</v>
      </c>
      <c r="AU749" s="638">
        <f>'23년(세부_실적)'!AS993</f>
        <v>0</v>
      </c>
      <c r="AV749" s="638">
        <f t="shared" ref="AV749" si="10816">AU749*1000</f>
        <v>0</v>
      </c>
      <c r="AW749" s="638">
        <f>'23년(세부_실적)'!AU993</f>
        <v>0</v>
      </c>
      <c r="AX749" s="638">
        <f t="shared" ref="AX749" si="10817">AW749*1000</f>
        <v>0</v>
      </c>
      <c r="AY749" s="638">
        <f>'23년(세부_실적)'!AW993</f>
        <v>0</v>
      </c>
      <c r="AZ749" s="638">
        <f t="shared" ref="AZ749" si="10818">AY749*1000</f>
        <v>0</v>
      </c>
      <c r="BA749" s="638">
        <f>'23년(세부_실적)'!AY993</f>
        <v>0</v>
      </c>
      <c r="BB749" s="638">
        <f t="shared" ref="BB749" si="10819">BA749*1000</f>
        <v>0</v>
      </c>
      <c r="BC749" s="638">
        <f>'23년(세부_실적)'!BA993</f>
        <v>0</v>
      </c>
      <c r="BD749" s="638">
        <f t="shared" ref="BD749" si="10820">BC749*1000</f>
        <v>0</v>
      </c>
      <c r="BF749" s="617">
        <v>2.5826234123076883</v>
      </c>
      <c r="BG749" s="617"/>
      <c r="BH749" s="617"/>
      <c r="BI749" s="617"/>
      <c r="BJ749" s="617">
        <v>2.5826234123076883</v>
      </c>
      <c r="BK749" s="617"/>
      <c r="BL749" s="617"/>
      <c r="BM749" s="617"/>
      <c r="BN749" s="617">
        <v>2.5826234123076883</v>
      </c>
      <c r="BO749" s="617"/>
      <c r="BP749" s="617"/>
      <c r="BQ749" s="617"/>
      <c r="BR749" s="617">
        <v>2.5826234123076883</v>
      </c>
      <c r="BS749" s="617">
        <v>9.7007624866935434</v>
      </c>
      <c r="BT749" s="617"/>
      <c r="BU749" s="617"/>
      <c r="BV749" s="617">
        <v>2.5826234123076883</v>
      </c>
      <c r="BW749" s="617">
        <v>9.7007624866935434</v>
      </c>
      <c r="BX749" s="617">
        <v>14.834642857142899</v>
      </c>
      <c r="BY749" s="617"/>
      <c r="BZ749" s="617">
        <v>2.5826234123076883</v>
      </c>
      <c r="CA749" s="617">
        <v>9.7007624866935434</v>
      </c>
      <c r="CB749" s="617">
        <v>15.42</v>
      </c>
      <c r="CC749" s="617"/>
      <c r="CD749" s="617"/>
      <c r="CE749" s="617"/>
      <c r="CF749" s="617"/>
      <c r="CG749" s="617"/>
      <c r="CH749" s="617"/>
      <c r="CI749" s="617"/>
      <c r="CJ749" s="617"/>
      <c r="CK749" s="617"/>
      <c r="CL749" s="617"/>
      <c r="CM749" s="617"/>
      <c r="CN749" s="617"/>
      <c r="CO749" s="617"/>
      <c r="CP749" s="617"/>
      <c r="CQ749" s="617"/>
      <c r="CR749" s="617"/>
      <c r="CS749" s="617"/>
      <c r="CT749" s="617"/>
      <c r="CU749" s="617"/>
      <c r="CV749" s="617"/>
      <c r="CW749" s="617"/>
      <c r="CX749" s="617"/>
      <c r="CY749" s="617"/>
      <c r="CZ749" s="617"/>
      <c r="DA749" s="617"/>
      <c r="DB749" s="6">
        <f t="shared" si="10279"/>
        <v>0</v>
      </c>
      <c r="DC749" s="6">
        <f t="shared" si="10280"/>
        <v>0</v>
      </c>
      <c r="DD749" s="6">
        <f t="shared" si="10281"/>
        <v>0</v>
      </c>
      <c r="DE749" s="6">
        <f t="shared" si="10282"/>
        <v>0</v>
      </c>
      <c r="DF749" s="6">
        <f t="shared" si="10283"/>
        <v>0</v>
      </c>
      <c r="DG749" s="6">
        <f t="shared" si="10284"/>
        <v>0</v>
      </c>
      <c r="DH749" s="6">
        <f t="shared" si="10285"/>
        <v>0</v>
      </c>
      <c r="DI749" s="6">
        <f t="shared" si="10286"/>
        <v>0</v>
      </c>
      <c r="DJ749" s="6">
        <f t="shared" si="10287"/>
        <v>0</v>
      </c>
      <c r="DK749" s="6">
        <f t="shared" si="10288"/>
        <v>0</v>
      </c>
      <c r="DL749" s="6">
        <f t="shared" si="10289"/>
        <v>0</v>
      </c>
      <c r="DM749" s="6">
        <f t="shared" si="10290"/>
        <v>0</v>
      </c>
      <c r="DO749" s="6">
        <f t="shared" si="10291"/>
        <v>0</v>
      </c>
      <c r="DP749" s="6">
        <f t="shared" si="10292"/>
        <v>0</v>
      </c>
      <c r="DQ749" s="6">
        <f t="shared" si="10293"/>
        <v>0</v>
      </c>
      <c r="DR749" s="6">
        <f t="shared" si="10294"/>
        <v>0</v>
      </c>
      <c r="DS749" s="6">
        <f t="shared" si="10295"/>
        <v>0</v>
      </c>
      <c r="DT749" s="6">
        <f t="shared" si="10296"/>
        <v>0</v>
      </c>
      <c r="DU749" s="6">
        <f t="shared" si="10297"/>
        <v>0</v>
      </c>
      <c r="DV749" s="6">
        <f t="shared" si="10298"/>
        <v>0</v>
      </c>
      <c r="DW749" s="6">
        <f t="shared" si="10299"/>
        <v>0</v>
      </c>
      <c r="DX749" s="6">
        <f t="shared" si="10300"/>
        <v>0</v>
      </c>
      <c r="DY749" s="6">
        <f t="shared" si="10301"/>
        <v>0</v>
      </c>
      <c r="DZ749" s="6">
        <f t="shared" si="10302"/>
        <v>0</v>
      </c>
    </row>
    <row r="750" spans="2:130" ht="12" customHeight="1" outlineLevel="1">
      <c r="B750" s="6">
        <f>'23년(세부_실적)'!A994</f>
        <v>744</v>
      </c>
      <c r="C750" s="620"/>
      <c r="D750" s="620"/>
      <c r="E750" s="620"/>
      <c r="F750" s="622" t="str">
        <f>'23년(세부_실적)'!E994</f>
        <v>PLN051-B4031230N2S-565 (PLF045-D32W)</v>
      </c>
      <c r="G750" s="622" t="s">
        <v>1196</v>
      </c>
      <c r="H750" s="622" t="str">
        <f>'23년(세부_실적)'!F994</f>
        <v>31.8W</v>
      </c>
      <c r="I750" s="617" t="str">
        <f>'23년(세부_실적)'!G994</f>
        <v>구</v>
      </c>
      <c r="J750" s="617" t="str">
        <f>'23년(세부_실적)'!H994</f>
        <v>SY</v>
      </c>
      <c r="K750" s="617">
        <f>'23년(세부_실적)'!I994</f>
        <v>15.33</v>
      </c>
      <c r="L750" s="617">
        <f>'23년(세부_실적)'!J994</f>
        <v>0</v>
      </c>
      <c r="M750" s="617">
        <f>'23년(세부_실적)'!K994</f>
        <v>15.33</v>
      </c>
      <c r="N750" s="617">
        <f>'23년(세부_실적)'!L994</f>
        <v>0</v>
      </c>
      <c r="O750" s="617">
        <f>'23년(세부_실적)'!M994</f>
        <v>15.33</v>
      </c>
      <c r="P750" s="617">
        <f>'23년(세부_실적)'!N994</f>
        <v>0</v>
      </c>
      <c r="Q750" s="617">
        <f>'23년(세부_실적)'!O994</f>
        <v>15.33</v>
      </c>
      <c r="R750" s="617">
        <f>'23년(세부_실적)'!P994</f>
        <v>0</v>
      </c>
      <c r="S750" s="638">
        <f>'23년(세부_실적)'!Q994</f>
        <v>0</v>
      </c>
      <c r="T750" s="638">
        <f t="shared" si="10247"/>
        <v>0</v>
      </c>
      <c r="U750" s="638">
        <f>'23년(세부_실적)'!S994</f>
        <v>0</v>
      </c>
      <c r="V750" s="638">
        <f t="shared" si="10248"/>
        <v>0</v>
      </c>
      <c r="W750" s="638">
        <f>'23년(세부_실적)'!U994</f>
        <v>0</v>
      </c>
      <c r="X750" s="638">
        <f t="shared" si="10249"/>
        <v>0</v>
      </c>
      <c r="Y750" s="638">
        <f>'23년(세부_실적)'!W994</f>
        <v>0</v>
      </c>
      <c r="Z750" s="638">
        <f t="shared" si="10250"/>
        <v>0</v>
      </c>
      <c r="AA750" s="638">
        <f>'23년(세부_실적)'!Y994</f>
        <v>0</v>
      </c>
      <c r="AB750" s="638">
        <f t="shared" si="10250"/>
        <v>0</v>
      </c>
      <c r="AC750" s="638">
        <f>'23년(세부_실적)'!AA994</f>
        <v>0</v>
      </c>
      <c r="AD750" s="638">
        <f t="shared" ref="AD750" si="10821">AC750*1000</f>
        <v>0</v>
      </c>
      <c r="AE750" s="638">
        <f>'23년(세부_실적)'!AC994</f>
        <v>0</v>
      </c>
      <c r="AF750" s="638">
        <f t="shared" ref="AF750" si="10822">AE750*1000</f>
        <v>0</v>
      </c>
      <c r="AG750" s="638">
        <f>'23년(세부_실적)'!AE994</f>
        <v>0</v>
      </c>
      <c r="AH750" s="638">
        <f t="shared" ref="AH750" si="10823">AG750*1000</f>
        <v>0</v>
      </c>
      <c r="AI750" s="638">
        <f>'23년(세부_실적)'!AG994</f>
        <v>0</v>
      </c>
      <c r="AJ750" s="638">
        <f t="shared" ref="AJ750" si="10824">AI750*1000</f>
        <v>0</v>
      </c>
      <c r="AK750" s="638">
        <f>'23년(세부_실적)'!AI994</f>
        <v>0</v>
      </c>
      <c r="AL750" s="638">
        <f t="shared" ref="AL750" si="10825">AK750*1000</f>
        <v>0</v>
      </c>
      <c r="AM750" s="638">
        <f>'23년(세부_실적)'!AK994</f>
        <v>0</v>
      </c>
      <c r="AN750" s="638">
        <f t="shared" ref="AN750" si="10826">AM750*1000</f>
        <v>0</v>
      </c>
      <c r="AO750" s="638">
        <f>'23년(세부_실적)'!AM994</f>
        <v>0</v>
      </c>
      <c r="AP750" s="638">
        <f t="shared" ref="AP750" si="10827">AO750*1000</f>
        <v>0</v>
      </c>
      <c r="AQ750" s="638">
        <f>'23년(세부_실적)'!AO994</f>
        <v>0</v>
      </c>
      <c r="AR750" s="638">
        <f t="shared" ref="AR750" si="10828">AQ750*1000</f>
        <v>0</v>
      </c>
      <c r="AS750" s="638">
        <f>'23년(세부_실적)'!AQ994</f>
        <v>0</v>
      </c>
      <c r="AT750" s="638">
        <f t="shared" ref="AT750" si="10829">AS750*1000</f>
        <v>0</v>
      </c>
      <c r="AU750" s="638">
        <f>'23년(세부_실적)'!AS994</f>
        <v>0</v>
      </c>
      <c r="AV750" s="638">
        <f t="shared" ref="AV750" si="10830">AU750*1000</f>
        <v>0</v>
      </c>
      <c r="AW750" s="638">
        <f>'23년(세부_실적)'!AU994</f>
        <v>0</v>
      </c>
      <c r="AX750" s="638">
        <f t="shared" ref="AX750" si="10831">AW750*1000</f>
        <v>0</v>
      </c>
      <c r="AY750" s="638">
        <f>'23년(세부_실적)'!AW994</f>
        <v>0</v>
      </c>
      <c r="AZ750" s="638">
        <f t="shared" ref="AZ750" si="10832">AY750*1000</f>
        <v>0</v>
      </c>
      <c r="BA750" s="638">
        <f>'23년(세부_실적)'!AY994</f>
        <v>0</v>
      </c>
      <c r="BB750" s="638">
        <f t="shared" ref="BB750" si="10833">BA750*1000</f>
        <v>0</v>
      </c>
      <c r="BC750" s="638">
        <f>'23년(세부_실적)'!BA994</f>
        <v>0</v>
      </c>
      <c r="BD750" s="638">
        <f t="shared" ref="BD750" si="10834">BC750*1000</f>
        <v>0</v>
      </c>
      <c r="BF750" s="617">
        <v>2.5826234123076883</v>
      </c>
      <c r="BG750" s="617">
        <v>9.7007624866935434</v>
      </c>
      <c r="BH750" s="617"/>
      <c r="BI750" s="617"/>
      <c r="BJ750" s="617">
        <v>2.5826234123076883</v>
      </c>
      <c r="BK750" s="617">
        <v>9.7007624866935434</v>
      </c>
      <c r="BL750" s="617"/>
      <c r="BM750" s="617"/>
      <c r="BN750" s="617">
        <v>2.5826234123076883</v>
      </c>
      <c r="BO750" s="617">
        <v>9.7007624866935434</v>
      </c>
      <c r="BP750" s="617"/>
      <c r="BQ750" s="617"/>
      <c r="BR750" s="617">
        <v>2.5826234123076883</v>
      </c>
      <c r="BS750" s="617">
        <v>9.7007624866935434</v>
      </c>
      <c r="BT750" s="617">
        <v>14.99</v>
      </c>
      <c r="BU750" s="617"/>
      <c r="BV750" s="617">
        <v>2.5826234123076883</v>
      </c>
      <c r="BW750" s="617">
        <v>9.7007624866935434</v>
      </c>
      <c r="BX750" s="617"/>
      <c r="BY750" s="617"/>
      <c r="BZ750" s="617">
        <v>2.5826234123076883</v>
      </c>
      <c r="CA750" s="617">
        <v>9.7007624866935434</v>
      </c>
      <c r="CB750" s="617"/>
      <c r="CC750" s="617"/>
      <c r="CD750" s="617"/>
      <c r="CE750" s="617"/>
      <c r="CF750" s="617"/>
      <c r="CG750" s="617"/>
      <c r="CH750" s="617"/>
      <c r="CI750" s="617"/>
      <c r="CJ750" s="617"/>
      <c r="CK750" s="617"/>
      <c r="CL750" s="617"/>
      <c r="CM750" s="617"/>
      <c r="CN750" s="617"/>
      <c r="CO750" s="617"/>
      <c r="CP750" s="617"/>
      <c r="CQ750" s="617"/>
      <c r="CR750" s="617"/>
      <c r="CS750" s="617"/>
      <c r="CT750" s="617"/>
      <c r="CU750" s="617"/>
      <c r="CV750" s="617"/>
      <c r="CW750" s="617"/>
      <c r="CX750" s="617"/>
      <c r="CY750" s="617"/>
      <c r="CZ750" s="617"/>
      <c r="DA750" s="617"/>
      <c r="DB750" s="6">
        <f t="shared" si="10279"/>
        <v>0</v>
      </c>
      <c r="DC750" s="6">
        <f t="shared" si="10280"/>
        <v>0</v>
      </c>
      <c r="DD750" s="6">
        <f t="shared" si="10281"/>
        <v>0</v>
      </c>
      <c r="DE750" s="6">
        <f t="shared" si="10282"/>
        <v>0</v>
      </c>
      <c r="DF750" s="6">
        <f t="shared" si="10283"/>
        <v>0</v>
      </c>
      <c r="DG750" s="6">
        <f t="shared" si="10284"/>
        <v>0</v>
      </c>
      <c r="DH750" s="6">
        <f t="shared" si="10285"/>
        <v>0</v>
      </c>
      <c r="DI750" s="6">
        <f t="shared" si="10286"/>
        <v>0</v>
      </c>
      <c r="DJ750" s="6">
        <f t="shared" si="10287"/>
        <v>0</v>
      </c>
      <c r="DK750" s="6">
        <f t="shared" si="10288"/>
        <v>0</v>
      </c>
      <c r="DL750" s="6">
        <f t="shared" si="10289"/>
        <v>0</v>
      </c>
      <c r="DM750" s="6">
        <f t="shared" si="10290"/>
        <v>0</v>
      </c>
      <c r="DO750" s="6">
        <f t="shared" si="10291"/>
        <v>0</v>
      </c>
      <c r="DP750" s="6">
        <f t="shared" si="10292"/>
        <v>0</v>
      </c>
      <c r="DQ750" s="6">
        <f t="shared" si="10293"/>
        <v>0</v>
      </c>
      <c r="DR750" s="6">
        <f t="shared" si="10294"/>
        <v>0</v>
      </c>
      <c r="DS750" s="6">
        <f t="shared" si="10295"/>
        <v>0</v>
      </c>
      <c r="DT750" s="6">
        <f t="shared" si="10296"/>
        <v>0</v>
      </c>
      <c r="DU750" s="6">
        <f t="shared" si="10297"/>
        <v>0</v>
      </c>
      <c r="DV750" s="6">
        <f t="shared" si="10298"/>
        <v>0</v>
      </c>
      <c r="DW750" s="6">
        <f t="shared" si="10299"/>
        <v>0</v>
      </c>
      <c r="DX750" s="6">
        <f t="shared" si="10300"/>
        <v>0</v>
      </c>
      <c r="DY750" s="6">
        <f t="shared" si="10301"/>
        <v>0</v>
      </c>
      <c r="DZ750" s="6">
        <f t="shared" si="10302"/>
        <v>0</v>
      </c>
    </row>
    <row r="751" spans="2:130" ht="12" customHeight="1" outlineLevel="1">
      <c r="B751" s="6">
        <f>'23년(세부_실적)'!A995</f>
        <v>745</v>
      </c>
      <c r="C751" s="620"/>
      <c r="D751" s="620"/>
      <c r="E751" s="620"/>
      <c r="F751" s="622" t="str">
        <f>'23년(세부_실적)'!E995</f>
        <v>PLN051-B4031240N2S-565 (PLF045-D32W)</v>
      </c>
      <c r="G751" s="622" t="s">
        <v>1197</v>
      </c>
      <c r="H751" s="622" t="str">
        <f>'23년(세부_실적)'!F995</f>
        <v>31.8W</v>
      </c>
      <c r="I751" s="617" t="str">
        <f>'23년(세부_실적)'!G995</f>
        <v>구</v>
      </c>
      <c r="J751" s="617" t="str">
        <f>'23년(세부_실적)'!H995</f>
        <v>SY</v>
      </c>
      <c r="K751" s="617">
        <f>'23년(세부_실적)'!I995</f>
        <v>15.9</v>
      </c>
      <c r="L751" s="617">
        <f>'23년(세부_실적)'!J995</f>
        <v>0</v>
      </c>
      <c r="M751" s="617">
        <f>'23년(세부_실적)'!K995</f>
        <v>15.9</v>
      </c>
      <c r="N751" s="617">
        <f>'23년(세부_실적)'!L995</f>
        <v>0</v>
      </c>
      <c r="O751" s="617">
        <f>'23년(세부_실적)'!M995</f>
        <v>15.9</v>
      </c>
      <c r="P751" s="617">
        <f>'23년(세부_실적)'!N995</f>
        <v>0</v>
      </c>
      <c r="Q751" s="617">
        <f>'23년(세부_실적)'!O995</f>
        <v>15.9</v>
      </c>
      <c r="R751" s="617">
        <f>'23년(세부_실적)'!P995</f>
        <v>0</v>
      </c>
      <c r="S751" s="638">
        <f>'23년(세부_실적)'!Q995</f>
        <v>0</v>
      </c>
      <c r="T751" s="638">
        <f t="shared" si="10247"/>
        <v>0</v>
      </c>
      <c r="U751" s="638">
        <f>'23년(세부_실적)'!S995</f>
        <v>0</v>
      </c>
      <c r="V751" s="638">
        <f t="shared" si="10248"/>
        <v>0</v>
      </c>
      <c r="W751" s="638">
        <f>'23년(세부_실적)'!U995</f>
        <v>0</v>
      </c>
      <c r="X751" s="638">
        <f t="shared" si="10249"/>
        <v>0</v>
      </c>
      <c r="Y751" s="638">
        <f>'23년(세부_실적)'!W995</f>
        <v>0</v>
      </c>
      <c r="Z751" s="638">
        <f t="shared" si="10250"/>
        <v>0</v>
      </c>
      <c r="AA751" s="638">
        <f>'23년(세부_실적)'!Y995</f>
        <v>0</v>
      </c>
      <c r="AB751" s="638">
        <f t="shared" si="10250"/>
        <v>0</v>
      </c>
      <c r="AC751" s="638">
        <f>'23년(세부_실적)'!AA995</f>
        <v>0</v>
      </c>
      <c r="AD751" s="638">
        <f t="shared" ref="AD751" si="10835">AC751*1000</f>
        <v>0</v>
      </c>
      <c r="AE751" s="638">
        <f>'23년(세부_실적)'!AC995</f>
        <v>0</v>
      </c>
      <c r="AF751" s="638">
        <f t="shared" ref="AF751" si="10836">AE751*1000</f>
        <v>0</v>
      </c>
      <c r="AG751" s="638">
        <f>'23년(세부_실적)'!AE995</f>
        <v>0</v>
      </c>
      <c r="AH751" s="638">
        <f t="shared" ref="AH751" si="10837">AG751*1000</f>
        <v>0</v>
      </c>
      <c r="AI751" s="638">
        <f>'23년(세부_실적)'!AG995</f>
        <v>0</v>
      </c>
      <c r="AJ751" s="638">
        <f t="shared" ref="AJ751" si="10838">AI751*1000</f>
        <v>0</v>
      </c>
      <c r="AK751" s="638">
        <f>'23년(세부_실적)'!AI995</f>
        <v>0</v>
      </c>
      <c r="AL751" s="638">
        <f t="shared" ref="AL751" si="10839">AK751*1000</f>
        <v>0</v>
      </c>
      <c r="AM751" s="638">
        <f>'23년(세부_실적)'!AK995</f>
        <v>0</v>
      </c>
      <c r="AN751" s="638">
        <f t="shared" ref="AN751" si="10840">AM751*1000</f>
        <v>0</v>
      </c>
      <c r="AO751" s="638">
        <f>'23년(세부_실적)'!AM995</f>
        <v>0</v>
      </c>
      <c r="AP751" s="638">
        <f t="shared" ref="AP751" si="10841">AO751*1000</f>
        <v>0</v>
      </c>
      <c r="AQ751" s="638">
        <f>'23년(세부_실적)'!AO995</f>
        <v>0</v>
      </c>
      <c r="AR751" s="638">
        <f t="shared" ref="AR751" si="10842">AQ751*1000</f>
        <v>0</v>
      </c>
      <c r="AS751" s="638">
        <f>'23년(세부_실적)'!AQ995</f>
        <v>0</v>
      </c>
      <c r="AT751" s="638">
        <f t="shared" ref="AT751" si="10843">AS751*1000</f>
        <v>0</v>
      </c>
      <c r="AU751" s="638">
        <f>'23년(세부_실적)'!AS995</f>
        <v>0</v>
      </c>
      <c r="AV751" s="638">
        <f t="shared" ref="AV751" si="10844">AU751*1000</f>
        <v>0</v>
      </c>
      <c r="AW751" s="638">
        <f>'23년(세부_실적)'!AU995</f>
        <v>0</v>
      </c>
      <c r="AX751" s="638">
        <f t="shared" ref="AX751" si="10845">AW751*1000</f>
        <v>0</v>
      </c>
      <c r="AY751" s="638">
        <f>'23년(세부_실적)'!AW995</f>
        <v>0</v>
      </c>
      <c r="AZ751" s="638">
        <f t="shared" ref="AZ751" si="10846">AY751*1000</f>
        <v>0</v>
      </c>
      <c r="BA751" s="638">
        <f>'23년(세부_실적)'!AY995</f>
        <v>0</v>
      </c>
      <c r="BB751" s="638">
        <f t="shared" ref="BB751" si="10847">BA751*1000</f>
        <v>0</v>
      </c>
      <c r="BC751" s="638">
        <f>'23년(세부_실적)'!BA995</f>
        <v>0</v>
      </c>
      <c r="BD751" s="638">
        <f t="shared" ref="BD751" si="10848">BC751*1000</f>
        <v>0</v>
      </c>
      <c r="BF751" s="617">
        <v>2.5826234123076883</v>
      </c>
      <c r="BG751" s="617">
        <v>9.7007624866935434</v>
      </c>
      <c r="BH751" s="617"/>
      <c r="BI751" s="617"/>
      <c r="BJ751" s="617">
        <v>2.5826234123076883</v>
      </c>
      <c r="BK751" s="617">
        <v>9.7007624866935434</v>
      </c>
      <c r="BL751" s="617"/>
      <c r="BM751" s="617"/>
      <c r="BN751" s="617">
        <v>2.5826234123076883</v>
      </c>
      <c r="BO751" s="617">
        <v>9.7007624866935434</v>
      </c>
      <c r="BP751" s="617"/>
      <c r="BQ751" s="617"/>
      <c r="BR751" s="617">
        <v>2.5826234123076883</v>
      </c>
      <c r="BS751" s="617">
        <v>9.7007624866935434</v>
      </c>
      <c r="BT751" s="617">
        <v>14.99</v>
      </c>
      <c r="BU751" s="617"/>
      <c r="BV751" s="617">
        <v>2.5826234123076883</v>
      </c>
      <c r="BW751" s="617">
        <v>9.7007624866935434</v>
      </c>
      <c r="BX751" s="617"/>
      <c r="BY751" s="617"/>
      <c r="BZ751" s="617">
        <v>2.5826234123076883</v>
      </c>
      <c r="CA751" s="617">
        <v>9.7007624866935434</v>
      </c>
      <c r="CB751" s="617"/>
      <c r="CC751" s="617"/>
      <c r="CD751" s="617"/>
      <c r="CE751" s="617"/>
      <c r="CF751" s="617"/>
      <c r="CG751" s="617"/>
      <c r="CH751" s="617"/>
      <c r="CI751" s="617"/>
      <c r="CJ751" s="617"/>
      <c r="CK751" s="617"/>
      <c r="CL751" s="617"/>
      <c r="CM751" s="617"/>
      <c r="CN751" s="617"/>
      <c r="CO751" s="617"/>
      <c r="CP751" s="617"/>
      <c r="CQ751" s="617"/>
      <c r="CR751" s="617"/>
      <c r="CS751" s="617"/>
      <c r="CT751" s="617"/>
      <c r="CU751" s="617"/>
      <c r="CV751" s="617"/>
      <c r="CW751" s="617"/>
      <c r="CX751" s="617"/>
      <c r="CY751" s="617"/>
      <c r="CZ751" s="617"/>
      <c r="DA751" s="617"/>
      <c r="DB751" s="6">
        <f t="shared" si="10279"/>
        <v>0</v>
      </c>
      <c r="DC751" s="6">
        <f t="shared" si="10280"/>
        <v>0</v>
      </c>
      <c r="DD751" s="6">
        <f t="shared" si="10281"/>
        <v>0</v>
      </c>
      <c r="DE751" s="6">
        <f t="shared" si="10282"/>
        <v>0</v>
      </c>
      <c r="DF751" s="6">
        <f t="shared" si="10283"/>
        <v>0</v>
      </c>
      <c r="DG751" s="6">
        <f t="shared" si="10284"/>
        <v>0</v>
      </c>
      <c r="DH751" s="6">
        <f t="shared" si="10285"/>
        <v>0</v>
      </c>
      <c r="DI751" s="6">
        <f t="shared" si="10286"/>
        <v>0</v>
      </c>
      <c r="DJ751" s="6">
        <f t="shared" si="10287"/>
        <v>0</v>
      </c>
      <c r="DK751" s="6">
        <f t="shared" si="10288"/>
        <v>0</v>
      </c>
      <c r="DL751" s="6">
        <f t="shared" si="10289"/>
        <v>0</v>
      </c>
      <c r="DM751" s="6">
        <f t="shared" si="10290"/>
        <v>0</v>
      </c>
      <c r="DO751" s="6">
        <f t="shared" si="10291"/>
        <v>0</v>
      </c>
      <c r="DP751" s="6">
        <f t="shared" si="10292"/>
        <v>0</v>
      </c>
      <c r="DQ751" s="6">
        <f t="shared" si="10293"/>
        <v>0</v>
      </c>
      <c r="DR751" s="6">
        <f t="shared" si="10294"/>
        <v>0</v>
      </c>
      <c r="DS751" s="6">
        <f t="shared" si="10295"/>
        <v>0</v>
      </c>
      <c r="DT751" s="6">
        <f t="shared" si="10296"/>
        <v>0</v>
      </c>
      <c r="DU751" s="6">
        <f t="shared" si="10297"/>
        <v>0</v>
      </c>
      <c r="DV751" s="6">
        <f t="shared" si="10298"/>
        <v>0</v>
      </c>
      <c r="DW751" s="6">
        <f t="shared" si="10299"/>
        <v>0</v>
      </c>
      <c r="DX751" s="6">
        <f t="shared" si="10300"/>
        <v>0</v>
      </c>
      <c r="DY751" s="6">
        <f t="shared" si="10301"/>
        <v>0</v>
      </c>
      <c r="DZ751" s="6">
        <f t="shared" si="10302"/>
        <v>0</v>
      </c>
    </row>
    <row r="752" spans="2:130" ht="12" customHeight="1" outlineLevel="1">
      <c r="B752" s="6">
        <f>'23년(세부_실적)'!A996</f>
        <v>746</v>
      </c>
      <c r="C752" s="620"/>
      <c r="D752" s="620"/>
      <c r="E752" s="620"/>
      <c r="F752" s="622" t="str">
        <f>'23년(세부_실적)'!E996</f>
        <v>PLN051-B4031250N2S-565 (PLF045-D32W)</v>
      </c>
      <c r="G752" s="622" t="s">
        <v>1017</v>
      </c>
      <c r="H752" s="622" t="str">
        <f>'23년(세부_실적)'!F996</f>
        <v>31.8W</v>
      </c>
      <c r="I752" s="617" t="str">
        <f>'23년(세부_실적)'!G996</f>
        <v>구</v>
      </c>
      <c r="J752" s="617" t="str">
        <f>'23년(세부_실적)'!H996</f>
        <v>SY</v>
      </c>
      <c r="K752" s="617">
        <f>'23년(세부_실적)'!I996</f>
        <v>15.33</v>
      </c>
      <c r="L752" s="617">
        <f>'23년(세부_실적)'!J996</f>
        <v>0</v>
      </c>
      <c r="M752" s="617">
        <f>'23년(세부_실적)'!K996</f>
        <v>15.33</v>
      </c>
      <c r="N752" s="617">
        <f>'23년(세부_실적)'!L996</f>
        <v>0</v>
      </c>
      <c r="O752" s="617">
        <f>'23년(세부_실적)'!M996</f>
        <v>15.33</v>
      </c>
      <c r="P752" s="617">
        <f>'23년(세부_실적)'!N996</f>
        <v>0</v>
      </c>
      <c r="Q752" s="617">
        <f>'23년(세부_실적)'!O996</f>
        <v>16.670000000000002</v>
      </c>
      <c r="R752" s="617">
        <f>'23년(세부_실적)'!P996</f>
        <v>0</v>
      </c>
      <c r="S752" s="638">
        <f>'23년(세부_실적)'!Q996</f>
        <v>14.911999999999999</v>
      </c>
      <c r="T752" s="638">
        <f t="shared" si="10247"/>
        <v>14911.999999999998</v>
      </c>
      <c r="U752" s="638">
        <f>'23년(세부_실적)'!S996</f>
        <v>0</v>
      </c>
      <c r="V752" s="638">
        <f t="shared" si="10248"/>
        <v>0</v>
      </c>
      <c r="W752" s="638">
        <f>'23년(세부_실적)'!U996</f>
        <v>0</v>
      </c>
      <c r="X752" s="638">
        <f t="shared" si="10249"/>
        <v>0</v>
      </c>
      <c r="Y752" s="638">
        <f>'23년(세부_실적)'!W996</f>
        <v>0</v>
      </c>
      <c r="Z752" s="638">
        <f t="shared" si="10250"/>
        <v>0</v>
      </c>
      <c r="AA752" s="638">
        <f>'23년(세부_실적)'!Y996</f>
        <v>0</v>
      </c>
      <c r="AB752" s="638">
        <f t="shared" si="10250"/>
        <v>0</v>
      </c>
      <c r="AC752" s="638">
        <f>'23년(세부_실적)'!AA996</f>
        <v>0</v>
      </c>
      <c r="AD752" s="638">
        <f t="shared" ref="AD752" si="10849">AC752*1000</f>
        <v>0</v>
      </c>
      <c r="AE752" s="638">
        <f>'23년(세부_실적)'!AC996</f>
        <v>2.3050000000000002</v>
      </c>
      <c r="AF752" s="638">
        <f t="shared" ref="AF752" si="10850">AE752*1000</f>
        <v>2305</v>
      </c>
      <c r="AG752" s="638">
        <f>'23년(세부_실적)'!AE996</f>
        <v>3</v>
      </c>
      <c r="AH752" s="638">
        <f t="shared" ref="AH752" si="10851">AG752*1000</f>
        <v>3000</v>
      </c>
      <c r="AI752" s="638">
        <f>'23년(세부_실적)'!AG996</f>
        <v>5.3049999999999997</v>
      </c>
      <c r="AJ752" s="638">
        <f t="shared" ref="AJ752" si="10852">AI752*1000</f>
        <v>5305</v>
      </c>
      <c r="AK752" s="638">
        <f>'23년(세부_실적)'!AI996</f>
        <v>5.3049999999999997</v>
      </c>
      <c r="AL752" s="638">
        <f t="shared" ref="AL752" si="10853">AK752*1000</f>
        <v>5305</v>
      </c>
      <c r="AM752" s="638">
        <f>'23년(세부_실적)'!AK996</f>
        <v>4.21</v>
      </c>
      <c r="AN752" s="638">
        <f t="shared" ref="AN752" si="10854">AM752*1000</f>
        <v>4210</v>
      </c>
      <c r="AO752" s="638">
        <f>'23년(세부_실적)'!AM996</f>
        <v>2.06</v>
      </c>
      <c r="AP752" s="638">
        <f t="shared" ref="AP752" si="10855">AO752*1000</f>
        <v>2060</v>
      </c>
      <c r="AQ752" s="638">
        <f>'23년(세부_실적)'!AO996</f>
        <v>0</v>
      </c>
      <c r="AR752" s="638">
        <f t="shared" ref="AR752" si="10856">AQ752*1000</f>
        <v>0</v>
      </c>
      <c r="AS752" s="638">
        <f>'23년(세부_실적)'!AQ996</f>
        <v>6.27</v>
      </c>
      <c r="AT752" s="638">
        <f t="shared" ref="AT752" si="10857">AS752*1000</f>
        <v>6270</v>
      </c>
      <c r="AU752" s="638">
        <f>'23년(세부_실적)'!AS996</f>
        <v>2.2250000000000001</v>
      </c>
      <c r="AV752" s="638">
        <f t="shared" ref="AV752" si="10858">AU752*1000</f>
        <v>2225</v>
      </c>
      <c r="AW752" s="638">
        <f>'23년(세부_실적)'!AU996</f>
        <v>0</v>
      </c>
      <c r="AX752" s="638">
        <f t="shared" ref="AX752" si="10859">AW752*1000</f>
        <v>0</v>
      </c>
      <c r="AY752" s="638">
        <f>'23년(세부_실적)'!AW996</f>
        <v>1.1120000000000001</v>
      </c>
      <c r="AZ752" s="638">
        <f t="shared" ref="AZ752" si="10860">AY752*1000</f>
        <v>1112</v>
      </c>
      <c r="BA752" s="638">
        <f>'23년(세부_실적)'!AY996</f>
        <v>3.3370000000000002</v>
      </c>
      <c r="BB752" s="638">
        <f t="shared" ref="BB752" si="10861">BA752*1000</f>
        <v>3337</v>
      </c>
      <c r="BC752" s="638">
        <f>'23년(세부_실적)'!BA996</f>
        <v>9.6069999999999993</v>
      </c>
      <c r="BD752" s="638">
        <f t="shared" ref="BD752" si="10862">BC752*1000</f>
        <v>9607</v>
      </c>
      <c r="BF752" s="617">
        <v>2.5826234123076883</v>
      </c>
      <c r="BG752" s="617">
        <v>9.7007624866935434</v>
      </c>
      <c r="BH752" s="617"/>
      <c r="BI752" s="617"/>
      <c r="BJ752" s="617">
        <v>2.5826234123076883</v>
      </c>
      <c r="BK752" s="617">
        <v>9.7007624866935434</v>
      </c>
      <c r="BL752" s="617"/>
      <c r="BM752" s="617"/>
      <c r="BN752" s="617">
        <v>2.5826234123076883</v>
      </c>
      <c r="BO752" s="617">
        <v>9.7007624866935434</v>
      </c>
      <c r="BP752" s="617">
        <v>14.99</v>
      </c>
      <c r="BQ752" s="617"/>
      <c r="BR752" s="617">
        <v>2.5826234123076883</v>
      </c>
      <c r="BS752" s="617">
        <v>9.7007624866935434</v>
      </c>
      <c r="BT752" s="617"/>
      <c r="BU752" s="617"/>
      <c r="BV752" s="617">
        <v>2.5826234123076883</v>
      </c>
      <c r="BW752" s="617">
        <v>9.7007624866935434</v>
      </c>
      <c r="BX752" s="617"/>
      <c r="BY752" s="617"/>
      <c r="BZ752" s="617">
        <v>2.5826234123076883</v>
      </c>
      <c r="CA752" s="617">
        <v>9.7007624866935434</v>
      </c>
      <c r="CB752" s="617"/>
      <c r="CC752" s="617"/>
      <c r="CD752" s="617"/>
      <c r="CE752" s="617"/>
      <c r="CF752" s="617"/>
      <c r="CG752" s="617"/>
      <c r="CH752" s="617"/>
      <c r="CI752" s="617"/>
      <c r="CJ752" s="617"/>
      <c r="CK752" s="617"/>
      <c r="CL752" s="617"/>
      <c r="CM752" s="617"/>
      <c r="CN752" s="617"/>
      <c r="CO752" s="617"/>
      <c r="CP752" s="617"/>
      <c r="CQ752" s="617"/>
      <c r="CR752" s="617"/>
      <c r="CS752" s="617"/>
      <c r="CT752" s="617"/>
      <c r="CU752" s="617"/>
      <c r="CV752" s="617"/>
      <c r="CW752" s="617"/>
      <c r="CX752" s="617"/>
      <c r="CY752" s="617"/>
      <c r="CZ752" s="617"/>
      <c r="DA752" s="617"/>
      <c r="DB752" s="6">
        <f t="shared" si="10279"/>
        <v>0</v>
      </c>
      <c r="DC752" s="6">
        <f t="shared" si="10280"/>
        <v>0</v>
      </c>
      <c r="DD752" s="6">
        <f t="shared" si="10281"/>
        <v>0</v>
      </c>
      <c r="DE752" s="6">
        <f t="shared" si="10282"/>
        <v>0</v>
      </c>
      <c r="DF752" s="6">
        <f t="shared" si="10283"/>
        <v>0</v>
      </c>
      <c r="DG752" s="6">
        <f t="shared" si="10284"/>
        <v>0</v>
      </c>
      <c r="DH752" s="6">
        <f t="shared" si="10285"/>
        <v>0</v>
      </c>
      <c r="DI752" s="6">
        <f t="shared" si="10286"/>
        <v>0</v>
      </c>
      <c r="DJ752" s="6">
        <f t="shared" si="10287"/>
        <v>0</v>
      </c>
      <c r="DK752" s="6">
        <f t="shared" si="10288"/>
        <v>0</v>
      </c>
      <c r="DL752" s="6">
        <f t="shared" si="10289"/>
        <v>0</v>
      </c>
      <c r="DM752" s="6">
        <f t="shared" si="10290"/>
        <v>0</v>
      </c>
      <c r="DO752" s="6">
        <f t="shared" si="10291"/>
        <v>0</v>
      </c>
      <c r="DP752" s="6">
        <f t="shared" si="10292"/>
        <v>0</v>
      </c>
      <c r="DQ752" s="6">
        <f t="shared" si="10293"/>
        <v>0</v>
      </c>
      <c r="DR752" s="6">
        <f t="shared" si="10294"/>
        <v>0</v>
      </c>
      <c r="DS752" s="6">
        <f t="shared" si="10295"/>
        <v>37489230.942694686</v>
      </c>
      <c r="DT752" s="6">
        <f t="shared" si="10296"/>
        <v>47913680.542375118</v>
      </c>
      <c r="DU752" s="6">
        <f t="shared" si="10297"/>
        <v>0</v>
      </c>
      <c r="DV752" s="6">
        <f t="shared" si="10298"/>
        <v>0</v>
      </c>
      <c r="DW752" s="6">
        <f t="shared" si="10299"/>
        <v>0</v>
      </c>
      <c r="DX752" s="6">
        <f t="shared" si="10300"/>
        <v>0</v>
      </c>
      <c r="DY752" s="6">
        <f t="shared" si="10301"/>
        <v>0</v>
      </c>
      <c r="DZ752" s="6">
        <f t="shared" si="10302"/>
        <v>0</v>
      </c>
    </row>
    <row r="753" spans="2:130" ht="12" customHeight="1" outlineLevel="1">
      <c r="B753" s="6">
        <f>'23년(세부_실적)'!A1000</f>
        <v>747</v>
      </c>
      <c r="C753" s="620"/>
      <c r="D753" s="620"/>
      <c r="E753" s="620"/>
      <c r="F753" s="622" t="str">
        <f>'23년(세부_실적)'!E1000</f>
        <v>PLN051-B4039230N2S-564 (PLF045-D40W)</v>
      </c>
      <c r="G753" s="622" t="s">
        <v>1198</v>
      </c>
      <c r="H753" s="622" t="str">
        <f>'23년(세부_실적)'!F1000</f>
        <v>39.8W</v>
      </c>
      <c r="I753" s="617" t="str">
        <f>'23년(세부_실적)'!G1000</f>
        <v>구</v>
      </c>
      <c r="J753" s="617" t="str">
        <f>'23년(세부_실적)'!H1000</f>
        <v>SY</v>
      </c>
      <c r="K753" s="617">
        <f>'23년(세부_실적)'!I1000</f>
        <v>15.04</v>
      </c>
      <c r="L753" s="617">
        <f>'23년(세부_실적)'!J1000</f>
        <v>0</v>
      </c>
      <c r="M753" s="617">
        <f>'23년(세부_실적)'!K1000</f>
        <v>15.04</v>
      </c>
      <c r="N753" s="617">
        <f>'23년(세부_실적)'!L1000</f>
        <v>0</v>
      </c>
      <c r="O753" s="617">
        <f>'23년(세부_실적)'!M1000</f>
        <v>15.04</v>
      </c>
      <c r="P753" s="617">
        <f>'23년(세부_실적)'!N1000</f>
        <v>0</v>
      </c>
      <c r="Q753" s="617">
        <f>'23년(세부_실적)'!O1000</f>
        <v>15.04</v>
      </c>
      <c r="R753" s="617">
        <f>'23년(세부_실적)'!P1000</f>
        <v>0</v>
      </c>
      <c r="S753" s="638">
        <f>'23년(세부_실적)'!Q1000</f>
        <v>0</v>
      </c>
      <c r="T753" s="638">
        <f t="shared" si="10247"/>
        <v>0</v>
      </c>
      <c r="U753" s="638">
        <f>'23년(세부_실적)'!S1000</f>
        <v>0</v>
      </c>
      <c r="V753" s="638">
        <f t="shared" si="10248"/>
        <v>0</v>
      </c>
      <c r="W753" s="638">
        <f>'23년(세부_실적)'!U1000</f>
        <v>0</v>
      </c>
      <c r="X753" s="638">
        <f t="shared" si="10249"/>
        <v>0</v>
      </c>
      <c r="Y753" s="638">
        <f>'23년(세부_실적)'!W1000</f>
        <v>0</v>
      </c>
      <c r="Z753" s="638">
        <f t="shared" si="10250"/>
        <v>0</v>
      </c>
      <c r="AA753" s="638">
        <f>'23년(세부_실적)'!Y1000</f>
        <v>0</v>
      </c>
      <c r="AB753" s="638">
        <f t="shared" si="10250"/>
        <v>0</v>
      </c>
      <c r="AC753" s="638">
        <f>'23년(세부_실적)'!AA1000</f>
        <v>0</v>
      </c>
      <c r="AD753" s="638">
        <f t="shared" ref="AD753" si="10863">AC753*1000</f>
        <v>0</v>
      </c>
      <c r="AE753" s="638">
        <f>'23년(세부_실적)'!AC1000</f>
        <v>0</v>
      </c>
      <c r="AF753" s="638">
        <f t="shared" ref="AF753" si="10864">AE753*1000</f>
        <v>0</v>
      </c>
      <c r="AG753" s="638">
        <f>'23년(세부_실적)'!AE1000</f>
        <v>0</v>
      </c>
      <c r="AH753" s="638">
        <f t="shared" ref="AH753" si="10865">AG753*1000</f>
        <v>0</v>
      </c>
      <c r="AI753" s="638">
        <f>'23년(세부_실적)'!AG1000</f>
        <v>0</v>
      </c>
      <c r="AJ753" s="638">
        <f t="shared" ref="AJ753" si="10866">AI753*1000</f>
        <v>0</v>
      </c>
      <c r="AK753" s="638">
        <f>'23년(세부_실적)'!AI1000</f>
        <v>0</v>
      </c>
      <c r="AL753" s="638">
        <f t="shared" ref="AL753" si="10867">AK753*1000</f>
        <v>0</v>
      </c>
      <c r="AM753" s="638">
        <f>'23년(세부_실적)'!AK1000</f>
        <v>0</v>
      </c>
      <c r="AN753" s="638">
        <f t="shared" ref="AN753" si="10868">AM753*1000</f>
        <v>0</v>
      </c>
      <c r="AO753" s="638">
        <f>'23년(세부_실적)'!AM1000</f>
        <v>0</v>
      </c>
      <c r="AP753" s="638">
        <f t="shared" ref="AP753" si="10869">AO753*1000</f>
        <v>0</v>
      </c>
      <c r="AQ753" s="638">
        <f>'23년(세부_실적)'!AO1000</f>
        <v>0</v>
      </c>
      <c r="AR753" s="638">
        <f t="shared" ref="AR753" si="10870">AQ753*1000</f>
        <v>0</v>
      </c>
      <c r="AS753" s="638">
        <f>'23년(세부_실적)'!AQ1000</f>
        <v>0</v>
      </c>
      <c r="AT753" s="638">
        <f t="shared" ref="AT753" si="10871">AS753*1000</f>
        <v>0</v>
      </c>
      <c r="AU753" s="638">
        <f>'23년(세부_실적)'!AS1000</f>
        <v>0</v>
      </c>
      <c r="AV753" s="638">
        <f t="shared" ref="AV753" si="10872">AU753*1000</f>
        <v>0</v>
      </c>
      <c r="AW753" s="638">
        <f>'23년(세부_실적)'!AU1000</f>
        <v>0</v>
      </c>
      <c r="AX753" s="638">
        <f t="shared" ref="AX753" si="10873">AW753*1000</f>
        <v>0</v>
      </c>
      <c r="AY753" s="638">
        <f>'23년(세부_실적)'!AW1000</f>
        <v>0</v>
      </c>
      <c r="AZ753" s="638">
        <f t="shared" ref="AZ753" si="10874">AY753*1000</f>
        <v>0</v>
      </c>
      <c r="BA753" s="638">
        <f>'23년(세부_실적)'!AY1000</f>
        <v>0</v>
      </c>
      <c r="BB753" s="638">
        <f t="shared" ref="BB753" si="10875">BA753*1000</f>
        <v>0</v>
      </c>
      <c r="BC753" s="638">
        <f>'23년(세부_실적)'!BA1000</f>
        <v>0</v>
      </c>
      <c r="BD753" s="638">
        <f t="shared" ref="BD753" si="10876">BC753*1000</f>
        <v>0</v>
      </c>
      <c r="BF753" s="617">
        <v>2.5826234123076883</v>
      </c>
      <c r="BG753" s="617">
        <v>9.7007624866935434</v>
      </c>
      <c r="BH753" s="617"/>
      <c r="BI753" s="617"/>
      <c r="BJ753" s="617">
        <v>2.5826234123076883</v>
      </c>
      <c r="BK753" s="617">
        <v>9.7007624866935434</v>
      </c>
      <c r="BL753" s="617"/>
      <c r="BM753" s="617"/>
      <c r="BN753" s="617">
        <v>2.5826234123076883</v>
      </c>
      <c r="BO753" s="617">
        <v>9.7007624866935434</v>
      </c>
      <c r="BP753" s="617"/>
      <c r="BQ753" s="617"/>
      <c r="BR753" s="617">
        <v>2.5826234123076883</v>
      </c>
      <c r="BS753" s="617">
        <v>9.7007624866935434</v>
      </c>
      <c r="BT753" s="617">
        <v>15.0382142857143</v>
      </c>
      <c r="BU753" s="617"/>
      <c r="BV753" s="617">
        <v>2.5826234123076883</v>
      </c>
      <c r="BW753" s="617">
        <v>9.7007624866935434</v>
      </c>
      <c r="BX753" s="617"/>
      <c r="BY753" s="617"/>
      <c r="BZ753" s="617">
        <v>2.5826234123076883</v>
      </c>
      <c r="CA753" s="617">
        <v>9.7007624866935434</v>
      </c>
      <c r="CB753" s="617"/>
      <c r="CC753" s="617"/>
      <c r="CD753" s="617"/>
      <c r="CE753" s="617"/>
      <c r="CF753" s="617"/>
      <c r="CG753" s="617"/>
      <c r="CH753" s="617"/>
      <c r="CI753" s="617"/>
      <c r="CJ753" s="617"/>
      <c r="CK753" s="617"/>
      <c r="CL753" s="617"/>
      <c r="CM753" s="617"/>
      <c r="CN753" s="617"/>
      <c r="CO753" s="617"/>
      <c r="CP753" s="617"/>
      <c r="CQ753" s="617"/>
      <c r="CR753" s="617"/>
      <c r="CS753" s="617"/>
      <c r="CT753" s="617"/>
      <c r="CU753" s="617"/>
      <c r="CV753" s="617"/>
      <c r="CW753" s="617"/>
      <c r="CX753" s="617"/>
      <c r="CY753" s="617"/>
      <c r="CZ753" s="617"/>
      <c r="DA753" s="617"/>
      <c r="DB753" s="6">
        <f t="shared" si="10279"/>
        <v>0</v>
      </c>
      <c r="DC753" s="6">
        <f t="shared" si="10280"/>
        <v>0</v>
      </c>
      <c r="DD753" s="6">
        <f t="shared" si="10281"/>
        <v>0</v>
      </c>
      <c r="DE753" s="6">
        <f t="shared" si="10282"/>
        <v>0</v>
      </c>
      <c r="DF753" s="6">
        <f t="shared" si="10283"/>
        <v>0</v>
      </c>
      <c r="DG753" s="6">
        <f t="shared" si="10284"/>
        <v>0</v>
      </c>
      <c r="DH753" s="6">
        <f t="shared" si="10285"/>
        <v>0</v>
      </c>
      <c r="DI753" s="6">
        <f t="shared" si="10286"/>
        <v>0</v>
      </c>
      <c r="DJ753" s="6">
        <f t="shared" si="10287"/>
        <v>0</v>
      </c>
      <c r="DK753" s="6">
        <f t="shared" si="10288"/>
        <v>0</v>
      </c>
      <c r="DL753" s="6">
        <f t="shared" si="10289"/>
        <v>0</v>
      </c>
      <c r="DM753" s="6">
        <f t="shared" si="10290"/>
        <v>0</v>
      </c>
      <c r="DO753" s="6">
        <f t="shared" si="10291"/>
        <v>0</v>
      </c>
      <c r="DP753" s="6">
        <f t="shared" si="10292"/>
        <v>0</v>
      </c>
      <c r="DQ753" s="6">
        <f t="shared" si="10293"/>
        <v>0</v>
      </c>
      <c r="DR753" s="6">
        <f t="shared" si="10294"/>
        <v>0</v>
      </c>
      <c r="DS753" s="6">
        <f t="shared" si="10295"/>
        <v>0</v>
      </c>
      <c r="DT753" s="6">
        <f t="shared" si="10296"/>
        <v>0</v>
      </c>
      <c r="DU753" s="6">
        <f t="shared" si="10297"/>
        <v>0</v>
      </c>
      <c r="DV753" s="6">
        <f t="shared" si="10298"/>
        <v>0</v>
      </c>
      <c r="DW753" s="6">
        <f t="shared" si="10299"/>
        <v>0</v>
      </c>
      <c r="DX753" s="6">
        <f t="shared" si="10300"/>
        <v>0</v>
      </c>
      <c r="DY753" s="6">
        <f t="shared" si="10301"/>
        <v>0</v>
      </c>
      <c r="DZ753" s="6">
        <f t="shared" si="10302"/>
        <v>0</v>
      </c>
    </row>
    <row r="754" spans="2:130" ht="12" customHeight="1" outlineLevel="1">
      <c r="B754" s="6">
        <f>'23년(세부_실적)'!A1002</f>
        <v>748</v>
      </c>
      <c r="C754" s="620"/>
      <c r="D754" s="620"/>
      <c r="E754" s="620"/>
      <c r="F754" s="622" t="str">
        <f>'23년(세부_실적)'!E1002</f>
        <v>PLN051-B4039240N2S-565 (PLF045-D40W)</v>
      </c>
      <c r="G754" s="622" t="s">
        <v>1761</v>
      </c>
      <c r="H754" s="622" t="str">
        <f>'23년(세부_실적)'!F1002</f>
        <v>39.8W</v>
      </c>
      <c r="I754" s="617" t="str">
        <f>'23년(세부_실적)'!G1002</f>
        <v>구</v>
      </c>
      <c r="J754" s="617" t="str">
        <f>'23년(세부_실적)'!H1002</f>
        <v>SY</v>
      </c>
      <c r="K754" s="617">
        <f>'23년(세부_실적)'!I1002</f>
        <v>16.510000000000002</v>
      </c>
      <c r="L754" s="617">
        <f>'23년(세부_실적)'!J1002</f>
        <v>0</v>
      </c>
      <c r="M754" s="617">
        <f>'23년(세부_실적)'!K1002</f>
        <v>16.510000000000002</v>
      </c>
      <c r="N754" s="617">
        <f>'23년(세부_실적)'!L1002</f>
        <v>0</v>
      </c>
      <c r="O754" s="617">
        <f>'23년(세부_실적)'!M1002</f>
        <v>16.510000000000002</v>
      </c>
      <c r="P754" s="617">
        <f>'23년(세부_실적)'!N1002</f>
        <v>0</v>
      </c>
      <c r="Q754" s="617">
        <f>'23년(세부_실적)'!O1002</f>
        <v>16.510000000000002</v>
      </c>
      <c r="R754" s="617">
        <f>'23년(세부_실적)'!P1002</f>
        <v>0</v>
      </c>
      <c r="S754" s="638">
        <f>'23년(세부_실적)'!Q1002</f>
        <v>0.112</v>
      </c>
      <c r="T754" s="638">
        <f t="shared" si="10247"/>
        <v>112</v>
      </c>
      <c r="U754" s="638">
        <f>'23년(세부_실적)'!S1002</f>
        <v>0.112</v>
      </c>
      <c r="V754" s="638">
        <f t="shared" si="10248"/>
        <v>112</v>
      </c>
      <c r="W754" s="638">
        <f>'23년(세부_실적)'!U1002</f>
        <v>0</v>
      </c>
      <c r="X754" s="638">
        <f t="shared" si="10249"/>
        <v>0</v>
      </c>
      <c r="Y754" s="638">
        <f>'23년(세부_실적)'!W1002</f>
        <v>0</v>
      </c>
      <c r="Z754" s="638">
        <f t="shared" si="10250"/>
        <v>0</v>
      </c>
      <c r="AA754" s="638">
        <f>'23년(세부_실적)'!Y1002</f>
        <v>0.112</v>
      </c>
      <c r="AB754" s="638">
        <f t="shared" si="10250"/>
        <v>112</v>
      </c>
      <c r="AC754" s="638">
        <f>'23년(세부_실적)'!AA1002</f>
        <v>0</v>
      </c>
      <c r="AD754" s="638">
        <f t="shared" ref="AD754" si="10877">AC754*1000</f>
        <v>0</v>
      </c>
      <c r="AE754" s="638">
        <f>'23년(세부_실적)'!AC1002</f>
        <v>0</v>
      </c>
      <c r="AF754" s="638">
        <f t="shared" ref="AF754" si="10878">AE754*1000</f>
        <v>0</v>
      </c>
      <c r="AG754" s="638">
        <f>'23년(세부_실적)'!AE1002</f>
        <v>0</v>
      </c>
      <c r="AH754" s="638">
        <f t="shared" ref="AH754" si="10879">AG754*1000</f>
        <v>0</v>
      </c>
      <c r="AI754" s="638">
        <f>'23년(세부_실적)'!AG1002</f>
        <v>0</v>
      </c>
      <c r="AJ754" s="638">
        <f t="shared" ref="AJ754" si="10880">AI754*1000</f>
        <v>0</v>
      </c>
      <c r="AK754" s="638">
        <f>'23년(세부_실적)'!AI1002</f>
        <v>0.112</v>
      </c>
      <c r="AL754" s="638">
        <f t="shared" ref="AL754" si="10881">AK754*1000</f>
        <v>112</v>
      </c>
      <c r="AM754" s="638">
        <f>'23년(세부_실적)'!AK1002</f>
        <v>0</v>
      </c>
      <c r="AN754" s="638">
        <f t="shared" ref="AN754" si="10882">AM754*1000</f>
        <v>0</v>
      </c>
      <c r="AO754" s="638">
        <f>'23년(세부_실적)'!AM1002</f>
        <v>0</v>
      </c>
      <c r="AP754" s="638">
        <f t="shared" ref="AP754" si="10883">AO754*1000</f>
        <v>0</v>
      </c>
      <c r="AQ754" s="638">
        <f>'23년(세부_실적)'!AO1002</f>
        <v>0</v>
      </c>
      <c r="AR754" s="638">
        <f t="shared" ref="AR754" si="10884">AQ754*1000</f>
        <v>0</v>
      </c>
      <c r="AS754" s="638">
        <f>'23년(세부_실적)'!AQ1002</f>
        <v>0</v>
      </c>
      <c r="AT754" s="638">
        <f t="shared" ref="AT754" si="10885">AS754*1000</f>
        <v>0</v>
      </c>
      <c r="AU754" s="638">
        <f>'23년(세부_실적)'!AS1002</f>
        <v>0</v>
      </c>
      <c r="AV754" s="638">
        <f t="shared" ref="AV754" si="10886">AU754*1000</f>
        <v>0</v>
      </c>
      <c r="AW754" s="638">
        <f>'23년(세부_실적)'!AU1002</f>
        <v>0</v>
      </c>
      <c r="AX754" s="638">
        <f t="shared" ref="AX754" si="10887">AW754*1000</f>
        <v>0</v>
      </c>
      <c r="AY754" s="638">
        <f>'23년(세부_실적)'!AW1002</f>
        <v>0</v>
      </c>
      <c r="AZ754" s="638">
        <f t="shared" ref="AZ754" si="10888">AY754*1000</f>
        <v>0</v>
      </c>
      <c r="BA754" s="638">
        <f>'23년(세부_실적)'!AY1002</f>
        <v>0</v>
      </c>
      <c r="BB754" s="638">
        <f t="shared" ref="BB754" si="10889">BA754*1000</f>
        <v>0</v>
      </c>
      <c r="BC754" s="638">
        <f>'23년(세부_실적)'!BA1002</f>
        <v>0</v>
      </c>
      <c r="BD754" s="638">
        <f t="shared" ref="BD754" si="10890">BC754*1000</f>
        <v>0</v>
      </c>
      <c r="BF754" s="617">
        <v>2.5826234123076883</v>
      </c>
      <c r="BG754" s="617">
        <v>9.7007624866935434</v>
      </c>
      <c r="BH754" s="617"/>
      <c r="BI754" s="617"/>
      <c r="BJ754" s="617">
        <v>2.5826234123076883</v>
      </c>
      <c r="BK754" s="617">
        <v>9.7007624866935434</v>
      </c>
      <c r="BL754" s="617"/>
      <c r="BM754" s="617"/>
      <c r="BN754" s="617">
        <v>2.5826234123076883</v>
      </c>
      <c r="BO754" s="617">
        <v>9.7007624866935434</v>
      </c>
      <c r="BP754" s="617"/>
      <c r="BQ754" s="617"/>
      <c r="BR754" s="617">
        <v>2.5826234123076883</v>
      </c>
      <c r="BS754" s="617">
        <v>9.7007624866935434</v>
      </c>
      <c r="BT754" s="617">
        <v>15.0382142857143</v>
      </c>
      <c r="BU754" s="617"/>
      <c r="BV754" s="617">
        <v>2.5826234123076883</v>
      </c>
      <c r="BW754" s="617">
        <v>9.7007624866935434</v>
      </c>
      <c r="BX754" s="617"/>
      <c r="BY754" s="617"/>
      <c r="BZ754" s="617">
        <v>2.5826234123076883</v>
      </c>
      <c r="CA754" s="617">
        <v>9.7007624866935434</v>
      </c>
      <c r="CB754" s="617"/>
      <c r="CC754" s="617"/>
      <c r="CD754" s="617"/>
      <c r="CE754" s="617"/>
      <c r="CF754" s="617"/>
      <c r="CG754" s="617"/>
      <c r="CH754" s="617"/>
      <c r="CI754" s="617"/>
      <c r="CJ754" s="617"/>
      <c r="CK754" s="617"/>
      <c r="CL754" s="617"/>
      <c r="CM754" s="617"/>
      <c r="CN754" s="617"/>
      <c r="CO754" s="617"/>
      <c r="CP754" s="617"/>
      <c r="CQ754" s="617"/>
      <c r="CR754" s="617"/>
      <c r="CS754" s="617"/>
      <c r="CT754" s="617"/>
      <c r="CU754" s="617"/>
      <c r="CV754" s="617"/>
      <c r="CW754" s="617"/>
      <c r="CX754" s="617"/>
      <c r="CY754" s="617"/>
      <c r="CZ754" s="617"/>
      <c r="DA754" s="617"/>
      <c r="DB754" s="6">
        <f t="shared" si="10279"/>
        <v>0</v>
      </c>
      <c r="DC754" s="6">
        <f t="shared" si="10280"/>
        <v>0</v>
      </c>
      <c r="DD754" s="6">
        <f t="shared" si="10281"/>
        <v>0</v>
      </c>
      <c r="DE754" s="6">
        <f t="shared" si="10282"/>
        <v>0</v>
      </c>
      <c r="DF754" s="6">
        <f t="shared" si="10283"/>
        <v>0</v>
      </c>
      <c r="DG754" s="6">
        <f t="shared" si="10284"/>
        <v>0</v>
      </c>
      <c r="DH754" s="6">
        <f t="shared" si="10285"/>
        <v>0</v>
      </c>
      <c r="DI754" s="6">
        <f t="shared" si="10286"/>
        <v>0</v>
      </c>
      <c r="DJ754" s="6">
        <f t="shared" si="10287"/>
        <v>0</v>
      </c>
      <c r="DK754" s="6">
        <f t="shared" si="10288"/>
        <v>0</v>
      </c>
      <c r="DL754" s="6">
        <f t="shared" si="10289"/>
        <v>0</v>
      </c>
      <c r="DM754" s="6">
        <f t="shared" si="10290"/>
        <v>0</v>
      </c>
      <c r="DO754" s="6">
        <f t="shared" si="10291"/>
        <v>1713744.5898190066</v>
      </c>
      <c r="DP754" s="6">
        <f t="shared" si="10292"/>
        <v>0</v>
      </c>
      <c r="DQ754" s="6">
        <f t="shared" si="10293"/>
        <v>0</v>
      </c>
      <c r="DR754" s="6">
        <f t="shared" si="10294"/>
        <v>0</v>
      </c>
      <c r="DS754" s="6">
        <f t="shared" si="10295"/>
        <v>0</v>
      </c>
      <c r="DT754" s="6">
        <f t="shared" si="10296"/>
        <v>0</v>
      </c>
      <c r="DU754" s="6">
        <f t="shared" si="10297"/>
        <v>0</v>
      </c>
      <c r="DV754" s="6">
        <f t="shared" si="10298"/>
        <v>0</v>
      </c>
      <c r="DW754" s="6">
        <f t="shared" si="10299"/>
        <v>0</v>
      </c>
      <c r="DX754" s="6">
        <f t="shared" si="10300"/>
        <v>0</v>
      </c>
      <c r="DY754" s="6">
        <f t="shared" si="10301"/>
        <v>0</v>
      </c>
      <c r="DZ754" s="6">
        <f t="shared" si="10302"/>
        <v>0</v>
      </c>
    </row>
    <row r="755" spans="2:130" ht="12" customHeight="1" outlineLevel="1">
      <c r="B755" s="6" t="e">
        <f>'23년(세부_실적)'!#REF!</f>
        <v>#REF!</v>
      </c>
      <c r="C755" s="620"/>
      <c r="D755" s="620"/>
      <c r="E755" s="620"/>
      <c r="F755" s="622" t="e">
        <f>'23년(세부_실적)'!#REF!</f>
        <v>#REF!</v>
      </c>
      <c r="G755" s="622" t="s">
        <v>1018</v>
      </c>
      <c r="H755" s="622" t="e">
        <f>'23년(세부_실적)'!#REF!</f>
        <v>#REF!</v>
      </c>
      <c r="I755" s="617" t="e">
        <f>'23년(세부_실적)'!#REF!</f>
        <v>#REF!</v>
      </c>
      <c r="J755" s="617" t="e">
        <f>'23년(세부_실적)'!#REF!</f>
        <v>#REF!</v>
      </c>
      <c r="K755" s="617" t="e">
        <f>'23년(세부_실적)'!#REF!</f>
        <v>#REF!</v>
      </c>
      <c r="L755" s="617" t="e">
        <f>'23년(세부_실적)'!#REF!</f>
        <v>#REF!</v>
      </c>
      <c r="M755" s="617" t="e">
        <f>'23년(세부_실적)'!#REF!</f>
        <v>#REF!</v>
      </c>
      <c r="N755" s="617" t="e">
        <f>'23년(세부_실적)'!#REF!</f>
        <v>#REF!</v>
      </c>
      <c r="O755" s="617" t="e">
        <f>'23년(세부_실적)'!#REF!</f>
        <v>#REF!</v>
      </c>
      <c r="P755" s="617" t="e">
        <f>'23년(세부_실적)'!#REF!</f>
        <v>#REF!</v>
      </c>
      <c r="Q755" s="617" t="e">
        <f>'23년(세부_실적)'!#REF!</f>
        <v>#REF!</v>
      </c>
      <c r="R755" s="617" t="e">
        <f>'23년(세부_실적)'!#REF!</f>
        <v>#REF!</v>
      </c>
      <c r="S755" s="638" t="e">
        <f>'23년(세부_실적)'!#REF!</f>
        <v>#REF!</v>
      </c>
      <c r="T755" s="638" t="e">
        <f t="shared" si="10247"/>
        <v>#REF!</v>
      </c>
      <c r="U755" s="638" t="e">
        <f>'23년(세부_실적)'!#REF!</f>
        <v>#REF!</v>
      </c>
      <c r="V755" s="638" t="e">
        <f t="shared" si="10248"/>
        <v>#REF!</v>
      </c>
      <c r="W755" s="638" t="e">
        <f>'23년(세부_실적)'!#REF!</f>
        <v>#REF!</v>
      </c>
      <c r="X755" s="638" t="e">
        <f t="shared" si="10249"/>
        <v>#REF!</v>
      </c>
      <c r="Y755" s="638" t="e">
        <f>'23년(세부_실적)'!#REF!</f>
        <v>#REF!</v>
      </c>
      <c r="Z755" s="638" t="e">
        <f t="shared" si="10250"/>
        <v>#REF!</v>
      </c>
      <c r="AA755" s="638" t="e">
        <f>'23년(세부_실적)'!#REF!</f>
        <v>#REF!</v>
      </c>
      <c r="AB755" s="638" t="e">
        <f t="shared" si="10250"/>
        <v>#REF!</v>
      </c>
      <c r="AC755" s="638" t="e">
        <f>'23년(세부_실적)'!#REF!</f>
        <v>#REF!</v>
      </c>
      <c r="AD755" s="638" t="e">
        <f t="shared" ref="AD755" si="10891">AC755*1000</f>
        <v>#REF!</v>
      </c>
      <c r="AE755" s="638" t="e">
        <f>'23년(세부_실적)'!#REF!</f>
        <v>#REF!</v>
      </c>
      <c r="AF755" s="638" t="e">
        <f t="shared" ref="AF755" si="10892">AE755*1000</f>
        <v>#REF!</v>
      </c>
      <c r="AG755" s="638" t="e">
        <f>'23년(세부_실적)'!#REF!</f>
        <v>#REF!</v>
      </c>
      <c r="AH755" s="638" t="e">
        <f t="shared" ref="AH755" si="10893">AG755*1000</f>
        <v>#REF!</v>
      </c>
      <c r="AI755" s="638" t="e">
        <f>'23년(세부_실적)'!#REF!</f>
        <v>#REF!</v>
      </c>
      <c r="AJ755" s="638" t="e">
        <f t="shared" ref="AJ755" si="10894">AI755*1000</f>
        <v>#REF!</v>
      </c>
      <c r="AK755" s="638" t="e">
        <f>'23년(세부_실적)'!#REF!</f>
        <v>#REF!</v>
      </c>
      <c r="AL755" s="638" t="e">
        <f t="shared" ref="AL755" si="10895">AK755*1000</f>
        <v>#REF!</v>
      </c>
      <c r="AM755" s="638" t="e">
        <f>'23년(세부_실적)'!#REF!</f>
        <v>#REF!</v>
      </c>
      <c r="AN755" s="638" t="e">
        <f t="shared" ref="AN755" si="10896">AM755*1000</f>
        <v>#REF!</v>
      </c>
      <c r="AO755" s="638" t="e">
        <f>'23년(세부_실적)'!#REF!</f>
        <v>#REF!</v>
      </c>
      <c r="AP755" s="638" t="e">
        <f t="shared" ref="AP755" si="10897">AO755*1000</f>
        <v>#REF!</v>
      </c>
      <c r="AQ755" s="638" t="e">
        <f>'23년(세부_실적)'!#REF!</f>
        <v>#REF!</v>
      </c>
      <c r="AR755" s="638" t="e">
        <f t="shared" ref="AR755" si="10898">AQ755*1000</f>
        <v>#REF!</v>
      </c>
      <c r="AS755" s="638" t="e">
        <f>'23년(세부_실적)'!#REF!</f>
        <v>#REF!</v>
      </c>
      <c r="AT755" s="638" t="e">
        <f t="shared" ref="AT755" si="10899">AS755*1000</f>
        <v>#REF!</v>
      </c>
      <c r="AU755" s="638" t="e">
        <f>'23년(세부_실적)'!#REF!</f>
        <v>#REF!</v>
      </c>
      <c r="AV755" s="638" t="e">
        <f t="shared" ref="AV755" si="10900">AU755*1000</f>
        <v>#REF!</v>
      </c>
      <c r="AW755" s="638" t="e">
        <f>'23년(세부_실적)'!#REF!</f>
        <v>#REF!</v>
      </c>
      <c r="AX755" s="638" t="e">
        <f t="shared" ref="AX755" si="10901">AW755*1000</f>
        <v>#REF!</v>
      </c>
      <c r="AY755" s="638" t="e">
        <f>'23년(세부_실적)'!#REF!</f>
        <v>#REF!</v>
      </c>
      <c r="AZ755" s="638" t="e">
        <f t="shared" ref="AZ755" si="10902">AY755*1000</f>
        <v>#REF!</v>
      </c>
      <c r="BA755" s="638" t="e">
        <f>'23년(세부_실적)'!#REF!</f>
        <v>#REF!</v>
      </c>
      <c r="BB755" s="638" t="e">
        <f t="shared" ref="BB755" si="10903">BA755*1000</f>
        <v>#REF!</v>
      </c>
      <c r="BC755" s="638" t="e">
        <f>'23년(세부_실적)'!#REF!</f>
        <v>#REF!</v>
      </c>
      <c r="BD755" s="638" t="e">
        <f t="shared" ref="BD755" si="10904">BC755*1000</f>
        <v>#REF!</v>
      </c>
      <c r="BF755" s="617">
        <v>2.5826234123076883</v>
      </c>
      <c r="BG755" s="617">
        <v>9.7007624866935434</v>
      </c>
      <c r="BH755" s="617"/>
      <c r="BI755" s="617"/>
      <c r="BJ755" s="617">
        <v>2.5826234123076883</v>
      </c>
      <c r="BK755" s="617">
        <v>9.7007624866935434</v>
      </c>
      <c r="BL755" s="617">
        <v>15.0382142857143</v>
      </c>
      <c r="BM755" s="617"/>
      <c r="BN755" s="617">
        <v>2.5826234123076883</v>
      </c>
      <c r="BO755" s="617">
        <v>9.7007624866935434</v>
      </c>
      <c r="BP755" s="617">
        <v>15.0382142857143</v>
      </c>
      <c r="BQ755" s="617"/>
      <c r="BR755" s="617">
        <v>2.5826234123076883</v>
      </c>
      <c r="BS755" s="617">
        <v>9.7007624866935434</v>
      </c>
      <c r="BT755" s="617"/>
      <c r="BU755" s="617"/>
      <c r="BV755" s="617">
        <v>2.5826234123076883</v>
      </c>
      <c r="BW755" s="617">
        <v>9.7007624866935434</v>
      </c>
      <c r="BX755" s="617"/>
      <c r="BY755" s="617"/>
      <c r="BZ755" s="617">
        <v>2.5826234123076883</v>
      </c>
      <c r="CA755" s="617">
        <v>9.7007624866935434</v>
      </c>
      <c r="CB755" s="617"/>
      <c r="CC755" s="617"/>
      <c r="CD755" s="617"/>
      <c r="CE755" s="617"/>
      <c r="CF755" s="617"/>
      <c r="CG755" s="617"/>
      <c r="CH755" s="617"/>
      <c r="CI755" s="617"/>
      <c r="CJ755" s="617"/>
      <c r="CK755" s="617"/>
      <c r="CL755" s="617"/>
      <c r="CM755" s="617"/>
      <c r="CN755" s="617"/>
      <c r="CO755" s="617"/>
      <c r="CP755" s="617"/>
      <c r="CQ755" s="617"/>
      <c r="CR755" s="617"/>
      <c r="CS755" s="617"/>
      <c r="CT755" s="617"/>
      <c r="CU755" s="617"/>
      <c r="CV755" s="617"/>
      <c r="CW755" s="617"/>
      <c r="CX755" s="617"/>
      <c r="CY755" s="617"/>
      <c r="CZ755" s="617"/>
      <c r="DA755" s="617"/>
      <c r="DB755" s="6" t="e">
        <f t="shared" si="10279"/>
        <v>#REF!</v>
      </c>
      <c r="DC755" s="6" t="e">
        <f t="shared" si="10280"/>
        <v>#REF!</v>
      </c>
      <c r="DD755" s="6" t="e">
        <f t="shared" si="10281"/>
        <v>#REF!</v>
      </c>
      <c r="DE755" s="6" t="e">
        <f t="shared" si="10282"/>
        <v>#REF!</v>
      </c>
      <c r="DF755" s="6" t="e">
        <f t="shared" si="10283"/>
        <v>#REF!</v>
      </c>
      <c r="DG755" s="6" t="e">
        <f t="shared" si="10284"/>
        <v>#REF!</v>
      </c>
      <c r="DH755" s="6" t="e">
        <f t="shared" si="10285"/>
        <v>#REF!</v>
      </c>
      <c r="DI755" s="6" t="e">
        <f t="shared" si="10286"/>
        <v>#REF!</v>
      </c>
      <c r="DJ755" s="6" t="e">
        <f t="shared" si="10287"/>
        <v>#REF!</v>
      </c>
      <c r="DK755" s="6" t="e">
        <f t="shared" si="10288"/>
        <v>#REF!</v>
      </c>
      <c r="DL755" s="6" t="e">
        <f t="shared" si="10289"/>
        <v>#REF!</v>
      </c>
      <c r="DM755" s="6" t="e">
        <f t="shared" si="10290"/>
        <v>#REF!</v>
      </c>
      <c r="DO755" s="6" t="e">
        <f t="shared" si="10291"/>
        <v>#REF!</v>
      </c>
      <c r="DP755" s="6" t="e">
        <f t="shared" si="10292"/>
        <v>#REF!</v>
      </c>
      <c r="DQ755" s="6" t="e">
        <f t="shared" si="10293"/>
        <v>#REF!</v>
      </c>
      <c r="DR755" s="6" t="e">
        <f t="shared" si="10294"/>
        <v>#REF!</v>
      </c>
      <c r="DS755" s="6" t="e">
        <f t="shared" si="10295"/>
        <v>#REF!</v>
      </c>
      <c r="DT755" s="6" t="e">
        <f t="shared" si="10296"/>
        <v>#REF!</v>
      </c>
      <c r="DU755" s="6" t="e">
        <f t="shared" si="10297"/>
        <v>#REF!</v>
      </c>
      <c r="DV755" s="6" t="e">
        <f t="shared" si="10298"/>
        <v>#REF!</v>
      </c>
      <c r="DW755" s="6" t="e">
        <f t="shared" si="10299"/>
        <v>#REF!</v>
      </c>
      <c r="DX755" s="6" t="e">
        <f t="shared" si="10300"/>
        <v>#REF!</v>
      </c>
      <c r="DY755" s="6" t="e">
        <f t="shared" si="10301"/>
        <v>#REF!</v>
      </c>
      <c r="DZ755" s="6" t="e">
        <f t="shared" si="10302"/>
        <v>#REF!</v>
      </c>
    </row>
    <row r="756" spans="2:130" ht="12" customHeight="1" outlineLevel="1">
      <c r="B756" s="6">
        <f>'23년(세부_실적)'!A1003</f>
        <v>750</v>
      </c>
      <c r="C756" s="620"/>
      <c r="D756" s="620"/>
      <c r="E756" s="620"/>
      <c r="F756" s="622" t="str">
        <f>'23년(세부_실적)'!E1003</f>
        <v>PLN051-B4039250N2S-565 (PLF045-D40W)</v>
      </c>
      <c r="G756" s="622" t="s">
        <v>1705</v>
      </c>
      <c r="H756" s="622" t="str">
        <f>'23년(세부_실적)'!F1003</f>
        <v>39.8W</v>
      </c>
      <c r="I756" s="617" t="str">
        <f>'23년(세부_실적)'!G1003</f>
        <v>구</v>
      </c>
      <c r="J756" s="617" t="str">
        <f>'23년(세부_실적)'!H1003</f>
        <v>SY</v>
      </c>
      <c r="K756" s="617">
        <f>'23년(세부_실적)'!I1003</f>
        <v>15.38</v>
      </c>
      <c r="L756" s="617">
        <f>'23년(세부_실적)'!J1003</f>
        <v>0</v>
      </c>
      <c r="M756" s="617">
        <f>'23년(세부_실적)'!K1003</f>
        <v>15.38</v>
      </c>
      <c r="N756" s="617">
        <f>'23년(세부_실적)'!L1003</f>
        <v>0</v>
      </c>
      <c r="O756" s="617">
        <f>'23년(세부_실적)'!M1003</f>
        <v>15.38</v>
      </c>
      <c r="P756" s="617">
        <f>'23년(세부_실적)'!N1003</f>
        <v>0</v>
      </c>
      <c r="Q756" s="617">
        <f>'23년(세부_실적)'!O1003</f>
        <v>16.72</v>
      </c>
      <c r="R756" s="617">
        <f>'23년(세부_실적)'!P1003</f>
        <v>0</v>
      </c>
      <c r="S756" s="638">
        <f>'23년(세부_실적)'!Q1003</f>
        <v>2.9460000000000002</v>
      </c>
      <c r="T756" s="638">
        <f t="shared" si="10247"/>
        <v>2946</v>
      </c>
      <c r="U756" s="638">
        <f>'23년(세부_실적)'!S1003</f>
        <v>0</v>
      </c>
      <c r="V756" s="638">
        <f t="shared" si="10248"/>
        <v>0</v>
      </c>
      <c r="W756" s="638">
        <f>'23년(세부_실적)'!U1003</f>
        <v>0</v>
      </c>
      <c r="X756" s="638">
        <f t="shared" si="10249"/>
        <v>0</v>
      </c>
      <c r="Y756" s="638">
        <f>'23년(세부_실적)'!W1003</f>
        <v>0</v>
      </c>
      <c r="Z756" s="638">
        <f t="shared" si="10250"/>
        <v>0</v>
      </c>
      <c r="AA756" s="638">
        <f>'23년(세부_실적)'!Y1003</f>
        <v>0</v>
      </c>
      <c r="AB756" s="638">
        <f t="shared" si="10250"/>
        <v>0</v>
      </c>
      <c r="AC756" s="638">
        <f>'23년(세부_실적)'!AA1003</f>
        <v>0</v>
      </c>
      <c r="AD756" s="638">
        <f t="shared" ref="AD756" si="10905">AC756*1000</f>
        <v>0</v>
      </c>
      <c r="AE756" s="638">
        <f>'23년(세부_실적)'!AC1003</f>
        <v>0</v>
      </c>
      <c r="AF756" s="638">
        <f t="shared" ref="AF756" si="10906">AE756*1000</f>
        <v>0</v>
      </c>
      <c r="AG756" s="638">
        <f>'23년(세부_실적)'!AE1003</f>
        <v>0</v>
      </c>
      <c r="AH756" s="638">
        <f t="shared" ref="AH756" si="10907">AG756*1000</f>
        <v>0</v>
      </c>
      <c r="AI756" s="638">
        <f>'23년(세부_실적)'!AG1003</f>
        <v>0</v>
      </c>
      <c r="AJ756" s="638">
        <f t="shared" ref="AJ756" si="10908">AI756*1000</f>
        <v>0</v>
      </c>
      <c r="AK756" s="638">
        <f>'23년(세부_실적)'!AI1003</f>
        <v>0</v>
      </c>
      <c r="AL756" s="638">
        <f t="shared" ref="AL756" si="10909">AK756*1000</f>
        <v>0</v>
      </c>
      <c r="AM756" s="638">
        <f>'23년(세부_실적)'!AK1003</f>
        <v>0.72099999999999997</v>
      </c>
      <c r="AN756" s="638">
        <f t="shared" ref="AN756" si="10910">AM756*1000</f>
        <v>721</v>
      </c>
      <c r="AO756" s="638">
        <f>'23년(세부_실적)'!AM1003</f>
        <v>0</v>
      </c>
      <c r="AP756" s="638">
        <f t="shared" ref="AP756" si="10911">AO756*1000</f>
        <v>0</v>
      </c>
      <c r="AQ756" s="638">
        <f>'23년(세부_실적)'!AO1003</f>
        <v>0</v>
      </c>
      <c r="AR756" s="638">
        <f t="shared" ref="AR756" si="10912">AQ756*1000</f>
        <v>0</v>
      </c>
      <c r="AS756" s="638">
        <f>'23년(세부_실적)'!AQ1003</f>
        <v>0.72099999999999997</v>
      </c>
      <c r="AT756" s="638">
        <f t="shared" ref="AT756" si="10913">AS756*1000</f>
        <v>721</v>
      </c>
      <c r="AU756" s="638">
        <f>'23년(세부_실적)'!AS1003</f>
        <v>2.2250000000000001</v>
      </c>
      <c r="AV756" s="638">
        <f t="shared" ref="AV756" si="10914">AU756*1000</f>
        <v>2225</v>
      </c>
      <c r="AW756" s="638">
        <f>'23년(세부_실적)'!AU1003</f>
        <v>0</v>
      </c>
      <c r="AX756" s="638">
        <f t="shared" ref="AX756" si="10915">AW756*1000</f>
        <v>0</v>
      </c>
      <c r="AY756" s="638">
        <f>'23년(세부_실적)'!AW1003</f>
        <v>0</v>
      </c>
      <c r="AZ756" s="638">
        <f t="shared" ref="AZ756" si="10916">AY756*1000</f>
        <v>0</v>
      </c>
      <c r="BA756" s="638">
        <f>'23년(세부_실적)'!AY1003</f>
        <v>2.2250000000000001</v>
      </c>
      <c r="BB756" s="638">
        <f t="shared" ref="BB756" si="10917">BA756*1000</f>
        <v>2225</v>
      </c>
      <c r="BC756" s="638">
        <f>'23년(세부_실적)'!BA1003</f>
        <v>2.9460000000000002</v>
      </c>
      <c r="BD756" s="638">
        <f t="shared" ref="BD756" si="10918">BC756*1000</f>
        <v>2946</v>
      </c>
      <c r="BF756" s="617">
        <v>2.5826234123076883</v>
      </c>
      <c r="BG756" s="617"/>
      <c r="BH756" s="617"/>
      <c r="BI756" s="617"/>
      <c r="BJ756" s="617">
        <v>2.5826234123076883</v>
      </c>
      <c r="BK756" s="617"/>
      <c r="BL756" s="617"/>
      <c r="BM756" s="617"/>
      <c r="BN756" s="617">
        <v>2.5826234123076883</v>
      </c>
      <c r="BO756" s="617"/>
      <c r="BP756" s="617"/>
      <c r="BQ756" s="617"/>
      <c r="BR756" s="617">
        <v>2.5826234123076883</v>
      </c>
      <c r="BS756" s="617">
        <v>9.7007624866935434</v>
      </c>
      <c r="BT756" s="617"/>
      <c r="BU756" s="617"/>
      <c r="BV756" s="617">
        <v>2.5826234123076883</v>
      </c>
      <c r="BW756" s="617">
        <v>9.7007624866935434</v>
      </c>
      <c r="BX756" s="617">
        <v>15.0382142857143</v>
      </c>
      <c r="BY756" s="617"/>
      <c r="BZ756" s="617">
        <v>2.5826234123076883</v>
      </c>
      <c r="CA756" s="617">
        <v>9.7007624866935434</v>
      </c>
      <c r="CB756" s="617">
        <v>15.64</v>
      </c>
      <c r="CC756" s="617"/>
      <c r="CD756" s="617"/>
      <c r="CE756" s="617"/>
      <c r="CF756" s="617"/>
      <c r="CG756" s="617"/>
      <c r="CH756" s="617"/>
      <c r="CI756" s="617"/>
      <c r="CJ756" s="617"/>
      <c r="CK756" s="617"/>
      <c r="CL756" s="617"/>
      <c r="CM756" s="617"/>
      <c r="CN756" s="617"/>
      <c r="CO756" s="617"/>
      <c r="CP756" s="617"/>
      <c r="CQ756" s="617"/>
      <c r="CR756" s="617"/>
      <c r="CS756" s="617"/>
      <c r="CT756" s="617"/>
      <c r="CU756" s="617"/>
      <c r="CV756" s="617"/>
      <c r="CW756" s="617"/>
      <c r="CX756" s="617"/>
      <c r="CY756" s="617"/>
      <c r="CZ756" s="617"/>
      <c r="DA756" s="617"/>
      <c r="DB756" s="6">
        <f t="shared" si="10279"/>
        <v>0</v>
      </c>
      <c r="DC756" s="6">
        <f t="shared" si="10280"/>
        <v>0</v>
      </c>
      <c r="DD756" s="6">
        <f t="shared" si="10281"/>
        <v>0</v>
      </c>
      <c r="DE756" s="6">
        <f t="shared" si="10282"/>
        <v>0</v>
      </c>
      <c r="DF756" s="6">
        <f t="shared" si="10283"/>
        <v>0</v>
      </c>
      <c r="DG756" s="6">
        <f t="shared" si="10284"/>
        <v>0</v>
      </c>
      <c r="DH756" s="6">
        <f t="shared" si="10285"/>
        <v>0</v>
      </c>
      <c r="DI756" s="6">
        <f t="shared" si="10286"/>
        <v>0</v>
      </c>
      <c r="DJ756" s="6">
        <f t="shared" si="10287"/>
        <v>0</v>
      </c>
      <c r="DK756" s="6">
        <f t="shared" si="10288"/>
        <v>0</v>
      </c>
      <c r="DL756" s="6">
        <f t="shared" si="10289"/>
        <v>0</v>
      </c>
      <c r="DM756" s="6">
        <f t="shared" si="10290"/>
        <v>0</v>
      </c>
      <c r="DO756" s="6">
        <f t="shared" si="10291"/>
        <v>0</v>
      </c>
      <c r="DP756" s="6">
        <f t="shared" si="10292"/>
        <v>0</v>
      </c>
      <c r="DQ756" s="6">
        <f t="shared" si="10293"/>
        <v>0</v>
      </c>
      <c r="DR756" s="6">
        <f t="shared" si="10294"/>
        <v>0</v>
      </c>
      <c r="DS756" s="6">
        <f t="shared" si="10295"/>
        <v>0</v>
      </c>
      <c r="DT756" s="6">
        <f t="shared" si="10296"/>
        <v>0</v>
      </c>
      <c r="DU756" s="6">
        <f t="shared" si="10297"/>
        <v>0</v>
      </c>
      <c r="DV756" s="6">
        <f t="shared" si="10298"/>
        <v>0</v>
      </c>
      <c r="DW756" s="6">
        <f t="shared" si="10299"/>
        <v>0</v>
      </c>
      <c r="DX756" s="6">
        <f t="shared" si="10300"/>
        <v>0</v>
      </c>
      <c r="DY756" s="6">
        <f t="shared" si="10301"/>
        <v>0</v>
      </c>
      <c r="DZ756" s="6">
        <f t="shared" si="10302"/>
        <v>0</v>
      </c>
    </row>
    <row r="757" spans="2:130" ht="12" customHeight="1" outlineLevel="1">
      <c r="B757" s="6">
        <f>'23년(세부_실적)'!A1005</f>
        <v>751</v>
      </c>
      <c r="C757" s="620"/>
      <c r="D757" s="621"/>
      <c r="E757" s="621"/>
      <c r="F757" s="622" t="str">
        <f>'23년(세부_실적)'!E1005</f>
        <v>PLN051-B4039265N2S-565 (PLF045-D40W)</v>
      </c>
      <c r="G757" s="622" t="s">
        <v>1019</v>
      </c>
      <c r="H757" s="622" t="str">
        <f>'23년(세부_실적)'!F1005</f>
        <v>39.8W</v>
      </c>
      <c r="I757" s="617" t="str">
        <f>'23년(세부_실적)'!G1005</f>
        <v>구</v>
      </c>
      <c r="J757" s="617" t="str">
        <f>'23년(세부_실적)'!H1005</f>
        <v>SY</v>
      </c>
      <c r="K757" s="617">
        <f>'23년(세부_실적)'!I1005</f>
        <v>16.510000000000002</v>
      </c>
      <c r="L757" s="617">
        <f>'23년(세부_실적)'!J1005</f>
        <v>0</v>
      </c>
      <c r="M757" s="617">
        <f>'23년(세부_실적)'!K1005</f>
        <v>16.510000000000002</v>
      </c>
      <c r="N757" s="617">
        <f>'23년(세부_실적)'!L1005</f>
        <v>0</v>
      </c>
      <c r="O757" s="617">
        <f>'23년(세부_실적)'!M1005</f>
        <v>16.510000000000002</v>
      </c>
      <c r="P757" s="617">
        <f>'23년(세부_실적)'!N1005</f>
        <v>0</v>
      </c>
      <c r="Q757" s="617">
        <f>'23년(세부_실적)'!O1005</f>
        <v>16.510000000000002</v>
      </c>
      <c r="R757" s="617">
        <f>'23년(세부_실적)'!P1005</f>
        <v>0</v>
      </c>
      <c r="S757" s="638">
        <f>'23년(세부_실적)'!Q1005</f>
        <v>0</v>
      </c>
      <c r="T757" s="638">
        <f t="shared" si="10247"/>
        <v>0</v>
      </c>
      <c r="U757" s="638">
        <f>'23년(세부_실적)'!S1005</f>
        <v>0</v>
      </c>
      <c r="V757" s="638">
        <f t="shared" si="10248"/>
        <v>0</v>
      </c>
      <c r="W757" s="638">
        <f>'23년(세부_실적)'!U1005</f>
        <v>0</v>
      </c>
      <c r="X757" s="638">
        <f t="shared" si="10249"/>
        <v>0</v>
      </c>
      <c r="Y757" s="638">
        <f>'23년(세부_실적)'!W1005</f>
        <v>0</v>
      </c>
      <c r="Z757" s="638">
        <f t="shared" si="10250"/>
        <v>0</v>
      </c>
      <c r="AA757" s="638">
        <f>'23년(세부_실적)'!Y1005</f>
        <v>0</v>
      </c>
      <c r="AB757" s="638">
        <f t="shared" si="10250"/>
        <v>0</v>
      </c>
      <c r="AC757" s="638">
        <f>'23년(세부_실적)'!AA1005</f>
        <v>0</v>
      </c>
      <c r="AD757" s="638">
        <f t="shared" ref="AD757" si="10919">AC757*1000</f>
        <v>0</v>
      </c>
      <c r="AE757" s="638">
        <f>'23년(세부_실적)'!AC1005</f>
        <v>0</v>
      </c>
      <c r="AF757" s="638">
        <f t="shared" ref="AF757" si="10920">AE757*1000</f>
        <v>0</v>
      </c>
      <c r="AG757" s="638">
        <f>'23년(세부_실적)'!AE1005</f>
        <v>0</v>
      </c>
      <c r="AH757" s="638">
        <f t="shared" ref="AH757" si="10921">AG757*1000</f>
        <v>0</v>
      </c>
      <c r="AI757" s="638">
        <f>'23년(세부_실적)'!AG1005</f>
        <v>0</v>
      </c>
      <c r="AJ757" s="638">
        <f t="shared" ref="AJ757" si="10922">AI757*1000</f>
        <v>0</v>
      </c>
      <c r="AK757" s="638">
        <f>'23년(세부_실적)'!AI1005</f>
        <v>0</v>
      </c>
      <c r="AL757" s="638">
        <f t="shared" ref="AL757" si="10923">AK757*1000</f>
        <v>0</v>
      </c>
      <c r="AM757" s="638">
        <f>'23년(세부_실적)'!AK1005</f>
        <v>0</v>
      </c>
      <c r="AN757" s="638">
        <f t="shared" ref="AN757" si="10924">AM757*1000</f>
        <v>0</v>
      </c>
      <c r="AO757" s="638">
        <f>'23년(세부_실적)'!AM1005</f>
        <v>0</v>
      </c>
      <c r="AP757" s="638">
        <f t="shared" ref="AP757" si="10925">AO757*1000</f>
        <v>0</v>
      </c>
      <c r="AQ757" s="638">
        <f>'23년(세부_실적)'!AO1005</f>
        <v>0</v>
      </c>
      <c r="AR757" s="638">
        <f t="shared" ref="AR757" si="10926">AQ757*1000</f>
        <v>0</v>
      </c>
      <c r="AS757" s="638">
        <f>'23년(세부_실적)'!AQ1005</f>
        <v>0</v>
      </c>
      <c r="AT757" s="638">
        <f t="shared" ref="AT757" si="10927">AS757*1000</f>
        <v>0</v>
      </c>
      <c r="AU757" s="638">
        <f>'23년(세부_실적)'!AS1005</f>
        <v>0</v>
      </c>
      <c r="AV757" s="638">
        <f t="shared" ref="AV757" si="10928">AU757*1000</f>
        <v>0</v>
      </c>
      <c r="AW757" s="638">
        <f>'23년(세부_실적)'!AU1005</f>
        <v>0</v>
      </c>
      <c r="AX757" s="638">
        <f t="shared" ref="AX757" si="10929">AW757*1000</f>
        <v>0</v>
      </c>
      <c r="AY757" s="638">
        <f>'23년(세부_실적)'!AW1005</f>
        <v>0</v>
      </c>
      <c r="AZ757" s="638">
        <f t="shared" ref="AZ757" si="10930">AY757*1000</f>
        <v>0</v>
      </c>
      <c r="BA757" s="638">
        <f>'23년(세부_실적)'!AY1005</f>
        <v>0</v>
      </c>
      <c r="BB757" s="638">
        <f t="shared" ref="BB757" si="10931">BA757*1000</f>
        <v>0</v>
      </c>
      <c r="BC757" s="638">
        <f>'23년(세부_실적)'!BA1005</f>
        <v>0</v>
      </c>
      <c r="BD757" s="638">
        <f t="shared" ref="BD757" si="10932">BC757*1000</f>
        <v>0</v>
      </c>
      <c r="BF757" s="617">
        <v>2.5826234123076901</v>
      </c>
      <c r="BG757" s="617">
        <v>9.7007624866935434</v>
      </c>
      <c r="BH757" s="617" t="e">
        <f>VLOOKUP(F757,'[1]영업계획서(세부)'!$E$8:$H$532,3,0)</f>
        <v>#N/A</v>
      </c>
      <c r="BI757" s="617"/>
      <c r="BJ757" s="617">
        <v>2.5826234123076901</v>
      </c>
      <c r="BK757" s="617">
        <v>9.7007624866935434</v>
      </c>
      <c r="BL757" s="617"/>
      <c r="BM757" s="617"/>
      <c r="BN757" s="617">
        <v>2.5826234123076901</v>
      </c>
      <c r="BO757" s="617">
        <v>9.7007624866935434</v>
      </c>
      <c r="BP757" s="617"/>
      <c r="BQ757" s="617"/>
      <c r="BR757" s="617">
        <v>2.5826234123076901</v>
      </c>
      <c r="BS757" s="617">
        <v>9.7007624866935434</v>
      </c>
      <c r="BT757" s="617"/>
      <c r="BU757" s="617"/>
      <c r="BV757" s="617">
        <v>2.5826234123076901</v>
      </c>
      <c r="BW757" s="617">
        <v>9.7007624866935434</v>
      </c>
      <c r="BX757" s="617"/>
      <c r="BY757" s="617"/>
      <c r="BZ757" s="617">
        <v>2.5826234123076901</v>
      </c>
      <c r="CA757" s="617">
        <v>9.7007624866935434</v>
      </c>
      <c r="CB757" s="617"/>
      <c r="CC757" s="617"/>
      <c r="CD757" s="617"/>
      <c r="CE757" s="617"/>
      <c r="CF757" s="617"/>
      <c r="CG757" s="617"/>
      <c r="CH757" s="617"/>
      <c r="CI757" s="617"/>
      <c r="CJ757" s="617"/>
      <c r="CK757" s="617"/>
      <c r="CL757" s="617"/>
      <c r="CM757" s="617"/>
      <c r="CN757" s="617"/>
      <c r="CO757" s="617"/>
      <c r="CP757" s="617"/>
      <c r="CQ757" s="617"/>
      <c r="CR757" s="617"/>
      <c r="CS757" s="617"/>
      <c r="CT757" s="617"/>
      <c r="CU757" s="617"/>
      <c r="CV757" s="617"/>
      <c r="CW757" s="617"/>
      <c r="CX757" s="617"/>
      <c r="CY757" s="617"/>
      <c r="CZ757" s="617"/>
      <c r="DA757" s="617"/>
      <c r="DB757" s="6" t="e">
        <f t="shared" si="10279"/>
        <v>#N/A</v>
      </c>
      <c r="DC757" s="6">
        <f t="shared" si="10280"/>
        <v>0</v>
      </c>
      <c r="DD757" s="6">
        <f t="shared" si="10281"/>
        <v>0</v>
      </c>
      <c r="DE757" s="6">
        <f t="shared" si="10282"/>
        <v>0</v>
      </c>
      <c r="DF757" s="6">
        <f t="shared" si="10283"/>
        <v>0</v>
      </c>
      <c r="DG757" s="6">
        <f t="shared" si="10284"/>
        <v>0</v>
      </c>
      <c r="DH757" s="6">
        <f t="shared" si="10285"/>
        <v>0</v>
      </c>
      <c r="DI757" s="6">
        <f t="shared" si="10286"/>
        <v>0</v>
      </c>
      <c r="DJ757" s="6">
        <f t="shared" si="10287"/>
        <v>0</v>
      </c>
      <c r="DK757" s="6">
        <f t="shared" si="10288"/>
        <v>0</v>
      </c>
      <c r="DL757" s="6">
        <f t="shared" si="10289"/>
        <v>0</v>
      </c>
      <c r="DM757" s="6">
        <f t="shared" si="10290"/>
        <v>0</v>
      </c>
      <c r="DO757" s="6">
        <f t="shared" si="10291"/>
        <v>0</v>
      </c>
      <c r="DP757" s="6">
        <f t="shared" si="10292"/>
        <v>0</v>
      </c>
      <c r="DQ757" s="6">
        <f t="shared" si="10293"/>
        <v>0</v>
      </c>
      <c r="DR757" s="6">
        <f t="shared" si="10294"/>
        <v>0</v>
      </c>
      <c r="DS757" s="6">
        <f t="shared" si="10295"/>
        <v>0</v>
      </c>
      <c r="DT757" s="6">
        <f t="shared" si="10296"/>
        <v>0</v>
      </c>
      <c r="DU757" s="6">
        <f t="shared" si="10297"/>
        <v>0</v>
      </c>
      <c r="DV757" s="6">
        <f t="shared" si="10298"/>
        <v>0</v>
      </c>
      <c r="DW757" s="6">
        <f t="shared" si="10299"/>
        <v>0</v>
      </c>
      <c r="DX757" s="6">
        <f t="shared" si="10300"/>
        <v>0</v>
      </c>
      <c r="DY757" s="6">
        <f t="shared" si="10301"/>
        <v>0</v>
      </c>
      <c r="DZ757" s="6">
        <f t="shared" si="10302"/>
        <v>0</v>
      </c>
    </row>
    <row r="758" spans="2:130" ht="12" customHeight="1" outlineLevel="1">
      <c r="B758" s="6">
        <f>'23년(세부_실적)'!A1013</f>
        <v>752</v>
      </c>
      <c r="C758" s="620"/>
      <c r="D758" s="618" t="str">
        <f>'23년(세부_실적)'!C1013</f>
        <v>다운라이트</v>
      </c>
      <c r="E758" s="618" t="str">
        <f>'23년(세부_실적)'!D1013</f>
        <v>5.5W</v>
      </c>
      <c r="F758" s="622" t="str">
        <f>'23년(세부_실적)'!E1013</f>
        <v>PLN065-D750530-565</v>
      </c>
      <c r="G758" s="622" t="s">
        <v>1750</v>
      </c>
      <c r="H758" s="622"/>
      <c r="I758" s="617" t="str">
        <f>'23년(세부_실적)'!G1013</f>
        <v>구</v>
      </c>
      <c r="J758" s="617" t="str">
        <f>'23년(세부_실적)'!H1013</f>
        <v>SY</v>
      </c>
      <c r="K758" s="617">
        <f>'23년(세부_실적)'!I1013</f>
        <v>0.93</v>
      </c>
      <c r="L758" s="617">
        <f>'23년(세부_실적)'!J1013</f>
        <v>0</v>
      </c>
      <c r="M758" s="617">
        <f>'23년(세부_실적)'!K1013</f>
        <v>0.93</v>
      </c>
      <c r="N758" s="617">
        <f>'23년(세부_실적)'!L1013</f>
        <v>0</v>
      </c>
      <c r="O758" s="617">
        <f>'23년(세부_실적)'!M1013</f>
        <v>0.93</v>
      </c>
      <c r="P758" s="617">
        <f>'23년(세부_실적)'!N1013</f>
        <v>0</v>
      </c>
      <c r="Q758" s="617">
        <f>'23년(세부_실적)'!O1013</f>
        <v>1</v>
      </c>
      <c r="R758" s="617">
        <f>'23년(세부_실적)'!P1013</f>
        <v>0</v>
      </c>
      <c r="S758" s="638">
        <f>'23년(세부_실적)'!Q1013</f>
        <v>13.36</v>
      </c>
      <c r="T758" s="638">
        <f t="shared" si="10247"/>
        <v>13360</v>
      </c>
      <c r="U758" s="638">
        <f>'23년(세부_실적)'!S1013</f>
        <v>0</v>
      </c>
      <c r="V758" s="638">
        <f t="shared" si="10248"/>
        <v>0</v>
      </c>
      <c r="W758" s="638">
        <f>'23년(세부_실적)'!U1013</f>
        <v>0</v>
      </c>
      <c r="X758" s="638">
        <f t="shared" si="10249"/>
        <v>0</v>
      </c>
      <c r="Y758" s="638">
        <f>'23년(세부_실적)'!W1013</f>
        <v>0</v>
      </c>
      <c r="Z758" s="638">
        <f t="shared" si="10250"/>
        <v>0</v>
      </c>
      <c r="AA758" s="638">
        <f>'23년(세부_실적)'!Y1013</f>
        <v>0</v>
      </c>
      <c r="AB758" s="638">
        <f t="shared" si="10250"/>
        <v>0</v>
      </c>
      <c r="AC758" s="638">
        <f>'23년(세부_실적)'!AA1013</f>
        <v>0</v>
      </c>
      <c r="AD758" s="638">
        <f t="shared" ref="AD758" si="10933">AC758*1000</f>
        <v>0</v>
      </c>
      <c r="AE758" s="638">
        <f>'23년(세부_실적)'!AC1013</f>
        <v>0.309</v>
      </c>
      <c r="AF758" s="638">
        <f t="shared" ref="AF758" si="10934">AE758*1000</f>
        <v>309</v>
      </c>
      <c r="AG758" s="638">
        <f>'23년(세부_실적)'!AE1013</f>
        <v>0.72099999999999997</v>
      </c>
      <c r="AH758" s="638">
        <f t="shared" ref="AH758" si="10935">AG758*1000</f>
        <v>721</v>
      </c>
      <c r="AI758" s="638">
        <f>'23년(세부_실적)'!AG1013</f>
        <v>1.03</v>
      </c>
      <c r="AJ758" s="638">
        <f t="shared" ref="AJ758" si="10936">AI758*1000</f>
        <v>1030</v>
      </c>
      <c r="AK758" s="638">
        <f>'23년(세부_실적)'!AI1013</f>
        <v>1.03</v>
      </c>
      <c r="AL758" s="638">
        <f t="shared" ref="AL758" si="10937">AK758*1000</f>
        <v>1030</v>
      </c>
      <c r="AM758" s="638">
        <f>'23년(세부_실적)'!AK1013</f>
        <v>0.51500000000000001</v>
      </c>
      <c r="AN758" s="638">
        <f t="shared" ref="AN758" si="10938">AM758*1000</f>
        <v>515</v>
      </c>
      <c r="AO758" s="638">
        <f>'23년(세부_실적)'!AM1013</f>
        <v>4.12</v>
      </c>
      <c r="AP758" s="638">
        <f t="shared" ref="AP758" si="10939">AO758*1000</f>
        <v>4120</v>
      </c>
      <c r="AQ758" s="638">
        <f>'23년(세부_실적)'!AO1013</f>
        <v>2.5750000000000002</v>
      </c>
      <c r="AR758" s="638">
        <f t="shared" ref="AR758" si="10940">AQ758*1000</f>
        <v>2575</v>
      </c>
      <c r="AS758" s="638">
        <f>'23년(세부_실적)'!AQ1013</f>
        <v>7.21</v>
      </c>
      <c r="AT758" s="638">
        <f t="shared" ref="AT758" si="10941">AS758*1000</f>
        <v>7210</v>
      </c>
      <c r="AU758" s="638">
        <f>'23년(세부_실적)'!AS1013</f>
        <v>4.12</v>
      </c>
      <c r="AV758" s="638">
        <f t="shared" ref="AV758" si="10942">AU758*1000</f>
        <v>4120</v>
      </c>
      <c r="AW758" s="638">
        <f>'23년(세부_실적)'!AU1013</f>
        <v>1</v>
      </c>
      <c r="AX758" s="638">
        <f t="shared" ref="AX758" si="10943">AW758*1000</f>
        <v>1000</v>
      </c>
      <c r="AY758" s="638">
        <f>'23년(세부_실적)'!AW1013</f>
        <v>0</v>
      </c>
      <c r="AZ758" s="638">
        <f t="shared" ref="AZ758" si="10944">AY758*1000</f>
        <v>0</v>
      </c>
      <c r="BA758" s="638">
        <f>'23년(세부_실적)'!AY1013</f>
        <v>5.12</v>
      </c>
      <c r="BB758" s="638">
        <f t="shared" ref="BB758" si="10945">BA758*1000</f>
        <v>5120</v>
      </c>
      <c r="BC758" s="638">
        <f>'23년(세부_실적)'!BA1013</f>
        <v>12.33</v>
      </c>
      <c r="BD758" s="638">
        <f t="shared" ref="BD758" si="10946">BC758*1000</f>
        <v>12330</v>
      </c>
      <c r="BF758" s="617">
        <v>0.16</v>
      </c>
      <c r="BG758" s="617">
        <v>0.4139734690909091</v>
      </c>
      <c r="BH758" s="617">
        <f>VLOOKUP(F758,'[1]영업계획서(세부)'!$E$8:$H$532,3,0)</f>
        <v>0.93</v>
      </c>
      <c r="BI758" s="617"/>
      <c r="BJ758" s="617">
        <v>0.16</v>
      </c>
      <c r="BK758" s="617">
        <v>0.4139734690909091</v>
      </c>
      <c r="BL758" s="617">
        <v>0.93</v>
      </c>
      <c r="BM758" s="617"/>
      <c r="BN758" s="617">
        <v>0.16</v>
      </c>
      <c r="BO758" s="617">
        <v>0.4139734690909091</v>
      </c>
      <c r="BP758" s="617">
        <v>0.93</v>
      </c>
      <c r="BQ758" s="617"/>
      <c r="BR758" s="617">
        <v>0.16</v>
      </c>
      <c r="BS758" s="617">
        <v>0.42827346909090913</v>
      </c>
      <c r="BT758" s="617">
        <v>0.93</v>
      </c>
      <c r="BU758" s="617"/>
      <c r="BV758" s="617">
        <v>0.16</v>
      </c>
      <c r="BW758" s="617">
        <v>0.42827346909090913</v>
      </c>
      <c r="BX758" s="617">
        <v>0.93</v>
      </c>
      <c r="BY758" s="617"/>
      <c r="BZ758" s="617">
        <v>0.16</v>
      </c>
      <c r="CA758" s="617">
        <v>0.42827346909090913</v>
      </c>
      <c r="CB758" s="617">
        <v>0.97</v>
      </c>
      <c r="CC758" s="617"/>
      <c r="CD758" s="617"/>
      <c r="CE758" s="617"/>
      <c r="CF758" s="617"/>
      <c r="CG758" s="617"/>
      <c r="CH758" s="617"/>
      <c r="CI758" s="617"/>
      <c r="CJ758" s="617"/>
      <c r="CK758" s="617"/>
      <c r="CL758" s="617"/>
      <c r="CM758" s="617"/>
      <c r="CN758" s="617"/>
      <c r="CO758" s="617"/>
      <c r="CP758" s="617"/>
      <c r="CQ758" s="617"/>
      <c r="CR758" s="617"/>
      <c r="CS758" s="617"/>
      <c r="CT758" s="617"/>
      <c r="CU758" s="617"/>
      <c r="CV758" s="617"/>
      <c r="CW758" s="617"/>
      <c r="CX758" s="617"/>
      <c r="CY758" s="617"/>
      <c r="CZ758" s="617"/>
      <c r="DA758" s="617"/>
      <c r="DB758" s="6">
        <f t="shared" si="10279"/>
        <v>0</v>
      </c>
      <c r="DC758" s="6">
        <f t="shared" si="10280"/>
        <v>0</v>
      </c>
      <c r="DD758" s="6">
        <f t="shared" si="10281"/>
        <v>0</v>
      </c>
      <c r="DE758" s="6">
        <f t="shared" si="10282"/>
        <v>0</v>
      </c>
      <c r="DF758" s="6">
        <f t="shared" si="10283"/>
        <v>380503.74329999997</v>
      </c>
      <c r="DG758" s="6">
        <f t="shared" si="10284"/>
        <v>909341.85510000004</v>
      </c>
      <c r="DH758" s="6">
        <f t="shared" si="10285"/>
        <v>0</v>
      </c>
      <c r="DI758" s="6">
        <f t="shared" si="10286"/>
        <v>5286397.9560000002</v>
      </c>
      <c r="DJ758" s="6">
        <f t="shared" si="10287"/>
        <v>0</v>
      </c>
      <c r="DK758" s="6">
        <f t="shared" si="10288"/>
        <v>0</v>
      </c>
      <c r="DL758" s="6">
        <f t="shared" si="10289"/>
        <v>0</v>
      </c>
      <c r="DM758" s="6">
        <f t="shared" si="10290"/>
        <v>0</v>
      </c>
      <c r="DO758" s="6">
        <f t="shared" si="10291"/>
        <v>0</v>
      </c>
      <c r="DP758" s="6">
        <f t="shared" si="10292"/>
        <v>0</v>
      </c>
      <c r="DQ758" s="6">
        <f t="shared" si="10293"/>
        <v>0</v>
      </c>
      <c r="DR758" s="6">
        <f t="shared" si="10294"/>
        <v>0</v>
      </c>
      <c r="DS758" s="6">
        <f t="shared" si="10295"/>
        <v>240688.4484657718</v>
      </c>
      <c r="DT758" s="6">
        <f t="shared" si="10296"/>
        <v>551486.27596828854</v>
      </c>
      <c r="DU758" s="6">
        <f t="shared" si="10297"/>
        <v>0</v>
      </c>
      <c r="DV758" s="6">
        <f t="shared" si="10298"/>
        <v>0</v>
      </c>
      <c r="DW758" s="6">
        <f t="shared" si="10299"/>
        <v>0</v>
      </c>
      <c r="DX758" s="6">
        <f t="shared" si="10300"/>
        <v>0</v>
      </c>
      <c r="DY758" s="6">
        <f t="shared" si="10301"/>
        <v>0</v>
      </c>
      <c r="DZ758" s="6">
        <f t="shared" si="10302"/>
        <v>0</v>
      </c>
    </row>
    <row r="759" spans="2:130" ht="12" customHeight="1" outlineLevel="1">
      <c r="B759" s="6">
        <f>'23년(세부_실적)'!A1015</f>
        <v>753</v>
      </c>
      <c r="C759" s="620"/>
      <c r="D759" s="620"/>
      <c r="E759" s="620"/>
      <c r="F759" s="622" t="str">
        <f>'23년(세부_실적)'!E1015</f>
        <v>PLN065-D750540-565</v>
      </c>
      <c r="G759" s="622" t="s">
        <v>1706</v>
      </c>
      <c r="H759" s="622"/>
      <c r="I759" s="617" t="str">
        <f>'23년(세부_실적)'!G1015</f>
        <v>구</v>
      </c>
      <c r="J759" s="617" t="str">
        <f>'23년(세부_실적)'!H1015</f>
        <v>SY</v>
      </c>
      <c r="K759" s="617">
        <f>'23년(세부_실적)'!I1015</f>
        <v>0.93</v>
      </c>
      <c r="L759" s="617">
        <f>'23년(세부_실적)'!J1015</f>
        <v>0</v>
      </c>
      <c r="M759" s="617">
        <f>'23년(세부_실적)'!K1015</f>
        <v>0.93</v>
      </c>
      <c r="N759" s="617">
        <f>'23년(세부_실적)'!L1015</f>
        <v>0</v>
      </c>
      <c r="O759" s="617">
        <f>'23년(세부_실적)'!M1015</f>
        <v>0.93</v>
      </c>
      <c r="P759" s="617">
        <f>'23년(세부_실적)'!N1015</f>
        <v>0</v>
      </c>
      <c r="Q759" s="617">
        <f>'23년(세부_실적)'!O1015</f>
        <v>0.93</v>
      </c>
      <c r="R759" s="617">
        <f>'23년(세부_실적)'!P1015</f>
        <v>0</v>
      </c>
      <c r="S759" s="638">
        <f>'23년(세부_실적)'!Q1015</f>
        <v>0</v>
      </c>
      <c r="T759" s="638">
        <f t="shared" si="10247"/>
        <v>0</v>
      </c>
      <c r="U759" s="638">
        <f>'23년(세부_실적)'!S1015</f>
        <v>0</v>
      </c>
      <c r="V759" s="638">
        <f t="shared" si="10248"/>
        <v>0</v>
      </c>
      <c r="W759" s="638">
        <f>'23년(세부_실적)'!U1015</f>
        <v>0</v>
      </c>
      <c r="X759" s="638">
        <f t="shared" si="10249"/>
        <v>0</v>
      </c>
      <c r="Y759" s="638">
        <f>'23년(세부_실적)'!W1015</f>
        <v>0</v>
      </c>
      <c r="Z759" s="638">
        <f t="shared" si="10250"/>
        <v>0</v>
      </c>
      <c r="AA759" s="638">
        <f>'23년(세부_실적)'!Y1015</f>
        <v>0</v>
      </c>
      <c r="AB759" s="638">
        <f t="shared" si="10250"/>
        <v>0</v>
      </c>
      <c r="AC759" s="638">
        <f>'23년(세부_실적)'!AA1015</f>
        <v>0</v>
      </c>
      <c r="AD759" s="638">
        <f t="shared" ref="AD759" si="10947">AC759*1000</f>
        <v>0</v>
      </c>
      <c r="AE759" s="638">
        <f>'23년(세부_실적)'!AC1015</f>
        <v>0</v>
      </c>
      <c r="AF759" s="638">
        <f t="shared" ref="AF759" si="10948">AE759*1000</f>
        <v>0</v>
      </c>
      <c r="AG759" s="638">
        <f>'23년(세부_실적)'!AE1015</f>
        <v>0</v>
      </c>
      <c r="AH759" s="638">
        <f t="shared" ref="AH759" si="10949">AG759*1000</f>
        <v>0</v>
      </c>
      <c r="AI759" s="638">
        <f>'23년(세부_실적)'!AG1015</f>
        <v>0</v>
      </c>
      <c r="AJ759" s="638">
        <f t="shared" ref="AJ759" si="10950">AI759*1000</f>
        <v>0</v>
      </c>
      <c r="AK759" s="638">
        <f>'23년(세부_실적)'!AI1015</f>
        <v>0</v>
      </c>
      <c r="AL759" s="638">
        <f t="shared" ref="AL759" si="10951">AK759*1000</f>
        <v>0</v>
      </c>
      <c r="AM759" s="638">
        <f>'23년(세부_실적)'!AK1015</f>
        <v>0</v>
      </c>
      <c r="AN759" s="638">
        <f t="shared" ref="AN759" si="10952">AM759*1000</f>
        <v>0</v>
      </c>
      <c r="AO759" s="638">
        <f>'23년(세부_실적)'!AM1015</f>
        <v>0</v>
      </c>
      <c r="AP759" s="638">
        <f t="shared" ref="AP759" si="10953">AO759*1000</f>
        <v>0</v>
      </c>
      <c r="AQ759" s="638">
        <f>'23년(세부_실적)'!AO1015</f>
        <v>0</v>
      </c>
      <c r="AR759" s="638">
        <f t="shared" ref="AR759" si="10954">AQ759*1000</f>
        <v>0</v>
      </c>
      <c r="AS759" s="638">
        <f>'23년(세부_실적)'!AQ1015</f>
        <v>0</v>
      </c>
      <c r="AT759" s="638">
        <f t="shared" ref="AT759" si="10955">AS759*1000</f>
        <v>0</v>
      </c>
      <c r="AU759" s="638">
        <f>'23년(세부_실적)'!AS1015</f>
        <v>0</v>
      </c>
      <c r="AV759" s="638">
        <f t="shared" ref="AV759" si="10956">AU759*1000</f>
        <v>0</v>
      </c>
      <c r="AW759" s="638">
        <f>'23년(세부_실적)'!AU1015</f>
        <v>0</v>
      </c>
      <c r="AX759" s="638">
        <f t="shared" ref="AX759" si="10957">AW759*1000</f>
        <v>0</v>
      </c>
      <c r="AY759" s="638">
        <f>'23년(세부_실적)'!AW1015</f>
        <v>0</v>
      </c>
      <c r="AZ759" s="638">
        <f t="shared" ref="AZ759" si="10958">AY759*1000</f>
        <v>0</v>
      </c>
      <c r="BA759" s="638">
        <f>'23년(세부_실적)'!AY1015</f>
        <v>0</v>
      </c>
      <c r="BB759" s="638">
        <f t="shared" ref="BB759" si="10959">BA759*1000</f>
        <v>0</v>
      </c>
      <c r="BC759" s="638">
        <f>'23년(세부_실적)'!BA1015</f>
        <v>0</v>
      </c>
      <c r="BD759" s="638">
        <f t="shared" ref="BD759" si="10960">BC759*1000</f>
        <v>0</v>
      </c>
      <c r="BF759" s="617">
        <v>0.16</v>
      </c>
      <c r="BG759" s="617">
        <v>0.4139734690909091</v>
      </c>
      <c r="BH759" s="617"/>
      <c r="BI759" s="617"/>
      <c r="BJ759" s="617">
        <v>0.16</v>
      </c>
      <c r="BK759" s="617">
        <v>0.4139734690909091</v>
      </c>
      <c r="BL759" s="617"/>
      <c r="BM759" s="617"/>
      <c r="BN759" s="617">
        <v>0.16</v>
      </c>
      <c r="BO759" s="617">
        <v>0.4139734690909091</v>
      </c>
      <c r="BP759" s="617"/>
      <c r="BQ759" s="617"/>
      <c r="BR759" s="617">
        <v>0.16</v>
      </c>
      <c r="BS759" s="617">
        <v>0.42827346909090913</v>
      </c>
      <c r="BT759" s="617"/>
      <c r="BU759" s="617"/>
      <c r="BV759" s="617">
        <v>0.16</v>
      </c>
      <c r="BW759" s="617">
        <v>0.42827346909090913</v>
      </c>
      <c r="BX759" s="617"/>
      <c r="BY759" s="617"/>
      <c r="BZ759" s="617">
        <v>0.16</v>
      </c>
      <c r="CA759" s="617">
        <v>0.42827346909090913</v>
      </c>
      <c r="CB759" s="617"/>
      <c r="CC759" s="617"/>
      <c r="CD759" s="617"/>
      <c r="CE759" s="617"/>
      <c r="CF759" s="617"/>
      <c r="CG759" s="617"/>
      <c r="CH759" s="617"/>
      <c r="CI759" s="617"/>
      <c r="CJ759" s="617"/>
      <c r="CK759" s="617"/>
      <c r="CL759" s="617"/>
      <c r="CM759" s="617"/>
      <c r="CN759" s="617"/>
      <c r="CO759" s="617"/>
      <c r="CP759" s="617"/>
      <c r="CQ759" s="617"/>
      <c r="CR759" s="617"/>
      <c r="CS759" s="617"/>
      <c r="CT759" s="617"/>
      <c r="CU759" s="617"/>
      <c r="CV759" s="617"/>
      <c r="CW759" s="617"/>
      <c r="CX759" s="617"/>
      <c r="CY759" s="617"/>
      <c r="CZ759" s="617"/>
      <c r="DA759" s="617"/>
      <c r="DB759" s="6">
        <f t="shared" si="10279"/>
        <v>0</v>
      </c>
      <c r="DC759" s="6">
        <f t="shared" si="10280"/>
        <v>0</v>
      </c>
      <c r="DD759" s="6">
        <f t="shared" si="10281"/>
        <v>0</v>
      </c>
      <c r="DE759" s="6">
        <f t="shared" si="10282"/>
        <v>0</v>
      </c>
      <c r="DF759" s="6">
        <f t="shared" si="10283"/>
        <v>0</v>
      </c>
      <c r="DG759" s="6">
        <f t="shared" si="10284"/>
        <v>0</v>
      </c>
      <c r="DH759" s="6">
        <f t="shared" si="10285"/>
        <v>0</v>
      </c>
      <c r="DI759" s="6">
        <f t="shared" si="10286"/>
        <v>0</v>
      </c>
      <c r="DJ759" s="6">
        <f t="shared" si="10287"/>
        <v>0</v>
      </c>
      <c r="DK759" s="6">
        <f t="shared" si="10288"/>
        <v>0</v>
      </c>
      <c r="DL759" s="6">
        <f t="shared" si="10289"/>
        <v>0</v>
      </c>
      <c r="DM759" s="6">
        <f t="shared" si="10290"/>
        <v>0</v>
      </c>
      <c r="DO759" s="6">
        <f t="shared" si="10291"/>
        <v>0</v>
      </c>
      <c r="DP759" s="6">
        <f t="shared" si="10292"/>
        <v>0</v>
      </c>
      <c r="DQ759" s="6">
        <f t="shared" si="10293"/>
        <v>0</v>
      </c>
      <c r="DR759" s="6">
        <f t="shared" si="10294"/>
        <v>0</v>
      </c>
      <c r="DS759" s="6">
        <f t="shared" si="10295"/>
        <v>0</v>
      </c>
      <c r="DT759" s="6">
        <f t="shared" si="10296"/>
        <v>0</v>
      </c>
      <c r="DU759" s="6">
        <f t="shared" si="10297"/>
        <v>0</v>
      </c>
      <c r="DV759" s="6">
        <f t="shared" si="10298"/>
        <v>0</v>
      </c>
      <c r="DW759" s="6">
        <f t="shared" si="10299"/>
        <v>0</v>
      </c>
      <c r="DX759" s="6">
        <f t="shared" si="10300"/>
        <v>0</v>
      </c>
      <c r="DY759" s="6">
        <f t="shared" si="10301"/>
        <v>0</v>
      </c>
      <c r="DZ759" s="6">
        <f t="shared" si="10302"/>
        <v>0</v>
      </c>
    </row>
    <row r="760" spans="2:130" ht="12" customHeight="1" outlineLevel="1">
      <c r="B760" s="6">
        <f>'23년(세부_실적)'!A1016</f>
        <v>754</v>
      </c>
      <c r="C760" s="620"/>
      <c r="D760" s="620"/>
      <c r="E760" s="621"/>
      <c r="F760" s="622" t="str">
        <f>'23년(세부_실적)'!E1016</f>
        <v>PLN065-D750550-565</v>
      </c>
      <c r="G760" s="622" t="s">
        <v>1020</v>
      </c>
      <c r="H760" s="622"/>
      <c r="I760" s="617" t="str">
        <f>'23년(세부_실적)'!G1016</f>
        <v>구</v>
      </c>
      <c r="J760" s="617" t="str">
        <f>'23년(세부_실적)'!H1016</f>
        <v>SY</v>
      </c>
      <c r="K760" s="617">
        <f>'23년(세부_실적)'!I1016</f>
        <v>1</v>
      </c>
      <c r="L760" s="617">
        <f>'23년(세부_실적)'!J1016</f>
        <v>0</v>
      </c>
      <c r="M760" s="617">
        <f>'23년(세부_실적)'!K1016</f>
        <v>1</v>
      </c>
      <c r="N760" s="617">
        <f>'23년(세부_실적)'!L1016</f>
        <v>0</v>
      </c>
      <c r="O760" s="617">
        <f>'23년(세부_실적)'!M1016</f>
        <v>1</v>
      </c>
      <c r="P760" s="617">
        <f>'23년(세부_실적)'!N1016</f>
        <v>0</v>
      </c>
      <c r="Q760" s="617">
        <f>'23년(세부_실적)'!O1016</f>
        <v>1</v>
      </c>
      <c r="R760" s="617">
        <f>'23년(세부_실적)'!P1016</f>
        <v>0</v>
      </c>
      <c r="S760" s="638">
        <f>'23년(세부_실적)'!Q1016</f>
        <v>14.493</v>
      </c>
      <c r="T760" s="638">
        <f t="shared" si="10247"/>
        <v>14493</v>
      </c>
      <c r="U760" s="638">
        <f>'23년(세부_실적)'!S1016</f>
        <v>0</v>
      </c>
      <c r="V760" s="638">
        <f t="shared" si="10248"/>
        <v>0</v>
      </c>
      <c r="W760" s="638">
        <f>'23년(세부_실적)'!U1016</f>
        <v>0</v>
      </c>
      <c r="X760" s="638">
        <f t="shared" si="10249"/>
        <v>0</v>
      </c>
      <c r="Y760" s="638">
        <f>'23년(세부_실적)'!W1016</f>
        <v>3.09</v>
      </c>
      <c r="Z760" s="638">
        <f t="shared" si="10250"/>
        <v>3090</v>
      </c>
      <c r="AA760" s="638">
        <f>'23년(세부_실적)'!Y1016</f>
        <v>3.09</v>
      </c>
      <c r="AB760" s="638">
        <f t="shared" si="10250"/>
        <v>3090</v>
      </c>
      <c r="AC760" s="638">
        <f>'23년(세부_실적)'!AA1016</f>
        <v>0</v>
      </c>
      <c r="AD760" s="638">
        <f t="shared" ref="AD760" si="10961">AC760*1000</f>
        <v>0</v>
      </c>
      <c r="AE760" s="638">
        <f>'23년(세부_실적)'!AC1016</f>
        <v>0.61799999999999999</v>
      </c>
      <c r="AF760" s="638">
        <f t="shared" ref="AF760" si="10962">AE760*1000</f>
        <v>618</v>
      </c>
      <c r="AG760" s="638">
        <f>'23년(세부_실적)'!AE1016</f>
        <v>0</v>
      </c>
      <c r="AH760" s="638">
        <f t="shared" ref="AH760" si="10963">AG760*1000</f>
        <v>0</v>
      </c>
      <c r="AI760" s="638">
        <f>'23년(세부_실적)'!AG1016</f>
        <v>0.61799999999999999</v>
      </c>
      <c r="AJ760" s="638">
        <f t="shared" ref="AJ760" si="10964">AI760*1000</f>
        <v>618</v>
      </c>
      <c r="AK760" s="638">
        <f>'23년(세부_실적)'!AI1016</f>
        <v>3.7079999999999997</v>
      </c>
      <c r="AL760" s="638">
        <f t="shared" ref="AL760" si="10965">AK760*1000</f>
        <v>3707.9999999999995</v>
      </c>
      <c r="AM760" s="638">
        <f>'23년(세부_실적)'!AK1016</f>
        <v>0.51500000000000001</v>
      </c>
      <c r="AN760" s="638">
        <f t="shared" ref="AN760" si="10966">AM760*1000</f>
        <v>515</v>
      </c>
      <c r="AO760" s="638">
        <f>'23년(세부_실적)'!AM1016</f>
        <v>4.6349999999999998</v>
      </c>
      <c r="AP760" s="638">
        <f t="shared" ref="AP760" si="10967">AO760*1000</f>
        <v>4635</v>
      </c>
      <c r="AQ760" s="638">
        <f>'23년(세부_실적)'!AO1016</f>
        <v>1.5449999999999999</v>
      </c>
      <c r="AR760" s="638">
        <f t="shared" ref="AR760" si="10968">AQ760*1000</f>
        <v>1545</v>
      </c>
      <c r="AS760" s="638">
        <f>'23년(세부_실적)'!AQ1016</f>
        <v>6.6949999999999994</v>
      </c>
      <c r="AT760" s="638">
        <f t="shared" ref="AT760" si="10969">AS760*1000</f>
        <v>6694.9999999999991</v>
      </c>
      <c r="AU760" s="638">
        <f>'23년(세부_실적)'!AS1016</f>
        <v>3.09</v>
      </c>
      <c r="AV760" s="638">
        <f t="shared" ref="AV760" si="10970">AU760*1000</f>
        <v>3090</v>
      </c>
      <c r="AW760" s="638">
        <f>'23년(세부_실적)'!AU1016</f>
        <v>1</v>
      </c>
      <c r="AX760" s="638">
        <f t="shared" ref="AX760" si="10971">AW760*1000</f>
        <v>1000</v>
      </c>
      <c r="AY760" s="638">
        <f>'23년(세부_실적)'!AW1016</f>
        <v>0</v>
      </c>
      <c r="AZ760" s="638">
        <f t="shared" ref="AZ760" si="10972">AY760*1000</f>
        <v>0</v>
      </c>
      <c r="BA760" s="638">
        <f>'23년(세부_실적)'!AY1016</f>
        <v>4.09</v>
      </c>
      <c r="BB760" s="638">
        <f t="shared" ref="BB760" si="10973">BA760*1000</f>
        <v>4090</v>
      </c>
      <c r="BC760" s="638">
        <f>'23년(세부_실적)'!BA1016</f>
        <v>10.785</v>
      </c>
      <c r="BD760" s="638">
        <f t="shared" ref="BD760" si="10974">BC760*1000</f>
        <v>10785</v>
      </c>
      <c r="BF760" s="617">
        <v>0.16</v>
      </c>
      <c r="BG760" s="617">
        <v>0.41384374254545453</v>
      </c>
      <c r="BH760" s="617">
        <f>VLOOKUP(F760,'[1]영업계획서(세부)'!$E$8:$H$532,3,0)</f>
        <v>0.93</v>
      </c>
      <c r="BI760" s="617"/>
      <c r="BJ760" s="617">
        <v>0.16</v>
      </c>
      <c r="BK760" s="617">
        <v>0.41384374254545453</v>
      </c>
      <c r="BL760" s="617">
        <v>0.93</v>
      </c>
      <c r="BM760" s="617"/>
      <c r="BN760" s="617">
        <v>0.16</v>
      </c>
      <c r="BO760" s="617">
        <v>0.41384374254545453</v>
      </c>
      <c r="BP760" s="617">
        <v>0.93</v>
      </c>
      <c r="BQ760" s="617"/>
      <c r="BR760" s="617">
        <v>0.16</v>
      </c>
      <c r="BS760" s="617">
        <v>0.42814374254545456</v>
      </c>
      <c r="BT760" s="617">
        <v>0.93</v>
      </c>
      <c r="BU760" s="617"/>
      <c r="BV760" s="617">
        <v>0.16</v>
      </c>
      <c r="BW760" s="617">
        <v>0.42814374254545456</v>
      </c>
      <c r="BX760" s="617">
        <v>0.93</v>
      </c>
      <c r="BY760" s="617"/>
      <c r="BZ760" s="617">
        <v>0.16</v>
      </c>
      <c r="CA760" s="617">
        <v>0.42814374254545456</v>
      </c>
      <c r="CB760" s="617">
        <v>0.97</v>
      </c>
      <c r="CC760" s="617"/>
      <c r="CD760" s="617"/>
      <c r="CE760" s="617"/>
      <c r="CF760" s="617"/>
      <c r="CG760" s="617"/>
      <c r="CH760" s="617"/>
      <c r="CI760" s="617"/>
      <c r="CJ760" s="617"/>
      <c r="CK760" s="617"/>
      <c r="CL760" s="617"/>
      <c r="CM760" s="617"/>
      <c r="CN760" s="617"/>
      <c r="CO760" s="617"/>
      <c r="CP760" s="617"/>
      <c r="CQ760" s="617"/>
      <c r="CR760" s="617"/>
      <c r="CS760" s="617"/>
      <c r="CT760" s="617"/>
      <c r="CU760" s="617"/>
      <c r="CV760" s="617"/>
      <c r="CW760" s="617"/>
      <c r="CX760" s="617"/>
      <c r="CY760" s="617"/>
      <c r="CZ760" s="617"/>
      <c r="DA760" s="617"/>
      <c r="DB760" s="6">
        <f t="shared" si="10279"/>
        <v>0</v>
      </c>
      <c r="DC760" s="6">
        <f t="shared" si="10280"/>
        <v>0</v>
      </c>
      <c r="DD760" s="6">
        <f t="shared" si="10281"/>
        <v>3745666.7910000007</v>
      </c>
      <c r="DE760" s="6">
        <f t="shared" si="10282"/>
        <v>0</v>
      </c>
      <c r="DF760" s="6">
        <f t="shared" si="10283"/>
        <v>761007.48659999995</v>
      </c>
      <c r="DG760" s="6">
        <f t="shared" si="10284"/>
        <v>0</v>
      </c>
      <c r="DH760" s="6">
        <f t="shared" si="10285"/>
        <v>0</v>
      </c>
      <c r="DI760" s="6">
        <f t="shared" si="10286"/>
        <v>5947197.7004999993</v>
      </c>
      <c r="DJ760" s="6">
        <f t="shared" si="10287"/>
        <v>0</v>
      </c>
      <c r="DK760" s="6">
        <f t="shared" si="10288"/>
        <v>0</v>
      </c>
      <c r="DL760" s="6">
        <f t="shared" si="10289"/>
        <v>0</v>
      </c>
      <c r="DM760" s="6">
        <f t="shared" si="10290"/>
        <v>0</v>
      </c>
      <c r="DO760" s="6">
        <f t="shared" si="10291"/>
        <v>0</v>
      </c>
      <c r="DP760" s="6">
        <f t="shared" si="10292"/>
        <v>0</v>
      </c>
      <c r="DQ760" s="6">
        <f t="shared" si="10293"/>
        <v>2311212.3114792076</v>
      </c>
      <c r="DR760" s="6">
        <f t="shared" si="10294"/>
        <v>0</v>
      </c>
      <c r="DS760" s="6">
        <f t="shared" si="10295"/>
        <v>481270.7433054127</v>
      </c>
      <c r="DT760" s="6">
        <f t="shared" si="10296"/>
        <v>0</v>
      </c>
      <c r="DU760" s="6">
        <f t="shared" si="10297"/>
        <v>0</v>
      </c>
      <c r="DV760" s="6">
        <f t="shared" si="10298"/>
        <v>0</v>
      </c>
      <c r="DW760" s="6">
        <f t="shared" si="10299"/>
        <v>0</v>
      </c>
      <c r="DX760" s="6">
        <f t="shared" si="10300"/>
        <v>0</v>
      </c>
      <c r="DY760" s="6">
        <f t="shared" si="10301"/>
        <v>0</v>
      </c>
      <c r="DZ760" s="6">
        <f t="shared" si="10302"/>
        <v>0</v>
      </c>
    </row>
    <row r="761" spans="2:130" ht="12" customHeight="1" outlineLevel="1">
      <c r="B761" s="6">
        <f>'23년(세부_실적)'!A1018</f>
        <v>755</v>
      </c>
      <c r="C761" s="620"/>
      <c r="D761" s="620"/>
      <c r="E761" s="618" t="str">
        <f>'23년(세부_실적)'!D1018</f>
        <v>8.4W</v>
      </c>
      <c r="F761" s="622" t="str">
        <f>'23년(세부_실적)'!E1018</f>
        <v>PLN065-D750830-565</v>
      </c>
      <c r="G761" s="622" t="s">
        <v>1707</v>
      </c>
      <c r="H761" s="622"/>
      <c r="I761" s="617" t="str">
        <f>'23년(세부_실적)'!G1018</f>
        <v>구</v>
      </c>
      <c r="J761" s="617" t="str">
        <f>'23년(세부_실적)'!H1018</f>
        <v>SY</v>
      </c>
      <c r="K761" s="617">
        <f>'23년(세부_실적)'!I1018</f>
        <v>0.97</v>
      </c>
      <c r="L761" s="617">
        <f>'23년(세부_실적)'!J1018</f>
        <v>0</v>
      </c>
      <c r="M761" s="617">
        <f>'23년(세부_실적)'!K1018</f>
        <v>0.97</v>
      </c>
      <c r="N761" s="617">
        <f>'23년(세부_실적)'!L1018</f>
        <v>0</v>
      </c>
      <c r="O761" s="617">
        <f>'23년(세부_실적)'!M1018</f>
        <v>0.97</v>
      </c>
      <c r="P761" s="617">
        <f>'23년(세부_실적)'!N1018</f>
        <v>0</v>
      </c>
      <c r="Q761" s="617">
        <f>'23년(세부_실적)'!O1018</f>
        <v>1.04</v>
      </c>
      <c r="R761" s="617">
        <f>'23년(세부_실적)'!P1018</f>
        <v>0</v>
      </c>
      <c r="S761" s="638">
        <f>'23년(세부_실적)'!Q1018</f>
        <v>23.999000000000002</v>
      </c>
      <c r="T761" s="638">
        <f t="shared" si="10247"/>
        <v>23999.000000000004</v>
      </c>
      <c r="U761" s="638">
        <f>'23년(세부_실적)'!S1018</f>
        <v>0</v>
      </c>
      <c r="V761" s="638">
        <f t="shared" si="10248"/>
        <v>0</v>
      </c>
      <c r="W761" s="638">
        <f>'23년(세부_실적)'!U1018</f>
        <v>0</v>
      </c>
      <c r="X761" s="638">
        <f t="shared" si="10249"/>
        <v>0</v>
      </c>
      <c r="Y761" s="638">
        <f>'23년(세부_실적)'!W1018</f>
        <v>0</v>
      </c>
      <c r="Z761" s="638">
        <f t="shared" si="10250"/>
        <v>0</v>
      </c>
      <c r="AA761" s="638">
        <f>'23년(세부_실적)'!Y1018</f>
        <v>0</v>
      </c>
      <c r="AB761" s="638">
        <f t="shared" si="10250"/>
        <v>0</v>
      </c>
      <c r="AC761" s="638">
        <f>'23년(세부_실적)'!AA1018</f>
        <v>4.4290000000000003</v>
      </c>
      <c r="AD761" s="638">
        <f t="shared" ref="AD761" si="10975">AC761*1000</f>
        <v>4429</v>
      </c>
      <c r="AE761" s="638">
        <f>'23년(세부_실적)'!AC1018</f>
        <v>2.06</v>
      </c>
      <c r="AF761" s="638">
        <f t="shared" ref="AF761" si="10976">AE761*1000</f>
        <v>2060</v>
      </c>
      <c r="AG761" s="638">
        <f>'23년(세부_실적)'!AE1018</f>
        <v>2.06</v>
      </c>
      <c r="AH761" s="638">
        <f t="shared" ref="AH761" si="10977">AG761*1000</f>
        <v>2060</v>
      </c>
      <c r="AI761" s="638">
        <f>'23년(세부_실적)'!AG1018</f>
        <v>8.5490000000000013</v>
      </c>
      <c r="AJ761" s="638">
        <f t="shared" ref="AJ761" si="10978">AI761*1000</f>
        <v>8549.0000000000018</v>
      </c>
      <c r="AK761" s="638">
        <f>'23년(세부_실적)'!AI1018</f>
        <v>8.5490000000000013</v>
      </c>
      <c r="AL761" s="638">
        <f t="shared" ref="AL761" si="10979">AK761*1000</f>
        <v>8549.0000000000018</v>
      </c>
      <c r="AM761" s="638">
        <f>'23년(세부_실적)'!AK1018</f>
        <v>2.5750000000000002</v>
      </c>
      <c r="AN761" s="638">
        <f t="shared" ref="AN761" si="10980">AM761*1000</f>
        <v>2575</v>
      </c>
      <c r="AO761" s="638">
        <f>'23년(세부_실적)'!AM1018</f>
        <v>4.6349999999999998</v>
      </c>
      <c r="AP761" s="638">
        <f t="shared" ref="AP761" si="10981">AO761*1000</f>
        <v>4635</v>
      </c>
      <c r="AQ761" s="638">
        <f>'23년(세부_실적)'!AO1018</f>
        <v>3.09</v>
      </c>
      <c r="AR761" s="638">
        <f t="shared" ref="AR761" si="10982">AQ761*1000</f>
        <v>3090</v>
      </c>
      <c r="AS761" s="638">
        <f>'23년(세부_실적)'!AQ1018</f>
        <v>10.3</v>
      </c>
      <c r="AT761" s="638">
        <f t="shared" ref="AT761" si="10983">AS761*1000</f>
        <v>10300</v>
      </c>
      <c r="AU761" s="638">
        <f>'23년(세부_실적)'!AS1018</f>
        <v>2.5750000000000002</v>
      </c>
      <c r="AV761" s="638">
        <f t="shared" ref="AV761" si="10984">AU761*1000</f>
        <v>2575</v>
      </c>
      <c r="AW761" s="638">
        <f>'23년(세부_실적)'!AU1018</f>
        <v>2.5750000000000002</v>
      </c>
      <c r="AX761" s="638">
        <f t="shared" ref="AX761" si="10985">AW761*1000</f>
        <v>2575</v>
      </c>
      <c r="AY761" s="638">
        <f>'23년(세부_실적)'!AW1018</f>
        <v>0</v>
      </c>
      <c r="AZ761" s="638">
        <f t="shared" ref="AZ761" si="10986">AY761*1000</f>
        <v>0</v>
      </c>
      <c r="BA761" s="638">
        <f>'23년(세부_실적)'!AY1018</f>
        <v>5.15</v>
      </c>
      <c r="BB761" s="638">
        <f t="shared" ref="BB761" si="10987">BA761*1000</f>
        <v>5150</v>
      </c>
      <c r="BC761" s="638">
        <f>'23년(세부_실적)'!BA1018</f>
        <v>15.450000000000001</v>
      </c>
      <c r="BD761" s="638">
        <f t="shared" ref="BD761" si="10988">BC761*1000</f>
        <v>15450.000000000002</v>
      </c>
      <c r="BF761" s="617">
        <v>0.18</v>
      </c>
      <c r="BG761" s="617">
        <v>0.4139734690909091</v>
      </c>
      <c r="BH761" s="617">
        <f>VLOOKUP(F761,'[1]영업계획서(세부)'!$E$8:$H$532,3,0)</f>
        <v>0.97</v>
      </c>
      <c r="BI761" s="617"/>
      <c r="BJ761" s="617">
        <v>0.18</v>
      </c>
      <c r="BK761" s="617">
        <v>0.4139734690909091</v>
      </c>
      <c r="BL761" s="617">
        <v>0.97</v>
      </c>
      <c r="BM761" s="617"/>
      <c r="BN761" s="617">
        <v>0.18</v>
      </c>
      <c r="BO761" s="617">
        <v>0.4139734690909091</v>
      </c>
      <c r="BP761" s="617">
        <v>0.97</v>
      </c>
      <c r="BQ761" s="617"/>
      <c r="BR761" s="617">
        <v>0.18</v>
      </c>
      <c r="BS761" s="617">
        <v>0.42827346909090913</v>
      </c>
      <c r="BT761" s="617">
        <v>0.97</v>
      </c>
      <c r="BU761" s="617"/>
      <c r="BV761" s="617">
        <v>0.18</v>
      </c>
      <c r="BW761" s="617">
        <v>0.42827346909090913</v>
      </c>
      <c r="BX761" s="617">
        <v>0.97</v>
      </c>
      <c r="BY761" s="617"/>
      <c r="BZ761" s="617">
        <v>0.18</v>
      </c>
      <c r="CA761" s="617">
        <v>0.42827346909090913</v>
      </c>
      <c r="CB761" s="617">
        <v>1.01</v>
      </c>
      <c r="CC761" s="617"/>
      <c r="CD761" s="617"/>
      <c r="CE761" s="617"/>
      <c r="CF761" s="617"/>
      <c r="CG761" s="617"/>
      <c r="CH761" s="617"/>
      <c r="CI761" s="617"/>
      <c r="CJ761" s="617"/>
      <c r="CK761" s="617"/>
      <c r="CL761" s="617"/>
      <c r="CM761" s="617"/>
      <c r="CN761" s="617"/>
      <c r="CO761" s="617"/>
      <c r="CP761" s="617"/>
      <c r="CQ761" s="617"/>
      <c r="CR761" s="617"/>
      <c r="CS761" s="617"/>
      <c r="CT761" s="617"/>
      <c r="CU761" s="617"/>
      <c r="CV761" s="617"/>
      <c r="CW761" s="617"/>
      <c r="CX761" s="617"/>
      <c r="CY761" s="617"/>
      <c r="CZ761" s="617"/>
      <c r="DA761" s="617"/>
      <c r="DB761" s="6">
        <f t="shared" si="10279"/>
        <v>0</v>
      </c>
      <c r="DC761" s="6">
        <f t="shared" si="10280"/>
        <v>0</v>
      </c>
      <c r="DD761" s="6">
        <f t="shared" si="10281"/>
        <v>0</v>
      </c>
      <c r="DE761" s="6">
        <f t="shared" si="10282"/>
        <v>5685154.7516000001</v>
      </c>
      <c r="DF761" s="6">
        <f t="shared" si="10283"/>
        <v>2645796.6379999998</v>
      </c>
      <c r="DG761" s="6">
        <f t="shared" si="10284"/>
        <v>2705258.5379999997</v>
      </c>
      <c r="DH761" s="6">
        <f t="shared" si="10285"/>
        <v>0</v>
      </c>
      <c r="DI761" s="6">
        <f t="shared" si="10286"/>
        <v>6192442.9665000001</v>
      </c>
      <c r="DJ761" s="6">
        <f t="shared" si="10287"/>
        <v>0</v>
      </c>
      <c r="DK761" s="6">
        <f t="shared" si="10288"/>
        <v>0</v>
      </c>
      <c r="DL761" s="6">
        <f t="shared" si="10289"/>
        <v>0</v>
      </c>
      <c r="DM761" s="6">
        <f t="shared" si="10290"/>
        <v>0</v>
      </c>
      <c r="DO761" s="6">
        <f t="shared" si="10291"/>
        <v>0</v>
      </c>
      <c r="DP761" s="6">
        <f t="shared" si="10292"/>
        <v>0</v>
      </c>
      <c r="DQ761" s="6">
        <f t="shared" si="10293"/>
        <v>0</v>
      </c>
      <c r="DR761" s="6">
        <f t="shared" si="10294"/>
        <v>3565081.2402828839</v>
      </c>
      <c r="DS761" s="6">
        <f t="shared" si="10295"/>
        <v>1659142.1644384784</v>
      </c>
      <c r="DT761" s="6">
        <f t="shared" si="10296"/>
        <v>1629244.5501951098</v>
      </c>
      <c r="DU761" s="6">
        <f t="shared" si="10297"/>
        <v>0</v>
      </c>
      <c r="DV761" s="6">
        <f t="shared" si="10298"/>
        <v>0</v>
      </c>
      <c r="DW761" s="6">
        <f t="shared" si="10299"/>
        <v>0</v>
      </c>
      <c r="DX761" s="6">
        <f t="shared" si="10300"/>
        <v>0</v>
      </c>
      <c r="DY761" s="6">
        <f t="shared" si="10301"/>
        <v>0</v>
      </c>
      <c r="DZ761" s="6">
        <f t="shared" si="10302"/>
        <v>0</v>
      </c>
    </row>
    <row r="762" spans="2:130" ht="12" customHeight="1" outlineLevel="1">
      <c r="B762" s="6">
        <f>'23년(세부_실적)'!A1020</f>
        <v>756</v>
      </c>
      <c r="C762" s="620"/>
      <c r="D762" s="620"/>
      <c r="E762" s="620"/>
      <c r="F762" s="622" t="str">
        <f>'23년(세부_실적)'!E1020</f>
        <v>PLN065-D750840-565</v>
      </c>
      <c r="G762" s="622" t="s">
        <v>1708</v>
      </c>
      <c r="H762" s="622"/>
      <c r="I762" s="617" t="str">
        <f>'23년(세부_실적)'!G1020</f>
        <v>구</v>
      </c>
      <c r="J762" s="617" t="str">
        <f>'23년(세부_실적)'!H1020</f>
        <v>SY</v>
      </c>
      <c r="K762" s="617">
        <f>'23년(세부_실적)'!I1020</f>
        <v>0.97</v>
      </c>
      <c r="L762" s="617">
        <f>'23년(세부_실적)'!J1020</f>
        <v>0</v>
      </c>
      <c r="M762" s="617">
        <f>'23년(세부_실적)'!K1020</f>
        <v>0.97</v>
      </c>
      <c r="N762" s="617">
        <f>'23년(세부_실적)'!L1020</f>
        <v>0</v>
      </c>
      <c r="O762" s="617">
        <f>'23년(세부_실적)'!M1020</f>
        <v>0.97</v>
      </c>
      <c r="P762" s="617">
        <f>'23년(세부_실적)'!N1020</f>
        <v>0</v>
      </c>
      <c r="Q762" s="617">
        <f>'23년(세부_실적)'!O1020</f>
        <v>0.97</v>
      </c>
      <c r="R762" s="617">
        <f>'23년(세부_실적)'!P1020</f>
        <v>0</v>
      </c>
      <c r="S762" s="638">
        <f>'23년(세부_실적)'!Q1020</f>
        <v>0.51500000000000001</v>
      </c>
      <c r="T762" s="638">
        <f t="shared" si="10247"/>
        <v>515</v>
      </c>
      <c r="U762" s="638">
        <f>'23년(세부_실적)'!S1020</f>
        <v>0</v>
      </c>
      <c r="V762" s="638">
        <f t="shared" si="10248"/>
        <v>0</v>
      </c>
      <c r="W762" s="638">
        <f>'23년(세부_실적)'!U1020</f>
        <v>0.51500000000000001</v>
      </c>
      <c r="X762" s="638">
        <f t="shared" si="10249"/>
        <v>515</v>
      </c>
      <c r="Y762" s="638">
        <f>'23년(세부_실적)'!W1020</f>
        <v>0</v>
      </c>
      <c r="Z762" s="638">
        <f t="shared" si="10250"/>
        <v>0</v>
      </c>
      <c r="AA762" s="638">
        <f>'23년(세부_실적)'!Y1020</f>
        <v>0.51500000000000001</v>
      </c>
      <c r="AB762" s="638">
        <f t="shared" si="10250"/>
        <v>515</v>
      </c>
      <c r="AC762" s="638">
        <f>'23년(세부_실적)'!AA1020</f>
        <v>0</v>
      </c>
      <c r="AD762" s="638">
        <f t="shared" ref="AD762" si="10989">AC762*1000</f>
        <v>0</v>
      </c>
      <c r="AE762" s="638">
        <f>'23년(세부_실적)'!AC1020</f>
        <v>0</v>
      </c>
      <c r="AF762" s="638">
        <f t="shared" ref="AF762" si="10990">AE762*1000</f>
        <v>0</v>
      </c>
      <c r="AG762" s="638">
        <f>'23년(세부_실적)'!AE1020</f>
        <v>0</v>
      </c>
      <c r="AH762" s="638">
        <f t="shared" ref="AH762" si="10991">AG762*1000</f>
        <v>0</v>
      </c>
      <c r="AI762" s="638">
        <f>'23년(세부_실적)'!AG1020</f>
        <v>0</v>
      </c>
      <c r="AJ762" s="638">
        <f t="shared" ref="AJ762" si="10992">AI762*1000</f>
        <v>0</v>
      </c>
      <c r="AK762" s="638">
        <f>'23년(세부_실적)'!AI1020</f>
        <v>0.51500000000000001</v>
      </c>
      <c r="AL762" s="638">
        <f t="shared" ref="AL762" si="10993">AK762*1000</f>
        <v>515</v>
      </c>
      <c r="AM762" s="638">
        <f>'23년(세부_실적)'!AK1020</f>
        <v>0</v>
      </c>
      <c r="AN762" s="638">
        <f t="shared" ref="AN762" si="10994">AM762*1000</f>
        <v>0</v>
      </c>
      <c r="AO762" s="638">
        <f>'23년(세부_실적)'!AM1020</f>
        <v>0</v>
      </c>
      <c r="AP762" s="638">
        <f t="shared" ref="AP762" si="10995">AO762*1000</f>
        <v>0</v>
      </c>
      <c r="AQ762" s="638">
        <f>'23년(세부_실적)'!AO1020</f>
        <v>0</v>
      </c>
      <c r="AR762" s="638">
        <f t="shared" ref="AR762" si="10996">AQ762*1000</f>
        <v>0</v>
      </c>
      <c r="AS762" s="638">
        <f>'23년(세부_실적)'!AQ1020</f>
        <v>0</v>
      </c>
      <c r="AT762" s="638">
        <f t="shared" ref="AT762" si="10997">AS762*1000</f>
        <v>0</v>
      </c>
      <c r="AU762" s="638">
        <f>'23년(세부_실적)'!AS1020</f>
        <v>0</v>
      </c>
      <c r="AV762" s="638">
        <f t="shared" ref="AV762" si="10998">AU762*1000</f>
        <v>0</v>
      </c>
      <c r="AW762" s="638">
        <f>'23년(세부_실적)'!AU1020</f>
        <v>0</v>
      </c>
      <c r="AX762" s="638">
        <f t="shared" ref="AX762" si="10999">AW762*1000</f>
        <v>0</v>
      </c>
      <c r="AY762" s="638">
        <f>'23년(세부_실적)'!AW1020</f>
        <v>0</v>
      </c>
      <c r="AZ762" s="638">
        <f t="shared" ref="AZ762" si="11000">AY762*1000</f>
        <v>0</v>
      </c>
      <c r="BA762" s="638">
        <f>'23년(세부_실적)'!AY1020</f>
        <v>0</v>
      </c>
      <c r="BB762" s="638">
        <f t="shared" ref="BB762" si="11001">BA762*1000</f>
        <v>0</v>
      </c>
      <c r="BC762" s="638">
        <f>'23년(세부_실적)'!BA1020</f>
        <v>0</v>
      </c>
      <c r="BD762" s="638">
        <f t="shared" ref="BD762" si="11002">BC762*1000</f>
        <v>0</v>
      </c>
      <c r="BF762" s="617">
        <v>0.18</v>
      </c>
      <c r="BG762" s="617">
        <v>0.4139734690909091</v>
      </c>
      <c r="BH762" s="617"/>
      <c r="BI762" s="617"/>
      <c r="BJ762" s="617">
        <v>0.18</v>
      </c>
      <c r="BK762" s="617">
        <v>0.4139734690909091</v>
      </c>
      <c r="BL762" s="617"/>
      <c r="BM762" s="617"/>
      <c r="BN762" s="617">
        <v>0.18</v>
      </c>
      <c r="BO762" s="617">
        <v>0.4139734690909091</v>
      </c>
      <c r="BP762" s="617"/>
      <c r="BQ762" s="617"/>
      <c r="BR762" s="617">
        <v>0.18</v>
      </c>
      <c r="BS762" s="617">
        <v>0.42827346909090913</v>
      </c>
      <c r="BT762" s="617"/>
      <c r="BU762" s="617"/>
      <c r="BV762" s="617">
        <v>0.18</v>
      </c>
      <c r="BW762" s="617">
        <v>0.42827346909090913</v>
      </c>
      <c r="BX762" s="617"/>
      <c r="BY762" s="617"/>
      <c r="BZ762" s="617">
        <v>0.18</v>
      </c>
      <c r="CA762" s="617">
        <v>0.42827346909090913</v>
      </c>
      <c r="CB762" s="617"/>
      <c r="CC762" s="617"/>
      <c r="CD762" s="617"/>
      <c r="CE762" s="617"/>
      <c r="CF762" s="617"/>
      <c r="CG762" s="617"/>
      <c r="CH762" s="617"/>
      <c r="CI762" s="617"/>
      <c r="CJ762" s="617"/>
      <c r="CK762" s="617"/>
      <c r="CL762" s="617"/>
      <c r="CM762" s="617"/>
      <c r="CN762" s="617"/>
      <c r="CO762" s="617"/>
      <c r="CP762" s="617"/>
      <c r="CQ762" s="617"/>
      <c r="CR762" s="617"/>
      <c r="CS762" s="617"/>
      <c r="CT762" s="617"/>
      <c r="CU762" s="617"/>
      <c r="CV762" s="617"/>
      <c r="CW762" s="617"/>
      <c r="CX762" s="617"/>
      <c r="CY762" s="617"/>
      <c r="CZ762" s="617"/>
      <c r="DA762" s="617"/>
      <c r="DB762" s="6">
        <f t="shared" si="10279"/>
        <v>0</v>
      </c>
      <c r="DC762" s="6">
        <f t="shared" si="10280"/>
        <v>0</v>
      </c>
      <c r="DD762" s="6">
        <f t="shared" si="10281"/>
        <v>0</v>
      </c>
      <c r="DE762" s="6">
        <f t="shared" si="10282"/>
        <v>0</v>
      </c>
      <c r="DF762" s="6">
        <f t="shared" si="10283"/>
        <v>0</v>
      </c>
      <c r="DG762" s="6">
        <f t="shared" si="10284"/>
        <v>0</v>
      </c>
      <c r="DH762" s="6">
        <f t="shared" si="10285"/>
        <v>0</v>
      </c>
      <c r="DI762" s="6">
        <f t="shared" si="10286"/>
        <v>0</v>
      </c>
      <c r="DJ762" s="6">
        <f t="shared" si="10287"/>
        <v>0</v>
      </c>
      <c r="DK762" s="6">
        <f t="shared" si="10288"/>
        <v>0</v>
      </c>
      <c r="DL762" s="6">
        <f t="shared" si="10289"/>
        <v>0</v>
      </c>
      <c r="DM762" s="6">
        <f t="shared" si="10290"/>
        <v>0</v>
      </c>
      <c r="DO762" s="6">
        <f t="shared" si="10291"/>
        <v>0</v>
      </c>
      <c r="DP762" s="6">
        <f t="shared" si="10292"/>
        <v>389779.22999928432</v>
      </c>
      <c r="DQ762" s="6">
        <f t="shared" si="10293"/>
        <v>0</v>
      </c>
      <c r="DR762" s="6">
        <f t="shared" si="10294"/>
        <v>0</v>
      </c>
      <c r="DS762" s="6">
        <f t="shared" si="10295"/>
        <v>0</v>
      </c>
      <c r="DT762" s="6">
        <f t="shared" si="10296"/>
        <v>0</v>
      </c>
      <c r="DU762" s="6">
        <f t="shared" si="10297"/>
        <v>0</v>
      </c>
      <c r="DV762" s="6">
        <f t="shared" si="10298"/>
        <v>0</v>
      </c>
      <c r="DW762" s="6">
        <f t="shared" si="10299"/>
        <v>0</v>
      </c>
      <c r="DX762" s="6">
        <f t="shared" si="10300"/>
        <v>0</v>
      </c>
      <c r="DY762" s="6">
        <f t="shared" si="10301"/>
        <v>0</v>
      </c>
      <c r="DZ762" s="6">
        <f t="shared" si="10302"/>
        <v>0</v>
      </c>
    </row>
    <row r="763" spans="2:130" ht="12" customHeight="1" outlineLevel="1">
      <c r="B763" s="6">
        <f>'23년(세부_실적)'!A1021</f>
        <v>757</v>
      </c>
      <c r="C763" s="620"/>
      <c r="D763" s="620"/>
      <c r="E763" s="621"/>
      <c r="F763" s="622" t="str">
        <f>'23년(세부_실적)'!E1021</f>
        <v>PLN065-D750850-565</v>
      </c>
      <c r="G763" s="622" t="s">
        <v>1021</v>
      </c>
      <c r="H763" s="622"/>
      <c r="I763" s="617" t="str">
        <f>'23년(세부_실적)'!G1021</f>
        <v>구</v>
      </c>
      <c r="J763" s="617" t="str">
        <f>'23년(세부_실적)'!H1021</f>
        <v>SY</v>
      </c>
      <c r="K763" s="617">
        <f>'23년(세부_실적)'!I1021</f>
        <v>0.97</v>
      </c>
      <c r="L763" s="617">
        <f>'23년(세부_실적)'!J1021</f>
        <v>0</v>
      </c>
      <c r="M763" s="617">
        <f>'23년(세부_실적)'!K1021</f>
        <v>0.97</v>
      </c>
      <c r="N763" s="617">
        <f>'23년(세부_실적)'!L1021</f>
        <v>0</v>
      </c>
      <c r="O763" s="617">
        <f>'23년(세부_실적)'!M1021</f>
        <v>0.97</v>
      </c>
      <c r="P763" s="617">
        <f>'23년(세부_실적)'!N1021</f>
        <v>0</v>
      </c>
      <c r="Q763" s="617">
        <f>'23년(세부_실적)'!O1021</f>
        <v>1.04</v>
      </c>
      <c r="R763" s="617">
        <f>'23년(세부_실적)'!P1021</f>
        <v>0</v>
      </c>
      <c r="S763" s="638">
        <f>'23년(세부_실적)'!Q1021</f>
        <v>29.355</v>
      </c>
      <c r="T763" s="638">
        <f t="shared" si="10247"/>
        <v>29355</v>
      </c>
      <c r="U763" s="638">
        <f>'23년(세부_실적)'!S1021</f>
        <v>0</v>
      </c>
      <c r="V763" s="638">
        <f t="shared" si="10248"/>
        <v>0</v>
      </c>
      <c r="W763" s="638">
        <f>'23년(세부_실적)'!U1021</f>
        <v>0</v>
      </c>
      <c r="X763" s="638">
        <f t="shared" si="10249"/>
        <v>0</v>
      </c>
      <c r="Y763" s="638">
        <f>'23년(세부_실적)'!W1021</f>
        <v>4.12</v>
      </c>
      <c r="Z763" s="638">
        <f t="shared" si="10250"/>
        <v>4120</v>
      </c>
      <c r="AA763" s="638">
        <f>'23년(세부_실적)'!Y1021</f>
        <v>4.12</v>
      </c>
      <c r="AB763" s="638">
        <f t="shared" si="10250"/>
        <v>4120</v>
      </c>
      <c r="AC763" s="638">
        <f>'23년(세부_실적)'!AA1021</f>
        <v>4.6349999999999998</v>
      </c>
      <c r="AD763" s="638">
        <f t="shared" ref="AD763" si="11003">AC763*1000</f>
        <v>4635</v>
      </c>
      <c r="AE763" s="638">
        <f>'23년(세부_실적)'!AC1021</f>
        <v>4.12</v>
      </c>
      <c r="AF763" s="638">
        <f t="shared" ref="AF763" si="11004">AE763*1000</f>
        <v>4120</v>
      </c>
      <c r="AG763" s="638">
        <f>'23년(세부_실적)'!AE1021</f>
        <v>0</v>
      </c>
      <c r="AH763" s="638">
        <f t="shared" ref="AH763" si="11005">AG763*1000</f>
        <v>0</v>
      </c>
      <c r="AI763" s="638">
        <f>'23년(세부_실적)'!AG1021</f>
        <v>8.754999999999999</v>
      </c>
      <c r="AJ763" s="638">
        <f t="shared" ref="AJ763" si="11006">AI763*1000</f>
        <v>8754.9999999999982</v>
      </c>
      <c r="AK763" s="638">
        <f>'23년(세부_실적)'!AI1021</f>
        <v>12.875</v>
      </c>
      <c r="AL763" s="638">
        <f t="shared" ref="AL763" si="11007">AK763*1000</f>
        <v>12875</v>
      </c>
      <c r="AM763" s="638">
        <f>'23년(세부_실적)'!AK1021</f>
        <v>2.5750000000000002</v>
      </c>
      <c r="AN763" s="638">
        <f t="shared" ref="AN763" si="11008">AM763*1000</f>
        <v>2575</v>
      </c>
      <c r="AO763" s="638">
        <f>'23년(세부_실적)'!AM1021</f>
        <v>5.665</v>
      </c>
      <c r="AP763" s="638">
        <f t="shared" ref="AP763" si="11009">AO763*1000</f>
        <v>5665</v>
      </c>
      <c r="AQ763" s="638">
        <f>'23년(세부_실적)'!AO1021</f>
        <v>3.09</v>
      </c>
      <c r="AR763" s="638">
        <f t="shared" ref="AR763" si="11010">AQ763*1000</f>
        <v>3090</v>
      </c>
      <c r="AS763" s="638">
        <f>'23년(세부_실적)'!AQ1021</f>
        <v>11.33</v>
      </c>
      <c r="AT763" s="638">
        <f t="shared" ref="AT763" si="11011">AS763*1000</f>
        <v>11330</v>
      </c>
      <c r="AU763" s="638">
        <f>'23년(세부_실적)'!AS1021</f>
        <v>2.5750000000000002</v>
      </c>
      <c r="AV763" s="638">
        <f t="shared" ref="AV763" si="11012">AU763*1000</f>
        <v>2575</v>
      </c>
      <c r="AW763" s="638">
        <f>'23년(세부_실적)'!AU1021</f>
        <v>2.5750000000000002</v>
      </c>
      <c r="AX763" s="638">
        <f t="shared" ref="AX763" si="11013">AW763*1000</f>
        <v>2575</v>
      </c>
      <c r="AY763" s="638">
        <f>'23년(세부_실적)'!AW1021</f>
        <v>0</v>
      </c>
      <c r="AZ763" s="638">
        <f t="shared" ref="AZ763" si="11014">AY763*1000</f>
        <v>0</v>
      </c>
      <c r="BA763" s="638">
        <f>'23년(세부_실적)'!AY1021</f>
        <v>5.15</v>
      </c>
      <c r="BB763" s="638">
        <f t="shared" ref="BB763" si="11015">BA763*1000</f>
        <v>5150</v>
      </c>
      <c r="BC763" s="638">
        <f>'23년(세부_실적)'!BA1021</f>
        <v>16.48</v>
      </c>
      <c r="BD763" s="638">
        <f t="shared" ref="BD763" si="11016">BC763*1000</f>
        <v>16480</v>
      </c>
      <c r="BF763" s="617">
        <v>0.18</v>
      </c>
      <c r="BG763" s="617">
        <v>0.41384374254545453</v>
      </c>
      <c r="BH763" s="617">
        <f>VLOOKUP(F763,'[1]영업계획서(세부)'!$E$8:$H$532,3,0)</f>
        <v>0.97</v>
      </c>
      <c r="BI763" s="617"/>
      <c r="BJ763" s="617">
        <v>0.18</v>
      </c>
      <c r="BK763" s="617">
        <v>0.41384374254545453</v>
      </c>
      <c r="BL763" s="617">
        <v>0.97</v>
      </c>
      <c r="BM763" s="617"/>
      <c r="BN763" s="617">
        <v>0.18</v>
      </c>
      <c r="BO763" s="617">
        <v>0.41384374254545453</v>
      </c>
      <c r="BP763" s="617">
        <v>0.97</v>
      </c>
      <c r="BQ763" s="617"/>
      <c r="BR763" s="617">
        <v>0.18</v>
      </c>
      <c r="BS763" s="617">
        <v>0.42814374254545456</v>
      </c>
      <c r="BT763" s="617">
        <v>0.97</v>
      </c>
      <c r="BU763" s="617"/>
      <c r="BV763" s="617">
        <v>0.18</v>
      </c>
      <c r="BW763" s="617">
        <v>0.42814374254545456</v>
      </c>
      <c r="BX763" s="617">
        <v>0.97</v>
      </c>
      <c r="BY763" s="617"/>
      <c r="BZ763" s="617">
        <v>0.18</v>
      </c>
      <c r="CA763" s="617">
        <v>0.42814374254545456</v>
      </c>
      <c r="CB763" s="617">
        <v>1.01</v>
      </c>
      <c r="CC763" s="617"/>
      <c r="CD763" s="617"/>
      <c r="CE763" s="617"/>
      <c r="CF763" s="617"/>
      <c r="CG763" s="617"/>
      <c r="CH763" s="617"/>
      <c r="CI763" s="617"/>
      <c r="CJ763" s="617"/>
      <c r="CK763" s="617"/>
      <c r="CL763" s="617"/>
      <c r="CM763" s="617"/>
      <c r="CN763" s="617"/>
      <c r="CO763" s="617"/>
      <c r="CP763" s="617"/>
      <c r="CQ763" s="617"/>
      <c r="CR763" s="617"/>
      <c r="CS763" s="617"/>
      <c r="CT763" s="617"/>
      <c r="CU763" s="617"/>
      <c r="CV763" s="617"/>
      <c r="CW763" s="617"/>
      <c r="CX763" s="617"/>
      <c r="CY763" s="617"/>
      <c r="CZ763" s="617"/>
      <c r="DA763" s="617"/>
      <c r="DB763" s="6">
        <f t="shared" si="10279"/>
        <v>0</v>
      </c>
      <c r="DC763" s="6">
        <f t="shared" si="10280"/>
        <v>0</v>
      </c>
      <c r="DD763" s="6">
        <f t="shared" si="10281"/>
        <v>5209027.6520000007</v>
      </c>
      <c r="DE763" s="6">
        <f t="shared" si="10282"/>
        <v>5949580.5539999995</v>
      </c>
      <c r="DF763" s="6">
        <f t="shared" si="10283"/>
        <v>5291593.2759999996</v>
      </c>
      <c r="DG763" s="6">
        <f t="shared" si="10284"/>
        <v>0</v>
      </c>
      <c r="DH763" s="6">
        <f t="shared" si="10285"/>
        <v>0</v>
      </c>
      <c r="DI763" s="6">
        <f t="shared" si="10286"/>
        <v>7568541.4034999991</v>
      </c>
      <c r="DJ763" s="6">
        <f t="shared" si="10287"/>
        <v>0</v>
      </c>
      <c r="DK763" s="6">
        <f t="shared" si="10288"/>
        <v>0</v>
      </c>
      <c r="DL763" s="6">
        <f t="shared" si="10289"/>
        <v>0</v>
      </c>
      <c r="DM763" s="6">
        <f t="shared" si="10290"/>
        <v>0</v>
      </c>
      <c r="DO763" s="6">
        <f t="shared" si="10291"/>
        <v>0</v>
      </c>
      <c r="DP763" s="6">
        <f t="shared" si="10292"/>
        <v>0</v>
      </c>
      <c r="DQ763" s="6">
        <f t="shared" si="10293"/>
        <v>3189019.0473056105</v>
      </c>
      <c r="DR763" s="6">
        <f t="shared" si="10294"/>
        <v>3730103.2831806378</v>
      </c>
      <c r="DS763" s="6">
        <f t="shared" si="10295"/>
        <v>3317576.6380360848</v>
      </c>
      <c r="DT763" s="6">
        <f t="shared" si="10296"/>
        <v>0</v>
      </c>
      <c r="DU763" s="6">
        <f t="shared" si="10297"/>
        <v>0</v>
      </c>
      <c r="DV763" s="6">
        <f t="shared" si="10298"/>
        <v>0</v>
      </c>
      <c r="DW763" s="6">
        <f t="shared" si="10299"/>
        <v>0</v>
      </c>
      <c r="DX763" s="6">
        <f t="shared" si="10300"/>
        <v>0</v>
      </c>
      <c r="DY763" s="6">
        <f t="shared" si="10301"/>
        <v>0</v>
      </c>
      <c r="DZ763" s="6">
        <f t="shared" si="10302"/>
        <v>0</v>
      </c>
    </row>
    <row r="764" spans="2:130" ht="12" customHeight="1" outlineLevel="1">
      <c r="B764" s="6">
        <f>'23년(세부_실적)'!A1023</f>
        <v>758</v>
      </c>
      <c r="C764" s="620"/>
      <c r="D764" s="620"/>
      <c r="E764" s="618" t="str">
        <f>'23년(세부_실적)'!D1023</f>
        <v>11.7W</v>
      </c>
      <c r="F764" s="622" t="str">
        <f>'23년(세부_실적)'!E1023</f>
        <v>PLN065-D751130-565</v>
      </c>
      <c r="G764" s="622" t="s">
        <v>1709</v>
      </c>
      <c r="H764" s="622"/>
      <c r="I764" s="617" t="str">
        <f>'23년(세부_실적)'!G1023</f>
        <v>구</v>
      </c>
      <c r="J764" s="617" t="str">
        <f>'23년(세부_실적)'!H1023</f>
        <v>SY</v>
      </c>
      <c r="K764" s="617">
        <f>'23년(세부_실적)'!I1023</f>
        <v>1.04</v>
      </c>
      <c r="L764" s="617">
        <f>'23년(세부_실적)'!J1023</f>
        <v>0</v>
      </c>
      <c r="M764" s="617">
        <f>'23년(세부_실적)'!K1023</f>
        <v>1.04</v>
      </c>
      <c r="N764" s="617">
        <f>'23년(세부_실적)'!L1023</f>
        <v>0</v>
      </c>
      <c r="O764" s="617">
        <f>'23년(세부_실적)'!M1023</f>
        <v>1.04</v>
      </c>
      <c r="P764" s="617">
        <f>'23년(세부_실적)'!N1023</f>
        <v>0</v>
      </c>
      <c r="Q764" s="617">
        <f>'23년(세부_실적)'!O1023</f>
        <v>1.1100000000000001</v>
      </c>
      <c r="R764" s="617">
        <f>'23년(세부_실적)'!P1023</f>
        <v>0</v>
      </c>
      <c r="S764" s="638">
        <f>'23년(세부_실적)'!Q1023</f>
        <v>1.605</v>
      </c>
      <c r="T764" s="638">
        <f t="shared" si="10247"/>
        <v>1605</v>
      </c>
      <c r="U764" s="638">
        <f>'23년(세부_실적)'!S1023</f>
        <v>0</v>
      </c>
      <c r="V764" s="638">
        <f t="shared" si="10248"/>
        <v>0</v>
      </c>
      <c r="W764" s="638">
        <f>'23년(세부_실적)'!U1023</f>
        <v>0</v>
      </c>
      <c r="X764" s="638">
        <f t="shared" si="10249"/>
        <v>0</v>
      </c>
      <c r="Y764" s="638">
        <f>'23년(세부_실적)'!W1023</f>
        <v>0</v>
      </c>
      <c r="Z764" s="638">
        <f t="shared" si="10250"/>
        <v>0</v>
      </c>
      <c r="AA764" s="638">
        <f>'23년(세부_실적)'!Y1023</f>
        <v>0</v>
      </c>
      <c r="AB764" s="638">
        <f t="shared" si="10250"/>
        <v>0</v>
      </c>
      <c r="AC764" s="638">
        <f>'23년(세부_실적)'!AA1023</f>
        <v>0</v>
      </c>
      <c r="AD764" s="638">
        <f t="shared" ref="AD764" si="11017">AC764*1000</f>
        <v>0</v>
      </c>
      <c r="AE764" s="638">
        <f>'23년(세부_실적)'!AC1023</f>
        <v>0</v>
      </c>
      <c r="AF764" s="638">
        <f t="shared" ref="AF764" si="11018">AE764*1000</f>
        <v>0</v>
      </c>
      <c r="AG764" s="638">
        <f>'23년(세부_실적)'!AE1023</f>
        <v>0</v>
      </c>
      <c r="AH764" s="638">
        <f t="shared" ref="AH764" si="11019">AG764*1000</f>
        <v>0</v>
      </c>
      <c r="AI764" s="638">
        <f>'23년(세부_실적)'!AG1023</f>
        <v>0</v>
      </c>
      <c r="AJ764" s="638">
        <f t="shared" ref="AJ764" si="11020">AI764*1000</f>
        <v>0</v>
      </c>
      <c r="AK764" s="638">
        <f>'23년(세부_실적)'!AI1023</f>
        <v>0</v>
      </c>
      <c r="AL764" s="638">
        <f t="shared" ref="AL764" si="11021">AK764*1000</f>
        <v>0</v>
      </c>
      <c r="AM764" s="638">
        <f>'23년(세부_실적)'!AK1023</f>
        <v>0</v>
      </c>
      <c r="AN764" s="638">
        <f t="shared" ref="AN764" si="11022">AM764*1000</f>
        <v>0</v>
      </c>
      <c r="AO764" s="638">
        <f>'23년(세부_실적)'!AM1023</f>
        <v>0.51500000000000001</v>
      </c>
      <c r="AP764" s="638">
        <f t="shared" ref="AP764" si="11023">AO764*1000</f>
        <v>515</v>
      </c>
      <c r="AQ764" s="638">
        <f>'23년(세부_실적)'!AO1023</f>
        <v>0.51500000000000001</v>
      </c>
      <c r="AR764" s="638">
        <f t="shared" ref="AR764" si="11024">AQ764*1000</f>
        <v>515</v>
      </c>
      <c r="AS764" s="638">
        <f>'23년(세부_실적)'!AQ1023</f>
        <v>1.03</v>
      </c>
      <c r="AT764" s="638">
        <f t="shared" ref="AT764" si="11025">AS764*1000</f>
        <v>1030</v>
      </c>
      <c r="AU764" s="638">
        <f>'23년(세부_실적)'!AS1023</f>
        <v>0.57499999999999996</v>
      </c>
      <c r="AV764" s="638">
        <f t="shared" ref="AV764" si="11026">AU764*1000</f>
        <v>575</v>
      </c>
      <c r="AW764" s="638">
        <f>'23년(세부_실적)'!AU1023</f>
        <v>0</v>
      </c>
      <c r="AX764" s="638">
        <f t="shared" ref="AX764" si="11027">AW764*1000</f>
        <v>0</v>
      </c>
      <c r="AY764" s="638">
        <f>'23년(세부_실적)'!AW1023</f>
        <v>0</v>
      </c>
      <c r="AZ764" s="638">
        <f t="shared" ref="AZ764" si="11028">AY764*1000</f>
        <v>0</v>
      </c>
      <c r="BA764" s="638">
        <f>'23년(세부_실적)'!AY1023</f>
        <v>0.57499999999999996</v>
      </c>
      <c r="BB764" s="638">
        <f t="shared" ref="BB764" si="11029">BA764*1000</f>
        <v>575</v>
      </c>
      <c r="BC764" s="638">
        <f>'23년(세부_실적)'!BA1023</f>
        <v>1.605</v>
      </c>
      <c r="BD764" s="638">
        <f t="shared" ref="BD764" si="11030">BC764*1000</f>
        <v>1605</v>
      </c>
      <c r="BF764" s="617">
        <v>0.22</v>
      </c>
      <c r="BG764" s="617">
        <v>0.4139734690909091</v>
      </c>
      <c r="BH764" s="617">
        <f>VLOOKUP(F764,'[1]영업계획서(세부)'!$E$8:$H$532,3,0)</f>
        <v>1.04</v>
      </c>
      <c r="BI764" s="617"/>
      <c r="BJ764" s="617">
        <v>0.22</v>
      </c>
      <c r="BK764" s="617">
        <v>0.4139734690909091</v>
      </c>
      <c r="BL764" s="617">
        <v>1.04</v>
      </c>
      <c r="BM764" s="617"/>
      <c r="BN764" s="617">
        <v>0.22</v>
      </c>
      <c r="BO764" s="617">
        <v>0.4139734690909091</v>
      </c>
      <c r="BP764" s="617">
        <v>1.04</v>
      </c>
      <c r="BQ764" s="617"/>
      <c r="BR764" s="617">
        <v>0.22</v>
      </c>
      <c r="BS764" s="617">
        <v>0.42827346909090913</v>
      </c>
      <c r="BT764" s="617">
        <v>1.04</v>
      </c>
      <c r="BU764" s="617"/>
      <c r="BV764" s="617">
        <v>0.22</v>
      </c>
      <c r="BW764" s="617">
        <v>0.42827346909090913</v>
      </c>
      <c r="BX764" s="617">
        <v>1.04</v>
      </c>
      <c r="BY764" s="617"/>
      <c r="BZ764" s="617">
        <v>0.22</v>
      </c>
      <c r="CA764" s="617">
        <v>0.42827346909090913</v>
      </c>
      <c r="CB764" s="617">
        <v>1.08</v>
      </c>
      <c r="CC764" s="617"/>
      <c r="CD764" s="617"/>
      <c r="CE764" s="617"/>
      <c r="CF764" s="617"/>
      <c r="CG764" s="617"/>
      <c r="CH764" s="617"/>
      <c r="CI764" s="617"/>
      <c r="CJ764" s="617"/>
      <c r="CK764" s="617"/>
      <c r="CL764" s="617"/>
      <c r="CM764" s="617"/>
      <c r="CN764" s="617"/>
      <c r="CO764" s="617"/>
      <c r="CP764" s="617"/>
      <c r="CQ764" s="617"/>
      <c r="CR764" s="617"/>
      <c r="CS764" s="617"/>
      <c r="CT764" s="617"/>
      <c r="CU764" s="617"/>
      <c r="CV764" s="617"/>
      <c r="CW764" s="617"/>
      <c r="CX764" s="617"/>
      <c r="CY764" s="617"/>
      <c r="CZ764" s="617"/>
      <c r="DA764" s="617"/>
      <c r="DB764" s="6">
        <f t="shared" si="10279"/>
        <v>0</v>
      </c>
      <c r="DC764" s="6">
        <f t="shared" si="10280"/>
        <v>0</v>
      </c>
      <c r="DD764" s="6">
        <f t="shared" si="10281"/>
        <v>0</v>
      </c>
      <c r="DE764" s="6">
        <f t="shared" si="10282"/>
        <v>0</v>
      </c>
      <c r="DF764" s="6">
        <f t="shared" si="10283"/>
        <v>0</v>
      </c>
      <c r="DG764" s="6">
        <f t="shared" si="10284"/>
        <v>0</v>
      </c>
      <c r="DH764" s="6">
        <f t="shared" si="10285"/>
        <v>0</v>
      </c>
      <c r="DI764" s="6">
        <f t="shared" si="10286"/>
        <v>735735.79800000007</v>
      </c>
      <c r="DJ764" s="6">
        <f t="shared" si="10287"/>
        <v>0</v>
      </c>
      <c r="DK764" s="6">
        <f t="shared" si="10288"/>
        <v>0</v>
      </c>
      <c r="DL764" s="6">
        <f t="shared" si="10289"/>
        <v>0</v>
      </c>
      <c r="DM764" s="6">
        <f t="shared" si="10290"/>
        <v>0</v>
      </c>
      <c r="DO764" s="6">
        <f t="shared" si="10291"/>
        <v>0</v>
      </c>
      <c r="DP764" s="6">
        <f t="shared" si="10292"/>
        <v>0</v>
      </c>
      <c r="DQ764" s="6">
        <f t="shared" si="10293"/>
        <v>0</v>
      </c>
      <c r="DR764" s="6">
        <f t="shared" si="10294"/>
        <v>0</v>
      </c>
      <c r="DS764" s="6">
        <f t="shared" si="10295"/>
        <v>0</v>
      </c>
      <c r="DT764" s="6">
        <f t="shared" si="10296"/>
        <v>0</v>
      </c>
      <c r="DU764" s="6">
        <f t="shared" si="10297"/>
        <v>0</v>
      </c>
      <c r="DV764" s="6">
        <f t="shared" si="10298"/>
        <v>0</v>
      </c>
      <c r="DW764" s="6">
        <f t="shared" si="10299"/>
        <v>0</v>
      </c>
      <c r="DX764" s="6">
        <f t="shared" si="10300"/>
        <v>0</v>
      </c>
      <c r="DY764" s="6">
        <f t="shared" si="10301"/>
        <v>0</v>
      </c>
      <c r="DZ764" s="6">
        <f t="shared" si="10302"/>
        <v>0</v>
      </c>
    </row>
    <row r="765" spans="2:130" ht="12" customHeight="1" outlineLevel="1">
      <c r="B765" s="6">
        <f>'23년(세부_실적)'!A1025</f>
        <v>759</v>
      </c>
      <c r="C765" s="620"/>
      <c r="D765" s="620"/>
      <c r="E765" s="620"/>
      <c r="F765" s="622" t="str">
        <f>'23년(세부_실적)'!E1025</f>
        <v>PLN065-D751140-565</v>
      </c>
      <c r="G765" s="622" t="s">
        <v>1710</v>
      </c>
      <c r="H765" s="622"/>
      <c r="I765" s="617" t="str">
        <f>'23년(세부_실적)'!G1025</f>
        <v>구</v>
      </c>
      <c r="J765" s="617" t="str">
        <f>'23년(세부_실적)'!H1025</f>
        <v>SY</v>
      </c>
      <c r="K765" s="617">
        <f>'23년(세부_실적)'!I1025</f>
        <v>1.04</v>
      </c>
      <c r="L765" s="617">
        <f>'23년(세부_실적)'!J1025</f>
        <v>0</v>
      </c>
      <c r="M765" s="617">
        <f>'23년(세부_실적)'!K1025</f>
        <v>1.04</v>
      </c>
      <c r="N765" s="617">
        <f>'23년(세부_실적)'!L1025</f>
        <v>0</v>
      </c>
      <c r="O765" s="617">
        <f>'23년(세부_실적)'!M1025</f>
        <v>1.04</v>
      </c>
      <c r="P765" s="617">
        <f>'23년(세부_실적)'!N1025</f>
        <v>0</v>
      </c>
      <c r="Q765" s="617">
        <f>'23년(세부_실적)'!O1025</f>
        <v>1.04</v>
      </c>
      <c r="R765" s="617">
        <f>'23년(세부_실적)'!P1025</f>
        <v>0</v>
      </c>
      <c r="S765" s="638">
        <f>'23년(세부_실적)'!Q1025</f>
        <v>0.309</v>
      </c>
      <c r="T765" s="638">
        <f t="shared" si="10247"/>
        <v>309</v>
      </c>
      <c r="U765" s="638">
        <f>'23년(세부_실적)'!S1025</f>
        <v>0</v>
      </c>
      <c r="V765" s="638">
        <f t="shared" si="10248"/>
        <v>0</v>
      </c>
      <c r="W765" s="638">
        <f>'23년(세부_실적)'!U1025</f>
        <v>0</v>
      </c>
      <c r="X765" s="638">
        <f t="shared" si="10249"/>
        <v>0</v>
      </c>
      <c r="Y765" s="638">
        <f>'23년(세부_실적)'!W1025</f>
        <v>0.309</v>
      </c>
      <c r="Z765" s="638">
        <f t="shared" si="10250"/>
        <v>309</v>
      </c>
      <c r="AA765" s="638">
        <f>'23년(세부_실적)'!Y1025</f>
        <v>0.309</v>
      </c>
      <c r="AB765" s="638">
        <f t="shared" si="10250"/>
        <v>309</v>
      </c>
      <c r="AC765" s="638">
        <f>'23년(세부_실적)'!AA1025</f>
        <v>0</v>
      </c>
      <c r="AD765" s="638">
        <f t="shared" ref="AD765" si="11031">AC765*1000</f>
        <v>0</v>
      </c>
      <c r="AE765" s="638">
        <f>'23년(세부_실적)'!AC1025</f>
        <v>0</v>
      </c>
      <c r="AF765" s="638">
        <f t="shared" ref="AF765" si="11032">AE765*1000</f>
        <v>0</v>
      </c>
      <c r="AG765" s="638">
        <f>'23년(세부_실적)'!AE1025</f>
        <v>0</v>
      </c>
      <c r="AH765" s="638">
        <f t="shared" ref="AH765" si="11033">AG765*1000</f>
        <v>0</v>
      </c>
      <c r="AI765" s="638">
        <f>'23년(세부_실적)'!AG1025</f>
        <v>0</v>
      </c>
      <c r="AJ765" s="638">
        <f t="shared" ref="AJ765" si="11034">AI765*1000</f>
        <v>0</v>
      </c>
      <c r="AK765" s="638">
        <f>'23년(세부_실적)'!AI1025</f>
        <v>0.309</v>
      </c>
      <c r="AL765" s="638">
        <f t="shared" ref="AL765" si="11035">AK765*1000</f>
        <v>309</v>
      </c>
      <c r="AM765" s="638">
        <f>'23년(세부_실적)'!AK1025</f>
        <v>0</v>
      </c>
      <c r="AN765" s="638">
        <f t="shared" ref="AN765" si="11036">AM765*1000</f>
        <v>0</v>
      </c>
      <c r="AO765" s="638">
        <f>'23년(세부_실적)'!AM1025</f>
        <v>0</v>
      </c>
      <c r="AP765" s="638">
        <f t="shared" ref="AP765" si="11037">AO765*1000</f>
        <v>0</v>
      </c>
      <c r="AQ765" s="638">
        <f>'23년(세부_실적)'!AO1025</f>
        <v>0</v>
      </c>
      <c r="AR765" s="638">
        <f t="shared" ref="AR765" si="11038">AQ765*1000</f>
        <v>0</v>
      </c>
      <c r="AS765" s="638">
        <f>'23년(세부_실적)'!AQ1025</f>
        <v>0</v>
      </c>
      <c r="AT765" s="638">
        <f t="shared" ref="AT765" si="11039">AS765*1000</f>
        <v>0</v>
      </c>
      <c r="AU765" s="638">
        <f>'23년(세부_실적)'!AS1025</f>
        <v>0</v>
      </c>
      <c r="AV765" s="638">
        <f t="shared" ref="AV765" si="11040">AU765*1000</f>
        <v>0</v>
      </c>
      <c r="AW765" s="638">
        <f>'23년(세부_실적)'!AU1025</f>
        <v>0</v>
      </c>
      <c r="AX765" s="638">
        <f t="shared" ref="AX765" si="11041">AW765*1000</f>
        <v>0</v>
      </c>
      <c r="AY765" s="638">
        <f>'23년(세부_실적)'!AW1025</f>
        <v>0</v>
      </c>
      <c r="AZ765" s="638">
        <f t="shared" ref="AZ765" si="11042">AY765*1000</f>
        <v>0</v>
      </c>
      <c r="BA765" s="638">
        <f>'23년(세부_실적)'!AY1025</f>
        <v>0</v>
      </c>
      <c r="BB765" s="638">
        <f t="shared" ref="BB765" si="11043">BA765*1000</f>
        <v>0</v>
      </c>
      <c r="BC765" s="638">
        <f>'23년(세부_실적)'!BA1025</f>
        <v>0</v>
      </c>
      <c r="BD765" s="638">
        <f t="shared" ref="BD765" si="11044">BC765*1000</f>
        <v>0</v>
      </c>
      <c r="BF765" s="617">
        <v>0.22</v>
      </c>
      <c r="BG765" s="617">
        <v>0.41397346909090904</v>
      </c>
      <c r="BH765" s="617"/>
      <c r="BI765" s="617"/>
      <c r="BJ765" s="617">
        <v>0.22</v>
      </c>
      <c r="BK765" s="617">
        <v>0.41397346909090904</v>
      </c>
      <c r="BL765" s="617"/>
      <c r="BM765" s="617"/>
      <c r="BN765" s="617">
        <v>0.22</v>
      </c>
      <c r="BO765" s="617">
        <v>0.41397346909090904</v>
      </c>
      <c r="BP765" s="617"/>
      <c r="BQ765" s="617"/>
      <c r="BR765" s="617">
        <v>0.22</v>
      </c>
      <c r="BS765" s="617">
        <v>0.42827346909090913</v>
      </c>
      <c r="BT765" s="617"/>
      <c r="BU765" s="617"/>
      <c r="BV765" s="617">
        <v>0.22</v>
      </c>
      <c r="BW765" s="617">
        <v>0.42827346909090913</v>
      </c>
      <c r="BX765" s="617"/>
      <c r="BY765" s="617"/>
      <c r="BZ765" s="617">
        <v>0.22</v>
      </c>
      <c r="CA765" s="617">
        <v>0.42827346909090913</v>
      </c>
      <c r="CB765" s="617"/>
      <c r="CC765" s="617"/>
      <c r="CD765" s="617"/>
      <c r="CE765" s="617"/>
      <c r="CF765" s="617"/>
      <c r="CG765" s="617"/>
      <c r="CH765" s="617"/>
      <c r="CI765" s="617"/>
      <c r="CJ765" s="617"/>
      <c r="CK765" s="617"/>
      <c r="CL765" s="617"/>
      <c r="CM765" s="617"/>
      <c r="CN765" s="617"/>
      <c r="CO765" s="617"/>
      <c r="CP765" s="617"/>
      <c r="CQ765" s="617"/>
      <c r="CR765" s="617"/>
      <c r="CS765" s="617"/>
      <c r="CT765" s="617"/>
      <c r="CU765" s="617"/>
      <c r="CV765" s="617"/>
      <c r="CW765" s="617"/>
      <c r="CX765" s="617"/>
      <c r="CY765" s="617"/>
      <c r="CZ765" s="617"/>
      <c r="DA765" s="617"/>
      <c r="DB765" s="6">
        <f t="shared" si="10279"/>
        <v>0</v>
      </c>
      <c r="DC765" s="6">
        <f t="shared" si="10280"/>
        <v>0</v>
      </c>
      <c r="DD765" s="6">
        <f t="shared" si="10281"/>
        <v>0</v>
      </c>
      <c r="DE765" s="6">
        <f t="shared" si="10282"/>
        <v>0</v>
      </c>
      <c r="DF765" s="6">
        <f t="shared" si="10283"/>
        <v>0</v>
      </c>
      <c r="DG765" s="6">
        <f t="shared" si="10284"/>
        <v>0</v>
      </c>
      <c r="DH765" s="6">
        <f t="shared" si="10285"/>
        <v>0</v>
      </c>
      <c r="DI765" s="6">
        <f t="shared" si="10286"/>
        <v>0</v>
      </c>
      <c r="DJ765" s="6">
        <f t="shared" si="10287"/>
        <v>0</v>
      </c>
      <c r="DK765" s="6">
        <f t="shared" si="10288"/>
        <v>0</v>
      </c>
      <c r="DL765" s="6">
        <f t="shared" si="10289"/>
        <v>0</v>
      </c>
      <c r="DM765" s="6">
        <f t="shared" si="10290"/>
        <v>0</v>
      </c>
      <c r="DO765" s="6">
        <f t="shared" si="10291"/>
        <v>0</v>
      </c>
      <c r="DP765" s="6">
        <f t="shared" si="10292"/>
        <v>0</v>
      </c>
      <c r="DQ765" s="6">
        <f t="shared" si="10293"/>
        <v>255339.07199450352</v>
      </c>
      <c r="DR765" s="6">
        <f t="shared" si="10294"/>
        <v>0</v>
      </c>
      <c r="DS765" s="6">
        <f t="shared" si="10295"/>
        <v>0</v>
      </c>
      <c r="DT765" s="6">
        <f t="shared" si="10296"/>
        <v>0</v>
      </c>
      <c r="DU765" s="6">
        <f t="shared" si="10297"/>
        <v>0</v>
      </c>
      <c r="DV765" s="6">
        <f t="shared" si="10298"/>
        <v>0</v>
      </c>
      <c r="DW765" s="6">
        <f t="shared" si="10299"/>
        <v>0</v>
      </c>
      <c r="DX765" s="6">
        <f t="shared" si="10300"/>
        <v>0</v>
      </c>
      <c r="DY765" s="6">
        <f t="shared" si="10301"/>
        <v>0</v>
      </c>
      <c r="DZ765" s="6">
        <f t="shared" si="10302"/>
        <v>0</v>
      </c>
    </row>
    <row r="766" spans="2:130" ht="12" customHeight="1" outlineLevel="1">
      <c r="B766" s="6">
        <f>'23년(세부_실적)'!A1026</f>
        <v>760</v>
      </c>
      <c r="C766" s="620"/>
      <c r="D766" s="620"/>
      <c r="E766" s="621"/>
      <c r="F766" s="622" t="str">
        <f>'23년(세부_실적)'!E1026</f>
        <v>PLN065-D751150-565</v>
      </c>
      <c r="G766" s="622" t="s">
        <v>1022</v>
      </c>
      <c r="H766" s="622"/>
      <c r="I766" s="617" t="str">
        <f>'23년(세부_실적)'!G1026</f>
        <v>구</v>
      </c>
      <c r="J766" s="617" t="str">
        <f>'23년(세부_실적)'!H1026</f>
        <v>SY</v>
      </c>
      <c r="K766" s="617">
        <f>'23년(세부_실적)'!I1026</f>
        <v>1.04</v>
      </c>
      <c r="L766" s="617">
        <f>'23년(세부_실적)'!J1026</f>
        <v>0</v>
      </c>
      <c r="M766" s="617">
        <f>'23년(세부_실적)'!K1026</f>
        <v>1.04</v>
      </c>
      <c r="N766" s="617">
        <f>'23년(세부_실적)'!L1026</f>
        <v>0</v>
      </c>
      <c r="O766" s="617">
        <f>'23년(세부_실적)'!M1026</f>
        <v>1.04</v>
      </c>
      <c r="P766" s="617">
        <f>'23년(세부_실적)'!N1026</f>
        <v>0</v>
      </c>
      <c r="Q766" s="617">
        <f>'23년(세부_실적)'!O1026</f>
        <v>1.04</v>
      </c>
      <c r="R766" s="617">
        <f>'23년(세부_실적)'!P1026</f>
        <v>0</v>
      </c>
      <c r="S766" s="638">
        <f>'23년(세부_실적)'!Q1026</f>
        <v>5.202</v>
      </c>
      <c r="T766" s="638">
        <f t="shared" si="10247"/>
        <v>5202</v>
      </c>
      <c r="U766" s="638">
        <f>'23년(세부_실적)'!S1026</f>
        <v>0</v>
      </c>
      <c r="V766" s="638">
        <f t="shared" si="10248"/>
        <v>0</v>
      </c>
      <c r="W766" s="638">
        <f>'23년(세부_실적)'!U1026</f>
        <v>0</v>
      </c>
      <c r="X766" s="638">
        <f t="shared" si="10249"/>
        <v>0</v>
      </c>
      <c r="Y766" s="638">
        <f>'23년(세부_실적)'!W1026</f>
        <v>0</v>
      </c>
      <c r="Z766" s="638">
        <f t="shared" si="10250"/>
        <v>0</v>
      </c>
      <c r="AA766" s="638">
        <f>'23년(세부_실적)'!Y1026</f>
        <v>0</v>
      </c>
      <c r="AB766" s="638">
        <f t="shared" si="10250"/>
        <v>0</v>
      </c>
      <c r="AC766" s="638">
        <f>'23년(세부_실적)'!AA1026</f>
        <v>2.1120000000000001</v>
      </c>
      <c r="AD766" s="638">
        <f t="shared" ref="AD766" si="11045">AC766*1000</f>
        <v>2112</v>
      </c>
      <c r="AE766" s="638">
        <f>'23년(세부_실적)'!AC1026</f>
        <v>0</v>
      </c>
      <c r="AF766" s="638">
        <f t="shared" ref="AF766" si="11046">AE766*1000</f>
        <v>0</v>
      </c>
      <c r="AG766" s="638">
        <f>'23년(세부_실적)'!AE1026</f>
        <v>0</v>
      </c>
      <c r="AH766" s="638">
        <f t="shared" ref="AH766" si="11047">AG766*1000</f>
        <v>0</v>
      </c>
      <c r="AI766" s="638">
        <f>'23년(세부_실적)'!AG1026</f>
        <v>2.1120000000000001</v>
      </c>
      <c r="AJ766" s="638">
        <f t="shared" ref="AJ766" si="11048">AI766*1000</f>
        <v>2112</v>
      </c>
      <c r="AK766" s="638">
        <f>'23년(세부_실적)'!AI1026</f>
        <v>2.1120000000000001</v>
      </c>
      <c r="AL766" s="638">
        <f t="shared" ref="AL766" si="11049">AK766*1000</f>
        <v>2112</v>
      </c>
      <c r="AM766" s="638">
        <f>'23년(세부_실적)'!AK1026</f>
        <v>1.03</v>
      </c>
      <c r="AN766" s="638">
        <f t="shared" ref="AN766" si="11050">AM766*1000</f>
        <v>1030</v>
      </c>
      <c r="AO766" s="638">
        <f>'23년(세부_실적)'!AM1026</f>
        <v>2.06</v>
      </c>
      <c r="AP766" s="638">
        <f t="shared" ref="AP766" si="11051">AO766*1000</f>
        <v>2060</v>
      </c>
      <c r="AQ766" s="638">
        <f>'23년(세부_실적)'!AO1026</f>
        <v>0</v>
      </c>
      <c r="AR766" s="638">
        <f t="shared" ref="AR766" si="11052">AQ766*1000</f>
        <v>0</v>
      </c>
      <c r="AS766" s="638">
        <f>'23년(세부_실적)'!AQ1026</f>
        <v>3.09</v>
      </c>
      <c r="AT766" s="638">
        <f t="shared" ref="AT766" si="11053">AS766*1000</f>
        <v>3090</v>
      </c>
      <c r="AU766" s="638">
        <f>'23년(세부_실적)'!AS1026</f>
        <v>0</v>
      </c>
      <c r="AV766" s="638">
        <f t="shared" ref="AV766" si="11054">AU766*1000</f>
        <v>0</v>
      </c>
      <c r="AW766" s="638">
        <f>'23년(세부_실적)'!AU1026</f>
        <v>0</v>
      </c>
      <c r="AX766" s="638">
        <f t="shared" ref="AX766" si="11055">AW766*1000</f>
        <v>0</v>
      </c>
      <c r="AY766" s="638">
        <f>'23년(세부_실적)'!AW1026</f>
        <v>0</v>
      </c>
      <c r="AZ766" s="638">
        <f t="shared" ref="AZ766" si="11056">AY766*1000</f>
        <v>0</v>
      </c>
      <c r="BA766" s="638">
        <f>'23년(세부_실적)'!AY1026</f>
        <v>0</v>
      </c>
      <c r="BB766" s="638">
        <f t="shared" ref="BB766" si="11057">BA766*1000</f>
        <v>0</v>
      </c>
      <c r="BC766" s="638">
        <f>'23년(세부_실적)'!BA1026</f>
        <v>3.09</v>
      </c>
      <c r="BD766" s="638">
        <f t="shared" ref="BD766" si="11058">BC766*1000</f>
        <v>3090</v>
      </c>
      <c r="BF766" s="617">
        <v>0.22</v>
      </c>
      <c r="BG766" s="617">
        <v>0.41384374254545453</v>
      </c>
      <c r="BH766" s="617">
        <f>VLOOKUP(F766,'[1]영업계획서(세부)'!$E$8:$H$532,3,0)</f>
        <v>1.04</v>
      </c>
      <c r="BI766" s="617"/>
      <c r="BJ766" s="617">
        <v>0.22</v>
      </c>
      <c r="BK766" s="617">
        <v>0.41384374254545453</v>
      </c>
      <c r="BL766" s="617">
        <v>1.04</v>
      </c>
      <c r="BM766" s="617"/>
      <c r="BN766" s="617">
        <v>0.22</v>
      </c>
      <c r="BO766" s="617">
        <v>0.41384374254545453</v>
      </c>
      <c r="BP766" s="617">
        <v>1.04</v>
      </c>
      <c r="BQ766" s="617"/>
      <c r="BR766" s="617">
        <v>0.22</v>
      </c>
      <c r="BS766" s="617">
        <v>0.42814374254545456</v>
      </c>
      <c r="BT766" s="617">
        <v>1.04</v>
      </c>
      <c r="BU766" s="617"/>
      <c r="BV766" s="617">
        <v>0.22</v>
      </c>
      <c r="BW766" s="617">
        <v>0.42814374254545456</v>
      </c>
      <c r="BX766" s="617"/>
      <c r="BY766" s="617"/>
      <c r="BZ766" s="617">
        <v>0.22</v>
      </c>
      <c r="CA766" s="617">
        <v>0.42814374254545456</v>
      </c>
      <c r="CB766" s="617"/>
      <c r="CC766" s="617"/>
      <c r="CD766" s="617"/>
      <c r="CE766" s="617"/>
      <c r="CF766" s="617"/>
      <c r="CG766" s="617"/>
      <c r="CH766" s="617"/>
      <c r="CI766" s="617"/>
      <c r="CJ766" s="617"/>
      <c r="CK766" s="617"/>
      <c r="CL766" s="617"/>
      <c r="CM766" s="617"/>
      <c r="CN766" s="617"/>
      <c r="CO766" s="617"/>
      <c r="CP766" s="617"/>
      <c r="CQ766" s="617"/>
      <c r="CR766" s="617"/>
      <c r="CS766" s="617"/>
      <c r="CT766" s="617"/>
      <c r="CU766" s="617"/>
      <c r="CV766" s="617"/>
      <c r="CW766" s="617"/>
      <c r="CX766" s="617"/>
      <c r="CY766" s="617"/>
      <c r="CZ766" s="617"/>
      <c r="DA766" s="617"/>
      <c r="DB766" s="6">
        <f t="shared" si="10279"/>
        <v>0</v>
      </c>
      <c r="DC766" s="6">
        <f t="shared" si="10280"/>
        <v>0</v>
      </c>
      <c r="DD766" s="6">
        <f t="shared" si="10281"/>
        <v>0</v>
      </c>
      <c r="DE766" s="6">
        <f t="shared" si="10282"/>
        <v>2906645.9136000001</v>
      </c>
      <c r="DF766" s="6">
        <f t="shared" si="10283"/>
        <v>0</v>
      </c>
      <c r="DG766" s="6">
        <f t="shared" si="10284"/>
        <v>0</v>
      </c>
      <c r="DH766" s="6">
        <f t="shared" si="10285"/>
        <v>0</v>
      </c>
      <c r="DI766" s="6">
        <f t="shared" si="10286"/>
        <v>0</v>
      </c>
      <c r="DJ766" s="6">
        <f t="shared" si="10287"/>
        <v>0</v>
      </c>
      <c r="DK766" s="6">
        <f t="shared" si="10288"/>
        <v>0</v>
      </c>
      <c r="DL766" s="6">
        <f t="shared" si="10289"/>
        <v>0</v>
      </c>
      <c r="DM766" s="6">
        <f t="shared" si="10290"/>
        <v>0</v>
      </c>
      <c r="DO766" s="6">
        <f t="shared" si="10291"/>
        <v>0</v>
      </c>
      <c r="DP766" s="6">
        <f t="shared" si="10292"/>
        <v>0</v>
      </c>
      <c r="DQ766" s="6">
        <f t="shared" si="10293"/>
        <v>0</v>
      </c>
      <c r="DR766" s="6">
        <f t="shared" si="10294"/>
        <v>1811465.7314376498</v>
      </c>
      <c r="DS766" s="6">
        <f t="shared" si="10295"/>
        <v>0</v>
      </c>
      <c r="DT766" s="6">
        <f t="shared" si="10296"/>
        <v>0</v>
      </c>
      <c r="DU766" s="6">
        <f t="shared" si="10297"/>
        <v>0</v>
      </c>
      <c r="DV766" s="6">
        <f t="shared" si="10298"/>
        <v>0</v>
      </c>
      <c r="DW766" s="6">
        <f t="shared" si="10299"/>
        <v>0</v>
      </c>
      <c r="DX766" s="6">
        <f t="shared" si="10300"/>
        <v>0</v>
      </c>
      <c r="DY766" s="6">
        <f t="shared" si="10301"/>
        <v>0</v>
      </c>
      <c r="DZ766" s="6">
        <f t="shared" si="10302"/>
        <v>0</v>
      </c>
    </row>
    <row r="767" spans="2:130" ht="12" customHeight="1" outlineLevel="1">
      <c r="B767" s="6">
        <f>'23년(세부_실적)'!A1028</f>
        <v>761</v>
      </c>
      <c r="C767" s="620"/>
      <c r="D767" s="620"/>
      <c r="E767" s="618" t="str">
        <f>'23년(세부_실적)'!D1028</f>
        <v>15.2W</v>
      </c>
      <c r="F767" s="622" t="str">
        <f>'23년(세부_실적)'!E1028</f>
        <v>PLN065-D751530-565</v>
      </c>
      <c r="G767" s="622" t="s">
        <v>1711</v>
      </c>
      <c r="H767" s="622"/>
      <c r="I767" s="617" t="str">
        <f>'23년(세부_실적)'!G1028</f>
        <v>구</v>
      </c>
      <c r="J767" s="617" t="str">
        <f>'23년(세부_실적)'!H1028</f>
        <v>SY</v>
      </c>
      <c r="K767" s="617">
        <f>'23년(세부_실적)'!I1028</f>
        <v>1.08</v>
      </c>
      <c r="L767" s="617">
        <f>'23년(세부_실적)'!J1028</f>
        <v>0</v>
      </c>
      <c r="M767" s="617">
        <f>'23년(세부_실적)'!K1028</f>
        <v>1.08</v>
      </c>
      <c r="N767" s="617">
        <f>'23년(세부_실적)'!L1028</f>
        <v>0</v>
      </c>
      <c r="O767" s="617">
        <f>'23년(세부_실적)'!M1028</f>
        <v>1.08</v>
      </c>
      <c r="P767" s="617">
        <f>'23년(세부_실적)'!N1028</f>
        <v>0</v>
      </c>
      <c r="Q767" s="617">
        <f>'23년(세부_실적)'!O1028</f>
        <v>1.08</v>
      </c>
      <c r="R767" s="617">
        <f>'23년(세부_실적)'!P1028</f>
        <v>0</v>
      </c>
      <c r="S767" s="638">
        <f>'23년(세부_실적)'!Q1028</f>
        <v>1.03</v>
      </c>
      <c r="T767" s="638">
        <f t="shared" si="10247"/>
        <v>1030</v>
      </c>
      <c r="U767" s="638">
        <f>'23년(세부_실적)'!S1028</f>
        <v>0</v>
      </c>
      <c r="V767" s="638">
        <f t="shared" si="10248"/>
        <v>0</v>
      </c>
      <c r="W767" s="638">
        <f>'23년(세부_실적)'!U1028</f>
        <v>0</v>
      </c>
      <c r="X767" s="638">
        <f t="shared" si="10249"/>
        <v>0</v>
      </c>
      <c r="Y767" s="638">
        <f>'23년(세부_실적)'!W1028</f>
        <v>0</v>
      </c>
      <c r="Z767" s="638">
        <f t="shared" si="10250"/>
        <v>0</v>
      </c>
      <c r="AA767" s="638">
        <f>'23년(세부_실적)'!Y1028</f>
        <v>0</v>
      </c>
      <c r="AB767" s="638">
        <f t="shared" si="10250"/>
        <v>0</v>
      </c>
      <c r="AC767" s="638">
        <f>'23년(세부_실적)'!AA1028</f>
        <v>0</v>
      </c>
      <c r="AD767" s="638">
        <f t="shared" ref="AD767" si="11059">AC767*1000</f>
        <v>0</v>
      </c>
      <c r="AE767" s="638">
        <f>'23년(세부_실적)'!AC1028</f>
        <v>0</v>
      </c>
      <c r="AF767" s="638">
        <f t="shared" ref="AF767" si="11060">AE767*1000</f>
        <v>0</v>
      </c>
      <c r="AG767" s="638">
        <f>'23년(세부_실적)'!AE1028</f>
        <v>0</v>
      </c>
      <c r="AH767" s="638">
        <f t="shared" ref="AH767" si="11061">AG767*1000</f>
        <v>0</v>
      </c>
      <c r="AI767" s="638">
        <f>'23년(세부_실적)'!AG1028</f>
        <v>0</v>
      </c>
      <c r="AJ767" s="638">
        <f t="shared" ref="AJ767" si="11062">AI767*1000</f>
        <v>0</v>
      </c>
      <c r="AK767" s="638">
        <f>'23년(세부_실적)'!AI1028</f>
        <v>0</v>
      </c>
      <c r="AL767" s="638">
        <f t="shared" ref="AL767" si="11063">AK767*1000</f>
        <v>0</v>
      </c>
      <c r="AM767" s="638">
        <f>'23년(세부_실적)'!AK1028</f>
        <v>0.51500000000000001</v>
      </c>
      <c r="AN767" s="638">
        <f t="shared" ref="AN767" si="11064">AM767*1000</f>
        <v>515</v>
      </c>
      <c r="AO767" s="638">
        <f>'23년(세부_실적)'!AM1028</f>
        <v>0</v>
      </c>
      <c r="AP767" s="638">
        <f t="shared" ref="AP767" si="11065">AO767*1000</f>
        <v>0</v>
      </c>
      <c r="AQ767" s="638">
        <f>'23년(세부_실적)'!AO1028</f>
        <v>0.51500000000000001</v>
      </c>
      <c r="AR767" s="638">
        <f t="shared" ref="AR767" si="11066">AQ767*1000</f>
        <v>515</v>
      </c>
      <c r="AS767" s="638">
        <f>'23년(세부_실적)'!AQ1028</f>
        <v>1.03</v>
      </c>
      <c r="AT767" s="638">
        <f t="shared" ref="AT767" si="11067">AS767*1000</f>
        <v>1030</v>
      </c>
      <c r="AU767" s="638">
        <f>'23년(세부_실적)'!AS1028</f>
        <v>0</v>
      </c>
      <c r="AV767" s="638">
        <f t="shared" ref="AV767" si="11068">AU767*1000</f>
        <v>0</v>
      </c>
      <c r="AW767" s="638">
        <f>'23년(세부_실적)'!AU1028</f>
        <v>0</v>
      </c>
      <c r="AX767" s="638">
        <f t="shared" ref="AX767" si="11069">AW767*1000</f>
        <v>0</v>
      </c>
      <c r="AY767" s="638">
        <f>'23년(세부_실적)'!AW1028</f>
        <v>0</v>
      </c>
      <c r="AZ767" s="638">
        <f t="shared" ref="AZ767" si="11070">AY767*1000</f>
        <v>0</v>
      </c>
      <c r="BA767" s="638">
        <f>'23년(세부_실적)'!AY1028</f>
        <v>0</v>
      </c>
      <c r="BB767" s="638">
        <f t="shared" ref="BB767" si="11071">BA767*1000</f>
        <v>0</v>
      </c>
      <c r="BC767" s="638">
        <f>'23년(세부_실적)'!BA1028</f>
        <v>1.03</v>
      </c>
      <c r="BD767" s="638">
        <f t="shared" ref="BD767" si="11072">BC767*1000</f>
        <v>1030</v>
      </c>
      <c r="BF767" s="617">
        <v>0.24</v>
      </c>
      <c r="BG767" s="617">
        <v>0.4139734690909091</v>
      </c>
      <c r="BH767" s="617">
        <f>VLOOKUP(F767,'[1]영업계획서(세부)'!$E$8:$H$532,3,0)</f>
        <v>1.08</v>
      </c>
      <c r="BI767" s="617"/>
      <c r="BJ767" s="617">
        <v>0.24</v>
      </c>
      <c r="BK767" s="617">
        <v>0.4139734690909091</v>
      </c>
      <c r="BL767" s="617">
        <v>1.08</v>
      </c>
      <c r="BM767" s="617"/>
      <c r="BN767" s="617">
        <v>0.24</v>
      </c>
      <c r="BO767" s="617">
        <v>0.4139734690909091</v>
      </c>
      <c r="BP767" s="617">
        <v>1.08</v>
      </c>
      <c r="BQ767" s="617"/>
      <c r="BR767" s="617">
        <v>0.24</v>
      </c>
      <c r="BS767" s="617">
        <v>0.42827346909090913</v>
      </c>
      <c r="BT767" s="617">
        <v>1.08</v>
      </c>
      <c r="BU767" s="617"/>
      <c r="BV767" s="617">
        <v>0.24</v>
      </c>
      <c r="BW767" s="617">
        <v>0.42827346909090913</v>
      </c>
      <c r="BX767" s="617">
        <v>1.08</v>
      </c>
      <c r="BY767" s="617"/>
      <c r="BZ767" s="617">
        <v>0.24</v>
      </c>
      <c r="CA767" s="617">
        <v>0.42827346909090913</v>
      </c>
      <c r="CB767" s="617">
        <v>1.1200000000000001</v>
      </c>
      <c r="CC767" s="617"/>
      <c r="CD767" s="617"/>
      <c r="CE767" s="617"/>
      <c r="CF767" s="617"/>
      <c r="CG767" s="617"/>
      <c r="CH767" s="617"/>
      <c r="CI767" s="617"/>
      <c r="CJ767" s="617"/>
      <c r="CK767" s="617"/>
      <c r="CL767" s="617"/>
      <c r="CM767" s="617"/>
      <c r="CN767" s="617"/>
      <c r="CO767" s="617"/>
      <c r="CP767" s="617"/>
      <c r="CQ767" s="617"/>
      <c r="CR767" s="617"/>
      <c r="CS767" s="617"/>
      <c r="CT767" s="617"/>
      <c r="CU767" s="617"/>
      <c r="CV767" s="617"/>
      <c r="CW767" s="617"/>
      <c r="CX767" s="617"/>
      <c r="CY767" s="617"/>
      <c r="CZ767" s="617"/>
      <c r="DA767" s="617"/>
      <c r="DB767" s="6">
        <f t="shared" si="10279"/>
        <v>0</v>
      </c>
      <c r="DC767" s="6">
        <f t="shared" si="10280"/>
        <v>0</v>
      </c>
      <c r="DD767" s="6">
        <f t="shared" si="10281"/>
        <v>0</v>
      </c>
      <c r="DE767" s="6">
        <f t="shared" si="10282"/>
        <v>0</v>
      </c>
      <c r="DF767" s="6">
        <f t="shared" si="10283"/>
        <v>0</v>
      </c>
      <c r="DG767" s="6">
        <f t="shared" si="10284"/>
        <v>0</v>
      </c>
      <c r="DH767" s="6">
        <f t="shared" si="10285"/>
        <v>0</v>
      </c>
      <c r="DI767" s="6">
        <f t="shared" si="10286"/>
        <v>0</v>
      </c>
      <c r="DJ767" s="6">
        <f t="shared" si="10287"/>
        <v>0</v>
      </c>
      <c r="DK767" s="6">
        <f t="shared" si="10288"/>
        <v>0</v>
      </c>
      <c r="DL767" s="6">
        <f t="shared" si="10289"/>
        <v>0</v>
      </c>
      <c r="DM767" s="6">
        <f t="shared" si="10290"/>
        <v>0</v>
      </c>
      <c r="DO767" s="6">
        <f t="shared" si="10291"/>
        <v>0</v>
      </c>
      <c r="DP767" s="6">
        <f t="shared" si="10292"/>
        <v>0</v>
      </c>
      <c r="DQ767" s="6">
        <f t="shared" si="10293"/>
        <v>0</v>
      </c>
      <c r="DR767" s="6">
        <f t="shared" si="10294"/>
        <v>0</v>
      </c>
      <c r="DS767" s="6">
        <f t="shared" si="10295"/>
        <v>0</v>
      </c>
      <c r="DT767" s="6">
        <f t="shared" si="10296"/>
        <v>0</v>
      </c>
      <c r="DU767" s="6">
        <f t="shared" si="10297"/>
        <v>0</v>
      </c>
      <c r="DV767" s="6">
        <f t="shared" si="10298"/>
        <v>0</v>
      </c>
      <c r="DW767" s="6">
        <f t="shared" si="10299"/>
        <v>0</v>
      </c>
      <c r="DX767" s="6">
        <f t="shared" si="10300"/>
        <v>0</v>
      </c>
      <c r="DY767" s="6">
        <f t="shared" si="10301"/>
        <v>0</v>
      </c>
      <c r="DZ767" s="6">
        <f t="shared" si="10302"/>
        <v>0</v>
      </c>
    </row>
    <row r="768" spans="2:130" ht="12" customHeight="1" outlineLevel="1">
      <c r="B768" s="6">
        <f>'23년(세부_실적)'!A1030</f>
        <v>762</v>
      </c>
      <c r="C768" s="620"/>
      <c r="D768" s="620"/>
      <c r="E768" s="620"/>
      <c r="F768" s="622" t="str">
        <f>'23년(세부_실적)'!E1030</f>
        <v>PLN065-D751735-560</v>
      </c>
      <c r="G768" s="622" t="s">
        <v>1712</v>
      </c>
      <c r="H768" s="622"/>
      <c r="I768" s="617" t="str">
        <f>'23년(세부_실적)'!G1030</f>
        <v>구</v>
      </c>
      <c r="J768" s="617" t="str">
        <f>'23년(세부_실적)'!H1030</f>
        <v>SY</v>
      </c>
      <c r="K768" s="617">
        <f>'23년(세부_실적)'!I1030</f>
        <v>0</v>
      </c>
      <c r="L768" s="617">
        <f>'23년(세부_실적)'!J1030</f>
        <v>0</v>
      </c>
      <c r="M768" s="617">
        <f>'23년(세부_실적)'!K1030</f>
        <v>0</v>
      </c>
      <c r="N768" s="617">
        <f>'23년(세부_실적)'!L1030</f>
        <v>0</v>
      </c>
      <c r="O768" s="617">
        <f>'23년(세부_실적)'!M1030</f>
        <v>0</v>
      </c>
      <c r="P768" s="617">
        <f>'23년(세부_실적)'!N1030</f>
        <v>0</v>
      </c>
      <c r="Q768" s="617">
        <f>'23년(세부_실적)'!O1030</f>
        <v>1.39</v>
      </c>
      <c r="R768" s="617">
        <f>'23년(세부_실적)'!P1030</f>
        <v>0</v>
      </c>
      <c r="S768" s="638">
        <f>'23년(세부_실적)'!Q1030</f>
        <v>0.10299999999999999</v>
      </c>
      <c r="T768" s="638">
        <f t="shared" si="10247"/>
        <v>103</v>
      </c>
      <c r="U768" s="638">
        <f>'23년(세부_실적)'!S1030</f>
        <v>0</v>
      </c>
      <c r="V768" s="638">
        <f t="shared" si="10248"/>
        <v>0</v>
      </c>
      <c r="W768" s="638">
        <f>'23년(세부_실적)'!U1030</f>
        <v>0</v>
      </c>
      <c r="X768" s="638">
        <f t="shared" si="10249"/>
        <v>0</v>
      </c>
      <c r="Y768" s="638">
        <f>'23년(세부_실적)'!W1030</f>
        <v>0</v>
      </c>
      <c r="Z768" s="638">
        <f t="shared" si="10250"/>
        <v>0</v>
      </c>
      <c r="AA768" s="638">
        <f>'23년(세부_실적)'!Y1030</f>
        <v>0</v>
      </c>
      <c r="AB768" s="638">
        <f t="shared" si="10250"/>
        <v>0</v>
      </c>
      <c r="AC768" s="638">
        <f>'23년(세부_실적)'!AA1030</f>
        <v>0</v>
      </c>
      <c r="AD768" s="638">
        <f t="shared" ref="AD768" si="11073">AC768*1000</f>
        <v>0</v>
      </c>
      <c r="AE768" s="638">
        <f>'23년(세부_실적)'!AC1030</f>
        <v>0</v>
      </c>
      <c r="AF768" s="638">
        <f t="shared" ref="AF768" si="11074">AE768*1000</f>
        <v>0</v>
      </c>
      <c r="AG768" s="638">
        <f>'23년(세부_실적)'!AE1030</f>
        <v>0</v>
      </c>
      <c r="AH768" s="638">
        <f t="shared" ref="AH768" si="11075">AG768*1000</f>
        <v>0</v>
      </c>
      <c r="AI768" s="638">
        <f>'23년(세부_실적)'!AG1030</f>
        <v>0</v>
      </c>
      <c r="AJ768" s="638">
        <f t="shared" ref="AJ768" si="11076">AI768*1000</f>
        <v>0</v>
      </c>
      <c r="AK768" s="638">
        <f>'23년(세부_실적)'!AI1030</f>
        <v>0</v>
      </c>
      <c r="AL768" s="638">
        <f t="shared" ref="AL768" si="11077">AK768*1000</f>
        <v>0</v>
      </c>
      <c r="AM768" s="638">
        <f>'23년(세부_실적)'!AK1030</f>
        <v>0</v>
      </c>
      <c r="AN768" s="638">
        <f t="shared" ref="AN768" si="11078">AM768*1000</f>
        <v>0</v>
      </c>
      <c r="AO768" s="638">
        <f>'23년(세부_실적)'!AM1030</f>
        <v>0</v>
      </c>
      <c r="AP768" s="638">
        <f t="shared" ref="AP768" si="11079">AO768*1000</f>
        <v>0</v>
      </c>
      <c r="AQ768" s="638">
        <f>'23년(세부_실적)'!AO1030</f>
        <v>0</v>
      </c>
      <c r="AR768" s="638">
        <f t="shared" ref="AR768" si="11080">AQ768*1000</f>
        <v>0</v>
      </c>
      <c r="AS768" s="638">
        <f>'23년(세부_실적)'!AQ1030</f>
        <v>0</v>
      </c>
      <c r="AT768" s="638">
        <f t="shared" ref="AT768" si="11081">AS768*1000</f>
        <v>0</v>
      </c>
      <c r="AU768" s="638">
        <f>'23년(세부_실적)'!AS1030</f>
        <v>0</v>
      </c>
      <c r="AV768" s="638">
        <f t="shared" ref="AV768" si="11082">AU768*1000</f>
        <v>0</v>
      </c>
      <c r="AW768" s="638">
        <f>'23년(세부_실적)'!AU1030</f>
        <v>0.10299999999999999</v>
      </c>
      <c r="AX768" s="638">
        <f t="shared" ref="AX768" si="11083">AW768*1000</f>
        <v>103</v>
      </c>
      <c r="AY768" s="638">
        <f>'23년(세부_실적)'!AW1030</f>
        <v>0</v>
      </c>
      <c r="AZ768" s="638">
        <f t="shared" ref="AZ768" si="11084">AY768*1000</f>
        <v>0</v>
      </c>
      <c r="BA768" s="638">
        <f>'23년(세부_실적)'!AY1030</f>
        <v>0.10299999999999999</v>
      </c>
      <c r="BB768" s="638">
        <f t="shared" ref="BB768" si="11085">BA768*1000</f>
        <v>103</v>
      </c>
      <c r="BC768" s="638">
        <f>'23년(세부_실적)'!BA1030</f>
        <v>0.10299999999999999</v>
      </c>
      <c r="BD768" s="638">
        <f t="shared" ref="BD768" si="11086">BC768*1000</f>
        <v>103</v>
      </c>
      <c r="BF768" s="617">
        <v>0.24</v>
      </c>
      <c r="BG768" s="617">
        <v>0.4139734690909091</v>
      </c>
      <c r="BH768" s="617"/>
      <c r="BI768" s="617"/>
      <c r="BJ768" s="617">
        <v>0.24</v>
      </c>
      <c r="BK768" s="617">
        <v>0.4139734690909091</v>
      </c>
      <c r="BL768" s="617"/>
      <c r="BM768" s="617"/>
      <c r="BN768" s="617">
        <v>0.24</v>
      </c>
      <c r="BO768" s="617">
        <v>0.4139734690909091</v>
      </c>
      <c r="BP768" s="617"/>
      <c r="BQ768" s="617"/>
      <c r="BR768" s="617">
        <v>0.24</v>
      </c>
      <c r="BS768" s="617">
        <v>0.42827346909090913</v>
      </c>
      <c r="BT768" s="617"/>
      <c r="BU768" s="617"/>
      <c r="BV768" s="617">
        <v>0.24</v>
      </c>
      <c r="BW768" s="617">
        <v>0.42827346909090913</v>
      </c>
      <c r="BX768" s="617"/>
      <c r="BY768" s="617"/>
      <c r="BZ768" s="617">
        <v>0.24</v>
      </c>
      <c r="CA768" s="617">
        <v>0.42827346909090913</v>
      </c>
      <c r="CB768" s="617"/>
      <c r="CC768" s="617"/>
      <c r="CD768" s="617"/>
      <c r="CE768" s="617"/>
      <c r="CF768" s="617"/>
      <c r="CG768" s="617"/>
      <c r="CH768" s="617"/>
      <c r="CI768" s="617"/>
      <c r="CJ768" s="617"/>
      <c r="CK768" s="617"/>
      <c r="CL768" s="617"/>
      <c r="CM768" s="617"/>
      <c r="CN768" s="617"/>
      <c r="CO768" s="617"/>
      <c r="CP768" s="617"/>
      <c r="CQ768" s="617"/>
      <c r="CR768" s="617"/>
      <c r="CS768" s="617"/>
      <c r="CT768" s="617"/>
      <c r="CU768" s="617"/>
      <c r="CV768" s="617"/>
      <c r="CW768" s="617"/>
      <c r="CX768" s="617"/>
      <c r="CY768" s="617"/>
      <c r="CZ768" s="617"/>
      <c r="DA768" s="617"/>
      <c r="DB768" s="6">
        <f t="shared" si="10279"/>
        <v>0</v>
      </c>
      <c r="DC768" s="6">
        <f t="shared" si="10280"/>
        <v>0</v>
      </c>
      <c r="DD768" s="6">
        <f t="shared" si="10281"/>
        <v>0</v>
      </c>
      <c r="DE768" s="6">
        <f t="shared" si="10282"/>
        <v>0</v>
      </c>
      <c r="DF768" s="6">
        <f t="shared" si="10283"/>
        <v>0</v>
      </c>
      <c r="DG768" s="6">
        <f t="shared" si="10284"/>
        <v>0</v>
      </c>
      <c r="DH768" s="6">
        <f t="shared" si="10285"/>
        <v>0</v>
      </c>
      <c r="DI768" s="6">
        <f t="shared" si="10286"/>
        <v>0</v>
      </c>
      <c r="DJ768" s="6">
        <f t="shared" si="10287"/>
        <v>0</v>
      </c>
      <c r="DK768" s="6">
        <f t="shared" si="10288"/>
        <v>0</v>
      </c>
      <c r="DL768" s="6">
        <f t="shared" si="10289"/>
        <v>0</v>
      </c>
      <c r="DM768" s="6">
        <f t="shared" si="10290"/>
        <v>0</v>
      </c>
      <c r="DO768" s="6">
        <f t="shared" si="10291"/>
        <v>0</v>
      </c>
      <c r="DP768" s="6">
        <f t="shared" si="10292"/>
        <v>0</v>
      </c>
      <c r="DQ768" s="6">
        <f t="shared" si="10293"/>
        <v>0</v>
      </c>
      <c r="DR768" s="6">
        <f t="shared" si="10294"/>
        <v>0</v>
      </c>
      <c r="DS768" s="6">
        <f t="shared" si="10295"/>
        <v>0</v>
      </c>
      <c r="DT768" s="6">
        <f t="shared" si="10296"/>
        <v>0</v>
      </c>
      <c r="DU768" s="6">
        <f t="shared" si="10297"/>
        <v>0</v>
      </c>
      <c r="DV768" s="6">
        <f t="shared" si="10298"/>
        <v>0</v>
      </c>
      <c r="DW768" s="6">
        <f t="shared" si="10299"/>
        <v>0</v>
      </c>
      <c r="DX768" s="6">
        <f t="shared" si="10300"/>
        <v>0</v>
      </c>
      <c r="DY768" s="6">
        <f t="shared" si="10301"/>
        <v>0</v>
      </c>
      <c r="DZ768" s="6">
        <f t="shared" si="10302"/>
        <v>0</v>
      </c>
    </row>
    <row r="769" spans="2:130" ht="12" customHeight="1" outlineLevel="1">
      <c r="B769" s="6">
        <f>'23년(세부_실적)'!A1034</f>
        <v>763</v>
      </c>
      <c r="C769" s="620"/>
      <c r="D769" s="621"/>
      <c r="E769" s="621"/>
      <c r="F769" s="622" t="str">
        <f>'23년(세부_실적)'!E1034</f>
        <v>PLN065-D751750-560</v>
      </c>
      <c r="G769" s="622" t="s">
        <v>1753</v>
      </c>
      <c r="H769" s="622"/>
      <c r="I769" s="617" t="str">
        <f>'23년(세부_실적)'!G1034</f>
        <v>구</v>
      </c>
      <c r="J769" s="617" t="str">
        <f>'23년(세부_실적)'!H1034</f>
        <v>SY</v>
      </c>
      <c r="K769" s="617">
        <f>'23년(세부_실적)'!I1034</f>
        <v>1.39</v>
      </c>
      <c r="L769" s="617">
        <f>'23년(세부_실적)'!J1034</f>
        <v>0</v>
      </c>
      <c r="M769" s="617">
        <f>'23년(세부_실적)'!K1034</f>
        <v>1.39</v>
      </c>
      <c r="N769" s="617">
        <f>'23년(세부_실적)'!L1034</f>
        <v>0</v>
      </c>
      <c r="O769" s="617">
        <f>'23년(세부_실적)'!M1034</f>
        <v>1.39</v>
      </c>
      <c r="P769" s="617">
        <f>'23년(세부_실적)'!N1034</f>
        <v>0</v>
      </c>
      <c r="Q769" s="617">
        <f>'23년(세부_실적)'!O1034</f>
        <v>1.39</v>
      </c>
      <c r="R769" s="617">
        <f>'23년(세부_실적)'!P1034</f>
        <v>0</v>
      </c>
      <c r="S769" s="638">
        <f>'23년(세부_실적)'!Q1034</f>
        <v>8.27</v>
      </c>
      <c r="T769" s="638">
        <f t="shared" si="10247"/>
        <v>8270</v>
      </c>
      <c r="U769" s="638">
        <f>'23년(세부_실적)'!S1034</f>
        <v>3.09</v>
      </c>
      <c r="V769" s="638">
        <f t="shared" si="10248"/>
        <v>3090</v>
      </c>
      <c r="W769" s="638">
        <f>'23년(세부_실적)'!U1034</f>
        <v>0</v>
      </c>
      <c r="X769" s="638">
        <f t="shared" si="10249"/>
        <v>0</v>
      </c>
      <c r="Y769" s="638">
        <f>'23년(세부_실적)'!W1034</f>
        <v>5.15</v>
      </c>
      <c r="Z769" s="638">
        <f t="shared" si="10250"/>
        <v>5150</v>
      </c>
      <c r="AA769" s="638">
        <f>'23년(세부_실적)'!Y1034</f>
        <v>8.24</v>
      </c>
      <c r="AB769" s="638">
        <f t="shared" si="10250"/>
        <v>8240</v>
      </c>
      <c r="AC769" s="638">
        <f>'23년(세부_실적)'!AA1034</f>
        <v>0</v>
      </c>
      <c r="AD769" s="638">
        <f t="shared" ref="AD769" si="11087">AC769*1000</f>
        <v>0</v>
      </c>
      <c r="AE769" s="638">
        <f>'23년(세부_실적)'!AC1034</f>
        <v>0</v>
      </c>
      <c r="AF769" s="638">
        <f t="shared" ref="AF769" si="11088">AE769*1000</f>
        <v>0</v>
      </c>
      <c r="AG769" s="638">
        <f>'23년(세부_실적)'!AE1034</f>
        <v>0</v>
      </c>
      <c r="AH769" s="638">
        <f t="shared" ref="AH769" si="11089">AG769*1000</f>
        <v>0</v>
      </c>
      <c r="AI769" s="638">
        <f>'23년(세부_실적)'!AG1034</f>
        <v>0</v>
      </c>
      <c r="AJ769" s="638">
        <f t="shared" ref="AJ769" si="11090">AI769*1000</f>
        <v>0</v>
      </c>
      <c r="AK769" s="638">
        <f>'23년(세부_실적)'!AI1034</f>
        <v>8.24</v>
      </c>
      <c r="AL769" s="638">
        <f t="shared" ref="AL769" si="11091">AK769*1000</f>
        <v>8240</v>
      </c>
      <c r="AM769" s="638">
        <f>'23년(세부_실적)'!AK1034</f>
        <v>0.03</v>
      </c>
      <c r="AN769" s="638">
        <f t="shared" ref="AN769" si="11092">AM769*1000</f>
        <v>30</v>
      </c>
      <c r="AO769" s="638">
        <f>'23년(세부_실적)'!AM1034</f>
        <v>0</v>
      </c>
      <c r="AP769" s="638">
        <f t="shared" ref="AP769" si="11093">AO769*1000</f>
        <v>0</v>
      </c>
      <c r="AQ769" s="638">
        <f>'23년(세부_실적)'!AO1034</f>
        <v>0</v>
      </c>
      <c r="AR769" s="638">
        <f t="shared" ref="AR769" si="11094">AQ769*1000</f>
        <v>0</v>
      </c>
      <c r="AS769" s="638">
        <f>'23년(세부_실적)'!AQ1034</f>
        <v>0.03</v>
      </c>
      <c r="AT769" s="638">
        <f t="shared" ref="AT769" si="11095">AS769*1000</f>
        <v>30</v>
      </c>
      <c r="AU769" s="638">
        <f>'23년(세부_실적)'!AS1034</f>
        <v>0</v>
      </c>
      <c r="AV769" s="638">
        <f t="shared" ref="AV769" si="11096">AU769*1000</f>
        <v>0</v>
      </c>
      <c r="AW769" s="638">
        <f>'23년(세부_실적)'!AU1034</f>
        <v>0</v>
      </c>
      <c r="AX769" s="638">
        <f t="shared" ref="AX769" si="11097">AW769*1000</f>
        <v>0</v>
      </c>
      <c r="AY769" s="638">
        <f>'23년(세부_실적)'!AW1034</f>
        <v>0</v>
      </c>
      <c r="AZ769" s="638">
        <f t="shared" ref="AZ769" si="11098">AY769*1000</f>
        <v>0</v>
      </c>
      <c r="BA769" s="638">
        <f>'23년(세부_실적)'!AY1034</f>
        <v>0</v>
      </c>
      <c r="BB769" s="638">
        <f t="shared" ref="BB769" si="11099">BA769*1000</f>
        <v>0</v>
      </c>
      <c r="BC769" s="638">
        <f>'23년(세부_실적)'!BA1034</f>
        <v>0.03</v>
      </c>
      <c r="BD769" s="638">
        <f t="shared" ref="BD769" si="11100">BC769*1000</f>
        <v>30</v>
      </c>
      <c r="BF769" s="617">
        <v>0.24</v>
      </c>
      <c r="BG769" s="617">
        <v>0.41384374254545453</v>
      </c>
      <c r="BH769" s="617" t="e">
        <f>VLOOKUP(F769,'[1]영업계획서(세부)'!$E$8:$H$532,3,0)</f>
        <v>#N/A</v>
      </c>
      <c r="BI769" s="617"/>
      <c r="BJ769" s="617">
        <v>0.24</v>
      </c>
      <c r="BK769" s="617">
        <v>0.41384374254545453</v>
      </c>
      <c r="BL769" s="617">
        <v>1.08</v>
      </c>
      <c r="BM769" s="617"/>
      <c r="BN769" s="617">
        <v>0.24</v>
      </c>
      <c r="BO769" s="617">
        <v>0.41384374254545453</v>
      </c>
      <c r="BP769" s="617">
        <v>1.08</v>
      </c>
      <c r="BQ769" s="617"/>
      <c r="BR769" s="617">
        <v>0.24</v>
      </c>
      <c r="BS769" s="617">
        <v>0.42814374254545456</v>
      </c>
      <c r="BT769" s="617">
        <v>1.08</v>
      </c>
      <c r="BU769" s="617"/>
      <c r="BV769" s="617">
        <v>0.24</v>
      </c>
      <c r="BW769" s="617">
        <v>0.42814374254545456</v>
      </c>
      <c r="BX769" s="617">
        <v>1.08</v>
      </c>
      <c r="BY769" s="617"/>
      <c r="BZ769" s="617">
        <v>0.24</v>
      </c>
      <c r="CA769" s="617">
        <v>0.42814374254545456</v>
      </c>
      <c r="CB769" s="617">
        <v>1.1200000000000001</v>
      </c>
      <c r="CC769" s="617"/>
      <c r="CD769" s="617"/>
      <c r="CE769" s="617"/>
      <c r="CF769" s="617"/>
      <c r="CG769" s="617"/>
      <c r="CH769" s="617"/>
      <c r="CI769" s="617"/>
      <c r="CJ769" s="617"/>
      <c r="CK769" s="617"/>
      <c r="CL769" s="617"/>
      <c r="CM769" s="617"/>
      <c r="CN769" s="617"/>
      <c r="CO769" s="617"/>
      <c r="CP769" s="617"/>
      <c r="CQ769" s="617"/>
      <c r="CR769" s="617"/>
      <c r="CS769" s="617"/>
      <c r="CT769" s="617"/>
      <c r="CU769" s="617"/>
      <c r="CV769" s="617"/>
      <c r="CW769" s="617"/>
      <c r="CX769" s="617"/>
      <c r="CY769" s="617"/>
      <c r="CZ769" s="617"/>
      <c r="DA769" s="617"/>
      <c r="DB769" s="6" t="e">
        <f t="shared" si="10279"/>
        <v>#N/A</v>
      </c>
      <c r="DC769" s="6">
        <f t="shared" si="10280"/>
        <v>0</v>
      </c>
      <c r="DD769" s="6">
        <f t="shared" si="10281"/>
        <v>7249677.6600000001</v>
      </c>
      <c r="DE769" s="6">
        <f t="shared" si="10282"/>
        <v>0</v>
      </c>
      <c r="DF769" s="6">
        <f t="shared" si="10283"/>
        <v>0</v>
      </c>
      <c r="DG769" s="6">
        <f t="shared" si="10284"/>
        <v>0</v>
      </c>
      <c r="DH769" s="6">
        <f t="shared" si="10285"/>
        <v>0</v>
      </c>
      <c r="DI769" s="6">
        <f t="shared" si="10286"/>
        <v>0</v>
      </c>
      <c r="DJ769" s="6">
        <f t="shared" si="10287"/>
        <v>0</v>
      </c>
      <c r="DK769" s="6">
        <f t="shared" si="10288"/>
        <v>0</v>
      </c>
      <c r="DL769" s="6">
        <f t="shared" si="10289"/>
        <v>0</v>
      </c>
      <c r="DM769" s="6">
        <f t="shared" si="10290"/>
        <v>0</v>
      </c>
      <c r="DO769" s="6">
        <f t="shared" si="10291"/>
        <v>2516763.6300029717</v>
      </c>
      <c r="DP769" s="6">
        <f t="shared" si="10292"/>
        <v>0</v>
      </c>
      <c r="DQ769" s="6">
        <f t="shared" si="10293"/>
        <v>4389033.6791320127</v>
      </c>
      <c r="DR769" s="6">
        <f t="shared" si="10294"/>
        <v>0</v>
      </c>
      <c r="DS769" s="6">
        <f t="shared" si="10295"/>
        <v>0</v>
      </c>
      <c r="DT769" s="6">
        <f t="shared" si="10296"/>
        <v>0</v>
      </c>
      <c r="DU769" s="6">
        <f t="shared" si="10297"/>
        <v>0</v>
      </c>
      <c r="DV769" s="6">
        <f t="shared" si="10298"/>
        <v>0</v>
      </c>
      <c r="DW769" s="6">
        <f t="shared" si="10299"/>
        <v>0</v>
      </c>
      <c r="DX769" s="6">
        <f t="shared" si="10300"/>
        <v>0</v>
      </c>
      <c r="DY769" s="6">
        <f t="shared" si="10301"/>
        <v>0</v>
      </c>
      <c r="DZ769" s="6">
        <f t="shared" si="10302"/>
        <v>0</v>
      </c>
    </row>
    <row r="770" spans="2:130" ht="12" customHeight="1" outlineLevel="1">
      <c r="B770" s="6">
        <f>'23년(세부_실적)'!A1037</f>
        <v>764</v>
      </c>
      <c r="C770" s="620"/>
      <c r="D770" s="618" t="str">
        <f>'23년(세부_실적)'!C1037</f>
        <v>FPL</v>
      </c>
      <c r="E770" s="618" t="str">
        <f>'23년(세부_실적)'!D1037</f>
        <v>27形</v>
      </c>
      <c r="F770" s="622" t="str">
        <f>'23년(세부_실적)'!E1037</f>
        <v>PLN039-F2707130N2S-565</v>
      </c>
      <c r="G770" s="622" t="s">
        <v>1713</v>
      </c>
      <c r="H770" s="622"/>
      <c r="I770" s="617" t="str">
        <f>'23년(세부_실적)'!G1037</f>
        <v>구</v>
      </c>
      <c r="J770" s="617" t="str">
        <f>'23년(세부_실적)'!H1037</f>
        <v>SY</v>
      </c>
      <c r="K770" s="617">
        <f>'23년(세부_실적)'!I1037</f>
        <v>7.93</v>
      </c>
      <c r="L770" s="617">
        <f>'23년(세부_실적)'!J1037</f>
        <v>0</v>
      </c>
      <c r="M770" s="617">
        <f>'23년(세부_실적)'!K1037</f>
        <v>7.93</v>
      </c>
      <c r="N770" s="617">
        <f>'23년(세부_실적)'!L1037</f>
        <v>0</v>
      </c>
      <c r="O770" s="617">
        <f>'23년(세부_실적)'!M1037</f>
        <v>7.93</v>
      </c>
      <c r="P770" s="617">
        <f>'23년(세부_실적)'!N1037</f>
        <v>0</v>
      </c>
      <c r="Q770" s="617">
        <f>'23년(세부_실적)'!O1037</f>
        <v>7.93</v>
      </c>
      <c r="R770" s="617">
        <f>'23년(세부_실적)'!P1037</f>
        <v>0</v>
      </c>
      <c r="S770" s="638">
        <f>'23년(세부_실적)'!Q1037</f>
        <v>0</v>
      </c>
      <c r="T770" s="638">
        <f t="shared" si="10247"/>
        <v>0</v>
      </c>
      <c r="U770" s="638">
        <f>'23년(세부_실적)'!S1037</f>
        <v>0</v>
      </c>
      <c r="V770" s="638">
        <f t="shared" si="10248"/>
        <v>0</v>
      </c>
      <c r="W770" s="638">
        <f>'23년(세부_실적)'!U1037</f>
        <v>0</v>
      </c>
      <c r="X770" s="638">
        <f t="shared" si="10249"/>
        <v>0</v>
      </c>
      <c r="Y770" s="638">
        <f>'23년(세부_실적)'!W1037</f>
        <v>0</v>
      </c>
      <c r="Z770" s="638">
        <f t="shared" si="10250"/>
        <v>0</v>
      </c>
      <c r="AA770" s="638">
        <f>'23년(세부_실적)'!Y1037</f>
        <v>0</v>
      </c>
      <c r="AB770" s="638">
        <f t="shared" si="10250"/>
        <v>0</v>
      </c>
      <c r="AC770" s="638">
        <f>'23년(세부_실적)'!AA1037</f>
        <v>0</v>
      </c>
      <c r="AD770" s="638">
        <f t="shared" ref="AD770" si="11101">AC770*1000</f>
        <v>0</v>
      </c>
      <c r="AE770" s="638">
        <f>'23년(세부_실적)'!AC1037</f>
        <v>0</v>
      </c>
      <c r="AF770" s="638">
        <f t="shared" ref="AF770" si="11102">AE770*1000</f>
        <v>0</v>
      </c>
      <c r="AG770" s="638">
        <f>'23년(세부_실적)'!AE1037</f>
        <v>0</v>
      </c>
      <c r="AH770" s="638">
        <f t="shared" ref="AH770" si="11103">AG770*1000</f>
        <v>0</v>
      </c>
      <c r="AI770" s="638">
        <f>'23년(세부_실적)'!AG1037</f>
        <v>0</v>
      </c>
      <c r="AJ770" s="638">
        <f t="shared" ref="AJ770" si="11104">AI770*1000</f>
        <v>0</v>
      </c>
      <c r="AK770" s="638">
        <f>'23년(세부_실적)'!AI1037</f>
        <v>0</v>
      </c>
      <c r="AL770" s="638">
        <f t="shared" ref="AL770" si="11105">AK770*1000</f>
        <v>0</v>
      </c>
      <c r="AM770" s="638">
        <f>'23년(세부_실적)'!AK1037</f>
        <v>0</v>
      </c>
      <c r="AN770" s="638">
        <f t="shared" ref="AN770" si="11106">AM770*1000</f>
        <v>0</v>
      </c>
      <c r="AO770" s="638">
        <f>'23년(세부_실적)'!AM1037</f>
        <v>0</v>
      </c>
      <c r="AP770" s="638">
        <f t="shared" ref="AP770" si="11107">AO770*1000</f>
        <v>0</v>
      </c>
      <c r="AQ770" s="638">
        <f>'23년(세부_실적)'!AO1037</f>
        <v>0</v>
      </c>
      <c r="AR770" s="638">
        <f t="shared" ref="AR770" si="11108">AQ770*1000</f>
        <v>0</v>
      </c>
      <c r="AS770" s="638">
        <f>'23년(세부_실적)'!AQ1037</f>
        <v>0</v>
      </c>
      <c r="AT770" s="638">
        <f t="shared" ref="AT770" si="11109">AS770*1000</f>
        <v>0</v>
      </c>
      <c r="AU770" s="638">
        <f>'23년(세부_실적)'!AS1037</f>
        <v>0</v>
      </c>
      <c r="AV770" s="638">
        <f t="shared" ref="AV770" si="11110">AU770*1000</f>
        <v>0</v>
      </c>
      <c r="AW770" s="638">
        <f>'23년(세부_실적)'!AU1037</f>
        <v>0</v>
      </c>
      <c r="AX770" s="638">
        <f t="shared" ref="AX770" si="11111">AW770*1000</f>
        <v>0</v>
      </c>
      <c r="AY770" s="638">
        <f>'23년(세부_실적)'!AW1037</f>
        <v>0</v>
      </c>
      <c r="AZ770" s="638">
        <f t="shared" ref="AZ770" si="11112">AY770*1000</f>
        <v>0</v>
      </c>
      <c r="BA770" s="638">
        <f>'23년(세부_실적)'!AY1037</f>
        <v>0</v>
      </c>
      <c r="BB770" s="638">
        <f t="shared" ref="BB770" si="11113">BA770*1000</f>
        <v>0</v>
      </c>
      <c r="BC770" s="638">
        <f>'23년(세부_실적)'!BA1037</f>
        <v>0</v>
      </c>
      <c r="BD770" s="638">
        <f t="shared" ref="BD770" si="11114">BC770*1000</f>
        <v>0</v>
      </c>
      <c r="BF770" s="617"/>
      <c r="BG770" s="617"/>
      <c r="BH770" s="617"/>
      <c r="BI770" s="617"/>
      <c r="BJ770" s="617"/>
      <c r="BK770" s="617"/>
      <c r="BL770" s="617"/>
      <c r="BM770" s="617"/>
      <c r="BN770" s="617"/>
      <c r="BO770" s="617"/>
      <c r="BP770" s="617"/>
      <c r="BQ770" s="617"/>
      <c r="BR770" s="617"/>
      <c r="BS770" s="617"/>
      <c r="BT770" s="617"/>
      <c r="BU770" s="617"/>
      <c r="BV770" s="617"/>
      <c r="BW770" s="617"/>
      <c r="BX770" s="617"/>
      <c r="BY770" s="617"/>
      <c r="BZ770" s="617"/>
      <c r="CA770" s="617"/>
      <c r="CB770" s="617"/>
      <c r="CC770" s="617"/>
      <c r="CD770" s="617"/>
      <c r="CE770" s="617"/>
      <c r="CF770" s="617"/>
      <c r="CG770" s="617"/>
      <c r="CH770" s="617"/>
      <c r="CI770" s="617"/>
      <c r="CJ770" s="617"/>
      <c r="CK770" s="617"/>
      <c r="CL770" s="617"/>
      <c r="CM770" s="617"/>
      <c r="CN770" s="617"/>
      <c r="CO770" s="617"/>
      <c r="CP770" s="617"/>
      <c r="CQ770" s="617"/>
      <c r="CR770" s="617"/>
      <c r="CS770" s="617"/>
      <c r="CT770" s="617"/>
      <c r="CU770" s="617"/>
      <c r="CV770" s="617"/>
      <c r="CW770" s="617"/>
      <c r="CX770" s="617"/>
      <c r="CY770" s="617"/>
      <c r="CZ770" s="617"/>
      <c r="DA770" s="617"/>
      <c r="DB770" s="6">
        <f t="shared" si="10279"/>
        <v>0</v>
      </c>
      <c r="DC770" s="6">
        <f t="shared" si="10280"/>
        <v>0</v>
      </c>
      <c r="DD770" s="6">
        <f t="shared" si="10281"/>
        <v>0</v>
      </c>
      <c r="DE770" s="6">
        <f t="shared" si="10282"/>
        <v>0</v>
      </c>
      <c r="DF770" s="6">
        <f t="shared" si="10283"/>
        <v>0</v>
      </c>
      <c r="DG770" s="6">
        <f t="shared" si="10284"/>
        <v>0</v>
      </c>
      <c r="DH770" s="6">
        <f t="shared" si="10285"/>
        <v>0</v>
      </c>
      <c r="DI770" s="6">
        <f t="shared" si="10286"/>
        <v>0</v>
      </c>
      <c r="DJ770" s="6">
        <f t="shared" si="10287"/>
        <v>0</v>
      </c>
      <c r="DK770" s="6">
        <f t="shared" si="10288"/>
        <v>0</v>
      </c>
      <c r="DL770" s="6">
        <f t="shared" si="10289"/>
        <v>0</v>
      </c>
      <c r="DM770" s="6">
        <f t="shared" si="10290"/>
        <v>0</v>
      </c>
      <c r="DO770" s="6">
        <f t="shared" si="10291"/>
        <v>0</v>
      </c>
      <c r="DP770" s="6">
        <f t="shared" si="10292"/>
        <v>0</v>
      </c>
      <c r="DQ770" s="6">
        <f t="shared" si="10293"/>
        <v>0</v>
      </c>
      <c r="DR770" s="6">
        <f t="shared" si="10294"/>
        <v>0</v>
      </c>
      <c r="DS770" s="6">
        <f t="shared" si="10295"/>
        <v>0</v>
      </c>
      <c r="DT770" s="6">
        <f t="shared" si="10296"/>
        <v>0</v>
      </c>
      <c r="DU770" s="6">
        <f t="shared" si="10297"/>
        <v>0</v>
      </c>
      <c r="DV770" s="6">
        <f t="shared" si="10298"/>
        <v>0</v>
      </c>
      <c r="DW770" s="6">
        <f t="shared" si="10299"/>
        <v>0</v>
      </c>
      <c r="DX770" s="6">
        <f t="shared" si="10300"/>
        <v>0</v>
      </c>
      <c r="DY770" s="6">
        <f t="shared" si="10301"/>
        <v>0</v>
      </c>
      <c r="DZ770" s="6">
        <f t="shared" si="10302"/>
        <v>0</v>
      </c>
    </row>
    <row r="771" spans="2:130" ht="12" customHeight="1" outlineLevel="1">
      <c r="B771" s="6">
        <f>'23년(세부_실적)'!A1038</f>
        <v>765</v>
      </c>
      <c r="C771" s="620"/>
      <c r="D771" s="620"/>
      <c r="E771" s="620"/>
      <c r="F771" s="622" t="str">
        <f>'23년(세부_실적)'!E1038</f>
        <v>PLN039-F2707140N2S-565</v>
      </c>
      <c r="G771" s="622" t="s">
        <v>1714</v>
      </c>
      <c r="H771" s="622"/>
      <c r="I771" s="617" t="str">
        <f>'23년(세부_실적)'!G1038</f>
        <v>구</v>
      </c>
      <c r="J771" s="617" t="str">
        <f>'23년(세부_실적)'!H1038</f>
        <v>SY</v>
      </c>
      <c r="K771" s="617">
        <f>'23년(세부_실적)'!I1038</f>
        <v>7.93</v>
      </c>
      <c r="L771" s="617">
        <f>'23년(세부_실적)'!J1038</f>
        <v>0</v>
      </c>
      <c r="M771" s="617">
        <f>'23년(세부_실적)'!K1038</f>
        <v>7.93</v>
      </c>
      <c r="N771" s="617">
        <f>'23년(세부_실적)'!L1038</f>
        <v>0</v>
      </c>
      <c r="O771" s="617">
        <f>'23년(세부_실적)'!M1038</f>
        <v>7.93</v>
      </c>
      <c r="P771" s="617">
        <f>'23년(세부_실적)'!N1038</f>
        <v>0</v>
      </c>
      <c r="Q771" s="617">
        <f>'23년(세부_실적)'!O1038</f>
        <v>7.93</v>
      </c>
      <c r="R771" s="617">
        <f>'23년(세부_실적)'!P1038</f>
        <v>0</v>
      </c>
      <c r="S771" s="638">
        <f>'23년(세부_실적)'!Q1038</f>
        <v>0</v>
      </c>
      <c r="T771" s="638">
        <f t="shared" si="10247"/>
        <v>0</v>
      </c>
      <c r="U771" s="638">
        <f>'23년(세부_실적)'!S1038</f>
        <v>0</v>
      </c>
      <c r="V771" s="638">
        <f t="shared" si="10248"/>
        <v>0</v>
      </c>
      <c r="W771" s="638">
        <f>'23년(세부_실적)'!U1038</f>
        <v>0</v>
      </c>
      <c r="X771" s="638">
        <f t="shared" si="10249"/>
        <v>0</v>
      </c>
      <c r="Y771" s="638">
        <f>'23년(세부_실적)'!W1038</f>
        <v>0</v>
      </c>
      <c r="Z771" s="638">
        <f t="shared" si="10250"/>
        <v>0</v>
      </c>
      <c r="AA771" s="638">
        <f>'23년(세부_실적)'!Y1038</f>
        <v>0</v>
      </c>
      <c r="AB771" s="638">
        <f t="shared" si="10250"/>
        <v>0</v>
      </c>
      <c r="AC771" s="638">
        <f>'23년(세부_실적)'!AA1038</f>
        <v>0</v>
      </c>
      <c r="AD771" s="638">
        <f t="shared" ref="AD771" si="11115">AC771*1000</f>
        <v>0</v>
      </c>
      <c r="AE771" s="638">
        <f>'23년(세부_실적)'!AC1038</f>
        <v>0</v>
      </c>
      <c r="AF771" s="638">
        <f t="shared" ref="AF771" si="11116">AE771*1000</f>
        <v>0</v>
      </c>
      <c r="AG771" s="638">
        <f>'23년(세부_실적)'!AE1038</f>
        <v>0</v>
      </c>
      <c r="AH771" s="638">
        <f t="shared" ref="AH771" si="11117">AG771*1000</f>
        <v>0</v>
      </c>
      <c r="AI771" s="638">
        <f>'23년(세부_실적)'!AG1038</f>
        <v>0</v>
      </c>
      <c r="AJ771" s="638">
        <f t="shared" ref="AJ771" si="11118">AI771*1000</f>
        <v>0</v>
      </c>
      <c r="AK771" s="638">
        <f>'23년(세부_실적)'!AI1038</f>
        <v>0</v>
      </c>
      <c r="AL771" s="638">
        <f t="shared" ref="AL771" si="11119">AK771*1000</f>
        <v>0</v>
      </c>
      <c r="AM771" s="638">
        <f>'23년(세부_실적)'!AK1038</f>
        <v>0</v>
      </c>
      <c r="AN771" s="638">
        <f t="shared" ref="AN771" si="11120">AM771*1000</f>
        <v>0</v>
      </c>
      <c r="AO771" s="638">
        <f>'23년(세부_실적)'!AM1038</f>
        <v>0</v>
      </c>
      <c r="AP771" s="638">
        <f t="shared" ref="AP771" si="11121">AO771*1000</f>
        <v>0</v>
      </c>
      <c r="AQ771" s="638">
        <f>'23년(세부_실적)'!AO1038</f>
        <v>0</v>
      </c>
      <c r="AR771" s="638">
        <f t="shared" ref="AR771" si="11122">AQ771*1000</f>
        <v>0</v>
      </c>
      <c r="AS771" s="638">
        <f>'23년(세부_실적)'!AQ1038</f>
        <v>0</v>
      </c>
      <c r="AT771" s="638">
        <f t="shared" ref="AT771" si="11123">AS771*1000</f>
        <v>0</v>
      </c>
      <c r="AU771" s="638">
        <f>'23년(세부_실적)'!AS1038</f>
        <v>0</v>
      </c>
      <c r="AV771" s="638">
        <f t="shared" ref="AV771" si="11124">AU771*1000</f>
        <v>0</v>
      </c>
      <c r="AW771" s="638">
        <f>'23년(세부_실적)'!AU1038</f>
        <v>0</v>
      </c>
      <c r="AX771" s="638">
        <f t="shared" ref="AX771" si="11125">AW771*1000</f>
        <v>0</v>
      </c>
      <c r="AY771" s="638">
        <f>'23년(세부_실적)'!AW1038</f>
        <v>0</v>
      </c>
      <c r="AZ771" s="638">
        <f t="shared" ref="AZ771" si="11126">AY771*1000</f>
        <v>0</v>
      </c>
      <c r="BA771" s="638">
        <f>'23년(세부_실적)'!AY1038</f>
        <v>0</v>
      </c>
      <c r="BB771" s="638">
        <f t="shared" ref="BB771" si="11127">BA771*1000</f>
        <v>0</v>
      </c>
      <c r="BC771" s="638">
        <f>'23년(세부_실적)'!BA1038</f>
        <v>0</v>
      </c>
      <c r="BD771" s="638">
        <f t="shared" ref="BD771" si="11128">BC771*1000</f>
        <v>0</v>
      </c>
      <c r="BF771" s="617"/>
      <c r="BG771" s="617"/>
      <c r="BH771" s="617"/>
      <c r="BI771" s="617"/>
      <c r="BJ771" s="617"/>
      <c r="BK771" s="617"/>
      <c r="BL771" s="617"/>
      <c r="BM771" s="617"/>
      <c r="BN771" s="617"/>
      <c r="BO771" s="617"/>
      <c r="BP771" s="617"/>
      <c r="BQ771" s="617"/>
      <c r="BR771" s="617"/>
      <c r="BS771" s="617"/>
      <c r="BT771" s="617"/>
      <c r="BU771" s="617"/>
      <c r="BV771" s="617"/>
      <c r="BW771" s="617"/>
      <c r="BX771" s="617"/>
      <c r="BY771" s="617"/>
      <c r="BZ771" s="617"/>
      <c r="CA771" s="617"/>
      <c r="CB771" s="617"/>
      <c r="CC771" s="617"/>
      <c r="CD771" s="617"/>
      <c r="CE771" s="617"/>
      <c r="CF771" s="617"/>
      <c r="CG771" s="617"/>
      <c r="CH771" s="617"/>
      <c r="CI771" s="617"/>
      <c r="CJ771" s="617"/>
      <c r="CK771" s="617"/>
      <c r="CL771" s="617"/>
      <c r="CM771" s="617"/>
      <c r="CN771" s="617"/>
      <c r="CO771" s="617"/>
      <c r="CP771" s="617"/>
      <c r="CQ771" s="617"/>
      <c r="CR771" s="617"/>
      <c r="CS771" s="617"/>
      <c r="CT771" s="617"/>
      <c r="CU771" s="617"/>
      <c r="CV771" s="617"/>
      <c r="CW771" s="617"/>
      <c r="CX771" s="617"/>
      <c r="CY771" s="617"/>
      <c r="CZ771" s="617"/>
      <c r="DA771" s="617"/>
      <c r="DB771" s="6">
        <f t="shared" si="10279"/>
        <v>0</v>
      </c>
      <c r="DC771" s="6">
        <f t="shared" si="10280"/>
        <v>0</v>
      </c>
      <c r="DD771" s="6">
        <f t="shared" si="10281"/>
        <v>0</v>
      </c>
      <c r="DE771" s="6">
        <f t="shared" si="10282"/>
        <v>0</v>
      </c>
      <c r="DF771" s="6">
        <f t="shared" si="10283"/>
        <v>0</v>
      </c>
      <c r="DG771" s="6">
        <f t="shared" si="10284"/>
        <v>0</v>
      </c>
      <c r="DH771" s="6">
        <f t="shared" si="10285"/>
        <v>0</v>
      </c>
      <c r="DI771" s="6">
        <f t="shared" si="10286"/>
        <v>0</v>
      </c>
      <c r="DJ771" s="6">
        <f t="shared" si="10287"/>
        <v>0</v>
      </c>
      <c r="DK771" s="6">
        <f t="shared" si="10288"/>
        <v>0</v>
      </c>
      <c r="DL771" s="6">
        <f t="shared" si="10289"/>
        <v>0</v>
      </c>
      <c r="DM771" s="6">
        <f t="shared" si="10290"/>
        <v>0</v>
      </c>
      <c r="DO771" s="6">
        <f t="shared" si="10291"/>
        <v>0</v>
      </c>
      <c r="DP771" s="6">
        <f t="shared" si="10292"/>
        <v>0</v>
      </c>
      <c r="DQ771" s="6">
        <f t="shared" si="10293"/>
        <v>0</v>
      </c>
      <c r="DR771" s="6">
        <f t="shared" si="10294"/>
        <v>0</v>
      </c>
      <c r="DS771" s="6">
        <f t="shared" si="10295"/>
        <v>0</v>
      </c>
      <c r="DT771" s="6">
        <f t="shared" si="10296"/>
        <v>0</v>
      </c>
      <c r="DU771" s="6">
        <f t="shared" si="10297"/>
        <v>0</v>
      </c>
      <c r="DV771" s="6">
        <f t="shared" si="10298"/>
        <v>0</v>
      </c>
      <c r="DW771" s="6">
        <f t="shared" si="10299"/>
        <v>0</v>
      </c>
      <c r="DX771" s="6">
        <f t="shared" si="10300"/>
        <v>0</v>
      </c>
      <c r="DY771" s="6">
        <f t="shared" si="10301"/>
        <v>0</v>
      </c>
      <c r="DZ771" s="6">
        <f t="shared" si="10302"/>
        <v>0</v>
      </c>
    </row>
    <row r="772" spans="2:130" ht="12" customHeight="1" outlineLevel="1">
      <c r="B772" s="6">
        <f>'23년(세부_실적)'!A1039</f>
        <v>766</v>
      </c>
      <c r="C772" s="620"/>
      <c r="D772" s="620"/>
      <c r="E772" s="621"/>
      <c r="F772" s="622" t="str">
        <f>'23년(세부_실적)'!E1039</f>
        <v>PLN039-F2707150N2S-564</v>
      </c>
      <c r="G772" s="622" t="s">
        <v>1801</v>
      </c>
      <c r="H772" s="622"/>
      <c r="I772" s="617" t="str">
        <f>'23년(세부_실적)'!G1039</f>
        <v>구</v>
      </c>
      <c r="J772" s="617" t="str">
        <f>'23년(세부_실적)'!H1039</f>
        <v>SY</v>
      </c>
      <c r="K772" s="617">
        <f>'23년(세부_실적)'!I1039</f>
        <v>7.19</v>
      </c>
      <c r="L772" s="617">
        <f>'23년(세부_실적)'!J1039</f>
        <v>0</v>
      </c>
      <c r="M772" s="617">
        <f>'23년(세부_실적)'!K1039</f>
        <v>7.19</v>
      </c>
      <c r="N772" s="617">
        <f>'23년(세부_실적)'!L1039</f>
        <v>0</v>
      </c>
      <c r="O772" s="617">
        <f>'23년(세부_실적)'!M1039</f>
        <v>7.19</v>
      </c>
      <c r="P772" s="617">
        <f>'23년(세부_실적)'!N1039</f>
        <v>0</v>
      </c>
      <c r="Q772" s="617">
        <f>'23년(세부_실적)'!O1039</f>
        <v>7.19</v>
      </c>
      <c r="R772" s="617">
        <f>'23년(세부_실적)'!P1039</f>
        <v>0</v>
      </c>
      <c r="S772" s="638">
        <f>'23년(세부_실적)'!Q1039</f>
        <v>0</v>
      </c>
      <c r="T772" s="638">
        <f t="shared" si="10247"/>
        <v>0</v>
      </c>
      <c r="U772" s="638">
        <f>'23년(세부_실적)'!S1039</f>
        <v>0</v>
      </c>
      <c r="V772" s="638">
        <f t="shared" si="10248"/>
        <v>0</v>
      </c>
      <c r="W772" s="638">
        <f>'23년(세부_실적)'!U1039</f>
        <v>0</v>
      </c>
      <c r="X772" s="638">
        <f t="shared" si="10249"/>
        <v>0</v>
      </c>
      <c r="Y772" s="638">
        <f>'23년(세부_실적)'!W1039</f>
        <v>0</v>
      </c>
      <c r="Z772" s="638">
        <f t="shared" si="10250"/>
        <v>0</v>
      </c>
      <c r="AA772" s="638">
        <f>'23년(세부_실적)'!Y1039</f>
        <v>0</v>
      </c>
      <c r="AB772" s="638">
        <f t="shared" si="10250"/>
        <v>0</v>
      </c>
      <c r="AC772" s="638">
        <f>'23년(세부_실적)'!AA1039</f>
        <v>0</v>
      </c>
      <c r="AD772" s="638">
        <f t="shared" ref="AD772" si="11129">AC772*1000</f>
        <v>0</v>
      </c>
      <c r="AE772" s="638">
        <f>'23년(세부_실적)'!AC1039</f>
        <v>0</v>
      </c>
      <c r="AF772" s="638">
        <f t="shared" ref="AF772" si="11130">AE772*1000</f>
        <v>0</v>
      </c>
      <c r="AG772" s="638">
        <f>'23년(세부_실적)'!AE1039</f>
        <v>0</v>
      </c>
      <c r="AH772" s="638">
        <f t="shared" ref="AH772" si="11131">AG772*1000</f>
        <v>0</v>
      </c>
      <c r="AI772" s="638">
        <f>'23년(세부_실적)'!AG1039</f>
        <v>0</v>
      </c>
      <c r="AJ772" s="638">
        <f t="shared" ref="AJ772" si="11132">AI772*1000</f>
        <v>0</v>
      </c>
      <c r="AK772" s="638">
        <f>'23년(세부_실적)'!AI1039</f>
        <v>0</v>
      </c>
      <c r="AL772" s="638">
        <f t="shared" ref="AL772" si="11133">AK772*1000</f>
        <v>0</v>
      </c>
      <c r="AM772" s="638">
        <f>'23년(세부_실적)'!AK1039</f>
        <v>0</v>
      </c>
      <c r="AN772" s="638">
        <f t="shared" ref="AN772" si="11134">AM772*1000</f>
        <v>0</v>
      </c>
      <c r="AO772" s="638">
        <f>'23년(세부_실적)'!AM1039</f>
        <v>0</v>
      </c>
      <c r="AP772" s="638">
        <f t="shared" ref="AP772" si="11135">AO772*1000</f>
        <v>0</v>
      </c>
      <c r="AQ772" s="638">
        <f>'23년(세부_실적)'!AO1039</f>
        <v>0</v>
      </c>
      <c r="AR772" s="638">
        <f t="shared" ref="AR772" si="11136">AQ772*1000</f>
        <v>0</v>
      </c>
      <c r="AS772" s="638">
        <f>'23년(세부_실적)'!AQ1039</f>
        <v>0</v>
      </c>
      <c r="AT772" s="638">
        <f t="shared" ref="AT772" si="11137">AS772*1000</f>
        <v>0</v>
      </c>
      <c r="AU772" s="638">
        <f>'23년(세부_실적)'!AS1039</f>
        <v>0</v>
      </c>
      <c r="AV772" s="638">
        <f t="shared" ref="AV772" si="11138">AU772*1000</f>
        <v>0</v>
      </c>
      <c r="AW772" s="638">
        <f>'23년(세부_실적)'!AU1039</f>
        <v>0</v>
      </c>
      <c r="AX772" s="638">
        <f t="shared" ref="AX772" si="11139">AW772*1000</f>
        <v>0</v>
      </c>
      <c r="AY772" s="638">
        <f>'23년(세부_실적)'!AW1039</f>
        <v>0</v>
      </c>
      <c r="AZ772" s="638">
        <f t="shared" ref="AZ772" si="11140">AY772*1000</f>
        <v>0</v>
      </c>
      <c r="BA772" s="638">
        <f>'23년(세부_실적)'!AY1039</f>
        <v>0</v>
      </c>
      <c r="BB772" s="638">
        <f t="shared" ref="BB772" si="11141">BA772*1000</f>
        <v>0</v>
      </c>
      <c r="BC772" s="638">
        <f>'23년(세부_실적)'!BA1039</f>
        <v>0</v>
      </c>
      <c r="BD772" s="638">
        <f t="shared" ref="BD772" si="11142">BC772*1000</f>
        <v>0</v>
      </c>
      <c r="BF772" s="617"/>
      <c r="BG772" s="617"/>
      <c r="BH772" s="617"/>
      <c r="BI772" s="617"/>
      <c r="BJ772" s="617"/>
      <c r="BK772" s="617"/>
      <c r="BL772" s="617"/>
      <c r="BM772" s="617"/>
      <c r="BN772" s="617"/>
      <c r="BO772" s="617"/>
      <c r="BP772" s="617"/>
      <c r="BQ772" s="617"/>
      <c r="BR772" s="617"/>
      <c r="BS772" s="617"/>
      <c r="BT772" s="617"/>
      <c r="BU772" s="617"/>
      <c r="BV772" s="617"/>
      <c r="BW772" s="617"/>
      <c r="BX772" s="617"/>
      <c r="BY772" s="617"/>
      <c r="BZ772" s="617">
        <v>1.369</v>
      </c>
      <c r="CA772" s="617">
        <v>3.5372416832727276</v>
      </c>
      <c r="CB772" s="617">
        <v>7.19</v>
      </c>
      <c r="CC772" s="617"/>
      <c r="CD772" s="617"/>
      <c r="CE772" s="617"/>
      <c r="CF772" s="617"/>
      <c r="CG772" s="617"/>
      <c r="CH772" s="617"/>
      <c r="CI772" s="617"/>
      <c r="CJ772" s="617"/>
      <c r="CK772" s="617"/>
      <c r="CL772" s="617"/>
      <c r="CM772" s="617"/>
      <c r="CN772" s="617"/>
      <c r="CO772" s="617"/>
      <c r="CP772" s="617"/>
      <c r="CQ772" s="617"/>
      <c r="CR772" s="617"/>
      <c r="CS772" s="617"/>
      <c r="CT772" s="617"/>
      <c r="CU772" s="617"/>
      <c r="CV772" s="617"/>
      <c r="CW772" s="617"/>
      <c r="CX772" s="617"/>
      <c r="CY772" s="617"/>
      <c r="CZ772" s="617"/>
      <c r="DA772" s="617"/>
      <c r="DB772" s="6">
        <f t="shared" si="10279"/>
        <v>0</v>
      </c>
      <c r="DC772" s="6">
        <f t="shared" si="10280"/>
        <v>0</v>
      </c>
      <c r="DD772" s="6">
        <f t="shared" si="10281"/>
        <v>0</v>
      </c>
      <c r="DE772" s="6">
        <f t="shared" si="10282"/>
        <v>0</v>
      </c>
      <c r="DF772" s="6">
        <f t="shared" si="10283"/>
        <v>0</v>
      </c>
      <c r="DG772" s="6">
        <f t="shared" si="10284"/>
        <v>0</v>
      </c>
      <c r="DH772" s="6">
        <f t="shared" si="10285"/>
        <v>0</v>
      </c>
      <c r="DI772" s="6">
        <f t="shared" si="10286"/>
        <v>0</v>
      </c>
      <c r="DJ772" s="6">
        <f t="shared" si="10287"/>
        <v>0</v>
      </c>
      <c r="DK772" s="6">
        <f t="shared" si="10288"/>
        <v>0</v>
      </c>
      <c r="DL772" s="6">
        <f t="shared" si="10289"/>
        <v>0</v>
      </c>
      <c r="DM772" s="6">
        <f t="shared" si="10290"/>
        <v>0</v>
      </c>
      <c r="DO772" s="6">
        <f t="shared" si="10291"/>
        <v>0</v>
      </c>
      <c r="DP772" s="6">
        <f t="shared" si="10292"/>
        <v>0</v>
      </c>
      <c r="DQ772" s="6">
        <f t="shared" si="10293"/>
        <v>0</v>
      </c>
      <c r="DR772" s="6">
        <f t="shared" si="10294"/>
        <v>0</v>
      </c>
      <c r="DS772" s="6">
        <f t="shared" si="10295"/>
        <v>0</v>
      </c>
      <c r="DT772" s="6">
        <f t="shared" si="10296"/>
        <v>0</v>
      </c>
      <c r="DU772" s="6">
        <f t="shared" si="10297"/>
        <v>0</v>
      </c>
      <c r="DV772" s="6">
        <f t="shared" si="10298"/>
        <v>0</v>
      </c>
      <c r="DW772" s="6">
        <f t="shared" si="10299"/>
        <v>0</v>
      </c>
      <c r="DX772" s="6">
        <f t="shared" si="10300"/>
        <v>0</v>
      </c>
      <c r="DY772" s="6">
        <f t="shared" si="10301"/>
        <v>0</v>
      </c>
      <c r="DZ772" s="6">
        <f t="shared" si="10302"/>
        <v>0</v>
      </c>
    </row>
    <row r="773" spans="2:130" ht="12" customHeight="1" outlineLevel="1">
      <c r="B773" s="6">
        <f>'23년(세부_실적)'!A1041</f>
        <v>767</v>
      </c>
      <c r="C773" s="620"/>
      <c r="D773" s="620"/>
      <c r="E773" s="618">
        <f>'23년(세부_실적)'!D1041</f>
        <v>36</v>
      </c>
      <c r="F773" s="622" t="str">
        <f>'23년(세부_실적)'!E1041</f>
        <v>PLN039-F3612230N2S-565</v>
      </c>
      <c r="G773" s="622" t="s">
        <v>1764</v>
      </c>
      <c r="H773" s="622"/>
      <c r="I773" s="617" t="str">
        <f>'23년(세부_실적)'!G1041</f>
        <v>구</v>
      </c>
      <c r="J773" s="617" t="str">
        <f>'23년(세부_실적)'!H1041</f>
        <v>SY</v>
      </c>
      <c r="K773" s="617">
        <f>'23년(세부_실적)'!I1041</f>
        <v>8.89</v>
      </c>
      <c r="L773" s="617">
        <f>'23년(세부_실적)'!J1041</f>
        <v>0</v>
      </c>
      <c r="M773" s="617">
        <f>'23년(세부_실적)'!K1041</f>
        <v>8.89</v>
      </c>
      <c r="N773" s="617">
        <f>'23년(세부_실적)'!L1041</f>
        <v>0</v>
      </c>
      <c r="O773" s="617">
        <f>'23년(세부_실적)'!M1041</f>
        <v>8.89</v>
      </c>
      <c r="P773" s="617">
        <f>'23년(세부_실적)'!N1041</f>
        <v>0</v>
      </c>
      <c r="Q773" s="617">
        <f>'23년(세부_실적)'!O1041</f>
        <v>8.89</v>
      </c>
      <c r="R773" s="617">
        <f>'23년(세부_실적)'!P1041</f>
        <v>0</v>
      </c>
      <c r="S773" s="638">
        <f>'23년(세부_실적)'!Q1041</f>
        <v>3.5150000000000001</v>
      </c>
      <c r="T773" s="638">
        <f t="shared" si="10247"/>
        <v>3515</v>
      </c>
      <c r="U773" s="638">
        <f>'23년(세부_실적)'!S1041</f>
        <v>0.51500000000000001</v>
      </c>
      <c r="V773" s="638">
        <f t="shared" si="10248"/>
        <v>515</v>
      </c>
      <c r="W773" s="638">
        <f>'23년(세부_실적)'!U1041</f>
        <v>0</v>
      </c>
      <c r="X773" s="638">
        <f t="shared" si="10249"/>
        <v>0</v>
      </c>
      <c r="Y773" s="638">
        <f>'23년(세부_실적)'!W1041</f>
        <v>0</v>
      </c>
      <c r="Z773" s="638">
        <f t="shared" si="10250"/>
        <v>0</v>
      </c>
      <c r="AA773" s="638">
        <f>'23년(세부_실적)'!Y1041</f>
        <v>0.51500000000000001</v>
      </c>
      <c r="AB773" s="638">
        <f t="shared" si="10250"/>
        <v>515</v>
      </c>
      <c r="AC773" s="638">
        <f>'23년(세부_실적)'!AA1041</f>
        <v>0</v>
      </c>
      <c r="AD773" s="638">
        <f t="shared" ref="AD773" si="11143">AC773*1000</f>
        <v>0</v>
      </c>
      <c r="AE773" s="638">
        <f>'23년(세부_실적)'!AC1041</f>
        <v>1.5</v>
      </c>
      <c r="AF773" s="638">
        <f t="shared" ref="AF773" si="11144">AE773*1000</f>
        <v>1500</v>
      </c>
      <c r="AG773" s="638">
        <f>'23년(세부_실적)'!AE1041</f>
        <v>1.5</v>
      </c>
      <c r="AH773" s="638">
        <f t="shared" ref="AH773" si="11145">AG773*1000</f>
        <v>1500</v>
      </c>
      <c r="AI773" s="638">
        <f>'23년(세부_실적)'!AG1041</f>
        <v>3</v>
      </c>
      <c r="AJ773" s="638">
        <f t="shared" ref="AJ773" si="11146">AI773*1000</f>
        <v>3000</v>
      </c>
      <c r="AK773" s="638">
        <f>'23년(세부_실적)'!AI1041</f>
        <v>3.5150000000000001</v>
      </c>
      <c r="AL773" s="638">
        <f t="shared" ref="AL773" si="11147">AK773*1000</f>
        <v>3515</v>
      </c>
      <c r="AM773" s="638">
        <f>'23년(세부_실적)'!AK1041</f>
        <v>0</v>
      </c>
      <c r="AN773" s="638">
        <f t="shared" ref="AN773" si="11148">AM773*1000</f>
        <v>0</v>
      </c>
      <c r="AO773" s="638">
        <f>'23년(세부_실적)'!AM1041</f>
        <v>0</v>
      </c>
      <c r="AP773" s="638">
        <f t="shared" ref="AP773" si="11149">AO773*1000</f>
        <v>0</v>
      </c>
      <c r="AQ773" s="638">
        <f>'23년(세부_실적)'!AO1041</f>
        <v>0</v>
      </c>
      <c r="AR773" s="638">
        <f t="shared" ref="AR773" si="11150">AQ773*1000</f>
        <v>0</v>
      </c>
      <c r="AS773" s="638">
        <f>'23년(세부_실적)'!AQ1041</f>
        <v>0</v>
      </c>
      <c r="AT773" s="638">
        <f t="shared" ref="AT773" si="11151">AS773*1000</f>
        <v>0</v>
      </c>
      <c r="AU773" s="638">
        <f>'23년(세부_실적)'!AS1041</f>
        <v>0</v>
      </c>
      <c r="AV773" s="638">
        <f t="shared" ref="AV773" si="11152">AU773*1000</f>
        <v>0</v>
      </c>
      <c r="AW773" s="638">
        <f>'23년(세부_실적)'!AU1041</f>
        <v>0</v>
      </c>
      <c r="AX773" s="638">
        <f t="shared" ref="AX773" si="11153">AW773*1000</f>
        <v>0</v>
      </c>
      <c r="AY773" s="638">
        <f>'23년(세부_실적)'!AW1041</f>
        <v>0</v>
      </c>
      <c r="AZ773" s="638">
        <f t="shared" ref="AZ773" si="11154">AY773*1000</f>
        <v>0</v>
      </c>
      <c r="BA773" s="638">
        <f>'23년(세부_실적)'!AY1041</f>
        <v>0</v>
      </c>
      <c r="BB773" s="638">
        <f t="shared" ref="BB773" si="11155">BA773*1000</f>
        <v>0</v>
      </c>
      <c r="BC773" s="638">
        <f>'23년(세부_실적)'!BA1041</f>
        <v>0</v>
      </c>
      <c r="BD773" s="638">
        <f t="shared" ref="BD773" si="11156">BC773*1000</f>
        <v>0</v>
      </c>
      <c r="BF773" s="617"/>
      <c r="BG773" s="617"/>
      <c r="BH773" s="617"/>
      <c r="BI773" s="617"/>
      <c r="BJ773" s="617"/>
      <c r="BK773" s="617"/>
      <c r="BL773" s="617"/>
      <c r="BM773" s="617"/>
      <c r="BN773" s="617"/>
      <c r="BO773" s="617"/>
      <c r="BP773" s="617"/>
      <c r="BQ773" s="617"/>
      <c r="BR773" s="617">
        <v>1.4450000000000001</v>
      </c>
      <c r="BS773" s="617">
        <v>4.8891260469090909</v>
      </c>
      <c r="BT773" s="643">
        <v>7.94</v>
      </c>
      <c r="BU773" s="643"/>
      <c r="BV773" s="617"/>
      <c r="BW773" s="617">
        <v>4.8891260469090909</v>
      </c>
      <c r="BX773" s="617"/>
      <c r="BY773" s="617"/>
      <c r="BZ773" s="617"/>
      <c r="CA773" s="617">
        <v>4.8891260469090909</v>
      </c>
      <c r="CB773" s="617"/>
      <c r="CC773" s="617"/>
      <c r="CD773" s="617"/>
      <c r="CE773" s="617"/>
      <c r="CF773" s="617"/>
      <c r="CG773" s="617"/>
      <c r="CH773" s="617"/>
      <c r="CI773" s="617"/>
      <c r="CJ773" s="617"/>
      <c r="CK773" s="617"/>
      <c r="CL773" s="617"/>
      <c r="CM773" s="617"/>
      <c r="CN773" s="617"/>
      <c r="CO773" s="617"/>
      <c r="CP773" s="617"/>
      <c r="CQ773" s="617"/>
      <c r="CR773" s="617"/>
      <c r="CS773" s="617"/>
      <c r="CT773" s="617"/>
      <c r="CU773" s="617"/>
      <c r="CV773" s="617"/>
      <c r="CW773" s="617"/>
      <c r="CX773" s="617"/>
      <c r="CY773" s="617"/>
      <c r="CZ773" s="617"/>
      <c r="DA773" s="617"/>
      <c r="DB773" s="6">
        <f t="shared" si="10279"/>
        <v>0</v>
      </c>
      <c r="DC773" s="6">
        <f t="shared" si="10280"/>
        <v>0</v>
      </c>
      <c r="DD773" s="6">
        <f t="shared" si="10281"/>
        <v>0</v>
      </c>
      <c r="DE773" s="6">
        <f t="shared" si="10282"/>
        <v>0</v>
      </c>
      <c r="DF773" s="6">
        <f t="shared" si="10283"/>
        <v>0</v>
      </c>
      <c r="DG773" s="6">
        <f t="shared" si="10284"/>
        <v>0</v>
      </c>
      <c r="DH773" s="6">
        <f t="shared" si="10285"/>
        <v>0</v>
      </c>
      <c r="DI773" s="6">
        <f t="shared" si="10286"/>
        <v>0</v>
      </c>
      <c r="DJ773" s="6">
        <f t="shared" si="10287"/>
        <v>0</v>
      </c>
      <c r="DK773" s="6">
        <f t="shared" si="10288"/>
        <v>0</v>
      </c>
      <c r="DL773" s="6">
        <f t="shared" si="10289"/>
        <v>0</v>
      </c>
      <c r="DM773" s="6">
        <f t="shared" si="10290"/>
        <v>0</v>
      </c>
      <c r="DO773" s="6">
        <f t="shared" si="10291"/>
        <v>0</v>
      </c>
      <c r="DP773" s="6">
        <f t="shared" si="10292"/>
        <v>0</v>
      </c>
      <c r="DQ773" s="6">
        <f t="shared" si="10293"/>
        <v>0</v>
      </c>
      <c r="DR773" s="6">
        <f t="shared" si="10294"/>
        <v>0</v>
      </c>
      <c r="DS773" s="6">
        <f t="shared" si="10295"/>
        <v>9710464.3611777872</v>
      </c>
      <c r="DT773" s="6">
        <f t="shared" si="10296"/>
        <v>9535482.539958911</v>
      </c>
      <c r="DU773" s="6">
        <f t="shared" si="10297"/>
        <v>0</v>
      </c>
      <c r="DV773" s="6">
        <f t="shared" si="10298"/>
        <v>0</v>
      </c>
      <c r="DW773" s="6">
        <f t="shared" si="10299"/>
        <v>0</v>
      </c>
      <c r="DX773" s="6">
        <f t="shared" si="10300"/>
        <v>0</v>
      </c>
      <c r="DY773" s="6">
        <f t="shared" si="10301"/>
        <v>0</v>
      </c>
      <c r="DZ773" s="6">
        <f t="shared" si="10302"/>
        <v>0</v>
      </c>
    </row>
    <row r="774" spans="2:130" ht="12" customHeight="1" outlineLevel="1">
      <c r="B774" s="6">
        <f>'23년(세부_실적)'!A1042</f>
        <v>768</v>
      </c>
      <c r="C774" s="620"/>
      <c r="D774" s="620"/>
      <c r="E774" s="620"/>
      <c r="F774" s="622" t="str">
        <f>'23년(세부_실적)'!E1042</f>
        <v>PLN039-F3612240N2S-565</v>
      </c>
      <c r="G774" s="622" t="s">
        <v>1715</v>
      </c>
      <c r="H774" s="622"/>
      <c r="I774" s="617" t="str">
        <f>'23년(세부_실적)'!G1042</f>
        <v>구</v>
      </c>
      <c r="J774" s="617" t="str">
        <f>'23년(세부_실적)'!H1042</f>
        <v>SY</v>
      </c>
      <c r="K774" s="617">
        <f>'23년(세부_실적)'!I1042</f>
        <v>8.3800000000000008</v>
      </c>
      <c r="L774" s="617">
        <f>'23년(세부_실적)'!J1042</f>
        <v>0</v>
      </c>
      <c r="M774" s="617">
        <f>'23년(세부_실적)'!K1042</f>
        <v>8.3800000000000008</v>
      </c>
      <c r="N774" s="617">
        <f>'23년(세부_실적)'!L1042</f>
        <v>0</v>
      </c>
      <c r="O774" s="617">
        <f>'23년(세부_실적)'!M1042</f>
        <v>8.3800000000000008</v>
      </c>
      <c r="P774" s="617">
        <f>'23년(세부_실적)'!N1042</f>
        <v>0</v>
      </c>
      <c r="Q774" s="617">
        <f>'23년(세부_실적)'!O1042</f>
        <v>8.3800000000000008</v>
      </c>
      <c r="R774" s="617">
        <f>'23년(세부_실적)'!P1042</f>
        <v>0</v>
      </c>
      <c r="S774" s="638">
        <f>'23년(세부_실적)'!Q1042</f>
        <v>0</v>
      </c>
      <c r="T774" s="638">
        <f t="shared" si="10247"/>
        <v>0</v>
      </c>
      <c r="U774" s="638">
        <f>'23년(세부_실적)'!S1042</f>
        <v>0</v>
      </c>
      <c r="V774" s="638">
        <f t="shared" si="10248"/>
        <v>0</v>
      </c>
      <c r="W774" s="638">
        <f>'23년(세부_실적)'!U1042</f>
        <v>0</v>
      </c>
      <c r="X774" s="638">
        <f t="shared" si="10249"/>
        <v>0</v>
      </c>
      <c r="Y774" s="638">
        <f>'23년(세부_실적)'!W1042</f>
        <v>0</v>
      </c>
      <c r="Z774" s="638">
        <f t="shared" si="10250"/>
        <v>0</v>
      </c>
      <c r="AA774" s="638">
        <f>'23년(세부_실적)'!Y1042</f>
        <v>0</v>
      </c>
      <c r="AB774" s="638">
        <f t="shared" si="10250"/>
        <v>0</v>
      </c>
      <c r="AC774" s="638">
        <f>'23년(세부_실적)'!AA1042</f>
        <v>0</v>
      </c>
      <c r="AD774" s="638">
        <f t="shared" ref="AD774" si="11157">AC774*1000</f>
        <v>0</v>
      </c>
      <c r="AE774" s="638">
        <f>'23년(세부_실적)'!AC1042</f>
        <v>0</v>
      </c>
      <c r="AF774" s="638">
        <f t="shared" ref="AF774" si="11158">AE774*1000</f>
        <v>0</v>
      </c>
      <c r="AG774" s="638">
        <f>'23년(세부_실적)'!AE1042</f>
        <v>0</v>
      </c>
      <c r="AH774" s="638">
        <f t="shared" ref="AH774" si="11159">AG774*1000</f>
        <v>0</v>
      </c>
      <c r="AI774" s="638">
        <f>'23년(세부_실적)'!AG1042</f>
        <v>0</v>
      </c>
      <c r="AJ774" s="638">
        <f t="shared" ref="AJ774" si="11160">AI774*1000</f>
        <v>0</v>
      </c>
      <c r="AK774" s="638">
        <f>'23년(세부_실적)'!AI1042</f>
        <v>0</v>
      </c>
      <c r="AL774" s="638">
        <f t="shared" ref="AL774" si="11161">AK774*1000</f>
        <v>0</v>
      </c>
      <c r="AM774" s="638">
        <f>'23년(세부_실적)'!AK1042</f>
        <v>0</v>
      </c>
      <c r="AN774" s="638">
        <f t="shared" ref="AN774" si="11162">AM774*1000</f>
        <v>0</v>
      </c>
      <c r="AO774" s="638">
        <f>'23년(세부_실적)'!AM1042</f>
        <v>0</v>
      </c>
      <c r="AP774" s="638">
        <f t="shared" ref="AP774" si="11163">AO774*1000</f>
        <v>0</v>
      </c>
      <c r="AQ774" s="638">
        <f>'23년(세부_실적)'!AO1042</f>
        <v>0</v>
      </c>
      <c r="AR774" s="638">
        <f t="shared" ref="AR774" si="11164">AQ774*1000</f>
        <v>0</v>
      </c>
      <c r="AS774" s="638">
        <f>'23년(세부_실적)'!AQ1042</f>
        <v>0</v>
      </c>
      <c r="AT774" s="638">
        <f t="shared" ref="AT774" si="11165">AS774*1000</f>
        <v>0</v>
      </c>
      <c r="AU774" s="638">
        <f>'23년(세부_실적)'!AS1042</f>
        <v>0</v>
      </c>
      <c r="AV774" s="638">
        <f t="shared" ref="AV774" si="11166">AU774*1000</f>
        <v>0</v>
      </c>
      <c r="AW774" s="638">
        <f>'23년(세부_실적)'!AU1042</f>
        <v>0</v>
      </c>
      <c r="AX774" s="638">
        <f t="shared" ref="AX774" si="11167">AW774*1000</f>
        <v>0</v>
      </c>
      <c r="AY774" s="638">
        <f>'23년(세부_실적)'!AW1042</f>
        <v>0</v>
      </c>
      <c r="AZ774" s="638">
        <f t="shared" ref="AZ774" si="11168">AY774*1000</f>
        <v>0</v>
      </c>
      <c r="BA774" s="638">
        <f>'23년(세부_실적)'!AY1042</f>
        <v>0</v>
      </c>
      <c r="BB774" s="638">
        <f t="shared" ref="BB774" si="11169">BA774*1000</f>
        <v>0</v>
      </c>
      <c r="BC774" s="638">
        <f>'23년(세부_실적)'!BA1042</f>
        <v>0</v>
      </c>
      <c r="BD774" s="638">
        <f t="shared" ref="BD774" si="11170">BC774*1000</f>
        <v>0</v>
      </c>
      <c r="BF774" s="617"/>
      <c r="BG774" s="617"/>
      <c r="BH774" s="617"/>
      <c r="BI774" s="617"/>
      <c r="BJ774" s="617"/>
      <c r="BK774" s="617"/>
      <c r="BL774" s="617"/>
      <c r="BM774" s="617"/>
      <c r="BN774" s="617"/>
      <c r="BO774" s="617"/>
      <c r="BP774" s="617"/>
      <c r="BQ774" s="617"/>
      <c r="BR774" s="617"/>
      <c r="BS774" s="617"/>
      <c r="BT774" s="617"/>
      <c r="BU774" s="617"/>
      <c r="BV774" s="617"/>
      <c r="BW774" s="617"/>
      <c r="BX774" s="617"/>
      <c r="BY774" s="617"/>
      <c r="BZ774" s="617"/>
      <c r="CA774" s="617"/>
      <c r="CB774" s="617"/>
      <c r="CC774" s="617"/>
      <c r="CD774" s="617"/>
      <c r="CE774" s="617"/>
      <c r="CF774" s="617"/>
      <c r="CG774" s="617"/>
      <c r="CH774" s="617"/>
      <c r="CI774" s="617"/>
      <c r="CJ774" s="617"/>
      <c r="CK774" s="617"/>
      <c r="CL774" s="617"/>
      <c r="CM774" s="617"/>
      <c r="CN774" s="617"/>
      <c r="CO774" s="617"/>
      <c r="CP774" s="617"/>
      <c r="CQ774" s="617"/>
      <c r="CR774" s="617"/>
      <c r="CS774" s="617"/>
      <c r="CT774" s="617"/>
      <c r="CU774" s="617"/>
      <c r="CV774" s="617"/>
      <c r="CW774" s="617"/>
      <c r="CX774" s="617"/>
      <c r="CY774" s="617"/>
      <c r="CZ774" s="617"/>
      <c r="DA774" s="617"/>
      <c r="DB774" s="6">
        <f t="shared" si="10279"/>
        <v>0</v>
      </c>
      <c r="DC774" s="6">
        <f t="shared" si="10280"/>
        <v>0</v>
      </c>
      <c r="DD774" s="6">
        <f t="shared" si="10281"/>
        <v>0</v>
      </c>
      <c r="DE774" s="6">
        <f t="shared" si="10282"/>
        <v>0</v>
      </c>
      <c r="DF774" s="6">
        <f t="shared" si="10283"/>
        <v>0</v>
      </c>
      <c r="DG774" s="6">
        <f t="shared" si="10284"/>
        <v>0</v>
      </c>
      <c r="DH774" s="6">
        <f t="shared" si="10285"/>
        <v>0</v>
      </c>
      <c r="DI774" s="6">
        <f t="shared" si="10286"/>
        <v>0</v>
      </c>
      <c r="DJ774" s="6">
        <f t="shared" si="10287"/>
        <v>0</v>
      </c>
      <c r="DK774" s="6">
        <f t="shared" si="10288"/>
        <v>0</v>
      </c>
      <c r="DL774" s="6">
        <f t="shared" si="10289"/>
        <v>0</v>
      </c>
      <c r="DM774" s="6">
        <f t="shared" si="10290"/>
        <v>0</v>
      </c>
      <c r="DO774" s="6">
        <f t="shared" si="10291"/>
        <v>0</v>
      </c>
      <c r="DP774" s="6">
        <f t="shared" si="10292"/>
        <v>0</v>
      </c>
      <c r="DQ774" s="6">
        <f t="shared" si="10293"/>
        <v>0</v>
      </c>
      <c r="DR774" s="6">
        <f t="shared" si="10294"/>
        <v>0</v>
      </c>
      <c r="DS774" s="6">
        <f t="shared" si="10295"/>
        <v>0</v>
      </c>
      <c r="DT774" s="6">
        <f t="shared" si="10296"/>
        <v>0</v>
      </c>
      <c r="DU774" s="6">
        <f t="shared" si="10297"/>
        <v>0</v>
      </c>
      <c r="DV774" s="6">
        <f t="shared" si="10298"/>
        <v>0</v>
      </c>
      <c r="DW774" s="6">
        <f t="shared" si="10299"/>
        <v>0</v>
      </c>
      <c r="DX774" s="6">
        <f t="shared" si="10300"/>
        <v>0</v>
      </c>
      <c r="DY774" s="6">
        <f t="shared" si="10301"/>
        <v>0</v>
      </c>
      <c r="DZ774" s="6">
        <f t="shared" si="10302"/>
        <v>0</v>
      </c>
    </row>
    <row r="775" spans="2:130" ht="12" customHeight="1" outlineLevel="1">
      <c r="B775" s="6">
        <f>'23년(세부_실적)'!A1043</f>
        <v>769</v>
      </c>
      <c r="C775" s="620"/>
      <c r="D775" s="620"/>
      <c r="E775" s="621"/>
      <c r="F775" s="622" t="str">
        <f>'23년(세부_실적)'!E1043</f>
        <v>PLN039-F3612250N2S-564</v>
      </c>
      <c r="G775" s="622" t="s">
        <v>1772</v>
      </c>
      <c r="H775" s="622"/>
      <c r="I775" s="617" t="str">
        <f>'23년(세부_실적)'!G1043</f>
        <v>구</v>
      </c>
      <c r="J775" s="617" t="str">
        <f>'23년(세부_실적)'!H1043</f>
        <v>SY</v>
      </c>
      <c r="K775" s="617">
        <f>'23년(세부_실적)'!I1043</f>
        <v>7.94</v>
      </c>
      <c r="L775" s="617">
        <f>'23년(세부_실적)'!J1043</f>
        <v>0</v>
      </c>
      <c r="M775" s="617">
        <f>'23년(세부_실적)'!K1043</f>
        <v>7.94</v>
      </c>
      <c r="N775" s="617">
        <f>'23년(세부_실적)'!L1043</f>
        <v>0</v>
      </c>
      <c r="O775" s="617">
        <f>'23년(세부_실적)'!M1043</f>
        <v>7.94</v>
      </c>
      <c r="P775" s="617">
        <f>'23년(세부_실적)'!N1043</f>
        <v>0</v>
      </c>
      <c r="Q775" s="617">
        <f>'23년(세부_실적)'!O1043</f>
        <v>7.94</v>
      </c>
      <c r="R775" s="617">
        <f>'23년(세부_실적)'!P1043</f>
        <v>0</v>
      </c>
      <c r="S775" s="638">
        <f>'23년(세부_실적)'!Q1043</f>
        <v>0</v>
      </c>
      <c r="T775" s="638">
        <f t="shared" ref="T775:T824" si="11171">+S775*1000</f>
        <v>0</v>
      </c>
      <c r="U775" s="638">
        <f>'23년(세부_실적)'!S1043</f>
        <v>0</v>
      </c>
      <c r="V775" s="638">
        <f t="shared" ref="V775:V824" si="11172">+U775*1000</f>
        <v>0</v>
      </c>
      <c r="W775" s="638">
        <f>'23년(세부_실적)'!U1043</f>
        <v>0</v>
      </c>
      <c r="X775" s="638">
        <f t="shared" ref="X775:X824" si="11173">W775*1000</f>
        <v>0</v>
      </c>
      <c r="Y775" s="638">
        <f>'23년(세부_실적)'!W1043</f>
        <v>0</v>
      </c>
      <c r="Z775" s="638">
        <f t="shared" ref="Z775:AB824" si="11174">Y775*1000</f>
        <v>0</v>
      </c>
      <c r="AA775" s="638">
        <f>'23년(세부_실적)'!Y1043</f>
        <v>0</v>
      </c>
      <c r="AB775" s="638">
        <f t="shared" si="11174"/>
        <v>0</v>
      </c>
      <c r="AC775" s="638">
        <f>'23년(세부_실적)'!AA1043</f>
        <v>0</v>
      </c>
      <c r="AD775" s="638">
        <f t="shared" ref="AD775" si="11175">AC775*1000</f>
        <v>0</v>
      </c>
      <c r="AE775" s="638">
        <f>'23년(세부_실적)'!AC1043</f>
        <v>0</v>
      </c>
      <c r="AF775" s="638">
        <f t="shared" ref="AF775" si="11176">AE775*1000</f>
        <v>0</v>
      </c>
      <c r="AG775" s="638">
        <f>'23년(세부_실적)'!AE1043</f>
        <v>0</v>
      </c>
      <c r="AH775" s="638">
        <f t="shared" ref="AH775" si="11177">AG775*1000</f>
        <v>0</v>
      </c>
      <c r="AI775" s="638">
        <f>'23년(세부_실적)'!AG1043</f>
        <v>0</v>
      </c>
      <c r="AJ775" s="638">
        <f t="shared" ref="AJ775" si="11178">AI775*1000</f>
        <v>0</v>
      </c>
      <c r="AK775" s="638">
        <f>'23년(세부_실적)'!AI1043</f>
        <v>0</v>
      </c>
      <c r="AL775" s="638">
        <f t="shared" ref="AL775" si="11179">AK775*1000</f>
        <v>0</v>
      </c>
      <c r="AM775" s="638">
        <f>'23년(세부_실적)'!AK1043</f>
        <v>0</v>
      </c>
      <c r="AN775" s="638">
        <f t="shared" ref="AN775" si="11180">AM775*1000</f>
        <v>0</v>
      </c>
      <c r="AO775" s="638">
        <f>'23년(세부_실적)'!AM1043</f>
        <v>0</v>
      </c>
      <c r="AP775" s="638">
        <f t="shared" ref="AP775" si="11181">AO775*1000</f>
        <v>0</v>
      </c>
      <c r="AQ775" s="638">
        <f>'23년(세부_실적)'!AO1043</f>
        <v>0</v>
      </c>
      <c r="AR775" s="638">
        <f t="shared" ref="AR775" si="11182">AQ775*1000</f>
        <v>0</v>
      </c>
      <c r="AS775" s="638">
        <f>'23년(세부_실적)'!AQ1043</f>
        <v>0</v>
      </c>
      <c r="AT775" s="638">
        <f t="shared" ref="AT775" si="11183">AS775*1000</f>
        <v>0</v>
      </c>
      <c r="AU775" s="638">
        <f>'23년(세부_실적)'!AS1043</f>
        <v>0</v>
      </c>
      <c r="AV775" s="638">
        <f t="shared" ref="AV775" si="11184">AU775*1000</f>
        <v>0</v>
      </c>
      <c r="AW775" s="638">
        <f>'23년(세부_실적)'!AU1043</f>
        <v>0</v>
      </c>
      <c r="AX775" s="638">
        <f t="shared" ref="AX775" si="11185">AW775*1000</f>
        <v>0</v>
      </c>
      <c r="AY775" s="638">
        <f>'23년(세부_실적)'!AW1043</f>
        <v>0</v>
      </c>
      <c r="AZ775" s="638">
        <f t="shared" ref="AZ775" si="11186">AY775*1000</f>
        <v>0</v>
      </c>
      <c r="BA775" s="638">
        <f>'23년(세부_실적)'!AY1043</f>
        <v>0</v>
      </c>
      <c r="BB775" s="638">
        <f t="shared" ref="BB775" si="11187">BA775*1000</f>
        <v>0</v>
      </c>
      <c r="BC775" s="638">
        <f>'23년(세부_실적)'!BA1043</f>
        <v>0</v>
      </c>
      <c r="BD775" s="638">
        <f t="shared" ref="BD775" si="11188">BC775*1000</f>
        <v>0</v>
      </c>
      <c r="BF775" s="617"/>
      <c r="BG775" s="617"/>
      <c r="BH775" s="617"/>
      <c r="BI775" s="617"/>
      <c r="BJ775" s="617"/>
      <c r="BK775" s="617"/>
      <c r="BL775" s="617"/>
      <c r="BM775" s="617"/>
      <c r="BN775" s="617">
        <v>1.4450000000000001</v>
      </c>
      <c r="BO775" s="617">
        <v>4.7756658560000007</v>
      </c>
      <c r="BP775" s="643">
        <v>7.94</v>
      </c>
      <c r="BQ775" s="617"/>
      <c r="BR775" s="617">
        <v>1.4450000000000001</v>
      </c>
      <c r="BS775" s="617">
        <v>4.887802219636364</v>
      </c>
      <c r="BT775" s="643">
        <v>7.94</v>
      </c>
      <c r="BU775" s="643"/>
      <c r="BV775" s="617"/>
      <c r="BW775" s="617">
        <v>4.887802219636364</v>
      </c>
      <c r="BX775" s="617"/>
      <c r="BY775" s="617"/>
      <c r="BZ775" s="617"/>
      <c r="CA775" s="617">
        <v>4.887802219636364</v>
      </c>
      <c r="CB775" s="617"/>
      <c r="CC775" s="617"/>
      <c r="CD775" s="617"/>
      <c r="CE775" s="617"/>
      <c r="CF775" s="617"/>
      <c r="CG775" s="617"/>
      <c r="CH775" s="617"/>
      <c r="CI775" s="617"/>
      <c r="CJ775" s="617"/>
      <c r="CK775" s="617"/>
      <c r="CL775" s="617"/>
      <c r="CM775" s="617"/>
      <c r="CN775" s="617"/>
      <c r="CO775" s="617"/>
      <c r="CP775" s="617"/>
      <c r="CQ775" s="617"/>
      <c r="CR775" s="617"/>
      <c r="CS775" s="617"/>
      <c r="CT775" s="617"/>
      <c r="CU775" s="617"/>
      <c r="CV775" s="617"/>
      <c r="CW775" s="617"/>
      <c r="CX775" s="617"/>
      <c r="CY775" s="617"/>
      <c r="CZ775" s="617"/>
      <c r="DA775" s="617"/>
      <c r="DB775" s="6">
        <f t="shared" si="10279"/>
        <v>0</v>
      </c>
      <c r="DC775" s="6">
        <f t="shared" si="10280"/>
        <v>0</v>
      </c>
      <c r="DD775" s="6">
        <f t="shared" si="10281"/>
        <v>0</v>
      </c>
      <c r="DE775" s="6">
        <f t="shared" si="10282"/>
        <v>0</v>
      </c>
      <c r="DF775" s="6">
        <f t="shared" si="10283"/>
        <v>0</v>
      </c>
      <c r="DG775" s="6">
        <f t="shared" si="10284"/>
        <v>0</v>
      </c>
      <c r="DH775" s="6">
        <f t="shared" si="10285"/>
        <v>0</v>
      </c>
      <c r="DI775" s="6">
        <f t="shared" si="10286"/>
        <v>0</v>
      </c>
      <c r="DJ775" s="6">
        <f t="shared" si="10287"/>
        <v>0</v>
      </c>
      <c r="DK775" s="6">
        <f t="shared" si="10288"/>
        <v>0</v>
      </c>
      <c r="DL775" s="6">
        <f t="shared" si="10289"/>
        <v>0</v>
      </c>
      <c r="DM775" s="6">
        <f t="shared" si="10290"/>
        <v>0</v>
      </c>
      <c r="DO775" s="6">
        <f t="shared" si="10291"/>
        <v>0</v>
      </c>
      <c r="DP775" s="6">
        <f t="shared" si="10292"/>
        <v>0</v>
      </c>
      <c r="DQ775" s="6">
        <f t="shared" si="10293"/>
        <v>0</v>
      </c>
      <c r="DR775" s="6">
        <f t="shared" si="10294"/>
        <v>0</v>
      </c>
      <c r="DS775" s="6">
        <f t="shared" si="10295"/>
        <v>0</v>
      </c>
      <c r="DT775" s="6">
        <f t="shared" si="10296"/>
        <v>0</v>
      </c>
      <c r="DU775" s="6">
        <f t="shared" si="10297"/>
        <v>0</v>
      </c>
      <c r="DV775" s="6">
        <f t="shared" si="10298"/>
        <v>0</v>
      </c>
      <c r="DW775" s="6">
        <f t="shared" si="10299"/>
        <v>0</v>
      </c>
      <c r="DX775" s="6">
        <f t="shared" si="10300"/>
        <v>0</v>
      </c>
      <c r="DY775" s="6">
        <f t="shared" si="10301"/>
        <v>0</v>
      </c>
      <c r="DZ775" s="6">
        <f t="shared" si="10302"/>
        <v>0</v>
      </c>
    </row>
    <row r="776" spans="2:130" ht="12" customHeight="1" outlineLevel="1">
      <c r="B776" s="6">
        <f>'23년(세부_실적)'!A1045</f>
        <v>770</v>
      </c>
      <c r="C776" s="620"/>
      <c r="D776" s="620"/>
      <c r="E776" s="618">
        <f>'23년(세부_실적)'!D1045</f>
        <v>55</v>
      </c>
      <c r="F776" s="622" t="str">
        <f>'23년(세부_실적)'!E1045</f>
        <v>PLN039-F5515330N2S-565</v>
      </c>
      <c r="G776" s="622" t="s">
        <v>1773</v>
      </c>
      <c r="H776" s="622"/>
      <c r="I776" s="617" t="str">
        <f>'23년(세부_실적)'!G1045</f>
        <v>구</v>
      </c>
      <c r="J776" s="617" t="str">
        <f>'23년(세부_실적)'!H1045</f>
        <v>SY</v>
      </c>
      <c r="K776" s="617">
        <f>'23년(세부_실적)'!I1045</f>
        <v>9.7799999999999994</v>
      </c>
      <c r="L776" s="617">
        <f>'23년(세부_실적)'!J1045</f>
        <v>0</v>
      </c>
      <c r="M776" s="617">
        <f>'23년(세부_실적)'!K1045</f>
        <v>9.7799999999999994</v>
      </c>
      <c r="N776" s="617">
        <f>'23년(세부_실적)'!L1045</f>
        <v>0</v>
      </c>
      <c r="O776" s="617">
        <f>'23년(세부_실적)'!M1045</f>
        <v>9.7799999999999994</v>
      </c>
      <c r="P776" s="617">
        <f>'23년(세부_실적)'!N1045</f>
        <v>0</v>
      </c>
      <c r="Q776" s="617">
        <f>'23년(세부_실적)'!O1045</f>
        <v>9.7799999999999994</v>
      </c>
      <c r="R776" s="617">
        <f>'23년(세부_실적)'!P1045</f>
        <v>0</v>
      </c>
      <c r="S776" s="638">
        <f>'23년(세부_실적)'!Q1045</f>
        <v>0.51500000000000001</v>
      </c>
      <c r="T776" s="638">
        <f t="shared" si="11171"/>
        <v>515</v>
      </c>
      <c r="U776" s="638">
        <f>'23년(세부_실적)'!S1045</f>
        <v>0.51500000000000001</v>
      </c>
      <c r="V776" s="638">
        <f t="shared" si="11172"/>
        <v>515</v>
      </c>
      <c r="W776" s="638">
        <f>'23년(세부_실적)'!U1045</f>
        <v>0</v>
      </c>
      <c r="X776" s="638">
        <f t="shared" si="11173"/>
        <v>0</v>
      </c>
      <c r="Y776" s="638">
        <f>'23년(세부_실적)'!W1045</f>
        <v>0</v>
      </c>
      <c r="Z776" s="638">
        <f t="shared" si="11174"/>
        <v>0</v>
      </c>
      <c r="AA776" s="638">
        <f>'23년(세부_실적)'!Y1045</f>
        <v>0.51500000000000001</v>
      </c>
      <c r="AB776" s="638">
        <f t="shared" si="11174"/>
        <v>515</v>
      </c>
      <c r="AC776" s="638">
        <f>'23년(세부_실적)'!AA1045</f>
        <v>0</v>
      </c>
      <c r="AD776" s="638">
        <f t="shared" ref="AD776" si="11189">AC776*1000</f>
        <v>0</v>
      </c>
      <c r="AE776" s="638">
        <f>'23년(세부_실적)'!AC1045</f>
        <v>0</v>
      </c>
      <c r="AF776" s="638">
        <f t="shared" ref="AF776" si="11190">AE776*1000</f>
        <v>0</v>
      </c>
      <c r="AG776" s="638">
        <f>'23년(세부_실적)'!AE1045</f>
        <v>0</v>
      </c>
      <c r="AH776" s="638">
        <f t="shared" ref="AH776" si="11191">AG776*1000</f>
        <v>0</v>
      </c>
      <c r="AI776" s="638">
        <f>'23년(세부_실적)'!AG1045</f>
        <v>0</v>
      </c>
      <c r="AJ776" s="638">
        <f t="shared" ref="AJ776" si="11192">AI776*1000</f>
        <v>0</v>
      </c>
      <c r="AK776" s="638">
        <f>'23년(세부_실적)'!AI1045</f>
        <v>0.51500000000000001</v>
      </c>
      <c r="AL776" s="638">
        <f t="shared" ref="AL776" si="11193">AK776*1000</f>
        <v>515</v>
      </c>
      <c r="AM776" s="638">
        <f>'23년(세부_실적)'!AK1045</f>
        <v>0</v>
      </c>
      <c r="AN776" s="638">
        <f t="shared" ref="AN776" si="11194">AM776*1000</f>
        <v>0</v>
      </c>
      <c r="AO776" s="638">
        <f>'23년(세부_실적)'!AM1045</f>
        <v>0</v>
      </c>
      <c r="AP776" s="638">
        <f t="shared" ref="AP776" si="11195">AO776*1000</f>
        <v>0</v>
      </c>
      <c r="AQ776" s="638">
        <f>'23년(세부_실적)'!AO1045</f>
        <v>0</v>
      </c>
      <c r="AR776" s="638">
        <f t="shared" ref="AR776" si="11196">AQ776*1000</f>
        <v>0</v>
      </c>
      <c r="AS776" s="638">
        <f>'23년(세부_실적)'!AQ1045</f>
        <v>0</v>
      </c>
      <c r="AT776" s="638">
        <f t="shared" ref="AT776" si="11197">AS776*1000</f>
        <v>0</v>
      </c>
      <c r="AU776" s="638">
        <f>'23년(세부_실적)'!AS1045</f>
        <v>0</v>
      </c>
      <c r="AV776" s="638">
        <f t="shared" ref="AV776" si="11198">AU776*1000</f>
        <v>0</v>
      </c>
      <c r="AW776" s="638">
        <f>'23년(세부_실적)'!AU1045</f>
        <v>0</v>
      </c>
      <c r="AX776" s="638">
        <f t="shared" ref="AX776" si="11199">AW776*1000</f>
        <v>0</v>
      </c>
      <c r="AY776" s="638">
        <f>'23년(세부_실적)'!AW1045</f>
        <v>0</v>
      </c>
      <c r="AZ776" s="638">
        <f t="shared" ref="AZ776" si="11200">AY776*1000</f>
        <v>0</v>
      </c>
      <c r="BA776" s="638">
        <f>'23년(세부_실적)'!AY1045</f>
        <v>0</v>
      </c>
      <c r="BB776" s="638">
        <f t="shared" ref="BB776" si="11201">BA776*1000</f>
        <v>0</v>
      </c>
      <c r="BC776" s="638">
        <f>'23년(세부_실적)'!BA1045</f>
        <v>0</v>
      </c>
      <c r="BD776" s="638">
        <f t="shared" ref="BD776" si="11202">BC776*1000</f>
        <v>0</v>
      </c>
      <c r="BF776" s="617"/>
      <c r="BG776" s="617"/>
      <c r="BH776" s="617"/>
      <c r="BI776" s="617"/>
      <c r="BJ776" s="617"/>
      <c r="BK776" s="617"/>
      <c r="BL776" s="617"/>
      <c r="BM776" s="617"/>
      <c r="BN776" s="617"/>
      <c r="BO776" s="617"/>
      <c r="BP776" s="617"/>
      <c r="BQ776" s="617"/>
      <c r="BR776" s="617">
        <v>1.569</v>
      </c>
      <c r="BS776" s="617">
        <v>5.3715987741818196</v>
      </c>
      <c r="BT776" s="643">
        <v>8.74</v>
      </c>
      <c r="BU776" s="643"/>
      <c r="BV776" s="617"/>
      <c r="BW776" s="617">
        <v>5.3715987741818196</v>
      </c>
      <c r="BX776" s="617"/>
      <c r="BY776" s="617"/>
      <c r="BZ776" s="617"/>
      <c r="CA776" s="617">
        <v>5.3715987741818196</v>
      </c>
      <c r="CB776" s="617"/>
      <c r="CC776" s="617"/>
      <c r="CD776" s="617"/>
      <c r="CE776" s="617"/>
      <c r="CF776" s="617"/>
      <c r="CG776" s="617"/>
      <c r="CH776" s="617"/>
      <c r="CI776" s="617"/>
      <c r="CJ776" s="617"/>
      <c r="CK776" s="617"/>
      <c r="CL776" s="617"/>
      <c r="CM776" s="617"/>
      <c r="CN776" s="617"/>
      <c r="CO776" s="617"/>
      <c r="CP776" s="617"/>
      <c r="CQ776" s="617"/>
      <c r="CR776" s="617"/>
      <c r="CS776" s="617"/>
      <c r="CT776" s="617"/>
      <c r="CU776" s="617"/>
      <c r="CV776" s="617"/>
      <c r="CW776" s="617"/>
      <c r="CX776" s="617"/>
      <c r="CY776" s="617"/>
      <c r="CZ776" s="617"/>
      <c r="DA776" s="617"/>
      <c r="DB776" s="6">
        <f t="shared" ref="DB776:DB823" si="11203">+V776*BH776*$BI$2</f>
        <v>0</v>
      </c>
      <c r="DC776" s="6">
        <f t="shared" ref="DC776:DC823" si="11204">+X776*BL776*$BM$2</f>
        <v>0</v>
      </c>
      <c r="DD776" s="6">
        <f t="shared" ref="DD776:DD823" si="11205">+BP776*Z776*$BQ$2</f>
        <v>0</v>
      </c>
      <c r="DE776" s="6">
        <f t="shared" ref="DE776:DE823" si="11206">+AD776*BT776*$BU$2</f>
        <v>0</v>
      </c>
      <c r="DF776" s="6">
        <f t="shared" ref="DF776:DF823" si="11207">+BX776*AF776*$BY$2</f>
        <v>0</v>
      </c>
      <c r="DG776" s="6">
        <f t="shared" ref="DG776:DG823" si="11208">+CB776*AH776*$CC$2</f>
        <v>0</v>
      </c>
      <c r="DH776" s="6">
        <f t="shared" ref="DH776:DH823" si="11209">+CF776*AN776*$CG$2</f>
        <v>0</v>
      </c>
      <c r="DI776" s="6">
        <f t="shared" ref="DI776:DI823" si="11210">+CB776*AP776*$AP$2</f>
        <v>0</v>
      </c>
      <c r="DJ776" s="6">
        <f t="shared" ref="DJ776:DJ823" si="11211">+CN776*AR776*$AR$2</f>
        <v>0</v>
      </c>
      <c r="DK776" s="6">
        <f t="shared" ref="DK776:DK823" si="11212">+CR776*AV776*$AV$2</f>
        <v>0</v>
      </c>
      <c r="DL776" s="6">
        <f t="shared" ref="DL776:DL823" si="11213">+CV776*AX776*$AX$2</f>
        <v>0</v>
      </c>
      <c r="DM776" s="6">
        <f t="shared" ref="DM776:DM823" si="11214">+CZ776*AZ776*$AZ$2</f>
        <v>0</v>
      </c>
      <c r="DO776" s="6">
        <f t="shared" ref="DO776:DO823" si="11215">+(BF776+BG776)*V776*$V$2</f>
        <v>0</v>
      </c>
      <c r="DP776" s="6">
        <f t="shared" ref="DP776:DP823" si="11216">+(BJ776+BK776)*X776*$X$2</f>
        <v>0</v>
      </c>
      <c r="DQ776" s="6">
        <f t="shared" ref="DQ776:DQ823" si="11217">+(BN776+BO776)*Z776*$Z$2</f>
        <v>0</v>
      </c>
      <c r="DR776" s="6">
        <f t="shared" ref="DR776:DR823" si="11218">+(BR776+BS776)*AD776*$AD$2</f>
        <v>0</v>
      </c>
      <c r="DS776" s="6">
        <f t="shared" ref="DS776:DS823" si="11219">+(BV776+BW776)*AF776*$AF$2</f>
        <v>0</v>
      </c>
      <c r="DT776" s="6">
        <f t="shared" ref="DT776:DT823" si="11220">+(BZ776+CA776)*AH776*$AH$2</f>
        <v>0</v>
      </c>
      <c r="DU776" s="6">
        <f t="shared" ref="DU776:DU823" si="11221">+(CD776+CE776)*AN776*$AN$2</f>
        <v>0</v>
      </c>
      <c r="DV776" s="6">
        <f t="shared" ref="DV776:DV823" si="11222">+(CH776+CI776)*AP776*$AP$2</f>
        <v>0</v>
      </c>
      <c r="DW776" s="6">
        <f t="shared" ref="DW776:DW823" si="11223">+(CL776+CM776)*AR776*$AR$2</f>
        <v>0</v>
      </c>
      <c r="DX776" s="6">
        <f t="shared" ref="DX776:DX823" si="11224">+(CP776+CQ776)*AV776*$AV$2</f>
        <v>0</v>
      </c>
      <c r="DY776" s="6">
        <f t="shared" ref="DY776:DY823" si="11225">+(CT776+CU776)*AX776*$AX$2</f>
        <v>0</v>
      </c>
      <c r="DZ776" s="6">
        <f t="shared" ref="DZ776:DZ823" si="11226">+(CX776+CY776)*AZ776*$AZ$2</f>
        <v>0</v>
      </c>
    </row>
    <row r="777" spans="2:130" ht="12" customHeight="1" outlineLevel="1">
      <c r="B777" s="6">
        <f>'23년(세부_실적)'!A1047</f>
        <v>771</v>
      </c>
      <c r="C777" s="620"/>
      <c r="D777" s="620"/>
      <c r="E777" s="620"/>
      <c r="F777" s="622" t="str">
        <f>'23년(세부_실적)'!E1047</f>
        <v>PLN039-F5515340N2S-565</v>
      </c>
      <c r="G777" s="622" t="s">
        <v>1716</v>
      </c>
      <c r="H777" s="622"/>
      <c r="I777" s="617" t="str">
        <f>'23년(세부_실적)'!G1047</f>
        <v>구</v>
      </c>
      <c r="J777" s="617" t="str">
        <f>'23년(세부_실적)'!H1047</f>
        <v>SY</v>
      </c>
      <c r="K777" s="617">
        <f>'23년(세부_실적)'!I1047</f>
        <v>9.7799999999999994</v>
      </c>
      <c r="L777" s="617">
        <f>'23년(세부_실적)'!J1047</f>
        <v>0</v>
      </c>
      <c r="M777" s="617">
        <f>'23년(세부_실적)'!K1047</f>
        <v>9.7799999999999994</v>
      </c>
      <c r="N777" s="617">
        <f>'23년(세부_실적)'!L1047</f>
        <v>0</v>
      </c>
      <c r="O777" s="617">
        <f>'23년(세부_실적)'!M1047</f>
        <v>9.7799999999999994</v>
      </c>
      <c r="P777" s="617">
        <f>'23년(세부_실적)'!N1047</f>
        <v>0</v>
      </c>
      <c r="Q777" s="617">
        <f>'23년(세부_실적)'!O1047</f>
        <v>9.7799999999999994</v>
      </c>
      <c r="R777" s="617">
        <f>'23년(세부_실적)'!P1047</f>
        <v>0</v>
      </c>
      <c r="S777" s="638">
        <f>'23년(세부_실적)'!Q1047</f>
        <v>0.10299999999999999</v>
      </c>
      <c r="T777" s="638">
        <f t="shared" si="11171"/>
        <v>103</v>
      </c>
      <c r="U777" s="638">
        <f>'23년(세부_실적)'!S1047</f>
        <v>0</v>
      </c>
      <c r="V777" s="638">
        <f t="shared" si="11172"/>
        <v>0</v>
      </c>
      <c r="W777" s="638">
        <f>'23년(세부_실적)'!U1047</f>
        <v>0.10299999999999999</v>
      </c>
      <c r="X777" s="638">
        <f t="shared" si="11173"/>
        <v>103</v>
      </c>
      <c r="Y777" s="638">
        <f>'23년(세부_실적)'!W1047</f>
        <v>0</v>
      </c>
      <c r="Z777" s="638">
        <f t="shared" si="11174"/>
        <v>0</v>
      </c>
      <c r="AA777" s="638">
        <f>'23년(세부_실적)'!Y1047</f>
        <v>0.10299999999999999</v>
      </c>
      <c r="AB777" s="638">
        <f t="shared" si="11174"/>
        <v>103</v>
      </c>
      <c r="AC777" s="638">
        <f>'23년(세부_실적)'!AA1047</f>
        <v>0</v>
      </c>
      <c r="AD777" s="638">
        <f t="shared" ref="AD777" si="11227">AC777*1000</f>
        <v>0</v>
      </c>
      <c r="AE777" s="638">
        <f>'23년(세부_실적)'!AC1047</f>
        <v>0</v>
      </c>
      <c r="AF777" s="638">
        <f t="shared" ref="AF777" si="11228">AE777*1000</f>
        <v>0</v>
      </c>
      <c r="AG777" s="638">
        <f>'23년(세부_실적)'!AE1047</f>
        <v>0</v>
      </c>
      <c r="AH777" s="638">
        <f t="shared" ref="AH777" si="11229">AG777*1000</f>
        <v>0</v>
      </c>
      <c r="AI777" s="638">
        <f>'23년(세부_실적)'!AG1047</f>
        <v>0</v>
      </c>
      <c r="AJ777" s="638">
        <f t="shared" ref="AJ777" si="11230">AI777*1000</f>
        <v>0</v>
      </c>
      <c r="AK777" s="638">
        <f>'23년(세부_실적)'!AI1047</f>
        <v>0.10299999999999999</v>
      </c>
      <c r="AL777" s="638">
        <f t="shared" ref="AL777" si="11231">AK777*1000</f>
        <v>103</v>
      </c>
      <c r="AM777" s="638">
        <f>'23년(세부_실적)'!AK1047</f>
        <v>0</v>
      </c>
      <c r="AN777" s="638">
        <f t="shared" ref="AN777" si="11232">AM777*1000</f>
        <v>0</v>
      </c>
      <c r="AO777" s="638">
        <f>'23년(세부_실적)'!AM1047</f>
        <v>0</v>
      </c>
      <c r="AP777" s="638">
        <f t="shared" ref="AP777" si="11233">AO777*1000</f>
        <v>0</v>
      </c>
      <c r="AQ777" s="638">
        <f>'23년(세부_실적)'!AO1047</f>
        <v>0</v>
      </c>
      <c r="AR777" s="638">
        <f t="shared" ref="AR777" si="11234">AQ777*1000</f>
        <v>0</v>
      </c>
      <c r="AS777" s="638">
        <f>'23년(세부_실적)'!AQ1047</f>
        <v>0</v>
      </c>
      <c r="AT777" s="638">
        <f t="shared" ref="AT777" si="11235">AS777*1000</f>
        <v>0</v>
      </c>
      <c r="AU777" s="638">
        <f>'23년(세부_실적)'!AS1047</f>
        <v>0</v>
      </c>
      <c r="AV777" s="638">
        <f t="shared" ref="AV777" si="11236">AU777*1000</f>
        <v>0</v>
      </c>
      <c r="AW777" s="638">
        <f>'23년(세부_실적)'!AU1047</f>
        <v>0</v>
      </c>
      <c r="AX777" s="638">
        <f t="shared" ref="AX777" si="11237">AW777*1000</f>
        <v>0</v>
      </c>
      <c r="AY777" s="638">
        <f>'23년(세부_실적)'!AW1047</f>
        <v>0</v>
      </c>
      <c r="AZ777" s="638">
        <f t="shared" ref="AZ777" si="11238">AY777*1000</f>
        <v>0</v>
      </c>
      <c r="BA777" s="638">
        <f>'23년(세부_실적)'!AY1047</f>
        <v>0</v>
      </c>
      <c r="BB777" s="638">
        <f t="shared" ref="BB777" si="11239">BA777*1000</f>
        <v>0</v>
      </c>
      <c r="BC777" s="638">
        <f>'23년(세부_실적)'!BA1047</f>
        <v>0</v>
      </c>
      <c r="BD777" s="638">
        <f t="shared" ref="BD777" si="11240">BC777*1000</f>
        <v>0</v>
      </c>
      <c r="BF777" s="617"/>
      <c r="BG777" s="617"/>
      <c r="BH777" s="617"/>
      <c r="BI777" s="617"/>
      <c r="BJ777" s="617"/>
      <c r="BK777" s="617"/>
      <c r="BL777" s="617"/>
      <c r="BM777" s="617"/>
      <c r="BN777" s="617"/>
      <c r="BO777" s="617"/>
      <c r="BP777" s="617"/>
      <c r="BQ777" s="617"/>
      <c r="BR777" s="617"/>
      <c r="BS777" s="617"/>
      <c r="BT777" s="617"/>
      <c r="BU777" s="617"/>
      <c r="BV777" s="617"/>
      <c r="BW777" s="617"/>
      <c r="BX777" s="617"/>
      <c r="BY777" s="617"/>
      <c r="BZ777" s="617"/>
      <c r="CA777" s="617"/>
      <c r="CB777" s="617"/>
      <c r="CC777" s="617"/>
      <c r="CD777" s="617"/>
      <c r="CE777" s="617"/>
      <c r="CF777" s="617"/>
      <c r="CG777" s="617"/>
      <c r="CH777" s="617"/>
      <c r="CI777" s="617"/>
      <c r="CJ777" s="617"/>
      <c r="CK777" s="617"/>
      <c r="CL777" s="617"/>
      <c r="CM777" s="617"/>
      <c r="CN777" s="617"/>
      <c r="CO777" s="617"/>
      <c r="CP777" s="617"/>
      <c r="CQ777" s="617"/>
      <c r="CR777" s="617"/>
      <c r="CS777" s="617"/>
      <c r="CT777" s="617"/>
      <c r="CU777" s="617"/>
      <c r="CV777" s="617"/>
      <c r="CW777" s="617"/>
      <c r="CX777" s="617"/>
      <c r="CY777" s="617"/>
      <c r="CZ777" s="617"/>
      <c r="DA777" s="617"/>
      <c r="DB777" s="6">
        <f t="shared" si="11203"/>
        <v>0</v>
      </c>
      <c r="DC777" s="6">
        <f t="shared" si="11204"/>
        <v>0</v>
      </c>
      <c r="DD777" s="6">
        <f t="shared" si="11205"/>
        <v>0</v>
      </c>
      <c r="DE777" s="6">
        <f t="shared" si="11206"/>
        <v>0</v>
      </c>
      <c r="DF777" s="6">
        <f t="shared" si="11207"/>
        <v>0</v>
      </c>
      <c r="DG777" s="6">
        <f t="shared" si="11208"/>
        <v>0</v>
      </c>
      <c r="DH777" s="6">
        <f t="shared" si="11209"/>
        <v>0</v>
      </c>
      <c r="DI777" s="6">
        <f t="shared" si="11210"/>
        <v>0</v>
      </c>
      <c r="DJ777" s="6">
        <f t="shared" si="11211"/>
        <v>0</v>
      </c>
      <c r="DK777" s="6">
        <f t="shared" si="11212"/>
        <v>0</v>
      </c>
      <c r="DL777" s="6">
        <f t="shared" si="11213"/>
        <v>0</v>
      </c>
      <c r="DM777" s="6">
        <f t="shared" si="11214"/>
        <v>0</v>
      </c>
      <c r="DO777" s="6">
        <f t="shared" si="11215"/>
        <v>0</v>
      </c>
      <c r="DP777" s="6">
        <f t="shared" si="11216"/>
        <v>0</v>
      </c>
      <c r="DQ777" s="6">
        <f t="shared" si="11217"/>
        <v>0</v>
      </c>
      <c r="DR777" s="6">
        <f t="shared" si="11218"/>
        <v>0</v>
      </c>
      <c r="DS777" s="6">
        <f t="shared" si="11219"/>
        <v>0</v>
      </c>
      <c r="DT777" s="6">
        <f t="shared" si="11220"/>
        <v>0</v>
      </c>
      <c r="DU777" s="6">
        <f t="shared" si="11221"/>
        <v>0</v>
      </c>
      <c r="DV777" s="6">
        <f t="shared" si="11222"/>
        <v>0</v>
      </c>
      <c r="DW777" s="6">
        <f t="shared" si="11223"/>
        <v>0</v>
      </c>
      <c r="DX777" s="6">
        <f t="shared" si="11224"/>
        <v>0</v>
      </c>
      <c r="DY777" s="6">
        <f t="shared" si="11225"/>
        <v>0</v>
      </c>
      <c r="DZ777" s="6">
        <f t="shared" si="11226"/>
        <v>0</v>
      </c>
    </row>
    <row r="778" spans="2:130" ht="12" customHeight="1" outlineLevel="1">
      <c r="B778" s="6">
        <f>'23년(세부_실적)'!A1048</f>
        <v>772</v>
      </c>
      <c r="C778" s="620"/>
      <c r="D778" s="620"/>
      <c r="E778" s="621"/>
      <c r="F778" s="622" t="str">
        <f>'23년(세부_실적)'!E1048</f>
        <v>PLN039-F5515350N2S-565</v>
      </c>
      <c r="G778" s="622" t="s">
        <v>1771</v>
      </c>
      <c r="H778" s="622"/>
      <c r="I778" s="617" t="str">
        <f>'23년(세부_실적)'!G1048</f>
        <v>구</v>
      </c>
      <c r="J778" s="617" t="str">
        <f>'23년(세부_실적)'!H1048</f>
        <v>SY</v>
      </c>
      <c r="K778" s="617">
        <f>'23년(세부_실적)'!I1048</f>
        <v>9.59</v>
      </c>
      <c r="L778" s="617">
        <f>'23년(세부_실적)'!J1048</f>
        <v>0</v>
      </c>
      <c r="M778" s="617">
        <f>'23년(세부_실적)'!K1048</f>
        <v>9.59</v>
      </c>
      <c r="N778" s="617">
        <f>'23년(세부_실적)'!L1048</f>
        <v>0</v>
      </c>
      <c r="O778" s="617">
        <f>'23년(세부_실적)'!M1048</f>
        <v>9.59</v>
      </c>
      <c r="P778" s="617">
        <f>'23년(세부_실적)'!N1048</f>
        <v>0</v>
      </c>
      <c r="Q778" s="617">
        <f>'23년(세부_실적)'!O1048</f>
        <v>9.59</v>
      </c>
      <c r="R778" s="617">
        <f>'23년(세부_실적)'!P1048</f>
        <v>0</v>
      </c>
      <c r="S778" s="638">
        <f>'23년(세부_실적)'!Q1048</f>
        <v>5.51</v>
      </c>
      <c r="T778" s="638">
        <f t="shared" si="11171"/>
        <v>5510</v>
      </c>
      <c r="U778" s="638">
        <f>'23년(세부_실적)'!S1048</f>
        <v>0</v>
      </c>
      <c r="V778" s="638">
        <f t="shared" si="11172"/>
        <v>0</v>
      </c>
      <c r="W778" s="638">
        <f>'23년(세부_실적)'!U1048</f>
        <v>0.92700000000000005</v>
      </c>
      <c r="X778" s="638">
        <f t="shared" si="11173"/>
        <v>927</v>
      </c>
      <c r="Y778" s="638">
        <f>'23년(세부_실적)'!W1048</f>
        <v>0</v>
      </c>
      <c r="Z778" s="638">
        <f t="shared" si="11174"/>
        <v>0</v>
      </c>
      <c r="AA778" s="638">
        <f>'23년(세부_실적)'!Y1048</f>
        <v>0.92700000000000005</v>
      </c>
      <c r="AB778" s="638">
        <f t="shared" si="11174"/>
        <v>927</v>
      </c>
      <c r="AC778" s="638">
        <f>'23년(세부_실적)'!AA1048</f>
        <v>0.88300000000000001</v>
      </c>
      <c r="AD778" s="638">
        <f t="shared" ref="AD778" si="11241">AC778*1000</f>
        <v>883</v>
      </c>
      <c r="AE778" s="638">
        <f>'23년(세부_실적)'!AC1048</f>
        <v>3.7</v>
      </c>
      <c r="AF778" s="638">
        <f t="shared" ref="AF778" si="11242">AE778*1000</f>
        <v>3700</v>
      </c>
      <c r="AG778" s="638">
        <f>'23년(세부_실적)'!AE1048</f>
        <v>0</v>
      </c>
      <c r="AH778" s="638">
        <f t="shared" ref="AH778" si="11243">AG778*1000</f>
        <v>0</v>
      </c>
      <c r="AI778" s="638">
        <f>'23년(세부_실적)'!AG1048</f>
        <v>4.5830000000000002</v>
      </c>
      <c r="AJ778" s="638">
        <f t="shared" ref="AJ778" si="11244">AI778*1000</f>
        <v>4583</v>
      </c>
      <c r="AK778" s="638">
        <f>'23년(세부_실적)'!AI1048</f>
        <v>5.51</v>
      </c>
      <c r="AL778" s="638">
        <f t="shared" ref="AL778" si="11245">AK778*1000</f>
        <v>5510</v>
      </c>
      <c r="AM778" s="638">
        <f>'23년(세부_실적)'!AK1048</f>
        <v>0</v>
      </c>
      <c r="AN778" s="638">
        <f t="shared" ref="AN778" si="11246">AM778*1000</f>
        <v>0</v>
      </c>
      <c r="AO778" s="638">
        <f>'23년(세부_실적)'!AM1048</f>
        <v>0</v>
      </c>
      <c r="AP778" s="638">
        <f t="shared" ref="AP778" si="11247">AO778*1000</f>
        <v>0</v>
      </c>
      <c r="AQ778" s="638">
        <f>'23년(세부_실적)'!AO1048</f>
        <v>0</v>
      </c>
      <c r="AR778" s="638">
        <f t="shared" ref="AR778" si="11248">AQ778*1000</f>
        <v>0</v>
      </c>
      <c r="AS778" s="638">
        <f>'23년(세부_실적)'!AQ1048</f>
        <v>0</v>
      </c>
      <c r="AT778" s="638">
        <f t="shared" ref="AT778" si="11249">AS778*1000</f>
        <v>0</v>
      </c>
      <c r="AU778" s="638">
        <f>'23년(세부_실적)'!AS1048</f>
        <v>0</v>
      </c>
      <c r="AV778" s="638">
        <f t="shared" ref="AV778" si="11250">AU778*1000</f>
        <v>0</v>
      </c>
      <c r="AW778" s="638">
        <f>'23년(세부_실적)'!AU1048</f>
        <v>0</v>
      </c>
      <c r="AX778" s="638">
        <f t="shared" ref="AX778" si="11251">AW778*1000</f>
        <v>0</v>
      </c>
      <c r="AY778" s="638">
        <f>'23년(세부_실적)'!AW1048</f>
        <v>0</v>
      </c>
      <c r="AZ778" s="638">
        <f t="shared" ref="AZ778" si="11252">AY778*1000</f>
        <v>0</v>
      </c>
      <c r="BA778" s="638">
        <f>'23년(세부_실적)'!AY1048</f>
        <v>0</v>
      </c>
      <c r="BB778" s="638">
        <f t="shared" ref="BB778" si="11253">BA778*1000</f>
        <v>0</v>
      </c>
      <c r="BC778" s="638">
        <f>'23년(세부_실적)'!BA1048</f>
        <v>0</v>
      </c>
      <c r="BD778" s="638">
        <f t="shared" ref="BD778" si="11254">BC778*1000</f>
        <v>0</v>
      </c>
      <c r="BF778" s="643">
        <v>1.569</v>
      </c>
      <c r="BG778" s="617">
        <v>5.2387567650909102</v>
      </c>
      <c r="BH778" s="643">
        <v>8.74</v>
      </c>
      <c r="BI778" s="643"/>
      <c r="BJ778" s="643">
        <v>1.569</v>
      </c>
      <c r="BK778" s="617">
        <v>5.2387567650909102</v>
      </c>
      <c r="BL778" s="617"/>
      <c r="BM778" s="617"/>
      <c r="BN778" s="643">
        <v>1.569</v>
      </c>
      <c r="BO778" s="617">
        <v>5.2387567650909102</v>
      </c>
      <c r="BP778" s="643">
        <v>8.74</v>
      </c>
      <c r="BQ778" s="617"/>
      <c r="BR778" s="643">
        <v>1.569</v>
      </c>
      <c r="BS778" s="617">
        <v>5.3702749469090927</v>
      </c>
      <c r="BT778" s="643">
        <v>8.74</v>
      </c>
      <c r="BU778" s="643"/>
      <c r="BV778" s="643">
        <v>1.569</v>
      </c>
      <c r="BW778" s="617">
        <v>5.3702749469090927</v>
      </c>
      <c r="BX778" s="617"/>
      <c r="BY778" s="617"/>
      <c r="BZ778" s="643">
        <v>1.569</v>
      </c>
      <c r="CA778" s="617">
        <v>5.3702749469090927</v>
      </c>
      <c r="CB778" s="617"/>
      <c r="CC778" s="617"/>
      <c r="CD778" s="617"/>
      <c r="CE778" s="617"/>
      <c r="CF778" s="617"/>
      <c r="CG778" s="617"/>
      <c r="CH778" s="617"/>
      <c r="CI778" s="617"/>
      <c r="CJ778" s="617"/>
      <c r="CK778" s="617"/>
      <c r="CL778" s="617"/>
      <c r="CM778" s="617"/>
      <c r="CN778" s="617"/>
      <c r="CO778" s="617"/>
      <c r="CP778" s="617"/>
      <c r="CQ778" s="617"/>
      <c r="CR778" s="617"/>
      <c r="CS778" s="617"/>
      <c r="CT778" s="617"/>
      <c r="CU778" s="617"/>
      <c r="CV778" s="617"/>
      <c r="CW778" s="617"/>
      <c r="CX778" s="617"/>
      <c r="CY778" s="617"/>
      <c r="CZ778" s="617"/>
      <c r="DA778" s="617"/>
      <c r="DB778" s="6">
        <f t="shared" si="11203"/>
        <v>0</v>
      </c>
      <c r="DC778" s="6">
        <f t="shared" si="11204"/>
        <v>0</v>
      </c>
      <c r="DD778" s="6">
        <f t="shared" si="11205"/>
        <v>0</v>
      </c>
      <c r="DE778" s="6">
        <f t="shared" si="11206"/>
        <v>10212616.2344</v>
      </c>
      <c r="DF778" s="6">
        <f t="shared" si="11207"/>
        <v>0</v>
      </c>
      <c r="DG778" s="6">
        <f t="shared" si="11208"/>
        <v>0</v>
      </c>
      <c r="DH778" s="6">
        <f t="shared" si="11209"/>
        <v>0</v>
      </c>
      <c r="DI778" s="6">
        <f t="shared" si="11210"/>
        <v>0</v>
      </c>
      <c r="DJ778" s="6">
        <f t="shared" si="11211"/>
        <v>0</v>
      </c>
      <c r="DK778" s="6">
        <f t="shared" si="11212"/>
        <v>0</v>
      </c>
      <c r="DL778" s="6">
        <f t="shared" si="11213"/>
        <v>0</v>
      </c>
      <c r="DM778" s="6">
        <f t="shared" si="11214"/>
        <v>0</v>
      </c>
      <c r="DO778" s="6">
        <f t="shared" si="11215"/>
        <v>0</v>
      </c>
      <c r="DP778" s="6">
        <f t="shared" si="11216"/>
        <v>8041335.4979735073</v>
      </c>
      <c r="DQ778" s="6">
        <f t="shared" si="11217"/>
        <v>0</v>
      </c>
      <c r="DR778" s="6">
        <f t="shared" si="11218"/>
        <v>8108484.2079827217</v>
      </c>
      <c r="DS778" s="6">
        <f t="shared" si="11219"/>
        <v>33996430.888475582</v>
      </c>
      <c r="DT778" s="6">
        <f t="shared" si="11220"/>
        <v>0</v>
      </c>
      <c r="DU778" s="6">
        <f t="shared" si="11221"/>
        <v>0</v>
      </c>
      <c r="DV778" s="6">
        <f t="shared" si="11222"/>
        <v>0</v>
      </c>
      <c r="DW778" s="6">
        <f t="shared" si="11223"/>
        <v>0</v>
      </c>
      <c r="DX778" s="6">
        <f t="shared" si="11224"/>
        <v>0</v>
      </c>
      <c r="DY778" s="6">
        <f t="shared" si="11225"/>
        <v>0</v>
      </c>
      <c r="DZ778" s="6">
        <f t="shared" si="11226"/>
        <v>0</v>
      </c>
    </row>
    <row r="779" spans="2:130" ht="12" customHeight="1" outlineLevel="1">
      <c r="B779" s="6">
        <f>'23년(세부_실적)'!A1049</f>
        <v>773</v>
      </c>
      <c r="C779" s="620"/>
      <c r="D779" s="620"/>
      <c r="E779" s="618">
        <f>'23년(세부_실적)'!D1049</f>
        <v>96</v>
      </c>
      <c r="F779" s="622" t="str">
        <f>'23년(세부_실적)'!E1049</f>
        <v>PLN039-F9632430N2S-565</v>
      </c>
      <c r="G779" s="622" t="s">
        <v>1717</v>
      </c>
      <c r="H779" s="622"/>
      <c r="I779" s="617" t="str">
        <f>'23년(세부_실적)'!G1049</f>
        <v>구</v>
      </c>
      <c r="J779" s="617" t="str">
        <f>'23년(세부_실적)'!H1049</f>
        <v>SY</v>
      </c>
      <c r="K779" s="617">
        <f>'23년(세부_실적)'!I1049</f>
        <v>15.52</v>
      </c>
      <c r="L779" s="617">
        <f>'23년(세부_실적)'!J1049</f>
        <v>0</v>
      </c>
      <c r="M779" s="617">
        <f>'23년(세부_실적)'!K1049</f>
        <v>15.52</v>
      </c>
      <c r="N779" s="617">
        <f>'23년(세부_실적)'!L1049</f>
        <v>0</v>
      </c>
      <c r="O779" s="617">
        <f>'23년(세부_실적)'!M1049</f>
        <v>15.52</v>
      </c>
      <c r="P779" s="617">
        <f>'23년(세부_실적)'!N1049</f>
        <v>0</v>
      </c>
      <c r="Q779" s="617">
        <f>'23년(세부_실적)'!O1049</f>
        <v>15.52</v>
      </c>
      <c r="R779" s="617">
        <f>'23년(세부_실적)'!P1049</f>
        <v>0</v>
      </c>
      <c r="S779" s="638">
        <f>'23년(세부_실적)'!Q1049</f>
        <v>0</v>
      </c>
      <c r="T779" s="638">
        <f t="shared" si="11171"/>
        <v>0</v>
      </c>
      <c r="U779" s="638">
        <f>'23년(세부_실적)'!S1049</f>
        <v>0</v>
      </c>
      <c r="V779" s="638">
        <f t="shared" si="11172"/>
        <v>0</v>
      </c>
      <c r="W779" s="638">
        <f>'23년(세부_실적)'!U1049</f>
        <v>0</v>
      </c>
      <c r="X779" s="638">
        <f t="shared" si="11173"/>
        <v>0</v>
      </c>
      <c r="Y779" s="638">
        <f>'23년(세부_실적)'!W1049</f>
        <v>0</v>
      </c>
      <c r="Z779" s="638">
        <f t="shared" si="11174"/>
        <v>0</v>
      </c>
      <c r="AA779" s="638">
        <f>'23년(세부_실적)'!Y1049</f>
        <v>0</v>
      </c>
      <c r="AB779" s="638">
        <f t="shared" si="11174"/>
        <v>0</v>
      </c>
      <c r="AC779" s="638">
        <f>'23년(세부_실적)'!AA1049</f>
        <v>0</v>
      </c>
      <c r="AD779" s="638">
        <f t="shared" ref="AD779" si="11255">AC779*1000</f>
        <v>0</v>
      </c>
      <c r="AE779" s="638">
        <f>'23년(세부_실적)'!AC1049</f>
        <v>0</v>
      </c>
      <c r="AF779" s="638">
        <f t="shared" ref="AF779" si="11256">AE779*1000</f>
        <v>0</v>
      </c>
      <c r="AG779" s="638">
        <f>'23년(세부_실적)'!AE1049</f>
        <v>0</v>
      </c>
      <c r="AH779" s="638">
        <f t="shared" ref="AH779" si="11257">AG779*1000</f>
        <v>0</v>
      </c>
      <c r="AI779" s="638">
        <f>'23년(세부_실적)'!AG1049</f>
        <v>0</v>
      </c>
      <c r="AJ779" s="638">
        <f t="shared" ref="AJ779" si="11258">AI779*1000</f>
        <v>0</v>
      </c>
      <c r="AK779" s="638">
        <f>'23년(세부_실적)'!AI1049</f>
        <v>0</v>
      </c>
      <c r="AL779" s="638">
        <f t="shared" ref="AL779" si="11259">AK779*1000</f>
        <v>0</v>
      </c>
      <c r="AM779" s="638">
        <f>'23년(세부_실적)'!AK1049</f>
        <v>0</v>
      </c>
      <c r="AN779" s="638">
        <f t="shared" ref="AN779" si="11260">AM779*1000</f>
        <v>0</v>
      </c>
      <c r="AO779" s="638">
        <f>'23년(세부_실적)'!AM1049</f>
        <v>0</v>
      </c>
      <c r="AP779" s="638">
        <f t="shared" ref="AP779" si="11261">AO779*1000</f>
        <v>0</v>
      </c>
      <c r="AQ779" s="638">
        <f>'23년(세부_실적)'!AO1049</f>
        <v>0</v>
      </c>
      <c r="AR779" s="638">
        <f t="shared" ref="AR779" si="11262">AQ779*1000</f>
        <v>0</v>
      </c>
      <c r="AS779" s="638">
        <f>'23년(세부_실적)'!AQ1049</f>
        <v>0</v>
      </c>
      <c r="AT779" s="638">
        <f t="shared" ref="AT779" si="11263">AS779*1000</f>
        <v>0</v>
      </c>
      <c r="AU779" s="638">
        <f>'23년(세부_실적)'!AS1049</f>
        <v>0</v>
      </c>
      <c r="AV779" s="638">
        <f t="shared" ref="AV779" si="11264">AU779*1000</f>
        <v>0</v>
      </c>
      <c r="AW779" s="638">
        <f>'23년(세부_실적)'!AU1049</f>
        <v>0</v>
      </c>
      <c r="AX779" s="638">
        <f t="shared" ref="AX779" si="11265">AW779*1000</f>
        <v>0</v>
      </c>
      <c r="AY779" s="638">
        <f>'23년(세부_실적)'!AW1049</f>
        <v>0</v>
      </c>
      <c r="AZ779" s="638">
        <f t="shared" ref="AZ779" si="11266">AY779*1000</f>
        <v>0</v>
      </c>
      <c r="BA779" s="638">
        <f>'23년(세부_실적)'!AY1049</f>
        <v>0</v>
      </c>
      <c r="BB779" s="638">
        <f t="shared" ref="BB779" si="11267">BA779*1000</f>
        <v>0</v>
      </c>
      <c r="BC779" s="638">
        <f>'23년(세부_실적)'!BA1049</f>
        <v>0</v>
      </c>
      <c r="BD779" s="638">
        <f t="shared" ref="BD779" si="11268">BC779*1000</f>
        <v>0</v>
      </c>
      <c r="BF779" s="617"/>
      <c r="BG779" s="617"/>
      <c r="BH779" s="617"/>
      <c r="BI779" s="617"/>
      <c r="BJ779" s="617"/>
      <c r="BK779" s="617"/>
      <c r="BL779" s="617"/>
      <c r="BM779" s="617"/>
      <c r="BN779" s="617"/>
      <c r="BO779" s="617"/>
      <c r="BP779" s="617"/>
      <c r="BQ779" s="617"/>
      <c r="BR779" s="617"/>
      <c r="BS779" s="617"/>
      <c r="BT779" s="617"/>
      <c r="BU779" s="617"/>
      <c r="BV779" s="617"/>
      <c r="BW779" s="617"/>
      <c r="BX779" s="617"/>
      <c r="BY779" s="617"/>
      <c r="BZ779" s="617"/>
      <c r="CA779" s="617"/>
      <c r="CB779" s="617"/>
      <c r="CC779" s="617"/>
      <c r="CD779" s="617"/>
      <c r="CE779" s="617"/>
      <c r="CF779" s="617"/>
      <c r="CG779" s="617"/>
      <c r="CH779" s="617"/>
      <c r="CI779" s="617"/>
      <c r="CJ779" s="617"/>
      <c r="CK779" s="617"/>
      <c r="CL779" s="617"/>
      <c r="CM779" s="617"/>
      <c r="CN779" s="617"/>
      <c r="CO779" s="617"/>
      <c r="CP779" s="617"/>
      <c r="CQ779" s="617"/>
      <c r="CR779" s="617"/>
      <c r="CS779" s="617"/>
      <c r="CT779" s="617"/>
      <c r="CU779" s="617"/>
      <c r="CV779" s="617"/>
      <c r="CW779" s="617"/>
      <c r="CX779" s="617"/>
      <c r="CY779" s="617"/>
      <c r="CZ779" s="617"/>
      <c r="DA779" s="617"/>
      <c r="DB779" s="6">
        <f t="shared" si="11203"/>
        <v>0</v>
      </c>
      <c r="DC779" s="6">
        <f t="shared" si="11204"/>
        <v>0</v>
      </c>
      <c r="DD779" s="6">
        <f t="shared" si="11205"/>
        <v>0</v>
      </c>
      <c r="DE779" s="6">
        <f t="shared" si="11206"/>
        <v>0</v>
      </c>
      <c r="DF779" s="6">
        <f t="shared" si="11207"/>
        <v>0</v>
      </c>
      <c r="DG779" s="6">
        <f t="shared" si="11208"/>
        <v>0</v>
      </c>
      <c r="DH779" s="6">
        <f t="shared" si="11209"/>
        <v>0</v>
      </c>
      <c r="DI779" s="6">
        <f t="shared" si="11210"/>
        <v>0</v>
      </c>
      <c r="DJ779" s="6">
        <f t="shared" si="11211"/>
        <v>0</v>
      </c>
      <c r="DK779" s="6">
        <f t="shared" si="11212"/>
        <v>0</v>
      </c>
      <c r="DL779" s="6">
        <f t="shared" si="11213"/>
        <v>0</v>
      </c>
      <c r="DM779" s="6">
        <f t="shared" si="11214"/>
        <v>0</v>
      </c>
      <c r="DO779" s="6">
        <f t="shared" si="11215"/>
        <v>0</v>
      </c>
      <c r="DP779" s="6">
        <f t="shared" si="11216"/>
        <v>0</v>
      </c>
      <c r="DQ779" s="6">
        <f t="shared" si="11217"/>
        <v>0</v>
      </c>
      <c r="DR779" s="6">
        <f t="shared" si="11218"/>
        <v>0</v>
      </c>
      <c r="DS779" s="6">
        <f t="shared" si="11219"/>
        <v>0</v>
      </c>
      <c r="DT779" s="6">
        <f t="shared" si="11220"/>
        <v>0</v>
      </c>
      <c r="DU779" s="6">
        <f t="shared" si="11221"/>
        <v>0</v>
      </c>
      <c r="DV779" s="6">
        <f t="shared" si="11222"/>
        <v>0</v>
      </c>
      <c r="DW779" s="6">
        <f t="shared" si="11223"/>
        <v>0</v>
      </c>
      <c r="DX779" s="6">
        <f t="shared" si="11224"/>
        <v>0</v>
      </c>
      <c r="DY779" s="6">
        <f t="shared" si="11225"/>
        <v>0</v>
      </c>
      <c r="DZ779" s="6">
        <f t="shared" si="11226"/>
        <v>0</v>
      </c>
    </row>
    <row r="780" spans="2:130" ht="12" customHeight="1" outlineLevel="1">
      <c r="B780" s="6">
        <f>'23년(세부_실적)'!A1050</f>
        <v>774</v>
      </c>
      <c r="C780" s="620"/>
      <c r="D780" s="621"/>
      <c r="E780" s="621"/>
      <c r="F780" s="622" t="str">
        <f>'23년(세부_실적)'!E1050</f>
        <v>PLN039-F9632450N2S-565</v>
      </c>
      <c r="G780" s="622" t="s">
        <v>1718</v>
      </c>
      <c r="H780" s="622"/>
      <c r="I780" s="617" t="str">
        <f>'23년(세부_실적)'!G1050</f>
        <v>구</v>
      </c>
      <c r="J780" s="617" t="str">
        <f>'23년(세부_실적)'!H1050</f>
        <v>SY</v>
      </c>
      <c r="K780" s="617">
        <f>'23년(세부_실적)'!I1050</f>
        <v>14.92</v>
      </c>
      <c r="L780" s="617">
        <f>'23년(세부_실적)'!J1050</f>
        <v>0</v>
      </c>
      <c r="M780" s="617">
        <f>'23년(세부_실적)'!K1050</f>
        <v>14.92</v>
      </c>
      <c r="N780" s="617">
        <f>'23년(세부_실적)'!L1050</f>
        <v>0</v>
      </c>
      <c r="O780" s="617">
        <f>'23년(세부_실적)'!M1050</f>
        <v>14.92</v>
      </c>
      <c r="P780" s="617">
        <f>'23년(세부_실적)'!N1050</f>
        <v>0</v>
      </c>
      <c r="Q780" s="617">
        <f>'23년(세부_실적)'!O1050</f>
        <v>14.92</v>
      </c>
      <c r="R780" s="617">
        <f>'23년(세부_실적)'!P1050</f>
        <v>0</v>
      </c>
      <c r="S780" s="638">
        <f>'23년(세부_실적)'!Q1050</f>
        <v>0</v>
      </c>
      <c r="T780" s="638">
        <f t="shared" si="11171"/>
        <v>0</v>
      </c>
      <c r="U780" s="638">
        <f>'23년(세부_실적)'!S1050</f>
        <v>0</v>
      </c>
      <c r="V780" s="638">
        <f t="shared" si="11172"/>
        <v>0</v>
      </c>
      <c r="W780" s="638">
        <f>'23년(세부_실적)'!U1050</f>
        <v>0</v>
      </c>
      <c r="X780" s="638">
        <f t="shared" si="11173"/>
        <v>0</v>
      </c>
      <c r="Y780" s="638">
        <f>'23년(세부_실적)'!W1050</f>
        <v>0</v>
      </c>
      <c r="Z780" s="638">
        <f t="shared" si="11174"/>
        <v>0</v>
      </c>
      <c r="AA780" s="638">
        <f>'23년(세부_실적)'!Y1050</f>
        <v>0</v>
      </c>
      <c r="AB780" s="638">
        <f t="shared" si="11174"/>
        <v>0</v>
      </c>
      <c r="AC780" s="638">
        <f>'23년(세부_실적)'!AA1050</f>
        <v>0</v>
      </c>
      <c r="AD780" s="638">
        <f t="shared" ref="AD780" si="11269">AC780*1000</f>
        <v>0</v>
      </c>
      <c r="AE780" s="638">
        <f>'23년(세부_실적)'!AC1050</f>
        <v>0</v>
      </c>
      <c r="AF780" s="638">
        <f t="shared" ref="AF780" si="11270">AE780*1000</f>
        <v>0</v>
      </c>
      <c r="AG780" s="638">
        <f>'23년(세부_실적)'!AE1050</f>
        <v>0</v>
      </c>
      <c r="AH780" s="638">
        <f t="shared" ref="AH780" si="11271">AG780*1000</f>
        <v>0</v>
      </c>
      <c r="AI780" s="638">
        <f>'23년(세부_실적)'!AG1050</f>
        <v>0</v>
      </c>
      <c r="AJ780" s="638">
        <f t="shared" ref="AJ780" si="11272">AI780*1000</f>
        <v>0</v>
      </c>
      <c r="AK780" s="638">
        <f>'23년(세부_실적)'!AI1050</f>
        <v>0</v>
      </c>
      <c r="AL780" s="638">
        <f t="shared" ref="AL780" si="11273">AK780*1000</f>
        <v>0</v>
      </c>
      <c r="AM780" s="638">
        <f>'23년(세부_실적)'!AK1050</f>
        <v>0</v>
      </c>
      <c r="AN780" s="638">
        <f t="shared" ref="AN780" si="11274">AM780*1000</f>
        <v>0</v>
      </c>
      <c r="AO780" s="638">
        <f>'23년(세부_실적)'!AM1050</f>
        <v>0</v>
      </c>
      <c r="AP780" s="638">
        <f t="shared" ref="AP780" si="11275">AO780*1000</f>
        <v>0</v>
      </c>
      <c r="AQ780" s="638">
        <f>'23년(세부_실적)'!AO1050</f>
        <v>0</v>
      </c>
      <c r="AR780" s="638">
        <f t="shared" ref="AR780" si="11276">AQ780*1000</f>
        <v>0</v>
      </c>
      <c r="AS780" s="638">
        <f>'23년(세부_실적)'!AQ1050</f>
        <v>0</v>
      </c>
      <c r="AT780" s="638">
        <f t="shared" ref="AT780" si="11277">AS780*1000</f>
        <v>0</v>
      </c>
      <c r="AU780" s="638">
        <f>'23년(세부_실적)'!AS1050</f>
        <v>0</v>
      </c>
      <c r="AV780" s="638">
        <f t="shared" ref="AV780" si="11278">AU780*1000</f>
        <v>0</v>
      </c>
      <c r="AW780" s="638">
        <f>'23년(세부_실적)'!AU1050</f>
        <v>0</v>
      </c>
      <c r="AX780" s="638">
        <f t="shared" ref="AX780" si="11279">AW780*1000</f>
        <v>0</v>
      </c>
      <c r="AY780" s="638">
        <f>'23년(세부_실적)'!AW1050</f>
        <v>0</v>
      </c>
      <c r="AZ780" s="638">
        <f t="shared" ref="AZ780" si="11280">AY780*1000</f>
        <v>0</v>
      </c>
      <c r="BA780" s="638">
        <f>'23년(세부_실적)'!AY1050</f>
        <v>0</v>
      </c>
      <c r="BB780" s="638">
        <f t="shared" ref="BB780" si="11281">BA780*1000</f>
        <v>0</v>
      </c>
      <c r="BC780" s="638">
        <f>'23년(세부_실적)'!BA1050</f>
        <v>0</v>
      </c>
      <c r="BD780" s="638">
        <f t="shared" ref="BD780" si="11282">BC780*1000</f>
        <v>0</v>
      </c>
      <c r="BF780" s="617"/>
      <c r="BG780" s="617"/>
      <c r="BH780" s="617"/>
      <c r="BI780" s="617"/>
      <c r="BJ780" s="617"/>
      <c r="BK780" s="617"/>
      <c r="BL780" s="617"/>
      <c r="BM780" s="617"/>
      <c r="BN780" s="617"/>
      <c r="BO780" s="617"/>
      <c r="BP780" s="617"/>
      <c r="BQ780" s="617"/>
      <c r="BR780" s="617"/>
      <c r="BS780" s="617"/>
      <c r="BT780" s="617"/>
      <c r="BU780" s="617"/>
      <c r="BV780" s="617"/>
      <c r="BW780" s="617"/>
      <c r="BX780" s="617"/>
      <c r="BY780" s="617"/>
      <c r="BZ780" s="617"/>
      <c r="CA780" s="617"/>
      <c r="CB780" s="617"/>
      <c r="CC780" s="617"/>
      <c r="CD780" s="617"/>
      <c r="CE780" s="617"/>
      <c r="CF780" s="617"/>
      <c r="CG780" s="617"/>
      <c r="CH780" s="617"/>
      <c r="CI780" s="617"/>
      <c r="CJ780" s="617"/>
      <c r="CK780" s="617"/>
      <c r="CL780" s="617"/>
      <c r="CM780" s="617"/>
      <c r="CN780" s="617"/>
      <c r="CO780" s="617"/>
      <c r="CP780" s="617"/>
      <c r="CQ780" s="617"/>
      <c r="CR780" s="617"/>
      <c r="CS780" s="617"/>
      <c r="CT780" s="617"/>
      <c r="CU780" s="617"/>
      <c r="CV780" s="617"/>
      <c r="CW780" s="617"/>
      <c r="CX780" s="617"/>
      <c r="CY780" s="617"/>
      <c r="CZ780" s="617"/>
      <c r="DA780" s="617"/>
      <c r="DB780" s="6">
        <f t="shared" si="11203"/>
        <v>0</v>
      </c>
      <c r="DC780" s="6">
        <f t="shared" si="11204"/>
        <v>0</v>
      </c>
      <c r="DD780" s="6">
        <f t="shared" si="11205"/>
        <v>0</v>
      </c>
      <c r="DE780" s="6">
        <f t="shared" si="11206"/>
        <v>0</v>
      </c>
      <c r="DF780" s="6">
        <f t="shared" si="11207"/>
        <v>0</v>
      </c>
      <c r="DG780" s="6">
        <f t="shared" si="11208"/>
        <v>0</v>
      </c>
      <c r="DH780" s="6">
        <f t="shared" si="11209"/>
        <v>0</v>
      </c>
      <c r="DI780" s="6">
        <f t="shared" si="11210"/>
        <v>0</v>
      </c>
      <c r="DJ780" s="6">
        <f t="shared" si="11211"/>
        <v>0</v>
      </c>
      <c r="DK780" s="6">
        <f t="shared" si="11212"/>
        <v>0</v>
      </c>
      <c r="DL780" s="6">
        <f t="shared" si="11213"/>
        <v>0</v>
      </c>
      <c r="DM780" s="6">
        <f t="shared" si="11214"/>
        <v>0</v>
      </c>
      <c r="DO780" s="6">
        <f t="shared" si="11215"/>
        <v>0</v>
      </c>
      <c r="DP780" s="6">
        <f t="shared" si="11216"/>
        <v>0</v>
      </c>
      <c r="DQ780" s="6">
        <f t="shared" si="11217"/>
        <v>0</v>
      </c>
      <c r="DR780" s="6">
        <f t="shared" si="11218"/>
        <v>0</v>
      </c>
      <c r="DS780" s="6">
        <f t="shared" si="11219"/>
        <v>0</v>
      </c>
      <c r="DT780" s="6">
        <f t="shared" si="11220"/>
        <v>0</v>
      </c>
      <c r="DU780" s="6">
        <f t="shared" si="11221"/>
        <v>0</v>
      </c>
      <c r="DV780" s="6">
        <f t="shared" si="11222"/>
        <v>0</v>
      </c>
      <c r="DW780" s="6">
        <f t="shared" si="11223"/>
        <v>0</v>
      </c>
      <c r="DX780" s="6">
        <f t="shared" si="11224"/>
        <v>0</v>
      </c>
      <c r="DY780" s="6">
        <f t="shared" si="11225"/>
        <v>0</v>
      </c>
      <c r="DZ780" s="6">
        <f t="shared" si="11226"/>
        <v>0</v>
      </c>
    </row>
    <row r="781" spans="2:130" ht="12" customHeight="1" outlineLevel="1">
      <c r="B781" s="6">
        <f>'23년(세부_실적)'!A1061</f>
        <v>775</v>
      </c>
      <c r="C781" s="620"/>
      <c r="D781" s="618" t="str">
        <f>'23년(세부_실적)'!C1061</f>
        <v>T10 일반</v>
      </c>
      <c r="E781" s="622" t="str">
        <f>'23년(세부_실적)'!D1061</f>
        <v>580mm, 5K</v>
      </c>
      <c r="F781" s="622" t="str">
        <f>'23년(세부_실적)'!E1061</f>
        <v>PLN021-T1010150T4S-562</v>
      </c>
      <c r="G781" s="622" t="s">
        <v>1719</v>
      </c>
      <c r="H781" s="622" t="str">
        <f>'23년(세부_실적)'!F1061</f>
        <v>T10</v>
      </c>
      <c r="I781" s="617" t="str">
        <f>'23년(세부_실적)'!G1061</f>
        <v>구</v>
      </c>
      <c r="J781" s="617" t="str">
        <f>'23년(세부_실적)'!H1061</f>
        <v>SY</v>
      </c>
      <c r="K781" s="617">
        <f>'23년(세부_실적)'!I1061</f>
        <v>4.08</v>
      </c>
      <c r="L781" s="617">
        <f>'23년(세부_실적)'!J1061</f>
        <v>0</v>
      </c>
      <c r="M781" s="617">
        <f>'23년(세부_실적)'!K1061</f>
        <v>4.08</v>
      </c>
      <c r="N781" s="617">
        <f>'23년(세부_실적)'!L1061</f>
        <v>0</v>
      </c>
      <c r="O781" s="617">
        <f>'23년(세부_실적)'!M1061</f>
        <v>4.08</v>
      </c>
      <c r="P781" s="617">
        <f>'23년(세부_실적)'!N1061</f>
        <v>0</v>
      </c>
      <c r="Q781" s="617">
        <f>'23년(세부_실적)'!O1061</f>
        <v>4.08</v>
      </c>
      <c r="R781" s="617">
        <f>'23년(세부_실적)'!P1061</f>
        <v>0</v>
      </c>
      <c r="S781" s="638">
        <f>'23년(세부_실적)'!Q1061</f>
        <v>0</v>
      </c>
      <c r="T781" s="638">
        <f t="shared" si="11171"/>
        <v>0</v>
      </c>
      <c r="U781" s="638">
        <f>'23년(세부_실적)'!S1061</f>
        <v>0</v>
      </c>
      <c r="V781" s="638">
        <f t="shared" si="11172"/>
        <v>0</v>
      </c>
      <c r="W781" s="638">
        <f>'23년(세부_실적)'!U1061</f>
        <v>0</v>
      </c>
      <c r="X781" s="638">
        <f t="shared" si="11173"/>
        <v>0</v>
      </c>
      <c r="Y781" s="638">
        <f>'23년(세부_실적)'!W1061</f>
        <v>0</v>
      </c>
      <c r="Z781" s="638">
        <f t="shared" si="11174"/>
        <v>0</v>
      </c>
      <c r="AA781" s="638">
        <f>'23년(세부_실적)'!Y1061</f>
        <v>0</v>
      </c>
      <c r="AB781" s="638">
        <f t="shared" si="11174"/>
        <v>0</v>
      </c>
      <c r="AC781" s="638">
        <f>'23년(세부_실적)'!AA1061</f>
        <v>0</v>
      </c>
      <c r="AD781" s="638">
        <f t="shared" ref="AD781" si="11283">AC781*1000</f>
        <v>0</v>
      </c>
      <c r="AE781" s="638">
        <f>'23년(세부_실적)'!AC1061</f>
        <v>0</v>
      </c>
      <c r="AF781" s="638">
        <f t="shared" ref="AF781" si="11284">AE781*1000</f>
        <v>0</v>
      </c>
      <c r="AG781" s="638">
        <f>'23년(세부_실적)'!AE1061</f>
        <v>0</v>
      </c>
      <c r="AH781" s="638">
        <f t="shared" ref="AH781" si="11285">AG781*1000</f>
        <v>0</v>
      </c>
      <c r="AI781" s="638">
        <f>'23년(세부_실적)'!AG1061</f>
        <v>0</v>
      </c>
      <c r="AJ781" s="638">
        <f t="shared" ref="AJ781" si="11286">AI781*1000</f>
        <v>0</v>
      </c>
      <c r="AK781" s="638">
        <f>'23년(세부_실적)'!AI1061</f>
        <v>0</v>
      </c>
      <c r="AL781" s="638">
        <f t="shared" ref="AL781" si="11287">AK781*1000</f>
        <v>0</v>
      </c>
      <c r="AM781" s="638">
        <f>'23년(세부_실적)'!AK1061</f>
        <v>0</v>
      </c>
      <c r="AN781" s="638">
        <f t="shared" ref="AN781" si="11288">AM781*1000</f>
        <v>0</v>
      </c>
      <c r="AO781" s="638">
        <f>'23년(세부_실적)'!AM1061</f>
        <v>0</v>
      </c>
      <c r="AP781" s="638">
        <f t="shared" ref="AP781" si="11289">AO781*1000</f>
        <v>0</v>
      </c>
      <c r="AQ781" s="638">
        <f>'23년(세부_실적)'!AO1061</f>
        <v>0</v>
      </c>
      <c r="AR781" s="638">
        <f t="shared" ref="AR781" si="11290">AQ781*1000</f>
        <v>0</v>
      </c>
      <c r="AS781" s="638">
        <f>'23년(세부_실적)'!AQ1061</f>
        <v>0</v>
      </c>
      <c r="AT781" s="638">
        <f t="shared" ref="AT781" si="11291">AS781*1000</f>
        <v>0</v>
      </c>
      <c r="AU781" s="638">
        <f>'23년(세부_실적)'!AS1061</f>
        <v>0</v>
      </c>
      <c r="AV781" s="638">
        <f t="shared" ref="AV781" si="11292">AU781*1000</f>
        <v>0</v>
      </c>
      <c r="AW781" s="638">
        <f>'23년(세부_실적)'!AU1061</f>
        <v>0</v>
      </c>
      <c r="AX781" s="638">
        <f t="shared" ref="AX781" si="11293">AW781*1000</f>
        <v>0</v>
      </c>
      <c r="AY781" s="638">
        <f>'23년(세부_실적)'!AW1061</f>
        <v>0</v>
      </c>
      <c r="AZ781" s="638">
        <f t="shared" ref="AZ781" si="11294">AY781*1000</f>
        <v>0</v>
      </c>
      <c r="BA781" s="638">
        <f>'23년(세부_실적)'!AY1061</f>
        <v>0</v>
      </c>
      <c r="BB781" s="638">
        <f t="shared" ref="BB781" si="11295">BA781*1000</f>
        <v>0</v>
      </c>
      <c r="BC781" s="638">
        <f>'23년(세부_실적)'!BA1061</f>
        <v>0</v>
      </c>
      <c r="BD781" s="638">
        <f t="shared" ref="BD781" si="11296">BC781*1000</f>
        <v>0</v>
      </c>
      <c r="BF781" s="617">
        <v>1.0379</v>
      </c>
      <c r="BG781" s="617">
        <v>1.987567363636364</v>
      </c>
      <c r="BH781" s="617"/>
      <c r="BI781" s="617"/>
      <c r="BJ781" s="617">
        <v>1.0379</v>
      </c>
      <c r="BK781" s="617">
        <v>1.987567363636364</v>
      </c>
      <c r="BL781" s="617"/>
      <c r="BM781" s="617"/>
      <c r="BN781" s="617">
        <v>1.0379</v>
      </c>
      <c r="BO781" s="617">
        <v>1.987567363636364</v>
      </c>
      <c r="BP781" s="617"/>
      <c r="BQ781" s="617"/>
      <c r="BR781" s="617">
        <v>1.0379</v>
      </c>
      <c r="BS781" s="617">
        <v>2.0047673636363639</v>
      </c>
      <c r="BT781" s="617">
        <v>4.08</v>
      </c>
      <c r="BU781" s="617"/>
      <c r="BV781" s="617">
        <v>1.0379</v>
      </c>
      <c r="BW781" s="617">
        <v>2.0047673636363639</v>
      </c>
      <c r="BX781" s="617">
        <v>4.08</v>
      </c>
      <c r="BY781" s="617"/>
      <c r="BZ781" s="617">
        <v>1.0379</v>
      </c>
      <c r="CA781" s="617">
        <v>2.0047673636363639</v>
      </c>
      <c r="CB781" s="617">
        <v>4.08</v>
      </c>
      <c r="CC781" s="617"/>
      <c r="CD781" s="617"/>
      <c r="CE781" s="617"/>
      <c r="CF781" s="617"/>
      <c r="CG781" s="617"/>
      <c r="CH781" s="617"/>
      <c r="CI781" s="617"/>
      <c r="CJ781" s="617"/>
      <c r="CK781" s="617"/>
      <c r="CL781" s="617"/>
      <c r="CM781" s="617"/>
      <c r="CN781" s="617"/>
      <c r="CO781" s="617"/>
      <c r="CP781" s="617"/>
      <c r="CQ781" s="617"/>
      <c r="CR781" s="617"/>
      <c r="CS781" s="617"/>
      <c r="CT781" s="617"/>
      <c r="CU781" s="617"/>
      <c r="CV781" s="617"/>
      <c r="CW781" s="617"/>
      <c r="CX781" s="617"/>
      <c r="CY781" s="617"/>
      <c r="CZ781" s="617"/>
      <c r="DA781" s="617"/>
      <c r="DB781" s="6">
        <f t="shared" si="11203"/>
        <v>0</v>
      </c>
      <c r="DC781" s="6">
        <f t="shared" si="11204"/>
        <v>0</v>
      </c>
      <c r="DD781" s="6">
        <f t="shared" si="11205"/>
        <v>0</v>
      </c>
      <c r="DE781" s="6">
        <f t="shared" si="11206"/>
        <v>0</v>
      </c>
      <c r="DF781" s="6">
        <f t="shared" si="11207"/>
        <v>0</v>
      </c>
      <c r="DG781" s="6">
        <f t="shared" si="11208"/>
        <v>0</v>
      </c>
      <c r="DH781" s="6">
        <f t="shared" si="11209"/>
        <v>0</v>
      </c>
      <c r="DI781" s="6">
        <f t="shared" si="11210"/>
        <v>0</v>
      </c>
      <c r="DJ781" s="6">
        <f t="shared" si="11211"/>
        <v>0</v>
      </c>
      <c r="DK781" s="6">
        <f t="shared" si="11212"/>
        <v>0</v>
      </c>
      <c r="DL781" s="6">
        <f t="shared" si="11213"/>
        <v>0</v>
      </c>
      <c r="DM781" s="6">
        <f t="shared" si="11214"/>
        <v>0</v>
      </c>
      <c r="DO781" s="6">
        <f t="shared" si="11215"/>
        <v>0</v>
      </c>
      <c r="DP781" s="6">
        <f t="shared" si="11216"/>
        <v>0</v>
      </c>
      <c r="DQ781" s="6">
        <f t="shared" si="11217"/>
        <v>0</v>
      </c>
      <c r="DR781" s="6">
        <f t="shared" si="11218"/>
        <v>0</v>
      </c>
      <c r="DS781" s="6">
        <f t="shared" si="11219"/>
        <v>0</v>
      </c>
      <c r="DT781" s="6">
        <f t="shared" si="11220"/>
        <v>0</v>
      </c>
      <c r="DU781" s="6">
        <f t="shared" si="11221"/>
        <v>0</v>
      </c>
      <c r="DV781" s="6">
        <f t="shared" si="11222"/>
        <v>0</v>
      </c>
      <c r="DW781" s="6">
        <f t="shared" si="11223"/>
        <v>0</v>
      </c>
      <c r="DX781" s="6">
        <f t="shared" si="11224"/>
        <v>0</v>
      </c>
      <c r="DY781" s="6">
        <f t="shared" si="11225"/>
        <v>0</v>
      </c>
      <c r="DZ781" s="6">
        <f t="shared" si="11226"/>
        <v>0</v>
      </c>
    </row>
    <row r="782" spans="2:130" ht="12" customHeight="1" outlineLevel="1">
      <c r="B782" s="6">
        <f>'23년(세부_실적)'!A1062</f>
        <v>776</v>
      </c>
      <c r="C782" s="620"/>
      <c r="D782" s="620"/>
      <c r="E782" s="622" t="str">
        <f>'23년(세부_실적)'!D1062</f>
        <v>580mm, 6.5K</v>
      </c>
      <c r="F782" s="622" t="str">
        <f>'23년(세부_실적)'!E1062</f>
        <v>PLN021-T1010165T4S-562</v>
      </c>
      <c r="G782" s="622" t="s">
        <v>1193</v>
      </c>
      <c r="H782" s="622" t="str">
        <f>'23년(세부_실적)'!F1062</f>
        <v>T10</v>
      </c>
      <c r="I782" s="617" t="str">
        <f>'23년(세부_실적)'!G1062</f>
        <v>신</v>
      </c>
      <c r="J782" s="617" t="str">
        <f>'23년(세부_실적)'!H1062</f>
        <v>SY</v>
      </c>
      <c r="K782" s="617">
        <f>'23년(세부_실적)'!I1062</f>
        <v>4.08</v>
      </c>
      <c r="L782" s="617">
        <f>'23년(세부_실적)'!J1062</f>
        <v>0</v>
      </c>
      <c r="M782" s="617">
        <f>'23년(세부_실적)'!K1062</f>
        <v>4.08</v>
      </c>
      <c r="N782" s="617">
        <f>'23년(세부_실적)'!L1062</f>
        <v>0</v>
      </c>
      <c r="O782" s="617">
        <f>'23년(세부_실적)'!M1062</f>
        <v>4.08</v>
      </c>
      <c r="P782" s="617">
        <f>'23년(세부_실적)'!N1062</f>
        <v>0</v>
      </c>
      <c r="Q782" s="617">
        <f>'23년(세부_실적)'!O1062</f>
        <v>4.08</v>
      </c>
      <c r="R782" s="617">
        <f>'23년(세부_실적)'!P1062</f>
        <v>0</v>
      </c>
      <c r="S782" s="638">
        <f>'23년(세부_실적)'!Q1062</f>
        <v>0</v>
      </c>
      <c r="T782" s="638">
        <f t="shared" si="11171"/>
        <v>0</v>
      </c>
      <c r="U782" s="638">
        <f>'23년(세부_실적)'!S1062</f>
        <v>0</v>
      </c>
      <c r="V782" s="638">
        <f t="shared" si="11172"/>
        <v>0</v>
      </c>
      <c r="W782" s="638">
        <f>'23년(세부_실적)'!U1062</f>
        <v>0</v>
      </c>
      <c r="X782" s="638">
        <f t="shared" si="11173"/>
        <v>0</v>
      </c>
      <c r="Y782" s="638">
        <f>'23년(세부_실적)'!W1062</f>
        <v>0</v>
      </c>
      <c r="Z782" s="638">
        <f t="shared" si="11174"/>
        <v>0</v>
      </c>
      <c r="AA782" s="638">
        <f>'23년(세부_실적)'!Y1062</f>
        <v>0</v>
      </c>
      <c r="AB782" s="638">
        <f t="shared" si="11174"/>
        <v>0</v>
      </c>
      <c r="AC782" s="638">
        <f>'23년(세부_실적)'!AA1062</f>
        <v>0</v>
      </c>
      <c r="AD782" s="638">
        <f t="shared" ref="AD782" si="11297">AC782*1000</f>
        <v>0</v>
      </c>
      <c r="AE782" s="638">
        <f>'23년(세부_실적)'!AC1062</f>
        <v>0</v>
      </c>
      <c r="AF782" s="638">
        <f t="shared" ref="AF782" si="11298">AE782*1000</f>
        <v>0</v>
      </c>
      <c r="AG782" s="638">
        <f>'23년(세부_실적)'!AE1062</f>
        <v>0</v>
      </c>
      <c r="AH782" s="638">
        <f t="shared" ref="AH782" si="11299">AG782*1000</f>
        <v>0</v>
      </c>
      <c r="AI782" s="638">
        <f>'23년(세부_실적)'!AG1062</f>
        <v>0</v>
      </c>
      <c r="AJ782" s="638">
        <f t="shared" ref="AJ782" si="11300">AI782*1000</f>
        <v>0</v>
      </c>
      <c r="AK782" s="638">
        <f>'23년(세부_실적)'!AI1062</f>
        <v>0</v>
      </c>
      <c r="AL782" s="638">
        <f t="shared" ref="AL782" si="11301">AK782*1000</f>
        <v>0</v>
      </c>
      <c r="AM782" s="638">
        <f>'23년(세부_실적)'!AK1062</f>
        <v>0</v>
      </c>
      <c r="AN782" s="638">
        <f t="shared" ref="AN782" si="11302">AM782*1000</f>
        <v>0</v>
      </c>
      <c r="AO782" s="638">
        <f>'23년(세부_실적)'!AM1062</f>
        <v>0</v>
      </c>
      <c r="AP782" s="638">
        <f t="shared" ref="AP782" si="11303">AO782*1000</f>
        <v>0</v>
      </c>
      <c r="AQ782" s="638">
        <f>'23년(세부_실적)'!AO1062</f>
        <v>0</v>
      </c>
      <c r="AR782" s="638">
        <f t="shared" ref="AR782" si="11304">AQ782*1000</f>
        <v>0</v>
      </c>
      <c r="AS782" s="638">
        <f>'23년(세부_실적)'!AQ1062</f>
        <v>0</v>
      </c>
      <c r="AT782" s="638">
        <f t="shared" ref="AT782" si="11305">AS782*1000</f>
        <v>0</v>
      </c>
      <c r="AU782" s="638">
        <f>'23년(세부_실적)'!AS1062</f>
        <v>0</v>
      </c>
      <c r="AV782" s="638">
        <f t="shared" ref="AV782" si="11306">AU782*1000</f>
        <v>0</v>
      </c>
      <c r="AW782" s="638">
        <f>'23년(세부_실적)'!AU1062</f>
        <v>0</v>
      </c>
      <c r="AX782" s="638">
        <f t="shared" ref="AX782" si="11307">AW782*1000</f>
        <v>0</v>
      </c>
      <c r="AY782" s="638">
        <f>'23년(세부_실적)'!AW1062</f>
        <v>0</v>
      </c>
      <c r="AZ782" s="638">
        <f t="shared" ref="AZ782" si="11308">AY782*1000</f>
        <v>0</v>
      </c>
      <c r="BA782" s="638">
        <f>'23년(세부_실적)'!AY1062</f>
        <v>0</v>
      </c>
      <c r="BB782" s="638">
        <f t="shared" ref="BB782" si="11309">BA782*1000</f>
        <v>0</v>
      </c>
      <c r="BC782" s="638">
        <f>'23년(세부_실적)'!BA1062</f>
        <v>0</v>
      </c>
      <c r="BD782" s="638">
        <f t="shared" ref="BD782" si="11310">BC782*1000</f>
        <v>0</v>
      </c>
      <c r="BF782" s="617">
        <v>1.0379</v>
      </c>
      <c r="BG782" s="617">
        <v>1.987567363636364</v>
      </c>
      <c r="BH782" s="617"/>
      <c r="BI782" s="617"/>
      <c r="BJ782" s="617">
        <v>1.0379</v>
      </c>
      <c r="BK782" s="617">
        <v>1.987567363636364</v>
      </c>
      <c r="BL782" s="617"/>
      <c r="BM782" s="617"/>
      <c r="BN782" s="617">
        <v>1.0379</v>
      </c>
      <c r="BO782" s="617">
        <v>1.987567363636364</v>
      </c>
      <c r="BP782" s="617"/>
      <c r="BQ782" s="617"/>
      <c r="BR782" s="617">
        <v>1.0379</v>
      </c>
      <c r="BS782" s="617">
        <v>2.0047673636363639</v>
      </c>
      <c r="BT782" s="617">
        <v>4.08</v>
      </c>
      <c r="BU782" s="617"/>
      <c r="BV782" s="617">
        <v>1.0379</v>
      </c>
      <c r="BW782" s="617">
        <v>2.0047673636363639</v>
      </c>
      <c r="BX782" s="617">
        <v>4.08</v>
      </c>
      <c r="BY782" s="617"/>
      <c r="BZ782" s="617">
        <v>1.0379</v>
      </c>
      <c r="CA782" s="617">
        <v>2.0047673636363639</v>
      </c>
      <c r="CB782" s="617">
        <v>4.08</v>
      </c>
      <c r="CC782" s="617"/>
      <c r="CD782" s="617"/>
      <c r="CE782" s="617"/>
      <c r="CF782" s="617"/>
      <c r="CG782" s="617"/>
      <c r="CH782" s="617"/>
      <c r="CI782" s="617"/>
      <c r="CJ782" s="617"/>
      <c r="CK782" s="617"/>
      <c r="CL782" s="617"/>
      <c r="CM782" s="617"/>
      <c r="CN782" s="617"/>
      <c r="CO782" s="617"/>
      <c r="CP782" s="617"/>
      <c r="CQ782" s="617"/>
      <c r="CR782" s="617"/>
      <c r="CS782" s="617"/>
      <c r="CT782" s="617"/>
      <c r="CU782" s="617"/>
      <c r="CV782" s="617"/>
      <c r="CW782" s="617"/>
      <c r="CX782" s="617"/>
      <c r="CY782" s="617"/>
      <c r="CZ782" s="617"/>
      <c r="DA782" s="617"/>
      <c r="DB782" s="6">
        <f t="shared" si="11203"/>
        <v>0</v>
      </c>
      <c r="DC782" s="6">
        <f t="shared" si="11204"/>
        <v>0</v>
      </c>
      <c r="DD782" s="6">
        <f t="shared" si="11205"/>
        <v>0</v>
      </c>
      <c r="DE782" s="6">
        <f t="shared" si="11206"/>
        <v>0</v>
      </c>
      <c r="DF782" s="6">
        <f t="shared" si="11207"/>
        <v>0</v>
      </c>
      <c r="DG782" s="6">
        <f t="shared" si="11208"/>
        <v>0</v>
      </c>
      <c r="DH782" s="6">
        <f t="shared" si="11209"/>
        <v>0</v>
      </c>
      <c r="DI782" s="6">
        <f t="shared" si="11210"/>
        <v>0</v>
      </c>
      <c r="DJ782" s="6">
        <f t="shared" si="11211"/>
        <v>0</v>
      </c>
      <c r="DK782" s="6">
        <f t="shared" si="11212"/>
        <v>0</v>
      </c>
      <c r="DL782" s="6">
        <f t="shared" si="11213"/>
        <v>0</v>
      </c>
      <c r="DM782" s="6">
        <f t="shared" si="11214"/>
        <v>0</v>
      </c>
      <c r="DO782" s="6">
        <f t="shared" si="11215"/>
        <v>0</v>
      </c>
      <c r="DP782" s="6">
        <f t="shared" si="11216"/>
        <v>0</v>
      </c>
      <c r="DQ782" s="6">
        <f t="shared" si="11217"/>
        <v>0</v>
      </c>
      <c r="DR782" s="6">
        <f t="shared" si="11218"/>
        <v>0</v>
      </c>
      <c r="DS782" s="6">
        <f t="shared" si="11219"/>
        <v>0</v>
      </c>
      <c r="DT782" s="6">
        <f t="shared" si="11220"/>
        <v>0</v>
      </c>
      <c r="DU782" s="6">
        <f t="shared" si="11221"/>
        <v>0</v>
      </c>
      <c r="DV782" s="6">
        <f t="shared" si="11222"/>
        <v>0</v>
      </c>
      <c r="DW782" s="6">
        <f t="shared" si="11223"/>
        <v>0</v>
      </c>
      <c r="DX782" s="6">
        <f t="shared" si="11224"/>
        <v>0</v>
      </c>
      <c r="DY782" s="6">
        <f t="shared" si="11225"/>
        <v>0</v>
      </c>
      <c r="DZ782" s="6">
        <f t="shared" si="11226"/>
        <v>0</v>
      </c>
    </row>
    <row r="783" spans="2:130" ht="12" customHeight="1" outlineLevel="1">
      <c r="B783" s="6">
        <f>'23년(세부_실적)'!A1063</f>
        <v>777</v>
      </c>
      <c r="C783" s="620"/>
      <c r="D783" s="620"/>
      <c r="E783" s="622" t="str">
        <f>'23년(세부_실적)'!D1063</f>
        <v>630mm, 5K</v>
      </c>
      <c r="F783" s="622" t="str">
        <f>'23년(세부_실적)'!E1063</f>
        <v>PLN021-T1010650T4S-562</v>
      </c>
      <c r="G783" s="622" t="s">
        <v>1720</v>
      </c>
      <c r="H783" s="622" t="str">
        <f>'23년(세부_실적)'!F1063</f>
        <v>T10</v>
      </c>
      <c r="I783" s="617" t="str">
        <f>'23년(세부_실적)'!G1063</f>
        <v>구</v>
      </c>
      <c r="J783" s="617" t="str">
        <f>'23년(세부_실적)'!H1063</f>
        <v>SY</v>
      </c>
      <c r="K783" s="617">
        <f>'23년(세부_실적)'!I1063</f>
        <v>4.08</v>
      </c>
      <c r="L783" s="617">
        <f>'23년(세부_실적)'!J1063</f>
        <v>0</v>
      </c>
      <c r="M783" s="617">
        <f>'23년(세부_실적)'!K1063</f>
        <v>4.08</v>
      </c>
      <c r="N783" s="617">
        <f>'23년(세부_실적)'!L1063</f>
        <v>0</v>
      </c>
      <c r="O783" s="617">
        <f>'23년(세부_실적)'!M1063</f>
        <v>4.08</v>
      </c>
      <c r="P783" s="617">
        <f>'23년(세부_실적)'!N1063</f>
        <v>0</v>
      </c>
      <c r="Q783" s="617">
        <f>'23년(세부_실적)'!O1063</f>
        <v>4.08</v>
      </c>
      <c r="R783" s="617">
        <f>'23년(세부_실적)'!P1063</f>
        <v>0</v>
      </c>
      <c r="S783" s="638">
        <f>'23년(세부_실적)'!Q1063</f>
        <v>0.71399999999999997</v>
      </c>
      <c r="T783" s="638">
        <f t="shared" si="11171"/>
        <v>714</v>
      </c>
      <c r="U783" s="638">
        <f>'23년(세부_실적)'!S1063</f>
        <v>0</v>
      </c>
      <c r="V783" s="638">
        <f t="shared" si="11172"/>
        <v>0</v>
      </c>
      <c r="W783" s="638">
        <f>'23년(세부_실적)'!U1063</f>
        <v>0</v>
      </c>
      <c r="X783" s="638">
        <f t="shared" si="11173"/>
        <v>0</v>
      </c>
      <c r="Y783" s="638">
        <f>'23년(세부_실적)'!W1063</f>
        <v>0</v>
      </c>
      <c r="Z783" s="638">
        <f t="shared" si="11174"/>
        <v>0</v>
      </c>
      <c r="AA783" s="638">
        <f>'23년(세부_실적)'!Y1063</f>
        <v>0</v>
      </c>
      <c r="AB783" s="638">
        <f t="shared" si="11174"/>
        <v>0</v>
      </c>
      <c r="AC783" s="638">
        <f>'23년(세부_실적)'!AA1063</f>
        <v>0</v>
      </c>
      <c r="AD783" s="638">
        <f t="shared" ref="AD783" si="11311">AC783*1000</f>
        <v>0</v>
      </c>
      <c r="AE783" s="638">
        <f>'23년(세부_실적)'!AC1063</f>
        <v>0</v>
      </c>
      <c r="AF783" s="638">
        <f t="shared" ref="AF783" si="11312">AE783*1000</f>
        <v>0</v>
      </c>
      <c r="AG783" s="638">
        <f>'23년(세부_실적)'!AE1063</f>
        <v>0</v>
      </c>
      <c r="AH783" s="638">
        <f t="shared" ref="AH783" si="11313">AG783*1000</f>
        <v>0</v>
      </c>
      <c r="AI783" s="638">
        <f>'23년(세부_실적)'!AG1063</f>
        <v>0</v>
      </c>
      <c r="AJ783" s="638">
        <f t="shared" ref="AJ783" si="11314">AI783*1000</f>
        <v>0</v>
      </c>
      <c r="AK783" s="638">
        <f>'23년(세부_실적)'!AI1063</f>
        <v>0</v>
      </c>
      <c r="AL783" s="638">
        <f t="shared" ref="AL783" si="11315">AK783*1000</f>
        <v>0</v>
      </c>
      <c r="AM783" s="638">
        <f>'23년(세부_실적)'!AK1063</f>
        <v>0</v>
      </c>
      <c r="AN783" s="638">
        <f t="shared" ref="AN783" si="11316">AM783*1000</f>
        <v>0</v>
      </c>
      <c r="AO783" s="638">
        <f>'23년(세부_실적)'!AM1063</f>
        <v>0</v>
      </c>
      <c r="AP783" s="638">
        <f t="shared" ref="AP783" si="11317">AO783*1000</f>
        <v>0</v>
      </c>
      <c r="AQ783" s="638">
        <f>'23년(세부_실적)'!AO1063</f>
        <v>0</v>
      </c>
      <c r="AR783" s="638">
        <f t="shared" ref="AR783" si="11318">AQ783*1000</f>
        <v>0</v>
      </c>
      <c r="AS783" s="638">
        <f>'23년(세부_실적)'!AQ1063</f>
        <v>0</v>
      </c>
      <c r="AT783" s="638">
        <f t="shared" ref="AT783" si="11319">AS783*1000</f>
        <v>0</v>
      </c>
      <c r="AU783" s="638">
        <f>'23년(세부_실적)'!AS1063</f>
        <v>0</v>
      </c>
      <c r="AV783" s="638">
        <f t="shared" ref="AV783" si="11320">AU783*1000</f>
        <v>0</v>
      </c>
      <c r="AW783" s="638">
        <f>'23년(세부_실적)'!AU1063</f>
        <v>0.125</v>
      </c>
      <c r="AX783" s="638">
        <f t="shared" ref="AX783" si="11321">AW783*1000</f>
        <v>125</v>
      </c>
      <c r="AY783" s="638">
        <f>'23년(세부_실적)'!AW1063</f>
        <v>0.58899999999999997</v>
      </c>
      <c r="AZ783" s="638">
        <f t="shared" ref="AZ783" si="11322">AY783*1000</f>
        <v>589</v>
      </c>
      <c r="BA783" s="638">
        <f>'23년(세부_실적)'!AY1063</f>
        <v>0.71399999999999997</v>
      </c>
      <c r="BB783" s="638">
        <f t="shared" ref="BB783" si="11323">BA783*1000</f>
        <v>714</v>
      </c>
      <c r="BC783" s="638">
        <f>'23년(세부_실적)'!BA1063</f>
        <v>0.71399999999999997</v>
      </c>
      <c r="BD783" s="638">
        <f t="shared" ref="BD783" si="11324">BC783*1000</f>
        <v>714</v>
      </c>
      <c r="BF783" s="617">
        <v>1.0379</v>
      </c>
      <c r="BG783" s="617">
        <v>1.987567363636364</v>
      </c>
      <c r="BH783" s="617"/>
      <c r="BI783" s="617"/>
      <c r="BJ783" s="617">
        <v>1.0379</v>
      </c>
      <c r="BK783" s="617">
        <v>1.987567363636364</v>
      </c>
      <c r="BL783" s="617">
        <v>4.08</v>
      </c>
      <c r="BM783" s="617"/>
      <c r="BN783" s="617">
        <v>1.0379</v>
      </c>
      <c r="BO783" s="617">
        <v>1.987567363636364</v>
      </c>
      <c r="BP783" s="617"/>
      <c r="BQ783" s="617"/>
      <c r="BR783" s="617">
        <v>1.0379</v>
      </c>
      <c r="BS783" s="617">
        <v>2.0047673636363639</v>
      </c>
      <c r="BT783" s="617"/>
      <c r="BU783" s="617"/>
      <c r="BV783" s="617">
        <v>1.0379</v>
      </c>
      <c r="BW783" s="617">
        <v>2.0047673636363639</v>
      </c>
      <c r="BX783" s="617"/>
      <c r="BY783" s="617"/>
      <c r="BZ783" s="617">
        <v>1.0379</v>
      </c>
      <c r="CA783" s="617">
        <v>2.0047673636363639</v>
      </c>
      <c r="CB783" s="617"/>
      <c r="CC783" s="617"/>
      <c r="CD783" s="617"/>
      <c r="CE783" s="617"/>
      <c r="CF783" s="617"/>
      <c r="CG783" s="617"/>
      <c r="CH783" s="617"/>
      <c r="CI783" s="617"/>
      <c r="CJ783" s="617"/>
      <c r="CK783" s="617"/>
      <c r="CL783" s="617"/>
      <c r="CM783" s="617"/>
      <c r="CN783" s="617"/>
      <c r="CO783" s="617"/>
      <c r="CP783" s="617"/>
      <c r="CQ783" s="617"/>
      <c r="CR783" s="617"/>
      <c r="CS783" s="617"/>
      <c r="CT783" s="617"/>
      <c r="CU783" s="617"/>
      <c r="CV783" s="617"/>
      <c r="CW783" s="617"/>
      <c r="CX783" s="617"/>
      <c r="CY783" s="617"/>
      <c r="CZ783" s="617"/>
      <c r="DA783" s="617"/>
      <c r="DB783" s="6">
        <f t="shared" si="11203"/>
        <v>0</v>
      </c>
      <c r="DC783" s="6">
        <f t="shared" si="11204"/>
        <v>0</v>
      </c>
      <c r="DD783" s="6">
        <f t="shared" si="11205"/>
        <v>0</v>
      </c>
      <c r="DE783" s="6">
        <f t="shared" si="11206"/>
        <v>0</v>
      </c>
      <c r="DF783" s="6">
        <f t="shared" si="11207"/>
        <v>0</v>
      </c>
      <c r="DG783" s="6">
        <f t="shared" si="11208"/>
        <v>0</v>
      </c>
      <c r="DH783" s="6">
        <f t="shared" si="11209"/>
        <v>0</v>
      </c>
      <c r="DI783" s="6">
        <f t="shared" si="11210"/>
        <v>0</v>
      </c>
      <c r="DJ783" s="6">
        <f t="shared" si="11211"/>
        <v>0</v>
      </c>
      <c r="DK783" s="6">
        <f t="shared" si="11212"/>
        <v>0</v>
      </c>
      <c r="DL783" s="6">
        <f t="shared" si="11213"/>
        <v>0</v>
      </c>
      <c r="DM783" s="6">
        <f t="shared" si="11214"/>
        <v>0</v>
      </c>
      <c r="DO783" s="6">
        <f t="shared" si="11215"/>
        <v>0</v>
      </c>
      <c r="DP783" s="6">
        <f t="shared" si="11216"/>
        <v>0</v>
      </c>
      <c r="DQ783" s="6">
        <f t="shared" si="11217"/>
        <v>0</v>
      </c>
      <c r="DR783" s="6">
        <f t="shared" si="11218"/>
        <v>0</v>
      </c>
      <c r="DS783" s="6">
        <f t="shared" si="11219"/>
        <v>0</v>
      </c>
      <c r="DT783" s="6">
        <f t="shared" si="11220"/>
        <v>0</v>
      </c>
      <c r="DU783" s="6">
        <f t="shared" si="11221"/>
        <v>0</v>
      </c>
      <c r="DV783" s="6">
        <f t="shared" si="11222"/>
        <v>0</v>
      </c>
      <c r="DW783" s="6">
        <f t="shared" si="11223"/>
        <v>0</v>
      </c>
      <c r="DX783" s="6">
        <f t="shared" si="11224"/>
        <v>0</v>
      </c>
      <c r="DY783" s="6">
        <f t="shared" si="11225"/>
        <v>0</v>
      </c>
      <c r="DZ783" s="6">
        <f t="shared" si="11226"/>
        <v>0</v>
      </c>
    </row>
    <row r="784" spans="2:130" ht="12" customHeight="1" outlineLevel="1">
      <c r="B784" s="6">
        <f>'23년(세부_실적)'!A1064</f>
        <v>778</v>
      </c>
      <c r="C784" s="620"/>
      <c r="D784" s="620"/>
      <c r="E784" s="622" t="str">
        <f>'23년(세부_실적)'!D1064</f>
        <v>630mm, 6.5K</v>
      </c>
      <c r="F784" s="622" t="str">
        <f>'23년(세부_실적)'!E1064</f>
        <v>PLN021-T1010665T4S-562</v>
      </c>
      <c r="G784" s="622" t="s">
        <v>1721</v>
      </c>
      <c r="H784" s="622" t="str">
        <f>'23년(세부_실적)'!F1064</f>
        <v>T10</v>
      </c>
      <c r="I784" s="617" t="str">
        <f>'23년(세부_실적)'!G1064</f>
        <v>구</v>
      </c>
      <c r="J784" s="617" t="str">
        <f>'23년(세부_실적)'!H1064</f>
        <v>SY</v>
      </c>
      <c r="K784" s="617">
        <f>'23년(세부_실적)'!I1064</f>
        <v>4.08</v>
      </c>
      <c r="L784" s="617">
        <f>'23년(세부_실적)'!J1064</f>
        <v>0</v>
      </c>
      <c r="M784" s="617">
        <f>'23년(세부_실적)'!K1064</f>
        <v>4.08</v>
      </c>
      <c r="N784" s="617">
        <f>'23년(세부_실적)'!L1064</f>
        <v>0</v>
      </c>
      <c r="O784" s="617">
        <f>'23년(세부_실적)'!M1064</f>
        <v>4.08</v>
      </c>
      <c r="P784" s="617">
        <f>'23년(세부_실적)'!N1064</f>
        <v>0</v>
      </c>
      <c r="Q784" s="617">
        <f>'23년(세부_실적)'!O1064</f>
        <v>4.08</v>
      </c>
      <c r="R784" s="617">
        <f>'23년(세부_실적)'!P1064</f>
        <v>0</v>
      </c>
      <c r="S784" s="638">
        <f>'23년(세부_실적)'!Q1064</f>
        <v>0</v>
      </c>
      <c r="T784" s="638">
        <f t="shared" si="11171"/>
        <v>0</v>
      </c>
      <c r="U784" s="638">
        <f>'23년(세부_실적)'!S1064</f>
        <v>0</v>
      </c>
      <c r="V784" s="638">
        <f t="shared" si="11172"/>
        <v>0</v>
      </c>
      <c r="W784" s="638">
        <f>'23년(세부_실적)'!U1064</f>
        <v>0</v>
      </c>
      <c r="X784" s="638">
        <f t="shared" si="11173"/>
        <v>0</v>
      </c>
      <c r="Y784" s="638">
        <f>'23년(세부_실적)'!W1064</f>
        <v>0</v>
      </c>
      <c r="Z784" s="638">
        <f t="shared" si="11174"/>
        <v>0</v>
      </c>
      <c r="AA784" s="638">
        <f>'23년(세부_실적)'!Y1064</f>
        <v>0</v>
      </c>
      <c r="AB784" s="638">
        <f t="shared" si="11174"/>
        <v>0</v>
      </c>
      <c r="AC784" s="638">
        <f>'23년(세부_실적)'!AA1064</f>
        <v>0</v>
      </c>
      <c r="AD784" s="638">
        <f t="shared" ref="AD784" si="11325">AC784*1000</f>
        <v>0</v>
      </c>
      <c r="AE784" s="638">
        <f>'23년(세부_실적)'!AC1064</f>
        <v>0</v>
      </c>
      <c r="AF784" s="638">
        <f t="shared" ref="AF784" si="11326">AE784*1000</f>
        <v>0</v>
      </c>
      <c r="AG784" s="638">
        <f>'23년(세부_실적)'!AE1064</f>
        <v>0</v>
      </c>
      <c r="AH784" s="638">
        <f t="shared" ref="AH784" si="11327">AG784*1000</f>
        <v>0</v>
      </c>
      <c r="AI784" s="638">
        <f>'23년(세부_실적)'!AG1064</f>
        <v>0</v>
      </c>
      <c r="AJ784" s="638">
        <f t="shared" ref="AJ784" si="11328">AI784*1000</f>
        <v>0</v>
      </c>
      <c r="AK784" s="638">
        <f>'23년(세부_실적)'!AI1064</f>
        <v>0</v>
      </c>
      <c r="AL784" s="638">
        <f t="shared" ref="AL784" si="11329">AK784*1000</f>
        <v>0</v>
      </c>
      <c r="AM784" s="638">
        <f>'23년(세부_실적)'!AK1064</f>
        <v>0</v>
      </c>
      <c r="AN784" s="638">
        <f t="shared" ref="AN784" si="11330">AM784*1000</f>
        <v>0</v>
      </c>
      <c r="AO784" s="638">
        <f>'23년(세부_실적)'!AM1064</f>
        <v>0</v>
      </c>
      <c r="AP784" s="638">
        <f t="shared" ref="AP784" si="11331">AO784*1000</f>
        <v>0</v>
      </c>
      <c r="AQ784" s="638">
        <f>'23년(세부_실적)'!AO1064</f>
        <v>0</v>
      </c>
      <c r="AR784" s="638">
        <f t="shared" ref="AR784" si="11332">AQ784*1000</f>
        <v>0</v>
      </c>
      <c r="AS784" s="638">
        <f>'23년(세부_실적)'!AQ1064</f>
        <v>0</v>
      </c>
      <c r="AT784" s="638">
        <f t="shared" ref="AT784" si="11333">AS784*1000</f>
        <v>0</v>
      </c>
      <c r="AU784" s="638">
        <f>'23년(세부_실적)'!AS1064</f>
        <v>0</v>
      </c>
      <c r="AV784" s="638">
        <f t="shared" ref="AV784" si="11334">AU784*1000</f>
        <v>0</v>
      </c>
      <c r="AW784" s="638">
        <f>'23년(세부_실적)'!AU1064</f>
        <v>0</v>
      </c>
      <c r="AX784" s="638">
        <f t="shared" ref="AX784" si="11335">AW784*1000</f>
        <v>0</v>
      </c>
      <c r="AY784" s="638">
        <f>'23년(세부_실적)'!AW1064</f>
        <v>0</v>
      </c>
      <c r="AZ784" s="638">
        <f t="shared" ref="AZ784" si="11336">AY784*1000</f>
        <v>0</v>
      </c>
      <c r="BA784" s="638">
        <f>'23년(세부_실적)'!AY1064</f>
        <v>0</v>
      </c>
      <c r="BB784" s="638">
        <f t="shared" ref="BB784" si="11337">BA784*1000</f>
        <v>0</v>
      </c>
      <c r="BC784" s="638">
        <f>'23년(세부_실적)'!BA1064</f>
        <v>0</v>
      </c>
      <c r="BD784" s="638">
        <f t="shared" ref="BD784" si="11338">BC784*1000</f>
        <v>0</v>
      </c>
      <c r="BF784" s="617">
        <v>1.0379</v>
      </c>
      <c r="BG784" s="617">
        <v>1.987567363636364</v>
      </c>
      <c r="BH784" s="617"/>
      <c r="BI784" s="617"/>
      <c r="BJ784" s="617">
        <v>1.0379</v>
      </c>
      <c r="BK784" s="617">
        <v>1.987567363636364</v>
      </c>
      <c r="BL784" s="617">
        <v>4.08</v>
      </c>
      <c r="BM784" s="617"/>
      <c r="BN784" s="617">
        <v>1.0379</v>
      </c>
      <c r="BO784" s="617">
        <v>1.987567363636364</v>
      </c>
      <c r="BP784" s="617"/>
      <c r="BQ784" s="617"/>
      <c r="BR784" s="617">
        <v>1.0379</v>
      </c>
      <c r="BS784" s="617">
        <v>2.0047673636363639</v>
      </c>
      <c r="BT784" s="617">
        <v>4.08</v>
      </c>
      <c r="BU784" s="617"/>
      <c r="BV784" s="617">
        <v>1.0379</v>
      </c>
      <c r="BW784" s="617">
        <v>2.0047673636363639</v>
      </c>
      <c r="BX784" s="617"/>
      <c r="BY784" s="617"/>
      <c r="BZ784" s="617">
        <v>1.0379</v>
      </c>
      <c r="CA784" s="617">
        <v>2.0047673636363639</v>
      </c>
      <c r="CB784" s="617"/>
      <c r="CC784" s="617"/>
      <c r="CD784" s="617"/>
      <c r="CE784" s="617"/>
      <c r="CF784" s="617"/>
      <c r="CG784" s="617"/>
      <c r="CH784" s="617"/>
      <c r="CI784" s="617"/>
      <c r="CJ784" s="617"/>
      <c r="CK784" s="617"/>
      <c r="CL784" s="617"/>
      <c r="CM784" s="617"/>
      <c r="CN784" s="617"/>
      <c r="CO784" s="617"/>
      <c r="CP784" s="617"/>
      <c r="CQ784" s="617"/>
      <c r="CR784" s="617"/>
      <c r="CS784" s="617"/>
      <c r="CT784" s="617"/>
      <c r="CU784" s="617"/>
      <c r="CV784" s="617"/>
      <c r="CW784" s="617"/>
      <c r="CX784" s="617"/>
      <c r="CY784" s="617"/>
      <c r="CZ784" s="617"/>
      <c r="DA784" s="617"/>
      <c r="DB784" s="6">
        <f t="shared" si="11203"/>
        <v>0</v>
      </c>
      <c r="DC784" s="6">
        <f t="shared" si="11204"/>
        <v>0</v>
      </c>
      <c r="DD784" s="6">
        <f t="shared" si="11205"/>
        <v>0</v>
      </c>
      <c r="DE784" s="6">
        <f t="shared" si="11206"/>
        <v>0</v>
      </c>
      <c r="DF784" s="6">
        <f t="shared" si="11207"/>
        <v>0</v>
      </c>
      <c r="DG784" s="6">
        <f t="shared" si="11208"/>
        <v>0</v>
      </c>
      <c r="DH784" s="6">
        <f t="shared" si="11209"/>
        <v>0</v>
      </c>
      <c r="DI784" s="6">
        <f t="shared" si="11210"/>
        <v>0</v>
      </c>
      <c r="DJ784" s="6">
        <f t="shared" si="11211"/>
        <v>0</v>
      </c>
      <c r="DK784" s="6">
        <f t="shared" si="11212"/>
        <v>0</v>
      </c>
      <c r="DL784" s="6">
        <f t="shared" si="11213"/>
        <v>0</v>
      </c>
      <c r="DM784" s="6">
        <f t="shared" si="11214"/>
        <v>0</v>
      </c>
      <c r="DO784" s="6">
        <f t="shared" si="11215"/>
        <v>0</v>
      </c>
      <c r="DP784" s="6">
        <f t="shared" si="11216"/>
        <v>0</v>
      </c>
      <c r="DQ784" s="6">
        <f t="shared" si="11217"/>
        <v>0</v>
      </c>
      <c r="DR784" s="6">
        <f t="shared" si="11218"/>
        <v>0</v>
      </c>
      <c r="DS784" s="6">
        <f t="shared" si="11219"/>
        <v>0</v>
      </c>
      <c r="DT784" s="6">
        <f t="shared" si="11220"/>
        <v>0</v>
      </c>
      <c r="DU784" s="6">
        <f t="shared" si="11221"/>
        <v>0</v>
      </c>
      <c r="DV784" s="6">
        <f t="shared" si="11222"/>
        <v>0</v>
      </c>
      <c r="DW784" s="6">
        <f t="shared" si="11223"/>
        <v>0</v>
      </c>
      <c r="DX784" s="6">
        <f t="shared" si="11224"/>
        <v>0</v>
      </c>
      <c r="DY784" s="6">
        <f t="shared" si="11225"/>
        <v>0</v>
      </c>
      <c r="DZ784" s="6">
        <f t="shared" si="11226"/>
        <v>0</v>
      </c>
    </row>
    <row r="785" spans="2:130" ht="12" customHeight="1" outlineLevel="1">
      <c r="B785" s="6">
        <f>'23년(세부_실적)'!A1065</f>
        <v>779</v>
      </c>
      <c r="C785" s="620"/>
      <c r="D785" s="620"/>
      <c r="E785" s="622" t="str">
        <f>'23년(세부_실적)'!D1065</f>
        <v>830mm, 5K</v>
      </c>
      <c r="F785" s="622" t="str">
        <f>'23년(세부_실적)'!E1065</f>
        <v>PLN021-T1015750T4S-562</v>
      </c>
      <c r="G785" s="622" t="s">
        <v>1722</v>
      </c>
      <c r="H785" s="622" t="str">
        <f>'23년(세부_실적)'!F1065</f>
        <v>T10</v>
      </c>
      <c r="I785" s="617" t="str">
        <f>'23년(세부_실적)'!G1065</f>
        <v>구</v>
      </c>
      <c r="J785" s="617" t="str">
        <f>'23년(세부_실적)'!H1065</f>
        <v>SY</v>
      </c>
      <c r="K785" s="617">
        <f>'23년(세부_실적)'!I1065</f>
        <v>4.5999999999999996</v>
      </c>
      <c r="L785" s="617">
        <f>'23년(세부_실적)'!J1065</f>
        <v>0</v>
      </c>
      <c r="M785" s="617">
        <f>'23년(세부_실적)'!K1065</f>
        <v>4.5999999999999996</v>
      </c>
      <c r="N785" s="617">
        <f>'23년(세부_실적)'!L1065</f>
        <v>0</v>
      </c>
      <c r="O785" s="617">
        <f>'23년(세부_실적)'!M1065</f>
        <v>4.5999999999999996</v>
      </c>
      <c r="P785" s="617">
        <f>'23년(세부_실적)'!N1065</f>
        <v>0</v>
      </c>
      <c r="Q785" s="617">
        <f>'23년(세부_실적)'!O1065</f>
        <v>4.5999999999999996</v>
      </c>
      <c r="R785" s="617">
        <f>'23년(세부_실적)'!P1065</f>
        <v>0</v>
      </c>
      <c r="S785" s="638">
        <f>'23년(세부_실적)'!Q1065</f>
        <v>1.03</v>
      </c>
      <c r="T785" s="638">
        <f t="shared" si="11171"/>
        <v>1030</v>
      </c>
      <c r="U785" s="638">
        <f>'23년(세부_실적)'!S1065</f>
        <v>0</v>
      </c>
      <c r="V785" s="638">
        <f t="shared" si="11172"/>
        <v>0</v>
      </c>
      <c r="W785" s="638">
        <f>'23년(세부_실적)'!U1065</f>
        <v>1.03</v>
      </c>
      <c r="X785" s="638">
        <f t="shared" si="11173"/>
        <v>1030</v>
      </c>
      <c r="Y785" s="638">
        <f>'23년(세부_실적)'!W1065</f>
        <v>0</v>
      </c>
      <c r="Z785" s="638">
        <f t="shared" si="11174"/>
        <v>0</v>
      </c>
      <c r="AA785" s="638">
        <f>'23년(세부_실적)'!Y1065</f>
        <v>1.03</v>
      </c>
      <c r="AB785" s="638">
        <f t="shared" si="11174"/>
        <v>1030</v>
      </c>
      <c r="AC785" s="638">
        <f>'23년(세부_실적)'!AA1065</f>
        <v>0</v>
      </c>
      <c r="AD785" s="638">
        <f t="shared" ref="AD785" si="11339">AC785*1000</f>
        <v>0</v>
      </c>
      <c r="AE785" s="638">
        <f>'23년(세부_실적)'!AC1065</f>
        <v>0</v>
      </c>
      <c r="AF785" s="638">
        <f t="shared" ref="AF785" si="11340">AE785*1000</f>
        <v>0</v>
      </c>
      <c r="AG785" s="638">
        <f>'23년(세부_실적)'!AE1065</f>
        <v>0</v>
      </c>
      <c r="AH785" s="638">
        <f t="shared" ref="AH785" si="11341">AG785*1000</f>
        <v>0</v>
      </c>
      <c r="AI785" s="638">
        <f>'23년(세부_실적)'!AG1065</f>
        <v>0</v>
      </c>
      <c r="AJ785" s="638">
        <f t="shared" ref="AJ785" si="11342">AI785*1000</f>
        <v>0</v>
      </c>
      <c r="AK785" s="638">
        <f>'23년(세부_실적)'!AI1065</f>
        <v>1.03</v>
      </c>
      <c r="AL785" s="638">
        <f t="shared" ref="AL785" si="11343">AK785*1000</f>
        <v>1030</v>
      </c>
      <c r="AM785" s="638">
        <f>'23년(세부_실적)'!AK1065</f>
        <v>0</v>
      </c>
      <c r="AN785" s="638">
        <f t="shared" ref="AN785" si="11344">AM785*1000</f>
        <v>0</v>
      </c>
      <c r="AO785" s="638">
        <f>'23년(세부_실적)'!AM1065</f>
        <v>0</v>
      </c>
      <c r="AP785" s="638">
        <f t="shared" ref="AP785" si="11345">AO785*1000</f>
        <v>0</v>
      </c>
      <c r="AQ785" s="638">
        <f>'23년(세부_실적)'!AO1065</f>
        <v>0</v>
      </c>
      <c r="AR785" s="638">
        <f t="shared" ref="AR785" si="11346">AQ785*1000</f>
        <v>0</v>
      </c>
      <c r="AS785" s="638">
        <f>'23년(세부_실적)'!AQ1065</f>
        <v>0</v>
      </c>
      <c r="AT785" s="638">
        <f t="shared" ref="AT785" si="11347">AS785*1000</f>
        <v>0</v>
      </c>
      <c r="AU785" s="638">
        <f>'23년(세부_실적)'!AS1065</f>
        <v>0</v>
      </c>
      <c r="AV785" s="638">
        <f t="shared" ref="AV785" si="11348">AU785*1000</f>
        <v>0</v>
      </c>
      <c r="AW785" s="638">
        <f>'23년(세부_실적)'!AU1065</f>
        <v>0</v>
      </c>
      <c r="AX785" s="638">
        <f t="shared" ref="AX785" si="11349">AW785*1000</f>
        <v>0</v>
      </c>
      <c r="AY785" s="638">
        <f>'23년(세부_실적)'!AW1065</f>
        <v>0</v>
      </c>
      <c r="AZ785" s="638">
        <f t="shared" ref="AZ785" si="11350">AY785*1000</f>
        <v>0</v>
      </c>
      <c r="BA785" s="638">
        <f>'23년(세부_실적)'!AY1065</f>
        <v>0</v>
      </c>
      <c r="BB785" s="638">
        <f t="shared" ref="BB785" si="11351">BA785*1000</f>
        <v>0</v>
      </c>
      <c r="BC785" s="638">
        <f>'23년(세부_실적)'!BA1065</f>
        <v>0</v>
      </c>
      <c r="BD785" s="638">
        <f t="shared" ref="BD785" si="11352">BC785*1000</f>
        <v>0</v>
      </c>
      <c r="BF785" s="617">
        <v>1.097</v>
      </c>
      <c r="BG785" s="617">
        <v>2.4771045454545453</v>
      </c>
      <c r="BH785" s="617"/>
      <c r="BI785" s="617"/>
      <c r="BJ785" s="617">
        <v>1.097</v>
      </c>
      <c r="BK785" s="617">
        <v>2.4771045454545453</v>
      </c>
      <c r="BL785" s="617">
        <v>4.5999999999999996</v>
      </c>
      <c r="BM785" s="617"/>
      <c r="BN785" s="617">
        <v>1.097</v>
      </c>
      <c r="BO785" s="617">
        <v>2.4771045454545453</v>
      </c>
      <c r="BP785" s="617"/>
      <c r="BQ785" s="617"/>
      <c r="BR785" s="617">
        <v>1.097</v>
      </c>
      <c r="BS785" s="617">
        <v>2.5020645454545454</v>
      </c>
      <c r="BT785" s="617">
        <v>4.5999999999999996</v>
      </c>
      <c r="BU785" s="617"/>
      <c r="BV785" s="617">
        <v>1.097</v>
      </c>
      <c r="BW785" s="617">
        <v>2.5020645454545454</v>
      </c>
      <c r="BX785" s="617"/>
      <c r="BY785" s="617"/>
      <c r="BZ785" s="617">
        <v>1.097</v>
      </c>
      <c r="CA785" s="617">
        <v>2.5020645454545454</v>
      </c>
      <c r="CB785" s="617"/>
      <c r="CC785" s="617"/>
      <c r="CD785" s="617"/>
      <c r="CE785" s="617"/>
      <c r="CF785" s="617"/>
      <c r="CG785" s="617"/>
      <c r="CH785" s="617"/>
      <c r="CI785" s="617"/>
      <c r="CJ785" s="617"/>
      <c r="CK785" s="617"/>
      <c r="CL785" s="617"/>
      <c r="CM785" s="617"/>
      <c r="CN785" s="617"/>
      <c r="CO785" s="617"/>
      <c r="CP785" s="617"/>
      <c r="CQ785" s="617"/>
      <c r="CR785" s="617"/>
      <c r="CS785" s="617"/>
      <c r="CT785" s="617"/>
      <c r="CU785" s="617"/>
      <c r="CV785" s="617"/>
      <c r="CW785" s="617"/>
      <c r="CX785" s="617"/>
      <c r="CY785" s="617"/>
      <c r="CZ785" s="617"/>
      <c r="DA785" s="617"/>
      <c r="DB785" s="6">
        <f t="shared" si="11203"/>
        <v>0</v>
      </c>
      <c r="DC785" s="6">
        <f t="shared" si="11204"/>
        <v>6037254.3600000003</v>
      </c>
      <c r="DD785" s="6">
        <f t="shared" si="11205"/>
        <v>0</v>
      </c>
      <c r="DE785" s="6">
        <f t="shared" si="11206"/>
        <v>0</v>
      </c>
      <c r="DF785" s="6">
        <f t="shared" si="11207"/>
        <v>0</v>
      </c>
      <c r="DG785" s="6">
        <f t="shared" si="11208"/>
        <v>0</v>
      </c>
      <c r="DH785" s="6">
        <f t="shared" si="11209"/>
        <v>0</v>
      </c>
      <c r="DI785" s="6">
        <f t="shared" si="11210"/>
        <v>0</v>
      </c>
      <c r="DJ785" s="6">
        <f t="shared" si="11211"/>
        <v>0</v>
      </c>
      <c r="DK785" s="6">
        <f t="shared" si="11212"/>
        <v>0</v>
      </c>
      <c r="DL785" s="6">
        <f t="shared" si="11213"/>
        <v>0</v>
      </c>
      <c r="DM785" s="6">
        <f t="shared" si="11214"/>
        <v>0</v>
      </c>
      <c r="DO785" s="6">
        <f t="shared" si="11215"/>
        <v>0</v>
      </c>
      <c r="DP785" s="6">
        <f t="shared" si="11216"/>
        <v>4690821.3587263636</v>
      </c>
      <c r="DQ785" s="6">
        <f t="shared" si="11217"/>
        <v>0</v>
      </c>
      <c r="DR785" s="6">
        <f t="shared" si="11218"/>
        <v>0</v>
      </c>
      <c r="DS785" s="6">
        <f t="shared" si="11219"/>
        <v>0</v>
      </c>
      <c r="DT785" s="6">
        <f t="shared" si="11220"/>
        <v>0</v>
      </c>
      <c r="DU785" s="6">
        <f t="shared" si="11221"/>
        <v>0</v>
      </c>
      <c r="DV785" s="6">
        <f t="shared" si="11222"/>
        <v>0</v>
      </c>
      <c r="DW785" s="6">
        <f t="shared" si="11223"/>
        <v>0</v>
      </c>
      <c r="DX785" s="6">
        <f t="shared" si="11224"/>
        <v>0</v>
      </c>
      <c r="DY785" s="6">
        <f t="shared" si="11225"/>
        <v>0</v>
      </c>
      <c r="DZ785" s="6">
        <f t="shared" si="11226"/>
        <v>0</v>
      </c>
    </row>
    <row r="786" spans="2:130" ht="12" customHeight="1" outlineLevel="1">
      <c r="B786" s="6">
        <f>'23년(세부_실적)'!A1066</f>
        <v>780</v>
      </c>
      <c r="C786" s="620"/>
      <c r="D786" s="620"/>
      <c r="E786" s="622" t="str">
        <f>'23년(세부_실적)'!D1066</f>
        <v>830mm, 6.5K</v>
      </c>
      <c r="F786" s="622" t="str">
        <f>'23년(세부_실적)'!E1066</f>
        <v>PLN021-T1015765T4S-562</v>
      </c>
      <c r="G786" s="622" t="s">
        <v>1723</v>
      </c>
      <c r="H786" s="622" t="str">
        <f>'23년(세부_실적)'!F1066</f>
        <v>T10</v>
      </c>
      <c r="I786" s="617" t="str">
        <f>'23년(세부_실적)'!G1066</f>
        <v>구</v>
      </c>
      <c r="J786" s="617" t="str">
        <f>'23년(세부_실적)'!H1066</f>
        <v>SY</v>
      </c>
      <c r="K786" s="617">
        <f>'23년(세부_실적)'!I1066</f>
        <v>4.5999999999999996</v>
      </c>
      <c r="L786" s="617">
        <f>'23년(세부_실적)'!J1066</f>
        <v>0</v>
      </c>
      <c r="M786" s="617">
        <f>'23년(세부_실적)'!K1066</f>
        <v>4.5999999999999996</v>
      </c>
      <c r="N786" s="617">
        <f>'23년(세부_실적)'!L1066</f>
        <v>0</v>
      </c>
      <c r="O786" s="617">
        <f>'23년(세부_실적)'!M1066</f>
        <v>4.5999999999999996</v>
      </c>
      <c r="P786" s="617">
        <f>'23년(세부_실적)'!N1066</f>
        <v>0</v>
      </c>
      <c r="Q786" s="617">
        <f>'23년(세부_실적)'!O1066</f>
        <v>4.5999999999999996</v>
      </c>
      <c r="R786" s="617">
        <f>'23년(세부_실적)'!P1066</f>
        <v>0</v>
      </c>
      <c r="S786" s="638">
        <f>'23년(세부_실적)'!Q1066</f>
        <v>0</v>
      </c>
      <c r="T786" s="638">
        <f t="shared" si="11171"/>
        <v>0</v>
      </c>
      <c r="U786" s="638">
        <f>'23년(세부_실적)'!S1066</f>
        <v>0</v>
      </c>
      <c r="V786" s="638">
        <f t="shared" si="11172"/>
        <v>0</v>
      </c>
      <c r="W786" s="638">
        <f>'23년(세부_실적)'!U1066</f>
        <v>0</v>
      </c>
      <c r="X786" s="638">
        <f t="shared" si="11173"/>
        <v>0</v>
      </c>
      <c r="Y786" s="638">
        <f>'23년(세부_실적)'!W1066</f>
        <v>0</v>
      </c>
      <c r="Z786" s="638">
        <f t="shared" si="11174"/>
        <v>0</v>
      </c>
      <c r="AA786" s="638">
        <f>'23년(세부_실적)'!Y1066</f>
        <v>0</v>
      </c>
      <c r="AB786" s="638">
        <f t="shared" si="11174"/>
        <v>0</v>
      </c>
      <c r="AC786" s="638">
        <f>'23년(세부_실적)'!AA1066</f>
        <v>0</v>
      </c>
      <c r="AD786" s="638">
        <f t="shared" ref="AD786" si="11353">AC786*1000</f>
        <v>0</v>
      </c>
      <c r="AE786" s="638">
        <f>'23년(세부_실적)'!AC1066</f>
        <v>0</v>
      </c>
      <c r="AF786" s="638">
        <f t="shared" ref="AF786" si="11354">AE786*1000</f>
        <v>0</v>
      </c>
      <c r="AG786" s="638">
        <f>'23년(세부_실적)'!AE1066</f>
        <v>0</v>
      </c>
      <c r="AH786" s="638">
        <f t="shared" ref="AH786" si="11355">AG786*1000</f>
        <v>0</v>
      </c>
      <c r="AI786" s="638">
        <f>'23년(세부_실적)'!AG1066</f>
        <v>0</v>
      </c>
      <c r="AJ786" s="638">
        <f t="shared" ref="AJ786" si="11356">AI786*1000</f>
        <v>0</v>
      </c>
      <c r="AK786" s="638">
        <f>'23년(세부_실적)'!AI1066</f>
        <v>0</v>
      </c>
      <c r="AL786" s="638">
        <f t="shared" ref="AL786" si="11357">AK786*1000</f>
        <v>0</v>
      </c>
      <c r="AM786" s="638">
        <f>'23년(세부_실적)'!AK1066</f>
        <v>0</v>
      </c>
      <c r="AN786" s="638">
        <f t="shared" ref="AN786" si="11358">AM786*1000</f>
        <v>0</v>
      </c>
      <c r="AO786" s="638">
        <f>'23년(세부_실적)'!AM1066</f>
        <v>0</v>
      </c>
      <c r="AP786" s="638">
        <f t="shared" ref="AP786" si="11359">AO786*1000</f>
        <v>0</v>
      </c>
      <c r="AQ786" s="638">
        <f>'23년(세부_실적)'!AO1066</f>
        <v>0</v>
      </c>
      <c r="AR786" s="638">
        <f t="shared" ref="AR786" si="11360">AQ786*1000</f>
        <v>0</v>
      </c>
      <c r="AS786" s="638">
        <f>'23년(세부_실적)'!AQ1066</f>
        <v>0</v>
      </c>
      <c r="AT786" s="638">
        <f t="shared" ref="AT786" si="11361">AS786*1000</f>
        <v>0</v>
      </c>
      <c r="AU786" s="638">
        <f>'23년(세부_실적)'!AS1066</f>
        <v>0</v>
      </c>
      <c r="AV786" s="638">
        <f t="shared" ref="AV786" si="11362">AU786*1000</f>
        <v>0</v>
      </c>
      <c r="AW786" s="638">
        <f>'23년(세부_실적)'!AU1066</f>
        <v>0</v>
      </c>
      <c r="AX786" s="638">
        <f t="shared" ref="AX786" si="11363">AW786*1000</f>
        <v>0</v>
      </c>
      <c r="AY786" s="638">
        <f>'23년(세부_실적)'!AW1066</f>
        <v>0</v>
      </c>
      <c r="AZ786" s="638">
        <f t="shared" ref="AZ786" si="11364">AY786*1000</f>
        <v>0</v>
      </c>
      <c r="BA786" s="638">
        <f>'23년(세부_실적)'!AY1066</f>
        <v>0</v>
      </c>
      <c r="BB786" s="638">
        <f t="shared" ref="BB786" si="11365">BA786*1000</f>
        <v>0</v>
      </c>
      <c r="BC786" s="638">
        <f>'23년(세부_실적)'!BA1066</f>
        <v>0</v>
      </c>
      <c r="BD786" s="638">
        <f t="shared" ref="BD786" si="11366">BC786*1000</f>
        <v>0</v>
      </c>
      <c r="BF786" s="617">
        <v>1.097</v>
      </c>
      <c r="BG786" s="617">
        <v>2.4771045454545453</v>
      </c>
      <c r="BH786" s="617"/>
      <c r="BI786" s="617"/>
      <c r="BJ786" s="617">
        <v>1.097</v>
      </c>
      <c r="BK786" s="617">
        <v>2.4771045454545453</v>
      </c>
      <c r="BL786" s="617">
        <v>4.5999999999999996</v>
      </c>
      <c r="BM786" s="617"/>
      <c r="BN786" s="617">
        <v>1.097</v>
      </c>
      <c r="BO786" s="617">
        <v>2.4771045454545453</v>
      </c>
      <c r="BP786" s="617"/>
      <c r="BQ786" s="617"/>
      <c r="BR786" s="617">
        <v>1.097</v>
      </c>
      <c r="BS786" s="617">
        <v>2.5020645454545454</v>
      </c>
      <c r="BT786" s="617">
        <v>4.5999999999999996</v>
      </c>
      <c r="BU786" s="617"/>
      <c r="BV786" s="617">
        <v>1.097</v>
      </c>
      <c r="BW786" s="617">
        <v>2.5020645454545454</v>
      </c>
      <c r="BX786" s="617"/>
      <c r="BY786" s="617"/>
      <c r="BZ786" s="617">
        <v>1.097</v>
      </c>
      <c r="CA786" s="617">
        <v>2.5020645454545454</v>
      </c>
      <c r="CB786" s="617"/>
      <c r="CC786" s="617"/>
      <c r="CD786" s="617"/>
      <c r="CE786" s="617"/>
      <c r="CF786" s="617"/>
      <c r="CG786" s="617"/>
      <c r="CH786" s="617"/>
      <c r="CI786" s="617"/>
      <c r="CJ786" s="617"/>
      <c r="CK786" s="617"/>
      <c r="CL786" s="617"/>
      <c r="CM786" s="617"/>
      <c r="CN786" s="617"/>
      <c r="CO786" s="617"/>
      <c r="CP786" s="617"/>
      <c r="CQ786" s="617"/>
      <c r="CR786" s="617"/>
      <c r="CS786" s="617"/>
      <c r="CT786" s="617"/>
      <c r="CU786" s="617"/>
      <c r="CV786" s="617"/>
      <c r="CW786" s="617"/>
      <c r="CX786" s="617"/>
      <c r="CY786" s="617"/>
      <c r="CZ786" s="617"/>
      <c r="DA786" s="617"/>
      <c r="DB786" s="6">
        <f t="shared" si="11203"/>
        <v>0</v>
      </c>
      <c r="DC786" s="6">
        <f t="shared" si="11204"/>
        <v>0</v>
      </c>
      <c r="DD786" s="6">
        <f t="shared" si="11205"/>
        <v>0</v>
      </c>
      <c r="DE786" s="6">
        <f t="shared" si="11206"/>
        <v>0</v>
      </c>
      <c r="DF786" s="6">
        <f t="shared" si="11207"/>
        <v>0</v>
      </c>
      <c r="DG786" s="6">
        <f t="shared" si="11208"/>
        <v>0</v>
      </c>
      <c r="DH786" s="6">
        <f t="shared" si="11209"/>
        <v>0</v>
      </c>
      <c r="DI786" s="6">
        <f t="shared" si="11210"/>
        <v>0</v>
      </c>
      <c r="DJ786" s="6">
        <f t="shared" si="11211"/>
        <v>0</v>
      </c>
      <c r="DK786" s="6">
        <f t="shared" si="11212"/>
        <v>0</v>
      </c>
      <c r="DL786" s="6">
        <f t="shared" si="11213"/>
        <v>0</v>
      </c>
      <c r="DM786" s="6">
        <f t="shared" si="11214"/>
        <v>0</v>
      </c>
      <c r="DO786" s="6">
        <f t="shared" si="11215"/>
        <v>0</v>
      </c>
      <c r="DP786" s="6">
        <f t="shared" si="11216"/>
        <v>0</v>
      </c>
      <c r="DQ786" s="6">
        <f t="shared" si="11217"/>
        <v>0</v>
      </c>
      <c r="DR786" s="6">
        <f t="shared" si="11218"/>
        <v>0</v>
      </c>
      <c r="DS786" s="6">
        <f t="shared" si="11219"/>
        <v>0</v>
      </c>
      <c r="DT786" s="6">
        <f t="shared" si="11220"/>
        <v>0</v>
      </c>
      <c r="DU786" s="6">
        <f t="shared" si="11221"/>
        <v>0</v>
      </c>
      <c r="DV786" s="6">
        <f t="shared" si="11222"/>
        <v>0</v>
      </c>
      <c r="DW786" s="6">
        <f t="shared" si="11223"/>
        <v>0</v>
      </c>
      <c r="DX786" s="6">
        <f t="shared" si="11224"/>
        <v>0</v>
      </c>
      <c r="DY786" s="6">
        <f t="shared" si="11225"/>
        <v>0</v>
      </c>
      <c r="DZ786" s="6">
        <f t="shared" si="11226"/>
        <v>0</v>
      </c>
    </row>
    <row r="787" spans="2:130" ht="12" customHeight="1" outlineLevel="1">
      <c r="B787" s="6">
        <f>'23년(세부_실적)'!A1067</f>
        <v>781</v>
      </c>
      <c r="C787" s="620"/>
      <c r="D787" s="620"/>
      <c r="E787" s="622" t="str">
        <f>'23년(세부_실적)'!D1067</f>
        <v>1200mm, 6.5K</v>
      </c>
      <c r="F787" s="622" t="str">
        <f>'23년(세부_실적)'!E1067</f>
        <v>PLN021-T1019350T4S-562</v>
      </c>
      <c r="G787" s="622" t="s">
        <v>1724</v>
      </c>
      <c r="H787" s="622" t="str">
        <f>'23년(세부_실적)'!F1067</f>
        <v>T10</v>
      </c>
      <c r="I787" s="617" t="str">
        <f>'23년(세부_실적)'!G1067</f>
        <v>구</v>
      </c>
      <c r="J787" s="617" t="str">
        <f>'23년(세부_실적)'!H1067</f>
        <v>SY</v>
      </c>
      <c r="K787" s="617">
        <f>'23년(세부_실적)'!I1067</f>
        <v>5.16</v>
      </c>
      <c r="L787" s="617">
        <f>'23년(세부_실적)'!J1067</f>
        <v>0</v>
      </c>
      <c r="M787" s="617">
        <f>'23년(세부_실적)'!K1067</f>
        <v>5.69</v>
      </c>
      <c r="N787" s="617">
        <f>'23년(세부_실적)'!L1067</f>
        <v>0</v>
      </c>
      <c r="O787" s="617">
        <f>'23년(세부_실적)'!M1067</f>
        <v>5.69</v>
      </c>
      <c r="P787" s="617">
        <f>'23년(세부_실적)'!N1067</f>
        <v>0</v>
      </c>
      <c r="Q787" s="617">
        <f>'23년(세부_실적)'!O1067</f>
        <v>5.69</v>
      </c>
      <c r="R787" s="617">
        <f>'23년(세부_실적)'!P1067</f>
        <v>0</v>
      </c>
      <c r="S787" s="638">
        <f>'23년(세부_실적)'!Q1067</f>
        <v>1.03</v>
      </c>
      <c r="T787" s="638">
        <f t="shared" si="11171"/>
        <v>1030</v>
      </c>
      <c r="U787" s="638">
        <f>'23년(세부_실적)'!S1067</f>
        <v>0</v>
      </c>
      <c r="V787" s="638">
        <f t="shared" si="11172"/>
        <v>0</v>
      </c>
      <c r="W787" s="638">
        <f>'23년(세부_실적)'!U1067</f>
        <v>0</v>
      </c>
      <c r="X787" s="638">
        <f t="shared" si="11173"/>
        <v>0</v>
      </c>
      <c r="Y787" s="638">
        <f>'23년(세부_실적)'!W1067</f>
        <v>0</v>
      </c>
      <c r="Z787" s="638">
        <f t="shared" si="11174"/>
        <v>0</v>
      </c>
      <c r="AA787" s="638">
        <f>'23년(세부_실적)'!Y1067</f>
        <v>0</v>
      </c>
      <c r="AB787" s="638">
        <f t="shared" si="11174"/>
        <v>0</v>
      </c>
      <c r="AC787" s="638">
        <f>'23년(세부_실적)'!AA1067</f>
        <v>0</v>
      </c>
      <c r="AD787" s="638">
        <f t="shared" ref="AD787" si="11367">AC787*1000</f>
        <v>0</v>
      </c>
      <c r="AE787" s="638">
        <f>'23년(세부_실적)'!AC1067</f>
        <v>0</v>
      </c>
      <c r="AF787" s="638">
        <f t="shared" ref="AF787" si="11368">AE787*1000</f>
        <v>0</v>
      </c>
      <c r="AG787" s="638">
        <f>'23년(세부_실적)'!AE1067</f>
        <v>1.03</v>
      </c>
      <c r="AH787" s="638">
        <f t="shared" ref="AH787" si="11369">AG787*1000</f>
        <v>1030</v>
      </c>
      <c r="AI787" s="638">
        <f>'23년(세부_실적)'!AG1067</f>
        <v>1.03</v>
      </c>
      <c r="AJ787" s="638">
        <f t="shared" ref="AJ787" si="11370">AI787*1000</f>
        <v>1030</v>
      </c>
      <c r="AK787" s="638">
        <f>'23년(세부_실적)'!AI1067</f>
        <v>1.03</v>
      </c>
      <c r="AL787" s="638">
        <f t="shared" ref="AL787" si="11371">AK787*1000</f>
        <v>1030</v>
      </c>
      <c r="AM787" s="638">
        <f>'23년(세부_실적)'!AK1067</f>
        <v>0</v>
      </c>
      <c r="AN787" s="638">
        <f t="shared" ref="AN787" si="11372">AM787*1000</f>
        <v>0</v>
      </c>
      <c r="AO787" s="638">
        <f>'23년(세부_실적)'!AM1067</f>
        <v>0</v>
      </c>
      <c r="AP787" s="638">
        <f t="shared" ref="AP787" si="11373">AO787*1000</f>
        <v>0</v>
      </c>
      <c r="AQ787" s="638">
        <f>'23년(세부_실적)'!AO1067</f>
        <v>0</v>
      </c>
      <c r="AR787" s="638">
        <f t="shared" ref="AR787" si="11374">AQ787*1000</f>
        <v>0</v>
      </c>
      <c r="AS787" s="638">
        <f>'23년(세부_실적)'!AQ1067</f>
        <v>0</v>
      </c>
      <c r="AT787" s="638">
        <f t="shared" ref="AT787" si="11375">AS787*1000</f>
        <v>0</v>
      </c>
      <c r="AU787" s="638">
        <f>'23년(세부_실적)'!AS1067</f>
        <v>0</v>
      </c>
      <c r="AV787" s="638">
        <f t="shared" ref="AV787" si="11376">AU787*1000</f>
        <v>0</v>
      </c>
      <c r="AW787" s="638">
        <f>'23년(세부_실적)'!AU1067</f>
        <v>0</v>
      </c>
      <c r="AX787" s="638">
        <f t="shared" ref="AX787" si="11377">AW787*1000</f>
        <v>0</v>
      </c>
      <c r="AY787" s="638">
        <f>'23년(세부_실적)'!AW1067</f>
        <v>0</v>
      </c>
      <c r="AZ787" s="638">
        <f t="shared" ref="AZ787" si="11378">AY787*1000</f>
        <v>0</v>
      </c>
      <c r="BA787" s="638">
        <f>'23년(세부_실적)'!AY1067</f>
        <v>0</v>
      </c>
      <c r="BB787" s="638">
        <f t="shared" ref="BB787" si="11379">BA787*1000</f>
        <v>0</v>
      </c>
      <c r="BC787" s="638">
        <f>'23년(세부_실적)'!BA1067</f>
        <v>0</v>
      </c>
      <c r="BD787" s="638">
        <f t="shared" ref="BD787" si="11380">BC787*1000</f>
        <v>0</v>
      </c>
      <c r="BF787" s="617">
        <v>1.1855</v>
      </c>
      <c r="BG787" s="617">
        <v>3.1451159999999998</v>
      </c>
      <c r="BH787" s="617"/>
      <c r="BI787" s="617"/>
      <c r="BJ787" s="617">
        <v>1.1855</v>
      </c>
      <c r="BK787" s="617">
        <v>3.1451159999999998</v>
      </c>
      <c r="BL787" s="617">
        <v>5.16</v>
      </c>
      <c r="BM787" s="617"/>
      <c r="BN787" s="617">
        <v>1.1855</v>
      </c>
      <c r="BO787" s="617">
        <v>3.1451159999999998</v>
      </c>
      <c r="BP787" s="617"/>
      <c r="BQ787" s="617"/>
      <c r="BR787" s="617">
        <v>1.1855</v>
      </c>
      <c r="BS787" s="617">
        <v>3.1835079999999998</v>
      </c>
      <c r="BT787" s="617"/>
      <c r="BU787" s="617"/>
      <c r="BV787" s="617">
        <v>1.1855</v>
      </c>
      <c r="BW787" s="617">
        <v>3.1835079999999998</v>
      </c>
      <c r="BX787" s="617"/>
      <c r="BY787" s="617"/>
      <c r="BZ787" s="617">
        <v>1.1855</v>
      </c>
      <c r="CA787" s="617">
        <v>3.1835079999999998</v>
      </c>
      <c r="CB787" s="617"/>
      <c r="CC787" s="617"/>
      <c r="CD787" s="617"/>
      <c r="CE787" s="617"/>
      <c r="CF787" s="617"/>
      <c r="CG787" s="617"/>
      <c r="CH787" s="617"/>
      <c r="CI787" s="617"/>
      <c r="CJ787" s="617"/>
      <c r="CK787" s="617"/>
      <c r="CL787" s="617"/>
      <c r="CM787" s="617"/>
      <c r="CN787" s="617"/>
      <c r="CO787" s="617"/>
      <c r="CP787" s="617"/>
      <c r="CQ787" s="617"/>
      <c r="CR787" s="617"/>
      <c r="CS787" s="617"/>
      <c r="CT787" s="617"/>
      <c r="CU787" s="617"/>
      <c r="CV787" s="617"/>
      <c r="CW787" s="617"/>
      <c r="CX787" s="617"/>
      <c r="CY787" s="617"/>
      <c r="CZ787" s="617"/>
      <c r="DA787" s="617"/>
      <c r="DB787" s="6">
        <f t="shared" si="11203"/>
        <v>0</v>
      </c>
      <c r="DC787" s="6">
        <f t="shared" si="11204"/>
        <v>0</v>
      </c>
      <c r="DD787" s="6">
        <f t="shared" si="11205"/>
        <v>0</v>
      </c>
      <c r="DE787" s="6">
        <f t="shared" si="11206"/>
        <v>0</v>
      </c>
      <c r="DF787" s="6">
        <f t="shared" si="11207"/>
        <v>0</v>
      </c>
      <c r="DG787" s="6">
        <f t="shared" si="11208"/>
        <v>0</v>
      </c>
      <c r="DH787" s="6">
        <f t="shared" si="11209"/>
        <v>0</v>
      </c>
      <c r="DI787" s="6">
        <f t="shared" si="11210"/>
        <v>0</v>
      </c>
      <c r="DJ787" s="6">
        <f t="shared" si="11211"/>
        <v>0</v>
      </c>
      <c r="DK787" s="6">
        <f t="shared" si="11212"/>
        <v>0</v>
      </c>
      <c r="DL787" s="6">
        <f t="shared" si="11213"/>
        <v>0</v>
      </c>
      <c r="DM787" s="6">
        <f t="shared" si="11214"/>
        <v>0</v>
      </c>
      <c r="DO787" s="6">
        <f t="shared" si="11215"/>
        <v>0</v>
      </c>
      <c r="DP787" s="6">
        <f t="shared" si="11216"/>
        <v>0</v>
      </c>
      <c r="DQ787" s="6">
        <f t="shared" si="11217"/>
        <v>0</v>
      </c>
      <c r="DR787" s="6">
        <f t="shared" si="11218"/>
        <v>0</v>
      </c>
      <c r="DS787" s="6">
        <f t="shared" si="11219"/>
        <v>0</v>
      </c>
      <c r="DT787" s="6">
        <f t="shared" si="11220"/>
        <v>5851136.7299951995</v>
      </c>
      <c r="DU787" s="6">
        <f t="shared" si="11221"/>
        <v>0</v>
      </c>
      <c r="DV787" s="6">
        <f t="shared" si="11222"/>
        <v>0</v>
      </c>
      <c r="DW787" s="6">
        <f t="shared" si="11223"/>
        <v>0</v>
      </c>
      <c r="DX787" s="6">
        <f t="shared" si="11224"/>
        <v>0</v>
      </c>
      <c r="DY787" s="6">
        <f t="shared" si="11225"/>
        <v>0</v>
      </c>
      <c r="DZ787" s="6">
        <f t="shared" si="11226"/>
        <v>0</v>
      </c>
    </row>
    <row r="788" spans="2:130" ht="12" customHeight="1" outlineLevel="1">
      <c r="B788" s="6">
        <f>'23년(세부_실적)'!A1068</f>
        <v>782</v>
      </c>
      <c r="C788" s="620"/>
      <c r="D788" s="620"/>
      <c r="E788" s="622" t="str">
        <f>'23년(세부_실적)'!D1068</f>
        <v>1200mm, 6.5K</v>
      </c>
      <c r="F788" s="622" t="str">
        <f>'23년(세부_실적)'!E1068</f>
        <v>PLN021-T1019365T4S-562</v>
      </c>
      <c r="G788" s="622" t="s">
        <v>1725</v>
      </c>
      <c r="H788" s="622" t="str">
        <f>'23년(세부_실적)'!F1068</f>
        <v>T10</v>
      </c>
      <c r="I788" s="617" t="str">
        <f>'23년(세부_실적)'!G1068</f>
        <v>구</v>
      </c>
      <c r="J788" s="617" t="str">
        <f>'23년(세부_실적)'!H1068</f>
        <v>SY</v>
      </c>
      <c r="K788" s="617">
        <f>'23년(세부_실적)'!I1068</f>
        <v>5.16</v>
      </c>
      <c r="L788" s="617">
        <f>'23년(세부_실적)'!J1068</f>
        <v>0</v>
      </c>
      <c r="M788" s="617">
        <f>'23년(세부_실적)'!K1068</f>
        <v>5.16</v>
      </c>
      <c r="N788" s="617">
        <f>'23년(세부_실적)'!L1068</f>
        <v>0</v>
      </c>
      <c r="O788" s="617">
        <f>'23년(세부_실적)'!M1068</f>
        <v>5.16</v>
      </c>
      <c r="P788" s="617">
        <f>'23년(세부_실적)'!N1068</f>
        <v>0</v>
      </c>
      <c r="Q788" s="617">
        <f>'23년(세부_실적)'!O1068</f>
        <v>5.16</v>
      </c>
      <c r="R788" s="617">
        <f>'23년(세부_실적)'!P1068</f>
        <v>0</v>
      </c>
      <c r="S788" s="638">
        <f>'23년(세부_실적)'!Q1068</f>
        <v>0.309</v>
      </c>
      <c r="T788" s="638">
        <f t="shared" si="11171"/>
        <v>309</v>
      </c>
      <c r="U788" s="638">
        <f>'23년(세부_실적)'!S1068</f>
        <v>0</v>
      </c>
      <c r="V788" s="638">
        <f t="shared" si="11172"/>
        <v>0</v>
      </c>
      <c r="W788" s="638">
        <f>'23년(세부_실적)'!U1068</f>
        <v>0</v>
      </c>
      <c r="X788" s="638">
        <f t="shared" si="11173"/>
        <v>0</v>
      </c>
      <c r="Y788" s="638">
        <f>'23년(세부_실적)'!W1068</f>
        <v>0</v>
      </c>
      <c r="Z788" s="638">
        <f t="shared" si="11174"/>
        <v>0</v>
      </c>
      <c r="AA788" s="638">
        <f>'23년(세부_실적)'!Y1068</f>
        <v>0</v>
      </c>
      <c r="AB788" s="638">
        <f t="shared" si="11174"/>
        <v>0</v>
      </c>
      <c r="AC788" s="638">
        <f>'23년(세부_실적)'!AA1068</f>
        <v>0</v>
      </c>
      <c r="AD788" s="638">
        <f t="shared" ref="AD788" si="11381">AC788*1000</f>
        <v>0</v>
      </c>
      <c r="AE788" s="638">
        <f>'23년(세부_실적)'!AC1068</f>
        <v>0</v>
      </c>
      <c r="AF788" s="638">
        <f t="shared" ref="AF788" si="11382">AE788*1000</f>
        <v>0</v>
      </c>
      <c r="AG788" s="638">
        <f>'23년(세부_실적)'!AE1068</f>
        <v>0.309</v>
      </c>
      <c r="AH788" s="638">
        <f t="shared" ref="AH788" si="11383">AG788*1000</f>
        <v>309</v>
      </c>
      <c r="AI788" s="638">
        <f>'23년(세부_실적)'!AG1068</f>
        <v>0.309</v>
      </c>
      <c r="AJ788" s="638">
        <f t="shared" ref="AJ788" si="11384">AI788*1000</f>
        <v>309</v>
      </c>
      <c r="AK788" s="638">
        <f>'23년(세부_실적)'!AI1068</f>
        <v>0.309</v>
      </c>
      <c r="AL788" s="638">
        <f t="shared" ref="AL788" si="11385">AK788*1000</f>
        <v>309</v>
      </c>
      <c r="AM788" s="638">
        <f>'23년(세부_실적)'!AK1068</f>
        <v>0</v>
      </c>
      <c r="AN788" s="638">
        <f t="shared" ref="AN788" si="11386">AM788*1000</f>
        <v>0</v>
      </c>
      <c r="AO788" s="638">
        <f>'23년(세부_실적)'!AM1068</f>
        <v>0</v>
      </c>
      <c r="AP788" s="638">
        <f t="shared" ref="AP788" si="11387">AO788*1000</f>
        <v>0</v>
      </c>
      <c r="AQ788" s="638">
        <f>'23년(세부_실적)'!AO1068</f>
        <v>0</v>
      </c>
      <c r="AR788" s="638">
        <f t="shared" ref="AR788" si="11388">AQ788*1000</f>
        <v>0</v>
      </c>
      <c r="AS788" s="638">
        <f>'23년(세부_실적)'!AQ1068</f>
        <v>0</v>
      </c>
      <c r="AT788" s="638">
        <f t="shared" ref="AT788" si="11389">AS788*1000</f>
        <v>0</v>
      </c>
      <c r="AU788" s="638">
        <f>'23년(세부_실적)'!AS1068</f>
        <v>0</v>
      </c>
      <c r="AV788" s="638">
        <f t="shared" ref="AV788" si="11390">AU788*1000</f>
        <v>0</v>
      </c>
      <c r="AW788" s="638">
        <f>'23년(세부_실적)'!AU1068</f>
        <v>0</v>
      </c>
      <c r="AX788" s="638">
        <f t="shared" ref="AX788" si="11391">AW788*1000</f>
        <v>0</v>
      </c>
      <c r="AY788" s="638">
        <f>'23년(세부_실적)'!AW1068</f>
        <v>0</v>
      </c>
      <c r="AZ788" s="638">
        <f t="shared" ref="AZ788" si="11392">AY788*1000</f>
        <v>0</v>
      </c>
      <c r="BA788" s="638">
        <f>'23년(세부_실적)'!AY1068</f>
        <v>0</v>
      </c>
      <c r="BB788" s="638">
        <f t="shared" ref="BB788" si="11393">BA788*1000</f>
        <v>0</v>
      </c>
      <c r="BC788" s="638">
        <f>'23년(세부_실적)'!BA1068</f>
        <v>0</v>
      </c>
      <c r="BD788" s="638">
        <f t="shared" ref="BD788" si="11394">BC788*1000</f>
        <v>0</v>
      </c>
      <c r="BF788" s="617">
        <v>1.1855</v>
      </c>
      <c r="BG788" s="617">
        <v>3.155253000000001</v>
      </c>
      <c r="BH788" s="617"/>
      <c r="BI788" s="617"/>
      <c r="BJ788" s="617">
        <v>1.1855</v>
      </c>
      <c r="BK788" s="617">
        <v>3.155253000000001</v>
      </c>
      <c r="BL788" s="617">
        <v>5.16</v>
      </c>
      <c r="BM788" s="617"/>
      <c r="BN788" s="617">
        <v>1.1855</v>
      </c>
      <c r="BO788" s="617">
        <v>3.155253000000001</v>
      </c>
      <c r="BP788" s="617"/>
      <c r="BQ788" s="617"/>
      <c r="BR788" s="617">
        <v>1.1855</v>
      </c>
      <c r="BS788" s="617">
        <v>3.1935079999999996</v>
      </c>
      <c r="BT788" s="617">
        <v>5.16</v>
      </c>
      <c r="BU788" s="617"/>
      <c r="BV788" s="617">
        <v>1.1855</v>
      </c>
      <c r="BW788" s="617">
        <v>3.1935079999999996</v>
      </c>
      <c r="BX788" s="617"/>
      <c r="BY788" s="617"/>
      <c r="BZ788" s="617">
        <v>1.1855</v>
      </c>
      <c r="CA788" s="617">
        <v>3.1935079999999996</v>
      </c>
      <c r="CB788" s="617"/>
      <c r="CC788" s="617"/>
      <c r="CD788" s="617"/>
      <c r="CE788" s="617"/>
      <c r="CF788" s="617"/>
      <c r="CG788" s="617"/>
      <c r="CH788" s="617"/>
      <c r="CI788" s="617"/>
      <c r="CJ788" s="617"/>
      <c r="CK788" s="617"/>
      <c r="CL788" s="617"/>
      <c r="CM788" s="617"/>
      <c r="CN788" s="617"/>
      <c r="CO788" s="617"/>
      <c r="CP788" s="617"/>
      <c r="CQ788" s="617"/>
      <c r="CR788" s="617"/>
      <c r="CS788" s="617"/>
      <c r="CT788" s="617"/>
      <c r="CU788" s="617"/>
      <c r="CV788" s="617"/>
      <c r="CW788" s="617"/>
      <c r="CX788" s="617"/>
      <c r="CY788" s="617"/>
      <c r="CZ788" s="617"/>
      <c r="DA788" s="617"/>
      <c r="DB788" s="6">
        <f t="shared" si="11203"/>
        <v>0</v>
      </c>
      <c r="DC788" s="6">
        <f t="shared" si="11204"/>
        <v>0</v>
      </c>
      <c r="DD788" s="6">
        <f t="shared" si="11205"/>
        <v>0</v>
      </c>
      <c r="DE788" s="6">
        <f t="shared" si="11206"/>
        <v>0</v>
      </c>
      <c r="DF788" s="6">
        <f t="shared" si="11207"/>
        <v>0</v>
      </c>
      <c r="DG788" s="6">
        <f t="shared" si="11208"/>
        <v>0</v>
      </c>
      <c r="DH788" s="6">
        <f t="shared" si="11209"/>
        <v>0</v>
      </c>
      <c r="DI788" s="6">
        <f t="shared" si="11210"/>
        <v>0</v>
      </c>
      <c r="DJ788" s="6">
        <f t="shared" si="11211"/>
        <v>0</v>
      </c>
      <c r="DK788" s="6">
        <f t="shared" si="11212"/>
        <v>0</v>
      </c>
      <c r="DL788" s="6">
        <f t="shared" si="11213"/>
        <v>0</v>
      </c>
      <c r="DM788" s="6">
        <f t="shared" si="11214"/>
        <v>0</v>
      </c>
      <c r="DO788" s="6">
        <f t="shared" si="11215"/>
        <v>0</v>
      </c>
      <c r="DP788" s="6">
        <f t="shared" si="11216"/>
        <v>0</v>
      </c>
      <c r="DQ788" s="6">
        <f t="shared" si="11217"/>
        <v>0</v>
      </c>
      <c r="DR788" s="6">
        <f t="shared" si="11218"/>
        <v>0</v>
      </c>
      <c r="DS788" s="6">
        <f t="shared" si="11219"/>
        <v>0</v>
      </c>
      <c r="DT788" s="6">
        <f t="shared" si="11220"/>
        <v>1759358.72969856</v>
      </c>
      <c r="DU788" s="6">
        <f t="shared" si="11221"/>
        <v>0</v>
      </c>
      <c r="DV788" s="6">
        <f t="shared" si="11222"/>
        <v>0</v>
      </c>
      <c r="DW788" s="6">
        <f t="shared" si="11223"/>
        <v>0</v>
      </c>
      <c r="DX788" s="6">
        <f t="shared" si="11224"/>
        <v>0</v>
      </c>
      <c r="DY788" s="6">
        <f t="shared" si="11225"/>
        <v>0</v>
      </c>
      <c r="DZ788" s="6">
        <f t="shared" si="11226"/>
        <v>0</v>
      </c>
    </row>
    <row r="789" spans="2:130" ht="12" customHeight="1" outlineLevel="1">
      <c r="B789" s="6">
        <f>'23년(세부_실적)'!A1069</f>
        <v>783</v>
      </c>
      <c r="C789" s="620"/>
      <c r="D789" s="620"/>
      <c r="E789" s="622" t="str">
        <f>'23년(세부_실적)'!D1069</f>
        <v>1200mm, 6.5K</v>
      </c>
      <c r="F789" s="622" t="str">
        <f>'23년(세부_실적)'!E1069</f>
        <v>PLN021-T1038450T2C-562</v>
      </c>
      <c r="G789" s="622" t="s">
        <v>1726</v>
      </c>
      <c r="H789" s="622" t="str">
        <f>'23년(세부_실적)'!F1069</f>
        <v>T10</v>
      </c>
      <c r="I789" s="617" t="str">
        <f>'23년(세부_실적)'!G1069</f>
        <v>구</v>
      </c>
      <c r="J789" s="617" t="str">
        <f>'23년(세부_실적)'!H1069</f>
        <v>SY</v>
      </c>
      <c r="K789" s="617">
        <f>'23년(세부_실적)'!I1069</f>
        <v>13.97</v>
      </c>
      <c r="L789" s="617">
        <f>'23년(세부_실적)'!J1069</f>
        <v>0</v>
      </c>
      <c r="M789" s="617">
        <f>'23년(세부_실적)'!K1069</f>
        <v>13.97</v>
      </c>
      <c r="N789" s="617">
        <f>'23년(세부_실적)'!L1069</f>
        <v>0</v>
      </c>
      <c r="O789" s="617">
        <f>'23년(세부_실적)'!M1069</f>
        <v>13.97</v>
      </c>
      <c r="P789" s="617">
        <f>'23년(세부_실적)'!N1069</f>
        <v>0</v>
      </c>
      <c r="Q789" s="617">
        <f>'23년(세부_실적)'!O1069</f>
        <v>13.97</v>
      </c>
      <c r="R789" s="617">
        <f>'23년(세부_실적)'!P1069</f>
        <v>0</v>
      </c>
      <c r="S789" s="638">
        <f>'23년(세부_실적)'!Q1069</f>
        <v>0</v>
      </c>
      <c r="T789" s="638">
        <f t="shared" si="11171"/>
        <v>0</v>
      </c>
      <c r="U789" s="638">
        <f>'23년(세부_실적)'!S1069</f>
        <v>0</v>
      </c>
      <c r="V789" s="638">
        <f t="shared" si="11172"/>
        <v>0</v>
      </c>
      <c r="W789" s="638">
        <f>'23년(세부_실적)'!U1069</f>
        <v>0</v>
      </c>
      <c r="X789" s="638">
        <f t="shared" si="11173"/>
        <v>0</v>
      </c>
      <c r="Y789" s="638">
        <f>'23년(세부_실적)'!W1069</f>
        <v>0</v>
      </c>
      <c r="Z789" s="638">
        <f t="shared" si="11174"/>
        <v>0</v>
      </c>
      <c r="AA789" s="638">
        <f>'23년(세부_실적)'!Y1069</f>
        <v>0</v>
      </c>
      <c r="AB789" s="638">
        <f t="shared" si="11174"/>
        <v>0</v>
      </c>
      <c r="AC789" s="638">
        <f>'23년(세부_실적)'!AA1069</f>
        <v>0</v>
      </c>
      <c r="AD789" s="638">
        <f t="shared" ref="AD789" si="11395">AC789*1000</f>
        <v>0</v>
      </c>
      <c r="AE789" s="638">
        <f>'23년(세부_실적)'!AC1069</f>
        <v>0</v>
      </c>
      <c r="AF789" s="638">
        <f t="shared" ref="AF789" si="11396">AE789*1000</f>
        <v>0</v>
      </c>
      <c r="AG789" s="638">
        <f>'23년(세부_실적)'!AE1069</f>
        <v>0</v>
      </c>
      <c r="AH789" s="638">
        <f t="shared" ref="AH789" si="11397">AG789*1000</f>
        <v>0</v>
      </c>
      <c r="AI789" s="638">
        <f>'23년(세부_실적)'!AG1069</f>
        <v>0</v>
      </c>
      <c r="AJ789" s="638">
        <f t="shared" ref="AJ789" si="11398">AI789*1000</f>
        <v>0</v>
      </c>
      <c r="AK789" s="638">
        <f>'23년(세부_실적)'!AI1069</f>
        <v>0</v>
      </c>
      <c r="AL789" s="638">
        <f t="shared" ref="AL789" si="11399">AK789*1000</f>
        <v>0</v>
      </c>
      <c r="AM789" s="638">
        <f>'23년(세부_실적)'!AK1069</f>
        <v>0</v>
      </c>
      <c r="AN789" s="638">
        <f t="shared" ref="AN789" si="11400">AM789*1000</f>
        <v>0</v>
      </c>
      <c r="AO789" s="638">
        <f>'23년(세부_실적)'!AM1069</f>
        <v>0</v>
      </c>
      <c r="AP789" s="638">
        <f t="shared" ref="AP789" si="11401">AO789*1000</f>
        <v>0</v>
      </c>
      <c r="AQ789" s="638">
        <f>'23년(세부_실적)'!AO1069</f>
        <v>0</v>
      </c>
      <c r="AR789" s="638">
        <f t="shared" ref="AR789" si="11402">AQ789*1000</f>
        <v>0</v>
      </c>
      <c r="AS789" s="638">
        <f>'23년(세부_실적)'!AQ1069</f>
        <v>0</v>
      </c>
      <c r="AT789" s="638">
        <f t="shared" ref="AT789" si="11403">AS789*1000</f>
        <v>0</v>
      </c>
      <c r="AU789" s="638">
        <f>'23년(세부_실적)'!AS1069</f>
        <v>0</v>
      </c>
      <c r="AV789" s="638">
        <f t="shared" ref="AV789" si="11404">AU789*1000</f>
        <v>0</v>
      </c>
      <c r="AW789" s="638">
        <f>'23년(세부_실적)'!AU1069</f>
        <v>0</v>
      </c>
      <c r="AX789" s="638">
        <f t="shared" ref="AX789" si="11405">AW789*1000</f>
        <v>0</v>
      </c>
      <c r="AY789" s="638">
        <f>'23년(세부_실적)'!AW1069</f>
        <v>0</v>
      </c>
      <c r="AZ789" s="638">
        <f t="shared" ref="AZ789" si="11406">AY789*1000</f>
        <v>0</v>
      </c>
      <c r="BA789" s="638">
        <f>'23년(세부_실적)'!AY1069</f>
        <v>0</v>
      </c>
      <c r="BB789" s="638">
        <f t="shared" ref="BB789" si="11407">BA789*1000</f>
        <v>0</v>
      </c>
      <c r="BC789" s="638">
        <f>'23년(세부_실적)'!BA1069</f>
        <v>0</v>
      </c>
      <c r="BD789" s="638">
        <f t="shared" ref="BD789" si="11408">BC789*1000</f>
        <v>0</v>
      </c>
      <c r="BF789" s="617">
        <v>2.4</v>
      </c>
      <c r="BG789" s="617">
        <v>6.9326919090909085</v>
      </c>
      <c r="BH789" s="617"/>
      <c r="BI789" s="617"/>
      <c r="BJ789" s="617">
        <v>2.4</v>
      </c>
      <c r="BK789" s="617">
        <v>6.9326919090909085</v>
      </c>
      <c r="BL789" s="617">
        <v>13.97</v>
      </c>
      <c r="BM789" s="617"/>
      <c r="BN789" s="617">
        <v>2.4</v>
      </c>
      <c r="BO789" s="617">
        <v>6.9326919090909085</v>
      </c>
      <c r="BP789" s="617"/>
      <c r="BQ789" s="617"/>
      <c r="BR789" s="617">
        <v>2.4</v>
      </c>
      <c r="BS789" s="617">
        <v>6.9326919090909085</v>
      </c>
      <c r="BT789" s="617"/>
      <c r="BU789" s="617"/>
      <c r="BV789" s="617">
        <v>2.4</v>
      </c>
      <c r="BW789" s="617">
        <v>6.9326919090909085</v>
      </c>
      <c r="BX789" s="617"/>
      <c r="BY789" s="617"/>
      <c r="BZ789" s="617">
        <v>2.4</v>
      </c>
      <c r="CA789" s="617">
        <v>6.9326919090909085</v>
      </c>
      <c r="CB789" s="617"/>
      <c r="CC789" s="617"/>
      <c r="CD789" s="617"/>
      <c r="CE789" s="617"/>
      <c r="CF789" s="617"/>
      <c r="CG789" s="617"/>
      <c r="CH789" s="617"/>
      <c r="CI789" s="617"/>
      <c r="CJ789" s="617"/>
      <c r="CK789" s="617"/>
      <c r="CL789" s="617"/>
      <c r="CM789" s="617"/>
      <c r="CN789" s="617"/>
      <c r="CO789" s="617"/>
      <c r="CP789" s="617"/>
      <c r="CQ789" s="617"/>
      <c r="CR789" s="617"/>
      <c r="CS789" s="617"/>
      <c r="CT789" s="617"/>
      <c r="CU789" s="617"/>
      <c r="CV789" s="617"/>
      <c r="CW789" s="617"/>
      <c r="CX789" s="617"/>
      <c r="CY789" s="617"/>
      <c r="CZ789" s="617"/>
      <c r="DA789" s="617"/>
      <c r="DB789" s="6">
        <f t="shared" si="11203"/>
        <v>0</v>
      </c>
      <c r="DC789" s="6">
        <f t="shared" si="11204"/>
        <v>0</v>
      </c>
      <c r="DD789" s="6">
        <f t="shared" si="11205"/>
        <v>0</v>
      </c>
      <c r="DE789" s="6">
        <f t="shared" si="11206"/>
        <v>0</v>
      </c>
      <c r="DF789" s="6">
        <f t="shared" si="11207"/>
        <v>0</v>
      </c>
      <c r="DG789" s="6">
        <f t="shared" si="11208"/>
        <v>0</v>
      </c>
      <c r="DH789" s="6">
        <f t="shared" si="11209"/>
        <v>0</v>
      </c>
      <c r="DI789" s="6">
        <f t="shared" si="11210"/>
        <v>0</v>
      </c>
      <c r="DJ789" s="6">
        <f t="shared" si="11211"/>
        <v>0</v>
      </c>
      <c r="DK789" s="6">
        <f t="shared" si="11212"/>
        <v>0</v>
      </c>
      <c r="DL789" s="6">
        <f t="shared" si="11213"/>
        <v>0</v>
      </c>
      <c r="DM789" s="6">
        <f t="shared" si="11214"/>
        <v>0</v>
      </c>
      <c r="DO789" s="6">
        <f t="shared" si="11215"/>
        <v>0</v>
      </c>
      <c r="DP789" s="6">
        <f t="shared" si="11216"/>
        <v>0</v>
      </c>
      <c r="DQ789" s="6">
        <f t="shared" si="11217"/>
        <v>0</v>
      </c>
      <c r="DR789" s="6">
        <f t="shared" si="11218"/>
        <v>0</v>
      </c>
      <c r="DS789" s="6">
        <f t="shared" si="11219"/>
        <v>0</v>
      </c>
      <c r="DT789" s="6">
        <f t="shared" si="11220"/>
        <v>0</v>
      </c>
      <c r="DU789" s="6">
        <f t="shared" si="11221"/>
        <v>0</v>
      </c>
      <c r="DV789" s="6">
        <f t="shared" si="11222"/>
        <v>0</v>
      </c>
      <c r="DW789" s="6">
        <f t="shared" si="11223"/>
        <v>0</v>
      </c>
      <c r="DX789" s="6">
        <f t="shared" si="11224"/>
        <v>0</v>
      </c>
      <c r="DY789" s="6">
        <f t="shared" si="11225"/>
        <v>0</v>
      </c>
      <c r="DZ789" s="6">
        <f t="shared" si="11226"/>
        <v>0</v>
      </c>
    </row>
    <row r="790" spans="2:130" ht="12" customHeight="1" outlineLevel="1">
      <c r="B790" s="6">
        <f>'23년(세부_실적)'!A1070</f>
        <v>784</v>
      </c>
      <c r="C790" s="620"/>
      <c r="D790" s="631" t="str">
        <f>'23년(세부_실적)'!C1070</f>
        <v>제품계</v>
      </c>
      <c r="E790" s="632"/>
      <c r="F790" s="632"/>
      <c r="G790" s="632"/>
      <c r="H790" s="633"/>
      <c r="I790" s="634"/>
      <c r="J790" s="634"/>
      <c r="K790" s="634">
        <f>'23년(세부_실적)'!I1070</f>
        <v>0</v>
      </c>
      <c r="L790" s="634">
        <f>'23년(세부_실적)'!J1070</f>
        <v>0</v>
      </c>
      <c r="M790" s="634">
        <f>'23년(세부_실적)'!K1070</f>
        <v>0</v>
      </c>
      <c r="N790" s="634">
        <f>'23년(세부_실적)'!L1070</f>
        <v>0</v>
      </c>
      <c r="O790" s="634">
        <f>'23년(세부_실적)'!M1070</f>
        <v>0</v>
      </c>
      <c r="P790" s="634">
        <f>'23년(세부_실적)'!N1070</f>
        <v>0</v>
      </c>
      <c r="Q790" s="634">
        <f>'23년(세부_실적)'!O1070</f>
        <v>0</v>
      </c>
      <c r="R790" s="634">
        <f>'23년(세부_실적)'!P1070</f>
        <v>0</v>
      </c>
      <c r="S790" s="639">
        <f>'23년(세부_실적)'!Q1070</f>
        <v>666.55799999999942</v>
      </c>
      <c r="T790" s="639">
        <f t="shared" si="11171"/>
        <v>666557.99999999942</v>
      </c>
      <c r="U790" s="639">
        <f>'23년(세부_실적)'!S1070</f>
        <v>33.098999999999997</v>
      </c>
      <c r="V790" s="639">
        <f t="shared" si="11172"/>
        <v>33099</v>
      </c>
      <c r="W790" s="639">
        <f>'23년(세부_실적)'!U1070</f>
        <v>46.116000000000007</v>
      </c>
      <c r="X790" s="639">
        <f t="shared" si="11173"/>
        <v>46116.000000000007</v>
      </c>
      <c r="Y790" s="639">
        <f>'23년(세부_실적)'!W1070</f>
        <v>40.591999999999999</v>
      </c>
      <c r="Z790" s="639">
        <f t="shared" si="11174"/>
        <v>40592</v>
      </c>
      <c r="AA790" s="639">
        <f>'23년(세부_실적)'!Y1070</f>
        <v>119.80699999999999</v>
      </c>
      <c r="AB790" s="639">
        <f t="shared" si="11174"/>
        <v>119806.99999999999</v>
      </c>
      <c r="AC790" s="639">
        <f>'23년(세부_실적)'!AA1070</f>
        <v>67.495000000000005</v>
      </c>
      <c r="AD790" s="639">
        <f t="shared" ref="AD790" si="11409">AC790*1000</f>
        <v>67495</v>
      </c>
      <c r="AE790" s="639">
        <f>'23년(세부_실적)'!AC1070</f>
        <v>98.564000000000021</v>
      </c>
      <c r="AF790" s="639">
        <f t="shared" ref="AF790" si="11410">AE790*1000</f>
        <v>98564.000000000015</v>
      </c>
      <c r="AG790" s="639">
        <f>'23년(세부_실적)'!AE1070</f>
        <v>85.416999999999987</v>
      </c>
      <c r="AH790" s="639">
        <f t="shared" ref="AH790" si="11411">AG790*1000</f>
        <v>85416.999999999985</v>
      </c>
      <c r="AI790" s="639">
        <f>'23년(세부_실적)'!AG1070</f>
        <v>251.47599999999991</v>
      </c>
      <c r="AJ790" s="639">
        <f t="shared" ref="AJ790" si="11412">AI790*1000</f>
        <v>251475.99999999991</v>
      </c>
      <c r="AK790" s="639">
        <f>'23년(세부_실적)'!AI1070</f>
        <v>371.28299999999996</v>
      </c>
      <c r="AL790" s="639">
        <f t="shared" ref="AL790" si="11413">AK790*1000</f>
        <v>371282.99999999994</v>
      </c>
      <c r="AM790" s="639">
        <f>'23년(세부_실적)'!AK1070</f>
        <v>61.644000000000034</v>
      </c>
      <c r="AN790" s="639">
        <f t="shared" ref="AN790" si="11414">AM790*1000</f>
        <v>61644.000000000036</v>
      </c>
      <c r="AO790" s="639">
        <f>'23년(세부_실적)'!AM1070</f>
        <v>66.914999999999992</v>
      </c>
      <c r="AP790" s="639">
        <f t="shared" ref="AP790" si="11415">AO790*1000</f>
        <v>66914.999999999985</v>
      </c>
      <c r="AQ790" s="639">
        <f>'23년(세부_실적)'!AO1070</f>
        <v>32.603999999999999</v>
      </c>
      <c r="AR790" s="639">
        <f t="shared" ref="AR790" si="11416">AQ790*1000</f>
        <v>32604</v>
      </c>
      <c r="AS790" s="639">
        <f>'23년(세부_실적)'!AQ1070</f>
        <v>161.16300000000004</v>
      </c>
      <c r="AT790" s="639">
        <f t="shared" ref="AT790" si="11417">AS790*1000</f>
        <v>161163.00000000003</v>
      </c>
      <c r="AU790" s="639">
        <f>'23년(세부_실적)'!AS1070</f>
        <v>53.537000000000006</v>
      </c>
      <c r="AV790" s="639">
        <f t="shared" ref="AV790" si="11418">AU790*1000</f>
        <v>53537.000000000007</v>
      </c>
      <c r="AW790" s="639">
        <f>'23년(세부_실적)'!AU1070</f>
        <v>43.747000000000007</v>
      </c>
      <c r="AX790" s="639">
        <f t="shared" ref="AX790" si="11419">AW790*1000</f>
        <v>43747.000000000007</v>
      </c>
      <c r="AY790" s="639">
        <f>'23년(세부_실적)'!AW1070</f>
        <v>36.828000000000003</v>
      </c>
      <c r="AZ790" s="639">
        <f t="shared" ref="AZ790" si="11420">AY790*1000</f>
        <v>36828</v>
      </c>
      <c r="BA790" s="639">
        <f>'23년(세부_실적)'!AY1070</f>
        <v>134.11199999999999</v>
      </c>
      <c r="BB790" s="639">
        <f t="shared" ref="BB790" si="11421">BA790*1000</f>
        <v>134112</v>
      </c>
      <c r="BC790" s="639">
        <f>'23년(세부_실적)'!BA1070</f>
        <v>295.27499999999981</v>
      </c>
      <c r="BD790" s="639">
        <f t="shared" ref="BD790" si="11422">BC790*1000</f>
        <v>295274.99999999983</v>
      </c>
      <c r="BF790" s="617"/>
      <c r="BG790" s="617"/>
      <c r="BH790" s="617"/>
      <c r="BI790" s="617"/>
      <c r="BJ790" s="617"/>
      <c r="BK790" s="617"/>
      <c r="BL790" s="617"/>
      <c r="BM790" s="617"/>
      <c r="BN790" s="617"/>
      <c r="BO790" s="617"/>
      <c r="BP790" s="617"/>
      <c r="BQ790" s="617"/>
      <c r="BR790" s="617"/>
      <c r="BS790" s="617"/>
      <c r="BT790" s="617"/>
      <c r="BU790" s="617"/>
      <c r="BV790" s="617"/>
      <c r="BW790" s="617"/>
      <c r="BX790" s="617"/>
      <c r="BY790" s="617"/>
      <c r="BZ790" s="617"/>
      <c r="CA790" s="617"/>
      <c r="CB790" s="617"/>
      <c r="CC790" s="617"/>
      <c r="CD790" s="617"/>
      <c r="CE790" s="617"/>
      <c r="CF790" s="617"/>
      <c r="CG790" s="617"/>
      <c r="CH790" s="617"/>
      <c r="CI790" s="617"/>
      <c r="CJ790" s="617"/>
      <c r="CK790" s="617"/>
      <c r="CL790" s="617"/>
      <c r="CM790" s="617"/>
      <c r="CN790" s="617"/>
      <c r="CO790" s="617"/>
      <c r="CP790" s="617"/>
      <c r="CQ790" s="617"/>
      <c r="CR790" s="617"/>
      <c r="CS790" s="617"/>
      <c r="CT790" s="617"/>
      <c r="CU790" s="617"/>
      <c r="CV790" s="617"/>
      <c r="CW790" s="617"/>
      <c r="CX790" s="617"/>
      <c r="CY790" s="617"/>
      <c r="CZ790" s="617"/>
      <c r="DA790" s="617"/>
      <c r="DB790" s="6">
        <f t="shared" si="11203"/>
        <v>0</v>
      </c>
      <c r="DC790" s="6">
        <f t="shared" si="11204"/>
        <v>0</v>
      </c>
      <c r="DD790" s="6">
        <f t="shared" si="11205"/>
        <v>0</v>
      </c>
      <c r="DE790" s="6">
        <f t="shared" si="11206"/>
        <v>0</v>
      </c>
      <c r="DF790" s="6">
        <f t="shared" si="11207"/>
        <v>0</v>
      </c>
      <c r="DG790" s="6">
        <f t="shared" si="11208"/>
        <v>0</v>
      </c>
      <c r="DH790" s="6">
        <f t="shared" si="11209"/>
        <v>0</v>
      </c>
      <c r="DI790" s="6">
        <f t="shared" si="11210"/>
        <v>0</v>
      </c>
      <c r="DJ790" s="6">
        <f t="shared" si="11211"/>
        <v>0</v>
      </c>
      <c r="DK790" s="6">
        <f t="shared" si="11212"/>
        <v>0</v>
      </c>
      <c r="DL790" s="6">
        <f t="shared" si="11213"/>
        <v>0</v>
      </c>
      <c r="DM790" s="6">
        <f t="shared" si="11214"/>
        <v>0</v>
      </c>
      <c r="DO790" s="6">
        <f t="shared" si="11215"/>
        <v>0</v>
      </c>
      <c r="DP790" s="6">
        <f t="shared" si="11216"/>
        <v>0</v>
      </c>
      <c r="DQ790" s="6">
        <f t="shared" si="11217"/>
        <v>0</v>
      </c>
      <c r="DR790" s="6">
        <f t="shared" si="11218"/>
        <v>0</v>
      </c>
      <c r="DS790" s="6">
        <f t="shared" si="11219"/>
        <v>0</v>
      </c>
      <c r="DT790" s="6">
        <f t="shared" si="11220"/>
        <v>0</v>
      </c>
      <c r="DU790" s="6">
        <f t="shared" si="11221"/>
        <v>0</v>
      </c>
      <c r="DV790" s="6">
        <f t="shared" si="11222"/>
        <v>0</v>
      </c>
      <c r="DW790" s="6">
        <f t="shared" si="11223"/>
        <v>0</v>
      </c>
      <c r="DX790" s="6">
        <f t="shared" si="11224"/>
        <v>0</v>
      </c>
      <c r="DY790" s="6">
        <f t="shared" si="11225"/>
        <v>0</v>
      </c>
      <c r="DZ790" s="6">
        <f t="shared" si="11226"/>
        <v>0</v>
      </c>
    </row>
    <row r="791" spans="2:130" ht="12" customHeight="1" outlineLevel="1">
      <c r="B791" s="6">
        <f>'23년(세부_실적)'!A1071</f>
        <v>785</v>
      </c>
      <c r="C791" s="620"/>
      <c r="D791" s="618" t="str">
        <f>'23년(세부_실적)'!C1071</f>
        <v>공장등</v>
      </c>
      <c r="E791" s="622" t="str">
        <f>'23년(세부_실적)'!D1071</f>
        <v>80W</v>
      </c>
      <c r="F791" s="622" t="str">
        <f>'23년(세부_실적)'!E1071</f>
        <v>PLN044-HB08150T412-563</v>
      </c>
      <c r="G791" s="622" t="s">
        <v>1727</v>
      </c>
      <c r="H791" s="622" t="str">
        <f>'23년(세부_실적)'!F1071</f>
        <v>120도</v>
      </c>
      <c r="I791" s="617" t="str">
        <f>'23년(세부_실적)'!G1071</f>
        <v>구</v>
      </c>
      <c r="J791" s="617" t="str">
        <f>'23년(세부_실적)'!H1071</f>
        <v>SY</v>
      </c>
      <c r="K791" s="617">
        <f>'23년(세부_실적)'!I1071</f>
        <v>47.81</v>
      </c>
      <c r="L791" s="617">
        <f>'23년(세부_실적)'!J1071</f>
        <v>0</v>
      </c>
      <c r="M791" s="617">
        <f>'23년(세부_실적)'!K1071</f>
        <v>47.81</v>
      </c>
      <c r="N791" s="617">
        <f>'23년(세부_실적)'!L1071</f>
        <v>0</v>
      </c>
      <c r="O791" s="617">
        <f>'23년(세부_실적)'!M1071</f>
        <v>0</v>
      </c>
      <c r="P791" s="617">
        <f>'23년(세부_실적)'!N1071</f>
        <v>0</v>
      </c>
      <c r="Q791" s="617">
        <f>'23년(세부_실적)'!O1071</f>
        <v>0</v>
      </c>
      <c r="R791" s="617">
        <f>'23년(세부_실적)'!P1071</f>
        <v>0</v>
      </c>
      <c r="S791" s="638">
        <f>'23년(세부_실적)'!Q1071</f>
        <v>0</v>
      </c>
      <c r="T791" s="638">
        <f t="shared" si="11171"/>
        <v>0</v>
      </c>
      <c r="U791" s="638">
        <f>'23년(세부_실적)'!S1071</f>
        <v>0</v>
      </c>
      <c r="V791" s="638">
        <f t="shared" si="11172"/>
        <v>0</v>
      </c>
      <c r="W791" s="638">
        <f>'23년(세부_실적)'!U1071</f>
        <v>0</v>
      </c>
      <c r="X791" s="638">
        <f t="shared" si="11173"/>
        <v>0</v>
      </c>
      <c r="Y791" s="638">
        <f>'23년(세부_실적)'!W1071</f>
        <v>0</v>
      </c>
      <c r="Z791" s="638">
        <f t="shared" si="11174"/>
        <v>0</v>
      </c>
      <c r="AA791" s="638">
        <f>'23년(세부_실적)'!Y1071</f>
        <v>0</v>
      </c>
      <c r="AB791" s="638">
        <f t="shared" si="11174"/>
        <v>0</v>
      </c>
      <c r="AC791" s="638">
        <f>'23년(세부_실적)'!AA1071</f>
        <v>0</v>
      </c>
      <c r="AD791" s="638">
        <f t="shared" ref="AD791" si="11423">AC791*1000</f>
        <v>0</v>
      </c>
      <c r="AE791" s="638">
        <f>'23년(세부_실적)'!AC1071</f>
        <v>0</v>
      </c>
      <c r="AF791" s="638">
        <f t="shared" ref="AF791" si="11424">AE791*1000</f>
        <v>0</v>
      </c>
      <c r="AG791" s="638">
        <f>'23년(세부_실적)'!AE1071</f>
        <v>0</v>
      </c>
      <c r="AH791" s="638">
        <f t="shared" ref="AH791" si="11425">AG791*1000</f>
        <v>0</v>
      </c>
      <c r="AI791" s="638">
        <f>'23년(세부_실적)'!AG1071</f>
        <v>0</v>
      </c>
      <c r="AJ791" s="638">
        <f t="shared" ref="AJ791" si="11426">AI791*1000</f>
        <v>0</v>
      </c>
      <c r="AK791" s="638">
        <f>'23년(세부_실적)'!AI1071</f>
        <v>0</v>
      </c>
      <c r="AL791" s="638">
        <f t="shared" ref="AL791" si="11427">AK791*1000</f>
        <v>0</v>
      </c>
      <c r="AM791" s="638">
        <f>'23년(세부_실적)'!AK1071</f>
        <v>0</v>
      </c>
      <c r="AN791" s="638">
        <f t="shared" ref="AN791" si="11428">AM791*1000</f>
        <v>0</v>
      </c>
      <c r="AO791" s="638">
        <f>'23년(세부_실적)'!AM1071</f>
        <v>0</v>
      </c>
      <c r="AP791" s="638">
        <f t="shared" ref="AP791" si="11429">AO791*1000</f>
        <v>0</v>
      </c>
      <c r="AQ791" s="638">
        <f>'23년(세부_실적)'!AO1071</f>
        <v>0</v>
      </c>
      <c r="AR791" s="638">
        <f t="shared" ref="AR791" si="11430">AQ791*1000</f>
        <v>0</v>
      </c>
      <c r="AS791" s="638">
        <f>'23년(세부_실적)'!AQ1071</f>
        <v>0</v>
      </c>
      <c r="AT791" s="638">
        <f t="shared" ref="AT791" si="11431">AS791*1000</f>
        <v>0</v>
      </c>
      <c r="AU791" s="638">
        <f>'23년(세부_실적)'!AS1071</f>
        <v>0</v>
      </c>
      <c r="AV791" s="638">
        <f t="shared" ref="AV791" si="11432">AU791*1000</f>
        <v>0</v>
      </c>
      <c r="AW791" s="638">
        <f>'23년(세부_실적)'!AU1071</f>
        <v>0</v>
      </c>
      <c r="AX791" s="638">
        <f t="shared" ref="AX791" si="11433">AW791*1000</f>
        <v>0</v>
      </c>
      <c r="AY791" s="638">
        <f>'23년(세부_실적)'!AW1071</f>
        <v>0</v>
      </c>
      <c r="AZ791" s="638">
        <f t="shared" ref="AZ791" si="11434">AY791*1000</f>
        <v>0</v>
      </c>
      <c r="BA791" s="638">
        <f>'23년(세부_실적)'!AY1071</f>
        <v>0</v>
      </c>
      <c r="BB791" s="638">
        <f t="shared" ref="BB791" si="11435">BA791*1000</f>
        <v>0</v>
      </c>
      <c r="BC791" s="638">
        <f>'23년(세부_실적)'!BA1071</f>
        <v>0</v>
      </c>
      <c r="BD791" s="638">
        <f t="shared" ref="BD791" si="11436">BC791*1000</f>
        <v>0</v>
      </c>
      <c r="BF791" s="617"/>
      <c r="BG791" s="617"/>
      <c r="BH791" s="617"/>
      <c r="BI791" s="617"/>
      <c r="BJ791" s="617"/>
      <c r="BK791" s="617"/>
      <c r="BL791" s="617"/>
      <c r="BM791" s="617"/>
      <c r="BN791" s="617"/>
      <c r="BO791" s="617"/>
      <c r="BP791" s="617"/>
      <c r="BQ791" s="617"/>
      <c r="BR791" s="617"/>
      <c r="BS791" s="617"/>
      <c r="BT791" s="617"/>
      <c r="BU791" s="617"/>
      <c r="BV791" s="617"/>
      <c r="BW791" s="617"/>
      <c r="BX791" s="617"/>
      <c r="BY791" s="617"/>
      <c r="BZ791" s="617"/>
      <c r="CA791" s="617"/>
      <c r="CB791" s="617"/>
      <c r="CC791" s="617"/>
      <c r="CD791" s="617"/>
      <c r="CE791" s="617"/>
      <c r="CF791" s="617"/>
      <c r="CG791" s="617"/>
      <c r="CH791" s="617"/>
      <c r="CI791" s="617"/>
      <c r="CJ791" s="617"/>
      <c r="CK791" s="617"/>
      <c r="CL791" s="617"/>
      <c r="CM791" s="617"/>
      <c r="CN791" s="617"/>
      <c r="CO791" s="617"/>
      <c r="CP791" s="617"/>
      <c r="CQ791" s="617"/>
      <c r="CR791" s="617"/>
      <c r="CS791" s="617"/>
      <c r="CT791" s="617"/>
      <c r="CU791" s="617"/>
      <c r="CV791" s="617"/>
      <c r="CW791" s="617"/>
      <c r="CX791" s="617"/>
      <c r="CY791" s="617"/>
      <c r="CZ791" s="617"/>
      <c r="DA791" s="617"/>
      <c r="DB791" s="6">
        <f t="shared" si="11203"/>
        <v>0</v>
      </c>
      <c r="DC791" s="6">
        <f t="shared" si="11204"/>
        <v>0</v>
      </c>
      <c r="DD791" s="6">
        <f t="shared" si="11205"/>
        <v>0</v>
      </c>
      <c r="DE791" s="6">
        <f t="shared" si="11206"/>
        <v>0</v>
      </c>
      <c r="DF791" s="6">
        <f t="shared" si="11207"/>
        <v>0</v>
      </c>
      <c r="DG791" s="6">
        <f t="shared" si="11208"/>
        <v>0</v>
      </c>
      <c r="DH791" s="6">
        <f t="shared" si="11209"/>
        <v>0</v>
      </c>
      <c r="DI791" s="6">
        <f t="shared" si="11210"/>
        <v>0</v>
      </c>
      <c r="DJ791" s="6">
        <f t="shared" si="11211"/>
        <v>0</v>
      </c>
      <c r="DK791" s="6">
        <f t="shared" si="11212"/>
        <v>0</v>
      </c>
      <c r="DL791" s="6">
        <f t="shared" si="11213"/>
        <v>0</v>
      </c>
      <c r="DM791" s="6">
        <f t="shared" si="11214"/>
        <v>0</v>
      </c>
      <c r="DO791" s="6">
        <f t="shared" si="11215"/>
        <v>0</v>
      </c>
      <c r="DP791" s="6">
        <f t="shared" si="11216"/>
        <v>0</v>
      </c>
      <c r="DQ791" s="6">
        <f t="shared" si="11217"/>
        <v>0</v>
      </c>
      <c r="DR791" s="6">
        <f t="shared" si="11218"/>
        <v>0</v>
      </c>
      <c r="DS791" s="6">
        <f t="shared" si="11219"/>
        <v>0</v>
      </c>
      <c r="DT791" s="6">
        <f t="shared" si="11220"/>
        <v>0</v>
      </c>
      <c r="DU791" s="6">
        <f t="shared" si="11221"/>
        <v>0</v>
      </c>
      <c r="DV791" s="6">
        <f t="shared" si="11222"/>
        <v>0</v>
      </c>
      <c r="DW791" s="6">
        <f t="shared" si="11223"/>
        <v>0</v>
      </c>
      <c r="DX791" s="6">
        <f t="shared" si="11224"/>
        <v>0</v>
      </c>
      <c r="DY791" s="6">
        <f t="shared" si="11225"/>
        <v>0</v>
      </c>
      <c r="DZ791" s="6">
        <f t="shared" si="11226"/>
        <v>0</v>
      </c>
    </row>
    <row r="792" spans="2:130" ht="12" customHeight="1" outlineLevel="1">
      <c r="B792" s="6">
        <f>'23년(세부_실적)'!A1072</f>
        <v>786</v>
      </c>
      <c r="C792" s="620"/>
      <c r="D792" s="620"/>
      <c r="E792" s="622" t="str">
        <f>'23년(세부_실적)'!D1072</f>
        <v>80W</v>
      </c>
      <c r="F792" s="622" t="str">
        <f>'23년(세부_실적)'!E1072</f>
        <v>PLN044-HB08150T480-563</v>
      </c>
      <c r="G792" s="622" t="s">
        <v>1728</v>
      </c>
      <c r="H792" s="622" t="str">
        <f>'23년(세부_실적)'!F1072</f>
        <v>80도</v>
      </c>
      <c r="I792" s="617" t="str">
        <f>'23년(세부_실적)'!G1072</f>
        <v>구</v>
      </c>
      <c r="J792" s="617" t="str">
        <f>'23년(세부_실적)'!H1072</f>
        <v>SY</v>
      </c>
      <c r="K792" s="617">
        <f>'23년(세부_실적)'!I1072</f>
        <v>51.21</v>
      </c>
      <c r="L792" s="617">
        <f>'23년(세부_실적)'!J1072</f>
        <v>0</v>
      </c>
      <c r="M792" s="617">
        <f>'23년(세부_실적)'!K1072</f>
        <v>51.21</v>
      </c>
      <c r="N792" s="617">
        <f>'23년(세부_실적)'!L1072</f>
        <v>0</v>
      </c>
      <c r="O792" s="617">
        <f>'23년(세부_실적)'!M1072</f>
        <v>0</v>
      </c>
      <c r="P792" s="617">
        <f>'23년(세부_실적)'!N1072</f>
        <v>0</v>
      </c>
      <c r="Q792" s="617">
        <f>'23년(세부_실적)'!O1072</f>
        <v>0</v>
      </c>
      <c r="R792" s="617">
        <f>'23년(세부_실적)'!P1072</f>
        <v>0</v>
      </c>
      <c r="S792" s="638">
        <f>'23년(세부_실적)'!Q1072</f>
        <v>0</v>
      </c>
      <c r="T792" s="638">
        <f t="shared" si="11171"/>
        <v>0</v>
      </c>
      <c r="U792" s="638">
        <f>'23년(세부_실적)'!S1072</f>
        <v>0</v>
      </c>
      <c r="V792" s="638">
        <f t="shared" si="11172"/>
        <v>0</v>
      </c>
      <c r="W792" s="638">
        <f>'23년(세부_실적)'!U1072</f>
        <v>0</v>
      </c>
      <c r="X792" s="638">
        <f t="shared" si="11173"/>
        <v>0</v>
      </c>
      <c r="Y792" s="638">
        <f>'23년(세부_실적)'!W1072</f>
        <v>0</v>
      </c>
      <c r="Z792" s="638">
        <f t="shared" si="11174"/>
        <v>0</v>
      </c>
      <c r="AA792" s="638">
        <f>'23년(세부_실적)'!Y1072</f>
        <v>0</v>
      </c>
      <c r="AB792" s="638">
        <f t="shared" si="11174"/>
        <v>0</v>
      </c>
      <c r="AC792" s="638">
        <f>'23년(세부_실적)'!AA1072</f>
        <v>0</v>
      </c>
      <c r="AD792" s="638">
        <f t="shared" ref="AD792" si="11437">AC792*1000</f>
        <v>0</v>
      </c>
      <c r="AE792" s="638">
        <f>'23년(세부_실적)'!AC1072</f>
        <v>0</v>
      </c>
      <c r="AF792" s="638">
        <f t="shared" ref="AF792" si="11438">AE792*1000</f>
        <v>0</v>
      </c>
      <c r="AG792" s="638">
        <f>'23년(세부_실적)'!AE1072</f>
        <v>0</v>
      </c>
      <c r="AH792" s="638">
        <f t="shared" ref="AH792" si="11439">AG792*1000</f>
        <v>0</v>
      </c>
      <c r="AI792" s="638">
        <f>'23년(세부_실적)'!AG1072</f>
        <v>0</v>
      </c>
      <c r="AJ792" s="638">
        <f t="shared" ref="AJ792" si="11440">AI792*1000</f>
        <v>0</v>
      </c>
      <c r="AK792" s="638">
        <f>'23년(세부_실적)'!AI1072</f>
        <v>0</v>
      </c>
      <c r="AL792" s="638">
        <f t="shared" ref="AL792" si="11441">AK792*1000</f>
        <v>0</v>
      </c>
      <c r="AM792" s="638">
        <f>'23년(세부_실적)'!AK1072</f>
        <v>0</v>
      </c>
      <c r="AN792" s="638">
        <f t="shared" ref="AN792" si="11442">AM792*1000</f>
        <v>0</v>
      </c>
      <c r="AO792" s="638">
        <f>'23년(세부_실적)'!AM1072</f>
        <v>0</v>
      </c>
      <c r="AP792" s="638">
        <f t="shared" ref="AP792" si="11443">AO792*1000</f>
        <v>0</v>
      </c>
      <c r="AQ792" s="638">
        <f>'23년(세부_실적)'!AO1072</f>
        <v>0</v>
      </c>
      <c r="AR792" s="638">
        <f t="shared" ref="AR792" si="11444">AQ792*1000</f>
        <v>0</v>
      </c>
      <c r="AS792" s="638">
        <f>'23년(세부_실적)'!AQ1072</f>
        <v>0</v>
      </c>
      <c r="AT792" s="638">
        <f t="shared" ref="AT792" si="11445">AS792*1000</f>
        <v>0</v>
      </c>
      <c r="AU792" s="638">
        <f>'23년(세부_실적)'!AS1072</f>
        <v>0</v>
      </c>
      <c r="AV792" s="638">
        <f t="shared" ref="AV792" si="11446">AU792*1000</f>
        <v>0</v>
      </c>
      <c r="AW792" s="638">
        <f>'23년(세부_실적)'!AU1072</f>
        <v>0</v>
      </c>
      <c r="AX792" s="638">
        <f t="shared" ref="AX792" si="11447">AW792*1000</f>
        <v>0</v>
      </c>
      <c r="AY792" s="638">
        <f>'23년(세부_실적)'!AW1072</f>
        <v>0</v>
      </c>
      <c r="AZ792" s="638">
        <f t="shared" ref="AZ792" si="11448">AY792*1000</f>
        <v>0</v>
      </c>
      <c r="BA792" s="638">
        <f>'23년(세부_실적)'!AY1072</f>
        <v>0</v>
      </c>
      <c r="BB792" s="638">
        <f t="shared" ref="BB792" si="11449">BA792*1000</f>
        <v>0</v>
      </c>
      <c r="BC792" s="638">
        <f>'23년(세부_실적)'!BA1072</f>
        <v>0</v>
      </c>
      <c r="BD792" s="638">
        <f t="shared" ref="BD792" si="11450">BC792*1000</f>
        <v>0</v>
      </c>
      <c r="BF792" s="617"/>
      <c r="BG792" s="617"/>
      <c r="BH792" s="617"/>
      <c r="BI792" s="617"/>
      <c r="BJ792" s="617"/>
      <c r="BK792" s="617"/>
      <c r="BL792" s="617"/>
      <c r="BM792" s="617"/>
      <c r="BN792" s="617"/>
      <c r="BO792" s="617"/>
      <c r="BP792" s="617"/>
      <c r="BQ792" s="617"/>
      <c r="BR792" s="617"/>
      <c r="BS792" s="617"/>
      <c r="BT792" s="617"/>
      <c r="BU792" s="617"/>
      <c r="BV792" s="617"/>
      <c r="BW792" s="617"/>
      <c r="BX792" s="617"/>
      <c r="BY792" s="617"/>
      <c r="BZ792" s="617"/>
      <c r="CA792" s="617"/>
      <c r="CB792" s="617"/>
      <c r="CC792" s="617"/>
      <c r="CD792" s="617"/>
      <c r="CE792" s="617"/>
      <c r="CF792" s="617"/>
      <c r="CG792" s="617"/>
      <c r="CH792" s="617"/>
      <c r="CI792" s="617"/>
      <c r="CJ792" s="617"/>
      <c r="CK792" s="617"/>
      <c r="CL792" s="617"/>
      <c r="CM792" s="617"/>
      <c r="CN792" s="617"/>
      <c r="CO792" s="617"/>
      <c r="CP792" s="617"/>
      <c r="CQ792" s="617"/>
      <c r="CR792" s="617"/>
      <c r="CS792" s="617"/>
      <c r="CT792" s="617"/>
      <c r="CU792" s="617"/>
      <c r="CV792" s="617"/>
      <c r="CW792" s="617"/>
      <c r="CX792" s="617"/>
      <c r="CY792" s="617"/>
      <c r="CZ792" s="617"/>
      <c r="DA792" s="617"/>
      <c r="DB792" s="6">
        <f t="shared" si="11203"/>
        <v>0</v>
      </c>
      <c r="DC792" s="6">
        <f t="shared" si="11204"/>
        <v>0</v>
      </c>
      <c r="DD792" s="6">
        <f t="shared" si="11205"/>
        <v>0</v>
      </c>
      <c r="DE792" s="6">
        <f t="shared" si="11206"/>
        <v>0</v>
      </c>
      <c r="DF792" s="6">
        <f t="shared" si="11207"/>
        <v>0</v>
      </c>
      <c r="DG792" s="6">
        <f t="shared" si="11208"/>
        <v>0</v>
      </c>
      <c r="DH792" s="6">
        <f t="shared" si="11209"/>
        <v>0</v>
      </c>
      <c r="DI792" s="6">
        <f t="shared" si="11210"/>
        <v>0</v>
      </c>
      <c r="DJ792" s="6">
        <f t="shared" si="11211"/>
        <v>0</v>
      </c>
      <c r="DK792" s="6">
        <f t="shared" si="11212"/>
        <v>0</v>
      </c>
      <c r="DL792" s="6">
        <f t="shared" si="11213"/>
        <v>0</v>
      </c>
      <c r="DM792" s="6">
        <f t="shared" si="11214"/>
        <v>0</v>
      </c>
      <c r="DO792" s="6">
        <f t="shared" si="11215"/>
        <v>0</v>
      </c>
      <c r="DP792" s="6">
        <f t="shared" si="11216"/>
        <v>0</v>
      </c>
      <c r="DQ792" s="6">
        <f t="shared" si="11217"/>
        <v>0</v>
      </c>
      <c r="DR792" s="6">
        <f t="shared" si="11218"/>
        <v>0</v>
      </c>
      <c r="DS792" s="6">
        <f t="shared" si="11219"/>
        <v>0</v>
      </c>
      <c r="DT792" s="6">
        <f t="shared" si="11220"/>
        <v>0</v>
      </c>
      <c r="DU792" s="6">
        <f t="shared" si="11221"/>
        <v>0</v>
      </c>
      <c r="DV792" s="6">
        <f t="shared" si="11222"/>
        <v>0</v>
      </c>
      <c r="DW792" s="6">
        <f t="shared" si="11223"/>
        <v>0</v>
      </c>
      <c r="DX792" s="6">
        <f t="shared" si="11224"/>
        <v>0</v>
      </c>
      <c r="DY792" s="6">
        <f t="shared" si="11225"/>
        <v>0</v>
      </c>
      <c r="DZ792" s="6">
        <f t="shared" si="11226"/>
        <v>0</v>
      </c>
    </row>
    <row r="793" spans="2:130" ht="12" customHeight="1" outlineLevel="1">
      <c r="B793" s="6">
        <f>'23년(세부_실적)'!A1073</f>
        <v>787</v>
      </c>
      <c r="C793" s="620"/>
      <c r="D793" s="620"/>
      <c r="E793" s="622" t="str">
        <f>'23년(세부_실적)'!D1073</f>
        <v>80W</v>
      </c>
      <c r="F793" s="622" t="str">
        <f>'23년(세부_실적)'!E1073</f>
        <v>PLN044-HB08150T460-563</v>
      </c>
      <c r="G793" s="622" t="s">
        <v>1729</v>
      </c>
      <c r="H793" s="622" t="str">
        <f>'23년(세부_실적)'!F1073</f>
        <v>60도</v>
      </c>
      <c r="I793" s="617" t="str">
        <f>'23년(세부_실적)'!G1073</f>
        <v>구</v>
      </c>
      <c r="J793" s="617" t="str">
        <f>'23년(세부_실적)'!H1073</f>
        <v>SY</v>
      </c>
      <c r="K793" s="617">
        <f>'23년(세부_실적)'!I1073</f>
        <v>51.21</v>
      </c>
      <c r="L793" s="617">
        <f>'23년(세부_실적)'!J1073</f>
        <v>0</v>
      </c>
      <c r="M793" s="617">
        <f>'23년(세부_실적)'!K1073</f>
        <v>51.21</v>
      </c>
      <c r="N793" s="617">
        <f>'23년(세부_실적)'!L1073</f>
        <v>0</v>
      </c>
      <c r="O793" s="617">
        <f>'23년(세부_실적)'!M1073</f>
        <v>0</v>
      </c>
      <c r="P793" s="617">
        <f>'23년(세부_실적)'!N1073</f>
        <v>0</v>
      </c>
      <c r="Q793" s="617">
        <f>'23년(세부_실적)'!O1073</f>
        <v>0</v>
      </c>
      <c r="R793" s="617">
        <f>'23년(세부_실적)'!P1073</f>
        <v>0</v>
      </c>
      <c r="S793" s="638">
        <f>'23년(세부_실적)'!Q1073</f>
        <v>0</v>
      </c>
      <c r="T793" s="638">
        <f t="shared" si="11171"/>
        <v>0</v>
      </c>
      <c r="U793" s="638">
        <f>'23년(세부_실적)'!S1073</f>
        <v>0</v>
      </c>
      <c r="V793" s="638">
        <f t="shared" si="11172"/>
        <v>0</v>
      </c>
      <c r="W793" s="638">
        <f>'23년(세부_실적)'!U1073</f>
        <v>0</v>
      </c>
      <c r="X793" s="638">
        <f t="shared" si="11173"/>
        <v>0</v>
      </c>
      <c r="Y793" s="638">
        <f>'23년(세부_실적)'!W1073</f>
        <v>0</v>
      </c>
      <c r="Z793" s="638">
        <f t="shared" si="11174"/>
        <v>0</v>
      </c>
      <c r="AA793" s="638">
        <f>'23년(세부_실적)'!Y1073</f>
        <v>0</v>
      </c>
      <c r="AB793" s="638">
        <f t="shared" si="11174"/>
        <v>0</v>
      </c>
      <c r="AC793" s="638">
        <f>'23년(세부_실적)'!AA1073</f>
        <v>0</v>
      </c>
      <c r="AD793" s="638">
        <f t="shared" ref="AD793" si="11451">AC793*1000</f>
        <v>0</v>
      </c>
      <c r="AE793" s="638">
        <f>'23년(세부_실적)'!AC1073</f>
        <v>0</v>
      </c>
      <c r="AF793" s="638">
        <f t="shared" ref="AF793" si="11452">AE793*1000</f>
        <v>0</v>
      </c>
      <c r="AG793" s="638">
        <f>'23년(세부_실적)'!AE1073</f>
        <v>0</v>
      </c>
      <c r="AH793" s="638">
        <f t="shared" ref="AH793" si="11453">AG793*1000</f>
        <v>0</v>
      </c>
      <c r="AI793" s="638">
        <f>'23년(세부_실적)'!AG1073</f>
        <v>0</v>
      </c>
      <c r="AJ793" s="638">
        <f t="shared" ref="AJ793" si="11454">AI793*1000</f>
        <v>0</v>
      </c>
      <c r="AK793" s="638">
        <f>'23년(세부_실적)'!AI1073</f>
        <v>0</v>
      </c>
      <c r="AL793" s="638">
        <f t="shared" ref="AL793" si="11455">AK793*1000</f>
        <v>0</v>
      </c>
      <c r="AM793" s="638">
        <f>'23년(세부_실적)'!AK1073</f>
        <v>0</v>
      </c>
      <c r="AN793" s="638">
        <f t="shared" ref="AN793" si="11456">AM793*1000</f>
        <v>0</v>
      </c>
      <c r="AO793" s="638">
        <f>'23년(세부_실적)'!AM1073</f>
        <v>0</v>
      </c>
      <c r="AP793" s="638">
        <f t="shared" ref="AP793" si="11457">AO793*1000</f>
        <v>0</v>
      </c>
      <c r="AQ793" s="638">
        <f>'23년(세부_실적)'!AO1073</f>
        <v>0</v>
      </c>
      <c r="AR793" s="638">
        <f t="shared" ref="AR793" si="11458">AQ793*1000</f>
        <v>0</v>
      </c>
      <c r="AS793" s="638">
        <f>'23년(세부_실적)'!AQ1073</f>
        <v>0</v>
      </c>
      <c r="AT793" s="638">
        <f t="shared" ref="AT793" si="11459">AS793*1000</f>
        <v>0</v>
      </c>
      <c r="AU793" s="638">
        <f>'23년(세부_실적)'!AS1073</f>
        <v>0</v>
      </c>
      <c r="AV793" s="638">
        <f t="shared" ref="AV793" si="11460">AU793*1000</f>
        <v>0</v>
      </c>
      <c r="AW793" s="638">
        <f>'23년(세부_실적)'!AU1073</f>
        <v>0</v>
      </c>
      <c r="AX793" s="638">
        <f t="shared" ref="AX793" si="11461">AW793*1000</f>
        <v>0</v>
      </c>
      <c r="AY793" s="638">
        <f>'23년(세부_실적)'!AW1073</f>
        <v>0</v>
      </c>
      <c r="AZ793" s="638">
        <f t="shared" ref="AZ793" si="11462">AY793*1000</f>
        <v>0</v>
      </c>
      <c r="BA793" s="638">
        <f>'23년(세부_실적)'!AY1073</f>
        <v>0</v>
      </c>
      <c r="BB793" s="638">
        <f t="shared" ref="BB793" si="11463">BA793*1000</f>
        <v>0</v>
      </c>
      <c r="BC793" s="638">
        <f>'23년(세부_실적)'!BA1073</f>
        <v>0</v>
      </c>
      <c r="BD793" s="638">
        <f t="shared" ref="BD793" si="11464">BC793*1000</f>
        <v>0</v>
      </c>
      <c r="BF793" s="617"/>
      <c r="BG793" s="617"/>
      <c r="BH793" s="617"/>
      <c r="BI793" s="617"/>
      <c r="BJ793" s="617"/>
      <c r="BK793" s="617"/>
      <c r="BL793" s="617"/>
      <c r="BM793" s="617"/>
      <c r="BN793" s="617"/>
      <c r="BO793" s="617"/>
      <c r="BP793" s="617"/>
      <c r="BQ793" s="617"/>
      <c r="BR793" s="617"/>
      <c r="BS793" s="617"/>
      <c r="BT793" s="617"/>
      <c r="BU793" s="617"/>
      <c r="BV793" s="617"/>
      <c r="BW793" s="617"/>
      <c r="BX793" s="617"/>
      <c r="BY793" s="617"/>
      <c r="BZ793" s="617"/>
      <c r="CA793" s="617"/>
      <c r="CB793" s="617"/>
      <c r="CC793" s="617"/>
      <c r="CD793" s="617"/>
      <c r="CE793" s="617"/>
      <c r="CF793" s="617"/>
      <c r="CG793" s="617"/>
      <c r="CH793" s="617"/>
      <c r="CI793" s="617"/>
      <c r="CJ793" s="617"/>
      <c r="CK793" s="617"/>
      <c r="CL793" s="617"/>
      <c r="CM793" s="617"/>
      <c r="CN793" s="617"/>
      <c r="CO793" s="617"/>
      <c r="CP793" s="617"/>
      <c r="CQ793" s="617"/>
      <c r="CR793" s="617"/>
      <c r="CS793" s="617"/>
      <c r="CT793" s="617"/>
      <c r="CU793" s="617"/>
      <c r="CV793" s="617"/>
      <c r="CW793" s="617"/>
      <c r="CX793" s="617"/>
      <c r="CY793" s="617"/>
      <c r="CZ793" s="617"/>
      <c r="DA793" s="617"/>
      <c r="DB793" s="6">
        <f t="shared" si="11203"/>
        <v>0</v>
      </c>
      <c r="DC793" s="6">
        <f t="shared" si="11204"/>
        <v>0</v>
      </c>
      <c r="DD793" s="6">
        <f t="shared" si="11205"/>
        <v>0</v>
      </c>
      <c r="DE793" s="6">
        <f t="shared" si="11206"/>
        <v>0</v>
      </c>
      <c r="DF793" s="6">
        <f t="shared" si="11207"/>
        <v>0</v>
      </c>
      <c r="DG793" s="6">
        <f t="shared" si="11208"/>
        <v>0</v>
      </c>
      <c r="DH793" s="6">
        <f t="shared" si="11209"/>
        <v>0</v>
      </c>
      <c r="DI793" s="6">
        <f t="shared" si="11210"/>
        <v>0</v>
      </c>
      <c r="DJ793" s="6">
        <f t="shared" si="11211"/>
        <v>0</v>
      </c>
      <c r="DK793" s="6">
        <f t="shared" si="11212"/>
        <v>0</v>
      </c>
      <c r="DL793" s="6">
        <f t="shared" si="11213"/>
        <v>0</v>
      </c>
      <c r="DM793" s="6">
        <f t="shared" si="11214"/>
        <v>0</v>
      </c>
      <c r="DO793" s="6">
        <f t="shared" si="11215"/>
        <v>0</v>
      </c>
      <c r="DP793" s="6">
        <f t="shared" si="11216"/>
        <v>0</v>
      </c>
      <c r="DQ793" s="6">
        <f t="shared" si="11217"/>
        <v>0</v>
      </c>
      <c r="DR793" s="6">
        <f t="shared" si="11218"/>
        <v>0</v>
      </c>
      <c r="DS793" s="6">
        <f t="shared" si="11219"/>
        <v>0</v>
      </c>
      <c r="DT793" s="6">
        <f t="shared" si="11220"/>
        <v>0</v>
      </c>
      <c r="DU793" s="6">
        <f t="shared" si="11221"/>
        <v>0</v>
      </c>
      <c r="DV793" s="6">
        <f t="shared" si="11222"/>
        <v>0</v>
      </c>
      <c r="DW793" s="6">
        <f t="shared" si="11223"/>
        <v>0</v>
      </c>
      <c r="DX793" s="6">
        <f t="shared" si="11224"/>
        <v>0</v>
      </c>
      <c r="DY793" s="6">
        <f t="shared" si="11225"/>
        <v>0</v>
      </c>
      <c r="DZ793" s="6">
        <f t="shared" si="11226"/>
        <v>0</v>
      </c>
    </row>
    <row r="794" spans="2:130" ht="12" customHeight="1" outlineLevel="1">
      <c r="B794" s="6">
        <f>'23년(세부_실적)'!A1074</f>
        <v>788</v>
      </c>
      <c r="C794" s="620"/>
      <c r="D794" s="620"/>
      <c r="E794" s="622" t="str">
        <f>'23년(세부_실적)'!D1074</f>
        <v>100W</v>
      </c>
      <c r="F794" s="622" t="str">
        <f>'23년(세부_실적)'!E1074</f>
        <v>PLN044-HB10150T412-563</v>
      </c>
      <c r="G794" s="622" t="s">
        <v>1730</v>
      </c>
      <c r="H794" s="622" t="str">
        <f>'23년(세부_실적)'!F1074</f>
        <v>120도</v>
      </c>
      <c r="I794" s="617" t="str">
        <f>'23년(세부_실적)'!G1074</f>
        <v>구</v>
      </c>
      <c r="J794" s="617" t="str">
        <f>'23년(세부_실적)'!H1074</f>
        <v>SY</v>
      </c>
      <c r="K794" s="617">
        <f>'23년(세부_실적)'!I1074</f>
        <v>48.03</v>
      </c>
      <c r="L794" s="617">
        <f>'23년(세부_실적)'!J1074</f>
        <v>0</v>
      </c>
      <c r="M794" s="617">
        <f>'23년(세부_실적)'!K1074</f>
        <v>48.03</v>
      </c>
      <c r="N794" s="617">
        <f>'23년(세부_실적)'!L1074</f>
        <v>0</v>
      </c>
      <c r="O794" s="617">
        <f>'23년(세부_실적)'!M1074</f>
        <v>0</v>
      </c>
      <c r="P794" s="617">
        <f>'23년(세부_실적)'!N1074</f>
        <v>0</v>
      </c>
      <c r="Q794" s="617">
        <f>'23년(세부_실적)'!O1074</f>
        <v>0</v>
      </c>
      <c r="R794" s="617">
        <f>'23년(세부_실적)'!P1074</f>
        <v>0</v>
      </c>
      <c r="S794" s="638">
        <f>'23년(세부_실적)'!Q1074</f>
        <v>0</v>
      </c>
      <c r="T794" s="638">
        <f t="shared" si="11171"/>
        <v>0</v>
      </c>
      <c r="U794" s="638">
        <f>'23년(세부_실적)'!S1074</f>
        <v>0</v>
      </c>
      <c r="V794" s="638">
        <f t="shared" si="11172"/>
        <v>0</v>
      </c>
      <c r="W794" s="638">
        <f>'23년(세부_실적)'!U1074</f>
        <v>0</v>
      </c>
      <c r="X794" s="638">
        <f t="shared" si="11173"/>
        <v>0</v>
      </c>
      <c r="Y794" s="638">
        <f>'23년(세부_실적)'!W1074</f>
        <v>0</v>
      </c>
      <c r="Z794" s="638">
        <f t="shared" si="11174"/>
        <v>0</v>
      </c>
      <c r="AA794" s="638">
        <f>'23년(세부_실적)'!Y1074</f>
        <v>0</v>
      </c>
      <c r="AB794" s="638">
        <f t="shared" si="11174"/>
        <v>0</v>
      </c>
      <c r="AC794" s="638">
        <f>'23년(세부_실적)'!AA1074</f>
        <v>0</v>
      </c>
      <c r="AD794" s="638">
        <f t="shared" ref="AD794" si="11465">AC794*1000</f>
        <v>0</v>
      </c>
      <c r="AE794" s="638">
        <f>'23년(세부_실적)'!AC1074</f>
        <v>0</v>
      </c>
      <c r="AF794" s="638">
        <f t="shared" ref="AF794" si="11466">AE794*1000</f>
        <v>0</v>
      </c>
      <c r="AG794" s="638">
        <f>'23년(세부_실적)'!AE1074</f>
        <v>0</v>
      </c>
      <c r="AH794" s="638">
        <f t="shared" ref="AH794" si="11467">AG794*1000</f>
        <v>0</v>
      </c>
      <c r="AI794" s="638">
        <f>'23년(세부_실적)'!AG1074</f>
        <v>0</v>
      </c>
      <c r="AJ794" s="638">
        <f t="shared" ref="AJ794" si="11468">AI794*1000</f>
        <v>0</v>
      </c>
      <c r="AK794" s="638">
        <f>'23년(세부_실적)'!AI1074</f>
        <v>0</v>
      </c>
      <c r="AL794" s="638">
        <f t="shared" ref="AL794" si="11469">AK794*1000</f>
        <v>0</v>
      </c>
      <c r="AM794" s="638">
        <f>'23년(세부_실적)'!AK1074</f>
        <v>0</v>
      </c>
      <c r="AN794" s="638">
        <f t="shared" ref="AN794" si="11470">AM794*1000</f>
        <v>0</v>
      </c>
      <c r="AO794" s="638">
        <f>'23년(세부_실적)'!AM1074</f>
        <v>0</v>
      </c>
      <c r="AP794" s="638">
        <f t="shared" ref="AP794" si="11471">AO794*1000</f>
        <v>0</v>
      </c>
      <c r="AQ794" s="638">
        <f>'23년(세부_실적)'!AO1074</f>
        <v>0</v>
      </c>
      <c r="AR794" s="638">
        <f t="shared" ref="AR794" si="11472">AQ794*1000</f>
        <v>0</v>
      </c>
      <c r="AS794" s="638">
        <f>'23년(세부_실적)'!AQ1074</f>
        <v>0</v>
      </c>
      <c r="AT794" s="638">
        <f t="shared" ref="AT794" si="11473">AS794*1000</f>
        <v>0</v>
      </c>
      <c r="AU794" s="638">
        <f>'23년(세부_실적)'!AS1074</f>
        <v>0</v>
      </c>
      <c r="AV794" s="638">
        <f t="shared" ref="AV794" si="11474">AU794*1000</f>
        <v>0</v>
      </c>
      <c r="AW794" s="638">
        <f>'23년(세부_실적)'!AU1074</f>
        <v>0</v>
      </c>
      <c r="AX794" s="638">
        <f t="shared" ref="AX794" si="11475">AW794*1000</f>
        <v>0</v>
      </c>
      <c r="AY794" s="638">
        <f>'23년(세부_실적)'!AW1074</f>
        <v>0</v>
      </c>
      <c r="AZ794" s="638">
        <f t="shared" ref="AZ794" si="11476">AY794*1000</f>
        <v>0</v>
      </c>
      <c r="BA794" s="638">
        <f>'23년(세부_실적)'!AY1074</f>
        <v>0</v>
      </c>
      <c r="BB794" s="638">
        <f t="shared" ref="BB794" si="11477">BA794*1000</f>
        <v>0</v>
      </c>
      <c r="BC794" s="638">
        <f>'23년(세부_실적)'!BA1074</f>
        <v>0</v>
      </c>
      <c r="BD794" s="638">
        <f t="shared" ref="BD794" si="11478">BC794*1000</f>
        <v>0</v>
      </c>
      <c r="BF794" s="617"/>
      <c r="BG794" s="617"/>
      <c r="BH794" s="617"/>
      <c r="BI794" s="617"/>
      <c r="BJ794" s="617"/>
      <c r="BK794" s="617"/>
      <c r="BL794" s="617"/>
      <c r="BM794" s="617"/>
      <c r="BN794" s="617"/>
      <c r="BO794" s="617"/>
      <c r="BP794" s="617"/>
      <c r="BQ794" s="617"/>
      <c r="BR794" s="617"/>
      <c r="BS794" s="617"/>
      <c r="BT794" s="617"/>
      <c r="BU794" s="617"/>
      <c r="BV794" s="617"/>
      <c r="BW794" s="617"/>
      <c r="BX794" s="617"/>
      <c r="BY794" s="617"/>
      <c r="BZ794" s="617"/>
      <c r="CA794" s="617"/>
      <c r="CB794" s="617"/>
      <c r="CC794" s="617"/>
      <c r="CD794" s="617"/>
      <c r="CE794" s="617"/>
      <c r="CF794" s="617"/>
      <c r="CG794" s="617"/>
      <c r="CH794" s="617"/>
      <c r="CI794" s="617"/>
      <c r="CJ794" s="617"/>
      <c r="CK794" s="617"/>
      <c r="CL794" s="617"/>
      <c r="CM794" s="617"/>
      <c r="CN794" s="617"/>
      <c r="CO794" s="617"/>
      <c r="CP794" s="617"/>
      <c r="CQ794" s="617"/>
      <c r="CR794" s="617"/>
      <c r="CS794" s="617"/>
      <c r="CT794" s="617"/>
      <c r="CU794" s="617"/>
      <c r="CV794" s="617"/>
      <c r="CW794" s="617"/>
      <c r="CX794" s="617"/>
      <c r="CY794" s="617"/>
      <c r="CZ794" s="617"/>
      <c r="DA794" s="617"/>
      <c r="DB794" s="6">
        <f t="shared" si="11203"/>
        <v>0</v>
      </c>
      <c r="DC794" s="6">
        <f t="shared" si="11204"/>
        <v>0</v>
      </c>
      <c r="DD794" s="6">
        <f t="shared" si="11205"/>
        <v>0</v>
      </c>
      <c r="DE794" s="6">
        <f t="shared" si="11206"/>
        <v>0</v>
      </c>
      <c r="DF794" s="6">
        <f t="shared" si="11207"/>
        <v>0</v>
      </c>
      <c r="DG794" s="6">
        <f t="shared" si="11208"/>
        <v>0</v>
      </c>
      <c r="DH794" s="6">
        <f t="shared" si="11209"/>
        <v>0</v>
      </c>
      <c r="DI794" s="6">
        <f t="shared" si="11210"/>
        <v>0</v>
      </c>
      <c r="DJ794" s="6">
        <f t="shared" si="11211"/>
        <v>0</v>
      </c>
      <c r="DK794" s="6">
        <f t="shared" si="11212"/>
        <v>0</v>
      </c>
      <c r="DL794" s="6">
        <f t="shared" si="11213"/>
        <v>0</v>
      </c>
      <c r="DM794" s="6">
        <f t="shared" si="11214"/>
        <v>0</v>
      </c>
      <c r="DO794" s="6">
        <f t="shared" si="11215"/>
        <v>0</v>
      </c>
      <c r="DP794" s="6">
        <f t="shared" si="11216"/>
        <v>0</v>
      </c>
      <c r="DQ794" s="6">
        <f t="shared" si="11217"/>
        <v>0</v>
      </c>
      <c r="DR794" s="6">
        <f t="shared" si="11218"/>
        <v>0</v>
      </c>
      <c r="DS794" s="6">
        <f t="shared" si="11219"/>
        <v>0</v>
      </c>
      <c r="DT794" s="6">
        <f t="shared" si="11220"/>
        <v>0</v>
      </c>
      <c r="DU794" s="6">
        <f t="shared" si="11221"/>
        <v>0</v>
      </c>
      <c r="DV794" s="6">
        <f t="shared" si="11222"/>
        <v>0</v>
      </c>
      <c r="DW794" s="6">
        <f t="shared" si="11223"/>
        <v>0</v>
      </c>
      <c r="DX794" s="6">
        <f t="shared" si="11224"/>
        <v>0</v>
      </c>
      <c r="DY794" s="6">
        <f t="shared" si="11225"/>
        <v>0</v>
      </c>
      <c r="DZ794" s="6">
        <f t="shared" si="11226"/>
        <v>0</v>
      </c>
    </row>
    <row r="795" spans="2:130" ht="12" customHeight="1" outlineLevel="1">
      <c r="B795" s="6">
        <f>'23년(세부_실적)'!A1075</f>
        <v>789</v>
      </c>
      <c r="C795" s="620"/>
      <c r="D795" s="620"/>
      <c r="E795" s="622" t="str">
        <f>'23년(세부_실적)'!D1075</f>
        <v>100W</v>
      </c>
      <c r="F795" s="622" t="str">
        <f>'23년(세부_실적)'!E1075</f>
        <v>PLN044-HB10150T480-563</v>
      </c>
      <c r="G795" s="622" t="s">
        <v>1731</v>
      </c>
      <c r="H795" s="622" t="str">
        <f>'23년(세부_실적)'!F1075</f>
        <v>80도</v>
      </c>
      <c r="I795" s="617" t="str">
        <f>'23년(세부_실적)'!G1075</f>
        <v>구</v>
      </c>
      <c r="J795" s="617" t="str">
        <f>'23년(세부_실적)'!H1075</f>
        <v>SY</v>
      </c>
      <c r="K795" s="617">
        <f>'23년(세부_실적)'!I1075</f>
        <v>51.43</v>
      </c>
      <c r="L795" s="617">
        <f>'23년(세부_실적)'!J1075</f>
        <v>0</v>
      </c>
      <c r="M795" s="617">
        <f>'23년(세부_실적)'!K1075</f>
        <v>51.43</v>
      </c>
      <c r="N795" s="617">
        <f>'23년(세부_실적)'!L1075</f>
        <v>0</v>
      </c>
      <c r="O795" s="617">
        <f>'23년(세부_실적)'!M1075</f>
        <v>0</v>
      </c>
      <c r="P795" s="617">
        <f>'23년(세부_실적)'!N1075</f>
        <v>0</v>
      </c>
      <c r="Q795" s="617">
        <f>'23년(세부_실적)'!O1075</f>
        <v>0</v>
      </c>
      <c r="R795" s="617">
        <f>'23년(세부_실적)'!P1075</f>
        <v>0</v>
      </c>
      <c r="S795" s="638">
        <f>'23년(세부_실적)'!Q1075</f>
        <v>0</v>
      </c>
      <c r="T795" s="638">
        <f t="shared" si="11171"/>
        <v>0</v>
      </c>
      <c r="U795" s="638">
        <f>'23년(세부_실적)'!S1075</f>
        <v>0</v>
      </c>
      <c r="V795" s="638">
        <f t="shared" si="11172"/>
        <v>0</v>
      </c>
      <c r="W795" s="638">
        <f>'23년(세부_실적)'!U1075</f>
        <v>0</v>
      </c>
      <c r="X795" s="638">
        <f t="shared" si="11173"/>
        <v>0</v>
      </c>
      <c r="Y795" s="638">
        <f>'23년(세부_실적)'!W1075</f>
        <v>0</v>
      </c>
      <c r="Z795" s="638">
        <f t="shared" si="11174"/>
        <v>0</v>
      </c>
      <c r="AA795" s="638">
        <f>'23년(세부_실적)'!Y1075</f>
        <v>0</v>
      </c>
      <c r="AB795" s="638">
        <f t="shared" si="11174"/>
        <v>0</v>
      </c>
      <c r="AC795" s="638">
        <f>'23년(세부_실적)'!AA1075</f>
        <v>0</v>
      </c>
      <c r="AD795" s="638">
        <f t="shared" ref="AD795" si="11479">AC795*1000</f>
        <v>0</v>
      </c>
      <c r="AE795" s="638">
        <f>'23년(세부_실적)'!AC1075</f>
        <v>0</v>
      </c>
      <c r="AF795" s="638">
        <f t="shared" ref="AF795" si="11480">AE795*1000</f>
        <v>0</v>
      </c>
      <c r="AG795" s="638">
        <f>'23년(세부_실적)'!AE1075</f>
        <v>0</v>
      </c>
      <c r="AH795" s="638">
        <f t="shared" ref="AH795" si="11481">AG795*1000</f>
        <v>0</v>
      </c>
      <c r="AI795" s="638">
        <f>'23년(세부_실적)'!AG1075</f>
        <v>0</v>
      </c>
      <c r="AJ795" s="638">
        <f t="shared" ref="AJ795" si="11482">AI795*1000</f>
        <v>0</v>
      </c>
      <c r="AK795" s="638">
        <f>'23년(세부_실적)'!AI1075</f>
        <v>0</v>
      </c>
      <c r="AL795" s="638">
        <f t="shared" ref="AL795" si="11483">AK795*1000</f>
        <v>0</v>
      </c>
      <c r="AM795" s="638">
        <f>'23년(세부_실적)'!AK1075</f>
        <v>0</v>
      </c>
      <c r="AN795" s="638">
        <f t="shared" ref="AN795" si="11484">AM795*1000</f>
        <v>0</v>
      </c>
      <c r="AO795" s="638">
        <f>'23년(세부_실적)'!AM1075</f>
        <v>0</v>
      </c>
      <c r="AP795" s="638">
        <f t="shared" ref="AP795" si="11485">AO795*1000</f>
        <v>0</v>
      </c>
      <c r="AQ795" s="638">
        <f>'23년(세부_실적)'!AO1075</f>
        <v>0</v>
      </c>
      <c r="AR795" s="638">
        <f t="shared" ref="AR795" si="11486">AQ795*1000</f>
        <v>0</v>
      </c>
      <c r="AS795" s="638">
        <f>'23년(세부_실적)'!AQ1075</f>
        <v>0</v>
      </c>
      <c r="AT795" s="638">
        <f t="shared" ref="AT795" si="11487">AS795*1000</f>
        <v>0</v>
      </c>
      <c r="AU795" s="638">
        <f>'23년(세부_실적)'!AS1075</f>
        <v>0</v>
      </c>
      <c r="AV795" s="638">
        <f t="shared" ref="AV795" si="11488">AU795*1000</f>
        <v>0</v>
      </c>
      <c r="AW795" s="638">
        <f>'23년(세부_실적)'!AU1075</f>
        <v>0</v>
      </c>
      <c r="AX795" s="638">
        <f t="shared" ref="AX795" si="11489">AW795*1000</f>
        <v>0</v>
      </c>
      <c r="AY795" s="638">
        <f>'23년(세부_실적)'!AW1075</f>
        <v>0</v>
      </c>
      <c r="AZ795" s="638">
        <f t="shared" ref="AZ795" si="11490">AY795*1000</f>
        <v>0</v>
      </c>
      <c r="BA795" s="638">
        <f>'23년(세부_실적)'!AY1075</f>
        <v>0</v>
      </c>
      <c r="BB795" s="638">
        <f t="shared" ref="BB795" si="11491">BA795*1000</f>
        <v>0</v>
      </c>
      <c r="BC795" s="638">
        <f>'23년(세부_실적)'!BA1075</f>
        <v>0</v>
      </c>
      <c r="BD795" s="638">
        <f t="shared" ref="BD795" si="11492">BC795*1000</f>
        <v>0</v>
      </c>
      <c r="BF795" s="617"/>
      <c r="BG795" s="617"/>
      <c r="BH795" s="617"/>
      <c r="BI795" s="617"/>
      <c r="BJ795" s="617"/>
      <c r="BK795" s="617"/>
      <c r="BL795" s="617"/>
      <c r="BM795" s="617"/>
      <c r="BN795" s="617"/>
      <c r="BO795" s="617"/>
      <c r="BP795" s="617"/>
      <c r="BQ795" s="617"/>
      <c r="BR795" s="617"/>
      <c r="BS795" s="617"/>
      <c r="BT795" s="617"/>
      <c r="BU795" s="617"/>
      <c r="BV795" s="617"/>
      <c r="BW795" s="617"/>
      <c r="BX795" s="617"/>
      <c r="BY795" s="617"/>
      <c r="BZ795" s="617"/>
      <c r="CA795" s="617"/>
      <c r="CB795" s="617"/>
      <c r="CC795" s="617"/>
      <c r="CD795" s="617"/>
      <c r="CE795" s="617"/>
      <c r="CF795" s="617"/>
      <c r="CG795" s="617"/>
      <c r="CH795" s="617"/>
      <c r="CI795" s="617"/>
      <c r="CJ795" s="617"/>
      <c r="CK795" s="617"/>
      <c r="CL795" s="617"/>
      <c r="CM795" s="617"/>
      <c r="CN795" s="617"/>
      <c r="CO795" s="617"/>
      <c r="CP795" s="617"/>
      <c r="CQ795" s="617"/>
      <c r="CR795" s="617"/>
      <c r="CS795" s="617"/>
      <c r="CT795" s="617"/>
      <c r="CU795" s="617"/>
      <c r="CV795" s="617"/>
      <c r="CW795" s="617"/>
      <c r="CX795" s="617"/>
      <c r="CY795" s="617"/>
      <c r="CZ795" s="617"/>
      <c r="DA795" s="617"/>
      <c r="DB795" s="6">
        <f t="shared" si="11203"/>
        <v>0</v>
      </c>
      <c r="DC795" s="6">
        <f t="shared" si="11204"/>
        <v>0</v>
      </c>
      <c r="DD795" s="6">
        <f t="shared" si="11205"/>
        <v>0</v>
      </c>
      <c r="DE795" s="6">
        <f t="shared" si="11206"/>
        <v>0</v>
      </c>
      <c r="DF795" s="6">
        <f t="shared" si="11207"/>
        <v>0</v>
      </c>
      <c r="DG795" s="6">
        <f t="shared" si="11208"/>
        <v>0</v>
      </c>
      <c r="DH795" s="6">
        <f t="shared" si="11209"/>
        <v>0</v>
      </c>
      <c r="DI795" s="6">
        <f t="shared" si="11210"/>
        <v>0</v>
      </c>
      <c r="DJ795" s="6">
        <f t="shared" si="11211"/>
        <v>0</v>
      </c>
      <c r="DK795" s="6">
        <f t="shared" si="11212"/>
        <v>0</v>
      </c>
      <c r="DL795" s="6">
        <f t="shared" si="11213"/>
        <v>0</v>
      </c>
      <c r="DM795" s="6">
        <f t="shared" si="11214"/>
        <v>0</v>
      </c>
      <c r="DO795" s="6">
        <f t="shared" si="11215"/>
        <v>0</v>
      </c>
      <c r="DP795" s="6">
        <f t="shared" si="11216"/>
        <v>0</v>
      </c>
      <c r="DQ795" s="6">
        <f t="shared" si="11217"/>
        <v>0</v>
      </c>
      <c r="DR795" s="6">
        <f t="shared" si="11218"/>
        <v>0</v>
      </c>
      <c r="DS795" s="6">
        <f t="shared" si="11219"/>
        <v>0</v>
      </c>
      <c r="DT795" s="6">
        <f t="shared" si="11220"/>
        <v>0</v>
      </c>
      <c r="DU795" s="6">
        <f t="shared" si="11221"/>
        <v>0</v>
      </c>
      <c r="DV795" s="6">
        <f t="shared" si="11222"/>
        <v>0</v>
      </c>
      <c r="DW795" s="6">
        <f t="shared" si="11223"/>
        <v>0</v>
      </c>
      <c r="DX795" s="6">
        <f t="shared" si="11224"/>
        <v>0</v>
      </c>
      <c r="DY795" s="6">
        <f t="shared" si="11225"/>
        <v>0</v>
      </c>
      <c r="DZ795" s="6">
        <f t="shared" si="11226"/>
        <v>0</v>
      </c>
    </row>
    <row r="796" spans="2:130" ht="12" customHeight="1" outlineLevel="1">
      <c r="B796" s="6">
        <f>'23년(세부_실적)'!A1076</f>
        <v>790</v>
      </c>
      <c r="C796" s="620"/>
      <c r="D796" s="620"/>
      <c r="E796" s="622" t="str">
        <f>'23년(세부_실적)'!D1076</f>
        <v>100W</v>
      </c>
      <c r="F796" s="622" t="str">
        <f>'23년(세부_실적)'!E1076</f>
        <v>PLN044-HB10150T460-563</v>
      </c>
      <c r="G796" s="622" t="s">
        <v>1732</v>
      </c>
      <c r="H796" s="622" t="str">
        <f>'23년(세부_실적)'!F1076</f>
        <v>60도</v>
      </c>
      <c r="I796" s="617" t="str">
        <f>'23년(세부_실적)'!G1076</f>
        <v>구</v>
      </c>
      <c r="J796" s="617" t="str">
        <f>'23년(세부_실적)'!H1076</f>
        <v>SY</v>
      </c>
      <c r="K796" s="617">
        <f>'23년(세부_실적)'!I1076</f>
        <v>51.43</v>
      </c>
      <c r="L796" s="617">
        <f>'23년(세부_실적)'!J1076</f>
        <v>0</v>
      </c>
      <c r="M796" s="617">
        <f>'23년(세부_실적)'!K1076</f>
        <v>51.43</v>
      </c>
      <c r="N796" s="617">
        <f>'23년(세부_실적)'!L1076</f>
        <v>0</v>
      </c>
      <c r="O796" s="617">
        <f>'23년(세부_실적)'!M1076</f>
        <v>0</v>
      </c>
      <c r="P796" s="617">
        <f>'23년(세부_실적)'!N1076</f>
        <v>0</v>
      </c>
      <c r="Q796" s="617">
        <f>'23년(세부_실적)'!O1076</f>
        <v>0</v>
      </c>
      <c r="R796" s="617">
        <f>'23년(세부_실적)'!P1076</f>
        <v>0</v>
      </c>
      <c r="S796" s="638">
        <f>'23년(세부_실적)'!Q1076</f>
        <v>0</v>
      </c>
      <c r="T796" s="638">
        <f t="shared" si="11171"/>
        <v>0</v>
      </c>
      <c r="U796" s="638">
        <f>'23년(세부_실적)'!S1076</f>
        <v>0</v>
      </c>
      <c r="V796" s="638">
        <f t="shared" si="11172"/>
        <v>0</v>
      </c>
      <c r="W796" s="638">
        <f>'23년(세부_실적)'!U1076</f>
        <v>0</v>
      </c>
      <c r="X796" s="638">
        <f t="shared" si="11173"/>
        <v>0</v>
      </c>
      <c r="Y796" s="638">
        <f>'23년(세부_실적)'!W1076</f>
        <v>0</v>
      </c>
      <c r="Z796" s="638">
        <f t="shared" si="11174"/>
        <v>0</v>
      </c>
      <c r="AA796" s="638">
        <f>'23년(세부_실적)'!Y1076</f>
        <v>0</v>
      </c>
      <c r="AB796" s="638">
        <f t="shared" si="11174"/>
        <v>0</v>
      </c>
      <c r="AC796" s="638">
        <f>'23년(세부_실적)'!AA1076</f>
        <v>0</v>
      </c>
      <c r="AD796" s="638">
        <f t="shared" ref="AD796" si="11493">AC796*1000</f>
        <v>0</v>
      </c>
      <c r="AE796" s="638">
        <f>'23년(세부_실적)'!AC1076</f>
        <v>0</v>
      </c>
      <c r="AF796" s="638">
        <f t="shared" ref="AF796" si="11494">AE796*1000</f>
        <v>0</v>
      </c>
      <c r="AG796" s="638">
        <f>'23년(세부_실적)'!AE1076</f>
        <v>0</v>
      </c>
      <c r="AH796" s="638">
        <f t="shared" ref="AH796" si="11495">AG796*1000</f>
        <v>0</v>
      </c>
      <c r="AI796" s="638">
        <f>'23년(세부_실적)'!AG1076</f>
        <v>0</v>
      </c>
      <c r="AJ796" s="638">
        <f t="shared" ref="AJ796" si="11496">AI796*1000</f>
        <v>0</v>
      </c>
      <c r="AK796" s="638">
        <f>'23년(세부_실적)'!AI1076</f>
        <v>0</v>
      </c>
      <c r="AL796" s="638">
        <f t="shared" ref="AL796" si="11497">AK796*1000</f>
        <v>0</v>
      </c>
      <c r="AM796" s="638">
        <f>'23년(세부_실적)'!AK1076</f>
        <v>0</v>
      </c>
      <c r="AN796" s="638">
        <f t="shared" ref="AN796" si="11498">AM796*1000</f>
        <v>0</v>
      </c>
      <c r="AO796" s="638">
        <f>'23년(세부_실적)'!AM1076</f>
        <v>0</v>
      </c>
      <c r="AP796" s="638">
        <f t="shared" ref="AP796" si="11499">AO796*1000</f>
        <v>0</v>
      </c>
      <c r="AQ796" s="638">
        <f>'23년(세부_실적)'!AO1076</f>
        <v>0</v>
      </c>
      <c r="AR796" s="638">
        <f t="shared" ref="AR796" si="11500">AQ796*1000</f>
        <v>0</v>
      </c>
      <c r="AS796" s="638">
        <f>'23년(세부_실적)'!AQ1076</f>
        <v>0</v>
      </c>
      <c r="AT796" s="638">
        <f t="shared" ref="AT796" si="11501">AS796*1000</f>
        <v>0</v>
      </c>
      <c r="AU796" s="638">
        <f>'23년(세부_실적)'!AS1076</f>
        <v>0</v>
      </c>
      <c r="AV796" s="638">
        <f t="shared" ref="AV796" si="11502">AU796*1000</f>
        <v>0</v>
      </c>
      <c r="AW796" s="638">
        <f>'23년(세부_실적)'!AU1076</f>
        <v>0</v>
      </c>
      <c r="AX796" s="638">
        <f t="shared" ref="AX796" si="11503">AW796*1000</f>
        <v>0</v>
      </c>
      <c r="AY796" s="638">
        <f>'23년(세부_실적)'!AW1076</f>
        <v>0</v>
      </c>
      <c r="AZ796" s="638">
        <f t="shared" ref="AZ796" si="11504">AY796*1000</f>
        <v>0</v>
      </c>
      <c r="BA796" s="638">
        <f>'23년(세부_실적)'!AY1076</f>
        <v>0</v>
      </c>
      <c r="BB796" s="638">
        <f t="shared" ref="BB796" si="11505">BA796*1000</f>
        <v>0</v>
      </c>
      <c r="BC796" s="638">
        <f>'23년(세부_실적)'!BA1076</f>
        <v>0</v>
      </c>
      <c r="BD796" s="638">
        <f t="shared" ref="BD796" si="11506">BC796*1000</f>
        <v>0</v>
      </c>
      <c r="BF796" s="617"/>
      <c r="BG796" s="617"/>
      <c r="BH796" s="617"/>
      <c r="BI796" s="617"/>
      <c r="BJ796" s="617"/>
      <c r="BK796" s="617"/>
      <c r="BL796" s="617"/>
      <c r="BM796" s="617"/>
      <c r="BN796" s="617"/>
      <c r="BO796" s="617"/>
      <c r="BP796" s="617"/>
      <c r="BQ796" s="617"/>
      <c r="BR796" s="617"/>
      <c r="BS796" s="617"/>
      <c r="BT796" s="617"/>
      <c r="BU796" s="617"/>
      <c r="BV796" s="617"/>
      <c r="BW796" s="617"/>
      <c r="BX796" s="617"/>
      <c r="BY796" s="617"/>
      <c r="BZ796" s="617"/>
      <c r="CA796" s="617"/>
      <c r="CB796" s="617"/>
      <c r="CC796" s="617"/>
      <c r="CD796" s="617"/>
      <c r="CE796" s="617"/>
      <c r="CF796" s="617"/>
      <c r="CG796" s="617"/>
      <c r="CH796" s="617"/>
      <c r="CI796" s="617"/>
      <c r="CJ796" s="617"/>
      <c r="CK796" s="617"/>
      <c r="CL796" s="617"/>
      <c r="CM796" s="617"/>
      <c r="CN796" s="617"/>
      <c r="CO796" s="617"/>
      <c r="CP796" s="617"/>
      <c r="CQ796" s="617"/>
      <c r="CR796" s="617"/>
      <c r="CS796" s="617"/>
      <c r="CT796" s="617"/>
      <c r="CU796" s="617"/>
      <c r="CV796" s="617"/>
      <c r="CW796" s="617"/>
      <c r="CX796" s="617"/>
      <c r="CY796" s="617"/>
      <c r="CZ796" s="617"/>
      <c r="DA796" s="617"/>
      <c r="DB796" s="6">
        <f t="shared" si="11203"/>
        <v>0</v>
      </c>
      <c r="DC796" s="6">
        <f t="shared" si="11204"/>
        <v>0</v>
      </c>
      <c r="DD796" s="6">
        <f t="shared" si="11205"/>
        <v>0</v>
      </c>
      <c r="DE796" s="6">
        <f t="shared" si="11206"/>
        <v>0</v>
      </c>
      <c r="DF796" s="6">
        <f t="shared" si="11207"/>
        <v>0</v>
      </c>
      <c r="DG796" s="6">
        <f t="shared" si="11208"/>
        <v>0</v>
      </c>
      <c r="DH796" s="6">
        <f t="shared" si="11209"/>
        <v>0</v>
      </c>
      <c r="DI796" s="6">
        <f t="shared" si="11210"/>
        <v>0</v>
      </c>
      <c r="DJ796" s="6">
        <f t="shared" si="11211"/>
        <v>0</v>
      </c>
      <c r="DK796" s="6">
        <f t="shared" si="11212"/>
        <v>0</v>
      </c>
      <c r="DL796" s="6">
        <f t="shared" si="11213"/>
        <v>0</v>
      </c>
      <c r="DM796" s="6">
        <f t="shared" si="11214"/>
        <v>0</v>
      </c>
      <c r="DO796" s="6">
        <f t="shared" si="11215"/>
        <v>0</v>
      </c>
      <c r="DP796" s="6">
        <f t="shared" si="11216"/>
        <v>0</v>
      </c>
      <c r="DQ796" s="6">
        <f t="shared" si="11217"/>
        <v>0</v>
      </c>
      <c r="DR796" s="6">
        <f t="shared" si="11218"/>
        <v>0</v>
      </c>
      <c r="DS796" s="6">
        <f t="shared" si="11219"/>
        <v>0</v>
      </c>
      <c r="DT796" s="6">
        <f t="shared" si="11220"/>
        <v>0</v>
      </c>
      <c r="DU796" s="6">
        <f t="shared" si="11221"/>
        <v>0</v>
      </c>
      <c r="DV796" s="6">
        <f t="shared" si="11222"/>
        <v>0</v>
      </c>
      <c r="DW796" s="6">
        <f t="shared" si="11223"/>
        <v>0</v>
      </c>
      <c r="DX796" s="6">
        <f t="shared" si="11224"/>
        <v>0</v>
      </c>
      <c r="DY796" s="6">
        <f t="shared" si="11225"/>
        <v>0</v>
      </c>
      <c r="DZ796" s="6">
        <f t="shared" si="11226"/>
        <v>0</v>
      </c>
    </row>
    <row r="797" spans="2:130" ht="12" customHeight="1" outlineLevel="1">
      <c r="B797" s="6">
        <f>'23년(세부_실적)'!A1077</f>
        <v>791</v>
      </c>
      <c r="C797" s="620"/>
      <c r="D797" s="620"/>
      <c r="E797" s="622" t="str">
        <f>'23년(세부_실적)'!D1077</f>
        <v>120W</v>
      </c>
      <c r="F797" s="622" t="str">
        <f>'23년(세부_실적)'!E1077</f>
        <v>PLN044-HB12150T412-563</v>
      </c>
      <c r="G797" s="622" t="s">
        <v>1733</v>
      </c>
      <c r="H797" s="622" t="str">
        <f>'23년(세부_실적)'!F1077</f>
        <v>120도</v>
      </c>
      <c r="I797" s="617" t="str">
        <f>'23년(세부_실적)'!G1077</f>
        <v>구</v>
      </c>
      <c r="J797" s="617" t="str">
        <f>'23년(세부_실적)'!H1077</f>
        <v>SY</v>
      </c>
      <c r="K797" s="617">
        <f>'23년(세부_실적)'!I1077</f>
        <v>48.37</v>
      </c>
      <c r="L797" s="617">
        <f>'23년(세부_실적)'!J1077</f>
        <v>0</v>
      </c>
      <c r="M797" s="617">
        <f>'23년(세부_실적)'!K1077</f>
        <v>48.37</v>
      </c>
      <c r="N797" s="617">
        <f>'23년(세부_실적)'!L1077</f>
        <v>0</v>
      </c>
      <c r="O797" s="617">
        <f>'23년(세부_실적)'!M1077</f>
        <v>0</v>
      </c>
      <c r="P797" s="617">
        <f>'23년(세부_실적)'!N1077</f>
        <v>0</v>
      </c>
      <c r="Q797" s="617">
        <f>'23년(세부_실적)'!O1077</f>
        <v>0</v>
      </c>
      <c r="R797" s="617">
        <f>'23년(세부_실적)'!P1077</f>
        <v>0</v>
      </c>
      <c r="S797" s="638">
        <f>'23년(세부_실적)'!Q1077</f>
        <v>0</v>
      </c>
      <c r="T797" s="638">
        <f t="shared" si="11171"/>
        <v>0</v>
      </c>
      <c r="U797" s="638">
        <f>'23년(세부_실적)'!S1077</f>
        <v>0</v>
      </c>
      <c r="V797" s="638">
        <f t="shared" si="11172"/>
        <v>0</v>
      </c>
      <c r="W797" s="638">
        <f>'23년(세부_실적)'!U1077</f>
        <v>0</v>
      </c>
      <c r="X797" s="638">
        <f t="shared" si="11173"/>
        <v>0</v>
      </c>
      <c r="Y797" s="638">
        <f>'23년(세부_실적)'!W1077</f>
        <v>0</v>
      </c>
      <c r="Z797" s="638">
        <f t="shared" si="11174"/>
        <v>0</v>
      </c>
      <c r="AA797" s="638">
        <f>'23년(세부_실적)'!Y1077</f>
        <v>0</v>
      </c>
      <c r="AB797" s="638">
        <f t="shared" si="11174"/>
        <v>0</v>
      </c>
      <c r="AC797" s="638">
        <f>'23년(세부_실적)'!AA1077</f>
        <v>0</v>
      </c>
      <c r="AD797" s="638">
        <f t="shared" ref="AD797" si="11507">AC797*1000</f>
        <v>0</v>
      </c>
      <c r="AE797" s="638">
        <f>'23년(세부_실적)'!AC1077</f>
        <v>0</v>
      </c>
      <c r="AF797" s="638">
        <f t="shared" ref="AF797" si="11508">AE797*1000</f>
        <v>0</v>
      </c>
      <c r="AG797" s="638">
        <f>'23년(세부_실적)'!AE1077</f>
        <v>0</v>
      </c>
      <c r="AH797" s="638">
        <f t="shared" ref="AH797" si="11509">AG797*1000</f>
        <v>0</v>
      </c>
      <c r="AI797" s="638">
        <f>'23년(세부_실적)'!AG1077</f>
        <v>0</v>
      </c>
      <c r="AJ797" s="638">
        <f t="shared" ref="AJ797" si="11510">AI797*1000</f>
        <v>0</v>
      </c>
      <c r="AK797" s="638">
        <f>'23년(세부_실적)'!AI1077</f>
        <v>0</v>
      </c>
      <c r="AL797" s="638">
        <f t="shared" ref="AL797" si="11511">AK797*1000</f>
        <v>0</v>
      </c>
      <c r="AM797" s="638">
        <f>'23년(세부_실적)'!AK1077</f>
        <v>0</v>
      </c>
      <c r="AN797" s="638">
        <f t="shared" ref="AN797" si="11512">AM797*1000</f>
        <v>0</v>
      </c>
      <c r="AO797" s="638">
        <f>'23년(세부_실적)'!AM1077</f>
        <v>0</v>
      </c>
      <c r="AP797" s="638">
        <f t="shared" ref="AP797" si="11513">AO797*1000</f>
        <v>0</v>
      </c>
      <c r="AQ797" s="638">
        <f>'23년(세부_실적)'!AO1077</f>
        <v>0</v>
      </c>
      <c r="AR797" s="638">
        <f t="shared" ref="AR797" si="11514">AQ797*1000</f>
        <v>0</v>
      </c>
      <c r="AS797" s="638">
        <f>'23년(세부_실적)'!AQ1077</f>
        <v>0</v>
      </c>
      <c r="AT797" s="638">
        <f t="shared" ref="AT797" si="11515">AS797*1000</f>
        <v>0</v>
      </c>
      <c r="AU797" s="638">
        <f>'23년(세부_실적)'!AS1077</f>
        <v>0</v>
      </c>
      <c r="AV797" s="638">
        <f t="shared" ref="AV797" si="11516">AU797*1000</f>
        <v>0</v>
      </c>
      <c r="AW797" s="638">
        <f>'23년(세부_실적)'!AU1077</f>
        <v>0</v>
      </c>
      <c r="AX797" s="638">
        <f t="shared" ref="AX797" si="11517">AW797*1000</f>
        <v>0</v>
      </c>
      <c r="AY797" s="638">
        <f>'23년(세부_실적)'!AW1077</f>
        <v>0</v>
      </c>
      <c r="AZ797" s="638">
        <f t="shared" ref="AZ797" si="11518">AY797*1000</f>
        <v>0</v>
      </c>
      <c r="BA797" s="638">
        <f>'23년(세부_실적)'!AY1077</f>
        <v>0</v>
      </c>
      <c r="BB797" s="638">
        <f t="shared" ref="BB797" si="11519">BA797*1000</f>
        <v>0</v>
      </c>
      <c r="BC797" s="638">
        <f>'23년(세부_실적)'!BA1077</f>
        <v>0</v>
      </c>
      <c r="BD797" s="638">
        <f t="shared" ref="BD797" si="11520">BC797*1000</f>
        <v>0</v>
      </c>
      <c r="BF797" s="617"/>
      <c r="BG797" s="617"/>
      <c r="BH797" s="617"/>
      <c r="BI797" s="617"/>
      <c r="BJ797" s="617"/>
      <c r="BK797" s="617"/>
      <c r="BL797" s="617"/>
      <c r="BM797" s="617"/>
      <c r="BN797" s="617"/>
      <c r="BO797" s="617"/>
      <c r="BP797" s="617"/>
      <c r="BQ797" s="617"/>
      <c r="BR797" s="617"/>
      <c r="BS797" s="617"/>
      <c r="BT797" s="617"/>
      <c r="BU797" s="617"/>
      <c r="BV797" s="617"/>
      <c r="BW797" s="617"/>
      <c r="BX797" s="617"/>
      <c r="BY797" s="617"/>
      <c r="BZ797" s="617"/>
      <c r="CA797" s="617"/>
      <c r="CB797" s="617"/>
      <c r="CC797" s="617"/>
      <c r="CD797" s="617"/>
      <c r="CE797" s="617"/>
      <c r="CF797" s="617"/>
      <c r="CG797" s="617"/>
      <c r="CH797" s="617"/>
      <c r="CI797" s="617"/>
      <c r="CJ797" s="617"/>
      <c r="CK797" s="617"/>
      <c r="CL797" s="617"/>
      <c r="CM797" s="617"/>
      <c r="CN797" s="617"/>
      <c r="CO797" s="617"/>
      <c r="CP797" s="617"/>
      <c r="CQ797" s="617"/>
      <c r="CR797" s="617"/>
      <c r="CS797" s="617"/>
      <c r="CT797" s="617"/>
      <c r="CU797" s="617"/>
      <c r="CV797" s="617"/>
      <c r="CW797" s="617"/>
      <c r="CX797" s="617"/>
      <c r="CY797" s="617"/>
      <c r="CZ797" s="617"/>
      <c r="DA797" s="617"/>
      <c r="DB797" s="6">
        <f t="shared" si="11203"/>
        <v>0</v>
      </c>
      <c r="DC797" s="6">
        <f t="shared" si="11204"/>
        <v>0</v>
      </c>
      <c r="DD797" s="6">
        <f t="shared" si="11205"/>
        <v>0</v>
      </c>
      <c r="DE797" s="6">
        <f t="shared" si="11206"/>
        <v>0</v>
      </c>
      <c r="DF797" s="6">
        <f t="shared" si="11207"/>
        <v>0</v>
      </c>
      <c r="DG797" s="6">
        <f t="shared" si="11208"/>
        <v>0</v>
      </c>
      <c r="DH797" s="6">
        <f t="shared" si="11209"/>
        <v>0</v>
      </c>
      <c r="DI797" s="6">
        <f t="shared" si="11210"/>
        <v>0</v>
      </c>
      <c r="DJ797" s="6">
        <f t="shared" si="11211"/>
        <v>0</v>
      </c>
      <c r="DK797" s="6">
        <f t="shared" si="11212"/>
        <v>0</v>
      </c>
      <c r="DL797" s="6">
        <f t="shared" si="11213"/>
        <v>0</v>
      </c>
      <c r="DM797" s="6">
        <f t="shared" si="11214"/>
        <v>0</v>
      </c>
      <c r="DO797" s="6">
        <f t="shared" si="11215"/>
        <v>0</v>
      </c>
      <c r="DP797" s="6">
        <f t="shared" si="11216"/>
        <v>0</v>
      </c>
      <c r="DQ797" s="6">
        <f t="shared" si="11217"/>
        <v>0</v>
      </c>
      <c r="DR797" s="6">
        <f t="shared" si="11218"/>
        <v>0</v>
      </c>
      <c r="DS797" s="6">
        <f t="shared" si="11219"/>
        <v>0</v>
      </c>
      <c r="DT797" s="6">
        <f t="shared" si="11220"/>
        <v>0</v>
      </c>
      <c r="DU797" s="6">
        <f t="shared" si="11221"/>
        <v>0</v>
      </c>
      <c r="DV797" s="6">
        <f t="shared" si="11222"/>
        <v>0</v>
      </c>
      <c r="DW797" s="6">
        <f t="shared" si="11223"/>
        <v>0</v>
      </c>
      <c r="DX797" s="6">
        <f t="shared" si="11224"/>
        <v>0</v>
      </c>
      <c r="DY797" s="6">
        <f t="shared" si="11225"/>
        <v>0</v>
      </c>
      <c r="DZ797" s="6">
        <f t="shared" si="11226"/>
        <v>0</v>
      </c>
    </row>
    <row r="798" spans="2:130" ht="12" customHeight="1" outlineLevel="1">
      <c r="B798" s="6">
        <f>'23년(세부_실적)'!A1078</f>
        <v>792</v>
      </c>
      <c r="C798" s="620"/>
      <c r="D798" s="620"/>
      <c r="E798" s="622" t="str">
        <f>'23년(세부_실적)'!D1078</f>
        <v>120W</v>
      </c>
      <c r="F798" s="622" t="str">
        <f>'23년(세부_실적)'!E1078</f>
        <v>PLN044-HB12150T480-563</v>
      </c>
      <c r="G798" s="622" t="s">
        <v>1734</v>
      </c>
      <c r="H798" s="622" t="str">
        <f>'23년(세부_실적)'!F1078</f>
        <v>80도</v>
      </c>
      <c r="I798" s="617" t="str">
        <f>'23년(세부_실적)'!G1078</f>
        <v>구</v>
      </c>
      <c r="J798" s="617" t="str">
        <f>'23년(세부_실적)'!H1078</f>
        <v>SY</v>
      </c>
      <c r="K798" s="617">
        <f>'23년(세부_실적)'!I1078</f>
        <v>51.77</v>
      </c>
      <c r="L798" s="617">
        <f>'23년(세부_실적)'!J1078</f>
        <v>0</v>
      </c>
      <c r="M798" s="617">
        <f>'23년(세부_실적)'!K1078</f>
        <v>51.77</v>
      </c>
      <c r="N798" s="617">
        <f>'23년(세부_실적)'!L1078</f>
        <v>0</v>
      </c>
      <c r="O798" s="617">
        <f>'23년(세부_실적)'!M1078</f>
        <v>0</v>
      </c>
      <c r="P798" s="617">
        <f>'23년(세부_실적)'!N1078</f>
        <v>0</v>
      </c>
      <c r="Q798" s="617">
        <f>'23년(세부_실적)'!O1078</f>
        <v>0</v>
      </c>
      <c r="R798" s="617">
        <f>'23년(세부_실적)'!P1078</f>
        <v>0</v>
      </c>
      <c r="S798" s="638">
        <f>'23년(세부_실적)'!Q1078</f>
        <v>0</v>
      </c>
      <c r="T798" s="638">
        <f t="shared" si="11171"/>
        <v>0</v>
      </c>
      <c r="U798" s="638">
        <f>'23년(세부_실적)'!S1078</f>
        <v>0</v>
      </c>
      <c r="V798" s="638">
        <f t="shared" si="11172"/>
        <v>0</v>
      </c>
      <c r="W798" s="638">
        <f>'23년(세부_실적)'!U1078</f>
        <v>0</v>
      </c>
      <c r="X798" s="638">
        <f t="shared" si="11173"/>
        <v>0</v>
      </c>
      <c r="Y798" s="638">
        <f>'23년(세부_실적)'!W1078</f>
        <v>0</v>
      </c>
      <c r="Z798" s="638">
        <f t="shared" si="11174"/>
        <v>0</v>
      </c>
      <c r="AA798" s="638">
        <f>'23년(세부_실적)'!Y1078</f>
        <v>0</v>
      </c>
      <c r="AB798" s="638">
        <f t="shared" si="11174"/>
        <v>0</v>
      </c>
      <c r="AC798" s="638">
        <f>'23년(세부_실적)'!AA1078</f>
        <v>0</v>
      </c>
      <c r="AD798" s="638">
        <f t="shared" ref="AD798" si="11521">AC798*1000</f>
        <v>0</v>
      </c>
      <c r="AE798" s="638">
        <f>'23년(세부_실적)'!AC1078</f>
        <v>0</v>
      </c>
      <c r="AF798" s="638">
        <f t="shared" ref="AF798" si="11522">AE798*1000</f>
        <v>0</v>
      </c>
      <c r="AG798" s="638">
        <f>'23년(세부_실적)'!AE1078</f>
        <v>0</v>
      </c>
      <c r="AH798" s="638">
        <f t="shared" ref="AH798" si="11523">AG798*1000</f>
        <v>0</v>
      </c>
      <c r="AI798" s="638">
        <f>'23년(세부_실적)'!AG1078</f>
        <v>0</v>
      </c>
      <c r="AJ798" s="638">
        <f t="shared" ref="AJ798" si="11524">AI798*1000</f>
        <v>0</v>
      </c>
      <c r="AK798" s="638">
        <f>'23년(세부_실적)'!AI1078</f>
        <v>0</v>
      </c>
      <c r="AL798" s="638">
        <f t="shared" ref="AL798" si="11525">AK798*1000</f>
        <v>0</v>
      </c>
      <c r="AM798" s="638">
        <f>'23년(세부_실적)'!AK1078</f>
        <v>0</v>
      </c>
      <c r="AN798" s="638">
        <f t="shared" ref="AN798" si="11526">AM798*1000</f>
        <v>0</v>
      </c>
      <c r="AO798" s="638">
        <f>'23년(세부_실적)'!AM1078</f>
        <v>0</v>
      </c>
      <c r="AP798" s="638">
        <f t="shared" ref="AP798" si="11527">AO798*1000</f>
        <v>0</v>
      </c>
      <c r="AQ798" s="638">
        <f>'23년(세부_실적)'!AO1078</f>
        <v>0</v>
      </c>
      <c r="AR798" s="638">
        <f t="shared" ref="AR798" si="11528">AQ798*1000</f>
        <v>0</v>
      </c>
      <c r="AS798" s="638">
        <f>'23년(세부_실적)'!AQ1078</f>
        <v>0</v>
      </c>
      <c r="AT798" s="638">
        <f t="shared" ref="AT798" si="11529">AS798*1000</f>
        <v>0</v>
      </c>
      <c r="AU798" s="638">
        <f>'23년(세부_실적)'!AS1078</f>
        <v>0</v>
      </c>
      <c r="AV798" s="638">
        <f t="shared" ref="AV798" si="11530">AU798*1000</f>
        <v>0</v>
      </c>
      <c r="AW798" s="638">
        <f>'23년(세부_실적)'!AU1078</f>
        <v>0</v>
      </c>
      <c r="AX798" s="638">
        <f t="shared" ref="AX798" si="11531">AW798*1000</f>
        <v>0</v>
      </c>
      <c r="AY798" s="638">
        <f>'23년(세부_실적)'!AW1078</f>
        <v>0</v>
      </c>
      <c r="AZ798" s="638">
        <f t="shared" ref="AZ798" si="11532">AY798*1000</f>
        <v>0</v>
      </c>
      <c r="BA798" s="638">
        <f>'23년(세부_실적)'!AY1078</f>
        <v>0</v>
      </c>
      <c r="BB798" s="638">
        <f t="shared" ref="BB798" si="11533">BA798*1000</f>
        <v>0</v>
      </c>
      <c r="BC798" s="638">
        <f>'23년(세부_실적)'!BA1078</f>
        <v>0</v>
      </c>
      <c r="BD798" s="638">
        <f t="shared" ref="BD798" si="11534">BC798*1000</f>
        <v>0</v>
      </c>
      <c r="BF798" s="617"/>
      <c r="BG798" s="617"/>
      <c r="BH798" s="617"/>
      <c r="BI798" s="617"/>
      <c r="BJ798" s="617"/>
      <c r="BK798" s="617"/>
      <c r="BL798" s="617"/>
      <c r="BM798" s="617"/>
      <c r="BN798" s="617"/>
      <c r="BO798" s="617"/>
      <c r="BP798" s="617"/>
      <c r="BQ798" s="617"/>
      <c r="BR798" s="617"/>
      <c r="BS798" s="617"/>
      <c r="BT798" s="617"/>
      <c r="BU798" s="617"/>
      <c r="BV798" s="617"/>
      <c r="BW798" s="617"/>
      <c r="BX798" s="617"/>
      <c r="BY798" s="617"/>
      <c r="BZ798" s="617"/>
      <c r="CA798" s="617"/>
      <c r="CB798" s="617"/>
      <c r="CC798" s="617"/>
      <c r="CD798" s="617"/>
      <c r="CE798" s="617"/>
      <c r="CF798" s="617"/>
      <c r="CG798" s="617"/>
      <c r="CH798" s="617"/>
      <c r="CI798" s="617"/>
      <c r="CJ798" s="617"/>
      <c r="CK798" s="617"/>
      <c r="CL798" s="617"/>
      <c r="CM798" s="617"/>
      <c r="CN798" s="617"/>
      <c r="CO798" s="617"/>
      <c r="CP798" s="617"/>
      <c r="CQ798" s="617"/>
      <c r="CR798" s="617"/>
      <c r="CS798" s="617"/>
      <c r="CT798" s="617"/>
      <c r="CU798" s="617"/>
      <c r="CV798" s="617"/>
      <c r="CW798" s="617"/>
      <c r="CX798" s="617"/>
      <c r="CY798" s="617"/>
      <c r="CZ798" s="617"/>
      <c r="DA798" s="617"/>
      <c r="DB798" s="6">
        <f t="shared" si="11203"/>
        <v>0</v>
      </c>
      <c r="DC798" s="6">
        <f t="shared" si="11204"/>
        <v>0</v>
      </c>
      <c r="DD798" s="6">
        <f t="shared" si="11205"/>
        <v>0</v>
      </c>
      <c r="DE798" s="6">
        <f t="shared" si="11206"/>
        <v>0</v>
      </c>
      <c r="DF798" s="6">
        <f t="shared" si="11207"/>
        <v>0</v>
      </c>
      <c r="DG798" s="6">
        <f t="shared" si="11208"/>
        <v>0</v>
      </c>
      <c r="DH798" s="6">
        <f t="shared" si="11209"/>
        <v>0</v>
      </c>
      <c r="DI798" s="6">
        <f t="shared" si="11210"/>
        <v>0</v>
      </c>
      <c r="DJ798" s="6">
        <f t="shared" si="11211"/>
        <v>0</v>
      </c>
      <c r="DK798" s="6">
        <f t="shared" si="11212"/>
        <v>0</v>
      </c>
      <c r="DL798" s="6">
        <f t="shared" si="11213"/>
        <v>0</v>
      </c>
      <c r="DM798" s="6">
        <f t="shared" si="11214"/>
        <v>0</v>
      </c>
      <c r="DO798" s="6">
        <f t="shared" si="11215"/>
        <v>0</v>
      </c>
      <c r="DP798" s="6">
        <f t="shared" si="11216"/>
        <v>0</v>
      </c>
      <c r="DQ798" s="6">
        <f t="shared" si="11217"/>
        <v>0</v>
      </c>
      <c r="DR798" s="6">
        <f t="shared" si="11218"/>
        <v>0</v>
      </c>
      <c r="DS798" s="6">
        <f t="shared" si="11219"/>
        <v>0</v>
      </c>
      <c r="DT798" s="6">
        <f t="shared" si="11220"/>
        <v>0</v>
      </c>
      <c r="DU798" s="6">
        <f t="shared" si="11221"/>
        <v>0</v>
      </c>
      <c r="DV798" s="6">
        <f t="shared" si="11222"/>
        <v>0</v>
      </c>
      <c r="DW798" s="6">
        <f t="shared" si="11223"/>
        <v>0</v>
      </c>
      <c r="DX798" s="6">
        <f t="shared" si="11224"/>
        <v>0</v>
      </c>
      <c r="DY798" s="6">
        <f t="shared" si="11225"/>
        <v>0</v>
      </c>
      <c r="DZ798" s="6">
        <f t="shared" si="11226"/>
        <v>0</v>
      </c>
    </row>
    <row r="799" spans="2:130" ht="12" customHeight="1" outlineLevel="1">
      <c r="B799" s="6">
        <f>'23년(세부_실적)'!A1079</f>
        <v>793</v>
      </c>
      <c r="C799" s="620"/>
      <c r="D799" s="620"/>
      <c r="E799" s="622" t="str">
        <f>'23년(세부_실적)'!D1079</f>
        <v>120W</v>
      </c>
      <c r="F799" s="622" t="str">
        <f>'23년(세부_실적)'!E1079</f>
        <v>PLN044-HB12150T460-563</v>
      </c>
      <c r="G799" s="622" t="s">
        <v>1735</v>
      </c>
      <c r="H799" s="622" t="str">
        <f>'23년(세부_실적)'!F1079</f>
        <v>60도</v>
      </c>
      <c r="I799" s="617" t="str">
        <f>'23년(세부_실적)'!G1079</f>
        <v>구</v>
      </c>
      <c r="J799" s="617" t="str">
        <f>'23년(세부_실적)'!H1079</f>
        <v>SY</v>
      </c>
      <c r="K799" s="617">
        <f>'23년(세부_실적)'!I1079</f>
        <v>51.77</v>
      </c>
      <c r="L799" s="617">
        <f>'23년(세부_실적)'!J1079</f>
        <v>0</v>
      </c>
      <c r="M799" s="617">
        <f>'23년(세부_실적)'!K1079</f>
        <v>51.77</v>
      </c>
      <c r="N799" s="617">
        <f>'23년(세부_실적)'!L1079</f>
        <v>0</v>
      </c>
      <c r="O799" s="617">
        <f>'23년(세부_실적)'!M1079</f>
        <v>0</v>
      </c>
      <c r="P799" s="617">
        <f>'23년(세부_실적)'!N1079</f>
        <v>0</v>
      </c>
      <c r="Q799" s="617">
        <f>'23년(세부_실적)'!O1079</f>
        <v>0</v>
      </c>
      <c r="R799" s="617">
        <f>'23년(세부_실적)'!P1079</f>
        <v>0</v>
      </c>
      <c r="S799" s="638">
        <f>'23년(세부_실적)'!Q1079</f>
        <v>0</v>
      </c>
      <c r="T799" s="638">
        <f t="shared" si="11171"/>
        <v>0</v>
      </c>
      <c r="U799" s="638">
        <f>'23년(세부_실적)'!S1079</f>
        <v>0</v>
      </c>
      <c r="V799" s="638">
        <f t="shared" si="11172"/>
        <v>0</v>
      </c>
      <c r="W799" s="638">
        <f>'23년(세부_실적)'!U1079</f>
        <v>0</v>
      </c>
      <c r="X799" s="638">
        <f t="shared" si="11173"/>
        <v>0</v>
      </c>
      <c r="Y799" s="638">
        <f>'23년(세부_실적)'!W1079</f>
        <v>0</v>
      </c>
      <c r="Z799" s="638">
        <f t="shared" si="11174"/>
        <v>0</v>
      </c>
      <c r="AA799" s="638">
        <f>'23년(세부_실적)'!Y1079</f>
        <v>0</v>
      </c>
      <c r="AB799" s="638">
        <f t="shared" si="11174"/>
        <v>0</v>
      </c>
      <c r="AC799" s="638">
        <f>'23년(세부_실적)'!AA1079</f>
        <v>0</v>
      </c>
      <c r="AD799" s="638">
        <f t="shared" ref="AD799" si="11535">AC799*1000</f>
        <v>0</v>
      </c>
      <c r="AE799" s="638">
        <f>'23년(세부_실적)'!AC1079</f>
        <v>0</v>
      </c>
      <c r="AF799" s="638">
        <f t="shared" ref="AF799" si="11536">AE799*1000</f>
        <v>0</v>
      </c>
      <c r="AG799" s="638">
        <f>'23년(세부_실적)'!AE1079</f>
        <v>0</v>
      </c>
      <c r="AH799" s="638">
        <f t="shared" ref="AH799" si="11537">AG799*1000</f>
        <v>0</v>
      </c>
      <c r="AI799" s="638">
        <f>'23년(세부_실적)'!AG1079</f>
        <v>0</v>
      </c>
      <c r="AJ799" s="638">
        <f t="shared" ref="AJ799" si="11538">AI799*1000</f>
        <v>0</v>
      </c>
      <c r="AK799" s="638">
        <f>'23년(세부_실적)'!AI1079</f>
        <v>0</v>
      </c>
      <c r="AL799" s="638">
        <f t="shared" ref="AL799" si="11539">AK799*1000</f>
        <v>0</v>
      </c>
      <c r="AM799" s="638">
        <f>'23년(세부_실적)'!AK1079</f>
        <v>0</v>
      </c>
      <c r="AN799" s="638">
        <f t="shared" ref="AN799" si="11540">AM799*1000</f>
        <v>0</v>
      </c>
      <c r="AO799" s="638">
        <f>'23년(세부_실적)'!AM1079</f>
        <v>0</v>
      </c>
      <c r="AP799" s="638">
        <f t="shared" ref="AP799" si="11541">AO799*1000</f>
        <v>0</v>
      </c>
      <c r="AQ799" s="638">
        <f>'23년(세부_실적)'!AO1079</f>
        <v>0</v>
      </c>
      <c r="AR799" s="638">
        <f t="shared" ref="AR799" si="11542">AQ799*1000</f>
        <v>0</v>
      </c>
      <c r="AS799" s="638">
        <f>'23년(세부_실적)'!AQ1079</f>
        <v>0</v>
      </c>
      <c r="AT799" s="638">
        <f t="shared" ref="AT799" si="11543">AS799*1000</f>
        <v>0</v>
      </c>
      <c r="AU799" s="638">
        <f>'23년(세부_실적)'!AS1079</f>
        <v>0</v>
      </c>
      <c r="AV799" s="638">
        <f t="shared" ref="AV799" si="11544">AU799*1000</f>
        <v>0</v>
      </c>
      <c r="AW799" s="638">
        <f>'23년(세부_실적)'!AU1079</f>
        <v>0</v>
      </c>
      <c r="AX799" s="638">
        <f t="shared" ref="AX799" si="11545">AW799*1000</f>
        <v>0</v>
      </c>
      <c r="AY799" s="638">
        <f>'23년(세부_실적)'!AW1079</f>
        <v>0</v>
      </c>
      <c r="AZ799" s="638">
        <f t="shared" ref="AZ799" si="11546">AY799*1000</f>
        <v>0</v>
      </c>
      <c r="BA799" s="638">
        <f>'23년(세부_실적)'!AY1079</f>
        <v>0</v>
      </c>
      <c r="BB799" s="638">
        <f t="shared" ref="BB799" si="11547">BA799*1000</f>
        <v>0</v>
      </c>
      <c r="BC799" s="638">
        <f>'23년(세부_실적)'!BA1079</f>
        <v>0</v>
      </c>
      <c r="BD799" s="638">
        <f t="shared" ref="BD799" si="11548">BC799*1000</f>
        <v>0</v>
      </c>
      <c r="BF799" s="617"/>
      <c r="BG799" s="617"/>
      <c r="BH799" s="617"/>
      <c r="BI799" s="617"/>
      <c r="BJ799" s="617"/>
      <c r="BK799" s="617"/>
      <c r="BL799" s="617"/>
      <c r="BM799" s="617"/>
      <c r="BN799" s="617"/>
      <c r="BO799" s="617"/>
      <c r="BP799" s="617"/>
      <c r="BQ799" s="617"/>
      <c r="BR799" s="617"/>
      <c r="BS799" s="617"/>
      <c r="BT799" s="617"/>
      <c r="BU799" s="617"/>
      <c r="BV799" s="617"/>
      <c r="BW799" s="617"/>
      <c r="BX799" s="617"/>
      <c r="BY799" s="617"/>
      <c r="BZ799" s="617"/>
      <c r="CA799" s="617"/>
      <c r="CB799" s="617"/>
      <c r="CC799" s="617"/>
      <c r="CD799" s="617"/>
      <c r="CE799" s="617"/>
      <c r="CF799" s="617"/>
      <c r="CG799" s="617"/>
      <c r="CH799" s="617"/>
      <c r="CI799" s="617"/>
      <c r="CJ799" s="617"/>
      <c r="CK799" s="617"/>
      <c r="CL799" s="617"/>
      <c r="CM799" s="617"/>
      <c r="CN799" s="617"/>
      <c r="CO799" s="617"/>
      <c r="CP799" s="617"/>
      <c r="CQ799" s="617"/>
      <c r="CR799" s="617"/>
      <c r="CS799" s="617"/>
      <c r="CT799" s="617"/>
      <c r="CU799" s="617"/>
      <c r="CV799" s="617"/>
      <c r="CW799" s="617"/>
      <c r="CX799" s="617"/>
      <c r="CY799" s="617"/>
      <c r="CZ799" s="617"/>
      <c r="DA799" s="617"/>
      <c r="DB799" s="6">
        <f t="shared" si="11203"/>
        <v>0</v>
      </c>
      <c r="DC799" s="6">
        <f t="shared" si="11204"/>
        <v>0</v>
      </c>
      <c r="DD799" s="6">
        <f t="shared" si="11205"/>
        <v>0</v>
      </c>
      <c r="DE799" s="6">
        <f t="shared" si="11206"/>
        <v>0</v>
      </c>
      <c r="DF799" s="6">
        <f t="shared" si="11207"/>
        <v>0</v>
      </c>
      <c r="DG799" s="6">
        <f t="shared" si="11208"/>
        <v>0</v>
      </c>
      <c r="DH799" s="6">
        <f t="shared" si="11209"/>
        <v>0</v>
      </c>
      <c r="DI799" s="6">
        <f t="shared" si="11210"/>
        <v>0</v>
      </c>
      <c r="DJ799" s="6">
        <f t="shared" si="11211"/>
        <v>0</v>
      </c>
      <c r="DK799" s="6">
        <f t="shared" si="11212"/>
        <v>0</v>
      </c>
      <c r="DL799" s="6">
        <f t="shared" si="11213"/>
        <v>0</v>
      </c>
      <c r="DM799" s="6">
        <f t="shared" si="11214"/>
        <v>0</v>
      </c>
      <c r="DO799" s="6">
        <f t="shared" si="11215"/>
        <v>0</v>
      </c>
      <c r="DP799" s="6">
        <f t="shared" si="11216"/>
        <v>0</v>
      </c>
      <c r="DQ799" s="6">
        <f t="shared" si="11217"/>
        <v>0</v>
      </c>
      <c r="DR799" s="6">
        <f t="shared" si="11218"/>
        <v>0</v>
      </c>
      <c r="DS799" s="6">
        <f t="shared" si="11219"/>
        <v>0</v>
      </c>
      <c r="DT799" s="6">
        <f t="shared" si="11220"/>
        <v>0</v>
      </c>
      <c r="DU799" s="6">
        <f t="shared" si="11221"/>
        <v>0</v>
      </c>
      <c r="DV799" s="6">
        <f t="shared" si="11222"/>
        <v>0</v>
      </c>
      <c r="DW799" s="6">
        <f t="shared" si="11223"/>
        <v>0</v>
      </c>
      <c r="DX799" s="6">
        <f t="shared" si="11224"/>
        <v>0</v>
      </c>
      <c r="DY799" s="6">
        <f t="shared" si="11225"/>
        <v>0</v>
      </c>
      <c r="DZ799" s="6">
        <f t="shared" si="11226"/>
        <v>0</v>
      </c>
    </row>
    <row r="800" spans="2:130" ht="12" customHeight="1" outlineLevel="1">
      <c r="B800" s="6">
        <f>'23년(세부_실적)'!A1080</f>
        <v>794</v>
      </c>
      <c r="C800" s="620"/>
      <c r="D800" s="631" t="str">
        <f>'23년(세부_실적)'!C1080</f>
        <v>제품계</v>
      </c>
      <c r="E800" s="632"/>
      <c r="F800" s="632"/>
      <c r="G800" s="632"/>
      <c r="H800" s="633"/>
      <c r="I800" s="634"/>
      <c r="J800" s="634"/>
      <c r="K800" s="634">
        <f>'23년(세부_실적)'!I1080</f>
        <v>0</v>
      </c>
      <c r="L800" s="634">
        <f>'23년(세부_실적)'!J1080</f>
        <v>0</v>
      </c>
      <c r="M800" s="634">
        <f>'23년(세부_실적)'!K1080</f>
        <v>0</v>
      </c>
      <c r="N800" s="634">
        <f>'23년(세부_실적)'!L1080</f>
        <v>0</v>
      </c>
      <c r="O800" s="634">
        <f>'23년(세부_실적)'!M1080</f>
        <v>0</v>
      </c>
      <c r="P800" s="634">
        <f>'23년(세부_실적)'!N1080</f>
        <v>0</v>
      </c>
      <c r="Q800" s="634">
        <f>'23년(세부_실적)'!O1080</f>
        <v>0</v>
      </c>
      <c r="R800" s="634">
        <f>'23년(세부_실적)'!P1080</f>
        <v>0</v>
      </c>
      <c r="S800" s="639">
        <f>'23년(세부_실적)'!Q1080</f>
        <v>0</v>
      </c>
      <c r="T800" s="639">
        <f t="shared" si="11171"/>
        <v>0</v>
      </c>
      <c r="U800" s="639">
        <f>'23년(세부_실적)'!S1080</f>
        <v>0</v>
      </c>
      <c r="V800" s="639">
        <f t="shared" si="11172"/>
        <v>0</v>
      </c>
      <c r="W800" s="639">
        <f>'23년(세부_실적)'!U1080</f>
        <v>0</v>
      </c>
      <c r="X800" s="639">
        <f t="shared" si="11173"/>
        <v>0</v>
      </c>
      <c r="Y800" s="639">
        <f>'23년(세부_실적)'!W1080</f>
        <v>0</v>
      </c>
      <c r="Z800" s="639">
        <f t="shared" si="11174"/>
        <v>0</v>
      </c>
      <c r="AA800" s="639">
        <f>'23년(세부_실적)'!Y1080</f>
        <v>0</v>
      </c>
      <c r="AB800" s="639">
        <f t="shared" si="11174"/>
        <v>0</v>
      </c>
      <c r="AC800" s="639">
        <f>'23년(세부_실적)'!AA1080</f>
        <v>0</v>
      </c>
      <c r="AD800" s="639">
        <f t="shared" ref="AD800" si="11549">AC800*1000</f>
        <v>0</v>
      </c>
      <c r="AE800" s="639">
        <f>'23년(세부_실적)'!AC1080</f>
        <v>0</v>
      </c>
      <c r="AF800" s="639">
        <f t="shared" ref="AF800" si="11550">AE800*1000</f>
        <v>0</v>
      </c>
      <c r="AG800" s="639">
        <f>'23년(세부_실적)'!AE1080</f>
        <v>0</v>
      </c>
      <c r="AH800" s="639">
        <f t="shared" ref="AH800" si="11551">AG800*1000</f>
        <v>0</v>
      </c>
      <c r="AI800" s="639">
        <f>'23년(세부_실적)'!AG1080</f>
        <v>0</v>
      </c>
      <c r="AJ800" s="639">
        <f t="shared" ref="AJ800" si="11552">AI800*1000</f>
        <v>0</v>
      </c>
      <c r="AK800" s="639">
        <f>'23년(세부_실적)'!AI1080</f>
        <v>0</v>
      </c>
      <c r="AL800" s="639">
        <f t="shared" ref="AL800" si="11553">AK800*1000</f>
        <v>0</v>
      </c>
      <c r="AM800" s="639">
        <f>'23년(세부_실적)'!AK1080</f>
        <v>0</v>
      </c>
      <c r="AN800" s="639">
        <f t="shared" ref="AN800" si="11554">AM800*1000</f>
        <v>0</v>
      </c>
      <c r="AO800" s="639">
        <f>'23년(세부_실적)'!AM1080</f>
        <v>0</v>
      </c>
      <c r="AP800" s="639">
        <f t="shared" ref="AP800" si="11555">AO800*1000</f>
        <v>0</v>
      </c>
      <c r="AQ800" s="639">
        <f>'23년(세부_실적)'!AO1080</f>
        <v>0</v>
      </c>
      <c r="AR800" s="639">
        <f t="shared" ref="AR800" si="11556">AQ800*1000</f>
        <v>0</v>
      </c>
      <c r="AS800" s="639">
        <f>'23년(세부_실적)'!AQ1080</f>
        <v>0</v>
      </c>
      <c r="AT800" s="639">
        <f t="shared" ref="AT800" si="11557">AS800*1000</f>
        <v>0</v>
      </c>
      <c r="AU800" s="639">
        <f>'23년(세부_실적)'!AS1080</f>
        <v>0</v>
      </c>
      <c r="AV800" s="639">
        <f t="shared" ref="AV800" si="11558">AU800*1000</f>
        <v>0</v>
      </c>
      <c r="AW800" s="639">
        <f>'23년(세부_실적)'!AU1080</f>
        <v>0</v>
      </c>
      <c r="AX800" s="639">
        <f t="shared" ref="AX800" si="11559">AW800*1000</f>
        <v>0</v>
      </c>
      <c r="AY800" s="639">
        <f>'23년(세부_실적)'!AW1080</f>
        <v>0</v>
      </c>
      <c r="AZ800" s="639">
        <f t="shared" ref="AZ800" si="11560">AY800*1000</f>
        <v>0</v>
      </c>
      <c r="BA800" s="639">
        <f>'23년(세부_실적)'!AY1080</f>
        <v>0</v>
      </c>
      <c r="BB800" s="639">
        <f t="shared" ref="BB800" si="11561">BA800*1000</f>
        <v>0</v>
      </c>
      <c r="BC800" s="639">
        <f>'23년(세부_실적)'!BA1080</f>
        <v>0</v>
      </c>
      <c r="BD800" s="639">
        <f t="shared" ref="BD800" si="11562">BC800*1000</f>
        <v>0</v>
      </c>
      <c r="BF800" s="617"/>
      <c r="BG800" s="617"/>
      <c r="BH800" s="617"/>
      <c r="BI800" s="617"/>
      <c r="BJ800" s="617"/>
      <c r="BK800" s="617"/>
      <c r="BL800" s="617"/>
      <c r="BM800" s="617"/>
      <c r="BN800" s="617"/>
      <c r="BO800" s="617"/>
      <c r="BP800" s="617"/>
      <c r="BQ800" s="617"/>
      <c r="BR800" s="617"/>
      <c r="BS800" s="617"/>
      <c r="BT800" s="617"/>
      <c r="BU800" s="617"/>
      <c r="BV800" s="617"/>
      <c r="BW800" s="617"/>
      <c r="BX800" s="617"/>
      <c r="BY800" s="617"/>
      <c r="BZ800" s="617"/>
      <c r="CA800" s="617"/>
      <c r="CB800" s="617"/>
      <c r="CC800" s="617"/>
      <c r="CD800" s="617"/>
      <c r="CE800" s="617"/>
      <c r="CF800" s="617"/>
      <c r="CG800" s="617"/>
      <c r="CH800" s="617"/>
      <c r="CI800" s="617"/>
      <c r="CJ800" s="617"/>
      <c r="CK800" s="617"/>
      <c r="CL800" s="617"/>
      <c r="CM800" s="617"/>
      <c r="CN800" s="617"/>
      <c r="CO800" s="617"/>
      <c r="CP800" s="617"/>
      <c r="CQ800" s="617"/>
      <c r="CR800" s="617"/>
      <c r="CS800" s="617"/>
      <c r="CT800" s="617"/>
      <c r="CU800" s="617"/>
      <c r="CV800" s="617"/>
      <c r="CW800" s="617"/>
      <c r="CX800" s="617"/>
      <c r="CY800" s="617"/>
      <c r="CZ800" s="617"/>
      <c r="DA800" s="617"/>
      <c r="DB800" s="6">
        <f t="shared" si="11203"/>
        <v>0</v>
      </c>
      <c r="DC800" s="6">
        <f t="shared" si="11204"/>
        <v>0</v>
      </c>
      <c r="DD800" s="6">
        <f t="shared" si="11205"/>
        <v>0</v>
      </c>
      <c r="DE800" s="6">
        <f t="shared" si="11206"/>
        <v>0</v>
      </c>
      <c r="DF800" s="6">
        <f t="shared" si="11207"/>
        <v>0</v>
      </c>
      <c r="DG800" s="6">
        <f t="shared" si="11208"/>
        <v>0</v>
      </c>
      <c r="DH800" s="6">
        <f t="shared" si="11209"/>
        <v>0</v>
      </c>
      <c r="DI800" s="6">
        <f t="shared" si="11210"/>
        <v>0</v>
      </c>
      <c r="DJ800" s="6">
        <f t="shared" si="11211"/>
        <v>0</v>
      </c>
      <c r="DK800" s="6">
        <f t="shared" si="11212"/>
        <v>0</v>
      </c>
      <c r="DL800" s="6">
        <f t="shared" si="11213"/>
        <v>0</v>
      </c>
      <c r="DM800" s="6">
        <f t="shared" si="11214"/>
        <v>0</v>
      </c>
      <c r="DO800" s="6">
        <f t="shared" si="11215"/>
        <v>0</v>
      </c>
      <c r="DP800" s="6">
        <f t="shared" si="11216"/>
        <v>0</v>
      </c>
      <c r="DQ800" s="6">
        <f t="shared" si="11217"/>
        <v>0</v>
      </c>
      <c r="DR800" s="6">
        <f t="shared" si="11218"/>
        <v>0</v>
      </c>
      <c r="DS800" s="6">
        <f t="shared" si="11219"/>
        <v>0</v>
      </c>
      <c r="DT800" s="6">
        <f t="shared" si="11220"/>
        <v>0</v>
      </c>
      <c r="DU800" s="6">
        <f t="shared" si="11221"/>
        <v>0</v>
      </c>
      <c r="DV800" s="6">
        <f t="shared" si="11222"/>
        <v>0</v>
      </c>
      <c r="DW800" s="6">
        <f t="shared" si="11223"/>
        <v>0</v>
      </c>
      <c r="DX800" s="6">
        <f t="shared" si="11224"/>
        <v>0</v>
      </c>
      <c r="DY800" s="6">
        <f t="shared" si="11225"/>
        <v>0</v>
      </c>
      <c r="DZ800" s="6">
        <f t="shared" si="11226"/>
        <v>0</v>
      </c>
    </row>
    <row r="801" spans="2:130" ht="12" customHeight="1" outlineLevel="1">
      <c r="B801" s="6">
        <f>'23년(세부_실적)'!A1081</f>
        <v>795</v>
      </c>
      <c r="C801" s="620"/>
      <c r="D801" s="618" t="str">
        <f>'23년(세부_실적)'!C1081</f>
        <v>기타</v>
      </c>
      <c r="E801" s="622" t="str">
        <f>'23년(세부_실적)'!D1081</f>
        <v xml:space="preserve">SOCKET BASE </v>
      </c>
      <c r="F801" s="622" t="str">
        <f>'23년(세부_실적)'!E1081</f>
        <v>PLN044-HB-S</v>
      </c>
      <c r="G801" s="622" t="s">
        <v>1736</v>
      </c>
      <c r="H801" s="622"/>
      <c r="I801" s="617" t="str">
        <f>'23년(세부_실적)'!G1081</f>
        <v>구</v>
      </c>
      <c r="J801" s="617" t="str">
        <f>'23년(세부_실적)'!H1081</f>
        <v>SY</v>
      </c>
      <c r="K801" s="617">
        <f>'23년(세부_실적)'!I1081</f>
        <v>4.7</v>
      </c>
      <c r="L801" s="617">
        <f>'23년(세부_실적)'!J1081</f>
        <v>0</v>
      </c>
      <c r="M801" s="617">
        <f>'23년(세부_실적)'!K1081</f>
        <v>4.7</v>
      </c>
      <c r="N801" s="617">
        <f>'23년(세부_실적)'!L1081</f>
        <v>0</v>
      </c>
      <c r="O801" s="617">
        <f>'23년(세부_실적)'!M1081</f>
        <v>0</v>
      </c>
      <c r="P801" s="617">
        <f>'23년(세부_실적)'!N1081</f>
        <v>0</v>
      </c>
      <c r="Q801" s="617">
        <f>'23년(세부_실적)'!O1081</f>
        <v>0</v>
      </c>
      <c r="R801" s="617">
        <f>'23년(세부_실적)'!P1081</f>
        <v>0</v>
      </c>
      <c r="S801" s="638">
        <f>'23년(세부_실적)'!Q1081</f>
        <v>0</v>
      </c>
      <c r="T801" s="638">
        <f t="shared" si="11171"/>
        <v>0</v>
      </c>
      <c r="U801" s="638">
        <f>'23년(세부_실적)'!S1081</f>
        <v>0</v>
      </c>
      <c r="V801" s="638">
        <f t="shared" si="11172"/>
        <v>0</v>
      </c>
      <c r="W801" s="638">
        <f>'23년(세부_실적)'!U1081</f>
        <v>0</v>
      </c>
      <c r="X801" s="638">
        <f t="shared" si="11173"/>
        <v>0</v>
      </c>
      <c r="Y801" s="638">
        <f>'23년(세부_실적)'!W1081</f>
        <v>0</v>
      </c>
      <c r="Z801" s="638">
        <f t="shared" si="11174"/>
        <v>0</v>
      </c>
      <c r="AA801" s="638">
        <f>'23년(세부_실적)'!Y1081</f>
        <v>0</v>
      </c>
      <c r="AB801" s="638">
        <f t="shared" si="11174"/>
        <v>0</v>
      </c>
      <c r="AC801" s="638">
        <f>'23년(세부_실적)'!AA1081</f>
        <v>0</v>
      </c>
      <c r="AD801" s="638">
        <f t="shared" ref="AD801" si="11563">AC801*1000</f>
        <v>0</v>
      </c>
      <c r="AE801" s="638">
        <f>'23년(세부_실적)'!AC1081</f>
        <v>0</v>
      </c>
      <c r="AF801" s="638">
        <f t="shared" ref="AF801" si="11564">AE801*1000</f>
        <v>0</v>
      </c>
      <c r="AG801" s="638">
        <f>'23년(세부_실적)'!AE1081</f>
        <v>0</v>
      </c>
      <c r="AH801" s="638">
        <f t="shared" ref="AH801" si="11565">AG801*1000</f>
        <v>0</v>
      </c>
      <c r="AI801" s="638">
        <f>'23년(세부_실적)'!AG1081</f>
        <v>0</v>
      </c>
      <c r="AJ801" s="638">
        <f t="shared" ref="AJ801" si="11566">AI801*1000</f>
        <v>0</v>
      </c>
      <c r="AK801" s="638">
        <f>'23년(세부_실적)'!AI1081</f>
        <v>0</v>
      </c>
      <c r="AL801" s="638">
        <f t="shared" ref="AL801" si="11567">AK801*1000</f>
        <v>0</v>
      </c>
      <c r="AM801" s="638">
        <f>'23년(세부_실적)'!AK1081</f>
        <v>0</v>
      </c>
      <c r="AN801" s="638">
        <f t="shared" ref="AN801" si="11568">AM801*1000</f>
        <v>0</v>
      </c>
      <c r="AO801" s="638">
        <f>'23년(세부_실적)'!AM1081</f>
        <v>0</v>
      </c>
      <c r="AP801" s="638">
        <f t="shared" ref="AP801" si="11569">AO801*1000</f>
        <v>0</v>
      </c>
      <c r="AQ801" s="638">
        <f>'23년(세부_실적)'!AO1081</f>
        <v>0</v>
      </c>
      <c r="AR801" s="638">
        <f t="shared" ref="AR801" si="11570">AQ801*1000</f>
        <v>0</v>
      </c>
      <c r="AS801" s="638">
        <f>'23년(세부_실적)'!AQ1081</f>
        <v>0</v>
      </c>
      <c r="AT801" s="638">
        <f t="shared" ref="AT801" si="11571">AS801*1000</f>
        <v>0</v>
      </c>
      <c r="AU801" s="638">
        <f>'23년(세부_실적)'!AS1081</f>
        <v>0</v>
      </c>
      <c r="AV801" s="638">
        <f t="shared" ref="AV801" si="11572">AU801*1000</f>
        <v>0</v>
      </c>
      <c r="AW801" s="638">
        <f>'23년(세부_실적)'!AU1081</f>
        <v>0</v>
      </c>
      <c r="AX801" s="638">
        <f t="shared" ref="AX801" si="11573">AW801*1000</f>
        <v>0</v>
      </c>
      <c r="AY801" s="638">
        <f>'23년(세부_실적)'!AW1081</f>
        <v>0</v>
      </c>
      <c r="AZ801" s="638">
        <f t="shared" ref="AZ801" si="11574">AY801*1000</f>
        <v>0</v>
      </c>
      <c r="BA801" s="638">
        <f>'23년(세부_실적)'!AY1081</f>
        <v>0</v>
      </c>
      <c r="BB801" s="638">
        <f t="shared" ref="BB801" si="11575">BA801*1000</f>
        <v>0</v>
      </c>
      <c r="BC801" s="638">
        <f>'23년(세부_실적)'!BA1081</f>
        <v>0</v>
      </c>
      <c r="BD801" s="638">
        <f t="shared" ref="BD801" si="11576">BC801*1000</f>
        <v>0</v>
      </c>
      <c r="BF801" s="617"/>
      <c r="BG801" s="617"/>
      <c r="BH801" s="617"/>
      <c r="BI801" s="617"/>
      <c r="BJ801" s="617"/>
      <c r="BK801" s="617"/>
      <c r="BL801" s="617"/>
      <c r="BM801" s="617"/>
      <c r="BN801" s="617"/>
      <c r="BO801" s="617"/>
      <c r="BP801" s="617"/>
      <c r="BQ801" s="617"/>
      <c r="BR801" s="617"/>
      <c r="BS801" s="617"/>
      <c r="BT801" s="617"/>
      <c r="BU801" s="617"/>
      <c r="BV801" s="617"/>
      <c r="BW801" s="617"/>
      <c r="BX801" s="617"/>
      <c r="BY801" s="617"/>
      <c r="BZ801" s="617"/>
      <c r="CA801" s="617"/>
      <c r="CB801" s="617"/>
      <c r="CC801" s="617"/>
      <c r="CD801" s="617"/>
      <c r="CE801" s="617"/>
      <c r="CF801" s="617"/>
      <c r="CG801" s="617"/>
      <c r="CH801" s="617"/>
      <c r="CI801" s="617"/>
      <c r="CJ801" s="617"/>
      <c r="CK801" s="617"/>
      <c r="CL801" s="617"/>
      <c r="CM801" s="617"/>
      <c r="CN801" s="617"/>
      <c r="CO801" s="617"/>
      <c r="CP801" s="617"/>
      <c r="CQ801" s="617"/>
      <c r="CR801" s="617"/>
      <c r="CS801" s="617"/>
      <c r="CT801" s="617"/>
      <c r="CU801" s="617"/>
      <c r="CV801" s="617"/>
      <c r="CW801" s="617"/>
      <c r="CX801" s="617"/>
      <c r="CY801" s="617"/>
      <c r="CZ801" s="617"/>
      <c r="DA801" s="617"/>
      <c r="DB801" s="6">
        <f t="shared" si="11203"/>
        <v>0</v>
      </c>
      <c r="DC801" s="6">
        <f t="shared" si="11204"/>
        <v>0</v>
      </c>
      <c r="DD801" s="6">
        <f t="shared" si="11205"/>
        <v>0</v>
      </c>
      <c r="DE801" s="6">
        <f t="shared" si="11206"/>
        <v>0</v>
      </c>
      <c r="DF801" s="6">
        <f t="shared" si="11207"/>
        <v>0</v>
      </c>
      <c r="DG801" s="6">
        <f t="shared" si="11208"/>
        <v>0</v>
      </c>
      <c r="DH801" s="6">
        <f t="shared" si="11209"/>
        <v>0</v>
      </c>
      <c r="DI801" s="6">
        <f t="shared" si="11210"/>
        <v>0</v>
      </c>
      <c r="DJ801" s="6">
        <f t="shared" si="11211"/>
        <v>0</v>
      </c>
      <c r="DK801" s="6">
        <f t="shared" si="11212"/>
        <v>0</v>
      </c>
      <c r="DL801" s="6">
        <f t="shared" si="11213"/>
        <v>0</v>
      </c>
      <c r="DM801" s="6">
        <f t="shared" si="11214"/>
        <v>0</v>
      </c>
      <c r="DO801" s="6">
        <f t="shared" si="11215"/>
        <v>0</v>
      </c>
      <c r="DP801" s="6">
        <f t="shared" si="11216"/>
        <v>0</v>
      </c>
      <c r="DQ801" s="6">
        <f t="shared" si="11217"/>
        <v>0</v>
      </c>
      <c r="DR801" s="6">
        <f t="shared" si="11218"/>
        <v>0</v>
      </c>
      <c r="DS801" s="6">
        <f t="shared" si="11219"/>
        <v>0</v>
      </c>
      <c r="DT801" s="6">
        <f t="shared" si="11220"/>
        <v>0</v>
      </c>
      <c r="DU801" s="6">
        <f t="shared" si="11221"/>
        <v>0</v>
      </c>
      <c r="DV801" s="6">
        <f t="shared" si="11222"/>
        <v>0</v>
      </c>
      <c r="DW801" s="6">
        <f t="shared" si="11223"/>
        <v>0</v>
      </c>
      <c r="DX801" s="6">
        <f t="shared" si="11224"/>
        <v>0</v>
      </c>
      <c r="DY801" s="6">
        <f t="shared" si="11225"/>
        <v>0</v>
      </c>
      <c r="DZ801" s="6">
        <f t="shared" si="11226"/>
        <v>0</v>
      </c>
    </row>
    <row r="802" spans="2:130" ht="12" customHeight="1" outlineLevel="1">
      <c r="B802" s="6">
        <f>'23년(세부_실적)'!A1082</f>
        <v>796</v>
      </c>
      <c r="C802" s="620"/>
      <c r="D802" s="620"/>
      <c r="E802" s="622" t="str">
        <f>'23년(세부_실적)'!D1082</f>
        <v>BRACKET (80W)</v>
      </c>
      <c r="F802" s="622" t="str">
        <f>'23년(세부_실적)'!E1082</f>
        <v>PLN044-HB-B80</v>
      </c>
      <c r="G802" s="622" t="s">
        <v>1737</v>
      </c>
      <c r="H802" s="622"/>
      <c r="I802" s="617" t="str">
        <f>'23년(세부_실적)'!G1082</f>
        <v>구</v>
      </c>
      <c r="J802" s="617" t="str">
        <f>'23년(세부_실적)'!H1082</f>
        <v>SY</v>
      </c>
      <c r="K802" s="617">
        <f>'23년(세부_실적)'!I1082</f>
        <v>7.35</v>
      </c>
      <c r="L802" s="617">
        <f>'23년(세부_실적)'!J1082</f>
        <v>0</v>
      </c>
      <c r="M802" s="617">
        <f>'23년(세부_실적)'!K1082</f>
        <v>7.35</v>
      </c>
      <c r="N802" s="617">
        <f>'23년(세부_실적)'!L1082</f>
        <v>0</v>
      </c>
      <c r="O802" s="617">
        <f>'23년(세부_실적)'!M1082</f>
        <v>0</v>
      </c>
      <c r="P802" s="617">
        <f>'23년(세부_실적)'!N1082</f>
        <v>0</v>
      </c>
      <c r="Q802" s="617">
        <f>'23년(세부_실적)'!O1082</f>
        <v>0</v>
      </c>
      <c r="R802" s="617">
        <f>'23년(세부_실적)'!P1082</f>
        <v>0</v>
      </c>
      <c r="S802" s="638">
        <f>'23년(세부_실적)'!Q1082</f>
        <v>0</v>
      </c>
      <c r="T802" s="638">
        <f t="shared" si="11171"/>
        <v>0</v>
      </c>
      <c r="U802" s="638">
        <f>'23년(세부_실적)'!S1082</f>
        <v>0</v>
      </c>
      <c r="V802" s="638">
        <f t="shared" si="11172"/>
        <v>0</v>
      </c>
      <c r="W802" s="638">
        <f>'23년(세부_실적)'!U1082</f>
        <v>0</v>
      </c>
      <c r="X802" s="638">
        <f t="shared" si="11173"/>
        <v>0</v>
      </c>
      <c r="Y802" s="638">
        <f>'23년(세부_실적)'!W1082</f>
        <v>0</v>
      </c>
      <c r="Z802" s="638">
        <f t="shared" si="11174"/>
        <v>0</v>
      </c>
      <c r="AA802" s="638">
        <f>'23년(세부_실적)'!Y1082</f>
        <v>0</v>
      </c>
      <c r="AB802" s="638">
        <f t="shared" si="11174"/>
        <v>0</v>
      </c>
      <c r="AC802" s="638">
        <f>'23년(세부_실적)'!AA1082</f>
        <v>0</v>
      </c>
      <c r="AD802" s="638">
        <f t="shared" ref="AD802" si="11577">AC802*1000</f>
        <v>0</v>
      </c>
      <c r="AE802" s="638">
        <f>'23년(세부_실적)'!AC1082</f>
        <v>0</v>
      </c>
      <c r="AF802" s="638">
        <f t="shared" ref="AF802" si="11578">AE802*1000</f>
        <v>0</v>
      </c>
      <c r="AG802" s="638">
        <f>'23년(세부_실적)'!AE1082</f>
        <v>0</v>
      </c>
      <c r="AH802" s="638">
        <f t="shared" ref="AH802" si="11579">AG802*1000</f>
        <v>0</v>
      </c>
      <c r="AI802" s="638">
        <f>'23년(세부_실적)'!AG1082</f>
        <v>0</v>
      </c>
      <c r="AJ802" s="638">
        <f t="shared" ref="AJ802" si="11580">AI802*1000</f>
        <v>0</v>
      </c>
      <c r="AK802" s="638">
        <f>'23년(세부_실적)'!AI1082</f>
        <v>0</v>
      </c>
      <c r="AL802" s="638">
        <f t="shared" ref="AL802" si="11581">AK802*1000</f>
        <v>0</v>
      </c>
      <c r="AM802" s="638">
        <f>'23년(세부_실적)'!AK1082</f>
        <v>0</v>
      </c>
      <c r="AN802" s="638">
        <f t="shared" ref="AN802" si="11582">AM802*1000</f>
        <v>0</v>
      </c>
      <c r="AO802" s="638">
        <f>'23년(세부_실적)'!AM1082</f>
        <v>0</v>
      </c>
      <c r="AP802" s="638">
        <f t="shared" ref="AP802" si="11583">AO802*1000</f>
        <v>0</v>
      </c>
      <c r="AQ802" s="638">
        <f>'23년(세부_실적)'!AO1082</f>
        <v>0</v>
      </c>
      <c r="AR802" s="638">
        <f t="shared" ref="AR802" si="11584">AQ802*1000</f>
        <v>0</v>
      </c>
      <c r="AS802" s="638">
        <f>'23년(세부_실적)'!AQ1082</f>
        <v>0</v>
      </c>
      <c r="AT802" s="638">
        <f t="shared" ref="AT802" si="11585">AS802*1000</f>
        <v>0</v>
      </c>
      <c r="AU802" s="638">
        <f>'23년(세부_실적)'!AS1082</f>
        <v>0</v>
      </c>
      <c r="AV802" s="638">
        <f t="shared" ref="AV802" si="11586">AU802*1000</f>
        <v>0</v>
      </c>
      <c r="AW802" s="638">
        <f>'23년(세부_실적)'!AU1082</f>
        <v>0</v>
      </c>
      <c r="AX802" s="638">
        <f t="shared" ref="AX802" si="11587">AW802*1000</f>
        <v>0</v>
      </c>
      <c r="AY802" s="638">
        <f>'23년(세부_실적)'!AW1082</f>
        <v>0</v>
      </c>
      <c r="AZ802" s="638">
        <f t="shared" ref="AZ802" si="11588">AY802*1000</f>
        <v>0</v>
      </c>
      <c r="BA802" s="638">
        <f>'23년(세부_실적)'!AY1082</f>
        <v>0</v>
      </c>
      <c r="BB802" s="638">
        <f t="shared" ref="BB802" si="11589">BA802*1000</f>
        <v>0</v>
      </c>
      <c r="BC802" s="638">
        <f>'23년(세부_실적)'!BA1082</f>
        <v>0</v>
      </c>
      <c r="BD802" s="638">
        <f t="shared" ref="BD802" si="11590">BC802*1000</f>
        <v>0</v>
      </c>
      <c r="BF802" s="617"/>
      <c r="BG802" s="617"/>
      <c r="BH802" s="617"/>
      <c r="BI802" s="617"/>
      <c r="BJ802" s="617"/>
      <c r="BK802" s="617"/>
      <c r="BL802" s="617"/>
      <c r="BM802" s="617"/>
      <c r="BN802" s="617"/>
      <c r="BO802" s="617"/>
      <c r="BP802" s="617"/>
      <c r="BQ802" s="617"/>
      <c r="BR802" s="617"/>
      <c r="BS802" s="617"/>
      <c r="BT802" s="617"/>
      <c r="BU802" s="617"/>
      <c r="BV802" s="617"/>
      <c r="BW802" s="617"/>
      <c r="BX802" s="617"/>
      <c r="BY802" s="617"/>
      <c r="BZ802" s="617"/>
      <c r="CA802" s="617"/>
      <c r="CB802" s="617"/>
      <c r="CC802" s="617"/>
      <c r="CD802" s="617"/>
      <c r="CE802" s="617"/>
      <c r="CF802" s="617"/>
      <c r="CG802" s="617"/>
      <c r="CH802" s="617"/>
      <c r="CI802" s="617"/>
      <c r="CJ802" s="617"/>
      <c r="CK802" s="617"/>
      <c r="CL802" s="617"/>
      <c r="CM802" s="617"/>
      <c r="CN802" s="617"/>
      <c r="CO802" s="617"/>
      <c r="CP802" s="617"/>
      <c r="CQ802" s="617"/>
      <c r="CR802" s="617"/>
      <c r="CS802" s="617"/>
      <c r="CT802" s="617"/>
      <c r="CU802" s="617"/>
      <c r="CV802" s="617"/>
      <c r="CW802" s="617"/>
      <c r="CX802" s="617"/>
      <c r="CY802" s="617"/>
      <c r="CZ802" s="617"/>
      <c r="DA802" s="617"/>
      <c r="DB802" s="6">
        <f t="shared" si="11203"/>
        <v>0</v>
      </c>
      <c r="DC802" s="6">
        <f t="shared" si="11204"/>
        <v>0</v>
      </c>
      <c r="DD802" s="6">
        <f t="shared" si="11205"/>
        <v>0</v>
      </c>
      <c r="DE802" s="6">
        <f t="shared" si="11206"/>
        <v>0</v>
      </c>
      <c r="DF802" s="6">
        <f t="shared" si="11207"/>
        <v>0</v>
      </c>
      <c r="DG802" s="6">
        <f t="shared" si="11208"/>
        <v>0</v>
      </c>
      <c r="DH802" s="6">
        <f t="shared" si="11209"/>
        <v>0</v>
      </c>
      <c r="DI802" s="6">
        <f t="shared" si="11210"/>
        <v>0</v>
      </c>
      <c r="DJ802" s="6">
        <f t="shared" si="11211"/>
        <v>0</v>
      </c>
      <c r="DK802" s="6">
        <f t="shared" si="11212"/>
        <v>0</v>
      </c>
      <c r="DL802" s="6">
        <f t="shared" si="11213"/>
        <v>0</v>
      </c>
      <c r="DM802" s="6">
        <f t="shared" si="11214"/>
        <v>0</v>
      </c>
      <c r="DO802" s="6">
        <f t="shared" si="11215"/>
        <v>0</v>
      </c>
      <c r="DP802" s="6">
        <f t="shared" si="11216"/>
        <v>0</v>
      </c>
      <c r="DQ802" s="6">
        <f t="shared" si="11217"/>
        <v>0</v>
      </c>
      <c r="DR802" s="6">
        <f t="shared" si="11218"/>
        <v>0</v>
      </c>
      <c r="DS802" s="6">
        <f t="shared" si="11219"/>
        <v>0</v>
      </c>
      <c r="DT802" s="6">
        <f t="shared" si="11220"/>
        <v>0</v>
      </c>
      <c r="DU802" s="6">
        <f t="shared" si="11221"/>
        <v>0</v>
      </c>
      <c r="DV802" s="6">
        <f t="shared" si="11222"/>
        <v>0</v>
      </c>
      <c r="DW802" s="6">
        <f t="shared" si="11223"/>
        <v>0</v>
      </c>
      <c r="DX802" s="6">
        <f t="shared" si="11224"/>
        <v>0</v>
      </c>
      <c r="DY802" s="6">
        <f t="shared" si="11225"/>
        <v>0</v>
      </c>
      <c r="DZ802" s="6">
        <f t="shared" si="11226"/>
        <v>0</v>
      </c>
    </row>
    <row r="803" spans="2:130" ht="12" customHeight="1" outlineLevel="1">
      <c r="B803" s="6">
        <f>'23년(세부_실적)'!A1083</f>
        <v>797</v>
      </c>
      <c r="C803" s="620"/>
      <c r="D803" s="620"/>
      <c r="E803" s="622" t="str">
        <f>'23년(세부_실적)'!D1083</f>
        <v>BRACKET (100W)</v>
      </c>
      <c r="F803" s="622" t="str">
        <f>'23년(세부_실적)'!E1083</f>
        <v>PLN044-HB-B100</v>
      </c>
      <c r="G803" s="622" t="s">
        <v>1738</v>
      </c>
      <c r="H803" s="622"/>
      <c r="I803" s="617" t="str">
        <f>'23년(세부_실적)'!G1083</f>
        <v>구</v>
      </c>
      <c r="J803" s="617" t="str">
        <f>'23년(세부_실적)'!H1083</f>
        <v>SY</v>
      </c>
      <c r="K803" s="617">
        <f>'23년(세부_실적)'!I1083</f>
        <v>7.35</v>
      </c>
      <c r="L803" s="617">
        <f>'23년(세부_실적)'!J1083</f>
        <v>0</v>
      </c>
      <c r="M803" s="617">
        <f>'23년(세부_실적)'!K1083</f>
        <v>7.35</v>
      </c>
      <c r="N803" s="617">
        <f>'23년(세부_실적)'!L1083</f>
        <v>0</v>
      </c>
      <c r="O803" s="617">
        <f>'23년(세부_실적)'!M1083</f>
        <v>0</v>
      </c>
      <c r="P803" s="617">
        <f>'23년(세부_실적)'!N1083</f>
        <v>0</v>
      </c>
      <c r="Q803" s="617">
        <f>'23년(세부_실적)'!O1083</f>
        <v>0</v>
      </c>
      <c r="R803" s="617">
        <f>'23년(세부_실적)'!P1083</f>
        <v>0</v>
      </c>
      <c r="S803" s="638">
        <f>'23년(세부_실적)'!Q1083</f>
        <v>0</v>
      </c>
      <c r="T803" s="638">
        <f t="shared" si="11171"/>
        <v>0</v>
      </c>
      <c r="U803" s="638">
        <f>'23년(세부_실적)'!S1083</f>
        <v>0</v>
      </c>
      <c r="V803" s="638">
        <f t="shared" si="11172"/>
        <v>0</v>
      </c>
      <c r="W803" s="638">
        <f>'23년(세부_실적)'!U1083</f>
        <v>0</v>
      </c>
      <c r="X803" s="638">
        <f t="shared" si="11173"/>
        <v>0</v>
      </c>
      <c r="Y803" s="638">
        <f>'23년(세부_실적)'!W1083</f>
        <v>0</v>
      </c>
      <c r="Z803" s="638">
        <f t="shared" si="11174"/>
        <v>0</v>
      </c>
      <c r="AA803" s="638">
        <f>'23년(세부_실적)'!Y1083</f>
        <v>0</v>
      </c>
      <c r="AB803" s="638">
        <f t="shared" si="11174"/>
        <v>0</v>
      </c>
      <c r="AC803" s="638">
        <f>'23년(세부_실적)'!AA1083</f>
        <v>0</v>
      </c>
      <c r="AD803" s="638">
        <f t="shared" ref="AD803" si="11591">AC803*1000</f>
        <v>0</v>
      </c>
      <c r="AE803" s="638">
        <f>'23년(세부_실적)'!AC1083</f>
        <v>0</v>
      </c>
      <c r="AF803" s="638">
        <f t="shared" ref="AF803" si="11592">AE803*1000</f>
        <v>0</v>
      </c>
      <c r="AG803" s="638">
        <f>'23년(세부_실적)'!AE1083</f>
        <v>0</v>
      </c>
      <c r="AH803" s="638">
        <f t="shared" ref="AH803" si="11593">AG803*1000</f>
        <v>0</v>
      </c>
      <c r="AI803" s="638">
        <f>'23년(세부_실적)'!AG1083</f>
        <v>0</v>
      </c>
      <c r="AJ803" s="638">
        <f t="shared" ref="AJ803" si="11594">AI803*1000</f>
        <v>0</v>
      </c>
      <c r="AK803" s="638">
        <f>'23년(세부_실적)'!AI1083</f>
        <v>0</v>
      </c>
      <c r="AL803" s="638">
        <f t="shared" ref="AL803" si="11595">AK803*1000</f>
        <v>0</v>
      </c>
      <c r="AM803" s="638">
        <f>'23년(세부_실적)'!AK1083</f>
        <v>0</v>
      </c>
      <c r="AN803" s="638">
        <f t="shared" ref="AN803" si="11596">AM803*1000</f>
        <v>0</v>
      </c>
      <c r="AO803" s="638">
        <f>'23년(세부_실적)'!AM1083</f>
        <v>0</v>
      </c>
      <c r="AP803" s="638">
        <f t="shared" ref="AP803" si="11597">AO803*1000</f>
        <v>0</v>
      </c>
      <c r="AQ803" s="638">
        <f>'23년(세부_실적)'!AO1083</f>
        <v>0</v>
      </c>
      <c r="AR803" s="638">
        <f t="shared" ref="AR803" si="11598">AQ803*1000</f>
        <v>0</v>
      </c>
      <c r="AS803" s="638">
        <f>'23년(세부_실적)'!AQ1083</f>
        <v>0</v>
      </c>
      <c r="AT803" s="638">
        <f t="shared" ref="AT803" si="11599">AS803*1000</f>
        <v>0</v>
      </c>
      <c r="AU803" s="638">
        <f>'23년(세부_실적)'!AS1083</f>
        <v>0</v>
      </c>
      <c r="AV803" s="638">
        <f t="shared" ref="AV803" si="11600">AU803*1000</f>
        <v>0</v>
      </c>
      <c r="AW803" s="638">
        <f>'23년(세부_실적)'!AU1083</f>
        <v>0</v>
      </c>
      <c r="AX803" s="638">
        <f t="shared" ref="AX803" si="11601">AW803*1000</f>
        <v>0</v>
      </c>
      <c r="AY803" s="638">
        <f>'23년(세부_실적)'!AW1083</f>
        <v>0</v>
      </c>
      <c r="AZ803" s="638">
        <f t="shared" ref="AZ803" si="11602">AY803*1000</f>
        <v>0</v>
      </c>
      <c r="BA803" s="638">
        <f>'23년(세부_실적)'!AY1083</f>
        <v>0</v>
      </c>
      <c r="BB803" s="638">
        <f t="shared" ref="BB803" si="11603">BA803*1000</f>
        <v>0</v>
      </c>
      <c r="BC803" s="638">
        <f>'23년(세부_실적)'!BA1083</f>
        <v>0</v>
      </c>
      <c r="BD803" s="638">
        <f t="shared" ref="BD803" si="11604">BC803*1000</f>
        <v>0</v>
      </c>
      <c r="BF803" s="617"/>
      <c r="BG803" s="617"/>
      <c r="BH803" s="617"/>
      <c r="BI803" s="617"/>
      <c r="BJ803" s="617"/>
      <c r="BK803" s="617"/>
      <c r="BL803" s="617"/>
      <c r="BM803" s="617"/>
      <c r="BN803" s="617"/>
      <c r="BO803" s="617"/>
      <c r="BP803" s="617"/>
      <c r="BQ803" s="617"/>
      <c r="BR803" s="617"/>
      <c r="BS803" s="617"/>
      <c r="BT803" s="617"/>
      <c r="BU803" s="617"/>
      <c r="BV803" s="617"/>
      <c r="BW803" s="617"/>
      <c r="BX803" s="617"/>
      <c r="BY803" s="617"/>
      <c r="BZ803" s="617"/>
      <c r="CA803" s="617"/>
      <c r="CB803" s="617"/>
      <c r="CC803" s="617"/>
      <c r="CD803" s="617"/>
      <c r="CE803" s="617"/>
      <c r="CF803" s="617"/>
      <c r="CG803" s="617"/>
      <c r="CH803" s="617"/>
      <c r="CI803" s="617"/>
      <c r="CJ803" s="617"/>
      <c r="CK803" s="617"/>
      <c r="CL803" s="617"/>
      <c r="CM803" s="617"/>
      <c r="CN803" s="617"/>
      <c r="CO803" s="617"/>
      <c r="CP803" s="617"/>
      <c r="CQ803" s="617"/>
      <c r="CR803" s="617"/>
      <c r="CS803" s="617"/>
      <c r="CT803" s="617"/>
      <c r="CU803" s="617"/>
      <c r="CV803" s="617"/>
      <c r="CW803" s="617"/>
      <c r="CX803" s="617"/>
      <c r="CY803" s="617"/>
      <c r="CZ803" s="617"/>
      <c r="DA803" s="617"/>
      <c r="DB803" s="6">
        <f t="shared" si="11203"/>
        <v>0</v>
      </c>
      <c r="DC803" s="6">
        <f t="shared" si="11204"/>
        <v>0</v>
      </c>
      <c r="DD803" s="6">
        <f t="shared" si="11205"/>
        <v>0</v>
      </c>
      <c r="DE803" s="6">
        <f t="shared" si="11206"/>
        <v>0</v>
      </c>
      <c r="DF803" s="6">
        <f t="shared" si="11207"/>
        <v>0</v>
      </c>
      <c r="DG803" s="6">
        <f t="shared" si="11208"/>
        <v>0</v>
      </c>
      <c r="DH803" s="6">
        <f t="shared" si="11209"/>
        <v>0</v>
      </c>
      <c r="DI803" s="6">
        <f t="shared" si="11210"/>
        <v>0</v>
      </c>
      <c r="DJ803" s="6">
        <f t="shared" si="11211"/>
        <v>0</v>
      </c>
      <c r="DK803" s="6">
        <f t="shared" si="11212"/>
        <v>0</v>
      </c>
      <c r="DL803" s="6">
        <f t="shared" si="11213"/>
        <v>0</v>
      </c>
      <c r="DM803" s="6">
        <f t="shared" si="11214"/>
        <v>0</v>
      </c>
      <c r="DO803" s="6">
        <f t="shared" si="11215"/>
        <v>0</v>
      </c>
      <c r="DP803" s="6">
        <f t="shared" si="11216"/>
        <v>0</v>
      </c>
      <c r="DQ803" s="6">
        <f t="shared" si="11217"/>
        <v>0</v>
      </c>
      <c r="DR803" s="6">
        <f t="shared" si="11218"/>
        <v>0</v>
      </c>
      <c r="DS803" s="6">
        <f t="shared" si="11219"/>
        <v>0</v>
      </c>
      <c r="DT803" s="6">
        <f t="shared" si="11220"/>
        <v>0</v>
      </c>
      <c r="DU803" s="6">
        <f t="shared" si="11221"/>
        <v>0</v>
      </c>
      <c r="DV803" s="6">
        <f t="shared" si="11222"/>
        <v>0</v>
      </c>
      <c r="DW803" s="6">
        <f t="shared" si="11223"/>
        <v>0</v>
      </c>
      <c r="DX803" s="6">
        <f t="shared" si="11224"/>
        <v>0</v>
      </c>
      <c r="DY803" s="6">
        <f t="shared" si="11225"/>
        <v>0</v>
      </c>
      <c r="DZ803" s="6">
        <f t="shared" si="11226"/>
        <v>0</v>
      </c>
    </row>
    <row r="804" spans="2:130" ht="12" customHeight="1" outlineLevel="1">
      <c r="B804" s="6">
        <f>'23년(세부_실적)'!A1084</f>
        <v>798</v>
      </c>
      <c r="C804" s="620"/>
      <c r="D804" s="620"/>
      <c r="E804" s="622" t="str">
        <f>'23년(세부_실적)'!D1084</f>
        <v xml:space="preserve">PENDANT </v>
      </c>
      <c r="F804" s="622" t="str">
        <f>'23년(세부_실적)'!E1084</f>
        <v>PLN044-HB-P</v>
      </c>
      <c r="G804" s="622" t="s">
        <v>1739</v>
      </c>
      <c r="H804" s="622"/>
      <c r="I804" s="617" t="str">
        <f>'23년(세부_실적)'!G1084</f>
        <v>구</v>
      </c>
      <c r="J804" s="617" t="str">
        <f>'23년(세부_실적)'!H1084</f>
        <v>SY</v>
      </c>
      <c r="K804" s="617">
        <f>'23년(세부_실적)'!I1084</f>
        <v>3.85</v>
      </c>
      <c r="L804" s="617">
        <f>'23년(세부_실적)'!J1084</f>
        <v>0</v>
      </c>
      <c r="M804" s="617">
        <f>'23년(세부_실적)'!K1084</f>
        <v>3.85</v>
      </c>
      <c r="N804" s="617">
        <f>'23년(세부_실적)'!L1084</f>
        <v>0</v>
      </c>
      <c r="O804" s="617">
        <f>'23년(세부_실적)'!M1084</f>
        <v>0</v>
      </c>
      <c r="P804" s="617">
        <f>'23년(세부_실적)'!N1084</f>
        <v>0</v>
      </c>
      <c r="Q804" s="617">
        <f>'23년(세부_실적)'!O1084</f>
        <v>0</v>
      </c>
      <c r="R804" s="617">
        <f>'23년(세부_실적)'!P1084</f>
        <v>0</v>
      </c>
      <c r="S804" s="638">
        <f>'23년(세부_실적)'!Q1084</f>
        <v>0</v>
      </c>
      <c r="T804" s="638">
        <f t="shared" si="11171"/>
        <v>0</v>
      </c>
      <c r="U804" s="638">
        <f>'23년(세부_실적)'!S1084</f>
        <v>0</v>
      </c>
      <c r="V804" s="638">
        <f t="shared" si="11172"/>
        <v>0</v>
      </c>
      <c r="W804" s="638">
        <f>'23년(세부_실적)'!U1084</f>
        <v>0</v>
      </c>
      <c r="X804" s="638">
        <f t="shared" si="11173"/>
        <v>0</v>
      </c>
      <c r="Y804" s="638">
        <f>'23년(세부_실적)'!W1084</f>
        <v>0</v>
      </c>
      <c r="Z804" s="638">
        <f t="shared" si="11174"/>
        <v>0</v>
      </c>
      <c r="AA804" s="638">
        <f>'23년(세부_실적)'!Y1084</f>
        <v>0</v>
      </c>
      <c r="AB804" s="638">
        <f t="shared" si="11174"/>
        <v>0</v>
      </c>
      <c r="AC804" s="638">
        <f>'23년(세부_실적)'!AA1084</f>
        <v>0</v>
      </c>
      <c r="AD804" s="638">
        <f t="shared" ref="AD804" si="11605">AC804*1000</f>
        <v>0</v>
      </c>
      <c r="AE804" s="638">
        <f>'23년(세부_실적)'!AC1084</f>
        <v>0</v>
      </c>
      <c r="AF804" s="638">
        <f t="shared" ref="AF804" si="11606">AE804*1000</f>
        <v>0</v>
      </c>
      <c r="AG804" s="638">
        <f>'23년(세부_실적)'!AE1084</f>
        <v>0</v>
      </c>
      <c r="AH804" s="638">
        <f t="shared" ref="AH804" si="11607">AG804*1000</f>
        <v>0</v>
      </c>
      <c r="AI804" s="638">
        <f>'23년(세부_실적)'!AG1084</f>
        <v>0</v>
      </c>
      <c r="AJ804" s="638">
        <f t="shared" ref="AJ804" si="11608">AI804*1000</f>
        <v>0</v>
      </c>
      <c r="AK804" s="638">
        <f>'23년(세부_실적)'!AI1084</f>
        <v>0</v>
      </c>
      <c r="AL804" s="638">
        <f t="shared" ref="AL804" si="11609">AK804*1000</f>
        <v>0</v>
      </c>
      <c r="AM804" s="638">
        <f>'23년(세부_실적)'!AK1084</f>
        <v>0</v>
      </c>
      <c r="AN804" s="638">
        <f t="shared" ref="AN804" si="11610">AM804*1000</f>
        <v>0</v>
      </c>
      <c r="AO804" s="638">
        <f>'23년(세부_실적)'!AM1084</f>
        <v>0</v>
      </c>
      <c r="AP804" s="638">
        <f t="shared" ref="AP804" si="11611">AO804*1000</f>
        <v>0</v>
      </c>
      <c r="AQ804" s="638">
        <f>'23년(세부_실적)'!AO1084</f>
        <v>0</v>
      </c>
      <c r="AR804" s="638">
        <f t="shared" ref="AR804" si="11612">AQ804*1000</f>
        <v>0</v>
      </c>
      <c r="AS804" s="638">
        <f>'23년(세부_실적)'!AQ1084</f>
        <v>0</v>
      </c>
      <c r="AT804" s="638">
        <f t="shared" ref="AT804" si="11613">AS804*1000</f>
        <v>0</v>
      </c>
      <c r="AU804" s="638">
        <f>'23년(세부_실적)'!AS1084</f>
        <v>0</v>
      </c>
      <c r="AV804" s="638">
        <f t="shared" ref="AV804" si="11614">AU804*1000</f>
        <v>0</v>
      </c>
      <c r="AW804" s="638">
        <f>'23년(세부_실적)'!AU1084</f>
        <v>0</v>
      </c>
      <c r="AX804" s="638">
        <f t="shared" ref="AX804" si="11615">AW804*1000</f>
        <v>0</v>
      </c>
      <c r="AY804" s="638">
        <f>'23년(세부_실적)'!AW1084</f>
        <v>0</v>
      </c>
      <c r="AZ804" s="638">
        <f t="shared" ref="AZ804" si="11616">AY804*1000</f>
        <v>0</v>
      </c>
      <c r="BA804" s="638">
        <f>'23년(세부_실적)'!AY1084</f>
        <v>0</v>
      </c>
      <c r="BB804" s="638">
        <f t="shared" ref="BB804" si="11617">BA804*1000</f>
        <v>0</v>
      </c>
      <c r="BC804" s="638">
        <f>'23년(세부_실적)'!BA1084</f>
        <v>0</v>
      </c>
      <c r="BD804" s="638">
        <f t="shared" ref="BD804" si="11618">BC804*1000</f>
        <v>0</v>
      </c>
      <c r="BF804" s="617"/>
      <c r="BG804" s="617"/>
      <c r="BH804" s="617"/>
      <c r="BI804" s="617"/>
      <c r="BJ804" s="617"/>
      <c r="BK804" s="617"/>
      <c r="BL804" s="617"/>
      <c r="BM804" s="617"/>
      <c r="BN804" s="617"/>
      <c r="BO804" s="617"/>
      <c r="BP804" s="617"/>
      <c r="BQ804" s="617"/>
      <c r="BR804" s="617"/>
      <c r="BS804" s="617"/>
      <c r="BT804" s="617"/>
      <c r="BU804" s="617"/>
      <c r="BV804" s="617"/>
      <c r="BW804" s="617"/>
      <c r="BX804" s="617"/>
      <c r="BY804" s="617"/>
      <c r="BZ804" s="617"/>
      <c r="CA804" s="617"/>
      <c r="CB804" s="617"/>
      <c r="CC804" s="617"/>
      <c r="CD804" s="617"/>
      <c r="CE804" s="617"/>
      <c r="CF804" s="617"/>
      <c r="CG804" s="617"/>
      <c r="CH804" s="617"/>
      <c r="CI804" s="617"/>
      <c r="CJ804" s="617"/>
      <c r="CK804" s="617"/>
      <c r="CL804" s="617"/>
      <c r="CM804" s="617"/>
      <c r="CN804" s="617"/>
      <c r="CO804" s="617"/>
      <c r="CP804" s="617"/>
      <c r="CQ804" s="617"/>
      <c r="CR804" s="617"/>
      <c r="CS804" s="617"/>
      <c r="CT804" s="617"/>
      <c r="CU804" s="617"/>
      <c r="CV804" s="617"/>
      <c r="CW804" s="617"/>
      <c r="CX804" s="617"/>
      <c r="CY804" s="617"/>
      <c r="CZ804" s="617"/>
      <c r="DA804" s="617"/>
      <c r="DB804" s="6">
        <f t="shared" si="11203"/>
        <v>0</v>
      </c>
      <c r="DC804" s="6">
        <f t="shared" si="11204"/>
        <v>0</v>
      </c>
      <c r="DD804" s="6">
        <f t="shared" si="11205"/>
        <v>0</v>
      </c>
      <c r="DE804" s="6">
        <f t="shared" si="11206"/>
        <v>0</v>
      </c>
      <c r="DF804" s="6">
        <f t="shared" si="11207"/>
        <v>0</v>
      </c>
      <c r="DG804" s="6">
        <f t="shared" si="11208"/>
        <v>0</v>
      </c>
      <c r="DH804" s="6">
        <f t="shared" si="11209"/>
        <v>0</v>
      </c>
      <c r="DI804" s="6">
        <f t="shared" si="11210"/>
        <v>0</v>
      </c>
      <c r="DJ804" s="6">
        <f t="shared" si="11211"/>
        <v>0</v>
      </c>
      <c r="DK804" s="6">
        <f t="shared" si="11212"/>
        <v>0</v>
      </c>
      <c r="DL804" s="6">
        <f t="shared" si="11213"/>
        <v>0</v>
      </c>
      <c r="DM804" s="6">
        <f t="shared" si="11214"/>
        <v>0</v>
      </c>
      <c r="DO804" s="6">
        <f t="shared" si="11215"/>
        <v>0</v>
      </c>
      <c r="DP804" s="6">
        <f t="shared" si="11216"/>
        <v>0</v>
      </c>
      <c r="DQ804" s="6">
        <f t="shared" si="11217"/>
        <v>0</v>
      </c>
      <c r="DR804" s="6">
        <f t="shared" si="11218"/>
        <v>0</v>
      </c>
      <c r="DS804" s="6">
        <f t="shared" si="11219"/>
        <v>0</v>
      </c>
      <c r="DT804" s="6">
        <f t="shared" si="11220"/>
        <v>0</v>
      </c>
      <c r="DU804" s="6">
        <f t="shared" si="11221"/>
        <v>0</v>
      </c>
      <c r="DV804" s="6">
        <f t="shared" si="11222"/>
        <v>0</v>
      </c>
      <c r="DW804" s="6">
        <f t="shared" si="11223"/>
        <v>0</v>
      </c>
      <c r="DX804" s="6">
        <f t="shared" si="11224"/>
        <v>0</v>
      </c>
      <c r="DY804" s="6">
        <f t="shared" si="11225"/>
        <v>0</v>
      </c>
      <c r="DZ804" s="6">
        <f t="shared" si="11226"/>
        <v>0</v>
      </c>
    </row>
    <row r="805" spans="2:130" ht="12" customHeight="1" outlineLevel="1">
      <c r="B805" s="6">
        <f>'23년(세부_실적)'!A1085</f>
        <v>799</v>
      </c>
      <c r="C805" s="620"/>
      <c r="D805" s="620"/>
      <c r="E805" s="622" t="str">
        <f>'23년(세부_실적)'!D1085</f>
        <v>CHAIN</v>
      </c>
      <c r="F805" s="622" t="str">
        <f>'23년(세부_실적)'!E1085</f>
        <v>PLN044-HB-C</v>
      </c>
      <c r="G805" s="622" t="s">
        <v>1740</v>
      </c>
      <c r="H805" s="622"/>
      <c r="I805" s="617" t="str">
        <f>'23년(세부_실적)'!G1085</f>
        <v>구</v>
      </c>
      <c r="J805" s="617" t="str">
        <f>'23년(세부_실적)'!H1085</f>
        <v>SY</v>
      </c>
      <c r="K805" s="617">
        <f>'23년(세부_실적)'!I1085</f>
        <v>9.1</v>
      </c>
      <c r="L805" s="617">
        <f>'23년(세부_실적)'!J1085</f>
        <v>0</v>
      </c>
      <c r="M805" s="617">
        <f>'23년(세부_실적)'!K1085</f>
        <v>9.1</v>
      </c>
      <c r="N805" s="617">
        <f>'23년(세부_실적)'!L1085</f>
        <v>0</v>
      </c>
      <c r="O805" s="617">
        <f>'23년(세부_실적)'!M1085</f>
        <v>0</v>
      </c>
      <c r="P805" s="617">
        <f>'23년(세부_실적)'!N1085</f>
        <v>0</v>
      </c>
      <c r="Q805" s="617">
        <f>'23년(세부_실적)'!O1085</f>
        <v>0</v>
      </c>
      <c r="R805" s="617">
        <f>'23년(세부_실적)'!P1085</f>
        <v>0</v>
      </c>
      <c r="S805" s="638">
        <f>'23년(세부_실적)'!Q1085</f>
        <v>0</v>
      </c>
      <c r="T805" s="638">
        <f t="shared" si="11171"/>
        <v>0</v>
      </c>
      <c r="U805" s="638">
        <f>'23년(세부_실적)'!S1085</f>
        <v>0</v>
      </c>
      <c r="V805" s="638">
        <f t="shared" si="11172"/>
        <v>0</v>
      </c>
      <c r="W805" s="638">
        <f>'23년(세부_실적)'!U1085</f>
        <v>0</v>
      </c>
      <c r="X805" s="638">
        <f t="shared" si="11173"/>
        <v>0</v>
      </c>
      <c r="Y805" s="638">
        <f>'23년(세부_실적)'!W1085</f>
        <v>0</v>
      </c>
      <c r="Z805" s="638">
        <f t="shared" si="11174"/>
        <v>0</v>
      </c>
      <c r="AA805" s="638">
        <f>'23년(세부_실적)'!Y1085</f>
        <v>0</v>
      </c>
      <c r="AB805" s="638">
        <f t="shared" si="11174"/>
        <v>0</v>
      </c>
      <c r="AC805" s="638">
        <f>'23년(세부_실적)'!AA1085</f>
        <v>0</v>
      </c>
      <c r="AD805" s="638">
        <f t="shared" ref="AD805" si="11619">AC805*1000</f>
        <v>0</v>
      </c>
      <c r="AE805" s="638">
        <f>'23년(세부_실적)'!AC1085</f>
        <v>0</v>
      </c>
      <c r="AF805" s="638">
        <f t="shared" ref="AF805" si="11620">AE805*1000</f>
        <v>0</v>
      </c>
      <c r="AG805" s="638">
        <f>'23년(세부_실적)'!AE1085</f>
        <v>0</v>
      </c>
      <c r="AH805" s="638">
        <f t="shared" ref="AH805" si="11621">AG805*1000</f>
        <v>0</v>
      </c>
      <c r="AI805" s="638">
        <f>'23년(세부_실적)'!AG1085</f>
        <v>0</v>
      </c>
      <c r="AJ805" s="638">
        <f t="shared" ref="AJ805" si="11622">AI805*1000</f>
        <v>0</v>
      </c>
      <c r="AK805" s="638">
        <f>'23년(세부_실적)'!AI1085</f>
        <v>0</v>
      </c>
      <c r="AL805" s="638">
        <f t="shared" ref="AL805" si="11623">AK805*1000</f>
        <v>0</v>
      </c>
      <c r="AM805" s="638">
        <f>'23년(세부_실적)'!AK1085</f>
        <v>0</v>
      </c>
      <c r="AN805" s="638">
        <f t="shared" ref="AN805" si="11624">AM805*1000</f>
        <v>0</v>
      </c>
      <c r="AO805" s="638">
        <f>'23년(세부_실적)'!AM1085</f>
        <v>0</v>
      </c>
      <c r="AP805" s="638">
        <f t="shared" ref="AP805" si="11625">AO805*1000</f>
        <v>0</v>
      </c>
      <c r="AQ805" s="638">
        <f>'23년(세부_실적)'!AO1085</f>
        <v>0</v>
      </c>
      <c r="AR805" s="638">
        <f t="shared" ref="AR805" si="11626">AQ805*1000</f>
        <v>0</v>
      </c>
      <c r="AS805" s="638">
        <f>'23년(세부_실적)'!AQ1085</f>
        <v>0</v>
      </c>
      <c r="AT805" s="638">
        <f t="shared" ref="AT805" si="11627">AS805*1000</f>
        <v>0</v>
      </c>
      <c r="AU805" s="638">
        <f>'23년(세부_실적)'!AS1085</f>
        <v>0</v>
      </c>
      <c r="AV805" s="638">
        <f t="shared" ref="AV805" si="11628">AU805*1000</f>
        <v>0</v>
      </c>
      <c r="AW805" s="638">
        <f>'23년(세부_실적)'!AU1085</f>
        <v>0</v>
      </c>
      <c r="AX805" s="638">
        <f t="shared" ref="AX805" si="11629">AW805*1000</f>
        <v>0</v>
      </c>
      <c r="AY805" s="638">
        <f>'23년(세부_실적)'!AW1085</f>
        <v>0</v>
      </c>
      <c r="AZ805" s="638">
        <f t="shared" ref="AZ805" si="11630">AY805*1000</f>
        <v>0</v>
      </c>
      <c r="BA805" s="638">
        <f>'23년(세부_실적)'!AY1085</f>
        <v>0</v>
      </c>
      <c r="BB805" s="638">
        <f t="shared" ref="BB805" si="11631">BA805*1000</f>
        <v>0</v>
      </c>
      <c r="BC805" s="638">
        <f>'23년(세부_실적)'!BA1085</f>
        <v>0</v>
      </c>
      <c r="BD805" s="638">
        <f t="shared" ref="BD805" si="11632">BC805*1000</f>
        <v>0</v>
      </c>
      <c r="BF805" s="617"/>
      <c r="BG805" s="617"/>
      <c r="BH805" s="617"/>
      <c r="BI805" s="617"/>
      <c r="BJ805" s="617"/>
      <c r="BK805" s="617"/>
      <c r="BL805" s="617"/>
      <c r="BM805" s="617"/>
      <c r="BN805" s="617"/>
      <c r="BO805" s="617"/>
      <c r="BP805" s="617"/>
      <c r="BQ805" s="617"/>
      <c r="BR805" s="617"/>
      <c r="BS805" s="617"/>
      <c r="BT805" s="617"/>
      <c r="BU805" s="617"/>
      <c r="BV805" s="617"/>
      <c r="BW805" s="617"/>
      <c r="BX805" s="617"/>
      <c r="BY805" s="617"/>
      <c r="BZ805" s="617"/>
      <c r="CA805" s="617"/>
      <c r="CB805" s="617"/>
      <c r="CC805" s="617"/>
      <c r="CD805" s="617"/>
      <c r="CE805" s="617"/>
      <c r="CF805" s="617"/>
      <c r="CG805" s="617"/>
      <c r="CH805" s="617"/>
      <c r="CI805" s="617"/>
      <c r="CJ805" s="617"/>
      <c r="CK805" s="617"/>
      <c r="CL805" s="617"/>
      <c r="CM805" s="617"/>
      <c r="CN805" s="617"/>
      <c r="CO805" s="617"/>
      <c r="CP805" s="617"/>
      <c r="CQ805" s="617"/>
      <c r="CR805" s="617"/>
      <c r="CS805" s="617"/>
      <c r="CT805" s="617"/>
      <c r="CU805" s="617"/>
      <c r="CV805" s="617"/>
      <c r="CW805" s="617"/>
      <c r="CX805" s="617"/>
      <c r="CY805" s="617"/>
      <c r="CZ805" s="617"/>
      <c r="DA805" s="617"/>
      <c r="DB805" s="6">
        <f t="shared" si="11203"/>
        <v>0</v>
      </c>
      <c r="DC805" s="6">
        <f t="shared" si="11204"/>
        <v>0</v>
      </c>
      <c r="DD805" s="6">
        <f t="shared" si="11205"/>
        <v>0</v>
      </c>
      <c r="DE805" s="6">
        <f t="shared" si="11206"/>
        <v>0</v>
      </c>
      <c r="DF805" s="6">
        <f t="shared" si="11207"/>
        <v>0</v>
      </c>
      <c r="DG805" s="6">
        <f t="shared" si="11208"/>
        <v>0</v>
      </c>
      <c r="DH805" s="6">
        <f t="shared" si="11209"/>
        <v>0</v>
      </c>
      <c r="DI805" s="6">
        <f t="shared" si="11210"/>
        <v>0</v>
      </c>
      <c r="DJ805" s="6">
        <f t="shared" si="11211"/>
        <v>0</v>
      </c>
      <c r="DK805" s="6">
        <f t="shared" si="11212"/>
        <v>0</v>
      </c>
      <c r="DL805" s="6">
        <f t="shared" si="11213"/>
        <v>0</v>
      </c>
      <c r="DM805" s="6">
        <f t="shared" si="11214"/>
        <v>0</v>
      </c>
      <c r="DO805" s="6">
        <f t="shared" si="11215"/>
        <v>0</v>
      </c>
      <c r="DP805" s="6">
        <f t="shared" si="11216"/>
        <v>0</v>
      </c>
      <c r="DQ805" s="6">
        <f t="shared" si="11217"/>
        <v>0</v>
      </c>
      <c r="DR805" s="6">
        <f t="shared" si="11218"/>
        <v>0</v>
      </c>
      <c r="DS805" s="6">
        <f t="shared" si="11219"/>
        <v>0</v>
      </c>
      <c r="DT805" s="6">
        <f t="shared" si="11220"/>
        <v>0</v>
      </c>
      <c r="DU805" s="6">
        <f t="shared" si="11221"/>
        <v>0</v>
      </c>
      <c r="DV805" s="6">
        <f t="shared" si="11222"/>
        <v>0</v>
      </c>
      <c r="DW805" s="6">
        <f t="shared" si="11223"/>
        <v>0</v>
      </c>
      <c r="DX805" s="6">
        <f t="shared" si="11224"/>
        <v>0</v>
      </c>
      <c r="DY805" s="6">
        <f t="shared" si="11225"/>
        <v>0</v>
      </c>
      <c r="DZ805" s="6">
        <f t="shared" si="11226"/>
        <v>0</v>
      </c>
    </row>
    <row r="806" spans="2:130" ht="12" customHeight="1" outlineLevel="1">
      <c r="B806" s="6">
        <f>'23년(세부_실적)'!A1086</f>
        <v>800</v>
      </c>
      <c r="C806" s="620"/>
      <c r="D806" s="631" t="str">
        <f>'23년(세부_실적)'!C1086</f>
        <v>제품계</v>
      </c>
      <c r="E806" s="632"/>
      <c r="F806" s="632"/>
      <c r="G806" s="632"/>
      <c r="H806" s="633"/>
      <c r="I806" s="634"/>
      <c r="J806" s="634"/>
      <c r="K806" s="634">
        <f>'23년(세부_실적)'!I1086</f>
        <v>0</v>
      </c>
      <c r="L806" s="634">
        <f>'23년(세부_실적)'!J1086</f>
        <v>0</v>
      </c>
      <c r="M806" s="634">
        <f>'23년(세부_실적)'!K1086</f>
        <v>0</v>
      </c>
      <c r="N806" s="634">
        <f>'23년(세부_실적)'!L1086</f>
        <v>0</v>
      </c>
      <c r="O806" s="634">
        <f>'23년(세부_실적)'!M1086</f>
        <v>0</v>
      </c>
      <c r="P806" s="634">
        <f>'23년(세부_실적)'!N1086</f>
        <v>0</v>
      </c>
      <c r="Q806" s="634">
        <f>'23년(세부_실적)'!O1086</f>
        <v>0</v>
      </c>
      <c r="R806" s="634">
        <f>'23년(세부_실적)'!P1086</f>
        <v>0</v>
      </c>
      <c r="S806" s="639">
        <f>'23년(세부_실적)'!Q1086</f>
        <v>0</v>
      </c>
      <c r="T806" s="639">
        <f t="shared" si="11171"/>
        <v>0</v>
      </c>
      <c r="U806" s="639">
        <f>'23년(세부_실적)'!S1086</f>
        <v>0</v>
      </c>
      <c r="V806" s="639">
        <f t="shared" si="11172"/>
        <v>0</v>
      </c>
      <c r="W806" s="639">
        <f>'23년(세부_실적)'!U1086</f>
        <v>0</v>
      </c>
      <c r="X806" s="639">
        <f t="shared" si="11173"/>
        <v>0</v>
      </c>
      <c r="Y806" s="639">
        <f>'23년(세부_실적)'!W1086</f>
        <v>0</v>
      </c>
      <c r="Z806" s="639">
        <f t="shared" si="11174"/>
        <v>0</v>
      </c>
      <c r="AA806" s="639">
        <f>'23년(세부_실적)'!Y1086</f>
        <v>0</v>
      </c>
      <c r="AB806" s="639">
        <f t="shared" si="11174"/>
        <v>0</v>
      </c>
      <c r="AC806" s="639">
        <f>'23년(세부_실적)'!AA1086</f>
        <v>0</v>
      </c>
      <c r="AD806" s="639">
        <f t="shared" ref="AD806" si="11633">AC806*1000</f>
        <v>0</v>
      </c>
      <c r="AE806" s="639">
        <f>'23년(세부_실적)'!AC1086</f>
        <v>0</v>
      </c>
      <c r="AF806" s="639">
        <f t="shared" ref="AF806" si="11634">AE806*1000</f>
        <v>0</v>
      </c>
      <c r="AG806" s="639">
        <f>'23년(세부_실적)'!AE1086</f>
        <v>0</v>
      </c>
      <c r="AH806" s="639">
        <f t="shared" ref="AH806" si="11635">AG806*1000</f>
        <v>0</v>
      </c>
      <c r="AI806" s="639">
        <f>'23년(세부_실적)'!AG1086</f>
        <v>0</v>
      </c>
      <c r="AJ806" s="639">
        <f t="shared" ref="AJ806" si="11636">AI806*1000</f>
        <v>0</v>
      </c>
      <c r="AK806" s="639">
        <f>'23년(세부_실적)'!AI1086</f>
        <v>0</v>
      </c>
      <c r="AL806" s="639">
        <f t="shared" ref="AL806" si="11637">AK806*1000</f>
        <v>0</v>
      </c>
      <c r="AM806" s="639">
        <f>'23년(세부_실적)'!AK1086</f>
        <v>0</v>
      </c>
      <c r="AN806" s="639">
        <f t="shared" ref="AN806" si="11638">AM806*1000</f>
        <v>0</v>
      </c>
      <c r="AO806" s="639">
        <f>'23년(세부_실적)'!AM1086</f>
        <v>0</v>
      </c>
      <c r="AP806" s="639">
        <f t="shared" ref="AP806" si="11639">AO806*1000</f>
        <v>0</v>
      </c>
      <c r="AQ806" s="639">
        <f>'23년(세부_실적)'!AO1086</f>
        <v>0</v>
      </c>
      <c r="AR806" s="639">
        <f t="shared" ref="AR806" si="11640">AQ806*1000</f>
        <v>0</v>
      </c>
      <c r="AS806" s="639">
        <f>'23년(세부_실적)'!AQ1086</f>
        <v>0</v>
      </c>
      <c r="AT806" s="639">
        <f t="shared" ref="AT806" si="11641">AS806*1000</f>
        <v>0</v>
      </c>
      <c r="AU806" s="639">
        <f>'23년(세부_실적)'!AS1086</f>
        <v>0</v>
      </c>
      <c r="AV806" s="639">
        <f t="shared" ref="AV806" si="11642">AU806*1000</f>
        <v>0</v>
      </c>
      <c r="AW806" s="639">
        <f>'23년(세부_실적)'!AU1086</f>
        <v>0</v>
      </c>
      <c r="AX806" s="639">
        <f t="shared" ref="AX806" si="11643">AW806*1000</f>
        <v>0</v>
      </c>
      <c r="AY806" s="639">
        <f>'23년(세부_실적)'!AW1086</f>
        <v>0</v>
      </c>
      <c r="AZ806" s="639">
        <f t="shared" ref="AZ806" si="11644">AY806*1000</f>
        <v>0</v>
      </c>
      <c r="BA806" s="639">
        <f>'23년(세부_실적)'!AY1086</f>
        <v>0</v>
      </c>
      <c r="BB806" s="639">
        <f t="shared" ref="BB806" si="11645">BA806*1000</f>
        <v>0</v>
      </c>
      <c r="BC806" s="639">
        <f>'23년(세부_실적)'!BA1086</f>
        <v>0</v>
      </c>
      <c r="BD806" s="639">
        <f t="shared" ref="BD806" si="11646">BC806*1000</f>
        <v>0</v>
      </c>
      <c r="BF806" s="617"/>
      <c r="BG806" s="617"/>
      <c r="BH806" s="617"/>
      <c r="BI806" s="617"/>
      <c r="BJ806" s="617"/>
      <c r="BK806" s="617"/>
      <c r="BL806" s="617"/>
      <c r="BM806" s="617"/>
      <c r="BN806" s="617"/>
      <c r="BO806" s="617"/>
      <c r="BP806" s="617"/>
      <c r="BQ806" s="617"/>
      <c r="BR806" s="617"/>
      <c r="BS806" s="617"/>
      <c r="BT806" s="617"/>
      <c r="BU806" s="617"/>
      <c r="BV806" s="617"/>
      <c r="BW806" s="617"/>
      <c r="BX806" s="617"/>
      <c r="BY806" s="617"/>
      <c r="BZ806" s="617"/>
      <c r="CA806" s="617"/>
      <c r="CB806" s="617"/>
      <c r="CC806" s="617"/>
      <c r="CD806" s="617"/>
      <c r="CE806" s="617"/>
      <c r="CF806" s="617"/>
      <c r="CG806" s="617"/>
      <c r="CH806" s="617"/>
      <c r="CI806" s="617"/>
      <c r="CJ806" s="617"/>
      <c r="CK806" s="617"/>
      <c r="CL806" s="617"/>
      <c r="CM806" s="617"/>
      <c r="CN806" s="617"/>
      <c r="CO806" s="617"/>
      <c r="CP806" s="617"/>
      <c r="CQ806" s="617"/>
      <c r="CR806" s="617"/>
      <c r="CS806" s="617"/>
      <c r="CT806" s="617"/>
      <c r="CU806" s="617"/>
      <c r="CV806" s="617"/>
      <c r="CW806" s="617"/>
      <c r="CX806" s="617"/>
      <c r="CY806" s="617"/>
      <c r="CZ806" s="617"/>
      <c r="DA806" s="617"/>
      <c r="DB806" s="6">
        <f t="shared" si="11203"/>
        <v>0</v>
      </c>
      <c r="DC806" s="6">
        <f t="shared" si="11204"/>
        <v>0</v>
      </c>
      <c r="DD806" s="6">
        <f t="shared" si="11205"/>
        <v>0</v>
      </c>
      <c r="DE806" s="6">
        <f t="shared" si="11206"/>
        <v>0</v>
      </c>
      <c r="DF806" s="6">
        <f t="shared" si="11207"/>
        <v>0</v>
      </c>
      <c r="DG806" s="6">
        <f t="shared" si="11208"/>
        <v>0</v>
      </c>
      <c r="DH806" s="6">
        <f t="shared" si="11209"/>
        <v>0</v>
      </c>
      <c r="DI806" s="6">
        <f t="shared" si="11210"/>
        <v>0</v>
      </c>
      <c r="DJ806" s="6">
        <f t="shared" si="11211"/>
        <v>0</v>
      </c>
      <c r="DK806" s="6">
        <f t="shared" si="11212"/>
        <v>0</v>
      </c>
      <c r="DL806" s="6">
        <f t="shared" si="11213"/>
        <v>0</v>
      </c>
      <c r="DM806" s="6">
        <f t="shared" si="11214"/>
        <v>0</v>
      </c>
      <c r="DO806" s="6">
        <f t="shared" si="11215"/>
        <v>0</v>
      </c>
      <c r="DP806" s="6">
        <f t="shared" si="11216"/>
        <v>0</v>
      </c>
      <c r="DQ806" s="6">
        <f t="shared" si="11217"/>
        <v>0</v>
      </c>
      <c r="DR806" s="6">
        <f t="shared" si="11218"/>
        <v>0</v>
      </c>
      <c r="DS806" s="6">
        <f t="shared" si="11219"/>
        <v>0</v>
      </c>
      <c r="DT806" s="6">
        <f t="shared" si="11220"/>
        <v>0</v>
      </c>
      <c r="DU806" s="6">
        <f t="shared" si="11221"/>
        <v>0</v>
      </c>
      <c r="DV806" s="6">
        <f t="shared" si="11222"/>
        <v>0</v>
      </c>
      <c r="DW806" s="6">
        <f t="shared" si="11223"/>
        <v>0</v>
      </c>
      <c r="DX806" s="6">
        <f t="shared" si="11224"/>
        <v>0</v>
      </c>
      <c r="DY806" s="6">
        <f t="shared" si="11225"/>
        <v>0</v>
      </c>
      <c r="DZ806" s="6">
        <f t="shared" si="11226"/>
        <v>0</v>
      </c>
    </row>
    <row r="807" spans="2:130" ht="12" customHeight="1" outlineLevel="1">
      <c r="B807" s="6">
        <f>'23년(세부_실적)'!A1087</f>
        <v>801</v>
      </c>
      <c r="C807" s="625" t="str">
        <f>'23년(세부_실적)'!B1087</f>
        <v>거래선 계</v>
      </c>
      <c r="D807" s="626"/>
      <c r="E807" s="626"/>
      <c r="F807" s="626"/>
      <c r="G807" s="626"/>
      <c r="H807" s="626"/>
      <c r="I807" s="627"/>
      <c r="J807" s="628"/>
      <c r="K807" s="629">
        <f>'23년(세부_실적)'!I1087</f>
        <v>0</v>
      </c>
      <c r="L807" s="629">
        <f>'23년(세부_실적)'!J1087</f>
        <v>0</v>
      </c>
      <c r="M807" s="629">
        <f>'23년(세부_실적)'!K1087</f>
        <v>0</v>
      </c>
      <c r="N807" s="629">
        <f>'23년(세부_실적)'!L1087</f>
        <v>0</v>
      </c>
      <c r="O807" s="629">
        <f>'23년(세부_실적)'!M1087</f>
        <v>0</v>
      </c>
      <c r="P807" s="629">
        <f>'23년(세부_실적)'!N1087</f>
        <v>0</v>
      </c>
      <c r="Q807" s="629">
        <f>'23년(세부_실적)'!O1087</f>
        <v>0</v>
      </c>
      <c r="R807" s="629">
        <f>'23년(세부_실적)'!P1087</f>
        <v>0</v>
      </c>
      <c r="S807" s="640">
        <f>'23년(세부_실적)'!Q1087</f>
        <v>817.19199999999944</v>
      </c>
      <c r="T807" s="640">
        <f t="shared" si="11171"/>
        <v>817191.99999999942</v>
      </c>
      <c r="U807" s="640">
        <f>'23년(세부_실적)'!S1087</f>
        <v>36.188999999999993</v>
      </c>
      <c r="V807" s="640">
        <f t="shared" si="11172"/>
        <v>36188.999999999993</v>
      </c>
      <c r="W807" s="640">
        <f>'23년(세부_실적)'!U1087</f>
        <v>53.371000000000009</v>
      </c>
      <c r="X807" s="640">
        <f t="shared" si="11173"/>
        <v>53371.000000000007</v>
      </c>
      <c r="Y807" s="640">
        <f>'23년(세부_실적)'!W1087</f>
        <v>56.552</v>
      </c>
      <c r="Z807" s="640">
        <f t="shared" si="11174"/>
        <v>56552</v>
      </c>
      <c r="AA807" s="640">
        <f>'23년(세부_실적)'!Y1087</f>
        <v>146.11199999999999</v>
      </c>
      <c r="AB807" s="640">
        <f t="shared" si="11174"/>
        <v>146112</v>
      </c>
      <c r="AC807" s="640">
        <f>'23년(세부_실적)'!AA1087</f>
        <v>81.765000000000001</v>
      </c>
      <c r="AD807" s="640">
        <f t="shared" ref="AD807" si="11647">AC807*1000</f>
        <v>81765</v>
      </c>
      <c r="AE807" s="640">
        <f>'23년(세부_실적)'!AC1087</f>
        <v>108.67100000000002</v>
      </c>
      <c r="AF807" s="640">
        <f t="shared" ref="AF807" si="11648">AE807*1000</f>
        <v>108671.00000000001</v>
      </c>
      <c r="AG807" s="640">
        <f>'23년(세부_실적)'!AE1087</f>
        <v>89.206999999999994</v>
      </c>
      <c r="AH807" s="640">
        <f t="shared" ref="AH807" si="11649">AG807*1000</f>
        <v>89207</v>
      </c>
      <c r="AI807" s="640">
        <f>'23년(세부_실적)'!AG1087</f>
        <v>279.64299999999992</v>
      </c>
      <c r="AJ807" s="640">
        <f t="shared" ref="AJ807" si="11650">AI807*1000</f>
        <v>279642.99999999994</v>
      </c>
      <c r="AK807" s="640">
        <f>'23년(세부_실적)'!AI1087</f>
        <v>425.75499999999994</v>
      </c>
      <c r="AL807" s="640">
        <f t="shared" ref="AL807" si="11651">AK807*1000</f>
        <v>425754.99999999994</v>
      </c>
      <c r="AM807" s="640">
        <f>'23년(세부_실적)'!AK1087</f>
        <v>70.03900000000003</v>
      </c>
      <c r="AN807" s="640">
        <f t="shared" ref="AN807" si="11652">AM807*1000</f>
        <v>70039.000000000029</v>
      </c>
      <c r="AO807" s="640">
        <f>'23년(세부_실적)'!AM1087</f>
        <v>101.477</v>
      </c>
      <c r="AP807" s="640">
        <f t="shared" ref="AP807" si="11653">AO807*1000</f>
        <v>101477</v>
      </c>
      <c r="AQ807" s="640">
        <f>'23년(세부_실적)'!AO1087</f>
        <v>62.283999999999999</v>
      </c>
      <c r="AR807" s="640">
        <f t="shared" ref="AR807" si="11654">AQ807*1000</f>
        <v>62284</v>
      </c>
      <c r="AS807" s="640">
        <f>'23년(세부_실적)'!AQ1087</f>
        <v>233.80000000000004</v>
      </c>
      <c r="AT807" s="640">
        <f t="shared" ref="AT807" si="11655">AS807*1000</f>
        <v>233800.00000000003</v>
      </c>
      <c r="AU807" s="640">
        <f>'23년(세부_실적)'!AS1087</f>
        <v>64.282000000000011</v>
      </c>
      <c r="AV807" s="640">
        <f t="shared" ref="AV807" si="11656">AU807*1000</f>
        <v>64282.000000000007</v>
      </c>
      <c r="AW807" s="640">
        <f>'23년(세부_실적)'!AU1087</f>
        <v>56.410000000000004</v>
      </c>
      <c r="AX807" s="640">
        <f t="shared" ref="AX807" si="11657">AW807*1000</f>
        <v>56410.000000000007</v>
      </c>
      <c r="AY807" s="640">
        <f>'23년(세부_실적)'!AW1087</f>
        <v>36.945</v>
      </c>
      <c r="AZ807" s="640">
        <f t="shared" ref="AZ807" si="11658">AY807*1000</f>
        <v>36945</v>
      </c>
      <c r="BA807" s="640">
        <f>'23년(세부_실적)'!AY1087</f>
        <v>157.637</v>
      </c>
      <c r="BB807" s="640">
        <f t="shared" ref="BB807" si="11659">BA807*1000</f>
        <v>157637</v>
      </c>
      <c r="BC807" s="640">
        <f>'23년(세부_실적)'!BA1087</f>
        <v>391.43699999999978</v>
      </c>
      <c r="BD807" s="640">
        <f t="shared" ref="BD807" si="11660">BC807*1000</f>
        <v>391436.99999999977</v>
      </c>
      <c r="BF807" s="617"/>
      <c r="BG807" s="617"/>
      <c r="BH807" s="617"/>
      <c r="BI807" s="617"/>
      <c r="BJ807" s="617"/>
      <c r="BK807" s="617"/>
      <c r="BL807" s="617"/>
      <c r="BM807" s="617"/>
      <c r="BN807" s="617"/>
      <c r="BO807" s="617"/>
      <c r="BP807" s="617"/>
      <c r="BQ807" s="617"/>
      <c r="BR807" s="617"/>
      <c r="BS807" s="617"/>
      <c r="BT807" s="617"/>
      <c r="BU807" s="617"/>
      <c r="BV807" s="617"/>
      <c r="BW807" s="617"/>
      <c r="BX807" s="617"/>
      <c r="BY807" s="617"/>
      <c r="BZ807" s="617"/>
      <c r="CA807" s="617"/>
      <c r="CB807" s="617"/>
      <c r="CC807" s="617"/>
      <c r="CD807" s="617"/>
      <c r="CE807" s="617"/>
      <c r="CF807" s="617"/>
      <c r="CG807" s="617"/>
      <c r="CH807" s="617"/>
      <c r="CI807" s="617"/>
      <c r="CJ807" s="617"/>
      <c r="CK807" s="617"/>
      <c r="CL807" s="617"/>
      <c r="CM807" s="617"/>
      <c r="CN807" s="617"/>
      <c r="CO807" s="617"/>
      <c r="CP807" s="617"/>
      <c r="CQ807" s="617"/>
      <c r="CR807" s="617"/>
      <c r="CS807" s="617"/>
      <c r="CT807" s="617"/>
      <c r="CU807" s="617"/>
      <c r="CV807" s="617"/>
      <c r="CW807" s="617"/>
      <c r="CX807" s="617"/>
      <c r="CY807" s="617"/>
      <c r="CZ807" s="617"/>
      <c r="DA807" s="617"/>
      <c r="DB807" s="6">
        <f t="shared" si="11203"/>
        <v>0</v>
      </c>
      <c r="DC807" s="6">
        <f t="shared" si="11204"/>
        <v>0</v>
      </c>
      <c r="DD807" s="6">
        <f t="shared" si="11205"/>
        <v>0</v>
      </c>
      <c r="DE807" s="6">
        <f t="shared" si="11206"/>
        <v>0</v>
      </c>
      <c r="DF807" s="6">
        <f t="shared" si="11207"/>
        <v>0</v>
      </c>
      <c r="DG807" s="6">
        <f t="shared" si="11208"/>
        <v>0</v>
      </c>
      <c r="DH807" s="6">
        <f t="shared" si="11209"/>
        <v>0</v>
      </c>
      <c r="DI807" s="6">
        <f t="shared" si="11210"/>
        <v>0</v>
      </c>
      <c r="DJ807" s="6">
        <f t="shared" si="11211"/>
        <v>0</v>
      </c>
      <c r="DK807" s="6">
        <f t="shared" si="11212"/>
        <v>0</v>
      </c>
      <c r="DL807" s="6">
        <f t="shared" si="11213"/>
        <v>0</v>
      </c>
      <c r="DM807" s="6">
        <f t="shared" si="11214"/>
        <v>0</v>
      </c>
      <c r="DO807" s="6">
        <f t="shared" si="11215"/>
        <v>0</v>
      </c>
      <c r="DP807" s="6">
        <f t="shared" si="11216"/>
        <v>0</v>
      </c>
      <c r="DQ807" s="6">
        <f t="shared" si="11217"/>
        <v>0</v>
      </c>
      <c r="DR807" s="6">
        <f t="shared" si="11218"/>
        <v>0</v>
      </c>
      <c r="DS807" s="6">
        <f t="shared" si="11219"/>
        <v>0</v>
      </c>
      <c r="DT807" s="6">
        <f t="shared" si="11220"/>
        <v>0</v>
      </c>
      <c r="DU807" s="6">
        <f t="shared" si="11221"/>
        <v>0</v>
      </c>
      <c r="DV807" s="6">
        <f t="shared" si="11222"/>
        <v>0</v>
      </c>
      <c r="DW807" s="6">
        <f t="shared" si="11223"/>
        <v>0</v>
      </c>
      <c r="DX807" s="6">
        <f t="shared" si="11224"/>
        <v>0</v>
      </c>
      <c r="DY807" s="6">
        <f t="shared" si="11225"/>
        <v>0</v>
      </c>
      <c r="DZ807" s="6">
        <f t="shared" si="11226"/>
        <v>0</v>
      </c>
    </row>
    <row r="808" spans="2:130" ht="12" customHeight="1" outlineLevel="1">
      <c r="B808" s="6">
        <f>'23년(세부_실적)'!A1088</f>
        <v>802</v>
      </c>
      <c r="C808" s="618" t="str">
        <f>'23년(세부_실적)'!B1088</f>
        <v>신도리코</v>
      </c>
      <c r="D808" s="622" t="str">
        <f>'23년(세부_실적)'!C1088</f>
        <v>SMPS</v>
      </c>
      <c r="E808" s="622" t="str">
        <f>'23년(세부_실적)'!D1088</f>
        <v>Printer</v>
      </c>
      <c r="F808" s="622" t="str">
        <f>'23년(세부_실적)'!E1088</f>
        <v>SDH-SDPW2(SDH-SDPW1)</v>
      </c>
      <c r="G808" s="622" t="s">
        <v>1741</v>
      </c>
      <c r="H808" s="622"/>
      <c r="I808" s="617" t="str">
        <f>'23년(세부_실적)'!G1088</f>
        <v>구</v>
      </c>
      <c r="J808" s="617" t="str">
        <f>'23년(세부_실적)'!H1088</f>
        <v>SY</v>
      </c>
      <c r="K808" s="617">
        <f>'23년(세부_실적)'!I1088</f>
        <v>13.01</v>
      </c>
      <c r="L808" s="617">
        <f>'23년(세부_실적)'!J1088</f>
        <v>0</v>
      </c>
      <c r="M808" s="617">
        <f>'23년(세부_실적)'!K1088</f>
        <v>0</v>
      </c>
      <c r="N808" s="617">
        <f>'23년(세부_실적)'!L1088</f>
        <v>0</v>
      </c>
      <c r="O808" s="617">
        <f>'23년(세부_실적)'!M1088</f>
        <v>0</v>
      </c>
      <c r="P808" s="617">
        <f>'23년(세부_실적)'!N1088</f>
        <v>0</v>
      </c>
      <c r="Q808" s="617">
        <f>'23년(세부_실적)'!O1088</f>
        <v>0</v>
      </c>
      <c r="R808" s="617">
        <f>'23년(세부_실적)'!P1088</f>
        <v>0</v>
      </c>
      <c r="S808" s="638">
        <f>'23년(세부_실적)'!Q1088</f>
        <v>0</v>
      </c>
      <c r="T808" s="638">
        <f t="shared" si="11171"/>
        <v>0</v>
      </c>
      <c r="U808" s="638">
        <f>'23년(세부_실적)'!S1088</f>
        <v>0</v>
      </c>
      <c r="V808" s="638">
        <f t="shared" si="11172"/>
        <v>0</v>
      </c>
      <c r="W808" s="638">
        <f>'23년(세부_실적)'!U1088</f>
        <v>0</v>
      </c>
      <c r="X808" s="638">
        <f t="shared" si="11173"/>
        <v>0</v>
      </c>
      <c r="Y808" s="638">
        <f>'23년(세부_실적)'!W1088</f>
        <v>0</v>
      </c>
      <c r="Z808" s="638">
        <f t="shared" si="11174"/>
        <v>0</v>
      </c>
      <c r="AA808" s="638">
        <f>'23년(세부_실적)'!Y1088</f>
        <v>0</v>
      </c>
      <c r="AB808" s="638">
        <f t="shared" si="11174"/>
        <v>0</v>
      </c>
      <c r="AC808" s="638">
        <f>'23년(세부_실적)'!AA1088</f>
        <v>0</v>
      </c>
      <c r="AD808" s="638">
        <f t="shared" ref="AD808" si="11661">AC808*1000</f>
        <v>0</v>
      </c>
      <c r="AE808" s="638">
        <f>'23년(세부_실적)'!AC1088</f>
        <v>0</v>
      </c>
      <c r="AF808" s="638">
        <f t="shared" ref="AF808" si="11662">AE808*1000</f>
        <v>0</v>
      </c>
      <c r="AG808" s="638">
        <f>'23년(세부_실적)'!AE1088</f>
        <v>0</v>
      </c>
      <c r="AH808" s="638">
        <f t="shared" ref="AH808" si="11663">AG808*1000</f>
        <v>0</v>
      </c>
      <c r="AI808" s="638">
        <f>'23년(세부_실적)'!AG1088</f>
        <v>0</v>
      </c>
      <c r="AJ808" s="638">
        <f t="shared" ref="AJ808" si="11664">AI808*1000</f>
        <v>0</v>
      </c>
      <c r="AK808" s="638">
        <f>'23년(세부_실적)'!AI1088</f>
        <v>0</v>
      </c>
      <c r="AL808" s="638">
        <f t="shared" ref="AL808" si="11665">AK808*1000</f>
        <v>0</v>
      </c>
      <c r="AM808" s="638">
        <f>'23년(세부_실적)'!AK1088</f>
        <v>0</v>
      </c>
      <c r="AN808" s="638">
        <f t="shared" ref="AN808" si="11666">AM808*1000</f>
        <v>0</v>
      </c>
      <c r="AO808" s="638">
        <f>'23년(세부_실적)'!AM1088</f>
        <v>0</v>
      </c>
      <c r="AP808" s="638">
        <f t="shared" ref="AP808" si="11667">AO808*1000</f>
        <v>0</v>
      </c>
      <c r="AQ808" s="638">
        <f>'23년(세부_실적)'!AO1088</f>
        <v>0</v>
      </c>
      <c r="AR808" s="638">
        <f t="shared" ref="AR808" si="11668">AQ808*1000</f>
        <v>0</v>
      </c>
      <c r="AS808" s="638">
        <f>'23년(세부_실적)'!AQ1088</f>
        <v>0</v>
      </c>
      <c r="AT808" s="638">
        <f t="shared" ref="AT808" si="11669">AS808*1000</f>
        <v>0</v>
      </c>
      <c r="AU808" s="638">
        <f>'23년(세부_실적)'!AS1088</f>
        <v>0</v>
      </c>
      <c r="AV808" s="638">
        <f t="shared" ref="AV808" si="11670">AU808*1000</f>
        <v>0</v>
      </c>
      <c r="AW808" s="638">
        <f>'23년(세부_실적)'!AU1088</f>
        <v>0</v>
      </c>
      <c r="AX808" s="638">
        <f t="shared" ref="AX808" si="11671">AW808*1000</f>
        <v>0</v>
      </c>
      <c r="AY808" s="638">
        <f>'23년(세부_실적)'!AW1088</f>
        <v>0</v>
      </c>
      <c r="AZ808" s="638">
        <f t="shared" ref="AZ808" si="11672">AY808*1000</f>
        <v>0</v>
      </c>
      <c r="BA808" s="638">
        <f>'23년(세부_실적)'!AY1088</f>
        <v>0</v>
      </c>
      <c r="BB808" s="638">
        <f t="shared" ref="BB808" si="11673">BA808*1000</f>
        <v>0</v>
      </c>
      <c r="BC808" s="638">
        <f>'23년(세부_실적)'!BA1088</f>
        <v>0</v>
      </c>
      <c r="BD808" s="638">
        <f t="shared" ref="BD808" si="11674">BC808*1000</f>
        <v>0</v>
      </c>
      <c r="BF808" s="617"/>
      <c r="BG808" s="617"/>
      <c r="BH808" s="617"/>
      <c r="BI808" s="617"/>
      <c r="BJ808" s="617"/>
      <c r="BK808" s="617"/>
      <c r="BL808" s="617"/>
      <c r="BM808" s="617"/>
      <c r="BN808" s="617"/>
      <c r="BO808" s="617"/>
      <c r="BP808" s="617"/>
      <c r="BQ808" s="617"/>
      <c r="BR808" s="617"/>
      <c r="BS808" s="617"/>
      <c r="BT808" s="617"/>
      <c r="BU808" s="617"/>
      <c r="BV808" s="617"/>
      <c r="BW808" s="617"/>
      <c r="BX808" s="617"/>
      <c r="BY808" s="617"/>
      <c r="BZ808" s="617"/>
      <c r="CA808" s="617"/>
      <c r="CB808" s="617"/>
      <c r="CC808" s="617"/>
      <c r="CD808" s="617"/>
      <c r="CE808" s="617"/>
      <c r="CF808" s="617"/>
      <c r="CG808" s="617"/>
      <c r="CH808" s="617"/>
      <c r="CI808" s="617"/>
      <c r="CJ808" s="617"/>
      <c r="CK808" s="617"/>
      <c r="CL808" s="617"/>
      <c r="CM808" s="617"/>
      <c r="CN808" s="617"/>
      <c r="CO808" s="617"/>
      <c r="CP808" s="617"/>
      <c r="CQ808" s="617"/>
      <c r="CR808" s="617"/>
      <c r="CS808" s="617"/>
      <c r="CT808" s="617"/>
      <c r="CU808" s="617"/>
      <c r="CV808" s="617"/>
      <c r="CW808" s="617"/>
      <c r="CX808" s="617"/>
      <c r="CY808" s="617"/>
      <c r="CZ808" s="617"/>
      <c r="DA808" s="617"/>
      <c r="DB808" s="6">
        <f t="shared" si="11203"/>
        <v>0</v>
      </c>
      <c r="DC808" s="6">
        <f t="shared" si="11204"/>
        <v>0</v>
      </c>
      <c r="DD808" s="6">
        <f t="shared" si="11205"/>
        <v>0</v>
      </c>
      <c r="DE808" s="6">
        <f t="shared" si="11206"/>
        <v>0</v>
      </c>
      <c r="DF808" s="6">
        <f t="shared" si="11207"/>
        <v>0</v>
      </c>
      <c r="DG808" s="6">
        <f t="shared" si="11208"/>
        <v>0</v>
      </c>
      <c r="DH808" s="6">
        <f t="shared" si="11209"/>
        <v>0</v>
      </c>
      <c r="DI808" s="6">
        <f t="shared" si="11210"/>
        <v>0</v>
      </c>
      <c r="DJ808" s="6">
        <f t="shared" si="11211"/>
        <v>0</v>
      </c>
      <c r="DK808" s="6">
        <f t="shared" si="11212"/>
        <v>0</v>
      </c>
      <c r="DL808" s="6">
        <f t="shared" si="11213"/>
        <v>0</v>
      </c>
      <c r="DM808" s="6">
        <f t="shared" si="11214"/>
        <v>0</v>
      </c>
      <c r="DO808" s="6">
        <f t="shared" si="11215"/>
        <v>0</v>
      </c>
      <c r="DP808" s="6">
        <f t="shared" si="11216"/>
        <v>0</v>
      </c>
      <c r="DQ808" s="6">
        <f t="shared" si="11217"/>
        <v>0</v>
      </c>
      <c r="DR808" s="6">
        <f t="shared" si="11218"/>
        <v>0</v>
      </c>
      <c r="DS808" s="6">
        <f t="shared" si="11219"/>
        <v>0</v>
      </c>
      <c r="DT808" s="6">
        <f t="shared" si="11220"/>
        <v>0</v>
      </c>
      <c r="DU808" s="6">
        <f t="shared" si="11221"/>
        <v>0</v>
      </c>
      <c r="DV808" s="6">
        <f t="shared" si="11222"/>
        <v>0</v>
      </c>
      <c r="DW808" s="6">
        <f t="shared" si="11223"/>
        <v>0</v>
      </c>
      <c r="DX808" s="6">
        <f t="shared" si="11224"/>
        <v>0</v>
      </c>
      <c r="DY808" s="6">
        <f t="shared" si="11225"/>
        <v>0</v>
      </c>
      <c r="DZ808" s="6">
        <f t="shared" si="11226"/>
        <v>0</v>
      </c>
    </row>
    <row r="809" spans="2:130" ht="12" customHeight="1" outlineLevel="1">
      <c r="B809" s="6">
        <f>'23년(세부_실적)'!A1089</f>
        <v>803</v>
      </c>
      <c r="C809" s="625" t="str">
        <f>'23년(세부_실적)'!B1089</f>
        <v>거래선 계</v>
      </c>
      <c r="D809" s="626"/>
      <c r="E809" s="626"/>
      <c r="F809" s="626"/>
      <c r="G809" s="626"/>
      <c r="H809" s="626"/>
      <c r="I809" s="627"/>
      <c r="J809" s="628"/>
      <c r="K809" s="629">
        <f>'23년(세부_실적)'!I1089</f>
        <v>0</v>
      </c>
      <c r="L809" s="629">
        <f>'23년(세부_실적)'!J1089</f>
        <v>0</v>
      </c>
      <c r="M809" s="629">
        <f>'23년(세부_실적)'!K1089</f>
        <v>0</v>
      </c>
      <c r="N809" s="629">
        <f>'23년(세부_실적)'!L1089</f>
        <v>0</v>
      </c>
      <c r="O809" s="629">
        <f>'23년(세부_실적)'!M1089</f>
        <v>0</v>
      </c>
      <c r="P809" s="629">
        <f>'23년(세부_실적)'!N1089</f>
        <v>0</v>
      </c>
      <c r="Q809" s="629">
        <f>'23년(세부_실적)'!O1089</f>
        <v>0</v>
      </c>
      <c r="R809" s="629">
        <f>'23년(세부_실적)'!P1089</f>
        <v>0</v>
      </c>
      <c r="S809" s="640">
        <f>'23년(세부_실적)'!Q1089</f>
        <v>0</v>
      </c>
      <c r="T809" s="640">
        <f t="shared" si="11171"/>
        <v>0</v>
      </c>
      <c r="U809" s="640">
        <f>'23년(세부_실적)'!S1089</f>
        <v>0</v>
      </c>
      <c r="V809" s="640">
        <f t="shared" si="11172"/>
        <v>0</v>
      </c>
      <c r="W809" s="640">
        <f>'23년(세부_실적)'!U1089</f>
        <v>0</v>
      </c>
      <c r="X809" s="640">
        <f t="shared" si="11173"/>
        <v>0</v>
      </c>
      <c r="Y809" s="640">
        <f>'23년(세부_실적)'!W1089</f>
        <v>0</v>
      </c>
      <c r="Z809" s="640">
        <f t="shared" si="11174"/>
        <v>0</v>
      </c>
      <c r="AA809" s="640">
        <f>'23년(세부_실적)'!Y1089</f>
        <v>0</v>
      </c>
      <c r="AB809" s="640">
        <f t="shared" si="11174"/>
        <v>0</v>
      </c>
      <c r="AC809" s="640">
        <f>'23년(세부_실적)'!AA1089</f>
        <v>0</v>
      </c>
      <c r="AD809" s="640">
        <f t="shared" ref="AD809" si="11675">AC809*1000</f>
        <v>0</v>
      </c>
      <c r="AE809" s="640">
        <f>'23년(세부_실적)'!AC1089</f>
        <v>0</v>
      </c>
      <c r="AF809" s="640">
        <f t="shared" ref="AF809" si="11676">AE809*1000</f>
        <v>0</v>
      </c>
      <c r="AG809" s="640">
        <f>'23년(세부_실적)'!AE1089</f>
        <v>0</v>
      </c>
      <c r="AH809" s="640">
        <f t="shared" ref="AH809" si="11677">AG809*1000</f>
        <v>0</v>
      </c>
      <c r="AI809" s="640">
        <f>'23년(세부_실적)'!AG1089</f>
        <v>0</v>
      </c>
      <c r="AJ809" s="640">
        <f t="shared" ref="AJ809" si="11678">AI809*1000</f>
        <v>0</v>
      </c>
      <c r="AK809" s="640">
        <f>'23년(세부_실적)'!AI1089</f>
        <v>0</v>
      </c>
      <c r="AL809" s="640">
        <f t="shared" ref="AL809" si="11679">AK809*1000</f>
        <v>0</v>
      </c>
      <c r="AM809" s="640">
        <f>'23년(세부_실적)'!AK1089</f>
        <v>0</v>
      </c>
      <c r="AN809" s="640">
        <f t="shared" ref="AN809" si="11680">AM809*1000</f>
        <v>0</v>
      </c>
      <c r="AO809" s="640">
        <f>'23년(세부_실적)'!AM1089</f>
        <v>0</v>
      </c>
      <c r="AP809" s="640">
        <f t="shared" ref="AP809" si="11681">AO809*1000</f>
        <v>0</v>
      </c>
      <c r="AQ809" s="640">
        <f>'23년(세부_실적)'!AO1089</f>
        <v>0</v>
      </c>
      <c r="AR809" s="640">
        <f t="shared" ref="AR809" si="11682">AQ809*1000</f>
        <v>0</v>
      </c>
      <c r="AS809" s="640">
        <f>'23년(세부_실적)'!AQ1089</f>
        <v>0</v>
      </c>
      <c r="AT809" s="640">
        <f t="shared" ref="AT809" si="11683">AS809*1000</f>
        <v>0</v>
      </c>
      <c r="AU809" s="640">
        <f>'23년(세부_실적)'!AS1089</f>
        <v>0</v>
      </c>
      <c r="AV809" s="640">
        <f t="shared" ref="AV809" si="11684">AU809*1000</f>
        <v>0</v>
      </c>
      <c r="AW809" s="640">
        <f>'23년(세부_실적)'!AU1089</f>
        <v>0</v>
      </c>
      <c r="AX809" s="640">
        <f t="shared" ref="AX809" si="11685">AW809*1000</f>
        <v>0</v>
      </c>
      <c r="AY809" s="640">
        <f>'23년(세부_실적)'!AW1089</f>
        <v>0</v>
      </c>
      <c r="AZ809" s="640">
        <f t="shared" ref="AZ809" si="11686">AY809*1000</f>
        <v>0</v>
      </c>
      <c r="BA809" s="640">
        <f>'23년(세부_실적)'!AY1089</f>
        <v>0</v>
      </c>
      <c r="BB809" s="640">
        <f t="shared" ref="BB809" si="11687">BA809*1000</f>
        <v>0</v>
      </c>
      <c r="BC809" s="640">
        <f>'23년(세부_실적)'!BA1089</f>
        <v>0</v>
      </c>
      <c r="BD809" s="640">
        <f t="shared" ref="BD809" si="11688">BC809*1000</f>
        <v>0</v>
      </c>
      <c r="BF809" s="617"/>
      <c r="BG809" s="617"/>
      <c r="BH809" s="617"/>
      <c r="BI809" s="617"/>
      <c r="BJ809" s="617"/>
      <c r="BK809" s="617"/>
      <c r="BL809" s="617"/>
      <c r="BM809" s="617"/>
      <c r="BN809" s="617"/>
      <c r="BO809" s="617"/>
      <c r="BP809" s="617"/>
      <c r="BQ809" s="617"/>
      <c r="BR809" s="617"/>
      <c r="BS809" s="617"/>
      <c r="BT809" s="617"/>
      <c r="BU809" s="617"/>
      <c r="BV809" s="617"/>
      <c r="BW809" s="617"/>
      <c r="BX809" s="617"/>
      <c r="BY809" s="617"/>
      <c r="BZ809" s="617"/>
      <c r="CA809" s="617"/>
      <c r="CB809" s="617"/>
      <c r="CC809" s="617"/>
      <c r="CD809" s="617"/>
      <c r="CE809" s="617"/>
      <c r="CF809" s="617"/>
      <c r="CG809" s="617"/>
      <c r="CH809" s="617"/>
      <c r="CI809" s="617"/>
      <c r="CJ809" s="617"/>
      <c r="CK809" s="617"/>
      <c r="CL809" s="617"/>
      <c r="CM809" s="617"/>
      <c r="CN809" s="617"/>
      <c r="CO809" s="617"/>
      <c r="CP809" s="617"/>
      <c r="CQ809" s="617"/>
      <c r="CR809" s="617"/>
      <c r="CS809" s="617"/>
      <c r="CT809" s="617"/>
      <c r="CU809" s="617"/>
      <c r="CV809" s="617"/>
      <c r="CW809" s="617"/>
      <c r="CX809" s="617"/>
      <c r="CY809" s="617"/>
      <c r="CZ809" s="617"/>
      <c r="DA809" s="617"/>
      <c r="DB809" s="6">
        <f t="shared" si="11203"/>
        <v>0</v>
      </c>
      <c r="DC809" s="6">
        <f t="shared" si="11204"/>
        <v>0</v>
      </c>
      <c r="DD809" s="6">
        <f t="shared" si="11205"/>
        <v>0</v>
      </c>
      <c r="DE809" s="6">
        <f t="shared" si="11206"/>
        <v>0</v>
      </c>
      <c r="DF809" s="6">
        <f t="shared" si="11207"/>
        <v>0</v>
      </c>
      <c r="DG809" s="6">
        <f t="shared" si="11208"/>
        <v>0</v>
      </c>
      <c r="DH809" s="6">
        <f t="shared" si="11209"/>
        <v>0</v>
      </c>
      <c r="DI809" s="6">
        <f t="shared" si="11210"/>
        <v>0</v>
      </c>
      <c r="DJ809" s="6">
        <f t="shared" si="11211"/>
        <v>0</v>
      </c>
      <c r="DK809" s="6">
        <f t="shared" si="11212"/>
        <v>0</v>
      </c>
      <c r="DL809" s="6">
        <f t="shared" si="11213"/>
        <v>0</v>
      </c>
      <c r="DM809" s="6">
        <f t="shared" si="11214"/>
        <v>0</v>
      </c>
      <c r="DO809" s="6">
        <f t="shared" si="11215"/>
        <v>0</v>
      </c>
      <c r="DP809" s="6">
        <f t="shared" si="11216"/>
        <v>0</v>
      </c>
      <c r="DQ809" s="6">
        <f t="shared" si="11217"/>
        <v>0</v>
      </c>
      <c r="DR809" s="6">
        <f t="shared" si="11218"/>
        <v>0</v>
      </c>
      <c r="DS809" s="6">
        <f t="shared" si="11219"/>
        <v>0</v>
      </c>
      <c r="DT809" s="6">
        <f t="shared" si="11220"/>
        <v>0</v>
      </c>
      <c r="DU809" s="6">
        <f t="shared" si="11221"/>
        <v>0</v>
      </c>
      <c r="DV809" s="6">
        <f t="shared" si="11222"/>
        <v>0</v>
      </c>
      <c r="DW809" s="6">
        <f t="shared" si="11223"/>
        <v>0</v>
      </c>
      <c r="DX809" s="6">
        <f t="shared" si="11224"/>
        <v>0</v>
      </c>
      <c r="DY809" s="6">
        <f t="shared" si="11225"/>
        <v>0</v>
      </c>
      <c r="DZ809" s="6">
        <f t="shared" si="11226"/>
        <v>0</v>
      </c>
    </row>
    <row r="810" spans="2:130" ht="12" customHeight="1" outlineLevel="1">
      <c r="B810" s="6">
        <f>'23년(세부_실적)'!A1090</f>
        <v>804</v>
      </c>
      <c r="C810" s="618" t="str">
        <f>'23년(세부_실적)'!B1090</f>
        <v>OKI</v>
      </c>
      <c r="D810" s="618" t="str">
        <f>'23년(세부_실적)'!C1090</f>
        <v>SMPS</v>
      </c>
      <c r="E810" s="622" t="str">
        <f>'23년(세부_실적)'!D1090</f>
        <v>Printer</v>
      </c>
      <c r="F810" s="622" t="str">
        <f>'23년(세부_실적)'!E1090</f>
        <v>PN020POK-V2</v>
      </c>
      <c r="G810" s="622" t="s">
        <v>1742</v>
      </c>
      <c r="H810" s="622"/>
      <c r="I810" s="617" t="str">
        <f>'23년(세부_실적)'!G1090</f>
        <v>구</v>
      </c>
      <c r="J810" s="617" t="str">
        <f>'23년(세부_실적)'!H1090</f>
        <v>QD</v>
      </c>
      <c r="K810" s="617">
        <f>'23년(세부_실적)'!I1090</f>
        <v>4.76</v>
      </c>
      <c r="L810" s="617">
        <f>'23년(세부_실적)'!J1090</f>
        <v>0</v>
      </c>
      <c r="M810" s="617">
        <f>'23년(세부_실적)'!K1090</f>
        <v>4.76</v>
      </c>
      <c r="N810" s="617">
        <f>'23년(세부_실적)'!L1090</f>
        <v>0</v>
      </c>
      <c r="O810" s="617">
        <f>'23년(세부_실적)'!M1090</f>
        <v>4.76</v>
      </c>
      <c r="P810" s="617">
        <f>'23년(세부_실적)'!N1090</f>
        <v>0</v>
      </c>
      <c r="Q810" s="617">
        <f>'23년(세부_실적)'!O1090</f>
        <v>4.76</v>
      </c>
      <c r="R810" s="617">
        <f>'23년(세부_실적)'!P1090</f>
        <v>0</v>
      </c>
      <c r="S810" s="638">
        <f>'23년(세부_실적)'!Q1090</f>
        <v>0</v>
      </c>
      <c r="T810" s="638">
        <f t="shared" si="11171"/>
        <v>0</v>
      </c>
      <c r="U810" s="638">
        <f>'23년(세부_실적)'!S1090</f>
        <v>0</v>
      </c>
      <c r="V810" s="638">
        <f t="shared" si="11172"/>
        <v>0</v>
      </c>
      <c r="W810" s="638">
        <f>'23년(세부_실적)'!U1090</f>
        <v>0</v>
      </c>
      <c r="X810" s="638">
        <f t="shared" si="11173"/>
        <v>0</v>
      </c>
      <c r="Y810" s="638">
        <f>'23년(세부_실적)'!W1090</f>
        <v>0</v>
      </c>
      <c r="Z810" s="638">
        <f t="shared" si="11174"/>
        <v>0</v>
      </c>
      <c r="AA810" s="638">
        <f>'23년(세부_실적)'!Y1090</f>
        <v>0</v>
      </c>
      <c r="AB810" s="638">
        <f t="shared" si="11174"/>
        <v>0</v>
      </c>
      <c r="AC810" s="638">
        <f>'23년(세부_실적)'!AA1090</f>
        <v>0</v>
      </c>
      <c r="AD810" s="638">
        <f t="shared" ref="AD810" si="11689">AC810*1000</f>
        <v>0</v>
      </c>
      <c r="AE810" s="638">
        <f>'23년(세부_실적)'!AC1090</f>
        <v>0</v>
      </c>
      <c r="AF810" s="638">
        <f t="shared" ref="AF810" si="11690">AE810*1000</f>
        <v>0</v>
      </c>
      <c r="AG810" s="638">
        <f>'23년(세부_실적)'!AE1090</f>
        <v>0</v>
      </c>
      <c r="AH810" s="638">
        <f t="shared" ref="AH810" si="11691">AG810*1000</f>
        <v>0</v>
      </c>
      <c r="AI810" s="638">
        <f>'23년(세부_실적)'!AG1090</f>
        <v>0</v>
      </c>
      <c r="AJ810" s="638">
        <f t="shared" ref="AJ810" si="11692">AI810*1000</f>
        <v>0</v>
      </c>
      <c r="AK810" s="638">
        <f>'23년(세부_실적)'!AI1090</f>
        <v>0</v>
      </c>
      <c r="AL810" s="638">
        <f t="shared" ref="AL810" si="11693">AK810*1000</f>
        <v>0</v>
      </c>
      <c r="AM810" s="638">
        <f>'23년(세부_실적)'!AK1090</f>
        <v>0</v>
      </c>
      <c r="AN810" s="638">
        <f t="shared" ref="AN810" si="11694">AM810*1000</f>
        <v>0</v>
      </c>
      <c r="AO810" s="638">
        <f>'23년(세부_실적)'!AM1090</f>
        <v>0</v>
      </c>
      <c r="AP810" s="638">
        <f t="shared" ref="AP810" si="11695">AO810*1000</f>
        <v>0</v>
      </c>
      <c r="AQ810" s="638">
        <f>'23년(세부_실적)'!AO1090</f>
        <v>0</v>
      </c>
      <c r="AR810" s="638">
        <f t="shared" ref="AR810" si="11696">AQ810*1000</f>
        <v>0</v>
      </c>
      <c r="AS810" s="638">
        <f>'23년(세부_실적)'!AQ1090</f>
        <v>0</v>
      </c>
      <c r="AT810" s="638">
        <f t="shared" ref="AT810" si="11697">AS810*1000</f>
        <v>0</v>
      </c>
      <c r="AU810" s="638">
        <f>'23년(세부_실적)'!AS1090</f>
        <v>0</v>
      </c>
      <c r="AV810" s="638">
        <f t="shared" ref="AV810" si="11698">AU810*1000</f>
        <v>0</v>
      </c>
      <c r="AW810" s="638">
        <f>'23년(세부_실적)'!AU1090</f>
        <v>0</v>
      </c>
      <c r="AX810" s="638">
        <f t="shared" ref="AX810" si="11699">AW810*1000</f>
        <v>0</v>
      </c>
      <c r="AY810" s="638">
        <f>'23년(세부_실적)'!AW1090</f>
        <v>0</v>
      </c>
      <c r="AZ810" s="638">
        <f t="shared" ref="AZ810" si="11700">AY810*1000</f>
        <v>0</v>
      </c>
      <c r="BA810" s="638">
        <f>'23년(세부_실적)'!AY1090</f>
        <v>0</v>
      </c>
      <c r="BB810" s="638">
        <f t="shared" ref="BB810" si="11701">BA810*1000</f>
        <v>0</v>
      </c>
      <c r="BC810" s="638">
        <f>'23년(세부_실적)'!BA1090</f>
        <v>0</v>
      </c>
      <c r="BD810" s="638">
        <f t="shared" ref="BD810" si="11702">BC810*1000</f>
        <v>0</v>
      </c>
      <c r="BF810" s="617"/>
      <c r="BG810" s="617"/>
      <c r="BH810" s="617"/>
      <c r="BI810" s="617"/>
      <c r="BJ810" s="617"/>
      <c r="BK810" s="617"/>
      <c r="BL810" s="617"/>
      <c r="BM810" s="617"/>
      <c r="BN810" s="617"/>
      <c r="BO810" s="617"/>
      <c r="BP810" s="617"/>
      <c r="BQ810" s="617"/>
      <c r="BR810" s="617"/>
      <c r="BS810" s="617"/>
      <c r="BT810" s="617"/>
      <c r="BU810" s="617"/>
      <c r="BV810" s="617"/>
      <c r="BW810" s="617"/>
      <c r="BX810" s="617"/>
      <c r="BY810" s="617"/>
      <c r="BZ810" s="617"/>
      <c r="CA810" s="617"/>
      <c r="CB810" s="617"/>
      <c r="CC810" s="617"/>
      <c r="CD810" s="617"/>
      <c r="CE810" s="617"/>
      <c r="CF810" s="617"/>
      <c r="CG810" s="617"/>
      <c r="CH810" s="617"/>
      <c r="CI810" s="617"/>
      <c r="CJ810" s="617"/>
      <c r="CK810" s="617"/>
      <c r="CL810" s="617"/>
      <c r="CM810" s="617"/>
      <c r="CN810" s="617"/>
      <c r="CO810" s="617"/>
      <c r="CP810" s="617"/>
      <c r="CQ810" s="617"/>
      <c r="CR810" s="617"/>
      <c r="CS810" s="617"/>
      <c r="CT810" s="617"/>
      <c r="CU810" s="617"/>
      <c r="CV810" s="617"/>
      <c r="CW810" s="617"/>
      <c r="CX810" s="617"/>
      <c r="CY810" s="617"/>
      <c r="CZ810" s="617"/>
      <c r="DA810" s="617"/>
      <c r="DB810" s="6">
        <f t="shared" si="11203"/>
        <v>0</v>
      </c>
      <c r="DC810" s="6">
        <f t="shared" si="11204"/>
        <v>0</v>
      </c>
      <c r="DD810" s="6">
        <f t="shared" si="11205"/>
        <v>0</v>
      </c>
      <c r="DE810" s="6">
        <f t="shared" si="11206"/>
        <v>0</v>
      </c>
      <c r="DF810" s="6">
        <f t="shared" si="11207"/>
        <v>0</v>
      </c>
      <c r="DG810" s="6">
        <f t="shared" si="11208"/>
        <v>0</v>
      </c>
      <c r="DH810" s="6">
        <f t="shared" si="11209"/>
        <v>0</v>
      </c>
      <c r="DI810" s="6">
        <f t="shared" si="11210"/>
        <v>0</v>
      </c>
      <c r="DJ810" s="6">
        <f t="shared" si="11211"/>
        <v>0</v>
      </c>
      <c r="DK810" s="6">
        <f t="shared" si="11212"/>
        <v>0</v>
      </c>
      <c r="DL810" s="6">
        <f t="shared" si="11213"/>
        <v>0</v>
      </c>
      <c r="DM810" s="6">
        <f t="shared" si="11214"/>
        <v>0</v>
      </c>
      <c r="DO810" s="6">
        <f t="shared" si="11215"/>
        <v>0</v>
      </c>
      <c r="DP810" s="6">
        <f t="shared" si="11216"/>
        <v>0</v>
      </c>
      <c r="DQ810" s="6">
        <f t="shared" si="11217"/>
        <v>0</v>
      </c>
      <c r="DR810" s="6">
        <f t="shared" si="11218"/>
        <v>0</v>
      </c>
      <c r="DS810" s="6">
        <f t="shared" si="11219"/>
        <v>0</v>
      </c>
      <c r="DT810" s="6">
        <f t="shared" si="11220"/>
        <v>0</v>
      </c>
      <c r="DU810" s="6">
        <f t="shared" si="11221"/>
        <v>0</v>
      </c>
      <c r="DV810" s="6">
        <f t="shared" si="11222"/>
        <v>0</v>
      </c>
      <c r="DW810" s="6">
        <f t="shared" si="11223"/>
        <v>0</v>
      </c>
      <c r="DX810" s="6">
        <f t="shared" si="11224"/>
        <v>0</v>
      </c>
      <c r="DY810" s="6">
        <f t="shared" si="11225"/>
        <v>0</v>
      </c>
      <c r="DZ810" s="6">
        <f t="shared" si="11226"/>
        <v>0</v>
      </c>
    </row>
    <row r="811" spans="2:130" ht="12" customHeight="1" outlineLevel="1">
      <c r="B811" s="6">
        <f>'23년(세부_실적)'!A1091</f>
        <v>805</v>
      </c>
      <c r="C811" s="620"/>
      <c r="D811" s="620"/>
      <c r="E811" s="622"/>
      <c r="F811" s="622" t="str">
        <f>'23년(세부_실적)'!E1091</f>
        <v>PN086POK-V1</v>
      </c>
      <c r="G811" s="622" t="s">
        <v>1743</v>
      </c>
      <c r="H811" s="622"/>
      <c r="I811" s="617" t="str">
        <f>'23년(세부_실적)'!G1091</f>
        <v>구</v>
      </c>
      <c r="J811" s="617" t="str">
        <f>'23년(세부_실적)'!H1091</f>
        <v>QD</v>
      </c>
      <c r="K811" s="617">
        <f>'23년(세부_실적)'!I1091</f>
        <v>21.3</v>
      </c>
      <c r="L811" s="617">
        <f>'23년(세부_실적)'!J1091</f>
        <v>0</v>
      </c>
      <c r="M811" s="617">
        <f>'23년(세부_실적)'!K1091</f>
        <v>21.3</v>
      </c>
      <c r="N811" s="617">
        <f>'23년(세부_실적)'!L1091</f>
        <v>0</v>
      </c>
      <c r="O811" s="617">
        <f>'23년(세부_실적)'!M1091</f>
        <v>21.3</v>
      </c>
      <c r="P811" s="617">
        <f>'23년(세부_실적)'!N1091</f>
        <v>0</v>
      </c>
      <c r="Q811" s="617">
        <f>'23년(세부_실적)'!O1091</f>
        <v>21.3</v>
      </c>
      <c r="R811" s="617">
        <f>'23년(세부_실적)'!P1091</f>
        <v>0</v>
      </c>
      <c r="S811" s="638">
        <f>'23년(세부_실적)'!Q1091</f>
        <v>0</v>
      </c>
      <c r="T811" s="638">
        <f t="shared" si="11171"/>
        <v>0</v>
      </c>
      <c r="U811" s="638">
        <f>'23년(세부_실적)'!S1091</f>
        <v>0</v>
      </c>
      <c r="V811" s="638">
        <f t="shared" si="11172"/>
        <v>0</v>
      </c>
      <c r="W811" s="638">
        <f>'23년(세부_실적)'!U1091</f>
        <v>0</v>
      </c>
      <c r="X811" s="638">
        <f t="shared" si="11173"/>
        <v>0</v>
      </c>
      <c r="Y811" s="638">
        <f>'23년(세부_실적)'!W1091</f>
        <v>0</v>
      </c>
      <c r="Z811" s="638">
        <f t="shared" si="11174"/>
        <v>0</v>
      </c>
      <c r="AA811" s="638">
        <f>'23년(세부_실적)'!Y1091</f>
        <v>0</v>
      </c>
      <c r="AB811" s="638">
        <f t="shared" si="11174"/>
        <v>0</v>
      </c>
      <c r="AC811" s="638">
        <f>'23년(세부_실적)'!AA1091</f>
        <v>0</v>
      </c>
      <c r="AD811" s="638">
        <f t="shared" ref="AD811" si="11703">AC811*1000</f>
        <v>0</v>
      </c>
      <c r="AE811" s="638">
        <f>'23년(세부_실적)'!AC1091</f>
        <v>0</v>
      </c>
      <c r="AF811" s="638">
        <f t="shared" ref="AF811" si="11704">AE811*1000</f>
        <v>0</v>
      </c>
      <c r="AG811" s="638">
        <f>'23년(세부_실적)'!AE1091</f>
        <v>0</v>
      </c>
      <c r="AH811" s="638">
        <f t="shared" ref="AH811" si="11705">AG811*1000</f>
        <v>0</v>
      </c>
      <c r="AI811" s="638">
        <f>'23년(세부_실적)'!AG1091</f>
        <v>0</v>
      </c>
      <c r="AJ811" s="638">
        <f t="shared" ref="AJ811" si="11706">AI811*1000</f>
        <v>0</v>
      </c>
      <c r="AK811" s="638">
        <f>'23년(세부_실적)'!AI1091</f>
        <v>0</v>
      </c>
      <c r="AL811" s="638">
        <f t="shared" ref="AL811" si="11707">AK811*1000</f>
        <v>0</v>
      </c>
      <c r="AM811" s="638">
        <f>'23년(세부_실적)'!AK1091</f>
        <v>0</v>
      </c>
      <c r="AN811" s="638">
        <f t="shared" ref="AN811" si="11708">AM811*1000</f>
        <v>0</v>
      </c>
      <c r="AO811" s="638">
        <f>'23년(세부_실적)'!AM1091</f>
        <v>0</v>
      </c>
      <c r="AP811" s="638">
        <f t="shared" ref="AP811" si="11709">AO811*1000</f>
        <v>0</v>
      </c>
      <c r="AQ811" s="638">
        <f>'23년(세부_실적)'!AO1091</f>
        <v>0</v>
      </c>
      <c r="AR811" s="638">
        <f t="shared" ref="AR811" si="11710">AQ811*1000</f>
        <v>0</v>
      </c>
      <c r="AS811" s="638">
        <f>'23년(세부_실적)'!AQ1091</f>
        <v>0</v>
      </c>
      <c r="AT811" s="638">
        <f t="shared" ref="AT811" si="11711">AS811*1000</f>
        <v>0</v>
      </c>
      <c r="AU811" s="638">
        <f>'23년(세부_실적)'!AS1091</f>
        <v>0</v>
      </c>
      <c r="AV811" s="638">
        <f t="shared" ref="AV811" si="11712">AU811*1000</f>
        <v>0</v>
      </c>
      <c r="AW811" s="638">
        <f>'23년(세부_실적)'!AU1091</f>
        <v>0</v>
      </c>
      <c r="AX811" s="638">
        <f t="shared" ref="AX811" si="11713">AW811*1000</f>
        <v>0</v>
      </c>
      <c r="AY811" s="638">
        <f>'23년(세부_실적)'!AW1091</f>
        <v>0</v>
      </c>
      <c r="AZ811" s="638">
        <f t="shared" ref="AZ811" si="11714">AY811*1000</f>
        <v>0</v>
      </c>
      <c r="BA811" s="638">
        <f>'23년(세부_실적)'!AY1091</f>
        <v>0</v>
      </c>
      <c r="BB811" s="638">
        <f t="shared" ref="BB811" si="11715">BA811*1000</f>
        <v>0</v>
      </c>
      <c r="BC811" s="638">
        <f>'23년(세부_실적)'!BA1091</f>
        <v>0</v>
      </c>
      <c r="BD811" s="638">
        <f t="shared" ref="BD811" si="11716">BC811*1000</f>
        <v>0</v>
      </c>
      <c r="BF811" s="617">
        <v>0.99299999999999999</v>
      </c>
      <c r="BG811" s="617">
        <v>12.719548243636366</v>
      </c>
      <c r="BH811" s="617"/>
      <c r="BI811" s="617"/>
      <c r="BJ811" s="617">
        <v>0.99299999999999999</v>
      </c>
      <c r="BK811" s="617">
        <v>12.719548243636366</v>
      </c>
      <c r="BL811" s="617"/>
      <c r="BM811" s="617"/>
      <c r="BN811" s="617">
        <v>0.99299999999999999</v>
      </c>
      <c r="BO811" s="617">
        <v>12.719548243636366</v>
      </c>
      <c r="BP811" s="617"/>
      <c r="BQ811" s="617"/>
      <c r="BR811" s="617">
        <v>0.99299999999999999</v>
      </c>
      <c r="BS811" s="617">
        <v>13.482854243636364</v>
      </c>
      <c r="BT811" s="617">
        <v>11.3</v>
      </c>
      <c r="BU811" s="617"/>
      <c r="BV811" s="617">
        <v>0.99299999999999999</v>
      </c>
      <c r="BW811" s="617">
        <v>13.482854243636364</v>
      </c>
      <c r="BX811" s="617"/>
      <c r="BY811" s="617"/>
      <c r="BZ811" s="617">
        <v>0.99299999999999999</v>
      </c>
      <c r="CA811" s="617">
        <v>13.482854243636364</v>
      </c>
      <c r="CB811" s="617">
        <v>14.48</v>
      </c>
      <c r="CC811" s="617"/>
      <c r="CD811" s="617"/>
      <c r="CE811" s="617"/>
      <c r="CF811" s="617"/>
      <c r="CG811" s="617">
        <v>21.3</v>
      </c>
      <c r="CH811" s="617"/>
      <c r="CI811" s="617"/>
      <c r="CJ811" s="617"/>
      <c r="CK811" s="617"/>
      <c r="CL811" s="617"/>
      <c r="CM811" s="617"/>
      <c r="CN811" s="617"/>
      <c r="CO811" s="617"/>
      <c r="CP811" s="617"/>
      <c r="CQ811" s="617"/>
      <c r="CR811" s="617"/>
      <c r="CS811" s="617"/>
      <c r="CT811" s="617"/>
      <c r="CU811" s="617"/>
      <c r="CV811" s="617"/>
      <c r="CW811" s="617"/>
      <c r="CX811" s="617"/>
      <c r="CY811" s="617"/>
      <c r="CZ811" s="617"/>
      <c r="DA811" s="617"/>
      <c r="DB811" s="6">
        <f t="shared" si="11203"/>
        <v>0</v>
      </c>
      <c r="DC811" s="6">
        <f t="shared" si="11204"/>
        <v>0</v>
      </c>
      <c r="DD811" s="6">
        <f t="shared" si="11205"/>
        <v>0</v>
      </c>
      <c r="DE811" s="6">
        <f>+AD811*BT811*$BU$2</f>
        <v>0</v>
      </c>
      <c r="DF811" s="6">
        <f t="shared" si="11207"/>
        <v>0</v>
      </c>
      <c r="DG811" s="6">
        <f>+CB811*AH811*$CC$2</f>
        <v>0</v>
      </c>
      <c r="DH811" s="6">
        <f t="shared" si="11209"/>
        <v>0</v>
      </c>
      <c r="DI811" s="6">
        <f t="shared" si="11210"/>
        <v>0</v>
      </c>
      <c r="DJ811" s="6">
        <f t="shared" si="11211"/>
        <v>0</v>
      </c>
      <c r="DK811" s="6">
        <f t="shared" si="11212"/>
        <v>0</v>
      </c>
      <c r="DL811" s="6">
        <f t="shared" si="11213"/>
        <v>0</v>
      </c>
      <c r="DM811" s="6">
        <f t="shared" si="11214"/>
        <v>0</v>
      </c>
      <c r="DO811" s="6">
        <f t="shared" si="11215"/>
        <v>0</v>
      </c>
      <c r="DP811" s="6">
        <f t="shared" si="11216"/>
        <v>0</v>
      </c>
      <c r="DQ811" s="6">
        <f t="shared" si="11217"/>
        <v>0</v>
      </c>
      <c r="DR811" s="6">
        <f t="shared" si="11218"/>
        <v>0</v>
      </c>
      <c r="DS811" s="6">
        <f t="shared" si="11219"/>
        <v>0</v>
      </c>
      <c r="DT811" s="6">
        <f t="shared" si="11220"/>
        <v>0</v>
      </c>
      <c r="DU811" s="6">
        <f t="shared" si="11221"/>
        <v>0</v>
      </c>
      <c r="DV811" s="6">
        <f t="shared" si="11222"/>
        <v>0</v>
      </c>
      <c r="DW811" s="6">
        <f t="shared" si="11223"/>
        <v>0</v>
      </c>
      <c r="DX811" s="6">
        <f t="shared" si="11224"/>
        <v>0</v>
      </c>
      <c r="DY811" s="6">
        <f t="shared" si="11225"/>
        <v>0</v>
      </c>
      <c r="DZ811" s="6">
        <f t="shared" si="11226"/>
        <v>0</v>
      </c>
    </row>
    <row r="812" spans="2:130" ht="12" customHeight="1" outlineLevel="1">
      <c r="B812" s="6">
        <f>'23년(세부_실적)'!A1092</f>
        <v>806</v>
      </c>
      <c r="C812" s="620"/>
      <c r="D812" s="620"/>
      <c r="E812" s="622"/>
      <c r="F812" s="622" t="str">
        <f>'23년(세부_실적)'!E1092</f>
        <v>PN086POK-V2(A)</v>
      </c>
      <c r="G812" s="622" t="s">
        <v>1744</v>
      </c>
      <c r="H812" s="622"/>
      <c r="I812" s="617" t="str">
        <f>'23년(세부_실적)'!G1092</f>
        <v>구</v>
      </c>
      <c r="J812" s="617" t="str">
        <f>'23년(세부_실적)'!H1092</f>
        <v>QD</v>
      </c>
      <c r="K812" s="617">
        <f>'23년(세부_실적)'!I1092</f>
        <v>11.44</v>
      </c>
      <c r="L812" s="617">
        <f>'23년(세부_실적)'!J1092</f>
        <v>0</v>
      </c>
      <c r="M812" s="617">
        <f>'23년(세부_실적)'!K1092</f>
        <v>11.44</v>
      </c>
      <c r="N812" s="617">
        <f>'23년(세부_실적)'!L1092</f>
        <v>0</v>
      </c>
      <c r="O812" s="617">
        <f>'23년(세부_실적)'!M1092</f>
        <v>11.44</v>
      </c>
      <c r="P812" s="617">
        <f>'23년(세부_실적)'!N1092</f>
        <v>0</v>
      </c>
      <c r="Q812" s="617">
        <f>'23년(세부_실적)'!O1092</f>
        <v>11.44</v>
      </c>
      <c r="R812" s="617">
        <f>'23년(세부_실적)'!P1092</f>
        <v>0</v>
      </c>
      <c r="S812" s="638">
        <f>'23년(세부_실적)'!Q1092</f>
        <v>0</v>
      </c>
      <c r="T812" s="638">
        <f t="shared" si="11171"/>
        <v>0</v>
      </c>
      <c r="U812" s="638">
        <f>'23년(세부_실적)'!S1092</f>
        <v>0</v>
      </c>
      <c r="V812" s="638">
        <f t="shared" si="11172"/>
        <v>0</v>
      </c>
      <c r="W812" s="638">
        <f>'23년(세부_실적)'!U1092</f>
        <v>0</v>
      </c>
      <c r="X812" s="638">
        <f t="shared" si="11173"/>
        <v>0</v>
      </c>
      <c r="Y812" s="638">
        <f>'23년(세부_실적)'!W1092</f>
        <v>0</v>
      </c>
      <c r="Z812" s="638">
        <f t="shared" si="11174"/>
        <v>0</v>
      </c>
      <c r="AA812" s="638">
        <f>'23년(세부_실적)'!Y1092</f>
        <v>0</v>
      </c>
      <c r="AB812" s="638">
        <f t="shared" si="11174"/>
        <v>0</v>
      </c>
      <c r="AC812" s="638">
        <f>'23년(세부_실적)'!AA1092</f>
        <v>0</v>
      </c>
      <c r="AD812" s="638">
        <f t="shared" ref="AD812" si="11717">AC812*1000</f>
        <v>0</v>
      </c>
      <c r="AE812" s="638">
        <f>'23년(세부_실적)'!AC1092</f>
        <v>0</v>
      </c>
      <c r="AF812" s="638">
        <f t="shared" ref="AF812" si="11718">AE812*1000</f>
        <v>0</v>
      </c>
      <c r="AG812" s="638">
        <f>'23년(세부_실적)'!AE1092</f>
        <v>0</v>
      </c>
      <c r="AH812" s="638">
        <f t="shared" ref="AH812" si="11719">AG812*1000</f>
        <v>0</v>
      </c>
      <c r="AI812" s="638">
        <f>'23년(세부_실적)'!AG1092</f>
        <v>0</v>
      </c>
      <c r="AJ812" s="638">
        <f t="shared" ref="AJ812" si="11720">AI812*1000</f>
        <v>0</v>
      </c>
      <c r="AK812" s="638">
        <f>'23년(세부_실적)'!AI1092</f>
        <v>0</v>
      </c>
      <c r="AL812" s="638">
        <f t="shared" ref="AL812" si="11721">AK812*1000</f>
        <v>0</v>
      </c>
      <c r="AM812" s="638">
        <f>'23년(세부_실적)'!AK1092</f>
        <v>0</v>
      </c>
      <c r="AN812" s="638">
        <f t="shared" ref="AN812" si="11722">AM812*1000</f>
        <v>0</v>
      </c>
      <c r="AO812" s="638">
        <f>'23년(세부_실적)'!AM1092</f>
        <v>0</v>
      </c>
      <c r="AP812" s="638">
        <f t="shared" ref="AP812" si="11723">AO812*1000</f>
        <v>0</v>
      </c>
      <c r="AQ812" s="638">
        <f>'23년(세부_실적)'!AO1092</f>
        <v>0</v>
      </c>
      <c r="AR812" s="638">
        <f t="shared" ref="AR812" si="11724">AQ812*1000</f>
        <v>0</v>
      </c>
      <c r="AS812" s="638">
        <f>'23년(세부_실적)'!AQ1092</f>
        <v>0</v>
      </c>
      <c r="AT812" s="638">
        <f t="shared" ref="AT812" si="11725">AS812*1000</f>
        <v>0</v>
      </c>
      <c r="AU812" s="638">
        <f>'23년(세부_실적)'!AS1092</f>
        <v>0</v>
      </c>
      <c r="AV812" s="638">
        <f t="shared" ref="AV812" si="11726">AU812*1000</f>
        <v>0</v>
      </c>
      <c r="AW812" s="638">
        <f>'23년(세부_실적)'!AU1092</f>
        <v>0</v>
      </c>
      <c r="AX812" s="638">
        <f t="shared" ref="AX812" si="11727">AW812*1000</f>
        <v>0</v>
      </c>
      <c r="AY812" s="638">
        <f>'23년(세부_실적)'!AW1092</f>
        <v>0</v>
      </c>
      <c r="AZ812" s="638">
        <f t="shared" ref="AZ812" si="11728">AY812*1000</f>
        <v>0</v>
      </c>
      <c r="BA812" s="638">
        <f>'23년(세부_실적)'!AY1092</f>
        <v>0</v>
      </c>
      <c r="BB812" s="638">
        <f t="shared" ref="BB812" si="11729">BA812*1000</f>
        <v>0</v>
      </c>
      <c r="BC812" s="638">
        <f>'23년(세부_실적)'!BA1092</f>
        <v>0</v>
      </c>
      <c r="BD812" s="638">
        <f t="shared" ref="BD812" si="11730">BC812*1000</f>
        <v>0</v>
      </c>
      <c r="BF812" s="617"/>
      <c r="BG812" s="617"/>
      <c r="BH812" s="617"/>
      <c r="BI812" s="617"/>
      <c r="BJ812" s="617"/>
      <c r="BK812" s="617"/>
      <c r="BL812" s="617"/>
      <c r="BM812" s="617"/>
      <c r="BN812" s="617"/>
      <c r="BO812" s="617"/>
      <c r="BP812" s="617"/>
      <c r="BQ812" s="617"/>
      <c r="BR812" s="617"/>
      <c r="BS812" s="617"/>
      <c r="BT812" s="617"/>
      <c r="BU812" s="617"/>
      <c r="BV812" s="617"/>
      <c r="BW812" s="617"/>
      <c r="BX812" s="617"/>
      <c r="BY812" s="617"/>
      <c r="BZ812" s="617"/>
      <c r="CA812" s="617"/>
      <c r="CB812" s="617"/>
      <c r="CC812" s="617"/>
      <c r="CD812" s="617"/>
      <c r="CE812" s="617"/>
      <c r="CF812" s="617"/>
      <c r="CG812" s="617"/>
      <c r="CH812" s="617"/>
      <c r="CI812" s="617"/>
      <c r="CJ812" s="617"/>
      <c r="CK812" s="617"/>
      <c r="CL812" s="617"/>
      <c r="CM812" s="617"/>
      <c r="CN812" s="617"/>
      <c r="CO812" s="617"/>
      <c r="CP812" s="617"/>
      <c r="CQ812" s="617"/>
      <c r="CR812" s="617"/>
      <c r="CS812" s="617"/>
      <c r="CT812" s="617"/>
      <c r="CU812" s="617"/>
      <c r="CV812" s="617"/>
      <c r="CW812" s="617"/>
      <c r="CX812" s="617"/>
      <c r="CY812" s="617"/>
      <c r="CZ812" s="617"/>
      <c r="DA812" s="617"/>
      <c r="DB812" s="6">
        <f t="shared" si="11203"/>
        <v>0</v>
      </c>
      <c r="DC812" s="6">
        <f t="shared" si="11204"/>
        <v>0</v>
      </c>
      <c r="DD812" s="6">
        <f t="shared" si="11205"/>
        <v>0</v>
      </c>
      <c r="DE812" s="6">
        <f t="shared" si="11206"/>
        <v>0</v>
      </c>
      <c r="DF812" s="6">
        <f t="shared" si="11207"/>
        <v>0</v>
      </c>
      <c r="DG812" s="6">
        <f t="shared" si="11208"/>
        <v>0</v>
      </c>
      <c r="DH812" s="6">
        <f t="shared" si="11209"/>
        <v>0</v>
      </c>
      <c r="DI812" s="6">
        <f t="shared" si="11210"/>
        <v>0</v>
      </c>
      <c r="DJ812" s="6">
        <f t="shared" si="11211"/>
        <v>0</v>
      </c>
      <c r="DK812" s="6">
        <f t="shared" si="11212"/>
        <v>0</v>
      </c>
      <c r="DL812" s="6">
        <f t="shared" si="11213"/>
        <v>0</v>
      </c>
      <c r="DM812" s="6">
        <f t="shared" si="11214"/>
        <v>0</v>
      </c>
      <c r="DO812" s="6">
        <f t="shared" si="11215"/>
        <v>0</v>
      </c>
      <c r="DP812" s="6">
        <f t="shared" si="11216"/>
        <v>0</v>
      </c>
      <c r="DQ812" s="6">
        <f t="shared" si="11217"/>
        <v>0</v>
      </c>
      <c r="DR812" s="6">
        <f t="shared" si="11218"/>
        <v>0</v>
      </c>
      <c r="DS812" s="6">
        <f t="shared" si="11219"/>
        <v>0</v>
      </c>
      <c r="DT812" s="6">
        <f t="shared" si="11220"/>
        <v>0</v>
      </c>
      <c r="DU812" s="6">
        <f t="shared" si="11221"/>
        <v>0</v>
      </c>
      <c r="DV812" s="6">
        <f t="shared" si="11222"/>
        <v>0</v>
      </c>
      <c r="DW812" s="6">
        <f t="shared" si="11223"/>
        <v>0</v>
      </c>
      <c r="DX812" s="6">
        <f t="shared" si="11224"/>
        <v>0</v>
      </c>
      <c r="DY812" s="6">
        <f t="shared" si="11225"/>
        <v>0</v>
      </c>
      <c r="DZ812" s="6">
        <f t="shared" si="11226"/>
        <v>0</v>
      </c>
    </row>
    <row r="813" spans="2:130" ht="12" customHeight="1" outlineLevel="1">
      <c r="B813" s="6">
        <f>'23년(세부_실적)'!A1093</f>
        <v>807</v>
      </c>
      <c r="C813" s="620"/>
      <c r="D813" s="621"/>
      <c r="E813" s="622"/>
      <c r="F813" s="622" t="str">
        <f>'23년(세부_실적)'!E1093</f>
        <v>PN086POK-V2(C)</v>
      </c>
      <c r="G813" s="622" t="s">
        <v>1745</v>
      </c>
      <c r="H813" s="622"/>
      <c r="I813" s="617" t="str">
        <f>'23년(세부_실적)'!G1093</f>
        <v>구</v>
      </c>
      <c r="J813" s="617" t="str">
        <f>'23년(세부_실적)'!H1093</f>
        <v>QD</v>
      </c>
      <c r="K813" s="617">
        <f>'23년(세부_실적)'!I1093</f>
        <v>9.26</v>
      </c>
      <c r="L813" s="617">
        <f>'23년(세부_실적)'!J1093</f>
        <v>0</v>
      </c>
      <c r="M813" s="617">
        <f>'23년(세부_실적)'!K1093</f>
        <v>9.26</v>
      </c>
      <c r="N813" s="617">
        <f>'23년(세부_실적)'!L1093</f>
        <v>0</v>
      </c>
      <c r="O813" s="617">
        <f>'23년(세부_실적)'!M1093</f>
        <v>9.26</v>
      </c>
      <c r="P813" s="617">
        <f>'23년(세부_실적)'!N1093</f>
        <v>0</v>
      </c>
      <c r="Q813" s="617">
        <f>'23년(세부_실적)'!O1093</f>
        <v>9.26</v>
      </c>
      <c r="R813" s="617">
        <f>'23년(세부_실적)'!P1093</f>
        <v>0</v>
      </c>
      <c r="S813" s="638">
        <f>'23년(세부_실적)'!Q1093</f>
        <v>0</v>
      </c>
      <c r="T813" s="638">
        <f t="shared" si="11171"/>
        <v>0</v>
      </c>
      <c r="U813" s="638">
        <f>'23년(세부_실적)'!S1093</f>
        <v>0</v>
      </c>
      <c r="V813" s="638">
        <f t="shared" si="11172"/>
        <v>0</v>
      </c>
      <c r="W813" s="638">
        <f>'23년(세부_실적)'!U1093</f>
        <v>0</v>
      </c>
      <c r="X813" s="638">
        <f t="shared" si="11173"/>
        <v>0</v>
      </c>
      <c r="Y813" s="638">
        <f>'23년(세부_실적)'!W1093</f>
        <v>0</v>
      </c>
      <c r="Z813" s="638">
        <f t="shared" si="11174"/>
        <v>0</v>
      </c>
      <c r="AA813" s="638">
        <f>'23년(세부_실적)'!Y1093</f>
        <v>0</v>
      </c>
      <c r="AB813" s="638">
        <f t="shared" si="11174"/>
        <v>0</v>
      </c>
      <c r="AC813" s="638">
        <f>'23년(세부_실적)'!AA1093</f>
        <v>0</v>
      </c>
      <c r="AD813" s="638">
        <f t="shared" ref="AD813" si="11731">AC813*1000</f>
        <v>0</v>
      </c>
      <c r="AE813" s="638">
        <f>'23년(세부_실적)'!AC1093</f>
        <v>0</v>
      </c>
      <c r="AF813" s="638">
        <f t="shared" ref="AF813" si="11732">AE813*1000</f>
        <v>0</v>
      </c>
      <c r="AG813" s="638">
        <f>'23년(세부_실적)'!AE1093</f>
        <v>0</v>
      </c>
      <c r="AH813" s="638">
        <f t="shared" ref="AH813" si="11733">AG813*1000</f>
        <v>0</v>
      </c>
      <c r="AI813" s="638">
        <f>'23년(세부_실적)'!AG1093</f>
        <v>0</v>
      </c>
      <c r="AJ813" s="638">
        <f t="shared" ref="AJ813" si="11734">AI813*1000</f>
        <v>0</v>
      </c>
      <c r="AK813" s="638">
        <f>'23년(세부_실적)'!AI1093</f>
        <v>0</v>
      </c>
      <c r="AL813" s="638">
        <f t="shared" ref="AL813" si="11735">AK813*1000</f>
        <v>0</v>
      </c>
      <c r="AM813" s="638">
        <f>'23년(세부_실적)'!AK1093</f>
        <v>0</v>
      </c>
      <c r="AN813" s="638">
        <f t="shared" ref="AN813" si="11736">AM813*1000</f>
        <v>0</v>
      </c>
      <c r="AO813" s="638">
        <f>'23년(세부_실적)'!AM1093</f>
        <v>0</v>
      </c>
      <c r="AP813" s="638">
        <f t="shared" ref="AP813" si="11737">AO813*1000</f>
        <v>0</v>
      </c>
      <c r="AQ813" s="638">
        <f>'23년(세부_실적)'!AO1093</f>
        <v>0</v>
      </c>
      <c r="AR813" s="638">
        <f t="shared" ref="AR813" si="11738">AQ813*1000</f>
        <v>0</v>
      </c>
      <c r="AS813" s="638">
        <f>'23년(세부_실적)'!AQ1093</f>
        <v>0</v>
      </c>
      <c r="AT813" s="638">
        <f t="shared" ref="AT813" si="11739">AS813*1000</f>
        <v>0</v>
      </c>
      <c r="AU813" s="638">
        <f>'23년(세부_실적)'!AS1093</f>
        <v>0</v>
      </c>
      <c r="AV813" s="638">
        <f t="shared" ref="AV813" si="11740">AU813*1000</f>
        <v>0</v>
      </c>
      <c r="AW813" s="638">
        <f>'23년(세부_실적)'!AU1093</f>
        <v>0</v>
      </c>
      <c r="AX813" s="638">
        <f t="shared" ref="AX813" si="11741">AW813*1000</f>
        <v>0</v>
      </c>
      <c r="AY813" s="638">
        <f>'23년(세부_실적)'!AW1093</f>
        <v>0</v>
      </c>
      <c r="AZ813" s="638">
        <f t="shared" ref="AZ813" si="11742">AY813*1000</f>
        <v>0</v>
      </c>
      <c r="BA813" s="638">
        <f>'23년(세부_실적)'!AY1093</f>
        <v>0</v>
      </c>
      <c r="BB813" s="638">
        <f t="shared" ref="BB813" si="11743">BA813*1000</f>
        <v>0</v>
      </c>
      <c r="BC813" s="638">
        <f>'23년(세부_실적)'!BA1093</f>
        <v>0</v>
      </c>
      <c r="BD813" s="638">
        <f t="shared" ref="BD813" si="11744">BC813*1000</f>
        <v>0</v>
      </c>
      <c r="BF813" s="617"/>
      <c r="BG813" s="617"/>
      <c r="BH813" s="617"/>
      <c r="BI813" s="617"/>
      <c r="BJ813" s="617"/>
      <c r="BK813" s="617"/>
      <c r="BL813" s="617"/>
      <c r="BM813" s="617"/>
      <c r="BN813" s="617"/>
      <c r="BO813" s="617"/>
      <c r="BP813" s="617"/>
      <c r="BQ813" s="617"/>
      <c r="BR813" s="617"/>
      <c r="BS813" s="617"/>
      <c r="BT813" s="617"/>
      <c r="BU813" s="617"/>
      <c r="BV813" s="617"/>
      <c r="BW813" s="617"/>
      <c r="BX813" s="617"/>
      <c r="BY813" s="617"/>
      <c r="BZ813" s="617"/>
      <c r="CA813" s="617"/>
      <c r="CB813" s="617"/>
      <c r="CC813" s="617"/>
      <c r="CD813" s="617"/>
      <c r="CE813" s="617"/>
      <c r="CF813" s="617"/>
      <c r="CG813" s="617"/>
      <c r="CH813" s="617"/>
      <c r="CI813" s="617"/>
      <c r="CJ813" s="617"/>
      <c r="CK813" s="617"/>
      <c r="CL813" s="617"/>
      <c r="CM813" s="617"/>
      <c r="CN813" s="617"/>
      <c r="CO813" s="617"/>
      <c r="CP813" s="617"/>
      <c r="CQ813" s="617"/>
      <c r="CR813" s="617"/>
      <c r="CS813" s="617"/>
      <c r="CT813" s="617"/>
      <c r="CU813" s="617"/>
      <c r="CV813" s="617"/>
      <c r="CW813" s="617"/>
      <c r="CX813" s="617"/>
      <c r="CY813" s="617"/>
      <c r="CZ813" s="617"/>
      <c r="DA813" s="617"/>
      <c r="DB813" s="6">
        <f t="shared" si="11203"/>
        <v>0</v>
      </c>
      <c r="DC813" s="6">
        <f t="shared" si="11204"/>
        <v>0</v>
      </c>
      <c r="DD813" s="6">
        <f t="shared" si="11205"/>
        <v>0</v>
      </c>
      <c r="DE813" s="6">
        <f t="shared" si="11206"/>
        <v>0</v>
      </c>
      <c r="DF813" s="6">
        <f t="shared" si="11207"/>
        <v>0</v>
      </c>
      <c r="DG813" s="6">
        <f t="shared" si="11208"/>
        <v>0</v>
      </c>
      <c r="DH813" s="6">
        <f t="shared" si="11209"/>
        <v>0</v>
      </c>
      <c r="DI813" s="6">
        <f t="shared" si="11210"/>
        <v>0</v>
      </c>
      <c r="DJ813" s="6">
        <f t="shared" si="11211"/>
        <v>0</v>
      </c>
      <c r="DK813" s="6">
        <f t="shared" si="11212"/>
        <v>0</v>
      </c>
      <c r="DL813" s="6">
        <f t="shared" si="11213"/>
        <v>0</v>
      </c>
      <c r="DM813" s="6">
        <f t="shared" si="11214"/>
        <v>0</v>
      </c>
      <c r="DO813" s="6">
        <f t="shared" si="11215"/>
        <v>0</v>
      </c>
      <c r="DP813" s="6">
        <f t="shared" si="11216"/>
        <v>0</v>
      </c>
      <c r="DQ813" s="6">
        <f t="shared" si="11217"/>
        <v>0</v>
      </c>
      <c r="DR813" s="6">
        <f t="shared" si="11218"/>
        <v>0</v>
      </c>
      <c r="DS813" s="6">
        <f t="shared" si="11219"/>
        <v>0</v>
      </c>
      <c r="DT813" s="6">
        <f t="shared" si="11220"/>
        <v>0</v>
      </c>
      <c r="DU813" s="6">
        <f t="shared" si="11221"/>
        <v>0</v>
      </c>
      <c r="DV813" s="6">
        <f t="shared" si="11222"/>
        <v>0</v>
      </c>
      <c r="DW813" s="6">
        <f t="shared" si="11223"/>
        <v>0</v>
      </c>
      <c r="DX813" s="6">
        <f t="shared" si="11224"/>
        <v>0</v>
      </c>
      <c r="DY813" s="6">
        <f t="shared" si="11225"/>
        <v>0</v>
      </c>
      <c r="DZ813" s="6">
        <f t="shared" si="11226"/>
        <v>0</v>
      </c>
    </row>
    <row r="814" spans="2:130" ht="12" customHeight="1" outlineLevel="1">
      <c r="B814" s="6">
        <f>'23년(세부_실적)'!A1094</f>
        <v>808</v>
      </c>
      <c r="C814" s="625" t="str">
        <f>'23년(세부_실적)'!B1094</f>
        <v>거래선 계</v>
      </c>
      <c r="D814" s="626"/>
      <c r="E814" s="626"/>
      <c r="F814" s="626"/>
      <c r="G814" s="626"/>
      <c r="H814" s="626"/>
      <c r="I814" s="627"/>
      <c r="J814" s="628"/>
      <c r="K814" s="629">
        <f>'23년(세부_실적)'!I1094</f>
        <v>0</v>
      </c>
      <c r="L814" s="629">
        <f>'23년(세부_실적)'!J1094</f>
        <v>0</v>
      </c>
      <c r="M814" s="629">
        <f>'23년(세부_실적)'!K1094</f>
        <v>0</v>
      </c>
      <c r="N814" s="629">
        <f>'23년(세부_실적)'!L1094</f>
        <v>0</v>
      </c>
      <c r="O814" s="629">
        <f>'23년(세부_실적)'!M1094</f>
        <v>0</v>
      </c>
      <c r="P814" s="629">
        <f>'23년(세부_실적)'!N1094</f>
        <v>0</v>
      </c>
      <c r="Q814" s="629">
        <f>'23년(세부_실적)'!O1094</f>
        <v>0</v>
      </c>
      <c r="R814" s="629">
        <f>'23년(세부_실적)'!P1094</f>
        <v>0</v>
      </c>
      <c r="S814" s="640">
        <f>'23년(세부_실적)'!Q1094</f>
        <v>0</v>
      </c>
      <c r="T814" s="640">
        <f t="shared" si="11171"/>
        <v>0</v>
      </c>
      <c r="U814" s="640">
        <f>'23년(세부_실적)'!S1094</f>
        <v>0</v>
      </c>
      <c r="V814" s="640">
        <f t="shared" si="11172"/>
        <v>0</v>
      </c>
      <c r="W814" s="640">
        <f>'23년(세부_실적)'!U1094</f>
        <v>0</v>
      </c>
      <c r="X814" s="640">
        <f t="shared" si="11173"/>
        <v>0</v>
      </c>
      <c r="Y814" s="640">
        <f>'23년(세부_실적)'!W1094</f>
        <v>0</v>
      </c>
      <c r="Z814" s="640">
        <f t="shared" si="11174"/>
        <v>0</v>
      </c>
      <c r="AA814" s="640">
        <f>'23년(세부_실적)'!Y1094</f>
        <v>0</v>
      </c>
      <c r="AB814" s="640">
        <f t="shared" si="11174"/>
        <v>0</v>
      </c>
      <c r="AC814" s="640">
        <f>'23년(세부_실적)'!AA1094</f>
        <v>0</v>
      </c>
      <c r="AD814" s="640">
        <f t="shared" ref="AD814" si="11745">AC814*1000</f>
        <v>0</v>
      </c>
      <c r="AE814" s="640">
        <f>'23년(세부_실적)'!AC1094</f>
        <v>0</v>
      </c>
      <c r="AF814" s="640">
        <f t="shared" ref="AF814" si="11746">AE814*1000</f>
        <v>0</v>
      </c>
      <c r="AG814" s="640">
        <f>'23년(세부_실적)'!AE1094</f>
        <v>0</v>
      </c>
      <c r="AH814" s="640">
        <f t="shared" ref="AH814" si="11747">AG814*1000</f>
        <v>0</v>
      </c>
      <c r="AI814" s="640">
        <f>'23년(세부_실적)'!AG1094</f>
        <v>0</v>
      </c>
      <c r="AJ814" s="640">
        <f t="shared" ref="AJ814" si="11748">AI814*1000</f>
        <v>0</v>
      </c>
      <c r="AK814" s="640">
        <f>'23년(세부_실적)'!AI1094</f>
        <v>0</v>
      </c>
      <c r="AL814" s="640">
        <f t="shared" ref="AL814" si="11749">AK814*1000</f>
        <v>0</v>
      </c>
      <c r="AM814" s="640">
        <f>'23년(세부_실적)'!AK1094</f>
        <v>0</v>
      </c>
      <c r="AN814" s="640">
        <f t="shared" ref="AN814" si="11750">AM814*1000</f>
        <v>0</v>
      </c>
      <c r="AO814" s="640">
        <f>'23년(세부_실적)'!AM1094</f>
        <v>0</v>
      </c>
      <c r="AP814" s="640">
        <f t="shared" ref="AP814" si="11751">AO814*1000</f>
        <v>0</v>
      </c>
      <c r="AQ814" s="640">
        <f>'23년(세부_실적)'!AO1094</f>
        <v>0</v>
      </c>
      <c r="AR814" s="640">
        <f t="shared" ref="AR814" si="11752">AQ814*1000</f>
        <v>0</v>
      </c>
      <c r="AS814" s="640">
        <f>'23년(세부_실적)'!AQ1094</f>
        <v>0</v>
      </c>
      <c r="AT814" s="640">
        <f t="shared" ref="AT814" si="11753">AS814*1000</f>
        <v>0</v>
      </c>
      <c r="AU814" s="640">
        <f>'23년(세부_실적)'!AS1094</f>
        <v>0</v>
      </c>
      <c r="AV814" s="640">
        <f t="shared" ref="AV814" si="11754">AU814*1000</f>
        <v>0</v>
      </c>
      <c r="AW814" s="640">
        <f>'23년(세부_실적)'!AU1094</f>
        <v>0</v>
      </c>
      <c r="AX814" s="640">
        <f t="shared" ref="AX814" si="11755">AW814*1000</f>
        <v>0</v>
      </c>
      <c r="AY814" s="640">
        <f>'23년(세부_실적)'!AW1094</f>
        <v>0</v>
      </c>
      <c r="AZ814" s="640">
        <f t="shared" ref="AZ814" si="11756">AY814*1000</f>
        <v>0</v>
      </c>
      <c r="BA814" s="640">
        <f>'23년(세부_실적)'!AY1094</f>
        <v>0</v>
      </c>
      <c r="BB814" s="640">
        <f t="shared" ref="BB814" si="11757">BA814*1000</f>
        <v>0</v>
      </c>
      <c r="BC814" s="640">
        <f>'23년(세부_실적)'!BA1094</f>
        <v>0</v>
      </c>
      <c r="BD814" s="640">
        <f t="shared" ref="BD814" si="11758">BC814*1000</f>
        <v>0</v>
      </c>
      <c r="BF814" s="617"/>
      <c r="BG814" s="617"/>
      <c r="BH814" s="617"/>
      <c r="BI814" s="617"/>
      <c r="BJ814" s="617"/>
      <c r="BK814" s="617"/>
      <c r="BL814" s="617"/>
      <c r="BM814" s="617"/>
      <c r="BN814" s="617"/>
      <c r="BO814" s="617"/>
      <c r="BP814" s="617"/>
      <c r="BQ814" s="617"/>
      <c r="BR814" s="617"/>
      <c r="BS814" s="617"/>
      <c r="BT814" s="617"/>
      <c r="BU814" s="617"/>
      <c r="BV814" s="617"/>
      <c r="BW814" s="617"/>
      <c r="BX814" s="617"/>
      <c r="BY814" s="617"/>
      <c r="BZ814" s="617"/>
      <c r="CA814" s="617"/>
      <c r="CB814" s="617"/>
      <c r="CC814" s="617"/>
      <c r="CD814" s="617"/>
      <c r="CE814" s="617"/>
      <c r="CF814" s="617"/>
      <c r="CG814" s="617"/>
      <c r="CH814" s="617"/>
      <c r="CI814" s="617"/>
      <c r="CJ814" s="617"/>
      <c r="CK814" s="617"/>
      <c r="CL814" s="617"/>
      <c r="CM814" s="617"/>
      <c r="CN814" s="617"/>
      <c r="CO814" s="617"/>
      <c r="CP814" s="617"/>
      <c r="CQ814" s="617"/>
      <c r="CR814" s="617"/>
      <c r="CS814" s="617"/>
      <c r="CT814" s="617"/>
      <c r="CU814" s="617"/>
      <c r="CV814" s="617"/>
      <c r="CW814" s="617"/>
      <c r="CX814" s="617"/>
      <c r="CY814" s="617"/>
      <c r="CZ814" s="617"/>
      <c r="DA814" s="617"/>
      <c r="DB814" s="6">
        <f t="shared" si="11203"/>
        <v>0</v>
      </c>
      <c r="DC814" s="6">
        <f t="shared" si="11204"/>
        <v>0</v>
      </c>
      <c r="DD814" s="6">
        <f t="shared" si="11205"/>
        <v>0</v>
      </c>
      <c r="DE814" s="6">
        <f t="shared" si="11206"/>
        <v>0</v>
      </c>
      <c r="DF814" s="6">
        <f t="shared" si="11207"/>
        <v>0</v>
      </c>
      <c r="DG814" s="6">
        <f t="shared" si="11208"/>
        <v>0</v>
      </c>
      <c r="DH814" s="6">
        <f t="shared" si="11209"/>
        <v>0</v>
      </c>
      <c r="DI814" s="6">
        <f t="shared" si="11210"/>
        <v>0</v>
      </c>
      <c r="DJ814" s="6">
        <f t="shared" si="11211"/>
        <v>0</v>
      </c>
      <c r="DK814" s="6">
        <f t="shared" si="11212"/>
        <v>0</v>
      </c>
      <c r="DL814" s="6">
        <f t="shared" si="11213"/>
        <v>0</v>
      </c>
      <c r="DM814" s="6">
        <f t="shared" si="11214"/>
        <v>0</v>
      </c>
      <c r="DO814" s="6">
        <f t="shared" si="11215"/>
        <v>0</v>
      </c>
      <c r="DP814" s="6">
        <f t="shared" si="11216"/>
        <v>0</v>
      </c>
      <c r="DQ814" s="6">
        <f t="shared" si="11217"/>
        <v>0</v>
      </c>
      <c r="DR814" s="6">
        <f t="shared" si="11218"/>
        <v>0</v>
      </c>
      <c r="DS814" s="6">
        <f t="shared" si="11219"/>
        <v>0</v>
      </c>
      <c r="DT814" s="6">
        <f t="shared" si="11220"/>
        <v>0</v>
      </c>
      <c r="DU814" s="6">
        <f t="shared" si="11221"/>
        <v>0</v>
      </c>
      <c r="DV814" s="6">
        <f t="shared" si="11222"/>
        <v>0</v>
      </c>
      <c r="DW814" s="6">
        <f t="shared" si="11223"/>
        <v>0</v>
      </c>
      <c r="DX814" s="6">
        <f t="shared" si="11224"/>
        <v>0</v>
      </c>
      <c r="DY814" s="6">
        <f t="shared" si="11225"/>
        <v>0</v>
      </c>
      <c r="DZ814" s="6">
        <f t="shared" si="11226"/>
        <v>0</v>
      </c>
    </row>
    <row r="815" spans="2:130" ht="12" customHeight="1" outlineLevel="1">
      <c r="B815" s="6" t="e">
        <f>'23년(세부_실적)'!#REF!</f>
        <v>#REF!</v>
      </c>
      <c r="C815" s="618" t="e">
        <f>'23년(세부_실적)'!#REF!</f>
        <v>#REF!</v>
      </c>
      <c r="D815" s="622" t="e">
        <f>'23년(세부_실적)'!#REF!</f>
        <v>#REF!</v>
      </c>
      <c r="E815" s="622" t="e">
        <f>'23년(세부_실적)'!#REF!</f>
        <v>#REF!</v>
      </c>
      <c r="F815" s="622" t="e">
        <f>'23년(세부_실적)'!#REF!</f>
        <v>#REF!</v>
      </c>
      <c r="G815" s="622" t="s">
        <v>1746</v>
      </c>
      <c r="H815" s="622"/>
      <c r="I815" s="617" t="e">
        <f>'23년(세부_실적)'!#REF!</f>
        <v>#REF!</v>
      </c>
      <c r="J815" s="617" t="e">
        <f>'23년(세부_실적)'!#REF!</f>
        <v>#REF!</v>
      </c>
      <c r="K815" s="617" t="e">
        <f>'23년(세부_실적)'!#REF!</f>
        <v>#REF!</v>
      </c>
      <c r="L815" s="617" t="e">
        <f>'23년(세부_실적)'!#REF!</f>
        <v>#REF!</v>
      </c>
      <c r="M815" s="617" t="e">
        <f>'23년(세부_실적)'!#REF!</f>
        <v>#REF!</v>
      </c>
      <c r="N815" s="617" t="e">
        <f>'23년(세부_실적)'!#REF!</f>
        <v>#REF!</v>
      </c>
      <c r="O815" s="617" t="e">
        <f>'23년(세부_실적)'!#REF!</f>
        <v>#REF!</v>
      </c>
      <c r="P815" s="617" t="e">
        <f>'23년(세부_실적)'!#REF!</f>
        <v>#REF!</v>
      </c>
      <c r="Q815" s="617" t="e">
        <f>'23년(세부_실적)'!#REF!</f>
        <v>#REF!</v>
      </c>
      <c r="R815" s="617" t="e">
        <f>'23년(세부_실적)'!#REF!</f>
        <v>#REF!</v>
      </c>
      <c r="S815" s="638" t="e">
        <f>'23년(세부_실적)'!#REF!</f>
        <v>#REF!</v>
      </c>
      <c r="T815" s="638" t="e">
        <f t="shared" si="11171"/>
        <v>#REF!</v>
      </c>
      <c r="U815" s="638" t="e">
        <f>'23년(세부_실적)'!#REF!</f>
        <v>#REF!</v>
      </c>
      <c r="V815" s="638" t="e">
        <f t="shared" si="11172"/>
        <v>#REF!</v>
      </c>
      <c r="W815" s="638" t="e">
        <f>'23년(세부_실적)'!#REF!</f>
        <v>#REF!</v>
      </c>
      <c r="X815" s="638" t="e">
        <f t="shared" si="11173"/>
        <v>#REF!</v>
      </c>
      <c r="Y815" s="638" t="e">
        <f>'23년(세부_실적)'!#REF!</f>
        <v>#REF!</v>
      </c>
      <c r="Z815" s="638" t="e">
        <f t="shared" si="11174"/>
        <v>#REF!</v>
      </c>
      <c r="AA815" s="638" t="e">
        <f>'23년(세부_실적)'!#REF!</f>
        <v>#REF!</v>
      </c>
      <c r="AB815" s="638" t="e">
        <f t="shared" si="11174"/>
        <v>#REF!</v>
      </c>
      <c r="AC815" s="638" t="e">
        <f>'23년(세부_실적)'!#REF!</f>
        <v>#REF!</v>
      </c>
      <c r="AD815" s="638" t="e">
        <f t="shared" ref="AD815" si="11759">AC815*1000</f>
        <v>#REF!</v>
      </c>
      <c r="AE815" s="638" t="e">
        <f>'23년(세부_실적)'!#REF!</f>
        <v>#REF!</v>
      </c>
      <c r="AF815" s="638" t="e">
        <f t="shared" ref="AF815" si="11760">AE815*1000</f>
        <v>#REF!</v>
      </c>
      <c r="AG815" s="638" t="e">
        <f>'23년(세부_실적)'!#REF!</f>
        <v>#REF!</v>
      </c>
      <c r="AH815" s="638" t="e">
        <f t="shared" ref="AH815" si="11761">AG815*1000</f>
        <v>#REF!</v>
      </c>
      <c r="AI815" s="638" t="e">
        <f>'23년(세부_실적)'!#REF!</f>
        <v>#REF!</v>
      </c>
      <c r="AJ815" s="638" t="e">
        <f t="shared" ref="AJ815" si="11762">AI815*1000</f>
        <v>#REF!</v>
      </c>
      <c r="AK815" s="638" t="e">
        <f>'23년(세부_실적)'!#REF!</f>
        <v>#REF!</v>
      </c>
      <c r="AL815" s="638" t="e">
        <f t="shared" ref="AL815" si="11763">AK815*1000</f>
        <v>#REF!</v>
      </c>
      <c r="AM815" s="638" t="e">
        <f>'23년(세부_실적)'!#REF!</f>
        <v>#REF!</v>
      </c>
      <c r="AN815" s="638" t="e">
        <f t="shared" ref="AN815" si="11764">AM815*1000</f>
        <v>#REF!</v>
      </c>
      <c r="AO815" s="638" t="e">
        <f>'23년(세부_실적)'!#REF!</f>
        <v>#REF!</v>
      </c>
      <c r="AP815" s="638" t="e">
        <f t="shared" ref="AP815" si="11765">AO815*1000</f>
        <v>#REF!</v>
      </c>
      <c r="AQ815" s="638" t="e">
        <f>'23년(세부_실적)'!#REF!</f>
        <v>#REF!</v>
      </c>
      <c r="AR815" s="638" t="e">
        <f t="shared" ref="AR815" si="11766">AQ815*1000</f>
        <v>#REF!</v>
      </c>
      <c r="AS815" s="638" t="e">
        <f>'23년(세부_실적)'!#REF!</f>
        <v>#REF!</v>
      </c>
      <c r="AT815" s="638" t="e">
        <f t="shared" ref="AT815" si="11767">AS815*1000</f>
        <v>#REF!</v>
      </c>
      <c r="AU815" s="638" t="e">
        <f>'23년(세부_실적)'!#REF!</f>
        <v>#REF!</v>
      </c>
      <c r="AV815" s="638" t="e">
        <f t="shared" ref="AV815" si="11768">AU815*1000</f>
        <v>#REF!</v>
      </c>
      <c r="AW815" s="638" t="e">
        <f>'23년(세부_실적)'!#REF!</f>
        <v>#REF!</v>
      </c>
      <c r="AX815" s="638" t="e">
        <f t="shared" ref="AX815" si="11769">AW815*1000</f>
        <v>#REF!</v>
      </c>
      <c r="AY815" s="638" t="e">
        <f>'23년(세부_실적)'!#REF!</f>
        <v>#REF!</v>
      </c>
      <c r="AZ815" s="638" t="e">
        <f t="shared" ref="AZ815" si="11770">AY815*1000</f>
        <v>#REF!</v>
      </c>
      <c r="BA815" s="638" t="e">
        <f>'23년(세부_실적)'!#REF!</f>
        <v>#REF!</v>
      </c>
      <c r="BB815" s="638" t="e">
        <f t="shared" ref="BB815" si="11771">BA815*1000</f>
        <v>#REF!</v>
      </c>
      <c r="BC815" s="638" t="e">
        <f>'23년(세부_실적)'!#REF!</f>
        <v>#REF!</v>
      </c>
      <c r="BD815" s="638" t="e">
        <f t="shared" ref="BD815" si="11772">BC815*1000</f>
        <v>#REF!</v>
      </c>
      <c r="BF815" s="617"/>
      <c r="BG815" s="617"/>
      <c r="BH815" s="617"/>
      <c r="BI815" s="617"/>
      <c r="BJ815" s="617"/>
      <c r="BK815" s="617"/>
      <c r="BL815" s="617"/>
      <c r="BM815" s="617"/>
      <c r="BN815" s="617"/>
      <c r="BO815" s="617"/>
      <c r="BP815" s="617"/>
      <c r="BQ815" s="617"/>
      <c r="BR815" s="617"/>
      <c r="BS815" s="617"/>
      <c r="BT815" s="617"/>
      <c r="BU815" s="617"/>
      <c r="BV815" s="617"/>
      <c r="BW815" s="617"/>
      <c r="BX815" s="617"/>
      <c r="BY815" s="617"/>
      <c r="BZ815" s="617"/>
      <c r="CA815" s="617"/>
      <c r="CB815" s="617"/>
      <c r="CC815" s="617"/>
      <c r="CD815" s="617"/>
      <c r="CE815" s="617"/>
      <c r="CF815" s="617"/>
      <c r="CG815" s="617"/>
      <c r="CH815" s="617"/>
      <c r="CI815" s="617"/>
      <c r="CJ815" s="617"/>
      <c r="CK815" s="617"/>
      <c r="CL815" s="617"/>
      <c r="CM815" s="617"/>
      <c r="CN815" s="617"/>
      <c r="CO815" s="617"/>
      <c r="CP815" s="617"/>
      <c r="CQ815" s="617"/>
      <c r="CR815" s="617"/>
      <c r="CS815" s="617"/>
      <c r="CT815" s="617"/>
      <c r="CU815" s="617"/>
      <c r="CV815" s="617"/>
      <c r="CW815" s="617"/>
      <c r="CX815" s="617"/>
      <c r="CY815" s="617"/>
      <c r="CZ815" s="617"/>
      <c r="DA815" s="617"/>
      <c r="DB815" s="6" t="e">
        <f t="shared" si="11203"/>
        <v>#REF!</v>
      </c>
      <c r="DC815" s="6" t="e">
        <f t="shared" si="11204"/>
        <v>#REF!</v>
      </c>
      <c r="DD815" s="6" t="e">
        <f t="shared" si="11205"/>
        <v>#REF!</v>
      </c>
      <c r="DE815" s="6" t="e">
        <f t="shared" si="11206"/>
        <v>#REF!</v>
      </c>
      <c r="DF815" s="6" t="e">
        <f t="shared" si="11207"/>
        <v>#REF!</v>
      </c>
      <c r="DG815" s="6" t="e">
        <f t="shared" si="11208"/>
        <v>#REF!</v>
      </c>
      <c r="DH815" s="6" t="e">
        <f t="shared" si="11209"/>
        <v>#REF!</v>
      </c>
      <c r="DI815" s="6" t="e">
        <f t="shared" si="11210"/>
        <v>#REF!</v>
      </c>
      <c r="DJ815" s="6" t="e">
        <f t="shared" si="11211"/>
        <v>#REF!</v>
      </c>
      <c r="DK815" s="6" t="e">
        <f t="shared" si="11212"/>
        <v>#REF!</v>
      </c>
      <c r="DL815" s="6" t="e">
        <f t="shared" si="11213"/>
        <v>#REF!</v>
      </c>
      <c r="DM815" s="6" t="e">
        <f t="shared" si="11214"/>
        <v>#REF!</v>
      </c>
      <c r="DO815" s="6" t="e">
        <f t="shared" si="11215"/>
        <v>#REF!</v>
      </c>
      <c r="DP815" s="6" t="e">
        <f t="shared" si="11216"/>
        <v>#REF!</v>
      </c>
      <c r="DQ815" s="6" t="e">
        <f t="shared" si="11217"/>
        <v>#REF!</v>
      </c>
      <c r="DR815" s="6" t="e">
        <f t="shared" si="11218"/>
        <v>#REF!</v>
      </c>
      <c r="DS815" s="6" t="e">
        <f t="shared" si="11219"/>
        <v>#REF!</v>
      </c>
      <c r="DT815" s="6" t="e">
        <f t="shared" si="11220"/>
        <v>#REF!</v>
      </c>
      <c r="DU815" s="6" t="e">
        <f t="shared" si="11221"/>
        <v>#REF!</v>
      </c>
      <c r="DV815" s="6" t="e">
        <f t="shared" si="11222"/>
        <v>#REF!</v>
      </c>
      <c r="DW815" s="6" t="e">
        <f t="shared" si="11223"/>
        <v>#REF!</v>
      </c>
      <c r="DX815" s="6" t="e">
        <f t="shared" si="11224"/>
        <v>#REF!</v>
      </c>
      <c r="DY815" s="6" t="e">
        <f t="shared" si="11225"/>
        <v>#REF!</v>
      </c>
      <c r="DZ815" s="6" t="e">
        <f t="shared" si="11226"/>
        <v>#REF!</v>
      </c>
    </row>
    <row r="816" spans="2:130" ht="12" customHeight="1" outlineLevel="1">
      <c r="B816" s="6">
        <f>'23년(세부_실적)'!A1097</f>
        <v>810</v>
      </c>
      <c r="C816" s="625" t="str">
        <f>'23년(세부_실적)'!B1097</f>
        <v>거래선 계</v>
      </c>
      <c r="D816" s="626"/>
      <c r="E816" s="626"/>
      <c r="F816" s="626"/>
      <c r="G816" s="626"/>
      <c r="H816" s="626"/>
      <c r="I816" s="627"/>
      <c r="J816" s="628"/>
      <c r="K816" s="629">
        <f>'23년(세부_실적)'!I1097</f>
        <v>0</v>
      </c>
      <c r="L816" s="629">
        <f>'23년(세부_실적)'!J1097</f>
        <v>0</v>
      </c>
      <c r="M816" s="629">
        <f>'23년(세부_실적)'!K1097</f>
        <v>0</v>
      </c>
      <c r="N816" s="629">
        <f>'23년(세부_실적)'!L1097</f>
        <v>0</v>
      </c>
      <c r="O816" s="629">
        <f>'23년(세부_실적)'!M1097</f>
        <v>0</v>
      </c>
      <c r="P816" s="629">
        <f>'23년(세부_실적)'!N1097</f>
        <v>0</v>
      </c>
      <c r="Q816" s="629">
        <f>'23년(세부_실적)'!O1097</f>
        <v>0</v>
      </c>
      <c r="R816" s="629">
        <f>'23년(세부_실적)'!P1097</f>
        <v>0</v>
      </c>
      <c r="S816" s="640">
        <f>'23년(세부_실적)'!Q1097</f>
        <v>55.015999999999998</v>
      </c>
      <c r="T816" s="640">
        <f t="shared" si="11171"/>
        <v>55016</v>
      </c>
      <c r="U816" s="640">
        <f>'23년(세부_실적)'!S1097</f>
        <v>0</v>
      </c>
      <c r="V816" s="640">
        <f t="shared" si="11172"/>
        <v>0</v>
      </c>
      <c r="W816" s="640">
        <f>'23년(세부_실적)'!U1097</f>
        <v>0</v>
      </c>
      <c r="X816" s="640">
        <f t="shared" si="11173"/>
        <v>0</v>
      </c>
      <c r="Y816" s="640">
        <f>'23년(세부_실적)'!W1097</f>
        <v>0</v>
      </c>
      <c r="Z816" s="640">
        <f t="shared" si="11174"/>
        <v>0</v>
      </c>
      <c r="AA816" s="640">
        <f>'23년(세부_실적)'!Y1097</f>
        <v>0</v>
      </c>
      <c r="AB816" s="640">
        <f t="shared" si="11174"/>
        <v>0</v>
      </c>
      <c r="AC816" s="640">
        <f>'23년(세부_실적)'!AA1097</f>
        <v>0</v>
      </c>
      <c r="AD816" s="640">
        <f t="shared" ref="AD816" si="11773">AC816*1000</f>
        <v>0</v>
      </c>
      <c r="AE816" s="640">
        <f>'23년(세부_실적)'!AC1097</f>
        <v>0.1</v>
      </c>
      <c r="AF816" s="640">
        <f t="shared" ref="AF816" si="11774">AE816*1000</f>
        <v>100</v>
      </c>
      <c r="AG816" s="640">
        <f>'23년(세부_실적)'!AE1097</f>
        <v>0</v>
      </c>
      <c r="AH816" s="640">
        <f t="shared" ref="AH816" si="11775">AG816*1000</f>
        <v>0</v>
      </c>
      <c r="AI816" s="640">
        <f>'23년(세부_실적)'!AG1097</f>
        <v>0.1</v>
      </c>
      <c r="AJ816" s="640">
        <f t="shared" ref="AJ816" si="11776">AI816*1000</f>
        <v>100</v>
      </c>
      <c r="AK816" s="640">
        <f>'23년(세부_실적)'!AI1097</f>
        <v>0.1</v>
      </c>
      <c r="AL816" s="640">
        <f t="shared" ref="AL816" si="11777">AK816*1000</f>
        <v>100</v>
      </c>
      <c r="AM816" s="640">
        <f>'23년(세부_실적)'!AK1097</f>
        <v>9.6000000000000002E-2</v>
      </c>
      <c r="AN816" s="640">
        <f t="shared" ref="AN816" si="11778">AM816*1000</f>
        <v>96</v>
      </c>
      <c r="AO816" s="640">
        <f>'23년(세부_실적)'!AM1097</f>
        <v>0</v>
      </c>
      <c r="AP816" s="640">
        <f t="shared" ref="AP816" si="11779">AO816*1000</f>
        <v>0</v>
      </c>
      <c r="AQ816" s="640">
        <f>'23년(세부_실적)'!AO1097</f>
        <v>23.14</v>
      </c>
      <c r="AR816" s="640">
        <f t="shared" ref="AR816" si="11780">AQ816*1000</f>
        <v>23140</v>
      </c>
      <c r="AS816" s="640">
        <f>'23년(세부_실적)'!AQ1097</f>
        <v>23.236000000000001</v>
      </c>
      <c r="AT816" s="640">
        <f t="shared" ref="AT816" si="11781">AS816*1000</f>
        <v>23236</v>
      </c>
      <c r="AU816" s="640">
        <f>'23년(세부_실적)'!AS1097</f>
        <v>16.2</v>
      </c>
      <c r="AV816" s="640">
        <f t="shared" ref="AV816" si="11782">AU816*1000</f>
        <v>16200</v>
      </c>
      <c r="AW816" s="640">
        <f>'23년(세부_실적)'!AU1097</f>
        <v>10</v>
      </c>
      <c r="AX816" s="640">
        <f t="shared" ref="AX816" si="11783">AW816*1000</f>
        <v>10000</v>
      </c>
      <c r="AY816" s="640">
        <f>'23년(세부_실적)'!AW1097</f>
        <v>5.4799999999999995</v>
      </c>
      <c r="AZ816" s="640">
        <f t="shared" ref="AZ816" si="11784">AY816*1000</f>
        <v>5479.9999999999991</v>
      </c>
      <c r="BA816" s="640">
        <f>'23년(세부_실적)'!AY1097</f>
        <v>31.68</v>
      </c>
      <c r="BB816" s="640">
        <f t="shared" ref="BB816" si="11785">BA816*1000</f>
        <v>31680</v>
      </c>
      <c r="BC816" s="640">
        <f>'23년(세부_실적)'!BA1097</f>
        <v>54.915999999999997</v>
      </c>
      <c r="BD816" s="640">
        <f t="shared" ref="BD816" si="11786">BC816*1000</f>
        <v>54916</v>
      </c>
      <c r="BF816" s="617"/>
      <c r="BG816" s="617"/>
      <c r="BH816" s="617"/>
      <c r="BI816" s="617"/>
      <c r="BJ816" s="617"/>
      <c r="BK816" s="617"/>
      <c r="BL816" s="617"/>
      <c r="BM816" s="617"/>
      <c r="BN816" s="617"/>
      <c r="BO816" s="617"/>
      <c r="BP816" s="617"/>
      <c r="BQ816" s="617"/>
      <c r="BR816" s="617"/>
      <c r="BS816" s="617"/>
      <c r="BT816" s="617"/>
      <c r="BU816" s="617"/>
      <c r="BV816" s="617"/>
      <c r="BW816" s="617"/>
      <c r="BX816" s="617"/>
      <c r="BY816" s="617"/>
      <c r="BZ816" s="617"/>
      <c r="CA816" s="617"/>
      <c r="CB816" s="617"/>
      <c r="CC816" s="617"/>
      <c r="CD816" s="617"/>
      <c r="CE816" s="617"/>
      <c r="CF816" s="617"/>
      <c r="CG816" s="617"/>
      <c r="CH816" s="617"/>
      <c r="CI816" s="617"/>
      <c r="CJ816" s="617"/>
      <c r="CK816" s="617"/>
      <c r="CL816" s="617"/>
      <c r="CM816" s="617"/>
      <c r="CN816" s="617"/>
      <c r="CO816" s="617"/>
      <c r="CP816" s="617"/>
      <c r="CQ816" s="617"/>
      <c r="CR816" s="617"/>
      <c r="CS816" s="617"/>
      <c r="CT816" s="617"/>
      <c r="CU816" s="617"/>
      <c r="CV816" s="617"/>
      <c r="CW816" s="617"/>
      <c r="CX816" s="617"/>
      <c r="CY816" s="617"/>
      <c r="CZ816" s="617"/>
      <c r="DA816" s="617"/>
      <c r="DB816" s="6">
        <f t="shared" si="11203"/>
        <v>0</v>
      </c>
      <c r="DC816" s="6">
        <f t="shared" si="11204"/>
        <v>0</v>
      </c>
      <c r="DD816" s="6">
        <f t="shared" si="11205"/>
        <v>0</v>
      </c>
      <c r="DE816" s="6">
        <f t="shared" si="11206"/>
        <v>0</v>
      </c>
      <c r="DF816" s="6">
        <f t="shared" si="11207"/>
        <v>0</v>
      </c>
      <c r="DG816" s="6">
        <f t="shared" si="11208"/>
        <v>0</v>
      </c>
      <c r="DH816" s="6">
        <f t="shared" si="11209"/>
        <v>0</v>
      </c>
      <c r="DI816" s="6">
        <f t="shared" si="11210"/>
        <v>0</v>
      </c>
      <c r="DJ816" s="6">
        <f t="shared" si="11211"/>
        <v>0</v>
      </c>
      <c r="DK816" s="6">
        <f t="shared" si="11212"/>
        <v>0</v>
      </c>
      <c r="DL816" s="6">
        <f t="shared" si="11213"/>
        <v>0</v>
      </c>
      <c r="DM816" s="6">
        <f t="shared" si="11214"/>
        <v>0</v>
      </c>
      <c r="DO816" s="6">
        <f t="shared" si="11215"/>
        <v>0</v>
      </c>
      <c r="DP816" s="6">
        <f t="shared" si="11216"/>
        <v>0</v>
      </c>
      <c r="DQ816" s="6">
        <f t="shared" si="11217"/>
        <v>0</v>
      </c>
      <c r="DR816" s="6">
        <f t="shared" si="11218"/>
        <v>0</v>
      </c>
      <c r="DS816" s="6">
        <f t="shared" si="11219"/>
        <v>0</v>
      </c>
      <c r="DT816" s="6">
        <f t="shared" si="11220"/>
        <v>0</v>
      </c>
      <c r="DU816" s="6">
        <f t="shared" si="11221"/>
        <v>0</v>
      </c>
      <c r="DV816" s="6">
        <f t="shared" si="11222"/>
        <v>0</v>
      </c>
      <c r="DW816" s="6">
        <f t="shared" si="11223"/>
        <v>0</v>
      </c>
      <c r="DX816" s="6">
        <f t="shared" si="11224"/>
        <v>0</v>
      </c>
      <c r="DY816" s="6">
        <f t="shared" si="11225"/>
        <v>0</v>
      </c>
      <c r="DZ816" s="6">
        <f t="shared" si="11226"/>
        <v>0</v>
      </c>
    </row>
    <row r="817" spans="2:130" outlineLevel="1">
      <c r="B817" s="6">
        <f>'23년(세부_실적)'!A1098</f>
        <v>811</v>
      </c>
      <c r="C817" s="618" t="str">
        <f>'23년(세부_실적)'!B1098</f>
        <v>신재생에너지</v>
      </c>
      <c r="D817" s="618" t="str">
        <f>'23년(세부_실적)'!C1098</f>
        <v>태양광</v>
      </c>
      <c r="E817" s="622" t="str">
        <f>'23년(세부_실적)'!D1098</f>
        <v>300W</v>
      </c>
      <c r="F817" s="622" t="str">
        <f>'23년(세부_실적)'!E1098</f>
        <v>PIP102-300</v>
      </c>
      <c r="G817" s="622" t="s">
        <v>1747</v>
      </c>
      <c r="H817" s="622"/>
      <c r="I817" s="617" t="str">
        <f>'23년(세부_실적)'!G1098</f>
        <v>구</v>
      </c>
      <c r="J817" s="617" t="str">
        <f>'23년(세부_실적)'!H1098</f>
        <v>SY</v>
      </c>
      <c r="K817" s="617">
        <f>'23년(세부_실적)'!I1098</f>
        <v>0</v>
      </c>
      <c r="L817" s="617">
        <f>'23년(세부_실적)'!J1098</f>
        <v>120000</v>
      </c>
      <c r="M817" s="617">
        <f>'23년(세부_실적)'!K1098</f>
        <v>0</v>
      </c>
      <c r="N817" s="617">
        <f>'23년(세부_실적)'!L1098</f>
        <v>120000</v>
      </c>
      <c r="O817" s="617">
        <f>'23년(세부_실적)'!M1098</f>
        <v>0</v>
      </c>
      <c r="P817" s="617">
        <f>'23년(세부_실적)'!N1098</f>
        <v>90000</v>
      </c>
      <c r="Q817" s="617">
        <f>'23년(세부_실적)'!O1098</f>
        <v>0</v>
      </c>
      <c r="R817" s="617">
        <f>'23년(세부_실적)'!P1098</f>
        <v>90000</v>
      </c>
      <c r="S817" s="638">
        <f>'23년(세부_실적)'!Q1098</f>
        <v>0.16400000000000001</v>
      </c>
      <c r="T817" s="638">
        <f t="shared" si="11171"/>
        <v>164</v>
      </c>
      <c r="U817" s="638">
        <f>'23년(세부_실적)'!S1098</f>
        <v>0</v>
      </c>
      <c r="V817" s="638">
        <f t="shared" si="11172"/>
        <v>0</v>
      </c>
      <c r="W817" s="638">
        <f>'23년(세부_실적)'!U1098</f>
        <v>2E-3</v>
      </c>
      <c r="X817" s="638">
        <f t="shared" si="11173"/>
        <v>2</v>
      </c>
      <c r="Y817" s="638">
        <f>'23년(세부_실적)'!W1098</f>
        <v>2E-3</v>
      </c>
      <c r="Z817" s="638">
        <f t="shared" si="11174"/>
        <v>2</v>
      </c>
      <c r="AA817" s="638">
        <f>'23년(세부_실적)'!Y1098</f>
        <v>4.0000000000000001E-3</v>
      </c>
      <c r="AB817" s="638">
        <f t="shared" si="11174"/>
        <v>4</v>
      </c>
      <c r="AC817" s="638">
        <f>'23년(세부_실적)'!AA1098</f>
        <v>0</v>
      </c>
      <c r="AD817" s="638">
        <f t="shared" ref="AD817" si="11787">AC817*1000</f>
        <v>0</v>
      </c>
      <c r="AE817" s="638">
        <f>'23년(세부_실적)'!AC1098</f>
        <v>0</v>
      </c>
      <c r="AF817" s="638">
        <f t="shared" ref="AF817" si="11788">AE817*1000</f>
        <v>0</v>
      </c>
      <c r="AG817" s="638">
        <f>'23년(세부_실적)'!AE1098</f>
        <v>0</v>
      </c>
      <c r="AH817" s="638">
        <f t="shared" ref="AH817" si="11789">AG817*1000</f>
        <v>0</v>
      </c>
      <c r="AI817" s="638">
        <f>'23년(세부_실적)'!AG1098</f>
        <v>0</v>
      </c>
      <c r="AJ817" s="638">
        <f t="shared" ref="AJ817" si="11790">AI817*1000</f>
        <v>0</v>
      </c>
      <c r="AK817" s="638">
        <f>'23년(세부_실적)'!AI1098</f>
        <v>4.0000000000000001E-3</v>
      </c>
      <c r="AL817" s="638">
        <f t="shared" ref="AL817" si="11791">AK817*1000</f>
        <v>4</v>
      </c>
      <c r="AM817" s="638">
        <f>'23년(세부_실적)'!AK1098</f>
        <v>0</v>
      </c>
      <c r="AN817" s="638">
        <f t="shared" ref="AN817" si="11792">AM817*1000</f>
        <v>0</v>
      </c>
      <c r="AO817" s="638">
        <f>'23년(세부_실적)'!AM1098</f>
        <v>0</v>
      </c>
      <c r="AP817" s="638">
        <f t="shared" ref="AP817" si="11793">AO817*1000</f>
        <v>0</v>
      </c>
      <c r="AQ817" s="638">
        <f>'23년(세부_실적)'!AO1098</f>
        <v>0.05</v>
      </c>
      <c r="AR817" s="638">
        <f t="shared" ref="AR817" si="11794">AQ817*1000</f>
        <v>50</v>
      </c>
      <c r="AS817" s="638">
        <f>'23년(세부_실적)'!AQ1098</f>
        <v>0.05</v>
      </c>
      <c r="AT817" s="638">
        <f t="shared" ref="AT817" si="11795">AS817*1000</f>
        <v>50</v>
      </c>
      <c r="AU817" s="638">
        <f>'23년(세부_실적)'!AS1098</f>
        <v>0</v>
      </c>
      <c r="AV817" s="638">
        <f t="shared" ref="AV817" si="11796">AU817*1000</f>
        <v>0</v>
      </c>
      <c r="AW817" s="638">
        <f>'23년(세부_실적)'!AU1098</f>
        <v>0.06</v>
      </c>
      <c r="AX817" s="638">
        <f t="shared" ref="AX817" si="11797">AW817*1000</f>
        <v>60</v>
      </c>
      <c r="AY817" s="638">
        <f>'23년(세부_실적)'!AW1098</f>
        <v>0.05</v>
      </c>
      <c r="AZ817" s="638">
        <f t="shared" ref="AZ817" si="11798">AY817*1000</f>
        <v>50</v>
      </c>
      <c r="BA817" s="638">
        <f>'23년(세부_실적)'!AY1098</f>
        <v>0.11</v>
      </c>
      <c r="BB817" s="638">
        <f t="shared" ref="BB817" si="11799">BA817*1000</f>
        <v>110</v>
      </c>
      <c r="BC817" s="638">
        <f>'23년(세부_실적)'!BA1098</f>
        <v>0.16</v>
      </c>
      <c r="BD817" s="638">
        <f t="shared" ref="BD817" si="11800">BC817*1000</f>
        <v>160</v>
      </c>
      <c r="BF817" s="617">
        <v>10</v>
      </c>
      <c r="BG817" s="617">
        <v>64.48</v>
      </c>
      <c r="BH817" s="617"/>
      <c r="BI817" s="617"/>
      <c r="BJ817" s="617">
        <v>10</v>
      </c>
      <c r="BK817" s="617">
        <v>64.48</v>
      </c>
      <c r="BL817" s="617"/>
      <c r="BM817" s="617"/>
      <c r="BN817" s="617">
        <v>10</v>
      </c>
      <c r="BO817" s="617">
        <v>64.48</v>
      </c>
      <c r="BP817" s="617"/>
      <c r="BQ817" s="617"/>
      <c r="BR817" s="617">
        <v>10</v>
      </c>
      <c r="BS817" s="617">
        <v>64.48</v>
      </c>
      <c r="BT817" s="617"/>
      <c r="BU817" s="617"/>
      <c r="BV817" s="617">
        <v>10</v>
      </c>
      <c r="BW817" s="617">
        <v>64.48</v>
      </c>
      <c r="BX817" s="617"/>
      <c r="BY817" s="617"/>
      <c r="BZ817" s="617">
        <v>10</v>
      </c>
      <c r="CA817" s="617">
        <v>64.48</v>
      </c>
      <c r="CB817" s="617">
        <f>+CC817/$CC$2</f>
        <v>76.909469863024228</v>
      </c>
      <c r="CC817" s="617">
        <v>100000</v>
      </c>
      <c r="CD817" s="617"/>
      <c r="CE817" s="617"/>
      <c r="CF817" s="617"/>
      <c r="CG817" s="617"/>
      <c r="CH817" s="617"/>
      <c r="CI817" s="617"/>
      <c r="CJ817" s="617"/>
      <c r="CK817" s="617"/>
      <c r="CL817" s="617"/>
      <c r="CM817" s="617"/>
      <c r="CN817" s="617"/>
      <c r="CO817" s="617"/>
      <c r="CP817" s="617"/>
      <c r="CQ817" s="617"/>
      <c r="CR817" s="617"/>
      <c r="CS817" s="617"/>
      <c r="CT817" s="617"/>
      <c r="CU817" s="617"/>
      <c r="CV817" s="617"/>
      <c r="CW817" s="617"/>
      <c r="CX817" s="617"/>
      <c r="CY817" s="617"/>
      <c r="CZ817" s="617"/>
      <c r="DA817" s="617"/>
      <c r="DB817" s="6">
        <f t="shared" si="11203"/>
        <v>0</v>
      </c>
      <c r="DC817" s="6">
        <f t="shared" si="11204"/>
        <v>0</v>
      </c>
      <c r="DD817" s="6">
        <f t="shared" si="11205"/>
        <v>0</v>
      </c>
      <c r="DE817" s="6">
        <f t="shared" si="11206"/>
        <v>0</v>
      </c>
      <c r="DF817" s="6">
        <f t="shared" si="11207"/>
        <v>0</v>
      </c>
      <c r="DG817" s="6">
        <f t="shared" si="11208"/>
        <v>0</v>
      </c>
      <c r="DH817" s="6">
        <f t="shared" si="11209"/>
        <v>0</v>
      </c>
      <c r="DI817" s="6">
        <f t="shared" si="11210"/>
        <v>0</v>
      </c>
      <c r="DJ817" s="6">
        <f t="shared" si="11211"/>
        <v>0</v>
      </c>
      <c r="DK817" s="6">
        <f t="shared" si="11212"/>
        <v>0</v>
      </c>
      <c r="DL817" s="6">
        <f t="shared" si="11213"/>
        <v>0</v>
      </c>
      <c r="DM817" s="6">
        <f t="shared" si="11214"/>
        <v>0</v>
      </c>
      <c r="DO817" s="6">
        <f t="shared" si="11215"/>
        <v>0</v>
      </c>
      <c r="DP817" s="6">
        <f t="shared" si="11216"/>
        <v>189807.81120000003</v>
      </c>
      <c r="DQ817" s="6">
        <f t="shared" si="11217"/>
        <v>194158.93280000001</v>
      </c>
      <c r="DR817" s="6">
        <f t="shared" si="11218"/>
        <v>0</v>
      </c>
      <c r="DS817" s="6">
        <f t="shared" si="11219"/>
        <v>0</v>
      </c>
      <c r="DT817" s="6">
        <f t="shared" si="11220"/>
        <v>0</v>
      </c>
      <c r="DU817" s="6">
        <f t="shared" si="11221"/>
        <v>0</v>
      </c>
      <c r="DV817" s="6">
        <f t="shared" si="11222"/>
        <v>0</v>
      </c>
      <c r="DW817" s="6">
        <f t="shared" si="11223"/>
        <v>0</v>
      </c>
      <c r="DX817" s="6">
        <f t="shared" si="11224"/>
        <v>0</v>
      </c>
      <c r="DY817" s="6">
        <f t="shared" si="11225"/>
        <v>0</v>
      </c>
      <c r="DZ817" s="6">
        <f t="shared" si="11226"/>
        <v>0</v>
      </c>
    </row>
    <row r="818" spans="2:130" outlineLevel="1">
      <c r="B818" s="6">
        <f>'23년(세부_실적)'!A1099</f>
        <v>812</v>
      </c>
      <c r="C818" s="620"/>
      <c r="D818" s="620"/>
      <c r="E818" s="622" t="str">
        <f>'23년(세부_실적)'!D1099</f>
        <v>400W</v>
      </c>
      <c r="F818" s="622" t="str">
        <f>'23년(세부_실적)'!E1099</f>
        <v>PIP105-400</v>
      </c>
      <c r="G818" s="622" t="s">
        <v>1748</v>
      </c>
      <c r="H818" s="622"/>
      <c r="I818" s="617" t="str">
        <f>'23년(세부_실적)'!G1099</f>
        <v>구</v>
      </c>
      <c r="J818" s="617" t="str">
        <f>'23년(세부_실적)'!H1099</f>
        <v>SY</v>
      </c>
      <c r="K818" s="617">
        <f>'23년(세부_실적)'!I1099</f>
        <v>0</v>
      </c>
      <c r="L818" s="617">
        <f>'23년(세부_실적)'!J1099</f>
        <v>160000</v>
      </c>
      <c r="M818" s="617">
        <f>'23년(세부_실적)'!K1099</f>
        <v>0</v>
      </c>
      <c r="N818" s="617">
        <f>'23년(세부_실적)'!L1099</f>
        <v>160000</v>
      </c>
      <c r="O818" s="617">
        <f>'23년(세부_실적)'!M1099</f>
        <v>0</v>
      </c>
      <c r="P818" s="617">
        <f>'23년(세부_실적)'!N1099</f>
        <v>160000</v>
      </c>
      <c r="Q818" s="617">
        <f>'23년(세부_실적)'!O1099</f>
        <v>0</v>
      </c>
      <c r="R818" s="617">
        <f>'23년(세부_실적)'!P1099</f>
        <v>160000</v>
      </c>
      <c r="S818" s="638">
        <f>'23년(세부_실적)'!Q1099</f>
        <v>0</v>
      </c>
      <c r="T818" s="638">
        <f t="shared" si="11171"/>
        <v>0</v>
      </c>
      <c r="U818" s="638">
        <f>'23년(세부_실적)'!S1099</f>
        <v>0</v>
      </c>
      <c r="V818" s="638">
        <f t="shared" si="11172"/>
        <v>0</v>
      </c>
      <c r="W818" s="638">
        <f>'23년(세부_실적)'!U1099</f>
        <v>0</v>
      </c>
      <c r="X818" s="638">
        <f t="shared" si="11173"/>
        <v>0</v>
      </c>
      <c r="Y818" s="638">
        <f>'23년(세부_실적)'!W1099</f>
        <v>0</v>
      </c>
      <c r="Z818" s="638">
        <f t="shared" si="11174"/>
        <v>0</v>
      </c>
      <c r="AA818" s="638">
        <f>'23년(세부_실적)'!Y1099</f>
        <v>0</v>
      </c>
      <c r="AB818" s="638">
        <f t="shared" si="11174"/>
        <v>0</v>
      </c>
      <c r="AC818" s="638">
        <f>'23년(세부_실적)'!AA1099</f>
        <v>0</v>
      </c>
      <c r="AD818" s="638">
        <f t="shared" ref="AD818" si="11801">AC818*1000</f>
        <v>0</v>
      </c>
      <c r="AE818" s="638">
        <f>'23년(세부_실적)'!AC1099</f>
        <v>0</v>
      </c>
      <c r="AF818" s="638">
        <f t="shared" ref="AF818" si="11802">AE818*1000</f>
        <v>0</v>
      </c>
      <c r="AG818" s="638">
        <f>'23년(세부_실적)'!AE1099</f>
        <v>0</v>
      </c>
      <c r="AH818" s="638">
        <f t="shared" ref="AH818" si="11803">AG818*1000</f>
        <v>0</v>
      </c>
      <c r="AI818" s="638">
        <f>'23년(세부_실적)'!AG1099</f>
        <v>0</v>
      </c>
      <c r="AJ818" s="638">
        <f t="shared" ref="AJ818" si="11804">AI818*1000</f>
        <v>0</v>
      </c>
      <c r="AK818" s="638">
        <f>'23년(세부_실적)'!AI1099</f>
        <v>0</v>
      </c>
      <c r="AL818" s="638">
        <f t="shared" ref="AL818" si="11805">AK818*1000</f>
        <v>0</v>
      </c>
      <c r="AM818" s="638">
        <f>'23년(세부_실적)'!AK1099</f>
        <v>0</v>
      </c>
      <c r="AN818" s="638">
        <f t="shared" ref="AN818" si="11806">AM818*1000</f>
        <v>0</v>
      </c>
      <c r="AO818" s="638">
        <f>'23년(세부_실적)'!AM1099</f>
        <v>0</v>
      </c>
      <c r="AP818" s="638">
        <f t="shared" ref="AP818" si="11807">AO818*1000</f>
        <v>0</v>
      </c>
      <c r="AQ818" s="638">
        <f>'23년(세부_실적)'!AO1099</f>
        <v>0</v>
      </c>
      <c r="AR818" s="638">
        <f t="shared" ref="AR818" si="11808">AQ818*1000</f>
        <v>0</v>
      </c>
      <c r="AS818" s="638">
        <f>'23년(세부_실적)'!AQ1099</f>
        <v>0</v>
      </c>
      <c r="AT818" s="638">
        <f t="shared" ref="AT818" si="11809">AS818*1000</f>
        <v>0</v>
      </c>
      <c r="AU818" s="638">
        <f>'23년(세부_실적)'!AS1099</f>
        <v>0</v>
      </c>
      <c r="AV818" s="638">
        <f t="shared" ref="AV818" si="11810">AU818*1000</f>
        <v>0</v>
      </c>
      <c r="AW818" s="638">
        <f>'23년(세부_실적)'!AU1099</f>
        <v>0</v>
      </c>
      <c r="AX818" s="638">
        <f t="shared" ref="AX818" si="11811">AW818*1000</f>
        <v>0</v>
      </c>
      <c r="AY818" s="638">
        <f>'23년(세부_실적)'!AW1099</f>
        <v>0</v>
      </c>
      <c r="AZ818" s="638">
        <f t="shared" ref="AZ818" si="11812">AY818*1000</f>
        <v>0</v>
      </c>
      <c r="BA818" s="638">
        <f>'23년(세부_실적)'!AY1099</f>
        <v>0</v>
      </c>
      <c r="BB818" s="638">
        <f t="shared" ref="BB818" si="11813">BA818*1000</f>
        <v>0</v>
      </c>
      <c r="BC818" s="638">
        <f>'23년(세부_실적)'!BA1099</f>
        <v>0</v>
      </c>
      <c r="BD818" s="638">
        <f t="shared" ref="BD818" si="11814">BC818*1000</f>
        <v>0</v>
      </c>
      <c r="BF818" s="617">
        <v>10</v>
      </c>
      <c r="BG818" s="617">
        <v>69.209999999999994</v>
      </c>
      <c r="BH818" s="617">
        <f t="shared" ref="BH818" si="11815">+BI818/$BI$2</f>
        <v>88.304473825751188</v>
      </c>
      <c r="BI818" s="617">
        <v>110000</v>
      </c>
      <c r="BJ818" s="617">
        <v>10</v>
      </c>
      <c r="BK818" s="617">
        <v>69.209999999999994</v>
      </c>
      <c r="BL818" s="617">
        <f t="shared" ref="BL818:BL822" si="11816">+BM818/$BM$2</f>
        <v>86.327321812559845</v>
      </c>
      <c r="BM818" s="617">
        <v>110000</v>
      </c>
      <c r="BN818" s="617">
        <v>10</v>
      </c>
      <c r="BO818" s="617">
        <v>69.209999999999994</v>
      </c>
      <c r="BP818" s="617">
        <f t="shared" ref="BP818:BP822" si="11817">+BQ818/$BQ$2</f>
        <v>84.392717675671108</v>
      </c>
      <c r="BQ818" s="617">
        <v>110000</v>
      </c>
      <c r="BR818" s="617">
        <v>10</v>
      </c>
      <c r="BS818" s="617">
        <v>74.64</v>
      </c>
      <c r="BT818" s="617">
        <f t="shared" ref="BT818:BT822" si="11818">+BU818/$BU$2</f>
        <v>83.124263216757853</v>
      </c>
      <c r="BU818" s="617">
        <v>110000</v>
      </c>
      <c r="BV818" s="617">
        <v>10</v>
      </c>
      <c r="BW818" s="617">
        <v>74.64</v>
      </c>
      <c r="BX818" s="617">
        <f t="shared" ref="BX818:BX822" si="11819">+BY818/$BY$2</f>
        <v>98.180637267859439</v>
      </c>
      <c r="BY818" s="617">
        <v>130000</v>
      </c>
      <c r="BZ818" s="617">
        <v>10</v>
      </c>
      <c r="CA818" s="617">
        <v>74.64</v>
      </c>
      <c r="CB818" s="617">
        <f>+CC818/$CC$2</f>
        <v>99.982310821931506</v>
      </c>
      <c r="CC818" s="617">
        <v>130000</v>
      </c>
      <c r="CD818" s="617"/>
      <c r="CE818" s="617"/>
      <c r="CF818" s="617"/>
      <c r="CG818" s="617"/>
      <c r="CH818" s="617"/>
      <c r="CI818" s="617"/>
      <c r="CJ818" s="617"/>
      <c r="CK818" s="617"/>
      <c r="CL818" s="617"/>
      <c r="CM818" s="617"/>
      <c r="CN818" s="617"/>
      <c r="CO818" s="617"/>
      <c r="CP818" s="617"/>
      <c r="CQ818" s="617"/>
      <c r="CR818" s="617"/>
      <c r="CS818" s="617"/>
      <c r="CT818" s="617"/>
      <c r="CU818" s="617"/>
      <c r="CV818" s="617"/>
      <c r="CW818" s="617"/>
      <c r="CX818" s="617"/>
      <c r="CY818" s="617"/>
      <c r="CZ818" s="617"/>
      <c r="DA818" s="617"/>
      <c r="DB818" s="6">
        <f t="shared" si="11203"/>
        <v>0</v>
      </c>
      <c r="DC818" s="6">
        <f t="shared" si="11204"/>
        <v>0</v>
      </c>
      <c r="DD818" s="6">
        <f t="shared" si="11205"/>
        <v>0</v>
      </c>
      <c r="DE818" s="6">
        <f t="shared" si="11206"/>
        <v>0</v>
      </c>
      <c r="DF818" s="6">
        <f t="shared" si="11207"/>
        <v>0</v>
      </c>
      <c r="DG818" s="6">
        <f t="shared" si="11208"/>
        <v>0</v>
      </c>
      <c r="DH818" s="6">
        <f t="shared" si="11209"/>
        <v>0</v>
      </c>
      <c r="DI818" s="6">
        <f t="shared" si="11210"/>
        <v>0</v>
      </c>
      <c r="DJ818" s="6">
        <f t="shared" si="11211"/>
        <v>0</v>
      </c>
      <c r="DK818" s="6">
        <f t="shared" si="11212"/>
        <v>0</v>
      </c>
      <c r="DL818" s="6">
        <f t="shared" si="11213"/>
        <v>0</v>
      </c>
      <c r="DM818" s="6">
        <f t="shared" si="11214"/>
        <v>0</v>
      </c>
      <c r="DO818" s="6">
        <f t="shared" si="11215"/>
        <v>0</v>
      </c>
      <c r="DP818" s="6">
        <f t="shared" si="11216"/>
        <v>0</v>
      </c>
      <c r="DQ818" s="6">
        <f t="shared" si="11217"/>
        <v>0</v>
      </c>
      <c r="DR818" s="6">
        <f t="shared" si="11218"/>
        <v>0</v>
      </c>
      <c r="DS818" s="6">
        <f t="shared" si="11219"/>
        <v>0</v>
      </c>
      <c r="DT818" s="6">
        <f t="shared" si="11220"/>
        <v>0</v>
      </c>
      <c r="DU818" s="6">
        <f t="shared" si="11221"/>
        <v>0</v>
      </c>
      <c r="DV818" s="6">
        <f t="shared" si="11222"/>
        <v>0</v>
      </c>
      <c r="DW818" s="6">
        <f t="shared" si="11223"/>
        <v>0</v>
      </c>
      <c r="DX818" s="6">
        <f t="shared" si="11224"/>
        <v>0</v>
      </c>
      <c r="DY818" s="6">
        <f t="shared" si="11225"/>
        <v>0</v>
      </c>
      <c r="DZ818" s="6">
        <f t="shared" si="11226"/>
        <v>0</v>
      </c>
    </row>
    <row r="819" spans="2:130" outlineLevel="1">
      <c r="B819" s="6">
        <f>'23년(세부_실적)'!A1100</f>
        <v>813</v>
      </c>
      <c r="C819" s="620"/>
      <c r="D819" s="620"/>
      <c r="E819" s="622" t="str">
        <f>'23년(세부_실적)'!D1100</f>
        <v>3KW</v>
      </c>
      <c r="F819" s="622" t="str">
        <f>'23년(세부_실적)'!E1100</f>
        <v>PIP101-3K</v>
      </c>
      <c r="G819" s="622" t="s">
        <v>681</v>
      </c>
      <c r="H819" s="622"/>
      <c r="I819" s="617" t="str">
        <f>'23년(세부_실적)'!G1100</f>
        <v>구</v>
      </c>
      <c r="J819" s="617" t="str">
        <f>'23년(세부_실적)'!H1100</f>
        <v>SY</v>
      </c>
      <c r="K819" s="617">
        <f>'23년(세부_실적)'!I1100</f>
        <v>0</v>
      </c>
      <c r="L819" s="617">
        <f>'23년(세부_실적)'!J1100</f>
        <v>250000</v>
      </c>
      <c r="M819" s="617">
        <f>'23년(세부_실적)'!K1100</f>
        <v>0</v>
      </c>
      <c r="N819" s="617">
        <f>'23년(세부_실적)'!L1100</f>
        <v>250000</v>
      </c>
      <c r="O819" s="617">
        <f>'23년(세부_실적)'!M1100</f>
        <v>0</v>
      </c>
      <c r="P819" s="617">
        <f>'23년(세부_실적)'!N1100</f>
        <v>250000</v>
      </c>
      <c r="Q819" s="617">
        <f>'23년(세부_실적)'!O1100</f>
        <v>0</v>
      </c>
      <c r="R819" s="617">
        <f>'23년(세부_실적)'!P1100</f>
        <v>250000</v>
      </c>
      <c r="S819" s="638">
        <f>'23년(세부_실적)'!Q1100</f>
        <v>0</v>
      </c>
      <c r="T819" s="638">
        <f t="shared" si="11171"/>
        <v>0</v>
      </c>
      <c r="U819" s="638">
        <f>'23년(세부_실적)'!S1100</f>
        <v>0</v>
      </c>
      <c r="V819" s="638">
        <f t="shared" si="11172"/>
        <v>0</v>
      </c>
      <c r="W819" s="638">
        <f>'23년(세부_실적)'!U1100</f>
        <v>0</v>
      </c>
      <c r="X819" s="638">
        <f t="shared" si="11173"/>
        <v>0</v>
      </c>
      <c r="Y819" s="638">
        <f>'23년(세부_실적)'!W1100</f>
        <v>0</v>
      </c>
      <c r="Z819" s="638">
        <f t="shared" si="11174"/>
        <v>0</v>
      </c>
      <c r="AA819" s="638">
        <f>'23년(세부_실적)'!Y1100</f>
        <v>0</v>
      </c>
      <c r="AB819" s="638">
        <f t="shared" si="11174"/>
        <v>0</v>
      </c>
      <c r="AC819" s="638">
        <f>'23년(세부_실적)'!AA1100</f>
        <v>0</v>
      </c>
      <c r="AD819" s="638">
        <f t="shared" ref="AD819" si="11820">AC819*1000</f>
        <v>0</v>
      </c>
      <c r="AE819" s="638">
        <f>'23년(세부_실적)'!AC1100</f>
        <v>0</v>
      </c>
      <c r="AF819" s="638">
        <f t="shared" ref="AF819" si="11821">AE819*1000</f>
        <v>0</v>
      </c>
      <c r="AG819" s="638">
        <f>'23년(세부_실적)'!AE1100</f>
        <v>0</v>
      </c>
      <c r="AH819" s="638">
        <f t="shared" ref="AH819" si="11822">AG819*1000</f>
        <v>0</v>
      </c>
      <c r="AI819" s="638">
        <f>'23년(세부_실적)'!AG1100</f>
        <v>0</v>
      </c>
      <c r="AJ819" s="638">
        <f t="shared" ref="AJ819" si="11823">AI819*1000</f>
        <v>0</v>
      </c>
      <c r="AK819" s="638">
        <f>'23년(세부_실적)'!AI1100</f>
        <v>0</v>
      </c>
      <c r="AL819" s="638">
        <f t="shared" ref="AL819" si="11824">AK819*1000</f>
        <v>0</v>
      </c>
      <c r="AM819" s="638">
        <f>'23년(세부_실적)'!AK1100</f>
        <v>0</v>
      </c>
      <c r="AN819" s="638">
        <f t="shared" ref="AN819" si="11825">AM819*1000</f>
        <v>0</v>
      </c>
      <c r="AO819" s="638">
        <f>'23년(세부_실적)'!AM1100</f>
        <v>0</v>
      </c>
      <c r="AP819" s="638">
        <f t="shared" ref="AP819" si="11826">AO819*1000</f>
        <v>0</v>
      </c>
      <c r="AQ819" s="638">
        <f>'23년(세부_실적)'!AO1100</f>
        <v>0</v>
      </c>
      <c r="AR819" s="638">
        <f t="shared" ref="AR819" si="11827">AQ819*1000</f>
        <v>0</v>
      </c>
      <c r="AS819" s="638">
        <f>'23년(세부_실적)'!AQ1100</f>
        <v>0</v>
      </c>
      <c r="AT819" s="638">
        <f t="shared" ref="AT819" si="11828">AS819*1000</f>
        <v>0</v>
      </c>
      <c r="AU819" s="638">
        <f>'23년(세부_실적)'!AS1100</f>
        <v>0</v>
      </c>
      <c r="AV819" s="638">
        <f t="shared" ref="AV819" si="11829">AU819*1000</f>
        <v>0</v>
      </c>
      <c r="AW819" s="638">
        <f>'23년(세부_실적)'!AU1100</f>
        <v>0</v>
      </c>
      <c r="AX819" s="638">
        <f t="shared" ref="AX819" si="11830">AW819*1000</f>
        <v>0</v>
      </c>
      <c r="AY819" s="638">
        <f>'23년(세부_실적)'!AW1100</f>
        <v>0</v>
      </c>
      <c r="AZ819" s="638">
        <f t="shared" ref="AZ819" si="11831">AY819*1000</f>
        <v>0</v>
      </c>
      <c r="BA819" s="638">
        <f>'23년(세부_실적)'!AY1100</f>
        <v>0</v>
      </c>
      <c r="BB819" s="638">
        <f t="shared" ref="BB819" si="11832">BA819*1000</f>
        <v>0</v>
      </c>
      <c r="BC819" s="638">
        <f>'23년(세부_실적)'!BA1100</f>
        <v>0</v>
      </c>
      <c r="BD819" s="638">
        <f t="shared" ref="BD819" si="11833">BC819*1000</f>
        <v>0</v>
      </c>
      <c r="BF819" s="617">
        <v>16.809999999999999</v>
      </c>
      <c r="BG819" s="617">
        <v>197.8</v>
      </c>
      <c r="BH819" s="617">
        <f t="shared" ref="BH819" si="11834">+BI819/$BI$2</f>
        <v>200.69198596761632</v>
      </c>
      <c r="BI819" s="617">
        <v>250000</v>
      </c>
      <c r="BJ819" s="617">
        <v>16.809999999999999</v>
      </c>
      <c r="BK819" s="617">
        <v>197.8</v>
      </c>
      <c r="BL819" s="617"/>
      <c r="BM819" s="617"/>
      <c r="BN819" s="617">
        <v>16.809999999999999</v>
      </c>
      <c r="BO819" s="617">
        <v>197.8</v>
      </c>
      <c r="BP819" s="617"/>
      <c r="BQ819" s="617"/>
      <c r="BR819" s="617">
        <v>16.809999999999999</v>
      </c>
      <c r="BS819" s="617">
        <v>197.8</v>
      </c>
      <c r="BT819" s="617">
        <f t="shared" si="11818"/>
        <v>188.91878003808603</v>
      </c>
      <c r="BU819" s="617">
        <v>250000</v>
      </c>
      <c r="BV819" s="617">
        <v>16.809999999999999</v>
      </c>
      <c r="BW819" s="617">
        <v>197.8</v>
      </c>
      <c r="BX819" s="617">
        <f t="shared" si="11819"/>
        <v>188.80891782280662</v>
      </c>
      <c r="BY819" s="617">
        <v>250000</v>
      </c>
      <c r="BZ819" s="617">
        <v>16.809999999999999</v>
      </c>
      <c r="CA819" s="617">
        <v>197.8</v>
      </c>
      <c r="CB819" s="617">
        <f>+CC819/$CC$2</f>
        <v>192.27367465756058</v>
      </c>
      <c r="CC819" s="617">
        <v>250000</v>
      </c>
      <c r="CD819" s="617"/>
      <c r="CE819" s="617"/>
      <c r="CF819" s="617"/>
      <c r="CG819" s="617"/>
      <c r="CH819" s="617"/>
      <c r="CI819" s="617"/>
      <c r="CJ819" s="617"/>
      <c r="CK819" s="617"/>
      <c r="CL819" s="617"/>
      <c r="CM819" s="617"/>
      <c r="CN819" s="617"/>
      <c r="CO819" s="617"/>
      <c r="CP819" s="617"/>
      <c r="CQ819" s="617"/>
      <c r="CR819" s="617"/>
      <c r="CS819" s="617"/>
      <c r="CT819" s="617"/>
      <c r="CU819" s="617"/>
      <c r="CV819" s="617"/>
      <c r="CW819" s="617"/>
      <c r="CX819" s="617"/>
      <c r="CY819" s="617"/>
      <c r="CZ819" s="617"/>
      <c r="DA819" s="617"/>
      <c r="DB819" s="6">
        <f t="shared" si="11203"/>
        <v>0</v>
      </c>
      <c r="DC819" s="6">
        <f t="shared" si="11204"/>
        <v>0</v>
      </c>
      <c r="DD819" s="6">
        <f t="shared" si="11205"/>
        <v>0</v>
      </c>
      <c r="DE819" s="6">
        <f t="shared" si="11206"/>
        <v>0</v>
      </c>
      <c r="DF819" s="6">
        <f t="shared" si="11207"/>
        <v>0</v>
      </c>
      <c r="DG819" s="6">
        <f t="shared" si="11208"/>
        <v>0</v>
      </c>
      <c r="DH819" s="6">
        <f t="shared" si="11209"/>
        <v>0</v>
      </c>
      <c r="DI819" s="6">
        <f t="shared" si="11210"/>
        <v>0</v>
      </c>
      <c r="DJ819" s="6">
        <f t="shared" si="11211"/>
        <v>0</v>
      </c>
      <c r="DK819" s="6">
        <f t="shared" si="11212"/>
        <v>0</v>
      </c>
      <c r="DL819" s="6">
        <f t="shared" si="11213"/>
        <v>0</v>
      </c>
      <c r="DM819" s="6">
        <f t="shared" si="11214"/>
        <v>0</v>
      </c>
      <c r="DO819" s="6">
        <f t="shared" si="11215"/>
        <v>0</v>
      </c>
      <c r="DP819" s="6">
        <f t="shared" si="11216"/>
        <v>0</v>
      </c>
      <c r="DQ819" s="6">
        <f t="shared" si="11217"/>
        <v>0</v>
      </c>
      <c r="DR819" s="6">
        <f t="shared" si="11218"/>
        <v>0</v>
      </c>
      <c r="DS819" s="6">
        <f t="shared" si="11219"/>
        <v>0</v>
      </c>
      <c r="DT819" s="6">
        <f t="shared" si="11220"/>
        <v>0</v>
      </c>
      <c r="DU819" s="6">
        <f t="shared" si="11221"/>
        <v>0</v>
      </c>
      <c r="DV819" s="6">
        <f t="shared" si="11222"/>
        <v>0</v>
      </c>
      <c r="DW819" s="6">
        <f t="shared" si="11223"/>
        <v>0</v>
      </c>
      <c r="DX819" s="6">
        <f t="shared" si="11224"/>
        <v>0</v>
      </c>
      <c r="DY819" s="6">
        <f t="shared" si="11225"/>
        <v>0</v>
      </c>
      <c r="DZ819" s="6">
        <f t="shared" si="11226"/>
        <v>0</v>
      </c>
    </row>
    <row r="820" spans="2:130" outlineLevel="1">
      <c r="B820" s="6">
        <f>'23년(세부_실적)'!A1101</f>
        <v>814</v>
      </c>
      <c r="C820" s="620"/>
      <c r="D820" s="620"/>
      <c r="E820" s="622" t="str">
        <f>'23년(세부_실적)'!D1101</f>
        <v>3.6KW</v>
      </c>
      <c r="F820" s="622" t="str">
        <f>'23년(세부_실적)'!E1101</f>
        <v>PIP104-3K6</v>
      </c>
      <c r="G820" s="622" t="s">
        <v>739</v>
      </c>
      <c r="H820" s="622"/>
      <c r="I820" s="617" t="str">
        <f>'23년(세부_실적)'!G1101</f>
        <v>구</v>
      </c>
      <c r="J820" s="617" t="str">
        <f>'23년(세부_실적)'!H1101</f>
        <v>SY</v>
      </c>
      <c r="K820" s="617">
        <f>'23년(세부_실적)'!I1101</f>
        <v>0</v>
      </c>
      <c r="L820" s="617">
        <f>'23년(세부_실적)'!J1101</f>
        <v>300000</v>
      </c>
      <c r="M820" s="617">
        <f>'23년(세부_실적)'!K1101</f>
        <v>0</v>
      </c>
      <c r="N820" s="617">
        <f>'23년(세부_실적)'!L1101</f>
        <v>300000</v>
      </c>
      <c r="O820" s="617">
        <f>'23년(세부_실적)'!M1101</f>
        <v>0</v>
      </c>
      <c r="P820" s="617">
        <f>'23년(세부_실적)'!N1101</f>
        <v>300000</v>
      </c>
      <c r="Q820" s="617">
        <f>'23년(세부_실적)'!O1101</f>
        <v>0</v>
      </c>
      <c r="R820" s="617">
        <f>'23년(세부_실적)'!P1101</f>
        <v>300000</v>
      </c>
      <c r="S820" s="638">
        <f>'23년(세부_실적)'!Q1101</f>
        <v>0</v>
      </c>
      <c r="T820" s="638">
        <f t="shared" si="11171"/>
        <v>0</v>
      </c>
      <c r="U820" s="638">
        <f>'23년(세부_실적)'!S1101</f>
        <v>0</v>
      </c>
      <c r="V820" s="638">
        <f t="shared" si="11172"/>
        <v>0</v>
      </c>
      <c r="W820" s="638">
        <f>'23년(세부_실적)'!U1101</f>
        <v>0</v>
      </c>
      <c r="X820" s="638">
        <f t="shared" si="11173"/>
        <v>0</v>
      </c>
      <c r="Y820" s="638">
        <f>'23년(세부_실적)'!W1101</f>
        <v>0</v>
      </c>
      <c r="Z820" s="638">
        <f t="shared" si="11174"/>
        <v>0</v>
      </c>
      <c r="AA820" s="638">
        <f>'23년(세부_실적)'!Y1101</f>
        <v>0</v>
      </c>
      <c r="AB820" s="638">
        <f t="shared" si="11174"/>
        <v>0</v>
      </c>
      <c r="AC820" s="638">
        <f>'23년(세부_실적)'!AA1101</f>
        <v>0</v>
      </c>
      <c r="AD820" s="638">
        <f t="shared" ref="AD820" si="11835">AC820*1000</f>
        <v>0</v>
      </c>
      <c r="AE820" s="638">
        <f>'23년(세부_실적)'!AC1101</f>
        <v>0</v>
      </c>
      <c r="AF820" s="638">
        <f t="shared" ref="AF820" si="11836">AE820*1000</f>
        <v>0</v>
      </c>
      <c r="AG820" s="638">
        <f>'23년(세부_실적)'!AE1101</f>
        <v>0</v>
      </c>
      <c r="AH820" s="638">
        <f t="shared" ref="AH820" si="11837">AG820*1000</f>
        <v>0</v>
      </c>
      <c r="AI820" s="638">
        <f>'23년(세부_실적)'!AG1101</f>
        <v>0</v>
      </c>
      <c r="AJ820" s="638">
        <f t="shared" ref="AJ820" si="11838">AI820*1000</f>
        <v>0</v>
      </c>
      <c r="AK820" s="638">
        <f>'23년(세부_실적)'!AI1101</f>
        <v>0</v>
      </c>
      <c r="AL820" s="638">
        <f t="shared" ref="AL820" si="11839">AK820*1000</f>
        <v>0</v>
      </c>
      <c r="AM820" s="638">
        <f>'23년(세부_실적)'!AK1101</f>
        <v>0</v>
      </c>
      <c r="AN820" s="638">
        <f t="shared" ref="AN820" si="11840">AM820*1000</f>
        <v>0</v>
      </c>
      <c r="AO820" s="638">
        <f>'23년(세부_실적)'!AM1101</f>
        <v>0</v>
      </c>
      <c r="AP820" s="638">
        <f t="shared" ref="AP820" si="11841">AO820*1000</f>
        <v>0</v>
      </c>
      <c r="AQ820" s="638">
        <f>'23년(세부_실적)'!AO1101</f>
        <v>0</v>
      </c>
      <c r="AR820" s="638">
        <f t="shared" ref="AR820" si="11842">AQ820*1000</f>
        <v>0</v>
      </c>
      <c r="AS820" s="638">
        <f>'23년(세부_실적)'!AQ1101</f>
        <v>0</v>
      </c>
      <c r="AT820" s="638">
        <f t="shared" ref="AT820" si="11843">AS820*1000</f>
        <v>0</v>
      </c>
      <c r="AU820" s="638">
        <f>'23년(세부_실적)'!AS1101</f>
        <v>0</v>
      </c>
      <c r="AV820" s="638">
        <f t="shared" ref="AV820" si="11844">AU820*1000</f>
        <v>0</v>
      </c>
      <c r="AW820" s="638">
        <f>'23년(세부_실적)'!AU1101</f>
        <v>0</v>
      </c>
      <c r="AX820" s="638">
        <f t="shared" ref="AX820" si="11845">AW820*1000</f>
        <v>0</v>
      </c>
      <c r="AY820" s="638">
        <f>'23년(세부_실적)'!AW1101</f>
        <v>0</v>
      </c>
      <c r="AZ820" s="638">
        <f t="shared" ref="AZ820" si="11846">AY820*1000</f>
        <v>0</v>
      </c>
      <c r="BA820" s="638">
        <f>'23년(세부_실적)'!AY1101</f>
        <v>0</v>
      </c>
      <c r="BB820" s="638">
        <f t="shared" ref="BB820" si="11847">BA820*1000</f>
        <v>0</v>
      </c>
      <c r="BC820" s="638">
        <f>'23년(세부_실적)'!BA1101</f>
        <v>0</v>
      </c>
      <c r="BD820" s="638">
        <f t="shared" ref="BD820" si="11848">BC820*1000</f>
        <v>0</v>
      </c>
      <c r="BF820" s="617">
        <v>16.809999999999999</v>
      </c>
      <c r="BG820" s="617">
        <v>197.8</v>
      </c>
      <c r="BH820" s="617">
        <f t="shared" ref="BH820" si="11849">+BI820/$BI$2</f>
        <v>240.83038316113959</v>
      </c>
      <c r="BI820" s="617">
        <v>300000</v>
      </c>
      <c r="BJ820" s="617">
        <v>16.809999999999999</v>
      </c>
      <c r="BK820" s="617">
        <v>197.8</v>
      </c>
      <c r="BL820" s="617">
        <f t="shared" si="11816"/>
        <v>235.43815039789047</v>
      </c>
      <c r="BM820" s="617">
        <v>300000</v>
      </c>
      <c r="BN820" s="617">
        <v>16.809999999999999</v>
      </c>
      <c r="BO820" s="617">
        <v>197.8</v>
      </c>
      <c r="BP820" s="617">
        <f t="shared" si="11817"/>
        <v>230.16195729728486</v>
      </c>
      <c r="BQ820" s="617">
        <v>300000</v>
      </c>
      <c r="BR820" s="617">
        <v>16.809999999999999</v>
      </c>
      <c r="BS820" s="617">
        <v>197.8</v>
      </c>
      <c r="BT820" s="617">
        <f t="shared" si="11818"/>
        <v>226.70253604570325</v>
      </c>
      <c r="BU820" s="617">
        <v>300000</v>
      </c>
      <c r="BV820" s="617">
        <v>16.809999999999999</v>
      </c>
      <c r="BW820" s="617">
        <v>197.8</v>
      </c>
      <c r="BX820" s="617"/>
      <c r="BY820" s="617"/>
      <c r="BZ820" s="617">
        <v>16.809999999999999</v>
      </c>
      <c r="CA820" s="617">
        <v>197.8</v>
      </c>
      <c r="CB820" s="617"/>
      <c r="CC820" s="617"/>
      <c r="CD820" s="617"/>
      <c r="CE820" s="617"/>
      <c r="CF820" s="617"/>
      <c r="CG820" s="617"/>
      <c r="CH820" s="617"/>
      <c r="CI820" s="617"/>
      <c r="CJ820" s="617"/>
      <c r="CK820" s="617"/>
      <c r="CL820" s="617"/>
      <c r="CM820" s="617"/>
      <c r="CN820" s="617"/>
      <c r="CO820" s="617"/>
      <c r="CP820" s="617"/>
      <c r="CQ820" s="617"/>
      <c r="CR820" s="617"/>
      <c r="CS820" s="617"/>
      <c r="CT820" s="617"/>
      <c r="CU820" s="617"/>
      <c r="CV820" s="617"/>
      <c r="CW820" s="617"/>
      <c r="CX820" s="617"/>
      <c r="CY820" s="617"/>
      <c r="CZ820" s="617"/>
      <c r="DA820" s="617"/>
      <c r="DB820" s="6">
        <f t="shared" si="11203"/>
        <v>0</v>
      </c>
      <c r="DC820" s="6">
        <f t="shared" si="11204"/>
        <v>0</v>
      </c>
      <c r="DD820" s="6">
        <f t="shared" si="11205"/>
        <v>0</v>
      </c>
      <c r="DE820" s="6">
        <f t="shared" si="11206"/>
        <v>0</v>
      </c>
      <c r="DF820" s="6">
        <f t="shared" si="11207"/>
        <v>0</v>
      </c>
      <c r="DG820" s="6">
        <f t="shared" si="11208"/>
        <v>0</v>
      </c>
      <c r="DH820" s="6">
        <f t="shared" si="11209"/>
        <v>0</v>
      </c>
      <c r="DI820" s="6">
        <f t="shared" si="11210"/>
        <v>0</v>
      </c>
      <c r="DJ820" s="6">
        <f t="shared" si="11211"/>
        <v>0</v>
      </c>
      <c r="DK820" s="6">
        <f t="shared" si="11212"/>
        <v>0</v>
      </c>
      <c r="DL820" s="6">
        <f t="shared" si="11213"/>
        <v>0</v>
      </c>
      <c r="DM820" s="6">
        <f t="shared" si="11214"/>
        <v>0</v>
      </c>
      <c r="DO820" s="6">
        <f t="shared" si="11215"/>
        <v>0</v>
      </c>
      <c r="DP820" s="6">
        <f t="shared" si="11216"/>
        <v>0</v>
      </c>
      <c r="DQ820" s="6">
        <f t="shared" si="11217"/>
        <v>0</v>
      </c>
      <c r="DR820" s="6">
        <f t="shared" si="11218"/>
        <v>0</v>
      </c>
      <c r="DS820" s="6">
        <f t="shared" si="11219"/>
        <v>0</v>
      </c>
      <c r="DT820" s="6">
        <f t="shared" si="11220"/>
        <v>0</v>
      </c>
      <c r="DU820" s="6">
        <f t="shared" si="11221"/>
        <v>0</v>
      </c>
      <c r="DV820" s="6">
        <f t="shared" si="11222"/>
        <v>0</v>
      </c>
      <c r="DW820" s="6">
        <f t="shared" si="11223"/>
        <v>0</v>
      </c>
      <c r="DX820" s="6">
        <f t="shared" si="11224"/>
        <v>0</v>
      </c>
      <c r="DY820" s="6">
        <f t="shared" si="11225"/>
        <v>0</v>
      </c>
      <c r="DZ820" s="6">
        <f t="shared" si="11226"/>
        <v>0</v>
      </c>
    </row>
    <row r="821" spans="2:130" outlineLevel="1">
      <c r="B821" s="6">
        <f>'23년(세부_실적)'!A1102</f>
        <v>815</v>
      </c>
      <c r="C821" s="620"/>
      <c r="D821" s="620"/>
      <c r="E821" s="622" t="str">
        <f>'23년(세부_실적)'!D1102</f>
        <v>10KW</v>
      </c>
      <c r="F821" s="622" t="str">
        <f>'23년(세부_실적)'!E1102</f>
        <v>PIP301-10K</v>
      </c>
      <c r="G821" s="622" t="s">
        <v>683</v>
      </c>
      <c r="H821" s="622"/>
      <c r="I821" s="617" t="str">
        <f>'23년(세부_실적)'!G1102</f>
        <v>구</v>
      </c>
      <c r="J821" s="617" t="str">
        <f>'23년(세부_실적)'!H1102</f>
        <v>SY</v>
      </c>
      <c r="K821" s="617">
        <f>'23년(세부_실적)'!I1102</f>
        <v>0</v>
      </c>
      <c r="L821" s="617">
        <f>'23년(세부_실적)'!J1102</f>
        <v>1100000</v>
      </c>
      <c r="M821" s="617">
        <f>'23년(세부_실적)'!K1102</f>
        <v>0</v>
      </c>
      <c r="N821" s="617">
        <f>'23년(세부_실적)'!L1102</f>
        <v>1100000</v>
      </c>
      <c r="O821" s="617">
        <f>'23년(세부_실적)'!M1102</f>
        <v>0</v>
      </c>
      <c r="P821" s="617">
        <f>'23년(세부_실적)'!N1102</f>
        <v>1100000</v>
      </c>
      <c r="Q821" s="617">
        <f>'23년(세부_실적)'!O1102</f>
        <v>0</v>
      </c>
      <c r="R821" s="617">
        <f>'23년(세부_실적)'!P1102</f>
        <v>1100000</v>
      </c>
      <c r="S821" s="638">
        <f>'23년(세부_실적)'!Q1102</f>
        <v>0</v>
      </c>
      <c r="T821" s="638">
        <f t="shared" si="11171"/>
        <v>0</v>
      </c>
      <c r="U821" s="638">
        <f>'23년(세부_실적)'!S1102</f>
        <v>0</v>
      </c>
      <c r="V821" s="638">
        <f t="shared" si="11172"/>
        <v>0</v>
      </c>
      <c r="W821" s="638">
        <f>'23년(세부_실적)'!U1102</f>
        <v>0</v>
      </c>
      <c r="X821" s="638">
        <f t="shared" si="11173"/>
        <v>0</v>
      </c>
      <c r="Y821" s="638">
        <f>'23년(세부_실적)'!W1102</f>
        <v>0</v>
      </c>
      <c r="Z821" s="638">
        <f t="shared" si="11174"/>
        <v>0</v>
      </c>
      <c r="AA821" s="638">
        <f>'23년(세부_실적)'!Y1102</f>
        <v>0</v>
      </c>
      <c r="AB821" s="638">
        <f t="shared" si="11174"/>
        <v>0</v>
      </c>
      <c r="AC821" s="638">
        <f>'23년(세부_실적)'!AA1102</f>
        <v>0</v>
      </c>
      <c r="AD821" s="638">
        <f t="shared" ref="AD821" si="11850">AC821*1000</f>
        <v>0</v>
      </c>
      <c r="AE821" s="638">
        <f>'23년(세부_실적)'!AC1102</f>
        <v>0</v>
      </c>
      <c r="AF821" s="638">
        <f t="shared" ref="AF821" si="11851">AE821*1000</f>
        <v>0</v>
      </c>
      <c r="AG821" s="638">
        <f>'23년(세부_실적)'!AE1102</f>
        <v>0</v>
      </c>
      <c r="AH821" s="638">
        <f t="shared" ref="AH821" si="11852">AG821*1000</f>
        <v>0</v>
      </c>
      <c r="AI821" s="638">
        <f>'23년(세부_실적)'!AG1102</f>
        <v>0</v>
      </c>
      <c r="AJ821" s="638">
        <f t="shared" ref="AJ821" si="11853">AI821*1000</f>
        <v>0</v>
      </c>
      <c r="AK821" s="638">
        <f>'23년(세부_실적)'!AI1102</f>
        <v>0</v>
      </c>
      <c r="AL821" s="638">
        <f t="shared" ref="AL821" si="11854">AK821*1000</f>
        <v>0</v>
      </c>
      <c r="AM821" s="638">
        <f>'23년(세부_실적)'!AK1102</f>
        <v>0</v>
      </c>
      <c r="AN821" s="638">
        <f t="shared" ref="AN821" si="11855">AM821*1000</f>
        <v>0</v>
      </c>
      <c r="AO821" s="638">
        <f>'23년(세부_실적)'!AM1102</f>
        <v>0</v>
      </c>
      <c r="AP821" s="638">
        <f t="shared" ref="AP821" si="11856">AO821*1000</f>
        <v>0</v>
      </c>
      <c r="AQ821" s="638">
        <f>'23년(세부_실적)'!AO1102</f>
        <v>0</v>
      </c>
      <c r="AR821" s="638">
        <f t="shared" ref="AR821" si="11857">AQ821*1000</f>
        <v>0</v>
      </c>
      <c r="AS821" s="638">
        <f>'23년(세부_실적)'!AQ1102</f>
        <v>0</v>
      </c>
      <c r="AT821" s="638">
        <f t="shared" ref="AT821" si="11858">AS821*1000</f>
        <v>0</v>
      </c>
      <c r="AU821" s="638">
        <f>'23년(세부_실적)'!AS1102</f>
        <v>0</v>
      </c>
      <c r="AV821" s="638">
        <f t="shared" ref="AV821" si="11859">AU821*1000</f>
        <v>0</v>
      </c>
      <c r="AW821" s="638">
        <f>'23년(세부_실적)'!AU1102</f>
        <v>0</v>
      </c>
      <c r="AX821" s="638">
        <f t="shared" ref="AX821" si="11860">AW821*1000</f>
        <v>0</v>
      </c>
      <c r="AY821" s="638">
        <f>'23년(세부_실적)'!AW1102</f>
        <v>0</v>
      </c>
      <c r="AZ821" s="638">
        <f t="shared" ref="AZ821" si="11861">AY821*1000</f>
        <v>0</v>
      </c>
      <c r="BA821" s="638">
        <f>'23년(세부_실적)'!AY1102</f>
        <v>0</v>
      </c>
      <c r="BB821" s="638">
        <f t="shared" ref="BB821" si="11862">BA821*1000</f>
        <v>0</v>
      </c>
      <c r="BC821" s="638">
        <f>'23년(세부_실적)'!BA1102</f>
        <v>0</v>
      </c>
      <c r="BD821" s="638">
        <f t="shared" ref="BD821" si="11863">BC821*1000</f>
        <v>0</v>
      </c>
      <c r="BF821" s="617">
        <v>29.41</v>
      </c>
      <c r="BG821" s="617">
        <v>437.6</v>
      </c>
      <c r="BH821" s="617"/>
      <c r="BI821" s="617"/>
      <c r="BJ821" s="617">
        <v>29.41</v>
      </c>
      <c r="BK821" s="617">
        <v>437.6</v>
      </c>
      <c r="BL821" s="617">
        <f t="shared" si="11816"/>
        <v>863.27321812559842</v>
      </c>
      <c r="BM821" s="617">
        <v>1100000</v>
      </c>
      <c r="BN821" s="617">
        <v>29.41</v>
      </c>
      <c r="BO821" s="617">
        <v>437.6</v>
      </c>
      <c r="BP821" s="617">
        <f t="shared" si="11817"/>
        <v>843.92717675671111</v>
      </c>
      <c r="BQ821" s="617">
        <v>1100000</v>
      </c>
      <c r="BR821" s="617">
        <v>29.41</v>
      </c>
      <c r="BS821" s="617">
        <v>437.6</v>
      </c>
      <c r="BT821" s="617">
        <f t="shared" si="11818"/>
        <v>831.24263216757856</v>
      </c>
      <c r="BU821" s="617">
        <v>1100000</v>
      </c>
      <c r="BV821" s="617">
        <v>29.41</v>
      </c>
      <c r="BW821" s="617">
        <v>437.6</v>
      </c>
      <c r="BX821" s="617">
        <f t="shared" si="11819"/>
        <v>830.75923842034911</v>
      </c>
      <c r="BY821" s="617">
        <v>1100000</v>
      </c>
      <c r="BZ821" s="617">
        <v>29.41</v>
      </c>
      <c r="CA821" s="617">
        <v>437.6</v>
      </c>
      <c r="CB821" s="617">
        <f>+CC821/$CC$2</f>
        <v>846.00416849326655</v>
      </c>
      <c r="CC821" s="617">
        <v>1100000</v>
      </c>
      <c r="CD821" s="617"/>
      <c r="CE821" s="617"/>
      <c r="CF821" s="617"/>
      <c r="CG821" s="617"/>
      <c r="CH821" s="617"/>
      <c r="CI821" s="617"/>
      <c r="CJ821" s="617"/>
      <c r="CK821" s="617"/>
      <c r="CL821" s="617"/>
      <c r="CM821" s="617"/>
      <c r="CN821" s="617"/>
      <c r="CO821" s="617"/>
      <c r="CP821" s="617"/>
      <c r="CQ821" s="617"/>
      <c r="CR821" s="617"/>
      <c r="CS821" s="617"/>
      <c r="CT821" s="617"/>
      <c r="CU821" s="617"/>
      <c r="CV821" s="617"/>
      <c r="CW821" s="617"/>
      <c r="CX821" s="617"/>
      <c r="CY821" s="617"/>
      <c r="CZ821" s="617"/>
      <c r="DA821" s="617"/>
      <c r="DB821" s="6">
        <f t="shared" si="11203"/>
        <v>0</v>
      </c>
      <c r="DC821" s="6">
        <f t="shared" si="11204"/>
        <v>0</v>
      </c>
      <c r="DD821" s="6">
        <f t="shared" si="11205"/>
        <v>0</v>
      </c>
      <c r="DE821" s="6">
        <f t="shared" si="11206"/>
        <v>0</v>
      </c>
      <c r="DF821" s="6">
        <f t="shared" si="11207"/>
        <v>0</v>
      </c>
      <c r="DG821" s="6">
        <f t="shared" si="11208"/>
        <v>0</v>
      </c>
      <c r="DH821" s="6">
        <f t="shared" si="11209"/>
        <v>0</v>
      </c>
      <c r="DI821" s="6">
        <f t="shared" si="11210"/>
        <v>0</v>
      </c>
      <c r="DJ821" s="6">
        <f t="shared" si="11211"/>
        <v>0</v>
      </c>
      <c r="DK821" s="6">
        <f t="shared" si="11212"/>
        <v>0</v>
      </c>
      <c r="DL821" s="6">
        <f t="shared" si="11213"/>
        <v>0</v>
      </c>
      <c r="DM821" s="6">
        <f t="shared" si="11214"/>
        <v>0</v>
      </c>
      <c r="DO821" s="6">
        <f t="shared" si="11215"/>
        <v>0</v>
      </c>
      <c r="DP821" s="6">
        <f t="shared" si="11216"/>
        <v>0</v>
      </c>
      <c r="DQ821" s="6">
        <f t="shared" si="11217"/>
        <v>0</v>
      </c>
      <c r="DR821" s="6">
        <f t="shared" si="11218"/>
        <v>0</v>
      </c>
      <c r="DS821" s="6">
        <f t="shared" si="11219"/>
        <v>0</v>
      </c>
      <c r="DT821" s="6">
        <f t="shared" si="11220"/>
        <v>0</v>
      </c>
      <c r="DU821" s="6">
        <f t="shared" si="11221"/>
        <v>0</v>
      </c>
      <c r="DV821" s="6">
        <f t="shared" si="11222"/>
        <v>0</v>
      </c>
      <c r="DW821" s="6">
        <f t="shared" si="11223"/>
        <v>0</v>
      </c>
      <c r="DX821" s="6">
        <f t="shared" si="11224"/>
        <v>0</v>
      </c>
      <c r="DY821" s="6">
        <f t="shared" si="11225"/>
        <v>0</v>
      </c>
      <c r="DZ821" s="6">
        <f t="shared" si="11226"/>
        <v>0</v>
      </c>
    </row>
    <row r="822" spans="2:130" outlineLevel="1">
      <c r="B822" s="6">
        <f>'23년(세부_실적)'!A1103</f>
        <v>816</v>
      </c>
      <c r="C822" s="620"/>
      <c r="D822" s="620"/>
      <c r="E822" s="622" t="str">
        <f>'23년(세부_실적)'!D1103</f>
        <v>접속반</v>
      </c>
      <c r="F822" s="622" t="str">
        <f>'23년(세부_실적)'!E1103</f>
        <v>PJB01-22</v>
      </c>
      <c r="G822" s="622" t="s">
        <v>1749</v>
      </c>
      <c r="H822" s="622"/>
      <c r="I822" s="617" t="str">
        <f>'23년(세부_실적)'!G1103</f>
        <v>신</v>
      </c>
      <c r="J822" s="617"/>
      <c r="K822" s="617">
        <f>'23년(세부_실적)'!I1103</f>
        <v>0</v>
      </c>
      <c r="L822" s="617">
        <f>'23년(세부_실적)'!J1103</f>
        <v>100000</v>
      </c>
      <c r="M822" s="617">
        <f>'23년(세부_실적)'!K1103</f>
        <v>0</v>
      </c>
      <c r="N822" s="617">
        <f>'23년(세부_실적)'!L1103</f>
        <v>100000</v>
      </c>
      <c r="O822" s="617">
        <f>'23년(세부_실적)'!M1103</f>
        <v>0</v>
      </c>
      <c r="P822" s="617">
        <f>'23년(세부_실적)'!N1103</f>
        <v>100000</v>
      </c>
      <c r="Q822" s="617">
        <f>'23년(세부_실적)'!O1103</f>
        <v>0</v>
      </c>
      <c r="R822" s="617">
        <f>'23년(세부_실적)'!P1103</f>
        <v>100000</v>
      </c>
      <c r="S822" s="638">
        <f>'23년(세부_실적)'!Q1103</f>
        <v>0</v>
      </c>
      <c r="T822" s="638">
        <f t="shared" si="11171"/>
        <v>0</v>
      </c>
      <c r="U822" s="638">
        <f>'23년(세부_실적)'!S1103</f>
        <v>0</v>
      </c>
      <c r="V822" s="638">
        <f t="shared" si="11172"/>
        <v>0</v>
      </c>
      <c r="W822" s="638">
        <f>'23년(세부_실적)'!U1103</f>
        <v>0</v>
      </c>
      <c r="X822" s="638">
        <f t="shared" si="11173"/>
        <v>0</v>
      </c>
      <c r="Y822" s="638">
        <f>'23년(세부_실적)'!W1103</f>
        <v>0</v>
      </c>
      <c r="Z822" s="638">
        <f t="shared" si="11174"/>
        <v>0</v>
      </c>
      <c r="AA822" s="638">
        <f>'23년(세부_실적)'!Y1103</f>
        <v>0</v>
      </c>
      <c r="AB822" s="638">
        <f t="shared" si="11174"/>
        <v>0</v>
      </c>
      <c r="AC822" s="638">
        <f>'23년(세부_실적)'!AA1103</f>
        <v>0</v>
      </c>
      <c r="AD822" s="638">
        <f t="shared" ref="AD822" si="11864">AC822*1000</f>
        <v>0</v>
      </c>
      <c r="AE822" s="638">
        <f>'23년(세부_실적)'!AC1103</f>
        <v>0</v>
      </c>
      <c r="AF822" s="638">
        <f t="shared" ref="AF822" si="11865">AE822*1000</f>
        <v>0</v>
      </c>
      <c r="AG822" s="638">
        <f>'23년(세부_실적)'!AE1103</f>
        <v>0</v>
      </c>
      <c r="AH822" s="638">
        <f t="shared" ref="AH822" si="11866">AG822*1000</f>
        <v>0</v>
      </c>
      <c r="AI822" s="638">
        <f>'23년(세부_실적)'!AG1103</f>
        <v>0</v>
      </c>
      <c r="AJ822" s="638">
        <f t="shared" ref="AJ822" si="11867">AI822*1000</f>
        <v>0</v>
      </c>
      <c r="AK822" s="638">
        <f>'23년(세부_실적)'!AI1103</f>
        <v>0</v>
      </c>
      <c r="AL822" s="638">
        <f t="shared" ref="AL822" si="11868">AK822*1000</f>
        <v>0</v>
      </c>
      <c r="AM822" s="638">
        <f>'23년(세부_실적)'!AK1103</f>
        <v>0</v>
      </c>
      <c r="AN822" s="638">
        <f t="shared" ref="AN822" si="11869">AM822*1000</f>
        <v>0</v>
      </c>
      <c r="AO822" s="638">
        <f>'23년(세부_실적)'!AM1103</f>
        <v>0</v>
      </c>
      <c r="AP822" s="638">
        <f t="shared" ref="AP822" si="11870">AO822*1000</f>
        <v>0</v>
      </c>
      <c r="AQ822" s="638">
        <f>'23년(세부_실적)'!AO1103</f>
        <v>0</v>
      </c>
      <c r="AR822" s="638">
        <f t="shared" ref="AR822" si="11871">AQ822*1000</f>
        <v>0</v>
      </c>
      <c r="AS822" s="638">
        <f>'23년(세부_실적)'!AQ1103</f>
        <v>0</v>
      </c>
      <c r="AT822" s="638">
        <f t="shared" ref="AT822" si="11872">AS822*1000</f>
        <v>0</v>
      </c>
      <c r="AU822" s="638">
        <f>'23년(세부_실적)'!AS1103</f>
        <v>0</v>
      </c>
      <c r="AV822" s="638">
        <f t="shared" ref="AV822" si="11873">AU822*1000</f>
        <v>0</v>
      </c>
      <c r="AW822" s="638">
        <f>'23년(세부_실적)'!AU1103</f>
        <v>0</v>
      </c>
      <c r="AX822" s="638">
        <f t="shared" ref="AX822" si="11874">AW822*1000</f>
        <v>0</v>
      </c>
      <c r="AY822" s="638">
        <f>'23년(세부_실적)'!AW1103</f>
        <v>0</v>
      </c>
      <c r="AZ822" s="638">
        <f t="shared" ref="AZ822" si="11875">AY822*1000</f>
        <v>0</v>
      </c>
      <c r="BA822" s="638">
        <f>'23년(세부_실적)'!AY1103</f>
        <v>0</v>
      </c>
      <c r="BB822" s="638">
        <f t="shared" ref="BB822" si="11876">BA822*1000</f>
        <v>0</v>
      </c>
      <c r="BC822" s="638">
        <f>'23년(세부_실적)'!BA1103</f>
        <v>0</v>
      </c>
      <c r="BD822" s="638">
        <f t="shared" ref="BD822" si="11877">BC822*1000</f>
        <v>0</v>
      </c>
      <c r="BF822" s="617">
        <v>13.04</v>
      </c>
      <c r="BG822" s="617">
        <v>58</v>
      </c>
      <c r="BH822" s="617"/>
      <c r="BI822" s="617"/>
      <c r="BJ822" s="617">
        <v>13.04</v>
      </c>
      <c r="BK822" s="617">
        <v>58</v>
      </c>
      <c r="BL822" s="617">
        <f t="shared" si="11816"/>
        <v>78.479383465963494</v>
      </c>
      <c r="BM822" s="617">
        <v>100000</v>
      </c>
      <c r="BN822" s="617">
        <v>13.04</v>
      </c>
      <c r="BO822" s="617">
        <v>58</v>
      </c>
      <c r="BP822" s="617">
        <f t="shared" si="11817"/>
        <v>76.720652432428281</v>
      </c>
      <c r="BQ822" s="617">
        <v>100000</v>
      </c>
      <c r="BR822" s="617">
        <v>13.04</v>
      </c>
      <c r="BS822" s="617">
        <v>58</v>
      </c>
      <c r="BT822" s="617">
        <f t="shared" si="11818"/>
        <v>75.567512015234414</v>
      </c>
      <c r="BU822" s="617">
        <v>100000</v>
      </c>
      <c r="BV822" s="617">
        <v>13.04</v>
      </c>
      <c r="BW822" s="617">
        <v>58</v>
      </c>
      <c r="BX822" s="617">
        <f t="shared" si="11819"/>
        <v>75.523567129122654</v>
      </c>
      <c r="BY822" s="617">
        <v>100000</v>
      </c>
      <c r="BZ822" s="617">
        <v>13.04</v>
      </c>
      <c r="CA822" s="617">
        <v>58</v>
      </c>
      <c r="CB822" s="617">
        <f>+CC822/$CC$2</f>
        <v>76.909469863024228</v>
      </c>
      <c r="CC822" s="617">
        <v>100000</v>
      </c>
      <c r="CD822" s="617"/>
      <c r="CE822" s="617"/>
      <c r="CF822" s="617"/>
      <c r="CG822" s="617"/>
      <c r="CH822" s="617"/>
      <c r="CI822" s="617"/>
      <c r="CJ822" s="617"/>
      <c r="CK822" s="617"/>
      <c r="CL822" s="617"/>
      <c r="CM822" s="617"/>
      <c r="CN822" s="617"/>
      <c r="CO822" s="617"/>
      <c r="CP822" s="617"/>
      <c r="CQ822" s="617"/>
      <c r="CR822" s="617"/>
      <c r="CS822" s="617"/>
      <c r="CT822" s="617"/>
      <c r="CU822" s="617"/>
      <c r="CV822" s="617"/>
      <c r="CW822" s="617"/>
      <c r="CX822" s="617"/>
      <c r="CY822" s="617"/>
      <c r="CZ822" s="617"/>
      <c r="DA822" s="617"/>
      <c r="DB822" s="6">
        <f t="shared" si="11203"/>
        <v>0</v>
      </c>
      <c r="DC822" s="6">
        <f t="shared" si="11204"/>
        <v>0</v>
      </c>
      <c r="DD822" s="6">
        <f t="shared" si="11205"/>
        <v>0</v>
      </c>
      <c r="DE822" s="6">
        <f t="shared" si="11206"/>
        <v>0</v>
      </c>
      <c r="DF822" s="6">
        <f t="shared" si="11207"/>
        <v>0</v>
      </c>
      <c r="DG822" s="6">
        <f t="shared" si="11208"/>
        <v>0</v>
      </c>
      <c r="DH822" s="6">
        <f t="shared" si="11209"/>
        <v>0</v>
      </c>
      <c r="DI822" s="6">
        <f t="shared" si="11210"/>
        <v>0</v>
      </c>
      <c r="DJ822" s="6">
        <f t="shared" si="11211"/>
        <v>0</v>
      </c>
      <c r="DK822" s="6">
        <f t="shared" si="11212"/>
        <v>0</v>
      </c>
      <c r="DL822" s="6">
        <f t="shared" si="11213"/>
        <v>0</v>
      </c>
      <c r="DM822" s="6">
        <f t="shared" si="11214"/>
        <v>0</v>
      </c>
      <c r="DO822" s="6">
        <f t="shared" si="11215"/>
        <v>0</v>
      </c>
      <c r="DP822" s="6">
        <f t="shared" si="11216"/>
        <v>0</v>
      </c>
      <c r="DQ822" s="6">
        <f t="shared" si="11217"/>
        <v>0</v>
      </c>
      <c r="DR822" s="6">
        <f t="shared" si="11218"/>
        <v>0</v>
      </c>
      <c r="DS822" s="6">
        <f t="shared" si="11219"/>
        <v>0</v>
      </c>
      <c r="DT822" s="6">
        <f t="shared" si="11220"/>
        <v>0</v>
      </c>
      <c r="DU822" s="6">
        <f t="shared" si="11221"/>
        <v>0</v>
      </c>
      <c r="DV822" s="6">
        <f t="shared" si="11222"/>
        <v>0</v>
      </c>
      <c r="DW822" s="6">
        <f t="shared" si="11223"/>
        <v>0</v>
      </c>
      <c r="DX822" s="6">
        <f t="shared" si="11224"/>
        <v>0</v>
      </c>
      <c r="DY822" s="6">
        <f t="shared" si="11225"/>
        <v>0</v>
      </c>
      <c r="DZ822" s="6">
        <f t="shared" si="11226"/>
        <v>0</v>
      </c>
    </row>
    <row r="823" spans="2:130" ht="12" customHeight="1" outlineLevel="1">
      <c r="B823" s="6">
        <f>'23년(세부_실적)'!A1104</f>
        <v>817</v>
      </c>
      <c r="C823" s="625" t="str">
        <f>'23년(세부_실적)'!B1104</f>
        <v>거래선 계</v>
      </c>
      <c r="D823" s="630"/>
      <c r="E823" s="626"/>
      <c r="F823" s="626"/>
      <c r="G823" s="626"/>
      <c r="H823" s="626"/>
      <c r="I823" s="627"/>
      <c r="J823" s="628"/>
      <c r="K823" s="629">
        <f>'23년(세부_실적)'!I1104</f>
        <v>0</v>
      </c>
      <c r="L823" s="629">
        <f>'23년(세부_실적)'!J1104</f>
        <v>0</v>
      </c>
      <c r="M823" s="629">
        <f>'23년(세부_실적)'!K1104</f>
        <v>0</v>
      </c>
      <c r="N823" s="629">
        <f>'23년(세부_실적)'!L1104</f>
        <v>0</v>
      </c>
      <c r="O823" s="629">
        <f>'23년(세부_실적)'!M1104</f>
        <v>0</v>
      </c>
      <c r="P823" s="629">
        <f>'23년(세부_실적)'!N1104</f>
        <v>0</v>
      </c>
      <c r="Q823" s="629">
        <f>'23년(세부_실적)'!O1104</f>
        <v>0</v>
      </c>
      <c r="R823" s="629">
        <f>'23년(세부_실적)'!P1104</f>
        <v>0</v>
      </c>
      <c r="S823" s="640">
        <f>'23년(세부_실적)'!Q1104</f>
        <v>0.16400000000000001</v>
      </c>
      <c r="T823" s="640">
        <f t="shared" si="11171"/>
        <v>164</v>
      </c>
      <c r="U823" s="640">
        <f>'23년(세부_실적)'!S1104</f>
        <v>0</v>
      </c>
      <c r="V823" s="640">
        <f t="shared" si="11172"/>
        <v>0</v>
      </c>
      <c r="W823" s="640">
        <f>'23년(세부_실적)'!U1104</f>
        <v>2E-3</v>
      </c>
      <c r="X823" s="640">
        <f t="shared" si="11173"/>
        <v>2</v>
      </c>
      <c r="Y823" s="640">
        <f>'23년(세부_실적)'!W1104</f>
        <v>2E-3</v>
      </c>
      <c r="Z823" s="640">
        <f t="shared" si="11174"/>
        <v>2</v>
      </c>
      <c r="AA823" s="640">
        <f>'23년(세부_실적)'!Y1104</f>
        <v>4.0000000000000001E-3</v>
      </c>
      <c r="AB823" s="640">
        <f t="shared" si="11174"/>
        <v>4</v>
      </c>
      <c r="AC823" s="640">
        <f>'23년(세부_실적)'!AA1104</f>
        <v>0</v>
      </c>
      <c r="AD823" s="640">
        <f t="shared" ref="AD823" si="11878">AC823*1000</f>
        <v>0</v>
      </c>
      <c r="AE823" s="640">
        <f>'23년(세부_실적)'!AC1104</f>
        <v>0</v>
      </c>
      <c r="AF823" s="640">
        <f t="shared" ref="AF823" si="11879">AE823*1000</f>
        <v>0</v>
      </c>
      <c r="AG823" s="640">
        <f>'23년(세부_실적)'!AE1104</f>
        <v>0</v>
      </c>
      <c r="AH823" s="640">
        <f t="shared" ref="AH823" si="11880">AG823*1000</f>
        <v>0</v>
      </c>
      <c r="AI823" s="640">
        <f>'23년(세부_실적)'!AG1104</f>
        <v>0</v>
      </c>
      <c r="AJ823" s="640">
        <f t="shared" ref="AJ823" si="11881">AI823*1000</f>
        <v>0</v>
      </c>
      <c r="AK823" s="640">
        <f>'23년(세부_실적)'!AI1104</f>
        <v>4.0000000000000001E-3</v>
      </c>
      <c r="AL823" s="640">
        <f t="shared" ref="AL823" si="11882">AK823*1000</f>
        <v>4</v>
      </c>
      <c r="AM823" s="640">
        <f>'23년(세부_실적)'!AK1104</f>
        <v>0</v>
      </c>
      <c r="AN823" s="640">
        <f t="shared" ref="AN823" si="11883">AM823*1000</f>
        <v>0</v>
      </c>
      <c r="AO823" s="640">
        <f>'23년(세부_실적)'!AM1104</f>
        <v>0</v>
      </c>
      <c r="AP823" s="640">
        <f t="shared" ref="AP823" si="11884">AO823*1000</f>
        <v>0</v>
      </c>
      <c r="AQ823" s="640">
        <f>'23년(세부_실적)'!AO1104</f>
        <v>0.05</v>
      </c>
      <c r="AR823" s="640">
        <f t="shared" ref="AR823" si="11885">AQ823*1000</f>
        <v>50</v>
      </c>
      <c r="AS823" s="640">
        <f>'23년(세부_실적)'!AQ1104</f>
        <v>0.05</v>
      </c>
      <c r="AT823" s="640">
        <f t="shared" ref="AT823" si="11886">AS823*1000</f>
        <v>50</v>
      </c>
      <c r="AU823" s="640">
        <f>'23년(세부_실적)'!AS1104</f>
        <v>0</v>
      </c>
      <c r="AV823" s="640">
        <f t="shared" ref="AV823" si="11887">AU823*1000</f>
        <v>0</v>
      </c>
      <c r="AW823" s="640">
        <f>'23년(세부_실적)'!AU1104</f>
        <v>0.06</v>
      </c>
      <c r="AX823" s="640">
        <f t="shared" ref="AX823" si="11888">AW823*1000</f>
        <v>60</v>
      </c>
      <c r="AY823" s="640">
        <f>'23년(세부_실적)'!AW1104</f>
        <v>0.05</v>
      </c>
      <c r="AZ823" s="640">
        <f t="shared" ref="AZ823" si="11889">AY823*1000</f>
        <v>50</v>
      </c>
      <c r="BA823" s="640">
        <f>'23년(세부_실적)'!AY1104</f>
        <v>0.11</v>
      </c>
      <c r="BB823" s="640">
        <f t="shared" ref="BB823" si="11890">BA823*1000</f>
        <v>110</v>
      </c>
      <c r="BC823" s="640">
        <f>'23년(세부_실적)'!BA1104</f>
        <v>0.16</v>
      </c>
      <c r="BD823" s="640">
        <f t="shared" ref="BD823" si="11891">BC823*1000</f>
        <v>160</v>
      </c>
      <c r="BF823" s="617"/>
      <c r="BG823" s="617"/>
      <c r="BH823" s="617"/>
      <c r="BI823" s="617"/>
      <c r="BJ823" s="617"/>
      <c r="BK823" s="617"/>
      <c r="BL823" s="617"/>
      <c r="BM823" s="617"/>
      <c r="BN823" s="617"/>
      <c r="BO823" s="617"/>
      <c r="BP823" s="617"/>
      <c r="BQ823" s="617"/>
      <c r="BR823" s="617"/>
      <c r="BS823" s="617"/>
      <c r="BT823" s="617"/>
      <c r="BU823" s="617"/>
      <c r="BV823" s="617"/>
      <c r="BW823" s="617"/>
      <c r="BX823" s="617"/>
      <c r="BY823" s="617"/>
      <c r="BZ823" s="617"/>
      <c r="CA823" s="617"/>
      <c r="CB823" s="617"/>
      <c r="CC823" s="617"/>
      <c r="CD823" s="617"/>
      <c r="CE823" s="617"/>
      <c r="CF823" s="617"/>
      <c r="CG823" s="617"/>
      <c r="CH823" s="617"/>
      <c r="CI823" s="617"/>
      <c r="CJ823" s="617"/>
      <c r="CK823" s="617"/>
      <c r="CL823" s="617"/>
      <c r="CM823" s="617"/>
      <c r="CN823" s="617"/>
      <c r="CO823" s="617"/>
      <c r="CP823" s="617"/>
      <c r="CQ823" s="617"/>
      <c r="CR823" s="617"/>
      <c r="CS823" s="617"/>
      <c r="CT823" s="617"/>
      <c r="CU823" s="617"/>
      <c r="CV823" s="617"/>
      <c r="CW823" s="617"/>
      <c r="CX823" s="617"/>
      <c r="CY823" s="617"/>
      <c r="CZ823" s="617"/>
      <c r="DA823" s="617"/>
      <c r="DB823" s="6">
        <f t="shared" si="11203"/>
        <v>0</v>
      </c>
      <c r="DC823" s="6">
        <f t="shared" si="11204"/>
        <v>0</v>
      </c>
      <c r="DD823" s="6">
        <f t="shared" si="11205"/>
        <v>0</v>
      </c>
      <c r="DE823" s="6">
        <f t="shared" si="11206"/>
        <v>0</v>
      </c>
      <c r="DF823" s="6">
        <f t="shared" si="11207"/>
        <v>0</v>
      </c>
      <c r="DG823" s="6">
        <f t="shared" si="11208"/>
        <v>0</v>
      </c>
      <c r="DH823" s="6">
        <f t="shared" si="11209"/>
        <v>0</v>
      </c>
      <c r="DI823" s="6">
        <f t="shared" si="11210"/>
        <v>0</v>
      </c>
      <c r="DJ823" s="6">
        <f t="shared" si="11211"/>
        <v>0</v>
      </c>
      <c r="DK823" s="6">
        <f t="shared" si="11212"/>
        <v>0</v>
      </c>
      <c r="DL823" s="6">
        <f t="shared" si="11213"/>
        <v>0</v>
      </c>
      <c r="DM823" s="6">
        <f t="shared" si="11214"/>
        <v>0</v>
      </c>
      <c r="DO823" s="6">
        <f t="shared" si="11215"/>
        <v>0</v>
      </c>
      <c r="DP823" s="6">
        <f t="shared" si="11216"/>
        <v>0</v>
      </c>
      <c r="DQ823" s="6">
        <f t="shared" si="11217"/>
        <v>0</v>
      </c>
      <c r="DR823" s="6">
        <f t="shared" si="11218"/>
        <v>0</v>
      </c>
      <c r="DS823" s="6">
        <f t="shared" si="11219"/>
        <v>0</v>
      </c>
      <c r="DT823" s="6">
        <f t="shared" si="11220"/>
        <v>0</v>
      </c>
      <c r="DU823" s="6">
        <f t="shared" si="11221"/>
        <v>0</v>
      </c>
      <c r="DV823" s="6">
        <f t="shared" si="11222"/>
        <v>0</v>
      </c>
      <c r="DW823" s="6">
        <f t="shared" si="11223"/>
        <v>0</v>
      </c>
      <c r="DX823" s="6">
        <f t="shared" si="11224"/>
        <v>0</v>
      </c>
      <c r="DY823" s="6">
        <f t="shared" si="11225"/>
        <v>0</v>
      </c>
      <c r="DZ823" s="6">
        <f t="shared" si="11226"/>
        <v>0</v>
      </c>
    </row>
    <row r="824" spans="2:130" ht="12" customHeight="1" outlineLevel="1">
      <c r="B824" s="6">
        <f>'23년(세부_실적)'!A1105</f>
        <v>818</v>
      </c>
      <c r="C824" s="623" t="str">
        <f>'23년(세부_실적)'!B1105</f>
        <v>기타(관세, 환차 외)</v>
      </c>
      <c r="D824" s="622"/>
      <c r="E824" s="622"/>
      <c r="F824" s="622"/>
      <c r="G824" s="622"/>
      <c r="H824" s="622"/>
      <c r="I824" s="617"/>
      <c r="J824" s="617"/>
      <c r="K824" s="617">
        <f>'23년(세부_실적)'!I1105</f>
        <v>0</v>
      </c>
      <c r="L824" s="617">
        <f>'23년(세부_실적)'!J1105</f>
        <v>0</v>
      </c>
      <c r="M824" s="617">
        <f>'23년(세부_실적)'!K1105</f>
        <v>0</v>
      </c>
      <c r="N824" s="617">
        <f>'23년(세부_실적)'!L1105</f>
        <v>0</v>
      </c>
      <c r="O824" s="617">
        <f>'23년(세부_실적)'!M1105</f>
        <v>0</v>
      </c>
      <c r="P824" s="617">
        <f>'23년(세부_실적)'!N1105</f>
        <v>0</v>
      </c>
      <c r="Q824" s="617">
        <f>'23년(세부_실적)'!O1105</f>
        <v>0</v>
      </c>
      <c r="R824" s="617">
        <f>'23년(세부_실적)'!P1105</f>
        <v>0</v>
      </c>
      <c r="S824" s="638">
        <f>'23년(세부_실적)'!Q1105</f>
        <v>0.64500000000000002</v>
      </c>
      <c r="T824" s="638">
        <f t="shared" si="11171"/>
        <v>645</v>
      </c>
      <c r="U824" s="638">
        <f>'23년(세부_실적)'!S1105</f>
        <v>0</v>
      </c>
      <c r="V824" s="638">
        <f t="shared" si="11172"/>
        <v>0</v>
      </c>
      <c r="W824" s="638">
        <f>'23년(세부_실적)'!U1105</f>
        <v>0.46700000000000003</v>
      </c>
      <c r="X824" s="638">
        <f t="shared" si="11173"/>
        <v>467</v>
      </c>
      <c r="Y824" s="638">
        <f>'23년(세부_실적)'!W1105</f>
        <v>0.09</v>
      </c>
      <c r="Z824" s="638">
        <f t="shared" si="11174"/>
        <v>90</v>
      </c>
      <c r="AA824" s="638">
        <f>'23년(세부_실적)'!Y1105</f>
        <v>0.55700000000000005</v>
      </c>
      <c r="AB824" s="638">
        <f t="shared" si="11174"/>
        <v>557</v>
      </c>
      <c r="AC824" s="638">
        <f>'23년(세부_실적)'!AA1105</f>
        <v>2.8000000000000001E-2</v>
      </c>
      <c r="AD824" s="638">
        <f t="shared" ref="AD824" si="11892">AC824*1000</f>
        <v>28</v>
      </c>
      <c r="AE824" s="638">
        <f>'23년(세부_실적)'!AC1105</f>
        <v>0</v>
      </c>
      <c r="AF824" s="638">
        <f t="shared" ref="AF824" si="11893">AE824*1000</f>
        <v>0</v>
      </c>
      <c r="AG824" s="638">
        <f>'23년(세부_실적)'!AE1105</f>
        <v>0</v>
      </c>
      <c r="AH824" s="638">
        <f t="shared" ref="AH824" si="11894">AG824*1000</f>
        <v>0</v>
      </c>
      <c r="AI824" s="638">
        <f>'23년(세부_실적)'!AG1105</f>
        <v>2.8000000000000001E-2</v>
      </c>
      <c r="AJ824" s="638">
        <f t="shared" ref="AJ824" si="11895">AI824*1000</f>
        <v>28</v>
      </c>
      <c r="AK824" s="638">
        <f>'23년(세부_실적)'!AI1105</f>
        <v>0.58500000000000008</v>
      </c>
      <c r="AL824" s="638">
        <f t="shared" ref="AL824" si="11896">AK824*1000</f>
        <v>585.00000000000011</v>
      </c>
      <c r="AM824" s="638">
        <f>'23년(세부_실적)'!AK1105</f>
        <v>0</v>
      </c>
      <c r="AN824" s="638">
        <f t="shared" ref="AN824" si="11897">AM824*1000</f>
        <v>0</v>
      </c>
      <c r="AO824" s="638">
        <f>'23년(세부_실적)'!AM1105</f>
        <v>0</v>
      </c>
      <c r="AP824" s="638">
        <f t="shared" ref="AP824" si="11898">AO824*1000</f>
        <v>0</v>
      </c>
      <c r="AQ824" s="638">
        <f>'23년(세부_실적)'!AO1105</f>
        <v>0</v>
      </c>
      <c r="AR824" s="638">
        <f t="shared" ref="AR824" si="11899">AQ824*1000</f>
        <v>0</v>
      </c>
      <c r="AS824" s="638">
        <f>'23년(세부_실적)'!AQ1105</f>
        <v>0</v>
      </c>
      <c r="AT824" s="638">
        <f t="shared" ref="AT824" si="11900">AS824*1000</f>
        <v>0</v>
      </c>
      <c r="AU824" s="638">
        <f>'23년(세부_실적)'!AS1105</f>
        <v>0</v>
      </c>
      <c r="AV824" s="638">
        <f t="shared" ref="AV824" si="11901">AU824*1000</f>
        <v>0</v>
      </c>
      <c r="AW824" s="638">
        <f>'23년(세부_실적)'!AU1105</f>
        <v>0.06</v>
      </c>
      <c r="AX824" s="638">
        <f t="shared" ref="AX824" si="11902">AW824*1000</f>
        <v>60</v>
      </c>
      <c r="AY824" s="638">
        <f>'23년(세부_실적)'!AW1105</f>
        <v>0</v>
      </c>
      <c r="AZ824" s="638">
        <f t="shared" ref="AZ824" si="11903">AY824*1000</f>
        <v>0</v>
      </c>
      <c r="BA824" s="638">
        <f>'23년(세부_실적)'!AY1105</f>
        <v>0.06</v>
      </c>
      <c r="BB824" s="638">
        <f t="shared" ref="BB824" si="11904">BA824*1000</f>
        <v>60</v>
      </c>
      <c r="BC824" s="638">
        <f>'23년(세부_실적)'!BA1105</f>
        <v>0.06</v>
      </c>
      <c r="BD824" s="638">
        <f t="shared" ref="BD824" si="11905">BC824*1000</f>
        <v>60</v>
      </c>
      <c r="BF824" s="617"/>
      <c r="BG824" s="617"/>
      <c r="BH824" s="617"/>
      <c r="BI824" s="617"/>
      <c r="BJ824" s="617"/>
      <c r="BK824" s="617"/>
      <c r="BL824" s="617"/>
      <c r="BM824" s="617"/>
      <c r="BN824" s="617"/>
      <c r="BO824" s="617"/>
      <c r="BP824" s="617"/>
      <c r="BQ824" s="617"/>
      <c r="BR824" s="617"/>
      <c r="BS824" s="617"/>
      <c r="BT824" s="617"/>
      <c r="BU824" s="617"/>
      <c r="BV824" s="617"/>
      <c r="BW824" s="617"/>
      <c r="BX824" s="617"/>
      <c r="BY824" s="617"/>
      <c r="BZ824" s="617"/>
      <c r="CA824" s="617"/>
      <c r="CB824" s="617"/>
      <c r="CC824" s="617"/>
      <c r="CD824" s="617"/>
      <c r="CE824" s="617"/>
      <c r="CF824" s="617"/>
      <c r="CG824" s="617"/>
      <c r="CH824" s="617"/>
      <c r="CI824" s="617"/>
      <c r="CJ824" s="617"/>
      <c r="CK824" s="617"/>
      <c r="CL824" s="617"/>
      <c r="CM824" s="617"/>
      <c r="CN824" s="617"/>
      <c r="CO824" s="617"/>
      <c r="CP824" s="617"/>
      <c r="CQ824" s="617"/>
      <c r="CR824" s="617"/>
      <c r="CS824" s="617"/>
      <c r="CT824" s="617"/>
      <c r="CU824" s="617"/>
      <c r="CV824" s="617"/>
      <c r="CW824" s="617"/>
      <c r="CX824" s="617"/>
      <c r="CY824" s="617"/>
      <c r="CZ824" s="617"/>
      <c r="DA824" s="617"/>
      <c r="DB824" s="646" t="e">
        <f>+DB5-DB6</f>
        <v>#REF!</v>
      </c>
      <c r="DC824" s="646" t="e">
        <f t="shared" ref="DC824:DM824" si="11906">+DC5-DC6</f>
        <v>#REF!</v>
      </c>
      <c r="DD824" s="646" t="e">
        <f t="shared" si="11906"/>
        <v>#REF!</v>
      </c>
      <c r="DE824" s="646" t="e">
        <f t="shared" si="11906"/>
        <v>#REF!</v>
      </c>
      <c r="DF824" s="646" t="e">
        <f t="shared" si="11906"/>
        <v>#REF!</v>
      </c>
      <c r="DG824" s="646" t="e">
        <f t="shared" si="11906"/>
        <v>#REF!</v>
      </c>
      <c r="DH824" s="646">
        <f t="shared" si="11906"/>
        <v>0</v>
      </c>
      <c r="DI824" s="646">
        <f t="shared" si="11906"/>
        <v>0</v>
      </c>
      <c r="DJ824" s="646">
        <f t="shared" si="11906"/>
        <v>0</v>
      </c>
      <c r="DK824" s="646">
        <f t="shared" si="11906"/>
        <v>0</v>
      </c>
      <c r="DL824" s="646">
        <f t="shared" si="11906"/>
        <v>0</v>
      </c>
      <c r="DM824" s="646">
        <f t="shared" si="11906"/>
        <v>0</v>
      </c>
      <c r="DO824" s="657" t="e">
        <f t="shared" ref="DO824:DT824" si="11907">SUM(DO7:DO823)/SUM(DB7:DB823)*DB824</f>
        <v>#REF!</v>
      </c>
      <c r="DP824" s="657" t="e">
        <f t="shared" si="11907"/>
        <v>#REF!</v>
      </c>
      <c r="DQ824" s="657" t="e">
        <f t="shared" si="11907"/>
        <v>#REF!</v>
      </c>
      <c r="DR824" s="657" t="e">
        <f t="shared" si="11907"/>
        <v>#REF!</v>
      </c>
      <c r="DS824" s="657" t="e">
        <f t="shared" si="11907"/>
        <v>#REF!</v>
      </c>
      <c r="DT824" s="657" t="e">
        <f t="shared" si="11907"/>
        <v>#REF!</v>
      </c>
      <c r="DU824" s="646"/>
      <c r="DV824" s="646"/>
      <c r="DW824" s="646"/>
      <c r="DX824" s="646"/>
      <c r="DY824" s="646"/>
      <c r="DZ824" s="646"/>
    </row>
  </sheetData>
  <autoFilter ref="B5:DA824"/>
  <mergeCells count="58">
    <mergeCell ref="DB2:DM2"/>
    <mergeCell ref="DO2:DZ2"/>
    <mergeCell ref="CF4:CG4"/>
    <mergeCell ref="BH4:BI4"/>
    <mergeCell ref="CB4:CC4"/>
    <mergeCell ref="BX4:BY4"/>
    <mergeCell ref="BT4:BU4"/>
    <mergeCell ref="BL4:BM4"/>
    <mergeCell ref="BP4:BQ4"/>
    <mergeCell ref="CZ4:DA4"/>
    <mergeCell ref="CV4:CW4"/>
    <mergeCell ref="CR4:CS4"/>
    <mergeCell ref="CN4:CO4"/>
    <mergeCell ref="CJ4:CK4"/>
    <mergeCell ref="BN3:BQ3"/>
    <mergeCell ref="J3:J5"/>
    <mergeCell ref="I3:I5"/>
    <mergeCell ref="H3:H5"/>
    <mergeCell ref="F3:F5"/>
    <mergeCell ref="D3:D5"/>
    <mergeCell ref="AW3:AX3"/>
    <mergeCell ref="Q4:R4"/>
    <mergeCell ref="O4:P4"/>
    <mergeCell ref="M4:N4"/>
    <mergeCell ref="K4:L4"/>
    <mergeCell ref="K3:R3"/>
    <mergeCell ref="C6:H6"/>
    <mergeCell ref="BF3:BI3"/>
    <mergeCell ref="BJ3:BM3"/>
    <mergeCell ref="AM3:AN3"/>
    <mergeCell ref="Y3:Z3"/>
    <mergeCell ref="W3:X3"/>
    <mergeCell ref="U3:V3"/>
    <mergeCell ref="S3:T3"/>
    <mergeCell ref="AK3:AL3"/>
    <mergeCell ref="AI3:AJ3"/>
    <mergeCell ref="AG3:AH3"/>
    <mergeCell ref="AE3:AF3"/>
    <mergeCell ref="AC3:AD3"/>
    <mergeCell ref="AA3:AB3"/>
    <mergeCell ref="AU3:AV3"/>
    <mergeCell ref="AS3:AT3"/>
    <mergeCell ref="C3:C5"/>
    <mergeCell ref="E3:E5"/>
    <mergeCell ref="CP3:CS3"/>
    <mergeCell ref="CT3:CW3"/>
    <mergeCell ref="CX3:DA3"/>
    <mergeCell ref="BR3:BU3"/>
    <mergeCell ref="BV3:BY3"/>
    <mergeCell ref="BZ3:CC3"/>
    <mergeCell ref="CD3:CG3"/>
    <mergeCell ref="CH3:CK3"/>
    <mergeCell ref="CL3:CO3"/>
    <mergeCell ref="BC3:BD3"/>
    <mergeCell ref="BA3:BB3"/>
    <mergeCell ref="AQ3:AR3"/>
    <mergeCell ref="AO3:AP3"/>
    <mergeCell ref="AY3:AZ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929"/>
  <sheetViews>
    <sheetView workbookViewId="0">
      <selection activeCell="AA13" sqref="AA13"/>
    </sheetView>
  </sheetViews>
  <sheetFormatPr defaultRowHeight="16.5" outlineLevelRow="1" outlineLevelCol="1"/>
  <cols>
    <col min="1" max="1" width="2.125" customWidth="1"/>
    <col min="5" max="5" width="40.5" bestFit="1" customWidth="1"/>
    <col min="9" max="16" width="9" hidden="1" customWidth="1" outlineLevel="1"/>
    <col min="17" max="17" width="9" collapsed="1"/>
    <col min="21" max="25" width="9" style="1014"/>
    <col min="26" max="26" width="9.25" style="1014" bestFit="1" customWidth="1"/>
  </cols>
  <sheetData>
    <row r="1" spans="2:27" ht="17.25">
      <c r="B1" s="5" t="s">
        <v>1084</v>
      </c>
      <c r="C1" s="344"/>
      <c r="D1" s="7"/>
      <c r="E1" s="7"/>
      <c r="F1" s="3"/>
      <c r="G1" s="3"/>
      <c r="H1" s="3"/>
      <c r="I1" s="344"/>
      <c r="J1" s="344"/>
      <c r="K1" s="344"/>
      <c r="L1" s="344"/>
      <c r="M1" s="344"/>
      <c r="N1" s="344"/>
      <c r="O1" s="344"/>
      <c r="P1" s="344"/>
      <c r="Q1" s="2"/>
      <c r="R1" s="2"/>
    </row>
    <row r="2" spans="2:27">
      <c r="B2" s="344" t="s">
        <v>1920</v>
      </c>
      <c r="C2" s="344"/>
      <c r="D2" s="7"/>
      <c r="E2" s="344"/>
      <c r="F2" s="3"/>
      <c r="G2" s="3"/>
      <c r="H2" s="3"/>
      <c r="I2" s="344"/>
      <c r="J2" s="344"/>
      <c r="K2" s="344"/>
      <c r="L2" s="344"/>
      <c r="M2" s="344"/>
      <c r="N2" s="344"/>
      <c r="O2" s="344"/>
      <c r="P2" s="344"/>
      <c r="Q2" s="2"/>
      <c r="R2" s="2"/>
    </row>
    <row r="3" spans="2:27">
      <c r="B3" s="1084" t="str">
        <f>'23년(세부_실적)'!B3:B5</f>
        <v>거래선</v>
      </c>
      <c r="C3" s="1084" t="str">
        <f>'23년(세부_실적)'!C3:C5</f>
        <v>제품</v>
      </c>
      <c r="D3" s="1084" t="str">
        <f>'23년(세부_실적)'!D3:D5</f>
        <v>Set</v>
      </c>
      <c r="E3" s="1084" t="str">
        <f>'23년(세부_실적)'!E3:E5</f>
        <v>모델</v>
      </c>
      <c r="F3" s="1084" t="str">
        <f>'23년(세부_실적)'!F3:F5</f>
        <v>Code</v>
      </c>
      <c r="G3" s="1084" t="str">
        <f>'23년(세부_실적)'!G3:G5</f>
        <v>구분</v>
      </c>
      <c r="H3" s="1084" t="str">
        <f>'23년(세부_실적)'!H3:H5</f>
        <v>제조지</v>
      </c>
      <c r="I3" s="1089" t="s">
        <v>306</v>
      </c>
      <c r="J3" s="1090"/>
      <c r="K3" s="1090"/>
      <c r="L3" s="1090"/>
      <c r="M3" s="1090"/>
      <c r="N3" s="1090"/>
      <c r="O3" s="1090"/>
      <c r="P3" s="1091"/>
      <c r="Q3" s="1077" t="s">
        <v>370</v>
      </c>
      <c r="R3" s="1077"/>
    </row>
    <row r="4" spans="2:27">
      <c r="B4" s="1085"/>
      <c r="C4" s="1085"/>
      <c r="D4" s="1085"/>
      <c r="E4" s="1085"/>
      <c r="F4" s="1085"/>
      <c r="G4" s="1085"/>
      <c r="H4" s="1085"/>
      <c r="I4" s="1087" t="s">
        <v>302</v>
      </c>
      <c r="J4" s="1088"/>
      <c r="K4" s="1087" t="s">
        <v>303</v>
      </c>
      <c r="L4" s="1088"/>
      <c r="M4" s="1087" t="s">
        <v>304</v>
      </c>
      <c r="N4" s="1088"/>
      <c r="O4" s="1087" t="s">
        <v>305</v>
      </c>
      <c r="P4" s="1088"/>
      <c r="Q4" s="664"/>
      <c r="R4" s="664"/>
    </row>
    <row r="5" spans="2:27">
      <c r="B5" s="1086"/>
      <c r="C5" s="1086"/>
      <c r="D5" s="1086"/>
      <c r="E5" s="1086"/>
      <c r="F5" s="1086"/>
      <c r="G5" s="1086"/>
      <c r="H5" s="1086"/>
      <c r="I5" s="97" t="s">
        <v>300</v>
      </c>
      <c r="J5" s="665" t="s">
        <v>301</v>
      </c>
      <c r="K5" s="97" t="s">
        <v>300</v>
      </c>
      <c r="L5" s="665" t="s">
        <v>301</v>
      </c>
      <c r="M5" s="97" t="s">
        <v>300</v>
      </c>
      <c r="N5" s="665" t="s">
        <v>301</v>
      </c>
      <c r="O5" s="97" t="s">
        <v>300</v>
      </c>
      <c r="P5" s="665" t="s">
        <v>301</v>
      </c>
      <c r="Q5" s="664" t="s">
        <v>68</v>
      </c>
      <c r="R5" s="664" t="s">
        <v>67</v>
      </c>
      <c r="X5" s="1014" t="s">
        <v>438</v>
      </c>
      <c r="Y5" s="1014" t="s">
        <v>439</v>
      </c>
    </row>
    <row r="6" spans="2:27">
      <c r="B6" s="1108" t="s">
        <v>71</v>
      </c>
      <c r="C6" s="1109"/>
      <c r="D6" s="1109"/>
      <c r="E6" s="1110"/>
      <c r="F6" s="1111"/>
      <c r="G6" s="666"/>
      <c r="H6" s="666"/>
      <c r="I6" s="393"/>
      <c r="J6" s="393"/>
      <c r="K6" s="393"/>
      <c r="L6" s="393"/>
      <c r="M6" s="393"/>
      <c r="N6" s="393"/>
      <c r="O6" s="393"/>
      <c r="P6" s="393"/>
      <c r="Q6" s="394">
        <f t="shared" ref="Q6:R6" si="0">SUM(Q191,Q268,Q345,Q348,Q403,Q407,Q427,Q625,Q635,Q891,Q901,Q884,Q886,Q893,Q900)</f>
        <v>19455.771000000001</v>
      </c>
      <c r="R6" s="394">
        <f t="shared" si="0"/>
        <v>185584.37402254634</v>
      </c>
      <c r="X6" s="1016" t="e">
        <f>SUM(X7:X42)</f>
        <v>#REF!</v>
      </c>
      <c r="Y6" s="1016" t="e">
        <f>SUM(Y7:Y42)</f>
        <v>#REF!</v>
      </c>
      <c r="Z6" s="1018" t="e">
        <f>Q6=X6</f>
        <v>#REF!</v>
      </c>
      <c r="AA6" s="1018" t="e">
        <f>R6=Y6</f>
        <v>#REF!</v>
      </c>
    </row>
    <row r="7" spans="2:27">
      <c r="B7" s="667" t="str">
        <f>'23년(세부_실적)'!B7</f>
        <v>SEC VD</v>
      </c>
      <c r="C7" s="667" t="s">
        <v>52</v>
      </c>
      <c r="D7" s="667" t="s">
        <v>609</v>
      </c>
      <c r="E7" s="668" t="s">
        <v>5</v>
      </c>
      <c r="F7" s="669" t="s">
        <v>6</v>
      </c>
      <c r="G7" s="670" t="s">
        <v>1169</v>
      </c>
      <c r="H7" s="671" t="s">
        <v>377</v>
      </c>
      <c r="I7" s="672">
        <v>3.3</v>
      </c>
      <c r="J7" s="673"/>
      <c r="K7" s="668">
        <v>4.12</v>
      </c>
      <c r="L7" s="673"/>
      <c r="M7" s="672">
        <v>4.12</v>
      </c>
      <c r="N7" s="673"/>
      <c r="O7" s="672">
        <v>4.12</v>
      </c>
      <c r="P7" s="673"/>
      <c r="Q7" s="674">
        <f t="shared" ref="Q7:R7" si="1">SUM(AI7+BA7)</f>
        <v>0</v>
      </c>
      <c r="R7" s="574">
        <f t="shared" si="1"/>
        <v>0</v>
      </c>
      <c r="U7" s="1014" t="s">
        <v>1953</v>
      </c>
      <c r="V7" s="1014" t="s">
        <v>1954</v>
      </c>
      <c r="W7" s="1014" t="s">
        <v>1955</v>
      </c>
      <c r="X7" s="1015">
        <f>+Q29</f>
        <v>288.66899999999998</v>
      </c>
      <c r="Y7" s="1015">
        <f>+R29</f>
        <v>2670.7987647985001</v>
      </c>
      <c r="Z7" s="1016"/>
    </row>
    <row r="8" spans="2:27">
      <c r="B8" s="675">
        <f>'23년(세부_실적)'!B8</f>
        <v>0</v>
      </c>
      <c r="C8" s="675">
        <f>'23년(세부_실적)'!C8</f>
        <v>0</v>
      </c>
      <c r="D8" s="676">
        <f>'23년(세부_실적)'!D8</f>
        <v>0</v>
      </c>
      <c r="E8" s="677" t="str">
        <f>'23년(세부_실적)'!E8</f>
        <v>L23S0D_EPN</v>
      </c>
      <c r="F8" s="678" t="str">
        <f>'23년(세부_실적)'!F8</f>
        <v>746A</v>
      </c>
      <c r="G8" s="679" t="str">
        <f>'23년(세부_실적)'!G8</f>
        <v>구</v>
      </c>
      <c r="H8" s="680" t="str">
        <f>'23년(세부_실적)'!H8</f>
        <v>QD</v>
      </c>
      <c r="I8" s="677">
        <f>'23년(세부_실적)'!I8</f>
        <v>4.13</v>
      </c>
      <c r="J8" s="681">
        <f>'23년(세부_실적)'!J8</f>
        <v>0</v>
      </c>
      <c r="K8" s="682">
        <f>'23년(세부_실적)'!K8</f>
        <v>4.13</v>
      </c>
      <c r="L8" s="681">
        <f>'23년(세부_실적)'!L8</f>
        <v>0</v>
      </c>
      <c r="M8" s="682">
        <f>'23년(세부_실적)'!M8</f>
        <v>4.13</v>
      </c>
      <c r="N8" s="681">
        <f>'23년(세부_실적)'!N8</f>
        <v>0</v>
      </c>
      <c r="O8" s="677">
        <f>'23년(세부_실적)'!O8</f>
        <v>4.13</v>
      </c>
      <c r="P8" s="681">
        <f>'23년(세부_실적)'!P8</f>
        <v>0</v>
      </c>
      <c r="Q8" s="683">
        <f>'23년(세부_실적)'!Q8</f>
        <v>2.8000000000000001E-2</v>
      </c>
      <c r="R8" s="578">
        <f>'23년(세부_실적)'!R8</f>
        <v>0.14735080080000001</v>
      </c>
      <c r="U8" s="1014" t="s">
        <v>1953</v>
      </c>
      <c r="V8" s="1014" t="s">
        <v>1956</v>
      </c>
      <c r="W8" s="1014" t="s">
        <v>809</v>
      </c>
      <c r="X8" s="1016">
        <f>+Q49</f>
        <v>864.35900000000004</v>
      </c>
      <c r="Y8" s="1016">
        <f>+R49</f>
        <v>23778.0026013151</v>
      </c>
      <c r="Z8" s="1016"/>
    </row>
    <row r="9" spans="2:27">
      <c r="B9" s="667">
        <f>'23년(세부_실적)'!B9</f>
        <v>0</v>
      </c>
      <c r="C9" s="675">
        <f>'23년(세부_실적)'!C9</f>
        <v>0</v>
      </c>
      <c r="D9" s="676">
        <f>'23년(세부_실적)'!D9</f>
        <v>0</v>
      </c>
      <c r="E9" s="677" t="str">
        <f>'23년(세부_실적)'!E9</f>
        <v>L23S0DN_EPN</v>
      </c>
      <c r="F9" s="680" t="str">
        <f>'23년(세부_실적)'!F9</f>
        <v>746B</v>
      </c>
      <c r="G9" s="679" t="str">
        <f>'23년(세부_실적)'!G9</f>
        <v>구</v>
      </c>
      <c r="H9" s="680" t="str">
        <f>'23년(세부_실적)'!H9</f>
        <v>QD</v>
      </c>
      <c r="I9" s="677">
        <f>'23년(세부_실적)'!I9</f>
        <v>4.3</v>
      </c>
      <c r="J9" s="681">
        <f>'23년(세부_실적)'!J9</f>
        <v>0</v>
      </c>
      <c r="K9" s="682">
        <f>'23년(세부_실적)'!K9</f>
        <v>4.28</v>
      </c>
      <c r="L9" s="681">
        <f>'23년(세부_실적)'!L9</f>
        <v>0</v>
      </c>
      <c r="M9" s="682">
        <f>'23년(세부_실적)'!M9</f>
        <v>4.28</v>
      </c>
      <c r="N9" s="681">
        <f>'23년(세부_실적)'!N9</f>
        <v>0</v>
      </c>
      <c r="O9" s="677">
        <f>'23년(세부_실적)'!O9</f>
        <v>4.26</v>
      </c>
      <c r="P9" s="681">
        <f>'23년(세부_실적)'!P9</f>
        <v>0</v>
      </c>
      <c r="Q9" s="683">
        <f>'23년(세부_실적)'!Q9</f>
        <v>34.832000000000001</v>
      </c>
      <c r="R9" s="578">
        <f>'23년(세부_실적)'!R9</f>
        <v>195.54476096400001</v>
      </c>
      <c r="U9" s="1014" t="s">
        <v>1953</v>
      </c>
      <c r="V9" s="1014" t="s">
        <v>1956</v>
      </c>
      <c r="W9" s="1014" t="s">
        <v>1957</v>
      </c>
      <c r="X9" s="1016">
        <f>+Q78</f>
        <v>1377.9130000000002</v>
      </c>
      <c r="Y9" s="1016">
        <f>+R78</f>
        <v>7914.5906146282996</v>
      </c>
    </row>
    <row r="10" spans="2:27">
      <c r="B10" s="667">
        <f>'23년(세부_실적)'!B10</f>
        <v>0</v>
      </c>
      <c r="C10" s="684">
        <f>'23년(세부_실적)'!C10</f>
        <v>0</v>
      </c>
      <c r="D10" s="676">
        <f>'23년(세부_실적)'!D10</f>
        <v>0</v>
      </c>
      <c r="E10" s="677" t="str">
        <f>'23년(세부_실적)'!E10</f>
        <v>L23S0DS_EPN</v>
      </c>
      <c r="F10" s="678" t="str">
        <f>'23년(세부_실적)'!F10</f>
        <v>746C</v>
      </c>
      <c r="G10" s="679" t="str">
        <f>'23년(세부_실적)'!G10</f>
        <v>구</v>
      </c>
      <c r="H10" s="680" t="str">
        <f>'23년(세부_실적)'!H10</f>
        <v>QD</v>
      </c>
      <c r="I10" s="677">
        <f>'23년(세부_실적)'!I10</f>
        <v>4.2699999999999996</v>
      </c>
      <c r="J10" s="681">
        <f>'23년(세부_실적)'!J10</f>
        <v>0</v>
      </c>
      <c r="K10" s="682">
        <f>'23년(세부_실적)'!K10</f>
        <v>4.2699999999999996</v>
      </c>
      <c r="L10" s="681">
        <f>'23년(세부_실적)'!L10</f>
        <v>0</v>
      </c>
      <c r="M10" s="677">
        <f>'23년(세부_실적)'!M10</f>
        <v>4.2699999999999996</v>
      </c>
      <c r="N10" s="681">
        <f>'23년(세부_실적)'!N10</f>
        <v>0</v>
      </c>
      <c r="O10" s="677">
        <f>'23년(세부_실적)'!O10</f>
        <v>4.2699999999999996</v>
      </c>
      <c r="P10" s="681">
        <f>'23년(세부_실적)'!P10</f>
        <v>0</v>
      </c>
      <c r="Q10" s="683">
        <f>'23년(세부_실적)'!Q10</f>
        <v>0</v>
      </c>
      <c r="R10" s="578">
        <f>'23년(세부_실적)'!R10</f>
        <v>0</v>
      </c>
      <c r="U10" s="1014" t="s">
        <v>1958</v>
      </c>
      <c r="V10" s="1014" t="s">
        <v>1959</v>
      </c>
      <c r="W10" s="1014" t="s">
        <v>1960</v>
      </c>
      <c r="X10" s="1016">
        <f>+Q111</f>
        <v>0</v>
      </c>
      <c r="Y10" s="1016">
        <f>+R111</f>
        <v>0</v>
      </c>
    </row>
    <row r="11" spans="2:27">
      <c r="B11" s="667">
        <f>'23년(세부_실적)'!B11</f>
        <v>0</v>
      </c>
      <c r="C11" s="667">
        <f>'23년(세부_실적)'!C11</f>
        <v>0</v>
      </c>
      <c r="D11" s="676">
        <f>'23년(세부_실적)'!D11</f>
        <v>0</v>
      </c>
      <c r="E11" s="677" t="str">
        <f>'23년(세부_실적)'!E11</f>
        <v>L23S0DMN_FPN</v>
      </c>
      <c r="F11" s="678" t="str">
        <f>'23년(세부_실적)'!F11</f>
        <v>746D</v>
      </c>
      <c r="G11" s="679" t="str">
        <f>'23년(세부_실적)'!G11</f>
        <v>구</v>
      </c>
      <c r="H11" s="685" t="str">
        <f>'23년(세부_실적)'!H11</f>
        <v>QD</v>
      </c>
      <c r="I11" s="677">
        <f>'23년(세부_실적)'!I11</f>
        <v>5.21</v>
      </c>
      <c r="J11" s="681">
        <f>'23년(세부_실적)'!J11</f>
        <v>0</v>
      </c>
      <c r="K11" s="682">
        <f>'23년(세부_실적)'!K11</f>
        <v>5.21</v>
      </c>
      <c r="L11" s="681">
        <f>'23년(세부_실적)'!L11</f>
        <v>0</v>
      </c>
      <c r="M11" s="677">
        <f>'23년(세부_실적)'!M11</f>
        <v>5.21</v>
      </c>
      <c r="N11" s="681">
        <f>'23년(세부_실적)'!N11</f>
        <v>0</v>
      </c>
      <c r="O11" s="677">
        <f>'23년(세부_실적)'!O11</f>
        <v>5.21</v>
      </c>
      <c r="P11" s="681">
        <f>'23년(세부_실적)'!P11</f>
        <v>0</v>
      </c>
      <c r="Q11" s="686">
        <f>'23년(세부_실적)'!Q11</f>
        <v>0</v>
      </c>
      <c r="R11" s="687">
        <f>'23년(세부_실적)'!R11</f>
        <v>0</v>
      </c>
      <c r="U11" s="1014" t="s">
        <v>1961</v>
      </c>
      <c r="V11" s="1014" t="s">
        <v>1962</v>
      </c>
      <c r="W11" s="1014" t="s">
        <v>1957</v>
      </c>
      <c r="X11" s="1016">
        <f>+Q117+Q151+Q161</f>
        <v>2639.5860000000002</v>
      </c>
      <c r="Y11" s="1016">
        <f>+R117+R151+R161</f>
        <v>25432.258756319792</v>
      </c>
    </row>
    <row r="12" spans="2:27">
      <c r="B12" s="667">
        <f>'23년(세부_실적)'!B12</f>
        <v>0</v>
      </c>
      <c r="C12" s="667">
        <f>'23년(세부_실적)'!C12</f>
        <v>0</v>
      </c>
      <c r="D12" s="667">
        <f>'23년(세부_실적)'!D12</f>
        <v>0</v>
      </c>
      <c r="E12" s="677" t="str">
        <f>'23년(세부_실적)'!E12</f>
        <v>L23S0DF_FPN</v>
      </c>
      <c r="F12" s="678" t="str">
        <f>'23년(세부_실적)'!F12</f>
        <v>746E</v>
      </c>
      <c r="G12" s="679" t="str">
        <f>'23년(세부_실적)'!G12</f>
        <v>구</v>
      </c>
      <c r="H12" s="685" t="str">
        <f>'23년(세부_실적)'!H12</f>
        <v>QD</v>
      </c>
      <c r="I12" s="677">
        <f>'23년(세부_실적)'!I12</f>
        <v>6.32</v>
      </c>
      <c r="J12" s="681">
        <f>'23년(세부_실적)'!J12</f>
        <v>0</v>
      </c>
      <c r="K12" s="682">
        <f>'23년(세부_실적)'!K12</f>
        <v>6.32</v>
      </c>
      <c r="L12" s="681">
        <f>'23년(세부_실적)'!L12</f>
        <v>0</v>
      </c>
      <c r="M12" s="677">
        <f>'23년(세부_실적)'!M12</f>
        <v>6.32</v>
      </c>
      <c r="N12" s="681">
        <f>'23년(세부_실적)'!N12</f>
        <v>0</v>
      </c>
      <c r="O12" s="677">
        <f>'23년(세부_실적)'!O12</f>
        <v>6.32</v>
      </c>
      <c r="P12" s="681">
        <f>'23년(세부_실적)'!P12</f>
        <v>0</v>
      </c>
      <c r="Q12" s="686">
        <f>'23년(세부_실적)'!Q12</f>
        <v>0</v>
      </c>
      <c r="R12" s="687">
        <f>'23년(세부_실적)'!R12</f>
        <v>0</v>
      </c>
      <c r="U12" s="1014" t="s">
        <v>1961</v>
      </c>
      <c r="V12" s="1014" t="s">
        <v>1962</v>
      </c>
      <c r="W12" s="1014" t="s">
        <v>1960</v>
      </c>
      <c r="X12" s="1016">
        <f>+Q156+Q157+Q160+Q162+Q163+Q164+Q165+Q166+Q167</f>
        <v>0</v>
      </c>
      <c r="Y12" s="1016">
        <f>+R156+R157+R160+R162+R163+R164+R165+R166+R167</f>
        <v>0</v>
      </c>
    </row>
    <row r="13" spans="2:27">
      <c r="B13" s="667">
        <f>'23년(세부_실적)'!B13</f>
        <v>0</v>
      </c>
      <c r="C13" s="667">
        <f>'23년(세부_실적)'!C13</f>
        <v>0</v>
      </c>
      <c r="D13" s="667">
        <f>'23년(세부_실적)'!D13</f>
        <v>0</v>
      </c>
      <c r="E13" s="682" t="str">
        <f>'23년(세부_실적)'!E13</f>
        <v>L23S0DSR_MPN</v>
      </c>
      <c r="F13" s="678" t="str">
        <f>'23년(세부_실적)'!F13</f>
        <v>746F</v>
      </c>
      <c r="G13" s="679" t="str">
        <f>'23년(세부_실적)'!G13</f>
        <v>구</v>
      </c>
      <c r="H13" s="685" t="str">
        <f>'23년(세부_실적)'!H13</f>
        <v>QD</v>
      </c>
      <c r="I13" s="677">
        <f>'23년(세부_실적)'!I13</f>
        <v>5.03</v>
      </c>
      <c r="J13" s="681">
        <f>'23년(세부_실적)'!J13</f>
        <v>0</v>
      </c>
      <c r="K13" s="682">
        <f>'23년(세부_실적)'!K13</f>
        <v>5.0199999999999996</v>
      </c>
      <c r="L13" s="681">
        <f>'23년(세부_실적)'!L13</f>
        <v>0</v>
      </c>
      <c r="M13" s="677">
        <f>'23년(세부_실적)'!M13</f>
        <v>5.0199999999999996</v>
      </c>
      <c r="N13" s="681">
        <f>'23년(세부_실적)'!N13</f>
        <v>0</v>
      </c>
      <c r="O13" s="677">
        <f>'23년(세부_실적)'!O13</f>
        <v>5.01</v>
      </c>
      <c r="P13" s="677">
        <f>'23년(세부_실적)'!P13</f>
        <v>0</v>
      </c>
      <c r="Q13" s="686">
        <f>'23년(세부_실적)'!Q13</f>
        <v>126.203</v>
      </c>
      <c r="R13" s="687">
        <f>'23년(세부_실적)'!R13</f>
        <v>828.18646680620009</v>
      </c>
      <c r="U13" s="1014" t="s">
        <v>1961</v>
      </c>
      <c r="V13" s="1014" t="s">
        <v>1962</v>
      </c>
      <c r="W13" s="1014" t="s">
        <v>1963</v>
      </c>
      <c r="X13" s="1016">
        <f>+Q182</f>
        <v>0</v>
      </c>
      <c r="Y13" s="1016">
        <f>+R182</f>
        <v>0</v>
      </c>
      <c r="Z13" s="1017"/>
      <c r="AA13" s="1017"/>
    </row>
    <row r="14" spans="2:27">
      <c r="B14" s="684">
        <f>'23년(세부_실적)'!B14</f>
        <v>0</v>
      </c>
      <c r="C14" s="684">
        <f>'23년(세부_실적)'!C14</f>
        <v>0</v>
      </c>
      <c r="D14" s="675">
        <f>'23년(세부_실적)'!D14</f>
        <v>0</v>
      </c>
      <c r="E14" s="677" t="str">
        <f>'23년(세부_실적)'!E14</f>
        <v>L23S0DSR_RPN</v>
      </c>
      <c r="F14" s="678" t="str">
        <f>'23년(세부_실적)'!F14</f>
        <v>746G</v>
      </c>
      <c r="G14" s="679" t="str">
        <f>'23년(세부_실적)'!G14</f>
        <v>구</v>
      </c>
      <c r="H14" s="679" t="str">
        <f>'23년(세부_실적)'!H14</f>
        <v>QD</v>
      </c>
      <c r="I14" s="677">
        <f>'23년(세부_실적)'!I14</f>
        <v>5.03</v>
      </c>
      <c r="J14" s="681">
        <f>'23년(세부_실적)'!J14</f>
        <v>0</v>
      </c>
      <c r="K14" s="682">
        <f>'23년(세부_실적)'!K14</f>
        <v>5.03</v>
      </c>
      <c r="L14" s="681">
        <f>'23년(세부_실적)'!L14</f>
        <v>0</v>
      </c>
      <c r="M14" s="677">
        <f>'23년(세부_실적)'!M14</f>
        <v>5.03</v>
      </c>
      <c r="N14" s="681">
        <f>'23년(세부_실적)'!N14</f>
        <v>0</v>
      </c>
      <c r="O14" s="677">
        <f>'23년(세부_실적)'!O14</f>
        <v>5.03</v>
      </c>
      <c r="P14" s="681">
        <f>'23년(세부_실적)'!P14</f>
        <v>0</v>
      </c>
      <c r="Q14" s="688">
        <f>'23년(세부_실적)'!Q14</f>
        <v>4.2119999999999997</v>
      </c>
      <c r="R14" s="575">
        <f>'23년(세부_실적)'!R14</f>
        <v>27.7846719492</v>
      </c>
      <c r="U14" s="1014" t="s">
        <v>1964</v>
      </c>
      <c r="V14" s="1014" t="s">
        <v>1965</v>
      </c>
      <c r="W14" s="1014" t="s">
        <v>1966</v>
      </c>
      <c r="X14" s="1016" t="e">
        <f>SUM(Q192:Q212)+SUM(Q215:Q218)</f>
        <v>#REF!</v>
      </c>
      <c r="Y14" s="1016" t="e">
        <f>SUM(R192:R212)+SUM(R215:R218)</f>
        <v>#REF!</v>
      </c>
    </row>
    <row r="15" spans="2:27">
      <c r="B15" s="667">
        <f>'23년(세부_실적)'!B15</f>
        <v>0</v>
      </c>
      <c r="C15" s="684">
        <f>'23년(세부_실적)'!C15</f>
        <v>0</v>
      </c>
      <c r="D15" s="676">
        <f>'23년(세부_실적)'!D15</f>
        <v>0</v>
      </c>
      <c r="E15" s="677" t="str">
        <f>'23년(세부_실적)'!E15</f>
        <v>L32S0X_EPN</v>
      </c>
      <c r="F15" s="679" t="str">
        <f>'23년(세부_실적)'!F15</f>
        <v>750A</v>
      </c>
      <c r="G15" s="679" t="str">
        <f>'23년(세부_실적)'!G15</f>
        <v>구</v>
      </c>
      <c r="H15" s="679" t="str">
        <f>'23년(세부_실적)'!H15</f>
        <v>QD</v>
      </c>
      <c r="I15" s="677">
        <f>'23년(세부_실적)'!I15</f>
        <v>10.06</v>
      </c>
      <c r="J15" s="681">
        <f>'23년(세부_실적)'!J15</f>
        <v>0</v>
      </c>
      <c r="K15" s="682">
        <f>'23년(세부_실적)'!K15</f>
        <v>10.06</v>
      </c>
      <c r="L15" s="681">
        <f>'23년(세부_실적)'!L15</f>
        <v>0</v>
      </c>
      <c r="M15" s="677">
        <f>'23년(세부_실적)'!M15</f>
        <v>10.06</v>
      </c>
      <c r="N15" s="681">
        <f>'23년(세부_실적)'!N15</f>
        <v>0</v>
      </c>
      <c r="O15" s="677">
        <f>'23년(세부_실적)'!O15</f>
        <v>10.06</v>
      </c>
      <c r="P15" s="681">
        <f>'23년(세부_실적)'!P15</f>
        <v>0</v>
      </c>
      <c r="Q15" s="688">
        <f>'23년(세부_실적)'!Q15</f>
        <v>0</v>
      </c>
      <c r="R15" s="575">
        <f>'23년(세부_실적)'!R15</f>
        <v>0</v>
      </c>
      <c r="U15" s="1014" t="s">
        <v>1964</v>
      </c>
      <c r="V15" s="1014" t="s">
        <v>1965</v>
      </c>
      <c r="W15" s="1014" t="s">
        <v>1967</v>
      </c>
      <c r="X15" s="1016">
        <f>+Q213+Q214</f>
        <v>1.008</v>
      </c>
      <c r="Y15" s="1016">
        <f>+R213+R214</f>
        <v>7.6594986719999998</v>
      </c>
    </row>
    <row r="16" spans="2:27">
      <c r="B16" s="684">
        <f>'23년(세부_실적)'!B16</f>
        <v>0</v>
      </c>
      <c r="C16" s="684">
        <f>'23년(세부_실적)'!C16</f>
        <v>0</v>
      </c>
      <c r="D16" s="675">
        <f>'23년(세부_실적)'!D16</f>
        <v>0</v>
      </c>
      <c r="E16" s="677" t="str">
        <f>'23년(세부_실적)'!E16</f>
        <v>L32S0XN_EPN</v>
      </c>
      <c r="F16" s="679" t="str">
        <f>'23년(세부_실적)'!F16</f>
        <v>750B</v>
      </c>
      <c r="G16" s="679" t="str">
        <f>'23년(세부_실적)'!G16</f>
        <v>구</v>
      </c>
      <c r="H16" s="679" t="str">
        <f>'23년(세부_실적)'!H16</f>
        <v>QD</v>
      </c>
      <c r="I16" s="677">
        <f>'23년(세부_실적)'!I16</f>
        <v>12.19</v>
      </c>
      <c r="J16" s="681">
        <f>'23년(세부_실적)'!J16</f>
        <v>0</v>
      </c>
      <c r="K16" s="682">
        <f>'23년(세부_실적)'!K16</f>
        <v>12.19</v>
      </c>
      <c r="L16" s="681">
        <f>'23년(세부_실적)'!L16</f>
        <v>0</v>
      </c>
      <c r="M16" s="677">
        <f>'23년(세부_실적)'!M16</f>
        <v>12.19</v>
      </c>
      <c r="N16" s="681">
        <f>'23년(세부_실적)'!N16</f>
        <v>0</v>
      </c>
      <c r="O16" s="677">
        <f>'23년(세부_실적)'!O16</f>
        <v>12.19</v>
      </c>
      <c r="P16" s="681">
        <f>'23년(세부_실적)'!P16</f>
        <v>0</v>
      </c>
      <c r="Q16" s="688">
        <f>'23년(세부_실적)'!Q16</f>
        <v>0</v>
      </c>
      <c r="R16" s="575">
        <f>'23년(세부_실적)'!R16</f>
        <v>0</v>
      </c>
      <c r="U16" s="1014" t="s">
        <v>1968</v>
      </c>
      <c r="V16" s="1014" t="s">
        <v>1965</v>
      </c>
      <c r="W16" s="1014" t="s">
        <v>1969</v>
      </c>
      <c r="X16" s="1016">
        <f>+Q219</f>
        <v>0</v>
      </c>
      <c r="Y16" s="1016">
        <f>+R219</f>
        <v>0</v>
      </c>
    </row>
    <row r="17" spans="2:25">
      <c r="B17" s="684">
        <f>'23년(세부_실적)'!B17</f>
        <v>0</v>
      </c>
      <c r="C17" s="684">
        <f>'23년(세부_실적)'!C17</f>
        <v>0</v>
      </c>
      <c r="D17" s="675">
        <f>'23년(세부_실적)'!D17</f>
        <v>0</v>
      </c>
      <c r="E17" s="677" t="str">
        <f>'23년(세부_실적)'!E17</f>
        <v>F24SFD_APN</v>
      </c>
      <c r="F17" s="679" t="str">
        <f>'23년(세부_실적)'!F17</f>
        <v>1122A</v>
      </c>
      <c r="G17" s="689" t="str">
        <f>'23년(세부_실적)'!G17</f>
        <v>신</v>
      </c>
      <c r="H17" s="679" t="str">
        <f>'23년(세부_실적)'!H17</f>
        <v>SY</v>
      </c>
      <c r="I17" s="677">
        <f>'23년(세부_실적)'!I17</f>
        <v>7.34</v>
      </c>
      <c r="J17" s="681">
        <f>'23년(세부_실적)'!J17</f>
        <v>0</v>
      </c>
      <c r="K17" s="682">
        <f>'23년(세부_실적)'!K17</f>
        <v>7.33</v>
      </c>
      <c r="L17" s="681">
        <f>'23년(세부_실적)'!L17</f>
        <v>0</v>
      </c>
      <c r="M17" s="677">
        <f>'23년(세부_실적)'!M17</f>
        <v>7.33</v>
      </c>
      <c r="N17" s="681">
        <f>'23년(세부_실적)'!N17</f>
        <v>0</v>
      </c>
      <c r="O17" s="677">
        <f>'23년(세부_실적)'!O17</f>
        <v>7.33</v>
      </c>
      <c r="P17" s="681">
        <f>'23년(세부_실적)'!P17</f>
        <v>0</v>
      </c>
      <c r="Q17" s="688">
        <f>'23년(세부_실적)'!Q17</f>
        <v>28.254999999999999</v>
      </c>
      <c r="R17" s="575">
        <f>'23년(세부_실적)'!R17</f>
        <v>269.74466363660002</v>
      </c>
      <c r="U17" s="1014" t="s">
        <v>1964</v>
      </c>
      <c r="V17" s="1014" t="s">
        <v>1970</v>
      </c>
      <c r="W17" s="1014" t="s">
        <v>816</v>
      </c>
      <c r="X17" s="1016" t="e">
        <f>SUM(Q220:Q226)+SUM(Q236:Q250)</f>
        <v>#REF!</v>
      </c>
      <c r="Y17" s="1016" t="e">
        <f>SUM(R220:R226)+SUM(R236:R250)</f>
        <v>#REF!</v>
      </c>
    </row>
    <row r="18" spans="2:25">
      <c r="B18" s="684">
        <f>'23년(세부_실적)'!B18</f>
        <v>0</v>
      </c>
      <c r="C18" s="684">
        <f>'23년(세부_실적)'!C18</f>
        <v>0</v>
      </c>
      <c r="D18" s="675">
        <f>'23년(세부_실적)'!D18</f>
        <v>0</v>
      </c>
      <c r="E18" s="677" t="str">
        <f>'23년(세부_실적)'!E18</f>
        <v>F24SFDN_APN</v>
      </c>
      <c r="F18" s="679" t="str">
        <f>'23년(세부_실적)'!F18</f>
        <v>1122B</v>
      </c>
      <c r="G18" s="689" t="str">
        <f>'23년(세부_실적)'!G18</f>
        <v>신</v>
      </c>
      <c r="H18" s="679" t="str">
        <f>'23년(세부_실적)'!H18</f>
        <v>SY</v>
      </c>
      <c r="I18" s="677">
        <f>'23년(세부_실적)'!I18</f>
        <v>7.9</v>
      </c>
      <c r="J18" s="681">
        <f>'23년(세부_실적)'!J18</f>
        <v>0</v>
      </c>
      <c r="K18" s="682">
        <f>'23년(세부_실적)'!K18</f>
        <v>7.9</v>
      </c>
      <c r="L18" s="681">
        <f>'23년(세부_실적)'!L18</f>
        <v>0</v>
      </c>
      <c r="M18" s="677">
        <f>'23년(세부_실적)'!M18</f>
        <v>7.9</v>
      </c>
      <c r="N18" s="681">
        <f>'23년(세부_실적)'!N18</f>
        <v>0</v>
      </c>
      <c r="O18" s="677">
        <f>'23년(세부_실적)'!O18</f>
        <v>7.9</v>
      </c>
      <c r="P18" s="681">
        <f>'23년(세부_실적)'!P18</f>
        <v>0</v>
      </c>
      <c r="Q18" s="688">
        <f>'23년(세부_실적)'!Q18</f>
        <v>1.635</v>
      </c>
      <c r="R18" s="575">
        <f>'23년(세부_실적)'!R18</f>
        <v>16.976273660000004</v>
      </c>
      <c r="U18" s="1014" t="s">
        <v>1964</v>
      </c>
      <c r="V18" s="1014" t="s">
        <v>1965</v>
      </c>
      <c r="W18" s="1014" t="s">
        <v>1971</v>
      </c>
      <c r="X18" s="1016" t="e">
        <f>SUM(Q227:Q235)+SUM(Q251:Q267)</f>
        <v>#REF!</v>
      </c>
      <c r="Y18" s="1016" t="e">
        <f>SUM(R227:R235)+SUM(R251:R267)</f>
        <v>#REF!</v>
      </c>
    </row>
    <row r="19" spans="2:25">
      <c r="B19" s="684">
        <f>'23년(세부_실적)'!B19</f>
        <v>0</v>
      </c>
      <c r="C19" s="684">
        <f>'23년(세부_실적)'!C19</f>
        <v>0</v>
      </c>
      <c r="D19" s="675">
        <f>'23년(세부_실적)'!D19</f>
        <v>0</v>
      </c>
      <c r="E19" s="677" t="str">
        <f>'23년(세부_실적)'!E19</f>
        <v>L23S0T_EPN</v>
      </c>
      <c r="F19" s="678" t="str">
        <f>'23년(세부_실적)'!F19</f>
        <v>793A</v>
      </c>
      <c r="G19" s="679" t="str">
        <f>'23년(세부_실적)'!G19</f>
        <v>구</v>
      </c>
      <c r="H19" s="679" t="str">
        <f>'23년(세부_실적)'!H19</f>
        <v>QD</v>
      </c>
      <c r="I19" s="677">
        <f>'23년(세부_실적)'!I19</f>
        <v>4.1900000000000004</v>
      </c>
      <c r="J19" s="681">
        <f>'23년(세부_실적)'!J19</f>
        <v>0</v>
      </c>
      <c r="K19" s="682">
        <f>'23년(세부_실적)'!K19</f>
        <v>4.1900000000000004</v>
      </c>
      <c r="L19" s="681">
        <f>'23년(세부_실적)'!L19</f>
        <v>0</v>
      </c>
      <c r="M19" s="677">
        <f>'23년(세부_실적)'!M19</f>
        <v>4.1900000000000004</v>
      </c>
      <c r="N19" s="681">
        <f>'23년(세부_실적)'!N19</f>
        <v>0</v>
      </c>
      <c r="O19" s="677">
        <f>'23년(세부_실적)'!O19</f>
        <v>4.1900000000000004</v>
      </c>
      <c r="P19" s="681">
        <f>'23년(세부_실적)'!P19</f>
        <v>0</v>
      </c>
      <c r="Q19" s="688">
        <f>'23년(세부_실적)'!Q19</f>
        <v>0</v>
      </c>
      <c r="R19" s="575">
        <f>'23년(세부_실적)'!R19</f>
        <v>0</v>
      </c>
      <c r="U19" s="1014" t="s">
        <v>1972</v>
      </c>
      <c r="V19" s="1014" t="s">
        <v>790</v>
      </c>
      <c r="W19" s="1014" t="s">
        <v>1973</v>
      </c>
      <c r="X19" s="1016">
        <f>SUM(Q269:Q289)</f>
        <v>339.48599999999999</v>
      </c>
      <c r="Y19" s="1016">
        <f>SUM(R269:R289)</f>
        <v>2061.5270799999998</v>
      </c>
    </row>
    <row r="20" spans="2:25">
      <c r="B20" s="690">
        <f>'23년(세부_실적)'!B20</f>
        <v>0</v>
      </c>
      <c r="C20" s="690">
        <f>'23년(세부_실적)'!C20</f>
        <v>0</v>
      </c>
      <c r="D20" s="691">
        <f>'23년(세부_실적)'!D20</f>
        <v>0</v>
      </c>
      <c r="E20" s="677" t="str">
        <f>'23년(세부_실적)'!E20</f>
        <v>L32E1P_KPN</v>
      </c>
      <c r="F20" s="678" t="str">
        <f>'23년(세부_실적)'!F20</f>
        <v>869A</v>
      </c>
      <c r="G20" s="679" t="str">
        <f>'23년(세부_실적)'!G20</f>
        <v>구</v>
      </c>
      <c r="H20" s="679" t="str">
        <f>'23년(세부_실적)'!H20</f>
        <v>SY</v>
      </c>
      <c r="I20" s="677">
        <f>'23년(세부_실적)'!I20</f>
        <v>8.64</v>
      </c>
      <c r="J20" s="681">
        <f>'23년(세부_실적)'!J20</f>
        <v>0</v>
      </c>
      <c r="K20" s="682">
        <f>'23년(세부_실적)'!K20</f>
        <v>8.64</v>
      </c>
      <c r="L20" s="681">
        <f>'23년(세부_실적)'!L20</f>
        <v>0</v>
      </c>
      <c r="M20" s="677">
        <f>'23년(세부_실적)'!M20</f>
        <v>8.64</v>
      </c>
      <c r="N20" s="681">
        <f>'23년(세부_실적)'!N20</f>
        <v>0</v>
      </c>
      <c r="O20" s="677">
        <f>'23년(세부_실적)'!O20</f>
        <v>8.64</v>
      </c>
      <c r="P20" s="681">
        <f>'23년(세부_실적)'!P20</f>
        <v>0</v>
      </c>
      <c r="Q20" s="688">
        <f>'23년(세부_실적)'!Q20</f>
        <v>0</v>
      </c>
      <c r="R20" s="575">
        <f>'23년(세부_실적)'!R20</f>
        <v>0</v>
      </c>
      <c r="U20" s="1014" t="s">
        <v>1972</v>
      </c>
      <c r="V20" s="1014" t="s">
        <v>790</v>
      </c>
      <c r="W20" s="1014" t="s">
        <v>1974</v>
      </c>
      <c r="X20" s="1016">
        <f>+Q290+Q291</f>
        <v>43.199999999999996</v>
      </c>
      <c r="Y20" s="1016">
        <f>+R290+R291</f>
        <v>301.6816</v>
      </c>
    </row>
    <row r="21" spans="2:25">
      <c r="B21" s="690">
        <f>'23년(세부_실적)'!B21</f>
        <v>0</v>
      </c>
      <c r="C21" s="690">
        <f>'23년(세부_실적)'!C21</f>
        <v>0</v>
      </c>
      <c r="D21" s="691">
        <f>'23년(세부_실적)'!D21</f>
        <v>0</v>
      </c>
      <c r="E21" s="677" t="str">
        <f>'23년(세부_실적)'!E21</f>
        <v>L32E1P_KPN V</v>
      </c>
      <c r="F21" s="678" t="str">
        <f>'23년(세부_실적)'!F21</f>
        <v>869B</v>
      </c>
      <c r="G21" s="679" t="str">
        <f>'23년(세부_실적)'!G21</f>
        <v>구</v>
      </c>
      <c r="H21" s="679" t="str">
        <f>'23년(세부_실적)'!H21</f>
        <v>SY</v>
      </c>
      <c r="I21" s="677">
        <f>'23년(세부_실적)'!I21</f>
        <v>7.7</v>
      </c>
      <c r="J21" s="681">
        <f>'23년(세부_실적)'!J21</f>
        <v>0</v>
      </c>
      <c r="K21" s="682">
        <f>'23년(세부_실적)'!K21</f>
        <v>7.7</v>
      </c>
      <c r="L21" s="681">
        <f>'23년(세부_실적)'!L21</f>
        <v>0</v>
      </c>
      <c r="M21" s="677">
        <f>'23년(세부_실적)'!M21</f>
        <v>7.7</v>
      </c>
      <c r="N21" s="681">
        <f>'23년(세부_실적)'!N21</f>
        <v>0</v>
      </c>
      <c r="O21" s="677">
        <f>'23년(세부_실적)'!O21</f>
        <v>7.7</v>
      </c>
      <c r="P21" s="681">
        <f>'23년(세부_실적)'!P21</f>
        <v>0</v>
      </c>
      <c r="Q21" s="688">
        <f>'23년(세부_실적)'!Q21</f>
        <v>0</v>
      </c>
      <c r="R21" s="575">
        <f>'23년(세부_실적)'!R21</f>
        <v>0</v>
      </c>
      <c r="U21" s="1014" t="s">
        <v>1975</v>
      </c>
      <c r="V21" s="1014" t="s">
        <v>1976</v>
      </c>
      <c r="W21" s="1014" t="s">
        <v>1977</v>
      </c>
      <c r="X21" s="1016">
        <f>+Q303</f>
        <v>220.35399999999998</v>
      </c>
      <c r="Y21" s="1016">
        <f>+R303</f>
        <v>1734.3920600000001</v>
      </c>
    </row>
    <row r="22" spans="2:25">
      <c r="B22" s="690">
        <f>'23년(세부_실적)'!B22</f>
        <v>0</v>
      </c>
      <c r="C22" s="690">
        <f>'23년(세부_실적)'!C22</f>
        <v>0</v>
      </c>
      <c r="D22" s="691">
        <f>'23년(세부_실적)'!D22</f>
        <v>0</v>
      </c>
      <c r="E22" s="692" t="str">
        <f>'23년(세부_실적)'!E22</f>
        <v>L32E1N_KPN</v>
      </c>
      <c r="F22" s="678" t="str">
        <f>'23년(세부_실적)'!F22</f>
        <v>870A</v>
      </c>
      <c r="G22" s="679" t="str">
        <f>'23년(세부_실적)'!G22</f>
        <v>구</v>
      </c>
      <c r="H22" s="685" t="str">
        <f>'23년(세부_실적)'!H22</f>
        <v>SY</v>
      </c>
      <c r="I22" s="677">
        <f>'23년(세부_실적)'!I22</f>
        <v>8.5</v>
      </c>
      <c r="J22" s="681">
        <f>'23년(세부_실적)'!J22</f>
        <v>0</v>
      </c>
      <c r="K22" s="682">
        <f>'23년(세부_실적)'!K22</f>
        <v>8.5</v>
      </c>
      <c r="L22" s="681">
        <f>'23년(세부_실적)'!L22</f>
        <v>0</v>
      </c>
      <c r="M22" s="677">
        <f>'23년(세부_실적)'!M22</f>
        <v>8.5</v>
      </c>
      <c r="N22" s="681">
        <f>'23년(세부_실적)'!N22</f>
        <v>0</v>
      </c>
      <c r="O22" s="677">
        <f>'23년(세부_실적)'!O22</f>
        <v>8.5</v>
      </c>
      <c r="P22" s="681">
        <f>'23년(세부_실적)'!P22</f>
        <v>0</v>
      </c>
      <c r="Q22" s="686">
        <f>'23년(세부_실적)'!Q22</f>
        <v>0.49399999999999999</v>
      </c>
      <c r="R22" s="687">
        <f>'23년(세부_실적)'!R22</f>
        <v>5.47310257</v>
      </c>
      <c r="U22" s="1014" t="s">
        <v>1975</v>
      </c>
      <c r="V22" s="1014" t="s">
        <v>1978</v>
      </c>
      <c r="W22" s="1014" t="s">
        <v>1979</v>
      </c>
      <c r="X22" s="1016">
        <f>SUM(Q304:Q327)</f>
        <v>994.00300000000016</v>
      </c>
      <c r="Y22" s="1016">
        <f>SUM(R304:R327)</f>
        <v>7661.1683052342996</v>
      </c>
    </row>
    <row r="23" spans="2:25">
      <c r="B23" s="667">
        <f>'23년(세부_실적)'!B23</f>
        <v>0</v>
      </c>
      <c r="C23" s="667">
        <f>'23년(세부_실적)'!C23</f>
        <v>0</v>
      </c>
      <c r="D23" s="693">
        <f>'23년(세부_실적)'!D23</f>
        <v>0</v>
      </c>
      <c r="E23" s="694" t="str">
        <f>'23년(세부_실적)'!E23</f>
        <v>L32E1NR_KPN</v>
      </c>
      <c r="F23" s="695" t="str">
        <f>'23년(세부_실적)'!F23</f>
        <v>870B</v>
      </c>
      <c r="G23" s="696" t="str">
        <f>'23년(세부_실적)'!G23</f>
        <v>구</v>
      </c>
      <c r="H23" s="696" t="str">
        <f>'23년(세부_실적)'!H23</f>
        <v>SY</v>
      </c>
      <c r="I23" s="694">
        <f>'23년(세부_실적)'!I23</f>
        <v>7.79</v>
      </c>
      <c r="J23" s="697">
        <f>'23년(세부_실적)'!J23</f>
        <v>0</v>
      </c>
      <c r="K23" s="698">
        <f>'23년(세부_실적)'!K23</f>
        <v>7.79</v>
      </c>
      <c r="L23" s="697">
        <f>'23년(세부_실적)'!L23</f>
        <v>0</v>
      </c>
      <c r="M23" s="694">
        <f>'23년(세부_실적)'!M23</f>
        <v>7.79</v>
      </c>
      <c r="N23" s="697">
        <f>'23년(세부_실적)'!N23</f>
        <v>0</v>
      </c>
      <c r="O23" s="694">
        <f>'23년(세부_실적)'!O23</f>
        <v>7.79</v>
      </c>
      <c r="P23" s="697">
        <f>'23년(세부_실적)'!P23</f>
        <v>0</v>
      </c>
      <c r="Q23" s="699">
        <f>'23년(세부_실적)'!Q23</f>
        <v>0</v>
      </c>
      <c r="R23" s="577">
        <f>'23년(세부_실적)'!R23</f>
        <v>0</v>
      </c>
      <c r="U23" s="1014" t="s">
        <v>1975</v>
      </c>
      <c r="V23" s="1014" t="s">
        <v>1978</v>
      </c>
      <c r="W23" s="1014" t="s">
        <v>1973</v>
      </c>
      <c r="X23" s="1016">
        <f>+Q328</f>
        <v>13.028</v>
      </c>
      <c r="Y23" s="1016">
        <f>+R328</f>
        <v>104.09371999999999</v>
      </c>
    </row>
    <row r="24" spans="2:25">
      <c r="B24" s="667">
        <f>'23년(세부_실적)'!B24</f>
        <v>0</v>
      </c>
      <c r="C24" s="667">
        <f>'23년(세부_실적)'!C24</f>
        <v>0</v>
      </c>
      <c r="D24" s="700">
        <f>'23년(세부_실적)'!D24</f>
        <v>0</v>
      </c>
      <c r="E24" s="701" t="str">
        <f>'23년(세부_실적)'!E24</f>
        <v>소   계</v>
      </c>
      <c r="F24" s="702">
        <f>'23년(세부_실적)'!F24</f>
        <v>0</v>
      </c>
      <c r="G24" s="703">
        <f>'23년(세부_실적)'!G24</f>
        <v>0</v>
      </c>
      <c r="H24" s="704">
        <f>'23년(세부_실적)'!H24</f>
        <v>0</v>
      </c>
      <c r="I24" s="705">
        <f>'23년(세부_실적)'!I24</f>
        <v>0</v>
      </c>
      <c r="J24" s="706">
        <f>'23년(세부_실적)'!J24</f>
        <v>0</v>
      </c>
      <c r="K24" s="705">
        <f>'23년(세부_실적)'!K24</f>
        <v>0</v>
      </c>
      <c r="L24" s="705">
        <f>'23년(세부_실적)'!L24</f>
        <v>0</v>
      </c>
      <c r="M24" s="705">
        <f>'23년(세부_실적)'!M24</f>
        <v>0</v>
      </c>
      <c r="N24" s="705">
        <f>'23년(세부_실적)'!N24</f>
        <v>0</v>
      </c>
      <c r="O24" s="707">
        <f>'23년(세부_실적)'!O24</f>
        <v>0</v>
      </c>
      <c r="P24" s="706">
        <f>'23년(세부_실적)'!P24</f>
        <v>0</v>
      </c>
      <c r="Q24" s="708">
        <f>'23년(세부_실적)'!Q24</f>
        <v>195.65899999999996</v>
      </c>
      <c r="R24" s="708">
        <f>'23년(세부_실적)'!R24</f>
        <v>1343.8572903868003</v>
      </c>
      <c r="U24" s="1014" t="s">
        <v>1975</v>
      </c>
      <c r="V24" s="1014" t="s">
        <v>1978</v>
      </c>
      <c r="W24" s="1014" t="s">
        <v>1974</v>
      </c>
      <c r="X24" s="1016">
        <f>SUM(Q329:Q335)+SUM(Q337:Q340)</f>
        <v>50.634</v>
      </c>
      <c r="Y24" s="1016">
        <f>SUM(R329:R335)+SUM(R337:R340)</f>
        <v>707.29537999999991</v>
      </c>
    </row>
    <row r="25" spans="2:25">
      <c r="B25" s="675">
        <f>'23년(세부_실적)'!B25</f>
        <v>0</v>
      </c>
      <c r="C25" s="709">
        <f>'23년(세부_실적)'!C25</f>
        <v>0</v>
      </c>
      <c r="D25" s="691" t="str">
        <f>'23년(세부_실적)'!D25</f>
        <v>LFD</v>
      </c>
      <c r="E25" s="668" t="str">
        <f>'23년(세부_실적)'!E25</f>
        <v>F24AF_FPN</v>
      </c>
      <c r="F25" s="671" t="str">
        <f>'23년(세부_실적)'!F25</f>
        <v>861A</v>
      </c>
      <c r="G25" s="670" t="str">
        <f>'23년(세부_실적)'!G25</f>
        <v>구</v>
      </c>
      <c r="H25" s="671" t="str">
        <f>'23년(세부_실적)'!H25</f>
        <v>QD</v>
      </c>
      <c r="I25" s="672">
        <f>'23년(세부_실적)'!I25</f>
        <v>10.199999999999999</v>
      </c>
      <c r="J25" s="673">
        <f>'23년(세부_실적)'!J25</f>
        <v>0</v>
      </c>
      <c r="K25" s="668">
        <f>'23년(세부_실적)'!K25</f>
        <v>10.199999999999999</v>
      </c>
      <c r="L25" s="673">
        <f>'23년(세부_실적)'!L25</f>
        <v>0</v>
      </c>
      <c r="M25" s="672">
        <f>'23년(세부_실적)'!M25</f>
        <v>10.199999999999999</v>
      </c>
      <c r="N25" s="673">
        <f>'23년(세부_실적)'!N25</f>
        <v>0</v>
      </c>
      <c r="O25" s="672">
        <f>'23년(세부_실적)'!O25</f>
        <v>10.199999999999999</v>
      </c>
      <c r="P25" s="673">
        <f>'23년(세부_실적)'!P25</f>
        <v>0</v>
      </c>
      <c r="Q25" s="674">
        <f>'23년(세부_실적)'!Q25</f>
        <v>0</v>
      </c>
      <c r="R25" s="574">
        <f>'23년(세부_실적)'!R25</f>
        <v>0</v>
      </c>
      <c r="U25" s="1014" t="s">
        <v>1975</v>
      </c>
      <c r="V25" s="1014" t="s">
        <v>1978</v>
      </c>
      <c r="W25" s="1014" t="s">
        <v>1977</v>
      </c>
      <c r="X25" s="1016">
        <f>+Q336</f>
        <v>0</v>
      </c>
      <c r="Y25" s="1016">
        <f>+R336</f>
        <v>0</v>
      </c>
    </row>
    <row r="26" spans="2:25">
      <c r="B26" s="675">
        <f>'23년(세부_실적)'!B26</f>
        <v>0</v>
      </c>
      <c r="C26" s="710">
        <f>'23년(세부_실적)'!C26</f>
        <v>0</v>
      </c>
      <c r="D26" s="709">
        <f>'23년(세부_실적)'!D26</f>
        <v>0</v>
      </c>
      <c r="E26" s="682" t="str">
        <f>'23년(세부_실적)'!E26</f>
        <v>F32E6_CPN</v>
      </c>
      <c r="F26" s="680" t="str">
        <f>'23년(세부_실적)'!F26</f>
        <v>1256A</v>
      </c>
      <c r="G26" s="679" t="str">
        <f>'23년(세부_실적)'!G26</f>
        <v>구</v>
      </c>
      <c r="H26" s="679" t="str">
        <f>'23년(세부_실적)'!H26</f>
        <v>SY</v>
      </c>
      <c r="I26" s="677">
        <f>'23년(세부_실적)'!I26</f>
        <v>0</v>
      </c>
      <c r="J26" s="681">
        <f>'23년(세부_실적)'!J26</f>
        <v>0</v>
      </c>
      <c r="K26" s="682">
        <f>'23년(세부_실적)'!K26</f>
        <v>0</v>
      </c>
      <c r="L26" s="681">
        <f>'23년(세부_실적)'!L26</f>
        <v>0</v>
      </c>
      <c r="M26" s="677">
        <f>'23년(세부_실적)'!M26</f>
        <v>14.38</v>
      </c>
      <c r="N26" s="681">
        <f>'23년(세부_실적)'!N26</f>
        <v>0</v>
      </c>
      <c r="O26" s="677">
        <f>'23년(세부_실적)'!O26</f>
        <v>14.38</v>
      </c>
      <c r="P26" s="681">
        <f>'23년(세부_실적)'!P26</f>
        <v>0</v>
      </c>
      <c r="Q26" s="683">
        <f>'23년(세부_실적)'!Q26</f>
        <v>23.786000000000001</v>
      </c>
      <c r="R26" s="578">
        <f>'23년(세부_실적)'!R26</f>
        <v>450.40284558719998</v>
      </c>
      <c r="U26" s="1014" t="s">
        <v>1975</v>
      </c>
      <c r="V26" s="1014" t="s">
        <v>1970</v>
      </c>
      <c r="W26" s="1014" t="s">
        <v>1977</v>
      </c>
      <c r="X26" s="1016">
        <f>+Q344</f>
        <v>211.364</v>
      </c>
      <c r="Y26" s="1016">
        <f>+R344</f>
        <v>2560.667445</v>
      </c>
    </row>
    <row r="27" spans="2:25">
      <c r="B27" s="675">
        <f>'23년(세부_실적)'!B27</f>
        <v>0</v>
      </c>
      <c r="C27" s="710">
        <f>'23년(세부_실적)'!C27</f>
        <v>0</v>
      </c>
      <c r="D27" s="709">
        <f>'23년(세부_실적)'!D27</f>
        <v>0</v>
      </c>
      <c r="E27" s="682" t="str">
        <f>'23년(세부_실적)'!E27</f>
        <v>F32E1P_RPN</v>
      </c>
      <c r="F27" s="680" t="str">
        <f>'23년(세부_실적)'!F27</f>
        <v>882B</v>
      </c>
      <c r="G27" s="679" t="str">
        <f>'23년(세부_실적)'!G27</f>
        <v>구</v>
      </c>
      <c r="H27" s="679" t="str">
        <f>'23년(세부_실적)'!H27</f>
        <v>SY</v>
      </c>
      <c r="I27" s="677">
        <f>'23년(세부_실적)'!I27</f>
        <v>9.73</v>
      </c>
      <c r="J27" s="681">
        <f>'23년(세부_실적)'!J27</f>
        <v>0</v>
      </c>
      <c r="K27" s="682">
        <f>'23년(세부_실적)'!K27</f>
        <v>9.7200000000000006</v>
      </c>
      <c r="L27" s="681">
        <f>'23년(세부_실적)'!L27</f>
        <v>0</v>
      </c>
      <c r="M27" s="677">
        <f>'23년(세부_실적)'!M27</f>
        <v>9.7200000000000006</v>
      </c>
      <c r="N27" s="681">
        <f>'23년(세부_실적)'!N27</f>
        <v>0</v>
      </c>
      <c r="O27" s="677">
        <f>'23년(세부_실적)'!O27</f>
        <v>9.7200000000000006</v>
      </c>
      <c r="P27" s="681">
        <f>'23년(세부_실적)'!P27</f>
        <v>0</v>
      </c>
      <c r="Q27" s="683">
        <f>'23년(세부_실적)'!Q27</f>
        <v>69.22399999999999</v>
      </c>
      <c r="R27" s="578">
        <f>'23년(세부_실적)'!R27</f>
        <v>876.53862882450005</v>
      </c>
      <c r="U27" s="1014" t="s">
        <v>1980</v>
      </c>
      <c r="V27" s="1014" t="s">
        <v>1981</v>
      </c>
      <c r="W27" s="1014" t="s">
        <v>1982</v>
      </c>
      <c r="X27" s="1016">
        <f>+Q373</f>
        <v>90.600999999999971</v>
      </c>
      <c r="Y27" s="1016">
        <f>+R373</f>
        <v>1728.4622208611997</v>
      </c>
    </row>
    <row r="28" spans="2:25">
      <c r="B28" s="675">
        <f>'23년(세부_실적)'!B28</f>
        <v>0</v>
      </c>
      <c r="C28" s="710">
        <f>'23년(세부_실적)'!C28</f>
        <v>0</v>
      </c>
      <c r="D28" s="700">
        <f>'23년(세부_실적)'!D28</f>
        <v>0</v>
      </c>
      <c r="E28" s="701" t="str">
        <f>'23년(세부_실적)'!E28</f>
        <v>소   계</v>
      </c>
      <c r="F28" s="711">
        <f>'23년(세부_실적)'!F28</f>
        <v>0</v>
      </c>
      <c r="G28" s="712">
        <f>'23년(세부_실적)'!G28</f>
        <v>0</v>
      </c>
      <c r="H28" s="713">
        <f>'23년(세부_실적)'!H28</f>
        <v>0</v>
      </c>
      <c r="I28" s="714">
        <f>'23년(세부_실적)'!I28</f>
        <v>0</v>
      </c>
      <c r="J28" s="715">
        <f>'23년(세부_실적)'!J28</f>
        <v>0</v>
      </c>
      <c r="K28" s="716">
        <f>'23년(세부_실적)'!K28</f>
        <v>0</v>
      </c>
      <c r="L28" s="715">
        <f>'23년(세부_실적)'!L28</f>
        <v>0</v>
      </c>
      <c r="M28" s="714">
        <f>'23년(세부_실적)'!M28</f>
        <v>0</v>
      </c>
      <c r="N28" s="715">
        <f>'23년(세부_실적)'!N28</f>
        <v>0</v>
      </c>
      <c r="O28" s="714">
        <f>'23년(세부_실적)'!O28</f>
        <v>0</v>
      </c>
      <c r="P28" s="715">
        <f>'23년(세부_실적)'!P28</f>
        <v>0</v>
      </c>
      <c r="Q28" s="717">
        <f>'23년(세부_실적)'!Q28</f>
        <v>93.009999999999991</v>
      </c>
      <c r="R28" s="717">
        <f>'23년(세부_실적)'!R28</f>
        <v>1326.9414744117</v>
      </c>
      <c r="U28" s="1014" t="s">
        <v>1980</v>
      </c>
      <c r="V28" s="1014" t="s">
        <v>1970</v>
      </c>
      <c r="W28" s="1014" t="s">
        <v>1982</v>
      </c>
      <c r="X28" s="1016">
        <f>+Q392</f>
        <v>299.94699999999995</v>
      </c>
      <c r="Y28" s="1016">
        <f>+R392</f>
        <v>3505.9756805854008</v>
      </c>
    </row>
    <row r="29" spans="2:25">
      <c r="B29" s="718">
        <f>'23년(세부_실적)'!B29</f>
        <v>0</v>
      </c>
      <c r="C29" s="719" t="str">
        <f>'23년(세부_실적)'!C29</f>
        <v>제품계</v>
      </c>
      <c r="D29" s="712">
        <f>'23년(세부_실적)'!D29</f>
        <v>0</v>
      </c>
      <c r="E29" s="703">
        <f>'23년(세부_실적)'!E29</f>
        <v>0</v>
      </c>
      <c r="F29" s="703">
        <f>'23년(세부_실적)'!F29</f>
        <v>0</v>
      </c>
      <c r="G29" s="703">
        <f>'23년(세부_실적)'!G29</f>
        <v>0</v>
      </c>
      <c r="H29" s="720">
        <f>'23년(세부_실적)'!H29</f>
        <v>0</v>
      </c>
      <c r="I29" s="705">
        <f>'23년(세부_실적)'!I29</f>
        <v>0</v>
      </c>
      <c r="J29" s="706">
        <f>'23년(세부_실적)'!J29</f>
        <v>0</v>
      </c>
      <c r="K29" s="705">
        <f>'23년(세부_실적)'!K29</f>
        <v>0</v>
      </c>
      <c r="L29" s="705">
        <f>'23년(세부_실적)'!L29</f>
        <v>0</v>
      </c>
      <c r="M29" s="705">
        <f>'23년(세부_실적)'!M29</f>
        <v>0</v>
      </c>
      <c r="N29" s="705">
        <f>'23년(세부_실적)'!N29</f>
        <v>0</v>
      </c>
      <c r="O29" s="707">
        <f>'23년(세부_실적)'!O29</f>
        <v>0</v>
      </c>
      <c r="P29" s="706">
        <f>'23년(세부_실적)'!P29</f>
        <v>0</v>
      </c>
      <c r="Q29" s="721">
        <f>'23년(세부_실적)'!Q29</f>
        <v>288.66899999999998</v>
      </c>
      <c r="R29" s="721">
        <f>'23년(세부_실적)'!R29</f>
        <v>2670.7987647985001</v>
      </c>
      <c r="U29" s="1014" t="s">
        <v>1980</v>
      </c>
      <c r="V29" s="1014" t="s">
        <v>1983</v>
      </c>
      <c r="W29" s="1014" t="s">
        <v>1982</v>
      </c>
      <c r="X29" s="1016">
        <f>+Q395</f>
        <v>4.3460000000000001</v>
      </c>
      <c r="Y29" s="1016">
        <f>+R395</f>
        <v>50.146580923200005</v>
      </c>
    </row>
    <row r="30" spans="2:25">
      <c r="B30" s="667">
        <f>'23년(세부_실적)'!B30</f>
        <v>0</v>
      </c>
      <c r="C30" s="675" t="str">
        <f>'23년(세부_실적)'!C30</f>
        <v>SMPS</v>
      </c>
      <c r="D30" s="676" t="str">
        <f>'23년(세부_실적)'!D30</f>
        <v>TV</v>
      </c>
      <c r="E30" s="722" t="str">
        <f>'23년(세부_실적)'!E30</f>
        <v>P32SF_FPN</v>
      </c>
      <c r="F30" s="669" t="str">
        <f>'23년(세부_실적)'!F30</f>
        <v>844A</v>
      </c>
      <c r="G30" s="670" t="str">
        <f>'23년(세부_실적)'!G30</f>
        <v>구</v>
      </c>
      <c r="H30" s="723" t="str">
        <f>'23년(세부_실적)'!H30</f>
        <v>QD</v>
      </c>
      <c r="I30" s="724">
        <f>'23년(세부_실적)'!I30</f>
        <v>5.6</v>
      </c>
      <c r="J30" s="673">
        <f>'23년(세부_실적)'!J30</f>
        <v>0</v>
      </c>
      <c r="K30" s="725">
        <f>'23년(세부_실적)'!K30</f>
        <v>5.6</v>
      </c>
      <c r="L30" s="673">
        <f>'23년(세부_실적)'!L30</f>
        <v>0</v>
      </c>
      <c r="M30" s="672">
        <f>'23년(세부_실적)'!M30</f>
        <v>5.6</v>
      </c>
      <c r="N30" s="673">
        <f>'23년(세부_실적)'!N30</f>
        <v>0</v>
      </c>
      <c r="O30" s="724">
        <f>'23년(세부_실적)'!O30</f>
        <v>5.6</v>
      </c>
      <c r="P30" s="673">
        <f>'23년(세부_실적)'!P30</f>
        <v>0</v>
      </c>
      <c r="Q30" s="726">
        <f>'23년(세부_실적)'!Q30</f>
        <v>0</v>
      </c>
      <c r="R30" s="727">
        <f>'23년(세부_실적)'!R30</f>
        <v>0</v>
      </c>
      <c r="U30" s="1014" t="s">
        <v>1980</v>
      </c>
      <c r="V30" s="1014" t="s">
        <v>795</v>
      </c>
      <c r="W30" s="1014" t="s">
        <v>1982</v>
      </c>
      <c r="X30" s="1016">
        <f>+Q402</f>
        <v>0</v>
      </c>
      <c r="Y30" s="1016">
        <f>+R402</f>
        <v>0</v>
      </c>
    </row>
    <row r="31" spans="2:25">
      <c r="B31" s="667">
        <f>'23년(세부_실적)'!B31</f>
        <v>0</v>
      </c>
      <c r="C31" s="675">
        <f>'23년(세부_실적)'!C31</f>
        <v>0</v>
      </c>
      <c r="D31" s="676">
        <f>'23년(세부_실적)'!D31</f>
        <v>0</v>
      </c>
      <c r="E31" s="692" t="str">
        <f>'23년(세부_실적)'!E31</f>
        <v>P32SFN_FPN</v>
      </c>
      <c r="F31" s="678" t="str">
        <f>'23년(세부_실적)'!F31</f>
        <v>844B</v>
      </c>
      <c r="G31" s="679" t="str">
        <f>'23년(세부_실적)'!G31</f>
        <v>구</v>
      </c>
      <c r="H31" s="685" t="str">
        <f>'23년(세부_실적)'!H31</f>
        <v>QD</v>
      </c>
      <c r="I31" s="677">
        <f>'23년(세부_실적)'!I31</f>
        <v>7.03</v>
      </c>
      <c r="J31" s="681">
        <f>'23년(세부_실적)'!J31</f>
        <v>0</v>
      </c>
      <c r="K31" s="728">
        <f>'23년(세부_실적)'!K31</f>
        <v>7.03</v>
      </c>
      <c r="L31" s="681">
        <f>'23년(세부_실적)'!L31</f>
        <v>0</v>
      </c>
      <c r="M31" s="677">
        <f>'23년(세부_실적)'!M31</f>
        <v>7.03</v>
      </c>
      <c r="N31" s="681">
        <f>'23년(세부_실적)'!N31</f>
        <v>0</v>
      </c>
      <c r="O31" s="729">
        <f>'23년(세부_실적)'!O31</f>
        <v>7.03</v>
      </c>
      <c r="P31" s="681">
        <f>'23년(세부_실적)'!P31</f>
        <v>0</v>
      </c>
      <c r="Q31" s="686">
        <f>'23년(세부_실적)'!Q31</f>
        <v>0</v>
      </c>
      <c r="R31" s="687">
        <f>'23년(세부_실적)'!R31</f>
        <v>0</v>
      </c>
      <c r="U31" s="1014" t="s">
        <v>1984</v>
      </c>
      <c r="V31" s="1014" t="s">
        <v>1965</v>
      </c>
      <c r="W31" s="1014" t="s">
        <v>1985</v>
      </c>
      <c r="X31" s="1016">
        <f>+Q407</f>
        <v>0</v>
      </c>
      <c r="Y31" s="1016">
        <f>+R407</f>
        <v>0</v>
      </c>
    </row>
    <row r="32" spans="2:25">
      <c r="B32" s="667">
        <f>'23년(세부_실적)'!B32</f>
        <v>0</v>
      </c>
      <c r="C32" s="675">
        <f>'23년(세부_실적)'!C32</f>
        <v>0</v>
      </c>
      <c r="D32" s="676">
        <f>'23년(세부_실적)'!D32</f>
        <v>0</v>
      </c>
      <c r="E32" s="728" t="str">
        <f>'23년(세부_실적)'!E32</f>
        <v>P32MF_KPN</v>
      </c>
      <c r="F32" s="678" t="str">
        <f>'23년(세부_실적)'!F32</f>
        <v>844C</v>
      </c>
      <c r="G32" s="679" t="str">
        <f>'23년(세부_실적)'!G32</f>
        <v>구</v>
      </c>
      <c r="H32" s="680" t="str">
        <f>'23년(세부_실적)'!H32</f>
        <v>QD</v>
      </c>
      <c r="I32" s="677">
        <f>'23년(세부_실적)'!I32</f>
        <v>6.45</v>
      </c>
      <c r="J32" s="681">
        <f>'23년(세부_실적)'!J32</f>
        <v>0</v>
      </c>
      <c r="K32" s="682">
        <f>'23년(세부_실적)'!K32</f>
        <v>6.45</v>
      </c>
      <c r="L32" s="681">
        <f>'23년(세부_실적)'!L32</f>
        <v>0</v>
      </c>
      <c r="M32" s="677">
        <f>'23년(세부_실적)'!M32</f>
        <v>6.45</v>
      </c>
      <c r="N32" s="681">
        <f>'23년(세부_실적)'!N32</f>
        <v>0</v>
      </c>
      <c r="O32" s="677">
        <f>'23년(세부_실적)'!O32</f>
        <v>6.45</v>
      </c>
      <c r="P32" s="681">
        <f>'23년(세부_실적)'!P32</f>
        <v>0</v>
      </c>
      <c r="Q32" s="683">
        <f>'23년(세부_실적)'!Q32</f>
        <v>0</v>
      </c>
      <c r="R32" s="578">
        <f>'23년(세부_실적)'!R32</f>
        <v>0</v>
      </c>
      <c r="U32" s="1014" t="s">
        <v>801</v>
      </c>
      <c r="V32" s="1014" t="s">
        <v>1986</v>
      </c>
      <c r="W32" s="1014" t="s">
        <v>1987</v>
      </c>
      <c r="X32" s="1016">
        <f>+Q413</f>
        <v>0</v>
      </c>
      <c r="Y32" s="1016">
        <f>+R413</f>
        <v>0</v>
      </c>
    </row>
    <row r="33" spans="2:25">
      <c r="B33" s="667">
        <f>'23년(세부_실적)'!B33</f>
        <v>0</v>
      </c>
      <c r="C33" s="675">
        <f>'23년(세부_실적)'!C33</f>
        <v>0</v>
      </c>
      <c r="D33" s="676">
        <f>'23년(세부_실적)'!D33</f>
        <v>0</v>
      </c>
      <c r="E33" s="728" t="str">
        <f>'23년(세부_실적)'!E33</f>
        <v>P32SF_MPN</v>
      </c>
      <c r="F33" s="678" t="str">
        <f>'23년(세부_실적)'!F33</f>
        <v>844D</v>
      </c>
      <c r="G33" s="679" t="str">
        <f>'23년(세부_실적)'!G33</f>
        <v>구</v>
      </c>
      <c r="H33" s="680" t="str">
        <f>'23년(세부_실적)'!H33</f>
        <v>QD</v>
      </c>
      <c r="I33" s="677">
        <f>'23년(세부_실적)'!I33</f>
        <v>5.5</v>
      </c>
      <c r="J33" s="681">
        <f>'23년(세부_실적)'!J33</f>
        <v>0</v>
      </c>
      <c r="K33" s="682">
        <f>'23년(세부_실적)'!K33</f>
        <v>5.5</v>
      </c>
      <c r="L33" s="681">
        <f>'23년(세부_실적)'!L33</f>
        <v>0</v>
      </c>
      <c r="M33" s="677">
        <f>'23년(세부_실적)'!M33</f>
        <v>5.5</v>
      </c>
      <c r="N33" s="681">
        <f>'23년(세부_실적)'!N33</f>
        <v>0</v>
      </c>
      <c r="O33" s="677">
        <f>'23년(세부_실적)'!O33</f>
        <v>5.5</v>
      </c>
      <c r="P33" s="681">
        <f>'23년(세부_실적)'!P33</f>
        <v>0</v>
      </c>
      <c r="Q33" s="683">
        <f>'23년(세부_실적)'!Q33</f>
        <v>0</v>
      </c>
      <c r="R33" s="578">
        <f>'23년(세부_실적)'!R33</f>
        <v>0</v>
      </c>
      <c r="U33" s="1014" t="s">
        <v>801</v>
      </c>
      <c r="V33" s="1014" t="s">
        <v>1970</v>
      </c>
      <c r="W33" s="1014" t="s">
        <v>1988</v>
      </c>
      <c r="X33" s="1016">
        <f>+Q424</f>
        <v>63.988000000000007</v>
      </c>
      <c r="Y33" s="1016">
        <f>+R424</f>
        <v>1379.2945581074</v>
      </c>
    </row>
    <row r="34" spans="2:25">
      <c r="B34" s="667">
        <f>'23년(세부_실적)'!B34</f>
        <v>0</v>
      </c>
      <c r="C34" s="675">
        <f>'23년(세부_실적)'!C34</f>
        <v>0</v>
      </c>
      <c r="D34" s="676">
        <f>'23년(세부_실적)'!D34</f>
        <v>0</v>
      </c>
      <c r="E34" s="728" t="str">
        <f>'23년(세부_실적)'!E34</f>
        <v>P32SFN_MPN</v>
      </c>
      <c r="F34" s="678" t="str">
        <f>'23년(세부_실적)'!F34</f>
        <v>844E</v>
      </c>
      <c r="G34" s="679" t="str">
        <f>'23년(세부_실적)'!G34</f>
        <v>구</v>
      </c>
      <c r="H34" s="680" t="str">
        <f>'23년(세부_실적)'!H34</f>
        <v>QD</v>
      </c>
      <c r="I34" s="677">
        <f>'23년(세부_실적)'!I34</f>
        <v>5.95</v>
      </c>
      <c r="J34" s="681">
        <f>'23년(세부_실적)'!J34</f>
        <v>0</v>
      </c>
      <c r="K34" s="682">
        <f>'23년(세부_실적)'!K34</f>
        <v>5.95</v>
      </c>
      <c r="L34" s="681">
        <f>'23년(세부_실적)'!L34</f>
        <v>0</v>
      </c>
      <c r="M34" s="677">
        <f>'23년(세부_실적)'!M34</f>
        <v>5.95</v>
      </c>
      <c r="N34" s="681">
        <f>'23년(세부_실적)'!N34</f>
        <v>0</v>
      </c>
      <c r="O34" s="677">
        <f>'23년(세부_실적)'!O34</f>
        <v>5.95</v>
      </c>
      <c r="P34" s="681">
        <f>'23년(세부_실적)'!P34</f>
        <v>0</v>
      </c>
      <c r="Q34" s="683">
        <f>'23년(세부_실적)'!Q34</f>
        <v>0.1</v>
      </c>
      <c r="R34" s="578">
        <f>'23년(세부_실적)'!R34</f>
        <v>0.74118555000000019</v>
      </c>
      <c r="U34" s="1014" t="s">
        <v>801</v>
      </c>
      <c r="V34" s="1014" t="s">
        <v>1965</v>
      </c>
      <c r="W34" s="1014" t="s">
        <v>1988</v>
      </c>
      <c r="X34" s="1016">
        <f>+Q425</f>
        <v>0</v>
      </c>
      <c r="Y34" s="1016">
        <f>+R425</f>
        <v>0</v>
      </c>
    </row>
    <row r="35" spans="2:25">
      <c r="B35" s="667">
        <f>'23년(세부_실적)'!B35</f>
        <v>0</v>
      </c>
      <c r="C35" s="667">
        <f>'23년(세부_실적)'!C35</f>
        <v>0</v>
      </c>
      <c r="D35" s="693">
        <f>'23년(세부_실적)'!D35</f>
        <v>0</v>
      </c>
      <c r="E35" s="682" t="str">
        <f>'23년(세부_실적)'!E35</f>
        <v>P230NQ_NPN</v>
      </c>
      <c r="F35" s="678" t="str">
        <f>'23년(세부_실적)'!F35</f>
        <v>933A</v>
      </c>
      <c r="G35" s="679" t="str">
        <f>'23년(세부_실적)'!G35</f>
        <v>구</v>
      </c>
      <c r="H35" s="680" t="str">
        <f>'23년(세부_실적)'!H35</f>
        <v>SY</v>
      </c>
      <c r="I35" s="682">
        <f>'23년(세부_실적)'!I35</f>
        <v>18.7</v>
      </c>
      <c r="J35" s="730">
        <f>'23년(세부_실적)'!J35</f>
        <v>0</v>
      </c>
      <c r="K35" s="682">
        <f>'23년(세부_실적)'!K35</f>
        <v>18.7</v>
      </c>
      <c r="L35" s="730">
        <f>'23년(세부_실적)'!L35</f>
        <v>0</v>
      </c>
      <c r="M35" s="682">
        <f>'23년(세부_실적)'!M35</f>
        <v>18.7</v>
      </c>
      <c r="N35" s="730">
        <f>'23년(세부_실적)'!N35</f>
        <v>0</v>
      </c>
      <c r="O35" s="682">
        <f>'23년(세부_실적)'!O35</f>
        <v>18.7</v>
      </c>
      <c r="P35" s="681">
        <f>'23년(세부_실적)'!P35</f>
        <v>0</v>
      </c>
      <c r="Q35" s="688">
        <f>'23년(세부_실적)'!Q35</f>
        <v>0.39600000000000002</v>
      </c>
      <c r="R35" s="575">
        <f>'23년(세부_실적)'!R35</f>
        <v>9.5059138680000004</v>
      </c>
      <c r="U35" s="1014" t="s">
        <v>1989</v>
      </c>
      <c r="V35" s="1014" t="s">
        <v>1970</v>
      </c>
      <c r="W35" s="1014" t="s">
        <v>1990</v>
      </c>
      <c r="X35" s="1016">
        <f>+Q609</f>
        <v>2297.8460000000005</v>
      </c>
      <c r="Y35" s="1016">
        <f>+R609</f>
        <v>32287.643576980499</v>
      </c>
    </row>
    <row r="36" spans="2:25">
      <c r="B36" s="667" t="e">
        <f>'23년(세부_실적)'!#REF!</f>
        <v>#REF!</v>
      </c>
      <c r="C36" s="667" t="e">
        <f>'23년(세부_실적)'!#REF!</f>
        <v>#REF!</v>
      </c>
      <c r="D36" s="693" t="e">
        <f>'23년(세부_실적)'!#REF!</f>
        <v>#REF!</v>
      </c>
      <c r="E36" s="731" t="e">
        <f>'23년(세부_실적)'!#REF!</f>
        <v>#REF!</v>
      </c>
      <c r="F36" s="678" t="e">
        <f>'23년(세부_실적)'!#REF!</f>
        <v>#REF!</v>
      </c>
      <c r="G36" s="679" t="e">
        <f>'23년(세부_실적)'!#REF!</f>
        <v>#REF!</v>
      </c>
      <c r="H36" s="680" t="e">
        <f>'23년(세부_실적)'!#REF!</f>
        <v>#REF!</v>
      </c>
      <c r="I36" s="682" t="e">
        <f>'23년(세부_실적)'!#REF!</f>
        <v>#REF!</v>
      </c>
      <c r="J36" s="730" t="e">
        <f>'23년(세부_실적)'!#REF!</f>
        <v>#REF!</v>
      </c>
      <c r="K36" s="732" t="e">
        <f>'23년(세부_실적)'!#REF!</f>
        <v>#REF!</v>
      </c>
      <c r="L36" s="730" t="e">
        <f>'23년(세부_실적)'!#REF!</f>
        <v>#REF!</v>
      </c>
      <c r="M36" s="682" t="e">
        <f>'23년(세부_실적)'!#REF!</f>
        <v>#REF!</v>
      </c>
      <c r="N36" s="730" t="e">
        <f>'23년(세부_실적)'!#REF!</f>
        <v>#REF!</v>
      </c>
      <c r="O36" s="682" t="e">
        <f>'23년(세부_실적)'!#REF!</f>
        <v>#REF!</v>
      </c>
      <c r="P36" s="681" t="e">
        <f>'23년(세부_실적)'!#REF!</f>
        <v>#REF!</v>
      </c>
      <c r="Q36" s="688" t="e">
        <f>'23년(세부_실적)'!#REF!</f>
        <v>#REF!</v>
      </c>
      <c r="R36" s="575" t="e">
        <f>'23년(세부_실적)'!#REF!</f>
        <v>#REF!</v>
      </c>
      <c r="U36" s="1014" t="s">
        <v>1989</v>
      </c>
      <c r="V36" s="1014" t="s">
        <v>1965</v>
      </c>
      <c r="W36" s="1014" t="s">
        <v>1990</v>
      </c>
      <c r="X36" s="1016">
        <f>+Q624</f>
        <v>98.52800000000002</v>
      </c>
      <c r="Y36" s="1016">
        <f>+R624</f>
        <v>430.90175700000003</v>
      </c>
    </row>
    <row r="37" spans="2:25">
      <c r="B37" s="667">
        <f>'23년(세부_실적)'!B36</f>
        <v>0</v>
      </c>
      <c r="C37" s="667">
        <f>'23년(세부_실적)'!C36</f>
        <v>0</v>
      </c>
      <c r="D37" s="693">
        <f>'23년(세부_실적)'!D36</f>
        <v>0</v>
      </c>
      <c r="E37" s="731" t="str">
        <f>'23년(세부_실적)'!E36</f>
        <v>P230NQ_TPN</v>
      </c>
      <c r="F37" s="678" t="str">
        <f>'23년(세부_실적)'!F36</f>
        <v>1066B</v>
      </c>
      <c r="G37" s="679" t="str">
        <f>'23년(세부_실적)'!G36</f>
        <v>구</v>
      </c>
      <c r="H37" s="680" t="str">
        <f>'23년(세부_실적)'!H36</f>
        <v>SY</v>
      </c>
      <c r="I37" s="682">
        <f>'23년(세부_실적)'!I36</f>
        <v>19.73</v>
      </c>
      <c r="J37" s="730">
        <f>'23년(세부_실적)'!J36</f>
        <v>0</v>
      </c>
      <c r="K37" s="732">
        <f>'23년(세부_실적)'!K36</f>
        <v>19.72</v>
      </c>
      <c r="L37" s="730">
        <f>'23년(세부_실적)'!L36</f>
        <v>0</v>
      </c>
      <c r="M37" s="682">
        <f>'23년(세부_실적)'!M36</f>
        <v>19.72</v>
      </c>
      <c r="N37" s="730">
        <f>'23년(세부_실적)'!N36</f>
        <v>0</v>
      </c>
      <c r="O37" s="682">
        <f>'23년(세부_실적)'!O36</f>
        <v>19.72</v>
      </c>
      <c r="P37" s="681">
        <f>'23년(세부_실적)'!P36</f>
        <v>0</v>
      </c>
      <c r="Q37" s="688">
        <f>'23년(세부_실적)'!Q36</f>
        <v>128.42099999999999</v>
      </c>
      <c r="R37" s="575">
        <f>'23년(세부_실적)'!R36</f>
        <v>3291.9751412179999</v>
      </c>
      <c r="U37" s="1014" t="s">
        <v>1991</v>
      </c>
      <c r="V37" s="1014" t="s">
        <v>1992</v>
      </c>
      <c r="W37" s="1014" t="s">
        <v>1969</v>
      </c>
      <c r="X37" s="1016">
        <f>+Q635</f>
        <v>878.98199999999997</v>
      </c>
      <c r="Y37" s="1016">
        <f>+R635</f>
        <v>7502.5664761415601</v>
      </c>
    </row>
    <row r="38" spans="2:25">
      <c r="B38" s="667">
        <f>'23년(세부_실적)'!B37</f>
        <v>0</v>
      </c>
      <c r="C38" s="667">
        <f>'23년(세부_실적)'!C37</f>
        <v>0</v>
      </c>
      <c r="D38" s="693">
        <f>'23년(세부_실적)'!D37</f>
        <v>0</v>
      </c>
      <c r="E38" s="728" t="str">
        <f>'23년(세부_실적)'!E37</f>
        <v>P270NQ_NPN</v>
      </c>
      <c r="F38" s="678" t="str">
        <f>'23년(세부_실적)'!F37</f>
        <v>934A</v>
      </c>
      <c r="G38" s="679" t="str">
        <f>'23년(세부_실적)'!G37</f>
        <v>구</v>
      </c>
      <c r="H38" s="680" t="str">
        <f>'23년(세부_실적)'!H37</f>
        <v>SY</v>
      </c>
      <c r="I38" s="682">
        <f>'23년(세부_실적)'!I37</f>
        <v>21.1</v>
      </c>
      <c r="J38" s="730">
        <f>'23년(세부_실적)'!J37</f>
        <v>0</v>
      </c>
      <c r="K38" s="682">
        <f>'23년(세부_실적)'!K37</f>
        <v>21.1</v>
      </c>
      <c r="L38" s="730">
        <f>'23년(세부_실적)'!L37</f>
        <v>0</v>
      </c>
      <c r="M38" s="682">
        <f>'23년(세부_실적)'!M37</f>
        <v>21.1</v>
      </c>
      <c r="N38" s="730">
        <f>'23년(세부_실적)'!N37</f>
        <v>0</v>
      </c>
      <c r="O38" s="682">
        <f>'23년(세부_실적)'!O37</f>
        <v>21.1</v>
      </c>
      <c r="P38" s="681">
        <f>'23년(세부_실적)'!P37</f>
        <v>0</v>
      </c>
      <c r="Q38" s="688">
        <f>'23년(세부_실적)'!Q37</f>
        <v>0.47399999999999998</v>
      </c>
      <c r="R38" s="575">
        <f>'23년(세부_실적)'!R37</f>
        <v>12.707180022000003</v>
      </c>
      <c r="U38" s="1014" t="s">
        <v>1993</v>
      </c>
      <c r="V38" s="1014" t="s">
        <v>1970</v>
      </c>
      <c r="W38" s="1014" t="s">
        <v>1994</v>
      </c>
      <c r="X38" s="1016">
        <f>+Q699</f>
        <v>150.63400000000001</v>
      </c>
      <c r="Y38" s="1016">
        <f>+R699</f>
        <v>930.71143334769999</v>
      </c>
    </row>
    <row r="39" spans="2:25">
      <c r="B39" s="667">
        <f>'23년(세부_실적)'!B38</f>
        <v>0</v>
      </c>
      <c r="C39" s="667">
        <f>'23년(세부_실적)'!C38</f>
        <v>0</v>
      </c>
      <c r="D39" s="693">
        <f>'23년(세부_실적)'!D38</f>
        <v>0</v>
      </c>
      <c r="E39" s="682" t="str">
        <f>'23년(세부_실적)'!E38</f>
        <v>P270NQB_NPN</v>
      </c>
      <c r="F39" s="678" t="str">
        <f>'23년(세부_실적)'!F38</f>
        <v>934B</v>
      </c>
      <c r="G39" s="679" t="str">
        <f>'23년(세부_실적)'!G38</f>
        <v>구</v>
      </c>
      <c r="H39" s="680" t="str">
        <f>'23년(세부_실적)'!H38</f>
        <v>SY</v>
      </c>
      <c r="I39" s="682">
        <f>'23년(세부_실적)'!I38</f>
        <v>20.89</v>
      </c>
      <c r="J39" s="730">
        <f>'23년(세부_실적)'!J38</f>
        <v>0</v>
      </c>
      <c r="K39" s="682">
        <f>'23년(세부_실적)'!K38</f>
        <v>20.89</v>
      </c>
      <c r="L39" s="730">
        <f>'23년(세부_실적)'!L38</f>
        <v>0</v>
      </c>
      <c r="M39" s="682">
        <f>'23년(세부_실적)'!M38</f>
        <v>20.89</v>
      </c>
      <c r="N39" s="730">
        <f>'23년(세부_실적)'!N38</f>
        <v>0</v>
      </c>
      <c r="O39" s="682">
        <f>'23년(세부_실적)'!O38</f>
        <v>20.89</v>
      </c>
      <c r="P39" s="681">
        <f>'23년(세부_실적)'!P38</f>
        <v>0</v>
      </c>
      <c r="Q39" s="688">
        <f>'23년(세부_실적)'!Q38</f>
        <v>0.16800000000000001</v>
      </c>
      <c r="R39" s="575">
        <f>'23년(세부_실적)'!R38</f>
        <v>4.3717739688000004</v>
      </c>
      <c r="U39" s="1014" t="s">
        <v>1993</v>
      </c>
      <c r="V39" s="1014" t="s">
        <v>1995</v>
      </c>
      <c r="W39" s="1014" t="s">
        <v>1994</v>
      </c>
      <c r="X39" s="1016">
        <f>+Q867+Q877+Q883</f>
        <v>666.55799999999942</v>
      </c>
      <c r="Y39" s="1016">
        <f>+R867+R877+R883</f>
        <v>7844.3055031659014</v>
      </c>
    </row>
    <row r="40" spans="2:25">
      <c r="B40" s="667" t="e">
        <f>'23년(세부_실적)'!#REF!</f>
        <v>#REF!</v>
      </c>
      <c r="C40" s="667" t="e">
        <f>'23년(세부_실적)'!#REF!</f>
        <v>#REF!</v>
      </c>
      <c r="D40" s="693" t="e">
        <f>'23년(세부_실적)'!#REF!</f>
        <v>#REF!</v>
      </c>
      <c r="E40" s="731" t="e">
        <f>'23년(세부_실적)'!#REF!</f>
        <v>#REF!</v>
      </c>
      <c r="F40" s="678" t="e">
        <f>'23년(세부_실적)'!#REF!</f>
        <v>#REF!</v>
      </c>
      <c r="G40" s="679" t="e">
        <f>'23년(세부_실적)'!#REF!</f>
        <v>#REF!</v>
      </c>
      <c r="H40" s="680" t="e">
        <f>'23년(세부_실적)'!#REF!</f>
        <v>#REF!</v>
      </c>
      <c r="I40" s="682" t="e">
        <f>'23년(세부_실적)'!#REF!</f>
        <v>#REF!</v>
      </c>
      <c r="J40" s="730" t="e">
        <f>'23년(세부_실적)'!#REF!</f>
        <v>#REF!</v>
      </c>
      <c r="K40" s="732" t="e">
        <f>'23년(세부_실적)'!#REF!</f>
        <v>#REF!</v>
      </c>
      <c r="L40" s="730" t="e">
        <f>'23년(세부_실적)'!#REF!</f>
        <v>#REF!</v>
      </c>
      <c r="M40" s="682" t="e">
        <f>'23년(세부_실적)'!#REF!</f>
        <v>#REF!</v>
      </c>
      <c r="N40" s="730" t="e">
        <f>'23년(세부_실적)'!#REF!</f>
        <v>#REF!</v>
      </c>
      <c r="O40" s="682" t="e">
        <f>'23년(세부_실적)'!#REF!</f>
        <v>#REF!</v>
      </c>
      <c r="P40" s="682" t="e">
        <f>'23년(세부_실적)'!#REF!</f>
        <v>#REF!</v>
      </c>
      <c r="Q40" s="688" t="e">
        <f>'23년(세부_실적)'!#REF!</f>
        <v>#REF!</v>
      </c>
      <c r="R40" s="575" t="e">
        <f>'23년(세부_실적)'!#REF!</f>
        <v>#REF!</v>
      </c>
      <c r="U40" s="1014" t="s">
        <v>1996</v>
      </c>
      <c r="V40" s="1014" t="s">
        <v>785</v>
      </c>
      <c r="W40" s="1014" t="s">
        <v>1982</v>
      </c>
      <c r="X40" s="1016">
        <f>+Q891</f>
        <v>0</v>
      </c>
      <c r="Y40" s="1016">
        <f>+R891</f>
        <v>0</v>
      </c>
    </row>
    <row r="41" spans="2:25">
      <c r="B41" s="667">
        <f>'23년(세부_실적)'!B39</f>
        <v>0</v>
      </c>
      <c r="C41" s="667">
        <f>'23년(세부_실적)'!C39</f>
        <v>0</v>
      </c>
      <c r="D41" s="693">
        <f>'23년(세부_실적)'!D39</f>
        <v>0</v>
      </c>
      <c r="E41" s="731" t="str">
        <f>'23년(세부_실적)'!E39</f>
        <v>P270NQ_TPN</v>
      </c>
      <c r="F41" s="678" t="str">
        <f>'23년(세부_실적)'!F39</f>
        <v>1066A</v>
      </c>
      <c r="G41" s="679" t="str">
        <f>'23년(세부_실적)'!G39</f>
        <v>구</v>
      </c>
      <c r="H41" s="680" t="str">
        <f>'23년(세부_실적)'!H39</f>
        <v>SY</v>
      </c>
      <c r="I41" s="682">
        <f>'23년(세부_실적)'!I39</f>
        <v>21.72</v>
      </c>
      <c r="J41" s="730">
        <f>'23년(세부_실적)'!J39</f>
        <v>0</v>
      </c>
      <c r="K41" s="732">
        <f>'23년(세부_실적)'!K39</f>
        <v>21.71</v>
      </c>
      <c r="L41" s="730">
        <f>'23년(세부_실적)'!L39</f>
        <v>0</v>
      </c>
      <c r="M41" s="682">
        <f>'23년(세부_실적)'!M39</f>
        <v>21.71</v>
      </c>
      <c r="N41" s="730">
        <f>'23년(세부_실적)'!N39</f>
        <v>0</v>
      </c>
      <c r="O41" s="682">
        <f>'23년(세부_실적)'!O39</f>
        <v>21.71</v>
      </c>
      <c r="P41" s="682">
        <f>'23년(세부_실적)'!P39</f>
        <v>0</v>
      </c>
      <c r="Q41" s="688">
        <f>'23년(세부_실적)'!Q39</f>
        <v>61.064</v>
      </c>
      <c r="R41" s="575">
        <f>'23년(세부_실적)'!R39</f>
        <v>1729.4951637383999</v>
      </c>
      <c r="U41" s="1014" t="s">
        <v>1997</v>
      </c>
      <c r="V41" s="1014" t="s">
        <v>1999</v>
      </c>
      <c r="W41" s="1014" t="s">
        <v>2000</v>
      </c>
      <c r="X41" s="1016">
        <f>+Q900</f>
        <v>0.16400000000000001</v>
      </c>
      <c r="Y41" s="1016">
        <f>+R900</f>
        <v>14.88</v>
      </c>
    </row>
    <row r="42" spans="2:25">
      <c r="B42" s="691">
        <f>'23년(세부_실적)'!B40</f>
        <v>0</v>
      </c>
      <c r="C42" s="691">
        <f>'23년(세부_실적)'!C40</f>
        <v>0</v>
      </c>
      <c r="D42" s="691">
        <f>'23년(세부_실적)'!D40</f>
        <v>0</v>
      </c>
      <c r="E42" s="677" t="str">
        <f>'23년(세부_실적)'!E40</f>
        <v>P230NQ_TPN (CKD)</v>
      </c>
      <c r="F42" s="733" t="str">
        <f>'23년(세부_실적)'!F40</f>
        <v>1066B</v>
      </c>
      <c r="G42" s="689" t="str">
        <f>'23년(세부_실적)'!G40</f>
        <v>신</v>
      </c>
      <c r="H42" s="680" t="str">
        <f>'23년(세부_실적)'!H40</f>
        <v>SY</v>
      </c>
      <c r="I42" s="677">
        <f>'23년(세부_실적)'!I40</f>
        <v>18.75</v>
      </c>
      <c r="J42" s="734">
        <f>'23년(세부_실적)'!J40</f>
        <v>0</v>
      </c>
      <c r="K42" s="677">
        <f>'23년(세부_실적)'!K40</f>
        <v>18.75</v>
      </c>
      <c r="L42" s="681">
        <f>'23년(세부_실적)'!L40</f>
        <v>0</v>
      </c>
      <c r="M42" s="677">
        <f>'23년(세부_실적)'!M40</f>
        <v>18.75</v>
      </c>
      <c r="N42" s="681">
        <f>'23년(세부_실적)'!N40</f>
        <v>0</v>
      </c>
      <c r="O42" s="735">
        <f>'23년(세부_실적)'!O40</f>
        <v>18.75</v>
      </c>
      <c r="P42" s="734">
        <f>'23년(세부_실적)'!P40</f>
        <v>0</v>
      </c>
      <c r="Q42" s="688">
        <f>'23년(세부_실적)'!Q40</f>
        <v>7.7040000000000006</v>
      </c>
      <c r="R42" s="575">
        <f>'23년(세부_실적)'!R40</f>
        <v>186.87910987500001</v>
      </c>
      <c r="U42" s="1014" t="s">
        <v>1998</v>
      </c>
      <c r="X42" s="1016">
        <f>+Q901</f>
        <v>0.64500000000000002</v>
      </c>
      <c r="Y42" s="1016">
        <f>+R901</f>
        <v>282.309821</v>
      </c>
    </row>
    <row r="43" spans="2:25" outlineLevel="1">
      <c r="B43" s="691">
        <f>'23년(세부_실적)'!B41</f>
        <v>0</v>
      </c>
      <c r="C43" s="691">
        <f>'23년(세부_실적)'!C41</f>
        <v>0</v>
      </c>
      <c r="D43" s="691">
        <f>'23년(세부_실적)'!D41</f>
        <v>0</v>
      </c>
      <c r="E43" s="677" t="str">
        <f>'23년(세부_실적)'!E41</f>
        <v>P270NQ_TPN (CKD)</v>
      </c>
      <c r="F43" s="733" t="str">
        <f>'23년(세부_실적)'!F41</f>
        <v>1066A</v>
      </c>
      <c r="G43" s="689" t="str">
        <f>'23년(세부_실적)'!G41</f>
        <v>신</v>
      </c>
      <c r="H43" s="680" t="str">
        <f>'23년(세부_실적)'!H41</f>
        <v>SY</v>
      </c>
      <c r="I43" s="677">
        <f>'23년(세부_실적)'!I41</f>
        <v>20.64</v>
      </c>
      <c r="J43" s="734">
        <f>'23년(세부_실적)'!J41</f>
        <v>0</v>
      </c>
      <c r="K43" s="677">
        <f>'23년(세부_실적)'!K41</f>
        <v>20.64</v>
      </c>
      <c r="L43" s="681">
        <f>'23년(세부_실적)'!L41</f>
        <v>0</v>
      </c>
      <c r="M43" s="677">
        <f>'23년(세부_실적)'!M41</f>
        <v>20.64</v>
      </c>
      <c r="N43" s="681">
        <f>'23년(세부_실적)'!N41</f>
        <v>0</v>
      </c>
      <c r="O43" s="735">
        <f>'23년(세부_실적)'!O41</f>
        <v>20.64</v>
      </c>
      <c r="P43" s="734">
        <f>'23년(세부_실적)'!P41</f>
        <v>0</v>
      </c>
      <c r="Q43" s="688">
        <f>'23년(세부_실적)'!Q41</f>
        <v>0</v>
      </c>
      <c r="R43" s="575">
        <f>'23년(세부_실적)'!R41</f>
        <v>0</v>
      </c>
    </row>
    <row r="44" spans="2:25" outlineLevel="1">
      <c r="B44" s="691">
        <f>'23년(세부_실적)'!B42</f>
        <v>0</v>
      </c>
      <c r="C44" s="691">
        <f>'23년(세부_실적)'!C42</f>
        <v>0</v>
      </c>
      <c r="D44" s="691">
        <f>'23년(세부_실적)'!D42</f>
        <v>0</v>
      </c>
      <c r="E44" s="677" t="str">
        <f>'23년(세부_실적)'!E42</f>
        <v>P270NQ_APN</v>
      </c>
      <c r="F44" s="733" t="str">
        <f>'23년(세부_실적)'!F42</f>
        <v>1066C</v>
      </c>
      <c r="G44" s="689" t="str">
        <f>'23년(세부_실적)'!G42</f>
        <v>신</v>
      </c>
      <c r="H44" s="680" t="str">
        <f>'23년(세부_실적)'!H42</f>
        <v>SY</v>
      </c>
      <c r="I44" s="677">
        <f>'23년(세부_실적)'!I42</f>
        <v>25.09</v>
      </c>
      <c r="J44" s="734">
        <f>'23년(세부_실적)'!J42</f>
        <v>0</v>
      </c>
      <c r="K44" s="677">
        <f>'23년(세부_실적)'!K42</f>
        <v>23.89</v>
      </c>
      <c r="L44" s="681">
        <f>'23년(세부_실적)'!L42</f>
        <v>0</v>
      </c>
      <c r="M44" s="677">
        <f>'23년(세부_실적)'!M42</f>
        <v>23.89</v>
      </c>
      <c r="N44" s="681">
        <f>'23년(세부_실적)'!N42</f>
        <v>0</v>
      </c>
      <c r="O44" s="735">
        <f>'23년(세부_실적)'!O42</f>
        <v>23.89</v>
      </c>
      <c r="P44" s="734">
        <f>'23년(세부_실적)'!P42</f>
        <v>0</v>
      </c>
      <c r="Q44" s="688">
        <f>'23년(세부_실적)'!Q42</f>
        <v>263.39400000000001</v>
      </c>
      <c r="R44" s="575">
        <f>'23년(세부_실적)'!R42</f>
        <v>8278.3563668717998</v>
      </c>
    </row>
    <row r="45" spans="2:25" outlineLevel="1">
      <c r="B45" s="691">
        <f>'23년(세부_실적)'!B44</f>
        <v>0</v>
      </c>
      <c r="C45" s="691">
        <f>'23년(세부_실적)'!C44</f>
        <v>0</v>
      </c>
      <c r="D45" s="691">
        <f>'23년(세부_실적)'!D44</f>
        <v>0</v>
      </c>
      <c r="E45" s="677" t="str">
        <f>'23년(세부_실적)'!E44</f>
        <v>P270NQ_APND</v>
      </c>
      <c r="F45" s="733" t="str">
        <f>'23년(세부_실적)'!F44</f>
        <v>1066D</v>
      </c>
      <c r="G45" s="689" t="str">
        <f>'23년(세부_실적)'!G44</f>
        <v>신</v>
      </c>
      <c r="H45" s="680" t="str">
        <f>'23년(세부_실적)'!H44</f>
        <v>SY</v>
      </c>
      <c r="I45" s="677">
        <f>'23년(세부_실적)'!I44</f>
        <v>25.09</v>
      </c>
      <c r="J45" s="734">
        <f>'23년(세부_실적)'!J44</f>
        <v>0</v>
      </c>
      <c r="K45" s="677">
        <f>'23년(세부_실적)'!K44</f>
        <v>23.89</v>
      </c>
      <c r="L45" s="681">
        <f>'23년(세부_실적)'!L44</f>
        <v>0</v>
      </c>
      <c r="M45" s="677">
        <f>'23년(세부_실적)'!M44</f>
        <v>23.89</v>
      </c>
      <c r="N45" s="681">
        <f>'23년(세부_실적)'!N44</f>
        <v>0</v>
      </c>
      <c r="O45" s="735">
        <f>'23년(세부_실적)'!O44</f>
        <v>23.89</v>
      </c>
      <c r="P45" s="734">
        <f>'23년(세부_실적)'!P44</f>
        <v>0</v>
      </c>
      <c r="Q45" s="688">
        <f>'23년(세부_실적)'!Q44</f>
        <v>125.172</v>
      </c>
      <c r="R45" s="575">
        <f>'23년(세부_실적)'!R44</f>
        <v>3933.5487394373995</v>
      </c>
    </row>
    <row r="46" spans="2:25" outlineLevel="1">
      <c r="B46" s="667">
        <f>'23년(세부_실적)'!B46</f>
        <v>0</v>
      </c>
      <c r="C46" s="667">
        <f>'23년(세부_실적)'!C46</f>
        <v>0</v>
      </c>
      <c r="D46" s="693">
        <f>'23년(세부_실적)'!D46</f>
        <v>0</v>
      </c>
      <c r="E46" s="682" t="str">
        <f>'23년(세부_실적)'!E46</f>
        <v>L55SA8NA_APN</v>
      </c>
      <c r="F46" s="679" t="str">
        <f>'23년(세부_실적)'!F46</f>
        <v>1114A</v>
      </c>
      <c r="G46" s="689" t="str">
        <f>'23년(세부_실적)'!G46</f>
        <v>신</v>
      </c>
      <c r="H46" s="680" t="str">
        <f>'23년(세부_실적)'!H46</f>
        <v>SY</v>
      </c>
      <c r="I46" s="682">
        <f>'23년(세부_실적)'!I46</f>
        <v>29.23</v>
      </c>
      <c r="J46" s="730">
        <f>'23년(세부_실적)'!J46</f>
        <v>0</v>
      </c>
      <c r="K46" s="682">
        <f>'23년(세부_실적)'!K46</f>
        <v>29.23</v>
      </c>
      <c r="L46" s="730">
        <f>'23년(세부_실적)'!L46</f>
        <v>0</v>
      </c>
      <c r="M46" s="682">
        <f>'23년(세부_실적)'!M46</f>
        <v>29.23</v>
      </c>
      <c r="N46" s="730">
        <f>'23년(세부_실적)'!N46</f>
        <v>0</v>
      </c>
      <c r="O46" s="682">
        <f>'23년(세부_실적)'!O46</f>
        <v>29.23</v>
      </c>
      <c r="P46" s="681">
        <f>'23년(세부_실적)'!P46</f>
        <v>0</v>
      </c>
      <c r="Q46" s="688">
        <f>'23년(세부_실적)'!Q46</f>
        <v>2.165</v>
      </c>
      <c r="R46" s="575">
        <f>'23년(세부_실적)'!R46</f>
        <v>83.138798386999994</v>
      </c>
    </row>
    <row r="47" spans="2:25" outlineLevel="1">
      <c r="B47" s="667">
        <f>'23년(세부_실적)'!B47</f>
        <v>0</v>
      </c>
      <c r="C47" s="667">
        <f>'23년(세부_실적)'!C47</f>
        <v>0</v>
      </c>
      <c r="D47" s="693">
        <f>'23년(세부_실적)'!D47</f>
        <v>0</v>
      </c>
      <c r="E47" s="736" t="str">
        <f>'23년(세부_실적)'!E47</f>
        <v>L55SA9NA_APN</v>
      </c>
      <c r="F47" s="737" t="str">
        <f>'23년(세부_실적)'!F47</f>
        <v>1114B</v>
      </c>
      <c r="G47" s="738" t="str">
        <f>'23년(세부_실적)'!G47</f>
        <v>신</v>
      </c>
      <c r="H47" s="739" t="str">
        <f>'23년(세부_실적)'!H47</f>
        <v>SY</v>
      </c>
      <c r="I47" s="736">
        <f>'23년(세부_실적)'!I47</f>
        <v>31.67</v>
      </c>
      <c r="J47" s="740">
        <f>'23년(세부_실적)'!J47</f>
        <v>0</v>
      </c>
      <c r="K47" s="736">
        <f>'23년(세부_실적)'!K47</f>
        <v>31.67</v>
      </c>
      <c r="L47" s="740">
        <f>'23년(세부_실적)'!L47</f>
        <v>0</v>
      </c>
      <c r="M47" s="736">
        <f>'23년(세부_실적)'!M47</f>
        <v>31.67</v>
      </c>
      <c r="N47" s="740">
        <f>'23년(세부_실적)'!N47</f>
        <v>0</v>
      </c>
      <c r="O47" s="736">
        <f>'23년(세부_실적)'!O47</f>
        <v>31.67</v>
      </c>
      <c r="P47" s="741">
        <f>'23년(세부_실적)'!P47</f>
        <v>0</v>
      </c>
      <c r="Q47" s="742">
        <f>'23년(세부_실적)'!Q47</f>
        <v>2.8249999999999997</v>
      </c>
      <c r="R47" s="576">
        <f>'23년(세부_실적)'!R47</f>
        <v>116.88512773600002</v>
      </c>
    </row>
    <row r="48" spans="2:25" outlineLevel="1">
      <c r="B48" s="667">
        <f>'23년(세부_실적)'!B48</f>
        <v>0</v>
      </c>
      <c r="C48" s="667">
        <f>'23년(세부_실적)'!C48</f>
        <v>0</v>
      </c>
      <c r="D48" s="693">
        <f>'23년(세부_실적)'!D48</f>
        <v>0</v>
      </c>
      <c r="E48" s="698" t="str">
        <f>'23년(세부_실적)'!E48</f>
        <v>P55SA9N_APN</v>
      </c>
      <c r="F48" s="696" t="str">
        <f>'23년(세부_실적)'!F48</f>
        <v>1123A</v>
      </c>
      <c r="G48" s="743" t="str">
        <f>'23년(세부_실적)'!G48</f>
        <v>신</v>
      </c>
      <c r="H48" s="744" t="str">
        <f>'23년(세부_실적)'!H48</f>
        <v>SY</v>
      </c>
      <c r="I48" s="698">
        <f>'23년(세부_실적)'!I48</f>
        <v>30.33</v>
      </c>
      <c r="J48" s="745">
        <f>'23년(세부_실적)'!J48</f>
        <v>0</v>
      </c>
      <c r="K48" s="698">
        <f>'23년(세부_실적)'!K48</f>
        <v>30.33</v>
      </c>
      <c r="L48" s="745">
        <f>'23년(세부_실적)'!L48</f>
        <v>0</v>
      </c>
      <c r="M48" s="698">
        <f>'23년(세부_실적)'!M48</f>
        <v>30.33</v>
      </c>
      <c r="N48" s="745">
        <f>'23년(세부_실적)'!N48</f>
        <v>0</v>
      </c>
      <c r="O48" s="698">
        <f>'23년(세부_실적)'!O48</f>
        <v>30.33</v>
      </c>
      <c r="P48" s="697">
        <f>'23년(세부_실적)'!P48</f>
        <v>0</v>
      </c>
      <c r="Q48" s="699">
        <f>'23년(세부_실적)'!Q48</f>
        <v>0.4</v>
      </c>
      <c r="R48" s="577">
        <f>'23년(세부_실적)'!R48</f>
        <v>15.813212760000001</v>
      </c>
    </row>
    <row r="49" spans="2:18" outlineLevel="1">
      <c r="B49" s="718">
        <f>'23년(세부_실적)'!B59</f>
        <v>0</v>
      </c>
      <c r="C49" s="718">
        <f>'23년(세부_실적)'!C59</f>
        <v>0</v>
      </c>
      <c r="D49" s="719">
        <f>'23년(세부_실적)'!D59</f>
        <v>0</v>
      </c>
      <c r="E49" s="701" t="str">
        <f>'23년(세부_실적)'!E59</f>
        <v>소   계</v>
      </c>
      <c r="F49" s="746">
        <f>'23년(세부_실적)'!F59</f>
        <v>0</v>
      </c>
      <c r="G49" s="712">
        <f>'23년(세부_실적)'!G59</f>
        <v>0</v>
      </c>
      <c r="H49" s="747">
        <f>'23년(세부_실적)'!H59</f>
        <v>0</v>
      </c>
      <c r="I49" s="748">
        <f>'23년(세부_실적)'!I59</f>
        <v>0</v>
      </c>
      <c r="J49" s="749">
        <f>'23년(세부_실적)'!J59</f>
        <v>0</v>
      </c>
      <c r="K49" s="750">
        <f>'23년(세부_실적)'!K59</f>
        <v>0</v>
      </c>
      <c r="L49" s="748">
        <f>'23년(세부_실적)'!L59</f>
        <v>0</v>
      </c>
      <c r="M49" s="748">
        <f>'23년(세부_실적)'!M59</f>
        <v>0</v>
      </c>
      <c r="N49" s="748">
        <f>'23년(세부_실적)'!N59</f>
        <v>0</v>
      </c>
      <c r="O49" s="751">
        <f>'23년(세부_실적)'!O59</f>
        <v>0</v>
      </c>
      <c r="P49" s="749">
        <f>'23년(세부_실적)'!P59</f>
        <v>0</v>
      </c>
      <c r="Q49" s="752">
        <f>'23년(세부_실적)'!Q59</f>
        <v>864.35900000000004</v>
      </c>
      <c r="R49" s="752">
        <f>'23년(세부_실적)'!R59</f>
        <v>23778.0026013151</v>
      </c>
    </row>
    <row r="50" spans="2:18" outlineLevel="1">
      <c r="B50" s="667">
        <f>'23년(세부_실적)'!B60</f>
        <v>0</v>
      </c>
      <c r="C50" s="675">
        <f>'23년(세부_실적)'!C60</f>
        <v>0</v>
      </c>
      <c r="D50" s="753" t="str">
        <f>'23년(세부_실적)'!D60</f>
        <v>MNT</v>
      </c>
      <c r="E50" s="672" t="str">
        <f>'23년(세부_실적)'!E60</f>
        <v>SD25</v>
      </c>
      <c r="F50" s="671" t="str">
        <f>'23년(세부_실적)'!F60</f>
        <v>749A</v>
      </c>
      <c r="G50" s="670" t="str">
        <f>'23년(세부_실적)'!G60</f>
        <v>구</v>
      </c>
      <c r="H50" s="671" t="str">
        <f>'23년(세부_실적)'!H60</f>
        <v>SY</v>
      </c>
      <c r="I50" s="672">
        <f>'23년(세부_실적)'!I60</f>
        <v>2.61</v>
      </c>
      <c r="J50" s="673">
        <f>'23년(세부_실적)'!J60</f>
        <v>0</v>
      </c>
      <c r="K50" s="672">
        <f>'23년(세부_실적)'!K60</f>
        <v>2.61</v>
      </c>
      <c r="L50" s="673">
        <f>'23년(세부_실적)'!L60</f>
        <v>0</v>
      </c>
      <c r="M50" s="672">
        <f>'23년(세부_실적)'!M60</f>
        <v>2.61</v>
      </c>
      <c r="N50" s="673">
        <f>'23년(세부_실적)'!N60</f>
        <v>0</v>
      </c>
      <c r="O50" s="672">
        <f>'23년(세부_실적)'!O60</f>
        <v>2.61</v>
      </c>
      <c r="P50" s="673">
        <f>'23년(세부_실적)'!P60</f>
        <v>0</v>
      </c>
      <c r="Q50" s="674">
        <f>'23년(세부_실적)'!Q60</f>
        <v>0</v>
      </c>
      <c r="R50" s="574">
        <f>'23년(세부_실적)'!R60</f>
        <v>0</v>
      </c>
    </row>
    <row r="51" spans="2:18" outlineLevel="1">
      <c r="B51" s="667">
        <f>'23년(세부_실적)'!B61</f>
        <v>0</v>
      </c>
      <c r="C51" s="684">
        <f>'23년(세부_실적)'!C61</f>
        <v>0</v>
      </c>
      <c r="D51" s="709">
        <f>'23년(세부_실적)'!D61</f>
        <v>0</v>
      </c>
      <c r="E51" s="677" t="str">
        <f>'23년(세부_실적)'!E61</f>
        <v>SD25  C</v>
      </c>
      <c r="F51" s="680" t="str">
        <f>'23년(세부_실적)'!F61</f>
        <v>749C</v>
      </c>
      <c r="G51" s="679" t="str">
        <f>'23년(세부_실적)'!G61</f>
        <v>구</v>
      </c>
      <c r="H51" s="680" t="str">
        <f>'23년(세부_실적)'!H61</f>
        <v>SY</v>
      </c>
      <c r="I51" s="677">
        <f>'23년(세부_실적)'!I61</f>
        <v>2.76</v>
      </c>
      <c r="J51" s="681">
        <f>'23년(세부_실적)'!J61</f>
        <v>0</v>
      </c>
      <c r="K51" s="677">
        <f>'23년(세부_실적)'!K61</f>
        <v>2.76</v>
      </c>
      <c r="L51" s="681">
        <f>'23년(세부_실적)'!L61</f>
        <v>0</v>
      </c>
      <c r="M51" s="677">
        <f>'23년(세부_실적)'!M61</f>
        <v>2.76</v>
      </c>
      <c r="N51" s="681">
        <f>'23년(세부_실적)'!N61</f>
        <v>0</v>
      </c>
      <c r="O51" s="677">
        <f>'23년(세부_실적)'!O61</f>
        <v>2.76</v>
      </c>
      <c r="P51" s="681">
        <f>'23년(세부_실적)'!P61</f>
        <v>0</v>
      </c>
      <c r="Q51" s="683">
        <f>'23년(세부_실적)'!Q61</f>
        <v>0</v>
      </c>
      <c r="R51" s="578">
        <f>'23년(세부_실적)'!R61</f>
        <v>0</v>
      </c>
    </row>
    <row r="52" spans="2:18" outlineLevel="1">
      <c r="B52" s="675">
        <f>'23년(세부_실적)'!B62</f>
        <v>0</v>
      </c>
      <c r="C52" s="675">
        <f>'23년(세부_실적)'!C62</f>
        <v>0</v>
      </c>
      <c r="D52" s="676">
        <f>'23년(세부_실적)'!D62</f>
        <v>0</v>
      </c>
      <c r="E52" s="677" t="str">
        <f>'23년(세부_실적)'!E62</f>
        <v>P2514_TPN</v>
      </c>
      <c r="F52" s="679" t="str">
        <f>'23년(세부_실적)'!F62</f>
        <v>749D</v>
      </c>
      <c r="G52" s="679" t="str">
        <f>'23년(세부_실적)'!G62</f>
        <v>구</v>
      </c>
      <c r="H52" s="679" t="str">
        <f>'23년(세부_실적)'!H62</f>
        <v>SY</v>
      </c>
      <c r="I52" s="677">
        <f>'23년(세부_실적)'!I62</f>
        <v>3.11</v>
      </c>
      <c r="J52" s="681">
        <f>'23년(세부_실적)'!J62</f>
        <v>0</v>
      </c>
      <c r="K52" s="682">
        <f>'23년(세부_실적)'!K62</f>
        <v>3.11</v>
      </c>
      <c r="L52" s="681">
        <f>'23년(세부_실적)'!L62</f>
        <v>0</v>
      </c>
      <c r="M52" s="677">
        <f>'23년(세부_실적)'!M62</f>
        <v>3.11</v>
      </c>
      <c r="N52" s="681">
        <f>'23년(세부_실적)'!N62</f>
        <v>0</v>
      </c>
      <c r="O52" s="677">
        <f>'23년(세부_실적)'!O62</f>
        <v>3.11</v>
      </c>
      <c r="P52" s="681">
        <f>'23년(세부_실적)'!P62</f>
        <v>0</v>
      </c>
      <c r="Q52" s="688">
        <f>'23년(세부_실적)'!Q62</f>
        <v>0</v>
      </c>
      <c r="R52" s="575">
        <f>'23년(세부_실적)'!R62</f>
        <v>0</v>
      </c>
    </row>
    <row r="53" spans="2:18" outlineLevel="1">
      <c r="B53" s="675">
        <f>'23년(세부_실적)'!B63</f>
        <v>0</v>
      </c>
      <c r="C53" s="675">
        <f>'23년(세부_실적)'!C63</f>
        <v>0</v>
      </c>
      <c r="D53" s="676">
        <f>'23년(세부_실적)'!D63</f>
        <v>0</v>
      </c>
      <c r="E53" s="731" t="str">
        <f>'23년(세부_실적)'!E63</f>
        <v>P2514_TPNC</v>
      </c>
      <c r="F53" s="679" t="str">
        <f>'23년(세부_실적)'!F63</f>
        <v>749F</v>
      </c>
      <c r="G53" s="679" t="str">
        <f>'23년(세부_실적)'!G63</f>
        <v>구</v>
      </c>
      <c r="H53" s="679" t="str">
        <f>'23년(세부_실적)'!H63</f>
        <v>SY</v>
      </c>
      <c r="I53" s="677">
        <f>'23년(세부_실적)'!I63</f>
        <v>3.36</v>
      </c>
      <c r="J53" s="681">
        <f>'23년(세부_실적)'!J63</f>
        <v>0</v>
      </c>
      <c r="K53" s="682">
        <f>'23년(세부_실적)'!K63</f>
        <v>3.36</v>
      </c>
      <c r="L53" s="681">
        <f>'23년(세부_실적)'!L63</f>
        <v>0</v>
      </c>
      <c r="M53" s="677">
        <f>'23년(세부_실적)'!M63</f>
        <v>3.36</v>
      </c>
      <c r="N53" s="681">
        <f>'23년(세부_실적)'!N63</f>
        <v>0</v>
      </c>
      <c r="O53" s="677">
        <f>'23년(세부_실적)'!O63</f>
        <v>3.36</v>
      </c>
      <c r="P53" s="677">
        <f>'23년(세부_실적)'!P63</f>
        <v>0</v>
      </c>
      <c r="Q53" s="688">
        <f>'23년(세부_실적)'!Q63</f>
        <v>5.9670000000000005</v>
      </c>
      <c r="R53" s="575">
        <f>'23년(세부_실적)'!R63</f>
        <v>26.344822123199997</v>
      </c>
    </row>
    <row r="54" spans="2:18" outlineLevel="1">
      <c r="B54" s="675" t="e">
        <f>'23년(세부_실적)'!#REF!</f>
        <v>#REF!</v>
      </c>
      <c r="C54" s="675" t="e">
        <f>'23년(세부_실적)'!#REF!</f>
        <v>#REF!</v>
      </c>
      <c r="D54" s="676" t="e">
        <f>'23년(세부_실적)'!#REF!</f>
        <v>#REF!</v>
      </c>
      <c r="E54" s="731" t="e">
        <f>'23년(세부_실적)'!#REF!</f>
        <v>#REF!</v>
      </c>
      <c r="F54" s="679" t="e">
        <f>'23년(세부_실적)'!#REF!</f>
        <v>#REF!</v>
      </c>
      <c r="G54" s="679" t="e">
        <f>'23년(세부_실적)'!#REF!</f>
        <v>#REF!</v>
      </c>
      <c r="H54" s="679" t="e">
        <f>'23년(세부_실적)'!#REF!</f>
        <v>#REF!</v>
      </c>
      <c r="I54" s="677" t="e">
        <f>'23년(세부_실적)'!#REF!</f>
        <v>#REF!</v>
      </c>
      <c r="J54" s="681" t="e">
        <f>'23년(세부_실적)'!#REF!</f>
        <v>#REF!</v>
      </c>
      <c r="K54" s="682" t="e">
        <f>'23년(세부_실적)'!#REF!</f>
        <v>#REF!</v>
      </c>
      <c r="L54" s="681" t="e">
        <f>'23년(세부_실적)'!#REF!</f>
        <v>#REF!</v>
      </c>
      <c r="M54" s="677" t="e">
        <f>'23년(세부_실적)'!#REF!</f>
        <v>#REF!</v>
      </c>
      <c r="N54" s="681" t="e">
        <f>'23년(세부_실적)'!#REF!</f>
        <v>#REF!</v>
      </c>
      <c r="O54" s="677" t="e">
        <f>'23년(세부_실적)'!#REF!</f>
        <v>#REF!</v>
      </c>
      <c r="P54" s="677" t="e">
        <f>'23년(세부_실적)'!#REF!</f>
        <v>#REF!</v>
      </c>
      <c r="Q54" s="688" t="e">
        <f>'23년(세부_실적)'!#REF!</f>
        <v>#REF!</v>
      </c>
      <c r="R54" s="575" t="e">
        <f>'23년(세부_실적)'!#REF!</f>
        <v>#REF!</v>
      </c>
    </row>
    <row r="55" spans="2:18" outlineLevel="1">
      <c r="B55" s="675">
        <f>'23년(세부_실적)'!B66</f>
        <v>0</v>
      </c>
      <c r="C55" s="675">
        <f>'23년(세부_실적)'!C66</f>
        <v>0</v>
      </c>
      <c r="D55" s="676">
        <f>'23년(세부_실적)'!D66</f>
        <v>0</v>
      </c>
      <c r="E55" s="677" t="str">
        <f>'23년(세부_실적)'!E66</f>
        <v>P2514N_TPN</v>
      </c>
      <c r="F55" s="679" t="str">
        <f>'23년(세부_실적)'!F66</f>
        <v>749E</v>
      </c>
      <c r="G55" s="679" t="str">
        <f>'23년(세부_실적)'!G66</f>
        <v>구</v>
      </c>
      <c r="H55" s="679" t="str">
        <f>'23년(세부_실적)'!H66</f>
        <v>SY</v>
      </c>
      <c r="I55" s="677">
        <f>'23년(세부_실적)'!I66</f>
        <v>3.45</v>
      </c>
      <c r="J55" s="681">
        <f>'23년(세부_실적)'!J66</f>
        <v>0</v>
      </c>
      <c r="K55" s="682">
        <f>'23년(세부_실적)'!K66</f>
        <v>3.45</v>
      </c>
      <c r="L55" s="681">
        <f>'23년(세부_실적)'!L66</f>
        <v>0</v>
      </c>
      <c r="M55" s="677">
        <f>'23년(세부_실적)'!M66</f>
        <v>3.45</v>
      </c>
      <c r="N55" s="681">
        <f>'23년(세부_실적)'!N66</f>
        <v>0</v>
      </c>
      <c r="O55" s="677">
        <f>'23년(세부_실적)'!O66</f>
        <v>3.45</v>
      </c>
      <c r="P55" s="681">
        <f>'23년(세부_실적)'!P66</f>
        <v>0</v>
      </c>
      <c r="Q55" s="688">
        <f>'23년(세부_실적)'!Q66</f>
        <v>0</v>
      </c>
      <c r="R55" s="575">
        <f>'23년(세부_실적)'!R66</f>
        <v>0</v>
      </c>
    </row>
    <row r="56" spans="2:18" outlineLevel="1">
      <c r="B56" s="675" t="e">
        <f>'23년(세부_실적)'!#REF!</f>
        <v>#REF!</v>
      </c>
      <c r="C56" s="675" t="e">
        <f>'23년(세부_실적)'!#REF!</f>
        <v>#REF!</v>
      </c>
      <c r="D56" s="676" t="e">
        <f>'23년(세부_실적)'!#REF!</f>
        <v>#REF!</v>
      </c>
      <c r="E56" s="677" t="e">
        <f>'23년(세부_실적)'!#REF!</f>
        <v>#REF!</v>
      </c>
      <c r="F56" s="679" t="e">
        <f>'23년(세부_실적)'!#REF!</f>
        <v>#REF!</v>
      </c>
      <c r="G56" s="679" t="e">
        <f>'23년(세부_실적)'!#REF!</f>
        <v>#REF!</v>
      </c>
      <c r="H56" s="679" t="e">
        <f>'23년(세부_실적)'!#REF!</f>
        <v>#REF!</v>
      </c>
      <c r="I56" s="677" t="e">
        <f>'23년(세부_실적)'!#REF!</f>
        <v>#REF!</v>
      </c>
      <c r="J56" s="681" t="e">
        <f>'23년(세부_실적)'!#REF!</f>
        <v>#REF!</v>
      </c>
      <c r="K56" s="682" t="e">
        <f>'23년(세부_실적)'!#REF!</f>
        <v>#REF!</v>
      </c>
      <c r="L56" s="681" t="e">
        <f>'23년(세부_실적)'!#REF!</f>
        <v>#REF!</v>
      </c>
      <c r="M56" s="677" t="e">
        <f>'23년(세부_실적)'!#REF!</f>
        <v>#REF!</v>
      </c>
      <c r="N56" s="681" t="e">
        <f>'23년(세부_실적)'!#REF!</f>
        <v>#REF!</v>
      </c>
      <c r="O56" s="677" t="e">
        <f>'23년(세부_실적)'!#REF!</f>
        <v>#REF!</v>
      </c>
      <c r="P56" s="681" t="e">
        <f>'23년(세부_실적)'!#REF!</f>
        <v>#REF!</v>
      </c>
      <c r="Q56" s="688" t="e">
        <f>'23년(세부_실적)'!#REF!</f>
        <v>#REF!</v>
      </c>
      <c r="R56" s="575" t="e">
        <f>'23년(세부_실적)'!#REF!</f>
        <v>#REF!</v>
      </c>
    </row>
    <row r="57" spans="2:18" outlineLevel="1">
      <c r="B57" s="675" t="e">
        <f>'23년(세부_실적)'!#REF!</f>
        <v>#REF!</v>
      </c>
      <c r="C57" s="675" t="e">
        <f>'23년(세부_실적)'!#REF!</f>
        <v>#REF!</v>
      </c>
      <c r="D57" s="676" t="e">
        <f>'23년(세부_실적)'!#REF!</f>
        <v>#REF!</v>
      </c>
      <c r="E57" s="677" t="e">
        <f>'23년(세부_실적)'!#REF!</f>
        <v>#REF!</v>
      </c>
      <c r="F57" s="679" t="e">
        <f>'23년(세부_실적)'!#REF!</f>
        <v>#REF!</v>
      </c>
      <c r="G57" s="679" t="e">
        <f>'23년(세부_실적)'!#REF!</f>
        <v>#REF!</v>
      </c>
      <c r="H57" s="679" t="e">
        <f>'23년(세부_실적)'!#REF!</f>
        <v>#REF!</v>
      </c>
      <c r="I57" s="677" t="e">
        <f>'23년(세부_실적)'!#REF!</f>
        <v>#REF!</v>
      </c>
      <c r="J57" s="681" t="e">
        <f>'23년(세부_실적)'!#REF!</f>
        <v>#REF!</v>
      </c>
      <c r="K57" s="682" t="e">
        <f>'23년(세부_실적)'!#REF!</f>
        <v>#REF!</v>
      </c>
      <c r="L57" s="681" t="e">
        <f>'23년(세부_실적)'!#REF!</f>
        <v>#REF!</v>
      </c>
      <c r="M57" s="677" t="e">
        <f>'23년(세부_실적)'!#REF!</f>
        <v>#REF!</v>
      </c>
      <c r="N57" s="681" t="e">
        <f>'23년(세부_실적)'!#REF!</f>
        <v>#REF!</v>
      </c>
      <c r="O57" s="677" t="e">
        <f>'23년(세부_실적)'!#REF!</f>
        <v>#REF!</v>
      </c>
      <c r="P57" s="681" t="e">
        <f>'23년(세부_실적)'!#REF!</f>
        <v>#REF!</v>
      </c>
      <c r="Q57" s="688" t="e">
        <f>'23년(세부_실적)'!#REF!</f>
        <v>#REF!</v>
      </c>
      <c r="R57" s="575" t="e">
        <f>'23년(세부_실적)'!#REF!</f>
        <v>#REF!</v>
      </c>
    </row>
    <row r="58" spans="2:18" outlineLevel="1">
      <c r="B58" s="691">
        <f>'23년(세부_실적)'!B69</f>
        <v>0</v>
      </c>
      <c r="C58" s="690">
        <f>'23년(세부_실적)'!C69</f>
        <v>0</v>
      </c>
      <c r="D58" s="693">
        <f>'23년(세부_실적)'!D69</f>
        <v>0</v>
      </c>
      <c r="E58" s="677" t="str">
        <f>'23년(세부_실적)'!E69</f>
        <v>P2514Z_FPN(VE)</v>
      </c>
      <c r="F58" s="679" t="str">
        <f>'23년(세부_실적)'!F69</f>
        <v>842A</v>
      </c>
      <c r="G58" s="679" t="str">
        <f>'23년(세부_실적)'!G69</f>
        <v>구</v>
      </c>
      <c r="H58" s="679" t="str">
        <f>'23년(세부_실적)'!H69</f>
        <v>SY</v>
      </c>
      <c r="I58" s="677">
        <f>'23년(세부_실적)'!I69</f>
        <v>3.73</v>
      </c>
      <c r="J58" s="681">
        <f>'23년(세부_실적)'!J69</f>
        <v>0</v>
      </c>
      <c r="K58" s="682">
        <f>'23년(세부_실적)'!K69</f>
        <v>3.73</v>
      </c>
      <c r="L58" s="681">
        <f>'23년(세부_실적)'!L69</f>
        <v>0</v>
      </c>
      <c r="M58" s="677">
        <f>'23년(세부_실적)'!M69</f>
        <v>3.73</v>
      </c>
      <c r="N58" s="681">
        <f>'23년(세부_실적)'!N69</f>
        <v>0</v>
      </c>
      <c r="O58" s="677">
        <f>'23년(세부_실적)'!O69</f>
        <v>3.73</v>
      </c>
      <c r="P58" s="677">
        <f>'23년(세부_실적)'!P69</f>
        <v>0</v>
      </c>
      <c r="Q58" s="688">
        <f>'23년(세부_실적)'!Q69</f>
        <v>0</v>
      </c>
      <c r="R58" s="575">
        <f>'23년(세부_실적)'!R69</f>
        <v>0</v>
      </c>
    </row>
    <row r="59" spans="2:18" outlineLevel="1">
      <c r="B59" s="691">
        <f>'23년(세부_실적)'!B70</f>
        <v>0</v>
      </c>
      <c r="C59" s="690">
        <f>'23년(세부_실적)'!C70</f>
        <v>0</v>
      </c>
      <c r="D59" s="693">
        <f>'23년(세부_실적)'!D70</f>
        <v>0</v>
      </c>
      <c r="E59" s="677" t="str">
        <f>'23년(세부_실적)'!E70</f>
        <v>P2514Z_FPN  C</v>
      </c>
      <c r="F59" s="679" t="str">
        <f>'23년(세부_실적)'!F70</f>
        <v>842B</v>
      </c>
      <c r="G59" s="679" t="str">
        <f>'23년(세부_실적)'!G70</f>
        <v>구</v>
      </c>
      <c r="H59" s="679" t="str">
        <f>'23년(세부_실적)'!H70</f>
        <v>SY</v>
      </c>
      <c r="I59" s="677">
        <f>'23년(세부_실적)'!I70</f>
        <v>4.34</v>
      </c>
      <c r="J59" s="681">
        <f>'23년(세부_실적)'!J70</f>
        <v>0</v>
      </c>
      <c r="K59" s="682">
        <f>'23년(세부_실적)'!K70</f>
        <v>4.34</v>
      </c>
      <c r="L59" s="681">
        <f>'23년(세부_실적)'!L70</f>
        <v>0</v>
      </c>
      <c r="M59" s="677">
        <f>'23년(세부_실적)'!M70</f>
        <v>4.34</v>
      </c>
      <c r="N59" s="681">
        <f>'23년(세부_실적)'!N70</f>
        <v>0</v>
      </c>
      <c r="O59" s="677">
        <f>'23년(세부_실적)'!O70</f>
        <v>4.34</v>
      </c>
      <c r="P59" s="681">
        <f>'23년(세부_실적)'!P70</f>
        <v>0</v>
      </c>
      <c r="Q59" s="688">
        <f>'23년(세부_실적)'!Q70</f>
        <v>0</v>
      </c>
      <c r="R59" s="575">
        <f>'23년(세부_실적)'!R70</f>
        <v>0</v>
      </c>
    </row>
    <row r="60" spans="2:18" outlineLevel="1">
      <c r="B60" s="675">
        <f>'23년(세부_실적)'!B71</f>
        <v>0</v>
      </c>
      <c r="C60" s="684">
        <f>'23년(세부_실적)'!C71</f>
        <v>0</v>
      </c>
      <c r="D60" s="709">
        <f>'23년(세부_실적)'!D71</f>
        <v>0</v>
      </c>
      <c r="E60" s="682" t="str">
        <f>'23년(세부_실적)'!E71</f>
        <v>P2514Z_FPN  HF</v>
      </c>
      <c r="F60" s="680" t="str">
        <f>'23년(세부_실적)'!F71</f>
        <v>842D</v>
      </c>
      <c r="G60" s="679" t="str">
        <f>'23년(세부_실적)'!G71</f>
        <v>구</v>
      </c>
      <c r="H60" s="680" t="str">
        <f>'23년(세부_실적)'!H71</f>
        <v>SY</v>
      </c>
      <c r="I60" s="677">
        <f>'23년(세부_실적)'!I71</f>
        <v>3.93</v>
      </c>
      <c r="J60" s="730">
        <f>'23년(세부_실적)'!J71</f>
        <v>0</v>
      </c>
      <c r="K60" s="682">
        <f>'23년(세부_실적)'!K71</f>
        <v>3.93</v>
      </c>
      <c r="L60" s="730">
        <f>'23년(세부_실적)'!L71</f>
        <v>0</v>
      </c>
      <c r="M60" s="682">
        <f>'23년(세부_실적)'!M71</f>
        <v>3.93</v>
      </c>
      <c r="N60" s="730">
        <f>'23년(세부_실적)'!N71</f>
        <v>0</v>
      </c>
      <c r="O60" s="682">
        <f>'23년(세부_실적)'!O71</f>
        <v>3.93</v>
      </c>
      <c r="P60" s="730">
        <f>'23년(세부_실적)'!P71</f>
        <v>0</v>
      </c>
      <c r="Q60" s="683">
        <f>'23년(세부_실적)'!Q71</f>
        <v>0</v>
      </c>
      <c r="R60" s="578">
        <f>'23년(세부_실적)'!R71</f>
        <v>0</v>
      </c>
    </row>
    <row r="61" spans="2:18" outlineLevel="1">
      <c r="B61" s="691">
        <f>'23년(세부_실적)'!B72</f>
        <v>0</v>
      </c>
      <c r="C61" s="690">
        <f>'23년(세부_실적)'!C72</f>
        <v>0</v>
      </c>
      <c r="D61" s="693">
        <f>'23년(세부_실적)'!D72</f>
        <v>0</v>
      </c>
      <c r="E61" s="677" t="str">
        <f>'23년(세부_실적)'!E72</f>
        <v>P2514Z_TPN</v>
      </c>
      <c r="F61" s="679" t="str">
        <f>'23년(세부_실적)'!F72</f>
        <v>842E</v>
      </c>
      <c r="G61" s="679" t="str">
        <f>'23년(세부_실적)'!G72</f>
        <v>구</v>
      </c>
      <c r="H61" s="679" t="str">
        <f>'23년(세부_실적)'!H72</f>
        <v>SY</v>
      </c>
      <c r="I61" s="754">
        <f>'23년(세부_실적)'!I72</f>
        <v>4.12</v>
      </c>
      <c r="J61" s="681">
        <f>'23년(세부_실적)'!J72</f>
        <v>0</v>
      </c>
      <c r="K61" s="682">
        <f>'23년(세부_실적)'!K72</f>
        <v>4.12</v>
      </c>
      <c r="L61" s="681">
        <f>'23년(세부_실적)'!L72</f>
        <v>0</v>
      </c>
      <c r="M61" s="677">
        <f>'23년(세부_실적)'!M72</f>
        <v>4.12</v>
      </c>
      <c r="N61" s="681">
        <f>'23년(세부_실적)'!N72</f>
        <v>0</v>
      </c>
      <c r="O61" s="677">
        <f>'23년(세부_실적)'!O72</f>
        <v>4.12</v>
      </c>
      <c r="P61" s="681">
        <f>'23년(세부_실적)'!P72</f>
        <v>0</v>
      </c>
      <c r="Q61" s="688">
        <f>'23년(세부_실적)'!Q72</f>
        <v>0</v>
      </c>
      <c r="R61" s="575">
        <f>'23년(세부_실적)'!R72</f>
        <v>0</v>
      </c>
    </row>
    <row r="62" spans="2:18" outlineLevel="1">
      <c r="B62" s="691">
        <f>'23년(세부_실적)'!B73</f>
        <v>0</v>
      </c>
      <c r="C62" s="690">
        <f>'23년(세부_실적)'!C73</f>
        <v>0</v>
      </c>
      <c r="D62" s="693">
        <f>'23년(세부_실적)'!D73</f>
        <v>0</v>
      </c>
      <c r="E62" s="677" t="str">
        <f>'23년(세부_실적)'!E73</f>
        <v>P2514Z_TPNC</v>
      </c>
      <c r="F62" s="679" t="str">
        <f>'23년(세부_실적)'!F73</f>
        <v>842F</v>
      </c>
      <c r="G62" s="679" t="str">
        <f>'23년(세부_실적)'!G73</f>
        <v>구</v>
      </c>
      <c r="H62" s="679" t="str">
        <f>'23년(세부_실적)'!H73</f>
        <v>SY</v>
      </c>
      <c r="I62" s="754">
        <f>'23년(세부_실적)'!I73</f>
        <v>4.0599999999999996</v>
      </c>
      <c r="J62" s="681">
        <f>'23년(세부_실적)'!J73</f>
        <v>0</v>
      </c>
      <c r="K62" s="682">
        <f>'23년(세부_실적)'!K73</f>
        <v>4.05</v>
      </c>
      <c r="L62" s="681">
        <f>'23년(세부_실적)'!L73</f>
        <v>0</v>
      </c>
      <c r="M62" s="677">
        <f>'23년(세부_실적)'!M73</f>
        <v>4.05</v>
      </c>
      <c r="N62" s="681">
        <f>'23년(세부_실적)'!N73</f>
        <v>0</v>
      </c>
      <c r="O62" s="677">
        <f>'23년(세부_실적)'!O73</f>
        <v>4.05</v>
      </c>
      <c r="P62" s="677">
        <f>'23년(세부_실적)'!P73</f>
        <v>0</v>
      </c>
      <c r="Q62" s="688">
        <f>'23년(세부_실적)'!Q73</f>
        <v>163.94400000000002</v>
      </c>
      <c r="R62" s="575">
        <f>'23년(세부_실적)'!R73</f>
        <v>866.56624963920001</v>
      </c>
    </row>
    <row r="63" spans="2:18" outlineLevel="1">
      <c r="B63" s="691">
        <f>'23년(세부_실적)'!B74</f>
        <v>0</v>
      </c>
      <c r="C63" s="690">
        <f>'23년(세부_실적)'!C74</f>
        <v>0</v>
      </c>
      <c r="D63" s="693">
        <f>'23년(세부_실적)'!D74</f>
        <v>0</v>
      </c>
      <c r="E63" s="677" t="str">
        <f>'23년(세부_실적)'!E74</f>
        <v>P3514Z_FPN(VE)</v>
      </c>
      <c r="F63" s="679" t="str">
        <f>'23년(세부_실적)'!F74</f>
        <v>843A</v>
      </c>
      <c r="G63" s="679" t="str">
        <f>'23년(세부_실적)'!G74</f>
        <v>구</v>
      </c>
      <c r="H63" s="679" t="str">
        <f>'23년(세부_실적)'!H74</f>
        <v>SY</v>
      </c>
      <c r="I63" s="677">
        <f>'23년(세부_실적)'!I74</f>
        <v>4.2</v>
      </c>
      <c r="J63" s="681">
        <f>'23년(세부_실적)'!J74</f>
        <v>0</v>
      </c>
      <c r="K63" s="677">
        <f>'23년(세부_실적)'!K74</f>
        <v>4.2</v>
      </c>
      <c r="L63" s="681">
        <f>'23년(세부_실적)'!L74</f>
        <v>0</v>
      </c>
      <c r="M63" s="677">
        <f>'23년(세부_실적)'!M74</f>
        <v>4.2</v>
      </c>
      <c r="N63" s="681">
        <f>'23년(세부_실적)'!N74</f>
        <v>0</v>
      </c>
      <c r="O63" s="677">
        <f>'23년(세부_실적)'!O74</f>
        <v>4.2</v>
      </c>
      <c r="P63" s="681">
        <f>'23년(세부_실적)'!P74</f>
        <v>0</v>
      </c>
      <c r="Q63" s="688">
        <f>'23년(세부_실적)'!Q74</f>
        <v>0</v>
      </c>
      <c r="R63" s="575">
        <f>'23년(세부_실적)'!R74</f>
        <v>0</v>
      </c>
    </row>
    <row r="64" spans="2:18" outlineLevel="1">
      <c r="B64" s="691" t="e">
        <f>'23년(세부_실적)'!#REF!</f>
        <v>#REF!</v>
      </c>
      <c r="C64" s="690" t="e">
        <f>'23년(세부_실적)'!#REF!</f>
        <v>#REF!</v>
      </c>
      <c r="D64" s="693" t="e">
        <f>'23년(세부_실적)'!#REF!</f>
        <v>#REF!</v>
      </c>
      <c r="E64" s="677" t="e">
        <f>'23년(세부_실적)'!#REF!</f>
        <v>#REF!</v>
      </c>
      <c r="F64" s="679" t="e">
        <f>'23년(세부_실적)'!#REF!</f>
        <v>#REF!</v>
      </c>
      <c r="G64" s="679" t="e">
        <f>'23년(세부_실적)'!#REF!</f>
        <v>#REF!</v>
      </c>
      <c r="H64" s="679" t="e">
        <f>'23년(세부_실적)'!#REF!</f>
        <v>#REF!</v>
      </c>
      <c r="I64" s="677" t="e">
        <f>'23년(세부_실적)'!#REF!</f>
        <v>#REF!</v>
      </c>
      <c r="J64" s="681" t="e">
        <f>'23년(세부_실적)'!#REF!</f>
        <v>#REF!</v>
      </c>
      <c r="K64" s="677" t="e">
        <f>'23년(세부_실적)'!#REF!</f>
        <v>#REF!</v>
      </c>
      <c r="L64" s="681" t="e">
        <f>'23년(세부_실적)'!#REF!</f>
        <v>#REF!</v>
      </c>
      <c r="M64" s="677" t="e">
        <f>'23년(세부_실적)'!#REF!</f>
        <v>#REF!</v>
      </c>
      <c r="N64" s="681" t="e">
        <f>'23년(세부_실적)'!#REF!</f>
        <v>#REF!</v>
      </c>
      <c r="O64" s="677" t="e">
        <f>'23년(세부_실적)'!#REF!</f>
        <v>#REF!</v>
      </c>
      <c r="P64" s="681" t="e">
        <f>'23년(세부_실적)'!#REF!</f>
        <v>#REF!</v>
      </c>
      <c r="Q64" s="688" t="e">
        <f>'23년(세부_실적)'!#REF!</f>
        <v>#REF!</v>
      </c>
      <c r="R64" s="575" t="e">
        <f>'23년(세부_실적)'!#REF!</f>
        <v>#REF!</v>
      </c>
    </row>
    <row r="65" spans="2:18" outlineLevel="1">
      <c r="B65" s="691">
        <f>'23년(세부_실적)'!B75</f>
        <v>0</v>
      </c>
      <c r="C65" s="690">
        <f>'23년(세부_실적)'!C75</f>
        <v>0</v>
      </c>
      <c r="D65" s="693">
        <f>'23년(세부_실적)'!D75</f>
        <v>0</v>
      </c>
      <c r="E65" s="677" t="str">
        <f>'23년(세부_실적)'!E75</f>
        <v xml:space="preserve">P3514_APN </v>
      </c>
      <c r="F65" s="679" t="str">
        <f>'23년(세부_실적)'!F75</f>
        <v>1150A</v>
      </c>
      <c r="G65" s="689" t="str">
        <f>'23년(세부_실적)'!G75</f>
        <v>신</v>
      </c>
      <c r="H65" s="679" t="str">
        <f>'23년(세부_실적)'!H75</f>
        <v>SY</v>
      </c>
      <c r="I65" s="677">
        <f>'23년(세부_실적)'!I75</f>
        <v>4.49</v>
      </c>
      <c r="J65" s="681">
        <f>'23년(세부_실적)'!J75</f>
        <v>0</v>
      </c>
      <c r="K65" s="677">
        <f>'23년(세부_실적)'!K75</f>
        <v>4.49</v>
      </c>
      <c r="L65" s="681">
        <f>'23년(세부_실적)'!L75</f>
        <v>0</v>
      </c>
      <c r="M65" s="677">
        <f>'23년(세부_실적)'!M75</f>
        <v>4.49</v>
      </c>
      <c r="N65" s="681">
        <f>'23년(세부_실적)'!N75</f>
        <v>0</v>
      </c>
      <c r="O65" s="677">
        <f>'23년(세부_실적)'!O75</f>
        <v>4.49</v>
      </c>
      <c r="P65" s="681">
        <f>'23년(세부_실적)'!P75</f>
        <v>0</v>
      </c>
      <c r="Q65" s="688">
        <f>'23년(세부_실적)'!Q75</f>
        <v>1.6619999999999999</v>
      </c>
      <c r="R65" s="575">
        <f>'23년(세부_실적)'!R75</f>
        <v>9.7937605956000002</v>
      </c>
    </row>
    <row r="66" spans="2:18" outlineLevel="1">
      <c r="B66" s="691">
        <f>'23년(세부_실적)'!B77</f>
        <v>0</v>
      </c>
      <c r="C66" s="691">
        <f>'23년(세부_실적)'!C77</f>
        <v>0</v>
      </c>
      <c r="D66" s="691">
        <f>'23년(세부_실적)'!D77</f>
        <v>0</v>
      </c>
      <c r="E66" s="677" t="str">
        <f>'23년(세부_실적)'!E77</f>
        <v>P3514_APN HF</v>
      </c>
      <c r="F66" s="733" t="str">
        <f>'23년(세부_실적)'!F77</f>
        <v>1150C</v>
      </c>
      <c r="G66" s="689" t="str">
        <f>'23년(세부_실적)'!G77</f>
        <v>신</v>
      </c>
      <c r="H66" s="679" t="str">
        <f>'23년(세부_실적)'!H77</f>
        <v>SY</v>
      </c>
      <c r="I66" s="677">
        <f>'23년(세부_실적)'!I77</f>
        <v>4.79</v>
      </c>
      <c r="J66" s="734">
        <f>'23년(세부_실적)'!J77</f>
        <v>0</v>
      </c>
      <c r="K66" s="677">
        <f>'23년(세부_실적)'!K77</f>
        <v>4.79</v>
      </c>
      <c r="L66" s="681">
        <f>'23년(세부_실적)'!L77</f>
        <v>0</v>
      </c>
      <c r="M66" s="677">
        <f>'23년(세부_실적)'!M77</f>
        <v>4.79</v>
      </c>
      <c r="N66" s="681">
        <f>'23년(세부_실적)'!N77</f>
        <v>0</v>
      </c>
      <c r="O66" s="735">
        <f>'23년(세부_실적)'!O77</f>
        <v>4.78</v>
      </c>
      <c r="P66" s="734">
        <f>'23년(세부_실적)'!P77</f>
        <v>0</v>
      </c>
      <c r="Q66" s="688">
        <f>'23년(세부_실적)'!Q77</f>
        <v>46.899000000000001</v>
      </c>
      <c r="R66" s="575">
        <f>'23년(세부_실적)'!R77</f>
        <v>294.22022944920002</v>
      </c>
    </row>
    <row r="67" spans="2:18" outlineLevel="1">
      <c r="B67" s="691">
        <f>'23년(세부_실적)'!B78</f>
        <v>0</v>
      </c>
      <c r="C67" s="690">
        <f>'23년(세부_실적)'!C78</f>
        <v>0</v>
      </c>
      <c r="D67" s="693">
        <f>'23년(세부_실적)'!D78</f>
        <v>0</v>
      </c>
      <c r="E67" s="677" t="str">
        <f>'23년(세부_실적)'!E78</f>
        <v>P3514ZN_FPN</v>
      </c>
      <c r="F67" s="679" t="str">
        <f>'23년(세부_실적)'!F78</f>
        <v>843C</v>
      </c>
      <c r="G67" s="679" t="str">
        <f>'23년(세부_실적)'!G78</f>
        <v>구</v>
      </c>
      <c r="H67" s="679" t="str">
        <f>'23년(세부_실적)'!H78</f>
        <v>SY</v>
      </c>
      <c r="I67" s="677">
        <f>'23년(세부_실적)'!I78</f>
        <v>4.8</v>
      </c>
      <c r="J67" s="681">
        <f>'23년(세부_실적)'!J78</f>
        <v>0</v>
      </c>
      <c r="K67" s="677">
        <f>'23년(세부_실적)'!K78</f>
        <v>4.8</v>
      </c>
      <c r="L67" s="681">
        <f>'23년(세부_실적)'!L78</f>
        <v>0</v>
      </c>
      <c r="M67" s="677">
        <f>'23년(세부_실적)'!M78</f>
        <v>4.8</v>
      </c>
      <c r="N67" s="681">
        <f>'23년(세부_실적)'!N78</f>
        <v>0</v>
      </c>
      <c r="O67" s="677">
        <f>'23년(세부_실적)'!O78</f>
        <v>4.8</v>
      </c>
      <c r="P67" s="681">
        <f>'23년(세부_실적)'!P78</f>
        <v>0</v>
      </c>
      <c r="Q67" s="688">
        <f>'23년(세부_실적)'!Q78</f>
        <v>0</v>
      </c>
      <c r="R67" s="575">
        <f>'23년(세부_실적)'!R78</f>
        <v>0</v>
      </c>
    </row>
    <row r="68" spans="2:18" outlineLevel="1">
      <c r="B68" s="675">
        <f>'23년(세부_실적)'!B79</f>
        <v>0</v>
      </c>
      <c r="C68" s="684">
        <f>'23년(세부_실적)'!C79</f>
        <v>0</v>
      </c>
      <c r="D68" s="709">
        <f>'23년(세부_실적)'!D79</f>
        <v>0</v>
      </c>
      <c r="E68" s="755" t="str">
        <f>'23년(세부_실적)'!E79</f>
        <v>P3514Z_FPN  HF</v>
      </c>
      <c r="F68" s="756" t="str">
        <f>'23년(세부_실적)'!F79</f>
        <v>843D</v>
      </c>
      <c r="G68" s="757" t="str">
        <f>'23년(세부_실적)'!G79</f>
        <v>구</v>
      </c>
      <c r="H68" s="756" t="str">
        <f>'23년(세부_실적)'!H79</f>
        <v>SY</v>
      </c>
      <c r="I68" s="755">
        <f>'23년(세부_실적)'!I79</f>
        <v>4.43</v>
      </c>
      <c r="J68" s="758">
        <f>'23년(세부_실적)'!J79</f>
        <v>0</v>
      </c>
      <c r="K68" s="755">
        <f>'23년(세부_실적)'!K79</f>
        <v>4.43</v>
      </c>
      <c r="L68" s="758">
        <f>'23년(세부_실적)'!L79</f>
        <v>0</v>
      </c>
      <c r="M68" s="755">
        <f>'23년(세부_실적)'!M79</f>
        <v>4.43</v>
      </c>
      <c r="N68" s="758">
        <f>'23년(세부_실적)'!N79</f>
        <v>0</v>
      </c>
      <c r="O68" s="755">
        <f>'23년(세부_실적)'!O79</f>
        <v>4.43</v>
      </c>
      <c r="P68" s="758">
        <f>'23년(세부_실적)'!P79</f>
        <v>0</v>
      </c>
      <c r="Q68" s="759">
        <f>'23년(세부_실적)'!Q79</f>
        <v>0</v>
      </c>
      <c r="R68" s="760">
        <f>'23년(세부_실적)'!R79</f>
        <v>0</v>
      </c>
    </row>
    <row r="69" spans="2:18" outlineLevel="1">
      <c r="B69" s="675">
        <f>'23년(세부_실적)'!B80</f>
        <v>0</v>
      </c>
      <c r="C69" s="684">
        <f>'23년(세부_실적)'!C80</f>
        <v>0</v>
      </c>
      <c r="D69" s="709">
        <f>'23년(세부_실적)'!D80</f>
        <v>0</v>
      </c>
      <c r="E69" s="682" t="str">
        <f>'23년(세부_실적)'!E80</f>
        <v>P4519_APN</v>
      </c>
      <c r="F69" s="680" t="str">
        <f>'23년(세부_실적)'!F80</f>
        <v>1098A</v>
      </c>
      <c r="G69" s="689" t="str">
        <f>'23년(세부_실적)'!G80</f>
        <v>신</v>
      </c>
      <c r="H69" s="680" t="str">
        <f>'23년(세부_실적)'!H80</f>
        <v>SY</v>
      </c>
      <c r="I69" s="682">
        <f>'23년(세부_실적)'!I80</f>
        <v>5.48</v>
      </c>
      <c r="J69" s="730">
        <f>'23년(세부_실적)'!J80</f>
        <v>0</v>
      </c>
      <c r="K69" s="682">
        <f>'23년(세부_실적)'!K80</f>
        <v>5.47</v>
      </c>
      <c r="L69" s="730">
        <f>'23년(세부_실적)'!L80</f>
        <v>0</v>
      </c>
      <c r="M69" s="682">
        <f>'23년(세부_실적)'!M80</f>
        <v>5.47</v>
      </c>
      <c r="N69" s="730">
        <f>'23년(세부_실적)'!N80</f>
        <v>0</v>
      </c>
      <c r="O69" s="682">
        <f>'23년(세부_실적)'!O80</f>
        <v>5.47</v>
      </c>
      <c r="P69" s="730">
        <f>'23년(세부_실적)'!P80</f>
        <v>0</v>
      </c>
      <c r="Q69" s="683">
        <f>'23년(세부_실적)'!Q80</f>
        <v>83.317000000000007</v>
      </c>
      <c r="R69" s="578">
        <f>'23년(세부_실적)'!R80</f>
        <v>594.76705936680003</v>
      </c>
    </row>
    <row r="70" spans="2:18" outlineLevel="1">
      <c r="B70" s="675">
        <f>'23년(세부_실적)'!B81</f>
        <v>0</v>
      </c>
      <c r="C70" s="684">
        <f>'23년(세부_실적)'!C81</f>
        <v>0</v>
      </c>
      <c r="D70" s="709">
        <f>'23년(세부_실적)'!D81</f>
        <v>0</v>
      </c>
      <c r="E70" s="682" t="str">
        <f>'23년(세부_실적)'!E81</f>
        <v>P4519N_APN</v>
      </c>
      <c r="F70" s="680" t="str">
        <f>'23년(세부_실적)'!F81</f>
        <v>1098B</v>
      </c>
      <c r="G70" s="689" t="str">
        <f>'23년(세부_실적)'!G81</f>
        <v>신</v>
      </c>
      <c r="H70" s="680" t="str">
        <f>'23년(세부_실적)'!H81</f>
        <v>SY</v>
      </c>
      <c r="I70" s="682">
        <f>'23년(세부_실적)'!I81</f>
        <v>6.35</v>
      </c>
      <c r="J70" s="730">
        <f>'23년(세부_실적)'!J81</f>
        <v>0</v>
      </c>
      <c r="K70" s="682">
        <f>'23년(세부_실적)'!K81</f>
        <v>6.35</v>
      </c>
      <c r="L70" s="730">
        <f>'23년(세부_실적)'!L81</f>
        <v>0</v>
      </c>
      <c r="M70" s="682">
        <f>'23년(세부_실적)'!M81</f>
        <v>6.35</v>
      </c>
      <c r="N70" s="730">
        <f>'23년(세부_실적)'!N81</f>
        <v>0</v>
      </c>
      <c r="O70" s="682">
        <f>'23년(세부_실적)'!O81</f>
        <v>6.35</v>
      </c>
      <c r="P70" s="730">
        <f>'23년(세부_실적)'!P81</f>
        <v>0</v>
      </c>
      <c r="Q70" s="683">
        <f>'23년(세부_실적)'!Q81</f>
        <v>15.951000000000001</v>
      </c>
      <c r="R70" s="578">
        <f>'23년(세부_실적)'!R81</f>
        <v>131.84610791</v>
      </c>
    </row>
    <row r="71" spans="2:18" outlineLevel="1">
      <c r="B71" s="675">
        <f>'23년(세부_실적)'!B82</f>
        <v>0</v>
      </c>
      <c r="C71" s="684">
        <f>'23년(세부_실적)'!C82</f>
        <v>0</v>
      </c>
      <c r="D71" s="709">
        <f>'23년(세부_실적)'!D82</f>
        <v>0</v>
      </c>
      <c r="E71" s="682" t="str">
        <f>'23년(세부_실적)'!E82</f>
        <v>P4519S_APN</v>
      </c>
      <c r="F71" s="680" t="str">
        <f>'23년(세부_실적)'!F82</f>
        <v>1139A</v>
      </c>
      <c r="G71" s="689" t="str">
        <f>'23년(세부_실적)'!G82</f>
        <v>신</v>
      </c>
      <c r="H71" s="680" t="str">
        <f>'23년(세부_실적)'!H82</f>
        <v>SY</v>
      </c>
      <c r="I71" s="682">
        <f>'23년(세부_실적)'!I82</f>
        <v>5.7</v>
      </c>
      <c r="J71" s="730">
        <f>'23년(세부_실적)'!J82</f>
        <v>0</v>
      </c>
      <c r="K71" s="682">
        <f>'23년(세부_실적)'!K82</f>
        <v>5.7</v>
      </c>
      <c r="L71" s="730">
        <f>'23년(세부_실적)'!L82</f>
        <v>0</v>
      </c>
      <c r="M71" s="682">
        <f>'23년(세부_실적)'!M82</f>
        <v>5.7</v>
      </c>
      <c r="N71" s="730">
        <f>'23년(세부_실적)'!N82</f>
        <v>0</v>
      </c>
      <c r="O71" s="682">
        <f>'23년(세부_실적)'!O82</f>
        <v>5.7</v>
      </c>
      <c r="P71" s="730">
        <f>'23년(세부_실적)'!P82</f>
        <v>0</v>
      </c>
      <c r="Q71" s="683">
        <f>'23년(세부_실적)'!Q82</f>
        <v>2.7830000000000004</v>
      </c>
      <c r="R71" s="578">
        <f>'23년(세부_실적)'!R82</f>
        <v>20.717550258000003</v>
      </c>
    </row>
    <row r="72" spans="2:18" outlineLevel="1">
      <c r="B72" s="675">
        <f>'23년(세부_실적)'!B83</f>
        <v>0</v>
      </c>
      <c r="C72" s="684">
        <f>'23년(세부_실적)'!C83</f>
        <v>0</v>
      </c>
      <c r="D72" s="709">
        <f>'23년(세부_실적)'!D83</f>
        <v>0</v>
      </c>
      <c r="E72" s="682" t="str">
        <f>'23년(세부_실적)'!E83</f>
        <v>P4519SN_APN</v>
      </c>
      <c r="F72" s="680" t="str">
        <f>'23년(세부_실적)'!F83</f>
        <v>1139B</v>
      </c>
      <c r="G72" s="689" t="str">
        <f>'23년(세부_실적)'!G83</f>
        <v>신</v>
      </c>
      <c r="H72" s="680" t="str">
        <f>'23년(세부_실적)'!H83</f>
        <v>SY</v>
      </c>
      <c r="I72" s="682">
        <f>'23년(세부_실적)'!I83</f>
        <v>6.45</v>
      </c>
      <c r="J72" s="730">
        <f>'23년(세부_실적)'!J83</f>
        <v>0</v>
      </c>
      <c r="K72" s="682">
        <f>'23년(세부_실적)'!K83</f>
        <v>6.45</v>
      </c>
      <c r="L72" s="730">
        <f>'23년(세부_실적)'!L83</f>
        <v>0</v>
      </c>
      <c r="M72" s="682">
        <f>'23년(세부_실적)'!M83</f>
        <v>6.45</v>
      </c>
      <c r="N72" s="730">
        <f>'23년(세부_실적)'!N83</f>
        <v>0</v>
      </c>
      <c r="O72" s="682">
        <f>'23년(세부_실적)'!O83</f>
        <v>6.45</v>
      </c>
      <c r="P72" s="730">
        <f>'23년(세부_실적)'!P83</f>
        <v>0</v>
      </c>
      <c r="Q72" s="683">
        <f>'23년(세부_실적)'!Q83</f>
        <v>0</v>
      </c>
      <c r="R72" s="578">
        <f>'23년(세부_실적)'!R83</f>
        <v>0</v>
      </c>
    </row>
    <row r="73" spans="2:18" outlineLevel="1">
      <c r="B73" s="691">
        <f>'23년(세부_실적)'!B86</f>
        <v>0</v>
      </c>
      <c r="C73" s="691">
        <f>'23년(세부_실적)'!C86</f>
        <v>0</v>
      </c>
      <c r="D73" s="691">
        <f>'23년(세부_실적)'!D86</f>
        <v>0</v>
      </c>
      <c r="E73" s="677" t="str">
        <f>'23년(세부_실적)'!E86</f>
        <v>P5015N_APN</v>
      </c>
      <c r="F73" s="733" t="str">
        <f>'23년(세부_실적)'!F86</f>
        <v>VG-FSA3BA/XL</v>
      </c>
      <c r="G73" s="689" t="str">
        <f>'23년(세부_실적)'!G86</f>
        <v>신</v>
      </c>
      <c r="H73" s="679" t="str">
        <f>'23년(세부_실적)'!H86</f>
        <v>SY</v>
      </c>
      <c r="I73" s="677">
        <f>'23년(세부_실적)'!I86</f>
        <v>19.649999999999999</v>
      </c>
      <c r="J73" s="734">
        <f>'23년(세부_실적)'!J86</f>
        <v>0</v>
      </c>
      <c r="K73" s="677">
        <f>'23년(세부_실적)'!K86</f>
        <v>19.649999999999999</v>
      </c>
      <c r="L73" s="681">
        <f>'23년(세부_실적)'!L86</f>
        <v>0</v>
      </c>
      <c r="M73" s="677">
        <f>'23년(세부_실적)'!M86</f>
        <v>19.649999999999999</v>
      </c>
      <c r="N73" s="681">
        <f>'23년(세부_실적)'!N86</f>
        <v>0</v>
      </c>
      <c r="O73" s="735">
        <f>'23년(세부_실적)'!O86</f>
        <v>19.649999999999999</v>
      </c>
      <c r="P73" s="734">
        <f>'23년(세부_실적)'!P86</f>
        <v>0</v>
      </c>
      <c r="Q73" s="688">
        <f>'23년(세부_실적)'!Q86</f>
        <v>0</v>
      </c>
      <c r="R73" s="575">
        <f>'23년(세부_실적)'!R86</f>
        <v>0</v>
      </c>
    </row>
    <row r="74" spans="2:18" outlineLevel="1">
      <c r="B74" s="675">
        <f>'23년(세부_실적)'!B87</f>
        <v>0</v>
      </c>
      <c r="C74" s="684">
        <f>'23년(세부_실적)'!C87</f>
        <v>0</v>
      </c>
      <c r="D74" s="709">
        <f>'23년(세부_실적)'!D87</f>
        <v>0</v>
      </c>
      <c r="E74" s="682" t="str">
        <f>'23년(세부_실적)'!E87</f>
        <v>P6519_APN</v>
      </c>
      <c r="F74" s="680" t="str">
        <f>'23년(세부_실적)'!F87</f>
        <v>1132A</v>
      </c>
      <c r="G74" s="689" t="str">
        <f>'23년(세부_실적)'!G87</f>
        <v>신</v>
      </c>
      <c r="H74" s="680" t="str">
        <f>'23년(세부_실적)'!H87</f>
        <v>SY</v>
      </c>
      <c r="I74" s="682">
        <f>'23년(세부_실적)'!I87</f>
        <v>7.02</v>
      </c>
      <c r="J74" s="730">
        <f>'23년(세부_실적)'!J87</f>
        <v>0</v>
      </c>
      <c r="K74" s="682">
        <f>'23년(세부_실적)'!K87</f>
        <v>7.01</v>
      </c>
      <c r="L74" s="730">
        <f>'23년(세부_실적)'!L87</f>
        <v>0</v>
      </c>
      <c r="M74" s="682">
        <f>'23년(세부_실적)'!M87</f>
        <v>7.01</v>
      </c>
      <c r="N74" s="730">
        <f>'23년(세부_실적)'!N87</f>
        <v>0</v>
      </c>
      <c r="O74" s="682">
        <f>'23년(세부_실적)'!O87</f>
        <v>7.01</v>
      </c>
      <c r="P74" s="730">
        <f>'23년(세부_실적)'!P87</f>
        <v>0</v>
      </c>
      <c r="Q74" s="683">
        <f>'23년(세부_실적)'!Q87</f>
        <v>15.914</v>
      </c>
      <c r="R74" s="578">
        <f>'23년(세부_실적)'!R87</f>
        <v>142.67681830150002</v>
      </c>
    </row>
    <row r="75" spans="2:18" outlineLevel="1">
      <c r="B75" s="675">
        <f>'23년(세부_실적)'!B88</f>
        <v>0</v>
      </c>
      <c r="C75" s="684">
        <f>'23년(세부_실적)'!C88</f>
        <v>0</v>
      </c>
      <c r="D75" s="709">
        <f>'23년(세부_실적)'!D88</f>
        <v>0</v>
      </c>
      <c r="E75" s="682" t="str">
        <f>'23년(세부_실적)'!E88</f>
        <v>P6519N_APN</v>
      </c>
      <c r="F75" s="680" t="str">
        <f>'23년(세부_실적)'!F88</f>
        <v>1132B</v>
      </c>
      <c r="G75" s="689" t="str">
        <f>'23년(세부_실적)'!G88</f>
        <v>신</v>
      </c>
      <c r="H75" s="680" t="str">
        <f>'23년(세부_실적)'!H88</f>
        <v>SY</v>
      </c>
      <c r="I75" s="682">
        <f>'23년(세부_실적)'!I88</f>
        <v>7.75</v>
      </c>
      <c r="J75" s="730">
        <f>'23년(세부_실적)'!J88</f>
        <v>0</v>
      </c>
      <c r="K75" s="682">
        <f>'23년(세부_실적)'!K88</f>
        <v>7.75</v>
      </c>
      <c r="L75" s="730">
        <f>'23년(세부_실적)'!L88</f>
        <v>0</v>
      </c>
      <c r="M75" s="682">
        <f>'23년(세부_실적)'!M88</f>
        <v>7.75</v>
      </c>
      <c r="N75" s="730">
        <f>'23년(세부_실적)'!N88</f>
        <v>0</v>
      </c>
      <c r="O75" s="682">
        <f>'23년(세부_실적)'!O88</f>
        <v>7.75</v>
      </c>
      <c r="P75" s="730">
        <f>'23년(세부_실적)'!P88</f>
        <v>0</v>
      </c>
      <c r="Q75" s="683">
        <f>'23년(세부_실적)'!Q88</f>
        <v>7.2439999999999998</v>
      </c>
      <c r="R75" s="578">
        <f>'23년(세부_실적)'!R88</f>
        <v>73.380052105000004</v>
      </c>
    </row>
    <row r="76" spans="2:18" outlineLevel="1">
      <c r="B76" s="675">
        <f>'23년(세부_실적)'!B91</f>
        <v>0</v>
      </c>
      <c r="C76" s="684">
        <f>'23년(세부_실적)'!C91</f>
        <v>0</v>
      </c>
      <c r="D76" s="709">
        <f>'23년(세부_실적)'!D91</f>
        <v>0</v>
      </c>
      <c r="E76" s="682" t="str">
        <f>'23년(세부_실적)'!E91</f>
        <v>P10020_APN</v>
      </c>
      <c r="F76" s="680" t="str">
        <f>'23년(세부_실적)'!F91</f>
        <v>1138A</v>
      </c>
      <c r="G76" s="689" t="str">
        <f>'23년(세부_실적)'!G91</f>
        <v>신</v>
      </c>
      <c r="H76" s="680" t="str">
        <f>'23년(세부_실적)'!H91</f>
        <v>SY</v>
      </c>
      <c r="I76" s="682">
        <f>'23년(세부_실적)'!I91</f>
        <v>12.57</v>
      </c>
      <c r="J76" s="730">
        <f>'23년(세부_실적)'!J91</f>
        <v>0</v>
      </c>
      <c r="K76" s="682">
        <f>'23년(세부_실적)'!K91</f>
        <v>12.57</v>
      </c>
      <c r="L76" s="730">
        <f>'23년(세부_실적)'!L91</f>
        <v>0</v>
      </c>
      <c r="M76" s="682">
        <f>'23년(세부_실적)'!M91</f>
        <v>12.57</v>
      </c>
      <c r="N76" s="730">
        <f>'23년(세부_실적)'!N91</f>
        <v>0</v>
      </c>
      <c r="O76" s="682">
        <f>'23년(세부_실적)'!O91</f>
        <v>12.57</v>
      </c>
      <c r="P76" s="730">
        <f>'23년(세부_실적)'!P91</f>
        <v>0</v>
      </c>
      <c r="Q76" s="683">
        <f>'23년(세부_실적)'!Q91</f>
        <v>0.25600000000000001</v>
      </c>
      <c r="R76" s="578">
        <f>'23년(세부_실적)'!R91</f>
        <v>4.2920616960000011</v>
      </c>
    </row>
    <row r="77" spans="2:18" outlineLevel="1">
      <c r="B77" s="675">
        <f>'23년(세부_실적)'!B92</f>
        <v>0</v>
      </c>
      <c r="C77" s="684">
        <f>'23년(세부_실적)'!C92</f>
        <v>0</v>
      </c>
      <c r="D77" s="709">
        <f>'23년(세부_실적)'!D92</f>
        <v>0</v>
      </c>
      <c r="E77" s="716" t="str">
        <f>'23년(세부_실적)'!E92</f>
        <v>P10020N_APN</v>
      </c>
      <c r="F77" s="761" t="str">
        <f>'23년(세부_실적)'!F92</f>
        <v>1138B</v>
      </c>
      <c r="G77" s="762" t="str">
        <f>'23년(세부_실적)'!G92</f>
        <v>신</v>
      </c>
      <c r="H77" s="761" t="str">
        <f>'23년(세부_실적)'!H92</f>
        <v>SY</v>
      </c>
      <c r="I77" s="716">
        <f>'23년(세부_실적)'!I92</f>
        <v>13.25</v>
      </c>
      <c r="J77" s="763">
        <f>'23년(세부_실적)'!J92</f>
        <v>0</v>
      </c>
      <c r="K77" s="716">
        <f>'23년(세부_실적)'!K92</f>
        <v>13.25</v>
      </c>
      <c r="L77" s="763">
        <f>'23년(세부_실적)'!L92</f>
        <v>0</v>
      </c>
      <c r="M77" s="716">
        <f>'23년(세부_실적)'!M92</f>
        <v>13.25</v>
      </c>
      <c r="N77" s="763">
        <f>'23년(세부_실적)'!N92</f>
        <v>0</v>
      </c>
      <c r="O77" s="716">
        <f>'23년(세부_실적)'!O92</f>
        <v>13.25</v>
      </c>
      <c r="P77" s="763">
        <f>'23년(세부_실적)'!P92</f>
        <v>0</v>
      </c>
      <c r="Q77" s="764">
        <f>'23년(세부_실적)'!Q92</f>
        <v>1.8049999999999999</v>
      </c>
      <c r="R77" s="579">
        <f>'23년(세부_실적)'!R92</f>
        <v>31.155136015</v>
      </c>
    </row>
    <row r="78" spans="2:18" outlineLevel="1">
      <c r="B78" s="765">
        <f>'23년(세부_실적)'!B93</f>
        <v>0</v>
      </c>
      <c r="C78" s="765">
        <f>'23년(세부_실적)'!C93</f>
        <v>0</v>
      </c>
      <c r="D78" s="766">
        <f>'23년(세부_실적)'!D93</f>
        <v>0</v>
      </c>
      <c r="E78" s="701" t="str">
        <f>'23년(세부_실적)'!E93</f>
        <v>소   계</v>
      </c>
      <c r="F78" s="767">
        <f>'23년(세부_실적)'!F93</f>
        <v>0</v>
      </c>
      <c r="G78" s="767">
        <f>'23년(세부_실적)'!G93</f>
        <v>0</v>
      </c>
      <c r="H78" s="768">
        <f>'23년(세부_실적)'!H93</f>
        <v>0</v>
      </c>
      <c r="I78" s="769">
        <f>'23년(세부_실적)'!I93</f>
        <v>0</v>
      </c>
      <c r="J78" s="770">
        <f>'23년(세부_실적)'!J93</f>
        <v>0</v>
      </c>
      <c r="K78" s="769">
        <f>'23년(세부_실적)'!K93</f>
        <v>0</v>
      </c>
      <c r="L78" s="769">
        <f>'23년(세부_실적)'!L93</f>
        <v>0</v>
      </c>
      <c r="M78" s="769">
        <f>'23년(세부_실적)'!M93</f>
        <v>0</v>
      </c>
      <c r="N78" s="769">
        <f>'23년(세부_실적)'!N93</f>
        <v>0</v>
      </c>
      <c r="O78" s="771">
        <f>'23년(세부_실적)'!O93</f>
        <v>0</v>
      </c>
      <c r="P78" s="770">
        <f>'23년(세부_실적)'!P93</f>
        <v>0</v>
      </c>
      <c r="Q78" s="772">
        <f>'23년(세부_실적)'!Q93</f>
        <v>1377.9130000000002</v>
      </c>
      <c r="R78" s="772">
        <f>'23년(세부_실적)'!R93</f>
        <v>7914.5906146282996</v>
      </c>
    </row>
    <row r="79" spans="2:18" outlineLevel="1">
      <c r="B79" s="691">
        <f>'23년(세부_실적)'!B94</f>
        <v>0</v>
      </c>
      <c r="C79" s="691">
        <f>'23년(세부_실적)'!C94</f>
        <v>0</v>
      </c>
      <c r="D79" s="693" t="str">
        <f>'23년(세부_실적)'!D94</f>
        <v>LFD</v>
      </c>
      <c r="E79" s="672" t="str">
        <f>'23년(세부_실적)'!E94</f>
        <v>F8014_EPN</v>
      </c>
      <c r="F79" s="670" t="str">
        <f>'23년(세부_실적)'!F94</f>
        <v>481B</v>
      </c>
      <c r="G79" s="670">
        <f>'23년(세부_실적)'!G94</f>
        <v>0</v>
      </c>
      <c r="H79" s="670" t="str">
        <f>'23년(세부_실적)'!H94</f>
        <v>SY</v>
      </c>
      <c r="I79" s="672">
        <f>'23년(세부_실적)'!I94</f>
        <v>13</v>
      </c>
      <c r="J79" s="673">
        <f>'23년(세부_실적)'!J94</f>
        <v>0</v>
      </c>
      <c r="K79" s="672">
        <f>'23년(세부_실적)'!K94</f>
        <v>0</v>
      </c>
      <c r="L79" s="673">
        <f>'23년(세부_실적)'!L94</f>
        <v>0</v>
      </c>
      <c r="M79" s="672">
        <f>'23년(세부_실적)'!M94</f>
        <v>0</v>
      </c>
      <c r="N79" s="673">
        <f>'23년(세부_실적)'!N94</f>
        <v>0</v>
      </c>
      <c r="O79" s="672">
        <f>'23년(세부_실적)'!O94</f>
        <v>0</v>
      </c>
      <c r="P79" s="673">
        <f>'23년(세부_실적)'!P94</f>
        <v>0</v>
      </c>
      <c r="Q79" s="773">
        <f>'23년(세부_실적)'!Q94</f>
        <v>0</v>
      </c>
      <c r="R79" s="774">
        <f>'23년(세부_실적)'!R94</f>
        <v>0</v>
      </c>
    </row>
    <row r="80" spans="2:18" outlineLevel="1">
      <c r="B80" s="691">
        <f>'23년(세부_실적)'!B95</f>
        <v>0</v>
      </c>
      <c r="C80" s="690">
        <f>'23년(세부_실적)'!C95</f>
        <v>0</v>
      </c>
      <c r="D80" s="693">
        <f>'23년(세부_실적)'!D95</f>
        <v>0</v>
      </c>
      <c r="E80" s="677" t="str">
        <f>'23년(세부_실적)'!E95</f>
        <v>L46SF_DPN</v>
      </c>
      <c r="F80" s="679" t="str">
        <f>'23년(세부_실적)'!F95</f>
        <v>610B</v>
      </c>
      <c r="G80" s="679">
        <f>'23년(세부_실적)'!G95</f>
        <v>0</v>
      </c>
      <c r="H80" s="679" t="str">
        <f>'23년(세부_실적)'!H95</f>
        <v>SY</v>
      </c>
      <c r="I80" s="677">
        <f>'23년(세부_실적)'!I95</f>
        <v>11.45</v>
      </c>
      <c r="J80" s="681">
        <f>'23년(세부_실적)'!J95</f>
        <v>0</v>
      </c>
      <c r="K80" s="677">
        <f>'23년(세부_실적)'!K95</f>
        <v>0</v>
      </c>
      <c r="L80" s="681">
        <f>'23년(세부_실적)'!L95</f>
        <v>0</v>
      </c>
      <c r="M80" s="677">
        <f>'23년(세부_실적)'!M95</f>
        <v>0</v>
      </c>
      <c r="N80" s="681">
        <f>'23년(세부_실적)'!N95</f>
        <v>0</v>
      </c>
      <c r="O80" s="677">
        <f>'23년(세부_실적)'!O95</f>
        <v>0</v>
      </c>
      <c r="P80" s="681">
        <f>'23년(세부_실적)'!P95</f>
        <v>0</v>
      </c>
      <c r="Q80" s="688">
        <f>'23년(세부_실적)'!Q95</f>
        <v>0</v>
      </c>
      <c r="R80" s="575">
        <f>'23년(세부_실적)'!R95</f>
        <v>0</v>
      </c>
    </row>
    <row r="81" spans="2:18" outlineLevel="1">
      <c r="B81" s="691">
        <f>'23년(세부_실적)'!B96</f>
        <v>0</v>
      </c>
      <c r="C81" s="690">
        <f>'23년(세부_실적)'!C96</f>
        <v>0</v>
      </c>
      <c r="D81" s="693">
        <f>'23년(세부_실적)'!D96</f>
        <v>0</v>
      </c>
      <c r="E81" s="677" t="str">
        <f>'23년(세부_실적)'!E96</f>
        <v>SD45</v>
      </c>
      <c r="F81" s="679" t="str">
        <f>'23년(세부_실적)'!F96</f>
        <v>753A</v>
      </c>
      <c r="G81" s="679">
        <f>'23년(세부_실적)'!G96</f>
        <v>0</v>
      </c>
      <c r="H81" s="679" t="str">
        <f>'23년(세부_실적)'!H96</f>
        <v>SY</v>
      </c>
      <c r="I81" s="677">
        <f>'23년(세부_실적)'!I96</f>
        <v>4</v>
      </c>
      <c r="J81" s="681">
        <f>'23년(세부_실적)'!J96</f>
        <v>0</v>
      </c>
      <c r="K81" s="677">
        <f>'23년(세부_실적)'!K96</f>
        <v>0</v>
      </c>
      <c r="L81" s="681">
        <f>'23년(세부_실적)'!L96</f>
        <v>0</v>
      </c>
      <c r="M81" s="677">
        <f>'23년(세부_실적)'!M96</f>
        <v>0</v>
      </c>
      <c r="N81" s="681">
        <f>'23년(세부_실적)'!N96</f>
        <v>0</v>
      </c>
      <c r="O81" s="677">
        <f>'23년(세부_실적)'!O96</f>
        <v>0</v>
      </c>
      <c r="P81" s="681">
        <f>'23년(세부_실적)'!P96</f>
        <v>0</v>
      </c>
      <c r="Q81" s="688">
        <f>'23년(세부_실적)'!Q96</f>
        <v>0</v>
      </c>
      <c r="R81" s="575">
        <f>'23년(세부_실적)'!R96</f>
        <v>0</v>
      </c>
    </row>
    <row r="82" spans="2:18" outlineLevel="1">
      <c r="B82" s="691">
        <f>'23년(세부_실적)'!B97</f>
        <v>0</v>
      </c>
      <c r="C82" s="690">
        <f>'23년(세부_실적)'!C97</f>
        <v>0</v>
      </c>
      <c r="D82" s="693">
        <f>'23년(세부_실적)'!D97</f>
        <v>0</v>
      </c>
      <c r="E82" s="714" t="str">
        <f>'23년(세부_실적)'!E97</f>
        <v>L32S0Z_EPN</v>
      </c>
      <c r="F82" s="713" t="str">
        <f>'23년(세부_실적)'!F97</f>
        <v>786A</v>
      </c>
      <c r="G82" s="713">
        <f>'23년(세부_실적)'!G97</f>
        <v>0</v>
      </c>
      <c r="H82" s="713" t="str">
        <f>'23년(세부_실적)'!H97</f>
        <v>SY</v>
      </c>
      <c r="I82" s="714">
        <f>'23년(세부_실적)'!I97</f>
        <v>19.899999999999999</v>
      </c>
      <c r="J82" s="775">
        <f>'23년(세부_실적)'!J97</f>
        <v>0</v>
      </c>
      <c r="K82" s="714">
        <f>'23년(세부_실적)'!K97</f>
        <v>0</v>
      </c>
      <c r="L82" s="715">
        <f>'23년(세부_실적)'!L97</f>
        <v>0</v>
      </c>
      <c r="M82" s="714">
        <f>'23년(세부_실적)'!M97</f>
        <v>0</v>
      </c>
      <c r="N82" s="715">
        <f>'23년(세부_실적)'!N97</f>
        <v>0</v>
      </c>
      <c r="O82" s="714">
        <f>'23년(세부_실적)'!O97</f>
        <v>0</v>
      </c>
      <c r="P82" s="715">
        <f>'23년(세부_실적)'!P97</f>
        <v>0</v>
      </c>
      <c r="Q82" s="776">
        <f>'23년(세부_실적)'!Q97</f>
        <v>0</v>
      </c>
      <c r="R82" s="580">
        <f>'23년(세부_실적)'!R97</f>
        <v>0</v>
      </c>
    </row>
    <row r="83" spans="2:18" outlineLevel="1">
      <c r="B83" s="718">
        <f>'23년(세부_실적)'!B98</f>
        <v>0</v>
      </c>
      <c r="C83" s="777">
        <f>'23년(세부_실적)'!C98</f>
        <v>0</v>
      </c>
      <c r="D83" s="719">
        <f>'23년(세부_실적)'!D98</f>
        <v>0</v>
      </c>
      <c r="E83" s="701" t="str">
        <f>'23년(세부_실적)'!E98</f>
        <v>소   계</v>
      </c>
      <c r="F83" s="778">
        <f>'23년(세부_실적)'!F98</f>
        <v>0</v>
      </c>
      <c r="G83" s="767">
        <f>'23년(세부_실적)'!G98</f>
        <v>0</v>
      </c>
      <c r="H83" s="779">
        <f>'23년(세부_실적)'!H98</f>
        <v>0</v>
      </c>
      <c r="I83" s="769">
        <f>'23년(세부_실적)'!I98</f>
        <v>0</v>
      </c>
      <c r="J83" s="770">
        <f>'23년(세부_실적)'!J98</f>
        <v>0</v>
      </c>
      <c r="K83" s="769">
        <f>'23년(세부_실적)'!K98</f>
        <v>0</v>
      </c>
      <c r="L83" s="769">
        <f>'23년(세부_실적)'!L98</f>
        <v>0</v>
      </c>
      <c r="M83" s="769">
        <f>'23년(세부_실적)'!M98</f>
        <v>0</v>
      </c>
      <c r="N83" s="769">
        <f>'23년(세부_실적)'!N98</f>
        <v>0</v>
      </c>
      <c r="O83" s="771">
        <f>'23년(세부_실적)'!O98</f>
        <v>0</v>
      </c>
      <c r="P83" s="770">
        <f>'23년(세부_실적)'!P98</f>
        <v>0</v>
      </c>
      <c r="Q83" s="780">
        <f>'23년(세부_실적)'!Q98</f>
        <v>0</v>
      </c>
      <c r="R83" s="780">
        <f>'23년(세부_실적)'!R98</f>
        <v>0</v>
      </c>
    </row>
    <row r="84" spans="2:18" outlineLevel="1">
      <c r="B84" s="691">
        <f>'23년(세부_실적)'!B99</f>
        <v>0</v>
      </c>
      <c r="C84" s="691">
        <f>'23년(세부_실적)'!C99</f>
        <v>0</v>
      </c>
      <c r="D84" s="693" t="str">
        <f>'23년(세부_실적)'!D99</f>
        <v xml:space="preserve">
AV</v>
      </c>
      <c r="E84" s="672" t="str">
        <f>'23년(세부_실적)'!E99</f>
        <v>V70D_DPN(E)</v>
      </c>
      <c r="F84" s="670" t="str">
        <f>'23년(세부_실적)'!F99</f>
        <v>297B</v>
      </c>
      <c r="G84" s="670">
        <f>'23년(세부_실적)'!G99</f>
        <v>0</v>
      </c>
      <c r="H84" s="670" t="str">
        <f>'23년(세부_실적)'!H99</f>
        <v>QD</v>
      </c>
      <c r="I84" s="672">
        <f>'23년(세부_실적)'!I99</f>
        <v>5.56</v>
      </c>
      <c r="J84" s="673">
        <f>'23년(세부_실적)'!J99</f>
        <v>0</v>
      </c>
      <c r="K84" s="672">
        <f>'23년(세부_실적)'!K99</f>
        <v>0</v>
      </c>
      <c r="L84" s="673">
        <f>'23년(세부_실적)'!L99</f>
        <v>0</v>
      </c>
      <c r="M84" s="672">
        <f>'23년(세부_실적)'!M99</f>
        <v>0</v>
      </c>
      <c r="N84" s="673">
        <f>'23년(세부_실적)'!N99</f>
        <v>0</v>
      </c>
      <c r="O84" s="672">
        <f>'23년(세부_실적)'!O99</f>
        <v>0</v>
      </c>
      <c r="P84" s="673">
        <f>'23년(세부_실적)'!P99</f>
        <v>0</v>
      </c>
      <c r="Q84" s="773">
        <f>'23년(세부_실적)'!Q99</f>
        <v>0</v>
      </c>
      <c r="R84" s="774">
        <f>'23년(세부_실적)'!R99</f>
        <v>0</v>
      </c>
    </row>
    <row r="85" spans="2:18" outlineLevel="1">
      <c r="B85" s="691">
        <f>'23년(세부_실적)'!B100</f>
        <v>0</v>
      </c>
      <c r="C85" s="691">
        <f>'23년(세부_실적)'!C100</f>
        <v>0</v>
      </c>
      <c r="D85" s="693">
        <f>'23년(세부_실적)'!D100</f>
        <v>0</v>
      </c>
      <c r="E85" s="781" t="str">
        <f>'23년(세부_실적)'!E100</f>
        <v>V70DN_DPN(E)</v>
      </c>
      <c r="F85" s="757" t="str">
        <f>'23년(세부_실적)'!F100</f>
        <v>297C</v>
      </c>
      <c r="G85" s="757">
        <f>'23년(세부_실적)'!G100</f>
        <v>0</v>
      </c>
      <c r="H85" s="757" t="str">
        <f>'23년(세부_실적)'!H100</f>
        <v>QD</v>
      </c>
      <c r="I85" s="781">
        <f>'23년(세부_실적)'!I100</f>
        <v>6.2</v>
      </c>
      <c r="J85" s="782">
        <f>'23년(세부_실적)'!J100</f>
        <v>0</v>
      </c>
      <c r="K85" s="781">
        <f>'23년(세부_실적)'!K100</f>
        <v>0</v>
      </c>
      <c r="L85" s="782">
        <f>'23년(세부_실적)'!L100</f>
        <v>0</v>
      </c>
      <c r="M85" s="781">
        <f>'23년(세부_실적)'!M100</f>
        <v>0</v>
      </c>
      <c r="N85" s="782">
        <f>'23년(세부_실적)'!N100</f>
        <v>0</v>
      </c>
      <c r="O85" s="781">
        <f>'23년(세부_실적)'!O100</f>
        <v>0</v>
      </c>
      <c r="P85" s="782">
        <f>'23년(세부_실적)'!P100</f>
        <v>0</v>
      </c>
      <c r="Q85" s="783">
        <f>'23년(세부_실적)'!Q100</f>
        <v>0</v>
      </c>
      <c r="R85" s="581">
        <f>'23년(세부_실적)'!R100</f>
        <v>0</v>
      </c>
    </row>
    <row r="86" spans="2:18" outlineLevel="1">
      <c r="B86" s="691">
        <f>'23년(세부_실적)'!B101</f>
        <v>0</v>
      </c>
      <c r="C86" s="691">
        <f>'23년(세부_실적)'!C101</f>
        <v>0</v>
      </c>
      <c r="D86" s="693">
        <f>'23년(세부_실적)'!D101</f>
        <v>0</v>
      </c>
      <c r="E86" s="677" t="str">
        <f>'23년(세부_실적)'!E101</f>
        <v>V100L_DPN2</v>
      </c>
      <c r="F86" s="679" t="str">
        <f>'23년(세부_실적)'!F101</f>
        <v>307C</v>
      </c>
      <c r="G86" s="679">
        <f>'23년(세부_실적)'!G101</f>
        <v>0</v>
      </c>
      <c r="H86" s="679" t="str">
        <f>'23년(세부_실적)'!H101</f>
        <v>QD</v>
      </c>
      <c r="I86" s="677">
        <f>'23년(세부_실적)'!I101</f>
        <v>5.25</v>
      </c>
      <c r="J86" s="681">
        <f>'23년(세부_실적)'!J101</f>
        <v>0</v>
      </c>
      <c r="K86" s="677">
        <f>'23년(세부_실적)'!K101</f>
        <v>0</v>
      </c>
      <c r="L86" s="681">
        <f>'23년(세부_실적)'!L101</f>
        <v>0</v>
      </c>
      <c r="M86" s="677">
        <f>'23년(세부_실적)'!M101</f>
        <v>0</v>
      </c>
      <c r="N86" s="681">
        <f>'23년(세부_실적)'!N101</f>
        <v>0</v>
      </c>
      <c r="O86" s="677">
        <f>'23년(세부_실적)'!O101</f>
        <v>0</v>
      </c>
      <c r="P86" s="681">
        <f>'23년(세부_실적)'!P101</f>
        <v>0</v>
      </c>
      <c r="Q86" s="688">
        <f>'23년(세부_실적)'!Q101</f>
        <v>0</v>
      </c>
      <c r="R86" s="575">
        <f>'23년(세부_실적)'!R101</f>
        <v>0</v>
      </c>
    </row>
    <row r="87" spans="2:18" outlineLevel="1">
      <c r="B87" s="691">
        <f>'23년(세부_실적)'!B102</f>
        <v>0</v>
      </c>
      <c r="C87" s="691">
        <f>'23년(세부_실적)'!C102</f>
        <v>0</v>
      </c>
      <c r="D87" s="693">
        <f>'23년(세부_실적)'!D102</f>
        <v>0</v>
      </c>
      <c r="E87" s="677" t="str">
        <f>'23년(세부_실적)'!E102</f>
        <v>V100LN_DPN2</v>
      </c>
      <c r="F87" s="679" t="str">
        <f>'23년(세부_실적)'!F102</f>
        <v>307D</v>
      </c>
      <c r="G87" s="679">
        <f>'23년(세부_실적)'!G102</f>
        <v>0</v>
      </c>
      <c r="H87" s="679" t="str">
        <f>'23년(세부_실적)'!H102</f>
        <v>QD</v>
      </c>
      <c r="I87" s="677">
        <f>'23년(세부_실적)'!I102</f>
        <v>5.88</v>
      </c>
      <c r="J87" s="681">
        <f>'23년(세부_실적)'!J102</f>
        <v>0</v>
      </c>
      <c r="K87" s="677">
        <f>'23년(세부_실적)'!K102</f>
        <v>0</v>
      </c>
      <c r="L87" s="681">
        <f>'23년(세부_실적)'!L102</f>
        <v>0</v>
      </c>
      <c r="M87" s="677">
        <f>'23년(세부_실적)'!M102</f>
        <v>0</v>
      </c>
      <c r="N87" s="681">
        <f>'23년(세부_실적)'!N102</f>
        <v>0</v>
      </c>
      <c r="O87" s="677">
        <f>'23년(세부_실적)'!O102</f>
        <v>0</v>
      </c>
      <c r="P87" s="681">
        <f>'23년(세부_실적)'!P102</f>
        <v>0</v>
      </c>
      <c r="Q87" s="688">
        <f>'23년(세부_실적)'!Q102</f>
        <v>0</v>
      </c>
      <c r="R87" s="575">
        <f>'23년(세부_실적)'!R102</f>
        <v>0</v>
      </c>
    </row>
    <row r="88" spans="2:18" outlineLevel="1">
      <c r="B88" s="667">
        <f>'23년(세부_실적)'!B103</f>
        <v>0</v>
      </c>
      <c r="C88" s="667">
        <f>'23년(세부_실적)'!C103</f>
        <v>0</v>
      </c>
      <c r="D88" s="676">
        <f>'23년(세부_실적)'!D103</f>
        <v>0</v>
      </c>
      <c r="E88" s="677" t="str">
        <f>'23년(세부_실적)'!E103</f>
        <v>V170L_D2PN(E)</v>
      </c>
      <c r="F88" s="679" t="str">
        <f>'23년(세부_실적)'!F103</f>
        <v>298D</v>
      </c>
      <c r="G88" s="679">
        <f>'23년(세부_실적)'!G103</f>
        <v>0</v>
      </c>
      <c r="H88" s="679" t="str">
        <f>'23년(세부_실적)'!H103</f>
        <v>QD</v>
      </c>
      <c r="I88" s="677">
        <f>'23년(세부_실적)'!I103</f>
        <v>6.7</v>
      </c>
      <c r="J88" s="681">
        <f>'23년(세부_실적)'!J103</f>
        <v>0</v>
      </c>
      <c r="K88" s="677">
        <f>'23년(세부_실적)'!K103</f>
        <v>0</v>
      </c>
      <c r="L88" s="681">
        <f>'23년(세부_실적)'!L103</f>
        <v>0</v>
      </c>
      <c r="M88" s="677">
        <f>'23년(세부_실적)'!M103</f>
        <v>0</v>
      </c>
      <c r="N88" s="681">
        <f>'23년(세부_실적)'!N103</f>
        <v>0</v>
      </c>
      <c r="O88" s="677">
        <f>'23년(세부_실적)'!O103</f>
        <v>0</v>
      </c>
      <c r="P88" s="681">
        <f>'23년(세부_실적)'!P103</f>
        <v>0</v>
      </c>
      <c r="Q88" s="688">
        <f>'23년(세부_실적)'!Q103</f>
        <v>0</v>
      </c>
      <c r="R88" s="575">
        <f>'23년(세부_실적)'!R103</f>
        <v>0</v>
      </c>
    </row>
    <row r="89" spans="2:18" outlineLevel="1">
      <c r="B89" s="667">
        <f>'23년(세부_실적)'!B104</f>
        <v>0</v>
      </c>
      <c r="C89" s="667">
        <f>'23년(세부_실적)'!C104</f>
        <v>0</v>
      </c>
      <c r="D89" s="693">
        <f>'23년(세부_실적)'!D104</f>
        <v>0</v>
      </c>
      <c r="E89" s="677" t="str">
        <f>'23년(세부_실적)'!E104</f>
        <v>V50S_EPN</v>
      </c>
      <c r="F89" s="679" t="str">
        <f>'23년(세부_실적)'!F104</f>
        <v>311A</v>
      </c>
      <c r="G89" s="679">
        <f>'23년(세부_실적)'!G104</f>
        <v>0</v>
      </c>
      <c r="H89" s="679" t="str">
        <f>'23년(세부_실적)'!H104</f>
        <v>QD</v>
      </c>
      <c r="I89" s="677">
        <f>'23년(세부_실적)'!I104</f>
        <v>3.73</v>
      </c>
      <c r="J89" s="681">
        <f>'23년(세부_실적)'!J104</f>
        <v>0</v>
      </c>
      <c r="K89" s="677">
        <f>'23년(세부_실적)'!K104</f>
        <v>0</v>
      </c>
      <c r="L89" s="681">
        <f>'23년(세부_실적)'!L104</f>
        <v>0</v>
      </c>
      <c r="M89" s="677">
        <f>'23년(세부_실적)'!M104</f>
        <v>0</v>
      </c>
      <c r="N89" s="681">
        <f>'23년(세부_실적)'!N104</f>
        <v>0</v>
      </c>
      <c r="O89" s="677">
        <f>'23년(세부_실적)'!O104</f>
        <v>0</v>
      </c>
      <c r="P89" s="681">
        <f>'23년(세부_실적)'!P104</f>
        <v>0</v>
      </c>
      <c r="Q89" s="688">
        <f>'23년(세부_실적)'!Q104</f>
        <v>0</v>
      </c>
      <c r="R89" s="575">
        <f>'23년(세부_실적)'!R104</f>
        <v>0</v>
      </c>
    </row>
    <row r="90" spans="2:18" outlineLevel="1">
      <c r="B90" s="667">
        <f>'23년(세부_실적)'!B105</f>
        <v>0</v>
      </c>
      <c r="C90" s="684">
        <f>'23년(세부_실적)'!C105</f>
        <v>0</v>
      </c>
      <c r="D90" s="693">
        <f>'23년(세부_실적)'!D105</f>
        <v>0</v>
      </c>
      <c r="E90" s="677" t="str">
        <f>'23년(세부_실적)'!E105</f>
        <v>V50S_KPN</v>
      </c>
      <c r="F90" s="679" t="str">
        <f>'23년(세부_실적)'!F105</f>
        <v>335A</v>
      </c>
      <c r="G90" s="679">
        <f>'23년(세부_실적)'!G105</f>
        <v>0</v>
      </c>
      <c r="H90" s="679" t="str">
        <f>'23년(세부_실적)'!H105</f>
        <v>QD</v>
      </c>
      <c r="I90" s="677">
        <f>'23년(세부_실적)'!I105</f>
        <v>3.83</v>
      </c>
      <c r="J90" s="681">
        <f>'23년(세부_실적)'!J105</f>
        <v>0</v>
      </c>
      <c r="K90" s="677">
        <f>'23년(세부_실적)'!K105</f>
        <v>0</v>
      </c>
      <c r="L90" s="681">
        <f>'23년(세부_실적)'!L105</f>
        <v>0</v>
      </c>
      <c r="M90" s="677">
        <f>'23년(세부_실적)'!M105</f>
        <v>0</v>
      </c>
      <c r="N90" s="681">
        <f>'23년(세부_실적)'!N105</f>
        <v>0</v>
      </c>
      <c r="O90" s="677">
        <f>'23년(세부_실적)'!O105</f>
        <v>0</v>
      </c>
      <c r="P90" s="681">
        <f>'23년(세부_실적)'!P105</f>
        <v>0</v>
      </c>
      <c r="Q90" s="688">
        <f>'23년(세부_실적)'!Q105</f>
        <v>0</v>
      </c>
      <c r="R90" s="575">
        <f>'23년(세부_실적)'!R105</f>
        <v>0</v>
      </c>
    </row>
    <row r="91" spans="2:18" outlineLevel="1">
      <c r="B91" s="667">
        <f>'23년(세부_실적)'!B106</f>
        <v>0</v>
      </c>
      <c r="C91" s="667">
        <f>'23년(세부_실적)'!C106</f>
        <v>0</v>
      </c>
      <c r="D91" s="693">
        <f>'23년(세부_실적)'!D106</f>
        <v>0</v>
      </c>
      <c r="E91" s="677" t="str">
        <f>'23년(세부_실적)'!E106</f>
        <v>V170S_EPN</v>
      </c>
      <c r="F91" s="679" t="str">
        <f>'23년(세부_실적)'!F106</f>
        <v>316A</v>
      </c>
      <c r="G91" s="679">
        <f>'23년(세부_실적)'!G106</f>
        <v>0</v>
      </c>
      <c r="H91" s="679" t="str">
        <f>'23년(세부_실적)'!H106</f>
        <v>QD</v>
      </c>
      <c r="I91" s="677">
        <f>'23년(세부_실적)'!I106</f>
        <v>7.04</v>
      </c>
      <c r="J91" s="681">
        <f>'23년(세부_실적)'!J106</f>
        <v>0</v>
      </c>
      <c r="K91" s="677">
        <f>'23년(세부_실적)'!K106</f>
        <v>0</v>
      </c>
      <c r="L91" s="681">
        <f>'23년(세부_실적)'!L106</f>
        <v>0</v>
      </c>
      <c r="M91" s="677">
        <f>'23년(세부_실적)'!M106</f>
        <v>0</v>
      </c>
      <c r="N91" s="681">
        <f>'23년(세부_실적)'!N106</f>
        <v>0</v>
      </c>
      <c r="O91" s="677">
        <f>'23년(세부_실적)'!O106</f>
        <v>0</v>
      </c>
      <c r="P91" s="681">
        <f>'23년(세부_실적)'!P106</f>
        <v>0</v>
      </c>
      <c r="Q91" s="688">
        <f>'23년(세부_실적)'!Q106</f>
        <v>0</v>
      </c>
      <c r="R91" s="575">
        <f>'23년(세부_실적)'!R106</f>
        <v>0</v>
      </c>
    </row>
    <row r="92" spans="2:18" outlineLevel="1">
      <c r="B92" s="667">
        <f>'23년(세부_실적)'!B107</f>
        <v>0</v>
      </c>
      <c r="C92" s="691">
        <f>'23년(세부_실적)'!C107</f>
        <v>0</v>
      </c>
      <c r="D92" s="693">
        <f>'23년(세부_실적)'!D107</f>
        <v>0</v>
      </c>
      <c r="E92" s="677" t="str">
        <f>'23년(세부_실적)'!E107</f>
        <v>V170SN_EPN</v>
      </c>
      <c r="F92" s="679" t="str">
        <f>'23년(세부_실적)'!F107</f>
        <v>316B</v>
      </c>
      <c r="G92" s="679">
        <f>'23년(세부_실적)'!G107</f>
        <v>0</v>
      </c>
      <c r="H92" s="679" t="str">
        <f>'23년(세부_실적)'!H107</f>
        <v>QD</v>
      </c>
      <c r="I92" s="677">
        <f>'23년(세부_실적)'!I107</f>
        <v>7.73</v>
      </c>
      <c r="J92" s="681">
        <f>'23년(세부_실적)'!J107</f>
        <v>0</v>
      </c>
      <c r="K92" s="677">
        <f>'23년(세부_실적)'!K107</f>
        <v>0</v>
      </c>
      <c r="L92" s="681">
        <f>'23년(세부_실적)'!L107</f>
        <v>0</v>
      </c>
      <c r="M92" s="677">
        <f>'23년(세부_실적)'!M107</f>
        <v>0</v>
      </c>
      <c r="N92" s="681">
        <f>'23년(세부_실적)'!N107</f>
        <v>0</v>
      </c>
      <c r="O92" s="677">
        <f>'23년(세부_실적)'!O107</f>
        <v>0</v>
      </c>
      <c r="P92" s="681">
        <f>'23년(세부_실적)'!P107</f>
        <v>0</v>
      </c>
      <c r="Q92" s="688">
        <f>'23년(세부_실적)'!Q107</f>
        <v>0</v>
      </c>
      <c r="R92" s="575">
        <f>'23년(세부_실적)'!R107</f>
        <v>0</v>
      </c>
    </row>
    <row r="93" spans="2:18" outlineLevel="1">
      <c r="B93" s="667">
        <f>'23년(세부_실적)'!B108</f>
        <v>0</v>
      </c>
      <c r="C93" s="691">
        <f>'23년(세부_실적)'!C108</f>
        <v>0</v>
      </c>
      <c r="D93" s="693">
        <f>'23년(세부_실적)'!D108</f>
        <v>0</v>
      </c>
      <c r="E93" s="677" t="str">
        <f>'23년(세부_실적)'!E108</f>
        <v>V1000S_EPN</v>
      </c>
      <c r="F93" s="679" t="str">
        <f>'23년(세부_실적)'!F108</f>
        <v>313A</v>
      </c>
      <c r="G93" s="679">
        <f>'23년(세부_실적)'!G108</f>
        <v>0</v>
      </c>
      <c r="H93" s="679" t="str">
        <f>'23년(세부_실적)'!H108</f>
        <v>QD</v>
      </c>
      <c r="I93" s="677">
        <f>'23년(세부_실적)'!I108</f>
        <v>31.6</v>
      </c>
      <c r="J93" s="681">
        <f>'23년(세부_실적)'!J108</f>
        <v>0</v>
      </c>
      <c r="K93" s="677">
        <f>'23년(세부_실적)'!K108</f>
        <v>0</v>
      </c>
      <c r="L93" s="681">
        <f>'23년(세부_실적)'!L108</f>
        <v>0</v>
      </c>
      <c r="M93" s="677">
        <f>'23년(세부_실적)'!M108</f>
        <v>0</v>
      </c>
      <c r="N93" s="681">
        <f>'23년(세부_실적)'!N108</f>
        <v>0</v>
      </c>
      <c r="O93" s="677">
        <f>'23년(세부_실적)'!O108</f>
        <v>0</v>
      </c>
      <c r="P93" s="681">
        <f>'23년(세부_실적)'!P108</f>
        <v>0</v>
      </c>
      <c r="Q93" s="688">
        <f>'23년(세부_실적)'!Q108</f>
        <v>0</v>
      </c>
      <c r="R93" s="575">
        <f>'23년(세부_실적)'!R108</f>
        <v>0</v>
      </c>
    </row>
    <row r="94" spans="2:18" outlineLevel="1">
      <c r="B94" s="667">
        <f>'23년(세부_실적)'!B109</f>
        <v>0</v>
      </c>
      <c r="C94" s="691">
        <f>'23년(세부_실적)'!C109</f>
        <v>0</v>
      </c>
      <c r="D94" s="693">
        <f>'23년(세부_실적)'!D109</f>
        <v>0</v>
      </c>
      <c r="E94" s="677" t="str">
        <f>'23년(세부_실적)'!E109</f>
        <v>V1000SN_EPN</v>
      </c>
      <c r="F94" s="679" t="str">
        <f>'23년(세부_실적)'!F109</f>
        <v>313B</v>
      </c>
      <c r="G94" s="679">
        <f>'23년(세부_실적)'!G109</f>
        <v>0</v>
      </c>
      <c r="H94" s="679" t="str">
        <f>'23년(세부_실적)'!H109</f>
        <v>QD</v>
      </c>
      <c r="I94" s="677">
        <f>'23년(세부_실적)'!I109</f>
        <v>34.75</v>
      </c>
      <c r="J94" s="681">
        <f>'23년(세부_실적)'!J109</f>
        <v>0</v>
      </c>
      <c r="K94" s="677">
        <f>'23년(세부_실적)'!K109</f>
        <v>0</v>
      </c>
      <c r="L94" s="681">
        <f>'23년(세부_실적)'!L109</f>
        <v>0</v>
      </c>
      <c r="M94" s="677">
        <f>'23년(세부_실적)'!M109</f>
        <v>0</v>
      </c>
      <c r="N94" s="681">
        <f>'23년(세부_실적)'!N109</f>
        <v>0</v>
      </c>
      <c r="O94" s="677">
        <f>'23년(세부_실적)'!O109</f>
        <v>0</v>
      </c>
      <c r="P94" s="681">
        <f>'23년(세부_실적)'!P109</f>
        <v>0</v>
      </c>
      <c r="Q94" s="688">
        <f>'23년(세부_실적)'!Q109</f>
        <v>0</v>
      </c>
      <c r="R94" s="575">
        <f>'23년(세부_실적)'!R109</f>
        <v>0</v>
      </c>
    </row>
    <row r="95" spans="2:18" outlineLevel="1">
      <c r="B95" s="667">
        <f>'23년(세부_실적)'!B110</f>
        <v>0</v>
      </c>
      <c r="C95" s="690">
        <f>'23년(세부_실적)'!C110</f>
        <v>0</v>
      </c>
      <c r="D95" s="693">
        <f>'23년(세부_실적)'!D110</f>
        <v>0</v>
      </c>
      <c r="E95" s="677" t="str">
        <f>'23년(세부_실적)'!E110</f>
        <v>V170LN_FPN</v>
      </c>
      <c r="F95" s="679" t="str">
        <f>'23년(세부_실적)'!F110</f>
        <v>325B</v>
      </c>
      <c r="G95" s="679">
        <f>'23년(세부_실적)'!G110</f>
        <v>0</v>
      </c>
      <c r="H95" s="679" t="str">
        <f>'23년(세부_실적)'!H110</f>
        <v>QD</v>
      </c>
      <c r="I95" s="677">
        <f>'23년(세부_실적)'!I110</f>
        <v>7.9</v>
      </c>
      <c r="J95" s="681">
        <f>'23년(세부_실적)'!J110</f>
        <v>0</v>
      </c>
      <c r="K95" s="677">
        <f>'23년(세부_실적)'!K110</f>
        <v>0</v>
      </c>
      <c r="L95" s="681">
        <f>'23년(세부_실적)'!L110</f>
        <v>0</v>
      </c>
      <c r="M95" s="677">
        <f>'23년(세부_실적)'!M110</f>
        <v>0</v>
      </c>
      <c r="N95" s="681">
        <f>'23년(세부_실적)'!N110</f>
        <v>0</v>
      </c>
      <c r="O95" s="677">
        <f>'23년(세부_실적)'!O110</f>
        <v>0</v>
      </c>
      <c r="P95" s="681">
        <f>'23년(세부_실적)'!P110</f>
        <v>0</v>
      </c>
      <c r="Q95" s="688">
        <f>'23년(세부_실적)'!Q110</f>
        <v>0</v>
      </c>
      <c r="R95" s="575">
        <f>'23년(세부_실적)'!R110</f>
        <v>0</v>
      </c>
    </row>
    <row r="96" spans="2:18" outlineLevel="1">
      <c r="B96" s="691">
        <f>'23년(세부_실적)'!B111</f>
        <v>0</v>
      </c>
      <c r="C96" s="690">
        <f>'23년(세부_실적)'!C111</f>
        <v>0</v>
      </c>
      <c r="D96" s="693">
        <f>'23년(세부_실적)'!D111</f>
        <v>0</v>
      </c>
      <c r="E96" s="677" t="str">
        <f>'23년(세부_실적)'!E111</f>
        <v>V170L_KPN</v>
      </c>
      <c r="F96" s="679" t="str">
        <f>'23년(세부_실적)'!F111</f>
        <v>337A</v>
      </c>
      <c r="G96" s="679">
        <f>'23년(세부_실적)'!G111</f>
        <v>0</v>
      </c>
      <c r="H96" s="679" t="str">
        <f>'23년(세부_실적)'!H111</f>
        <v>QD</v>
      </c>
      <c r="I96" s="677">
        <f>'23년(세부_실적)'!I111</f>
        <v>5.45</v>
      </c>
      <c r="J96" s="681">
        <f>'23년(세부_실적)'!J111</f>
        <v>0</v>
      </c>
      <c r="K96" s="677">
        <f>'23년(세부_실적)'!K111</f>
        <v>0</v>
      </c>
      <c r="L96" s="681">
        <f>'23년(세부_실적)'!L111</f>
        <v>0</v>
      </c>
      <c r="M96" s="677">
        <f>'23년(세부_실적)'!M111</f>
        <v>0</v>
      </c>
      <c r="N96" s="681">
        <f>'23년(세부_실적)'!N111</f>
        <v>0</v>
      </c>
      <c r="O96" s="677">
        <f>'23년(세부_실적)'!O111</f>
        <v>0</v>
      </c>
      <c r="P96" s="681">
        <f>'23년(세부_실적)'!P111</f>
        <v>0</v>
      </c>
      <c r="Q96" s="688">
        <f>'23년(세부_실적)'!Q111</f>
        <v>0</v>
      </c>
      <c r="R96" s="575">
        <f>'23년(세부_실적)'!R111</f>
        <v>0</v>
      </c>
    </row>
    <row r="97" spans="2:18" outlineLevel="1">
      <c r="B97" s="691">
        <f>'23년(세부_실적)'!B112</f>
        <v>0</v>
      </c>
      <c r="C97" s="690">
        <f>'23년(세부_실적)'!C112</f>
        <v>0</v>
      </c>
      <c r="D97" s="693">
        <f>'23년(세부_실적)'!D112</f>
        <v>0</v>
      </c>
      <c r="E97" s="677" t="str">
        <f>'23년(세부_실적)'!E112</f>
        <v>V200S_EPN</v>
      </c>
      <c r="F97" s="679" t="str">
        <f>'23년(세부_실적)'!F112</f>
        <v>323A</v>
      </c>
      <c r="G97" s="679">
        <f>'23년(세부_실적)'!G112</f>
        <v>0</v>
      </c>
      <c r="H97" s="679" t="str">
        <f>'23년(세부_실적)'!H112</f>
        <v>QD</v>
      </c>
      <c r="I97" s="677">
        <f>'23년(세부_실적)'!I112</f>
        <v>6.88</v>
      </c>
      <c r="J97" s="681">
        <f>'23년(세부_실적)'!J112</f>
        <v>0</v>
      </c>
      <c r="K97" s="677">
        <f>'23년(세부_실적)'!K112</f>
        <v>0</v>
      </c>
      <c r="L97" s="681">
        <f>'23년(세부_실적)'!L112</f>
        <v>0</v>
      </c>
      <c r="M97" s="677">
        <f>'23년(세부_실적)'!M112</f>
        <v>0</v>
      </c>
      <c r="N97" s="681">
        <f>'23년(세부_실적)'!N112</f>
        <v>0</v>
      </c>
      <c r="O97" s="677">
        <f>'23년(세부_실적)'!O112</f>
        <v>0</v>
      </c>
      <c r="P97" s="681">
        <f>'23년(세부_실적)'!P112</f>
        <v>0</v>
      </c>
      <c r="Q97" s="688">
        <f>'23년(세부_실적)'!Q112</f>
        <v>0</v>
      </c>
      <c r="R97" s="575">
        <f>'23년(세부_실적)'!R112</f>
        <v>0</v>
      </c>
    </row>
    <row r="98" spans="2:18" outlineLevel="1">
      <c r="B98" s="667">
        <f>'23년(세부_실적)'!B113</f>
        <v>0</v>
      </c>
      <c r="C98" s="784">
        <f>'23년(세부_실적)'!C113</f>
        <v>0</v>
      </c>
      <c r="D98" s="693">
        <f>'23년(세부_실적)'!D113</f>
        <v>0</v>
      </c>
      <c r="E98" s="677" t="str">
        <f>'23년(세부_실적)'!E113</f>
        <v>V200S_EPN V</v>
      </c>
      <c r="F98" s="679" t="str">
        <f>'23년(세부_실적)'!F113</f>
        <v>323C</v>
      </c>
      <c r="G98" s="679">
        <f>'23년(세부_실적)'!G113</f>
        <v>0</v>
      </c>
      <c r="H98" s="679" t="str">
        <f>'23년(세부_실적)'!H113</f>
        <v>QD</v>
      </c>
      <c r="I98" s="677">
        <f>'23년(세부_실적)'!I113</f>
        <v>6.39</v>
      </c>
      <c r="J98" s="681">
        <f>'23년(세부_실적)'!J113</f>
        <v>0</v>
      </c>
      <c r="K98" s="677">
        <f>'23년(세부_실적)'!K113</f>
        <v>0</v>
      </c>
      <c r="L98" s="681">
        <f>'23년(세부_실적)'!L113</f>
        <v>0</v>
      </c>
      <c r="M98" s="677">
        <f>'23년(세부_실적)'!M113</f>
        <v>0</v>
      </c>
      <c r="N98" s="681">
        <f>'23년(세부_실적)'!N113</f>
        <v>0</v>
      </c>
      <c r="O98" s="677">
        <f>'23년(세부_실적)'!O113</f>
        <v>0</v>
      </c>
      <c r="P98" s="681">
        <f>'23년(세부_실적)'!P113</f>
        <v>0</v>
      </c>
      <c r="Q98" s="688">
        <f>'23년(세부_실적)'!Q113</f>
        <v>0</v>
      </c>
      <c r="R98" s="575">
        <f>'23년(세부_실적)'!R113</f>
        <v>0</v>
      </c>
    </row>
    <row r="99" spans="2:18" outlineLevel="1">
      <c r="B99" s="667">
        <f>'23년(세부_실적)'!B114</f>
        <v>0</v>
      </c>
      <c r="C99" s="784">
        <f>'23년(세부_실적)'!C114</f>
        <v>0</v>
      </c>
      <c r="D99" s="693">
        <f>'23년(세부_실적)'!D114</f>
        <v>0</v>
      </c>
      <c r="E99" s="677" t="str">
        <f>'23년(세부_실적)'!E114</f>
        <v>V200SR_EPN V</v>
      </c>
      <c r="F99" s="679" t="str">
        <f>'23년(세부_실적)'!F114</f>
        <v>323D</v>
      </c>
      <c r="G99" s="679">
        <f>'23년(세부_실적)'!G114</f>
        <v>0</v>
      </c>
      <c r="H99" s="679" t="str">
        <f>'23년(세부_실적)'!H114</f>
        <v>QD</v>
      </c>
      <c r="I99" s="677">
        <f>'23년(세부_실적)'!I114</f>
        <v>6.37</v>
      </c>
      <c r="J99" s="681">
        <f>'23년(세부_실적)'!J114</f>
        <v>0</v>
      </c>
      <c r="K99" s="677">
        <f>'23년(세부_실적)'!K114</f>
        <v>0</v>
      </c>
      <c r="L99" s="681">
        <f>'23년(세부_실적)'!L114</f>
        <v>0</v>
      </c>
      <c r="M99" s="677">
        <f>'23년(세부_실적)'!M114</f>
        <v>0</v>
      </c>
      <c r="N99" s="681">
        <f>'23년(세부_실적)'!N114</f>
        <v>0</v>
      </c>
      <c r="O99" s="677">
        <f>'23년(세부_실적)'!O114</f>
        <v>0</v>
      </c>
      <c r="P99" s="681">
        <f>'23년(세부_실적)'!P114</f>
        <v>0</v>
      </c>
      <c r="Q99" s="688">
        <f>'23년(세부_실적)'!Q114</f>
        <v>0</v>
      </c>
      <c r="R99" s="575">
        <f>'23년(세부_실적)'!R114</f>
        <v>0</v>
      </c>
    </row>
    <row r="100" spans="2:18" outlineLevel="1">
      <c r="B100" s="667">
        <f>'23년(세부_실적)'!B115</f>
        <v>0</v>
      </c>
      <c r="C100" s="784">
        <f>'23년(세부_실적)'!C115</f>
        <v>0</v>
      </c>
      <c r="D100" s="693">
        <f>'23년(세부_실적)'!D115</f>
        <v>0</v>
      </c>
      <c r="E100" s="677" t="str">
        <f>'23년(세부_실적)'!E115</f>
        <v>V200SRN_EPN V</v>
      </c>
      <c r="F100" s="679" t="str">
        <f>'23년(세부_실적)'!F115</f>
        <v>323E</v>
      </c>
      <c r="G100" s="679">
        <f>'23년(세부_실적)'!G115</f>
        <v>0</v>
      </c>
      <c r="H100" s="679" t="str">
        <f>'23년(세부_실적)'!H115</f>
        <v>QD</v>
      </c>
      <c r="I100" s="677">
        <f>'23년(세부_실적)'!I115</f>
        <v>7.51</v>
      </c>
      <c r="J100" s="681">
        <f>'23년(세부_실적)'!J115</f>
        <v>0</v>
      </c>
      <c r="K100" s="677">
        <f>'23년(세부_실적)'!K115</f>
        <v>0</v>
      </c>
      <c r="L100" s="681">
        <f>'23년(세부_실적)'!L115</f>
        <v>0</v>
      </c>
      <c r="M100" s="677">
        <f>'23년(세부_실적)'!M115</f>
        <v>0</v>
      </c>
      <c r="N100" s="681">
        <f>'23년(세부_실적)'!N115</f>
        <v>0</v>
      </c>
      <c r="O100" s="677">
        <f>'23년(세부_실적)'!O115</f>
        <v>0</v>
      </c>
      <c r="P100" s="681">
        <f>'23년(세부_실적)'!P115</f>
        <v>0</v>
      </c>
      <c r="Q100" s="688">
        <f>'23년(세부_실적)'!Q115</f>
        <v>0</v>
      </c>
      <c r="R100" s="575">
        <f>'23년(세부_실적)'!R115</f>
        <v>0</v>
      </c>
    </row>
    <row r="101" spans="2:18" outlineLevel="1">
      <c r="B101" s="667">
        <f>'23년(세부_실적)'!B116</f>
        <v>0</v>
      </c>
      <c r="C101" s="690">
        <f>'23년(세부_실적)'!C116</f>
        <v>0</v>
      </c>
      <c r="D101" s="693">
        <f>'23년(세부_실적)'!D116</f>
        <v>0</v>
      </c>
      <c r="E101" s="677" t="str">
        <f>'23년(세부_실적)'!E116</f>
        <v>V200SN_EPN</v>
      </c>
      <c r="F101" s="679" t="str">
        <f>'23년(세부_실적)'!F116</f>
        <v>323B</v>
      </c>
      <c r="G101" s="679">
        <f>'23년(세부_실적)'!G116</f>
        <v>0</v>
      </c>
      <c r="H101" s="679" t="str">
        <f>'23년(세부_실적)'!H116</f>
        <v>QD</v>
      </c>
      <c r="I101" s="677">
        <f>'23년(세부_실적)'!I116</f>
        <v>7.68</v>
      </c>
      <c r="J101" s="681">
        <f>'23년(세부_실적)'!J116</f>
        <v>0</v>
      </c>
      <c r="K101" s="677">
        <f>'23년(세부_실적)'!K116</f>
        <v>0</v>
      </c>
      <c r="L101" s="681">
        <f>'23년(세부_실적)'!L116</f>
        <v>0</v>
      </c>
      <c r="M101" s="677">
        <f>'23년(세부_실적)'!M116</f>
        <v>0</v>
      </c>
      <c r="N101" s="681">
        <f>'23년(세부_실적)'!N116</f>
        <v>0</v>
      </c>
      <c r="O101" s="677">
        <f>'23년(세부_실적)'!O116</f>
        <v>0</v>
      </c>
      <c r="P101" s="681">
        <f>'23년(세부_실적)'!P116</f>
        <v>0</v>
      </c>
      <c r="Q101" s="688">
        <f>'23년(세부_실적)'!Q116</f>
        <v>0</v>
      </c>
      <c r="R101" s="575">
        <f>'23년(세부_실적)'!R116</f>
        <v>0</v>
      </c>
    </row>
    <row r="102" spans="2:18" outlineLevel="1">
      <c r="B102" s="667">
        <f>'23년(세부_실적)'!B117</f>
        <v>0</v>
      </c>
      <c r="C102" s="784">
        <f>'23년(세부_실적)'!C117</f>
        <v>0</v>
      </c>
      <c r="D102" s="693">
        <f>'23년(세부_실적)'!D117</f>
        <v>0</v>
      </c>
      <c r="E102" s="677" t="str">
        <f>'23년(세부_실적)'!E117</f>
        <v>V220S_MPN(VE)</v>
      </c>
      <c r="F102" s="679" t="str">
        <f>'23년(세부_실적)'!F117</f>
        <v>339A</v>
      </c>
      <c r="G102" s="679">
        <f>'23년(세부_실적)'!G117</f>
        <v>0</v>
      </c>
      <c r="H102" s="679" t="str">
        <f>'23년(세부_실적)'!H117</f>
        <v>SY</v>
      </c>
      <c r="I102" s="677">
        <f>'23년(세부_실적)'!I117</f>
        <v>5.9</v>
      </c>
      <c r="J102" s="681">
        <f>'23년(세부_실적)'!J117</f>
        <v>0</v>
      </c>
      <c r="K102" s="677">
        <f>'23년(세부_실적)'!K117</f>
        <v>0</v>
      </c>
      <c r="L102" s="681">
        <f>'23년(세부_실적)'!L117</f>
        <v>0</v>
      </c>
      <c r="M102" s="677">
        <f>'23년(세부_실적)'!M117</f>
        <v>0</v>
      </c>
      <c r="N102" s="681">
        <f>'23년(세부_실적)'!N117</f>
        <v>0</v>
      </c>
      <c r="O102" s="677">
        <f>'23년(세부_실적)'!O117</f>
        <v>0</v>
      </c>
      <c r="P102" s="681">
        <f>'23년(세부_실적)'!P117</f>
        <v>0</v>
      </c>
      <c r="Q102" s="688">
        <f>'23년(세부_실적)'!Q117</f>
        <v>0</v>
      </c>
      <c r="R102" s="575">
        <f>'23년(세부_실적)'!R117</f>
        <v>0</v>
      </c>
    </row>
    <row r="103" spans="2:18" outlineLevel="1">
      <c r="B103" s="667">
        <f>'23년(세부_실적)'!B118</f>
        <v>0</v>
      </c>
      <c r="C103" s="784">
        <f>'23년(세부_실적)'!C118</f>
        <v>0</v>
      </c>
      <c r="D103" s="693">
        <f>'23년(세부_실적)'!D118</f>
        <v>0</v>
      </c>
      <c r="E103" s="677" t="str">
        <f>'23년(세부_실적)'!E118</f>
        <v>V220SN_MPN</v>
      </c>
      <c r="F103" s="679" t="str">
        <f>'23년(세부_실적)'!F118</f>
        <v>339B</v>
      </c>
      <c r="G103" s="679">
        <f>'23년(세부_실적)'!G118</f>
        <v>0</v>
      </c>
      <c r="H103" s="679" t="str">
        <f>'23년(세부_실적)'!H118</f>
        <v>SY</v>
      </c>
      <c r="I103" s="677">
        <f>'23년(세부_실적)'!I118</f>
        <v>6.25</v>
      </c>
      <c r="J103" s="681">
        <f>'23년(세부_실적)'!J118</f>
        <v>0</v>
      </c>
      <c r="K103" s="677">
        <f>'23년(세부_실적)'!K118</f>
        <v>0</v>
      </c>
      <c r="L103" s="681">
        <f>'23년(세부_실적)'!L118</f>
        <v>0</v>
      </c>
      <c r="M103" s="677">
        <f>'23년(세부_실적)'!M118</f>
        <v>0</v>
      </c>
      <c r="N103" s="681">
        <f>'23년(세부_실적)'!N118</f>
        <v>0</v>
      </c>
      <c r="O103" s="677">
        <f>'23년(세부_실적)'!O118</f>
        <v>0</v>
      </c>
      <c r="P103" s="681">
        <f>'23년(세부_실적)'!P118</f>
        <v>0</v>
      </c>
      <c r="Q103" s="688">
        <f>'23년(세부_실적)'!Q118</f>
        <v>0</v>
      </c>
      <c r="R103" s="575">
        <f>'23년(세부_실적)'!R118</f>
        <v>0</v>
      </c>
    </row>
    <row r="104" spans="2:18" outlineLevel="1">
      <c r="B104" s="667">
        <f>'23년(세부_실적)'!B119</f>
        <v>0</v>
      </c>
      <c r="C104" s="690">
        <f>'23년(세부_실적)'!C119</f>
        <v>0</v>
      </c>
      <c r="D104" s="693">
        <f>'23년(세부_실적)'!D119</f>
        <v>0</v>
      </c>
      <c r="E104" s="677" t="str">
        <f>'23년(세부_실적)'!E119</f>
        <v>V220S_MPN</v>
      </c>
      <c r="F104" s="679" t="str">
        <f>'23년(세부_실적)'!F119</f>
        <v>339C</v>
      </c>
      <c r="G104" s="679">
        <f>'23년(세부_실적)'!G119</f>
        <v>0</v>
      </c>
      <c r="H104" s="679" t="str">
        <f>'23년(세부_실적)'!H119</f>
        <v>SY</v>
      </c>
      <c r="I104" s="677">
        <f>'23년(세부_실적)'!I119</f>
        <v>6.03</v>
      </c>
      <c r="J104" s="681">
        <f>'23년(세부_실적)'!J119</f>
        <v>0</v>
      </c>
      <c r="K104" s="677">
        <f>'23년(세부_실적)'!K119</f>
        <v>0</v>
      </c>
      <c r="L104" s="681">
        <f>'23년(세부_실적)'!L119</f>
        <v>0</v>
      </c>
      <c r="M104" s="677">
        <f>'23년(세부_실적)'!M119</f>
        <v>0</v>
      </c>
      <c r="N104" s="681">
        <f>'23년(세부_실적)'!N119</f>
        <v>0</v>
      </c>
      <c r="O104" s="677">
        <f>'23년(세부_실적)'!O119</f>
        <v>0</v>
      </c>
      <c r="P104" s="681">
        <f>'23년(세부_실적)'!P119</f>
        <v>0</v>
      </c>
      <c r="Q104" s="688">
        <f>'23년(세부_실적)'!Q119</f>
        <v>0</v>
      </c>
      <c r="R104" s="575">
        <f>'23년(세부_실적)'!R119</f>
        <v>0</v>
      </c>
    </row>
    <row r="105" spans="2:18" outlineLevel="1">
      <c r="B105" s="675">
        <f>'23년(세부_실적)'!B120</f>
        <v>0</v>
      </c>
      <c r="C105" s="675">
        <f>'23년(세부_실적)'!C120</f>
        <v>0</v>
      </c>
      <c r="D105" s="709">
        <f>'23년(세부_실적)'!D120</f>
        <v>0</v>
      </c>
      <c r="E105" s="677" t="str">
        <f>'23년(세부_실적)'!E120</f>
        <v>V220SN_MPN_VE</v>
      </c>
      <c r="F105" s="679" t="str">
        <f>'23년(세부_실적)'!F120</f>
        <v>339D</v>
      </c>
      <c r="G105" s="679">
        <f>'23년(세부_실적)'!G120</f>
        <v>0</v>
      </c>
      <c r="H105" s="679" t="str">
        <f>'23년(세부_실적)'!H120</f>
        <v>QD</v>
      </c>
      <c r="I105" s="677">
        <f>'23년(세부_실적)'!I120</f>
        <v>6.33</v>
      </c>
      <c r="J105" s="681">
        <f>'23년(세부_실적)'!J120</f>
        <v>0</v>
      </c>
      <c r="K105" s="677">
        <f>'23년(세부_실적)'!K120</f>
        <v>0</v>
      </c>
      <c r="L105" s="681">
        <f>'23년(세부_실적)'!L120</f>
        <v>0</v>
      </c>
      <c r="M105" s="677">
        <f>'23년(세부_실적)'!M120</f>
        <v>0</v>
      </c>
      <c r="N105" s="681">
        <f>'23년(세부_실적)'!N120</f>
        <v>0</v>
      </c>
      <c r="O105" s="677">
        <f>'23년(세부_실적)'!O120</f>
        <v>0</v>
      </c>
      <c r="P105" s="681">
        <f>'23년(세부_실적)'!P120</f>
        <v>0</v>
      </c>
      <c r="Q105" s="688">
        <f>'23년(세부_실적)'!Q120</f>
        <v>0</v>
      </c>
      <c r="R105" s="575">
        <f>'23년(세부_실적)'!R120</f>
        <v>0</v>
      </c>
    </row>
    <row r="106" spans="2:18" outlineLevel="1">
      <c r="B106" s="667">
        <f>'23년(세부_실적)'!B121</f>
        <v>0</v>
      </c>
      <c r="C106" s="690">
        <f>'23년(세부_실적)'!C121</f>
        <v>0</v>
      </c>
      <c r="D106" s="693">
        <f>'23년(세부_실적)'!D121</f>
        <v>0</v>
      </c>
      <c r="E106" s="677" t="str">
        <f>'23년(세부_실적)'!E121</f>
        <v>V140S_FPN</v>
      </c>
      <c r="F106" s="679" t="str">
        <f>'23년(세부_실적)'!F121</f>
        <v>328A</v>
      </c>
      <c r="G106" s="679">
        <f>'23년(세부_실적)'!G121</f>
        <v>0</v>
      </c>
      <c r="H106" s="679" t="str">
        <f>'23년(세부_실적)'!H121</f>
        <v>QD</v>
      </c>
      <c r="I106" s="677">
        <f>'23년(세부_실적)'!I121</f>
        <v>5.68</v>
      </c>
      <c r="J106" s="681">
        <f>'23년(세부_실적)'!J121</f>
        <v>0</v>
      </c>
      <c r="K106" s="677">
        <f>'23년(세부_실적)'!K121</f>
        <v>0</v>
      </c>
      <c r="L106" s="681">
        <f>'23년(세부_실적)'!L121</f>
        <v>0</v>
      </c>
      <c r="M106" s="677">
        <f>'23년(세부_실적)'!M121</f>
        <v>0</v>
      </c>
      <c r="N106" s="681">
        <f>'23년(세부_실적)'!N121</f>
        <v>0</v>
      </c>
      <c r="O106" s="677">
        <f>'23년(세부_실적)'!O121</f>
        <v>0</v>
      </c>
      <c r="P106" s="681">
        <f>'23년(세부_실적)'!P121</f>
        <v>0</v>
      </c>
      <c r="Q106" s="688">
        <f>'23년(세부_실적)'!Q121</f>
        <v>0</v>
      </c>
      <c r="R106" s="575">
        <f>'23년(세부_실적)'!R121</f>
        <v>0</v>
      </c>
    </row>
    <row r="107" spans="2:18" outlineLevel="1">
      <c r="B107" s="667">
        <f>'23년(세부_실적)'!B122</f>
        <v>0</v>
      </c>
      <c r="C107" s="785">
        <f>'23년(세부_실적)'!C122</f>
        <v>0</v>
      </c>
      <c r="D107" s="786">
        <f>'23년(세부_실적)'!D122</f>
        <v>0</v>
      </c>
      <c r="E107" s="728" t="str">
        <f>'23년(세부_실적)'!E122</f>
        <v>V140SN_FPN</v>
      </c>
      <c r="F107" s="680" t="str">
        <f>'23년(세부_실적)'!F122</f>
        <v>328B</v>
      </c>
      <c r="G107" s="679">
        <f>'23년(세부_실적)'!G122</f>
        <v>0</v>
      </c>
      <c r="H107" s="680" t="str">
        <f>'23년(세부_실적)'!H122</f>
        <v>QD</v>
      </c>
      <c r="I107" s="677">
        <f>'23년(세부_실적)'!I122</f>
        <v>7.17</v>
      </c>
      <c r="J107" s="681">
        <f>'23년(세부_실적)'!J122</f>
        <v>0</v>
      </c>
      <c r="K107" s="677">
        <f>'23년(세부_실적)'!K122</f>
        <v>0</v>
      </c>
      <c r="L107" s="681">
        <f>'23년(세부_실적)'!L122</f>
        <v>0</v>
      </c>
      <c r="M107" s="677">
        <f>'23년(세부_실적)'!M122</f>
        <v>0</v>
      </c>
      <c r="N107" s="681">
        <f>'23년(세부_실적)'!N122</f>
        <v>0</v>
      </c>
      <c r="O107" s="677">
        <f>'23년(세부_실적)'!O122</f>
        <v>0</v>
      </c>
      <c r="P107" s="681">
        <f>'23년(세부_실적)'!P122</f>
        <v>0</v>
      </c>
      <c r="Q107" s="683">
        <f>'23년(세부_실적)'!Q122</f>
        <v>0</v>
      </c>
      <c r="R107" s="578">
        <f>'23년(세부_실적)'!R122</f>
        <v>0</v>
      </c>
    </row>
    <row r="108" spans="2:18" outlineLevel="1">
      <c r="B108" s="675">
        <f>'23년(세부_실적)'!B123</f>
        <v>0</v>
      </c>
      <c r="C108" s="675">
        <f>'23년(세부_실적)'!C123</f>
        <v>0</v>
      </c>
      <c r="D108" s="709">
        <f>'23년(세부_실적)'!D123</f>
        <v>0</v>
      </c>
      <c r="E108" s="677" t="str">
        <f>'23년(세부_실적)'!E123</f>
        <v>V170S_DPN(VE)</v>
      </c>
      <c r="F108" s="679" t="str">
        <f>'23년(세부_실적)'!F123</f>
        <v>296A</v>
      </c>
      <c r="G108" s="679">
        <f>'23년(세부_실적)'!G123</f>
        <v>0</v>
      </c>
      <c r="H108" s="679" t="str">
        <f>'23년(세부_실적)'!H123</f>
        <v>QD</v>
      </c>
      <c r="I108" s="677">
        <f>'23년(세부_실적)'!I123</f>
        <v>7.56</v>
      </c>
      <c r="J108" s="681">
        <f>'23년(세부_실적)'!J123</f>
        <v>0</v>
      </c>
      <c r="K108" s="677">
        <f>'23년(세부_실적)'!K123</f>
        <v>0</v>
      </c>
      <c r="L108" s="681">
        <f>'23년(세부_실적)'!L123</f>
        <v>0</v>
      </c>
      <c r="M108" s="677">
        <f>'23년(세부_실적)'!M123</f>
        <v>0</v>
      </c>
      <c r="N108" s="681">
        <f>'23년(세부_실적)'!N123</f>
        <v>0</v>
      </c>
      <c r="O108" s="677">
        <f>'23년(세부_실적)'!O123</f>
        <v>0</v>
      </c>
      <c r="P108" s="681">
        <f>'23년(세부_실적)'!P123</f>
        <v>0</v>
      </c>
      <c r="Q108" s="688">
        <f>'23년(세부_실적)'!Q123</f>
        <v>0</v>
      </c>
      <c r="R108" s="575">
        <f>'23년(세부_실적)'!R123</f>
        <v>0</v>
      </c>
    </row>
    <row r="109" spans="2:18" outlineLevel="1">
      <c r="B109" s="667">
        <f>'23년(세부_실적)'!B124</f>
        <v>0</v>
      </c>
      <c r="C109" s="667">
        <f>'23년(세부_실적)'!C124</f>
        <v>0</v>
      </c>
      <c r="D109" s="693">
        <f>'23년(세부_실적)'!D124</f>
        <v>0</v>
      </c>
      <c r="E109" s="677" t="str">
        <f>'23년(세부_실적)'!E124</f>
        <v>V170S_DPN(VE)_CKD</v>
      </c>
      <c r="F109" s="679" t="str">
        <f>'23년(세부_실적)'!F124</f>
        <v>296A</v>
      </c>
      <c r="G109" s="679">
        <f>'23년(세부_실적)'!G124</f>
        <v>0</v>
      </c>
      <c r="H109" s="680" t="str">
        <f>'23년(세부_실적)'!H124</f>
        <v>기타</v>
      </c>
      <c r="I109" s="677">
        <f>'23년(세부_실적)'!I124</f>
        <v>7.75</v>
      </c>
      <c r="J109" s="681">
        <f>'23년(세부_실적)'!J124</f>
        <v>0</v>
      </c>
      <c r="K109" s="677">
        <f>'23년(세부_실적)'!K124</f>
        <v>0</v>
      </c>
      <c r="L109" s="730">
        <f>'23년(세부_실적)'!L124</f>
        <v>0</v>
      </c>
      <c r="M109" s="677">
        <f>'23년(세부_실적)'!M124</f>
        <v>0</v>
      </c>
      <c r="N109" s="730">
        <f>'23년(세부_실적)'!N124</f>
        <v>0</v>
      </c>
      <c r="O109" s="677">
        <f>'23년(세부_실적)'!O124</f>
        <v>0</v>
      </c>
      <c r="P109" s="730">
        <f>'23년(세부_실적)'!P124</f>
        <v>0</v>
      </c>
      <c r="Q109" s="683">
        <f>'23년(세부_실적)'!Q124</f>
        <v>0</v>
      </c>
      <c r="R109" s="578">
        <f>'23년(세부_실적)'!R124</f>
        <v>0</v>
      </c>
    </row>
    <row r="110" spans="2:18" outlineLevel="1">
      <c r="B110" s="667">
        <f>'23년(세부_실적)'!B125</f>
        <v>0</v>
      </c>
      <c r="C110" s="667">
        <f>'23년(세부_실적)'!C125</f>
        <v>0</v>
      </c>
      <c r="D110" s="693">
        <f>'23년(세부_실적)'!D125</f>
        <v>0</v>
      </c>
      <c r="E110" s="694" t="str">
        <f>'23년(세부_실적)'!E125</f>
        <v>V200S_EPN V_CKD</v>
      </c>
      <c r="F110" s="696" t="str">
        <f>'23년(세부_실적)'!F125</f>
        <v>323C</v>
      </c>
      <c r="G110" s="696">
        <f>'23년(세부_실적)'!G125</f>
        <v>0</v>
      </c>
      <c r="H110" s="744" t="str">
        <f>'23년(세부_실적)'!H125</f>
        <v>기타</v>
      </c>
      <c r="I110" s="694">
        <f>'23년(세부_실적)'!I125</f>
        <v>6.68</v>
      </c>
      <c r="J110" s="697">
        <f>'23년(세부_실적)'!J125</f>
        <v>0</v>
      </c>
      <c r="K110" s="694">
        <f>'23년(세부_실적)'!K125</f>
        <v>0</v>
      </c>
      <c r="L110" s="697">
        <f>'23년(세부_실적)'!L125</f>
        <v>0</v>
      </c>
      <c r="M110" s="694">
        <f>'23년(세부_실적)'!M125</f>
        <v>0</v>
      </c>
      <c r="N110" s="697">
        <f>'23년(세부_실적)'!N125</f>
        <v>0</v>
      </c>
      <c r="O110" s="694">
        <f>'23년(세부_실적)'!O125</f>
        <v>0</v>
      </c>
      <c r="P110" s="697">
        <f>'23년(세부_실적)'!P125</f>
        <v>0</v>
      </c>
      <c r="Q110" s="699">
        <f>'23년(세부_실적)'!Q125</f>
        <v>0</v>
      </c>
      <c r="R110" s="577">
        <f>'23년(세부_실적)'!R125</f>
        <v>0</v>
      </c>
    </row>
    <row r="111" spans="2:18" outlineLevel="1">
      <c r="B111" s="718">
        <f>'23년(세부_실적)'!B126</f>
        <v>0</v>
      </c>
      <c r="C111" s="718">
        <f>'23년(세부_실적)'!C126</f>
        <v>0</v>
      </c>
      <c r="D111" s="719">
        <f>'23년(세부_실적)'!D126</f>
        <v>0</v>
      </c>
      <c r="E111" s="701" t="str">
        <f>'23년(세부_실적)'!E126</f>
        <v>소   계</v>
      </c>
      <c r="F111" s="787">
        <f>'23년(세부_실적)'!F126</f>
        <v>0</v>
      </c>
      <c r="G111" s="767">
        <f>'23년(세부_실적)'!G126</f>
        <v>0</v>
      </c>
      <c r="H111" s="788">
        <f>'23년(세부_실적)'!H126</f>
        <v>0</v>
      </c>
      <c r="I111" s="769">
        <f>'23년(세부_실적)'!I126</f>
        <v>0</v>
      </c>
      <c r="J111" s="770">
        <f>'23년(세부_실적)'!J126</f>
        <v>0</v>
      </c>
      <c r="K111" s="769">
        <f>'23년(세부_실적)'!K126</f>
        <v>0</v>
      </c>
      <c r="L111" s="769">
        <f>'23년(세부_실적)'!L126</f>
        <v>0</v>
      </c>
      <c r="M111" s="769">
        <f>'23년(세부_실적)'!M126</f>
        <v>0</v>
      </c>
      <c r="N111" s="769">
        <f>'23년(세부_실적)'!N126</f>
        <v>0</v>
      </c>
      <c r="O111" s="771">
        <f>'23년(세부_실적)'!O126</f>
        <v>0</v>
      </c>
      <c r="P111" s="770">
        <f>'23년(세부_실적)'!P126</f>
        <v>0</v>
      </c>
      <c r="Q111" s="789">
        <f>'23년(세부_실적)'!Q126</f>
        <v>0</v>
      </c>
      <c r="R111" s="789">
        <f>'23년(세부_실적)'!R126</f>
        <v>0</v>
      </c>
    </row>
    <row r="112" spans="2:18" outlineLevel="1">
      <c r="B112" s="765">
        <f>'23년(세부_실적)'!B127</f>
        <v>0</v>
      </c>
      <c r="C112" s="766" t="str">
        <f>'23년(세부_실적)'!C127</f>
        <v>제품계</v>
      </c>
      <c r="D112" s="712">
        <f>'23년(세부_실적)'!D127</f>
        <v>0</v>
      </c>
      <c r="E112" s="712">
        <f>'23년(세부_실적)'!E127</f>
        <v>0</v>
      </c>
      <c r="F112" s="712">
        <f>'23년(세부_실적)'!F127</f>
        <v>0</v>
      </c>
      <c r="G112" s="712">
        <f>'23년(세부_실적)'!G127</f>
        <v>0</v>
      </c>
      <c r="H112" s="790">
        <f>'23년(세부_실적)'!H127</f>
        <v>0</v>
      </c>
      <c r="I112" s="748">
        <f>'23년(세부_실적)'!I127</f>
        <v>0</v>
      </c>
      <c r="J112" s="749">
        <f>'23년(세부_실적)'!J127</f>
        <v>0</v>
      </c>
      <c r="K112" s="748">
        <f>'23년(세부_실적)'!K127</f>
        <v>0</v>
      </c>
      <c r="L112" s="748">
        <f>'23년(세부_실적)'!L127</f>
        <v>0</v>
      </c>
      <c r="M112" s="748">
        <f>'23년(세부_실적)'!M127</f>
        <v>0</v>
      </c>
      <c r="N112" s="748">
        <f>'23년(세부_실적)'!N127</f>
        <v>0</v>
      </c>
      <c r="O112" s="751">
        <f>'23년(세부_실적)'!O127</f>
        <v>0</v>
      </c>
      <c r="P112" s="749">
        <f>'23년(세부_실적)'!P127</f>
        <v>0</v>
      </c>
      <c r="Q112" s="791">
        <f>'23년(세부_실적)'!Q127</f>
        <v>2242.2720000000004</v>
      </c>
      <c r="R112" s="791">
        <f>'23년(세부_실적)'!R127</f>
        <v>31692.593215943401</v>
      </c>
    </row>
    <row r="113" spans="2:18" outlineLevel="1">
      <c r="B113" s="691">
        <f>'23년(세부_실적)'!B128</f>
        <v>0</v>
      </c>
      <c r="C113" s="691" t="str">
        <f>'23년(세부_실적)'!C128</f>
        <v>Adaptor</v>
      </c>
      <c r="D113" s="693" t="str">
        <f>'23년(세부_실적)'!D128</f>
        <v>TV</v>
      </c>
      <c r="E113" s="672" t="str">
        <f>'23년(세부_실적)'!E128</f>
        <v>A5919_KPNL</v>
      </c>
      <c r="F113" s="670" t="str">
        <f>'23년(세부_실적)'!F128</f>
        <v>887A</v>
      </c>
      <c r="G113" s="670" t="str">
        <f>'23년(세부_실적)'!G128</f>
        <v>구</v>
      </c>
      <c r="H113" s="670" t="str">
        <f>'23년(세부_실적)'!H128</f>
        <v>SY</v>
      </c>
      <c r="I113" s="672">
        <f>'23년(세부_실적)'!I128</f>
        <v>6.12</v>
      </c>
      <c r="J113" s="673">
        <f>'23년(세부_실적)'!J128</f>
        <v>0</v>
      </c>
      <c r="K113" s="672">
        <f>'23년(세부_실적)'!K128</f>
        <v>6.11</v>
      </c>
      <c r="L113" s="673">
        <f>'23년(세부_실적)'!L128</f>
        <v>0</v>
      </c>
      <c r="M113" s="672">
        <f>'23년(세부_실적)'!M128</f>
        <v>6.11</v>
      </c>
      <c r="N113" s="673">
        <f>'23년(세부_실적)'!N128</f>
        <v>0</v>
      </c>
      <c r="O113" s="672">
        <f>'23년(세부_실적)'!O128</f>
        <v>6.1</v>
      </c>
      <c r="P113" s="672">
        <f>'23년(세부_실적)'!P128</f>
        <v>0</v>
      </c>
      <c r="Q113" s="773">
        <f>'23년(세부_실적)'!Q128</f>
        <v>80.287999999999997</v>
      </c>
      <c r="R113" s="774">
        <f>'23년(세부_실적)'!R128</f>
        <v>640.63967601679997</v>
      </c>
    </row>
    <row r="114" spans="2:18" outlineLevel="1">
      <c r="B114" s="691">
        <f>'23년(세부_실적)'!B129</f>
        <v>0</v>
      </c>
      <c r="C114" s="691">
        <f>'23년(세부_실적)'!C129</f>
        <v>0</v>
      </c>
      <c r="D114" s="693">
        <f>'23년(세부_실적)'!D129</f>
        <v>0</v>
      </c>
      <c r="E114" s="677" t="str">
        <f>'23년(세부_실적)'!E129</f>
        <v>A5919N_KPNL</v>
      </c>
      <c r="F114" s="679" t="str">
        <f>'23년(세부_실적)'!F129</f>
        <v>887B</v>
      </c>
      <c r="G114" s="679" t="str">
        <f>'23년(세부_실적)'!G129</f>
        <v>구</v>
      </c>
      <c r="H114" s="679" t="str">
        <f>'23년(세부_실적)'!H129</f>
        <v>SY</v>
      </c>
      <c r="I114" s="677">
        <f>'23년(세부_실적)'!I129</f>
        <v>6.23</v>
      </c>
      <c r="J114" s="681">
        <f>'23년(세부_실적)'!J129</f>
        <v>0</v>
      </c>
      <c r="K114" s="677">
        <f>'23년(세부_실적)'!K129</f>
        <v>6.23</v>
      </c>
      <c r="L114" s="681">
        <f>'23년(세부_실적)'!L129</f>
        <v>0</v>
      </c>
      <c r="M114" s="677">
        <f>'23년(세부_실적)'!M129</f>
        <v>6.23</v>
      </c>
      <c r="N114" s="681">
        <f>'23년(세부_실적)'!N129</f>
        <v>0</v>
      </c>
      <c r="O114" s="677">
        <f>'23년(세부_실적)'!O129</f>
        <v>6.23</v>
      </c>
      <c r="P114" s="681">
        <f>'23년(세부_실적)'!P129</f>
        <v>0</v>
      </c>
      <c r="Q114" s="688">
        <f>'23년(세부_실적)'!Q129</f>
        <v>0</v>
      </c>
      <c r="R114" s="575">
        <f>'23년(세부_실적)'!R129</f>
        <v>0</v>
      </c>
    </row>
    <row r="115" spans="2:18" outlineLevel="1">
      <c r="B115" s="691">
        <f>'23년(세부_실적)'!B130</f>
        <v>0</v>
      </c>
      <c r="C115" s="691">
        <f>'23년(세부_실적)'!C130</f>
        <v>0</v>
      </c>
      <c r="D115" s="693">
        <f>'23년(세부_실적)'!D130</f>
        <v>0</v>
      </c>
      <c r="E115" s="677" t="str">
        <f>'23년(세부_실적)'!E130</f>
        <v>A5919_KPNL_TH</v>
      </c>
      <c r="F115" s="679" t="str">
        <f>'23년(세부_실적)'!F130</f>
        <v>887C</v>
      </c>
      <c r="G115" s="679" t="str">
        <f>'23년(세부_실적)'!G130</f>
        <v>구</v>
      </c>
      <c r="H115" s="679" t="str">
        <f>'23년(세부_실적)'!H130</f>
        <v>SY</v>
      </c>
      <c r="I115" s="677">
        <f>'23년(세부_실적)'!I130</f>
        <v>5.92</v>
      </c>
      <c r="J115" s="681">
        <f>'23년(세부_실적)'!J130</f>
        <v>0</v>
      </c>
      <c r="K115" s="677">
        <f>'23년(세부_실적)'!K130</f>
        <v>5.92</v>
      </c>
      <c r="L115" s="681">
        <f>'23년(세부_실적)'!L130</f>
        <v>0</v>
      </c>
      <c r="M115" s="677">
        <f>'23년(세부_실적)'!M130</f>
        <v>5.92</v>
      </c>
      <c r="N115" s="681">
        <f>'23년(세부_실적)'!N130</f>
        <v>0</v>
      </c>
      <c r="O115" s="677">
        <f>'23년(세부_실적)'!O130</f>
        <v>5.92</v>
      </c>
      <c r="P115" s="681">
        <f>'23년(세부_실적)'!P130</f>
        <v>0</v>
      </c>
      <c r="Q115" s="688">
        <f>'23년(세부_실적)'!Q130</f>
        <v>0</v>
      </c>
      <c r="R115" s="575">
        <f>'23년(세부_실적)'!R130</f>
        <v>0</v>
      </c>
    </row>
    <row r="116" spans="2:18" outlineLevel="1">
      <c r="B116" s="691">
        <f>'23년(세부_실적)'!B131</f>
        <v>0</v>
      </c>
      <c r="C116" s="691">
        <f>'23년(세부_실적)'!C131</f>
        <v>0</v>
      </c>
      <c r="D116" s="693">
        <f>'23년(세부_실적)'!D131</f>
        <v>0</v>
      </c>
      <c r="E116" s="677" t="str">
        <f>'23년(세부_실적)'!E131</f>
        <v>A5919_KPNL_WW</v>
      </c>
      <c r="F116" s="679" t="str">
        <f>'23년(세부_실적)'!F131</f>
        <v>887D</v>
      </c>
      <c r="G116" s="679" t="str">
        <f>'23년(세부_실적)'!G131</f>
        <v>구</v>
      </c>
      <c r="H116" s="679" t="str">
        <f>'23년(세부_실적)'!H131</f>
        <v>SY</v>
      </c>
      <c r="I116" s="677">
        <f>'23년(세부_실적)'!I131</f>
        <v>6.1</v>
      </c>
      <c r="J116" s="681">
        <f>'23년(세부_실적)'!J131</f>
        <v>0</v>
      </c>
      <c r="K116" s="677">
        <f>'23년(세부_실적)'!K131</f>
        <v>6.09</v>
      </c>
      <c r="L116" s="681">
        <f>'23년(세부_실적)'!L131</f>
        <v>0</v>
      </c>
      <c r="M116" s="677">
        <f>'23년(세부_실적)'!M131</f>
        <v>6.09</v>
      </c>
      <c r="N116" s="681">
        <f>'23년(세부_실적)'!N131</f>
        <v>0</v>
      </c>
      <c r="O116" s="677">
        <f>'23년(세부_실적)'!O131</f>
        <v>6.08</v>
      </c>
      <c r="P116" s="672">
        <f>'23년(세부_실적)'!P131</f>
        <v>0</v>
      </c>
      <c r="Q116" s="688">
        <f>'23년(세부_실적)'!Q131</f>
        <v>120.91799999999999</v>
      </c>
      <c r="R116" s="575">
        <f>'23년(세부_실적)'!R131</f>
        <v>960.26400016779985</v>
      </c>
    </row>
    <row r="117" spans="2:18" outlineLevel="1">
      <c r="B117" s="765">
        <f>'23년(세부_실적)'!B132</f>
        <v>0</v>
      </c>
      <c r="C117" s="765">
        <f>'23년(세부_실적)'!C132</f>
        <v>0</v>
      </c>
      <c r="D117" s="766">
        <f>'23년(세부_실적)'!D132</f>
        <v>0</v>
      </c>
      <c r="E117" s="792" t="str">
        <f>'23년(세부_실적)'!E132</f>
        <v>소   계</v>
      </c>
      <c r="F117" s="712">
        <f>'23년(세부_실적)'!F132</f>
        <v>0</v>
      </c>
      <c r="G117" s="712">
        <f>'23년(세부_실적)'!G132</f>
        <v>0</v>
      </c>
      <c r="H117" s="790">
        <f>'23년(세부_실적)'!H132</f>
        <v>0</v>
      </c>
      <c r="I117" s="705">
        <f>'23년(세부_실적)'!I132</f>
        <v>0</v>
      </c>
      <c r="J117" s="749">
        <f>'23년(세부_실적)'!J132</f>
        <v>0</v>
      </c>
      <c r="K117" s="705">
        <f>'23년(세부_실적)'!K132</f>
        <v>0</v>
      </c>
      <c r="L117" s="748">
        <f>'23년(세부_실적)'!L132</f>
        <v>0</v>
      </c>
      <c r="M117" s="705">
        <f>'23년(세부_실적)'!M132</f>
        <v>0</v>
      </c>
      <c r="N117" s="748">
        <f>'23년(세부_실적)'!N132</f>
        <v>0</v>
      </c>
      <c r="O117" s="707">
        <f>'23년(세부_실적)'!O132</f>
        <v>0</v>
      </c>
      <c r="P117" s="749">
        <f>'23년(세부_실적)'!P132</f>
        <v>0</v>
      </c>
      <c r="Q117" s="793">
        <f>'23년(세부_실적)'!Q132</f>
        <v>201.20599999999999</v>
      </c>
      <c r="R117" s="793">
        <f>'23년(세부_실적)'!R132</f>
        <v>1600.9036761845998</v>
      </c>
    </row>
    <row r="118" spans="2:18" outlineLevel="1">
      <c r="B118" s="691">
        <f>'23년(세부_실적)'!B133</f>
        <v>0</v>
      </c>
      <c r="C118" s="691">
        <f>'23년(세부_실적)'!C133</f>
        <v>0</v>
      </c>
      <c r="D118" s="693" t="str">
        <f>'23년(세부_실적)'!D133</f>
        <v>MNT</v>
      </c>
      <c r="E118" s="672" t="str">
        <f>'23년(세부_실적)'!E133</f>
        <v>PS30W-14J1</v>
      </c>
      <c r="F118" s="670" t="str">
        <f>'23년(세부_실적)'!F133</f>
        <v>394M</v>
      </c>
      <c r="G118" s="670" t="str">
        <f>'23년(세부_실적)'!G133</f>
        <v>구</v>
      </c>
      <c r="H118" s="670" t="str">
        <f>'23년(세부_실적)'!H133</f>
        <v>SY</v>
      </c>
      <c r="I118" s="672">
        <f>'23년(세부_실적)'!I133</f>
        <v>3.37</v>
      </c>
      <c r="J118" s="673">
        <f>'23년(세부_실적)'!J133</f>
        <v>0</v>
      </c>
      <c r="K118" s="672">
        <f>'23년(세부_실적)'!K133</f>
        <v>0</v>
      </c>
      <c r="L118" s="673">
        <f>'23년(세부_실적)'!L133</f>
        <v>0</v>
      </c>
      <c r="M118" s="672">
        <f>'23년(세부_실적)'!M133</f>
        <v>0</v>
      </c>
      <c r="N118" s="673">
        <f>'23년(세부_실적)'!N133</f>
        <v>0</v>
      </c>
      <c r="O118" s="672">
        <f>'23년(세부_실적)'!O133</f>
        <v>0</v>
      </c>
      <c r="P118" s="673">
        <f>'23년(세부_실적)'!P133</f>
        <v>0</v>
      </c>
      <c r="Q118" s="773">
        <f>'23년(세부_실적)'!Q133</f>
        <v>0</v>
      </c>
      <c r="R118" s="774">
        <f>'23년(세부_실적)'!R133</f>
        <v>0</v>
      </c>
    </row>
    <row r="119" spans="2:18" outlineLevel="1">
      <c r="B119" s="691">
        <f>'23년(세부_실적)'!B134</f>
        <v>0</v>
      </c>
      <c r="C119" s="691">
        <f>'23년(세부_실적)'!C134</f>
        <v>0</v>
      </c>
      <c r="D119" s="693">
        <f>'23년(세부_실적)'!D134</f>
        <v>0</v>
      </c>
      <c r="E119" s="677" t="str">
        <f>'23년(세부_실적)'!E134</f>
        <v>A2514_DPN</v>
      </c>
      <c r="F119" s="679" t="str">
        <f>'23년(세부_실적)'!F134</f>
        <v>591B</v>
      </c>
      <c r="G119" s="679" t="str">
        <f>'23년(세부_실적)'!G134</f>
        <v>구</v>
      </c>
      <c r="H119" s="679" t="str">
        <f>'23년(세부_실적)'!H134</f>
        <v>SY</v>
      </c>
      <c r="I119" s="677">
        <f>'23년(세부_실적)'!I134</f>
        <v>2.9</v>
      </c>
      <c r="J119" s="681">
        <f>'23년(세부_실적)'!J134</f>
        <v>0</v>
      </c>
      <c r="K119" s="677">
        <f>'23년(세부_실적)'!K134</f>
        <v>0</v>
      </c>
      <c r="L119" s="681">
        <f>'23년(세부_실적)'!L134</f>
        <v>0</v>
      </c>
      <c r="M119" s="677">
        <f>'23년(세부_실적)'!M134</f>
        <v>0</v>
      </c>
      <c r="N119" s="681">
        <f>'23년(세부_실적)'!N134</f>
        <v>0</v>
      </c>
      <c r="O119" s="677">
        <f>'23년(세부_실적)'!O134</f>
        <v>0</v>
      </c>
      <c r="P119" s="681">
        <f>'23년(세부_실적)'!P134</f>
        <v>0</v>
      </c>
      <c r="Q119" s="688">
        <f>'23년(세부_실적)'!Q134</f>
        <v>0</v>
      </c>
      <c r="R119" s="575">
        <f>'23년(세부_실적)'!R134</f>
        <v>0</v>
      </c>
    </row>
    <row r="120" spans="2:18" outlineLevel="1">
      <c r="B120" s="691">
        <f>'23년(세부_실적)'!B135</f>
        <v>0</v>
      </c>
      <c r="C120" s="691">
        <f>'23년(세부_실적)'!C135</f>
        <v>0</v>
      </c>
      <c r="D120" s="693">
        <f>'23년(세부_실적)'!D135</f>
        <v>0</v>
      </c>
      <c r="E120" s="677" t="str">
        <f>'23년(세부_실적)'!E135</f>
        <v>A3514_DPN</v>
      </c>
      <c r="F120" s="679" t="str">
        <f>'23년(세부_실적)'!F135</f>
        <v>592B</v>
      </c>
      <c r="G120" s="679" t="str">
        <f>'23년(세부_실적)'!G135</f>
        <v>구</v>
      </c>
      <c r="H120" s="679" t="str">
        <f>'23년(세부_실적)'!H135</f>
        <v>SY</v>
      </c>
      <c r="I120" s="677">
        <f>'23년(세부_실적)'!I135</f>
        <v>3.48</v>
      </c>
      <c r="J120" s="681">
        <f>'23년(세부_실적)'!J135</f>
        <v>0</v>
      </c>
      <c r="K120" s="677">
        <f>'23년(세부_실적)'!K135</f>
        <v>0</v>
      </c>
      <c r="L120" s="681">
        <f>'23년(세부_실적)'!L135</f>
        <v>0</v>
      </c>
      <c r="M120" s="677">
        <f>'23년(세부_실적)'!M135</f>
        <v>0</v>
      </c>
      <c r="N120" s="681">
        <f>'23년(세부_실적)'!N135</f>
        <v>0</v>
      </c>
      <c r="O120" s="677">
        <f>'23년(세부_실적)'!O135</f>
        <v>0</v>
      </c>
      <c r="P120" s="681">
        <f>'23년(세부_실적)'!P135</f>
        <v>0</v>
      </c>
      <c r="Q120" s="688">
        <f>'23년(세부_실적)'!Q135</f>
        <v>0</v>
      </c>
      <c r="R120" s="575">
        <f>'23년(세부_실적)'!R135</f>
        <v>0</v>
      </c>
    </row>
    <row r="121" spans="2:18" outlineLevel="1">
      <c r="B121" s="691">
        <f>'23년(세부_실적)'!B136</f>
        <v>0</v>
      </c>
      <c r="C121" s="691">
        <f>'23년(세부_실적)'!C136</f>
        <v>0</v>
      </c>
      <c r="D121" s="693">
        <f>'23년(세부_실적)'!D136</f>
        <v>0</v>
      </c>
      <c r="E121" s="677" t="str">
        <f>'23년(세부_실적)'!E136</f>
        <v>A3514_DPNC</v>
      </c>
      <c r="F121" s="679" t="str">
        <f>'23년(세부_실적)'!F136</f>
        <v>592D</v>
      </c>
      <c r="G121" s="679" t="str">
        <f>'23년(세부_실적)'!G136</f>
        <v>구</v>
      </c>
      <c r="H121" s="679" t="str">
        <f>'23년(세부_실적)'!H136</f>
        <v>SY</v>
      </c>
      <c r="I121" s="677">
        <f>'23년(세부_실적)'!I136</f>
        <v>4.01</v>
      </c>
      <c r="J121" s="681">
        <f>'23년(세부_실적)'!J136</f>
        <v>0</v>
      </c>
      <c r="K121" s="677">
        <f>'23년(세부_실적)'!K136</f>
        <v>0</v>
      </c>
      <c r="L121" s="681">
        <f>'23년(세부_실적)'!L136</f>
        <v>0</v>
      </c>
      <c r="M121" s="677">
        <f>'23년(세부_실적)'!M136</f>
        <v>0</v>
      </c>
      <c r="N121" s="681">
        <f>'23년(세부_실적)'!N136</f>
        <v>0</v>
      </c>
      <c r="O121" s="677">
        <f>'23년(세부_실적)'!O136</f>
        <v>0</v>
      </c>
      <c r="P121" s="681">
        <f>'23년(세부_실적)'!P136</f>
        <v>0</v>
      </c>
      <c r="Q121" s="688">
        <f>'23년(세부_실적)'!Q136</f>
        <v>0</v>
      </c>
      <c r="R121" s="575">
        <f>'23년(세부_실적)'!R136</f>
        <v>0</v>
      </c>
    </row>
    <row r="122" spans="2:18" outlineLevel="1">
      <c r="B122" s="691">
        <f>'23년(세부_실적)'!B137</f>
        <v>0</v>
      </c>
      <c r="C122" s="691">
        <f>'23년(세부_실적)'!C137</f>
        <v>0</v>
      </c>
      <c r="D122" s="693">
        <f>'23년(세부_실적)'!D137</f>
        <v>0</v>
      </c>
      <c r="E122" s="677" t="str">
        <f>'23년(세부_실적)'!E137</f>
        <v>A2514_DPN-14</v>
      </c>
      <c r="F122" s="679" t="str">
        <f>'23년(세부_실적)'!F137</f>
        <v>719B</v>
      </c>
      <c r="G122" s="679" t="str">
        <f>'23년(세부_실적)'!G137</f>
        <v>구</v>
      </c>
      <c r="H122" s="679" t="str">
        <f>'23년(세부_실적)'!H137</f>
        <v>SY</v>
      </c>
      <c r="I122" s="677">
        <f>'23년(세부_실적)'!I137</f>
        <v>2</v>
      </c>
      <c r="J122" s="681">
        <f>'23년(세부_실적)'!J137</f>
        <v>0</v>
      </c>
      <c r="K122" s="677">
        <f>'23년(세부_실적)'!K137</f>
        <v>0</v>
      </c>
      <c r="L122" s="681">
        <f>'23년(세부_실적)'!L137</f>
        <v>0</v>
      </c>
      <c r="M122" s="677">
        <f>'23년(세부_실적)'!M137</f>
        <v>0</v>
      </c>
      <c r="N122" s="681">
        <f>'23년(세부_실적)'!N137</f>
        <v>0</v>
      </c>
      <c r="O122" s="677">
        <f>'23년(세부_실적)'!O137</f>
        <v>0</v>
      </c>
      <c r="P122" s="681">
        <f>'23년(세부_실적)'!P137</f>
        <v>0</v>
      </c>
      <c r="Q122" s="688">
        <f>'23년(세부_실적)'!Q137</f>
        <v>0</v>
      </c>
      <c r="R122" s="575">
        <f>'23년(세부_실적)'!R137</f>
        <v>0</v>
      </c>
    </row>
    <row r="123" spans="2:18" outlineLevel="1">
      <c r="B123" s="691">
        <f>'23년(세부_실적)'!B138</f>
        <v>0</v>
      </c>
      <c r="C123" s="691">
        <f>'23년(세부_실적)'!C138</f>
        <v>0</v>
      </c>
      <c r="D123" s="693">
        <f>'23년(세부_실적)'!D138</f>
        <v>0</v>
      </c>
      <c r="E123" s="677" t="str">
        <f>'23년(세부_실적)'!E138</f>
        <v>A2514_DPNI</v>
      </c>
      <c r="F123" s="679" t="str">
        <f>'23년(세부_실적)'!F138</f>
        <v>719C</v>
      </c>
      <c r="G123" s="679" t="str">
        <f>'23년(세부_실적)'!G138</f>
        <v>구</v>
      </c>
      <c r="H123" s="679" t="str">
        <f>'23년(세부_실적)'!H138</f>
        <v>SY</v>
      </c>
      <c r="I123" s="677">
        <f>'23년(세부_실적)'!I138</f>
        <v>2.87</v>
      </c>
      <c r="J123" s="681">
        <f>'23년(세부_실적)'!J138</f>
        <v>0</v>
      </c>
      <c r="K123" s="677">
        <f>'23년(세부_실적)'!K138</f>
        <v>2.87</v>
      </c>
      <c r="L123" s="681">
        <f>'23년(세부_실적)'!L138</f>
        <v>0</v>
      </c>
      <c r="M123" s="677">
        <f>'23년(세부_실적)'!M138</f>
        <v>2.87</v>
      </c>
      <c r="N123" s="681">
        <f>'23년(세부_실적)'!N138</f>
        <v>0</v>
      </c>
      <c r="O123" s="677">
        <f>'23년(세부_실적)'!O138</f>
        <v>2.87</v>
      </c>
      <c r="P123" s="681">
        <f>'23년(세부_실적)'!P138</f>
        <v>0</v>
      </c>
      <c r="Q123" s="688">
        <f>'23년(세부_실적)'!Q138</f>
        <v>1.776</v>
      </c>
      <c r="R123" s="575">
        <f>'23년(세부_실적)'!R138</f>
        <v>6.7530985199999991</v>
      </c>
    </row>
    <row r="124" spans="2:18" outlineLevel="1">
      <c r="B124" s="691">
        <f>'23년(세부_실적)'!B139</f>
        <v>0</v>
      </c>
      <c r="C124" s="691">
        <f>'23년(세부_실적)'!C139</f>
        <v>0</v>
      </c>
      <c r="D124" s="693">
        <f>'23년(세부_실적)'!D139</f>
        <v>0</v>
      </c>
      <c r="E124" s="677" t="str">
        <f>'23년(세부_실적)'!E139</f>
        <v>A10024_APN</v>
      </c>
      <c r="F124" s="679" t="str">
        <f>'23년(세부_실적)'!F139</f>
        <v>1137A</v>
      </c>
      <c r="G124" s="689" t="str">
        <f>'23년(세부_실적)'!G139</f>
        <v>신</v>
      </c>
      <c r="H124" s="679" t="str">
        <f>'23년(세부_실적)'!H139</f>
        <v>SY</v>
      </c>
      <c r="I124" s="677">
        <f>'23년(세부_실적)'!I139</f>
        <v>12.94</v>
      </c>
      <c r="J124" s="681">
        <f>'23년(세부_실적)'!J139</f>
        <v>0</v>
      </c>
      <c r="K124" s="677">
        <f>'23년(세부_실적)'!K139</f>
        <v>12.93</v>
      </c>
      <c r="L124" s="681">
        <f>'23년(세부_실적)'!L139</f>
        <v>0</v>
      </c>
      <c r="M124" s="677">
        <f>'23년(세부_실적)'!M139</f>
        <v>12.93</v>
      </c>
      <c r="N124" s="681">
        <f>'23년(세부_실적)'!N139</f>
        <v>0</v>
      </c>
      <c r="O124" s="677">
        <f>'23년(세부_실적)'!O139</f>
        <v>12.92</v>
      </c>
      <c r="P124" s="681">
        <f>'23년(세부_실적)'!P139</f>
        <v>0</v>
      </c>
      <c r="Q124" s="688">
        <f>'23년(세부_실적)'!Q139</f>
        <v>162.53399999999999</v>
      </c>
      <c r="R124" s="575">
        <f>'23년(세부_실적)'!R139</f>
        <v>2744.8621376652</v>
      </c>
    </row>
    <row r="125" spans="2:18" outlineLevel="1">
      <c r="B125" s="691">
        <f>'23년(세부_실적)'!B140</f>
        <v>0</v>
      </c>
      <c r="C125" s="690">
        <f>'23년(세부_실적)'!C140</f>
        <v>0</v>
      </c>
      <c r="D125" s="693">
        <f>'23년(세부_실적)'!D140</f>
        <v>0</v>
      </c>
      <c r="E125" s="677" t="str">
        <f>'23년(세부_실적)'!E140</f>
        <v>A10024_EPN</v>
      </c>
      <c r="F125" s="679" t="str">
        <f>'23년(세부_실적)'!F140</f>
        <v>794A</v>
      </c>
      <c r="G125" s="679" t="str">
        <f>'23년(세부_실적)'!G140</f>
        <v>구</v>
      </c>
      <c r="H125" s="679" t="str">
        <f>'23년(세부_실적)'!H140</f>
        <v>SY</v>
      </c>
      <c r="I125" s="677">
        <f>'23년(세부_실적)'!I140</f>
        <v>0</v>
      </c>
      <c r="J125" s="681">
        <f>'23년(세부_실적)'!J140</f>
        <v>0</v>
      </c>
      <c r="K125" s="677">
        <f>'23년(세부_실적)'!K140</f>
        <v>0</v>
      </c>
      <c r="L125" s="681">
        <f>'23년(세부_실적)'!L140</f>
        <v>0</v>
      </c>
      <c r="M125" s="677">
        <f>'23년(세부_실적)'!M140</f>
        <v>0</v>
      </c>
      <c r="N125" s="681">
        <f>'23년(세부_실적)'!N140</f>
        <v>0</v>
      </c>
      <c r="O125" s="677">
        <f>'23년(세부_실적)'!O140</f>
        <v>0</v>
      </c>
      <c r="P125" s="681">
        <f>'23년(세부_실적)'!P140</f>
        <v>0</v>
      </c>
      <c r="Q125" s="688">
        <f>'23년(세부_실적)'!Q140</f>
        <v>0</v>
      </c>
      <c r="R125" s="575">
        <f>'23년(세부_실적)'!R140</f>
        <v>0</v>
      </c>
    </row>
    <row r="126" spans="2:18" outlineLevel="1">
      <c r="B126" s="691">
        <f>'23년(세부_실적)'!B141</f>
        <v>0</v>
      </c>
      <c r="C126" s="691">
        <f>'23년(세부_실적)'!C141</f>
        <v>0</v>
      </c>
      <c r="D126" s="693">
        <f>'23년(세부_실적)'!D141</f>
        <v>0</v>
      </c>
      <c r="E126" s="677" t="str">
        <f>'23년(세부_실적)'!E141</f>
        <v>A10024N_EPN</v>
      </c>
      <c r="F126" s="679" t="str">
        <f>'23년(세부_실적)'!F141</f>
        <v>794B</v>
      </c>
      <c r="G126" s="679" t="str">
        <f>'23년(세부_실적)'!G141</f>
        <v>구</v>
      </c>
      <c r="H126" s="679" t="str">
        <f>'23년(세부_실적)'!H141</f>
        <v>SY</v>
      </c>
      <c r="I126" s="677">
        <f>'23년(세부_실적)'!I141</f>
        <v>0</v>
      </c>
      <c r="J126" s="681">
        <f>'23년(세부_실적)'!J141</f>
        <v>0</v>
      </c>
      <c r="K126" s="677">
        <f>'23년(세부_실적)'!K141</f>
        <v>0</v>
      </c>
      <c r="L126" s="681">
        <f>'23년(세부_실적)'!L141</f>
        <v>0</v>
      </c>
      <c r="M126" s="677">
        <f>'23년(세부_실적)'!M141</f>
        <v>0</v>
      </c>
      <c r="N126" s="681">
        <f>'23년(세부_실적)'!N141</f>
        <v>0</v>
      </c>
      <c r="O126" s="677">
        <f>'23년(세부_실적)'!O141</f>
        <v>0</v>
      </c>
      <c r="P126" s="681">
        <f>'23년(세부_실적)'!P141</f>
        <v>0</v>
      </c>
      <c r="Q126" s="688">
        <f>'23년(세부_실적)'!Q141</f>
        <v>0</v>
      </c>
      <c r="R126" s="575">
        <f>'23년(세부_실적)'!R141</f>
        <v>0</v>
      </c>
    </row>
    <row r="127" spans="2:18" outlineLevel="1">
      <c r="B127" s="691">
        <f>'23년(세부_실적)'!B142</f>
        <v>0</v>
      </c>
      <c r="C127" s="690">
        <f>'23년(세부_실적)'!C142</f>
        <v>0</v>
      </c>
      <c r="D127" s="693">
        <f>'23년(세부_실적)'!D142</f>
        <v>0</v>
      </c>
      <c r="E127" s="677" t="str">
        <f>'23년(세부_실적)'!E142</f>
        <v>A10024S_EPN</v>
      </c>
      <c r="F127" s="679" t="str">
        <f>'23년(세부_실적)'!F142</f>
        <v>794D</v>
      </c>
      <c r="G127" s="679" t="str">
        <f>'23년(세부_실적)'!G142</f>
        <v>구</v>
      </c>
      <c r="H127" s="679" t="str">
        <f>'23년(세부_실적)'!H142</f>
        <v>SY</v>
      </c>
      <c r="I127" s="677">
        <f>'23년(세부_실적)'!I142</f>
        <v>8.6999999999999993</v>
      </c>
      <c r="J127" s="681">
        <f>'23년(세부_실적)'!J142</f>
        <v>0</v>
      </c>
      <c r="K127" s="677">
        <f>'23년(세부_실적)'!K142</f>
        <v>8.6999999999999993</v>
      </c>
      <c r="L127" s="681">
        <f>'23년(세부_실적)'!L142</f>
        <v>0</v>
      </c>
      <c r="M127" s="677">
        <f>'23년(세부_실적)'!M142</f>
        <v>8.6999999999999993</v>
      </c>
      <c r="N127" s="681">
        <f>'23년(세부_실적)'!N142</f>
        <v>0</v>
      </c>
      <c r="O127" s="677">
        <f>'23년(세부_실적)'!O142</f>
        <v>8.6999999999999993</v>
      </c>
      <c r="P127" s="681">
        <f>'23년(세부_실적)'!P142</f>
        <v>0</v>
      </c>
      <c r="Q127" s="688">
        <f>'23년(세부_실적)'!Q142</f>
        <v>0</v>
      </c>
      <c r="R127" s="575">
        <f>'23년(세부_실적)'!R142</f>
        <v>0</v>
      </c>
    </row>
    <row r="128" spans="2:18" outlineLevel="1">
      <c r="B128" s="691">
        <f>'23년(세부_실적)'!B148</f>
        <v>0</v>
      </c>
      <c r="C128" s="691">
        <f>'23년(세부_실적)'!C148</f>
        <v>0</v>
      </c>
      <c r="D128" s="691">
        <f>'23년(세부_실적)'!D148</f>
        <v>0</v>
      </c>
      <c r="E128" s="677" t="str">
        <f>'23년(세부_실적)'!E148</f>
        <v>A14020_BPN</v>
      </c>
      <c r="F128" s="733" t="str">
        <f>'23년(세부_실적)'!F148</f>
        <v>1187C</v>
      </c>
      <c r="G128" s="689" t="str">
        <f>'23년(세부_실적)'!G148</f>
        <v>신</v>
      </c>
      <c r="H128" s="679" t="str">
        <f>'23년(세부_실적)'!H148</f>
        <v>SY</v>
      </c>
      <c r="I128" s="677">
        <f>'23년(세부_실적)'!I148</f>
        <v>16.79</v>
      </c>
      <c r="J128" s="734">
        <f>'23년(세부_실적)'!J148</f>
        <v>0</v>
      </c>
      <c r="K128" s="677">
        <f>'23년(세부_실적)'!K148</f>
        <v>16.78</v>
      </c>
      <c r="L128" s="681">
        <f>'23년(세부_실적)'!L148</f>
        <v>0</v>
      </c>
      <c r="M128" s="677">
        <f>'23년(세부_실적)'!M148</f>
        <v>16.78</v>
      </c>
      <c r="N128" s="681">
        <f>'23년(세부_실적)'!N148</f>
        <v>0</v>
      </c>
      <c r="O128" s="735">
        <f>'23년(세부_실적)'!O148</f>
        <v>16.489999999999998</v>
      </c>
      <c r="P128" s="734">
        <f>'23년(세부_실적)'!P148</f>
        <v>0</v>
      </c>
      <c r="Q128" s="688">
        <f>'23년(세부_실적)'!Q148</f>
        <v>5.5590000000000002</v>
      </c>
      <c r="R128" s="575">
        <f>'23년(세부_실적)'!R148</f>
        <v>121.73838327520001</v>
      </c>
    </row>
    <row r="129" spans="2:18" outlineLevel="1">
      <c r="B129" s="691" t="e">
        <f>'23년(세부_실적)'!#REF!</f>
        <v>#REF!</v>
      </c>
      <c r="C129" s="691" t="e">
        <f>'23년(세부_실적)'!#REF!</f>
        <v>#REF!</v>
      </c>
      <c r="D129" s="693" t="e">
        <f>'23년(세부_실적)'!#REF!</f>
        <v>#REF!</v>
      </c>
      <c r="E129" s="677" t="e">
        <f>'23년(세부_실적)'!#REF!</f>
        <v>#REF!</v>
      </c>
      <c r="F129" s="679" t="e">
        <f>'23년(세부_실적)'!#REF!</f>
        <v>#REF!</v>
      </c>
      <c r="G129" s="679" t="e">
        <f>'23년(세부_실적)'!#REF!</f>
        <v>#REF!</v>
      </c>
      <c r="H129" s="679" t="e">
        <f>'23년(세부_실적)'!#REF!</f>
        <v>#REF!</v>
      </c>
      <c r="I129" s="677" t="e">
        <f>'23년(세부_실적)'!#REF!</f>
        <v>#REF!</v>
      </c>
      <c r="J129" s="681" t="e">
        <f>'23년(세부_실적)'!#REF!</f>
        <v>#REF!</v>
      </c>
      <c r="K129" s="732" t="e">
        <f>'23년(세부_실적)'!#REF!</f>
        <v>#REF!</v>
      </c>
      <c r="L129" s="681" t="e">
        <f>'23년(세부_실적)'!#REF!</f>
        <v>#REF!</v>
      </c>
      <c r="M129" s="677" t="e">
        <f>'23년(세부_실적)'!#REF!</f>
        <v>#REF!</v>
      </c>
      <c r="N129" s="681" t="e">
        <f>'23년(세부_실적)'!#REF!</f>
        <v>#REF!</v>
      </c>
      <c r="O129" s="677" t="e">
        <f>'23년(세부_실적)'!#REF!</f>
        <v>#REF!</v>
      </c>
      <c r="P129" s="681" t="e">
        <f>'23년(세부_실적)'!#REF!</f>
        <v>#REF!</v>
      </c>
      <c r="Q129" s="688" t="e">
        <f>'23년(세부_실적)'!#REF!</f>
        <v>#REF!</v>
      </c>
      <c r="R129" s="575" t="e">
        <f>'23년(세부_실적)'!#REF!</f>
        <v>#REF!</v>
      </c>
    </row>
    <row r="130" spans="2:18" outlineLevel="1">
      <c r="B130" s="691">
        <f>'23년(세부_실적)'!B152</f>
        <v>0</v>
      </c>
      <c r="C130" s="691">
        <f>'23년(세부_실적)'!C152</f>
        <v>0</v>
      </c>
      <c r="D130" s="691">
        <f>'23년(세부_실적)'!D152</f>
        <v>0</v>
      </c>
      <c r="E130" s="731" t="str">
        <f>'23년(세부_실적)'!E152</f>
        <v>A14024_TPN</v>
      </c>
      <c r="F130" s="794" t="str">
        <f>'23년(세부_실적)'!F152</f>
        <v>1024A</v>
      </c>
      <c r="G130" s="679" t="str">
        <f>'23년(세부_실적)'!G152</f>
        <v>구</v>
      </c>
      <c r="H130" s="679" t="str">
        <f>'23년(세부_실적)'!H152</f>
        <v>SY</v>
      </c>
      <c r="I130" s="677">
        <f>'23년(세부_실적)'!I152</f>
        <v>14.1</v>
      </c>
      <c r="J130" s="681">
        <f>'23년(세부_실적)'!J152</f>
        <v>0</v>
      </c>
      <c r="K130" s="677">
        <f>'23년(세부_실적)'!K152</f>
        <v>14.1</v>
      </c>
      <c r="L130" s="681">
        <f>'23년(세부_실적)'!L152</f>
        <v>0</v>
      </c>
      <c r="M130" s="677">
        <f>'23년(세부_실적)'!M152</f>
        <v>14.1</v>
      </c>
      <c r="N130" s="681">
        <f>'23년(세부_실적)'!N152</f>
        <v>0</v>
      </c>
      <c r="O130" s="677">
        <f>'23년(세부_실적)'!O152</f>
        <v>14.1</v>
      </c>
      <c r="P130" s="681">
        <f>'23년(세부_실적)'!P152</f>
        <v>0</v>
      </c>
      <c r="Q130" s="688">
        <f>'23년(세부_실적)'!Q152</f>
        <v>23.463000000000001</v>
      </c>
      <c r="R130" s="575">
        <f>'23년(세부_실적)'!R152</f>
        <v>429.06054603600001</v>
      </c>
    </row>
    <row r="131" spans="2:18" outlineLevel="1">
      <c r="B131" s="691">
        <f>'23년(세부_실적)'!B153</f>
        <v>0</v>
      </c>
      <c r="C131" s="690">
        <f>'23년(세부_실적)'!C153</f>
        <v>0</v>
      </c>
      <c r="D131" s="693">
        <f>'23년(세부_실적)'!D153</f>
        <v>0</v>
      </c>
      <c r="E131" s="677" t="str">
        <f>'23년(세부_실적)'!E153</f>
        <v>A14024N_TPN</v>
      </c>
      <c r="F131" s="679" t="str">
        <f>'23년(세부_실적)'!F153</f>
        <v>1024B</v>
      </c>
      <c r="G131" s="679" t="str">
        <f>'23년(세부_실적)'!G153</f>
        <v>구</v>
      </c>
      <c r="H131" s="679" t="str">
        <f>'23년(세부_실적)'!H153</f>
        <v>SY</v>
      </c>
      <c r="I131" s="677">
        <f>'23년(세부_실적)'!I153</f>
        <v>14.45</v>
      </c>
      <c r="J131" s="681">
        <f>'23년(세부_실적)'!J153</f>
        <v>0</v>
      </c>
      <c r="K131" s="732">
        <f>'23년(세부_실적)'!K153</f>
        <v>14.45</v>
      </c>
      <c r="L131" s="681">
        <f>'23년(세부_실적)'!L153</f>
        <v>0</v>
      </c>
      <c r="M131" s="677">
        <f>'23년(세부_실적)'!M153</f>
        <v>14.45</v>
      </c>
      <c r="N131" s="681">
        <f>'23년(세부_실적)'!N153</f>
        <v>0</v>
      </c>
      <c r="O131" s="677">
        <f>'23년(세부_실적)'!O153</f>
        <v>14.45</v>
      </c>
      <c r="P131" s="681">
        <f>'23년(세부_실적)'!P153</f>
        <v>0</v>
      </c>
      <c r="Q131" s="688">
        <f>'23년(세부_실적)'!Q153</f>
        <v>1.488</v>
      </c>
      <c r="R131" s="575">
        <f>'23년(세부_실적)'!R153</f>
        <v>27.681409824999999</v>
      </c>
    </row>
    <row r="132" spans="2:18" outlineLevel="1">
      <c r="B132" s="691">
        <f>'23년(세부_실적)'!B157</f>
        <v>0</v>
      </c>
      <c r="C132" s="691">
        <f>'23년(세부_실적)'!C157</f>
        <v>0</v>
      </c>
      <c r="D132" s="691">
        <f>'23년(세부_실적)'!D157</f>
        <v>0</v>
      </c>
      <c r="E132" s="677" t="str">
        <f>'23년(세부_실적)'!E157</f>
        <v>A2514_FPN(VE)</v>
      </c>
      <c r="F132" s="679" t="str">
        <f>'23년(세부_실적)'!F157</f>
        <v>797A</v>
      </c>
      <c r="G132" s="679" t="str">
        <f>'23년(세부_실적)'!G157</f>
        <v>구</v>
      </c>
      <c r="H132" s="679" t="str">
        <f>'23년(세부_실적)'!H157</f>
        <v>SY</v>
      </c>
      <c r="I132" s="677">
        <f>'23년(세부_실적)'!I157</f>
        <v>2.56</v>
      </c>
      <c r="J132" s="681">
        <f>'23년(세부_실적)'!J157</f>
        <v>0</v>
      </c>
      <c r="K132" s="677">
        <f>'23년(세부_실적)'!K157</f>
        <v>2.56</v>
      </c>
      <c r="L132" s="681">
        <f>'23년(세부_실적)'!L157</f>
        <v>0</v>
      </c>
      <c r="M132" s="677">
        <f>'23년(세부_실적)'!M157</f>
        <v>2.56</v>
      </c>
      <c r="N132" s="681">
        <f>'23년(세부_실적)'!N157</f>
        <v>0</v>
      </c>
      <c r="O132" s="677">
        <f>'23년(세부_실적)'!O157</f>
        <v>2.56</v>
      </c>
      <c r="P132" s="681">
        <f>'23년(세부_실적)'!P157</f>
        <v>0</v>
      </c>
      <c r="Q132" s="688">
        <f>'23년(세부_실적)'!Q157</f>
        <v>0</v>
      </c>
      <c r="R132" s="575">
        <f>'23년(세부_실적)'!R157</f>
        <v>0</v>
      </c>
    </row>
    <row r="133" spans="2:18" outlineLevel="1">
      <c r="B133" s="691">
        <f>'23년(세부_실적)'!B158</f>
        <v>0</v>
      </c>
      <c r="C133" s="690">
        <f>'23년(세부_실적)'!C158</f>
        <v>0</v>
      </c>
      <c r="D133" s="693">
        <f>'23년(세부_실적)'!D158</f>
        <v>0</v>
      </c>
      <c r="E133" s="677" t="str">
        <f>'23년(세부_실적)'!E158</f>
        <v>A3514_FPN(VE)</v>
      </c>
      <c r="F133" s="679" t="str">
        <f>'23년(세부_실적)'!F158</f>
        <v>832A</v>
      </c>
      <c r="G133" s="679" t="str">
        <f>'23년(세부_실적)'!G158</f>
        <v>구</v>
      </c>
      <c r="H133" s="679" t="str">
        <f>'23년(세부_실적)'!H158</f>
        <v>SY</v>
      </c>
      <c r="I133" s="677">
        <f>'23년(세부_실적)'!I158</f>
        <v>3.26</v>
      </c>
      <c r="J133" s="681">
        <f>'23년(세부_실적)'!J158</f>
        <v>0</v>
      </c>
      <c r="K133" s="677">
        <f>'23년(세부_실적)'!K158</f>
        <v>3.26</v>
      </c>
      <c r="L133" s="681">
        <f>'23년(세부_실적)'!L158</f>
        <v>0</v>
      </c>
      <c r="M133" s="677">
        <f>'23년(세부_실적)'!M158</f>
        <v>3.26</v>
      </c>
      <c r="N133" s="681">
        <f>'23년(세부_실적)'!N158</f>
        <v>0</v>
      </c>
      <c r="O133" s="677">
        <f>'23년(세부_실적)'!O158</f>
        <v>3.26</v>
      </c>
      <c r="P133" s="681">
        <f>'23년(세부_실적)'!P158</f>
        <v>0</v>
      </c>
      <c r="Q133" s="688">
        <f>'23년(세부_실적)'!Q158</f>
        <v>0</v>
      </c>
      <c r="R133" s="575">
        <f>'23년(세부_실적)'!R158</f>
        <v>0</v>
      </c>
    </row>
    <row r="134" spans="2:18" outlineLevel="1">
      <c r="B134" s="691">
        <f>'23년(세부_실적)'!B159</f>
        <v>0</v>
      </c>
      <c r="C134" s="690">
        <f>'23년(세부_실적)'!C159</f>
        <v>0</v>
      </c>
      <c r="D134" s="693">
        <f>'23년(세부_실적)'!D159</f>
        <v>0</v>
      </c>
      <c r="E134" s="677" t="str">
        <f>'23년(세부_실적)'!E159</f>
        <v>A4514_FPN</v>
      </c>
      <c r="F134" s="679" t="str">
        <f>'23년(세부_실적)'!F159</f>
        <v>800B</v>
      </c>
      <c r="G134" s="679" t="str">
        <f>'23년(세부_실적)'!G159</f>
        <v>구</v>
      </c>
      <c r="H134" s="679" t="str">
        <f>'23년(세부_실적)'!H159</f>
        <v>SY</v>
      </c>
      <c r="I134" s="677">
        <f>'23년(세부_실적)'!I159</f>
        <v>4.16</v>
      </c>
      <c r="J134" s="681">
        <f>'23년(세부_실적)'!J159</f>
        <v>0</v>
      </c>
      <c r="K134" s="677">
        <f>'23년(세부_실적)'!K159</f>
        <v>4.16</v>
      </c>
      <c r="L134" s="681">
        <f>'23년(세부_실적)'!L159</f>
        <v>0</v>
      </c>
      <c r="M134" s="677">
        <f>'23년(세부_실적)'!M159</f>
        <v>4.16</v>
      </c>
      <c r="N134" s="681">
        <f>'23년(세부_실적)'!N159</f>
        <v>0</v>
      </c>
      <c r="O134" s="677">
        <f>'23년(세부_실적)'!O159</f>
        <v>4.16</v>
      </c>
      <c r="P134" s="681">
        <f>'23년(세부_실적)'!P159</f>
        <v>0</v>
      </c>
      <c r="Q134" s="688">
        <f>'23년(세부_실적)'!Q159</f>
        <v>0</v>
      </c>
      <c r="R134" s="575">
        <f>'23년(세부_실적)'!R159</f>
        <v>0</v>
      </c>
    </row>
    <row r="135" spans="2:18" outlineLevel="1">
      <c r="B135" s="691">
        <f>'23년(세부_실적)'!B160</f>
        <v>0</v>
      </c>
      <c r="C135" s="690">
        <f>'23년(세부_실적)'!C160</f>
        <v>0</v>
      </c>
      <c r="D135" s="693">
        <f>'23년(세부_실적)'!D160</f>
        <v>0</v>
      </c>
      <c r="E135" s="677" t="str">
        <f>'23년(세부_실적)'!E160</f>
        <v>A5814_FPN</v>
      </c>
      <c r="F135" s="679" t="str">
        <f>'23년(세부_실적)'!F160</f>
        <v>827B</v>
      </c>
      <c r="G135" s="679" t="str">
        <f>'23년(세부_실적)'!G160</f>
        <v>구</v>
      </c>
      <c r="H135" s="679" t="str">
        <f>'23년(세부_실적)'!H160</f>
        <v>SY</v>
      </c>
      <c r="I135" s="677">
        <f>'23년(세부_실적)'!I160</f>
        <v>5.45</v>
      </c>
      <c r="J135" s="681">
        <f>'23년(세부_실적)'!J160</f>
        <v>0</v>
      </c>
      <c r="K135" s="677">
        <f>'23년(세부_실적)'!K160</f>
        <v>5.45</v>
      </c>
      <c r="L135" s="681">
        <f>'23년(세부_실적)'!L160</f>
        <v>0</v>
      </c>
      <c r="M135" s="677">
        <f>'23년(세부_실적)'!M160</f>
        <v>5.45</v>
      </c>
      <c r="N135" s="681">
        <f>'23년(세부_실적)'!N160</f>
        <v>0</v>
      </c>
      <c r="O135" s="677">
        <f>'23년(세부_실적)'!O160</f>
        <v>5.45</v>
      </c>
      <c r="P135" s="681">
        <f>'23년(세부_실적)'!P160</f>
        <v>0</v>
      </c>
      <c r="Q135" s="688">
        <f>'23년(세부_실적)'!Q160</f>
        <v>0</v>
      </c>
      <c r="R135" s="575">
        <f>'23년(세부_실적)'!R160</f>
        <v>0</v>
      </c>
    </row>
    <row r="136" spans="2:18" outlineLevel="1">
      <c r="B136" s="691">
        <f>'23년(세부_실적)'!B161</f>
        <v>0</v>
      </c>
      <c r="C136" s="691">
        <f>'23년(세부_실적)'!C161</f>
        <v>0</v>
      </c>
      <c r="D136" s="693">
        <f>'23년(세부_실적)'!D161</f>
        <v>0</v>
      </c>
      <c r="E136" s="677" t="str">
        <f>'23년(세부_실적)'!E161</f>
        <v>A5919_KPNL_WW(W)</v>
      </c>
      <c r="F136" s="679" t="str">
        <f>'23년(세부_실적)'!F161</f>
        <v>887E</v>
      </c>
      <c r="G136" s="679" t="str">
        <f>'23년(세부_실적)'!G161</f>
        <v>구</v>
      </c>
      <c r="H136" s="679" t="str">
        <f>'23년(세부_실적)'!H161</f>
        <v>SY</v>
      </c>
      <c r="I136" s="677">
        <f>'23년(세부_실적)'!I161</f>
        <v>5.64</v>
      </c>
      <c r="J136" s="681">
        <f>'23년(세부_실적)'!J161</f>
        <v>0</v>
      </c>
      <c r="K136" s="677">
        <f>'23년(세부_실적)'!K161</f>
        <v>5.64</v>
      </c>
      <c r="L136" s="681">
        <f>'23년(세부_실적)'!L161</f>
        <v>0</v>
      </c>
      <c r="M136" s="677">
        <f>'23년(세부_실적)'!M161</f>
        <v>5.64</v>
      </c>
      <c r="N136" s="681">
        <f>'23년(세부_실적)'!N161</f>
        <v>0</v>
      </c>
      <c r="O136" s="677">
        <f>'23년(세부_실적)'!O161</f>
        <v>5.64</v>
      </c>
      <c r="P136" s="681">
        <f>'23년(세부_실적)'!P161</f>
        <v>0</v>
      </c>
      <c r="Q136" s="688">
        <f>'23년(세부_실적)'!Q161</f>
        <v>9.911999999999999</v>
      </c>
      <c r="R136" s="575">
        <f>'23년(세부_실적)'!R161</f>
        <v>72.922922906400004</v>
      </c>
    </row>
    <row r="137" spans="2:18" outlineLevel="1">
      <c r="B137" s="691">
        <f>'23년(세부_실적)'!B162</f>
        <v>0</v>
      </c>
      <c r="C137" s="691">
        <f>'23년(세부_실적)'!C162</f>
        <v>0</v>
      </c>
      <c r="D137" s="693">
        <f>'23년(세부_실적)'!D162</f>
        <v>0</v>
      </c>
      <c r="E137" s="677" t="str">
        <f>'23년(세부_실적)'!E162</f>
        <v>A5919_KPNL(W)</v>
      </c>
      <c r="F137" s="679" t="str">
        <f>'23년(세부_실적)'!F162</f>
        <v>887F</v>
      </c>
      <c r="G137" s="679" t="str">
        <f>'23년(세부_실적)'!G162</f>
        <v>구</v>
      </c>
      <c r="H137" s="679" t="str">
        <f>'23년(세부_실적)'!H162</f>
        <v>SY</v>
      </c>
      <c r="I137" s="677">
        <f>'23년(세부_실적)'!I162</f>
        <v>5.62</v>
      </c>
      <c r="J137" s="681">
        <f>'23년(세부_실적)'!J162</f>
        <v>0</v>
      </c>
      <c r="K137" s="677">
        <f>'23년(세부_실적)'!K162</f>
        <v>5.62</v>
      </c>
      <c r="L137" s="681">
        <f>'23년(세부_실적)'!L162</f>
        <v>0</v>
      </c>
      <c r="M137" s="677">
        <f>'23년(세부_실적)'!M162</f>
        <v>5.62</v>
      </c>
      <c r="N137" s="681">
        <f>'23년(세부_실적)'!N162</f>
        <v>0</v>
      </c>
      <c r="O137" s="677">
        <f>'23년(세부_실적)'!O162</f>
        <v>5.62</v>
      </c>
      <c r="P137" s="681">
        <f>'23년(세부_실적)'!P162</f>
        <v>0</v>
      </c>
      <c r="Q137" s="688">
        <f>'23년(세부_실적)'!Q162</f>
        <v>11.55</v>
      </c>
      <c r="R137" s="575">
        <f>'23년(세부_실적)'!R162</f>
        <v>84.993804848400003</v>
      </c>
    </row>
    <row r="138" spans="2:18" outlineLevel="1">
      <c r="B138" s="691">
        <f>'23년(세부_실적)'!B163</f>
        <v>0</v>
      </c>
      <c r="C138" s="691">
        <f>'23년(세부_실적)'!C163</f>
        <v>0</v>
      </c>
      <c r="D138" s="693">
        <f>'23년(세부_실적)'!D163</f>
        <v>0</v>
      </c>
      <c r="E138" s="677" t="str">
        <f>'23년(세부_실적)'!E163</f>
        <v>A5919N_KPNL_ITE</v>
      </c>
      <c r="F138" s="679" t="str">
        <f>'23년(세부_실적)'!F163</f>
        <v>887G</v>
      </c>
      <c r="G138" s="679" t="str">
        <f>'23년(세부_실적)'!G163</f>
        <v>구</v>
      </c>
      <c r="H138" s="679" t="str">
        <f>'23년(세부_실적)'!H163</f>
        <v>SY</v>
      </c>
      <c r="I138" s="677">
        <f>'23년(세부_실적)'!I163</f>
        <v>6.3</v>
      </c>
      <c r="J138" s="681">
        <f>'23년(세부_실적)'!J163</f>
        <v>0</v>
      </c>
      <c r="K138" s="677">
        <f>'23년(세부_실적)'!K163</f>
        <v>6.3</v>
      </c>
      <c r="L138" s="681">
        <f>'23년(세부_실적)'!L163</f>
        <v>0</v>
      </c>
      <c r="M138" s="677">
        <f>'23년(세부_실적)'!M163</f>
        <v>6.3</v>
      </c>
      <c r="N138" s="681">
        <f>'23년(세부_실적)'!N163</f>
        <v>0</v>
      </c>
      <c r="O138" s="677">
        <f>'23년(세부_실적)'!O163</f>
        <v>6.3</v>
      </c>
      <c r="P138" s="681">
        <f>'23년(세부_실적)'!P163</f>
        <v>0</v>
      </c>
      <c r="Q138" s="688">
        <f>'23년(세부_실적)'!Q163</f>
        <v>5.2489999999999997</v>
      </c>
      <c r="R138" s="575">
        <f>'23년(세부_실적)'!R163</f>
        <v>43.271347328999994</v>
      </c>
    </row>
    <row r="139" spans="2:18" outlineLevel="1">
      <c r="B139" s="691">
        <f>'23년(세부_실적)'!B164</f>
        <v>0</v>
      </c>
      <c r="C139" s="691">
        <f>'23년(세부_실적)'!C164</f>
        <v>0</v>
      </c>
      <c r="D139" s="693">
        <f>'23년(세부_실적)'!D164</f>
        <v>0</v>
      </c>
      <c r="E139" s="677" t="str">
        <f>'23년(세부_실적)'!E164</f>
        <v>A5919_KPNL_AR</v>
      </c>
      <c r="F139" s="679" t="str">
        <f>'23년(세부_실적)'!F164</f>
        <v>887H</v>
      </c>
      <c r="G139" s="679" t="str">
        <f>'23년(세부_실적)'!G164</f>
        <v>구</v>
      </c>
      <c r="H139" s="679" t="str">
        <f>'23년(세부_실적)'!H164</f>
        <v>SY</v>
      </c>
      <c r="I139" s="677">
        <f>'23년(세부_실적)'!I164</f>
        <v>7.08</v>
      </c>
      <c r="J139" s="681">
        <f>'23년(세부_실적)'!J164</f>
        <v>0</v>
      </c>
      <c r="K139" s="677">
        <f>'23년(세부_실적)'!K164</f>
        <v>7.08</v>
      </c>
      <c r="L139" s="681">
        <f>'23년(세부_실적)'!L164</f>
        <v>0</v>
      </c>
      <c r="M139" s="677">
        <f>'23년(세부_실적)'!M164</f>
        <v>7.08</v>
      </c>
      <c r="N139" s="681">
        <f>'23년(세부_실적)'!N164</f>
        <v>0</v>
      </c>
      <c r="O139" s="677">
        <f>'23년(세부_실적)'!O164</f>
        <v>7.08</v>
      </c>
      <c r="P139" s="681">
        <f>'23년(세부_실적)'!P164</f>
        <v>0</v>
      </c>
      <c r="Q139" s="688">
        <f>'23년(세부_실적)'!Q164</f>
        <v>5.0000000000000001E-3</v>
      </c>
      <c r="R139" s="575">
        <f>'23년(세부_실적)'!R164</f>
        <v>4.6069914000000003E-2</v>
      </c>
    </row>
    <row r="140" spans="2:18" outlineLevel="1">
      <c r="B140" s="691">
        <f>'23년(세부_실적)'!B172</f>
        <v>0</v>
      </c>
      <c r="C140" s="690">
        <f>'23년(세부_실적)'!C172</f>
        <v>0</v>
      </c>
      <c r="D140" s="693">
        <f>'23년(세부_실적)'!D172</f>
        <v>0</v>
      </c>
      <c r="E140" s="677" t="str">
        <f>'23년(세부_실적)'!E172</f>
        <v>A2514_MPNL</v>
      </c>
      <c r="F140" s="679" t="str">
        <f>'23년(세부_실적)'!F172</f>
        <v>917A</v>
      </c>
      <c r="G140" s="679" t="str">
        <f>'23년(세부_실적)'!G172</f>
        <v>구</v>
      </c>
      <c r="H140" s="679" t="str">
        <f>'23년(세부_실적)'!H172</f>
        <v>SY</v>
      </c>
      <c r="I140" s="677">
        <f>'23년(세부_실적)'!I172</f>
        <v>2.5299999999999998</v>
      </c>
      <c r="J140" s="681">
        <f>'23년(세부_실적)'!J172</f>
        <v>0</v>
      </c>
      <c r="K140" s="677">
        <f>'23년(세부_실적)'!K172</f>
        <v>2.5299999999999998</v>
      </c>
      <c r="L140" s="681">
        <f>'23년(세부_실적)'!L172</f>
        <v>0</v>
      </c>
      <c r="M140" s="677">
        <f>'23년(세부_실적)'!M172</f>
        <v>2.5299999999999998</v>
      </c>
      <c r="N140" s="681">
        <f>'23년(세부_실적)'!N172</f>
        <v>0</v>
      </c>
      <c r="O140" s="677">
        <f>'23년(세부_실적)'!O172</f>
        <v>2.5299999999999998</v>
      </c>
      <c r="P140" s="681">
        <f>'23년(세부_실적)'!P172</f>
        <v>0</v>
      </c>
      <c r="Q140" s="688">
        <f>'23년(세부_실적)'!Q172</f>
        <v>0</v>
      </c>
      <c r="R140" s="575">
        <f>'23년(세부_실적)'!R172</f>
        <v>0</v>
      </c>
    </row>
    <row r="141" spans="2:18" outlineLevel="1">
      <c r="B141" s="691">
        <f>'23년(세부_실적)'!B173</f>
        <v>0</v>
      </c>
      <c r="C141" s="690">
        <f>'23년(세부_실적)'!C173</f>
        <v>0</v>
      </c>
      <c r="D141" s="693">
        <f>'23년(세부_실적)'!D173</f>
        <v>0</v>
      </c>
      <c r="E141" s="677" t="str">
        <f>'23년(세부_실적)'!E173</f>
        <v>A2514_MPNL_TH</v>
      </c>
      <c r="F141" s="679" t="str">
        <f>'23년(세부_실적)'!F173</f>
        <v>917C</v>
      </c>
      <c r="G141" s="679" t="str">
        <f>'23년(세부_실적)'!G173</f>
        <v>구</v>
      </c>
      <c r="H141" s="679" t="str">
        <f>'23년(세부_실적)'!H173</f>
        <v>SY</v>
      </c>
      <c r="I141" s="677">
        <f>'23년(세부_실적)'!I173</f>
        <v>3.84</v>
      </c>
      <c r="J141" s="681">
        <f>'23년(세부_실적)'!J173</f>
        <v>0</v>
      </c>
      <c r="K141" s="677">
        <f>'23년(세부_실적)'!K173</f>
        <v>3.84</v>
      </c>
      <c r="L141" s="681">
        <f>'23년(세부_실적)'!L173</f>
        <v>0</v>
      </c>
      <c r="M141" s="677">
        <f>'23년(세부_실적)'!M173</f>
        <v>3.84</v>
      </c>
      <c r="N141" s="681">
        <f>'23년(세부_실적)'!N173</f>
        <v>0</v>
      </c>
      <c r="O141" s="677">
        <f>'23년(세부_실적)'!O173</f>
        <v>3.84</v>
      </c>
      <c r="P141" s="681">
        <f>'23년(세부_실적)'!P173</f>
        <v>0</v>
      </c>
      <c r="Q141" s="688">
        <f>'23년(세부_실적)'!Q173</f>
        <v>0</v>
      </c>
      <c r="R141" s="575">
        <f>'23년(세부_실적)'!R173</f>
        <v>0</v>
      </c>
    </row>
    <row r="142" spans="2:18" outlineLevel="1">
      <c r="B142" s="691">
        <f>'23년(세부_실적)'!B174</f>
        <v>0</v>
      </c>
      <c r="C142" s="690">
        <f>'23년(세부_실적)'!C174</f>
        <v>0</v>
      </c>
      <c r="D142" s="693">
        <f>'23년(세부_실적)'!D174</f>
        <v>0</v>
      </c>
      <c r="E142" s="677" t="str">
        <f>'23년(세부_실적)'!E174</f>
        <v>A2514_MPNL_WW</v>
      </c>
      <c r="F142" s="679" t="str">
        <f>'23년(세부_실적)'!F174</f>
        <v>917D</v>
      </c>
      <c r="G142" s="679" t="str">
        <f>'23년(세부_실적)'!G174</f>
        <v>구</v>
      </c>
      <c r="H142" s="679" t="str">
        <f>'23년(세부_실적)'!H174</f>
        <v>SY</v>
      </c>
      <c r="I142" s="677">
        <f>'23년(세부_실적)'!I174</f>
        <v>2.52</v>
      </c>
      <c r="J142" s="681">
        <f>'23년(세부_실적)'!J174</f>
        <v>0</v>
      </c>
      <c r="K142" s="677">
        <f>'23년(세부_실적)'!K174</f>
        <v>2.52</v>
      </c>
      <c r="L142" s="681">
        <f>'23년(세부_실적)'!L174</f>
        <v>0</v>
      </c>
      <c r="M142" s="677">
        <f>'23년(세부_실적)'!M174</f>
        <v>2.52</v>
      </c>
      <c r="N142" s="681">
        <f>'23년(세부_실적)'!N174</f>
        <v>0</v>
      </c>
      <c r="O142" s="677">
        <f>'23년(세부_실적)'!O174</f>
        <v>2.52</v>
      </c>
      <c r="P142" s="681">
        <f>'23년(세부_실적)'!P174</f>
        <v>0</v>
      </c>
      <c r="Q142" s="688">
        <f>'23년(세부_실적)'!Q174</f>
        <v>0</v>
      </c>
      <c r="R142" s="575">
        <f>'23년(세부_실적)'!R174</f>
        <v>0</v>
      </c>
    </row>
    <row r="143" spans="2:18" outlineLevel="1">
      <c r="B143" s="691" t="e">
        <f>'23년(세부_실적)'!#REF!</f>
        <v>#REF!</v>
      </c>
      <c r="C143" s="690" t="e">
        <f>'23년(세부_실적)'!#REF!</f>
        <v>#REF!</v>
      </c>
      <c r="D143" s="693" t="e">
        <f>'23년(세부_실적)'!#REF!</f>
        <v>#REF!</v>
      </c>
      <c r="E143" s="731" t="e">
        <f>'23년(세부_실적)'!#REF!</f>
        <v>#REF!</v>
      </c>
      <c r="F143" s="679" t="e">
        <f>'23년(세부_실적)'!#REF!</f>
        <v>#REF!</v>
      </c>
      <c r="G143" s="679" t="e">
        <f>'23년(세부_실적)'!#REF!</f>
        <v>#REF!</v>
      </c>
      <c r="H143" s="679" t="e">
        <f>'23년(세부_실적)'!#REF!</f>
        <v>#REF!</v>
      </c>
      <c r="I143" s="677" t="e">
        <f>'23년(세부_실적)'!#REF!</f>
        <v>#REF!</v>
      </c>
      <c r="J143" s="681" t="e">
        <f>'23년(세부_실적)'!#REF!</f>
        <v>#REF!</v>
      </c>
      <c r="K143" s="677" t="e">
        <f>'23년(세부_실적)'!#REF!</f>
        <v>#REF!</v>
      </c>
      <c r="L143" s="681" t="e">
        <f>'23년(세부_실적)'!#REF!</f>
        <v>#REF!</v>
      </c>
      <c r="M143" s="677" t="e">
        <f>'23년(세부_실적)'!#REF!</f>
        <v>#REF!</v>
      </c>
      <c r="N143" s="681" t="e">
        <f>'23년(세부_실적)'!#REF!</f>
        <v>#REF!</v>
      </c>
      <c r="O143" s="677" t="e">
        <f>'23년(세부_실적)'!#REF!</f>
        <v>#REF!</v>
      </c>
      <c r="P143" s="677" t="e">
        <f>'23년(세부_실적)'!#REF!</f>
        <v>#REF!</v>
      </c>
      <c r="Q143" s="688" t="e">
        <f>'23년(세부_실적)'!#REF!</f>
        <v>#REF!</v>
      </c>
      <c r="R143" s="575" t="e">
        <f>'23년(세부_실적)'!#REF!</f>
        <v>#REF!</v>
      </c>
    </row>
    <row r="144" spans="2:18" outlineLevel="1">
      <c r="B144" s="691">
        <f>'23년(세부_실적)'!B175</f>
        <v>0</v>
      </c>
      <c r="C144" s="690">
        <f>'23년(세부_실적)'!C175</f>
        <v>0</v>
      </c>
      <c r="D144" s="693">
        <f>'23년(세부_실적)'!D175</f>
        <v>0</v>
      </c>
      <c r="E144" s="731" t="str">
        <f>'23년(세부_실적)'!E175</f>
        <v>A2514_RPN</v>
      </c>
      <c r="F144" s="679" t="str">
        <f>'23년(세부_실적)'!F175</f>
        <v>989A</v>
      </c>
      <c r="G144" s="679" t="str">
        <f>'23년(세부_실적)'!G175</f>
        <v>구</v>
      </c>
      <c r="H144" s="679" t="str">
        <f>'23년(세부_실적)'!H175</f>
        <v>SY</v>
      </c>
      <c r="I144" s="677">
        <f>'23년(세부_실적)'!I175</f>
        <v>2.64</v>
      </c>
      <c r="J144" s="681">
        <f>'23년(세부_실적)'!J175</f>
        <v>0</v>
      </c>
      <c r="K144" s="677">
        <f>'23년(세부_실적)'!K175</f>
        <v>2.63</v>
      </c>
      <c r="L144" s="681">
        <f>'23년(세부_실적)'!L175</f>
        <v>0</v>
      </c>
      <c r="M144" s="677">
        <f>'23년(세부_실적)'!M175</f>
        <v>2.63</v>
      </c>
      <c r="N144" s="681">
        <f>'23년(세부_실적)'!N175</f>
        <v>0</v>
      </c>
      <c r="O144" s="677">
        <f>'23년(세부_실적)'!O175</f>
        <v>2.63</v>
      </c>
      <c r="P144" s="677">
        <f>'23년(세부_실적)'!P175</f>
        <v>0</v>
      </c>
      <c r="Q144" s="688">
        <f>'23년(세부_실적)'!Q175</f>
        <v>1157.7760000000001</v>
      </c>
      <c r="R144" s="575">
        <f>'23년(세부_실적)'!R175</f>
        <v>3955.6421794500002</v>
      </c>
    </row>
    <row r="145" spans="2:18" outlineLevel="1">
      <c r="B145" s="691">
        <f>'23년(세부_실적)'!B177</f>
        <v>0</v>
      </c>
      <c r="C145" s="691">
        <f>'23년(세부_실적)'!C177</f>
        <v>0</v>
      </c>
      <c r="D145" s="693">
        <f>'23년(세부_실적)'!D177</f>
        <v>0</v>
      </c>
      <c r="E145" s="677" t="str">
        <f>'23년(세부_실적)'!E177</f>
        <v>A2514N_RPN</v>
      </c>
      <c r="F145" s="679" t="str">
        <f>'23년(세부_실적)'!F177</f>
        <v>989B</v>
      </c>
      <c r="G145" s="679" t="str">
        <f>'23년(세부_실적)'!G177</f>
        <v>구</v>
      </c>
      <c r="H145" s="679" t="str">
        <f>'23년(세부_실적)'!H177</f>
        <v>SY</v>
      </c>
      <c r="I145" s="677">
        <f>'23년(세부_실적)'!I177</f>
        <v>3.33</v>
      </c>
      <c r="J145" s="681">
        <f>'23년(세부_실적)'!J177</f>
        <v>0</v>
      </c>
      <c r="K145" s="677">
        <f>'23년(세부_실적)'!K177</f>
        <v>3.33</v>
      </c>
      <c r="L145" s="681">
        <f>'23년(세부_실적)'!L177</f>
        <v>0</v>
      </c>
      <c r="M145" s="677">
        <f>'23년(세부_실적)'!M177</f>
        <v>3.33</v>
      </c>
      <c r="N145" s="681">
        <f>'23년(세부_실적)'!N177</f>
        <v>0</v>
      </c>
      <c r="O145" s="677">
        <f>'23년(세부_실적)'!O177</f>
        <v>3.33</v>
      </c>
      <c r="P145" s="681">
        <f>'23년(세부_실적)'!P177</f>
        <v>0</v>
      </c>
      <c r="Q145" s="688">
        <f>'23년(세부_실적)'!Q177</f>
        <v>27.851999999999997</v>
      </c>
      <c r="R145" s="575">
        <f>'23년(세부_실적)'!R177</f>
        <v>121.078567566</v>
      </c>
    </row>
    <row r="146" spans="2:18" outlineLevel="1">
      <c r="B146" s="691">
        <f>'23년(세부_실적)'!B178</f>
        <v>0</v>
      </c>
      <c r="C146" s="690">
        <f>'23년(세부_실적)'!C178</f>
        <v>0</v>
      </c>
      <c r="D146" s="693">
        <f>'23년(세부_실적)'!D178</f>
        <v>0</v>
      </c>
      <c r="E146" s="677" t="str">
        <f>'23년(세부_실적)'!E178</f>
        <v>A3514_MPNL</v>
      </c>
      <c r="F146" s="679" t="str">
        <f>'23년(세부_실적)'!F178</f>
        <v>918A</v>
      </c>
      <c r="G146" s="679" t="str">
        <f>'23년(세부_실적)'!G178</f>
        <v>구</v>
      </c>
      <c r="H146" s="679" t="str">
        <f>'23년(세부_실적)'!H178</f>
        <v>SY</v>
      </c>
      <c r="I146" s="677">
        <f>'23년(세부_실적)'!I178</f>
        <v>3.3</v>
      </c>
      <c r="J146" s="681">
        <f>'23년(세부_실적)'!J178</f>
        <v>0</v>
      </c>
      <c r="K146" s="677">
        <f>'23년(세부_실적)'!K178</f>
        <v>3.3</v>
      </c>
      <c r="L146" s="681">
        <f>'23년(세부_실적)'!L178</f>
        <v>0</v>
      </c>
      <c r="M146" s="677">
        <f>'23년(세부_실적)'!M178</f>
        <v>3.3</v>
      </c>
      <c r="N146" s="681">
        <f>'23년(세부_실적)'!N178</f>
        <v>0</v>
      </c>
      <c r="O146" s="677">
        <f>'23년(세부_실적)'!O178</f>
        <v>3.3</v>
      </c>
      <c r="P146" s="681">
        <f>'23년(세부_실적)'!P178</f>
        <v>0</v>
      </c>
      <c r="Q146" s="688">
        <f>'23년(세부_실적)'!Q178</f>
        <v>0</v>
      </c>
      <c r="R146" s="575">
        <f>'23년(세부_실적)'!R178</f>
        <v>0</v>
      </c>
    </row>
    <row r="147" spans="2:18" outlineLevel="1">
      <c r="B147" s="691">
        <f>'23년(세부_실적)'!B179</f>
        <v>0</v>
      </c>
      <c r="C147" s="690">
        <f>'23년(세부_실적)'!C179</f>
        <v>0</v>
      </c>
      <c r="D147" s="693">
        <f>'23년(세부_실적)'!D179</f>
        <v>0</v>
      </c>
      <c r="E147" s="795" t="str">
        <f>'23년(세부_실적)'!E179</f>
        <v>A3514_MPNL_WW</v>
      </c>
      <c r="F147" s="737" t="str">
        <f>'23년(세부_실적)'!F179</f>
        <v>918D</v>
      </c>
      <c r="G147" s="737" t="str">
        <f>'23년(세부_실적)'!G179</f>
        <v>구</v>
      </c>
      <c r="H147" s="737" t="str">
        <f>'23년(세부_실적)'!H179</f>
        <v>SY</v>
      </c>
      <c r="I147" s="795">
        <f>'23년(세부_실적)'!I179</f>
        <v>3.3</v>
      </c>
      <c r="J147" s="741">
        <f>'23년(세부_실적)'!J179</f>
        <v>0</v>
      </c>
      <c r="K147" s="795">
        <f>'23년(세부_실적)'!K179</f>
        <v>3.3</v>
      </c>
      <c r="L147" s="741">
        <f>'23년(세부_실적)'!L179</f>
        <v>0</v>
      </c>
      <c r="M147" s="795">
        <f>'23년(세부_실적)'!M179</f>
        <v>3.3</v>
      </c>
      <c r="N147" s="741">
        <f>'23년(세부_실적)'!N179</f>
        <v>0</v>
      </c>
      <c r="O147" s="795">
        <f>'23년(세부_실적)'!O179</f>
        <v>3.3</v>
      </c>
      <c r="P147" s="741">
        <f>'23년(세부_실적)'!P179</f>
        <v>0</v>
      </c>
      <c r="Q147" s="742">
        <f>'23년(세부_실적)'!Q179</f>
        <v>0</v>
      </c>
      <c r="R147" s="576">
        <f>'23년(세부_실적)'!R179</f>
        <v>0</v>
      </c>
    </row>
    <row r="148" spans="2:18" outlineLevel="1">
      <c r="B148" s="691" t="e">
        <f>'23년(세부_실적)'!#REF!</f>
        <v>#REF!</v>
      </c>
      <c r="C148" s="690" t="e">
        <f>'23년(세부_실적)'!#REF!</f>
        <v>#REF!</v>
      </c>
      <c r="D148" s="693" t="e">
        <f>'23년(세부_실적)'!#REF!</f>
        <v>#REF!</v>
      </c>
      <c r="E148" s="731" t="e">
        <f>'23년(세부_실적)'!#REF!</f>
        <v>#REF!</v>
      </c>
      <c r="F148" s="679" t="e">
        <f>'23년(세부_실적)'!#REF!</f>
        <v>#REF!</v>
      </c>
      <c r="G148" s="679" t="e">
        <f>'23년(세부_실적)'!#REF!</f>
        <v>#REF!</v>
      </c>
      <c r="H148" s="679" t="e">
        <f>'23년(세부_실적)'!#REF!</f>
        <v>#REF!</v>
      </c>
      <c r="I148" s="677" t="e">
        <f>'23년(세부_실적)'!#REF!</f>
        <v>#REF!</v>
      </c>
      <c r="J148" s="681" t="e">
        <f>'23년(세부_실적)'!#REF!</f>
        <v>#REF!</v>
      </c>
      <c r="K148" s="677" t="e">
        <f>'23년(세부_실적)'!#REF!</f>
        <v>#REF!</v>
      </c>
      <c r="L148" s="681" t="e">
        <f>'23년(세부_실적)'!#REF!</f>
        <v>#REF!</v>
      </c>
      <c r="M148" s="677" t="e">
        <f>'23년(세부_실적)'!#REF!</f>
        <v>#REF!</v>
      </c>
      <c r="N148" s="681" t="e">
        <f>'23년(세부_실적)'!#REF!</f>
        <v>#REF!</v>
      </c>
      <c r="O148" s="677" t="e">
        <f>'23년(세부_실적)'!#REF!</f>
        <v>#REF!</v>
      </c>
      <c r="P148" s="677" t="e">
        <f>'23년(세부_실적)'!#REF!</f>
        <v>#REF!</v>
      </c>
      <c r="Q148" s="688" t="e">
        <f>'23년(세부_실적)'!#REF!</f>
        <v>#REF!</v>
      </c>
      <c r="R148" s="575" t="e">
        <f>'23년(세부_실적)'!#REF!</f>
        <v>#REF!</v>
      </c>
    </row>
    <row r="149" spans="2:18" outlineLevel="1">
      <c r="B149" s="691">
        <f>'23년(세부_실적)'!B180</f>
        <v>0</v>
      </c>
      <c r="C149" s="690">
        <f>'23년(세부_실적)'!C180</f>
        <v>0</v>
      </c>
      <c r="D149" s="693">
        <f>'23년(세부_실적)'!D180</f>
        <v>0</v>
      </c>
      <c r="E149" s="731" t="str">
        <f>'23년(세부_실적)'!E180</f>
        <v>A3514_RPN</v>
      </c>
      <c r="F149" s="679" t="str">
        <f>'23년(세부_실적)'!F180</f>
        <v>990A</v>
      </c>
      <c r="G149" s="679" t="str">
        <f>'23년(세부_실적)'!G180</f>
        <v>구</v>
      </c>
      <c r="H149" s="679" t="str">
        <f>'23년(세부_실적)'!H180</f>
        <v>SY</v>
      </c>
      <c r="I149" s="677">
        <f>'23년(세부_실적)'!I180</f>
        <v>3.48</v>
      </c>
      <c r="J149" s="681">
        <f>'23년(세부_실적)'!J180</f>
        <v>0</v>
      </c>
      <c r="K149" s="677">
        <f>'23년(세부_실적)'!K180</f>
        <v>3.47</v>
      </c>
      <c r="L149" s="681">
        <f>'23년(세부_실적)'!L180</f>
        <v>0</v>
      </c>
      <c r="M149" s="677">
        <f>'23년(세부_실적)'!M180</f>
        <v>3.47</v>
      </c>
      <c r="N149" s="681">
        <f>'23년(세부_실적)'!N180</f>
        <v>0</v>
      </c>
      <c r="O149" s="677">
        <f>'23년(세부_실적)'!O180</f>
        <v>3.38</v>
      </c>
      <c r="P149" s="677">
        <f>'23년(세부_실적)'!P180</f>
        <v>0</v>
      </c>
      <c r="Q149" s="688">
        <f>'23년(세부_실적)'!Q180</f>
        <v>204.12799999999999</v>
      </c>
      <c r="R149" s="575">
        <f>'23년(세부_실적)'!R180</f>
        <v>917.81012071760006</v>
      </c>
    </row>
    <row r="150" spans="2:18" outlineLevel="1">
      <c r="B150" s="691">
        <f>'23년(세부_실적)'!B181</f>
        <v>0</v>
      </c>
      <c r="C150" s="690">
        <f>'23년(세부_실적)'!C181</f>
        <v>0</v>
      </c>
      <c r="D150" s="693">
        <f>'23년(세부_실적)'!D181</f>
        <v>0</v>
      </c>
      <c r="E150" s="714" t="str">
        <f>'23년(세부_실적)'!E181</f>
        <v>A3514N_RPN</v>
      </c>
      <c r="F150" s="713" t="str">
        <f>'23년(세부_실적)'!F181</f>
        <v>990B</v>
      </c>
      <c r="G150" s="713" t="str">
        <f>'23년(세부_실적)'!G181</f>
        <v>구</v>
      </c>
      <c r="H150" s="713" t="str">
        <f>'23년(세부_실적)'!H181</f>
        <v>SY</v>
      </c>
      <c r="I150" s="714">
        <f>'23년(세부_실적)'!I181</f>
        <v>3.52</v>
      </c>
      <c r="J150" s="715">
        <f>'23년(세부_실적)'!J181</f>
        <v>0</v>
      </c>
      <c r="K150" s="714">
        <f>'23년(세부_실적)'!K181</f>
        <v>3.52</v>
      </c>
      <c r="L150" s="715">
        <f>'23년(세부_실적)'!L181</f>
        <v>0</v>
      </c>
      <c r="M150" s="714">
        <f>'23년(세부_실적)'!M181</f>
        <v>3.52</v>
      </c>
      <c r="N150" s="715">
        <f>'23년(세부_실적)'!N181</f>
        <v>0</v>
      </c>
      <c r="O150" s="714">
        <f>'23년(세부_실적)'!O181</f>
        <v>3.52</v>
      </c>
      <c r="P150" s="715">
        <f>'23년(세부_실적)'!P181</f>
        <v>0</v>
      </c>
      <c r="Q150" s="776">
        <f>'23년(세부_실적)'!Q181</f>
        <v>8.859</v>
      </c>
      <c r="R150" s="580">
        <f>'23년(세부_실적)'!R181</f>
        <v>40.7123584032</v>
      </c>
    </row>
    <row r="151" spans="2:18" outlineLevel="1">
      <c r="B151" s="765">
        <f>'23년(세부_실적)'!B182</f>
        <v>0</v>
      </c>
      <c r="C151" s="765">
        <f>'23년(세부_실적)'!C182</f>
        <v>0</v>
      </c>
      <c r="D151" s="766">
        <f>'23년(세부_실적)'!D182</f>
        <v>0</v>
      </c>
      <c r="E151" s="792" t="str">
        <f>'23년(세부_실적)'!E182</f>
        <v>소   계</v>
      </c>
      <c r="F151" s="703">
        <f>'23년(세부_실적)'!F182</f>
        <v>0</v>
      </c>
      <c r="G151" s="703">
        <f>'23년(세부_실적)'!G182</f>
        <v>0</v>
      </c>
      <c r="H151" s="720">
        <f>'23년(세부_실적)'!H182</f>
        <v>0</v>
      </c>
      <c r="I151" s="705">
        <f>'23년(세부_실적)'!I182</f>
        <v>0</v>
      </c>
      <c r="J151" s="706">
        <f>'23년(세부_실적)'!J182</f>
        <v>0</v>
      </c>
      <c r="K151" s="705">
        <f>'23년(세부_실적)'!K182</f>
        <v>0</v>
      </c>
      <c r="L151" s="705">
        <f>'23년(세부_실적)'!L182</f>
        <v>0</v>
      </c>
      <c r="M151" s="705">
        <f>'23년(세부_실적)'!M182</f>
        <v>0</v>
      </c>
      <c r="N151" s="705">
        <f>'23년(세부_실적)'!N182</f>
        <v>0</v>
      </c>
      <c r="O151" s="707">
        <f>'23년(세부_실적)'!O182</f>
        <v>0</v>
      </c>
      <c r="P151" s="706">
        <f>'23년(세부_실적)'!P182</f>
        <v>0</v>
      </c>
      <c r="Q151" s="796">
        <f>'23년(세부_실적)'!Q182</f>
        <v>2433.8119999999999</v>
      </c>
      <c r="R151" s="796">
        <f>'23년(세부_실적)'!R182</f>
        <v>23802.075790593994</v>
      </c>
    </row>
    <row r="152" spans="2:18" outlineLevel="1">
      <c r="B152" s="691">
        <f>'23년(세부_실적)'!B183</f>
        <v>0</v>
      </c>
      <c r="C152" s="691">
        <f>'23년(세부_실적)'!C183</f>
        <v>0</v>
      </c>
      <c r="D152" s="691" t="str">
        <f>'23년(세부_실적)'!D183</f>
        <v>AV</v>
      </c>
      <c r="E152" s="672" t="str">
        <f>'23년(세부_실적)'!E183</f>
        <v>A10024_NPNF</v>
      </c>
      <c r="F152" s="670" t="str">
        <f>'23년(세부_실적)'!F183</f>
        <v>794E</v>
      </c>
      <c r="G152" s="670" t="str">
        <f>'23년(세부_실적)'!G183</f>
        <v>구</v>
      </c>
      <c r="H152" s="670" t="str">
        <f>'23년(세부_실적)'!H183</f>
        <v>SY</v>
      </c>
      <c r="I152" s="672">
        <f>'23년(세부_실적)'!I183</f>
        <v>15.27</v>
      </c>
      <c r="J152" s="673">
        <f>'23년(세부_실적)'!J183</f>
        <v>0</v>
      </c>
      <c r="K152" s="672">
        <f>'23년(세부_실적)'!K183</f>
        <v>15.27</v>
      </c>
      <c r="L152" s="673">
        <f>'23년(세부_실적)'!L183</f>
        <v>0</v>
      </c>
      <c r="M152" s="672">
        <f>'23년(세부_실적)'!M183</f>
        <v>15.27</v>
      </c>
      <c r="N152" s="673">
        <f>'23년(세부_실적)'!N183</f>
        <v>0</v>
      </c>
      <c r="O152" s="672">
        <f>'23년(세부_실적)'!O183</f>
        <v>15.27</v>
      </c>
      <c r="P152" s="673">
        <f>'23년(세부_실적)'!P183</f>
        <v>0</v>
      </c>
      <c r="Q152" s="773">
        <f>'23년(세부_실적)'!Q183</f>
        <v>0</v>
      </c>
      <c r="R152" s="774">
        <f>'23년(세부_실적)'!R183</f>
        <v>0</v>
      </c>
    </row>
    <row r="153" spans="2:18" outlineLevel="1">
      <c r="B153" s="691">
        <f>'23년(세부_실적)'!B184</f>
        <v>0</v>
      </c>
      <c r="C153" s="691">
        <f>'23년(세부_실적)'!C184</f>
        <v>0</v>
      </c>
      <c r="D153" s="691">
        <f>'23년(세부_실적)'!D184</f>
        <v>0</v>
      </c>
      <c r="E153" s="677" t="str">
        <f>'23년(세부_실적)'!E184</f>
        <v>A10024N_NPNF</v>
      </c>
      <c r="F153" s="679" t="str">
        <f>'23년(세부_실적)'!F184</f>
        <v>794F</v>
      </c>
      <c r="G153" s="679" t="str">
        <f>'23년(세부_실적)'!G184</f>
        <v>구</v>
      </c>
      <c r="H153" s="679" t="str">
        <f>'23년(세부_실적)'!H184</f>
        <v>SY</v>
      </c>
      <c r="I153" s="677">
        <f>'23년(세부_실적)'!I184</f>
        <v>15.47</v>
      </c>
      <c r="J153" s="681">
        <f>'23년(세부_실적)'!J184</f>
        <v>0</v>
      </c>
      <c r="K153" s="677">
        <f>'23년(세부_실적)'!K184</f>
        <v>15.47</v>
      </c>
      <c r="L153" s="681">
        <f>'23년(세부_실적)'!L184</f>
        <v>0</v>
      </c>
      <c r="M153" s="677">
        <f>'23년(세부_실적)'!M184</f>
        <v>15.47</v>
      </c>
      <c r="N153" s="681">
        <f>'23년(세부_실적)'!N184</f>
        <v>0</v>
      </c>
      <c r="O153" s="677">
        <f>'23년(세부_실적)'!O184</f>
        <v>15.47</v>
      </c>
      <c r="P153" s="681">
        <f>'23년(세부_실적)'!P184</f>
        <v>0</v>
      </c>
      <c r="Q153" s="688">
        <f>'23년(세부_실적)'!Q184</f>
        <v>0</v>
      </c>
      <c r="R153" s="575">
        <f>'23년(세부_실적)'!R184</f>
        <v>0</v>
      </c>
    </row>
    <row r="154" spans="2:18" outlineLevel="1">
      <c r="B154" s="691">
        <f>'23년(세부_실적)'!B185</f>
        <v>0</v>
      </c>
      <c r="C154" s="691">
        <f>'23년(세부_실적)'!C185</f>
        <v>0</v>
      </c>
      <c r="D154" s="691">
        <f>'23년(세부_실적)'!D185</f>
        <v>0</v>
      </c>
      <c r="E154" s="797" t="str">
        <f>'23년(세부_실적)'!E185</f>
        <v>A10024_NPNT</v>
      </c>
      <c r="F154" s="679" t="str">
        <f>'23년(세부_실적)'!F185</f>
        <v>794G</v>
      </c>
      <c r="G154" s="679" t="str">
        <f>'23년(세부_실적)'!G185</f>
        <v>구</v>
      </c>
      <c r="H154" s="679" t="str">
        <f>'23년(세부_실적)'!H185</f>
        <v>SY</v>
      </c>
      <c r="I154" s="677">
        <f>'23년(세부_실적)'!I185</f>
        <v>15.3</v>
      </c>
      <c r="J154" s="681">
        <f>'23년(세부_실적)'!J185</f>
        <v>0</v>
      </c>
      <c r="K154" s="677">
        <f>'23년(세부_실적)'!K185</f>
        <v>15.3</v>
      </c>
      <c r="L154" s="681">
        <f>'23년(세부_실적)'!L185</f>
        <v>0</v>
      </c>
      <c r="M154" s="677">
        <f>'23년(세부_실적)'!M185</f>
        <v>15.3</v>
      </c>
      <c r="N154" s="681">
        <f>'23년(세부_실적)'!N185</f>
        <v>0</v>
      </c>
      <c r="O154" s="677">
        <f>'23년(세부_실적)'!O185</f>
        <v>15.3</v>
      </c>
      <c r="P154" s="681">
        <f>'23년(세부_실적)'!P185</f>
        <v>0</v>
      </c>
      <c r="Q154" s="688">
        <f>'23년(세부_실적)'!Q185</f>
        <v>0</v>
      </c>
      <c r="R154" s="575">
        <f>'23년(세부_실적)'!R185</f>
        <v>0</v>
      </c>
    </row>
    <row r="155" spans="2:18" outlineLevel="1">
      <c r="B155" s="691">
        <f>'23년(세부_실적)'!B186</f>
        <v>0</v>
      </c>
      <c r="C155" s="691">
        <f>'23년(세부_실적)'!C186</f>
        <v>0</v>
      </c>
      <c r="D155" s="691">
        <f>'23년(세부_실적)'!D186</f>
        <v>0</v>
      </c>
      <c r="E155" s="677" t="str">
        <f>'23년(세부_실적)'!E186</f>
        <v>A10024N_NPNT</v>
      </c>
      <c r="F155" s="679" t="str">
        <f>'23년(세부_실적)'!F186</f>
        <v>794H</v>
      </c>
      <c r="G155" s="679" t="str">
        <f>'23년(세부_실적)'!G186</f>
        <v>구</v>
      </c>
      <c r="H155" s="679" t="str">
        <f>'23년(세부_실적)'!H186</f>
        <v>SY</v>
      </c>
      <c r="I155" s="677">
        <f>'23년(세부_실적)'!I186</f>
        <v>15.75</v>
      </c>
      <c r="J155" s="681">
        <f>'23년(세부_실적)'!J186</f>
        <v>0</v>
      </c>
      <c r="K155" s="677">
        <f>'23년(세부_실적)'!K186</f>
        <v>15.75</v>
      </c>
      <c r="L155" s="681">
        <f>'23년(세부_실적)'!L186</f>
        <v>0</v>
      </c>
      <c r="M155" s="677">
        <f>'23년(세부_실적)'!M186</f>
        <v>15.75</v>
      </c>
      <c r="N155" s="681">
        <f>'23년(세부_실적)'!N186</f>
        <v>0</v>
      </c>
      <c r="O155" s="677">
        <f>'23년(세부_실적)'!O186</f>
        <v>15.75</v>
      </c>
      <c r="P155" s="681">
        <f>'23년(세부_실적)'!P186</f>
        <v>0</v>
      </c>
      <c r="Q155" s="688">
        <f>'23년(세부_실적)'!Q186</f>
        <v>0</v>
      </c>
      <c r="R155" s="575">
        <f>'23년(세부_실적)'!R186</f>
        <v>0</v>
      </c>
    </row>
    <row r="156" spans="2:18" outlineLevel="1">
      <c r="B156" s="691">
        <f>'23년(세부_실적)'!B187</f>
        <v>0</v>
      </c>
      <c r="C156" s="691">
        <f>'23년(세부_실적)'!C187</f>
        <v>0</v>
      </c>
      <c r="D156" s="691">
        <f>'23년(세부_실적)'!D187</f>
        <v>0</v>
      </c>
      <c r="E156" s="677" t="str">
        <f>'23년(세부_실적)'!E187</f>
        <v>A6024_FPN(VE)</v>
      </c>
      <c r="F156" s="679" t="str">
        <f>'23년(세부_실적)'!F187</f>
        <v>799A</v>
      </c>
      <c r="G156" s="679" t="str">
        <f>'23년(세부_실적)'!G187</f>
        <v>구</v>
      </c>
      <c r="H156" s="679" t="str">
        <f>'23년(세부_실적)'!H187</f>
        <v>SY</v>
      </c>
      <c r="I156" s="677">
        <f>'23년(세부_실적)'!I187</f>
        <v>5.77</v>
      </c>
      <c r="J156" s="681">
        <f>'23년(세부_실적)'!J187</f>
        <v>0</v>
      </c>
      <c r="K156" s="677">
        <f>'23년(세부_실적)'!K187</f>
        <v>5.77</v>
      </c>
      <c r="L156" s="681">
        <f>'23년(세부_실적)'!L187</f>
        <v>0</v>
      </c>
      <c r="M156" s="677">
        <f>'23년(세부_실적)'!M187</f>
        <v>5.77</v>
      </c>
      <c r="N156" s="681">
        <f>'23년(세부_실적)'!N187</f>
        <v>0</v>
      </c>
      <c r="O156" s="677">
        <f>'23년(세부_실적)'!O187</f>
        <v>5.77</v>
      </c>
      <c r="P156" s="681">
        <f>'23년(세부_실적)'!P187</f>
        <v>0</v>
      </c>
      <c r="Q156" s="688">
        <f>'23년(세부_실적)'!Q187</f>
        <v>0</v>
      </c>
      <c r="R156" s="575">
        <f>'23년(세부_실적)'!R187</f>
        <v>0</v>
      </c>
    </row>
    <row r="157" spans="2:18" outlineLevel="1">
      <c r="B157" s="691">
        <f>'23년(세부_실적)'!B188</f>
        <v>0</v>
      </c>
      <c r="C157" s="690">
        <f>'23년(세부_실적)'!C188</f>
        <v>0</v>
      </c>
      <c r="D157" s="693">
        <f>'23년(세부_실적)'!D188</f>
        <v>0</v>
      </c>
      <c r="E157" s="677" t="str">
        <f>'23년(세부_실적)'!E188</f>
        <v>A6024N_FPN(VE)</v>
      </c>
      <c r="F157" s="679" t="str">
        <f>'23년(세부_실적)'!F188</f>
        <v>799B</v>
      </c>
      <c r="G157" s="679" t="str">
        <f>'23년(세부_실적)'!G188</f>
        <v>구</v>
      </c>
      <c r="H157" s="679" t="str">
        <f>'23년(세부_실적)'!H188</f>
        <v>SY</v>
      </c>
      <c r="I157" s="677">
        <f>'23년(세부_실적)'!I188</f>
        <v>6.97</v>
      </c>
      <c r="J157" s="681">
        <f>'23년(세부_실적)'!J188</f>
        <v>0</v>
      </c>
      <c r="K157" s="677">
        <f>'23년(세부_실적)'!K188</f>
        <v>6.97</v>
      </c>
      <c r="L157" s="681">
        <f>'23년(세부_실적)'!L188</f>
        <v>0</v>
      </c>
      <c r="M157" s="677">
        <f>'23년(세부_실적)'!M188</f>
        <v>6.97</v>
      </c>
      <c r="N157" s="681">
        <f>'23년(세부_실적)'!N188</f>
        <v>0</v>
      </c>
      <c r="O157" s="677">
        <f>'23년(세부_실적)'!O188</f>
        <v>6.97</v>
      </c>
      <c r="P157" s="681">
        <f>'23년(세부_실적)'!P188</f>
        <v>0</v>
      </c>
      <c r="Q157" s="688">
        <f>'23년(세부_실적)'!Q188</f>
        <v>0</v>
      </c>
      <c r="R157" s="575">
        <f>'23년(세부_실적)'!R188</f>
        <v>0</v>
      </c>
    </row>
    <row r="158" spans="2:18" outlineLevel="1">
      <c r="B158" s="691">
        <f>'23년(세부_실적)'!B189</f>
        <v>0</v>
      </c>
      <c r="C158" s="690">
        <f>'23년(세부_실적)'!C189</f>
        <v>0</v>
      </c>
      <c r="D158" s="693">
        <f>'23년(세부_실적)'!D189</f>
        <v>0</v>
      </c>
      <c r="E158" s="677" t="str">
        <f>'23년(세부_실적)'!E189</f>
        <v>A6024_FPNS(VE)</v>
      </c>
      <c r="F158" s="679" t="str">
        <f>'23년(세부_실적)'!F189</f>
        <v>799C</v>
      </c>
      <c r="G158" s="679" t="str">
        <f>'23년(세부_실적)'!G189</f>
        <v>구</v>
      </c>
      <c r="H158" s="679" t="str">
        <f>'23년(세부_실적)'!H189</f>
        <v>SY</v>
      </c>
      <c r="I158" s="677">
        <f>'23년(세부_실적)'!I189</f>
        <v>5.71</v>
      </c>
      <c r="J158" s="681">
        <f>'23년(세부_실적)'!J189</f>
        <v>0</v>
      </c>
      <c r="K158" s="677">
        <f>'23년(세부_실적)'!K189</f>
        <v>5.71</v>
      </c>
      <c r="L158" s="681">
        <f>'23년(세부_실적)'!L189</f>
        <v>0</v>
      </c>
      <c r="M158" s="677">
        <f>'23년(세부_실적)'!M189</f>
        <v>5.71</v>
      </c>
      <c r="N158" s="681">
        <f>'23년(세부_실적)'!N189</f>
        <v>0</v>
      </c>
      <c r="O158" s="677">
        <f>'23년(세부_실적)'!O189</f>
        <v>5.71</v>
      </c>
      <c r="P158" s="681">
        <f>'23년(세부_실적)'!P189</f>
        <v>0</v>
      </c>
      <c r="Q158" s="688">
        <f>'23년(세부_실적)'!Q189</f>
        <v>0</v>
      </c>
      <c r="R158" s="575">
        <f>'23년(세부_실적)'!R189</f>
        <v>0</v>
      </c>
    </row>
    <row r="159" spans="2:18" outlineLevel="1">
      <c r="B159" s="691">
        <f>'23년(세부_실적)'!B190</f>
        <v>0</v>
      </c>
      <c r="C159" s="690">
        <f>'23년(세부_실적)'!C190</f>
        <v>0</v>
      </c>
      <c r="D159" s="691">
        <f>'23년(세부_실적)'!D190</f>
        <v>0</v>
      </c>
      <c r="E159" s="677" t="str">
        <f>'23년(세부_실적)'!E190</f>
        <v>A6024_FPNW(VE)</v>
      </c>
      <c r="F159" s="679" t="str">
        <f>'23년(세부_실적)'!F190</f>
        <v>799D</v>
      </c>
      <c r="G159" s="679" t="str">
        <f>'23년(세부_실적)'!G190</f>
        <v>구</v>
      </c>
      <c r="H159" s="679" t="str">
        <f>'23년(세부_실적)'!H190</f>
        <v>SY</v>
      </c>
      <c r="I159" s="677">
        <f>'23년(세부_실적)'!I190</f>
        <v>6.45</v>
      </c>
      <c r="J159" s="681">
        <f>'23년(세부_실적)'!J190</f>
        <v>0</v>
      </c>
      <c r="K159" s="677">
        <f>'23년(세부_실적)'!K190</f>
        <v>6.45</v>
      </c>
      <c r="L159" s="681">
        <f>'23년(세부_실적)'!L190</f>
        <v>0</v>
      </c>
      <c r="M159" s="677">
        <f>'23년(세부_실적)'!M190</f>
        <v>6.45</v>
      </c>
      <c r="N159" s="681">
        <f>'23년(세부_실적)'!N190</f>
        <v>0</v>
      </c>
      <c r="O159" s="677">
        <f>'23년(세부_실적)'!O190</f>
        <v>6.45</v>
      </c>
      <c r="P159" s="681">
        <f>'23년(세부_실적)'!P190</f>
        <v>0</v>
      </c>
      <c r="Q159" s="688">
        <f>'23년(세부_실적)'!Q190</f>
        <v>0</v>
      </c>
      <c r="R159" s="575">
        <f>'23년(세부_실적)'!R190</f>
        <v>0</v>
      </c>
    </row>
    <row r="160" spans="2:18" outlineLevel="1">
      <c r="B160" s="691">
        <f>'23년(세부_실적)'!B191</f>
        <v>0</v>
      </c>
      <c r="C160" s="690">
        <f>'23년(세부_실적)'!C191</f>
        <v>0</v>
      </c>
      <c r="D160" s="691">
        <f>'23년(세부_실적)'!D191</f>
        <v>0</v>
      </c>
      <c r="E160" s="677" t="str">
        <f>'23년(세부_실적)'!E191</f>
        <v>A4514_FPNA</v>
      </c>
      <c r="F160" s="679" t="str">
        <f>'23년(세부_실적)'!F191</f>
        <v>800A</v>
      </c>
      <c r="G160" s="679" t="str">
        <f>'23년(세부_실적)'!G191</f>
        <v>구</v>
      </c>
      <c r="H160" s="679" t="str">
        <f>'23년(세부_실적)'!H191</f>
        <v>SY</v>
      </c>
      <c r="I160" s="677">
        <f>'23년(세부_실적)'!I191</f>
        <v>4.2699999999999996</v>
      </c>
      <c r="J160" s="681">
        <f>'23년(세부_실적)'!J191</f>
        <v>0</v>
      </c>
      <c r="K160" s="677">
        <f>'23년(세부_실적)'!K191</f>
        <v>4.2699999999999996</v>
      </c>
      <c r="L160" s="681">
        <f>'23년(세부_실적)'!L191</f>
        <v>0</v>
      </c>
      <c r="M160" s="677">
        <f>'23년(세부_실적)'!M191</f>
        <v>4.2699999999999996</v>
      </c>
      <c r="N160" s="681">
        <f>'23년(세부_실적)'!N191</f>
        <v>0</v>
      </c>
      <c r="O160" s="677">
        <f>'23년(세부_실적)'!O191</f>
        <v>4.2699999999999996</v>
      </c>
      <c r="P160" s="681">
        <f>'23년(세부_실적)'!P191</f>
        <v>0</v>
      </c>
      <c r="Q160" s="688">
        <f>'23년(세부_실적)'!Q191</f>
        <v>0</v>
      </c>
      <c r="R160" s="575">
        <f>'23년(세부_실적)'!R191</f>
        <v>0</v>
      </c>
    </row>
    <row r="161" spans="2:18" outlineLevel="1">
      <c r="B161" s="691">
        <f>'23년(세부_실적)'!B192</f>
        <v>0</v>
      </c>
      <c r="C161" s="690">
        <f>'23년(세부_실적)'!C192</f>
        <v>0</v>
      </c>
      <c r="D161" s="693">
        <f>'23년(세부_실적)'!D192</f>
        <v>0</v>
      </c>
      <c r="E161" s="677" t="str">
        <f>'23년(세부_실적)'!E192</f>
        <v>A4514N_FPNA</v>
      </c>
      <c r="F161" s="679" t="str">
        <f>'23년(세부_실적)'!F192</f>
        <v>800C</v>
      </c>
      <c r="G161" s="679" t="str">
        <f>'23년(세부_실적)'!G192</f>
        <v>구</v>
      </c>
      <c r="H161" s="679" t="str">
        <f>'23년(세부_실적)'!H192</f>
        <v>SY</v>
      </c>
      <c r="I161" s="677">
        <f>'23년(세부_실적)'!I192</f>
        <v>4.92</v>
      </c>
      <c r="J161" s="681">
        <f>'23년(세부_실적)'!J192</f>
        <v>0</v>
      </c>
      <c r="K161" s="677">
        <f>'23년(세부_실적)'!K192</f>
        <v>4.92</v>
      </c>
      <c r="L161" s="681">
        <f>'23년(세부_실적)'!L192</f>
        <v>0</v>
      </c>
      <c r="M161" s="677">
        <f>'23년(세부_실적)'!M192</f>
        <v>4.92</v>
      </c>
      <c r="N161" s="681">
        <f>'23년(세부_실적)'!N192</f>
        <v>0</v>
      </c>
      <c r="O161" s="677">
        <f>'23년(세부_실적)'!O192</f>
        <v>4.92</v>
      </c>
      <c r="P161" s="681">
        <f>'23년(세부_실적)'!P192</f>
        <v>0</v>
      </c>
      <c r="Q161" s="688">
        <f>'23년(세부_실적)'!Q192</f>
        <v>4.5679999999999996</v>
      </c>
      <c r="R161" s="575">
        <f>'23년(세부_실적)'!R192</f>
        <v>29.279289541200001</v>
      </c>
    </row>
    <row r="162" spans="2:18" outlineLevel="1">
      <c r="B162" s="691">
        <f>'23년(세부_실적)'!B193</f>
        <v>0</v>
      </c>
      <c r="C162" s="690">
        <f>'23년(세부_실적)'!C193</f>
        <v>0</v>
      </c>
      <c r="D162" s="693">
        <f>'23년(세부_실적)'!D193</f>
        <v>0</v>
      </c>
      <c r="E162" s="677" t="str">
        <f>'23년(세부_실적)'!E193</f>
        <v>A5814_FPNA</v>
      </c>
      <c r="F162" s="679" t="str">
        <f>'23년(세부_실적)'!F193</f>
        <v>827A</v>
      </c>
      <c r="G162" s="679" t="str">
        <f>'23년(세부_실적)'!G193</f>
        <v>구</v>
      </c>
      <c r="H162" s="679" t="str">
        <f>'23년(세부_실적)'!H193</f>
        <v>SY</v>
      </c>
      <c r="I162" s="677">
        <f>'23년(세부_실적)'!I193</f>
        <v>5.51</v>
      </c>
      <c r="J162" s="681">
        <f>'23년(세부_실적)'!J193</f>
        <v>0</v>
      </c>
      <c r="K162" s="677">
        <f>'23년(세부_실적)'!K193</f>
        <v>5.51</v>
      </c>
      <c r="L162" s="681">
        <f>'23년(세부_실적)'!L193</f>
        <v>0</v>
      </c>
      <c r="M162" s="677">
        <f>'23년(세부_실적)'!M193</f>
        <v>5.51</v>
      </c>
      <c r="N162" s="681">
        <f>'23년(세부_실적)'!N193</f>
        <v>0</v>
      </c>
      <c r="O162" s="677">
        <f>'23년(세부_실적)'!O193</f>
        <v>5.51</v>
      </c>
      <c r="P162" s="681">
        <f>'23년(세부_실적)'!P193</f>
        <v>0</v>
      </c>
      <c r="Q162" s="688">
        <f>'23년(세부_실적)'!Q193</f>
        <v>0</v>
      </c>
      <c r="R162" s="575">
        <f>'23년(세부_실적)'!R193</f>
        <v>0</v>
      </c>
    </row>
    <row r="163" spans="2:18" outlineLevel="1">
      <c r="B163" s="691">
        <f>'23년(세부_실적)'!B194</f>
        <v>0</v>
      </c>
      <c r="C163" s="690">
        <f>'23년(세부_실적)'!C194</f>
        <v>0</v>
      </c>
      <c r="D163" s="693">
        <f>'23년(세부_실적)'!D194</f>
        <v>0</v>
      </c>
      <c r="E163" s="677" t="str">
        <f>'23년(세부_실적)'!E194</f>
        <v>A5814_FPNAW</v>
      </c>
      <c r="F163" s="679" t="str">
        <f>'23년(세부_실적)'!F194</f>
        <v>827C</v>
      </c>
      <c r="G163" s="679" t="str">
        <f>'23년(세부_실적)'!G194</f>
        <v>구</v>
      </c>
      <c r="H163" s="679" t="str">
        <f>'23년(세부_실적)'!H194</f>
        <v>SY</v>
      </c>
      <c r="I163" s="677">
        <f>'23년(세부_실적)'!I194</f>
        <v>6.15</v>
      </c>
      <c r="J163" s="681">
        <f>'23년(세부_실적)'!J194</f>
        <v>0</v>
      </c>
      <c r="K163" s="677">
        <f>'23년(세부_실적)'!K194</f>
        <v>6.15</v>
      </c>
      <c r="L163" s="681">
        <f>'23년(세부_실적)'!L194</f>
        <v>0</v>
      </c>
      <c r="M163" s="677">
        <f>'23년(세부_실적)'!M194</f>
        <v>6.15</v>
      </c>
      <c r="N163" s="681">
        <f>'23년(세부_실적)'!N194</f>
        <v>0</v>
      </c>
      <c r="O163" s="677">
        <f>'23년(세부_실적)'!O194</f>
        <v>6.15</v>
      </c>
      <c r="P163" s="681">
        <f>'23년(세부_실적)'!P194</f>
        <v>0</v>
      </c>
      <c r="Q163" s="688">
        <f>'23년(세부_실적)'!Q194</f>
        <v>0</v>
      </c>
      <c r="R163" s="575">
        <f>'23년(세부_실적)'!R194</f>
        <v>0</v>
      </c>
    </row>
    <row r="164" spans="2:18" outlineLevel="1">
      <c r="B164" s="691">
        <f>'23년(세부_실적)'!B195</f>
        <v>0</v>
      </c>
      <c r="C164" s="690">
        <f>'23년(세부_실적)'!C195</f>
        <v>0</v>
      </c>
      <c r="D164" s="691">
        <f>'23년(세부_실적)'!D195</f>
        <v>0</v>
      </c>
      <c r="E164" s="677" t="str">
        <f>'23년(세부_실적)'!E195</f>
        <v>A4024_FPN</v>
      </c>
      <c r="F164" s="679" t="str">
        <f>'23년(세부_실적)'!F195</f>
        <v>862A</v>
      </c>
      <c r="G164" s="679" t="str">
        <f>'23년(세부_실적)'!G195</f>
        <v>구</v>
      </c>
      <c r="H164" s="679" t="str">
        <f>'23년(세부_실적)'!H195</f>
        <v>SY</v>
      </c>
      <c r="I164" s="677">
        <f>'23년(세부_실적)'!I195</f>
        <v>5.12</v>
      </c>
      <c r="J164" s="681">
        <f>'23년(세부_실적)'!J195</f>
        <v>0</v>
      </c>
      <c r="K164" s="677">
        <f>'23년(세부_실적)'!K195</f>
        <v>5.12</v>
      </c>
      <c r="L164" s="681">
        <f>'23년(세부_실적)'!L195</f>
        <v>0</v>
      </c>
      <c r="M164" s="677">
        <f>'23년(세부_실적)'!M195</f>
        <v>5.12</v>
      </c>
      <c r="N164" s="681">
        <f>'23년(세부_실적)'!N195</f>
        <v>0</v>
      </c>
      <c r="O164" s="677">
        <f>'23년(세부_실적)'!O195</f>
        <v>5.12</v>
      </c>
      <c r="P164" s="681">
        <f>'23년(세부_실적)'!P195</f>
        <v>0</v>
      </c>
      <c r="Q164" s="688">
        <f>'23년(세부_실적)'!Q195</f>
        <v>0</v>
      </c>
      <c r="R164" s="575">
        <f>'23년(세부_실적)'!R195</f>
        <v>0</v>
      </c>
    </row>
    <row r="165" spans="2:18" outlineLevel="1">
      <c r="B165" s="691">
        <f>'23년(세부_실적)'!B196</f>
        <v>0</v>
      </c>
      <c r="C165" s="691">
        <f>'23년(세부_실적)'!C196</f>
        <v>0</v>
      </c>
      <c r="D165" s="691">
        <f>'23년(세부_실적)'!D196</f>
        <v>0</v>
      </c>
      <c r="E165" s="677" t="str">
        <f>'23년(세부_실적)'!E196</f>
        <v>A5924_NPNF_WW</v>
      </c>
      <c r="F165" s="679" t="str">
        <f>'23년(세부_실적)'!F196</f>
        <v>928D</v>
      </c>
      <c r="G165" s="679" t="str">
        <f>'23년(세부_실적)'!G196</f>
        <v>구</v>
      </c>
      <c r="H165" s="679" t="str">
        <f>'23년(세부_실적)'!H196</f>
        <v>SY</v>
      </c>
      <c r="I165" s="677">
        <f>'23년(세부_실적)'!I196</f>
        <v>6.72</v>
      </c>
      <c r="J165" s="681">
        <f>'23년(세부_실적)'!J196</f>
        <v>0</v>
      </c>
      <c r="K165" s="677">
        <f>'23년(세부_실적)'!K196</f>
        <v>6.72</v>
      </c>
      <c r="L165" s="681">
        <f>'23년(세부_실적)'!L196</f>
        <v>0</v>
      </c>
      <c r="M165" s="677">
        <f>'23년(세부_실적)'!M196</f>
        <v>6.72</v>
      </c>
      <c r="N165" s="681">
        <f>'23년(세부_실적)'!N196</f>
        <v>0</v>
      </c>
      <c r="O165" s="677">
        <f>'23년(세부_실적)'!O196</f>
        <v>6.72</v>
      </c>
      <c r="P165" s="681">
        <f>'23년(세부_실적)'!P196</f>
        <v>0</v>
      </c>
      <c r="Q165" s="688">
        <f>'23년(세부_실적)'!Q196</f>
        <v>0</v>
      </c>
      <c r="R165" s="575">
        <f>'23년(세부_실적)'!R196</f>
        <v>0</v>
      </c>
    </row>
    <row r="166" spans="2:18" outlineLevel="1">
      <c r="B166" s="691">
        <f>'23년(세부_실적)'!B197</f>
        <v>0</v>
      </c>
      <c r="C166" s="691">
        <f>'23년(세부_실적)'!C197</f>
        <v>0</v>
      </c>
      <c r="D166" s="691">
        <f>'23년(세부_실적)'!D197</f>
        <v>0</v>
      </c>
      <c r="E166" s="677" t="str">
        <f>'23년(세부_실적)'!E197</f>
        <v>A5924_NPNF</v>
      </c>
      <c r="F166" s="679" t="str">
        <f>'23년(세부_실적)'!F197</f>
        <v>928A</v>
      </c>
      <c r="G166" s="679" t="str">
        <f>'23년(세부_실적)'!G197</f>
        <v>구</v>
      </c>
      <c r="H166" s="679" t="str">
        <f>'23년(세부_실적)'!H197</f>
        <v>SY</v>
      </c>
      <c r="I166" s="677">
        <f>'23년(세부_실적)'!I197</f>
        <v>6.72</v>
      </c>
      <c r="J166" s="681">
        <f>'23년(세부_실적)'!J197</f>
        <v>0</v>
      </c>
      <c r="K166" s="677">
        <f>'23년(세부_실적)'!K197</f>
        <v>6.72</v>
      </c>
      <c r="L166" s="681">
        <f>'23년(세부_실적)'!L197</f>
        <v>0</v>
      </c>
      <c r="M166" s="677">
        <f>'23년(세부_실적)'!M197</f>
        <v>6.72</v>
      </c>
      <c r="N166" s="681">
        <f>'23년(세부_실적)'!N197</f>
        <v>0</v>
      </c>
      <c r="O166" s="677">
        <f>'23년(세부_실적)'!O197</f>
        <v>6.72</v>
      </c>
      <c r="P166" s="681">
        <f>'23년(세부_실적)'!P197</f>
        <v>0</v>
      </c>
      <c r="Q166" s="688">
        <f>'23년(세부_실적)'!Q197</f>
        <v>0</v>
      </c>
      <c r="R166" s="575">
        <f>'23년(세부_실적)'!R197</f>
        <v>0</v>
      </c>
    </row>
    <row r="167" spans="2:18" outlineLevel="1">
      <c r="B167" s="691">
        <f>'23년(세부_실적)'!B198</f>
        <v>0</v>
      </c>
      <c r="C167" s="690">
        <f>'23년(세부_실적)'!C198</f>
        <v>0</v>
      </c>
      <c r="D167" s="691">
        <f>'23년(세부_실적)'!D198</f>
        <v>0</v>
      </c>
      <c r="E167" s="694" t="str">
        <f>'23년(세부_실적)'!E198</f>
        <v>A5924N_NPNF</v>
      </c>
      <c r="F167" s="696" t="str">
        <f>'23년(세부_실적)'!F198</f>
        <v>928B</v>
      </c>
      <c r="G167" s="696" t="str">
        <f>'23년(세부_실적)'!G198</f>
        <v>구</v>
      </c>
      <c r="H167" s="696" t="str">
        <f>'23년(세부_실적)'!H198</f>
        <v>SY</v>
      </c>
      <c r="I167" s="694">
        <f>'23년(세부_실적)'!I198</f>
        <v>7.12</v>
      </c>
      <c r="J167" s="697">
        <f>'23년(세부_실적)'!J198</f>
        <v>0</v>
      </c>
      <c r="K167" s="694">
        <f>'23년(세부_실적)'!K198</f>
        <v>7.12</v>
      </c>
      <c r="L167" s="697">
        <f>'23년(세부_실적)'!L198</f>
        <v>0</v>
      </c>
      <c r="M167" s="694">
        <f>'23년(세부_실적)'!M198</f>
        <v>7.12</v>
      </c>
      <c r="N167" s="697">
        <f>'23년(세부_실적)'!N198</f>
        <v>0</v>
      </c>
      <c r="O167" s="694">
        <f>'23년(세부_실적)'!O198</f>
        <v>7.12</v>
      </c>
      <c r="P167" s="697">
        <f>'23년(세부_실적)'!P198</f>
        <v>0</v>
      </c>
      <c r="Q167" s="699">
        <f>'23년(세부_실적)'!Q198</f>
        <v>0</v>
      </c>
      <c r="R167" s="577">
        <f>'23년(세부_실적)'!R198</f>
        <v>0</v>
      </c>
    </row>
    <row r="168" spans="2:18" outlineLevel="1">
      <c r="B168" s="765">
        <f>'23년(세부_실적)'!B199</f>
        <v>0</v>
      </c>
      <c r="C168" s="765">
        <f>'23년(세부_실적)'!C199</f>
        <v>0</v>
      </c>
      <c r="D168" s="766">
        <f>'23년(세부_실적)'!D199</f>
        <v>0</v>
      </c>
      <c r="E168" s="792" t="str">
        <f>'23년(세부_실적)'!E199</f>
        <v>소   계</v>
      </c>
      <c r="F168" s="712">
        <f>'23년(세부_실적)'!F199</f>
        <v>0</v>
      </c>
      <c r="G168" s="712">
        <f>'23년(세부_실적)'!G199</f>
        <v>0</v>
      </c>
      <c r="H168" s="790">
        <f>'23년(세부_실적)'!H199</f>
        <v>0</v>
      </c>
      <c r="I168" s="748">
        <f>'23년(세부_실적)'!I199</f>
        <v>0</v>
      </c>
      <c r="J168" s="749">
        <f>'23년(세부_실적)'!J199</f>
        <v>0</v>
      </c>
      <c r="K168" s="748">
        <f>'23년(세부_실적)'!K199</f>
        <v>0</v>
      </c>
      <c r="L168" s="748">
        <f>'23년(세부_실적)'!L199</f>
        <v>0</v>
      </c>
      <c r="M168" s="748">
        <f>'23년(세부_실적)'!M199</f>
        <v>0</v>
      </c>
      <c r="N168" s="748">
        <f>'23년(세부_실적)'!N199</f>
        <v>0</v>
      </c>
      <c r="O168" s="751">
        <f>'23년(세부_실적)'!O199</f>
        <v>0</v>
      </c>
      <c r="P168" s="749">
        <f>'23년(세부_실적)'!P199</f>
        <v>0</v>
      </c>
      <c r="Q168" s="791">
        <f>'23년(세부_실적)'!Q199</f>
        <v>4.5679999999999996</v>
      </c>
      <c r="R168" s="791">
        <f>'23년(세부_실적)'!R199</f>
        <v>29.279289541200001</v>
      </c>
    </row>
    <row r="169" spans="2:18" outlineLevel="1">
      <c r="B169" s="691">
        <f>'23년(세부_실적)'!B200</f>
        <v>0</v>
      </c>
      <c r="C169" s="691">
        <f>'23년(세부_실적)'!C200</f>
        <v>0</v>
      </c>
      <c r="D169" s="798" t="str">
        <f>'23년(세부_실적)'!D200</f>
        <v>STB</v>
      </c>
      <c r="E169" s="672" t="str">
        <f>'23년(세부_실적)'!E200</f>
        <v>PN4012NL</v>
      </c>
      <c r="F169" s="670" t="str">
        <f>'23년(세부_실적)'!F200</f>
        <v>098C</v>
      </c>
      <c r="G169" s="670" t="str">
        <f>'23년(세부_실적)'!G200</f>
        <v>구</v>
      </c>
      <c r="H169" s="670" t="str">
        <f>'23년(세부_실적)'!H200</f>
        <v>SY</v>
      </c>
      <c r="I169" s="672">
        <f>'23년(세부_실적)'!I200</f>
        <v>5.09</v>
      </c>
      <c r="J169" s="673">
        <f>'23년(세부_실적)'!J200</f>
        <v>0</v>
      </c>
      <c r="K169" s="672">
        <f>'23년(세부_실적)'!K200</f>
        <v>5.09</v>
      </c>
      <c r="L169" s="673">
        <f>'23년(세부_실적)'!L200</f>
        <v>0</v>
      </c>
      <c r="M169" s="672">
        <f>'23년(세부_실적)'!M200</f>
        <v>5.09</v>
      </c>
      <c r="N169" s="673">
        <f>'23년(세부_실적)'!N200</f>
        <v>0</v>
      </c>
      <c r="O169" s="672">
        <f>'23년(세부_실적)'!O200</f>
        <v>5.09</v>
      </c>
      <c r="P169" s="673">
        <f>'23년(세부_실적)'!P200</f>
        <v>0</v>
      </c>
      <c r="Q169" s="773">
        <f>'23년(세부_실적)'!Q200</f>
        <v>0</v>
      </c>
      <c r="R169" s="774">
        <f>'23년(세부_실적)'!R200</f>
        <v>0</v>
      </c>
    </row>
    <row r="170" spans="2:18" outlineLevel="1">
      <c r="B170" s="691">
        <f>'23년(세부_실적)'!B201</f>
        <v>0</v>
      </c>
      <c r="C170" s="691">
        <f>'23년(세부_실적)'!C201</f>
        <v>0</v>
      </c>
      <c r="D170" s="691">
        <f>'23년(세부_실적)'!D201</f>
        <v>0</v>
      </c>
      <c r="E170" s="677" t="str">
        <f>'23년(세부_실적)'!E201</f>
        <v>PN3012AL</v>
      </c>
      <c r="F170" s="679" t="str">
        <f>'23년(세부_실적)'!F201</f>
        <v>013A</v>
      </c>
      <c r="G170" s="679" t="str">
        <f>'23년(세부_실적)'!G201</f>
        <v>구</v>
      </c>
      <c r="H170" s="679" t="str">
        <f>'23년(세부_실적)'!H201</f>
        <v>SY</v>
      </c>
      <c r="I170" s="677">
        <f>'23년(세부_실적)'!I201</f>
        <v>4.43</v>
      </c>
      <c r="J170" s="681">
        <f>'23년(세부_실적)'!J201</f>
        <v>0</v>
      </c>
      <c r="K170" s="677">
        <f>'23년(세부_실적)'!K201</f>
        <v>4.43</v>
      </c>
      <c r="L170" s="681">
        <f>'23년(세부_실적)'!L201</f>
        <v>0</v>
      </c>
      <c r="M170" s="677">
        <f>'23년(세부_실적)'!M201</f>
        <v>4.43</v>
      </c>
      <c r="N170" s="681">
        <f>'23년(세부_실적)'!N201</f>
        <v>0</v>
      </c>
      <c r="O170" s="677">
        <f>'23년(세부_실적)'!O201</f>
        <v>4.43</v>
      </c>
      <c r="P170" s="681">
        <f>'23년(세부_실적)'!P201</f>
        <v>0</v>
      </c>
      <c r="Q170" s="688">
        <f>'23년(세부_실적)'!Q201</f>
        <v>0</v>
      </c>
      <c r="R170" s="575">
        <f>'23년(세부_실적)'!R201</f>
        <v>0</v>
      </c>
    </row>
    <row r="171" spans="2:18" outlineLevel="1">
      <c r="B171" s="691">
        <f>'23년(세부_실적)'!B202</f>
        <v>0</v>
      </c>
      <c r="C171" s="691">
        <f>'23년(세부_실적)'!C202</f>
        <v>0</v>
      </c>
      <c r="D171" s="691">
        <f>'23년(세부_실적)'!D202</f>
        <v>0</v>
      </c>
      <c r="E171" s="677" t="str">
        <f>'23년(세부_실적)'!E202</f>
        <v>PN3012NL</v>
      </c>
      <c r="F171" s="679" t="str">
        <f>'23년(세부_실적)'!F202</f>
        <v>101B</v>
      </c>
      <c r="G171" s="679" t="str">
        <f>'23년(세부_실적)'!G202</f>
        <v>구</v>
      </c>
      <c r="H171" s="679" t="str">
        <f>'23년(세부_실적)'!H202</f>
        <v>SY</v>
      </c>
      <c r="I171" s="677">
        <f>'23년(세부_실적)'!I202</f>
        <v>4.49</v>
      </c>
      <c r="J171" s="681">
        <f>'23년(세부_실적)'!J202</f>
        <v>0</v>
      </c>
      <c r="K171" s="677">
        <f>'23년(세부_실적)'!K202</f>
        <v>4.49</v>
      </c>
      <c r="L171" s="681">
        <f>'23년(세부_실적)'!L202</f>
        <v>0</v>
      </c>
      <c r="M171" s="677">
        <f>'23년(세부_실적)'!M202</f>
        <v>4.49</v>
      </c>
      <c r="N171" s="681">
        <f>'23년(세부_실적)'!N202</f>
        <v>0</v>
      </c>
      <c r="O171" s="677">
        <f>'23년(세부_실적)'!O202</f>
        <v>4.49</v>
      </c>
      <c r="P171" s="681">
        <f>'23년(세부_실적)'!P202</f>
        <v>0</v>
      </c>
      <c r="Q171" s="688">
        <f>'23년(세부_실적)'!Q202</f>
        <v>0</v>
      </c>
      <c r="R171" s="575">
        <f>'23년(세부_실적)'!R202</f>
        <v>0</v>
      </c>
    </row>
    <row r="172" spans="2:18" outlineLevel="1">
      <c r="B172" s="691">
        <f>'23년(세부_실적)'!B203</f>
        <v>0</v>
      </c>
      <c r="C172" s="691">
        <f>'23년(세부_실적)'!C203</f>
        <v>0</v>
      </c>
      <c r="D172" s="691">
        <f>'23년(세부_실적)'!D203</f>
        <v>0</v>
      </c>
      <c r="E172" s="677" t="str">
        <f>'23년(세부_실적)'!E203</f>
        <v>PN3012NL-KT</v>
      </c>
      <c r="F172" s="679" t="str">
        <f>'23년(세부_실적)'!F203</f>
        <v>101J</v>
      </c>
      <c r="G172" s="679" t="str">
        <f>'23년(세부_실적)'!G203</f>
        <v>구</v>
      </c>
      <c r="H172" s="679" t="str">
        <f>'23년(세부_실적)'!H203</f>
        <v>SY</v>
      </c>
      <c r="I172" s="677">
        <f>'23년(세부_실적)'!I203</f>
        <v>4.51</v>
      </c>
      <c r="J172" s="681">
        <f>'23년(세부_실적)'!J203</f>
        <v>0</v>
      </c>
      <c r="K172" s="677">
        <f>'23년(세부_실적)'!K203</f>
        <v>4.51</v>
      </c>
      <c r="L172" s="681">
        <f>'23년(세부_실적)'!L203</f>
        <v>0</v>
      </c>
      <c r="M172" s="677">
        <f>'23년(세부_실적)'!M203</f>
        <v>4.51</v>
      </c>
      <c r="N172" s="681">
        <f>'23년(세부_실적)'!N203</f>
        <v>0</v>
      </c>
      <c r="O172" s="677">
        <f>'23년(세부_실적)'!O203</f>
        <v>4.51</v>
      </c>
      <c r="P172" s="681">
        <f>'23년(세부_실적)'!P203</f>
        <v>0</v>
      </c>
      <c r="Q172" s="688">
        <f>'23년(세부_실적)'!Q203</f>
        <v>0</v>
      </c>
      <c r="R172" s="575">
        <f>'23년(세부_실적)'!R203</f>
        <v>0</v>
      </c>
    </row>
    <row r="173" spans="2:18" outlineLevel="1">
      <c r="B173" s="691">
        <f>'23년(세부_실적)'!B204</f>
        <v>0</v>
      </c>
      <c r="C173" s="691">
        <f>'23년(세부_실적)'!C204</f>
        <v>0</v>
      </c>
      <c r="D173" s="691">
        <f>'23년(세부_실적)'!D204</f>
        <v>0</v>
      </c>
      <c r="E173" s="677" t="str">
        <f>'23년(세부_실적)'!E204</f>
        <v>PN24E-12J10L</v>
      </c>
      <c r="F173" s="679" t="str">
        <f>'23년(세부_실적)'!F204</f>
        <v>110A</v>
      </c>
      <c r="G173" s="679" t="str">
        <f>'23년(세부_실적)'!G204</f>
        <v>구</v>
      </c>
      <c r="H173" s="679" t="str">
        <f>'23년(세부_실적)'!H204</f>
        <v>SY</v>
      </c>
      <c r="I173" s="677">
        <f>'23년(세부_실적)'!I204</f>
        <v>3.7</v>
      </c>
      <c r="J173" s="681">
        <f>'23년(세부_실적)'!J204</f>
        <v>0</v>
      </c>
      <c r="K173" s="677">
        <f>'23년(세부_실적)'!K204</f>
        <v>3.7</v>
      </c>
      <c r="L173" s="681">
        <f>'23년(세부_실적)'!L204</f>
        <v>0</v>
      </c>
      <c r="M173" s="677">
        <f>'23년(세부_실적)'!M204</f>
        <v>3.7</v>
      </c>
      <c r="N173" s="681">
        <f>'23년(세부_실적)'!N204</f>
        <v>0</v>
      </c>
      <c r="O173" s="677">
        <f>'23년(세부_실적)'!O204</f>
        <v>3.7</v>
      </c>
      <c r="P173" s="681">
        <f>'23년(세부_실적)'!P204</f>
        <v>0</v>
      </c>
      <c r="Q173" s="688">
        <f>'23년(세부_실적)'!Q204</f>
        <v>0</v>
      </c>
      <c r="R173" s="575">
        <f>'23년(세부_실적)'!R204</f>
        <v>0</v>
      </c>
    </row>
    <row r="174" spans="2:18" outlineLevel="1">
      <c r="B174" s="691">
        <f>'23년(세부_실적)'!B205</f>
        <v>0</v>
      </c>
      <c r="C174" s="691">
        <f>'23년(세부_실적)'!C205</f>
        <v>0</v>
      </c>
      <c r="D174" s="691">
        <f>'23년(세부_실적)'!D205</f>
        <v>0</v>
      </c>
      <c r="E174" s="677" t="str">
        <f>'23년(세부_실적)'!E205</f>
        <v>PN24U-12J10L</v>
      </c>
      <c r="F174" s="679" t="str">
        <f>'23년(세부_실적)'!F205</f>
        <v>110B</v>
      </c>
      <c r="G174" s="679" t="str">
        <f>'23년(세부_실적)'!G205</f>
        <v>구</v>
      </c>
      <c r="H174" s="679" t="str">
        <f>'23년(세부_실적)'!H205</f>
        <v>SY</v>
      </c>
      <c r="I174" s="677">
        <f>'23년(세부_실적)'!I205</f>
        <v>3.63</v>
      </c>
      <c r="J174" s="681">
        <f>'23년(세부_실적)'!J205</f>
        <v>0</v>
      </c>
      <c r="K174" s="677">
        <f>'23년(세부_실적)'!K205</f>
        <v>3.63</v>
      </c>
      <c r="L174" s="681">
        <f>'23년(세부_실적)'!L205</f>
        <v>0</v>
      </c>
      <c r="M174" s="677">
        <f>'23년(세부_실적)'!M205</f>
        <v>3.63</v>
      </c>
      <c r="N174" s="681">
        <f>'23년(세부_실적)'!N205</f>
        <v>0</v>
      </c>
      <c r="O174" s="677">
        <f>'23년(세부_실적)'!O205</f>
        <v>3.63</v>
      </c>
      <c r="P174" s="681">
        <f>'23년(세부_실적)'!P205</f>
        <v>0</v>
      </c>
      <c r="Q174" s="688">
        <f>'23년(세부_실적)'!Q205</f>
        <v>0</v>
      </c>
      <c r="R174" s="575">
        <f>'23년(세부_실적)'!R205</f>
        <v>0</v>
      </c>
    </row>
    <row r="175" spans="2:18" outlineLevel="1">
      <c r="B175" s="691">
        <f>'23년(세부_실적)'!B206</f>
        <v>0</v>
      </c>
      <c r="C175" s="691">
        <f>'23년(세부_실적)'!C206</f>
        <v>0</v>
      </c>
      <c r="D175" s="691">
        <f>'23년(세부_실적)'!D206</f>
        <v>0</v>
      </c>
      <c r="E175" s="677" t="str">
        <f>'23년(세부_실적)'!E206</f>
        <v>A3612_DPNW</v>
      </c>
      <c r="F175" s="679" t="str">
        <f>'23년(세부_실적)'!F206</f>
        <v>112A</v>
      </c>
      <c r="G175" s="679" t="str">
        <f>'23년(세부_실적)'!G206</f>
        <v>구</v>
      </c>
      <c r="H175" s="679" t="str">
        <f>'23년(세부_실적)'!H206</f>
        <v>SY</v>
      </c>
      <c r="I175" s="677">
        <f>'23년(세부_실적)'!I206</f>
        <v>4.4800000000000004</v>
      </c>
      <c r="J175" s="681">
        <f>'23년(세부_실적)'!J206</f>
        <v>0</v>
      </c>
      <c r="K175" s="677">
        <f>'23년(세부_실적)'!K206</f>
        <v>4.4800000000000004</v>
      </c>
      <c r="L175" s="681">
        <f>'23년(세부_실적)'!L206</f>
        <v>0</v>
      </c>
      <c r="M175" s="677">
        <f>'23년(세부_실적)'!M206</f>
        <v>4.4800000000000004</v>
      </c>
      <c r="N175" s="681">
        <f>'23년(세부_실적)'!N206</f>
        <v>0</v>
      </c>
      <c r="O175" s="677">
        <f>'23년(세부_실적)'!O206</f>
        <v>4.4800000000000004</v>
      </c>
      <c r="P175" s="681">
        <f>'23년(세부_실적)'!P206</f>
        <v>0</v>
      </c>
      <c r="Q175" s="688">
        <f>'23년(세부_실적)'!Q206</f>
        <v>0</v>
      </c>
      <c r="R175" s="575">
        <f>'23년(세부_실적)'!R206</f>
        <v>0</v>
      </c>
    </row>
    <row r="176" spans="2:18" outlineLevel="1">
      <c r="B176" s="691">
        <f>'23년(세부_실적)'!B207</f>
        <v>0</v>
      </c>
      <c r="C176" s="690">
        <f>'23년(세부_실적)'!C207</f>
        <v>0</v>
      </c>
      <c r="D176" s="691">
        <f>'23년(세부_실적)'!D207</f>
        <v>0</v>
      </c>
      <c r="E176" s="677" t="str">
        <f>'23년(세부_실적)'!E207</f>
        <v>A4012_FPN</v>
      </c>
      <c r="F176" s="679" t="str">
        <f>'23년(세부_실적)'!F207</f>
        <v>116A</v>
      </c>
      <c r="G176" s="679" t="str">
        <f>'23년(세부_실적)'!G207</f>
        <v>구</v>
      </c>
      <c r="H176" s="679" t="str">
        <f>'23년(세부_실적)'!H207</f>
        <v>SY</v>
      </c>
      <c r="I176" s="677">
        <f>'23년(세부_실적)'!I207</f>
        <v>4.54</v>
      </c>
      <c r="J176" s="681">
        <f>'23년(세부_실적)'!J207</f>
        <v>0</v>
      </c>
      <c r="K176" s="677">
        <f>'23년(세부_실적)'!K207</f>
        <v>0</v>
      </c>
      <c r="L176" s="681">
        <f>'23년(세부_실적)'!L207</f>
        <v>0</v>
      </c>
      <c r="M176" s="677">
        <f>'23년(세부_실적)'!M207</f>
        <v>0</v>
      </c>
      <c r="N176" s="681">
        <f>'23년(세부_실적)'!N207</f>
        <v>0</v>
      </c>
      <c r="O176" s="677">
        <f>'23년(세부_실적)'!O207</f>
        <v>0</v>
      </c>
      <c r="P176" s="681">
        <f>'23년(세부_실적)'!P207</f>
        <v>0</v>
      </c>
      <c r="Q176" s="688">
        <f>'23년(세부_실적)'!Q207</f>
        <v>0</v>
      </c>
      <c r="R176" s="575">
        <f>'23년(세부_실적)'!R207</f>
        <v>0</v>
      </c>
    </row>
    <row r="177" spans="2:18" outlineLevel="1">
      <c r="B177" s="691">
        <f>'23년(세부_실적)'!B208</f>
        <v>0</v>
      </c>
      <c r="C177" s="691">
        <f>'23년(세부_실적)'!C208</f>
        <v>0</v>
      </c>
      <c r="D177" s="691">
        <f>'23년(세부_실적)'!D208</f>
        <v>0</v>
      </c>
      <c r="E177" s="677" t="str">
        <f>'23년(세부_실적)'!E208</f>
        <v>A4812_DPN</v>
      </c>
      <c r="F177" s="679" t="str">
        <f>'23년(세부_실적)'!F208</f>
        <v>596A</v>
      </c>
      <c r="G177" s="679" t="str">
        <f>'23년(세부_실적)'!G208</f>
        <v>구</v>
      </c>
      <c r="H177" s="679" t="str">
        <f>'23년(세부_실적)'!H208</f>
        <v>SY</v>
      </c>
      <c r="I177" s="677">
        <f>'23년(세부_실적)'!I208</f>
        <v>4.99</v>
      </c>
      <c r="J177" s="681">
        <f>'23년(세부_실적)'!J208</f>
        <v>0</v>
      </c>
      <c r="K177" s="677">
        <f>'23년(세부_실적)'!K208</f>
        <v>0</v>
      </c>
      <c r="L177" s="681">
        <f>'23년(세부_실적)'!L208</f>
        <v>0</v>
      </c>
      <c r="M177" s="677">
        <f>'23년(세부_실적)'!M208</f>
        <v>0</v>
      </c>
      <c r="N177" s="681">
        <f>'23년(세부_실적)'!N208</f>
        <v>0</v>
      </c>
      <c r="O177" s="677">
        <f>'23년(세부_실적)'!O208</f>
        <v>0</v>
      </c>
      <c r="P177" s="681">
        <f>'23년(세부_실적)'!P208</f>
        <v>0</v>
      </c>
      <c r="Q177" s="688">
        <f>'23년(세부_실적)'!Q208</f>
        <v>0</v>
      </c>
      <c r="R177" s="575">
        <f>'23년(세부_실적)'!R208</f>
        <v>0</v>
      </c>
    </row>
    <row r="178" spans="2:18" outlineLevel="1">
      <c r="B178" s="691">
        <f>'23년(세부_실적)'!B209</f>
        <v>0</v>
      </c>
      <c r="C178" s="784">
        <f>'23년(세부_실적)'!C209</f>
        <v>0</v>
      </c>
      <c r="D178" s="799">
        <f>'23년(세부_실적)'!D209</f>
        <v>0</v>
      </c>
      <c r="E178" s="729" t="str">
        <f>'23년(세부_실적)'!E209</f>
        <v>A3514_FPNP</v>
      </c>
      <c r="F178" s="679" t="str">
        <f>'23년(세부_실적)'!F209</f>
        <v>832B</v>
      </c>
      <c r="G178" s="679" t="str">
        <f>'23년(세부_실적)'!G209</f>
        <v>구</v>
      </c>
      <c r="H178" s="679" t="str">
        <f>'23년(세부_실적)'!H209</f>
        <v>SY</v>
      </c>
      <c r="I178" s="677">
        <f>'23년(세부_실적)'!I209</f>
        <v>3.54</v>
      </c>
      <c r="J178" s="681">
        <f>'23년(세부_실적)'!J209</f>
        <v>0</v>
      </c>
      <c r="K178" s="677">
        <f>'23년(세부_실적)'!K209</f>
        <v>0</v>
      </c>
      <c r="L178" s="681">
        <f>'23년(세부_실적)'!L209</f>
        <v>0</v>
      </c>
      <c r="M178" s="677">
        <f>'23년(세부_실적)'!M209</f>
        <v>0</v>
      </c>
      <c r="N178" s="681">
        <f>'23년(세부_실적)'!N209</f>
        <v>0</v>
      </c>
      <c r="O178" s="677">
        <f>'23년(세부_실적)'!O209</f>
        <v>0</v>
      </c>
      <c r="P178" s="681">
        <f>'23년(세부_실적)'!P209</f>
        <v>0</v>
      </c>
      <c r="Q178" s="688">
        <f>'23년(세부_실적)'!Q209</f>
        <v>0</v>
      </c>
      <c r="R178" s="575">
        <f>'23년(세부_실적)'!R209</f>
        <v>0</v>
      </c>
    </row>
    <row r="179" spans="2:18" outlineLevel="1">
      <c r="B179" s="691">
        <f>'23년(세부_실적)'!B210</f>
        <v>0</v>
      </c>
      <c r="C179" s="784">
        <f>'23년(세부_실적)'!C210</f>
        <v>0</v>
      </c>
      <c r="D179" s="799">
        <f>'23년(세부_실적)'!D210</f>
        <v>0</v>
      </c>
      <c r="E179" s="729" t="str">
        <f>'23년(세부_실적)'!E210</f>
        <v>A3514_FPNI</v>
      </c>
      <c r="F179" s="679" t="str">
        <f>'23년(세부_실적)'!F210</f>
        <v>832C</v>
      </c>
      <c r="G179" s="679" t="str">
        <f>'23년(세부_실적)'!G210</f>
        <v>구</v>
      </c>
      <c r="H179" s="679" t="str">
        <f>'23년(세부_실적)'!H210</f>
        <v>SY</v>
      </c>
      <c r="I179" s="677">
        <f>'23년(세부_실적)'!I210</f>
        <v>3.68</v>
      </c>
      <c r="J179" s="681">
        <f>'23년(세부_실적)'!J210</f>
        <v>0</v>
      </c>
      <c r="K179" s="677">
        <f>'23년(세부_실적)'!K210</f>
        <v>0</v>
      </c>
      <c r="L179" s="681">
        <f>'23년(세부_실적)'!L210</f>
        <v>0</v>
      </c>
      <c r="M179" s="677">
        <f>'23년(세부_실적)'!M210</f>
        <v>0</v>
      </c>
      <c r="N179" s="681">
        <f>'23년(세부_실적)'!N210</f>
        <v>0</v>
      </c>
      <c r="O179" s="677">
        <f>'23년(세부_실적)'!O210</f>
        <v>0</v>
      </c>
      <c r="P179" s="681">
        <f>'23년(세부_실적)'!P210</f>
        <v>0</v>
      </c>
      <c r="Q179" s="688">
        <f>'23년(세부_실적)'!Q210</f>
        <v>0</v>
      </c>
      <c r="R179" s="575">
        <f>'23년(세부_실적)'!R210</f>
        <v>0</v>
      </c>
    </row>
    <row r="180" spans="2:18" outlineLevel="1">
      <c r="B180" s="691">
        <f>'23년(세부_실적)'!B211</f>
        <v>0</v>
      </c>
      <c r="C180" s="784">
        <f>'23년(세부_실적)'!C211</f>
        <v>0</v>
      </c>
      <c r="D180" s="799">
        <f>'23년(세부_실적)'!D211</f>
        <v>0</v>
      </c>
      <c r="E180" s="729" t="str">
        <f>'23년(세부_실적)'!E211</f>
        <v>A3514_FPNT</v>
      </c>
      <c r="F180" s="679" t="str">
        <f>'23년(세부_실적)'!F211</f>
        <v>832D</v>
      </c>
      <c r="G180" s="679" t="str">
        <f>'23년(세부_실적)'!G211</f>
        <v>구</v>
      </c>
      <c r="H180" s="679" t="str">
        <f>'23년(세부_실적)'!H211</f>
        <v>SY</v>
      </c>
      <c r="I180" s="677">
        <f>'23년(세부_실적)'!I211</f>
        <v>3.34</v>
      </c>
      <c r="J180" s="681">
        <f>'23년(세부_실적)'!J211</f>
        <v>0</v>
      </c>
      <c r="K180" s="677">
        <f>'23년(세부_실적)'!K211</f>
        <v>0</v>
      </c>
      <c r="L180" s="681">
        <f>'23년(세부_실적)'!L211</f>
        <v>0</v>
      </c>
      <c r="M180" s="677">
        <f>'23년(세부_실적)'!M211</f>
        <v>0</v>
      </c>
      <c r="N180" s="681">
        <f>'23년(세부_실적)'!N211</f>
        <v>0</v>
      </c>
      <c r="O180" s="677">
        <f>'23년(세부_실적)'!O211</f>
        <v>0</v>
      </c>
      <c r="P180" s="681">
        <f>'23년(세부_실적)'!P211</f>
        <v>0</v>
      </c>
      <c r="Q180" s="688">
        <f>'23년(세부_실적)'!Q211</f>
        <v>0</v>
      </c>
      <c r="R180" s="575">
        <f>'23년(세부_실적)'!R211</f>
        <v>0</v>
      </c>
    </row>
    <row r="181" spans="2:18" outlineLevel="1">
      <c r="B181" s="691">
        <f>'23년(세부_실적)'!B212</f>
        <v>0</v>
      </c>
      <c r="C181" s="784">
        <f>'23년(세부_실적)'!C212</f>
        <v>0</v>
      </c>
      <c r="D181" s="799">
        <f>'23년(세부_실적)'!D212</f>
        <v>0</v>
      </c>
      <c r="E181" s="800" t="str">
        <f>'23년(세부_실적)'!E212</f>
        <v>A3514_FPN  HF</v>
      </c>
      <c r="F181" s="696" t="str">
        <f>'23년(세부_실적)'!F212</f>
        <v>832E</v>
      </c>
      <c r="G181" s="696" t="str">
        <f>'23년(세부_실적)'!G212</f>
        <v>구</v>
      </c>
      <c r="H181" s="696" t="str">
        <f>'23년(세부_실적)'!H212</f>
        <v>SY</v>
      </c>
      <c r="I181" s="694">
        <f>'23년(세부_실적)'!I212</f>
        <v>3.35</v>
      </c>
      <c r="J181" s="697">
        <f>'23년(세부_실적)'!J212</f>
        <v>0</v>
      </c>
      <c r="K181" s="694">
        <f>'23년(세부_실적)'!K212</f>
        <v>0</v>
      </c>
      <c r="L181" s="697">
        <f>'23년(세부_실적)'!L212</f>
        <v>0</v>
      </c>
      <c r="M181" s="694">
        <f>'23년(세부_실적)'!M212</f>
        <v>0</v>
      </c>
      <c r="N181" s="697">
        <f>'23년(세부_실적)'!N212</f>
        <v>0</v>
      </c>
      <c r="O181" s="694">
        <f>'23년(세부_실적)'!O212</f>
        <v>0</v>
      </c>
      <c r="P181" s="697">
        <f>'23년(세부_실적)'!P212</f>
        <v>0</v>
      </c>
      <c r="Q181" s="699">
        <f>'23년(세부_실적)'!Q212</f>
        <v>0</v>
      </c>
      <c r="R181" s="577">
        <f>'23년(세부_실적)'!R212</f>
        <v>0</v>
      </c>
    </row>
    <row r="182" spans="2:18" outlineLevel="1">
      <c r="B182" s="765">
        <f>'23년(세부_실적)'!B213</f>
        <v>0</v>
      </c>
      <c r="C182" s="765">
        <f>'23년(세부_실적)'!C213</f>
        <v>0</v>
      </c>
      <c r="D182" s="766">
        <f>'23년(세부_실적)'!D213</f>
        <v>0</v>
      </c>
      <c r="E182" s="792" t="str">
        <f>'23년(세부_실적)'!E213</f>
        <v>소   계</v>
      </c>
      <c r="F182" s="712">
        <f>'23년(세부_실적)'!F213</f>
        <v>0</v>
      </c>
      <c r="G182" s="712">
        <f>'23년(세부_실적)'!G213</f>
        <v>0</v>
      </c>
      <c r="H182" s="790">
        <f>'23년(세부_실적)'!H213</f>
        <v>0</v>
      </c>
      <c r="I182" s="748">
        <f>'23년(세부_실적)'!I213</f>
        <v>0</v>
      </c>
      <c r="J182" s="749">
        <f>'23년(세부_실적)'!J213</f>
        <v>0</v>
      </c>
      <c r="K182" s="748">
        <f>'23년(세부_실적)'!K213</f>
        <v>0</v>
      </c>
      <c r="L182" s="748">
        <f>'23년(세부_실적)'!L213</f>
        <v>0</v>
      </c>
      <c r="M182" s="748">
        <f>'23년(세부_실적)'!M213</f>
        <v>0</v>
      </c>
      <c r="N182" s="748">
        <f>'23년(세부_실적)'!N213</f>
        <v>0</v>
      </c>
      <c r="O182" s="751">
        <f>'23년(세부_실적)'!O213</f>
        <v>0</v>
      </c>
      <c r="P182" s="749">
        <f>'23년(세부_실적)'!P213</f>
        <v>0</v>
      </c>
      <c r="Q182" s="791">
        <f>'23년(세부_실적)'!Q213</f>
        <v>0</v>
      </c>
      <c r="R182" s="791">
        <f>'23년(세부_실적)'!R213</f>
        <v>0</v>
      </c>
    </row>
    <row r="183" spans="2:18" outlineLevel="1">
      <c r="B183" s="765">
        <f>'23년(세부_실적)'!B214</f>
        <v>0</v>
      </c>
      <c r="C183" s="766" t="str">
        <f>'23년(세부_실적)'!C214</f>
        <v>제품계</v>
      </c>
      <c r="D183" s="712">
        <f>'23년(세부_실적)'!D214</f>
        <v>0</v>
      </c>
      <c r="E183" s="712">
        <f>'23년(세부_실적)'!E214</f>
        <v>0</v>
      </c>
      <c r="F183" s="712">
        <f>'23년(세부_실적)'!F214</f>
        <v>0</v>
      </c>
      <c r="G183" s="712">
        <f>'23년(세부_실적)'!G214</f>
        <v>0</v>
      </c>
      <c r="H183" s="790">
        <f>'23년(세부_실적)'!H214</f>
        <v>0</v>
      </c>
      <c r="I183" s="769">
        <f>'23년(세부_실적)'!I214</f>
        <v>0</v>
      </c>
      <c r="J183" s="770">
        <f>'23년(세부_실적)'!J214</f>
        <v>0</v>
      </c>
      <c r="K183" s="769">
        <f>'23년(세부_실적)'!K214</f>
        <v>0</v>
      </c>
      <c r="L183" s="769">
        <f>'23년(세부_실적)'!L214</f>
        <v>0</v>
      </c>
      <c r="M183" s="769">
        <f>'23년(세부_실적)'!M214</f>
        <v>0</v>
      </c>
      <c r="N183" s="769">
        <f>'23년(세부_실적)'!N214</f>
        <v>0</v>
      </c>
      <c r="O183" s="771">
        <f>'23년(세부_실적)'!O214</f>
        <v>0</v>
      </c>
      <c r="P183" s="770">
        <f>'23년(세부_실적)'!P214</f>
        <v>0</v>
      </c>
      <c r="Q183" s="791">
        <f>'23년(세부_실적)'!Q214</f>
        <v>2639.5860000000002</v>
      </c>
      <c r="R183" s="791">
        <f>'23년(세부_실적)'!R214</f>
        <v>25432.258756319792</v>
      </c>
    </row>
    <row r="184" spans="2:18" outlineLevel="1">
      <c r="B184" s="691">
        <f>'23년(세부_실적)'!B215</f>
        <v>0</v>
      </c>
      <c r="C184" s="801" t="str">
        <f>'23년(세부_실적)'!C215</f>
        <v>POE</v>
      </c>
      <c r="D184" s="801" t="str">
        <f>'23년(세부_실적)'!D215</f>
        <v>POE</v>
      </c>
      <c r="E184" s="802" t="str">
        <f>'23년(세부_실적)'!E215</f>
        <v>P3014P_FPN</v>
      </c>
      <c r="F184" s="803" t="str">
        <f>'23년(세부_실적)'!F215</f>
        <v>850A</v>
      </c>
      <c r="G184" s="803" t="str">
        <f>'23년(세부_실적)'!G215</f>
        <v>구</v>
      </c>
      <c r="H184" s="804" t="str">
        <f>'23년(세부_실적)'!H215</f>
        <v>SY</v>
      </c>
      <c r="I184" s="805">
        <f>'23년(세부_실적)'!I215</f>
        <v>7.8</v>
      </c>
      <c r="J184" s="806">
        <f>'23년(세부_실적)'!J215</f>
        <v>0</v>
      </c>
      <c r="K184" s="805">
        <f>'23년(세부_실적)'!K215</f>
        <v>7.8</v>
      </c>
      <c r="L184" s="807">
        <f>'23년(세부_실적)'!L215</f>
        <v>0</v>
      </c>
      <c r="M184" s="805">
        <f>'23년(세부_실적)'!M215</f>
        <v>0</v>
      </c>
      <c r="N184" s="807">
        <f>'23년(세부_실적)'!N215</f>
        <v>0</v>
      </c>
      <c r="O184" s="808">
        <f>'23년(세부_실적)'!O215</f>
        <v>0</v>
      </c>
      <c r="P184" s="806">
        <f>'23년(세부_실적)'!P215</f>
        <v>0</v>
      </c>
      <c r="Q184" s="809">
        <f>'23년(세부_실적)'!Q215</f>
        <v>0</v>
      </c>
      <c r="R184" s="810">
        <f>'23년(세부_실적)'!R215</f>
        <v>0</v>
      </c>
    </row>
    <row r="185" spans="2:18" outlineLevel="1">
      <c r="B185" s="718">
        <f>'23년(세부_실적)'!B216</f>
        <v>0</v>
      </c>
      <c r="C185" s="766" t="str">
        <f>'23년(세부_실적)'!C216</f>
        <v>제품계</v>
      </c>
      <c r="D185" s="787">
        <f>'23년(세부_실적)'!D216</f>
        <v>0</v>
      </c>
      <c r="E185" s="701">
        <f>'23년(세부_실적)'!E216</f>
        <v>0</v>
      </c>
      <c r="F185" s="746">
        <f>'23년(세부_실적)'!F216</f>
        <v>0</v>
      </c>
      <c r="G185" s="712">
        <f>'23년(세부_실적)'!G216</f>
        <v>0</v>
      </c>
      <c r="H185" s="747">
        <f>'23년(세부_실적)'!H216</f>
        <v>0</v>
      </c>
      <c r="I185" s="769">
        <f>'23년(세부_실적)'!I216</f>
        <v>0</v>
      </c>
      <c r="J185" s="770">
        <f>'23년(세부_실적)'!J216</f>
        <v>0</v>
      </c>
      <c r="K185" s="769">
        <f>'23년(세부_실적)'!K216</f>
        <v>0</v>
      </c>
      <c r="L185" s="769">
        <f>'23년(세부_실적)'!L216</f>
        <v>0</v>
      </c>
      <c r="M185" s="769">
        <f>'23년(세부_실적)'!M216</f>
        <v>0</v>
      </c>
      <c r="N185" s="769">
        <f>'23년(세부_실적)'!N216</f>
        <v>0</v>
      </c>
      <c r="O185" s="771">
        <f>'23년(세부_실적)'!O216</f>
        <v>0</v>
      </c>
      <c r="P185" s="770">
        <f>'23년(세부_실적)'!P216</f>
        <v>0</v>
      </c>
      <c r="Q185" s="752">
        <f>'23년(세부_실적)'!Q216</f>
        <v>0</v>
      </c>
      <c r="R185" s="752">
        <f>'23년(세부_실적)'!R216</f>
        <v>0</v>
      </c>
    </row>
    <row r="186" spans="2:18" outlineLevel="1">
      <c r="B186" s="675">
        <f>'23년(세부_실적)'!B217</f>
        <v>0</v>
      </c>
      <c r="C186" s="709" t="str">
        <f>'23년(세부_실적)'!C217</f>
        <v>기타</v>
      </c>
      <c r="D186" s="709" t="str">
        <f>'23년(세부_실적)'!D217</f>
        <v>기타</v>
      </c>
      <c r="E186" s="677" t="str">
        <f>'23년(세부_실적)'!E217</f>
        <v>PS30W-14J2</v>
      </c>
      <c r="F186" s="733" t="str">
        <f>'23년(세부_실적)'!F217</f>
        <v>566A</v>
      </c>
      <c r="G186" s="811" t="str">
        <f>'23년(세부_실적)'!G217</f>
        <v>구</v>
      </c>
      <c r="H186" s="670" t="str">
        <f>'23년(세부_실적)'!H217</f>
        <v>SY</v>
      </c>
      <c r="I186" s="677">
        <f>'23년(세부_실적)'!I217</f>
        <v>3.7</v>
      </c>
      <c r="J186" s="734">
        <f>'23년(세부_실적)'!J217</f>
        <v>0</v>
      </c>
      <c r="K186" s="677">
        <f>'23년(세부_실적)'!K217</f>
        <v>3.7</v>
      </c>
      <c r="L186" s="681">
        <f>'23년(세부_실적)'!L217</f>
        <v>0</v>
      </c>
      <c r="M186" s="677">
        <f>'23년(세부_실적)'!M217</f>
        <v>0</v>
      </c>
      <c r="N186" s="681">
        <f>'23년(세부_실적)'!N217</f>
        <v>0</v>
      </c>
      <c r="O186" s="735">
        <f>'23년(세부_실적)'!O217</f>
        <v>0</v>
      </c>
      <c r="P186" s="734">
        <f>'23년(세부_실적)'!P217</f>
        <v>0</v>
      </c>
      <c r="Q186" s="773">
        <f>'23년(세부_실적)'!Q217</f>
        <v>0</v>
      </c>
      <c r="R186" s="774">
        <f>'23년(세부_실적)'!R217</f>
        <v>0</v>
      </c>
    </row>
    <row r="187" spans="2:18" outlineLevel="1">
      <c r="B187" s="675">
        <f>'23년(세부_실적)'!B218</f>
        <v>0</v>
      </c>
      <c r="C187" s="709">
        <f>'23년(세부_실적)'!C218</f>
        <v>0</v>
      </c>
      <c r="D187" s="709">
        <f>'23년(세부_실적)'!D218</f>
        <v>0</v>
      </c>
      <c r="E187" s="677" t="str">
        <f>'23년(세부_실적)'!E218</f>
        <v>A1514_EPN2</v>
      </c>
      <c r="F187" s="733" t="str">
        <f>'23년(세부_실적)'!F218</f>
        <v>590D</v>
      </c>
      <c r="G187" s="811" t="str">
        <f>'23년(세부_실적)'!G218</f>
        <v>구</v>
      </c>
      <c r="H187" s="757" t="str">
        <f>'23년(세부_실적)'!H218</f>
        <v>SY</v>
      </c>
      <c r="I187" s="677">
        <f>'23년(세부_실적)'!I218</f>
        <v>2.9</v>
      </c>
      <c r="J187" s="734">
        <f>'23년(세부_실적)'!J218</f>
        <v>0</v>
      </c>
      <c r="K187" s="677">
        <f>'23년(세부_실적)'!K218</f>
        <v>2.9</v>
      </c>
      <c r="L187" s="681">
        <f>'23년(세부_실적)'!L218</f>
        <v>0</v>
      </c>
      <c r="M187" s="677">
        <f>'23년(세부_실적)'!M218</f>
        <v>0</v>
      </c>
      <c r="N187" s="681">
        <f>'23년(세부_실적)'!N218</f>
        <v>0</v>
      </c>
      <c r="O187" s="735">
        <f>'23년(세부_실적)'!O218</f>
        <v>0</v>
      </c>
      <c r="P187" s="734">
        <f>'23년(세부_실적)'!P218</f>
        <v>0</v>
      </c>
      <c r="Q187" s="783">
        <f>'23년(세부_실적)'!Q218</f>
        <v>0</v>
      </c>
      <c r="R187" s="581">
        <f>'23년(세부_실적)'!R218</f>
        <v>0</v>
      </c>
    </row>
    <row r="188" spans="2:18" outlineLevel="1">
      <c r="B188" s="675">
        <f>'23년(세부_실적)'!B219</f>
        <v>0</v>
      </c>
      <c r="C188" s="675">
        <f>'23년(세부_실적)'!C219</f>
        <v>0</v>
      </c>
      <c r="D188" s="667">
        <f>'23년(세부_실적)'!D219</f>
        <v>0</v>
      </c>
      <c r="E188" s="677" t="str">
        <f>'23년(세부_실적)'!E219</f>
        <v>P64QF_EPN</v>
      </c>
      <c r="F188" s="733" t="str">
        <f>'23년(세부_실적)'!F219</f>
        <v>690A</v>
      </c>
      <c r="G188" s="733" t="str">
        <f>'23년(세부_실적)'!G219</f>
        <v>구</v>
      </c>
      <c r="H188" s="679" t="str">
        <f>'23년(세부_실적)'!H219</f>
        <v>QD</v>
      </c>
      <c r="I188" s="677">
        <f>'23년(세부_실적)'!I219</f>
        <v>24.27</v>
      </c>
      <c r="J188" s="734">
        <f>'23년(세부_실적)'!J219</f>
        <v>0</v>
      </c>
      <c r="K188" s="677">
        <f>'23년(세부_실적)'!K219</f>
        <v>24.27</v>
      </c>
      <c r="L188" s="681">
        <f>'23년(세부_실적)'!L219</f>
        <v>0</v>
      </c>
      <c r="M188" s="677">
        <f>'23년(세부_실적)'!M219</f>
        <v>0</v>
      </c>
      <c r="N188" s="681">
        <f>'23년(세부_실적)'!N219</f>
        <v>0</v>
      </c>
      <c r="O188" s="735">
        <f>'23년(세부_실적)'!O219</f>
        <v>0</v>
      </c>
      <c r="P188" s="734">
        <f>'23년(세부_실적)'!P219</f>
        <v>0</v>
      </c>
      <c r="Q188" s="688">
        <f>'23년(세부_실적)'!Q219</f>
        <v>0</v>
      </c>
      <c r="R188" s="575">
        <f>'23년(세부_실적)'!R219</f>
        <v>0</v>
      </c>
    </row>
    <row r="189" spans="2:18" outlineLevel="1">
      <c r="B189" s="675">
        <f>'23년(세부_실적)'!B220</f>
        <v>0</v>
      </c>
      <c r="C189" s="709">
        <f>'23년(세부_실적)'!C220</f>
        <v>0</v>
      </c>
      <c r="D189" s="812">
        <f>'23년(세부_실적)'!D220</f>
        <v>0</v>
      </c>
      <c r="E189" s="694">
        <f>'23년(세부_실적)'!E220</f>
        <v>0</v>
      </c>
      <c r="F189" s="813">
        <f>'23년(세부_실적)'!F220</f>
        <v>0</v>
      </c>
      <c r="G189" s="813">
        <f>'23년(세부_실적)'!G220</f>
        <v>0</v>
      </c>
      <c r="H189" s="696">
        <f>'23년(세부_실적)'!H220</f>
        <v>0</v>
      </c>
      <c r="I189" s="694">
        <f>'23년(세부_실적)'!I220</f>
        <v>0</v>
      </c>
      <c r="J189" s="814">
        <f>'23년(세부_실적)'!J220</f>
        <v>0</v>
      </c>
      <c r="K189" s="694">
        <f>'23년(세부_실적)'!K220</f>
        <v>0</v>
      </c>
      <c r="L189" s="697">
        <f>'23년(세부_실적)'!L220</f>
        <v>0</v>
      </c>
      <c r="M189" s="694">
        <f>'23년(세부_실적)'!M220</f>
        <v>0</v>
      </c>
      <c r="N189" s="697">
        <f>'23년(세부_실적)'!N220</f>
        <v>0</v>
      </c>
      <c r="O189" s="815">
        <f>'23년(세부_실적)'!O220</f>
        <v>0</v>
      </c>
      <c r="P189" s="814">
        <f>'23년(세부_실적)'!P220</f>
        <v>0</v>
      </c>
      <c r="Q189" s="776">
        <f>'23년(세부_실적)'!Q220</f>
        <v>0</v>
      </c>
      <c r="R189" s="580">
        <f>'23년(세부_실적)'!R220</f>
        <v>0</v>
      </c>
    </row>
    <row r="190" spans="2:18" outlineLevel="1">
      <c r="B190" s="718">
        <f>'23년(세부_실적)'!B221</f>
        <v>0</v>
      </c>
      <c r="C190" s="719" t="str">
        <f>'23년(세부_실적)'!C221</f>
        <v>제품계</v>
      </c>
      <c r="D190" s="746">
        <f>'23년(세부_실적)'!D221</f>
        <v>0</v>
      </c>
      <c r="E190" s="746">
        <f>'23년(세부_실적)'!E221</f>
        <v>0</v>
      </c>
      <c r="F190" s="746">
        <f>'23년(세부_실적)'!F221</f>
        <v>0</v>
      </c>
      <c r="G190" s="746">
        <f>'23년(세부_실적)'!G221</f>
        <v>0</v>
      </c>
      <c r="H190" s="747">
        <f>'23년(세부_실적)'!H221</f>
        <v>0</v>
      </c>
      <c r="I190" s="748">
        <f>'23년(세부_실적)'!I221</f>
        <v>0</v>
      </c>
      <c r="J190" s="749">
        <f>'23년(세부_실적)'!J221</f>
        <v>0</v>
      </c>
      <c r="K190" s="748">
        <f>'23년(세부_실적)'!K221</f>
        <v>0</v>
      </c>
      <c r="L190" s="748">
        <f>'23년(세부_실적)'!L221</f>
        <v>0</v>
      </c>
      <c r="M190" s="748">
        <f>'23년(세부_실적)'!M221</f>
        <v>0</v>
      </c>
      <c r="N190" s="748">
        <f>'23년(세부_실적)'!N221</f>
        <v>0</v>
      </c>
      <c r="O190" s="751">
        <f>'23년(세부_실적)'!O221</f>
        <v>0</v>
      </c>
      <c r="P190" s="749">
        <f>'23년(세부_실적)'!P221</f>
        <v>0</v>
      </c>
      <c r="Q190" s="752">
        <f>'23년(세부_실적)'!Q221</f>
        <v>0</v>
      </c>
      <c r="R190" s="752">
        <f>'23년(세부_실적)'!R221</f>
        <v>0</v>
      </c>
    </row>
    <row r="191" spans="2:18" outlineLevel="1">
      <c r="B191" s="816" t="str">
        <f>'23년(세부_실적)'!B222</f>
        <v>거래선 계</v>
      </c>
      <c r="C191" s="817">
        <f>'23년(세부_실적)'!C222</f>
        <v>0</v>
      </c>
      <c r="D191" s="817">
        <f>'23년(세부_실적)'!D222</f>
        <v>0</v>
      </c>
      <c r="E191" s="817">
        <f>'23년(세부_실적)'!E222</f>
        <v>0</v>
      </c>
      <c r="F191" s="817">
        <f>'23년(세부_실적)'!F222</f>
        <v>0</v>
      </c>
      <c r="G191" s="817">
        <f>'23년(세부_실적)'!G222</f>
        <v>0</v>
      </c>
      <c r="H191" s="818">
        <f>'23년(세부_실적)'!H222</f>
        <v>0</v>
      </c>
      <c r="I191" s="819">
        <f>'23년(세부_실적)'!I222</f>
        <v>0</v>
      </c>
      <c r="J191" s="820">
        <f>'23년(세부_실적)'!J222</f>
        <v>0</v>
      </c>
      <c r="K191" s="819">
        <f>'23년(세부_실적)'!K222</f>
        <v>0</v>
      </c>
      <c r="L191" s="819">
        <f>'23년(세부_실적)'!L222</f>
        <v>0</v>
      </c>
      <c r="M191" s="819">
        <f>'23년(세부_실적)'!M222</f>
        <v>0</v>
      </c>
      <c r="N191" s="819">
        <f>'23년(세부_실적)'!N222</f>
        <v>0</v>
      </c>
      <c r="O191" s="821">
        <f>'23년(세부_실적)'!O222</f>
        <v>0</v>
      </c>
      <c r="P191" s="820">
        <f>'23년(세부_실적)'!P222</f>
        <v>0</v>
      </c>
      <c r="Q191" s="822">
        <f>'23년(세부_실적)'!Q222</f>
        <v>5170.527</v>
      </c>
      <c r="R191" s="822">
        <f>'23년(세부_실적)'!R222</f>
        <v>59795.650737061689</v>
      </c>
    </row>
    <row r="192" spans="2:18" outlineLevel="1" collapsed="1">
      <c r="B192" s="801" t="str">
        <f>'23년(세부_실적)'!B223</f>
        <v>BOE</v>
      </c>
      <c r="C192" s="801" t="str">
        <f>'23년(세부_실적)'!C223</f>
        <v>Adaptor</v>
      </c>
      <c r="D192" s="801" t="str">
        <f>'23년(세부_실적)'!D223</f>
        <v>MNT</v>
      </c>
      <c r="E192" s="677" t="str">
        <f>'23년(세부_실적)'!E223</f>
        <v>A1514_EPN</v>
      </c>
      <c r="F192" s="733" t="str">
        <f>'23년(세부_실적)'!F223</f>
        <v>590C</v>
      </c>
      <c r="G192" s="733" t="str">
        <f>'23년(세부_실적)'!G223</f>
        <v>구</v>
      </c>
      <c r="H192" s="679" t="str">
        <f>'23년(세부_실적)'!H223</f>
        <v>SY</v>
      </c>
      <c r="I192" s="677">
        <f>'23년(세부_실적)'!I223</f>
        <v>2.63</v>
      </c>
      <c r="J192" s="734">
        <f>'23년(세부_실적)'!J223</f>
        <v>0</v>
      </c>
      <c r="K192" s="677">
        <f>'23년(세부_실적)'!K223</f>
        <v>2.63</v>
      </c>
      <c r="L192" s="681">
        <f>'23년(세부_실적)'!L223</f>
        <v>0</v>
      </c>
      <c r="M192" s="677">
        <f>'23년(세부_실적)'!M223</f>
        <v>2.63</v>
      </c>
      <c r="N192" s="681">
        <f>'23년(세부_실적)'!N223</f>
        <v>0</v>
      </c>
      <c r="O192" s="735">
        <f>'23년(세부_실적)'!O223</f>
        <v>2.63</v>
      </c>
      <c r="P192" s="734">
        <f>'23년(세부_실적)'!P223</f>
        <v>0</v>
      </c>
      <c r="Q192" s="688">
        <f>'23년(세부_실적)'!Q223</f>
        <v>0</v>
      </c>
      <c r="R192" s="575">
        <f>'23년(세부_실적)'!R223</f>
        <v>0</v>
      </c>
    </row>
    <row r="193" spans="2:18" outlineLevel="1">
      <c r="B193" s="691">
        <f>'23년(세부_실적)'!B224</f>
        <v>0</v>
      </c>
      <c r="C193" s="691">
        <f>'23년(세부_실적)'!C224</f>
        <v>0</v>
      </c>
      <c r="D193" s="691">
        <f>'23년(세부_실적)'!D224</f>
        <v>0</v>
      </c>
      <c r="E193" s="677" t="str">
        <f>'23년(세부_실적)'!E224</f>
        <v>A2514_FPN</v>
      </c>
      <c r="F193" s="733" t="str">
        <f>'23년(세부_실적)'!F224</f>
        <v>797A</v>
      </c>
      <c r="G193" s="733" t="str">
        <f>'23년(세부_실적)'!G224</f>
        <v>구</v>
      </c>
      <c r="H193" s="679" t="str">
        <f>'23년(세부_실적)'!H224</f>
        <v>SY</v>
      </c>
      <c r="I193" s="677">
        <f>'23년(세부_실적)'!I224</f>
        <v>2.76</v>
      </c>
      <c r="J193" s="734">
        <f>'23년(세부_실적)'!J224</f>
        <v>0</v>
      </c>
      <c r="K193" s="677">
        <f>'23년(세부_실적)'!K224</f>
        <v>2.76</v>
      </c>
      <c r="L193" s="681">
        <f>'23년(세부_실적)'!L224</f>
        <v>0</v>
      </c>
      <c r="M193" s="677">
        <f>'23년(세부_실적)'!M224</f>
        <v>2.76</v>
      </c>
      <c r="N193" s="681">
        <f>'23년(세부_실적)'!N224</f>
        <v>0</v>
      </c>
      <c r="O193" s="735">
        <f>'23년(세부_실적)'!O224</f>
        <v>2.76</v>
      </c>
      <c r="P193" s="734">
        <f>'23년(세부_실적)'!P224</f>
        <v>0</v>
      </c>
      <c r="Q193" s="688">
        <f>'23년(세부_실적)'!Q224</f>
        <v>0</v>
      </c>
      <c r="R193" s="575">
        <f>'23년(세부_실적)'!R224</f>
        <v>0</v>
      </c>
    </row>
    <row r="194" spans="2:18" outlineLevel="1">
      <c r="B194" s="691">
        <f>'23년(세부_실적)'!B225</f>
        <v>0</v>
      </c>
      <c r="C194" s="691">
        <f>'23년(세부_실적)'!C225</f>
        <v>0</v>
      </c>
      <c r="D194" s="691">
        <f>'23년(세부_실적)'!D225</f>
        <v>0</v>
      </c>
      <c r="E194" s="677" t="str">
        <f>'23년(세부_실적)'!E225</f>
        <v>A2514_DPNI</v>
      </c>
      <c r="F194" s="733" t="str">
        <f>'23년(세부_실적)'!F225</f>
        <v>719C</v>
      </c>
      <c r="G194" s="733" t="str">
        <f>'23년(세부_실적)'!G225</f>
        <v>구</v>
      </c>
      <c r="H194" s="679" t="str">
        <f>'23년(세부_실적)'!H225</f>
        <v>SY</v>
      </c>
      <c r="I194" s="677">
        <f>'23년(세부_실적)'!I225</f>
        <v>3.29</v>
      </c>
      <c r="J194" s="734">
        <f>'23년(세부_실적)'!J225</f>
        <v>0</v>
      </c>
      <c r="K194" s="677">
        <f>'23년(세부_실적)'!K225</f>
        <v>3.29</v>
      </c>
      <c r="L194" s="681">
        <f>'23년(세부_실적)'!L225</f>
        <v>0</v>
      </c>
      <c r="M194" s="677">
        <f>'23년(세부_실적)'!M225</f>
        <v>3.29</v>
      </c>
      <c r="N194" s="681">
        <f>'23년(세부_실적)'!N225</f>
        <v>0</v>
      </c>
      <c r="O194" s="735">
        <f>'23년(세부_실적)'!O225</f>
        <v>3.29</v>
      </c>
      <c r="P194" s="734">
        <f>'23년(세부_실적)'!P225</f>
        <v>0</v>
      </c>
      <c r="Q194" s="688">
        <f>'23년(세부_실적)'!Q225</f>
        <v>0</v>
      </c>
      <c r="R194" s="575">
        <f>'23년(세부_실적)'!R225</f>
        <v>0</v>
      </c>
    </row>
    <row r="195" spans="2:18" outlineLevel="1">
      <c r="B195" s="691" t="e">
        <f>'23년(세부_실적)'!#REF!</f>
        <v>#REF!</v>
      </c>
      <c r="C195" s="691" t="e">
        <f>'23년(세부_실적)'!#REF!</f>
        <v>#REF!</v>
      </c>
      <c r="D195" s="691" t="e">
        <f>'23년(세부_실적)'!#REF!</f>
        <v>#REF!</v>
      </c>
      <c r="E195" s="781" t="e">
        <f>'23년(세부_실적)'!#REF!</f>
        <v>#REF!</v>
      </c>
      <c r="F195" s="811" t="e">
        <f>'23년(세부_실적)'!#REF!</f>
        <v>#REF!</v>
      </c>
      <c r="G195" s="811" t="e">
        <f>'23년(세부_실적)'!#REF!</f>
        <v>#REF!</v>
      </c>
      <c r="H195" s="757" t="e">
        <f>'23년(세부_실적)'!#REF!</f>
        <v>#REF!</v>
      </c>
      <c r="I195" s="781" t="e">
        <f>'23년(세부_실적)'!#REF!</f>
        <v>#REF!</v>
      </c>
      <c r="J195" s="775" t="e">
        <f>'23년(세부_실적)'!#REF!</f>
        <v>#REF!</v>
      </c>
      <c r="K195" s="781" t="e">
        <f>'23년(세부_실적)'!#REF!</f>
        <v>#REF!</v>
      </c>
      <c r="L195" s="782" t="e">
        <f>'23년(세부_실적)'!#REF!</f>
        <v>#REF!</v>
      </c>
      <c r="M195" s="781" t="e">
        <f>'23년(세부_실적)'!#REF!</f>
        <v>#REF!</v>
      </c>
      <c r="N195" s="782" t="e">
        <f>'23년(세부_실적)'!#REF!</f>
        <v>#REF!</v>
      </c>
      <c r="O195" s="823" t="e">
        <f>'23년(세부_실적)'!#REF!</f>
        <v>#REF!</v>
      </c>
      <c r="P195" s="775" t="e">
        <f>'23년(세부_실적)'!#REF!</f>
        <v>#REF!</v>
      </c>
      <c r="Q195" s="783" t="e">
        <f>'23년(세부_실적)'!#REF!</f>
        <v>#REF!</v>
      </c>
      <c r="R195" s="581" t="e">
        <f>'23년(세부_실적)'!#REF!</f>
        <v>#REF!</v>
      </c>
    </row>
    <row r="196" spans="2:18" outlineLevel="1">
      <c r="B196" s="691">
        <f>'23년(세부_실적)'!B226</f>
        <v>0</v>
      </c>
      <c r="C196" s="691">
        <f>'23년(세부_실적)'!C226</f>
        <v>0</v>
      </c>
      <c r="D196" s="691">
        <f>'23년(세부_실적)'!D226</f>
        <v>0</v>
      </c>
      <c r="E196" s="824" t="str">
        <f>'23년(세부_실적)'!E226</f>
        <v>A2514_RPN(BOE)</v>
      </c>
      <c r="F196" s="825" t="str">
        <f>'23년(세부_실적)'!F226</f>
        <v>989A</v>
      </c>
      <c r="G196" s="679" t="str">
        <f>'23년(세부_실적)'!G226</f>
        <v>구</v>
      </c>
      <c r="H196" s="679" t="str">
        <f>'23년(세부_실적)'!H226</f>
        <v>SY</v>
      </c>
      <c r="I196" s="677">
        <f>'23년(세부_실적)'!I226</f>
        <v>3.25</v>
      </c>
      <c r="J196" s="734">
        <f>'23년(세부_실적)'!J226</f>
        <v>0</v>
      </c>
      <c r="K196" s="677">
        <f>'23년(세부_실적)'!K226</f>
        <v>3.25</v>
      </c>
      <c r="L196" s="681">
        <f>'23년(세부_실적)'!L226</f>
        <v>0</v>
      </c>
      <c r="M196" s="677">
        <f>'23년(세부_실적)'!M226</f>
        <v>3.25</v>
      </c>
      <c r="N196" s="681">
        <f>'23년(세부_실적)'!N226</f>
        <v>0</v>
      </c>
      <c r="O196" s="735">
        <f>'23년(세부_실적)'!O226</f>
        <v>3.25</v>
      </c>
      <c r="P196" s="734">
        <f>'23년(세부_실적)'!P226</f>
        <v>0</v>
      </c>
      <c r="Q196" s="688">
        <f>'23년(세부_실적)'!Q226</f>
        <v>774.048</v>
      </c>
      <c r="R196" s="575">
        <f>'23년(세부_실적)'!R226</f>
        <v>3279.1793891999996</v>
      </c>
    </row>
    <row r="197" spans="2:18" outlineLevel="1">
      <c r="B197" s="691">
        <f>'23년(세부_실적)'!B227</f>
        <v>0</v>
      </c>
      <c r="C197" s="691">
        <f>'23년(세부_실적)'!C227</f>
        <v>0</v>
      </c>
      <c r="D197" s="691">
        <f>'23년(세부_실적)'!D227</f>
        <v>0</v>
      </c>
      <c r="E197" s="677" t="str">
        <f>'23년(세부_실적)'!E227</f>
        <v>A2514N_RPN(BOE)</v>
      </c>
      <c r="F197" s="679" t="str">
        <f>'23년(세부_실적)'!F227</f>
        <v>989B</v>
      </c>
      <c r="G197" s="679" t="str">
        <f>'23년(세부_실적)'!G227</f>
        <v>구</v>
      </c>
      <c r="H197" s="679" t="str">
        <f>'23년(세부_실적)'!H227</f>
        <v>SY</v>
      </c>
      <c r="I197" s="677">
        <f>'23년(세부_실적)'!I227</f>
        <v>3.89</v>
      </c>
      <c r="J197" s="734">
        <f>'23년(세부_실적)'!J227</f>
        <v>0</v>
      </c>
      <c r="K197" s="677">
        <f>'23년(세부_실적)'!K227</f>
        <v>3.89</v>
      </c>
      <c r="L197" s="681">
        <f>'23년(세부_실적)'!L227</f>
        <v>0</v>
      </c>
      <c r="M197" s="677">
        <f>'23년(세부_실적)'!M227</f>
        <v>3.89</v>
      </c>
      <c r="N197" s="681">
        <f>'23년(세부_실적)'!N227</f>
        <v>0</v>
      </c>
      <c r="O197" s="735">
        <f>'23년(세부_실적)'!O227</f>
        <v>3.89</v>
      </c>
      <c r="P197" s="734">
        <f>'23년(세부_실적)'!P227</f>
        <v>0</v>
      </c>
      <c r="Q197" s="688">
        <f>'23년(세부_실적)'!Q227</f>
        <v>503.34799999999996</v>
      </c>
      <c r="R197" s="575">
        <f>'23년(세부_실적)'!R227</f>
        <v>2569.1010333596</v>
      </c>
    </row>
    <row r="198" spans="2:18" outlineLevel="1">
      <c r="B198" s="691" t="e">
        <f>'23년(세부_실적)'!#REF!</f>
        <v>#REF!</v>
      </c>
      <c r="C198" s="691" t="e">
        <f>'23년(세부_실적)'!#REF!</f>
        <v>#REF!</v>
      </c>
      <c r="D198" s="691" t="e">
        <f>'23년(세부_실적)'!#REF!</f>
        <v>#REF!</v>
      </c>
      <c r="E198" s="731" t="e">
        <f>'23년(세부_실적)'!#REF!</f>
        <v>#REF!</v>
      </c>
      <c r="F198" s="794" t="e">
        <f>'23년(세부_실적)'!#REF!</f>
        <v>#REF!</v>
      </c>
      <c r="G198" s="679" t="e">
        <f>'23년(세부_실적)'!#REF!</f>
        <v>#REF!</v>
      </c>
      <c r="H198" s="679" t="e">
        <f>'23년(세부_실적)'!#REF!</f>
        <v>#REF!</v>
      </c>
      <c r="I198" s="677" t="e">
        <f>'23년(세부_실적)'!#REF!</f>
        <v>#REF!</v>
      </c>
      <c r="J198" s="734" t="e">
        <f>'23년(세부_실적)'!#REF!</f>
        <v>#REF!</v>
      </c>
      <c r="K198" s="677" t="e">
        <f>'23년(세부_실적)'!#REF!</f>
        <v>#REF!</v>
      </c>
      <c r="L198" s="681" t="e">
        <f>'23년(세부_실적)'!#REF!</f>
        <v>#REF!</v>
      </c>
      <c r="M198" s="677" t="e">
        <f>'23년(세부_실적)'!#REF!</f>
        <v>#REF!</v>
      </c>
      <c r="N198" s="681" t="e">
        <f>'23년(세부_실적)'!#REF!</f>
        <v>#REF!</v>
      </c>
      <c r="O198" s="735" t="e">
        <f>'23년(세부_실적)'!#REF!</f>
        <v>#REF!</v>
      </c>
      <c r="P198" s="734" t="e">
        <f>'23년(세부_실적)'!#REF!</f>
        <v>#REF!</v>
      </c>
      <c r="Q198" s="688" t="e">
        <f>'23년(세부_실적)'!#REF!</f>
        <v>#REF!</v>
      </c>
      <c r="R198" s="575" t="e">
        <f>'23년(세부_실적)'!#REF!</f>
        <v>#REF!</v>
      </c>
    </row>
    <row r="199" spans="2:18" outlineLevel="1">
      <c r="B199" s="691">
        <f>'23년(세부_실적)'!B228</f>
        <v>0</v>
      </c>
      <c r="C199" s="691">
        <f>'23년(세부_실적)'!C228</f>
        <v>0</v>
      </c>
      <c r="D199" s="691">
        <f>'23년(세부_실적)'!D228</f>
        <v>0</v>
      </c>
      <c r="E199" s="677" t="str">
        <f>'23년(세부_실적)'!E228</f>
        <v>A3514_RPN</v>
      </c>
      <c r="F199" s="733" t="str">
        <f>'23년(세부_실적)'!F228</f>
        <v>990A</v>
      </c>
      <c r="G199" s="679" t="str">
        <f>'23년(세부_실적)'!G228</f>
        <v>구</v>
      </c>
      <c r="H199" s="679" t="str">
        <f>'23년(세부_실적)'!H228</f>
        <v>SY</v>
      </c>
      <c r="I199" s="677">
        <f>'23년(세부_실적)'!I228</f>
        <v>4</v>
      </c>
      <c r="J199" s="734">
        <f>'23년(세부_실적)'!J228</f>
        <v>0</v>
      </c>
      <c r="K199" s="677">
        <f>'23년(세부_실적)'!K228</f>
        <v>4</v>
      </c>
      <c r="L199" s="681">
        <f>'23년(세부_실적)'!L228</f>
        <v>0</v>
      </c>
      <c r="M199" s="677">
        <f>'23년(세부_실적)'!M228</f>
        <v>4</v>
      </c>
      <c r="N199" s="681">
        <f>'23년(세부_실적)'!N228</f>
        <v>0</v>
      </c>
      <c r="O199" s="735">
        <f>'23년(세부_실적)'!O228</f>
        <v>4</v>
      </c>
      <c r="P199" s="734">
        <f>'23년(세부_실적)'!P228</f>
        <v>0</v>
      </c>
      <c r="Q199" s="688">
        <f>'23년(세부_실적)'!Q228</f>
        <v>102.432</v>
      </c>
      <c r="R199" s="575">
        <f>'23년(세부_실적)'!R228</f>
        <v>540.66029952000008</v>
      </c>
    </row>
    <row r="200" spans="2:18" outlineLevel="1">
      <c r="B200" s="691">
        <f>'23년(세부_실적)'!B229</f>
        <v>0</v>
      </c>
      <c r="C200" s="691">
        <f>'23년(세부_실적)'!C229</f>
        <v>0</v>
      </c>
      <c r="D200" s="691">
        <f>'23년(세부_실적)'!D229</f>
        <v>0</v>
      </c>
      <c r="E200" s="677" t="str">
        <f>'23년(세부_실적)'!E229</f>
        <v>A3514N_RPN</v>
      </c>
      <c r="F200" s="733" t="str">
        <f>'23년(세부_실적)'!F229</f>
        <v>990B</v>
      </c>
      <c r="G200" s="679" t="str">
        <f>'23년(세부_실적)'!G229</f>
        <v>구</v>
      </c>
      <c r="H200" s="679" t="str">
        <f>'23년(세부_실적)'!H229</f>
        <v>SY</v>
      </c>
      <c r="I200" s="677">
        <f>'23년(세부_실적)'!I229</f>
        <v>4.76</v>
      </c>
      <c r="J200" s="734">
        <f>'23년(세부_실적)'!J229</f>
        <v>0</v>
      </c>
      <c r="K200" s="677">
        <f>'23년(세부_실적)'!K229</f>
        <v>4.76</v>
      </c>
      <c r="L200" s="681">
        <f>'23년(세부_실적)'!L229</f>
        <v>0</v>
      </c>
      <c r="M200" s="677">
        <f>'23년(세부_실적)'!M229</f>
        <v>4.76</v>
      </c>
      <c r="N200" s="681">
        <f>'23년(세부_실적)'!N229</f>
        <v>0</v>
      </c>
      <c r="O200" s="735">
        <f>'23년(세부_실적)'!O229</f>
        <v>4.76</v>
      </c>
      <c r="P200" s="734">
        <f>'23년(세부_실적)'!P229</f>
        <v>0</v>
      </c>
      <c r="Q200" s="688">
        <f>'23년(세부_실적)'!Q229</f>
        <v>0</v>
      </c>
      <c r="R200" s="575">
        <f>'23년(세부_실적)'!R229</f>
        <v>0</v>
      </c>
    </row>
    <row r="201" spans="2:18" outlineLevel="1">
      <c r="B201" s="801" t="str">
        <f>'23년(세부_실적)'!B230</f>
        <v>AMTRAN</v>
      </c>
      <c r="C201" s="801" t="str">
        <f>'23년(세부_실적)'!C230</f>
        <v>Adaptor</v>
      </c>
      <c r="D201" s="801" t="str">
        <f>'23년(세부_실적)'!D230</f>
        <v>MNT</v>
      </c>
      <c r="E201" s="781" t="str">
        <f>'23년(세부_실적)'!E230</f>
        <v>A2514_RPN(BOE)</v>
      </c>
      <c r="F201" s="811" t="str">
        <f>'23년(세부_실적)'!F230</f>
        <v>989A</v>
      </c>
      <c r="G201" s="811" t="str">
        <f>'23년(세부_실적)'!G230</f>
        <v>구</v>
      </c>
      <c r="H201" s="679" t="str">
        <f>'23년(세부_실적)'!H230</f>
        <v>SY</v>
      </c>
      <c r="I201" s="677">
        <f>'23년(세부_실적)'!I230</f>
        <v>3.23</v>
      </c>
      <c r="J201" s="734">
        <f>'23년(세부_실적)'!J230</f>
        <v>0</v>
      </c>
      <c r="K201" s="677">
        <f>'23년(세부_실적)'!K230</f>
        <v>3.23</v>
      </c>
      <c r="L201" s="681">
        <f>'23년(세부_실적)'!L230</f>
        <v>0</v>
      </c>
      <c r="M201" s="677">
        <f>'23년(세부_실적)'!M230</f>
        <v>3.23</v>
      </c>
      <c r="N201" s="681">
        <f>'23년(세부_실적)'!N230</f>
        <v>0</v>
      </c>
      <c r="O201" s="735">
        <f>'23년(세부_실적)'!O230</f>
        <v>3.23</v>
      </c>
      <c r="P201" s="734">
        <f>'23년(세부_실적)'!P230</f>
        <v>0</v>
      </c>
      <c r="Q201" s="688">
        <f>'23년(세부_실적)'!Q230</f>
        <v>156.61199999999999</v>
      </c>
      <c r="R201" s="575">
        <f>'23년(세부_실적)'!R230</f>
        <v>655.78580322120001</v>
      </c>
    </row>
    <row r="202" spans="2:18" outlineLevel="1">
      <c r="B202" s="714">
        <f>'23년(세부_실적)'!B233</f>
        <v>0</v>
      </c>
      <c r="C202" s="714">
        <f>'23년(세부_실적)'!C233</f>
        <v>0</v>
      </c>
      <c r="D202" s="714">
        <f>'23년(세부_실적)'!D233</f>
        <v>0</v>
      </c>
      <c r="E202" s="677" t="str">
        <f>'23년(세부_실적)'!E233</f>
        <v>A3514N_RPN</v>
      </c>
      <c r="F202" s="679" t="str">
        <f>'23년(세부_실적)'!F233</f>
        <v>990B</v>
      </c>
      <c r="G202" s="733" t="str">
        <f>'23년(세부_실적)'!G233</f>
        <v>구</v>
      </c>
      <c r="H202" s="679" t="str">
        <f>'23년(세부_실적)'!H233</f>
        <v>SY</v>
      </c>
      <c r="I202" s="677">
        <f>'23년(세부_실적)'!I233</f>
        <v>4.76</v>
      </c>
      <c r="J202" s="734">
        <f>'23년(세부_실적)'!J233</f>
        <v>0</v>
      </c>
      <c r="K202" s="677">
        <f>'23년(세부_실적)'!K233</f>
        <v>4.76</v>
      </c>
      <c r="L202" s="681">
        <f>'23년(세부_실적)'!L233</f>
        <v>0</v>
      </c>
      <c r="M202" s="677">
        <f>'23년(세부_실적)'!M233</f>
        <v>4.76</v>
      </c>
      <c r="N202" s="681">
        <f>'23년(세부_실적)'!N233</f>
        <v>0</v>
      </c>
      <c r="O202" s="735">
        <f>'23년(세부_실적)'!O233</f>
        <v>4.76</v>
      </c>
      <c r="P202" s="734">
        <f>'23년(세부_실적)'!P233</f>
        <v>0</v>
      </c>
      <c r="Q202" s="688">
        <f>'23년(세부_실적)'!Q233</f>
        <v>0</v>
      </c>
      <c r="R202" s="575">
        <f>'23년(세부_실적)'!R233</f>
        <v>0</v>
      </c>
    </row>
    <row r="203" spans="2:18" outlineLevel="1">
      <c r="B203" s="691" t="str">
        <f>'23년(세부_실적)'!B238</f>
        <v>HKC</v>
      </c>
      <c r="C203" s="691" t="str">
        <f>'23년(세부_실적)'!C238</f>
        <v>Adaptor</v>
      </c>
      <c r="D203" s="691" t="str">
        <f>'23년(세부_실적)'!D238</f>
        <v>MNT</v>
      </c>
      <c r="E203" s="781" t="str">
        <f>'23년(세부_실적)'!E238</f>
        <v>A3514_FPN(VE)</v>
      </c>
      <c r="F203" s="811" t="str">
        <f>'23년(세부_실적)'!F238</f>
        <v>832A</v>
      </c>
      <c r="G203" s="811" t="str">
        <f>'23년(세부_실적)'!G238</f>
        <v>구</v>
      </c>
      <c r="H203" s="679" t="str">
        <f>'23년(세부_실적)'!H238</f>
        <v>SY</v>
      </c>
      <c r="I203" s="677">
        <f>'23년(세부_실적)'!I238</f>
        <v>3.54</v>
      </c>
      <c r="J203" s="734">
        <f>'23년(세부_실적)'!J238</f>
        <v>0</v>
      </c>
      <c r="K203" s="677">
        <f>'23년(세부_실적)'!K238</f>
        <v>3.54</v>
      </c>
      <c r="L203" s="681">
        <f>'23년(세부_실적)'!L238</f>
        <v>0</v>
      </c>
      <c r="M203" s="677">
        <f>'23년(세부_실적)'!M238</f>
        <v>3.54</v>
      </c>
      <c r="N203" s="681">
        <f>'23년(세부_실적)'!N238</f>
        <v>0</v>
      </c>
      <c r="O203" s="735">
        <f>'23년(세부_실적)'!O238</f>
        <v>3.54</v>
      </c>
      <c r="P203" s="734">
        <f>'23년(세부_실적)'!P238</f>
        <v>0</v>
      </c>
      <c r="Q203" s="688">
        <f>'23년(세부_실적)'!Q238</f>
        <v>0</v>
      </c>
      <c r="R203" s="575">
        <f>'23년(세부_실적)'!R238</f>
        <v>0</v>
      </c>
    </row>
    <row r="204" spans="2:18" outlineLevel="1">
      <c r="B204" s="691">
        <f>'23년(세부_실적)'!B239</f>
        <v>0</v>
      </c>
      <c r="C204" s="691">
        <f>'23년(세부_실적)'!C239</f>
        <v>0</v>
      </c>
      <c r="D204" s="691">
        <f>'23년(세부_실적)'!D239</f>
        <v>0</v>
      </c>
      <c r="E204" s="677" t="str">
        <f>'23년(세부_실적)'!E239</f>
        <v>A4514N_FPNA</v>
      </c>
      <c r="F204" s="679" t="str">
        <f>'23년(세부_실적)'!F239</f>
        <v>800C</v>
      </c>
      <c r="G204" s="679" t="str">
        <f>'23년(세부_실적)'!G239</f>
        <v>구</v>
      </c>
      <c r="H204" s="679" t="str">
        <f>'23년(세부_실적)'!H239</f>
        <v>SY</v>
      </c>
      <c r="I204" s="677">
        <f>'23년(세부_실적)'!I239</f>
        <v>5.43</v>
      </c>
      <c r="J204" s="734">
        <f>'23년(세부_실적)'!J239</f>
        <v>0</v>
      </c>
      <c r="K204" s="677">
        <f>'23년(세부_실적)'!K239</f>
        <v>5.43</v>
      </c>
      <c r="L204" s="681">
        <f>'23년(세부_실적)'!L239</f>
        <v>0</v>
      </c>
      <c r="M204" s="677">
        <f>'23년(세부_실적)'!M239</f>
        <v>5.43</v>
      </c>
      <c r="N204" s="681">
        <f>'23년(세부_실적)'!N239</f>
        <v>0</v>
      </c>
      <c r="O204" s="735">
        <f>'23년(세부_실적)'!O239</f>
        <v>5.43</v>
      </c>
      <c r="P204" s="734">
        <f>'23년(세부_실적)'!P239</f>
        <v>0</v>
      </c>
      <c r="Q204" s="688">
        <f>'23년(세부_실적)'!Q239</f>
        <v>0</v>
      </c>
      <c r="R204" s="575">
        <f>'23년(세부_실적)'!R239</f>
        <v>0</v>
      </c>
    </row>
    <row r="205" spans="2:18" outlineLevel="1">
      <c r="B205" s="691" t="e">
        <f>'23년(세부_실적)'!#REF!</f>
        <v>#REF!</v>
      </c>
      <c r="C205" s="691" t="e">
        <f>'23년(세부_실적)'!#REF!</f>
        <v>#REF!</v>
      </c>
      <c r="D205" s="691" t="e">
        <f>'23년(세부_실적)'!#REF!</f>
        <v>#REF!</v>
      </c>
      <c r="E205" s="677" t="e">
        <f>'23년(세부_실적)'!#REF!</f>
        <v>#REF!</v>
      </c>
      <c r="F205" s="679" t="e">
        <f>'23년(세부_실적)'!#REF!</f>
        <v>#REF!</v>
      </c>
      <c r="G205" s="679" t="e">
        <f>'23년(세부_실적)'!#REF!</f>
        <v>#REF!</v>
      </c>
      <c r="H205" s="679" t="e">
        <f>'23년(세부_실적)'!#REF!</f>
        <v>#REF!</v>
      </c>
      <c r="I205" s="826" t="e">
        <f>'23년(세부_실적)'!#REF!</f>
        <v>#REF!</v>
      </c>
      <c r="J205" s="734" t="e">
        <f>'23년(세부_실적)'!#REF!</f>
        <v>#REF!</v>
      </c>
      <c r="K205" s="677" t="e">
        <f>'23년(세부_실적)'!#REF!</f>
        <v>#REF!</v>
      </c>
      <c r="L205" s="681" t="e">
        <f>'23년(세부_실적)'!#REF!</f>
        <v>#REF!</v>
      </c>
      <c r="M205" s="677" t="e">
        <f>'23년(세부_실적)'!#REF!</f>
        <v>#REF!</v>
      </c>
      <c r="N205" s="681" t="e">
        <f>'23년(세부_실적)'!#REF!</f>
        <v>#REF!</v>
      </c>
      <c r="O205" s="735" t="e">
        <f>'23년(세부_실적)'!#REF!</f>
        <v>#REF!</v>
      </c>
      <c r="P205" s="734" t="e">
        <f>'23년(세부_실적)'!#REF!</f>
        <v>#REF!</v>
      </c>
      <c r="Q205" s="688" t="e">
        <f>'23년(세부_실적)'!#REF!</f>
        <v>#REF!</v>
      </c>
      <c r="R205" s="575" t="e">
        <f>'23년(세부_실적)'!#REF!</f>
        <v>#REF!</v>
      </c>
    </row>
    <row r="206" spans="2:18" outlineLevel="1">
      <c r="B206" s="691">
        <f>'23년(세부_실적)'!B240</f>
        <v>0</v>
      </c>
      <c r="C206" s="691">
        <f>'23년(세부_실적)'!C240</f>
        <v>0</v>
      </c>
      <c r="D206" s="691">
        <f>'23년(세부_실적)'!D240</f>
        <v>0</v>
      </c>
      <c r="E206" s="731" t="str">
        <f>'23년(세부_실적)'!E240</f>
        <v>A2514_RPN(BOE)</v>
      </c>
      <c r="F206" s="794" t="str">
        <f>'23년(세부_실적)'!F240</f>
        <v>989A</v>
      </c>
      <c r="G206" s="679" t="str">
        <f>'23년(세부_실적)'!G240</f>
        <v>구</v>
      </c>
      <c r="H206" s="679" t="str">
        <f>'23년(세부_실적)'!H240</f>
        <v>SY</v>
      </c>
      <c r="I206" s="677">
        <f>'23년(세부_실적)'!I240</f>
        <v>3.27</v>
      </c>
      <c r="J206" s="734">
        <f>'23년(세부_실적)'!J240</f>
        <v>0</v>
      </c>
      <c r="K206" s="677">
        <f>'23년(세부_실적)'!K240</f>
        <v>3.27</v>
      </c>
      <c r="L206" s="681">
        <f>'23년(세부_실적)'!L240</f>
        <v>0</v>
      </c>
      <c r="M206" s="677">
        <f>'23년(세부_실적)'!M240</f>
        <v>3.27</v>
      </c>
      <c r="N206" s="681">
        <f>'23년(세부_실적)'!N240</f>
        <v>0</v>
      </c>
      <c r="O206" s="735">
        <f>'23년(세부_실적)'!O240</f>
        <v>3.27</v>
      </c>
      <c r="P206" s="734">
        <f>'23년(세부_실적)'!P240</f>
        <v>0</v>
      </c>
      <c r="Q206" s="688">
        <f>'23년(세부_실적)'!Q240</f>
        <v>853.16000000000008</v>
      </c>
      <c r="R206" s="575">
        <f>'23년(세부_실적)'!R240</f>
        <v>3650.7390159768001</v>
      </c>
    </row>
    <row r="207" spans="2:18" outlineLevel="1">
      <c r="B207" s="691">
        <f>'23년(세부_실적)'!B241</f>
        <v>0</v>
      </c>
      <c r="C207" s="691">
        <f>'23년(세부_실적)'!C241</f>
        <v>0</v>
      </c>
      <c r="D207" s="691">
        <f>'23년(세부_실적)'!D241</f>
        <v>0</v>
      </c>
      <c r="E207" s="677" t="str">
        <f>'23년(세부_실적)'!E241</f>
        <v>A2514N_RPN(BOE)</v>
      </c>
      <c r="F207" s="733" t="str">
        <f>'23년(세부_실적)'!F241</f>
        <v>989B</v>
      </c>
      <c r="G207" s="733" t="str">
        <f>'23년(세부_실적)'!G241</f>
        <v>구</v>
      </c>
      <c r="H207" s="679" t="str">
        <f>'23년(세부_실적)'!H241</f>
        <v>SY</v>
      </c>
      <c r="I207" s="827">
        <f>'23년(세부_실적)'!I241</f>
        <v>3.91</v>
      </c>
      <c r="J207" s="734">
        <f>'23년(세부_실적)'!J241</f>
        <v>0</v>
      </c>
      <c r="K207" s="677">
        <f>'23년(세부_실적)'!K241</f>
        <v>3.91</v>
      </c>
      <c r="L207" s="681">
        <f>'23년(세부_실적)'!L241</f>
        <v>0</v>
      </c>
      <c r="M207" s="677">
        <f>'23년(세부_실적)'!M241</f>
        <v>3.91</v>
      </c>
      <c r="N207" s="681">
        <f>'23년(세부_실적)'!N241</f>
        <v>0</v>
      </c>
      <c r="O207" s="735">
        <f>'23년(세부_실적)'!O241</f>
        <v>3.91</v>
      </c>
      <c r="P207" s="734">
        <f>'23년(세부_실적)'!P241</f>
        <v>0</v>
      </c>
      <c r="Q207" s="688">
        <f>'23년(세부_실적)'!Q241</f>
        <v>9.5040000000000013</v>
      </c>
      <c r="R207" s="575">
        <f>'23년(세부_실적)'!R241</f>
        <v>48.329063904000009</v>
      </c>
    </row>
    <row r="208" spans="2:18" outlineLevel="1">
      <c r="B208" s="691" t="e">
        <f>'23년(세부_실적)'!#REF!</f>
        <v>#REF!</v>
      </c>
      <c r="C208" s="691" t="e">
        <f>'23년(세부_실적)'!#REF!</f>
        <v>#REF!</v>
      </c>
      <c r="D208" s="691" t="e">
        <f>'23년(세부_실적)'!#REF!</f>
        <v>#REF!</v>
      </c>
      <c r="E208" s="731" t="e">
        <f>'23년(세부_실적)'!#REF!</f>
        <v>#REF!</v>
      </c>
      <c r="F208" s="828" t="e">
        <f>'23년(세부_실적)'!#REF!</f>
        <v>#REF!</v>
      </c>
      <c r="G208" s="679" t="e">
        <f>'23년(세부_실적)'!#REF!</f>
        <v>#REF!</v>
      </c>
      <c r="H208" s="679" t="e">
        <f>'23년(세부_실적)'!#REF!</f>
        <v>#REF!</v>
      </c>
      <c r="I208" s="677" t="e">
        <f>'23년(세부_실적)'!#REF!</f>
        <v>#REF!</v>
      </c>
      <c r="J208" s="734" t="e">
        <f>'23년(세부_실적)'!#REF!</f>
        <v>#REF!</v>
      </c>
      <c r="K208" s="677" t="e">
        <f>'23년(세부_실적)'!#REF!</f>
        <v>#REF!</v>
      </c>
      <c r="L208" s="681" t="e">
        <f>'23년(세부_실적)'!#REF!</f>
        <v>#REF!</v>
      </c>
      <c r="M208" s="677" t="e">
        <f>'23년(세부_실적)'!#REF!</f>
        <v>#REF!</v>
      </c>
      <c r="N208" s="681" t="e">
        <f>'23년(세부_실적)'!#REF!</f>
        <v>#REF!</v>
      </c>
      <c r="O208" s="735" t="e">
        <f>'23년(세부_실적)'!#REF!</f>
        <v>#REF!</v>
      </c>
      <c r="P208" s="734" t="e">
        <f>'23년(세부_실적)'!#REF!</f>
        <v>#REF!</v>
      </c>
      <c r="Q208" s="688" t="e">
        <f>'23년(세부_실적)'!#REF!</f>
        <v>#REF!</v>
      </c>
      <c r="R208" s="575" t="e">
        <f>'23년(세부_실적)'!#REF!</f>
        <v>#REF!</v>
      </c>
    </row>
    <row r="209" spans="2:18" outlineLevel="1">
      <c r="B209" s="691">
        <f>'23년(세부_실적)'!B242</f>
        <v>0</v>
      </c>
      <c r="C209" s="691">
        <f>'23년(세부_실적)'!C242</f>
        <v>0</v>
      </c>
      <c r="D209" s="691">
        <f>'23년(세부_실적)'!D242</f>
        <v>0</v>
      </c>
      <c r="E209" s="677" t="str">
        <f>'23년(세부_실적)'!E242</f>
        <v>A3514_RPN</v>
      </c>
      <c r="F209" s="679" t="str">
        <f>'23년(세부_실적)'!F242</f>
        <v>990A</v>
      </c>
      <c r="G209" s="679" t="str">
        <f>'23년(세부_실적)'!G242</f>
        <v>구</v>
      </c>
      <c r="H209" s="679" t="str">
        <f>'23년(세부_실적)'!H242</f>
        <v>SY</v>
      </c>
      <c r="I209" s="829">
        <f>'23년(세부_실적)'!I242</f>
        <v>4</v>
      </c>
      <c r="J209" s="734">
        <f>'23년(세부_실적)'!J242</f>
        <v>0</v>
      </c>
      <c r="K209" s="677">
        <f>'23년(세부_실적)'!K242</f>
        <v>4</v>
      </c>
      <c r="L209" s="681">
        <f>'23년(세부_실적)'!L242</f>
        <v>0</v>
      </c>
      <c r="M209" s="677">
        <f>'23년(세부_실적)'!M242</f>
        <v>4</v>
      </c>
      <c r="N209" s="681">
        <f>'23년(세부_실적)'!N242</f>
        <v>0</v>
      </c>
      <c r="O209" s="735">
        <f>'23년(세부_실적)'!O242</f>
        <v>4</v>
      </c>
      <c r="P209" s="734">
        <f>'23년(세부_실적)'!P242</f>
        <v>0</v>
      </c>
      <c r="Q209" s="688">
        <f>'23년(세부_실적)'!Q242</f>
        <v>68.639999999999986</v>
      </c>
      <c r="R209" s="575">
        <f>'23년(세부_실적)'!R242</f>
        <v>359.04709631999998</v>
      </c>
    </row>
    <row r="210" spans="2:18" outlineLevel="1">
      <c r="B210" s="691" t="e">
        <f>'23년(세부_실적)'!#REF!</f>
        <v>#REF!</v>
      </c>
      <c r="C210" s="691" t="e">
        <f>'23년(세부_실적)'!#REF!</f>
        <v>#REF!</v>
      </c>
      <c r="D210" s="691" t="e">
        <f>'23년(세부_실적)'!#REF!</f>
        <v>#REF!</v>
      </c>
      <c r="E210" s="731" t="e">
        <f>'23년(세부_실적)'!#REF!</f>
        <v>#REF!</v>
      </c>
      <c r="F210" s="828" t="e">
        <f>'23년(세부_실적)'!#REF!</f>
        <v>#REF!</v>
      </c>
      <c r="G210" s="679" t="e">
        <f>'23년(세부_실적)'!#REF!</f>
        <v>#REF!</v>
      </c>
      <c r="H210" s="679" t="e">
        <f>'23년(세부_실적)'!#REF!</f>
        <v>#REF!</v>
      </c>
      <c r="I210" s="677" t="e">
        <f>'23년(세부_실적)'!#REF!</f>
        <v>#REF!</v>
      </c>
      <c r="J210" s="734" t="e">
        <f>'23년(세부_실적)'!#REF!</f>
        <v>#REF!</v>
      </c>
      <c r="K210" s="677" t="e">
        <f>'23년(세부_실적)'!#REF!</f>
        <v>#REF!</v>
      </c>
      <c r="L210" s="681" t="e">
        <f>'23년(세부_실적)'!#REF!</f>
        <v>#REF!</v>
      </c>
      <c r="M210" s="677" t="e">
        <f>'23년(세부_실적)'!#REF!</f>
        <v>#REF!</v>
      </c>
      <c r="N210" s="681" t="e">
        <f>'23년(세부_실적)'!#REF!</f>
        <v>#REF!</v>
      </c>
      <c r="O210" s="735" t="e">
        <f>'23년(세부_실적)'!#REF!</f>
        <v>#REF!</v>
      </c>
      <c r="P210" s="734" t="e">
        <f>'23년(세부_실적)'!#REF!</f>
        <v>#REF!</v>
      </c>
      <c r="Q210" s="688" t="e">
        <f>'23년(세부_실적)'!#REF!</f>
        <v>#REF!</v>
      </c>
      <c r="R210" s="575" t="e">
        <f>'23년(세부_실적)'!#REF!</f>
        <v>#REF!</v>
      </c>
    </row>
    <row r="211" spans="2:18" outlineLevel="1">
      <c r="B211" s="691">
        <f>'23년(세부_실적)'!B243</f>
        <v>0</v>
      </c>
      <c r="C211" s="691">
        <f>'23년(세부_실적)'!C243</f>
        <v>0</v>
      </c>
      <c r="D211" s="691">
        <f>'23년(세부_실적)'!D243</f>
        <v>0</v>
      </c>
      <c r="E211" s="677" t="str">
        <f>'23년(세부_실적)'!E243</f>
        <v>A3514N_RPN</v>
      </c>
      <c r="F211" s="679" t="str">
        <f>'23년(세부_실적)'!F243</f>
        <v>990B</v>
      </c>
      <c r="G211" s="733" t="str">
        <f>'23년(세부_실적)'!G243</f>
        <v>구</v>
      </c>
      <c r="H211" s="679" t="str">
        <f>'23년(세부_실적)'!H243</f>
        <v>SY</v>
      </c>
      <c r="I211" s="830">
        <f>'23년(세부_실적)'!I243</f>
        <v>4.76</v>
      </c>
      <c r="J211" s="734">
        <f>'23년(세부_실적)'!J243</f>
        <v>0</v>
      </c>
      <c r="K211" s="677">
        <f>'23년(세부_실적)'!K243</f>
        <v>4.76</v>
      </c>
      <c r="L211" s="681">
        <f>'23년(세부_실적)'!L243</f>
        <v>0</v>
      </c>
      <c r="M211" s="677">
        <f>'23년(세부_실적)'!M243</f>
        <v>4.76</v>
      </c>
      <c r="N211" s="681">
        <f>'23년(세부_실적)'!N243</f>
        <v>0</v>
      </c>
      <c r="O211" s="735">
        <f>'23년(세부_실적)'!O243</f>
        <v>4.76</v>
      </c>
      <c r="P211" s="734">
        <f>'23년(세부_실적)'!P243</f>
        <v>0</v>
      </c>
      <c r="Q211" s="688">
        <f>'23년(세부_실적)'!Q243</f>
        <v>17.952000000000002</v>
      </c>
      <c r="R211" s="575">
        <f>'23년(세부_실적)'!R243</f>
        <v>112.17200924159999</v>
      </c>
    </row>
    <row r="212" spans="2:18" outlineLevel="1">
      <c r="B212" s="691" t="e">
        <f>'23년(세부_실적)'!#REF!</f>
        <v>#REF!</v>
      </c>
      <c r="C212" s="691" t="e">
        <f>'23년(세부_실적)'!#REF!</f>
        <v>#REF!</v>
      </c>
      <c r="D212" s="691" t="e">
        <f>'23년(세부_실적)'!#REF!</f>
        <v>#REF!</v>
      </c>
      <c r="E212" s="731" t="e">
        <f>'23년(세부_실적)'!#REF!</f>
        <v>#REF!</v>
      </c>
      <c r="F212" s="828" t="e">
        <f>'23년(세부_실적)'!#REF!</f>
        <v>#REF!</v>
      </c>
      <c r="G212" s="679" t="e">
        <f>'23년(세부_실적)'!#REF!</f>
        <v>#REF!</v>
      </c>
      <c r="H212" s="679" t="e">
        <f>'23년(세부_실적)'!#REF!</f>
        <v>#REF!</v>
      </c>
      <c r="I212" s="677" t="e">
        <f>'23년(세부_실적)'!#REF!</f>
        <v>#REF!</v>
      </c>
      <c r="J212" s="734" t="e">
        <f>'23년(세부_실적)'!#REF!</f>
        <v>#REF!</v>
      </c>
      <c r="K212" s="677" t="e">
        <f>'23년(세부_실적)'!#REF!</f>
        <v>#REF!</v>
      </c>
      <c r="L212" s="681" t="e">
        <f>'23년(세부_실적)'!#REF!</f>
        <v>#REF!</v>
      </c>
      <c r="M212" s="677" t="e">
        <f>'23년(세부_실적)'!#REF!</f>
        <v>#REF!</v>
      </c>
      <c r="N212" s="681" t="e">
        <f>'23년(세부_실적)'!#REF!</f>
        <v>#REF!</v>
      </c>
      <c r="O212" s="735" t="e">
        <f>'23년(세부_실적)'!#REF!</f>
        <v>#REF!</v>
      </c>
      <c r="P212" s="734" t="e">
        <f>'23년(세부_실적)'!#REF!</f>
        <v>#REF!</v>
      </c>
      <c r="Q212" s="688" t="e">
        <f>'23년(세부_실적)'!#REF!</f>
        <v>#REF!</v>
      </c>
      <c r="R212" s="575" t="e">
        <f>'23년(세부_실적)'!#REF!</f>
        <v>#REF!</v>
      </c>
    </row>
    <row r="213" spans="2:18" outlineLevel="1">
      <c r="B213" s="801" t="str">
        <f>'23년(세부_실적)'!B244</f>
        <v>이랜텍</v>
      </c>
      <c r="C213" s="801">
        <f>'23년(세부_실적)'!C244</f>
        <v>0</v>
      </c>
      <c r="D213" s="801" t="str">
        <f>'23년(세부_실적)'!D244</f>
        <v>AV</v>
      </c>
      <c r="E213" s="781" t="str">
        <f>'23년(세부_실적)'!E244</f>
        <v>A4024_FPNT</v>
      </c>
      <c r="F213" s="811" t="str">
        <f>'23년(세부_실적)'!F244</f>
        <v>091A</v>
      </c>
      <c r="G213" s="831" t="str">
        <f>'23년(세부_실적)'!G244</f>
        <v>신</v>
      </c>
      <c r="H213" s="679" t="str">
        <f>'23년(세부_실적)'!H244</f>
        <v>SY</v>
      </c>
      <c r="I213" s="672">
        <f>'23년(세부_실적)'!I244</f>
        <v>6.1</v>
      </c>
      <c r="J213" s="734">
        <f>'23년(세부_실적)'!J244</f>
        <v>0</v>
      </c>
      <c r="K213" s="672">
        <f>'23년(세부_실적)'!K244</f>
        <v>6.1</v>
      </c>
      <c r="L213" s="681">
        <f>'23년(세부_실적)'!L244</f>
        <v>0</v>
      </c>
      <c r="M213" s="677">
        <f>'23년(세부_실적)'!M244</f>
        <v>6.1</v>
      </c>
      <c r="N213" s="681">
        <f>'23년(세부_실적)'!N244</f>
        <v>0</v>
      </c>
      <c r="O213" s="735">
        <f>'23년(세부_실적)'!O244</f>
        <v>6.1</v>
      </c>
      <c r="P213" s="734">
        <f>'23년(세부_실적)'!P244</f>
        <v>0</v>
      </c>
      <c r="Q213" s="688">
        <f>'23년(세부_실적)'!Q244</f>
        <v>1.008</v>
      </c>
      <c r="R213" s="575">
        <f>'23년(세부_실적)'!R244</f>
        <v>7.6594986719999998</v>
      </c>
    </row>
    <row r="214" spans="2:18" outlineLevel="1">
      <c r="B214" s="691">
        <f>'23년(세부_실적)'!B245</f>
        <v>0</v>
      </c>
      <c r="C214" s="691">
        <f>'23년(세부_실적)'!C245</f>
        <v>0</v>
      </c>
      <c r="D214" s="691">
        <f>'23년(세부_실적)'!D245</f>
        <v>0</v>
      </c>
      <c r="E214" s="677" t="str">
        <f>'23년(세부_실적)'!E245</f>
        <v>A6024N_FPNT</v>
      </c>
      <c r="F214" s="679" t="str">
        <f>'23년(세부_실적)'!F245</f>
        <v>-</v>
      </c>
      <c r="G214" s="831" t="str">
        <f>'23년(세부_실적)'!G245</f>
        <v>신</v>
      </c>
      <c r="H214" s="679" t="str">
        <f>'23년(세부_실적)'!H245</f>
        <v>SY</v>
      </c>
      <c r="I214" s="694">
        <f>'23년(세부_실적)'!I245</f>
        <v>7.6</v>
      </c>
      <c r="J214" s="734">
        <f>'23년(세부_실적)'!J245</f>
        <v>0</v>
      </c>
      <c r="K214" s="694">
        <f>'23년(세부_실적)'!K245</f>
        <v>7.6</v>
      </c>
      <c r="L214" s="681">
        <f>'23년(세부_실적)'!L245</f>
        <v>0</v>
      </c>
      <c r="M214" s="677">
        <f>'23년(세부_실적)'!M245</f>
        <v>7.6</v>
      </c>
      <c r="N214" s="681">
        <f>'23년(세부_실적)'!N245</f>
        <v>0</v>
      </c>
      <c r="O214" s="735">
        <f>'23년(세부_실적)'!O245</f>
        <v>7.6</v>
      </c>
      <c r="P214" s="734">
        <f>'23년(세부_실적)'!P245</f>
        <v>0</v>
      </c>
      <c r="Q214" s="688">
        <f>'23년(세부_실적)'!Q245</f>
        <v>0</v>
      </c>
      <c r="R214" s="575">
        <f>'23년(세부_실적)'!R245</f>
        <v>0</v>
      </c>
    </row>
    <row r="215" spans="2:18" outlineLevel="1">
      <c r="B215" s="801" t="str">
        <f>'23년(세부_실적)'!B246</f>
        <v>AUO</v>
      </c>
      <c r="C215" s="801" t="str">
        <f>'23년(세부_실적)'!C246</f>
        <v>Adaptor</v>
      </c>
      <c r="D215" s="801" t="str">
        <f>'23년(세부_실적)'!D246</f>
        <v>MNT</v>
      </c>
      <c r="E215" s="677" t="str">
        <f>'23년(세부_실적)'!E246</f>
        <v>A2514_RPN(BOE)</v>
      </c>
      <c r="F215" s="733" t="str">
        <f>'23년(세부_실적)'!F246</f>
        <v>989A</v>
      </c>
      <c r="G215" s="831" t="str">
        <f>'23년(세부_실적)'!G246</f>
        <v>신</v>
      </c>
      <c r="H215" s="679" t="str">
        <f>'23년(세부_실적)'!H246</f>
        <v>SY</v>
      </c>
      <c r="I215" s="677">
        <f>'23년(세부_실적)'!I246</f>
        <v>3.27</v>
      </c>
      <c r="J215" s="734">
        <f>'23년(세부_실적)'!J246</f>
        <v>0</v>
      </c>
      <c r="K215" s="677">
        <f>'23년(세부_실적)'!K246</f>
        <v>3.37</v>
      </c>
      <c r="L215" s="681">
        <f>'23년(세부_실적)'!L246</f>
        <v>0</v>
      </c>
      <c r="M215" s="677">
        <f>'23년(세부_실적)'!M246</f>
        <v>3.37</v>
      </c>
      <c r="N215" s="681">
        <f>'23년(세부_실적)'!N246</f>
        <v>0</v>
      </c>
      <c r="O215" s="735">
        <f>'23년(세부_실적)'!O246</f>
        <v>3.37</v>
      </c>
      <c r="P215" s="734">
        <f>'23년(세부_실적)'!P246</f>
        <v>0</v>
      </c>
      <c r="Q215" s="688">
        <f>'23년(세부_실적)'!Q246</f>
        <v>209.08800000000002</v>
      </c>
      <c r="R215" s="575">
        <f>'23년(세부_실적)'!R246</f>
        <v>910.24899979200006</v>
      </c>
    </row>
    <row r="216" spans="2:18" outlineLevel="1">
      <c r="B216" s="691">
        <f>'23년(세부_실적)'!B247</f>
        <v>0</v>
      </c>
      <c r="C216" s="691">
        <f>'23년(세부_실적)'!C247</f>
        <v>0</v>
      </c>
      <c r="D216" s="691">
        <f>'23년(세부_실적)'!D247</f>
        <v>0</v>
      </c>
      <c r="E216" s="677" t="str">
        <f>'23년(세부_실적)'!E247</f>
        <v>A2514N_RPN(BOE)</v>
      </c>
      <c r="F216" s="733" t="str">
        <f>'23년(세부_실적)'!F247</f>
        <v>989B</v>
      </c>
      <c r="G216" s="831" t="str">
        <f>'23년(세부_실적)'!G247</f>
        <v>신</v>
      </c>
      <c r="H216" s="679" t="str">
        <f>'23년(세부_실적)'!H247</f>
        <v>SY</v>
      </c>
      <c r="I216" s="677">
        <f>'23년(세부_실적)'!I247</f>
        <v>3.91</v>
      </c>
      <c r="J216" s="734">
        <f>'23년(세부_실적)'!J247</f>
        <v>0</v>
      </c>
      <c r="K216" s="677">
        <f>'23년(세부_실적)'!K247</f>
        <v>4.03</v>
      </c>
      <c r="L216" s="681">
        <f>'23년(세부_실적)'!L247</f>
        <v>0</v>
      </c>
      <c r="M216" s="677">
        <f>'23년(세부_실적)'!M247</f>
        <v>4.03</v>
      </c>
      <c r="N216" s="681">
        <f>'23년(세부_실적)'!N247</f>
        <v>0</v>
      </c>
      <c r="O216" s="735">
        <f>'23년(세부_실적)'!O247</f>
        <v>4.03</v>
      </c>
      <c r="P216" s="734">
        <f>'23년(세부_실적)'!P247</f>
        <v>0</v>
      </c>
      <c r="Q216" s="688">
        <f>'23년(세부_실적)'!Q247</f>
        <v>25.344000000000001</v>
      </c>
      <c r="R216" s="575">
        <f>'23년(세부_실적)'!R247</f>
        <v>131.13138593280001</v>
      </c>
    </row>
    <row r="217" spans="2:18" outlineLevel="1">
      <c r="B217" s="691">
        <f>'23년(세부_실적)'!B248</f>
        <v>0</v>
      </c>
      <c r="C217" s="691">
        <f>'23년(세부_실적)'!C248</f>
        <v>0</v>
      </c>
      <c r="D217" s="691">
        <f>'23년(세부_실적)'!D248</f>
        <v>0</v>
      </c>
      <c r="E217" s="677" t="str">
        <f>'23년(세부_실적)'!E248</f>
        <v>A3514_RPN</v>
      </c>
      <c r="F217" s="733" t="str">
        <f>'23년(세부_실적)'!F248</f>
        <v>990A</v>
      </c>
      <c r="G217" s="831" t="str">
        <f>'23년(세부_실적)'!G248</f>
        <v>신</v>
      </c>
      <c r="H217" s="679" t="str">
        <f>'23년(세부_실적)'!H248</f>
        <v>SY</v>
      </c>
      <c r="I217" s="677">
        <f>'23년(세부_실적)'!I248</f>
        <v>4</v>
      </c>
      <c r="J217" s="734">
        <f>'23년(세부_실적)'!J248</f>
        <v>0</v>
      </c>
      <c r="K217" s="677">
        <f>'23년(세부_실적)'!K248</f>
        <v>4.13</v>
      </c>
      <c r="L217" s="681">
        <f>'23년(세부_실적)'!L248</f>
        <v>0</v>
      </c>
      <c r="M217" s="677">
        <f>'23년(세부_실적)'!M248</f>
        <v>4.13</v>
      </c>
      <c r="N217" s="681">
        <f>'23년(세부_실적)'!N248</f>
        <v>0</v>
      </c>
      <c r="O217" s="735">
        <f>'23년(세부_실적)'!O248</f>
        <v>4.13</v>
      </c>
      <c r="P217" s="734">
        <f>'23년(세부_실적)'!P248</f>
        <v>0</v>
      </c>
      <c r="Q217" s="688">
        <f>'23년(세부_실적)'!Q248</f>
        <v>267.16800000000001</v>
      </c>
      <c r="R217" s="575">
        <f>'23년(세부_실적)'!R248</f>
        <v>1426.150644864</v>
      </c>
    </row>
    <row r="218" spans="2:18" outlineLevel="1">
      <c r="B218" s="691">
        <f>'23년(세부_실적)'!B249</f>
        <v>0</v>
      </c>
      <c r="C218" s="691">
        <f>'23년(세부_실적)'!C249</f>
        <v>0</v>
      </c>
      <c r="D218" s="691">
        <f>'23년(세부_실적)'!D249</f>
        <v>0</v>
      </c>
      <c r="E218" s="677" t="str">
        <f>'23년(세부_실적)'!E249</f>
        <v>A3514N_RPN</v>
      </c>
      <c r="F218" s="733" t="str">
        <f>'23년(세부_실적)'!F249</f>
        <v>990B</v>
      </c>
      <c r="G218" s="831" t="str">
        <f>'23년(세부_실적)'!G249</f>
        <v>신</v>
      </c>
      <c r="H218" s="679" t="str">
        <f>'23년(세부_실적)'!H249</f>
        <v>SY</v>
      </c>
      <c r="I218" s="677">
        <f>'23년(세부_실적)'!I249</f>
        <v>4.96</v>
      </c>
      <c r="J218" s="734">
        <f>'23년(세부_실적)'!J249</f>
        <v>0</v>
      </c>
      <c r="K218" s="677">
        <f>'23년(세부_실적)'!K249</f>
        <v>4.96</v>
      </c>
      <c r="L218" s="681">
        <f>'23년(세부_실적)'!L249</f>
        <v>0</v>
      </c>
      <c r="M218" s="677">
        <f>'23년(세부_실적)'!M249</f>
        <v>4.96</v>
      </c>
      <c r="N218" s="681">
        <f>'23년(세부_실적)'!N249</f>
        <v>0</v>
      </c>
      <c r="O218" s="735">
        <f>'23년(세부_실적)'!O249</f>
        <v>4.96</v>
      </c>
      <c r="P218" s="734">
        <f>'23년(세부_실적)'!P249</f>
        <v>0</v>
      </c>
      <c r="Q218" s="688">
        <f>'23년(세부_실적)'!Q249</f>
        <v>12.672000000000001</v>
      </c>
      <c r="R218" s="575">
        <f>'23년(세부_실적)'!R249</f>
        <v>82.710358579200005</v>
      </c>
    </row>
    <row r="219" spans="2:18" outlineLevel="1" collapsed="1">
      <c r="B219" s="805" t="str">
        <f>'23년(세부_실적)'!B254</f>
        <v>PESI</v>
      </c>
      <c r="C219" s="805" t="str">
        <f>'23년(세부_실적)'!C254</f>
        <v>Adaptor</v>
      </c>
      <c r="D219" s="805" t="str">
        <f>'23년(세부_실적)'!D254</f>
        <v>STB</v>
      </c>
      <c r="E219" s="677" t="str">
        <f>'23년(세부_실적)'!E254</f>
        <v>A3514_FPN(PS)</v>
      </c>
      <c r="F219" s="679" t="str">
        <f>'23년(세부_실적)'!F254</f>
        <v>832A</v>
      </c>
      <c r="G219" s="757" t="str">
        <f>'23년(세부_실적)'!G254</f>
        <v>구</v>
      </c>
      <c r="H219" s="679" t="str">
        <f>'23년(세부_실적)'!H254</f>
        <v>SY</v>
      </c>
      <c r="I219" s="694">
        <f>'23년(세부_실적)'!I254</f>
        <v>6.03</v>
      </c>
      <c r="J219" s="734">
        <f>'23년(세부_실적)'!J254</f>
        <v>0</v>
      </c>
      <c r="K219" s="677">
        <f>'23년(세부_실적)'!K254</f>
        <v>6.03</v>
      </c>
      <c r="L219" s="681">
        <f>'23년(세부_실적)'!L254</f>
        <v>0</v>
      </c>
      <c r="M219" s="677">
        <f>'23년(세부_실적)'!M254</f>
        <v>6.03</v>
      </c>
      <c r="N219" s="681">
        <f>'23년(세부_실적)'!N254</f>
        <v>0</v>
      </c>
      <c r="O219" s="735">
        <f>'23년(세부_실적)'!O254</f>
        <v>6.03</v>
      </c>
      <c r="P219" s="734">
        <f>'23년(세부_실적)'!P254</f>
        <v>0</v>
      </c>
      <c r="Q219" s="688">
        <f>'23년(세부_실적)'!Q254</f>
        <v>0</v>
      </c>
      <c r="R219" s="575">
        <f>'23년(세부_실적)'!R254</f>
        <v>0</v>
      </c>
    </row>
    <row r="220" spans="2:18" outlineLevel="1" collapsed="1">
      <c r="B220" s="691" t="str">
        <f>'23년(세부_실적)'!B255</f>
        <v>동아</v>
      </c>
      <c r="C220" s="801" t="str">
        <f>'23년(세부_실적)'!C255</f>
        <v>SMPS</v>
      </c>
      <c r="D220" s="801" t="str">
        <f>'23년(세부_실적)'!D255</f>
        <v>AV</v>
      </c>
      <c r="E220" s="781" t="str">
        <f>'23년(세부_실적)'!E255</f>
        <v>V200SR_EPN V</v>
      </c>
      <c r="F220" s="757" t="str">
        <f>'23년(세부_실적)'!F255</f>
        <v>323D</v>
      </c>
      <c r="G220" s="757" t="str">
        <f>'23년(세부_실적)'!G255</f>
        <v>구</v>
      </c>
      <c r="H220" s="679" t="str">
        <f>'23년(세부_실적)'!H255</f>
        <v>QD</v>
      </c>
      <c r="I220" s="672">
        <f>'23년(세부_실적)'!I255</f>
        <v>6.94</v>
      </c>
      <c r="J220" s="734">
        <f>'23년(세부_실적)'!J255</f>
        <v>0</v>
      </c>
      <c r="K220" s="677">
        <f>'23년(세부_실적)'!K255</f>
        <v>6.94</v>
      </c>
      <c r="L220" s="681">
        <f>'23년(세부_실적)'!L255</f>
        <v>0</v>
      </c>
      <c r="M220" s="677">
        <f>'23년(세부_실적)'!M255</f>
        <v>6.94</v>
      </c>
      <c r="N220" s="681">
        <f>'23년(세부_실적)'!N255</f>
        <v>0</v>
      </c>
      <c r="O220" s="735">
        <f>'23년(세부_실적)'!O255</f>
        <v>6.94</v>
      </c>
      <c r="P220" s="734">
        <f>'23년(세부_실적)'!P255</f>
        <v>0</v>
      </c>
      <c r="Q220" s="688">
        <f>'23년(세부_실적)'!Q255</f>
        <v>0</v>
      </c>
      <c r="R220" s="575">
        <f>'23년(세부_실적)'!R255</f>
        <v>0</v>
      </c>
    </row>
    <row r="221" spans="2:18" outlineLevel="1">
      <c r="B221" s="691">
        <f>'23년(세부_실적)'!B256</f>
        <v>0</v>
      </c>
      <c r="C221" s="691">
        <f>'23년(세부_실적)'!C256</f>
        <v>0</v>
      </c>
      <c r="D221" s="691">
        <f>'23년(세부_실적)'!D256</f>
        <v>0</v>
      </c>
      <c r="E221" s="832" t="str">
        <f>'23년(세부_실적)'!E256</f>
        <v>V200SR_EPN V (CKD)</v>
      </c>
      <c r="F221" s="757" t="str">
        <f>'23년(세부_실적)'!F256</f>
        <v>323D</v>
      </c>
      <c r="G221" s="757" t="str">
        <f>'23년(세부_실적)'!G256</f>
        <v>구</v>
      </c>
      <c r="H221" s="679" t="str">
        <f>'23년(세부_실적)'!H256</f>
        <v>QD</v>
      </c>
      <c r="I221" s="677">
        <f>'23년(세부_실적)'!I256</f>
        <v>7.82</v>
      </c>
      <c r="J221" s="734">
        <f>'23년(세부_실적)'!J256</f>
        <v>0</v>
      </c>
      <c r="K221" s="677">
        <f>'23년(세부_실적)'!K256</f>
        <v>7.82</v>
      </c>
      <c r="L221" s="681">
        <f>'23년(세부_실적)'!L256</f>
        <v>0</v>
      </c>
      <c r="M221" s="677">
        <f>'23년(세부_실적)'!M256</f>
        <v>7.82</v>
      </c>
      <c r="N221" s="681">
        <f>'23년(세부_실적)'!N256</f>
        <v>0</v>
      </c>
      <c r="O221" s="735">
        <f>'23년(세부_실적)'!O256</f>
        <v>7.82</v>
      </c>
      <c r="P221" s="734">
        <f>'23년(세부_실적)'!P256</f>
        <v>0</v>
      </c>
      <c r="Q221" s="688">
        <f>'23년(세부_실적)'!Q256</f>
        <v>0</v>
      </c>
      <c r="R221" s="575">
        <f>'23년(세부_실적)'!R256</f>
        <v>0</v>
      </c>
    </row>
    <row r="222" spans="2:18" outlineLevel="1">
      <c r="B222" s="691">
        <f>'23년(세부_실적)'!B257</f>
        <v>0</v>
      </c>
      <c r="C222" s="691">
        <f>'23년(세부_실적)'!C257</f>
        <v>0</v>
      </c>
      <c r="D222" s="691">
        <f>'23년(세부_실적)'!D257</f>
        <v>0</v>
      </c>
      <c r="E222" s="677" t="str">
        <f>'23년(세부_실적)'!E257</f>
        <v>V200SRN_EPN V</v>
      </c>
      <c r="F222" s="733" t="str">
        <f>'23년(세부_실적)'!F257</f>
        <v>323E</v>
      </c>
      <c r="G222" s="679" t="str">
        <f>'23년(세부_실적)'!G257</f>
        <v>구</v>
      </c>
      <c r="H222" s="679" t="str">
        <f>'23년(세부_실적)'!H257</f>
        <v>QD</v>
      </c>
      <c r="I222" s="795">
        <f>'23년(세부_실적)'!I257</f>
        <v>7.56</v>
      </c>
      <c r="J222" s="734">
        <f>'23년(세부_실적)'!J257</f>
        <v>0</v>
      </c>
      <c r="K222" s="677">
        <f>'23년(세부_실적)'!K257</f>
        <v>7.56</v>
      </c>
      <c r="L222" s="681">
        <f>'23년(세부_실적)'!L257</f>
        <v>0</v>
      </c>
      <c r="M222" s="677">
        <f>'23년(세부_실적)'!M257</f>
        <v>7.56</v>
      </c>
      <c r="N222" s="681">
        <f>'23년(세부_실적)'!N257</f>
        <v>0</v>
      </c>
      <c r="O222" s="735">
        <f>'23년(세부_실적)'!O257</f>
        <v>7.56</v>
      </c>
      <c r="P222" s="734">
        <f>'23년(세부_실적)'!P257</f>
        <v>0</v>
      </c>
      <c r="Q222" s="688">
        <f>'23년(세부_실적)'!Q257</f>
        <v>0</v>
      </c>
      <c r="R222" s="575">
        <f>'23년(세부_실적)'!R257</f>
        <v>0</v>
      </c>
    </row>
    <row r="223" spans="2:18" outlineLevel="1">
      <c r="B223" s="691">
        <f>'23년(세부_실적)'!B259</f>
        <v>0</v>
      </c>
      <c r="C223" s="691">
        <f>'23년(세부_실적)'!C259</f>
        <v>0</v>
      </c>
      <c r="D223" s="691">
        <f>'23년(세부_실적)'!D259</f>
        <v>0</v>
      </c>
      <c r="E223" s="832" t="str">
        <f>'23년(세부_실적)'!E259</f>
        <v>V250S_APND</v>
      </c>
      <c r="F223" s="757" t="str">
        <f>'23년(세부_실적)'!F259</f>
        <v>-</v>
      </c>
      <c r="G223" s="831" t="str">
        <f>'23년(세부_실적)'!G259</f>
        <v>신</v>
      </c>
      <c r="H223" s="679" t="str">
        <f>'23년(세부_실적)'!H259</f>
        <v>SY</v>
      </c>
      <c r="I223" s="677">
        <f>'23년(세부_실적)'!I259</f>
        <v>8.51</v>
      </c>
      <c r="J223" s="734">
        <f>'23년(세부_실적)'!J259</f>
        <v>0</v>
      </c>
      <c r="K223" s="677">
        <f>'23년(세부_실적)'!K259</f>
        <v>8.41</v>
      </c>
      <c r="L223" s="681">
        <f>'23년(세부_실적)'!L259</f>
        <v>0</v>
      </c>
      <c r="M223" s="677">
        <f>'23년(세부_실적)'!M259</f>
        <v>8.41</v>
      </c>
      <c r="N223" s="681">
        <f>'23년(세부_실적)'!N259</f>
        <v>0</v>
      </c>
      <c r="O223" s="735">
        <f>'23년(세부_실적)'!O259</f>
        <v>8.41</v>
      </c>
      <c r="P223" s="734">
        <f>'23년(세부_실적)'!P259</f>
        <v>0</v>
      </c>
      <c r="Q223" s="688">
        <f>'23년(세부_실적)'!Q259</f>
        <v>501.67999999999995</v>
      </c>
      <c r="R223" s="575">
        <f>'23년(세부_실적)'!R259</f>
        <v>5528.7134335599994</v>
      </c>
    </row>
    <row r="224" spans="2:18" outlineLevel="1">
      <c r="B224" s="691">
        <f>'23년(세부_실적)'!B260</f>
        <v>0</v>
      </c>
      <c r="C224" s="691">
        <f>'23년(세부_실적)'!C260</f>
        <v>0</v>
      </c>
      <c r="D224" s="691">
        <f>'23년(세부_실적)'!D260</f>
        <v>0</v>
      </c>
      <c r="E224" s="832" t="str">
        <f>'23년(세부_실적)'!E260</f>
        <v>V250SN_APND</v>
      </c>
      <c r="F224" s="757" t="str">
        <f>'23년(세부_실적)'!F260</f>
        <v>-</v>
      </c>
      <c r="G224" s="831" t="str">
        <f>'23년(세부_실적)'!G260</f>
        <v>신</v>
      </c>
      <c r="H224" s="679" t="str">
        <f>'23년(세부_실적)'!H260</f>
        <v>SY</v>
      </c>
      <c r="I224" s="677">
        <f>'23년(세부_실적)'!I260</f>
        <v>8.8699999999999992</v>
      </c>
      <c r="J224" s="734">
        <f>'23년(세부_실적)'!J260</f>
        <v>0</v>
      </c>
      <c r="K224" s="677">
        <f>'23년(세부_실적)'!K260</f>
        <v>8.8699999999999992</v>
      </c>
      <c r="L224" s="681">
        <f>'23년(세부_실적)'!L260</f>
        <v>0</v>
      </c>
      <c r="M224" s="677">
        <f>'23년(세부_실적)'!M260</f>
        <v>8.8699999999999992</v>
      </c>
      <c r="N224" s="681">
        <f>'23년(세부_실적)'!N260</f>
        <v>0</v>
      </c>
      <c r="O224" s="735">
        <f>'23년(세부_실적)'!O260</f>
        <v>8.8699999999999992</v>
      </c>
      <c r="P224" s="734">
        <f>'23년(세부_실적)'!P260</f>
        <v>0</v>
      </c>
      <c r="Q224" s="688">
        <f>'23년(세부_실적)'!Q260</f>
        <v>56.76</v>
      </c>
      <c r="R224" s="575">
        <f>'23년(세부_실적)'!R260</f>
        <v>658.57094676799989</v>
      </c>
    </row>
    <row r="225" spans="2:18" outlineLevel="1">
      <c r="B225" s="691">
        <f>'23년(세부_실적)'!B261</f>
        <v>0</v>
      </c>
      <c r="C225" s="691">
        <f>'23년(세부_실적)'!C261</f>
        <v>0</v>
      </c>
      <c r="D225" s="691">
        <f>'23년(세부_실적)'!D261</f>
        <v>0</v>
      </c>
      <c r="E225" s="677" t="str">
        <f>'23년(세부_실적)'!E261</f>
        <v>V250S_APND (CKD)</v>
      </c>
      <c r="F225" s="733" t="str">
        <f>'23년(세부_실적)'!F261</f>
        <v>-</v>
      </c>
      <c r="G225" s="831" t="str">
        <f>'23년(세부_실적)'!G261</f>
        <v>신</v>
      </c>
      <c r="H225" s="679" t="str">
        <f>'23년(세부_실적)'!H261</f>
        <v>SY</v>
      </c>
      <c r="I225" s="677">
        <f>'23년(세부_실적)'!I261</f>
        <v>9.5</v>
      </c>
      <c r="J225" s="734">
        <f>'23년(세부_실적)'!J261</f>
        <v>0</v>
      </c>
      <c r="K225" s="677">
        <f>'23년(세부_실적)'!K261</f>
        <v>9.5</v>
      </c>
      <c r="L225" s="681">
        <f>'23년(세부_실적)'!L261</f>
        <v>0</v>
      </c>
      <c r="M225" s="677">
        <f>'23년(세부_실적)'!M261</f>
        <v>9.5</v>
      </c>
      <c r="N225" s="681">
        <f>'23년(세부_실적)'!N261</f>
        <v>0</v>
      </c>
      <c r="O225" s="735">
        <f>'23년(세부_실적)'!O261</f>
        <v>9.5</v>
      </c>
      <c r="P225" s="734">
        <f>'23년(세부_실적)'!P261</f>
        <v>0</v>
      </c>
      <c r="Q225" s="688">
        <f>'23년(세부_실적)'!Q261</f>
        <v>30.627000000000002</v>
      </c>
      <c r="R225" s="575">
        <f>'23년(세부_실적)'!R261</f>
        <v>376.61126858499995</v>
      </c>
    </row>
    <row r="226" spans="2:18" outlineLevel="1">
      <c r="B226" s="691">
        <f>'23년(세부_실적)'!B263</f>
        <v>0</v>
      </c>
      <c r="C226" s="691">
        <f>'23년(세부_실적)'!C263</f>
        <v>0</v>
      </c>
      <c r="D226" s="691">
        <f>'23년(세부_실적)'!D263</f>
        <v>0</v>
      </c>
      <c r="E226" s="677" t="str">
        <f>'23년(세부_실적)'!E263</f>
        <v>V220SN_BPN</v>
      </c>
      <c r="F226" s="679" t="str">
        <f>'23년(세부_실적)'!F263</f>
        <v>5048B</v>
      </c>
      <c r="G226" s="831" t="str">
        <f>'23년(세부_실적)'!G263</f>
        <v>신</v>
      </c>
      <c r="H226" s="679" t="str">
        <f>'23년(세부_실적)'!H263</f>
        <v>SY</v>
      </c>
      <c r="I226" s="677">
        <f>'23년(세부_실적)'!I263</f>
        <v>8.0399999999999991</v>
      </c>
      <c r="J226" s="734">
        <f>'23년(세부_실적)'!J263</f>
        <v>0</v>
      </c>
      <c r="K226" s="677">
        <f>'23년(세부_실적)'!K263</f>
        <v>8.0399999999999991</v>
      </c>
      <c r="L226" s="681">
        <f>'23년(세부_실적)'!L263</f>
        <v>0</v>
      </c>
      <c r="M226" s="677">
        <f>'23년(세부_실적)'!M263</f>
        <v>8.0399999999999991</v>
      </c>
      <c r="N226" s="681">
        <f>'23년(세부_실적)'!N263</f>
        <v>0</v>
      </c>
      <c r="O226" s="735">
        <f>'23년(세부_실적)'!O263</f>
        <v>8.0399999999999991</v>
      </c>
      <c r="P226" s="734">
        <f>'23년(세부_실적)'!P263</f>
        <v>0</v>
      </c>
      <c r="Q226" s="688">
        <f>'23년(세부_실적)'!Q263</f>
        <v>0</v>
      </c>
      <c r="R226" s="575">
        <f>'23년(세부_실적)'!R263</f>
        <v>0</v>
      </c>
    </row>
    <row r="227" spans="2:18" outlineLevel="1">
      <c r="B227" s="691" t="e">
        <f>'23년(세부_실적)'!#REF!</f>
        <v>#REF!</v>
      </c>
      <c r="C227" s="691" t="e">
        <f>'23년(세부_실적)'!#REF!</f>
        <v>#REF!</v>
      </c>
      <c r="D227" s="691" t="e">
        <f>'23년(세부_실적)'!#REF!</f>
        <v>#REF!</v>
      </c>
      <c r="E227" s="781" t="e">
        <f>'23년(세부_실적)'!#REF!</f>
        <v>#REF!</v>
      </c>
      <c r="F227" s="811" t="e">
        <f>'23년(세부_실적)'!#REF!</f>
        <v>#REF!</v>
      </c>
      <c r="G227" s="811" t="e">
        <f>'23년(세부_실적)'!#REF!</f>
        <v>#REF!</v>
      </c>
      <c r="H227" s="679" t="e">
        <f>'23년(세부_실적)'!#REF!</f>
        <v>#REF!</v>
      </c>
      <c r="I227" s="781" t="e">
        <f>'23년(세부_실적)'!#REF!</f>
        <v>#REF!</v>
      </c>
      <c r="J227" s="734" t="e">
        <f>'23년(세부_실적)'!#REF!</f>
        <v>#REF!</v>
      </c>
      <c r="K227" s="677" t="e">
        <f>'23년(세부_실적)'!#REF!</f>
        <v>#REF!</v>
      </c>
      <c r="L227" s="681" t="e">
        <f>'23년(세부_실적)'!#REF!</f>
        <v>#REF!</v>
      </c>
      <c r="M227" s="677" t="e">
        <f>'23년(세부_실적)'!#REF!</f>
        <v>#REF!</v>
      </c>
      <c r="N227" s="681" t="e">
        <f>'23년(세부_실적)'!#REF!</f>
        <v>#REF!</v>
      </c>
      <c r="O227" s="735" t="e">
        <f>'23년(세부_실적)'!#REF!</f>
        <v>#REF!</v>
      </c>
      <c r="P227" s="734" t="e">
        <f>'23년(세부_실적)'!#REF!</f>
        <v>#REF!</v>
      </c>
      <c r="Q227" s="688" t="e">
        <f>'23년(세부_실적)'!#REF!</f>
        <v>#REF!</v>
      </c>
      <c r="R227" s="575" t="e">
        <f>'23년(세부_실적)'!#REF!</f>
        <v>#REF!</v>
      </c>
    </row>
    <row r="228" spans="2:18" outlineLevel="1">
      <c r="B228" s="691" t="e">
        <f>'23년(세부_실적)'!#REF!</f>
        <v>#REF!</v>
      </c>
      <c r="C228" s="691" t="e">
        <f>'23년(세부_실적)'!#REF!</f>
        <v>#REF!</v>
      </c>
      <c r="D228" s="691" t="e">
        <f>'23년(세부_실적)'!#REF!</f>
        <v>#REF!</v>
      </c>
      <c r="E228" s="677" t="e">
        <f>'23년(세부_실적)'!#REF!</f>
        <v>#REF!</v>
      </c>
      <c r="F228" s="811" t="e">
        <f>'23년(세부_실적)'!#REF!</f>
        <v>#REF!</v>
      </c>
      <c r="G228" s="831" t="e">
        <f>'23년(세부_실적)'!#REF!</f>
        <v>#REF!</v>
      </c>
      <c r="H228" s="679" t="e">
        <f>'23년(세부_실적)'!#REF!</f>
        <v>#REF!</v>
      </c>
      <c r="I228" s="677" t="e">
        <f>'23년(세부_실적)'!#REF!</f>
        <v>#REF!</v>
      </c>
      <c r="J228" s="734" t="e">
        <f>'23년(세부_실적)'!#REF!</f>
        <v>#REF!</v>
      </c>
      <c r="K228" s="677" t="e">
        <f>'23년(세부_실적)'!#REF!</f>
        <v>#REF!</v>
      </c>
      <c r="L228" s="681" t="e">
        <f>'23년(세부_실적)'!#REF!</f>
        <v>#REF!</v>
      </c>
      <c r="M228" s="677" t="e">
        <f>'23년(세부_실적)'!#REF!</f>
        <v>#REF!</v>
      </c>
      <c r="N228" s="681" t="e">
        <f>'23년(세부_실적)'!#REF!</f>
        <v>#REF!</v>
      </c>
      <c r="O228" s="735" t="e">
        <f>'23년(세부_실적)'!#REF!</f>
        <v>#REF!</v>
      </c>
      <c r="P228" s="734" t="e">
        <f>'23년(세부_실적)'!#REF!</f>
        <v>#REF!</v>
      </c>
      <c r="Q228" s="688" t="e">
        <f>'23년(세부_실적)'!#REF!</f>
        <v>#REF!</v>
      </c>
      <c r="R228" s="575" t="e">
        <f>'23년(세부_실적)'!#REF!</f>
        <v>#REF!</v>
      </c>
    </row>
    <row r="229" spans="2:18" outlineLevel="1">
      <c r="B229" s="691">
        <f>'23년(세부_실적)'!B267</f>
        <v>0</v>
      </c>
      <c r="C229" s="691">
        <f>'23년(세부_실적)'!C267</f>
        <v>0</v>
      </c>
      <c r="D229" s="691">
        <f>'23년(세부_실적)'!D267</f>
        <v>0</v>
      </c>
      <c r="E229" s="677" t="str">
        <f>'23년(세부_실적)'!E267</f>
        <v>A6024N_FPN_C(DA)</v>
      </c>
      <c r="F229" s="811" t="str">
        <f>'23년(세부_실적)'!F267</f>
        <v>799B</v>
      </c>
      <c r="G229" s="831" t="str">
        <f>'23년(세부_실적)'!G267</f>
        <v>신</v>
      </c>
      <c r="H229" s="679" t="str">
        <f>'23년(세부_실적)'!H267</f>
        <v>SY</v>
      </c>
      <c r="I229" s="677">
        <f>'23년(세부_실적)'!I267</f>
        <v>7.49</v>
      </c>
      <c r="J229" s="734">
        <f>'23년(세부_실적)'!J267</f>
        <v>0</v>
      </c>
      <c r="K229" s="677">
        <f>'23년(세부_실적)'!K267</f>
        <v>7.49</v>
      </c>
      <c r="L229" s="681">
        <f>'23년(세부_실적)'!L267</f>
        <v>0</v>
      </c>
      <c r="M229" s="677">
        <f>'23년(세부_실적)'!M267</f>
        <v>7.49</v>
      </c>
      <c r="N229" s="681">
        <f>'23년(세부_실적)'!N267</f>
        <v>0</v>
      </c>
      <c r="O229" s="735">
        <f>'23년(세부_실적)'!O267</f>
        <v>7.49</v>
      </c>
      <c r="P229" s="734">
        <f>'23년(세부_실적)'!P267</f>
        <v>0</v>
      </c>
      <c r="Q229" s="688">
        <f>'23년(세부_실적)'!Q267</f>
        <v>55.061999999999998</v>
      </c>
      <c r="R229" s="575">
        <f>'23년(세부_실적)'!R267</f>
        <v>540.0127750122</v>
      </c>
    </row>
    <row r="230" spans="2:18" outlineLevel="1">
      <c r="B230" s="691">
        <f>'23년(세부_실적)'!B268</f>
        <v>0</v>
      </c>
      <c r="C230" s="691">
        <f>'23년(세부_실적)'!C268</f>
        <v>0</v>
      </c>
      <c r="D230" s="691">
        <f>'23년(세부_실적)'!D268</f>
        <v>0</v>
      </c>
      <c r="E230" s="677" t="str">
        <f>'23년(세부_실적)'!E268</f>
        <v>A6024N_FPN(D)</v>
      </c>
      <c r="F230" s="811" t="str">
        <f>'23년(세부_실적)'!F268</f>
        <v>799B</v>
      </c>
      <c r="G230" s="831" t="str">
        <f>'23년(세부_실적)'!G268</f>
        <v>신</v>
      </c>
      <c r="H230" s="679" t="str">
        <f>'23년(세부_실적)'!H268</f>
        <v>SY</v>
      </c>
      <c r="I230" s="677">
        <f>'23년(세부_실적)'!I268</f>
        <v>7.13</v>
      </c>
      <c r="J230" s="734">
        <f>'23년(세부_실적)'!J268</f>
        <v>0</v>
      </c>
      <c r="K230" s="677">
        <f>'23년(세부_실적)'!K268</f>
        <v>7.13</v>
      </c>
      <c r="L230" s="681">
        <f>'23년(세부_실적)'!L268</f>
        <v>0</v>
      </c>
      <c r="M230" s="677">
        <f>'23년(세부_실적)'!M268</f>
        <v>7.13</v>
      </c>
      <c r="N230" s="681">
        <f>'23년(세부_실적)'!N268</f>
        <v>0</v>
      </c>
      <c r="O230" s="735">
        <f>'23년(세부_실적)'!O268</f>
        <v>7.13</v>
      </c>
      <c r="P230" s="734">
        <f>'23년(세부_실적)'!P268</f>
        <v>0</v>
      </c>
      <c r="Q230" s="688">
        <f>'23년(세부_실적)'!Q268</f>
        <v>0</v>
      </c>
      <c r="R230" s="575">
        <f>'23년(세부_실적)'!R268</f>
        <v>0</v>
      </c>
    </row>
    <row r="231" spans="2:18" outlineLevel="1">
      <c r="B231" s="691" t="e">
        <f>'23년(세부_실적)'!#REF!</f>
        <v>#REF!</v>
      </c>
      <c r="C231" s="691" t="e">
        <f>'23년(세부_실적)'!#REF!</f>
        <v>#REF!</v>
      </c>
      <c r="D231" s="691" t="e">
        <f>'23년(세부_실적)'!#REF!</f>
        <v>#REF!</v>
      </c>
      <c r="E231" s="677" t="e">
        <f>'23년(세부_실적)'!#REF!</f>
        <v>#REF!</v>
      </c>
      <c r="F231" s="733" t="e">
        <f>'23년(세부_실적)'!#REF!</f>
        <v>#REF!</v>
      </c>
      <c r="G231" s="733" t="e">
        <f>'23년(세부_실적)'!#REF!</f>
        <v>#REF!</v>
      </c>
      <c r="H231" s="679" t="e">
        <f>'23년(세부_실적)'!#REF!</f>
        <v>#REF!</v>
      </c>
      <c r="I231" s="677" t="e">
        <f>'23년(세부_실적)'!#REF!</f>
        <v>#REF!</v>
      </c>
      <c r="J231" s="775" t="e">
        <f>'23년(세부_실적)'!#REF!</f>
        <v>#REF!</v>
      </c>
      <c r="K231" s="781" t="e">
        <f>'23년(세부_실적)'!#REF!</f>
        <v>#REF!</v>
      </c>
      <c r="L231" s="782" t="e">
        <f>'23년(세부_실적)'!#REF!</f>
        <v>#REF!</v>
      </c>
      <c r="M231" s="781" t="e">
        <f>'23년(세부_실적)'!#REF!</f>
        <v>#REF!</v>
      </c>
      <c r="N231" s="782" t="e">
        <f>'23년(세부_실적)'!#REF!</f>
        <v>#REF!</v>
      </c>
      <c r="O231" s="823" t="e">
        <f>'23년(세부_실적)'!#REF!</f>
        <v>#REF!</v>
      </c>
      <c r="P231" s="775" t="e">
        <f>'23년(세부_실적)'!#REF!</f>
        <v>#REF!</v>
      </c>
      <c r="Q231" s="833" t="e">
        <f>'23년(세부_실적)'!#REF!</f>
        <v>#REF!</v>
      </c>
      <c r="R231" s="598" t="e">
        <f>'23년(세부_실적)'!#REF!</f>
        <v>#REF!</v>
      </c>
    </row>
    <row r="232" spans="2:18" outlineLevel="1">
      <c r="B232" s="691" t="e">
        <f>'23년(세부_실적)'!#REF!</f>
        <v>#REF!</v>
      </c>
      <c r="C232" s="691" t="e">
        <f>'23년(세부_실적)'!#REF!</f>
        <v>#REF!</v>
      </c>
      <c r="D232" s="691" t="e">
        <f>'23년(세부_실적)'!#REF!</f>
        <v>#REF!</v>
      </c>
      <c r="E232" s="677" t="e">
        <f>'23년(세부_실적)'!#REF!</f>
        <v>#REF!</v>
      </c>
      <c r="F232" s="733" t="e">
        <f>'23년(세부_실적)'!#REF!</f>
        <v>#REF!</v>
      </c>
      <c r="G232" s="831" t="e">
        <f>'23년(세부_실적)'!#REF!</f>
        <v>#REF!</v>
      </c>
      <c r="H232" s="679" t="e">
        <f>'23년(세부_실적)'!#REF!</f>
        <v>#REF!</v>
      </c>
      <c r="I232" s="677" t="e">
        <f>'23년(세부_실적)'!#REF!</f>
        <v>#REF!</v>
      </c>
      <c r="J232" s="734" t="e">
        <f>'23년(세부_실적)'!#REF!</f>
        <v>#REF!</v>
      </c>
      <c r="K232" s="677" t="e">
        <f>'23년(세부_실적)'!#REF!</f>
        <v>#REF!</v>
      </c>
      <c r="L232" s="681" t="e">
        <f>'23년(세부_실적)'!#REF!</f>
        <v>#REF!</v>
      </c>
      <c r="M232" s="677" t="e">
        <f>'23년(세부_실적)'!#REF!</f>
        <v>#REF!</v>
      </c>
      <c r="N232" s="681" t="e">
        <f>'23년(세부_실적)'!#REF!</f>
        <v>#REF!</v>
      </c>
      <c r="O232" s="735" t="e">
        <f>'23년(세부_실적)'!#REF!</f>
        <v>#REF!</v>
      </c>
      <c r="P232" s="734" t="e">
        <f>'23년(세부_실적)'!#REF!</f>
        <v>#REF!</v>
      </c>
      <c r="Q232" s="688" t="e">
        <f>'23년(세부_실적)'!#REF!</f>
        <v>#REF!</v>
      </c>
      <c r="R232" s="575" t="e">
        <f>'23년(세부_실적)'!#REF!</f>
        <v>#REF!</v>
      </c>
    </row>
    <row r="233" spans="2:18" outlineLevel="1">
      <c r="B233" s="691" t="e">
        <f>'23년(세부_실적)'!#REF!</f>
        <v>#REF!</v>
      </c>
      <c r="C233" s="691" t="e">
        <f>'23년(세부_실적)'!#REF!</f>
        <v>#REF!</v>
      </c>
      <c r="D233" s="691" t="e">
        <f>'23년(세부_실적)'!#REF!</f>
        <v>#REF!</v>
      </c>
      <c r="E233" s="677" t="e">
        <f>'23년(세부_실적)'!#REF!</f>
        <v>#REF!</v>
      </c>
      <c r="F233" s="733" t="e">
        <f>'23년(세부_실적)'!#REF!</f>
        <v>#REF!</v>
      </c>
      <c r="G233" s="831" t="e">
        <f>'23년(세부_실적)'!#REF!</f>
        <v>#REF!</v>
      </c>
      <c r="H233" s="679" t="e">
        <f>'23년(세부_실적)'!#REF!</f>
        <v>#REF!</v>
      </c>
      <c r="I233" s="677" t="e">
        <f>'23년(세부_실적)'!#REF!</f>
        <v>#REF!</v>
      </c>
      <c r="J233" s="734" t="e">
        <f>'23년(세부_실적)'!#REF!</f>
        <v>#REF!</v>
      </c>
      <c r="K233" s="677" t="e">
        <f>'23년(세부_실적)'!#REF!</f>
        <v>#REF!</v>
      </c>
      <c r="L233" s="681" t="e">
        <f>'23년(세부_실적)'!#REF!</f>
        <v>#REF!</v>
      </c>
      <c r="M233" s="677" t="e">
        <f>'23년(세부_실적)'!#REF!</f>
        <v>#REF!</v>
      </c>
      <c r="N233" s="681" t="e">
        <f>'23년(세부_실적)'!#REF!</f>
        <v>#REF!</v>
      </c>
      <c r="O233" s="735" t="e">
        <f>'23년(세부_실적)'!#REF!</f>
        <v>#REF!</v>
      </c>
      <c r="P233" s="734" t="e">
        <f>'23년(세부_실적)'!#REF!</f>
        <v>#REF!</v>
      </c>
      <c r="Q233" s="688" t="e">
        <f>'23년(세부_실적)'!#REF!</f>
        <v>#REF!</v>
      </c>
      <c r="R233" s="575" t="e">
        <f>'23년(세부_실적)'!#REF!</f>
        <v>#REF!</v>
      </c>
    </row>
    <row r="234" spans="2:18" outlineLevel="1">
      <c r="B234" s="691" t="e">
        <f>'23년(세부_실적)'!#REF!</f>
        <v>#REF!</v>
      </c>
      <c r="C234" s="691" t="e">
        <f>'23년(세부_실적)'!#REF!</f>
        <v>#REF!</v>
      </c>
      <c r="D234" s="691" t="e">
        <f>'23년(세부_실적)'!#REF!</f>
        <v>#REF!</v>
      </c>
      <c r="E234" s="691" t="e">
        <f>'23년(세부_실적)'!#REF!</f>
        <v>#REF!</v>
      </c>
      <c r="F234" s="733" t="e">
        <f>'23년(세부_실적)'!#REF!</f>
        <v>#REF!</v>
      </c>
      <c r="G234" s="733" t="e">
        <f>'23년(세부_실적)'!#REF!</f>
        <v>#REF!</v>
      </c>
      <c r="H234" s="679" t="e">
        <f>'23년(세부_실적)'!#REF!</f>
        <v>#REF!</v>
      </c>
      <c r="I234" s="677" t="e">
        <f>'23년(세부_실적)'!#REF!</f>
        <v>#REF!</v>
      </c>
      <c r="J234" s="775" t="e">
        <f>'23년(세부_실적)'!#REF!</f>
        <v>#REF!</v>
      </c>
      <c r="K234" s="781" t="e">
        <f>'23년(세부_실적)'!#REF!</f>
        <v>#REF!</v>
      </c>
      <c r="L234" s="782" t="e">
        <f>'23년(세부_실적)'!#REF!</f>
        <v>#REF!</v>
      </c>
      <c r="M234" s="781" t="e">
        <f>'23년(세부_실적)'!#REF!</f>
        <v>#REF!</v>
      </c>
      <c r="N234" s="782" t="e">
        <f>'23년(세부_실적)'!#REF!</f>
        <v>#REF!</v>
      </c>
      <c r="O234" s="823" t="e">
        <f>'23년(세부_실적)'!#REF!</f>
        <v>#REF!</v>
      </c>
      <c r="P234" s="775" t="e">
        <f>'23년(세부_실적)'!#REF!</f>
        <v>#REF!</v>
      </c>
      <c r="Q234" s="688" t="e">
        <f>'23년(세부_실적)'!#REF!</f>
        <v>#REF!</v>
      </c>
      <c r="R234" s="575" t="e">
        <f>'23년(세부_실적)'!#REF!</f>
        <v>#REF!</v>
      </c>
    </row>
    <row r="235" spans="2:18" outlineLevel="1">
      <c r="B235" s="714" t="e">
        <f>'23년(세부_실적)'!#REF!</f>
        <v>#REF!</v>
      </c>
      <c r="C235" s="714" t="e">
        <f>'23년(세부_실적)'!#REF!</f>
        <v>#REF!</v>
      </c>
      <c r="D235" s="714" t="e">
        <f>'23년(세부_실적)'!#REF!</f>
        <v>#REF!</v>
      </c>
      <c r="E235" s="677" t="e">
        <f>'23년(세부_실적)'!#REF!</f>
        <v>#REF!</v>
      </c>
      <c r="F235" s="733" t="e">
        <f>'23년(세부_실적)'!#REF!</f>
        <v>#REF!</v>
      </c>
      <c r="G235" s="689" t="e">
        <f>'23년(세부_실적)'!#REF!</f>
        <v>#REF!</v>
      </c>
      <c r="H235" s="679" t="e">
        <f>'23년(세부_실적)'!#REF!</f>
        <v>#REF!</v>
      </c>
      <c r="I235" s="694" t="e">
        <f>'23년(세부_실적)'!#REF!</f>
        <v>#REF!</v>
      </c>
      <c r="J235" s="734" t="e">
        <f>'23년(세부_실적)'!#REF!</f>
        <v>#REF!</v>
      </c>
      <c r="K235" s="677" t="e">
        <f>'23년(세부_실적)'!#REF!</f>
        <v>#REF!</v>
      </c>
      <c r="L235" s="681" t="e">
        <f>'23년(세부_실적)'!#REF!</f>
        <v>#REF!</v>
      </c>
      <c r="M235" s="677" t="e">
        <f>'23년(세부_실적)'!#REF!</f>
        <v>#REF!</v>
      </c>
      <c r="N235" s="681" t="e">
        <f>'23년(세부_실적)'!#REF!</f>
        <v>#REF!</v>
      </c>
      <c r="O235" s="735" t="e">
        <f>'23년(세부_실적)'!#REF!</f>
        <v>#REF!</v>
      </c>
      <c r="P235" s="734" t="e">
        <f>'23년(세부_실적)'!#REF!</f>
        <v>#REF!</v>
      </c>
      <c r="Q235" s="688" t="e">
        <f>'23년(세부_실적)'!#REF!</f>
        <v>#REF!</v>
      </c>
      <c r="R235" s="575" t="e">
        <f>'23년(세부_실적)'!#REF!</f>
        <v>#REF!</v>
      </c>
    </row>
    <row r="236" spans="2:18" outlineLevel="1">
      <c r="B236" s="801" t="e">
        <f>'23년(세부_실적)'!#REF!</f>
        <v>#REF!</v>
      </c>
      <c r="C236" s="691" t="e">
        <f>'23년(세부_실적)'!#REF!</f>
        <v>#REF!</v>
      </c>
      <c r="D236" s="691" t="e">
        <f>'23년(세부_실적)'!#REF!</f>
        <v>#REF!</v>
      </c>
      <c r="E236" s="781" t="e">
        <f>'23년(세부_실적)'!#REF!</f>
        <v>#REF!</v>
      </c>
      <c r="F236" s="811" t="e">
        <f>'23년(세부_실적)'!#REF!</f>
        <v>#REF!</v>
      </c>
      <c r="G236" s="757" t="e">
        <f>'23년(세부_실적)'!#REF!</f>
        <v>#REF!</v>
      </c>
      <c r="H236" s="757" t="e">
        <f>'23년(세부_실적)'!#REF!</f>
        <v>#REF!</v>
      </c>
      <c r="I236" s="781" t="e">
        <f>'23년(세부_실적)'!#REF!</f>
        <v>#REF!</v>
      </c>
      <c r="J236" s="734" t="e">
        <f>'23년(세부_실적)'!#REF!</f>
        <v>#REF!</v>
      </c>
      <c r="K236" s="677" t="e">
        <f>'23년(세부_실적)'!#REF!</f>
        <v>#REF!</v>
      </c>
      <c r="L236" s="681" t="e">
        <f>'23년(세부_실적)'!#REF!</f>
        <v>#REF!</v>
      </c>
      <c r="M236" s="677" t="e">
        <f>'23년(세부_실적)'!#REF!</f>
        <v>#REF!</v>
      </c>
      <c r="N236" s="681" t="e">
        <f>'23년(세부_실적)'!#REF!</f>
        <v>#REF!</v>
      </c>
      <c r="O236" s="735" t="e">
        <f>'23년(세부_실적)'!#REF!</f>
        <v>#REF!</v>
      </c>
      <c r="P236" s="734" t="e">
        <f>'23년(세부_실적)'!#REF!</f>
        <v>#REF!</v>
      </c>
      <c r="Q236" s="783" t="e">
        <f>'23년(세부_실적)'!#REF!</f>
        <v>#REF!</v>
      </c>
      <c r="R236" s="581" t="e">
        <f>'23년(세부_실적)'!#REF!</f>
        <v>#REF!</v>
      </c>
    </row>
    <row r="237" spans="2:18" outlineLevel="1">
      <c r="B237" s="691" t="e">
        <f>'23년(세부_실적)'!#REF!</f>
        <v>#REF!</v>
      </c>
      <c r="C237" s="691" t="e">
        <f>'23년(세부_실적)'!#REF!</f>
        <v>#REF!</v>
      </c>
      <c r="D237" s="691" t="e">
        <f>'23년(세부_실적)'!#REF!</f>
        <v>#REF!</v>
      </c>
      <c r="E237" s="677" t="e">
        <f>'23년(세부_실적)'!#REF!</f>
        <v>#REF!</v>
      </c>
      <c r="F237" s="733" t="e">
        <f>'23년(세부_실적)'!#REF!</f>
        <v>#REF!</v>
      </c>
      <c r="G237" s="733" t="e">
        <f>'23년(세부_실적)'!#REF!</f>
        <v>#REF!</v>
      </c>
      <c r="H237" s="679" t="e">
        <f>'23년(세부_실적)'!#REF!</f>
        <v>#REF!</v>
      </c>
      <c r="I237" s="677" t="e">
        <f>'23년(세부_실적)'!#REF!</f>
        <v>#REF!</v>
      </c>
      <c r="J237" s="734" t="e">
        <f>'23년(세부_실적)'!#REF!</f>
        <v>#REF!</v>
      </c>
      <c r="K237" s="677" t="e">
        <f>'23년(세부_실적)'!#REF!</f>
        <v>#REF!</v>
      </c>
      <c r="L237" s="681" t="e">
        <f>'23년(세부_실적)'!#REF!</f>
        <v>#REF!</v>
      </c>
      <c r="M237" s="677" t="e">
        <f>'23년(세부_실적)'!#REF!</f>
        <v>#REF!</v>
      </c>
      <c r="N237" s="681" t="e">
        <f>'23년(세부_실적)'!#REF!</f>
        <v>#REF!</v>
      </c>
      <c r="O237" s="735" t="e">
        <f>'23년(세부_실적)'!#REF!</f>
        <v>#REF!</v>
      </c>
      <c r="P237" s="734" t="e">
        <f>'23년(세부_실적)'!#REF!</f>
        <v>#REF!</v>
      </c>
      <c r="Q237" s="688" t="e">
        <f>'23년(세부_실적)'!#REF!</f>
        <v>#REF!</v>
      </c>
      <c r="R237" s="575" t="e">
        <f>'23년(세부_실적)'!#REF!</f>
        <v>#REF!</v>
      </c>
    </row>
    <row r="238" spans="2:18" outlineLevel="1">
      <c r="B238" s="691" t="str">
        <f>'23년(세부_실적)'!B278</f>
        <v>범진</v>
      </c>
      <c r="C238" s="691" t="str">
        <f>'23년(세부_실적)'!C278</f>
        <v>SMPS</v>
      </c>
      <c r="D238" s="691" t="str">
        <f>'23년(세부_실적)'!D278</f>
        <v>AV</v>
      </c>
      <c r="E238" s="677" t="str">
        <f>'23년(세부_실적)'!E278</f>
        <v>V100S_APN</v>
      </c>
      <c r="F238" s="679" t="str">
        <f>'23년(세부_실적)'!F278</f>
        <v>3870A</v>
      </c>
      <c r="G238" s="689" t="str">
        <f>'23년(세부_실적)'!G278</f>
        <v>신</v>
      </c>
      <c r="H238" s="679" t="str">
        <f>'23년(세부_실적)'!H278</f>
        <v>QD</v>
      </c>
      <c r="I238" s="677">
        <f>'23년(세부_실적)'!I278</f>
        <v>5.19</v>
      </c>
      <c r="J238" s="734">
        <f>'23년(세부_실적)'!J278</f>
        <v>0</v>
      </c>
      <c r="K238" s="677">
        <f>'23년(세부_실적)'!K278</f>
        <v>5.19</v>
      </c>
      <c r="L238" s="681">
        <f>'23년(세부_실적)'!L278</f>
        <v>0</v>
      </c>
      <c r="M238" s="677">
        <f>'23년(세부_실적)'!M278</f>
        <v>5.19</v>
      </c>
      <c r="N238" s="681">
        <f>'23년(세부_실적)'!N278</f>
        <v>0</v>
      </c>
      <c r="O238" s="735">
        <f>'23년(세부_실적)'!O278</f>
        <v>5.19</v>
      </c>
      <c r="P238" s="734">
        <f>'23년(세부_실적)'!P278</f>
        <v>0</v>
      </c>
      <c r="Q238" s="688">
        <f>'23년(세부_실적)'!Q278</f>
        <v>312.32000000000005</v>
      </c>
      <c r="R238" s="575">
        <f>'23년(세부_실적)'!R278</f>
        <v>2118.44614512</v>
      </c>
    </row>
    <row r="239" spans="2:18" outlineLevel="1">
      <c r="B239" s="691">
        <f>'23년(세부_실적)'!B279</f>
        <v>0</v>
      </c>
      <c r="C239" s="691">
        <f>'23년(세부_실적)'!C279</f>
        <v>0</v>
      </c>
      <c r="D239" s="691">
        <f>'23년(세부_실적)'!D279</f>
        <v>0</v>
      </c>
      <c r="E239" s="677" t="str">
        <f>'23년(세부_실적)'!E279</f>
        <v>V100SN_APN</v>
      </c>
      <c r="F239" s="679" t="str">
        <f>'23년(세부_실적)'!F279</f>
        <v>3870B</v>
      </c>
      <c r="G239" s="689" t="str">
        <f>'23년(세부_실적)'!G279</f>
        <v>신</v>
      </c>
      <c r="H239" s="679" t="str">
        <f>'23년(세부_실적)'!H279</f>
        <v>QD</v>
      </c>
      <c r="I239" s="677">
        <f>'23년(세부_실적)'!I279</f>
        <v>5.64</v>
      </c>
      <c r="J239" s="734">
        <f>'23년(세부_실적)'!J279</f>
        <v>0</v>
      </c>
      <c r="K239" s="677">
        <f>'23년(세부_실적)'!K279</f>
        <v>5.64</v>
      </c>
      <c r="L239" s="681">
        <f>'23년(세부_실적)'!L279</f>
        <v>0</v>
      </c>
      <c r="M239" s="677">
        <f>'23년(세부_실적)'!M279</f>
        <v>5.64</v>
      </c>
      <c r="N239" s="681">
        <f>'23년(세부_실적)'!N279</f>
        <v>0</v>
      </c>
      <c r="O239" s="735">
        <f>'23년(세부_실적)'!O279</f>
        <v>5.64</v>
      </c>
      <c r="P239" s="734">
        <f>'23년(세부_실적)'!P279</f>
        <v>0</v>
      </c>
      <c r="Q239" s="688">
        <f>'23년(세부_실적)'!Q279</f>
        <v>0</v>
      </c>
      <c r="R239" s="575">
        <f>'23년(세부_실적)'!R279</f>
        <v>0</v>
      </c>
    </row>
    <row r="240" spans="2:18" outlineLevel="1">
      <c r="B240" s="691">
        <f>'23년(세부_실적)'!B280</f>
        <v>0</v>
      </c>
      <c r="C240" s="691">
        <f>'23년(세부_실적)'!C280</f>
        <v>0</v>
      </c>
      <c r="D240" s="691">
        <f>'23년(세부_실적)'!D280</f>
        <v>0</v>
      </c>
      <c r="E240" s="677" t="str">
        <f>'23년(세부_실적)'!E280</f>
        <v>V125S_APN</v>
      </c>
      <c r="F240" s="679" t="str">
        <f>'23년(세부_실적)'!F280</f>
        <v>3871A</v>
      </c>
      <c r="G240" s="689" t="str">
        <f>'23년(세부_실적)'!G280</f>
        <v>신</v>
      </c>
      <c r="H240" s="679" t="str">
        <f>'23년(세부_실적)'!H280</f>
        <v>QD</v>
      </c>
      <c r="I240" s="677">
        <f>'23년(세부_실적)'!I280</f>
        <v>6.12</v>
      </c>
      <c r="J240" s="734">
        <f>'23년(세부_실적)'!J280</f>
        <v>0</v>
      </c>
      <c r="K240" s="677">
        <f>'23년(세부_실적)'!K280</f>
        <v>6.12</v>
      </c>
      <c r="L240" s="681">
        <f>'23년(세부_실적)'!L280</f>
        <v>0</v>
      </c>
      <c r="M240" s="677">
        <f>'23년(세부_실적)'!M280</f>
        <v>6.12</v>
      </c>
      <c r="N240" s="681">
        <f>'23년(세부_실적)'!N280</f>
        <v>0</v>
      </c>
      <c r="O240" s="735">
        <f>'23년(세부_실적)'!O280</f>
        <v>6.12</v>
      </c>
      <c r="P240" s="734">
        <f>'23년(세부_실적)'!P280</f>
        <v>0</v>
      </c>
      <c r="Q240" s="688">
        <f>'23년(세부_실적)'!Q280</f>
        <v>366.59199999999998</v>
      </c>
      <c r="R240" s="575">
        <f>'23년(세부_실적)'!R280</f>
        <v>2932.4036754432</v>
      </c>
    </row>
    <row r="241" spans="2:18" outlineLevel="1">
      <c r="B241" s="691">
        <f>'23년(세부_실적)'!B281</f>
        <v>0</v>
      </c>
      <c r="C241" s="691">
        <f>'23년(세부_실적)'!C281</f>
        <v>0</v>
      </c>
      <c r="D241" s="691">
        <f>'23년(세부_실적)'!D281</f>
        <v>0</v>
      </c>
      <c r="E241" s="677" t="str">
        <f>'23년(세부_실적)'!E281</f>
        <v>V125SN_APN</v>
      </c>
      <c r="F241" s="679" t="str">
        <f>'23년(세부_실적)'!F281</f>
        <v>3871B</v>
      </c>
      <c r="G241" s="689" t="str">
        <f>'23년(세부_실적)'!G281</f>
        <v>신</v>
      </c>
      <c r="H241" s="679" t="str">
        <f>'23년(세부_실적)'!H281</f>
        <v>QD</v>
      </c>
      <c r="I241" s="677">
        <f>'23년(세부_실적)'!I281</f>
        <v>6.57</v>
      </c>
      <c r="J241" s="734">
        <f>'23년(세부_실적)'!J281</f>
        <v>0</v>
      </c>
      <c r="K241" s="677">
        <f>'23년(세부_실적)'!K281</f>
        <v>6.57</v>
      </c>
      <c r="L241" s="681">
        <f>'23년(세부_실적)'!L281</f>
        <v>0</v>
      </c>
      <c r="M241" s="677">
        <f>'23년(세부_실적)'!M281</f>
        <v>6.57</v>
      </c>
      <c r="N241" s="681">
        <f>'23년(세부_실적)'!N281</f>
        <v>0</v>
      </c>
      <c r="O241" s="735">
        <f>'23년(세부_실적)'!O281</f>
        <v>6.57</v>
      </c>
      <c r="P241" s="734">
        <f>'23년(세부_실적)'!P281</f>
        <v>0</v>
      </c>
      <c r="Q241" s="688">
        <f>'23년(세부_실적)'!Q281</f>
        <v>11.741999999999999</v>
      </c>
      <c r="R241" s="575">
        <f>'23년(세부_실적)'!R281</f>
        <v>101.18224855619999</v>
      </c>
    </row>
    <row r="242" spans="2:18" outlineLevel="1">
      <c r="B242" s="691">
        <f>'23년(세부_실적)'!B282</f>
        <v>0</v>
      </c>
      <c r="C242" s="691">
        <f>'23년(세부_실적)'!C282</f>
        <v>0</v>
      </c>
      <c r="D242" s="691">
        <f>'23년(세부_실적)'!D282</f>
        <v>0</v>
      </c>
      <c r="E242" s="677" t="str">
        <f>'23년(세부_실적)'!E282</f>
        <v>V200SN_EPN</v>
      </c>
      <c r="F242" s="733" t="str">
        <f>'23년(세부_실적)'!F282</f>
        <v>323B</v>
      </c>
      <c r="G242" s="733" t="str">
        <f>'23년(세부_실적)'!G282</f>
        <v>구</v>
      </c>
      <c r="H242" s="679" t="str">
        <f>'23년(세부_실적)'!H282</f>
        <v>QD</v>
      </c>
      <c r="I242" s="677">
        <f>'23년(세부_실적)'!I282</f>
        <v>7.68</v>
      </c>
      <c r="J242" s="734">
        <f>'23년(세부_실적)'!J282</f>
        <v>0</v>
      </c>
      <c r="K242" s="677">
        <f>'23년(세부_실적)'!K282</f>
        <v>7.68</v>
      </c>
      <c r="L242" s="681">
        <f>'23년(세부_실적)'!L282</f>
        <v>0</v>
      </c>
      <c r="M242" s="677">
        <f>'23년(세부_실적)'!M282</f>
        <v>7.68</v>
      </c>
      <c r="N242" s="681">
        <f>'23년(세부_실적)'!N282</f>
        <v>0</v>
      </c>
      <c r="O242" s="735">
        <f>'23년(세부_실적)'!O282</f>
        <v>7.68</v>
      </c>
      <c r="P242" s="734">
        <f>'23년(세부_실적)'!P282</f>
        <v>0</v>
      </c>
      <c r="Q242" s="688">
        <f>'23년(세부_실적)'!Q282</f>
        <v>7.7889999999999997</v>
      </c>
      <c r="R242" s="575">
        <f>'23년(세부_실적)'!R282</f>
        <v>78.425094374400004</v>
      </c>
    </row>
    <row r="243" spans="2:18" outlineLevel="1">
      <c r="B243" s="691">
        <f>'23년(세부_실적)'!B283</f>
        <v>0</v>
      </c>
      <c r="C243" s="691">
        <f>'23년(세부_실적)'!C283</f>
        <v>0</v>
      </c>
      <c r="D243" s="691">
        <f>'23년(세부_실적)'!D283</f>
        <v>0</v>
      </c>
      <c r="E243" s="781" t="str">
        <f>'23년(세부_실적)'!E283</f>
        <v>V200S_EPN V</v>
      </c>
      <c r="F243" s="811" t="str">
        <f>'23년(세부_실적)'!F283</f>
        <v>323C</v>
      </c>
      <c r="G243" s="733" t="str">
        <f>'23년(세부_실적)'!G283</f>
        <v>구</v>
      </c>
      <c r="H243" s="679" t="str">
        <f>'23년(세부_실적)'!H283</f>
        <v>QD</v>
      </c>
      <c r="I243" s="781">
        <f>'23년(세부_실적)'!I283</f>
        <v>7.47</v>
      </c>
      <c r="J243" s="734">
        <f>'23년(세부_실적)'!J283</f>
        <v>0</v>
      </c>
      <c r="K243" s="677">
        <f>'23년(세부_실적)'!K283</f>
        <v>7.37</v>
      </c>
      <c r="L243" s="681">
        <f>'23년(세부_실적)'!L283</f>
        <v>0</v>
      </c>
      <c r="M243" s="677">
        <f>'23년(세부_실적)'!M283</f>
        <v>7.37</v>
      </c>
      <c r="N243" s="681">
        <f>'23년(세부_실적)'!N283</f>
        <v>0</v>
      </c>
      <c r="O243" s="735">
        <f>'23년(세부_실적)'!O283</f>
        <v>7.37</v>
      </c>
      <c r="P243" s="734">
        <f>'23년(세부_실적)'!P283</f>
        <v>0</v>
      </c>
      <c r="Q243" s="688">
        <f>'23년(세부_실적)'!Q283</f>
        <v>101</v>
      </c>
      <c r="R243" s="575">
        <f>'23년(세부_실적)'!R283</f>
        <v>972.28134045199999</v>
      </c>
    </row>
    <row r="244" spans="2:18" outlineLevel="1">
      <c r="B244" s="691">
        <f>'23년(세부_실적)'!B284</f>
        <v>0</v>
      </c>
      <c r="C244" s="691">
        <f>'23년(세부_실적)'!C284</f>
        <v>0</v>
      </c>
      <c r="D244" s="691">
        <f>'23년(세부_실적)'!D284</f>
        <v>0</v>
      </c>
      <c r="E244" s="781" t="str">
        <f>'23년(세부_실적)'!E284</f>
        <v>V200SR_EPN V</v>
      </c>
      <c r="F244" s="811" t="str">
        <f>'23년(세부_실적)'!F284</f>
        <v>323D</v>
      </c>
      <c r="G244" s="733" t="str">
        <f>'23년(세부_실적)'!G284</f>
        <v>구</v>
      </c>
      <c r="H244" s="679" t="str">
        <f>'23년(세부_실적)'!H284</f>
        <v>QD</v>
      </c>
      <c r="I244" s="781">
        <f>'23년(세부_실적)'!I284</f>
        <v>7.46</v>
      </c>
      <c r="J244" s="734">
        <f>'23년(세부_실적)'!J284</f>
        <v>0</v>
      </c>
      <c r="K244" s="677">
        <f>'23년(세부_실적)'!K284</f>
        <v>7.36</v>
      </c>
      <c r="L244" s="681">
        <f>'23년(세부_실적)'!L284</f>
        <v>0</v>
      </c>
      <c r="M244" s="677">
        <f>'23년(세부_실적)'!M284</f>
        <v>7.36</v>
      </c>
      <c r="N244" s="681">
        <f>'23년(세부_실적)'!N284</f>
        <v>0</v>
      </c>
      <c r="O244" s="735">
        <f>'23년(세부_실적)'!O284</f>
        <v>7.36</v>
      </c>
      <c r="P244" s="734">
        <f>'23년(세부_실적)'!P284</f>
        <v>0</v>
      </c>
      <c r="Q244" s="688">
        <f>'23년(세부_실적)'!Q284</f>
        <v>305.68200000000002</v>
      </c>
      <c r="R244" s="575">
        <f>'23년(세부_실적)'!R284</f>
        <v>2914.6906971108001</v>
      </c>
    </row>
    <row r="245" spans="2:18" outlineLevel="1">
      <c r="B245" s="691">
        <f>'23년(세부_실적)'!B285</f>
        <v>0</v>
      </c>
      <c r="C245" s="691">
        <f>'23년(세부_실적)'!C285</f>
        <v>0</v>
      </c>
      <c r="D245" s="691">
        <f>'23년(세부_실적)'!D285</f>
        <v>0</v>
      </c>
      <c r="E245" s="677" t="str">
        <f>'23년(세부_실적)'!E285</f>
        <v>V200SRN_EPN V</v>
      </c>
      <c r="F245" s="811" t="str">
        <f>'23년(세부_실적)'!F285</f>
        <v>323E</v>
      </c>
      <c r="G245" s="733" t="str">
        <f>'23년(세부_실적)'!G285</f>
        <v>구</v>
      </c>
      <c r="H245" s="679" t="str">
        <f>'23년(세부_실적)'!H285</f>
        <v>QD</v>
      </c>
      <c r="I245" s="781">
        <f>'23년(세부_실적)'!I285</f>
        <v>7.51</v>
      </c>
      <c r="J245" s="734">
        <f>'23년(세부_실적)'!J285</f>
        <v>0</v>
      </c>
      <c r="K245" s="677">
        <f>'23년(세부_실적)'!K285</f>
        <v>7.51</v>
      </c>
      <c r="L245" s="681">
        <f>'23년(세부_실적)'!L285</f>
        <v>0</v>
      </c>
      <c r="M245" s="677">
        <f>'23년(세부_실적)'!M285</f>
        <v>7.51</v>
      </c>
      <c r="N245" s="681">
        <f>'23년(세부_실적)'!N285</f>
        <v>0</v>
      </c>
      <c r="O245" s="735">
        <f>'23년(세부_실적)'!O285</f>
        <v>7.51</v>
      </c>
      <c r="P245" s="734">
        <f>'23년(세부_실적)'!P285</f>
        <v>0</v>
      </c>
      <c r="Q245" s="783">
        <f>'23년(세부_실적)'!Q285</f>
        <v>22.96</v>
      </c>
      <c r="R245" s="581">
        <f>'23년(세부_실적)'!R285</f>
        <v>225.55110436000001</v>
      </c>
    </row>
    <row r="246" spans="2:18" outlineLevel="1">
      <c r="B246" s="691">
        <f>'23년(세부_실적)'!B286</f>
        <v>0</v>
      </c>
      <c r="C246" s="691">
        <f>'23년(세부_실적)'!C286</f>
        <v>0</v>
      </c>
      <c r="D246" s="691">
        <f>'23년(세부_실적)'!D286</f>
        <v>0</v>
      </c>
      <c r="E246" s="677" t="str">
        <f>'23년(세부_실적)'!E286</f>
        <v>V200SR_CPN</v>
      </c>
      <c r="F246" s="834" t="str">
        <f>'23년(세부_실적)'!F286</f>
        <v>16912A</v>
      </c>
      <c r="G246" s="733" t="str">
        <f>'23년(세부_실적)'!G286</f>
        <v>구</v>
      </c>
      <c r="H246" s="679" t="str">
        <f>'23년(세부_실적)'!H286</f>
        <v>SY</v>
      </c>
      <c r="I246" s="795">
        <f>'23년(세부_실적)'!I286</f>
        <v>0</v>
      </c>
      <c r="J246" s="734">
        <f>'23년(세부_실적)'!J286</f>
        <v>0</v>
      </c>
      <c r="K246" s="677">
        <f>'23년(세부_실적)'!K286</f>
        <v>0</v>
      </c>
      <c r="L246" s="681">
        <f>'23년(세부_실적)'!L286</f>
        <v>0</v>
      </c>
      <c r="M246" s="677">
        <f>'23년(세부_실적)'!M286</f>
        <v>6.6</v>
      </c>
      <c r="N246" s="681">
        <f>'23년(세부_실적)'!N286</f>
        <v>0</v>
      </c>
      <c r="O246" s="735">
        <f>'23년(세부_실적)'!O286</f>
        <v>6.6</v>
      </c>
      <c r="P246" s="734">
        <f>'23년(세부_실적)'!P286</f>
        <v>0</v>
      </c>
      <c r="Q246" s="688">
        <f>'23년(세부_실적)'!Q286</f>
        <v>172.45100000000002</v>
      </c>
      <c r="R246" s="575">
        <f>'23년(세부_실적)'!R286</f>
        <v>1505.3167318860001</v>
      </c>
    </row>
    <row r="247" spans="2:18" outlineLevel="1">
      <c r="B247" s="691">
        <f>'23년(세부_실적)'!B287</f>
        <v>0</v>
      </c>
      <c r="C247" s="691">
        <f>'23년(세부_실적)'!C287</f>
        <v>0</v>
      </c>
      <c r="D247" s="691">
        <f>'23년(세부_실적)'!D287</f>
        <v>0</v>
      </c>
      <c r="E247" s="677" t="str">
        <f>'23년(세부_실적)'!E287</f>
        <v>V220SN_MPN_VE</v>
      </c>
      <c r="F247" s="679" t="str">
        <f>'23년(세부_실적)'!F287</f>
        <v>339D</v>
      </c>
      <c r="G247" s="733" t="str">
        <f>'23년(세부_실적)'!G287</f>
        <v>구</v>
      </c>
      <c r="H247" s="679" t="str">
        <f>'23년(세부_실적)'!H287</f>
        <v>SY</v>
      </c>
      <c r="I247" s="677">
        <f>'23년(세부_실적)'!I287</f>
        <v>6.33</v>
      </c>
      <c r="J247" s="734">
        <f>'23년(세부_실적)'!J287</f>
        <v>0</v>
      </c>
      <c r="K247" s="677">
        <f>'23년(세부_실적)'!K287</f>
        <v>6.33</v>
      </c>
      <c r="L247" s="681">
        <f>'23년(세부_실적)'!L287</f>
        <v>0</v>
      </c>
      <c r="M247" s="677">
        <f>'23년(세부_실적)'!M287</f>
        <v>6.33</v>
      </c>
      <c r="N247" s="681">
        <f>'23년(세부_실적)'!N287</f>
        <v>0</v>
      </c>
      <c r="O247" s="735">
        <f>'23년(세부_실적)'!O287</f>
        <v>6.33</v>
      </c>
      <c r="P247" s="734">
        <f>'23년(세부_실적)'!P287</f>
        <v>0</v>
      </c>
      <c r="Q247" s="688">
        <f>'23년(세부_실적)'!Q287</f>
        <v>0</v>
      </c>
      <c r="R247" s="575">
        <f>'23년(세부_실적)'!R287</f>
        <v>0</v>
      </c>
    </row>
    <row r="248" spans="2:18" outlineLevel="1">
      <c r="B248" s="691">
        <f>'23년(세부_실적)'!B293</f>
        <v>0</v>
      </c>
      <c r="C248" s="691">
        <f>'23년(세부_실적)'!C293</f>
        <v>0</v>
      </c>
      <c r="D248" s="691">
        <f>'23년(세부_실적)'!D293</f>
        <v>0</v>
      </c>
      <c r="E248" s="677" t="str">
        <f>'23년(세부_실적)'!E293</f>
        <v>V220SN_BPNA</v>
      </c>
      <c r="F248" s="733" t="str">
        <f>'23년(세부_실적)'!F293</f>
        <v>5048D</v>
      </c>
      <c r="G248" s="831" t="str">
        <f>'23년(세부_실적)'!G293</f>
        <v>신</v>
      </c>
      <c r="H248" s="679" t="str">
        <f>'23년(세부_실적)'!H293</f>
        <v>SY</v>
      </c>
      <c r="I248" s="677">
        <f>'23년(세부_실적)'!I293</f>
        <v>8.0399999999999991</v>
      </c>
      <c r="J248" s="734">
        <f>'23년(세부_실적)'!J293</f>
        <v>0</v>
      </c>
      <c r="K248" s="677">
        <f>'23년(세부_실적)'!K293</f>
        <v>8.0399999999999991</v>
      </c>
      <c r="L248" s="681">
        <f>'23년(세부_실적)'!L293</f>
        <v>0</v>
      </c>
      <c r="M248" s="677">
        <f>'23년(세부_실적)'!M293</f>
        <v>8.0399999999999991</v>
      </c>
      <c r="N248" s="681">
        <f>'23년(세부_실적)'!N293</f>
        <v>0</v>
      </c>
      <c r="O248" s="735">
        <f>'23년(세부_실적)'!O293</f>
        <v>8.0399999999999991</v>
      </c>
      <c r="P248" s="734">
        <f>'23년(세부_실적)'!P293</f>
        <v>0</v>
      </c>
      <c r="Q248" s="688">
        <f>'23년(세부_실적)'!Q293</f>
        <v>5.9220000000000006</v>
      </c>
      <c r="R248" s="575">
        <f>'23년(세부_실적)'!R293</f>
        <v>62.24313614399999</v>
      </c>
    </row>
    <row r="249" spans="2:18" outlineLevel="1">
      <c r="B249" s="691">
        <f>'23년(세부_실적)'!B294</f>
        <v>0</v>
      </c>
      <c r="C249" s="691">
        <f>'23년(세부_실적)'!C294</f>
        <v>0</v>
      </c>
      <c r="D249" s="691">
        <f>'23년(세부_실적)'!D294</f>
        <v>0</v>
      </c>
      <c r="E249" s="832" t="str">
        <f>'23년(세부_실적)'!E294</f>
        <v>V250S_DPNB</v>
      </c>
      <c r="F249" s="757" t="str">
        <f>'23년(세부_실적)'!F294</f>
        <v>-</v>
      </c>
      <c r="G249" s="831" t="str">
        <f>'23년(세부_실적)'!G294</f>
        <v>신</v>
      </c>
      <c r="H249" s="679" t="str">
        <f>'23년(세부_실적)'!H294</f>
        <v>SY</v>
      </c>
      <c r="I249" s="677">
        <f>'23년(세부_실적)'!I294</f>
        <v>6.6</v>
      </c>
      <c r="J249" s="734">
        <f>'23년(세부_실적)'!J294</f>
        <v>0</v>
      </c>
      <c r="K249" s="677">
        <f>'23년(세부_실적)'!K294</f>
        <v>6.6</v>
      </c>
      <c r="L249" s="681">
        <f>'23년(세부_실적)'!L294</f>
        <v>0</v>
      </c>
      <c r="M249" s="677">
        <f>'23년(세부_실적)'!M294</f>
        <v>6.6</v>
      </c>
      <c r="N249" s="681">
        <f>'23년(세부_실적)'!N294</f>
        <v>0</v>
      </c>
      <c r="O249" s="735">
        <f>'23년(세부_실적)'!O294</f>
        <v>6.4</v>
      </c>
      <c r="P249" s="734">
        <f>'23년(세부_실적)'!P294</f>
        <v>0</v>
      </c>
      <c r="Q249" s="688">
        <f>'23년(세부_실적)'!Q294</f>
        <v>0.32699999999999996</v>
      </c>
      <c r="R249" s="575">
        <f>'23년(세부_실적)'!R294</f>
        <v>2.7689932800000001</v>
      </c>
    </row>
    <row r="250" spans="2:18" outlineLevel="1">
      <c r="B250" s="691">
        <f>'23년(세부_실적)'!B295</f>
        <v>0</v>
      </c>
      <c r="C250" s="691">
        <f>'23년(세부_실적)'!C295</f>
        <v>0</v>
      </c>
      <c r="D250" s="691">
        <f>'23년(세부_실적)'!D295</f>
        <v>0</v>
      </c>
      <c r="E250" s="832" t="str">
        <f>'23년(세부_실적)'!E295</f>
        <v>V250SN_APN</v>
      </c>
      <c r="F250" s="757" t="str">
        <f>'23년(세부_실적)'!F295</f>
        <v>-</v>
      </c>
      <c r="G250" s="831" t="str">
        <f>'23년(세부_실적)'!G295</f>
        <v>신</v>
      </c>
      <c r="H250" s="679" t="str">
        <f>'23년(세부_실적)'!H295</f>
        <v>SY</v>
      </c>
      <c r="I250" s="677">
        <f>'23년(세부_실적)'!I295</f>
        <v>6.95</v>
      </c>
      <c r="J250" s="734">
        <f>'23년(세부_실적)'!J295</f>
        <v>0</v>
      </c>
      <c r="K250" s="677">
        <f>'23년(세부_실적)'!K295</f>
        <v>6.95</v>
      </c>
      <c r="L250" s="681">
        <f>'23년(세부_실적)'!L295</f>
        <v>0</v>
      </c>
      <c r="M250" s="677">
        <f>'23년(세부_실적)'!M295</f>
        <v>6.95</v>
      </c>
      <c r="N250" s="681">
        <f>'23년(세부_실적)'!N295</f>
        <v>0</v>
      </c>
      <c r="O250" s="735">
        <f>'23년(세부_실적)'!O295</f>
        <v>6.95</v>
      </c>
      <c r="P250" s="734">
        <f>'23년(세부_실적)'!P295</f>
        <v>0</v>
      </c>
      <c r="Q250" s="688">
        <f>'23년(세부_실적)'!Q295</f>
        <v>0</v>
      </c>
      <c r="R250" s="575">
        <f>'23년(세부_실적)'!R295</f>
        <v>0</v>
      </c>
    </row>
    <row r="251" spans="2:18" outlineLevel="1">
      <c r="B251" s="691" t="e">
        <f>'23년(세부_실적)'!#REF!</f>
        <v>#REF!</v>
      </c>
      <c r="C251" s="691" t="e">
        <f>'23년(세부_실적)'!#REF!</f>
        <v>#REF!</v>
      </c>
      <c r="D251" s="691" t="e">
        <f>'23년(세부_실적)'!#REF!</f>
        <v>#REF!</v>
      </c>
      <c r="E251" s="781" t="e">
        <f>'23년(세부_실적)'!#REF!</f>
        <v>#REF!</v>
      </c>
      <c r="F251" s="811" t="e">
        <f>'23년(세부_실적)'!#REF!</f>
        <v>#REF!</v>
      </c>
      <c r="G251" s="811" t="e">
        <f>'23년(세부_실적)'!#REF!</f>
        <v>#REF!</v>
      </c>
      <c r="H251" s="679" t="e">
        <f>'23년(세부_실적)'!#REF!</f>
        <v>#REF!</v>
      </c>
      <c r="I251" s="781" t="e">
        <f>'23년(세부_실적)'!#REF!</f>
        <v>#REF!</v>
      </c>
      <c r="J251" s="734" t="e">
        <f>'23년(세부_실적)'!#REF!</f>
        <v>#REF!</v>
      </c>
      <c r="K251" s="677" t="e">
        <f>'23년(세부_실적)'!#REF!</f>
        <v>#REF!</v>
      </c>
      <c r="L251" s="681" t="e">
        <f>'23년(세부_실적)'!#REF!</f>
        <v>#REF!</v>
      </c>
      <c r="M251" s="677" t="e">
        <f>'23년(세부_실적)'!#REF!</f>
        <v>#REF!</v>
      </c>
      <c r="N251" s="681" t="e">
        <f>'23년(세부_실적)'!#REF!</f>
        <v>#REF!</v>
      </c>
      <c r="O251" s="735" t="e">
        <f>'23년(세부_실적)'!#REF!</f>
        <v>#REF!</v>
      </c>
      <c r="P251" s="734" t="e">
        <f>'23년(세부_실적)'!#REF!</f>
        <v>#REF!</v>
      </c>
      <c r="Q251" s="688" t="e">
        <f>'23년(세부_실적)'!#REF!</f>
        <v>#REF!</v>
      </c>
      <c r="R251" s="575" t="e">
        <f>'23년(세부_실적)'!#REF!</f>
        <v>#REF!</v>
      </c>
    </row>
    <row r="252" spans="2:18" outlineLevel="1">
      <c r="B252" s="691" t="e">
        <f>'23년(세부_실적)'!#REF!</f>
        <v>#REF!</v>
      </c>
      <c r="C252" s="691" t="e">
        <f>'23년(세부_실적)'!#REF!</f>
        <v>#REF!</v>
      </c>
      <c r="D252" s="691" t="e">
        <f>'23년(세부_실적)'!#REF!</f>
        <v>#REF!</v>
      </c>
      <c r="E252" s="677" t="e">
        <f>'23년(세부_실적)'!#REF!</f>
        <v>#REF!</v>
      </c>
      <c r="F252" s="733" t="e">
        <f>'23년(세부_실적)'!#REF!</f>
        <v>#REF!</v>
      </c>
      <c r="G252" s="831" t="e">
        <f>'23년(세부_실적)'!#REF!</f>
        <v>#REF!</v>
      </c>
      <c r="H252" s="679" t="e">
        <f>'23년(세부_실적)'!#REF!</f>
        <v>#REF!</v>
      </c>
      <c r="I252" s="677" t="e">
        <f>'23년(세부_실적)'!#REF!</f>
        <v>#REF!</v>
      </c>
      <c r="J252" s="734" t="e">
        <f>'23년(세부_실적)'!#REF!</f>
        <v>#REF!</v>
      </c>
      <c r="K252" s="677" t="e">
        <f>'23년(세부_실적)'!#REF!</f>
        <v>#REF!</v>
      </c>
      <c r="L252" s="681" t="e">
        <f>'23년(세부_실적)'!#REF!</f>
        <v>#REF!</v>
      </c>
      <c r="M252" s="677" t="e">
        <f>'23년(세부_실적)'!#REF!</f>
        <v>#REF!</v>
      </c>
      <c r="N252" s="681" t="e">
        <f>'23년(세부_실적)'!#REF!</f>
        <v>#REF!</v>
      </c>
      <c r="O252" s="735" t="e">
        <f>'23년(세부_실적)'!#REF!</f>
        <v>#REF!</v>
      </c>
      <c r="P252" s="734" t="e">
        <f>'23년(세부_실적)'!#REF!</f>
        <v>#REF!</v>
      </c>
      <c r="Q252" s="688" t="e">
        <f>'23년(세부_실적)'!#REF!</f>
        <v>#REF!</v>
      </c>
      <c r="R252" s="575" t="e">
        <f>'23년(세부_실적)'!#REF!</f>
        <v>#REF!</v>
      </c>
    </row>
    <row r="253" spans="2:18" outlineLevel="1">
      <c r="B253" s="691">
        <f>'23년(세부_실적)'!B296</f>
        <v>0</v>
      </c>
      <c r="C253" s="691">
        <f>'23년(세부_실적)'!C296</f>
        <v>0</v>
      </c>
      <c r="D253" s="691">
        <f>'23년(세부_실적)'!D296</f>
        <v>0</v>
      </c>
      <c r="E253" s="677" t="str">
        <f>'23년(세부_실적)'!E296</f>
        <v>A6024N_FPN_C(BJ)</v>
      </c>
      <c r="F253" s="733" t="str">
        <f>'23년(세부_실적)'!F296</f>
        <v>14824A</v>
      </c>
      <c r="G253" s="831" t="str">
        <f>'23년(세부_실적)'!G296</f>
        <v>신</v>
      </c>
      <c r="H253" s="679" t="str">
        <f>'23년(세부_실적)'!H296</f>
        <v>SY</v>
      </c>
      <c r="I253" s="677">
        <f>'23년(세부_실적)'!I296</f>
        <v>7.08</v>
      </c>
      <c r="J253" s="734">
        <f>'23년(세부_실적)'!J296</f>
        <v>0</v>
      </c>
      <c r="K253" s="677">
        <f>'23년(세부_실적)'!K296</f>
        <v>7.08</v>
      </c>
      <c r="L253" s="681">
        <f>'23년(세부_실적)'!L296</f>
        <v>0</v>
      </c>
      <c r="M253" s="677">
        <f>'23년(세부_실적)'!M296</f>
        <v>7.08</v>
      </c>
      <c r="N253" s="681">
        <f>'23년(세부_실적)'!N296</f>
        <v>0</v>
      </c>
      <c r="O253" s="735">
        <f>'23년(세부_실적)'!O296</f>
        <v>7.08</v>
      </c>
      <c r="P253" s="734">
        <f>'23년(세부_실적)'!P296</f>
        <v>0</v>
      </c>
      <c r="Q253" s="688">
        <f>'23년(세부_실적)'!Q296</f>
        <v>13.116</v>
      </c>
      <c r="R253" s="575">
        <f>'23년(세부_실적)'!R296</f>
        <v>121.6052371968</v>
      </c>
    </row>
    <row r="254" spans="2:18" outlineLevel="1">
      <c r="B254" s="691">
        <f>'23년(세부_실적)'!B297</f>
        <v>0</v>
      </c>
      <c r="C254" s="691">
        <f>'23년(세부_실적)'!C297</f>
        <v>0</v>
      </c>
      <c r="D254" s="691">
        <f>'23년(세부_실적)'!D297</f>
        <v>0</v>
      </c>
      <c r="E254" s="795" t="str">
        <f>'23년(세부_실적)'!E297</f>
        <v>A10024_NPNTA</v>
      </c>
      <c r="F254" s="737" t="str">
        <f>'23년(세부_실적)'!F297</f>
        <v>2828A</v>
      </c>
      <c r="G254" s="737" t="str">
        <f>'23년(세부_실적)'!G297</f>
        <v>구</v>
      </c>
      <c r="H254" s="679" t="str">
        <f>'23년(세부_실적)'!H297</f>
        <v>SY</v>
      </c>
      <c r="I254" s="677">
        <f>'23년(세부_실적)'!I297</f>
        <v>30.98</v>
      </c>
      <c r="J254" s="681">
        <f>'23년(세부_실적)'!J297</f>
        <v>0</v>
      </c>
      <c r="K254" s="677">
        <f>'23년(세부_실적)'!K297</f>
        <v>30.98</v>
      </c>
      <c r="L254" s="681">
        <f>'23년(세부_실적)'!L297</f>
        <v>0</v>
      </c>
      <c r="M254" s="677">
        <f>'23년(세부_실적)'!M297</f>
        <v>30.98</v>
      </c>
      <c r="N254" s="681">
        <f>'23년(세부_실적)'!N297</f>
        <v>0</v>
      </c>
      <c r="O254" s="677">
        <f>'23년(세부_실적)'!O297</f>
        <v>30.98</v>
      </c>
      <c r="P254" s="681">
        <f>'23년(세부_실적)'!P297</f>
        <v>0</v>
      </c>
      <c r="Q254" s="688">
        <f>'23년(세부_실적)'!Q297</f>
        <v>7.8239999999999998</v>
      </c>
      <c r="R254" s="575">
        <f>'23년(세부_실적)'!R297</f>
        <v>312.21741091319996</v>
      </c>
    </row>
    <row r="255" spans="2:18" outlineLevel="1">
      <c r="B255" s="691">
        <f>'23년(세부_실적)'!B298</f>
        <v>0</v>
      </c>
      <c r="C255" s="691">
        <f>'23년(세부_실적)'!C298</f>
        <v>0</v>
      </c>
      <c r="D255" s="691">
        <f>'23년(세부_실적)'!D298</f>
        <v>0</v>
      </c>
      <c r="E255" s="835" t="str">
        <f>'23년(세부_실적)'!E298</f>
        <v>A10024_NPNTK</v>
      </c>
      <c r="F255" s="679" t="str">
        <f>'23년(세부_실적)'!F298</f>
        <v>2828B</v>
      </c>
      <c r="G255" s="679" t="str">
        <f>'23년(세부_실적)'!G298</f>
        <v>구</v>
      </c>
      <c r="H255" s="679" t="str">
        <f>'23년(세부_실적)'!H298</f>
        <v>SY</v>
      </c>
      <c r="I255" s="677">
        <f>'23년(세부_실적)'!I298</f>
        <v>31</v>
      </c>
      <c r="J255" s="734">
        <f>'23년(세부_실적)'!J298</f>
        <v>0</v>
      </c>
      <c r="K255" s="677">
        <f>'23년(세부_실적)'!K298</f>
        <v>31</v>
      </c>
      <c r="L255" s="681">
        <f>'23년(세부_실적)'!L298</f>
        <v>0</v>
      </c>
      <c r="M255" s="677">
        <f>'23년(세부_실적)'!M298</f>
        <v>31</v>
      </c>
      <c r="N255" s="681">
        <f>'23년(세부_실적)'!N298</f>
        <v>0</v>
      </c>
      <c r="O255" s="735">
        <f>'23년(세부_실적)'!O298</f>
        <v>31</v>
      </c>
      <c r="P255" s="734">
        <f>'23년(세부_실적)'!P298</f>
        <v>0</v>
      </c>
      <c r="Q255" s="688">
        <f>'23년(세부_실적)'!Q298</f>
        <v>0</v>
      </c>
      <c r="R255" s="575">
        <f>'23년(세부_실적)'!R298</f>
        <v>0</v>
      </c>
    </row>
    <row r="256" spans="2:18" outlineLevel="1">
      <c r="B256" s="691">
        <f>'23년(세부_실적)'!B299</f>
        <v>0</v>
      </c>
      <c r="C256" s="691">
        <f>'23년(세부_실적)'!C299</f>
        <v>0</v>
      </c>
      <c r="D256" s="691">
        <f>'23년(세부_실적)'!D299</f>
        <v>0</v>
      </c>
      <c r="E256" s="677" t="str">
        <f>'23년(세부_실적)'!E299</f>
        <v>A10024_NPNTE</v>
      </c>
      <c r="F256" s="679" t="str">
        <f>'23년(세부_실적)'!F299</f>
        <v>2828C</v>
      </c>
      <c r="G256" s="679" t="str">
        <f>'23년(세부_실적)'!G299</f>
        <v>구</v>
      </c>
      <c r="H256" s="679" t="str">
        <f>'23년(세부_실적)'!H299</f>
        <v>SY</v>
      </c>
      <c r="I256" s="677">
        <f>'23년(세부_실적)'!I299</f>
        <v>29.95</v>
      </c>
      <c r="J256" s="681">
        <f>'23년(세부_실적)'!J299</f>
        <v>0</v>
      </c>
      <c r="K256" s="677">
        <f>'23년(세부_실적)'!K299</f>
        <v>29.95</v>
      </c>
      <c r="L256" s="681">
        <f>'23년(세부_실적)'!L299</f>
        <v>0</v>
      </c>
      <c r="M256" s="677">
        <f>'23년(세부_실적)'!M299</f>
        <v>29.95</v>
      </c>
      <c r="N256" s="681">
        <f>'23년(세부_실적)'!N299</f>
        <v>0</v>
      </c>
      <c r="O256" s="677">
        <f>'23년(세부_실적)'!O299</f>
        <v>29.95</v>
      </c>
      <c r="P256" s="681">
        <f>'23년(세부_실적)'!P299</f>
        <v>0</v>
      </c>
      <c r="Q256" s="688">
        <f>'23년(세부_실적)'!Q299</f>
        <v>0.4</v>
      </c>
      <c r="R256" s="575">
        <f>'23년(세부_실적)'!R299</f>
        <v>15.008813549999999</v>
      </c>
    </row>
    <row r="257" spans="2:18" outlineLevel="1">
      <c r="B257" s="691">
        <f>'23년(세부_실적)'!B300</f>
        <v>0</v>
      </c>
      <c r="C257" s="691">
        <f>'23년(세부_실적)'!C300</f>
        <v>0</v>
      </c>
      <c r="D257" s="691">
        <f>'23년(세부_실적)'!D300</f>
        <v>0</v>
      </c>
      <c r="E257" s="835" t="str">
        <f>'23년(세부_실적)'!E300</f>
        <v>A10024_NPNTH</v>
      </c>
      <c r="F257" s="679" t="str">
        <f>'23년(세부_실적)'!F300</f>
        <v>2828D</v>
      </c>
      <c r="G257" s="679" t="str">
        <f>'23년(세부_실적)'!G300</f>
        <v>구</v>
      </c>
      <c r="H257" s="679" t="str">
        <f>'23년(세부_실적)'!H300</f>
        <v>SY</v>
      </c>
      <c r="I257" s="677">
        <f>'23년(세부_실적)'!I300</f>
        <v>30.14</v>
      </c>
      <c r="J257" s="734">
        <f>'23년(세부_실적)'!J300</f>
        <v>0</v>
      </c>
      <c r="K257" s="677">
        <f>'23년(세부_실적)'!K300</f>
        <v>30.14</v>
      </c>
      <c r="L257" s="681">
        <f>'23년(세부_실적)'!L300</f>
        <v>0</v>
      </c>
      <c r="M257" s="677">
        <f>'23년(세부_실적)'!M300</f>
        <v>30.14</v>
      </c>
      <c r="N257" s="681">
        <f>'23년(세부_실적)'!N300</f>
        <v>0</v>
      </c>
      <c r="O257" s="735">
        <f>'23년(세부_실적)'!O300</f>
        <v>30.14</v>
      </c>
      <c r="P257" s="734">
        <f>'23년(세부_실적)'!P300</f>
        <v>0</v>
      </c>
      <c r="Q257" s="688">
        <f>'23년(세부_실적)'!Q300</f>
        <v>0.36799999999999999</v>
      </c>
      <c r="R257" s="575">
        <f>'23년(세부_실적)'!R300</f>
        <v>13.902584968800001</v>
      </c>
    </row>
    <row r="258" spans="2:18" outlineLevel="1">
      <c r="B258" s="691">
        <f>'23년(세부_실적)'!B301</f>
        <v>0</v>
      </c>
      <c r="C258" s="691">
        <f>'23년(세부_실적)'!C301</f>
        <v>0</v>
      </c>
      <c r="D258" s="691">
        <f>'23년(세부_실적)'!D301</f>
        <v>0</v>
      </c>
      <c r="E258" s="835" t="str">
        <f>'23년(세부_실적)'!E301</f>
        <v>A10024_NPNTE(UK)</v>
      </c>
      <c r="F258" s="679" t="str">
        <f>'23년(세부_실적)'!F301</f>
        <v>2828E</v>
      </c>
      <c r="G258" s="679" t="str">
        <f>'23년(세부_실적)'!G301</f>
        <v>구</v>
      </c>
      <c r="H258" s="679" t="str">
        <f>'23년(세부_실적)'!H301</f>
        <v>SY</v>
      </c>
      <c r="I258" s="677">
        <f>'23년(세부_실적)'!I301</f>
        <v>30.54</v>
      </c>
      <c r="J258" s="734">
        <f>'23년(세부_실적)'!J301</f>
        <v>0</v>
      </c>
      <c r="K258" s="677">
        <f>'23년(세부_실적)'!K301</f>
        <v>30.54</v>
      </c>
      <c r="L258" s="681">
        <f>'23년(세부_실적)'!L301</f>
        <v>0</v>
      </c>
      <c r="M258" s="677">
        <f>'23년(세부_실적)'!M301</f>
        <v>30.54</v>
      </c>
      <c r="N258" s="681">
        <f>'23년(세부_실적)'!N301</f>
        <v>0</v>
      </c>
      <c r="O258" s="735">
        <f>'23년(세부_실적)'!O301</f>
        <v>30.54</v>
      </c>
      <c r="P258" s="734">
        <f>'23년(세부_실적)'!P301</f>
        <v>0</v>
      </c>
      <c r="Q258" s="688">
        <f>'23년(세부_실적)'!Q301</f>
        <v>0.14299999999999999</v>
      </c>
      <c r="R258" s="575">
        <f>'23년(세부_실적)'!R301</f>
        <v>5.6783904605999993</v>
      </c>
    </row>
    <row r="259" spans="2:18" outlineLevel="1">
      <c r="B259" s="691">
        <f>'23년(세부_실적)'!B302</f>
        <v>0</v>
      </c>
      <c r="C259" s="691">
        <f>'23년(세부_실적)'!C302</f>
        <v>0</v>
      </c>
      <c r="D259" s="691">
        <f>'23년(세부_실적)'!D302</f>
        <v>0</v>
      </c>
      <c r="E259" s="835" t="str">
        <f>'23년(세부_실적)'!E302</f>
        <v>A10024_NPNTE(VN)</v>
      </c>
      <c r="F259" s="679" t="str">
        <f>'23년(세부_실적)'!F302</f>
        <v>2828G</v>
      </c>
      <c r="G259" s="679" t="str">
        <f>'23년(세부_실적)'!G302</f>
        <v>구</v>
      </c>
      <c r="H259" s="679" t="str">
        <f>'23년(세부_실적)'!H302</f>
        <v>SY</v>
      </c>
      <c r="I259" s="677">
        <f>'23년(세부_실적)'!I302</f>
        <v>30.26</v>
      </c>
      <c r="J259" s="734">
        <f>'23년(세부_실적)'!J302</f>
        <v>0</v>
      </c>
      <c r="K259" s="677">
        <f>'23년(세부_실적)'!K302</f>
        <v>30.26</v>
      </c>
      <c r="L259" s="681">
        <f>'23년(세부_실적)'!L302</f>
        <v>0</v>
      </c>
      <c r="M259" s="677">
        <f>'23년(세부_실적)'!M302</f>
        <v>30.26</v>
      </c>
      <c r="N259" s="681">
        <f>'23년(세부_실적)'!N302</f>
        <v>0</v>
      </c>
      <c r="O259" s="735">
        <f>'23년(세부_실적)'!O302</f>
        <v>30.26</v>
      </c>
      <c r="P259" s="734">
        <f>'23년(세부_실적)'!P302</f>
        <v>0</v>
      </c>
      <c r="Q259" s="688">
        <f>'23년(세부_실적)'!Q302</f>
        <v>0</v>
      </c>
      <c r="R259" s="575">
        <f>'23년(세부_실적)'!R302</f>
        <v>0</v>
      </c>
    </row>
    <row r="260" spans="2:18" outlineLevel="1">
      <c r="B260" s="691">
        <f>'23년(세부_실적)'!B303</f>
        <v>0</v>
      </c>
      <c r="C260" s="691">
        <f>'23년(세부_실적)'!C303</f>
        <v>0</v>
      </c>
      <c r="D260" s="691">
        <f>'23년(세부_실적)'!D303</f>
        <v>0</v>
      </c>
      <c r="E260" s="832" t="str">
        <f>'23년(세부_실적)'!E303</f>
        <v>A10024_NPNTE(TH)</v>
      </c>
      <c r="F260" s="757" t="str">
        <f>'23년(세부_실적)'!F303</f>
        <v>2828F</v>
      </c>
      <c r="G260" s="757" t="str">
        <f>'23년(세부_실적)'!G303</f>
        <v>구</v>
      </c>
      <c r="H260" s="679" t="str">
        <f>'23년(세부_실적)'!H303</f>
        <v>SY</v>
      </c>
      <c r="I260" s="677">
        <f>'23년(세부_실적)'!I303</f>
        <v>30.4</v>
      </c>
      <c r="J260" s="734">
        <f>'23년(세부_실적)'!J303</f>
        <v>0</v>
      </c>
      <c r="K260" s="677">
        <f>'23년(세부_실적)'!K303</f>
        <v>30.4</v>
      </c>
      <c r="L260" s="681">
        <f>'23년(세부_실적)'!L303</f>
        <v>0</v>
      </c>
      <c r="M260" s="677">
        <f>'23년(세부_실적)'!M303</f>
        <v>30.4</v>
      </c>
      <c r="N260" s="681">
        <f>'23년(세부_실적)'!N303</f>
        <v>0</v>
      </c>
      <c r="O260" s="735">
        <f>'23년(세부_실적)'!O303</f>
        <v>30.4</v>
      </c>
      <c r="P260" s="734">
        <f>'23년(세부_실적)'!P303</f>
        <v>0</v>
      </c>
      <c r="Q260" s="688">
        <f>'23년(세부_실적)'!Q303</f>
        <v>0</v>
      </c>
      <c r="R260" s="575">
        <f>'23년(세부_실적)'!R303</f>
        <v>0</v>
      </c>
    </row>
    <row r="261" spans="2:18" outlineLevel="1">
      <c r="B261" s="691">
        <f>'23년(세부_실적)'!B304</f>
        <v>0</v>
      </c>
      <c r="C261" s="691">
        <f>'23년(세부_실적)'!C304</f>
        <v>0</v>
      </c>
      <c r="D261" s="691">
        <f>'23년(세부_실적)'!D304</f>
        <v>0</v>
      </c>
      <c r="E261" s="832" t="str">
        <f>'23년(세부_실적)'!E304</f>
        <v>A10024_NPNTE(CN)</v>
      </c>
      <c r="F261" s="757" t="str">
        <f>'23년(세부_실적)'!F304</f>
        <v>2828H</v>
      </c>
      <c r="G261" s="757" t="str">
        <f>'23년(세부_실적)'!G304</f>
        <v>구</v>
      </c>
      <c r="H261" s="679" t="str">
        <f>'23년(세부_실적)'!H304</f>
        <v>SY</v>
      </c>
      <c r="I261" s="677">
        <f>'23년(세부_실적)'!I304</f>
        <v>31.3</v>
      </c>
      <c r="J261" s="734">
        <f>'23년(세부_실적)'!J304</f>
        <v>0</v>
      </c>
      <c r="K261" s="677">
        <f>'23년(세부_실적)'!K304</f>
        <v>31.3</v>
      </c>
      <c r="L261" s="681">
        <f>'23년(세부_실적)'!L304</f>
        <v>0</v>
      </c>
      <c r="M261" s="677">
        <f>'23년(세부_실적)'!M304</f>
        <v>31.3</v>
      </c>
      <c r="N261" s="681">
        <f>'23년(세부_실적)'!N304</f>
        <v>0</v>
      </c>
      <c r="O261" s="735">
        <f>'23년(세부_실적)'!O304</f>
        <v>31.3</v>
      </c>
      <c r="P261" s="734">
        <f>'23년(세부_실적)'!P304</f>
        <v>0</v>
      </c>
      <c r="Q261" s="688">
        <f>'23년(세부_실적)'!Q304</f>
        <v>0</v>
      </c>
      <c r="R261" s="575">
        <f>'23년(세부_실적)'!R304</f>
        <v>0</v>
      </c>
    </row>
    <row r="262" spans="2:18" outlineLevel="1">
      <c r="B262" s="691" t="e">
        <f>'23년(세부_실적)'!#REF!</f>
        <v>#REF!</v>
      </c>
      <c r="C262" s="691" t="e">
        <f>'23년(세부_실적)'!#REF!</f>
        <v>#REF!</v>
      </c>
      <c r="D262" s="691" t="e">
        <f>'23년(세부_실적)'!#REF!</f>
        <v>#REF!</v>
      </c>
      <c r="E262" s="677" t="e">
        <f>'23년(세부_실적)'!#REF!</f>
        <v>#REF!</v>
      </c>
      <c r="F262" s="733" t="e">
        <f>'23년(세부_실적)'!#REF!</f>
        <v>#REF!</v>
      </c>
      <c r="G262" s="733" t="e">
        <f>'23년(세부_실적)'!#REF!</f>
        <v>#REF!</v>
      </c>
      <c r="H262" s="679" t="e">
        <f>'23년(세부_실적)'!#REF!</f>
        <v>#REF!</v>
      </c>
      <c r="I262" s="677" t="e">
        <f>'23년(세부_실적)'!#REF!</f>
        <v>#REF!</v>
      </c>
      <c r="J262" s="734" t="e">
        <f>'23년(세부_실적)'!#REF!</f>
        <v>#REF!</v>
      </c>
      <c r="K262" s="677" t="e">
        <f>'23년(세부_실적)'!#REF!</f>
        <v>#REF!</v>
      </c>
      <c r="L262" s="681" t="e">
        <f>'23년(세부_실적)'!#REF!</f>
        <v>#REF!</v>
      </c>
      <c r="M262" s="677" t="e">
        <f>'23년(세부_실적)'!#REF!</f>
        <v>#REF!</v>
      </c>
      <c r="N262" s="681" t="e">
        <f>'23년(세부_실적)'!#REF!</f>
        <v>#REF!</v>
      </c>
      <c r="O262" s="735" t="e">
        <f>'23년(세부_실적)'!#REF!</f>
        <v>#REF!</v>
      </c>
      <c r="P262" s="734" t="e">
        <f>'23년(세부_실적)'!#REF!</f>
        <v>#REF!</v>
      </c>
      <c r="Q262" s="688" t="e">
        <f>'23년(세부_실적)'!#REF!</f>
        <v>#REF!</v>
      </c>
      <c r="R262" s="575" t="e">
        <f>'23년(세부_실적)'!#REF!</f>
        <v>#REF!</v>
      </c>
    </row>
    <row r="263" spans="2:18" outlineLevel="1">
      <c r="B263" s="691" t="e">
        <f>'23년(세부_실적)'!#REF!</f>
        <v>#REF!</v>
      </c>
      <c r="C263" s="691" t="e">
        <f>'23년(세부_실적)'!#REF!</f>
        <v>#REF!</v>
      </c>
      <c r="D263" s="691" t="e">
        <f>'23년(세부_실적)'!#REF!</f>
        <v>#REF!</v>
      </c>
      <c r="E263" s="731" t="e">
        <f>'23년(세부_실적)'!#REF!</f>
        <v>#REF!</v>
      </c>
      <c r="F263" s="828" t="e">
        <f>'23년(세부_실적)'!#REF!</f>
        <v>#REF!</v>
      </c>
      <c r="G263" s="757" t="e">
        <f>'23년(세부_실적)'!#REF!</f>
        <v>#REF!</v>
      </c>
      <c r="H263" s="679" t="e">
        <f>'23년(세부_실적)'!#REF!</f>
        <v>#REF!</v>
      </c>
      <c r="I263" s="677" t="e">
        <f>'23년(세부_실적)'!#REF!</f>
        <v>#REF!</v>
      </c>
      <c r="J263" s="734" t="e">
        <f>'23년(세부_실적)'!#REF!</f>
        <v>#REF!</v>
      </c>
      <c r="K263" s="677" t="e">
        <f>'23년(세부_실적)'!#REF!</f>
        <v>#REF!</v>
      </c>
      <c r="L263" s="681" t="e">
        <f>'23년(세부_실적)'!#REF!</f>
        <v>#REF!</v>
      </c>
      <c r="M263" s="677" t="e">
        <f>'23년(세부_실적)'!#REF!</f>
        <v>#REF!</v>
      </c>
      <c r="N263" s="681" t="e">
        <f>'23년(세부_실적)'!#REF!</f>
        <v>#REF!</v>
      </c>
      <c r="O263" s="735" t="e">
        <f>'23년(세부_실적)'!#REF!</f>
        <v>#REF!</v>
      </c>
      <c r="P263" s="734" t="e">
        <f>'23년(세부_실적)'!#REF!</f>
        <v>#REF!</v>
      </c>
      <c r="Q263" s="688" t="e">
        <f>'23년(세부_실적)'!#REF!</f>
        <v>#REF!</v>
      </c>
      <c r="R263" s="575" t="e">
        <f>'23년(세부_실적)'!#REF!</f>
        <v>#REF!</v>
      </c>
    </row>
    <row r="264" spans="2:18" outlineLevel="1">
      <c r="B264" s="691" t="e">
        <f>'23년(세부_실적)'!#REF!</f>
        <v>#REF!</v>
      </c>
      <c r="C264" s="691" t="e">
        <f>'23년(세부_실적)'!#REF!</f>
        <v>#REF!</v>
      </c>
      <c r="D264" s="691" t="e">
        <f>'23년(세부_실적)'!#REF!</f>
        <v>#REF!</v>
      </c>
      <c r="E264" s="677" t="e">
        <f>'23년(세부_실적)'!#REF!</f>
        <v>#REF!</v>
      </c>
      <c r="F264" s="733" t="e">
        <f>'23년(세부_실적)'!#REF!</f>
        <v>#REF!</v>
      </c>
      <c r="G264" s="733" t="e">
        <f>'23년(세부_실적)'!#REF!</f>
        <v>#REF!</v>
      </c>
      <c r="H264" s="679" t="e">
        <f>'23년(세부_실적)'!#REF!</f>
        <v>#REF!</v>
      </c>
      <c r="I264" s="677" t="e">
        <f>'23년(세부_실적)'!#REF!</f>
        <v>#REF!</v>
      </c>
      <c r="J264" s="734" t="e">
        <f>'23년(세부_실적)'!#REF!</f>
        <v>#REF!</v>
      </c>
      <c r="K264" s="677" t="e">
        <f>'23년(세부_실적)'!#REF!</f>
        <v>#REF!</v>
      </c>
      <c r="L264" s="681" t="e">
        <f>'23년(세부_실적)'!#REF!</f>
        <v>#REF!</v>
      </c>
      <c r="M264" s="677" t="e">
        <f>'23년(세부_실적)'!#REF!</f>
        <v>#REF!</v>
      </c>
      <c r="N264" s="681" t="e">
        <f>'23년(세부_실적)'!#REF!</f>
        <v>#REF!</v>
      </c>
      <c r="O264" s="735" t="e">
        <f>'23년(세부_실적)'!#REF!</f>
        <v>#REF!</v>
      </c>
      <c r="P264" s="734" t="e">
        <f>'23년(세부_실적)'!#REF!</f>
        <v>#REF!</v>
      </c>
      <c r="Q264" s="688" t="e">
        <f>'23년(세부_실적)'!#REF!</f>
        <v>#REF!</v>
      </c>
      <c r="R264" s="575" t="e">
        <f>'23년(세부_실적)'!#REF!</f>
        <v>#REF!</v>
      </c>
    </row>
    <row r="265" spans="2:18" outlineLevel="1">
      <c r="B265" s="691">
        <f>'23년(세부_실적)'!B305</f>
        <v>0</v>
      </c>
      <c r="C265" s="691">
        <f>'23년(세부_실적)'!C305</f>
        <v>0</v>
      </c>
      <c r="D265" s="691">
        <f>'23년(세부_실적)'!D305</f>
        <v>0</v>
      </c>
      <c r="E265" s="835" t="str">
        <f>'23년(세부_실적)'!E305</f>
        <v>A4024_FPN_C(BJ)</v>
      </c>
      <c r="F265" s="733" t="str">
        <f>'23년(세부_실적)'!F305</f>
        <v>14826A</v>
      </c>
      <c r="G265" s="831" t="str">
        <f>'23년(세부_실적)'!G305</f>
        <v>신</v>
      </c>
      <c r="H265" s="679" t="str">
        <f>'23년(세부_실적)'!H305</f>
        <v>SY</v>
      </c>
      <c r="I265" s="677">
        <f>'23년(세부_실적)'!I305</f>
        <v>5.75</v>
      </c>
      <c r="J265" s="734">
        <f>'23년(세부_실적)'!J305</f>
        <v>0</v>
      </c>
      <c r="K265" s="677">
        <f>'23년(세부_실적)'!K305</f>
        <v>5.75</v>
      </c>
      <c r="L265" s="681">
        <f>'23년(세부_실적)'!L305</f>
        <v>0</v>
      </c>
      <c r="M265" s="677">
        <f>'23년(세부_실적)'!M305</f>
        <v>5.75</v>
      </c>
      <c r="N265" s="681">
        <f>'23년(세부_실적)'!N305</f>
        <v>0</v>
      </c>
      <c r="O265" s="735">
        <f>'23년(세부_실적)'!O305</f>
        <v>5.75</v>
      </c>
      <c r="P265" s="734">
        <f>'23년(세부_실적)'!P305</f>
        <v>0</v>
      </c>
      <c r="Q265" s="688">
        <f>'23년(세부_실적)'!Q305</f>
        <v>356.11900000000003</v>
      </c>
      <c r="R265" s="575">
        <f>'23년(세부_실적)'!R305</f>
        <v>2667.0661899950001</v>
      </c>
    </row>
    <row r="266" spans="2:18" outlineLevel="1">
      <c r="B266" s="691">
        <f>'23년(세부_실적)'!B306</f>
        <v>0</v>
      </c>
      <c r="C266" s="691">
        <f>'23년(세부_실적)'!C306</f>
        <v>0</v>
      </c>
      <c r="D266" s="691">
        <f>'23년(세부_실적)'!D306</f>
        <v>0</v>
      </c>
      <c r="E266" s="677" t="str">
        <f>'23년(세부_실적)'!E306</f>
        <v>A4024_FPN_TH_C(BJ)</v>
      </c>
      <c r="F266" s="733" t="str">
        <f>'23년(세부_실적)'!F306</f>
        <v>14825A</v>
      </c>
      <c r="G266" s="831" t="str">
        <f>'23년(세부_실적)'!G306</f>
        <v>신</v>
      </c>
      <c r="H266" s="679" t="str">
        <f>'23년(세부_실적)'!H306</f>
        <v>SY</v>
      </c>
      <c r="I266" s="677">
        <f>'23년(세부_실적)'!I306</f>
        <v>5.28</v>
      </c>
      <c r="J266" s="734">
        <f>'23년(세부_실적)'!J306</f>
        <v>0</v>
      </c>
      <c r="K266" s="677">
        <f>'23년(세부_실적)'!K306</f>
        <v>5.28</v>
      </c>
      <c r="L266" s="681">
        <f>'23년(세부_실적)'!L306</f>
        <v>0</v>
      </c>
      <c r="M266" s="677">
        <f>'23년(세부_실적)'!M306</f>
        <v>5.28</v>
      </c>
      <c r="N266" s="681">
        <f>'23년(세부_실적)'!N306</f>
        <v>0</v>
      </c>
      <c r="O266" s="735">
        <f>'23년(세부_실적)'!O306</f>
        <v>5.28</v>
      </c>
      <c r="P266" s="734">
        <f>'23년(세부_실적)'!P306</f>
        <v>0</v>
      </c>
      <c r="Q266" s="688">
        <f>'23년(세부_실적)'!Q306</f>
        <v>3.4859999999999998</v>
      </c>
      <c r="R266" s="575">
        <f>'23년(세부_실적)'!R306</f>
        <v>24.1356421152</v>
      </c>
    </row>
    <row r="267" spans="2:18" outlineLevel="1">
      <c r="B267" s="691">
        <f>'23년(세부_실적)'!B307</f>
        <v>0</v>
      </c>
      <c r="C267" s="691">
        <f>'23년(세부_실적)'!C307</f>
        <v>0</v>
      </c>
      <c r="D267" s="691">
        <f>'23년(세부_실적)'!D307</f>
        <v>0</v>
      </c>
      <c r="E267" s="677" t="str">
        <f>'23년(세부_실적)'!E307</f>
        <v>A4024_FPN(TH)</v>
      </c>
      <c r="F267" s="679" t="str">
        <f>'23년(세부_실적)'!F307</f>
        <v>13976A</v>
      </c>
      <c r="G267" s="679" t="str">
        <f>'23년(세부_실적)'!G307</f>
        <v>구</v>
      </c>
      <c r="H267" s="679" t="str">
        <f>'23년(세부_실적)'!H307</f>
        <v>SY</v>
      </c>
      <c r="I267" s="694">
        <f>'23년(세부_실적)'!I307</f>
        <v>5.28</v>
      </c>
      <c r="J267" s="734">
        <f>'23년(세부_실적)'!J307</f>
        <v>0</v>
      </c>
      <c r="K267" s="677">
        <f>'23년(세부_실적)'!K307</f>
        <v>5.28</v>
      </c>
      <c r="L267" s="681">
        <f>'23년(세부_실적)'!L307</f>
        <v>0</v>
      </c>
      <c r="M267" s="677">
        <f>'23년(세부_실적)'!M307</f>
        <v>5.28</v>
      </c>
      <c r="N267" s="681">
        <f>'23년(세부_실적)'!N307</f>
        <v>0</v>
      </c>
      <c r="O267" s="735">
        <f>'23년(세부_실적)'!O307</f>
        <v>5.28</v>
      </c>
      <c r="P267" s="734">
        <f>'23년(세부_실적)'!P307</f>
        <v>0</v>
      </c>
      <c r="Q267" s="688">
        <f>'23년(세부_실적)'!Q307</f>
        <v>0</v>
      </c>
      <c r="R267" s="575">
        <f>'23년(세부_실적)'!R307</f>
        <v>0</v>
      </c>
    </row>
    <row r="268" spans="2:18" outlineLevel="1">
      <c r="B268" s="816" t="str">
        <f>'23년(세부_실적)'!B319</f>
        <v>거래선 계</v>
      </c>
      <c r="C268" s="817">
        <f>'23년(세부_실적)'!C319</f>
        <v>0</v>
      </c>
      <c r="D268" s="817">
        <f>'23년(세부_실적)'!D319</f>
        <v>0</v>
      </c>
      <c r="E268" s="817">
        <f>'23년(세부_실적)'!E319</f>
        <v>0</v>
      </c>
      <c r="F268" s="817">
        <f>'23년(세부_실적)'!F319</f>
        <v>0</v>
      </c>
      <c r="G268" s="817">
        <f>'23년(세부_실적)'!G319</f>
        <v>0</v>
      </c>
      <c r="H268" s="818">
        <f>'23년(세부_실적)'!H319</f>
        <v>0</v>
      </c>
      <c r="I268" s="819">
        <f>'23년(세부_실적)'!I319</f>
        <v>0</v>
      </c>
      <c r="J268" s="820">
        <f>'23년(세부_실적)'!J319</f>
        <v>0</v>
      </c>
      <c r="K268" s="819">
        <f>'23년(세부_실적)'!K319</f>
        <v>0</v>
      </c>
      <c r="L268" s="819">
        <f>'23년(세부_실적)'!L319</f>
        <v>0</v>
      </c>
      <c r="M268" s="819">
        <f>'23년(세부_실적)'!M319</f>
        <v>0</v>
      </c>
      <c r="N268" s="819">
        <f>'23년(세부_실적)'!N319</f>
        <v>0</v>
      </c>
      <c r="O268" s="821">
        <f>'23년(세부_실적)'!O319</f>
        <v>0</v>
      </c>
      <c r="P268" s="820">
        <f>'23년(세부_실적)'!P319</f>
        <v>0</v>
      </c>
      <c r="Q268" s="822">
        <f>'23년(세부_실적)'!Q319</f>
        <v>7769.1990000000005</v>
      </c>
      <c r="R268" s="822">
        <f>'23년(세부_실적)'!R319</f>
        <v>52720.702752690297</v>
      </c>
    </row>
    <row r="269" spans="2:18" outlineLevel="1" collapsed="1">
      <c r="B269" s="691" t="str">
        <f>'23년(세부_실적)'!B320</f>
        <v>생활가전</v>
      </c>
      <c r="C269" s="691" t="str">
        <f>'23년(세부_실적)'!C320</f>
        <v>HVPS</v>
      </c>
      <c r="D269" s="691" t="str">
        <f>'23년(세부_실적)'!D320</f>
        <v>Aircon</v>
      </c>
      <c r="E269" s="677" t="str">
        <f>'23년(세부_실적)'!E320</f>
        <v>PN002SHA(A)</v>
      </c>
      <c r="F269" s="733" t="str">
        <f>'23년(세부_실적)'!F320</f>
        <v>1375A</v>
      </c>
      <c r="G269" s="836" t="str">
        <f>'23년(세부_실적)'!G320</f>
        <v>구</v>
      </c>
      <c r="H269" s="837" t="str">
        <f>'23년(세부_실적)'!H320</f>
        <v>SY</v>
      </c>
      <c r="I269" s="672">
        <f>'23년(세부_실적)'!I320</f>
        <v>0</v>
      </c>
      <c r="J269" s="838">
        <f>'23년(세부_실적)'!J320</f>
        <v>4030</v>
      </c>
      <c r="K269" s="672">
        <f>'23년(세부_실적)'!K320</f>
        <v>0</v>
      </c>
      <c r="L269" s="673">
        <f>'23년(세부_실적)'!L320</f>
        <v>4030</v>
      </c>
      <c r="M269" s="672">
        <f>'23년(세부_실적)'!M320</f>
        <v>0</v>
      </c>
      <c r="N269" s="673">
        <f>'23년(세부_실적)'!N320</f>
        <v>4030</v>
      </c>
      <c r="O269" s="839">
        <f>'23년(세부_실적)'!O320</f>
        <v>0</v>
      </c>
      <c r="P269" s="838">
        <f>'23년(세부_실적)'!P320</f>
        <v>4030</v>
      </c>
      <c r="Q269" s="840">
        <f>'23년(세부_실적)'!Q320</f>
        <v>0.03</v>
      </c>
      <c r="R269" s="841">
        <f>'23년(세부_실적)'!R320</f>
        <v>0.12089999999999999</v>
      </c>
    </row>
    <row r="270" spans="2:18" outlineLevel="1">
      <c r="B270" s="691">
        <f>'23년(세부_실적)'!B321</f>
        <v>0</v>
      </c>
      <c r="C270" s="691">
        <f>'23년(세부_실적)'!C321</f>
        <v>0</v>
      </c>
      <c r="D270" s="691" t="str">
        <f>'23년(세부_실적)'!D321</f>
        <v>Aircon</v>
      </c>
      <c r="E270" s="677" t="str">
        <f>'23년(세부_실적)'!E321</f>
        <v>PN002SHA(B)</v>
      </c>
      <c r="F270" s="733" t="str">
        <f>'23년(세부_실적)'!F321</f>
        <v>1375B</v>
      </c>
      <c r="G270" s="733" t="str">
        <f>'23년(세부_실적)'!G321</f>
        <v>구</v>
      </c>
      <c r="H270" s="679" t="str">
        <f>'23년(세부_실적)'!H321</f>
        <v>SY</v>
      </c>
      <c r="I270" s="677">
        <f>'23년(세부_실적)'!I321</f>
        <v>0</v>
      </c>
      <c r="J270" s="734">
        <f>'23년(세부_실적)'!J321</f>
        <v>5000</v>
      </c>
      <c r="K270" s="677">
        <f>'23년(세부_실적)'!K321</f>
        <v>0</v>
      </c>
      <c r="L270" s="681">
        <f>'23년(세부_실적)'!L321</f>
        <v>5000</v>
      </c>
      <c r="M270" s="677">
        <f>'23년(세부_실적)'!M321</f>
        <v>0</v>
      </c>
      <c r="N270" s="681">
        <f>'23년(세부_실적)'!N321</f>
        <v>5000</v>
      </c>
      <c r="O270" s="735">
        <f>'23년(세부_실적)'!O321</f>
        <v>0</v>
      </c>
      <c r="P270" s="734">
        <f>'23년(세부_실적)'!P321</f>
        <v>5000</v>
      </c>
      <c r="Q270" s="688">
        <f>'23년(세부_실적)'!Q321</f>
        <v>0</v>
      </c>
      <c r="R270" s="575">
        <f>'23년(세부_실적)'!R321</f>
        <v>0</v>
      </c>
    </row>
    <row r="271" spans="2:18" outlineLevel="1">
      <c r="B271" s="691">
        <f>'23년(세부_실적)'!B322</f>
        <v>0</v>
      </c>
      <c r="C271" s="691">
        <f>'23년(세부_실적)'!C322</f>
        <v>0</v>
      </c>
      <c r="D271" s="691" t="str">
        <f>'23년(세부_실적)'!D322</f>
        <v>Aircon</v>
      </c>
      <c r="E271" s="677" t="str">
        <f>'23년(세부_실적)'!E322</f>
        <v>PN003SHA(A)</v>
      </c>
      <c r="F271" s="733" t="str">
        <f>'23년(세부_실적)'!F322</f>
        <v>3190A</v>
      </c>
      <c r="G271" s="733" t="str">
        <f>'23년(세부_실적)'!G322</f>
        <v>구</v>
      </c>
      <c r="H271" s="679" t="str">
        <f>'23년(세부_실적)'!H322</f>
        <v>SY</v>
      </c>
      <c r="I271" s="677">
        <f>'23년(세부_실적)'!I322</f>
        <v>0</v>
      </c>
      <c r="J271" s="734">
        <f>'23년(세부_실적)'!J322</f>
        <v>4500</v>
      </c>
      <c r="K271" s="677">
        <f>'23년(세부_실적)'!K322</f>
        <v>0</v>
      </c>
      <c r="L271" s="681">
        <f>'23년(세부_실적)'!L322</f>
        <v>4500</v>
      </c>
      <c r="M271" s="677">
        <f>'23년(세부_실적)'!M322</f>
        <v>0</v>
      </c>
      <c r="N271" s="681">
        <f>'23년(세부_실적)'!N322</f>
        <v>4500</v>
      </c>
      <c r="O271" s="735">
        <f>'23년(세부_실적)'!O322</f>
        <v>0</v>
      </c>
      <c r="P271" s="734">
        <f>'23년(세부_실적)'!P322</f>
        <v>4500</v>
      </c>
      <c r="Q271" s="688">
        <f>'23년(세부_실적)'!Q322</f>
        <v>0</v>
      </c>
      <c r="R271" s="575">
        <f>'23년(세부_실적)'!R322</f>
        <v>0</v>
      </c>
    </row>
    <row r="272" spans="2:18" outlineLevel="1">
      <c r="B272" s="675">
        <f>'23년(세부_실적)'!B323</f>
        <v>0</v>
      </c>
      <c r="C272" s="675">
        <f>'23년(세부_실적)'!C323</f>
        <v>0</v>
      </c>
      <c r="D272" s="691" t="str">
        <f>'23년(세부_실적)'!D323</f>
        <v>Aircon</v>
      </c>
      <c r="E272" s="682" t="str">
        <f>'23년(세부_실적)'!E323</f>
        <v>PN003SHA(B)</v>
      </c>
      <c r="F272" s="842" t="str">
        <f>'23년(세부_실적)'!F323</f>
        <v>3190B</v>
      </c>
      <c r="G272" s="842" t="str">
        <f>'23년(세부_실적)'!G323</f>
        <v>구</v>
      </c>
      <c r="H272" s="680" t="str">
        <f>'23년(세부_실적)'!H323</f>
        <v>SY</v>
      </c>
      <c r="I272" s="682">
        <f>'23년(세부_실적)'!I323</f>
        <v>0</v>
      </c>
      <c r="J272" s="843">
        <f>'23년(세부_실적)'!J323</f>
        <v>5950</v>
      </c>
      <c r="K272" s="682">
        <f>'23년(세부_실적)'!K323</f>
        <v>0</v>
      </c>
      <c r="L272" s="730">
        <f>'23년(세부_실적)'!L323</f>
        <v>5950</v>
      </c>
      <c r="M272" s="682">
        <f>'23년(세부_실적)'!M323</f>
        <v>0</v>
      </c>
      <c r="N272" s="730">
        <f>'23년(세부_실적)'!N323</f>
        <v>5950</v>
      </c>
      <c r="O272" s="844">
        <f>'23년(세부_실적)'!O323</f>
        <v>0</v>
      </c>
      <c r="P272" s="843">
        <f>'23년(세부_실적)'!P323</f>
        <v>5950</v>
      </c>
      <c r="Q272" s="683">
        <f>'23년(세부_실적)'!Q323</f>
        <v>24.038</v>
      </c>
      <c r="R272" s="578">
        <f>'23년(세부_실적)'!R323</f>
        <v>143.02610000000001</v>
      </c>
    </row>
    <row r="273" spans="2:18" outlineLevel="1">
      <c r="B273" s="675">
        <f>'23년(세부_실적)'!B324</f>
        <v>0</v>
      </c>
      <c r="C273" s="675">
        <f>'23년(세부_실적)'!C324</f>
        <v>0</v>
      </c>
      <c r="D273" s="691" t="str">
        <f>'23년(세부_실적)'!D324</f>
        <v>Aircon</v>
      </c>
      <c r="E273" s="682" t="str">
        <f>'23년(세부_실적)'!E324</f>
        <v>PN003SHA(C)</v>
      </c>
      <c r="F273" s="842" t="str">
        <f>'23년(세부_실적)'!F324</f>
        <v>3190C</v>
      </c>
      <c r="G273" s="842" t="str">
        <f>'23년(세부_실적)'!G324</f>
        <v>구</v>
      </c>
      <c r="H273" s="680" t="str">
        <f>'23년(세부_실적)'!H324</f>
        <v>SY</v>
      </c>
      <c r="I273" s="682">
        <f>'23년(세부_실적)'!I324</f>
        <v>0</v>
      </c>
      <c r="J273" s="843">
        <f>'23년(세부_실적)'!J324</f>
        <v>5940</v>
      </c>
      <c r="K273" s="682">
        <f>'23년(세부_실적)'!K324</f>
        <v>0</v>
      </c>
      <c r="L273" s="730">
        <f>'23년(세부_실적)'!L324</f>
        <v>5940</v>
      </c>
      <c r="M273" s="682">
        <f>'23년(세부_실적)'!M324</f>
        <v>0</v>
      </c>
      <c r="N273" s="730">
        <f>'23년(세부_실적)'!N324</f>
        <v>5940</v>
      </c>
      <c r="O273" s="844">
        <f>'23년(세부_실적)'!O324</f>
        <v>0</v>
      </c>
      <c r="P273" s="843">
        <f>'23년(세부_실적)'!P324</f>
        <v>5940</v>
      </c>
      <c r="Q273" s="683">
        <f>'23년(세부_실적)'!Q324</f>
        <v>22.633000000000003</v>
      </c>
      <c r="R273" s="578">
        <f>'23년(세부_실적)'!R324</f>
        <v>134.44002000000003</v>
      </c>
    </row>
    <row r="274" spans="2:18" outlineLevel="1">
      <c r="B274" s="675">
        <f>'23년(세부_실적)'!B325</f>
        <v>0</v>
      </c>
      <c r="C274" s="675">
        <f>'23년(세부_실적)'!C325</f>
        <v>0</v>
      </c>
      <c r="D274" s="691" t="str">
        <f>'23년(세부_실적)'!D325</f>
        <v>Aircon</v>
      </c>
      <c r="E274" s="682" t="str">
        <f>'23년(세부_실적)'!E325</f>
        <v>PN003SHA(D)</v>
      </c>
      <c r="F274" s="842" t="str">
        <f>'23년(세부_실적)'!F325</f>
        <v>3190D</v>
      </c>
      <c r="G274" s="842" t="str">
        <f>'23년(세부_실적)'!G325</f>
        <v>구</v>
      </c>
      <c r="H274" s="680" t="str">
        <f>'23년(세부_실적)'!H325</f>
        <v>SY</v>
      </c>
      <c r="I274" s="682">
        <f>'23년(세부_실적)'!I325</f>
        <v>0</v>
      </c>
      <c r="J274" s="843">
        <f>'23년(세부_실적)'!J325</f>
        <v>5900</v>
      </c>
      <c r="K274" s="682">
        <f>'23년(세부_실적)'!K325</f>
        <v>0</v>
      </c>
      <c r="L274" s="730">
        <f>'23년(세부_실적)'!L325</f>
        <v>5900</v>
      </c>
      <c r="M274" s="682">
        <f>'23년(세부_실적)'!M325</f>
        <v>0</v>
      </c>
      <c r="N274" s="730">
        <f>'23년(세부_실적)'!N325</f>
        <v>5900</v>
      </c>
      <c r="O274" s="844">
        <f>'23년(세부_실적)'!O325</f>
        <v>0</v>
      </c>
      <c r="P274" s="843">
        <f>'23년(세부_실적)'!P325</f>
        <v>5900</v>
      </c>
      <c r="Q274" s="683">
        <f>'23년(세부_실적)'!Q325</f>
        <v>12.950999999999999</v>
      </c>
      <c r="R274" s="578">
        <f>'23년(세부_실적)'!R325</f>
        <v>76.410899999999998</v>
      </c>
    </row>
    <row r="275" spans="2:18" outlineLevel="1">
      <c r="B275" s="675">
        <f>'23년(세부_실적)'!B326</f>
        <v>0</v>
      </c>
      <c r="C275" s="675">
        <f>'23년(세부_실적)'!C326</f>
        <v>0</v>
      </c>
      <c r="D275" s="691" t="str">
        <f>'23년(세부_실적)'!D326</f>
        <v>Aircon</v>
      </c>
      <c r="E275" s="682" t="str">
        <f>'23년(세부_실적)'!E326</f>
        <v>PN003SHA(E)</v>
      </c>
      <c r="F275" s="842" t="str">
        <f>'23년(세부_실적)'!F326</f>
        <v>3190E</v>
      </c>
      <c r="G275" s="842" t="str">
        <f>'23년(세부_실적)'!G326</f>
        <v>구</v>
      </c>
      <c r="H275" s="680" t="str">
        <f>'23년(세부_실적)'!H326</f>
        <v>SY</v>
      </c>
      <c r="I275" s="682">
        <f>'23년(세부_실적)'!I326</f>
        <v>0</v>
      </c>
      <c r="J275" s="843">
        <f>'23년(세부_실적)'!J326</f>
        <v>5980</v>
      </c>
      <c r="K275" s="682">
        <f>'23년(세부_실적)'!K326</f>
        <v>0</v>
      </c>
      <c r="L275" s="730">
        <f>'23년(세부_실적)'!L326</f>
        <v>5980</v>
      </c>
      <c r="M275" s="682">
        <f>'23년(세부_실적)'!M326</f>
        <v>0</v>
      </c>
      <c r="N275" s="730">
        <f>'23년(세부_실적)'!N326</f>
        <v>5980</v>
      </c>
      <c r="O275" s="844">
        <f>'23년(세부_실적)'!O326</f>
        <v>0</v>
      </c>
      <c r="P275" s="843">
        <f>'23년(세부_실적)'!P326</f>
        <v>5980</v>
      </c>
      <c r="Q275" s="683">
        <f>'23년(세부_실적)'!Q326</f>
        <v>58.959999999999994</v>
      </c>
      <c r="R275" s="578">
        <f>'23년(세부_실적)'!R326</f>
        <v>352.58079999999995</v>
      </c>
    </row>
    <row r="276" spans="2:18" outlineLevel="1">
      <c r="B276" s="691">
        <f>'23년(세부_실적)'!B327</f>
        <v>0</v>
      </c>
      <c r="C276" s="691">
        <f>'23년(세부_실적)'!C327</f>
        <v>0</v>
      </c>
      <c r="D276" s="691" t="str">
        <f>'23년(세부_실적)'!D327</f>
        <v>Aircon</v>
      </c>
      <c r="E276" s="677" t="str">
        <f>'23년(세부_실적)'!E327</f>
        <v>PN003SHA(F)</v>
      </c>
      <c r="F276" s="733" t="str">
        <f>'23년(세부_실적)'!F327</f>
        <v>3190F</v>
      </c>
      <c r="G276" s="733" t="str">
        <f>'23년(세부_실적)'!G327</f>
        <v>구</v>
      </c>
      <c r="H276" s="679" t="str">
        <f>'23년(세부_실적)'!H327</f>
        <v>SY</v>
      </c>
      <c r="I276" s="677">
        <f>'23년(세부_실적)'!I327</f>
        <v>0</v>
      </c>
      <c r="J276" s="734">
        <f>'23년(세부_실적)'!J327</f>
        <v>5900</v>
      </c>
      <c r="K276" s="677">
        <f>'23년(세부_실적)'!K327</f>
        <v>0</v>
      </c>
      <c r="L276" s="681">
        <f>'23년(세부_실적)'!L327</f>
        <v>5900</v>
      </c>
      <c r="M276" s="677">
        <f>'23년(세부_실적)'!M327</f>
        <v>0</v>
      </c>
      <c r="N276" s="681">
        <f>'23년(세부_실적)'!N327</f>
        <v>5900</v>
      </c>
      <c r="O276" s="735">
        <f>'23년(세부_실적)'!O327</f>
        <v>0</v>
      </c>
      <c r="P276" s="734">
        <f>'23년(세부_실적)'!P327</f>
        <v>5900</v>
      </c>
      <c r="Q276" s="688">
        <f>'23년(세부_실적)'!Q327</f>
        <v>4.76</v>
      </c>
      <c r="R276" s="575">
        <f>'23년(세부_실적)'!R327</f>
        <v>28.084000000000003</v>
      </c>
    </row>
    <row r="277" spans="2:18" outlineLevel="1">
      <c r="B277" s="691">
        <f>'23년(세부_실적)'!B328</f>
        <v>0</v>
      </c>
      <c r="C277" s="691">
        <f>'23년(세부_실적)'!C328</f>
        <v>0</v>
      </c>
      <c r="D277" s="691" t="str">
        <f>'23년(세부_실적)'!D328</f>
        <v>Aircon</v>
      </c>
      <c r="E277" s="682" t="str">
        <f>'23년(세부_실적)'!E328</f>
        <v>PN004SHA(A)</v>
      </c>
      <c r="F277" s="842" t="str">
        <f>'23년(세부_실적)'!F328</f>
        <v>3822A</v>
      </c>
      <c r="G277" s="842" t="str">
        <f>'23년(세부_실적)'!G328</f>
        <v>구</v>
      </c>
      <c r="H277" s="679" t="str">
        <f>'23년(세부_실적)'!H328</f>
        <v>SY</v>
      </c>
      <c r="I277" s="677">
        <f>'23년(세부_실적)'!I328</f>
        <v>0</v>
      </c>
      <c r="J277" s="734">
        <f>'23년(세부_실적)'!J328</f>
        <v>4300</v>
      </c>
      <c r="K277" s="677">
        <f>'23년(세부_실적)'!K328</f>
        <v>0</v>
      </c>
      <c r="L277" s="681">
        <f>'23년(세부_실적)'!L328</f>
        <v>4300</v>
      </c>
      <c r="M277" s="677">
        <f>'23년(세부_실적)'!M328</f>
        <v>0</v>
      </c>
      <c r="N277" s="681">
        <f>'23년(세부_실적)'!N328</f>
        <v>4300</v>
      </c>
      <c r="O277" s="735">
        <f>'23년(세부_실적)'!O328</f>
        <v>0</v>
      </c>
      <c r="P277" s="681">
        <f>'23년(세부_실적)'!P328</f>
        <v>4300</v>
      </c>
      <c r="Q277" s="688">
        <f>'23년(세부_실적)'!Q328</f>
        <v>0</v>
      </c>
      <c r="R277" s="575">
        <f>'23년(세부_실적)'!R328</f>
        <v>0</v>
      </c>
    </row>
    <row r="278" spans="2:18" outlineLevel="1">
      <c r="B278" s="691">
        <f>'23년(세부_실적)'!B329</f>
        <v>0</v>
      </c>
      <c r="C278" s="691">
        <f>'23년(세부_실적)'!C329</f>
        <v>0</v>
      </c>
      <c r="D278" s="691" t="str">
        <f>'23년(세부_실적)'!D329</f>
        <v>Aircon</v>
      </c>
      <c r="E278" s="682" t="str">
        <f>'23년(세부_실적)'!E329</f>
        <v>PN004SHA(B)</v>
      </c>
      <c r="F278" s="842" t="str">
        <f>'23년(세부_실적)'!F329</f>
        <v>3822B</v>
      </c>
      <c r="G278" s="842" t="str">
        <f>'23년(세부_실적)'!G329</f>
        <v>구</v>
      </c>
      <c r="H278" s="679" t="str">
        <f>'23년(세부_실적)'!H329</f>
        <v>SY</v>
      </c>
      <c r="I278" s="677">
        <f>'23년(세부_실적)'!I329</f>
        <v>0</v>
      </c>
      <c r="J278" s="734">
        <f>'23년(세부_실적)'!J329</f>
        <v>4360</v>
      </c>
      <c r="K278" s="677">
        <f>'23년(세부_실적)'!K329</f>
        <v>0</v>
      </c>
      <c r="L278" s="681">
        <f>'23년(세부_실적)'!L329</f>
        <v>4360</v>
      </c>
      <c r="M278" s="677">
        <f>'23년(세부_실적)'!M329</f>
        <v>0</v>
      </c>
      <c r="N278" s="681">
        <f>'23년(세부_실적)'!N329</f>
        <v>4360</v>
      </c>
      <c r="O278" s="735">
        <f>'23년(세부_실적)'!O329</f>
        <v>0</v>
      </c>
      <c r="P278" s="681">
        <f>'23년(세부_실적)'!P329</f>
        <v>4360</v>
      </c>
      <c r="Q278" s="688">
        <f>'23년(세부_실적)'!Q329</f>
        <v>0</v>
      </c>
      <c r="R278" s="575">
        <f>'23년(세부_실적)'!R329</f>
        <v>0</v>
      </c>
    </row>
    <row r="279" spans="2:18" outlineLevel="1">
      <c r="B279" s="691">
        <f>'23년(세부_실적)'!B330</f>
        <v>0</v>
      </c>
      <c r="C279" s="691">
        <f>'23년(세부_실적)'!C330</f>
        <v>0</v>
      </c>
      <c r="D279" s="691" t="str">
        <f>'23년(세부_실적)'!D330</f>
        <v>Aircon</v>
      </c>
      <c r="E279" s="682" t="str">
        <f>'23년(세부_실적)'!E330</f>
        <v>PN004SHA(C)</v>
      </c>
      <c r="F279" s="842" t="str">
        <f>'23년(세부_실적)'!F330</f>
        <v>3822C</v>
      </c>
      <c r="G279" s="842" t="str">
        <f>'23년(세부_실적)'!G330</f>
        <v>구</v>
      </c>
      <c r="H279" s="679" t="str">
        <f>'23년(세부_실적)'!H330</f>
        <v>SY</v>
      </c>
      <c r="I279" s="677">
        <f>'23년(세부_실적)'!I330</f>
        <v>0</v>
      </c>
      <c r="J279" s="734">
        <f>'23년(세부_실적)'!J330</f>
        <v>4800</v>
      </c>
      <c r="K279" s="677">
        <f>'23년(세부_실적)'!K330</f>
        <v>0</v>
      </c>
      <c r="L279" s="681">
        <f>'23년(세부_실적)'!L330</f>
        <v>4800</v>
      </c>
      <c r="M279" s="677">
        <f>'23년(세부_실적)'!M330</f>
        <v>0</v>
      </c>
      <c r="N279" s="681">
        <f>'23년(세부_실적)'!N330</f>
        <v>4800</v>
      </c>
      <c r="O279" s="735">
        <f>'23년(세부_실적)'!O330</f>
        <v>0</v>
      </c>
      <c r="P279" s="681">
        <f>'23년(세부_실적)'!P330</f>
        <v>4800</v>
      </c>
      <c r="Q279" s="688">
        <f>'23년(세부_실적)'!Q330</f>
        <v>0</v>
      </c>
      <c r="R279" s="575">
        <f>'23년(세부_실적)'!R330</f>
        <v>0</v>
      </c>
    </row>
    <row r="280" spans="2:18" outlineLevel="1">
      <c r="B280" s="691">
        <f>'23년(세부_실적)'!B331</f>
        <v>0</v>
      </c>
      <c r="C280" s="691">
        <f>'23년(세부_실적)'!C331</f>
        <v>0</v>
      </c>
      <c r="D280" s="691" t="str">
        <f>'23년(세부_실적)'!D331</f>
        <v>Aircon</v>
      </c>
      <c r="E280" s="682" t="str">
        <f>'23년(세부_실적)'!E331</f>
        <v>PN005SHA(A)</v>
      </c>
      <c r="F280" s="842" t="str">
        <f>'23년(세부_실적)'!F331</f>
        <v>4695A</v>
      </c>
      <c r="G280" s="842" t="str">
        <f>'23년(세부_실적)'!G331</f>
        <v>구</v>
      </c>
      <c r="H280" s="679" t="str">
        <f>'23년(세부_실적)'!H331</f>
        <v>SY</v>
      </c>
      <c r="I280" s="677">
        <f>'23년(세부_실적)'!I331</f>
        <v>0</v>
      </c>
      <c r="J280" s="734">
        <f>'23년(세부_실적)'!J331</f>
        <v>5720</v>
      </c>
      <c r="K280" s="677">
        <f>'23년(세부_실적)'!K331</f>
        <v>0</v>
      </c>
      <c r="L280" s="681">
        <f>'23년(세부_실적)'!L331</f>
        <v>5720</v>
      </c>
      <c r="M280" s="677">
        <f>'23년(세부_실적)'!M331</f>
        <v>0</v>
      </c>
      <c r="N280" s="681">
        <f>'23년(세부_실적)'!N331</f>
        <v>5720</v>
      </c>
      <c r="O280" s="735">
        <f>'23년(세부_실적)'!O331</f>
        <v>0</v>
      </c>
      <c r="P280" s="681">
        <f>'23년(세부_실적)'!P331</f>
        <v>5720</v>
      </c>
      <c r="Q280" s="688">
        <f>'23년(세부_실적)'!Q331</f>
        <v>155.44999999999999</v>
      </c>
      <c r="R280" s="575">
        <f>'23년(세부_실적)'!R331</f>
        <v>889.17399999999998</v>
      </c>
    </row>
    <row r="281" spans="2:18" outlineLevel="1">
      <c r="B281" s="691">
        <f>'23년(세부_실적)'!B332</f>
        <v>0</v>
      </c>
      <c r="C281" s="691">
        <f>'23년(세부_실적)'!C332</f>
        <v>0</v>
      </c>
      <c r="D281" s="691" t="str">
        <f>'23년(세부_실적)'!D332</f>
        <v>Aircon</v>
      </c>
      <c r="E281" s="682" t="str">
        <f>'23년(세부_실적)'!E332</f>
        <v>PN006SHA(A)</v>
      </c>
      <c r="F281" s="842" t="str">
        <f>'23년(세부_실적)'!F332</f>
        <v>4432A</v>
      </c>
      <c r="G281" s="842" t="str">
        <f>'23년(세부_실적)'!G332</f>
        <v>구</v>
      </c>
      <c r="H281" s="679" t="str">
        <f>'23년(세부_실적)'!H332</f>
        <v>SY</v>
      </c>
      <c r="I281" s="677">
        <f>'23년(세부_실적)'!I332</f>
        <v>0</v>
      </c>
      <c r="J281" s="734">
        <f>'23년(세부_실적)'!J332</f>
        <v>4783</v>
      </c>
      <c r="K281" s="677">
        <f>'23년(세부_실적)'!K332</f>
        <v>0</v>
      </c>
      <c r="L281" s="681">
        <f>'23년(세부_실적)'!L332</f>
        <v>4783</v>
      </c>
      <c r="M281" s="677">
        <f>'23년(세부_실적)'!M332</f>
        <v>0</v>
      </c>
      <c r="N281" s="681">
        <f>'23년(세부_실적)'!N332</f>
        <v>4783</v>
      </c>
      <c r="O281" s="735">
        <f>'23년(세부_실적)'!O332</f>
        <v>0</v>
      </c>
      <c r="P281" s="681">
        <f>'23년(세부_실적)'!P332</f>
        <v>4783</v>
      </c>
      <c r="Q281" s="688">
        <f>'23년(세부_실적)'!Q332</f>
        <v>0</v>
      </c>
      <c r="R281" s="575">
        <f>'23년(세부_실적)'!R332</f>
        <v>0</v>
      </c>
    </row>
    <row r="282" spans="2:18" outlineLevel="1">
      <c r="B282" s="691">
        <f>'23년(세부_실적)'!B333</f>
        <v>0</v>
      </c>
      <c r="C282" s="691">
        <f>'23년(세부_실적)'!C333</f>
        <v>0</v>
      </c>
      <c r="D282" s="691" t="str">
        <f>'23년(세부_실적)'!D333</f>
        <v>Aircon</v>
      </c>
      <c r="E282" s="682" t="str">
        <f>'23년(세부_실적)'!E333</f>
        <v>PN006SHA(B)</v>
      </c>
      <c r="F282" s="842" t="str">
        <f>'23년(세부_실적)'!F333</f>
        <v>4432B</v>
      </c>
      <c r="G282" s="842" t="str">
        <f>'23년(세부_실적)'!G333</f>
        <v>구</v>
      </c>
      <c r="H282" s="679" t="str">
        <f>'23년(세부_실적)'!H333</f>
        <v>SY</v>
      </c>
      <c r="I282" s="677">
        <f>'23년(세부_실적)'!I333</f>
        <v>0</v>
      </c>
      <c r="J282" s="734">
        <f>'23년(세부_실적)'!J333</f>
        <v>4445</v>
      </c>
      <c r="K282" s="677">
        <f>'23년(세부_실적)'!K333</f>
        <v>0</v>
      </c>
      <c r="L282" s="681">
        <f>'23년(세부_실적)'!L333</f>
        <v>4445</v>
      </c>
      <c r="M282" s="677">
        <f>'23년(세부_실적)'!M333</f>
        <v>0</v>
      </c>
      <c r="N282" s="681">
        <f>'23년(세부_실적)'!N333</f>
        <v>4445</v>
      </c>
      <c r="O282" s="735">
        <f>'23년(세부_실적)'!O333</f>
        <v>0</v>
      </c>
      <c r="P282" s="681">
        <f>'23년(세부_실적)'!P333</f>
        <v>4445</v>
      </c>
      <c r="Q282" s="688">
        <f>'23년(세부_실적)'!Q333</f>
        <v>0</v>
      </c>
      <c r="R282" s="575">
        <f>'23년(세부_실적)'!R333</f>
        <v>0</v>
      </c>
    </row>
    <row r="283" spans="2:18" outlineLevel="1">
      <c r="B283" s="691">
        <f>'23년(세부_실적)'!B334</f>
        <v>0</v>
      </c>
      <c r="C283" s="691">
        <f>'23년(세부_실적)'!C334</f>
        <v>0</v>
      </c>
      <c r="D283" s="691" t="str">
        <f>'23년(세부_실적)'!D334</f>
        <v>Aircon</v>
      </c>
      <c r="E283" s="682" t="str">
        <f>'23년(세부_실적)'!E334</f>
        <v>PN006SHA(C)</v>
      </c>
      <c r="F283" s="842" t="str">
        <f>'23년(세부_실적)'!F334</f>
        <v>4432C</v>
      </c>
      <c r="G283" s="842" t="str">
        <f>'23년(세부_실적)'!G334</f>
        <v>구</v>
      </c>
      <c r="H283" s="679" t="str">
        <f>'23년(세부_실적)'!H334</f>
        <v>SY</v>
      </c>
      <c r="I283" s="677">
        <f>'23년(세부_실적)'!I334</f>
        <v>0</v>
      </c>
      <c r="J283" s="734">
        <f>'23년(세부_실적)'!J334</f>
        <v>4727</v>
      </c>
      <c r="K283" s="677">
        <f>'23년(세부_실적)'!K334</f>
        <v>0</v>
      </c>
      <c r="L283" s="681">
        <f>'23년(세부_실적)'!L334</f>
        <v>4727</v>
      </c>
      <c r="M283" s="677">
        <f>'23년(세부_실적)'!M334</f>
        <v>0</v>
      </c>
      <c r="N283" s="681">
        <f>'23년(세부_실적)'!N334</f>
        <v>4727</v>
      </c>
      <c r="O283" s="735">
        <f>'23년(세부_실적)'!O334</f>
        <v>0</v>
      </c>
      <c r="P283" s="681">
        <f>'23년(세부_실적)'!P334</f>
        <v>4727</v>
      </c>
      <c r="Q283" s="688">
        <f>'23년(세부_실적)'!Q334</f>
        <v>0</v>
      </c>
      <c r="R283" s="575">
        <f>'23년(세부_실적)'!R334</f>
        <v>0</v>
      </c>
    </row>
    <row r="284" spans="2:18" outlineLevel="1">
      <c r="B284" s="691">
        <f>'23년(세부_실적)'!B335</f>
        <v>0</v>
      </c>
      <c r="C284" s="691">
        <f>'23년(세부_실적)'!C335</f>
        <v>0</v>
      </c>
      <c r="D284" s="691" t="str">
        <f>'23년(세부_실적)'!D335</f>
        <v>Aircon</v>
      </c>
      <c r="E284" s="682" t="str">
        <f>'23년(세부_실적)'!E335</f>
        <v>PN006SHA(D)</v>
      </c>
      <c r="F284" s="842" t="str">
        <f>'23년(세부_실적)'!F335</f>
        <v>4432D</v>
      </c>
      <c r="G284" s="842" t="str">
        <f>'23년(세부_실적)'!G335</f>
        <v>구</v>
      </c>
      <c r="H284" s="679" t="str">
        <f>'23년(세부_실적)'!H335</f>
        <v>SY</v>
      </c>
      <c r="I284" s="677">
        <f>'23년(세부_실적)'!I335</f>
        <v>0</v>
      </c>
      <c r="J284" s="734">
        <f>'23년(세부_실적)'!J335</f>
        <v>4883</v>
      </c>
      <c r="K284" s="677">
        <f>'23년(세부_실적)'!K335</f>
        <v>0</v>
      </c>
      <c r="L284" s="681">
        <f>'23년(세부_실적)'!L335</f>
        <v>4883</v>
      </c>
      <c r="M284" s="677">
        <f>'23년(세부_실적)'!M335</f>
        <v>0</v>
      </c>
      <c r="N284" s="681">
        <f>'23년(세부_실적)'!N335</f>
        <v>4883</v>
      </c>
      <c r="O284" s="735">
        <f>'23년(세부_실적)'!O335</f>
        <v>0</v>
      </c>
      <c r="P284" s="681">
        <f>'23년(세부_실적)'!P335</f>
        <v>4883</v>
      </c>
      <c r="Q284" s="688">
        <f>'23년(세부_실적)'!Q335</f>
        <v>0</v>
      </c>
      <c r="R284" s="575">
        <f>'23년(세부_실적)'!R335</f>
        <v>0</v>
      </c>
    </row>
    <row r="285" spans="2:18" outlineLevel="1">
      <c r="B285" s="691">
        <f>'23년(세부_실적)'!B336</f>
        <v>0</v>
      </c>
      <c r="C285" s="691">
        <f>'23년(세부_실적)'!C336</f>
        <v>0</v>
      </c>
      <c r="D285" s="691" t="str">
        <f>'23년(세부_실적)'!D336</f>
        <v>Aircon</v>
      </c>
      <c r="E285" s="682" t="str">
        <f>'23년(세부_실적)'!E336</f>
        <v>PN007SHA(A)</v>
      </c>
      <c r="F285" s="842" t="str">
        <f>'23년(세부_실적)'!F336</f>
        <v>4704A</v>
      </c>
      <c r="G285" s="842" t="str">
        <f>'23년(세부_실적)'!G336</f>
        <v>구</v>
      </c>
      <c r="H285" s="679" t="str">
        <f>'23년(세부_실적)'!H336</f>
        <v>SY</v>
      </c>
      <c r="I285" s="677">
        <f>'23년(세부_실적)'!I336</f>
        <v>0</v>
      </c>
      <c r="J285" s="734">
        <f>'23년(세부_실적)'!J336</f>
        <v>5150</v>
      </c>
      <c r="K285" s="677">
        <f>'23년(세부_실적)'!K336</f>
        <v>0</v>
      </c>
      <c r="L285" s="681">
        <f>'23년(세부_실적)'!L336</f>
        <v>5150</v>
      </c>
      <c r="M285" s="677">
        <f>'23년(세부_실적)'!M336</f>
        <v>0</v>
      </c>
      <c r="N285" s="681">
        <f>'23년(세부_실적)'!N336</f>
        <v>5150</v>
      </c>
      <c r="O285" s="735">
        <f>'23년(세부_실적)'!O336</f>
        <v>0</v>
      </c>
      <c r="P285" s="734">
        <f>'23년(세부_실적)'!P336</f>
        <v>5150</v>
      </c>
      <c r="Q285" s="688">
        <f>'23년(세부_실적)'!Q336</f>
        <v>0</v>
      </c>
      <c r="R285" s="575">
        <f>'23년(세부_실적)'!R336</f>
        <v>0</v>
      </c>
    </row>
    <row r="286" spans="2:18" outlineLevel="1">
      <c r="B286" s="691">
        <f>'23년(세부_실적)'!B337</f>
        <v>0</v>
      </c>
      <c r="C286" s="691">
        <f>'23년(세부_실적)'!C337</f>
        <v>0</v>
      </c>
      <c r="D286" s="691" t="str">
        <f>'23년(세부_실적)'!D337</f>
        <v>Aircon</v>
      </c>
      <c r="E286" s="682" t="str">
        <f>'23년(세부_실적)'!E337</f>
        <v>PN008SHA(A)</v>
      </c>
      <c r="F286" s="842" t="str">
        <f>'23년(세부_실적)'!F337</f>
        <v>4735A</v>
      </c>
      <c r="G286" s="842" t="str">
        <f>'23년(세부_실적)'!G337</f>
        <v>구</v>
      </c>
      <c r="H286" s="679" t="str">
        <f>'23년(세부_실적)'!H337</f>
        <v>SY</v>
      </c>
      <c r="I286" s="677">
        <f>'23년(세부_실적)'!I337</f>
        <v>0</v>
      </c>
      <c r="J286" s="734">
        <f>'23년(세부_실적)'!J337</f>
        <v>9880</v>
      </c>
      <c r="K286" s="677">
        <f>'23년(세부_실적)'!K337</f>
        <v>0</v>
      </c>
      <c r="L286" s="681">
        <f>'23년(세부_실적)'!L337</f>
        <v>9880</v>
      </c>
      <c r="M286" s="677">
        <f>'23년(세부_실적)'!M337</f>
        <v>0</v>
      </c>
      <c r="N286" s="681">
        <f>'23년(세부_실적)'!N337</f>
        <v>9880</v>
      </c>
      <c r="O286" s="735">
        <f>'23년(세부_실적)'!O337</f>
        <v>0</v>
      </c>
      <c r="P286" s="681">
        <f>'23년(세부_실적)'!P337</f>
        <v>9880</v>
      </c>
      <c r="Q286" s="688">
        <f>'23년(세부_실적)'!Q337</f>
        <v>22.855999999999998</v>
      </c>
      <c r="R286" s="575">
        <f>'23년(세부_실적)'!R337</f>
        <v>225.81727999999998</v>
      </c>
    </row>
    <row r="287" spans="2:18" outlineLevel="1">
      <c r="B287" s="691">
        <f>'23년(세부_실적)'!B338</f>
        <v>0</v>
      </c>
      <c r="C287" s="691">
        <f>'23년(세부_실적)'!C338</f>
        <v>0</v>
      </c>
      <c r="D287" s="691" t="str">
        <f>'23년(세부_실적)'!D338</f>
        <v>Aircon</v>
      </c>
      <c r="E287" s="682" t="str">
        <f>'23년(세부_실적)'!E338</f>
        <v>PN008SHA(B)</v>
      </c>
      <c r="F287" s="842" t="str">
        <f>'23년(세부_실적)'!F338</f>
        <v>4735B</v>
      </c>
      <c r="G287" s="842" t="str">
        <f>'23년(세부_실적)'!G338</f>
        <v>구</v>
      </c>
      <c r="H287" s="679" t="str">
        <f>'23년(세부_실적)'!H338</f>
        <v>SY</v>
      </c>
      <c r="I287" s="677">
        <f>'23년(세부_실적)'!I338</f>
        <v>0</v>
      </c>
      <c r="J287" s="734">
        <f>'23년(세부_실적)'!J338</f>
        <v>9960</v>
      </c>
      <c r="K287" s="677">
        <f>'23년(세부_실적)'!K338</f>
        <v>0</v>
      </c>
      <c r="L287" s="681">
        <f>'23년(세부_실적)'!L338</f>
        <v>9960</v>
      </c>
      <c r="M287" s="677">
        <f>'23년(세부_실적)'!M338</f>
        <v>0</v>
      </c>
      <c r="N287" s="681">
        <f>'23년(세부_실적)'!N338</f>
        <v>9960</v>
      </c>
      <c r="O287" s="735">
        <f>'23년(세부_실적)'!O338</f>
        <v>0</v>
      </c>
      <c r="P287" s="681">
        <f>'23년(세부_실적)'!P338</f>
        <v>9960</v>
      </c>
      <c r="Q287" s="688">
        <f>'23년(세부_실적)'!Q338</f>
        <v>2.6880000000000002</v>
      </c>
      <c r="R287" s="575">
        <f>'23년(세부_실적)'!R338</f>
        <v>26.772480000000002</v>
      </c>
    </row>
    <row r="288" spans="2:18" outlineLevel="1">
      <c r="B288" s="691">
        <f>'23년(세부_실적)'!B339</f>
        <v>0</v>
      </c>
      <c r="C288" s="691">
        <f>'23년(세부_실적)'!C339</f>
        <v>0</v>
      </c>
      <c r="D288" s="691" t="str">
        <f>'23년(세부_실적)'!D339</f>
        <v>Aircon</v>
      </c>
      <c r="E288" s="682" t="str">
        <f>'23년(세부_실적)'!E339</f>
        <v>PN009SHA(B)</v>
      </c>
      <c r="F288" s="842" t="str">
        <f>'23년(세부_실적)'!F339</f>
        <v>4704C</v>
      </c>
      <c r="G288" s="842" t="str">
        <f>'23년(세부_실적)'!G339</f>
        <v>구</v>
      </c>
      <c r="H288" s="679" t="str">
        <f>'23년(세부_실적)'!H339</f>
        <v>SY</v>
      </c>
      <c r="I288" s="677">
        <f>'23년(세부_실적)'!I339</f>
        <v>0</v>
      </c>
      <c r="J288" s="734">
        <f>'23년(세부_실적)'!J339</f>
        <v>5130</v>
      </c>
      <c r="K288" s="677">
        <f>'23년(세부_실적)'!K339</f>
        <v>0</v>
      </c>
      <c r="L288" s="681">
        <f>'23년(세부_실적)'!L339</f>
        <v>5130</v>
      </c>
      <c r="M288" s="677">
        <f>'23년(세부_실적)'!M339</f>
        <v>0</v>
      </c>
      <c r="N288" s="681">
        <f>'23년(세부_실적)'!N339</f>
        <v>5130</v>
      </c>
      <c r="O288" s="735">
        <f>'23년(세부_실적)'!O339</f>
        <v>0</v>
      </c>
      <c r="P288" s="681">
        <f>'23년(세부_실적)'!P339</f>
        <v>5130</v>
      </c>
      <c r="Q288" s="688">
        <f>'23년(세부_실적)'!Q339</f>
        <v>30.119999999999997</v>
      </c>
      <c r="R288" s="575">
        <f>'23년(세부_실적)'!R339</f>
        <v>154.51560000000001</v>
      </c>
    </row>
    <row r="289" spans="2:18" outlineLevel="1">
      <c r="B289" s="691">
        <f>'23년(세부_실적)'!B340</f>
        <v>0</v>
      </c>
      <c r="C289" s="691">
        <f>'23년(세부_실적)'!C340</f>
        <v>0</v>
      </c>
      <c r="D289" s="691" t="str">
        <f>'23년(세부_실적)'!D340</f>
        <v>Aircon</v>
      </c>
      <c r="E289" s="682" t="str">
        <f>'23년(세부_실적)'!E340</f>
        <v>PN009SHA(D)</v>
      </c>
      <c r="F289" s="842" t="str">
        <f>'23년(세부_실적)'!F340</f>
        <v>4704D</v>
      </c>
      <c r="G289" s="842" t="str">
        <f>'23년(세부_실적)'!G340</f>
        <v>구</v>
      </c>
      <c r="H289" s="679" t="str">
        <f>'23년(세부_실적)'!H340</f>
        <v>SY</v>
      </c>
      <c r="I289" s="677">
        <f>'23년(세부_실적)'!I340</f>
        <v>0</v>
      </c>
      <c r="J289" s="734">
        <f>'23년(세부_실적)'!J340</f>
        <v>6117</v>
      </c>
      <c r="K289" s="677">
        <f>'23년(세부_실적)'!K340</f>
        <v>0</v>
      </c>
      <c r="L289" s="681">
        <f>'23년(세부_실적)'!L340</f>
        <v>6117</v>
      </c>
      <c r="M289" s="677">
        <f>'23년(세부_실적)'!M340</f>
        <v>0</v>
      </c>
      <c r="N289" s="681">
        <f>'23년(세부_실적)'!N340</f>
        <v>6117</v>
      </c>
      <c r="O289" s="735">
        <f>'23년(세부_실적)'!O340</f>
        <v>0</v>
      </c>
      <c r="P289" s="681">
        <f>'23년(세부_실적)'!P340</f>
        <v>6117</v>
      </c>
      <c r="Q289" s="688">
        <f>'23년(세부_실적)'!Q340</f>
        <v>5</v>
      </c>
      <c r="R289" s="575">
        <f>'23년(세부_실적)'!R340</f>
        <v>30.585000000000001</v>
      </c>
    </row>
    <row r="290" spans="2:18" outlineLevel="1">
      <c r="B290" s="691">
        <f>'23년(세부_실적)'!B341</f>
        <v>0</v>
      </c>
      <c r="C290" s="691">
        <f>'23년(세부_실적)'!C341</f>
        <v>0</v>
      </c>
      <c r="D290" s="691" t="str">
        <f>'23년(세부_실적)'!D341</f>
        <v>청정기</v>
      </c>
      <c r="E290" s="682" t="str">
        <f>'23년(세부_실적)'!E341</f>
        <v>PN011SHA(A)</v>
      </c>
      <c r="F290" s="842" t="str">
        <f>'23년(세부_실적)'!F341</f>
        <v>5049A</v>
      </c>
      <c r="G290" s="842" t="str">
        <f>'23년(세부_실적)'!G341</f>
        <v>신</v>
      </c>
      <c r="H290" s="679" t="str">
        <f>'23년(세부_실적)'!H341</f>
        <v>SY</v>
      </c>
      <c r="I290" s="677">
        <f>'23년(세부_실적)'!I341</f>
        <v>0</v>
      </c>
      <c r="J290" s="734">
        <f>'23년(세부_실적)'!J341</f>
        <v>6990</v>
      </c>
      <c r="K290" s="677">
        <f>'23년(세부_실적)'!K341</f>
        <v>0</v>
      </c>
      <c r="L290" s="681">
        <f>'23년(세부_실적)'!L341</f>
        <v>6990</v>
      </c>
      <c r="M290" s="677">
        <f>'23년(세부_실적)'!M341</f>
        <v>0</v>
      </c>
      <c r="N290" s="681">
        <f>'23년(세부_실적)'!N341</f>
        <v>6990</v>
      </c>
      <c r="O290" s="735">
        <f>'23년(세부_실적)'!O341</f>
        <v>0</v>
      </c>
      <c r="P290" s="681">
        <f>'23년(세부_실적)'!P341</f>
        <v>6990</v>
      </c>
      <c r="Q290" s="688">
        <f>'23년(세부_실적)'!Q341</f>
        <v>28.879999999999995</v>
      </c>
      <c r="R290" s="575">
        <f>'23년(세부_실적)'!R341</f>
        <v>201.87119999999999</v>
      </c>
    </row>
    <row r="291" spans="2:18" outlineLevel="1">
      <c r="B291" s="691">
        <f>'23년(세부_실적)'!B342</f>
        <v>0</v>
      </c>
      <c r="C291" s="691">
        <f>'23년(세부_실적)'!C342</f>
        <v>0</v>
      </c>
      <c r="D291" s="691" t="str">
        <f>'23년(세부_실적)'!D342</f>
        <v>청정기</v>
      </c>
      <c r="E291" s="682" t="str">
        <f>'23년(세부_실적)'!E342</f>
        <v>PN011SHA(B)</v>
      </c>
      <c r="F291" s="842" t="str">
        <f>'23년(세부_실적)'!F342</f>
        <v>5049B</v>
      </c>
      <c r="G291" s="842" t="str">
        <f>'23년(세부_실적)'!G342</f>
        <v>신</v>
      </c>
      <c r="H291" s="679" t="str">
        <f>'23년(세부_실적)'!H342</f>
        <v>SY</v>
      </c>
      <c r="I291" s="677">
        <f>'23년(세부_실적)'!I342</f>
        <v>0</v>
      </c>
      <c r="J291" s="734">
        <f>'23년(세부_실적)'!J342</f>
        <v>6970</v>
      </c>
      <c r="K291" s="677">
        <f>'23년(세부_실적)'!K342</f>
        <v>0</v>
      </c>
      <c r="L291" s="681">
        <f>'23년(세부_실적)'!L342</f>
        <v>6970</v>
      </c>
      <c r="M291" s="677">
        <f>'23년(세부_실적)'!M342</f>
        <v>0</v>
      </c>
      <c r="N291" s="681">
        <f>'23년(세부_실적)'!N342</f>
        <v>6970</v>
      </c>
      <c r="O291" s="735">
        <f>'23년(세부_실적)'!O342</f>
        <v>0</v>
      </c>
      <c r="P291" s="681">
        <f>'23년(세부_실적)'!P342</f>
        <v>6970</v>
      </c>
      <c r="Q291" s="688">
        <f>'23년(세부_실적)'!Q342</f>
        <v>14.32</v>
      </c>
      <c r="R291" s="575">
        <f>'23년(세부_실적)'!R342</f>
        <v>99.810399999999987</v>
      </c>
    </row>
    <row r="292" spans="2:18" outlineLevel="1">
      <c r="B292" s="691">
        <f>'23년(세부_실적)'!B346</f>
        <v>0</v>
      </c>
      <c r="C292" s="766" t="str">
        <f>'23년(세부_실적)'!C346</f>
        <v>제품계</v>
      </c>
      <c r="D292" s="845">
        <f>'23년(세부_실적)'!D346</f>
        <v>0</v>
      </c>
      <c r="E292" s="846">
        <f>'23년(세부_실적)'!E346</f>
        <v>0</v>
      </c>
      <c r="F292" s="847">
        <f>'23년(세부_실적)'!F346</f>
        <v>0</v>
      </c>
      <c r="G292" s="847">
        <f>'23년(세부_실적)'!G346</f>
        <v>0</v>
      </c>
      <c r="H292" s="847">
        <f>'23년(세부_실적)'!H346</f>
        <v>0</v>
      </c>
      <c r="I292" s="847">
        <f>'23년(세부_실적)'!I346</f>
        <v>0</v>
      </c>
      <c r="J292" s="847">
        <f>'23년(세부_실적)'!J346</f>
        <v>0</v>
      </c>
      <c r="K292" s="848">
        <f>'23년(세부_실적)'!K346</f>
        <v>0</v>
      </c>
      <c r="L292" s="849">
        <f>'23년(세부_실적)'!L346</f>
        <v>0</v>
      </c>
      <c r="M292" s="848">
        <f>'23년(세부_실적)'!M346</f>
        <v>0</v>
      </c>
      <c r="N292" s="849">
        <f>'23년(세부_실적)'!N346</f>
        <v>0</v>
      </c>
      <c r="O292" s="850">
        <f>'23년(세부_실적)'!O346</f>
        <v>0</v>
      </c>
      <c r="P292" s="847">
        <f>'23년(세부_실적)'!P346</f>
        <v>0</v>
      </c>
      <c r="Q292" s="851">
        <f>'23년(세부_실적)'!Q346</f>
        <v>385.09599999999995</v>
      </c>
      <c r="R292" s="851">
        <f>'23년(세부_실적)'!R346</f>
        <v>2380.9172799999997</v>
      </c>
    </row>
    <row r="293" spans="2:18" outlineLevel="1" collapsed="1">
      <c r="B293" s="675">
        <f>'23년(세부_실적)'!B351</f>
        <v>0</v>
      </c>
      <c r="C293" s="691">
        <f>'23년(세부_실적)'!C351</f>
        <v>0</v>
      </c>
      <c r="D293" s="675" t="str">
        <f>'23년(세부_실적)'!D351</f>
        <v>냉장고</v>
      </c>
      <c r="E293" s="682" t="str">
        <f>'23년(세부_실적)'!E351</f>
        <v>PN027SHA-Basic</v>
      </c>
      <c r="F293" s="852" t="str">
        <f>'23년(세부_실적)'!F351</f>
        <v>Basic</v>
      </c>
      <c r="G293" s="853" t="str">
        <f>'23년(세부_실적)'!G351</f>
        <v>신</v>
      </c>
      <c r="H293" s="671" t="str">
        <f>'23년(세부_실적)'!H351</f>
        <v>SY</v>
      </c>
      <c r="I293" s="668">
        <f>'23년(세부_실적)'!I351</f>
        <v>0</v>
      </c>
      <c r="J293" s="854">
        <f>'23년(세부_실적)'!J351</f>
        <v>5400</v>
      </c>
      <c r="K293" s="668">
        <f>'23년(세부_실적)'!K351</f>
        <v>0</v>
      </c>
      <c r="L293" s="854">
        <f>'23년(세부_실적)'!L351</f>
        <v>5400</v>
      </c>
      <c r="M293" s="668">
        <f>'23년(세부_실적)'!M351</f>
        <v>0</v>
      </c>
      <c r="N293" s="855">
        <f>'23년(세부_실적)'!N351</f>
        <v>5400</v>
      </c>
      <c r="O293" s="856">
        <f>'23년(세부_실적)'!O351</f>
        <v>0</v>
      </c>
      <c r="P293" s="855">
        <f>'23년(세부_실적)'!P351</f>
        <v>5400</v>
      </c>
      <c r="Q293" s="683">
        <f>'23년(세부_실적)'!Q351</f>
        <v>0</v>
      </c>
      <c r="R293" s="578">
        <f>'23년(세부_실적)'!R351</f>
        <v>0</v>
      </c>
    </row>
    <row r="294" spans="2:18" outlineLevel="1">
      <c r="B294" s="675">
        <f>'23년(세부_실적)'!B352</f>
        <v>0</v>
      </c>
      <c r="C294" s="675">
        <f>'23년(세부_실적)'!C352</f>
        <v>0</v>
      </c>
      <c r="D294" s="675" t="str">
        <f>'23년(세부_실적)'!D352</f>
        <v>냉장고</v>
      </c>
      <c r="E294" s="682" t="str">
        <f>'23년(세부_실적)'!E352</f>
        <v>PN027SHA-19962K</v>
      </c>
      <c r="F294" s="733" t="str">
        <f>'23년(세부_실적)'!F352</f>
        <v>19962K</v>
      </c>
      <c r="G294" s="842" t="str">
        <f>'23년(세부_실적)'!G352</f>
        <v>신</v>
      </c>
      <c r="H294" s="680" t="str">
        <f>'23년(세부_실적)'!H352</f>
        <v>SY</v>
      </c>
      <c r="I294" s="682">
        <f>'23년(세부_실적)'!I352</f>
        <v>0</v>
      </c>
      <c r="J294" s="843">
        <f>'23년(세부_실적)'!J352</f>
        <v>5400</v>
      </c>
      <c r="K294" s="682">
        <f>'23년(세부_실적)'!K352</f>
        <v>0</v>
      </c>
      <c r="L294" s="843">
        <f>'23년(세부_실적)'!L352</f>
        <v>5400</v>
      </c>
      <c r="M294" s="682">
        <f>'23년(세부_실적)'!M352</f>
        <v>0</v>
      </c>
      <c r="N294" s="730">
        <f>'23년(세부_실적)'!N352</f>
        <v>5400</v>
      </c>
      <c r="O294" s="844">
        <f>'23년(세부_실적)'!O352</f>
        <v>0</v>
      </c>
      <c r="P294" s="730">
        <f>'23년(세부_실적)'!P352</f>
        <v>5400</v>
      </c>
      <c r="Q294" s="683">
        <f>'23년(세부_실적)'!Q352</f>
        <v>0</v>
      </c>
      <c r="R294" s="578">
        <f>'23년(세부_실적)'!R352</f>
        <v>0</v>
      </c>
    </row>
    <row r="295" spans="2:18" outlineLevel="1">
      <c r="B295" s="675">
        <f>'23년(세부_실적)'!B353</f>
        <v>0</v>
      </c>
      <c r="C295" s="675">
        <f>'23년(세부_실적)'!C353</f>
        <v>0</v>
      </c>
      <c r="D295" s="675" t="str">
        <f>'23년(세부_실적)'!D353</f>
        <v>냉장고</v>
      </c>
      <c r="E295" s="682" t="str">
        <f>'23년(세부_실적)'!E353</f>
        <v>PN027SHA-19962L</v>
      </c>
      <c r="F295" s="679" t="str">
        <f>'23년(세부_실적)'!F353</f>
        <v>19962L</v>
      </c>
      <c r="G295" s="842" t="str">
        <f>'23년(세부_실적)'!G353</f>
        <v>신</v>
      </c>
      <c r="H295" s="680" t="str">
        <f>'23년(세부_실적)'!H353</f>
        <v>SY</v>
      </c>
      <c r="I295" s="682">
        <f>'23년(세부_실적)'!I353</f>
        <v>0</v>
      </c>
      <c r="J295" s="843">
        <f>'23년(세부_실적)'!J353</f>
        <v>5400</v>
      </c>
      <c r="K295" s="682">
        <f>'23년(세부_실적)'!K353</f>
        <v>0</v>
      </c>
      <c r="L295" s="843">
        <f>'23년(세부_실적)'!L353</f>
        <v>5400</v>
      </c>
      <c r="M295" s="682">
        <f>'23년(세부_실적)'!M353</f>
        <v>0</v>
      </c>
      <c r="N295" s="730">
        <f>'23년(세부_실적)'!N353</f>
        <v>5400</v>
      </c>
      <c r="O295" s="844">
        <f>'23년(세부_실적)'!O353</f>
        <v>0</v>
      </c>
      <c r="P295" s="730">
        <f>'23년(세부_실적)'!P353</f>
        <v>5400</v>
      </c>
      <c r="Q295" s="683">
        <f>'23년(세부_실적)'!Q353</f>
        <v>0</v>
      </c>
      <c r="R295" s="578">
        <f>'23년(세부_실적)'!R353</f>
        <v>0</v>
      </c>
    </row>
    <row r="296" spans="2:18" outlineLevel="1">
      <c r="B296" s="691">
        <f>'23년(세부_실적)'!B354</f>
        <v>0</v>
      </c>
      <c r="C296" s="691">
        <f>'23년(세부_실적)'!C354</f>
        <v>0</v>
      </c>
      <c r="D296" s="691" t="str">
        <f>'23년(세부_실적)'!D354</f>
        <v>냉장고</v>
      </c>
      <c r="E296" s="677" t="str">
        <f>'23년(세부_실적)'!E354</f>
        <v>PN027SHA-19962M</v>
      </c>
      <c r="F296" s="679" t="str">
        <f>'23년(세부_실적)'!F354</f>
        <v>19962M</v>
      </c>
      <c r="G296" s="842" t="str">
        <f>'23년(세부_실적)'!G354</f>
        <v>신</v>
      </c>
      <c r="H296" s="679" t="str">
        <f>'23년(세부_실적)'!H354</f>
        <v>SY</v>
      </c>
      <c r="I296" s="677">
        <f>'23년(세부_실적)'!I354</f>
        <v>0</v>
      </c>
      <c r="J296" s="843">
        <f>'23년(세부_실적)'!J354</f>
        <v>5400</v>
      </c>
      <c r="K296" s="677">
        <f>'23년(세부_실적)'!K354</f>
        <v>0</v>
      </c>
      <c r="L296" s="843">
        <f>'23년(세부_실적)'!L354</f>
        <v>5400</v>
      </c>
      <c r="M296" s="677">
        <f>'23년(세부_실적)'!M354</f>
        <v>0</v>
      </c>
      <c r="N296" s="730">
        <f>'23년(세부_실적)'!N354</f>
        <v>5400</v>
      </c>
      <c r="O296" s="735">
        <f>'23년(세부_실적)'!O354</f>
        <v>0</v>
      </c>
      <c r="P296" s="730">
        <f>'23년(세부_실적)'!P354</f>
        <v>5400</v>
      </c>
      <c r="Q296" s="688">
        <f>'23년(세부_실적)'!Q354</f>
        <v>0</v>
      </c>
      <c r="R296" s="575">
        <f>'23년(세부_실적)'!R354</f>
        <v>0</v>
      </c>
    </row>
    <row r="297" spans="2:18" outlineLevel="1">
      <c r="B297" s="691">
        <f>'23년(세부_실적)'!B355</f>
        <v>0</v>
      </c>
      <c r="C297" s="691">
        <f>'23년(세부_실적)'!C355</f>
        <v>0</v>
      </c>
      <c r="D297" s="691" t="str">
        <f>'23년(세부_실적)'!D355</f>
        <v>냉장고</v>
      </c>
      <c r="E297" s="682" t="str">
        <f>'23년(세부_실적)'!E355</f>
        <v>PN027SHA-19962N</v>
      </c>
      <c r="F297" s="679" t="str">
        <f>'23년(세부_실적)'!F355</f>
        <v>19962N</v>
      </c>
      <c r="G297" s="842" t="str">
        <f>'23년(세부_실적)'!G355</f>
        <v>신</v>
      </c>
      <c r="H297" s="679" t="str">
        <f>'23년(세부_실적)'!H355</f>
        <v>SY</v>
      </c>
      <c r="I297" s="677">
        <f>'23년(세부_실적)'!I355</f>
        <v>0</v>
      </c>
      <c r="J297" s="843">
        <f>'23년(세부_실적)'!J355</f>
        <v>5400</v>
      </c>
      <c r="K297" s="677">
        <f>'23년(세부_실적)'!K355</f>
        <v>0</v>
      </c>
      <c r="L297" s="843">
        <f>'23년(세부_실적)'!L355</f>
        <v>5400</v>
      </c>
      <c r="M297" s="677">
        <f>'23년(세부_실적)'!M355</f>
        <v>0</v>
      </c>
      <c r="N297" s="730">
        <f>'23년(세부_실적)'!N355</f>
        <v>5400</v>
      </c>
      <c r="O297" s="735">
        <f>'23년(세부_실적)'!O355</f>
        <v>0</v>
      </c>
      <c r="P297" s="730">
        <f>'23년(세부_실적)'!P355</f>
        <v>5400</v>
      </c>
      <c r="Q297" s="688">
        <f>'23년(세부_실적)'!Q355</f>
        <v>5.0000000000000001E-3</v>
      </c>
      <c r="R297" s="575">
        <f>'23년(세부_실적)'!R355</f>
        <v>2.7E-2</v>
      </c>
    </row>
    <row r="298" spans="2:18" outlineLevel="1">
      <c r="B298" s="691">
        <f>'23년(세부_실적)'!B356</f>
        <v>0</v>
      </c>
      <c r="C298" s="691">
        <f>'23년(세부_실적)'!C356</f>
        <v>0</v>
      </c>
      <c r="D298" s="691" t="str">
        <f>'23년(세부_실적)'!D356</f>
        <v>냉장고</v>
      </c>
      <c r="E298" s="682" t="str">
        <f>'23년(세부_실적)'!E356</f>
        <v>PN027SHA-19962Q</v>
      </c>
      <c r="F298" s="679" t="str">
        <f>'23년(세부_실적)'!F356</f>
        <v>19962Q</v>
      </c>
      <c r="G298" s="842" t="str">
        <f>'23년(세부_실적)'!G356</f>
        <v>신</v>
      </c>
      <c r="H298" s="679" t="str">
        <f>'23년(세부_실적)'!H356</f>
        <v>SY</v>
      </c>
      <c r="I298" s="677">
        <f>'23년(세부_실적)'!I356</f>
        <v>0</v>
      </c>
      <c r="J298" s="843">
        <f>'23년(세부_실적)'!J356</f>
        <v>5400</v>
      </c>
      <c r="K298" s="677">
        <f>'23년(세부_실적)'!K356</f>
        <v>0</v>
      </c>
      <c r="L298" s="843">
        <f>'23년(세부_실적)'!L356</f>
        <v>5400</v>
      </c>
      <c r="M298" s="677">
        <f>'23년(세부_실적)'!M356</f>
        <v>0</v>
      </c>
      <c r="N298" s="730">
        <f>'23년(세부_실적)'!N356</f>
        <v>5400</v>
      </c>
      <c r="O298" s="735">
        <f>'23년(세부_실적)'!O356</f>
        <v>0</v>
      </c>
      <c r="P298" s="730">
        <f>'23년(세부_실적)'!P356</f>
        <v>5400</v>
      </c>
      <c r="Q298" s="688">
        <f>'23년(세부_실적)'!Q356</f>
        <v>1.3999999999999999E-2</v>
      </c>
      <c r="R298" s="575">
        <f>'23년(세부_실적)'!R356</f>
        <v>7.5600000000000001E-2</v>
      </c>
    </row>
    <row r="299" spans="2:18" outlineLevel="1">
      <c r="B299" s="691">
        <f>'23년(세부_실적)'!B357</f>
        <v>0</v>
      </c>
      <c r="C299" s="691">
        <f>'23년(세부_실적)'!C357</f>
        <v>0</v>
      </c>
      <c r="D299" s="691" t="str">
        <f>'23년(세부_실적)'!D357</f>
        <v>냉장고</v>
      </c>
      <c r="E299" s="682" t="str">
        <f>'23년(세부_실적)'!E357</f>
        <v>PN027SHA-19962R</v>
      </c>
      <c r="F299" s="679" t="str">
        <f>'23년(세부_실적)'!F357</f>
        <v>19962R</v>
      </c>
      <c r="G299" s="842" t="str">
        <f>'23년(세부_실적)'!G357</f>
        <v>신</v>
      </c>
      <c r="H299" s="679" t="str">
        <f>'23년(세부_실적)'!H357</f>
        <v>SY</v>
      </c>
      <c r="I299" s="677">
        <f>'23년(세부_실적)'!I357</f>
        <v>0</v>
      </c>
      <c r="J299" s="843">
        <f>'23년(세부_실적)'!J357</f>
        <v>5400</v>
      </c>
      <c r="K299" s="677">
        <f>'23년(세부_실적)'!K357</f>
        <v>0</v>
      </c>
      <c r="L299" s="843">
        <f>'23년(세부_실적)'!L357</f>
        <v>5400</v>
      </c>
      <c r="M299" s="677">
        <f>'23년(세부_실적)'!M357</f>
        <v>0</v>
      </c>
      <c r="N299" s="730">
        <f>'23년(세부_실적)'!N357</f>
        <v>5400</v>
      </c>
      <c r="O299" s="735">
        <f>'23년(세부_실적)'!O357</f>
        <v>0</v>
      </c>
      <c r="P299" s="730">
        <f>'23년(세부_실적)'!P357</f>
        <v>5400</v>
      </c>
      <c r="Q299" s="688">
        <f>'23년(세부_실적)'!Q357</f>
        <v>4.9329999999999998</v>
      </c>
      <c r="R299" s="575">
        <f>'23년(세부_실적)'!R357</f>
        <v>26.638199999999998</v>
      </c>
    </row>
    <row r="300" spans="2:18" outlineLevel="1">
      <c r="B300" s="691">
        <f>'23년(세부_실적)'!B358</f>
        <v>0</v>
      </c>
      <c r="C300" s="691">
        <f>'23년(세부_실적)'!C358</f>
        <v>0</v>
      </c>
      <c r="D300" s="691" t="str">
        <f>'23년(세부_실적)'!D358</f>
        <v>냉장고</v>
      </c>
      <c r="E300" s="682" t="str">
        <f>'23년(세부_실적)'!E358</f>
        <v>PN027SHA-19962S</v>
      </c>
      <c r="F300" s="679" t="str">
        <f>'23년(세부_실적)'!F358</f>
        <v>19962S</v>
      </c>
      <c r="G300" s="842" t="str">
        <f>'23년(세부_실적)'!G358</f>
        <v>신</v>
      </c>
      <c r="H300" s="679" t="str">
        <f>'23년(세부_실적)'!H358</f>
        <v>SY</v>
      </c>
      <c r="I300" s="677">
        <f>'23년(세부_실적)'!I358</f>
        <v>0</v>
      </c>
      <c r="J300" s="843">
        <f>'23년(세부_실적)'!J358</f>
        <v>5400</v>
      </c>
      <c r="K300" s="677">
        <f>'23년(세부_실적)'!K358</f>
        <v>0</v>
      </c>
      <c r="L300" s="843">
        <f>'23년(세부_실적)'!L358</f>
        <v>5400</v>
      </c>
      <c r="M300" s="677">
        <f>'23년(세부_실적)'!M358</f>
        <v>0</v>
      </c>
      <c r="N300" s="730">
        <f>'23년(세부_실적)'!N358</f>
        <v>5400</v>
      </c>
      <c r="O300" s="735">
        <f>'23년(세부_실적)'!O358</f>
        <v>0</v>
      </c>
      <c r="P300" s="730">
        <f>'23년(세부_실적)'!P358</f>
        <v>5130</v>
      </c>
      <c r="Q300" s="688">
        <f>'23년(세부_실적)'!Q358</f>
        <v>0.74299999999999999</v>
      </c>
      <c r="R300" s="575">
        <f>'23년(세부_실적)'!R358</f>
        <v>3.9611700000000001</v>
      </c>
    </row>
    <row r="301" spans="2:18" outlineLevel="1">
      <c r="B301" s="691">
        <f>'23년(세부_실적)'!B359</f>
        <v>0</v>
      </c>
      <c r="C301" s="691">
        <f>'23년(세부_실적)'!C359</f>
        <v>0</v>
      </c>
      <c r="D301" s="691" t="str">
        <f>'23년(세부_실적)'!D359</f>
        <v>냉장고</v>
      </c>
      <c r="E301" s="682" t="str">
        <f>'23년(세부_실적)'!E359</f>
        <v>PN027SHA-19962T</v>
      </c>
      <c r="F301" s="679" t="str">
        <f>'23년(세부_실적)'!F359</f>
        <v>19962T</v>
      </c>
      <c r="G301" s="842" t="str">
        <f>'23년(세부_실적)'!G359</f>
        <v>신</v>
      </c>
      <c r="H301" s="679" t="str">
        <f>'23년(세부_실적)'!H359</f>
        <v>SY</v>
      </c>
      <c r="I301" s="677">
        <f>'23년(세부_실적)'!I359</f>
        <v>0</v>
      </c>
      <c r="J301" s="843">
        <f>'23년(세부_실적)'!J359</f>
        <v>5400</v>
      </c>
      <c r="K301" s="677">
        <f>'23년(세부_실적)'!K359</f>
        <v>0</v>
      </c>
      <c r="L301" s="843">
        <f>'23년(세부_실적)'!L359</f>
        <v>5400</v>
      </c>
      <c r="M301" s="677">
        <f>'23년(세부_실적)'!M359</f>
        <v>0</v>
      </c>
      <c r="N301" s="730">
        <f>'23년(세부_실적)'!N359</f>
        <v>5400</v>
      </c>
      <c r="O301" s="735">
        <f>'23년(세부_실적)'!O359</f>
        <v>0</v>
      </c>
      <c r="P301" s="730">
        <f>'23년(세부_실적)'!P359</f>
        <v>5130</v>
      </c>
      <c r="Q301" s="688">
        <f>'23년(세부_실적)'!Q359</f>
        <v>58.143999999999998</v>
      </c>
      <c r="R301" s="575">
        <f>'23년(세부_실적)'!R359</f>
        <v>312.35354999999998</v>
      </c>
    </row>
    <row r="302" spans="2:18" outlineLevel="1">
      <c r="B302" s="691">
        <f>'23년(세부_실적)'!B360</f>
        <v>0</v>
      </c>
      <c r="C302" s="691">
        <f>'23년(세부_실적)'!C360</f>
        <v>0</v>
      </c>
      <c r="D302" s="691" t="str">
        <f>'23년(세부_실적)'!D360</f>
        <v>냉장고</v>
      </c>
      <c r="E302" s="682" t="str">
        <f>'23년(세부_실적)'!E360</f>
        <v>PN027SHA-19962U</v>
      </c>
      <c r="F302" s="679" t="str">
        <f>'23년(세부_실적)'!F360</f>
        <v>19962U</v>
      </c>
      <c r="G302" s="842" t="str">
        <f>'23년(세부_실적)'!G360</f>
        <v>신</v>
      </c>
      <c r="H302" s="679" t="str">
        <f>'23년(세부_실적)'!H360</f>
        <v>SY</v>
      </c>
      <c r="I302" s="677">
        <f>'23년(세부_실적)'!I360</f>
        <v>0</v>
      </c>
      <c r="J302" s="843">
        <f>'23년(세부_실적)'!J360</f>
        <v>5400</v>
      </c>
      <c r="K302" s="677">
        <f>'23년(세부_실적)'!K360</f>
        <v>0</v>
      </c>
      <c r="L302" s="843">
        <f>'23년(세부_실적)'!L360</f>
        <v>5400</v>
      </c>
      <c r="M302" s="677">
        <f>'23년(세부_실적)'!M360</f>
        <v>0</v>
      </c>
      <c r="N302" s="745">
        <f>'23년(세부_실적)'!N360</f>
        <v>5400</v>
      </c>
      <c r="O302" s="735">
        <f>'23년(세부_실적)'!O360</f>
        <v>0</v>
      </c>
      <c r="P302" s="745">
        <f>'23년(세부_실적)'!P360</f>
        <v>5130</v>
      </c>
      <c r="Q302" s="688">
        <f>'23년(세부_실적)'!Q360</f>
        <v>2.468</v>
      </c>
      <c r="R302" s="575">
        <f>'23년(세부_실적)'!R360</f>
        <v>13.18896</v>
      </c>
    </row>
    <row r="303" spans="2:18" outlineLevel="1">
      <c r="B303" s="691">
        <f>'23년(세부_실적)'!B363</f>
        <v>0</v>
      </c>
      <c r="C303" s="766" t="str">
        <f>'23년(세부_실적)'!C363</f>
        <v>제품계</v>
      </c>
      <c r="D303" s="845">
        <f>'23년(세부_실적)'!D363</f>
        <v>0</v>
      </c>
      <c r="E303" s="846">
        <f>'23년(세부_실적)'!E363</f>
        <v>0</v>
      </c>
      <c r="F303" s="847">
        <f>'23년(세부_실적)'!F363</f>
        <v>0</v>
      </c>
      <c r="G303" s="847">
        <f>'23년(세부_실적)'!G363</f>
        <v>0</v>
      </c>
      <c r="H303" s="847">
        <f>'23년(세부_실적)'!H363</f>
        <v>0</v>
      </c>
      <c r="I303" s="847">
        <f>'23년(세부_실적)'!I363</f>
        <v>0</v>
      </c>
      <c r="J303" s="847">
        <f>'23년(세부_실적)'!J363</f>
        <v>0</v>
      </c>
      <c r="K303" s="848">
        <f>'23년(세부_실적)'!K363</f>
        <v>0</v>
      </c>
      <c r="L303" s="849">
        <f>'23년(세부_실적)'!L363</f>
        <v>0</v>
      </c>
      <c r="M303" s="848">
        <f>'23년(세부_실적)'!M363</f>
        <v>0</v>
      </c>
      <c r="N303" s="849">
        <f>'23년(세부_실적)'!N363</f>
        <v>0</v>
      </c>
      <c r="O303" s="850">
        <f>'23년(세부_실적)'!O363</f>
        <v>0</v>
      </c>
      <c r="P303" s="847">
        <f>'23년(세부_실적)'!P363</f>
        <v>0</v>
      </c>
      <c r="Q303" s="851">
        <f>'23년(세부_실적)'!Q363</f>
        <v>220.35399999999998</v>
      </c>
      <c r="R303" s="851">
        <f>'23년(세부_실적)'!R363</f>
        <v>1734.3920600000001</v>
      </c>
    </row>
    <row r="304" spans="2:18" outlineLevel="1">
      <c r="B304" s="691">
        <f>'23년(세부_실적)'!B364</f>
        <v>0</v>
      </c>
      <c r="C304" s="801" t="str">
        <f>'23년(세부_실적)'!C364</f>
        <v>Adaptor</v>
      </c>
      <c r="D304" s="801" t="str">
        <f>'23년(세부_실적)'!D364</f>
        <v>청소기</v>
      </c>
      <c r="E304" s="781" t="str">
        <f>'23년(세부_실적)'!E364</f>
        <v>A3026U_RPN</v>
      </c>
      <c r="F304" s="857" t="str">
        <f>'23년(세부_실적)'!F364</f>
        <v>0007A</v>
      </c>
      <c r="G304" s="857" t="str">
        <f>'23년(세부_실적)'!G364</f>
        <v>구</v>
      </c>
      <c r="H304" s="857" t="str">
        <f>'23년(세부_실적)'!H364</f>
        <v>SY</v>
      </c>
      <c r="I304" s="858">
        <f>'23년(세부_실적)'!I364</f>
        <v>5.91</v>
      </c>
      <c r="J304" s="859">
        <f>'23년(세부_실적)'!J364</f>
        <v>0</v>
      </c>
      <c r="K304" s="858">
        <f>'23년(세부_실적)'!K364</f>
        <v>5.73</v>
      </c>
      <c r="L304" s="860">
        <f>'23년(세부_실적)'!L364</f>
        <v>0</v>
      </c>
      <c r="M304" s="858">
        <f>'23년(세부_실적)'!M364</f>
        <v>5.73</v>
      </c>
      <c r="N304" s="860">
        <f>'23년(세부_실적)'!N364</f>
        <v>0</v>
      </c>
      <c r="O304" s="861">
        <f>'23년(세부_실적)'!O364</f>
        <v>5.73</v>
      </c>
      <c r="P304" s="859">
        <f>'23년(세부_실적)'!P364</f>
        <v>0</v>
      </c>
      <c r="Q304" s="783">
        <f>'23년(세부_실적)'!Q364</f>
        <v>78.335999999999999</v>
      </c>
      <c r="R304" s="581">
        <f>'23년(세부_실적)'!R364</f>
        <v>590.1717136968</v>
      </c>
    </row>
    <row r="305" spans="2:18" outlineLevel="1">
      <c r="B305" s="691">
        <f>'23년(세부_실적)'!B365</f>
        <v>0</v>
      </c>
      <c r="C305" s="691">
        <f>'23년(세부_실적)'!C365</f>
        <v>0</v>
      </c>
      <c r="D305" s="691" t="str">
        <f>'23년(세부_실적)'!D365</f>
        <v>청소기</v>
      </c>
      <c r="E305" s="677" t="str">
        <f>'23년(세부_실적)'!E365</f>
        <v>A3026H_RPN</v>
      </c>
      <c r="F305" s="679" t="str">
        <f>'23년(세부_실적)'!F365</f>
        <v>0007B</v>
      </c>
      <c r="G305" s="679" t="str">
        <f>'23년(세부_실적)'!G365</f>
        <v>구</v>
      </c>
      <c r="H305" s="679" t="str">
        <f>'23년(세부_실적)'!H365</f>
        <v>SY</v>
      </c>
      <c r="I305" s="677">
        <f>'23년(세부_실적)'!I365</f>
        <v>5.84</v>
      </c>
      <c r="J305" s="734">
        <f>'23년(세부_실적)'!J365</f>
        <v>0</v>
      </c>
      <c r="K305" s="677">
        <f>'23년(세부_실적)'!K365</f>
        <v>5.67</v>
      </c>
      <c r="L305" s="681">
        <f>'23년(세부_실적)'!L365</f>
        <v>0</v>
      </c>
      <c r="M305" s="677">
        <f>'23년(세부_실적)'!M365</f>
        <v>5.67</v>
      </c>
      <c r="N305" s="681">
        <f>'23년(세부_실적)'!N365</f>
        <v>0</v>
      </c>
      <c r="O305" s="735">
        <f>'23년(세부_실적)'!O365</f>
        <v>5.67</v>
      </c>
      <c r="P305" s="734">
        <f>'23년(세부_실적)'!P365</f>
        <v>0</v>
      </c>
      <c r="Q305" s="688">
        <f>'23년(세부_실적)'!Q365</f>
        <v>37.18</v>
      </c>
      <c r="R305" s="575">
        <f>'23년(세부_실적)'!R365</f>
        <v>275.78046152799999</v>
      </c>
    </row>
    <row r="306" spans="2:18" outlineLevel="1">
      <c r="B306" s="691">
        <f>'23년(세부_실적)'!B366</f>
        <v>0</v>
      </c>
      <c r="C306" s="691">
        <f>'23년(세부_실적)'!C366</f>
        <v>0</v>
      </c>
      <c r="D306" s="691" t="str">
        <f>'23년(세부_실적)'!D366</f>
        <v>청소기</v>
      </c>
      <c r="E306" s="677" t="str">
        <f>'23년(세부_실적)'!E366</f>
        <v>A3026E_RPN</v>
      </c>
      <c r="F306" s="679" t="str">
        <f>'23년(세부_실적)'!F366</f>
        <v>0007C</v>
      </c>
      <c r="G306" s="679" t="str">
        <f>'23년(세부_실적)'!G366</f>
        <v>구</v>
      </c>
      <c r="H306" s="679" t="str">
        <f>'23년(세부_실적)'!H366</f>
        <v>SY</v>
      </c>
      <c r="I306" s="677">
        <f>'23년(세부_실적)'!I366</f>
        <v>5.79</v>
      </c>
      <c r="J306" s="734">
        <f>'23년(세부_실적)'!J366</f>
        <v>0</v>
      </c>
      <c r="K306" s="677">
        <f>'23년(세부_실적)'!K366</f>
        <v>5.68</v>
      </c>
      <c r="L306" s="681">
        <f>'23년(세부_실적)'!L366</f>
        <v>0</v>
      </c>
      <c r="M306" s="677">
        <f>'23년(세부_실적)'!M366</f>
        <v>5.68</v>
      </c>
      <c r="N306" s="681">
        <f>'23년(세부_실적)'!N366</f>
        <v>0</v>
      </c>
      <c r="O306" s="735">
        <f>'23년(세부_실적)'!O366</f>
        <v>5.68</v>
      </c>
      <c r="P306" s="734">
        <f>'23년(세부_실적)'!P366</f>
        <v>0</v>
      </c>
      <c r="Q306" s="688">
        <f>'23년(세부_실적)'!Q366</f>
        <v>402.91199999999998</v>
      </c>
      <c r="R306" s="575">
        <f>'23년(세부_실적)'!R366</f>
        <v>3001.0419254976</v>
      </c>
    </row>
    <row r="307" spans="2:18" outlineLevel="1">
      <c r="B307" s="691">
        <f>'23년(세부_실적)'!B367</f>
        <v>0</v>
      </c>
      <c r="C307" s="691">
        <f>'23년(세부_실적)'!C367</f>
        <v>0</v>
      </c>
      <c r="D307" s="691" t="str">
        <f>'23년(세부_실적)'!D367</f>
        <v>청소기</v>
      </c>
      <c r="E307" s="677" t="str">
        <f>'23년(세부_실적)'!E367</f>
        <v>A3026T_RPN</v>
      </c>
      <c r="F307" s="679" t="str">
        <f>'23년(세부_실적)'!F367</f>
        <v>0007D</v>
      </c>
      <c r="G307" s="679" t="str">
        <f>'23년(세부_실적)'!G367</f>
        <v>구</v>
      </c>
      <c r="H307" s="679" t="str">
        <f>'23년(세부_실적)'!H367</f>
        <v>SY</v>
      </c>
      <c r="I307" s="677">
        <f>'23년(세부_실적)'!I367</f>
        <v>5.75</v>
      </c>
      <c r="J307" s="734">
        <f>'23년(세부_실적)'!J367</f>
        <v>0</v>
      </c>
      <c r="K307" s="677">
        <f>'23년(세부_실적)'!K367</f>
        <v>5.58</v>
      </c>
      <c r="L307" s="681">
        <f>'23년(세부_실적)'!L367</f>
        <v>0</v>
      </c>
      <c r="M307" s="677">
        <f>'23년(세부_실적)'!M367</f>
        <v>5.58</v>
      </c>
      <c r="N307" s="681">
        <f>'23년(세부_실적)'!N367</f>
        <v>0</v>
      </c>
      <c r="O307" s="735">
        <f>'23년(세부_실적)'!O367</f>
        <v>5.58</v>
      </c>
      <c r="P307" s="734">
        <f>'23년(세부_실적)'!P367</f>
        <v>0</v>
      </c>
      <c r="Q307" s="688">
        <f>'23년(세부_실적)'!Q367</f>
        <v>3.839</v>
      </c>
      <c r="R307" s="575">
        <f>'23년(세부_실적)'!R367</f>
        <v>28.502962687799997</v>
      </c>
    </row>
    <row r="308" spans="2:18" outlineLevel="1">
      <c r="B308" s="691">
        <f>'23년(세부_실적)'!B368</f>
        <v>0</v>
      </c>
      <c r="C308" s="691">
        <f>'23년(세부_실적)'!C368</f>
        <v>0</v>
      </c>
      <c r="D308" s="691" t="str">
        <f>'23년(세부_실적)'!D368</f>
        <v>청소기</v>
      </c>
      <c r="E308" s="677" t="str">
        <f>'23년(세부_실적)'!E368</f>
        <v>A3026A_RPN</v>
      </c>
      <c r="F308" s="679" t="str">
        <f>'23년(세부_실적)'!F368</f>
        <v>0007E</v>
      </c>
      <c r="G308" s="679" t="str">
        <f>'23년(세부_실적)'!G368</f>
        <v>구</v>
      </c>
      <c r="H308" s="679" t="str">
        <f>'23년(세부_실적)'!H368</f>
        <v>SY</v>
      </c>
      <c r="I308" s="677">
        <f>'23년(세부_실적)'!I368</f>
        <v>5.75</v>
      </c>
      <c r="J308" s="734">
        <f>'23년(세부_실적)'!J368</f>
        <v>0</v>
      </c>
      <c r="K308" s="677">
        <f>'23년(세부_실적)'!K368</f>
        <v>5.58</v>
      </c>
      <c r="L308" s="681">
        <f>'23년(세부_실적)'!L368</f>
        <v>0</v>
      </c>
      <c r="M308" s="677">
        <f>'23년(세부_실적)'!M368</f>
        <v>5.58</v>
      </c>
      <c r="N308" s="681">
        <f>'23년(세부_실적)'!N368</f>
        <v>0</v>
      </c>
      <c r="O308" s="735">
        <f>'23년(세부_실적)'!O368</f>
        <v>5.58</v>
      </c>
      <c r="P308" s="734">
        <f>'23년(세부_실적)'!P368</f>
        <v>0</v>
      </c>
      <c r="Q308" s="688">
        <f>'23년(세부_실적)'!Q368</f>
        <v>25.343999999999998</v>
      </c>
      <c r="R308" s="575">
        <f>'23년(세부_실적)'!R368</f>
        <v>184.70893501439997</v>
      </c>
    </row>
    <row r="309" spans="2:18" outlineLevel="1">
      <c r="B309" s="691">
        <f>'23년(세부_실적)'!B369</f>
        <v>0</v>
      </c>
      <c r="C309" s="691">
        <f>'23년(세부_실적)'!C369</f>
        <v>0</v>
      </c>
      <c r="D309" s="691" t="str">
        <f>'23년(세부_실적)'!D369</f>
        <v>청소기</v>
      </c>
      <c r="E309" s="677" t="str">
        <f>'23년(세부_실적)'!E369</f>
        <v>A3026K_RPN</v>
      </c>
      <c r="F309" s="679" t="str">
        <f>'23년(세부_실적)'!F369</f>
        <v>0007F</v>
      </c>
      <c r="G309" s="679" t="str">
        <f>'23년(세부_실적)'!G369</f>
        <v>구</v>
      </c>
      <c r="H309" s="679" t="str">
        <f>'23년(세부_실적)'!H369</f>
        <v>SY</v>
      </c>
      <c r="I309" s="677">
        <f>'23년(세부_실적)'!I369</f>
        <v>5.84</v>
      </c>
      <c r="J309" s="734">
        <f>'23년(세부_실적)'!J369</f>
        <v>0</v>
      </c>
      <c r="K309" s="677">
        <f>'23년(세부_실적)'!K369</f>
        <v>5.67</v>
      </c>
      <c r="L309" s="681">
        <f>'23년(세부_실적)'!L369</f>
        <v>0</v>
      </c>
      <c r="M309" s="677">
        <f>'23년(세부_실적)'!M369</f>
        <v>5.67</v>
      </c>
      <c r="N309" s="681">
        <f>'23년(세부_실적)'!N369</f>
        <v>0</v>
      </c>
      <c r="O309" s="735">
        <f>'23년(세부_실적)'!O369</f>
        <v>5.67</v>
      </c>
      <c r="P309" s="734">
        <f>'23년(세부_실적)'!P369</f>
        <v>0</v>
      </c>
      <c r="Q309" s="688">
        <f>'23년(세부_실적)'!Q369</f>
        <v>4.992</v>
      </c>
      <c r="R309" s="575">
        <f>'23년(세부_실적)'!R369</f>
        <v>37.054237622400002</v>
      </c>
    </row>
    <row r="310" spans="2:18" outlineLevel="1">
      <c r="B310" s="691">
        <f>'23년(세부_실적)'!B370</f>
        <v>0</v>
      </c>
      <c r="C310" s="691">
        <f>'23년(세부_실적)'!C370</f>
        <v>0</v>
      </c>
      <c r="D310" s="691" t="str">
        <f>'23년(세부_실적)'!D370</f>
        <v>청소기</v>
      </c>
      <c r="E310" s="677" t="str">
        <f>'23년(세부_실적)'!E370</f>
        <v>A3026D_RPN</v>
      </c>
      <c r="F310" s="679" t="str">
        <f>'23년(세부_실적)'!F370</f>
        <v>0007G</v>
      </c>
      <c r="G310" s="679" t="str">
        <f>'23년(세부_실적)'!G370</f>
        <v>구</v>
      </c>
      <c r="H310" s="679" t="str">
        <f>'23년(세부_실적)'!H370</f>
        <v>SY</v>
      </c>
      <c r="I310" s="677">
        <f>'23년(세부_실적)'!I370</f>
        <v>5.75</v>
      </c>
      <c r="J310" s="734">
        <f>'23년(세부_실적)'!J370</f>
        <v>0</v>
      </c>
      <c r="K310" s="677">
        <f>'23년(세부_실적)'!K370</f>
        <v>5.75</v>
      </c>
      <c r="L310" s="681">
        <f>'23년(세부_실적)'!L370</f>
        <v>0</v>
      </c>
      <c r="M310" s="677">
        <f>'23년(세부_실적)'!M370</f>
        <v>5.75</v>
      </c>
      <c r="N310" s="681">
        <f>'23년(세부_실적)'!N370</f>
        <v>0</v>
      </c>
      <c r="O310" s="735">
        <f>'23년(세부_실적)'!O370</f>
        <v>5.75</v>
      </c>
      <c r="P310" s="734">
        <f>'23년(세부_실적)'!P370</f>
        <v>0</v>
      </c>
      <c r="Q310" s="688">
        <f>'23년(세부_실적)'!Q370</f>
        <v>0</v>
      </c>
      <c r="R310" s="575">
        <f>'23년(세부_실적)'!R370</f>
        <v>0</v>
      </c>
    </row>
    <row r="311" spans="2:18" outlineLevel="1">
      <c r="B311" s="691">
        <f>'23년(세부_실적)'!B371</f>
        <v>0</v>
      </c>
      <c r="C311" s="691">
        <f>'23년(세부_실적)'!C371</f>
        <v>0</v>
      </c>
      <c r="D311" s="691" t="str">
        <f>'23년(세부_실적)'!D371</f>
        <v>청소기</v>
      </c>
      <c r="E311" s="677" t="str">
        <f>'23년(세부_실적)'!E371</f>
        <v>A3026U_RPN_UAE</v>
      </c>
      <c r="F311" s="679" t="str">
        <f>'23년(세부_실적)'!F371</f>
        <v>0007H</v>
      </c>
      <c r="G311" s="679" t="str">
        <f>'23년(세부_실적)'!G371</f>
        <v>구</v>
      </c>
      <c r="H311" s="679" t="str">
        <f>'23년(세부_실적)'!H371</f>
        <v>SY</v>
      </c>
      <c r="I311" s="677">
        <f>'23년(세부_실적)'!I371</f>
        <v>5.89</v>
      </c>
      <c r="J311" s="734">
        <f>'23년(세부_실적)'!J371</f>
        <v>0</v>
      </c>
      <c r="K311" s="677">
        <f>'23년(세부_실적)'!K371</f>
        <v>6.17</v>
      </c>
      <c r="L311" s="681">
        <f>'23년(세부_실적)'!L371</f>
        <v>0</v>
      </c>
      <c r="M311" s="677">
        <f>'23년(세부_실적)'!M371</f>
        <v>6.17</v>
      </c>
      <c r="N311" s="681">
        <f>'23년(세부_실적)'!N371</f>
        <v>0</v>
      </c>
      <c r="O311" s="735">
        <f>'23년(세부_실적)'!O371</f>
        <v>6.17</v>
      </c>
      <c r="P311" s="734">
        <f>'23년(세부_실적)'!P371</f>
        <v>0</v>
      </c>
      <c r="Q311" s="688">
        <f>'23년(세부_실적)'!Q371</f>
        <v>5.5430000000000001</v>
      </c>
      <c r="R311" s="575">
        <f>'23년(세부_실적)'!R371</f>
        <v>43.438534044099995</v>
      </c>
    </row>
    <row r="312" spans="2:18" outlineLevel="1">
      <c r="B312" s="691">
        <f>'23년(세부_실적)'!B372</f>
        <v>0</v>
      </c>
      <c r="C312" s="691">
        <f>'23년(세부_실적)'!C372</f>
        <v>0</v>
      </c>
      <c r="D312" s="691" t="str">
        <f>'23년(세부_실적)'!D372</f>
        <v>청소기</v>
      </c>
      <c r="E312" s="677" t="str">
        <f>'23년(세부_실적)'!E372</f>
        <v>A3026N_APN</v>
      </c>
      <c r="F312" s="733" t="str">
        <f>'23년(세부_실적)'!F372</f>
        <v>0007J</v>
      </c>
      <c r="G312" s="733" t="str">
        <f>'23년(세부_실적)'!G372</f>
        <v>신</v>
      </c>
      <c r="H312" s="679" t="str">
        <f>'23년(세부_실적)'!H372</f>
        <v>SY</v>
      </c>
      <c r="I312" s="677">
        <f>'23년(세부_실적)'!I372</f>
        <v>6.95</v>
      </c>
      <c r="J312" s="734">
        <f>'23년(세부_실적)'!J372</f>
        <v>0</v>
      </c>
      <c r="K312" s="677">
        <f>'23년(세부_실적)'!K372</f>
        <v>6.95</v>
      </c>
      <c r="L312" s="681">
        <f>'23년(세부_실적)'!L372</f>
        <v>0</v>
      </c>
      <c r="M312" s="677">
        <f>'23년(세부_실적)'!M372</f>
        <v>6.95</v>
      </c>
      <c r="N312" s="681">
        <f>'23년(세부_실적)'!N372</f>
        <v>0</v>
      </c>
      <c r="O312" s="735">
        <f>'23년(세부_실적)'!O372</f>
        <v>6.95</v>
      </c>
      <c r="P312" s="734">
        <f>'23년(세부_실적)'!P372</f>
        <v>0</v>
      </c>
      <c r="Q312" s="688">
        <f>'23년(세부_실적)'!Q372</f>
        <v>0</v>
      </c>
      <c r="R312" s="575">
        <f>'23년(세부_실적)'!R372</f>
        <v>0</v>
      </c>
    </row>
    <row r="313" spans="2:18" outlineLevel="1">
      <c r="B313" s="691">
        <f>'23년(세부_실적)'!B374</f>
        <v>0</v>
      </c>
      <c r="C313" s="691">
        <f>'23년(세부_실적)'!C374</f>
        <v>0</v>
      </c>
      <c r="D313" s="691" t="str">
        <f>'23년(세부_실적)'!D374</f>
        <v>청소기</v>
      </c>
      <c r="E313" s="677" t="str">
        <f>'23년(세부_실적)'!E374</f>
        <v>A2525_RPN</v>
      </c>
      <c r="F313" s="679" t="str">
        <f>'23년(세부_실적)'!F374</f>
        <v>0008A</v>
      </c>
      <c r="G313" s="679" t="str">
        <f>'23년(세부_실적)'!G374</f>
        <v>구</v>
      </c>
      <c r="H313" s="679" t="str">
        <f>'23년(세부_실적)'!H374</f>
        <v>SY</v>
      </c>
      <c r="I313" s="677">
        <f>'23년(세부_실적)'!I374</f>
        <v>3.89</v>
      </c>
      <c r="J313" s="734">
        <f>'23년(세부_실적)'!J374</f>
        <v>0</v>
      </c>
      <c r="K313" s="677">
        <f>'23년(세부_실적)'!K374</f>
        <v>3.89</v>
      </c>
      <c r="L313" s="681">
        <f>'23년(세부_실적)'!L374</f>
        <v>0</v>
      </c>
      <c r="M313" s="677">
        <f>'23년(세부_실적)'!M374</f>
        <v>3.89</v>
      </c>
      <c r="N313" s="681">
        <f>'23년(세부_실적)'!N374</f>
        <v>0</v>
      </c>
      <c r="O313" s="735">
        <f>'23년(세부_실적)'!O374</f>
        <v>3.89</v>
      </c>
      <c r="P313" s="734">
        <f>'23년(세부_실적)'!P374</f>
        <v>0</v>
      </c>
      <c r="Q313" s="688">
        <f>'23년(세부_실적)'!Q374</f>
        <v>0</v>
      </c>
      <c r="R313" s="575">
        <f>'23년(세부_실적)'!R374</f>
        <v>0</v>
      </c>
    </row>
    <row r="314" spans="2:18" outlineLevel="1">
      <c r="B314" s="691">
        <f>'23년(세부_실적)'!B375</f>
        <v>0</v>
      </c>
      <c r="C314" s="691">
        <f>'23년(세부_실적)'!C375</f>
        <v>0</v>
      </c>
      <c r="D314" s="691" t="str">
        <f>'23년(세부_실적)'!D375</f>
        <v>청소기</v>
      </c>
      <c r="E314" s="677" t="str">
        <f>'23년(세부_실적)'!E375</f>
        <v>A6325_RPN</v>
      </c>
      <c r="F314" s="679" t="str">
        <f>'23년(세부_실적)'!F375</f>
        <v>0009A</v>
      </c>
      <c r="G314" s="679" t="str">
        <f>'23년(세부_실적)'!G375</f>
        <v>구</v>
      </c>
      <c r="H314" s="679" t="str">
        <f>'23년(세부_실적)'!H375</f>
        <v>SY</v>
      </c>
      <c r="I314" s="677">
        <f>'23년(세부_실적)'!I375</f>
        <v>8.6</v>
      </c>
      <c r="J314" s="734">
        <f>'23년(세부_실적)'!J375</f>
        <v>0</v>
      </c>
      <c r="K314" s="677">
        <f>'23년(세부_실적)'!K375</f>
        <v>8.6</v>
      </c>
      <c r="L314" s="681">
        <f>'23년(세부_실적)'!L375</f>
        <v>0</v>
      </c>
      <c r="M314" s="677">
        <f>'23년(세부_실적)'!M375</f>
        <v>8.6</v>
      </c>
      <c r="N314" s="681">
        <f>'23년(세부_실적)'!N375</f>
        <v>0</v>
      </c>
      <c r="O314" s="735">
        <f>'23년(세부_실적)'!O375</f>
        <v>8.6</v>
      </c>
      <c r="P314" s="734">
        <f>'23년(세부_실적)'!P375</f>
        <v>0</v>
      </c>
      <c r="Q314" s="688">
        <f>'23년(세부_실적)'!Q375</f>
        <v>0</v>
      </c>
      <c r="R314" s="575">
        <f>'23년(세부_실적)'!R375</f>
        <v>0</v>
      </c>
    </row>
    <row r="315" spans="2:18" outlineLevel="1">
      <c r="B315" s="691">
        <f>'23년(세부_실적)'!B376</f>
        <v>0</v>
      </c>
      <c r="C315" s="691">
        <f>'23년(세부_실적)'!C376</f>
        <v>0</v>
      </c>
      <c r="D315" s="691" t="str">
        <f>'23년(세부_실적)'!D376</f>
        <v>청소기</v>
      </c>
      <c r="E315" s="677" t="str">
        <f>'23년(세부_실적)'!E376</f>
        <v>A2626_TPN_W</v>
      </c>
      <c r="F315" s="679" t="str">
        <f>'23년(세부_실적)'!F376</f>
        <v>0010A</v>
      </c>
      <c r="G315" s="679" t="str">
        <f>'23년(세부_실적)'!G376</f>
        <v>신</v>
      </c>
      <c r="H315" s="679" t="str">
        <f>'23년(세부_실적)'!H376</f>
        <v>SY</v>
      </c>
      <c r="I315" s="677">
        <f>'23년(세부_실적)'!I376</f>
        <v>4.8099999999999996</v>
      </c>
      <c r="J315" s="734">
        <f>'23년(세부_실적)'!J376</f>
        <v>0</v>
      </c>
      <c r="K315" s="677">
        <f>'23년(세부_실적)'!K376</f>
        <v>4.67</v>
      </c>
      <c r="L315" s="681">
        <f>'23년(세부_실적)'!L376</f>
        <v>0</v>
      </c>
      <c r="M315" s="677">
        <f>'23년(세부_실적)'!M376</f>
        <v>4.67</v>
      </c>
      <c r="N315" s="681">
        <f>'23년(세부_실적)'!N376</f>
        <v>0</v>
      </c>
      <c r="O315" s="735">
        <f>'23년(세부_실적)'!O376</f>
        <v>4.67</v>
      </c>
      <c r="P315" s="734">
        <f>'23년(세부_실적)'!P376</f>
        <v>0</v>
      </c>
      <c r="Q315" s="688">
        <f>'23년(세부_실적)'!Q376</f>
        <v>42.480000000000004</v>
      </c>
      <c r="R315" s="575">
        <f>'23년(세부_실적)'!R376</f>
        <v>261.39882160799999</v>
      </c>
    </row>
    <row r="316" spans="2:18" outlineLevel="1">
      <c r="B316" s="691">
        <f>'23년(세부_실적)'!B378</f>
        <v>0</v>
      </c>
      <c r="C316" s="691">
        <f>'23년(세부_실적)'!C378</f>
        <v>0</v>
      </c>
      <c r="D316" s="691" t="str">
        <f>'23년(세부_실적)'!D378</f>
        <v>청소기</v>
      </c>
      <c r="E316" s="677" t="str">
        <f>'23년(세부_실적)'!E378</f>
        <v>A2626_TPN</v>
      </c>
      <c r="F316" s="679" t="str">
        <f>'23년(세부_실적)'!F378</f>
        <v>0011A</v>
      </c>
      <c r="G316" s="679" t="str">
        <f>'23년(세부_실적)'!G378</f>
        <v>신</v>
      </c>
      <c r="H316" s="679" t="str">
        <f>'23년(세부_실적)'!H378</f>
        <v>SY</v>
      </c>
      <c r="I316" s="677">
        <f>'23년(세부_실적)'!I378</f>
        <v>4.8099999999999996</v>
      </c>
      <c r="J316" s="734">
        <f>'23년(세부_실적)'!J378</f>
        <v>0</v>
      </c>
      <c r="K316" s="677">
        <f>'23년(세부_실적)'!K378</f>
        <v>4.41</v>
      </c>
      <c r="L316" s="681">
        <f>'23년(세부_실적)'!L378</f>
        <v>0</v>
      </c>
      <c r="M316" s="677">
        <f>'23년(세부_실적)'!M378</f>
        <v>4.41</v>
      </c>
      <c r="N316" s="681">
        <f>'23년(세부_실적)'!N378</f>
        <v>0</v>
      </c>
      <c r="O316" s="735">
        <f>'23년(세부_실적)'!O378</f>
        <v>4.41</v>
      </c>
      <c r="P316" s="734">
        <f>'23년(세부_실적)'!P378</f>
        <v>0</v>
      </c>
      <c r="Q316" s="688">
        <f>'23년(세부_실적)'!Q378</f>
        <v>16.560000000000002</v>
      </c>
      <c r="R316" s="575">
        <f>'23년(세부_실적)'!R378</f>
        <v>96.484072103999992</v>
      </c>
    </row>
    <row r="317" spans="2:18" outlineLevel="1">
      <c r="B317" s="691">
        <f>'23년(세부_실적)'!B379</f>
        <v>0</v>
      </c>
      <c r="C317" s="691">
        <f>'23년(세부_실적)'!C379</f>
        <v>0</v>
      </c>
      <c r="D317" s="691" t="str">
        <f>'23년(세부_실적)'!D379</f>
        <v>청소기</v>
      </c>
      <c r="E317" s="677" t="str">
        <f>'23년(세부_실적)'!E379</f>
        <v>A6526_TPN_W</v>
      </c>
      <c r="F317" s="679" t="str">
        <f>'23년(세부_실적)'!F379</f>
        <v>0012A</v>
      </c>
      <c r="G317" s="679" t="str">
        <f>'23년(세부_실적)'!G379</f>
        <v>신</v>
      </c>
      <c r="H317" s="679" t="str">
        <f>'23년(세부_실적)'!H379</f>
        <v>SY</v>
      </c>
      <c r="I317" s="677">
        <f>'23년(세부_실적)'!I379</f>
        <v>8.3800000000000008</v>
      </c>
      <c r="J317" s="734">
        <f>'23년(세부_실적)'!J379</f>
        <v>0</v>
      </c>
      <c r="K317" s="677">
        <f>'23년(세부_실적)'!K379</f>
        <v>8.2100000000000009</v>
      </c>
      <c r="L317" s="681">
        <f>'23년(세부_실적)'!L379</f>
        <v>0</v>
      </c>
      <c r="M317" s="677">
        <f>'23년(세부_실적)'!M379</f>
        <v>8.2100000000000009</v>
      </c>
      <c r="N317" s="681">
        <f>'23년(세부_실적)'!N379</f>
        <v>0</v>
      </c>
      <c r="O317" s="735">
        <f>'23년(세부_실적)'!O379</f>
        <v>8.2100000000000009</v>
      </c>
      <c r="P317" s="734">
        <f>'23년(세부_실적)'!P379</f>
        <v>0</v>
      </c>
      <c r="Q317" s="688">
        <f>'23년(세부_실적)'!Q379</f>
        <v>23.914000000000001</v>
      </c>
      <c r="R317" s="575">
        <f>'23년(세부_실적)'!R379</f>
        <v>258.05234601720002</v>
      </c>
    </row>
    <row r="318" spans="2:18" outlineLevel="1">
      <c r="B318" s="691">
        <f>'23년(세부_실적)'!B380</f>
        <v>0</v>
      </c>
      <c r="C318" s="691">
        <f>'23년(세부_실적)'!C380</f>
        <v>0</v>
      </c>
      <c r="D318" s="691" t="str">
        <f>'23년(세부_실적)'!D380</f>
        <v>청소기</v>
      </c>
      <c r="E318" s="677" t="str">
        <f>'23년(세부_실적)'!E380</f>
        <v>A3630K_TPN</v>
      </c>
      <c r="F318" s="679" t="str">
        <f>'23년(세부_실적)'!F380</f>
        <v>0013A</v>
      </c>
      <c r="G318" s="679" t="str">
        <f>'23년(세부_실적)'!G380</f>
        <v>신</v>
      </c>
      <c r="H318" s="679" t="str">
        <f>'23년(세부_실적)'!H380</f>
        <v>SY</v>
      </c>
      <c r="I318" s="677">
        <f>'23년(세부_실적)'!I380</f>
        <v>6.45</v>
      </c>
      <c r="J318" s="734">
        <f>'23년(세부_실적)'!J380</f>
        <v>0</v>
      </c>
      <c r="K318" s="677">
        <f>'23년(세부_실적)'!K380</f>
        <v>6.41</v>
      </c>
      <c r="L318" s="681">
        <f>'23년(세부_실적)'!L380</f>
        <v>0</v>
      </c>
      <c r="M318" s="677">
        <f>'23년(세부_실적)'!M380</f>
        <v>6.43</v>
      </c>
      <c r="N318" s="681">
        <f>'23년(세부_실적)'!N380</f>
        <v>0</v>
      </c>
      <c r="O318" s="735">
        <f>'23년(세부_실적)'!O380</f>
        <v>6.43</v>
      </c>
      <c r="P318" s="734">
        <f>'23년(세부_실적)'!P380</f>
        <v>0</v>
      </c>
      <c r="Q318" s="688">
        <f>'23년(세부_실적)'!Q380</f>
        <v>180.875</v>
      </c>
      <c r="R318" s="575">
        <f>'23년(세부_실적)'!R380</f>
        <v>1516.9735698956001</v>
      </c>
    </row>
    <row r="319" spans="2:18" outlineLevel="1">
      <c r="B319" s="691">
        <f>'23년(세부_실적)'!B386</f>
        <v>0</v>
      </c>
      <c r="C319" s="691">
        <f>'23년(세부_실적)'!C386</f>
        <v>0</v>
      </c>
      <c r="D319" s="691" t="str">
        <f>'23년(세부_실적)'!D386</f>
        <v>청소기</v>
      </c>
      <c r="E319" s="677" t="str">
        <f>'23년(세부_실적)'!E386</f>
        <v>A3630A_TPN</v>
      </c>
      <c r="F319" s="733" t="str">
        <f>'23년(세부_실적)'!F386</f>
        <v>0013G</v>
      </c>
      <c r="G319" s="679" t="str">
        <f>'23년(세부_실적)'!G386</f>
        <v>신</v>
      </c>
      <c r="H319" s="679" t="str">
        <f>'23년(세부_실적)'!H386</f>
        <v>SY</v>
      </c>
      <c r="I319" s="677">
        <f>'23년(세부_실적)'!I386</f>
        <v>6.25</v>
      </c>
      <c r="J319" s="734">
        <f>'23년(세부_실적)'!J386</f>
        <v>0</v>
      </c>
      <c r="K319" s="677">
        <f>'23년(세부_실적)'!K386</f>
        <v>6.06</v>
      </c>
      <c r="L319" s="681">
        <f>'23년(세부_실적)'!L386</f>
        <v>0</v>
      </c>
      <c r="M319" s="677">
        <f>'23년(세부_실적)'!M386</f>
        <v>6.06</v>
      </c>
      <c r="N319" s="681">
        <f>'23년(세부_실적)'!N386</f>
        <v>0</v>
      </c>
      <c r="O319" s="735">
        <f>'23년(세부_실적)'!O386</f>
        <v>6.06</v>
      </c>
      <c r="P319" s="734">
        <f>'23년(세부_실적)'!P386</f>
        <v>0</v>
      </c>
      <c r="Q319" s="688">
        <f>'23년(세부_실적)'!Q386</f>
        <v>3.1</v>
      </c>
      <c r="R319" s="575">
        <f>'23년(세부_실적)'!R386</f>
        <v>24.915706619999998</v>
      </c>
    </row>
    <row r="320" spans="2:18" outlineLevel="1">
      <c r="B320" s="691">
        <f>'23년(세부_실적)'!B387</f>
        <v>0</v>
      </c>
      <c r="C320" s="691">
        <f>'23년(세부_실적)'!C387</f>
        <v>0</v>
      </c>
      <c r="D320" s="691" t="str">
        <f>'23년(세부_실적)'!D387</f>
        <v>청소기</v>
      </c>
      <c r="E320" s="677" t="str">
        <f>'23년(세부_실적)'!E387</f>
        <v>A3630E_TPN</v>
      </c>
      <c r="F320" s="733" t="str">
        <f>'23년(세부_실적)'!F387</f>
        <v>0013H</v>
      </c>
      <c r="G320" s="679" t="str">
        <f>'23년(세부_실적)'!G387</f>
        <v>신</v>
      </c>
      <c r="H320" s="679" t="str">
        <f>'23년(세부_실적)'!H387</f>
        <v>SY</v>
      </c>
      <c r="I320" s="677">
        <f>'23년(세부_실적)'!I387</f>
        <v>6.29</v>
      </c>
      <c r="J320" s="734">
        <f>'23년(세부_실적)'!J387</f>
        <v>0</v>
      </c>
      <c r="K320" s="677">
        <f>'23년(세부_실적)'!K387</f>
        <v>6.1</v>
      </c>
      <c r="L320" s="681">
        <f>'23년(세부_실적)'!L387</f>
        <v>0</v>
      </c>
      <c r="M320" s="677">
        <f>'23년(세부_실적)'!M387</f>
        <v>6.1</v>
      </c>
      <c r="N320" s="681">
        <f>'23년(세부_실적)'!N387</f>
        <v>0</v>
      </c>
      <c r="O320" s="735">
        <f>'23년(세부_실적)'!O387</f>
        <v>6.1</v>
      </c>
      <c r="P320" s="734">
        <f>'23년(세부_실적)'!P387</f>
        <v>0</v>
      </c>
      <c r="Q320" s="688">
        <f>'23년(세부_실적)'!Q387</f>
        <v>156.00800000000001</v>
      </c>
      <c r="R320" s="575">
        <f>'23년(세부_실적)'!R387</f>
        <v>1244.7708578199999</v>
      </c>
    </row>
    <row r="321" spans="2:18" outlineLevel="1">
      <c r="B321" s="691">
        <f>'23년(세부_실적)'!B389</f>
        <v>0</v>
      </c>
      <c r="C321" s="691">
        <f>'23년(세부_실적)'!C389</f>
        <v>0</v>
      </c>
      <c r="D321" s="691" t="str">
        <f>'23년(세부_실적)'!D389</f>
        <v>청소기</v>
      </c>
      <c r="E321" s="677" t="str">
        <f>'23년(세부_실적)'!E389</f>
        <v>A2626K_APN</v>
      </c>
      <c r="F321" s="733" t="str">
        <f>'23년(세부_실적)'!F389</f>
        <v>0014A</v>
      </c>
      <c r="G321" s="733" t="str">
        <f>'23년(세부_실적)'!G389</f>
        <v>신</v>
      </c>
      <c r="H321" s="679" t="str">
        <f>'23년(세부_실적)'!H389</f>
        <v>SY</v>
      </c>
      <c r="I321" s="677">
        <f>'23년(세부_실적)'!I389</f>
        <v>5.98</v>
      </c>
      <c r="J321" s="734">
        <f>'23년(세부_실적)'!J389</f>
        <v>0</v>
      </c>
      <c r="K321" s="677">
        <f>'23년(세부_실적)'!K389</f>
        <v>5.81</v>
      </c>
      <c r="L321" s="681">
        <f>'23년(세부_실적)'!L389</f>
        <v>0</v>
      </c>
      <c r="M321" s="677">
        <f>'23년(세부_실적)'!M389</f>
        <v>5.81</v>
      </c>
      <c r="N321" s="681">
        <f>'23년(세부_실적)'!N389</f>
        <v>0</v>
      </c>
      <c r="O321" s="735">
        <f>'23년(세부_실적)'!O389</f>
        <v>5.81</v>
      </c>
      <c r="P321" s="734">
        <f>'23년(세부_실적)'!P389</f>
        <v>0</v>
      </c>
      <c r="Q321" s="688">
        <f>'23년(세부_실적)'!Q389</f>
        <v>12.92</v>
      </c>
      <c r="R321" s="575">
        <f>'23년(세부_실적)'!R389</f>
        <v>97.874161078399993</v>
      </c>
    </row>
    <row r="322" spans="2:18" outlineLevel="1">
      <c r="B322" s="691">
        <f>'23년(세부_실적)'!B390</f>
        <v>0</v>
      </c>
      <c r="C322" s="691">
        <f>'23년(세부_실적)'!C390</f>
        <v>0</v>
      </c>
      <c r="D322" s="691" t="str">
        <f>'23년(세부_실적)'!D390</f>
        <v>청소기</v>
      </c>
      <c r="E322" s="677" t="str">
        <f>'23년(세부_실적)'!E390</f>
        <v>A2626U_APN(UAE)</v>
      </c>
      <c r="F322" s="733" t="str">
        <f>'23년(세부_실적)'!F390</f>
        <v>0014B</v>
      </c>
      <c r="G322" s="733" t="str">
        <f>'23년(세부_실적)'!G390</f>
        <v>신</v>
      </c>
      <c r="H322" s="679" t="str">
        <f>'23년(세부_실적)'!H390</f>
        <v>SY</v>
      </c>
      <c r="I322" s="677">
        <f>'23년(세부_실적)'!I390</f>
        <v>5.95</v>
      </c>
      <c r="J322" s="734">
        <f>'23년(세부_실적)'!J390</f>
        <v>0</v>
      </c>
      <c r="K322" s="677">
        <f>'23년(세부_실적)'!K390</f>
        <v>5.48</v>
      </c>
      <c r="L322" s="681">
        <f>'23년(세부_실적)'!L390</f>
        <v>0</v>
      </c>
      <c r="M322" s="677">
        <f>'23년(세부_실적)'!M390</f>
        <v>5.48</v>
      </c>
      <c r="N322" s="681">
        <f>'23년(세부_실적)'!N390</f>
        <v>0</v>
      </c>
      <c r="O322" s="735">
        <f>'23년(세부_실적)'!O390</f>
        <v>5.48</v>
      </c>
      <c r="P322" s="734">
        <f>'23년(세부_실적)'!P390</f>
        <v>0</v>
      </c>
      <c r="Q322" s="688">
        <f>'23년(세부_실적)'!Q390</f>
        <v>0</v>
      </c>
      <c r="R322" s="575">
        <f>'23년(세부_실적)'!R390</f>
        <v>0</v>
      </c>
    </row>
    <row r="323" spans="2:18" outlineLevel="1">
      <c r="B323" s="691">
        <f>'23년(세부_실적)'!B391</f>
        <v>0</v>
      </c>
      <c r="C323" s="691">
        <f>'23년(세부_실적)'!C391</f>
        <v>0</v>
      </c>
      <c r="D323" s="691" t="str">
        <f>'23년(세부_실적)'!D391</f>
        <v>청소기</v>
      </c>
      <c r="E323" s="677" t="str">
        <f>'23년(세부_실적)'!E391</f>
        <v>A2626U_APN</v>
      </c>
      <c r="F323" s="679" t="str">
        <f>'23년(세부_실적)'!F391</f>
        <v>0014D</v>
      </c>
      <c r="G323" s="679" t="str">
        <f>'23년(세부_실적)'!G391</f>
        <v>신</v>
      </c>
      <c r="H323" s="679" t="str">
        <f>'23년(세부_실적)'!H391</f>
        <v>SY</v>
      </c>
      <c r="I323" s="677">
        <f>'23년(세부_실적)'!I391</f>
        <v>5.9</v>
      </c>
      <c r="J323" s="734">
        <f>'23년(세부_실적)'!J391</f>
        <v>0</v>
      </c>
      <c r="K323" s="677">
        <f>'23년(세부_실적)'!K391</f>
        <v>5.43</v>
      </c>
      <c r="L323" s="681">
        <f>'23년(세부_실적)'!L391</f>
        <v>0</v>
      </c>
      <c r="M323" s="677">
        <f>'23년(세부_실적)'!M391</f>
        <v>5.43</v>
      </c>
      <c r="N323" s="681">
        <f>'23년(세부_실적)'!N391</f>
        <v>0</v>
      </c>
      <c r="O323" s="735">
        <f>'23년(세부_실적)'!O391</f>
        <v>5.43</v>
      </c>
      <c r="P323" s="734">
        <f>'23년(세부_실적)'!P391</f>
        <v>0</v>
      </c>
      <c r="Q323" s="688">
        <f>'23년(세부_실적)'!Q391</f>
        <v>0</v>
      </c>
      <c r="R323" s="575">
        <f>'23년(세부_실적)'!R391</f>
        <v>0</v>
      </c>
    </row>
    <row r="324" spans="2:18" outlineLevel="1">
      <c r="B324" s="691">
        <f>'23년(세부_실적)'!B392</f>
        <v>0</v>
      </c>
      <c r="C324" s="691">
        <f>'23년(세부_실적)'!C392</f>
        <v>0</v>
      </c>
      <c r="D324" s="691" t="str">
        <f>'23년(세부_실적)'!D392</f>
        <v>청소기</v>
      </c>
      <c r="E324" s="677" t="str">
        <f>'23년(세부_실적)'!E392</f>
        <v>A2626T_APN</v>
      </c>
      <c r="F324" s="679" t="str">
        <f>'23년(세부_실적)'!F392</f>
        <v>0014E</v>
      </c>
      <c r="G324" s="679" t="str">
        <f>'23년(세부_실적)'!G392</f>
        <v>신</v>
      </c>
      <c r="H324" s="679" t="str">
        <f>'23년(세부_실적)'!H392</f>
        <v>SY</v>
      </c>
      <c r="I324" s="677">
        <f>'23년(세부_실적)'!I392</f>
        <v>5.6</v>
      </c>
      <c r="J324" s="734">
        <f>'23년(세부_실적)'!J392</f>
        <v>0</v>
      </c>
      <c r="K324" s="677">
        <f>'23년(세부_실적)'!K392</f>
        <v>5.15</v>
      </c>
      <c r="L324" s="681">
        <f>'23년(세부_실적)'!L392</f>
        <v>0</v>
      </c>
      <c r="M324" s="677">
        <f>'23년(세부_실적)'!M392</f>
        <v>5.15</v>
      </c>
      <c r="N324" s="681">
        <f>'23년(세부_실적)'!N392</f>
        <v>0</v>
      </c>
      <c r="O324" s="735">
        <f>'23년(세부_실적)'!O392</f>
        <v>5.15</v>
      </c>
      <c r="P324" s="734">
        <f>'23년(세부_실적)'!P392</f>
        <v>0</v>
      </c>
      <c r="Q324" s="688">
        <f>'23년(세부_실적)'!Q392</f>
        <v>0</v>
      </c>
      <c r="R324" s="575">
        <f>'23년(세부_실적)'!R392</f>
        <v>0</v>
      </c>
    </row>
    <row r="325" spans="2:18" outlineLevel="1">
      <c r="B325" s="691">
        <f>'23년(세부_실적)'!B393</f>
        <v>0</v>
      </c>
      <c r="C325" s="691">
        <f>'23년(세부_실적)'!C393</f>
        <v>0</v>
      </c>
      <c r="D325" s="691" t="str">
        <f>'23년(세부_실적)'!D393</f>
        <v>청소기</v>
      </c>
      <c r="E325" s="677" t="str">
        <f>'23년(세부_실적)'!E393</f>
        <v>A2626H_APN</v>
      </c>
      <c r="F325" s="733" t="str">
        <f>'23년(세부_실적)'!F393</f>
        <v>0014F</v>
      </c>
      <c r="G325" s="733" t="str">
        <f>'23년(세부_실적)'!G393</f>
        <v>신</v>
      </c>
      <c r="H325" s="679" t="str">
        <f>'23년(세부_실적)'!H393</f>
        <v>SY</v>
      </c>
      <c r="I325" s="677">
        <f>'23년(세부_실적)'!I393</f>
        <v>5.8</v>
      </c>
      <c r="J325" s="734">
        <f>'23년(세부_실적)'!J393</f>
        <v>0</v>
      </c>
      <c r="K325" s="677">
        <f>'23년(세부_실적)'!K393</f>
        <v>5.8</v>
      </c>
      <c r="L325" s="681">
        <f>'23년(세부_실적)'!L393</f>
        <v>0</v>
      </c>
      <c r="M325" s="677">
        <f>'23년(세부_실적)'!M393</f>
        <v>5.8</v>
      </c>
      <c r="N325" s="681">
        <f>'23년(세부_실적)'!N393</f>
        <v>0</v>
      </c>
      <c r="O325" s="735">
        <f>'23년(세부_실적)'!O393</f>
        <v>5.8</v>
      </c>
      <c r="P325" s="734">
        <f>'23년(세부_실적)'!P393</f>
        <v>0</v>
      </c>
      <c r="Q325" s="688">
        <f>'23년(세부_실적)'!Q393</f>
        <v>0</v>
      </c>
      <c r="R325" s="575">
        <f>'23년(세부_실적)'!R393</f>
        <v>0</v>
      </c>
    </row>
    <row r="326" spans="2:18" outlineLevel="1">
      <c r="B326" s="691">
        <f>'23년(세부_실적)'!B394</f>
        <v>0</v>
      </c>
      <c r="C326" s="691">
        <f>'23년(세부_실적)'!C394</f>
        <v>0</v>
      </c>
      <c r="D326" s="691" t="str">
        <f>'23년(세부_실적)'!D394</f>
        <v>청소기</v>
      </c>
      <c r="E326" s="677" t="str">
        <f>'23년(세부_실적)'!E394</f>
        <v>A2626A_APN</v>
      </c>
      <c r="F326" s="679" t="str">
        <f>'23년(세부_실적)'!F394</f>
        <v>0014G</v>
      </c>
      <c r="G326" s="679" t="str">
        <f>'23년(세부_실적)'!G394</f>
        <v>신</v>
      </c>
      <c r="H326" s="679" t="str">
        <f>'23년(세부_실적)'!H394</f>
        <v>SY</v>
      </c>
      <c r="I326" s="677">
        <f>'23년(세부_실적)'!I394</f>
        <v>5.4</v>
      </c>
      <c r="J326" s="734">
        <f>'23년(세부_실적)'!J394</f>
        <v>0</v>
      </c>
      <c r="K326" s="677">
        <f>'23년(세부_실적)'!K394</f>
        <v>4.97</v>
      </c>
      <c r="L326" s="681">
        <f>'23년(세부_실적)'!L394</f>
        <v>0</v>
      </c>
      <c r="M326" s="677">
        <f>'23년(세부_실적)'!M394</f>
        <v>4.97</v>
      </c>
      <c r="N326" s="681">
        <f>'23년(세부_실적)'!N394</f>
        <v>0</v>
      </c>
      <c r="O326" s="735">
        <f>'23년(세부_실적)'!O394</f>
        <v>4.97</v>
      </c>
      <c r="P326" s="734">
        <f>'23년(세부_실적)'!P394</f>
        <v>0</v>
      </c>
      <c r="Q326" s="688">
        <f>'23년(세부_실적)'!Q394</f>
        <v>0</v>
      </c>
      <c r="R326" s="575">
        <f>'23년(세부_실적)'!R394</f>
        <v>0</v>
      </c>
    </row>
    <row r="327" spans="2:18" outlineLevel="1">
      <c r="B327" s="691">
        <f>'23년(세부_실적)'!B395</f>
        <v>0</v>
      </c>
      <c r="C327" s="691">
        <f>'23년(세부_실적)'!C395</f>
        <v>0</v>
      </c>
      <c r="D327" s="691" t="str">
        <f>'23년(세부_실적)'!D395</f>
        <v>청소기</v>
      </c>
      <c r="E327" s="677" t="str">
        <f>'23년(세부_실적)'!E395</f>
        <v>A2626E_APN</v>
      </c>
      <c r="F327" s="679" t="str">
        <f>'23년(세부_실적)'!F395</f>
        <v>0014H</v>
      </c>
      <c r="G327" s="679" t="str">
        <f>'23년(세부_실적)'!G395</f>
        <v>신</v>
      </c>
      <c r="H327" s="679" t="str">
        <f>'23년(세부_실적)'!H395</f>
        <v>SY</v>
      </c>
      <c r="I327" s="677">
        <f>'23년(세부_실적)'!I395</f>
        <v>5.65</v>
      </c>
      <c r="J327" s="734">
        <f>'23년(세부_실적)'!J395</f>
        <v>0</v>
      </c>
      <c r="K327" s="677">
        <f>'23년(세부_실적)'!K395</f>
        <v>5.2</v>
      </c>
      <c r="L327" s="681">
        <f>'23년(세부_실적)'!L395</f>
        <v>0</v>
      </c>
      <c r="M327" s="677">
        <f>'23년(세부_실적)'!M395</f>
        <v>5.2</v>
      </c>
      <c r="N327" s="681">
        <f>'23년(세부_실적)'!N395</f>
        <v>0</v>
      </c>
      <c r="O327" s="735">
        <f>'23년(세부_실적)'!O395</f>
        <v>5.2</v>
      </c>
      <c r="P327" s="734">
        <f>'23년(세부_실적)'!P395</f>
        <v>0</v>
      </c>
      <c r="Q327" s="688">
        <f>'23년(세부_실적)'!Q395</f>
        <v>0</v>
      </c>
      <c r="R327" s="575">
        <f>'23년(세부_실적)'!R395</f>
        <v>0</v>
      </c>
    </row>
    <row r="328" spans="2:18" outlineLevel="1">
      <c r="B328" s="691">
        <f>'23년(세부_실적)'!B396</f>
        <v>0</v>
      </c>
      <c r="C328" s="691">
        <f>'23년(세부_실적)'!C396</f>
        <v>0</v>
      </c>
      <c r="D328" s="691" t="str">
        <f>'23년(세부_실적)'!D396</f>
        <v>Aircon</v>
      </c>
      <c r="E328" s="677" t="str">
        <f>'23년(세부_실적)'!E396</f>
        <v>A4012_FPNDA</v>
      </c>
      <c r="F328" s="679" t="str">
        <f>'23년(세부_실적)'!F396</f>
        <v>0009A</v>
      </c>
      <c r="G328" s="679" t="str">
        <f>'23년(세부_실적)'!G396</f>
        <v>구</v>
      </c>
      <c r="H328" s="679" t="str">
        <f>'23년(세부_실적)'!H396</f>
        <v>SY</v>
      </c>
      <c r="I328" s="677">
        <f>'23년(세부_실적)'!I396</f>
        <v>0</v>
      </c>
      <c r="J328" s="681">
        <f>'23년(세부_실적)'!J396</f>
        <v>7990</v>
      </c>
      <c r="K328" s="781">
        <f>'23년(세부_실적)'!K396</f>
        <v>0</v>
      </c>
      <c r="L328" s="782">
        <f>'23년(세부_실적)'!L396</f>
        <v>7990</v>
      </c>
      <c r="M328" s="781">
        <f>'23년(세부_실적)'!M396</f>
        <v>0</v>
      </c>
      <c r="N328" s="782">
        <f>'23년(세부_실적)'!N396</f>
        <v>7990</v>
      </c>
      <c r="O328" s="823">
        <f>'23년(세부_실적)'!O396</f>
        <v>0</v>
      </c>
      <c r="P328" s="775">
        <f>'23년(세부_실적)'!P396</f>
        <v>7990</v>
      </c>
      <c r="Q328" s="783">
        <f>'23년(세부_실적)'!Q396</f>
        <v>13.028</v>
      </c>
      <c r="R328" s="581">
        <f>'23년(세부_실적)'!R396</f>
        <v>104.09371999999999</v>
      </c>
    </row>
    <row r="329" spans="2:18" outlineLevel="1">
      <c r="B329" s="691">
        <f>'23년(세부_실적)'!B397</f>
        <v>0</v>
      </c>
      <c r="C329" s="691">
        <f>'23년(세부_실적)'!C397</f>
        <v>0</v>
      </c>
      <c r="D329" s="691" t="str">
        <f>'23년(세부_실적)'!D397</f>
        <v>청정기</v>
      </c>
      <c r="E329" s="691" t="str">
        <f>'23년(세부_실적)'!E397</f>
        <v>A6524_NPNL</v>
      </c>
      <c r="F329" s="679" t="str">
        <f>'23년(세부_실적)'!F397</f>
        <v>7772A</v>
      </c>
      <c r="G329" s="690" t="str">
        <f>'23년(세부_실적)'!G397</f>
        <v>구</v>
      </c>
      <c r="H329" s="690" t="str">
        <f>'23년(세부_실적)'!H397</f>
        <v>SY</v>
      </c>
      <c r="I329" s="691">
        <f>'23년(세부_실적)'!I397</f>
        <v>0</v>
      </c>
      <c r="J329" s="862">
        <f>'23년(세부_실적)'!J397</f>
        <v>9678</v>
      </c>
      <c r="K329" s="691">
        <f>'23년(세부_실적)'!K397</f>
        <v>0</v>
      </c>
      <c r="L329" s="863">
        <f>'23년(세부_실적)'!L397</f>
        <v>9678</v>
      </c>
      <c r="M329" s="691">
        <f>'23년(세부_실적)'!M397</f>
        <v>0</v>
      </c>
      <c r="N329" s="863">
        <f>'23년(세부_실적)'!N397</f>
        <v>9678</v>
      </c>
      <c r="O329" s="864">
        <f>'23년(세부_실적)'!O397</f>
        <v>0</v>
      </c>
      <c r="P329" s="862">
        <f>'23년(세부_실적)'!P397</f>
        <v>9678</v>
      </c>
      <c r="Q329" s="833">
        <f>'23년(세부_실적)'!Q397</f>
        <v>0</v>
      </c>
      <c r="R329" s="598">
        <f>'23년(세부_실적)'!R397</f>
        <v>0</v>
      </c>
    </row>
    <row r="330" spans="2:18" outlineLevel="1">
      <c r="B330" s="691">
        <f>'23년(세부_실적)'!B398</f>
        <v>0</v>
      </c>
      <c r="C330" s="691">
        <f>'23년(세부_실적)'!C398</f>
        <v>0</v>
      </c>
      <c r="D330" s="691" t="str">
        <f>'23년(세부_실적)'!D398</f>
        <v>청정기</v>
      </c>
      <c r="E330" s="677" t="str">
        <f>'23년(세부_실적)'!E398</f>
        <v>A6524_NPNL_TH</v>
      </c>
      <c r="F330" s="679" t="str">
        <f>'23년(세부_실적)'!F398</f>
        <v>7772B</v>
      </c>
      <c r="G330" s="679" t="str">
        <f>'23년(세부_실적)'!G398</f>
        <v>구</v>
      </c>
      <c r="H330" s="679" t="str">
        <f>'23년(세부_실적)'!H398</f>
        <v>SY</v>
      </c>
      <c r="I330" s="677">
        <f>'23년(세부_실적)'!I398</f>
        <v>0</v>
      </c>
      <c r="J330" s="734">
        <f>'23년(세부_실적)'!J398</f>
        <v>9680</v>
      </c>
      <c r="K330" s="677">
        <f>'23년(세부_실적)'!K398</f>
        <v>0</v>
      </c>
      <c r="L330" s="681">
        <f>'23년(세부_실적)'!L398</f>
        <v>9680</v>
      </c>
      <c r="M330" s="677">
        <f>'23년(세부_실적)'!M398</f>
        <v>0</v>
      </c>
      <c r="N330" s="681">
        <f>'23년(세부_실적)'!N398</f>
        <v>9680</v>
      </c>
      <c r="O330" s="735">
        <f>'23년(세부_실적)'!O398</f>
        <v>0</v>
      </c>
      <c r="P330" s="734">
        <f>'23년(세부_실적)'!P398</f>
        <v>9680</v>
      </c>
      <c r="Q330" s="688">
        <f>'23년(세부_실적)'!Q398</f>
        <v>0</v>
      </c>
      <c r="R330" s="575">
        <f>'23년(세부_실적)'!R398</f>
        <v>0</v>
      </c>
    </row>
    <row r="331" spans="2:18" outlineLevel="1">
      <c r="B331" s="691">
        <f>'23년(세부_실적)'!B399</f>
        <v>0</v>
      </c>
      <c r="C331" s="691">
        <f>'23년(세부_실적)'!C399</f>
        <v>0</v>
      </c>
      <c r="D331" s="691" t="str">
        <f>'23년(세부_실적)'!D399</f>
        <v>청정기</v>
      </c>
      <c r="E331" s="677" t="str">
        <f>'23년(세부_실적)'!E399</f>
        <v>A6524_NPNL_POL</v>
      </c>
      <c r="F331" s="679" t="str">
        <f>'23년(세부_실적)'!F399</f>
        <v>7772C</v>
      </c>
      <c r="G331" s="679" t="str">
        <f>'23년(세부_실적)'!G399</f>
        <v>구</v>
      </c>
      <c r="H331" s="679" t="str">
        <f>'23년(세부_실적)'!H399</f>
        <v>SY</v>
      </c>
      <c r="I331" s="677">
        <f>'23년(세부_실적)'!I399</f>
        <v>0</v>
      </c>
      <c r="J331" s="734">
        <f>'23년(세부_실적)'!J399</f>
        <v>9680</v>
      </c>
      <c r="K331" s="677">
        <f>'23년(세부_실적)'!K399</f>
        <v>0</v>
      </c>
      <c r="L331" s="681">
        <f>'23년(세부_실적)'!L399</f>
        <v>9680</v>
      </c>
      <c r="M331" s="677">
        <f>'23년(세부_실적)'!M399</f>
        <v>0</v>
      </c>
      <c r="N331" s="681">
        <f>'23년(세부_실적)'!N399</f>
        <v>9680</v>
      </c>
      <c r="O331" s="735">
        <f>'23년(세부_실적)'!O399</f>
        <v>0</v>
      </c>
      <c r="P331" s="734">
        <f>'23년(세부_실적)'!P399</f>
        <v>9680</v>
      </c>
      <c r="Q331" s="688">
        <f>'23년(세부_실적)'!Q399</f>
        <v>0</v>
      </c>
      <c r="R331" s="575">
        <f>'23년(세부_실적)'!R399</f>
        <v>0</v>
      </c>
    </row>
    <row r="332" spans="2:18" outlineLevel="1">
      <c r="B332" s="691">
        <f>'23년(세부_실적)'!B400</f>
        <v>0</v>
      </c>
      <c r="C332" s="691">
        <f>'23년(세부_실적)'!C400</f>
        <v>0</v>
      </c>
      <c r="D332" s="691" t="str">
        <f>'23년(세부_실적)'!D400</f>
        <v>청정기</v>
      </c>
      <c r="E332" s="677" t="str">
        <f>'23년(세부_실적)'!E400</f>
        <v>A6524_RPN</v>
      </c>
      <c r="F332" s="679" t="str">
        <f>'23년(세부_실적)'!F400</f>
        <v>7772D</v>
      </c>
      <c r="G332" s="679" t="str">
        <f>'23년(세부_실적)'!G400</f>
        <v>구</v>
      </c>
      <c r="H332" s="679" t="str">
        <f>'23년(세부_실적)'!H400</f>
        <v>SY</v>
      </c>
      <c r="I332" s="677">
        <f>'23년(세부_실적)'!I400</f>
        <v>0</v>
      </c>
      <c r="J332" s="734">
        <f>'23년(세부_실적)'!J400</f>
        <v>10445</v>
      </c>
      <c r="K332" s="677">
        <f>'23년(세부_실적)'!K400</f>
        <v>0</v>
      </c>
      <c r="L332" s="681">
        <f>'23년(세부_실적)'!L400</f>
        <v>10445</v>
      </c>
      <c r="M332" s="677">
        <f>'23년(세부_실적)'!M400</f>
        <v>0</v>
      </c>
      <c r="N332" s="681">
        <f>'23년(세부_실적)'!N400</f>
        <v>10445</v>
      </c>
      <c r="O332" s="735">
        <f>'23년(세부_실적)'!O400</f>
        <v>0</v>
      </c>
      <c r="P332" s="734">
        <f>'23년(세부_실적)'!P400</f>
        <v>10445</v>
      </c>
      <c r="Q332" s="688">
        <f>'23년(세부_실적)'!Q400</f>
        <v>0</v>
      </c>
      <c r="R332" s="575">
        <f>'23년(세부_실적)'!R400</f>
        <v>0</v>
      </c>
    </row>
    <row r="333" spans="2:18" outlineLevel="1">
      <c r="B333" s="691">
        <f>'23년(세부_실적)'!B401</f>
        <v>0</v>
      </c>
      <c r="C333" s="691">
        <f>'23년(세부_실적)'!C401</f>
        <v>0</v>
      </c>
      <c r="D333" s="691" t="str">
        <f>'23년(세부_실적)'!D401</f>
        <v>청정기</v>
      </c>
      <c r="E333" s="677" t="str">
        <f>'23년(세부_실적)'!E401</f>
        <v>A6524_RPN_TAI</v>
      </c>
      <c r="F333" s="679" t="str">
        <f>'23년(세부_실적)'!F401</f>
        <v>7772E</v>
      </c>
      <c r="G333" s="679" t="str">
        <f>'23년(세부_실적)'!G401</f>
        <v>구</v>
      </c>
      <c r="H333" s="679" t="str">
        <f>'23년(세부_실적)'!H401</f>
        <v>SY</v>
      </c>
      <c r="I333" s="677">
        <f>'23년(세부_실적)'!I401</f>
        <v>0</v>
      </c>
      <c r="J333" s="734">
        <f>'23년(세부_실적)'!J401</f>
        <v>11200</v>
      </c>
      <c r="K333" s="677">
        <f>'23년(세부_실적)'!K401</f>
        <v>0</v>
      </c>
      <c r="L333" s="681">
        <f>'23년(세부_실적)'!L401</f>
        <v>11200</v>
      </c>
      <c r="M333" s="677">
        <f>'23년(세부_실적)'!M401</f>
        <v>0</v>
      </c>
      <c r="N333" s="681">
        <f>'23년(세부_실적)'!N401</f>
        <v>11200</v>
      </c>
      <c r="O333" s="735">
        <f>'23년(세부_실적)'!O401</f>
        <v>0</v>
      </c>
      <c r="P333" s="734">
        <f>'23년(세부_실적)'!P401</f>
        <v>11200</v>
      </c>
      <c r="Q333" s="688">
        <f>'23년(세부_실적)'!Q401</f>
        <v>0</v>
      </c>
      <c r="R333" s="575">
        <f>'23년(세부_실적)'!R401</f>
        <v>0</v>
      </c>
    </row>
    <row r="334" spans="2:18" outlineLevel="1">
      <c r="B334" s="691">
        <f>'23년(세부_실적)'!B402</f>
        <v>0</v>
      </c>
      <c r="C334" s="691">
        <f>'23년(세부_실적)'!C402</f>
        <v>0</v>
      </c>
      <c r="D334" s="691" t="str">
        <f>'23년(세부_실적)'!D402</f>
        <v>청정기</v>
      </c>
      <c r="E334" s="677" t="str">
        <f>'23년(세부_실적)'!E402</f>
        <v>A6524_RPN_AUS</v>
      </c>
      <c r="F334" s="679" t="str">
        <f>'23년(세부_실적)'!F402</f>
        <v>7772F</v>
      </c>
      <c r="G334" s="679" t="str">
        <f>'23년(세부_실적)'!G402</f>
        <v>구</v>
      </c>
      <c r="H334" s="679" t="str">
        <f>'23년(세부_실적)'!H402</f>
        <v>SY</v>
      </c>
      <c r="I334" s="677">
        <f>'23년(세부_실적)'!I402</f>
        <v>0</v>
      </c>
      <c r="J334" s="734">
        <f>'23년(세부_실적)'!J402</f>
        <v>10850</v>
      </c>
      <c r="K334" s="677">
        <f>'23년(세부_실적)'!K402</f>
        <v>0</v>
      </c>
      <c r="L334" s="681">
        <f>'23년(세부_실적)'!L402</f>
        <v>10850</v>
      </c>
      <c r="M334" s="677">
        <f>'23년(세부_실적)'!M402</f>
        <v>0</v>
      </c>
      <c r="N334" s="681">
        <f>'23년(세부_실적)'!N402</f>
        <v>10850</v>
      </c>
      <c r="O334" s="735">
        <f>'23년(세부_실적)'!O402</f>
        <v>0</v>
      </c>
      <c r="P334" s="734">
        <f>'23년(세부_실적)'!P402</f>
        <v>10850</v>
      </c>
      <c r="Q334" s="688">
        <f>'23년(세부_실적)'!Q402</f>
        <v>0</v>
      </c>
      <c r="R334" s="575">
        <f>'23년(세부_실적)'!R402</f>
        <v>0</v>
      </c>
    </row>
    <row r="335" spans="2:18" outlineLevel="1">
      <c r="B335" s="691">
        <f>'23년(세부_실적)'!B403</f>
        <v>0</v>
      </c>
      <c r="C335" s="691">
        <f>'23년(세부_실적)'!C403</f>
        <v>0</v>
      </c>
      <c r="D335" s="691" t="str">
        <f>'23년(세부_실적)'!D403</f>
        <v>청정기</v>
      </c>
      <c r="E335" s="677" t="str">
        <f>'23년(세부_실적)'!E403</f>
        <v>A6524_RPN_CIS</v>
      </c>
      <c r="F335" s="679" t="str">
        <f>'23년(세부_실적)'!F403</f>
        <v>7772H</v>
      </c>
      <c r="G335" s="679" t="str">
        <f>'23년(세부_실적)'!G403</f>
        <v>구</v>
      </c>
      <c r="H335" s="679" t="str">
        <f>'23년(세부_실적)'!H403</f>
        <v>SY</v>
      </c>
      <c r="I335" s="677">
        <f>'23년(세부_실적)'!I403</f>
        <v>0</v>
      </c>
      <c r="J335" s="734">
        <f>'23년(세부_실적)'!J403</f>
        <v>10800</v>
      </c>
      <c r="K335" s="677">
        <f>'23년(세부_실적)'!K403</f>
        <v>0</v>
      </c>
      <c r="L335" s="681">
        <f>'23년(세부_실적)'!L403</f>
        <v>10800</v>
      </c>
      <c r="M335" s="677">
        <f>'23년(세부_실적)'!M403</f>
        <v>0</v>
      </c>
      <c r="N335" s="681">
        <f>'23년(세부_실적)'!N403</f>
        <v>10800</v>
      </c>
      <c r="O335" s="735">
        <f>'23년(세부_실적)'!O403</f>
        <v>0</v>
      </c>
      <c r="P335" s="734">
        <f>'23년(세부_실적)'!P403</f>
        <v>10800</v>
      </c>
      <c r="Q335" s="688">
        <f>'23년(세부_실적)'!Q403</f>
        <v>0</v>
      </c>
      <c r="R335" s="575">
        <f>'23년(세부_실적)'!R403</f>
        <v>0</v>
      </c>
    </row>
    <row r="336" spans="2:18" outlineLevel="1">
      <c r="B336" s="691">
        <f>'23년(세부_실적)'!B404</f>
        <v>0</v>
      </c>
      <c r="C336" s="691">
        <f>'23년(세부_실적)'!C404</f>
        <v>0</v>
      </c>
      <c r="D336" s="691" t="str">
        <f>'23년(세부_실적)'!D404</f>
        <v>냉장고</v>
      </c>
      <c r="E336" s="677" t="str">
        <f>'23년(세부_실적)'!E404</f>
        <v>A11024_TPN</v>
      </c>
      <c r="F336" s="679" t="str">
        <f>'23년(세부_실적)'!F404</f>
        <v>7432A</v>
      </c>
      <c r="G336" s="679" t="str">
        <f>'23년(세부_실적)'!G404</f>
        <v>신</v>
      </c>
      <c r="H336" s="679" t="str">
        <f>'23년(세부_실적)'!H404</f>
        <v>SY</v>
      </c>
      <c r="I336" s="677">
        <f>'23년(세부_실적)'!I404</f>
        <v>0</v>
      </c>
      <c r="J336" s="734">
        <f>'23년(세부_실적)'!J404</f>
        <v>16800</v>
      </c>
      <c r="K336" s="677">
        <f>'23년(세부_실적)'!K404</f>
        <v>0</v>
      </c>
      <c r="L336" s="681">
        <f>'23년(세부_실적)'!L404</f>
        <v>16800</v>
      </c>
      <c r="M336" s="677">
        <f>'23년(세부_실적)'!M404</f>
        <v>0</v>
      </c>
      <c r="N336" s="681">
        <f>'23년(세부_실적)'!N404</f>
        <v>16800</v>
      </c>
      <c r="O336" s="735">
        <f>'23년(세부_실적)'!O404</f>
        <v>0</v>
      </c>
      <c r="P336" s="734">
        <f>'23년(세부_실적)'!P404</f>
        <v>16800</v>
      </c>
      <c r="Q336" s="688">
        <f>'23년(세부_실적)'!Q404</f>
        <v>0</v>
      </c>
      <c r="R336" s="575">
        <f>'23년(세부_실적)'!R404</f>
        <v>0</v>
      </c>
    </row>
    <row r="337" spans="2:18" outlineLevel="1">
      <c r="B337" s="691">
        <f>'23년(세부_실적)'!B405</f>
        <v>0</v>
      </c>
      <c r="C337" s="691">
        <f>'23년(세부_실적)'!C405</f>
        <v>0</v>
      </c>
      <c r="D337" s="691" t="str">
        <f>'23년(세부_실적)'!D405</f>
        <v>청정기</v>
      </c>
      <c r="E337" s="795" t="str">
        <f>'23년(세부_실적)'!E405</f>
        <v>A6524_NPNL_BESPOKE</v>
      </c>
      <c r="F337" s="737" t="str">
        <f>'23년(세부_실적)'!F405</f>
        <v>39211B</v>
      </c>
      <c r="G337" s="737" t="str">
        <f>'23년(세부_실적)'!G405</f>
        <v>신</v>
      </c>
      <c r="H337" s="737" t="str">
        <f>'23년(세부_실적)'!H405</f>
        <v>SY</v>
      </c>
      <c r="I337" s="795">
        <f>'23년(세부_실적)'!I405</f>
        <v>0</v>
      </c>
      <c r="J337" s="865">
        <f>'23년(세부_실적)'!J405</f>
        <v>13970</v>
      </c>
      <c r="K337" s="795">
        <f>'23년(세부_실적)'!K405</f>
        <v>0</v>
      </c>
      <c r="L337" s="741">
        <f>'23년(세부_실적)'!L405</f>
        <v>13970</v>
      </c>
      <c r="M337" s="795">
        <f>'23년(세부_실적)'!M405</f>
        <v>0</v>
      </c>
      <c r="N337" s="741">
        <f>'23년(세부_실적)'!N405</f>
        <v>13970</v>
      </c>
      <c r="O337" s="866">
        <f>'23년(세부_실적)'!O405</f>
        <v>0</v>
      </c>
      <c r="P337" s="865">
        <f>'23년(세부_실적)'!P405</f>
        <v>13970</v>
      </c>
      <c r="Q337" s="742">
        <f>'23년(세부_실적)'!Q405</f>
        <v>49.753999999999998</v>
      </c>
      <c r="R337" s="576">
        <f>'23년(세부_실적)'!R405</f>
        <v>695.06337999999994</v>
      </c>
    </row>
    <row r="338" spans="2:18" outlineLevel="1">
      <c r="B338" s="691">
        <f>'23년(세부_실적)'!B407</f>
        <v>0</v>
      </c>
      <c r="C338" s="691">
        <f>'23년(세부_실적)'!C407</f>
        <v>0</v>
      </c>
      <c r="D338" s="691" t="str">
        <f>'23년(세부_실적)'!D407</f>
        <v>청정기</v>
      </c>
      <c r="E338" s="795" t="str">
        <f>'23년(세부_실적)'!E407</f>
        <v>A6524_RPN_BESPOKE_MAS</v>
      </c>
      <c r="F338" s="737" t="str">
        <f>'23년(세부_실적)'!F407</f>
        <v>39211E</v>
      </c>
      <c r="G338" s="737" t="str">
        <f>'23년(세부_실적)'!G407</f>
        <v>신</v>
      </c>
      <c r="H338" s="737" t="str">
        <f>'23년(세부_실적)'!H407</f>
        <v>SY</v>
      </c>
      <c r="I338" s="795">
        <f>'23년(세부_실적)'!I407</f>
        <v>0</v>
      </c>
      <c r="J338" s="867">
        <f>'23년(세부_실적)'!J407</f>
        <v>13950</v>
      </c>
      <c r="K338" s="795">
        <f>'23년(세부_실적)'!K407</f>
        <v>0</v>
      </c>
      <c r="L338" s="741">
        <f>'23년(세부_실적)'!L407</f>
        <v>13950</v>
      </c>
      <c r="M338" s="795">
        <f>'23년(세부_실적)'!M407</f>
        <v>0</v>
      </c>
      <c r="N338" s="741">
        <f>'23년(세부_실적)'!N407</f>
        <v>13950</v>
      </c>
      <c r="O338" s="795">
        <f>'23년(세부_실적)'!O407</f>
        <v>0</v>
      </c>
      <c r="P338" s="741">
        <f>'23년(세부_실적)'!P407</f>
        <v>13950</v>
      </c>
      <c r="Q338" s="742">
        <f>'23년(세부_실적)'!Q407</f>
        <v>0</v>
      </c>
      <c r="R338" s="576">
        <f>'23년(세부_실적)'!R407</f>
        <v>0</v>
      </c>
    </row>
    <row r="339" spans="2:18" outlineLevel="1">
      <c r="B339" s="691">
        <f>'23년(세부_실적)'!B410</f>
        <v>0</v>
      </c>
      <c r="C339" s="691">
        <f>'23년(세부_실적)'!C410</f>
        <v>0</v>
      </c>
      <c r="D339" s="691" t="str">
        <f>'23년(세부_실적)'!D410</f>
        <v>청정기</v>
      </c>
      <c r="E339" s="677" t="str">
        <f>'23년(세부_실적)'!E410</f>
        <v>A6524_RPN_BESPOKE_AUS</v>
      </c>
      <c r="F339" s="679" t="str">
        <f>'23년(세부_실적)'!F410</f>
        <v>39211H</v>
      </c>
      <c r="G339" s="679" t="str">
        <f>'23년(세부_실적)'!G410</f>
        <v>신</v>
      </c>
      <c r="H339" s="679" t="str">
        <f>'23년(세부_실적)'!H410</f>
        <v>SY</v>
      </c>
      <c r="I339" s="677">
        <f>'23년(세부_실적)'!I410</f>
        <v>0</v>
      </c>
      <c r="J339" s="868">
        <f>'23년(세부_실적)'!J410</f>
        <v>13900</v>
      </c>
      <c r="K339" s="677">
        <f>'23년(세부_실적)'!K410</f>
        <v>0</v>
      </c>
      <c r="L339" s="681">
        <f>'23년(세부_실적)'!L410</f>
        <v>13900</v>
      </c>
      <c r="M339" s="677">
        <f>'23년(세부_실적)'!M410</f>
        <v>0</v>
      </c>
      <c r="N339" s="681">
        <f>'23년(세부_실적)'!N410</f>
        <v>13900</v>
      </c>
      <c r="O339" s="677">
        <f>'23년(세부_실적)'!O410</f>
        <v>0</v>
      </c>
      <c r="P339" s="681">
        <f>'23년(세부_실적)'!P410</f>
        <v>13900</v>
      </c>
      <c r="Q339" s="688">
        <f>'23년(세부_실적)'!Q410</f>
        <v>0.88</v>
      </c>
      <c r="R339" s="575">
        <f>'23년(세부_실적)'!R410</f>
        <v>12.231999999999999</v>
      </c>
    </row>
    <row r="340" spans="2:18" outlineLevel="1">
      <c r="B340" s="691">
        <f>'23년(세부_실적)'!B412</f>
        <v>0</v>
      </c>
      <c r="C340" s="691">
        <f>'23년(세부_실적)'!C412</f>
        <v>0</v>
      </c>
      <c r="D340" s="714" t="str">
        <f>'23년(세부_실적)'!D412</f>
        <v>청정기</v>
      </c>
      <c r="E340" s="781" t="str">
        <f>'23년(세부_실적)'!E412</f>
        <v>A9024_TPN</v>
      </c>
      <c r="F340" s="690" t="str">
        <f>'23년(세부_실적)'!F412</f>
        <v>39211A</v>
      </c>
      <c r="G340" s="690" t="str">
        <f>'23년(세부_실적)'!G412</f>
        <v>신</v>
      </c>
      <c r="H340" s="757" t="str">
        <f>'23년(세부_실적)'!H412</f>
        <v>SY</v>
      </c>
      <c r="I340" s="781">
        <f>'23년(세부_실적)'!I412</f>
        <v>0</v>
      </c>
      <c r="J340" s="775">
        <f>'23년(세부_실적)'!J412</f>
        <v>18300</v>
      </c>
      <c r="K340" s="781">
        <f>'23년(세부_실적)'!K412</f>
        <v>0</v>
      </c>
      <c r="L340" s="782">
        <f>'23년(세부_실적)'!L412</f>
        <v>18300</v>
      </c>
      <c r="M340" s="781">
        <f>'23년(세부_실적)'!M412</f>
        <v>0</v>
      </c>
      <c r="N340" s="782">
        <f>'23년(세부_실적)'!N412</f>
        <v>18300</v>
      </c>
      <c r="O340" s="823">
        <f>'23년(세부_실적)'!O412</f>
        <v>0</v>
      </c>
      <c r="P340" s="775">
        <f>'23년(세부_실적)'!P412</f>
        <v>18300</v>
      </c>
      <c r="Q340" s="783">
        <f>'23년(세부_실적)'!Q412</f>
        <v>0</v>
      </c>
      <c r="R340" s="581">
        <f>'23년(세부_실적)'!R412</f>
        <v>0</v>
      </c>
    </row>
    <row r="341" spans="2:18" outlineLevel="1" collapsed="1">
      <c r="B341" s="691">
        <f>'23년(세부_실적)'!B413</f>
        <v>0</v>
      </c>
      <c r="C341" s="766" t="str">
        <f>'23년(세부_실적)'!C413</f>
        <v>제품계</v>
      </c>
      <c r="D341" s="869">
        <f>'23년(세부_실적)'!D413</f>
        <v>0</v>
      </c>
      <c r="E341" s="808">
        <f>'23년(세부_실적)'!E413</f>
        <v>0</v>
      </c>
      <c r="F341" s="801">
        <f>'23년(세부_실적)'!F413</f>
        <v>0</v>
      </c>
      <c r="G341" s="801">
        <f>'23년(세부_실적)'!G413</f>
        <v>0</v>
      </c>
      <c r="H341" s="801">
        <f>'23년(세부_실적)'!H413</f>
        <v>0</v>
      </c>
      <c r="I341" s="801">
        <f>'23년(세부_실적)'!I413</f>
        <v>0</v>
      </c>
      <c r="J341" s="801">
        <f>'23년(세부_실적)'!J413</f>
        <v>0</v>
      </c>
      <c r="K341" s="801">
        <f>'23년(세부_실적)'!K413</f>
        <v>0</v>
      </c>
      <c r="L341" s="870">
        <f>'23년(세부_실적)'!L413</f>
        <v>0</v>
      </c>
      <c r="M341" s="801">
        <f>'23년(세부_실적)'!M413</f>
        <v>0</v>
      </c>
      <c r="N341" s="870">
        <f>'23년(세부_실적)'!N413</f>
        <v>0</v>
      </c>
      <c r="O341" s="871">
        <f>'23년(세부_실적)'!O413</f>
        <v>0</v>
      </c>
      <c r="P341" s="872">
        <f>'23년(세부_실적)'!P413</f>
        <v>0</v>
      </c>
      <c r="Q341" s="873">
        <f>'23년(세부_실적)'!Q413</f>
        <v>1091.9760000000001</v>
      </c>
      <c r="R341" s="873">
        <f>'23년(세부_실적)'!R413</f>
        <v>8760.7722396814988</v>
      </c>
    </row>
    <row r="342" spans="2:18" outlineLevel="1">
      <c r="B342" s="691">
        <f>'23년(세부_실적)'!B414</f>
        <v>0</v>
      </c>
      <c r="C342" s="801" t="str">
        <f>'23년(세부_실적)'!C414</f>
        <v>SMPS</v>
      </c>
      <c r="D342" s="801" t="str">
        <f>'23년(세부_실적)'!D414</f>
        <v>냉장고</v>
      </c>
      <c r="E342" s="755" t="str">
        <f>'23년(세부_실적)'!E414</f>
        <v>PN085SHA-VF</v>
      </c>
      <c r="F342" s="853" t="str">
        <f>'23년(세부_실적)'!F414</f>
        <v>0795B</v>
      </c>
      <c r="G342" s="853" t="str">
        <f>'23년(세부_실적)'!G414</f>
        <v>구</v>
      </c>
      <c r="H342" s="670" t="str">
        <f>'23년(세부_실적)'!H414</f>
        <v>SY</v>
      </c>
      <c r="I342" s="858">
        <f>'23년(세부_실적)'!I414</f>
        <v>0</v>
      </c>
      <c r="J342" s="859">
        <f>'23년(세부_실적)'!J414</f>
        <v>11505</v>
      </c>
      <c r="K342" s="858">
        <f>'23년(세부_실적)'!K414</f>
        <v>0</v>
      </c>
      <c r="L342" s="860">
        <f>'23년(세부_실적)'!L414</f>
        <v>10850</v>
      </c>
      <c r="M342" s="858">
        <f>'23년(세부_실적)'!M414</f>
        <v>0</v>
      </c>
      <c r="N342" s="860">
        <f>'23년(세부_실적)'!N414</f>
        <v>10850</v>
      </c>
      <c r="O342" s="861">
        <f>'23년(세부_실적)'!O414</f>
        <v>0</v>
      </c>
      <c r="P342" s="859">
        <f>'23년(세부_실적)'!P414</f>
        <v>10850</v>
      </c>
      <c r="Q342" s="874">
        <f>'23년(세부_실적)'!Q414</f>
        <v>122.06</v>
      </c>
      <c r="R342" s="875">
        <f>'23년(세부_실적)'!R414</f>
        <v>1355.7464600000001</v>
      </c>
    </row>
    <row r="343" spans="2:18" outlineLevel="1">
      <c r="B343" s="691">
        <f>'23년(세부_실적)'!B415</f>
        <v>0</v>
      </c>
      <c r="C343" s="691">
        <f>'23년(세부_실적)'!C415</f>
        <v>0</v>
      </c>
      <c r="D343" s="691" t="str">
        <f>'23년(세부_실적)'!D415</f>
        <v>냉장고</v>
      </c>
      <c r="E343" s="876" t="str">
        <f>'23년(세부_실적)'!E415</f>
        <v>PN110SHA-VF</v>
      </c>
      <c r="F343" s="834" t="str">
        <f>'23년(세부_실적)'!F415</f>
        <v>1064A</v>
      </c>
      <c r="G343" s="834" t="str">
        <f>'23년(세부_실적)'!G415</f>
        <v>구</v>
      </c>
      <c r="H343" s="739" t="str">
        <f>'23년(세부_실적)'!H415</f>
        <v>SY</v>
      </c>
      <c r="I343" s="714">
        <f>'23년(세부_실적)'!I415</f>
        <v>0</v>
      </c>
      <c r="J343" s="877">
        <f>'23년(세부_실적)'!J415</f>
        <v>10450</v>
      </c>
      <c r="K343" s="714">
        <f>'23년(세부_실적)'!K415</f>
        <v>0</v>
      </c>
      <c r="L343" s="715">
        <f>'23년(세부_실적)'!L415</f>
        <v>10450</v>
      </c>
      <c r="M343" s="714">
        <f>'23년(세부_실적)'!M415</f>
        <v>0</v>
      </c>
      <c r="N343" s="715">
        <f>'23년(세부_실적)'!N415</f>
        <v>10450</v>
      </c>
      <c r="O343" s="878">
        <f>'23년(세부_실적)'!O415</f>
        <v>0</v>
      </c>
      <c r="P343" s="877">
        <f>'23년(세부_실적)'!P415</f>
        <v>10450</v>
      </c>
      <c r="Q343" s="688">
        <f>'23년(세부_실적)'!Q415</f>
        <v>0.12</v>
      </c>
      <c r="R343" s="575">
        <f>'23년(세부_실적)'!R415</f>
        <v>1.254</v>
      </c>
    </row>
    <row r="344" spans="2:18" outlineLevel="1">
      <c r="B344" s="693">
        <f>'23년(세부_실적)'!B419</f>
        <v>0</v>
      </c>
      <c r="C344" s="766" t="str">
        <f>'23년(세부_실적)'!C419</f>
        <v>제품계</v>
      </c>
      <c r="D344" s="869">
        <f>'23년(세부_실적)'!D419</f>
        <v>0</v>
      </c>
      <c r="E344" s="879">
        <f>'23년(세부_실적)'!E419</f>
        <v>0</v>
      </c>
      <c r="F344" s="809">
        <f>'23년(세부_실적)'!F419</f>
        <v>0</v>
      </c>
      <c r="G344" s="879">
        <f>'23년(세부_실적)'!G419</f>
        <v>0</v>
      </c>
      <c r="H344" s="880">
        <f>'23년(세부_실적)'!H419</f>
        <v>0</v>
      </c>
      <c r="I344" s="880">
        <f>'23년(세부_실적)'!I419</f>
        <v>0</v>
      </c>
      <c r="J344" s="880">
        <f>'23년(세부_실적)'!J419</f>
        <v>0</v>
      </c>
      <c r="K344" s="880">
        <f>'23년(세부_실적)'!K419</f>
        <v>0</v>
      </c>
      <c r="L344" s="880">
        <f>'23년(세부_실적)'!L419</f>
        <v>0</v>
      </c>
      <c r="M344" s="880">
        <f>'23년(세부_실적)'!M419</f>
        <v>0</v>
      </c>
      <c r="N344" s="880">
        <f>'23년(세부_실적)'!N419</f>
        <v>0</v>
      </c>
      <c r="O344" s="880">
        <f>'23년(세부_실적)'!O419</f>
        <v>0</v>
      </c>
      <c r="P344" s="880">
        <f>'23년(세부_실적)'!P419</f>
        <v>0</v>
      </c>
      <c r="Q344" s="772">
        <f>'23년(세부_실적)'!Q419</f>
        <v>211.364</v>
      </c>
      <c r="R344" s="772">
        <f>'23년(세부_실적)'!R419</f>
        <v>2560.667445</v>
      </c>
    </row>
    <row r="345" spans="2:18" outlineLevel="1">
      <c r="B345" s="816" t="str">
        <f>'23년(세부_실적)'!B420</f>
        <v>거래선 계</v>
      </c>
      <c r="C345" s="817">
        <f>'23년(세부_실적)'!C420</f>
        <v>0</v>
      </c>
      <c r="D345" s="817">
        <f>'23년(세부_실적)'!D420</f>
        <v>0</v>
      </c>
      <c r="E345" s="817">
        <f>'23년(세부_실적)'!E420</f>
        <v>0</v>
      </c>
      <c r="F345" s="817">
        <f>'23년(세부_실적)'!F420</f>
        <v>0</v>
      </c>
      <c r="G345" s="817">
        <f>'23년(세부_실적)'!G420</f>
        <v>0</v>
      </c>
      <c r="H345" s="818">
        <f>'23년(세부_실적)'!H420</f>
        <v>0</v>
      </c>
      <c r="I345" s="819">
        <f>'23년(세부_실적)'!I420</f>
        <v>0</v>
      </c>
      <c r="J345" s="820">
        <f>'23년(세부_실적)'!J420</f>
        <v>0</v>
      </c>
      <c r="K345" s="819">
        <f>'23년(세부_실적)'!K420</f>
        <v>0</v>
      </c>
      <c r="L345" s="819">
        <f>'23년(세부_실적)'!L420</f>
        <v>0</v>
      </c>
      <c r="M345" s="819">
        <f>'23년(세부_실적)'!M420</f>
        <v>0</v>
      </c>
      <c r="N345" s="819">
        <f>'23년(세부_실적)'!N420</f>
        <v>0</v>
      </c>
      <c r="O345" s="821">
        <f>'23년(세부_실적)'!O420</f>
        <v>0</v>
      </c>
      <c r="P345" s="820">
        <f>'23년(세부_실적)'!P420</f>
        <v>0</v>
      </c>
      <c r="Q345" s="822">
        <f>'23년(세부_실적)'!Q420</f>
        <v>1908.7900000000002</v>
      </c>
      <c r="R345" s="822">
        <f>'23년(세부_실적)'!R420</f>
        <v>15436.7490246815</v>
      </c>
    </row>
    <row r="346" spans="2:18" outlineLevel="1">
      <c r="B346" s="691" t="str">
        <f>'23년(세부_실적)'!B421</f>
        <v>말타니</v>
      </c>
      <c r="C346" s="691" t="str">
        <f>'23년(세부_실적)'!C421</f>
        <v>Adaptor</v>
      </c>
      <c r="D346" s="691" t="str">
        <f>'23년(세부_실적)'!D421</f>
        <v>에어컨</v>
      </c>
      <c r="E346" s="677" t="str">
        <f>'23년(세부_실적)'!E421</f>
        <v>A4012_FPNDA</v>
      </c>
      <c r="F346" s="881" t="str">
        <f>'23년(세부_실적)'!F421</f>
        <v>0009A</v>
      </c>
      <c r="G346" s="690">
        <f>'23년(세부_실적)'!G421</f>
        <v>0</v>
      </c>
      <c r="H346" s="679" t="str">
        <f>'23년(세부_실적)'!H421</f>
        <v>SY</v>
      </c>
      <c r="I346" s="677">
        <f>'23년(세부_실적)'!I421</f>
        <v>0</v>
      </c>
      <c r="J346" s="734">
        <f>'23년(세부_실적)'!J421</f>
        <v>6900</v>
      </c>
      <c r="K346" s="677">
        <f>'23년(세부_실적)'!K421</f>
        <v>0</v>
      </c>
      <c r="L346" s="681">
        <f>'23년(세부_실적)'!L421</f>
        <v>6900</v>
      </c>
      <c r="M346" s="677">
        <f>'23년(세부_실적)'!M421</f>
        <v>0</v>
      </c>
      <c r="N346" s="681">
        <f>'23년(세부_실적)'!N421</f>
        <v>6900</v>
      </c>
      <c r="O346" s="735">
        <f>'23년(세부_실적)'!O421</f>
        <v>0</v>
      </c>
      <c r="P346" s="681">
        <f>'23년(세부_실적)'!P421</f>
        <v>6900</v>
      </c>
      <c r="Q346" s="688">
        <f>'23년(세부_실적)'!Q421</f>
        <v>0</v>
      </c>
      <c r="R346" s="575">
        <f>'23년(세부_실적)'!R421</f>
        <v>0</v>
      </c>
    </row>
    <row r="347" spans="2:18" outlineLevel="1">
      <c r="B347" s="691">
        <f>'23년(세부_실적)'!B422</f>
        <v>0</v>
      </c>
      <c r="C347" s="691">
        <f>'23년(세부_실적)'!C422</f>
        <v>0</v>
      </c>
      <c r="D347" s="691">
        <f>'23년(세부_실적)'!D422</f>
        <v>0</v>
      </c>
      <c r="E347" s="882" t="str">
        <f>'23년(세부_실적)'!E422</f>
        <v>A4012_MT</v>
      </c>
      <c r="F347" s="883">
        <f>'23년(세부_실적)'!F422</f>
        <v>0</v>
      </c>
      <c r="G347" s="883">
        <f>'23년(세부_실적)'!G422</f>
        <v>0</v>
      </c>
      <c r="H347" s="884" t="str">
        <f>'23년(세부_실적)'!H422</f>
        <v>SY</v>
      </c>
      <c r="I347" s="882">
        <f>'23년(세부_실적)'!I422</f>
        <v>0</v>
      </c>
      <c r="J347" s="885">
        <f>'23년(세부_실적)'!J422</f>
        <v>6900</v>
      </c>
      <c r="K347" s="882">
        <f>'23년(세부_실적)'!K422</f>
        <v>0</v>
      </c>
      <c r="L347" s="886">
        <f>'23년(세부_실적)'!L422</f>
        <v>6900</v>
      </c>
      <c r="M347" s="882">
        <f>'23년(세부_실적)'!M422</f>
        <v>0</v>
      </c>
      <c r="N347" s="886">
        <f>'23년(세부_실적)'!N422</f>
        <v>6900</v>
      </c>
      <c r="O347" s="887">
        <f>'23년(세부_실적)'!O422</f>
        <v>0</v>
      </c>
      <c r="P347" s="886">
        <f>'23년(세부_실적)'!P422</f>
        <v>6900</v>
      </c>
      <c r="Q347" s="888">
        <f>'23년(세부_실적)'!Q422</f>
        <v>0</v>
      </c>
      <c r="R347" s="889">
        <f>'23년(세부_실적)'!R422</f>
        <v>0</v>
      </c>
    </row>
    <row r="348" spans="2:18" outlineLevel="1">
      <c r="B348" s="816" t="str">
        <f>'23년(세부_실적)'!B423</f>
        <v>거래선 계</v>
      </c>
      <c r="C348" s="817">
        <f>'23년(세부_실적)'!C423</f>
        <v>0</v>
      </c>
      <c r="D348" s="817">
        <f>'23년(세부_실적)'!D423</f>
        <v>0</v>
      </c>
      <c r="E348" s="817">
        <f>'23년(세부_실적)'!E423</f>
        <v>0</v>
      </c>
      <c r="F348" s="817">
        <f>'23년(세부_실적)'!F423</f>
        <v>0</v>
      </c>
      <c r="G348" s="817">
        <f>'23년(세부_실적)'!G423</f>
        <v>0</v>
      </c>
      <c r="H348" s="818">
        <f>'23년(세부_실적)'!H423</f>
        <v>0</v>
      </c>
      <c r="I348" s="890">
        <f>'23년(세부_실적)'!I423</f>
        <v>0</v>
      </c>
      <c r="J348" s="820">
        <f>'23년(세부_실적)'!J423</f>
        <v>0</v>
      </c>
      <c r="K348" s="890">
        <f>'23년(세부_실적)'!K423</f>
        <v>0</v>
      </c>
      <c r="L348" s="819">
        <f>'23년(세부_실적)'!L423</f>
        <v>0</v>
      </c>
      <c r="M348" s="890">
        <f>'23년(세부_실적)'!M423</f>
        <v>0</v>
      </c>
      <c r="N348" s="819">
        <f>'23년(세부_실적)'!N423</f>
        <v>0</v>
      </c>
      <c r="O348" s="891">
        <f>'23년(세부_실적)'!O423</f>
        <v>0</v>
      </c>
      <c r="P348" s="820">
        <f>'23년(세부_실적)'!P423</f>
        <v>0</v>
      </c>
      <c r="Q348" s="822">
        <f>'23년(세부_실적)'!Q423</f>
        <v>0</v>
      </c>
      <c r="R348" s="822">
        <f>'23년(세부_실적)'!R423</f>
        <v>0</v>
      </c>
    </row>
    <row r="349" spans="2:18" outlineLevel="1" collapsed="1">
      <c r="B349" s="667" t="str">
        <f>'23년(세부_실적)'!B424</f>
        <v>HP 프린팅</v>
      </c>
      <c r="C349" s="892" t="str">
        <f>'23년(세부_실적)'!C424</f>
        <v>HVPS</v>
      </c>
      <c r="D349" s="691" t="str">
        <f>'23년(세부_실적)'!D424</f>
        <v>Printer</v>
      </c>
      <c r="E349" s="672" t="str">
        <f>'23년(세부_실적)'!E424</f>
        <v>PN015SPR-HV</v>
      </c>
      <c r="F349" s="893" t="str">
        <f>'23년(세부_실적)'!F424</f>
        <v>234A</v>
      </c>
      <c r="G349" s="893" t="str">
        <f>'23년(세부_실적)'!G424</f>
        <v>구</v>
      </c>
      <c r="H349" s="670" t="str">
        <f>'23년(세부_실적)'!H424</f>
        <v>QD</v>
      </c>
      <c r="I349" s="672">
        <f>'23년(세부_실적)'!I424</f>
        <v>5.68</v>
      </c>
      <c r="J349" s="838">
        <f>'23년(세부_실적)'!J424</f>
        <v>0</v>
      </c>
      <c r="K349" s="672">
        <f>'23년(세부_실적)'!K424</f>
        <v>5.68</v>
      </c>
      <c r="L349" s="673">
        <f>'23년(세부_실적)'!L424</f>
        <v>0</v>
      </c>
      <c r="M349" s="672">
        <f>'23년(세부_실적)'!M424</f>
        <v>5.68</v>
      </c>
      <c r="N349" s="673">
        <f>'23년(세부_실적)'!N424</f>
        <v>0</v>
      </c>
      <c r="O349" s="839">
        <f>'23년(세부_실적)'!O424</f>
        <v>5.68</v>
      </c>
      <c r="P349" s="838">
        <f>'23년(세부_실적)'!P424</f>
        <v>0</v>
      </c>
      <c r="Q349" s="773">
        <f>'23년(세부_실적)'!Q424</f>
        <v>0</v>
      </c>
      <c r="R349" s="774">
        <f>'23년(세부_실적)'!R424</f>
        <v>0</v>
      </c>
    </row>
    <row r="350" spans="2:18" outlineLevel="1">
      <c r="B350" s="667">
        <f>'23년(세부_실적)'!B425</f>
        <v>0</v>
      </c>
      <c r="C350" s="684">
        <f>'23년(세부_실적)'!C425</f>
        <v>0</v>
      </c>
      <c r="D350" s="691">
        <f>'23년(세부_실적)'!D425</f>
        <v>0</v>
      </c>
      <c r="E350" s="677" t="str">
        <f>'23년(세부_실적)'!E425</f>
        <v>PN018SPR-HV</v>
      </c>
      <c r="F350" s="733" t="str">
        <f>'23년(세부_실적)'!F425</f>
        <v>237A</v>
      </c>
      <c r="G350" s="733" t="str">
        <f>'23년(세부_실적)'!G425</f>
        <v>구</v>
      </c>
      <c r="H350" s="679" t="str">
        <f>'23년(세부_실적)'!H425</f>
        <v>QD</v>
      </c>
      <c r="I350" s="677">
        <f>'23년(세부_실적)'!I425</f>
        <v>9.15</v>
      </c>
      <c r="J350" s="734">
        <f>'23년(세부_실적)'!J425</f>
        <v>0</v>
      </c>
      <c r="K350" s="677">
        <f>'23년(세부_실적)'!K425</f>
        <v>9.15</v>
      </c>
      <c r="L350" s="681">
        <f>'23년(세부_실적)'!L425</f>
        <v>0</v>
      </c>
      <c r="M350" s="677">
        <f>'23년(세부_실적)'!M425</f>
        <v>9.15</v>
      </c>
      <c r="N350" s="681">
        <f>'23년(세부_실적)'!N425</f>
        <v>0</v>
      </c>
      <c r="O350" s="735">
        <f>'23년(세부_실적)'!O425</f>
        <v>9.15</v>
      </c>
      <c r="P350" s="734">
        <f>'23년(세부_실적)'!P425</f>
        <v>0</v>
      </c>
      <c r="Q350" s="688">
        <f>'23년(세부_실적)'!Q425</f>
        <v>3.0000000000000001E-3</v>
      </c>
      <c r="R350" s="575">
        <f>'23년(세부_실적)'!R425</f>
        <v>3.5723704500000002E-2</v>
      </c>
    </row>
    <row r="351" spans="2:18" outlineLevel="1">
      <c r="B351" s="667">
        <f>'23년(세부_실적)'!B426</f>
        <v>0</v>
      </c>
      <c r="C351" s="684">
        <f>'23년(세부_실적)'!C426</f>
        <v>0</v>
      </c>
      <c r="D351" s="691">
        <f>'23년(세부_실적)'!D426</f>
        <v>0</v>
      </c>
      <c r="E351" s="677" t="str">
        <f>'23년(세부_실적)'!E426</f>
        <v>PNK4350-R-HV</v>
      </c>
      <c r="F351" s="733" t="str">
        <f>'23년(세부_실적)'!F426</f>
        <v>237C</v>
      </c>
      <c r="G351" s="733" t="str">
        <f>'23년(세부_실적)'!G426</f>
        <v>구</v>
      </c>
      <c r="H351" s="679" t="str">
        <f>'23년(세부_실적)'!H426</f>
        <v>QD</v>
      </c>
      <c r="I351" s="677">
        <f>'23년(세부_실적)'!I426</f>
        <v>9.4499999999999993</v>
      </c>
      <c r="J351" s="734">
        <f>'23년(세부_실적)'!J426</f>
        <v>0</v>
      </c>
      <c r="K351" s="677">
        <f>'23년(세부_실적)'!K426</f>
        <v>9.4499999999999993</v>
      </c>
      <c r="L351" s="681">
        <f>'23년(세부_실적)'!L426</f>
        <v>0</v>
      </c>
      <c r="M351" s="677">
        <f>'23년(세부_실적)'!M426</f>
        <v>9.4499999999999993</v>
      </c>
      <c r="N351" s="681">
        <f>'23년(세부_실적)'!N426</f>
        <v>0</v>
      </c>
      <c r="O351" s="735">
        <f>'23년(세부_실적)'!O426</f>
        <v>9.4499999999999993</v>
      </c>
      <c r="P351" s="734">
        <f>'23년(세부_실적)'!P426</f>
        <v>0</v>
      </c>
      <c r="Q351" s="688">
        <f>'23년(세부_실적)'!Q426</f>
        <v>3.0179999999999998</v>
      </c>
      <c r="R351" s="575">
        <f>'23년(세부_실적)'!R426</f>
        <v>37.628179910999997</v>
      </c>
    </row>
    <row r="352" spans="2:18" outlineLevel="1">
      <c r="B352" s="667">
        <f>'23년(세부_실적)'!B427</f>
        <v>0</v>
      </c>
      <c r="C352" s="684">
        <f>'23년(세부_실적)'!C427</f>
        <v>0</v>
      </c>
      <c r="D352" s="691">
        <f>'23년(세부_실적)'!D427</f>
        <v>0</v>
      </c>
      <c r="E352" s="677" t="str">
        <f>'23년(세부_실적)'!E427</f>
        <v>PNK4350-PEARL</v>
      </c>
      <c r="F352" s="733" t="str">
        <f>'23년(세부_실적)'!F427</f>
        <v>237D</v>
      </c>
      <c r="G352" s="733" t="str">
        <f>'23년(세부_실적)'!G427</f>
        <v>구</v>
      </c>
      <c r="H352" s="679" t="str">
        <f>'23년(세부_실적)'!H427</f>
        <v>QD</v>
      </c>
      <c r="I352" s="677">
        <f>'23년(세부_실적)'!I427</f>
        <v>8.75</v>
      </c>
      <c r="J352" s="734">
        <f>'23년(세부_실적)'!J427</f>
        <v>0</v>
      </c>
      <c r="K352" s="677">
        <f>'23년(세부_실적)'!K427</f>
        <v>8.75</v>
      </c>
      <c r="L352" s="681">
        <f>'23년(세부_실적)'!L427</f>
        <v>0</v>
      </c>
      <c r="M352" s="677">
        <f>'23년(세부_실적)'!M427</f>
        <v>8.75</v>
      </c>
      <c r="N352" s="681">
        <f>'23년(세부_실적)'!N427</f>
        <v>0</v>
      </c>
      <c r="O352" s="735">
        <f>'23년(세부_실적)'!O427</f>
        <v>8.75</v>
      </c>
      <c r="P352" s="734">
        <f>'23년(세부_실적)'!P427</f>
        <v>0</v>
      </c>
      <c r="Q352" s="688">
        <f>'23년(세부_실적)'!Q427</f>
        <v>11.69</v>
      </c>
      <c r="R352" s="575">
        <f>'23년(세부_실적)'!R427</f>
        <v>133.05136039999999</v>
      </c>
    </row>
    <row r="353" spans="2:18" outlineLevel="1">
      <c r="B353" s="667">
        <f>'23년(세부_실적)'!B428</f>
        <v>0</v>
      </c>
      <c r="C353" s="684">
        <f>'23년(세부_실적)'!C428</f>
        <v>0</v>
      </c>
      <c r="D353" s="691">
        <f>'23년(세부_실적)'!D428</f>
        <v>0</v>
      </c>
      <c r="E353" s="677" t="str">
        <f>'23년(세부_실적)'!E428</f>
        <v>PN019SPR-HV</v>
      </c>
      <c r="F353" s="733" t="str">
        <f>'23년(세부_실적)'!F428</f>
        <v>239A</v>
      </c>
      <c r="G353" s="733" t="str">
        <f>'23년(세부_실적)'!G428</f>
        <v>구</v>
      </c>
      <c r="H353" s="679" t="str">
        <f>'23년(세부_실적)'!H428</f>
        <v>QD</v>
      </c>
      <c r="I353" s="677">
        <f>'23년(세부_실적)'!I428</f>
        <v>6.25</v>
      </c>
      <c r="J353" s="734">
        <f>'23년(세부_실적)'!J428</f>
        <v>0</v>
      </c>
      <c r="K353" s="677">
        <f>'23년(세부_실적)'!K428</f>
        <v>6.25</v>
      </c>
      <c r="L353" s="681">
        <f>'23년(세부_실적)'!L428</f>
        <v>0</v>
      </c>
      <c r="M353" s="677">
        <f>'23년(세부_실적)'!M428</f>
        <v>6.25</v>
      </c>
      <c r="N353" s="681">
        <f>'23년(세부_실적)'!N428</f>
        <v>0</v>
      </c>
      <c r="O353" s="735">
        <f>'23년(세부_실적)'!O428</f>
        <v>6.25</v>
      </c>
      <c r="P353" s="734">
        <f>'23년(세부_실적)'!P428</f>
        <v>0</v>
      </c>
      <c r="Q353" s="688">
        <f>'23년(세부_실적)'!Q428</f>
        <v>0</v>
      </c>
      <c r="R353" s="575">
        <f>'23년(세부_실적)'!R428</f>
        <v>0</v>
      </c>
    </row>
    <row r="354" spans="2:18" outlineLevel="1">
      <c r="B354" s="667">
        <f>'23년(세부_실적)'!B429</f>
        <v>0</v>
      </c>
      <c r="C354" s="684">
        <f>'23년(세부_실적)'!C429</f>
        <v>0</v>
      </c>
      <c r="D354" s="691">
        <f>'23년(세부_실적)'!D429</f>
        <v>0</v>
      </c>
      <c r="E354" s="677" t="str">
        <f>'23년(세부_실적)'!E429</f>
        <v>PNM4530-HV</v>
      </c>
      <c r="F354" s="733" t="str">
        <f>'23년(세부_실적)'!F429</f>
        <v>239B</v>
      </c>
      <c r="G354" s="733" t="str">
        <f>'23년(세부_실적)'!G429</f>
        <v>구</v>
      </c>
      <c r="H354" s="679" t="str">
        <f>'23년(세부_실적)'!H429</f>
        <v>QD</v>
      </c>
      <c r="I354" s="677">
        <f>'23년(세부_실적)'!I429</f>
        <v>8.07</v>
      </c>
      <c r="J354" s="734">
        <f>'23년(세부_실적)'!J429</f>
        <v>0</v>
      </c>
      <c r="K354" s="677">
        <f>'23년(세부_실적)'!K429</f>
        <v>8.07</v>
      </c>
      <c r="L354" s="681">
        <f>'23년(세부_실적)'!L429</f>
        <v>0</v>
      </c>
      <c r="M354" s="677">
        <f>'23년(세부_실적)'!M429</f>
        <v>8.07</v>
      </c>
      <c r="N354" s="681">
        <f>'23년(세부_실적)'!N429</f>
        <v>0</v>
      </c>
      <c r="O354" s="735">
        <f>'23년(세부_실적)'!O429</f>
        <v>8.07</v>
      </c>
      <c r="P354" s="734">
        <f>'23년(세부_실적)'!P429</f>
        <v>0</v>
      </c>
      <c r="Q354" s="688">
        <f>'23년(세부_실적)'!Q429</f>
        <v>0.34499999999999997</v>
      </c>
      <c r="R354" s="575">
        <f>'23년(세부_실적)'!R429</f>
        <v>3.6210352275000002</v>
      </c>
    </row>
    <row r="355" spans="2:18" outlineLevel="1">
      <c r="B355" s="667">
        <f>'23년(세부_실적)'!B430</f>
        <v>0</v>
      </c>
      <c r="C355" s="684">
        <f>'23년(세부_실적)'!C430</f>
        <v>0</v>
      </c>
      <c r="D355" s="691">
        <f>'23년(세부_실적)'!D430</f>
        <v>0</v>
      </c>
      <c r="E355" s="677" t="str">
        <f>'23년(세부_실적)'!E430</f>
        <v>PN023SPR-HV</v>
      </c>
      <c r="F355" s="733" t="str">
        <f>'23년(세부_실적)'!F430</f>
        <v>238A</v>
      </c>
      <c r="G355" s="733" t="str">
        <f>'23년(세부_실적)'!G430</f>
        <v>구</v>
      </c>
      <c r="H355" s="679" t="str">
        <f>'23년(세부_실적)'!H430</f>
        <v>QD</v>
      </c>
      <c r="I355" s="677">
        <f>'23년(세부_실적)'!I430</f>
        <v>14.18</v>
      </c>
      <c r="J355" s="734">
        <f>'23년(세부_실적)'!J430</f>
        <v>0</v>
      </c>
      <c r="K355" s="677">
        <f>'23년(세부_실적)'!K430</f>
        <v>14.18</v>
      </c>
      <c r="L355" s="681">
        <f>'23년(세부_실적)'!L430</f>
        <v>0</v>
      </c>
      <c r="M355" s="677">
        <f>'23년(세부_실적)'!M430</f>
        <v>14.18</v>
      </c>
      <c r="N355" s="681">
        <f>'23년(세부_실적)'!N430</f>
        <v>0</v>
      </c>
      <c r="O355" s="735">
        <f>'23년(세부_실적)'!O430</f>
        <v>14.18</v>
      </c>
      <c r="P355" s="734">
        <f>'23년(세부_실적)'!P430</f>
        <v>0</v>
      </c>
      <c r="Q355" s="688">
        <f>'23년(세부_실적)'!Q430</f>
        <v>0</v>
      </c>
      <c r="R355" s="575">
        <f>'23년(세부_실적)'!R430</f>
        <v>0</v>
      </c>
    </row>
    <row r="356" spans="2:18" outlineLevel="1">
      <c r="B356" s="667">
        <f>'23년(세부_실적)'!B431</f>
        <v>0</v>
      </c>
      <c r="C356" s="684">
        <f>'23년(세부_실적)'!C431</f>
        <v>0</v>
      </c>
      <c r="D356" s="691">
        <f>'23년(세부_실적)'!D431</f>
        <v>0</v>
      </c>
      <c r="E356" s="677" t="str">
        <f>'23년(세부_실적)'!E431</f>
        <v>PN029SPR-HV</v>
      </c>
      <c r="F356" s="733" t="str">
        <f>'23년(세부_실적)'!F431</f>
        <v>240A</v>
      </c>
      <c r="G356" s="733" t="str">
        <f>'23년(세부_실적)'!G431</f>
        <v>구</v>
      </c>
      <c r="H356" s="679" t="str">
        <f>'23년(세부_실적)'!H431</f>
        <v>QD</v>
      </c>
      <c r="I356" s="677">
        <f>'23년(세부_실적)'!I431</f>
        <v>23.32</v>
      </c>
      <c r="J356" s="734">
        <f>'23년(세부_실적)'!J431</f>
        <v>0</v>
      </c>
      <c r="K356" s="677">
        <f>'23년(세부_실적)'!K431</f>
        <v>23.32</v>
      </c>
      <c r="L356" s="681">
        <f>'23년(세부_실적)'!L431</f>
        <v>0</v>
      </c>
      <c r="M356" s="677">
        <f>'23년(세부_실적)'!M431</f>
        <v>23.32</v>
      </c>
      <c r="N356" s="681">
        <f>'23년(세부_실적)'!N431</f>
        <v>0</v>
      </c>
      <c r="O356" s="735">
        <f>'23년(세부_실적)'!O431</f>
        <v>23.32</v>
      </c>
      <c r="P356" s="734">
        <f>'23년(세부_실적)'!P431</f>
        <v>0</v>
      </c>
      <c r="Q356" s="688">
        <f>'23년(세부_실적)'!Q431</f>
        <v>0</v>
      </c>
      <c r="R356" s="575">
        <f>'23년(세부_실적)'!R431</f>
        <v>0</v>
      </c>
    </row>
    <row r="357" spans="2:18" outlineLevel="1">
      <c r="B357" s="667">
        <f>'23년(세부_실적)'!B432</f>
        <v>0</v>
      </c>
      <c r="C357" s="684">
        <f>'23년(세부_실적)'!C432</f>
        <v>0</v>
      </c>
      <c r="D357" s="691">
        <f>'23년(세부_실적)'!D432</f>
        <v>0</v>
      </c>
      <c r="E357" s="677" t="str">
        <f>'23년(세부_실적)'!E432</f>
        <v>PNX7600-HV</v>
      </c>
      <c r="F357" s="733" t="str">
        <f>'23년(세부_실적)'!F432</f>
        <v>240B</v>
      </c>
      <c r="G357" s="733" t="str">
        <f>'23년(세부_실적)'!G432</f>
        <v>구</v>
      </c>
      <c r="H357" s="679" t="str">
        <f>'23년(세부_실적)'!H432</f>
        <v>QD</v>
      </c>
      <c r="I357" s="677">
        <f>'23년(세부_실적)'!I432</f>
        <v>24.39</v>
      </c>
      <c r="J357" s="734">
        <f>'23년(세부_실적)'!J432</f>
        <v>0</v>
      </c>
      <c r="K357" s="677">
        <f>'23년(세부_실적)'!K432</f>
        <v>24.39</v>
      </c>
      <c r="L357" s="681">
        <f>'23년(세부_실적)'!L432</f>
        <v>0</v>
      </c>
      <c r="M357" s="677">
        <f>'23년(세부_실적)'!M432</f>
        <v>24.39</v>
      </c>
      <c r="N357" s="681">
        <f>'23년(세부_실적)'!N432</f>
        <v>0</v>
      </c>
      <c r="O357" s="735">
        <f>'23년(세부_실적)'!O432</f>
        <v>24.39</v>
      </c>
      <c r="P357" s="734">
        <f>'23년(세부_실적)'!P432</f>
        <v>0</v>
      </c>
      <c r="Q357" s="688">
        <f>'23년(세부_실적)'!Q432</f>
        <v>0.23599999999999999</v>
      </c>
      <c r="R357" s="575">
        <f>'23년(세부_실적)'!R432</f>
        <v>7.3344612887999991</v>
      </c>
    </row>
    <row r="358" spans="2:18" outlineLevel="1">
      <c r="B358" s="667">
        <f>'23년(세부_실적)'!B433</f>
        <v>0</v>
      </c>
      <c r="C358" s="684">
        <f>'23년(세부_실적)'!C433</f>
        <v>0</v>
      </c>
      <c r="D358" s="691">
        <f>'23년(세부_실적)'!D433</f>
        <v>0</v>
      </c>
      <c r="E358" s="677" t="str">
        <f>'23년(세부_실적)'!E433</f>
        <v>PNMX7N-HV</v>
      </c>
      <c r="F358" s="733" t="str">
        <f>'23년(세부_실적)'!F433</f>
        <v>240C</v>
      </c>
      <c r="G358" s="894" t="str">
        <f>'23년(세부_실적)'!G433</f>
        <v>신</v>
      </c>
      <c r="H358" s="679" t="str">
        <f>'23년(세부_실적)'!H433</f>
        <v>QD</v>
      </c>
      <c r="I358" s="677">
        <f>'23년(세부_실적)'!I433</f>
        <v>26.9</v>
      </c>
      <c r="J358" s="734">
        <f>'23년(세부_실적)'!J433</f>
        <v>0</v>
      </c>
      <c r="K358" s="677">
        <f>'23년(세부_실적)'!K433</f>
        <v>26.9</v>
      </c>
      <c r="L358" s="681">
        <f>'23년(세부_실적)'!L433</f>
        <v>0</v>
      </c>
      <c r="M358" s="677">
        <f>'23년(세부_실적)'!M433</f>
        <v>26.9</v>
      </c>
      <c r="N358" s="681">
        <f>'23년(세부_실적)'!N433</f>
        <v>0</v>
      </c>
      <c r="O358" s="735">
        <f>'23년(세부_실적)'!O433</f>
        <v>26.9</v>
      </c>
      <c r="P358" s="734">
        <f>'23년(세부_실적)'!P433</f>
        <v>0</v>
      </c>
      <c r="Q358" s="688">
        <f>'23년(세부_실적)'!Q433</f>
        <v>17.227</v>
      </c>
      <c r="R358" s="575">
        <f>'23년(세부_실적)'!R433</f>
        <v>599.67488407799999</v>
      </c>
    </row>
    <row r="359" spans="2:18" outlineLevel="1">
      <c r="B359" s="667">
        <f>'23년(세부_실적)'!B434</f>
        <v>0</v>
      </c>
      <c r="C359" s="684">
        <f>'23년(세부_실적)'!C434</f>
        <v>0</v>
      </c>
      <c r="D359" s="691">
        <f>'23년(세부_실적)'!D434</f>
        <v>0</v>
      </c>
      <c r="E359" s="677" t="str">
        <f>'23년(세부_실적)'!E434</f>
        <v>PNK7600-HV</v>
      </c>
      <c r="F359" s="733" t="str">
        <f>'23년(세부_실적)'!F434</f>
        <v>241A</v>
      </c>
      <c r="G359" s="733" t="str">
        <f>'23년(세부_실적)'!G434</f>
        <v>구</v>
      </c>
      <c r="H359" s="679" t="str">
        <f>'23년(세부_실적)'!H434</f>
        <v>QD</v>
      </c>
      <c r="I359" s="677">
        <f>'23년(세부_실적)'!I434</f>
        <v>8.7799999999999994</v>
      </c>
      <c r="J359" s="734">
        <f>'23년(세부_실적)'!J434</f>
        <v>0</v>
      </c>
      <c r="K359" s="677">
        <f>'23년(세부_실적)'!K434</f>
        <v>8.7799999999999994</v>
      </c>
      <c r="L359" s="681">
        <f>'23년(세부_실적)'!L434</f>
        <v>0</v>
      </c>
      <c r="M359" s="677">
        <f>'23년(세부_실적)'!M434</f>
        <v>8.7799999999999994</v>
      </c>
      <c r="N359" s="681">
        <f>'23년(세부_실적)'!N434</f>
        <v>0</v>
      </c>
      <c r="O359" s="735">
        <f>'23년(세부_실적)'!O434</f>
        <v>8.7799999999999994</v>
      </c>
      <c r="P359" s="734">
        <f>'23년(세부_실적)'!P434</f>
        <v>0</v>
      </c>
      <c r="Q359" s="688">
        <f>'23년(세부_실적)'!Q434</f>
        <v>0</v>
      </c>
      <c r="R359" s="575">
        <f>'23년(세부_실적)'!R434</f>
        <v>0</v>
      </c>
    </row>
    <row r="360" spans="2:18" outlineLevel="1">
      <c r="B360" s="667">
        <f>'23년(세부_실적)'!B435</f>
        <v>0</v>
      </c>
      <c r="C360" s="684">
        <f>'23년(세부_실적)'!C435</f>
        <v>0</v>
      </c>
      <c r="D360" s="691">
        <f>'23년(세부_실적)'!D435</f>
        <v>0</v>
      </c>
      <c r="E360" s="677" t="str">
        <f>'23년(세부_실적)'!E435</f>
        <v>K7600-TIGER-HVPS</v>
      </c>
      <c r="F360" s="733" t="str">
        <f>'23년(세부_실적)'!F435</f>
        <v>241B</v>
      </c>
      <c r="G360" s="733" t="str">
        <f>'23년(세부_실적)'!G435</f>
        <v>구</v>
      </c>
      <c r="H360" s="679" t="str">
        <f>'23년(세부_실적)'!H435</f>
        <v>QD</v>
      </c>
      <c r="I360" s="677">
        <f>'23년(세부_실적)'!I435</f>
        <v>10.1</v>
      </c>
      <c r="J360" s="734">
        <f>'23년(세부_실적)'!J435</f>
        <v>0</v>
      </c>
      <c r="K360" s="677">
        <f>'23년(세부_실적)'!K435</f>
        <v>10.1</v>
      </c>
      <c r="L360" s="681">
        <f>'23년(세부_실적)'!L435</f>
        <v>0</v>
      </c>
      <c r="M360" s="677">
        <f>'23년(세부_실적)'!M435</f>
        <v>10.1</v>
      </c>
      <c r="N360" s="681">
        <f>'23년(세부_실적)'!N435</f>
        <v>0</v>
      </c>
      <c r="O360" s="735">
        <f>'23년(세부_실적)'!O435</f>
        <v>10.1</v>
      </c>
      <c r="P360" s="734">
        <f>'23년(세부_실적)'!P435</f>
        <v>0</v>
      </c>
      <c r="Q360" s="688">
        <f>'23년(세부_실적)'!Q435</f>
        <v>0.28300000000000003</v>
      </c>
      <c r="R360" s="575">
        <f>'23년(세부_실적)'!R435</f>
        <v>3.7613770569999998</v>
      </c>
    </row>
    <row r="361" spans="2:18" outlineLevel="1">
      <c r="B361" s="667">
        <f>'23년(세부_실적)'!B436</f>
        <v>0</v>
      </c>
      <c r="C361" s="684">
        <f>'23년(세부_실적)'!C436</f>
        <v>0</v>
      </c>
      <c r="D361" s="691">
        <f>'23년(세부_실적)'!D436</f>
        <v>0</v>
      </c>
      <c r="E361" s="677" t="str">
        <f>'23년(세부_실적)'!E436</f>
        <v>PNC3010-HV</v>
      </c>
      <c r="F361" s="733" t="str">
        <f>'23년(세부_실적)'!F436</f>
        <v>242A</v>
      </c>
      <c r="G361" s="733" t="str">
        <f>'23년(세부_실적)'!G436</f>
        <v>구</v>
      </c>
      <c r="H361" s="679" t="str">
        <f>'23년(세부_실적)'!H436</f>
        <v>QD</v>
      </c>
      <c r="I361" s="677">
        <f>'23년(세부_실적)'!I436</f>
        <v>8.86</v>
      </c>
      <c r="J361" s="734">
        <f>'23년(세부_실적)'!J436</f>
        <v>0</v>
      </c>
      <c r="K361" s="677">
        <f>'23년(세부_실적)'!K436</f>
        <v>8.86</v>
      </c>
      <c r="L361" s="681">
        <f>'23년(세부_실적)'!L436</f>
        <v>0</v>
      </c>
      <c r="M361" s="677">
        <f>'23년(세부_실적)'!M436</f>
        <v>8.86</v>
      </c>
      <c r="N361" s="681">
        <f>'23년(세부_실적)'!N436</f>
        <v>0</v>
      </c>
      <c r="O361" s="735">
        <f>'23년(세부_실적)'!O436</f>
        <v>8.86</v>
      </c>
      <c r="P361" s="734">
        <f>'23년(세부_실적)'!P436</f>
        <v>0</v>
      </c>
      <c r="Q361" s="688">
        <f>'23년(세부_실적)'!Q436</f>
        <v>4.5719999999999992</v>
      </c>
      <c r="R361" s="575">
        <f>'23년(세부_실적)'!R436</f>
        <v>52.593780081599995</v>
      </c>
    </row>
    <row r="362" spans="2:18" outlineLevel="1">
      <c r="B362" s="667">
        <f>'23년(세부_실적)'!B437</f>
        <v>0</v>
      </c>
      <c r="C362" s="684">
        <f>'23년(세부_실적)'!C437</f>
        <v>0</v>
      </c>
      <c r="D362" s="691">
        <f>'23년(세부_실적)'!D437</f>
        <v>0</v>
      </c>
      <c r="E362" s="677" t="str">
        <f>'23년(세부_실적)'!E437</f>
        <v>PNC3020-HV</v>
      </c>
      <c r="F362" s="733" t="str">
        <f>'23년(세부_실적)'!F437</f>
        <v>243A</v>
      </c>
      <c r="G362" s="733" t="str">
        <f>'23년(세부_실적)'!G437</f>
        <v>구</v>
      </c>
      <c r="H362" s="679" t="str">
        <f>'23년(세부_실적)'!H437</f>
        <v>QD</v>
      </c>
      <c r="I362" s="677">
        <f>'23년(세부_실적)'!I437</f>
        <v>5.4</v>
      </c>
      <c r="J362" s="734">
        <f>'23년(세부_실적)'!J437</f>
        <v>0</v>
      </c>
      <c r="K362" s="677">
        <f>'23년(세부_실적)'!K437</f>
        <v>5.4</v>
      </c>
      <c r="L362" s="681">
        <f>'23년(세부_실적)'!L437</f>
        <v>0</v>
      </c>
      <c r="M362" s="677">
        <f>'23년(세부_실적)'!M437</f>
        <v>5.4</v>
      </c>
      <c r="N362" s="681">
        <f>'23년(세부_실적)'!N437</f>
        <v>0</v>
      </c>
      <c r="O362" s="735">
        <f>'23년(세부_실적)'!O437</f>
        <v>5.4</v>
      </c>
      <c r="P362" s="734">
        <f>'23년(세부_실적)'!P437</f>
        <v>0</v>
      </c>
      <c r="Q362" s="688">
        <f>'23년(세부_실적)'!Q437</f>
        <v>4.6070000000000002</v>
      </c>
      <c r="R362" s="575">
        <f>'23년(세부_실적)'!R437</f>
        <v>32.396269464</v>
      </c>
    </row>
    <row r="363" spans="2:18" outlineLevel="1">
      <c r="B363" s="667">
        <f>'23년(세부_실적)'!B438</f>
        <v>0</v>
      </c>
      <c r="C363" s="684">
        <f>'23년(세부_실적)'!C438</f>
        <v>0</v>
      </c>
      <c r="D363" s="691">
        <f>'23년(세부_실적)'!D438</f>
        <v>0</v>
      </c>
      <c r="E363" s="677" t="str">
        <f>'23년(세부_실적)'!E438</f>
        <v>PNC3030-HV</v>
      </c>
      <c r="F363" s="733" t="str">
        <f>'23년(세부_실적)'!F438</f>
        <v>244A</v>
      </c>
      <c r="G363" s="733" t="str">
        <f>'23년(세부_실적)'!G438</f>
        <v>구</v>
      </c>
      <c r="H363" s="679" t="str">
        <f>'23년(세부_실적)'!H438</f>
        <v>QD</v>
      </c>
      <c r="I363" s="677">
        <f>'23년(세부_실적)'!I438</f>
        <v>9.0299999999999994</v>
      </c>
      <c r="J363" s="734">
        <f>'23년(세부_실적)'!J438</f>
        <v>0</v>
      </c>
      <c r="K363" s="677">
        <f>'23년(세부_실적)'!K438</f>
        <v>9.0299999999999994</v>
      </c>
      <c r="L363" s="681">
        <f>'23년(세부_실적)'!L438</f>
        <v>0</v>
      </c>
      <c r="M363" s="677">
        <f>'23년(세부_실적)'!M438</f>
        <v>9.0299999999999994</v>
      </c>
      <c r="N363" s="681">
        <f>'23년(세부_실적)'!N438</f>
        <v>0</v>
      </c>
      <c r="O363" s="735">
        <f>'23년(세부_실적)'!O438</f>
        <v>9.0299999999999994</v>
      </c>
      <c r="P363" s="734">
        <f>'23년(세부_실적)'!P438</f>
        <v>0</v>
      </c>
      <c r="Q363" s="688">
        <f>'23년(세부_실적)'!Q438</f>
        <v>1.1909999999999998</v>
      </c>
      <c r="R363" s="575">
        <f>'23년(세부_실적)'!R438</f>
        <v>13.841964914399998</v>
      </c>
    </row>
    <row r="364" spans="2:18" outlineLevel="1">
      <c r="B364" s="667">
        <f>'23년(세부_실적)'!B439</f>
        <v>0</v>
      </c>
      <c r="C364" s="684">
        <f>'23년(세부_실적)'!C439</f>
        <v>0</v>
      </c>
      <c r="D364" s="691">
        <f>'23년(세부_실적)'!D439</f>
        <v>0</v>
      </c>
      <c r="E364" s="677" t="str">
        <f>'23년(세부_실적)'!E439</f>
        <v>PNC4010-HV</v>
      </c>
      <c r="F364" s="895" t="str">
        <f>'23년(세부_실적)'!F439</f>
        <v>7YT44-60015</v>
      </c>
      <c r="G364" s="733" t="str">
        <f>'23년(세부_실적)'!G439</f>
        <v>구</v>
      </c>
      <c r="H364" s="679" t="str">
        <f>'23년(세부_실적)'!H439</f>
        <v>QD</v>
      </c>
      <c r="I364" s="677">
        <f>'23년(세부_실적)'!I439</f>
        <v>7.75</v>
      </c>
      <c r="J364" s="734">
        <f>'23년(세부_실적)'!J439</f>
        <v>0</v>
      </c>
      <c r="K364" s="677">
        <f>'23년(세부_실적)'!K439</f>
        <v>7.75</v>
      </c>
      <c r="L364" s="681">
        <f>'23년(세부_실적)'!L439</f>
        <v>0</v>
      </c>
      <c r="M364" s="677">
        <f>'23년(세부_실적)'!M439</f>
        <v>7.75</v>
      </c>
      <c r="N364" s="681">
        <f>'23년(세부_실적)'!N439</f>
        <v>0</v>
      </c>
      <c r="O364" s="735">
        <f>'23년(세부_실적)'!O439</f>
        <v>7.75</v>
      </c>
      <c r="P364" s="734">
        <f>'23년(세부_실적)'!P439</f>
        <v>0</v>
      </c>
      <c r="Q364" s="688">
        <f>'23년(세부_실적)'!Q439</f>
        <v>0</v>
      </c>
      <c r="R364" s="575">
        <f>'23년(세부_실적)'!R439</f>
        <v>0</v>
      </c>
    </row>
    <row r="365" spans="2:18" outlineLevel="1">
      <c r="B365" s="667">
        <f>'23년(세부_실적)'!B440</f>
        <v>0</v>
      </c>
      <c r="C365" s="684">
        <f>'23년(세부_실적)'!C440</f>
        <v>0</v>
      </c>
      <c r="D365" s="691">
        <f>'23년(세부_실적)'!D440</f>
        <v>0</v>
      </c>
      <c r="E365" s="677" t="str">
        <f>'23년(세부_실적)'!E440</f>
        <v>PN034SPR-HV</v>
      </c>
      <c r="F365" s="733" t="str">
        <f>'23년(세부_실적)'!F440</f>
        <v>169A</v>
      </c>
      <c r="G365" s="733" t="str">
        <f>'23년(세부_실적)'!G440</f>
        <v>구</v>
      </c>
      <c r="H365" s="679" t="str">
        <f>'23년(세부_실적)'!H440</f>
        <v>QD</v>
      </c>
      <c r="I365" s="677">
        <f>'23년(세부_실적)'!I440</f>
        <v>21.27</v>
      </c>
      <c r="J365" s="734">
        <f>'23년(세부_실적)'!J440</f>
        <v>0</v>
      </c>
      <c r="K365" s="677">
        <f>'23년(세부_실적)'!K440</f>
        <v>21.27</v>
      </c>
      <c r="L365" s="681">
        <f>'23년(세부_실적)'!L440</f>
        <v>0</v>
      </c>
      <c r="M365" s="677">
        <f>'23년(세부_실적)'!M440</f>
        <v>21.27</v>
      </c>
      <c r="N365" s="681">
        <f>'23년(세부_실적)'!N440</f>
        <v>0</v>
      </c>
      <c r="O365" s="735">
        <f>'23년(세부_실적)'!O440</f>
        <v>21.27</v>
      </c>
      <c r="P365" s="734">
        <f>'23년(세부_실적)'!P440</f>
        <v>0</v>
      </c>
      <c r="Q365" s="688">
        <f>'23년(세부_실적)'!Q440</f>
        <v>0</v>
      </c>
      <c r="R365" s="575">
        <f>'23년(세부_실적)'!R440</f>
        <v>0</v>
      </c>
    </row>
    <row r="366" spans="2:18" outlineLevel="1">
      <c r="B366" s="667">
        <f>'23년(세부_실적)'!B441</f>
        <v>0</v>
      </c>
      <c r="C366" s="684">
        <f>'23년(세부_실적)'!C441</f>
        <v>0</v>
      </c>
      <c r="D366" s="691">
        <f>'23년(세부_실적)'!D441</f>
        <v>0</v>
      </c>
      <c r="E366" s="677" t="str">
        <f>'23년(세부_실적)'!E441</f>
        <v>PN035SPR-HV</v>
      </c>
      <c r="F366" s="733" t="str">
        <f>'23년(세부_실적)'!F441</f>
        <v>177A</v>
      </c>
      <c r="G366" s="733" t="str">
        <f>'23년(세부_실적)'!G441</f>
        <v>구</v>
      </c>
      <c r="H366" s="679" t="str">
        <f>'23년(세부_실적)'!H441</f>
        <v>QD</v>
      </c>
      <c r="I366" s="677">
        <f>'23년(세부_실적)'!I441</f>
        <v>9.98</v>
      </c>
      <c r="J366" s="734">
        <f>'23년(세부_실적)'!J441</f>
        <v>0</v>
      </c>
      <c r="K366" s="677">
        <f>'23년(세부_실적)'!K441</f>
        <v>9.98</v>
      </c>
      <c r="L366" s="681">
        <f>'23년(세부_실적)'!L441</f>
        <v>0</v>
      </c>
      <c r="M366" s="677">
        <f>'23년(세부_실적)'!M441</f>
        <v>9.98</v>
      </c>
      <c r="N366" s="681">
        <f>'23년(세부_실적)'!N441</f>
        <v>0</v>
      </c>
      <c r="O366" s="735">
        <f>'23년(세부_실적)'!O441</f>
        <v>9.98</v>
      </c>
      <c r="P366" s="734">
        <f>'23년(세부_실적)'!P441</f>
        <v>0</v>
      </c>
      <c r="Q366" s="688">
        <f>'23년(세부_실적)'!Q441</f>
        <v>0</v>
      </c>
      <c r="R366" s="575">
        <f>'23년(세부_실적)'!R441</f>
        <v>0</v>
      </c>
    </row>
    <row r="367" spans="2:18" outlineLevel="1">
      <c r="B367" s="667">
        <f>'23년(세부_실적)'!B442</f>
        <v>0</v>
      </c>
      <c r="C367" s="684">
        <f>'23년(세부_실적)'!C442</f>
        <v>0</v>
      </c>
      <c r="D367" s="691">
        <f>'23년(세부_실적)'!D442</f>
        <v>0</v>
      </c>
      <c r="E367" s="677" t="str">
        <f>'23년(세부_실적)'!E442</f>
        <v>PN032SPR-HV</v>
      </c>
      <c r="F367" s="733" t="str">
        <f>'23년(세부_실적)'!F442</f>
        <v>196A</v>
      </c>
      <c r="G367" s="733" t="str">
        <f>'23년(세부_실적)'!G442</f>
        <v>구</v>
      </c>
      <c r="H367" s="679" t="str">
        <f>'23년(세부_실적)'!H442</f>
        <v>QD</v>
      </c>
      <c r="I367" s="677">
        <f>'23년(세부_실적)'!I442</f>
        <v>9.6300000000000008</v>
      </c>
      <c r="J367" s="734">
        <f>'23년(세부_실적)'!J442</f>
        <v>0</v>
      </c>
      <c r="K367" s="677">
        <f>'23년(세부_실적)'!K442</f>
        <v>9.6300000000000008</v>
      </c>
      <c r="L367" s="681">
        <f>'23년(세부_실적)'!L442</f>
        <v>0</v>
      </c>
      <c r="M367" s="677">
        <f>'23년(세부_실적)'!M442</f>
        <v>9.6300000000000008</v>
      </c>
      <c r="N367" s="681">
        <f>'23년(세부_실적)'!N442</f>
        <v>0</v>
      </c>
      <c r="O367" s="735">
        <f>'23년(세부_실적)'!O442</f>
        <v>9.6300000000000008</v>
      </c>
      <c r="P367" s="734">
        <f>'23년(세부_실적)'!P442</f>
        <v>0</v>
      </c>
      <c r="Q367" s="688">
        <f>'23년(세부_실적)'!Q442</f>
        <v>0.38400000000000001</v>
      </c>
      <c r="R367" s="575">
        <f>'23년(세부_실적)'!R442</f>
        <v>4.8175531056000009</v>
      </c>
    </row>
    <row r="368" spans="2:18" outlineLevel="1">
      <c r="B368" s="667">
        <f>'23년(세부_실적)'!B443</f>
        <v>0</v>
      </c>
      <c r="C368" s="684">
        <f>'23년(세부_실적)'!C443</f>
        <v>0</v>
      </c>
      <c r="D368" s="691">
        <f>'23년(세부_실적)'!D443</f>
        <v>0</v>
      </c>
      <c r="E368" s="795" t="str">
        <f>'23년(세부_실적)'!E443</f>
        <v>PN031SPR-HV</v>
      </c>
      <c r="F368" s="834" t="str">
        <f>'23년(세부_실적)'!F443</f>
        <v>205A</v>
      </c>
      <c r="G368" s="834" t="str">
        <f>'23년(세부_실적)'!G443</f>
        <v>구</v>
      </c>
      <c r="H368" s="737" t="str">
        <f>'23년(세부_실적)'!H443</f>
        <v>QD</v>
      </c>
      <c r="I368" s="677">
        <f>'23년(세부_실적)'!I443</f>
        <v>3.6</v>
      </c>
      <c r="J368" s="734">
        <f>'23년(세부_실적)'!J443</f>
        <v>0</v>
      </c>
      <c r="K368" s="677">
        <f>'23년(세부_실적)'!K443</f>
        <v>3.6</v>
      </c>
      <c r="L368" s="681">
        <f>'23년(세부_실적)'!L443</f>
        <v>0</v>
      </c>
      <c r="M368" s="677">
        <f>'23년(세부_실적)'!M443</f>
        <v>3.6</v>
      </c>
      <c r="N368" s="681">
        <f>'23년(세부_실적)'!N443</f>
        <v>0</v>
      </c>
      <c r="O368" s="735">
        <f>'23년(세부_실적)'!O443</f>
        <v>3.6</v>
      </c>
      <c r="P368" s="734">
        <f>'23년(세부_실적)'!P443</f>
        <v>0</v>
      </c>
      <c r="Q368" s="742">
        <f>'23년(세부_실적)'!Q443</f>
        <v>25.869999999999997</v>
      </c>
      <c r="R368" s="576">
        <f>'23년(세부_실적)'!R443</f>
        <v>121.87694368799998</v>
      </c>
    </row>
    <row r="369" spans="2:18" outlineLevel="1">
      <c r="B369" s="667">
        <f>'23년(세부_실적)'!B444</f>
        <v>0</v>
      </c>
      <c r="C369" s="684">
        <f>'23년(세부_실적)'!C444</f>
        <v>0</v>
      </c>
      <c r="D369" s="691">
        <f>'23년(세부_실적)'!D444</f>
        <v>0</v>
      </c>
      <c r="E369" s="795" t="str">
        <f>'23년(세부_실적)'!E444</f>
        <v>PNX4300-HV</v>
      </c>
      <c r="F369" s="834" t="str">
        <f>'23년(세부_실적)'!F444</f>
        <v>212C</v>
      </c>
      <c r="G369" s="834" t="str">
        <f>'23년(세부_실적)'!G444</f>
        <v>구</v>
      </c>
      <c r="H369" s="737" t="str">
        <f>'23년(세부_실적)'!H444</f>
        <v>QD</v>
      </c>
      <c r="I369" s="677">
        <f>'23년(세부_실적)'!I444</f>
        <v>20.100000000000001</v>
      </c>
      <c r="J369" s="734">
        <f>'23년(세부_실적)'!J444</f>
        <v>0</v>
      </c>
      <c r="K369" s="677">
        <f>'23년(세부_실적)'!K444</f>
        <v>20.100000000000001</v>
      </c>
      <c r="L369" s="681">
        <f>'23년(세부_실적)'!L444</f>
        <v>0</v>
      </c>
      <c r="M369" s="677">
        <f>'23년(세부_실적)'!M444</f>
        <v>20.100000000000001</v>
      </c>
      <c r="N369" s="681">
        <f>'23년(세부_실적)'!N444</f>
        <v>0</v>
      </c>
      <c r="O369" s="735">
        <f>'23년(세부_실적)'!O444</f>
        <v>20.100000000000001</v>
      </c>
      <c r="P369" s="734">
        <f>'23년(세부_실적)'!P444</f>
        <v>0</v>
      </c>
      <c r="Q369" s="742">
        <f>'23년(세부_실적)'!Q444</f>
        <v>0</v>
      </c>
      <c r="R369" s="576">
        <f>'23년(세부_실적)'!R444</f>
        <v>0</v>
      </c>
    </row>
    <row r="370" spans="2:18" outlineLevel="1">
      <c r="B370" s="667">
        <f>'23년(세부_실적)'!B445</f>
        <v>0</v>
      </c>
      <c r="C370" s="684">
        <f>'23년(세부_실적)'!C445</f>
        <v>0</v>
      </c>
      <c r="D370" s="691">
        <f>'23년(세부_실적)'!D445</f>
        <v>0</v>
      </c>
      <c r="E370" s="677" t="str">
        <f>'23년(세부_실적)'!E445</f>
        <v>X4300-GEM-HVPS</v>
      </c>
      <c r="F370" s="896" t="str">
        <f>'23년(세부_실적)'!F445</f>
        <v>8GR98-60001</v>
      </c>
      <c r="G370" s="834" t="str">
        <f>'23년(세부_실적)'!G445</f>
        <v>구</v>
      </c>
      <c r="H370" s="679" t="str">
        <f>'23년(세부_실적)'!H445</f>
        <v>QD</v>
      </c>
      <c r="I370" s="677">
        <f>'23년(세부_실적)'!I445</f>
        <v>20</v>
      </c>
      <c r="J370" s="734">
        <f>'23년(세부_실적)'!J445</f>
        <v>0</v>
      </c>
      <c r="K370" s="677">
        <f>'23년(세부_실적)'!K445</f>
        <v>20</v>
      </c>
      <c r="L370" s="681">
        <f>'23년(세부_실적)'!L445</f>
        <v>0</v>
      </c>
      <c r="M370" s="677">
        <f>'23년(세부_실적)'!M445</f>
        <v>20</v>
      </c>
      <c r="N370" s="681">
        <f>'23년(세부_실적)'!N445</f>
        <v>0</v>
      </c>
      <c r="O370" s="735">
        <f>'23년(세부_실적)'!O445</f>
        <v>20</v>
      </c>
      <c r="P370" s="734">
        <f>'23년(세부_실적)'!P445</f>
        <v>0</v>
      </c>
      <c r="Q370" s="688">
        <f>'23년(세부_실적)'!Q445</f>
        <v>0.02</v>
      </c>
      <c r="R370" s="575">
        <f>'23년(세부_실적)'!R445</f>
        <v>0.52911600000000003</v>
      </c>
    </row>
    <row r="371" spans="2:18" outlineLevel="1">
      <c r="B371" s="667">
        <f>'23년(세부_실적)'!B446</f>
        <v>0</v>
      </c>
      <c r="C371" s="684">
        <f>'23년(세부_실적)'!C446</f>
        <v>0</v>
      </c>
      <c r="D371" s="691">
        <f>'23년(세부_실적)'!D446</f>
        <v>0</v>
      </c>
      <c r="E371" s="677" t="str">
        <f>'23년(세부_실적)'!E446</f>
        <v>PNX4300-CITRINE</v>
      </c>
      <c r="F371" s="834" t="str">
        <f>'23년(세부_실적)'!F446</f>
        <v>212D</v>
      </c>
      <c r="G371" s="834" t="str">
        <f>'23년(세부_실적)'!G446</f>
        <v>구</v>
      </c>
      <c r="H371" s="679" t="str">
        <f>'23년(세부_실적)'!H446</f>
        <v>QD</v>
      </c>
      <c r="I371" s="677">
        <f>'23년(세부_실적)'!I446</f>
        <v>26.29</v>
      </c>
      <c r="J371" s="734">
        <f>'23년(세부_실적)'!J446</f>
        <v>0</v>
      </c>
      <c r="K371" s="677">
        <f>'23년(세부_실적)'!K446</f>
        <v>26.29</v>
      </c>
      <c r="L371" s="681">
        <f>'23년(세부_실적)'!L446</f>
        <v>0</v>
      </c>
      <c r="M371" s="677">
        <f>'23년(세부_실적)'!M446</f>
        <v>26.29</v>
      </c>
      <c r="N371" s="681">
        <f>'23년(세부_실적)'!N446</f>
        <v>0</v>
      </c>
      <c r="O371" s="735">
        <f>'23년(세부_실적)'!O446</f>
        <v>26.29</v>
      </c>
      <c r="P371" s="734">
        <f>'23년(세부_실적)'!P446</f>
        <v>0</v>
      </c>
      <c r="Q371" s="688">
        <f>'23년(세부_실적)'!Q446</f>
        <v>20.798999999999999</v>
      </c>
      <c r="R371" s="575">
        <f>'23년(세부_실적)'!R446</f>
        <v>712.76781601079995</v>
      </c>
    </row>
    <row r="372" spans="2:18" outlineLevel="1">
      <c r="B372" s="667">
        <f>'23년(세부_실적)'!B447</f>
        <v>0</v>
      </c>
      <c r="C372" s="684">
        <f>'23년(세부_실적)'!C447</f>
        <v>0</v>
      </c>
      <c r="D372" s="897">
        <f>'23년(세부_실적)'!D447</f>
        <v>0</v>
      </c>
      <c r="E372" s="694" t="str">
        <f>'23년(세부_실적)'!E447</f>
        <v>PNK4350-HV</v>
      </c>
      <c r="F372" s="696" t="str">
        <f>'23년(세부_실적)'!F447</f>
        <v>237B</v>
      </c>
      <c r="G372" s="696" t="str">
        <f>'23년(세부_실적)'!G447</f>
        <v>구</v>
      </c>
      <c r="H372" s="696" t="str">
        <f>'23년(세부_실적)'!H447</f>
        <v>QD</v>
      </c>
      <c r="I372" s="677">
        <f>'23년(세부_실적)'!I447</f>
        <v>9.75</v>
      </c>
      <c r="J372" s="734">
        <f>'23년(세부_실적)'!J447</f>
        <v>0</v>
      </c>
      <c r="K372" s="677">
        <f>'23년(세부_실적)'!K447</f>
        <v>9.75</v>
      </c>
      <c r="L372" s="681">
        <f>'23년(세부_실적)'!L447</f>
        <v>0</v>
      </c>
      <c r="M372" s="677">
        <f>'23년(세부_실적)'!M447</f>
        <v>9.75</v>
      </c>
      <c r="N372" s="681">
        <f>'23년(세부_실적)'!N447</f>
        <v>0</v>
      </c>
      <c r="O372" s="735">
        <f>'23년(세부_실적)'!O447</f>
        <v>9.75</v>
      </c>
      <c r="P372" s="734">
        <f>'23년(세부_실적)'!P447</f>
        <v>0</v>
      </c>
      <c r="Q372" s="699">
        <f>'23년(세부_실적)'!Q447</f>
        <v>0.35599999999999998</v>
      </c>
      <c r="R372" s="577">
        <f>'23년(세부_실적)'!R447</f>
        <v>4.5317559300000001</v>
      </c>
    </row>
    <row r="373" spans="2:18" outlineLevel="1">
      <c r="B373" s="667">
        <f>'23년(세부_실적)'!B448</f>
        <v>0</v>
      </c>
      <c r="C373" s="766" t="str">
        <f>'23년(세부_실적)'!C448</f>
        <v>제품계</v>
      </c>
      <c r="D373" s="712">
        <f>'23년(세부_실적)'!D448</f>
        <v>0</v>
      </c>
      <c r="E373" s="712">
        <f>'23년(세부_실적)'!E448</f>
        <v>0</v>
      </c>
      <c r="F373" s="712">
        <f>'23년(세부_실적)'!F448</f>
        <v>0</v>
      </c>
      <c r="G373" s="712">
        <f>'23년(세부_실적)'!G448</f>
        <v>0</v>
      </c>
      <c r="H373" s="790">
        <f>'23년(세부_실적)'!H448</f>
        <v>0</v>
      </c>
      <c r="I373" s="898">
        <f>'23년(세부_실적)'!I448</f>
        <v>0</v>
      </c>
      <c r="J373" s="899">
        <f>'23년(세부_실적)'!J448</f>
        <v>0</v>
      </c>
      <c r="K373" s="898">
        <f>'23년(세부_실적)'!K448</f>
        <v>0</v>
      </c>
      <c r="L373" s="898">
        <f>'23년(세부_실적)'!L448</f>
        <v>0</v>
      </c>
      <c r="M373" s="898">
        <f>'23년(세부_실적)'!M448</f>
        <v>0</v>
      </c>
      <c r="N373" s="898">
        <f>'23년(세부_실적)'!N448</f>
        <v>0</v>
      </c>
      <c r="O373" s="900">
        <f>'23년(세부_실적)'!O448</f>
        <v>0</v>
      </c>
      <c r="P373" s="899">
        <f>'23년(세부_실적)'!P448</f>
        <v>0</v>
      </c>
      <c r="Q373" s="791">
        <f>'23년(세부_실적)'!Q448</f>
        <v>90.600999999999971</v>
      </c>
      <c r="R373" s="791">
        <f>'23년(세부_실적)'!R448</f>
        <v>1728.4622208611997</v>
      </c>
    </row>
    <row r="374" spans="2:18" outlineLevel="1">
      <c r="B374" s="667">
        <f>'23년(세부_실적)'!B449</f>
        <v>0</v>
      </c>
      <c r="C374" s="892" t="str">
        <f>'23년(세부_실적)'!C449</f>
        <v>SMPS</v>
      </c>
      <c r="D374" s="901" t="str">
        <f>'23년(세부_실적)'!D449</f>
        <v>Printer</v>
      </c>
      <c r="E374" s="677" t="str">
        <f>'23년(세부_실적)'!E449</f>
        <v>PSPN2-TYPE3-V1</v>
      </c>
      <c r="F374" s="733" t="str">
        <f>'23년(세부_실적)'!F449</f>
        <v>097H</v>
      </c>
      <c r="G374" s="733" t="str">
        <f>'23년(세부_실적)'!G449</f>
        <v>구</v>
      </c>
      <c r="H374" s="679" t="str">
        <f>'23년(세부_실적)'!H449</f>
        <v>QD</v>
      </c>
      <c r="I374" s="677">
        <f>'23년(세부_실적)'!I449</f>
        <v>8.77</v>
      </c>
      <c r="J374" s="734">
        <f>'23년(세부_실적)'!J449</f>
        <v>0</v>
      </c>
      <c r="K374" s="677">
        <f>'23년(세부_실적)'!K449</f>
        <v>8.77</v>
      </c>
      <c r="L374" s="681">
        <f>'23년(세부_실적)'!L449</f>
        <v>0</v>
      </c>
      <c r="M374" s="677">
        <f>'23년(세부_실적)'!M449</f>
        <v>8.77</v>
      </c>
      <c r="N374" s="681">
        <f>'23년(세부_실적)'!N449</f>
        <v>0</v>
      </c>
      <c r="O374" s="735">
        <f>'23년(세부_실적)'!O449</f>
        <v>8.77</v>
      </c>
      <c r="P374" s="734">
        <f>'23년(세부_실적)'!P449</f>
        <v>0</v>
      </c>
      <c r="Q374" s="688">
        <f>'23년(세부_실적)'!Q449</f>
        <v>0</v>
      </c>
      <c r="R374" s="575">
        <f>'23년(세부_실적)'!R449</f>
        <v>0</v>
      </c>
    </row>
    <row r="375" spans="2:18" outlineLevel="1">
      <c r="B375" s="667">
        <f>'23년(세부_실적)'!B450</f>
        <v>0</v>
      </c>
      <c r="C375" s="684">
        <f>'23년(세부_실적)'!C450</f>
        <v>0</v>
      </c>
      <c r="D375" s="691">
        <f>'23년(세부_실적)'!D450</f>
        <v>0</v>
      </c>
      <c r="E375" s="795" t="str">
        <f>'23년(세부_실적)'!E450</f>
        <v>PSPN2-TYPE3-V2</v>
      </c>
      <c r="F375" s="834" t="str">
        <f>'23년(세부_실적)'!F450</f>
        <v>090H</v>
      </c>
      <c r="G375" s="834" t="str">
        <f>'23년(세부_실적)'!G450</f>
        <v>구</v>
      </c>
      <c r="H375" s="737" t="str">
        <f>'23년(세부_실적)'!H450</f>
        <v>QD</v>
      </c>
      <c r="I375" s="795">
        <f>'23년(세부_실적)'!I450</f>
        <v>9.67</v>
      </c>
      <c r="J375" s="865">
        <f>'23년(세부_실적)'!J450</f>
        <v>0</v>
      </c>
      <c r="K375" s="795">
        <f>'23년(세부_실적)'!K450</f>
        <v>9.67</v>
      </c>
      <c r="L375" s="741">
        <f>'23년(세부_실적)'!L450</f>
        <v>0</v>
      </c>
      <c r="M375" s="795">
        <f>'23년(세부_실적)'!M450</f>
        <v>9.67</v>
      </c>
      <c r="N375" s="741">
        <f>'23년(세부_실적)'!N450</f>
        <v>0</v>
      </c>
      <c r="O375" s="866">
        <f>'23년(세부_실적)'!O450</f>
        <v>9.67</v>
      </c>
      <c r="P375" s="865">
        <f>'23년(세부_실적)'!P450</f>
        <v>0</v>
      </c>
      <c r="Q375" s="742">
        <f>'23년(세부_실적)'!Q450</f>
        <v>37.945999999999998</v>
      </c>
      <c r="R375" s="576">
        <f>'23년(세부_실적)'!R450</f>
        <v>480.83000140820002</v>
      </c>
    </row>
    <row r="376" spans="2:18" outlineLevel="1">
      <c r="B376" s="667">
        <f>'23년(세부_실적)'!B451</f>
        <v>0</v>
      </c>
      <c r="C376" s="684">
        <f>'23년(세부_실적)'!C451</f>
        <v>0</v>
      </c>
      <c r="D376" s="691">
        <f>'23년(세부_실적)'!D451</f>
        <v>0</v>
      </c>
      <c r="E376" s="795" t="str">
        <f>'23년(세부_실적)'!E451</f>
        <v>PSPN2-TYPE3R-V1</v>
      </c>
      <c r="F376" s="834" t="str">
        <f>'23년(세부_실적)'!F451</f>
        <v>222D</v>
      </c>
      <c r="G376" s="834" t="str">
        <f>'23년(세부_실적)'!G451</f>
        <v>구</v>
      </c>
      <c r="H376" s="737" t="str">
        <f>'23년(세부_실적)'!H451</f>
        <v>QD</v>
      </c>
      <c r="I376" s="795">
        <f>'23년(세부_실적)'!I451</f>
        <v>12</v>
      </c>
      <c r="J376" s="865">
        <f>'23년(세부_실적)'!J451</f>
        <v>0</v>
      </c>
      <c r="K376" s="795">
        <f>'23년(세부_실적)'!K451</f>
        <v>12</v>
      </c>
      <c r="L376" s="741">
        <f>'23년(세부_실적)'!L451</f>
        <v>0</v>
      </c>
      <c r="M376" s="795">
        <f>'23년(세부_실적)'!M451</f>
        <v>12</v>
      </c>
      <c r="N376" s="741">
        <f>'23년(세부_실적)'!N451</f>
        <v>0</v>
      </c>
      <c r="O376" s="866">
        <f>'23년(세부_실적)'!O451</f>
        <v>12</v>
      </c>
      <c r="P376" s="865">
        <f>'23년(세부_실적)'!P451</f>
        <v>0</v>
      </c>
      <c r="Q376" s="742">
        <f>'23년(세부_실적)'!Q451</f>
        <v>0.02</v>
      </c>
      <c r="R376" s="576">
        <f>'23년(세부_실적)'!R451</f>
        <v>0.31282319999999997</v>
      </c>
    </row>
    <row r="377" spans="2:18" outlineLevel="1">
      <c r="B377" s="667">
        <f>'23년(세부_실적)'!B452</f>
        <v>0</v>
      </c>
      <c r="C377" s="684">
        <f>'23년(세부_실적)'!C452</f>
        <v>0</v>
      </c>
      <c r="D377" s="691">
        <f>'23년(세부_실적)'!D452</f>
        <v>0</v>
      </c>
      <c r="E377" s="795" t="str">
        <f>'23년(세부_실적)'!E452</f>
        <v>PSPN2-TYPE3R-V2</v>
      </c>
      <c r="F377" s="834" t="str">
        <f>'23년(세부_실적)'!F452</f>
        <v>223D</v>
      </c>
      <c r="G377" s="834" t="str">
        <f>'23년(세부_실적)'!G452</f>
        <v>구</v>
      </c>
      <c r="H377" s="737" t="str">
        <f>'23년(세부_실적)'!H452</f>
        <v>QD</v>
      </c>
      <c r="I377" s="795">
        <f>'23년(세부_실적)'!I452</f>
        <v>12.91</v>
      </c>
      <c r="J377" s="865">
        <f>'23년(세부_실적)'!J452</f>
        <v>0</v>
      </c>
      <c r="K377" s="795">
        <f>'23년(세부_실적)'!K452</f>
        <v>12.91</v>
      </c>
      <c r="L377" s="741">
        <f>'23년(세부_실적)'!L452</f>
        <v>0</v>
      </c>
      <c r="M377" s="795">
        <f>'23년(세부_실적)'!M452</f>
        <v>12.91</v>
      </c>
      <c r="N377" s="741">
        <f>'23년(세부_실적)'!N452</f>
        <v>0</v>
      </c>
      <c r="O377" s="866">
        <f>'23년(세부_실적)'!O452</f>
        <v>12.91</v>
      </c>
      <c r="P377" s="865">
        <f>'23년(세부_실적)'!P452</f>
        <v>0</v>
      </c>
      <c r="Q377" s="742">
        <f>'23년(세부_실적)'!Q452</f>
        <v>2.4980000000000002</v>
      </c>
      <c r="R377" s="576">
        <f>'23년(세부_실적)'!R452</f>
        <v>42.351567938399995</v>
      </c>
    </row>
    <row r="378" spans="2:18" outlineLevel="1">
      <c r="B378" s="667">
        <f>'23년(세부_실적)'!B453</f>
        <v>0</v>
      </c>
      <c r="C378" s="684">
        <f>'23년(세부_실적)'!C453</f>
        <v>0</v>
      </c>
      <c r="D378" s="691">
        <f>'23년(세부_실적)'!D453</f>
        <v>0</v>
      </c>
      <c r="E378" s="795" t="str">
        <f>'23년(세부_실적)'!E453</f>
        <v>PSPN2-TYPE3R Lite-V1</v>
      </c>
      <c r="F378" s="834" t="str">
        <f>'23년(세부_실적)'!F453</f>
        <v>222F</v>
      </c>
      <c r="G378" s="834" t="str">
        <f>'23년(세부_실적)'!G453</f>
        <v>구</v>
      </c>
      <c r="H378" s="679" t="str">
        <f>'23년(세부_실적)'!H453</f>
        <v>QD</v>
      </c>
      <c r="I378" s="795">
        <f>'23년(세부_실적)'!I453</f>
        <v>12.4</v>
      </c>
      <c r="J378" s="865">
        <f>'23년(세부_실적)'!J453</f>
        <v>0</v>
      </c>
      <c r="K378" s="795">
        <f>'23년(세부_실적)'!K453</f>
        <v>12.4</v>
      </c>
      <c r="L378" s="741">
        <f>'23년(세부_실적)'!L453</f>
        <v>0</v>
      </c>
      <c r="M378" s="795">
        <f>'23년(세부_실적)'!M453</f>
        <v>12.4</v>
      </c>
      <c r="N378" s="741">
        <f>'23년(세부_실적)'!N453</f>
        <v>0</v>
      </c>
      <c r="O378" s="866">
        <f>'23년(세부_실적)'!O453</f>
        <v>12.4</v>
      </c>
      <c r="P378" s="865">
        <f>'23년(세부_실적)'!P453</f>
        <v>0</v>
      </c>
      <c r="Q378" s="688">
        <f>'23년(세부_실적)'!Q453</f>
        <v>0</v>
      </c>
      <c r="R378" s="575">
        <f>'23년(세부_실적)'!R453</f>
        <v>0</v>
      </c>
    </row>
    <row r="379" spans="2:18" outlineLevel="1">
      <c r="B379" s="667">
        <f>'23년(세부_실적)'!B454</f>
        <v>0</v>
      </c>
      <c r="C379" s="684">
        <f>'23년(세부_실적)'!C454</f>
        <v>0</v>
      </c>
      <c r="D379" s="691">
        <f>'23년(세부_실적)'!D454</f>
        <v>0</v>
      </c>
      <c r="E379" s="795" t="str">
        <f>'23년(세부_실적)'!E454</f>
        <v>PSPN2-TYPE3R Lite-V2</v>
      </c>
      <c r="F379" s="834" t="str">
        <f>'23년(세부_실적)'!F454</f>
        <v>223G</v>
      </c>
      <c r="G379" s="834" t="str">
        <f>'23년(세부_실적)'!G454</f>
        <v>구</v>
      </c>
      <c r="H379" s="679" t="str">
        <f>'23년(세부_실적)'!H454</f>
        <v>QD</v>
      </c>
      <c r="I379" s="795">
        <f>'23년(세부_실적)'!I454</f>
        <v>11.65</v>
      </c>
      <c r="J379" s="865">
        <f>'23년(세부_실적)'!J454</f>
        <v>0</v>
      </c>
      <c r="K379" s="795">
        <f>'23년(세부_실적)'!K454</f>
        <v>11.65</v>
      </c>
      <c r="L379" s="741">
        <f>'23년(세부_실적)'!L454</f>
        <v>0</v>
      </c>
      <c r="M379" s="795">
        <f>'23년(세부_실적)'!M454</f>
        <v>11.65</v>
      </c>
      <c r="N379" s="741">
        <f>'23년(세부_실적)'!N454</f>
        <v>0</v>
      </c>
      <c r="O379" s="866">
        <f>'23년(세부_실적)'!O454</f>
        <v>11.65</v>
      </c>
      <c r="P379" s="865">
        <f>'23년(세부_실적)'!P454</f>
        <v>0</v>
      </c>
      <c r="Q379" s="688">
        <f>'23년(세부_실적)'!Q454</f>
        <v>9.391</v>
      </c>
      <c r="R379" s="575">
        <f>'23년(세부_실적)'!R454</f>
        <v>142.00861259200002</v>
      </c>
    </row>
    <row r="380" spans="2:18" outlineLevel="1">
      <c r="B380" s="667">
        <f>'23년(세부_실적)'!B455</f>
        <v>0</v>
      </c>
      <c r="C380" s="684">
        <f>'23년(세부_실적)'!C455</f>
        <v>0</v>
      </c>
      <c r="D380" s="691">
        <f>'23년(세부_실적)'!D455</f>
        <v>0</v>
      </c>
      <c r="E380" s="795" t="str">
        <f>'23년(세부_실적)'!E455</f>
        <v>KINGBIRD-V1 N</v>
      </c>
      <c r="F380" s="834" t="str">
        <f>'23년(세부_실적)'!F455</f>
        <v>207D</v>
      </c>
      <c r="G380" s="834" t="str">
        <f>'23년(세부_실적)'!G455</f>
        <v>구</v>
      </c>
      <c r="H380" s="737" t="str">
        <f>'23년(세부_실적)'!H455</f>
        <v>QD</v>
      </c>
      <c r="I380" s="795">
        <f>'23년(세부_실적)'!I455</f>
        <v>5.85</v>
      </c>
      <c r="J380" s="865">
        <f>'23년(세부_실적)'!J455</f>
        <v>0</v>
      </c>
      <c r="K380" s="795">
        <f>'23년(세부_실적)'!K455</f>
        <v>5.85</v>
      </c>
      <c r="L380" s="741">
        <f>'23년(세부_실적)'!L455</f>
        <v>0</v>
      </c>
      <c r="M380" s="795">
        <f>'23년(세부_실적)'!M455</f>
        <v>5.85</v>
      </c>
      <c r="N380" s="741">
        <f>'23년(세부_실적)'!N455</f>
        <v>0</v>
      </c>
      <c r="O380" s="866">
        <f>'23년(세부_실적)'!O455</f>
        <v>5.85</v>
      </c>
      <c r="P380" s="865">
        <f>'23년(세부_실적)'!P455</f>
        <v>0</v>
      </c>
      <c r="Q380" s="742">
        <f>'23년(세부_실적)'!Q455</f>
        <v>0</v>
      </c>
      <c r="R380" s="576">
        <f>'23년(세부_실적)'!R455</f>
        <v>0</v>
      </c>
    </row>
    <row r="381" spans="2:18" outlineLevel="1">
      <c r="B381" s="667">
        <f>'23년(세부_실적)'!B456</f>
        <v>0</v>
      </c>
      <c r="C381" s="684">
        <f>'23년(세부_실적)'!C456</f>
        <v>0</v>
      </c>
      <c r="D381" s="691">
        <f>'23년(세부_실적)'!D456</f>
        <v>0</v>
      </c>
      <c r="E381" s="795" t="str">
        <f>'23년(세부_실적)'!E456</f>
        <v>KINGBIRD-V2 N</v>
      </c>
      <c r="F381" s="834" t="str">
        <f>'23년(세부_실적)'!F456</f>
        <v>206D</v>
      </c>
      <c r="G381" s="834" t="str">
        <f>'23년(세부_실적)'!G456</f>
        <v>구</v>
      </c>
      <c r="H381" s="737" t="str">
        <f>'23년(세부_실적)'!H456</f>
        <v>QD</v>
      </c>
      <c r="I381" s="795">
        <f>'23년(세부_실적)'!I456</f>
        <v>5.97</v>
      </c>
      <c r="J381" s="865">
        <f>'23년(세부_실적)'!J456</f>
        <v>0</v>
      </c>
      <c r="K381" s="795">
        <f>'23년(세부_실적)'!K456</f>
        <v>5.97</v>
      </c>
      <c r="L381" s="741">
        <f>'23년(세부_실적)'!L456</f>
        <v>0</v>
      </c>
      <c r="M381" s="795">
        <f>'23년(세부_실적)'!M456</f>
        <v>5.97</v>
      </c>
      <c r="N381" s="741">
        <f>'23년(세부_실적)'!N456</f>
        <v>0</v>
      </c>
      <c r="O381" s="866">
        <f>'23년(세부_실적)'!O456</f>
        <v>5.97</v>
      </c>
      <c r="P381" s="865">
        <f>'23년(세부_실적)'!P456</f>
        <v>0</v>
      </c>
      <c r="Q381" s="742">
        <f>'23년(세부_실적)'!Q456</f>
        <v>37.780999999999999</v>
      </c>
      <c r="R381" s="576">
        <f>'23년(세부_실적)'!R456</f>
        <v>293.91185267669999</v>
      </c>
    </row>
    <row r="382" spans="2:18" outlineLevel="1">
      <c r="B382" s="691">
        <f>'23년(세부_실적)'!B458</f>
        <v>0</v>
      </c>
      <c r="C382" s="691">
        <f>'23년(세부_실적)'!C458</f>
        <v>0</v>
      </c>
      <c r="D382" s="691">
        <f>'23년(세부_실적)'!D458</f>
        <v>0</v>
      </c>
      <c r="E382" s="677" t="str">
        <f>'23년(세부_실적)'!E458</f>
        <v>KINGBIRD-V2 N-TOEC</v>
      </c>
      <c r="F382" s="733" t="str">
        <f>'23년(세부_실적)'!F458</f>
        <v>4G156-60018</v>
      </c>
      <c r="G382" s="733">
        <f>'23년(세부_실적)'!G458</f>
        <v>0</v>
      </c>
      <c r="H382" s="737" t="str">
        <f>'23년(세부_실적)'!H458</f>
        <v>QD</v>
      </c>
      <c r="I382" s="677">
        <f>'23년(세부_실적)'!I458</f>
        <v>5.97</v>
      </c>
      <c r="J382" s="734">
        <f>'23년(세부_실적)'!J458</f>
        <v>0</v>
      </c>
      <c r="K382" s="677">
        <f>'23년(세부_실적)'!K458</f>
        <v>5.97</v>
      </c>
      <c r="L382" s="681">
        <f>'23년(세부_실적)'!L458</f>
        <v>0</v>
      </c>
      <c r="M382" s="677">
        <f>'23년(세부_실적)'!M458</f>
        <v>5.97</v>
      </c>
      <c r="N382" s="681">
        <f>'23년(세부_실적)'!N458</f>
        <v>0</v>
      </c>
      <c r="O382" s="735">
        <f>'23년(세부_실적)'!O458</f>
        <v>5.97</v>
      </c>
      <c r="P382" s="734">
        <f>'23년(세부_실적)'!P458</f>
        <v>0</v>
      </c>
      <c r="Q382" s="688">
        <f>'23년(세부_실적)'!Q458</f>
        <v>0</v>
      </c>
      <c r="R382" s="575">
        <f>'23년(세부_실적)'!R458</f>
        <v>0</v>
      </c>
    </row>
    <row r="383" spans="2:18" outlineLevel="1">
      <c r="B383" s="667">
        <f>'23년(세부_실적)'!B459</f>
        <v>0</v>
      </c>
      <c r="C383" s="684">
        <f>'23년(세부_실적)'!C459</f>
        <v>0</v>
      </c>
      <c r="D383" s="691">
        <f>'23년(세부_실적)'!D459</f>
        <v>0</v>
      </c>
      <c r="E383" s="795" t="str">
        <f>'23년(세부_실적)'!E459</f>
        <v>CARLSEN-V1 Rebadge</v>
      </c>
      <c r="F383" s="834" t="str">
        <f>'23년(세부_실적)'!F459</f>
        <v>213C</v>
      </c>
      <c r="G383" s="902" t="str">
        <f>'23년(세부_실적)'!G459</f>
        <v>신</v>
      </c>
      <c r="H383" s="737" t="str">
        <f>'23년(세부_실적)'!H459</f>
        <v>QD</v>
      </c>
      <c r="I383" s="795">
        <f>'23년(세부_실적)'!I459</f>
        <v>6.55</v>
      </c>
      <c r="J383" s="865">
        <f>'23년(세부_실적)'!J459</f>
        <v>0</v>
      </c>
      <c r="K383" s="795">
        <f>'23년(세부_실적)'!K459</f>
        <v>6.55</v>
      </c>
      <c r="L383" s="741">
        <f>'23년(세부_실적)'!L459</f>
        <v>0</v>
      </c>
      <c r="M383" s="795">
        <f>'23년(세부_실적)'!M459</f>
        <v>6.55</v>
      </c>
      <c r="N383" s="741">
        <f>'23년(세부_실적)'!N459</f>
        <v>0</v>
      </c>
      <c r="O383" s="866">
        <f>'23년(세부_실적)'!O459</f>
        <v>6.55</v>
      </c>
      <c r="P383" s="865">
        <f>'23년(세부_실적)'!P459</f>
        <v>0</v>
      </c>
      <c r="Q383" s="742">
        <f>'23년(세부_실적)'!Q459</f>
        <v>1.47</v>
      </c>
      <c r="R383" s="576">
        <f>'23년(세부_실적)'!R459</f>
        <v>12.76211301</v>
      </c>
    </row>
    <row r="384" spans="2:18" outlineLevel="1">
      <c r="B384" s="667">
        <f>'23년(세부_실적)'!B460</f>
        <v>0</v>
      </c>
      <c r="C384" s="684">
        <f>'23년(세부_실적)'!C460</f>
        <v>0</v>
      </c>
      <c r="D384" s="691">
        <f>'23년(세부_실적)'!D460</f>
        <v>0</v>
      </c>
      <c r="E384" s="795" t="str">
        <f>'23년(세부_실적)'!E460</f>
        <v>CARLSEN-V2 Rebadge</v>
      </c>
      <c r="F384" s="834" t="str">
        <f>'23년(세부_실적)'!F460</f>
        <v>214C</v>
      </c>
      <c r="G384" s="902" t="str">
        <f>'23년(세부_실적)'!G460</f>
        <v>신</v>
      </c>
      <c r="H384" s="737" t="str">
        <f>'23년(세부_실적)'!H460</f>
        <v>QD</v>
      </c>
      <c r="I384" s="795">
        <f>'23년(세부_실적)'!I460</f>
        <v>6.08</v>
      </c>
      <c r="J384" s="865">
        <f>'23년(세부_실적)'!J460</f>
        <v>0</v>
      </c>
      <c r="K384" s="795">
        <f>'23년(세부_실적)'!K460</f>
        <v>6.08</v>
      </c>
      <c r="L384" s="741">
        <f>'23년(세부_실적)'!L460</f>
        <v>0</v>
      </c>
      <c r="M384" s="795">
        <f>'23년(세부_실적)'!M460</f>
        <v>6.08</v>
      </c>
      <c r="N384" s="741">
        <f>'23년(세부_실적)'!N460</f>
        <v>0</v>
      </c>
      <c r="O384" s="866">
        <f>'23년(세부_실적)'!O460</f>
        <v>6.08</v>
      </c>
      <c r="P384" s="865">
        <f>'23년(세부_실적)'!P460</f>
        <v>0</v>
      </c>
      <c r="Q384" s="742">
        <f>'23년(세부_실적)'!Q460</f>
        <v>159.489</v>
      </c>
      <c r="R384" s="576">
        <f>'23년(세부_실적)'!R460</f>
        <v>1257.5758943616001</v>
      </c>
    </row>
    <row r="385" spans="2:18" outlineLevel="1">
      <c r="B385" s="667">
        <f>'23년(세부_실적)'!B461</f>
        <v>0</v>
      </c>
      <c r="C385" s="684">
        <f>'23년(세부_실적)'!C461</f>
        <v>0</v>
      </c>
      <c r="D385" s="691">
        <f>'23년(세부_실적)'!D461</f>
        <v>0</v>
      </c>
      <c r="E385" s="795" t="str">
        <f>'23년(세부_실적)'!E461</f>
        <v>PSPN2-TYPE5H-V1-SR</v>
      </c>
      <c r="F385" s="903" t="str">
        <f>'23년(세부_실적)'!F461</f>
        <v>5QJ83-60002</v>
      </c>
      <c r="G385" s="902" t="str">
        <f>'23년(세부_실적)'!G461</f>
        <v>신</v>
      </c>
      <c r="H385" s="737" t="str">
        <f>'23년(세부_실적)'!H461</f>
        <v>QD</v>
      </c>
      <c r="I385" s="795">
        <f>'23년(세부_실적)'!I461</f>
        <v>21.9</v>
      </c>
      <c r="J385" s="865">
        <f>'23년(세부_실적)'!J461</f>
        <v>0</v>
      </c>
      <c r="K385" s="795">
        <f>'23년(세부_실적)'!K461</f>
        <v>21.9</v>
      </c>
      <c r="L385" s="741">
        <f>'23년(세부_실적)'!L461</f>
        <v>0</v>
      </c>
      <c r="M385" s="795">
        <f>'23년(세부_실적)'!M461</f>
        <v>21.9</v>
      </c>
      <c r="N385" s="741">
        <f>'23년(세부_실적)'!N461</f>
        <v>0</v>
      </c>
      <c r="O385" s="866">
        <f>'23년(세부_실적)'!O461</f>
        <v>21.9</v>
      </c>
      <c r="P385" s="865">
        <f>'23년(세부_실적)'!P461</f>
        <v>0</v>
      </c>
      <c r="Q385" s="742">
        <f>'23년(세부_실적)'!Q461</f>
        <v>7.1999999999999995E-2</v>
      </c>
      <c r="R385" s="576">
        <f>'23년(세부_실적)'!R461</f>
        <v>2.0502815039999995</v>
      </c>
    </row>
    <row r="386" spans="2:18" outlineLevel="1">
      <c r="B386" s="667">
        <f>'23년(세부_실적)'!B462</f>
        <v>0</v>
      </c>
      <c r="C386" s="684">
        <f>'23년(세부_실적)'!C462</f>
        <v>0</v>
      </c>
      <c r="D386" s="691">
        <f>'23년(세부_실적)'!D462</f>
        <v>0</v>
      </c>
      <c r="E386" s="795" t="str">
        <f>'23년(세부_실적)'!E462</f>
        <v>PSPN2-TYPE5H-V2-SR</v>
      </c>
      <c r="F386" s="903" t="str">
        <f>'23년(세부_실적)'!F462</f>
        <v>5QJ83-60003</v>
      </c>
      <c r="G386" s="902" t="str">
        <f>'23년(세부_실적)'!G462</f>
        <v>신</v>
      </c>
      <c r="H386" s="737" t="str">
        <f>'23년(세부_실적)'!H462</f>
        <v>QD</v>
      </c>
      <c r="I386" s="795">
        <f>'23년(세부_실적)'!I462</f>
        <v>20.04</v>
      </c>
      <c r="J386" s="865">
        <f>'23년(세부_실적)'!J462</f>
        <v>0</v>
      </c>
      <c r="K386" s="795">
        <f>'23년(세부_실적)'!K462</f>
        <v>20.04</v>
      </c>
      <c r="L386" s="741">
        <f>'23년(세부_실적)'!L462</f>
        <v>0</v>
      </c>
      <c r="M386" s="795">
        <f>'23년(세부_실적)'!M462</f>
        <v>20.04</v>
      </c>
      <c r="N386" s="741">
        <f>'23년(세부_실적)'!N462</f>
        <v>0</v>
      </c>
      <c r="O386" s="866">
        <f>'23년(세부_실적)'!O462</f>
        <v>20.04</v>
      </c>
      <c r="P386" s="865">
        <f>'23년(세부_실적)'!P462</f>
        <v>0</v>
      </c>
      <c r="Q386" s="742">
        <f>'23년(세부_실적)'!Q462</f>
        <v>10.466000000000001</v>
      </c>
      <c r="R386" s="576">
        <f>'23년(세부_실적)'!R462</f>
        <v>274.1966859744</v>
      </c>
    </row>
    <row r="387" spans="2:18" outlineLevel="1">
      <c r="B387" s="667">
        <f>'23년(세부_실적)'!B463</f>
        <v>0</v>
      </c>
      <c r="C387" s="684">
        <f>'23년(세부_실적)'!C463</f>
        <v>0</v>
      </c>
      <c r="D387" s="691">
        <f>'23년(세부_실적)'!D463</f>
        <v>0</v>
      </c>
      <c r="E387" s="795" t="str">
        <f>'23년(세부_실적)'!E463</f>
        <v>PSPN2-TYPE5H-V1 A-SR</v>
      </c>
      <c r="F387" s="903" t="str">
        <f>'23년(세부_실적)'!F463</f>
        <v>5QJ90-60014</v>
      </c>
      <c r="G387" s="902" t="str">
        <f>'23년(세부_실적)'!G463</f>
        <v>신</v>
      </c>
      <c r="H387" s="737" t="str">
        <f>'23년(세부_실적)'!H463</f>
        <v>QD</v>
      </c>
      <c r="I387" s="795">
        <f>'23년(세부_실적)'!I463</f>
        <v>24.45</v>
      </c>
      <c r="J387" s="865">
        <f>'23년(세부_실적)'!J463</f>
        <v>0</v>
      </c>
      <c r="K387" s="795">
        <f>'23년(세부_실적)'!K463</f>
        <v>24.45</v>
      </c>
      <c r="L387" s="741">
        <f>'23년(세부_실적)'!L463</f>
        <v>0</v>
      </c>
      <c r="M387" s="795">
        <f>'23년(세부_실적)'!M463</f>
        <v>24.45</v>
      </c>
      <c r="N387" s="741">
        <f>'23년(세부_실적)'!N463</f>
        <v>0</v>
      </c>
      <c r="O387" s="866">
        <f>'23년(세부_실적)'!O463</f>
        <v>24.45</v>
      </c>
      <c r="P387" s="865">
        <f>'23년(세부_실적)'!P463</f>
        <v>0</v>
      </c>
      <c r="Q387" s="742">
        <f>'23년(세부_실적)'!Q463</f>
        <v>6.0670000000000002</v>
      </c>
      <c r="R387" s="576">
        <f>'23년(세부_실적)'!R463</f>
        <v>194.57455624200003</v>
      </c>
    </row>
    <row r="388" spans="2:18" outlineLevel="1">
      <c r="B388" s="667">
        <f>'23년(세부_실적)'!B464</f>
        <v>0</v>
      </c>
      <c r="C388" s="684">
        <f>'23년(세부_실적)'!C464</f>
        <v>0</v>
      </c>
      <c r="D388" s="691">
        <f>'23년(세부_실적)'!D464</f>
        <v>0</v>
      </c>
      <c r="E388" s="795" t="str">
        <f>'23년(세부_실적)'!E464</f>
        <v>PSPN2-TYPE5H-V2 A-SR</v>
      </c>
      <c r="F388" s="903" t="str">
        <f>'23년(세부_실적)'!F464</f>
        <v>5QJ90-60015</v>
      </c>
      <c r="G388" s="902" t="str">
        <f>'23년(세부_실적)'!G464</f>
        <v>신</v>
      </c>
      <c r="H388" s="737" t="str">
        <f>'23년(세부_실적)'!H464</f>
        <v>QD</v>
      </c>
      <c r="I388" s="795">
        <f>'23년(세부_실적)'!I464</f>
        <v>21.75</v>
      </c>
      <c r="J388" s="865">
        <f>'23년(세부_실적)'!J464</f>
        <v>0</v>
      </c>
      <c r="K388" s="795">
        <f>'23년(세부_실적)'!K464</f>
        <v>21.75</v>
      </c>
      <c r="L388" s="741">
        <f>'23년(세부_실적)'!L464</f>
        <v>0</v>
      </c>
      <c r="M388" s="795">
        <f>'23년(세부_실적)'!M464</f>
        <v>21.75</v>
      </c>
      <c r="N388" s="741">
        <f>'23년(세부_실적)'!N464</f>
        <v>0</v>
      </c>
      <c r="O388" s="866">
        <f>'23년(세부_실적)'!O464</f>
        <v>21.75</v>
      </c>
      <c r="P388" s="865">
        <f>'23년(세부_실적)'!P464</f>
        <v>0</v>
      </c>
      <c r="Q388" s="742">
        <f>'23년(세부_실적)'!Q464</f>
        <v>16.373000000000001</v>
      </c>
      <c r="R388" s="576">
        <f>'23년(세부_실적)'!R464</f>
        <v>462.3719193375</v>
      </c>
    </row>
    <row r="389" spans="2:18" outlineLevel="1">
      <c r="B389" s="667">
        <f>'23년(세부_실적)'!B465</f>
        <v>0</v>
      </c>
      <c r="C389" s="684">
        <f>'23년(세부_실적)'!C465</f>
        <v>0</v>
      </c>
      <c r="D389" s="691">
        <f>'23년(세부_실적)'!D465</f>
        <v>0</v>
      </c>
      <c r="E389" s="795" t="str">
        <f>'23년(세부_실적)'!E465</f>
        <v>PSPN2-TYPE4H-V2</v>
      </c>
      <c r="F389" s="834" t="str">
        <f>'23년(세부_실적)'!F465</f>
        <v>248A</v>
      </c>
      <c r="G389" s="834" t="str">
        <f>'23년(세부_실적)'!G465</f>
        <v>구</v>
      </c>
      <c r="H389" s="737" t="str">
        <f>'23년(세부_실적)'!H465</f>
        <v>QD</v>
      </c>
      <c r="I389" s="795">
        <f>'23년(세부_실적)'!I465</f>
        <v>16.48</v>
      </c>
      <c r="J389" s="865">
        <f>'23년(세부_실적)'!J465</f>
        <v>0</v>
      </c>
      <c r="K389" s="795">
        <f>'23년(세부_실적)'!K465</f>
        <v>16.48</v>
      </c>
      <c r="L389" s="741">
        <f>'23년(세부_실적)'!L465</f>
        <v>0</v>
      </c>
      <c r="M389" s="795">
        <f>'23년(세부_실적)'!M465</f>
        <v>16.48</v>
      </c>
      <c r="N389" s="741">
        <f>'23년(세부_실적)'!N465</f>
        <v>0</v>
      </c>
      <c r="O389" s="866">
        <f>'23년(세부_실적)'!O465</f>
        <v>16.48</v>
      </c>
      <c r="P389" s="865">
        <f>'23년(세부_실적)'!P465</f>
        <v>0</v>
      </c>
      <c r="Q389" s="742">
        <f>'23년(세부_실적)'!Q465</f>
        <v>1.496</v>
      </c>
      <c r="R389" s="576">
        <f>'23년(세부_실적)'!R465</f>
        <v>32.101851462400006</v>
      </c>
    </row>
    <row r="390" spans="2:18" outlineLevel="1">
      <c r="B390" s="667">
        <f>'23년(세부_실적)'!B466</f>
        <v>0</v>
      </c>
      <c r="C390" s="684">
        <f>'23년(세부_실적)'!C466</f>
        <v>0</v>
      </c>
      <c r="D390" s="691">
        <f>'23년(세부_실적)'!D466</f>
        <v>0</v>
      </c>
      <c r="E390" s="677" t="str">
        <f>'23년(세부_실적)'!E466</f>
        <v>PSPN2-TYPE5H-V1</v>
      </c>
      <c r="F390" s="733" t="str">
        <f>'23년(세부_실적)'!F466</f>
        <v>249A</v>
      </c>
      <c r="G390" s="733" t="str">
        <f>'23년(세부_실적)'!G466</f>
        <v>구</v>
      </c>
      <c r="H390" s="679" t="str">
        <f>'23년(세부_실적)'!H466</f>
        <v>QD</v>
      </c>
      <c r="I390" s="677">
        <f>'23년(세부_실적)'!I466</f>
        <v>21.47</v>
      </c>
      <c r="J390" s="734">
        <f>'23년(세부_실적)'!J466</f>
        <v>0</v>
      </c>
      <c r="K390" s="677">
        <f>'23년(세부_실적)'!K466</f>
        <v>21.47</v>
      </c>
      <c r="L390" s="681">
        <f>'23년(세부_실적)'!L466</f>
        <v>0</v>
      </c>
      <c r="M390" s="677">
        <f>'23년(세부_실적)'!M466</f>
        <v>21.47</v>
      </c>
      <c r="N390" s="681">
        <f>'23년(세부_실적)'!N466</f>
        <v>0</v>
      </c>
      <c r="O390" s="735">
        <f>'23년(세부_실적)'!O466</f>
        <v>21.47</v>
      </c>
      <c r="P390" s="734">
        <f>'23년(세부_실적)'!P466</f>
        <v>0</v>
      </c>
      <c r="Q390" s="688">
        <f>'23년(세부_실적)'!Q466</f>
        <v>6.5060000000000002</v>
      </c>
      <c r="R390" s="575">
        <f>'23년(세부_실적)'!R466</f>
        <v>183.79842437699998</v>
      </c>
    </row>
    <row r="391" spans="2:18" outlineLevel="1">
      <c r="B391" s="667">
        <f>'23년(세부_실적)'!B467</f>
        <v>0</v>
      </c>
      <c r="C391" s="684">
        <f>'23년(세부_실적)'!C467</f>
        <v>0</v>
      </c>
      <c r="D391" s="714">
        <f>'23년(세부_실적)'!D467</f>
        <v>0</v>
      </c>
      <c r="E391" s="694" t="str">
        <f>'23년(세부_실적)'!E467</f>
        <v>PSPN2-TYPE5H-V2</v>
      </c>
      <c r="F391" s="813" t="str">
        <f>'23년(세부_실적)'!F467</f>
        <v>250A</v>
      </c>
      <c r="G391" s="813" t="str">
        <f>'23년(세부_실적)'!G467</f>
        <v>구</v>
      </c>
      <c r="H391" s="696" t="str">
        <f>'23년(세부_실적)'!H467</f>
        <v>QD</v>
      </c>
      <c r="I391" s="694">
        <f>'23년(세부_실적)'!I467</f>
        <v>18.36</v>
      </c>
      <c r="J391" s="814">
        <f>'23년(세부_실적)'!J467</f>
        <v>0</v>
      </c>
      <c r="K391" s="694">
        <f>'23년(세부_실적)'!K467</f>
        <v>18.36</v>
      </c>
      <c r="L391" s="697">
        <f>'23년(세부_실적)'!L467</f>
        <v>0</v>
      </c>
      <c r="M391" s="694">
        <f>'23년(세부_실적)'!M467</f>
        <v>18.36</v>
      </c>
      <c r="N391" s="697">
        <f>'23년(세부_실적)'!N467</f>
        <v>0</v>
      </c>
      <c r="O391" s="815">
        <f>'23년(세부_실적)'!O467</f>
        <v>18.36</v>
      </c>
      <c r="P391" s="814">
        <f>'23년(세부_실적)'!P467</f>
        <v>0</v>
      </c>
      <c r="Q391" s="699">
        <f>'23년(세부_실적)'!Q467</f>
        <v>2.992</v>
      </c>
      <c r="R391" s="577">
        <f>'23년(세부_실적)'!R467</f>
        <v>70.06933019520001</v>
      </c>
    </row>
    <row r="392" spans="2:18" outlineLevel="1">
      <c r="B392" s="676">
        <f>'23년(세부_실적)'!B468</f>
        <v>0</v>
      </c>
      <c r="C392" s="766" t="str">
        <f>'23년(세부_실적)'!C468</f>
        <v>제품계</v>
      </c>
      <c r="D392" s="712">
        <f>'23년(세부_실적)'!D468</f>
        <v>0</v>
      </c>
      <c r="E392" s="712">
        <f>'23년(세부_실적)'!E468</f>
        <v>0</v>
      </c>
      <c r="F392" s="712">
        <f>'23년(세부_실적)'!F468</f>
        <v>0</v>
      </c>
      <c r="G392" s="712">
        <f>'23년(세부_실적)'!G468</f>
        <v>0</v>
      </c>
      <c r="H392" s="790">
        <f>'23년(세부_실적)'!H468</f>
        <v>0</v>
      </c>
      <c r="I392" s="769">
        <f>'23년(세부_실적)'!I468</f>
        <v>0</v>
      </c>
      <c r="J392" s="770">
        <f>'23년(세부_실적)'!J468</f>
        <v>0</v>
      </c>
      <c r="K392" s="769">
        <f>'23년(세부_실적)'!K468</f>
        <v>0</v>
      </c>
      <c r="L392" s="769">
        <f>'23년(세부_실적)'!L468</f>
        <v>0</v>
      </c>
      <c r="M392" s="769">
        <f>'23년(세부_실적)'!M468</f>
        <v>0</v>
      </c>
      <c r="N392" s="769">
        <f>'23년(세부_실적)'!N468</f>
        <v>0</v>
      </c>
      <c r="O392" s="771">
        <f>'23년(세부_실적)'!O468</f>
        <v>0</v>
      </c>
      <c r="P392" s="770">
        <f>'23년(세부_실적)'!P468</f>
        <v>0</v>
      </c>
      <c r="Q392" s="791">
        <f>'23년(세부_실적)'!Q468</f>
        <v>299.94699999999995</v>
      </c>
      <c r="R392" s="791">
        <f>'23년(세부_실적)'!R468</f>
        <v>3505.9756805854008</v>
      </c>
    </row>
    <row r="393" spans="2:18" outlineLevel="1">
      <c r="B393" s="675">
        <f>'23년(세부_실적)'!B469</f>
        <v>0</v>
      </c>
      <c r="C393" s="904" t="str">
        <f>'23년(세부_실적)'!C469</f>
        <v>FDB</v>
      </c>
      <c r="D393" s="801" t="str">
        <f>'23년(세부_실적)'!D469</f>
        <v>Printer</v>
      </c>
      <c r="E393" s="866" t="str">
        <f>'23년(세부_실적)'!E469</f>
        <v>JADE-FDB-V1</v>
      </c>
      <c r="F393" s="905" t="str">
        <f>'23년(세부_실적)'!F469</f>
        <v>8GR94-60001</v>
      </c>
      <c r="G393" s="670" t="str">
        <f>'23년(세부_실적)'!G469</f>
        <v>구</v>
      </c>
      <c r="H393" s="670" t="str">
        <f>'23년(세부_실적)'!H469</f>
        <v>QD</v>
      </c>
      <c r="I393" s="677">
        <f>'23년(세부_실적)'!I469</f>
        <v>9.06</v>
      </c>
      <c r="J393" s="734">
        <f>'23년(세부_실적)'!J469</f>
        <v>0</v>
      </c>
      <c r="K393" s="677">
        <f>'23년(세부_실적)'!K469</f>
        <v>9.06</v>
      </c>
      <c r="L393" s="681">
        <f>'23년(세부_실적)'!L469</f>
        <v>0</v>
      </c>
      <c r="M393" s="677">
        <f>'23년(세부_실적)'!M469</f>
        <v>9.06</v>
      </c>
      <c r="N393" s="681">
        <f>'23년(세부_실적)'!N469</f>
        <v>0</v>
      </c>
      <c r="O393" s="735">
        <f>'23년(세부_실적)'!O469</f>
        <v>9.06</v>
      </c>
      <c r="P393" s="734">
        <f>'23년(세부_실적)'!P469</f>
        <v>0</v>
      </c>
      <c r="Q393" s="773">
        <f>'23년(세부_실적)'!Q469</f>
        <v>2.1440000000000001</v>
      </c>
      <c r="R393" s="774">
        <f>'23년(세부_실적)'!R469</f>
        <v>25.616912265600003</v>
      </c>
    </row>
    <row r="394" spans="2:18" outlineLevel="1">
      <c r="B394" s="675">
        <f>'23년(세부_실적)'!B470</f>
        <v>0</v>
      </c>
      <c r="C394" s="675">
        <f>'23년(세부_실적)'!C470</f>
        <v>0</v>
      </c>
      <c r="D394" s="667">
        <f>'23년(세부_실적)'!D470</f>
        <v>0</v>
      </c>
      <c r="E394" s="906" t="str">
        <f>'23년(세부_실적)'!E470</f>
        <v>JADE-FDB-V2</v>
      </c>
      <c r="F394" s="907" t="str">
        <f>'23년(세부_실적)'!F470</f>
        <v>8GR94-60002</v>
      </c>
      <c r="G394" s="696" t="str">
        <f>'23년(세부_실적)'!G470</f>
        <v>구</v>
      </c>
      <c r="H394" s="679" t="str">
        <f>'23년(세부_실적)'!H470</f>
        <v>QD</v>
      </c>
      <c r="I394" s="677">
        <f>'23년(세부_실적)'!I470</f>
        <v>8.7799999999999994</v>
      </c>
      <c r="J394" s="734">
        <f>'23년(세부_실적)'!J470</f>
        <v>0</v>
      </c>
      <c r="K394" s="677">
        <f>'23년(세부_실적)'!K470</f>
        <v>8.7799999999999994</v>
      </c>
      <c r="L394" s="681">
        <f>'23년(세부_실적)'!L470</f>
        <v>0</v>
      </c>
      <c r="M394" s="677">
        <f>'23년(세부_실적)'!M470</f>
        <v>8.7799999999999994</v>
      </c>
      <c r="N394" s="681">
        <f>'23년(세부_실적)'!N470</f>
        <v>0</v>
      </c>
      <c r="O394" s="735">
        <f>'23년(세부_실적)'!O470</f>
        <v>8.7799999999999994</v>
      </c>
      <c r="P394" s="734">
        <f>'23년(세부_실적)'!P470</f>
        <v>0</v>
      </c>
      <c r="Q394" s="688">
        <f>'23년(세부_실적)'!Q470</f>
        <v>2.202</v>
      </c>
      <c r="R394" s="575">
        <f>'23년(세부_실적)'!R470</f>
        <v>24.529668657600002</v>
      </c>
    </row>
    <row r="395" spans="2:18" outlineLevel="1">
      <c r="B395" s="718">
        <f>'23년(세부_실적)'!B471</f>
        <v>0</v>
      </c>
      <c r="C395" s="719" t="str">
        <f>'23년(세부_실적)'!C471</f>
        <v>제품계</v>
      </c>
      <c r="D395" s="746">
        <f>'23년(세부_실적)'!D471</f>
        <v>0</v>
      </c>
      <c r="E395" s="746">
        <f>'23년(세부_실적)'!E471</f>
        <v>0</v>
      </c>
      <c r="F395" s="746">
        <f>'23년(세부_실적)'!F471</f>
        <v>0</v>
      </c>
      <c r="G395" s="746">
        <f>'23년(세부_실적)'!G471</f>
        <v>0</v>
      </c>
      <c r="H395" s="747">
        <f>'23년(세부_실적)'!H471</f>
        <v>0</v>
      </c>
      <c r="I395" s="748">
        <f>'23년(세부_실적)'!I471</f>
        <v>0</v>
      </c>
      <c r="J395" s="749">
        <f>'23년(세부_실적)'!J471</f>
        <v>0</v>
      </c>
      <c r="K395" s="748">
        <f>'23년(세부_실적)'!K471</f>
        <v>0</v>
      </c>
      <c r="L395" s="748">
        <f>'23년(세부_실적)'!L471</f>
        <v>0</v>
      </c>
      <c r="M395" s="748">
        <f>'23년(세부_실적)'!M471</f>
        <v>0</v>
      </c>
      <c r="N395" s="748">
        <f>'23년(세부_실적)'!N471</f>
        <v>0</v>
      </c>
      <c r="O395" s="751">
        <f>'23년(세부_실적)'!O471</f>
        <v>0</v>
      </c>
      <c r="P395" s="749">
        <f>'23년(세부_실적)'!P471</f>
        <v>0</v>
      </c>
      <c r="Q395" s="752">
        <f>'23년(세부_실적)'!Q471</f>
        <v>4.3460000000000001</v>
      </c>
      <c r="R395" s="752">
        <f>'23년(세부_실적)'!R471</f>
        <v>50.146580923200005</v>
      </c>
    </row>
    <row r="396" spans="2:18" outlineLevel="1">
      <c r="B396" s="675" t="e">
        <f>'23년(세부_실적)'!#REF!</f>
        <v>#REF!</v>
      </c>
      <c r="C396" s="908" t="e">
        <f>'23년(세부_실적)'!#REF!</f>
        <v>#REF!</v>
      </c>
      <c r="D396" s="801" t="e">
        <f>'23년(세부_실적)'!#REF!</f>
        <v>#REF!</v>
      </c>
      <c r="E396" s="866" t="e">
        <f>'23년(세부_실적)'!#REF!</f>
        <v>#REF!</v>
      </c>
      <c r="F396" s="909" t="e">
        <f>'23년(세부_실적)'!#REF!</f>
        <v>#REF!</v>
      </c>
      <c r="G396" s="811" t="e">
        <f>'23년(세부_실적)'!#REF!</f>
        <v>#REF!</v>
      </c>
      <c r="H396" s="670" t="e">
        <f>'23년(세부_실적)'!#REF!</f>
        <v>#REF!</v>
      </c>
      <c r="I396" s="677" t="e">
        <f>'23년(세부_실적)'!#REF!</f>
        <v>#REF!</v>
      </c>
      <c r="J396" s="734" t="e">
        <f>'23년(세부_실적)'!#REF!</f>
        <v>#REF!</v>
      </c>
      <c r="K396" s="677" t="e">
        <f>'23년(세부_실적)'!#REF!</f>
        <v>#REF!</v>
      </c>
      <c r="L396" s="681" t="e">
        <f>'23년(세부_실적)'!#REF!</f>
        <v>#REF!</v>
      </c>
      <c r="M396" s="677" t="e">
        <f>'23년(세부_실적)'!#REF!</f>
        <v>#REF!</v>
      </c>
      <c r="N396" s="681" t="e">
        <f>'23년(세부_실적)'!#REF!</f>
        <v>#REF!</v>
      </c>
      <c r="O396" s="735" t="e">
        <f>'23년(세부_실적)'!#REF!</f>
        <v>#REF!</v>
      </c>
      <c r="P396" s="734" t="e">
        <f>'23년(세부_실적)'!#REF!</f>
        <v>#REF!</v>
      </c>
      <c r="Q396" s="773" t="e">
        <f>'23년(세부_실적)'!#REF!</f>
        <v>#REF!</v>
      </c>
      <c r="R396" s="774" t="e">
        <f>'23년(세부_실적)'!#REF!</f>
        <v>#REF!</v>
      </c>
    </row>
    <row r="397" spans="2:18" outlineLevel="1">
      <c r="B397" s="675">
        <f>'23년(세부_실적)'!B472</f>
        <v>0</v>
      </c>
      <c r="C397" s="675" t="str">
        <f>'23년(세부_실적)'!C472</f>
        <v>HVPS+SMPS</v>
      </c>
      <c r="D397" s="667" t="str">
        <f>'23년(세부_실적)'!D472</f>
        <v>Printer</v>
      </c>
      <c r="E397" s="866" t="str">
        <f>'23년(세부_실적)'!E472</f>
        <v>X-MEN-V1</v>
      </c>
      <c r="F397" s="733" t="str">
        <f>'23년(세부_실적)'!F472</f>
        <v>253A</v>
      </c>
      <c r="G397" s="733" t="str">
        <f>'23년(세부_실적)'!G472</f>
        <v>구</v>
      </c>
      <c r="H397" s="679" t="str">
        <f>'23년(세부_실적)'!H472</f>
        <v>QD</v>
      </c>
      <c r="I397" s="677">
        <f>'23년(세부_실적)'!I472</f>
        <v>9.75</v>
      </c>
      <c r="J397" s="734">
        <f>'23년(세부_실적)'!J472</f>
        <v>0</v>
      </c>
      <c r="K397" s="677">
        <f>'23년(세부_실적)'!K472</f>
        <v>9.75</v>
      </c>
      <c r="L397" s="681">
        <f>'23년(세부_실적)'!L472</f>
        <v>0</v>
      </c>
      <c r="M397" s="677">
        <f>'23년(세부_실적)'!M472</f>
        <v>9.75</v>
      </c>
      <c r="N397" s="681">
        <f>'23년(세부_실적)'!N472</f>
        <v>0</v>
      </c>
      <c r="O397" s="735">
        <f>'23년(세부_실적)'!O472</f>
        <v>9.75</v>
      </c>
      <c r="P397" s="734">
        <f>'23년(세부_실적)'!P472</f>
        <v>0</v>
      </c>
      <c r="Q397" s="688">
        <f>'23년(세부_실적)'!Q472</f>
        <v>0</v>
      </c>
      <c r="R397" s="575">
        <f>'23년(세부_실적)'!R472</f>
        <v>0</v>
      </c>
    </row>
    <row r="398" spans="2:18" outlineLevel="1">
      <c r="B398" s="675" t="e">
        <f>'23년(세부_실적)'!#REF!</f>
        <v>#REF!</v>
      </c>
      <c r="C398" s="675" t="e">
        <f>'23년(세부_실적)'!#REF!</f>
        <v>#REF!</v>
      </c>
      <c r="D398" s="675" t="e">
        <f>'23년(세부_실적)'!#REF!</f>
        <v>#REF!</v>
      </c>
      <c r="E398" s="866" t="e">
        <f>'23년(세부_실적)'!#REF!</f>
        <v>#REF!</v>
      </c>
      <c r="F398" s="909" t="e">
        <f>'23년(세부_실적)'!#REF!</f>
        <v>#REF!</v>
      </c>
      <c r="G398" s="733" t="e">
        <f>'23년(세부_실적)'!#REF!</f>
        <v>#REF!</v>
      </c>
      <c r="H398" s="680" t="e">
        <f>'23년(세부_실적)'!#REF!</f>
        <v>#REF!</v>
      </c>
      <c r="I398" s="677" t="e">
        <f>'23년(세부_실적)'!#REF!</f>
        <v>#REF!</v>
      </c>
      <c r="J398" s="734" t="e">
        <f>'23년(세부_실적)'!#REF!</f>
        <v>#REF!</v>
      </c>
      <c r="K398" s="677" t="e">
        <f>'23년(세부_실적)'!#REF!</f>
        <v>#REF!</v>
      </c>
      <c r="L398" s="681" t="e">
        <f>'23년(세부_실적)'!#REF!</f>
        <v>#REF!</v>
      </c>
      <c r="M398" s="677" t="e">
        <f>'23년(세부_실적)'!#REF!</f>
        <v>#REF!</v>
      </c>
      <c r="N398" s="681" t="e">
        <f>'23년(세부_실적)'!#REF!</f>
        <v>#REF!</v>
      </c>
      <c r="O398" s="735" t="e">
        <f>'23년(세부_실적)'!#REF!</f>
        <v>#REF!</v>
      </c>
      <c r="P398" s="734" t="e">
        <f>'23년(세부_실적)'!#REF!</f>
        <v>#REF!</v>
      </c>
      <c r="Q398" s="683" t="e">
        <f>'23년(세부_실적)'!#REF!</f>
        <v>#REF!</v>
      </c>
      <c r="R398" s="578" t="e">
        <f>'23년(세부_실적)'!#REF!</f>
        <v>#REF!</v>
      </c>
    </row>
    <row r="399" spans="2:18" outlineLevel="1">
      <c r="B399" s="675">
        <f>'23년(세부_실적)'!B473</f>
        <v>0</v>
      </c>
      <c r="C399" s="675">
        <f>'23년(세부_실적)'!C473</f>
        <v>0</v>
      </c>
      <c r="D399" s="667">
        <f>'23년(세부_실적)'!D473</f>
        <v>0</v>
      </c>
      <c r="E399" s="866" t="str">
        <f>'23년(세부_실적)'!E473</f>
        <v>X-MEN-V2</v>
      </c>
      <c r="F399" s="733" t="str">
        <f>'23년(세부_실적)'!F473</f>
        <v>254A</v>
      </c>
      <c r="G399" s="733" t="str">
        <f>'23년(세부_실적)'!G473</f>
        <v>구</v>
      </c>
      <c r="H399" s="679" t="str">
        <f>'23년(세부_실적)'!H473</f>
        <v>QD</v>
      </c>
      <c r="I399" s="677">
        <f>'23년(세부_실적)'!I473</f>
        <v>9.65</v>
      </c>
      <c r="J399" s="734">
        <f>'23년(세부_실적)'!J473</f>
        <v>0</v>
      </c>
      <c r="K399" s="677">
        <f>'23년(세부_실적)'!K473</f>
        <v>9.65</v>
      </c>
      <c r="L399" s="681">
        <f>'23년(세부_실적)'!L473</f>
        <v>0</v>
      </c>
      <c r="M399" s="677">
        <f>'23년(세부_실적)'!M473</f>
        <v>9.65</v>
      </c>
      <c r="N399" s="681">
        <f>'23년(세부_실적)'!N473</f>
        <v>0</v>
      </c>
      <c r="O399" s="735">
        <f>'23년(세부_실적)'!O473</f>
        <v>9.65</v>
      </c>
      <c r="P399" s="734">
        <f>'23년(세부_실적)'!P473</f>
        <v>0</v>
      </c>
      <c r="Q399" s="688">
        <f>'23년(세부_실적)'!Q473</f>
        <v>0</v>
      </c>
      <c r="R399" s="575">
        <f>'23년(세부_실적)'!R473</f>
        <v>0</v>
      </c>
    </row>
    <row r="400" spans="2:18" outlineLevel="1">
      <c r="B400" s="675" t="e">
        <f>'23년(세부_실적)'!#REF!</f>
        <v>#REF!</v>
      </c>
      <c r="C400" s="675" t="e">
        <f>'23년(세부_실적)'!#REF!</f>
        <v>#REF!</v>
      </c>
      <c r="D400" s="675" t="e">
        <f>'23년(세부_실적)'!#REF!</f>
        <v>#REF!</v>
      </c>
      <c r="E400" s="866" t="e">
        <f>'23년(세부_실적)'!#REF!</f>
        <v>#REF!</v>
      </c>
      <c r="F400" s="909" t="e">
        <f>'23년(세부_실적)'!#REF!</f>
        <v>#REF!</v>
      </c>
      <c r="G400" s="733" t="e">
        <f>'23년(세부_실적)'!#REF!</f>
        <v>#REF!</v>
      </c>
      <c r="H400" s="680" t="e">
        <f>'23년(세부_실적)'!#REF!</f>
        <v>#REF!</v>
      </c>
      <c r="I400" s="677" t="e">
        <f>'23년(세부_실적)'!#REF!</f>
        <v>#REF!</v>
      </c>
      <c r="J400" s="734" t="e">
        <f>'23년(세부_실적)'!#REF!</f>
        <v>#REF!</v>
      </c>
      <c r="K400" s="677" t="e">
        <f>'23년(세부_실적)'!#REF!</f>
        <v>#REF!</v>
      </c>
      <c r="L400" s="681" t="e">
        <f>'23년(세부_실적)'!#REF!</f>
        <v>#REF!</v>
      </c>
      <c r="M400" s="677" t="e">
        <f>'23년(세부_실적)'!#REF!</f>
        <v>#REF!</v>
      </c>
      <c r="N400" s="681" t="e">
        <f>'23년(세부_실적)'!#REF!</f>
        <v>#REF!</v>
      </c>
      <c r="O400" s="735" t="e">
        <f>'23년(세부_실적)'!#REF!</f>
        <v>#REF!</v>
      </c>
      <c r="P400" s="734" t="e">
        <f>'23년(세부_실적)'!#REF!</f>
        <v>#REF!</v>
      </c>
      <c r="Q400" s="683" t="e">
        <f>'23년(세부_실적)'!#REF!</f>
        <v>#REF!</v>
      </c>
      <c r="R400" s="578" t="e">
        <f>'23년(세부_실적)'!#REF!</f>
        <v>#REF!</v>
      </c>
    </row>
    <row r="401" spans="2:18" outlineLevel="1">
      <c r="B401" s="675">
        <f>'23년(세부_실적)'!B474</f>
        <v>0</v>
      </c>
      <c r="C401" s="709">
        <f>'23년(세부_실적)'!C474</f>
        <v>0</v>
      </c>
      <c r="D401" s="812">
        <f>'23년(세부_실적)'!D474</f>
        <v>0</v>
      </c>
      <c r="E401" s="694" t="str">
        <f>'23년(세부_실적)'!E474</f>
        <v>X-MEN-V2I</v>
      </c>
      <c r="F401" s="813" t="str">
        <f>'23년(세부_실적)'!F474</f>
        <v>254B</v>
      </c>
      <c r="G401" s="910" t="str">
        <f>'23년(세부_실적)'!G474</f>
        <v>구</v>
      </c>
      <c r="H401" s="713" t="str">
        <f>'23년(세부_실적)'!H474</f>
        <v>QD</v>
      </c>
      <c r="I401" s="694">
        <f>'23년(세부_실적)'!I474</f>
        <v>10.62</v>
      </c>
      <c r="J401" s="814">
        <f>'23년(세부_실적)'!J474</f>
        <v>0</v>
      </c>
      <c r="K401" s="694">
        <f>'23년(세부_실적)'!K474</f>
        <v>10.62</v>
      </c>
      <c r="L401" s="697">
        <f>'23년(세부_실적)'!L474</f>
        <v>0</v>
      </c>
      <c r="M401" s="694">
        <f>'23년(세부_실적)'!M474</f>
        <v>10.62</v>
      </c>
      <c r="N401" s="697">
        <f>'23년(세부_실적)'!N474</f>
        <v>0</v>
      </c>
      <c r="O401" s="815">
        <f>'23년(세부_실적)'!O474</f>
        <v>10.62</v>
      </c>
      <c r="P401" s="814">
        <f>'23년(세부_실적)'!P474</f>
        <v>0</v>
      </c>
      <c r="Q401" s="776">
        <f>'23년(세부_실적)'!Q474</f>
        <v>0</v>
      </c>
      <c r="R401" s="580">
        <f>'23년(세부_실적)'!R474</f>
        <v>0</v>
      </c>
    </row>
    <row r="402" spans="2:18" outlineLevel="1">
      <c r="B402" s="718">
        <f>'23년(세부_실적)'!B475</f>
        <v>0</v>
      </c>
      <c r="C402" s="719" t="str">
        <f>'23년(세부_실적)'!C475</f>
        <v>제품계</v>
      </c>
      <c r="D402" s="746">
        <f>'23년(세부_실적)'!D475</f>
        <v>0</v>
      </c>
      <c r="E402" s="746">
        <f>'23년(세부_실적)'!E475</f>
        <v>0</v>
      </c>
      <c r="F402" s="746">
        <f>'23년(세부_실적)'!F475</f>
        <v>0</v>
      </c>
      <c r="G402" s="746">
        <f>'23년(세부_실적)'!G475</f>
        <v>0</v>
      </c>
      <c r="H402" s="747">
        <f>'23년(세부_실적)'!H475</f>
        <v>0</v>
      </c>
      <c r="I402" s="748">
        <f>'23년(세부_실적)'!I475</f>
        <v>0</v>
      </c>
      <c r="J402" s="749">
        <f>'23년(세부_실적)'!J475</f>
        <v>0</v>
      </c>
      <c r="K402" s="748">
        <f>'23년(세부_실적)'!K475</f>
        <v>0</v>
      </c>
      <c r="L402" s="748">
        <f>'23년(세부_실적)'!L475</f>
        <v>0</v>
      </c>
      <c r="M402" s="748">
        <f>'23년(세부_실적)'!M475</f>
        <v>0</v>
      </c>
      <c r="N402" s="748">
        <f>'23년(세부_실적)'!N475</f>
        <v>0</v>
      </c>
      <c r="O402" s="751">
        <f>'23년(세부_실적)'!O475</f>
        <v>0</v>
      </c>
      <c r="P402" s="749">
        <f>'23년(세부_실적)'!P475</f>
        <v>0</v>
      </c>
      <c r="Q402" s="752">
        <f>'23년(세부_실적)'!Q475</f>
        <v>0</v>
      </c>
      <c r="R402" s="752">
        <f>'23년(세부_실적)'!R475</f>
        <v>0</v>
      </c>
    </row>
    <row r="403" spans="2:18" outlineLevel="1">
      <c r="B403" s="816" t="str">
        <f>'23년(세부_실적)'!B476</f>
        <v>거래선 계</v>
      </c>
      <c r="C403" s="817">
        <f>'23년(세부_실적)'!C476</f>
        <v>0</v>
      </c>
      <c r="D403" s="817">
        <f>'23년(세부_실적)'!D476</f>
        <v>0</v>
      </c>
      <c r="E403" s="817">
        <f>'23년(세부_실적)'!E476</f>
        <v>0</v>
      </c>
      <c r="F403" s="817">
        <f>'23년(세부_실적)'!F476</f>
        <v>0</v>
      </c>
      <c r="G403" s="817">
        <f>'23년(세부_실적)'!G476</f>
        <v>0</v>
      </c>
      <c r="H403" s="818">
        <f>'23년(세부_실적)'!H476</f>
        <v>0</v>
      </c>
      <c r="I403" s="911">
        <f>'23년(세부_실적)'!I476</f>
        <v>0</v>
      </c>
      <c r="J403" s="912">
        <f>'23년(세부_실적)'!J476</f>
        <v>0</v>
      </c>
      <c r="K403" s="911">
        <f>'23년(세부_실적)'!K476</f>
        <v>0</v>
      </c>
      <c r="L403" s="911">
        <f>'23년(세부_실적)'!L476</f>
        <v>0</v>
      </c>
      <c r="M403" s="911">
        <f>'23년(세부_실적)'!M476</f>
        <v>0</v>
      </c>
      <c r="N403" s="911">
        <f>'23년(세부_실적)'!N476</f>
        <v>0</v>
      </c>
      <c r="O403" s="913">
        <f>'23년(세부_실적)'!O476</f>
        <v>0</v>
      </c>
      <c r="P403" s="912">
        <f>'23년(세부_실적)'!P476</f>
        <v>0</v>
      </c>
      <c r="Q403" s="822">
        <f>'23년(세부_실적)'!Q476</f>
        <v>394.89399999999989</v>
      </c>
      <c r="R403" s="822">
        <f>'23년(세부_실적)'!R476</f>
        <v>5284.5844823698008</v>
      </c>
    </row>
    <row r="404" spans="2:18" outlineLevel="1" collapsed="1">
      <c r="B404" s="691" t="str">
        <f>'23년(세부_실적)'!B477</f>
        <v>삼성 IM</v>
      </c>
      <c r="C404" s="801" t="str">
        <f>'23년(세부_실적)'!C477</f>
        <v>Adaptor</v>
      </c>
      <c r="D404" s="801" t="str">
        <f>'23년(세부_실적)'!D477</f>
        <v>N/PC</v>
      </c>
      <c r="E404" s="672" t="str">
        <f>'23년(세부_실적)'!E477</f>
        <v>A65PD_TPN</v>
      </c>
      <c r="F404" s="670" t="str">
        <f>'23년(세부_실적)'!F477</f>
        <v>361A</v>
      </c>
      <c r="G404" s="670" t="str">
        <f>'23년(세부_실적)'!G477</f>
        <v>구</v>
      </c>
      <c r="H404" s="670" t="str">
        <f>'23년(세부_실적)'!H477</f>
        <v>SY</v>
      </c>
      <c r="I404" s="672">
        <f>'23년(세부_실적)'!I477</f>
        <v>11.85</v>
      </c>
      <c r="J404" s="838">
        <f>'23년(세부_실적)'!J477</f>
        <v>0</v>
      </c>
      <c r="K404" s="672">
        <f>'23년(세부_실적)'!K477</f>
        <v>0</v>
      </c>
      <c r="L404" s="673">
        <f>'23년(세부_실적)'!L477</f>
        <v>0</v>
      </c>
      <c r="M404" s="672">
        <f>'23년(세부_실적)'!M477</f>
        <v>0</v>
      </c>
      <c r="N404" s="673">
        <f>'23년(세부_실적)'!N477</f>
        <v>0</v>
      </c>
      <c r="O404" s="672">
        <f>'23년(세부_실적)'!O477</f>
        <v>0</v>
      </c>
      <c r="P404" s="838">
        <f>'23년(세부_실적)'!P477</f>
        <v>0</v>
      </c>
      <c r="Q404" s="773">
        <f>'23년(세부_실적)'!Q477</f>
        <v>0</v>
      </c>
      <c r="R404" s="774">
        <f>'23년(세부_실적)'!R477</f>
        <v>0</v>
      </c>
    </row>
    <row r="405" spans="2:18" outlineLevel="1">
      <c r="B405" s="691">
        <f>'23년(세부_실적)'!B478</f>
        <v>0</v>
      </c>
      <c r="C405" s="691">
        <f>'23년(세부_실적)'!C478</f>
        <v>0</v>
      </c>
      <c r="D405" s="691">
        <f>'23년(세부_실적)'!D478</f>
        <v>0</v>
      </c>
      <c r="E405" s="677" t="str">
        <f>'23년(세부_실적)'!E478</f>
        <v>A65PD_TPN EU</v>
      </c>
      <c r="F405" s="679" t="str">
        <f>'23년(세부_실적)'!F478</f>
        <v>361B</v>
      </c>
      <c r="G405" s="757" t="str">
        <f>'23년(세부_실적)'!G478</f>
        <v>구</v>
      </c>
      <c r="H405" s="757" t="str">
        <f>'23년(세부_실적)'!H478</f>
        <v>SY</v>
      </c>
      <c r="I405" s="781">
        <f>'23년(세부_실적)'!I478</f>
        <v>11.85</v>
      </c>
      <c r="J405" s="775">
        <f>'23년(세부_실적)'!J478</f>
        <v>0</v>
      </c>
      <c r="K405" s="781">
        <f>'23년(세부_실적)'!K478</f>
        <v>0</v>
      </c>
      <c r="L405" s="782">
        <f>'23년(세부_실적)'!L478</f>
        <v>0</v>
      </c>
      <c r="M405" s="781">
        <f>'23년(세부_실적)'!M478</f>
        <v>0</v>
      </c>
      <c r="N405" s="782">
        <f>'23년(세부_실적)'!N478</f>
        <v>0</v>
      </c>
      <c r="O405" s="781">
        <f>'23년(세부_실적)'!O478</f>
        <v>0</v>
      </c>
      <c r="P405" s="775">
        <f>'23년(세부_실적)'!P478</f>
        <v>0</v>
      </c>
      <c r="Q405" s="783">
        <f>'23년(세부_실적)'!Q478</f>
        <v>0</v>
      </c>
      <c r="R405" s="581">
        <f>'23년(세부_실적)'!R478</f>
        <v>0</v>
      </c>
    </row>
    <row r="406" spans="2:18" outlineLevel="1">
      <c r="B406" s="691">
        <f>'23년(세부_실적)'!B479</f>
        <v>0</v>
      </c>
      <c r="C406" s="691">
        <f>'23년(세부_실적)'!C479</f>
        <v>0</v>
      </c>
      <c r="D406" s="691">
        <f>'23년(세부_실적)'!D479</f>
        <v>0</v>
      </c>
      <c r="E406" s="714" t="str">
        <f>'23년(세부_실적)'!E479</f>
        <v>A6019N_APN</v>
      </c>
      <c r="F406" s="713" t="str">
        <f>'23년(세부_실적)'!F479</f>
        <v>373A</v>
      </c>
      <c r="G406" s="762" t="str">
        <f>'23년(세부_실적)'!G479</f>
        <v>신</v>
      </c>
      <c r="H406" s="713" t="str">
        <f>'23년(세부_실적)'!H479</f>
        <v>SY</v>
      </c>
      <c r="I406" s="714">
        <f>'23년(세부_실적)'!I479</f>
        <v>9.9700000000000006</v>
      </c>
      <c r="J406" s="877">
        <f>'23년(세부_실적)'!J479</f>
        <v>0</v>
      </c>
      <c r="K406" s="714">
        <f>'23년(세부_실적)'!K479</f>
        <v>0</v>
      </c>
      <c r="L406" s="715">
        <f>'23년(세부_실적)'!L479</f>
        <v>0</v>
      </c>
      <c r="M406" s="714">
        <f>'23년(세부_실적)'!M479</f>
        <v>0</v>
      </c>
      <c r="N406" s="715">
        <f>'23년(세부_실적)'!N479</f>
        <v>0</v>
      </c>
      <c r="O406" s="714">
        <f>'23년(세부_실적)'!O479</f>
        <v>0</v>
      </c>
      <c r="P406" s="877">
        <f>'23년(세부_실적)'!P479</f>
        <v>0</v>
      </c>
      <c r="Q406" s="776">
        <f>'23년(세부_실적)'!Q479</f>
        <v>0</v>
      </c>
      <c r="R406" s="580">
        <f>'23년(세부_실적)'!R479</f>
        <v>0</v>
      </c>
    </row>
    <row r="407" spans="2:18" outlineLevel="1">
      <c r="B407" s="816" t="str">
        <f>'23년(세부_실적)'!B480</f>
        <v>거래선 계</v>
      </c>
      <c r="C407" s="817">
        <f>'23년(세부_실적)'!C480</f>
        <v>0</v>
      </c>
      <c r="D407" s="817">
        <f>'23년(세부_실적)'!D480</f>
        <v>0</v>
      </c>
      <c r="E407" s="817">
        <f>'23년(세부_실적)'!E480</f>
        <v>0</v>
      </c>
      <c r="F407" s="817">
        <f>'23년(세부_실적)'!F480</f>
        <v>0</v>
      </c>
      <c r="G407" s="817">
        <f>'23년(세부_실적)'!G480</f>
        <v>0</v>
      </c>
      <c r="H407" s="818">
        <f>'23년(세부_실적)'!H480</f>
        <v>0</v>
      </c>
      <c r="I407" s="890">
        <f>'23년(세부_실적)'!I480</f>
        <v>0</v>
      </c>
      <c r="J407" s="820">
        <f>'23년(세부_실적)'!J480</f>
        <v>0</v>
      </c>
      <c r="K407" s="890">
        <f>'23년(세부_실적)'!K480</f>
        <v>0</v>
      </c>
      <c r="L407" s="819">
        <f>'23년(세부_실적)'!L480</f>
        <v>0</v>
      </c>
      <c r="M407" s="890">
        <f>'23년(세부_실적)'!M480</f>
        <v>0</v>
      </c>
      <c r="N407" s="819">
        <f>'23년(세부_실적)'!N480</f>
        <v>0</v>
      </c>
      <c r="O407" s="891">
        <f>'23년(세부_실적)'!O480</f>
        <v>0</v>
      </c>
      <c r="P407" s="820">
        <f>'23년(세부_실적)'!P480</f>
        <v>0</v>
      </c>
      <c r="Q407" s="822">
        <f>'23년(세부_실적)'!Q480</f>
        <v>0</v>
      </c>
      <c r="R407" s="822">
        <f>'23년(세부_실적)'!R480</f>
        <v>0</v>
      </c>
    </row>
    <row r="408" spans="2:18" outlineLevel="1">
      <c r="B408" s="675" t="str">
        <f>'23년(세부_실적)'!B481</f>
        <v>한화테크윈</v>
      </c>
      <c r="C408" s="675" t="str">
        <f>'23년(세부_실적)'!C481</f>
        <v>PD-Board</v>
      </c>
      <c r="D408" s="675" t="str">
        <f>'23년(세부_실적)'!D481</f>
        <v>CCTV</v>
      </c>
      <c r="E408" s="668" t="str">
        <f>'23년(세부_실적)'!E481</f>
        <v>PWL2204STCCM</v>
      </c>
      <c r="F408" s="853" t="str">
        <f>'23년(세부_실적)'!F481</f>
        <v>557A</v>
      </c>
      <c r="G408" s="853" t="str">
        <f>'23년(세부_실적)'!G481</f>
        <v>구</v>
      </c>
      <c r="H408" s="671" t="str">
        <f>'23년(세부_실적)'!H481</f>
        <v>QD</v>
      </c>
      <c r="I408" s="672">
        <f>'23년(세부_실적)'!I481</f>
        <v>7</v>
      </c>
      <c r="J408" s="838">
        <f>'23년(세부_실적)'!J481</f>
        <v>0</v>
      </c>
      <c r="K408" s="672">
        <f>'23년(세부_실적)'!K481</f>
        <v>7</v>
      </c>
      <c r="L408" s="673">
        <f>'23년(세부_실적)'!L481</f>
        <v>0</v>
      </c>
      <c r="M408" s="672">
        <f>'23년(세부_실적)'!M481</f>
        <v>0</v>
      </c>
      <c r="N408" s="673">
        <f>'23년(세부_실적)'!N481</f>
        <v>0</v>
      </c>
      <c r="O408" s="839">
        <f>'23년(세부_실적)'!O481</f>
        <v>0</v>
      </c>
      <c r="P408" s="838">
        <f>'23년(세부_실적)'!P481</f>
        <v>0</v>
      </c>
      <c r="Q408" s="674">
        <f>'23년(세부_실적)'!Q481</f>
        <v>0</v>
      </c>
      <c r="R408" s="574">
        <f>'23년(세부_실적)'!R481</f>
        <v>0</v>
      </c>
    </row>
    <row r="409" spans="2:18" outlineLevel="1">
      <c r="B409" s="675">
        <f>'23년(세부_실적)'!B482</f>
        <v>0</v>
      </c>
      <c r="C409" s="675">
        <f>'23년(세부_실적)'!C482</f>
        <v>0</v>
      </c>
      <c r="D409" s="675">
        <f>'23년(세부_실적)'!D482</f>
        <v>0</v>
      </c>
      <c r="E409" s="682" t="str">
        <f>'23년(세부_실적)'!E482</f>
        <v>PN22-220A</v>
      </c>
      <c r="F409" s="842" t="str">
        <f>'23년(세부_실적)'!F482</f>
        <v>220A</v>
      </c>
      <c r="G409" s="842" t="str">
        <f>'23년(세부_실적)'!G482</f>
        <v>구</v>
      </c>
      <c r="H409" s="680" t="str">
        <f>'23년(세부_실적)'!H482</f>
        <v>QD</v>
      </c>
      <c r="I409" s="677">
        <f>'23년(세부_실적)'!I482</f>
        <v>7.04</v>
      </c>
      <c r="J409" s="734">
        <f>'23년(세부_실적)'!J482</f>
        <v>0</v>
      </c>
      <c r="K409" s="677">
        <f>'23년(세부_실적)'!K482</f>
        <v>7.04</v>
      </c>
      <c r="L409" s="681">
        <f>'23년(세부_실적)'!L482</f>
        <v>0</v>
      </c>
      <c r="M409" s="677">
        <f>'23년(세부_실적)'!M482</f>
        <v>0</v>
      </c>
      <c r="N409" s="681">
        <f>'23년(세부_실적)'!N482</f>
        <v>0</v>
      </c>
      <c r="O409" s="735">
        <f>'23년(세부_실적)'!O482</f>
        <v>0</v>
      </c>
      <c r="P409" s="734">
        <f>'23년(세부_실적)'!P482</f>
        <v>0</v>
      </c>
      <c r="Q409" s="683">
        <f>'23년(세부_실적)'!Q482</f>
        <v>0</v>
      </c>
      <c r="R409" s="578">
        <f>'23년(세부_실적)'!R482</f>
        <v>0</v>
      </c>
    </row>
    <row r="410" spans="2:18" outlineLevel="1">
      <c r="B410" s="675">
        <f>'23년(세부_실적)'!B483</f>
        <v>0</v>
      </c>
      <c r="C410" s="675">
        <f>'23년(세부_실적)'!C483</f>
        <v>0</v>
      </c>
      <c r="D410" s="675">
        <f>'23년(세부_실적)'!D483</f>
        <v>0</v>
      </c>
      <c r="E410" s="682" t="str">
        <f>'23년(세부_실적)'!E483</f>
        <v>PWL2704STCCM</v>
      </c>
      <c r="F410" s="842" t="str">
        <f>'23년(세부_실적)'!F483</f>
        <v>232C</v>
      </c>
      <c r="G410" s="842" t="str">
        <f>'23년(세부_실적)'!G483</f>
        <v>구</v>
      </c>
      <c r="H410" s="680" t="str">
        <f>'23년(세부_실적)'!H483</f>
        <v>QD</v>
      </c>
      <c r="I410" s="677">
        <f>'23년(세부_실적)'!I483</f>
        <v>7.5</v>
      </c>
      <c r="J410" s="734">
        <f>'23년(세부_실적)'!J483</f>
        <v>0</v>
      </c>
      <c r="K410" s="677">
        <f>'23년(세부_실적)'!K483</f>
        <v>7.5</v>
      </c>
      <c r="L410" s="681">
        <f>'23년(세부_실적)'!L483</f>
        <v>0</v>
      </c>
      <c r="M410" s="677">
        <f>'23년(세부_실적)'!M483</f>
        <v>0</v>
      </c>
      <c r="N410" s="681">
        <f>'23년(세부_실적)'!N483</f>
        <v>0</v>
      </c>
      <c r="O410" s="735">
        <f>'23년(세부_실적)'!O483</f>
        <v>0</v>
      </c>
      <c r="P410" s="734">
        <f>'23년(세부_실적)'!P483</f>
        <v>0</v>
      </c>
      <c r="Q410" s="683">
        <f>'23년(세부_실적)'!Q483</f>
        <v>0</v>
      </c>
      <c r="R410" s="578">
        <f>'23년(세부_실적)'!R483</f>
        <v>0</v>
      </c>
    </row>
    <row r="411" spans="2:18" outlineLevel="1">
      <c r="B411" s="675">
        <f>'23년(세부_실적)'!B484</f>
        <v>0</v>
      </c>
      <c r="C411" s="675">
        <f>'23년(세부_실적)'!C484</f>
        <v>0</v>
      </c>
      <c r="D411" s="675">
        <f>'23년(세부_실적)'!D484</f>
        <v>0</v>
      </c>
      <c r="E411" s="682" t="str">
        <f>'23년(세부_실적)'!E484</f>
        <v>PWL1704STCCM</v>
      </c>
      <c r="F411" s="842" t="str">
        <f>'23년(세부_실적)'!F484</f>
        <v>232E</v>
      </c>
      <c r="G411" s="842" t="str">
        <f>'23년(세부_실적)'!G484</f>
        <v>구</v>
      </c>
      <c r="H411" s="680" t="str">
        <f>'23년(세부_실적)'!H484</f>
        <v>QD</v>
      </c>
      <c r="I411" s="677">
        <f>'23년(세부_실적)'!I484</f>
        <v>7</v>
      </c>
      <c r="J411" s="734">
        <f>'23년(세부_실적)'!J484</f>
        <v>0</v>
      </c>
      <c r="K411" s="677">
        <f>'23년(세부_실적)'!K484</f>
        <v>7</v>
      </c>
      <c r="L411" s="681">
        <f>'23년(세부_실적)'!L484</f>
        <v>0</v>
      </c>
      <c r="M411" s="677">
        <f>'23년(세부_실적)'!M484</f>
        <v>0</v>
      </c>
      <c r="N411" s="681">
        <f>'23년(세부_실적)'!N484</f>
        <v>0</v>
      </c>
      <c r="O411" s="735">
        <f>'23년(세부_실적)'!O484</f>
        <v>0</v>
      </c>
      <c r="P411" s="734">
        <f>'23년(세부_실적)'!P484</f>
        <v>0</v>
      </c>
      <c r="Q411" s="683">
        <f>'23년(세부_실적)'!Q484</f>
        <v>0</v>
      </c>
      <c r="R411" s="578">
        <f>'23년(세부_실적)'!R484</f>
        <v>0</v>
      </c>
    </row>
    <row r="412" spans="2:18" outlineLevel="1">
      <c r="B412" s="675">
        <f>'23년(세부_실적)'!B485</f>
        <v>0</v>
      </c>
      <c r="C412" s="684">
        <f>'23년(세부_실적)'!C485</f>
        <v>0</v>
      </c>
      <c r="D412" s="716">
        <f>'23년(세부_실적)'!D485</f>
        <v>0</v>
      </c>
      <c r="E412" s="698" t="str">
        <f>'23년(세부_실적)'!E485</f>
        <v>PWL2204STCCM(K)</v>
      </c>
      <c r="F412" s="914" t="str">
        <f>'23년(세부_실적)'!F485</f>
        <v>232F</v>
      </c>
      <c r="G412" s="914" t="str">
        <f>'23년(세부_실적)'!G485</f>
        <v>구</v>
      </c>
      <c r="H412" s="744" t="str">
        <f>'23년(세부_실적)'!H485</f>
        <v>QD</v>
      </c>
      <c r="I412" s="694">
        <f>'23년(세부_실적)'!I485</f>
        <v>7</v>
      </c>
      <c r="J412" s="814">
        <f>'23년(세부_실적)'!J485</f>
        <v>0</v>
      </c>
      <c r="K412" s="694">
        <f>'23년(세부_실적)'!K485</f>
        <v>7</v>
      </c>
      <c r="L412" s="697">
        <f>'23년(세부_실적)'!L485</f>
        <v>0</v>
      </c>
      <c r="M412" s="694">
        <f>'23년(세부_실적)'!M485</f>
        <v>0</v>
      </c>
      <c r="N412" s="697">
        <f>'23년(세부_실적)'!N485</f>
        <v>0</v>
      </c>
      <c r="O412" s="815">
        <f>'23년(세부_실적)'!O485</f>
        <v>0</v>
      </c>
      <c r="P412" s="814">
        <f>'23년(세부_실적)'!P485</f>
        <v>0</v>
      </c>
      <c r="Q412" s="915">
        <f>'23년(세부_실적)'!Q485</f>
        <v>0</v>
      </c>
      <c r="R412" s="582">
        <f>'23년(세부_실적)'!R485</f>
        <v>0</v>
      </c>
    </row>
    <row r="413" spans="2:18" outlineLevel="1">
      <c r="B413" s="777">
        <f>'23년(세부_실적)'!B486</f>
        <v>0</v>
      </c>
      <c r="C413" s="700" t="str">
        <f>'23년(세부_실적)'!C486</f>
        <v>제품계</v>
      </c>
      <c r="D413" s="711">
        <f>'23년(세부_실적)'!D486</f>
        <v>0</v>
      </c>
      <c r="E413" s="711">
        <f>'23년(세부_실적)'!E486</f>
        <v>0</v>
      </c>
      <c r="F413" s="711">
        <f>'23년(세부_실적)'!F486</f>
        <v>0</v>
      </c>
      <c r="G413" s="711">
        <f>'23년(세부_실적)'!G486</f>
        <v>0</v>
      </c>
      <c r="H413" s="916">
        <f>'23년(세부_실적)'!H486</f>
        <v>0</v>
      </c>
      <c r="I413" s="917">
        <f>'23년(세부_실적)'!I486</f>
        <v>0</v>
      </c>
      <c r="J413" s="918">
        <f>'23년(세부_실적)'!J486</f>
        <v>0</v>
      </c>
      <c r="K413" s="917">
        <f>'23년(세부_실적)'!K486</f>
        <v>0</v>
      </c>
      <c r="L413" s="750">
        <f>'23년(세부_실적)'!L486</f>
        <v>0</v>
      </c>
      <c r="M413" s="917">
        <f>'23년(세부_실적)'!M486</f>
        <v>0</v>
      </c>
      <c r="N413" s="750">
        <f>'23년(세부_실적)'!N486</f>
        <v>0</v>
      </c>
      <c r="O413" s="919">
        <f>'23년(세부_실적)'!O486</f>
        <v>0</v>
      </c>
      <c r="P413" s="918">
        <f>'23년(세부_실적)'!P486</f>
        <v>0</v>
      </c>
      <c r="Q413" s="717">
        <f>'23년(세부_실적)'!Q486</f>
        <v>0</v>
      </c>
      <c r="R413" s="717">
        <f>'23년(세부_실적)'!R486</f>
        <v>0</v>
      </c>
    </row>
    <row r="414" spans="2:18" outlineLevel="1">
      <c r="B414" s="691" t="str">
        <f>'23년(세부_실적)'!B487</f>
        <v>한화테크윈</v>
      </c>
      <c r="C414" s="801" t="str">
        <f>'23년(세부_실적)'!C487</f>
        <v>SMPS</v>
      </c>
      <c r="D414" s="801" t="str">
        <f>'23년(세부_실적)'!D487</f>
        <v>CCD</v>
      </c>
      <c r="E414" s="835" t="str">
        <f>'23년(세부_실적)'!E487</f>
        <v>W4(PN005STCA(N))</v>
      </c>
      <c r="F414" s="733">
        <f>'23년(세부_실적)'!F487</f>
        <v>337</v>
      </c>
      <c r="G414" s="733" t="str">
        <f>'23년(세부_실적)'!G487</f>
        <v>구</v>
      </c>
      <c r="H414" s="679" t="str">
        <f>'23년(세부_실적)'!H487</f>
        <v>SY</v>
      </c>
      <c r="I414" s="677">
        <f>'23년(세부_실적)'!I487</f>
        <v>2.66</v>
      </c>
      <c r="J414" s="734">
        <f>'23년(세부_실적)'!J487</f>
        <v>0</v>
      </c>
      <c r="K414" s="677">
        <f>'23년(세부_실적)'!K487</f>
        <v>2.66</v>
      </c>
      <c r="L414" s="681">
        <f>'23년(세부_실적)'!L487</f>
        <v>0</v>
      </c>
      <c r="M414" s="677">
        <f>'23년(세부_실적)'!M487</f>
        <v>2.66</v>
      </c>
      <c r="N414" s="681">
        <f>'23년(세부_실적)'!N487</f>
        <v>0</v>
      </c>
      <c r="O414" s="735">
        <f>'23년(세부_실적)'!O487</f>
        <v>2.66</v>
      </c>
      <c r="P414" s="734">
        <f>'23년(세부_실적)'!P487</f>
        <v>0</v>
      </c>
      <c r="Q414" s="688">
        <f>'23년(세부_실적)'!Q487</f>
        <v>16.637</v>
      </c>
      <c r="R414" s="575">
        <f>'23년(세부_실적)'!R487</f>
        <v>57.8973225684</v>
      </c>
    </row>
    <row r="415" spans="2:18" outlineLevel="1">
      <c r="B415" s="691">
        <f>'23년(세부_실적)'!B488</f>
        <v>0</v>
      </c>
      <c r="C415" s="690">
        <f>'23년(세부_실적)'!C488</f>
        <v>0</v>
      </c>
      <c r="D415" s="691">
        <f>'23년(세부_실적)'!D488</f>
        <v>0</v>
      </c>
      <c r="E415" s="835" t="str">
        <f>'23년(세부_실적)'!E488</f>
        <v>PN020HTCA-9020V</v>
      </c>
      <c r="F415" s="733" t="str">
        <f>'23년(세부_실적)'!F488</f>
        <v>2630A</v>
      </c>
      <c r="G415" s="733" t="str">
        <f>'23년(세부_실적)'!G488</f>
        <v>구</v>
      </c>
      <c r="H415" s="679" t="str">
        <f>'23년(세부_실적)'!H488</f>
        <v>SY</v>
      </c>
      <c r="I415" s="677">
        <f>'23년(세부_실적)'!I488</f>
        <v>10.91</v>
      </c>
      <c r="J415" s="734">
        <f>'23년(세부_실적)'!J488</f>
        <v>0</v>
      </c>
      <c r="K415" s="677">
        <f>'23년(세부_실적)'!K488</f>
        <v>10.91</v>
      </c>
      <c r="L415" s="681">
        <f>'23년(세부_실적)'!L488</f>
        <v>0</v>
      </c>
      <c r="M415" s="682">
        <f>'23년(세부_실적)'!M488</f>
        <v>10.91</v>
      </c>
      <c r="N415" s="681">
        <f>'23년(세부_실적)'!N488</f>
        <v>0</v>
      </c>
      <c r="O415" s="735">
        <f>'23년(세부_실적)'!O488</f>
        <v>10.91</v>
      </c>
      <c r="P415" s="734">
        <f>'23년(세부_실적)'!P488</f>
        <v>0</v>
      </c>
      <c r="Q415" s="688">
        <f>'23년(세부_실적)'!Q488</f>
        <v>0</v>
      </c>
      <c r="R415" s="575">
        <f>'23년(세부_실적)'!R488</f>
        <v>0</v>
      </c>
    </row>
    <row r="416" spans="2:18" outlineLevel="1">
      <c r="B416" s="691">
        <f>'23년(세부_실적)'!B489</f>
        <v>0</v>
      </c>
      <c r="C416" s="690">
        <f>'23년(세부_실적)'!C489</f>
        <v>0</v>
      </c>
      <c r="D416" s="691">
        <f>'23년(세부_실적)'!D489</f>
        <v>0</v>
      </c>
      <c r="E416" s="835" t="str">
        <f>'23년(세부_실적)'!E489</f>
        <v>PN020HTCA-HCP6320(INDOOR)</v>
      </c>
      <c r="F416" s="733" t="str">
        <f>'23년(세부_실적)'!F489</f>
        <v>2745A</v>
      </c>
      <c r="G416" s="733" t="str">
        <f>'23년(세부_실적)'!G489</f>
        <v>구</v>
      </c>
      <c r="H416" s="679" t="str">
        <f>'23년(세부_실적)'!H489</f>
        <v>SY</v>
      </c>
      <c r="I416" s="677">
        <f>'23년(세부_실적)'!I489</f>
        <v>17.27</v>
      </c>
      <c r="J416" s="734">
        <f>'23년(세부_실적)'!J489</f>
        <v>0</v>
      </c>
      <c r="K416" s="677">
        <f>'23년(세부_실적)'!K489</f>
        <v>17.27</v>
      </c>
      <c r="L416" s="681">
        <f>'23년(세부_실적)'!L489</f>
        <v>0</v>
      </c>
      <c r="M416" s="682">
        <f>'23년(세부_실적)'!M489</f>
        <v>17.27</v>
      </c>
      <c r="N416" s="681">
        <f>'23년(세부_실적)'!N489</f>
        <v>0</v>
      </c>
      <c r="O416" s="735">
        <f>'23년(세부_실적)'!O489</f>
        <v>17.27</v>
      </c>
      <c r="P416" s="734">
        <f>'23년(세부_실적)'!P489</f>
        <v>0</v>
      </c>
      <c r="Q416" s="688">
        <f>'23년(세부_실적)'!Q489</f>
        <v>2.8299999999999996</v>
      </c>
      <c r="R416" s="575">
        <f>'23년(세부_실적)'!R489</f>
        <v>63.998127382199996</v>
      </c>
    </row>
    <row r="417" spans="2:18" outlineLevel="1">
      <c r="B417" s="691">
        <f>'23년(세부_실적)'!B490</f>
        <v>0</v>
      </c>
      <c r="C417" s="690">
        <f>'23년(세부_실적)'!C490</f>
        <v>0</v>
      </c>
      <c r="D417" s="691">
        <f>'23년(세부_실적)'!D490</f>
        <v>0</v>
      </c>
      <c r="E417" s="835" t="str">
        <f>'23년(세부_실적)'!E490</f>
        <v>PN020HTCA-HCP6320(OUTDOOR)</v>
      </c>
      <c r="F417" s="733" t="str">
        <f>'23년(세부_실적)'!F490</f>
        <v>2746A</v>
      </c>
      <c r="G417" s="733" t="str">
        <f>'23년(세부_실적)'!G490</f>
        <v>구</v>
      </c>
      <c r="H417" s="679" t="str">
        <f>'23년(세부_실적)'!H490</f>
        <v>SY</v>
      </c>
      <c r="I417" s="677">
        <f>'23년(세부_실적)'!I490</f>
        <v>17.91</v>
      </c>
      <c r="J417" s="734">
        <f>'23년(세부_실적)'!J490</f>
        <v>0</v>
      </c>
      <c r="K417" s="677">
        <f>'23년(세부_실적)'!K490</f>
        <v>17.91</v>
      </c>
      <c r="L417" s="681">
        <f>'23년(세부_실적)'!L490</f>
        <v>0</v>
      </c>
      <c r="M417" s="682">
        <f>'23년(세부_실적)'!M490</f>
        <v>17.91</v>
      </c>
      <c r="N417" s="681">
        <f>'23년(세부_실적)'!N490</f>
        <v>0</v>
      </c>
      <c r="O417" s="735">
        <f>'23년(세부_실적)'!O490</f>
        <v>17.91</v>
      </c>
      <c r="P417" s="734">
        <f>'23년(세부_실적)'!P490</f>
        <v>0</v>
      </c>
      <c r="Q417" s="688">
        <f>'23년(세부_실적)'!Q490</f>
        <v>4.4700000000000006</v>
      </c>
      <c r="R417" s="575">
        <f>'23년(세부_실적)'!R490</f>
        <v>104.48102468520001</v>
      </c>
    </row>
    <row r="418" spans="2:18" outlineLevel="1">
      <c r="B418" s="691">
        <f>'23년(세부_실적)'!B491</f>
        <v>0</v>
      </c>
      <c r="C418" s="690">
        <f>'23년(세부_실적)'!C491</f>
        <v>0</v>
      </c>
      <c r="D418" s="691">
        <f>'23년(세부_실적)'!D491</f>
        <v>0</v>
      </c>
      <c r="E418" s="835" t="str">
        <f>'23년(세부_실적)'!E491</f>
        <v>PN054HTCA-3440RQPZ</v>
      </c>
      <c r="F418" s="733" t="str">
        <f>'23년(세부_실적)'!F491</f>
        <v>5401A</v>
      </c>
      <c r="G418" s="733" t="str">
        <f>'23년(세부_실적)'!G491</f>
        <v>구</v>
      </c>
      <c r="H418" s="679" t="str">
        <f>'23년(세부_실적)'!H491</f>
        <v>SY</v>
      </c>
      <c r="I418" s="677">
        <f>'23년(세부_실적)'!I491</f>
        <v>0</v>
      </c>
      <c r="J418" s="734">
        <f>'23년(세부_실적)'!J491</f>
        <v>0</v>
      </c>
      <c r="K418" s="677">
        <f>'23년(세부_실적)'!K491</f>
        <v>0</v>
      </c>
      <c r="L418" s="681">
        <f>'23년(세부_실적)'!L491</f>
        <v>0</v>
      </c>
      <c r="M418" s="682">
        <f>'23년(세부_실적)'!M491</f>
        <v>25.25</v>
      </c>
      <c r="N418" s="681">
        <f>'23년(세부_실적)'!N491</f>
        <v>0</v>
      </c>
      <c r="O418" s="735">
        <f>'23년(세부_실적)'!O491</f>
        <v>25.25</v>
      </c>
      <c r="P418" s="734">
        <f>'23년(세부_실적)'!P491</f>
        <v>0</v>
      </c>
      <c r="Q418" s="688">
        <f>'23년(세부_실적)'!Q491</f>
        <v>4.4640000000000004</v>
      </c>
      <c r="R418" s="575">
        <f>'23년(세부_실적)'!R491</f>
        <v>148.74093881249999</v>
      </c>
    </row>
    <row r="419" spans="2:18" outlineLevel="1">
      <c r="B419" s="675">
        <f>'23년(세부_실적)'!B492</f>
        <v>0</v>
      </c>
      <c r="C419" s="675">
        <f>'23년(세부_실적)'!C492</f>
        <v>0</v>
      </c>
      <c r="D419" s="675">
        <f>'23년(세부_실적)'!D492</f>
        <v>0</v>
      </c>
      <c r="E419" s="682" t="str">
        <f>'23년(세부_실적)'!E492</f>
        <v>PN048HTCA-9320VQP</v>
      </c>
      <c r="F419" s="842" t="str">
        <f>'23년(세부_실적)'!F492</f>
        <v>3446B</v>
      </c>
      <c r="G419" s="842" t="str">
        <f>'23년(세부_실적)'!G492</f>
        <v>구</v>
      </c>
      <c r="H419" s="679" t="str">
        <f>'23년(세부_실적)'!H492</f>
        <v>SY</v>
      </c>
      <c r="I419" s="677">
        <f>'23년(세부_실적)'!I492</f>
        <v>21.29</v>
      </c>
      <c r="J419" s="734">
        <f>'23년(세부_실적)'!J492</f>
        <v>0</v>
      </c>
      <c r="K419" s="677">
        <f>'23년(세부_실적)'!K492</f>
        <v>21.29</v>
      </c>
      <c r="L419" s="681">
        <f>'23년(세부_실적)'!L492</f>
        <v>0</v>
      </c>
      <c r="M419" s="682">
        <f>'23년(세부_실적)'!M492</f>
        <v>21.29</v>
      </c>
      <c r="N419" s="681">
        <f>'23년(세부_실적)'!N492</f>
        <v>0</v>
      </c>
      <c r="O419" s="735">
        <f>'23년(세부_실적)'!O492</f>
        <v>21.29</v>
      </c>
      <c r="P419" s="734">
        <f>'23년(세부_실적)'!P492</f>
        <v>0</v>
      </c>
      <c r="Q419" s="683">
        <f>'23년(세부_실적)'!Q492</f>
        <v>4.1470000000000002</v>
      </c>
      <c r="R419" s="578">
        <f>'23년(세부_실적)'!R492</f>
        <v>115.28298361649999</v>
      </c>
    </row>
    <row r="420" spans="2:18" outlineLevel="1">
      <c r="B420" s="691">
        <f>'23년(세부_실적)'!B493</f>
        <v>0</v>
      </c>
      <c r="C420" s="690">
        <f>'23년(세부_실적)'!C493</f>
        <v>0</v>
      </c>
      <c r="D420" s="920">
        <f>'23년(세부_실적)'!D493</f>
        <v>0</v>
      </c>
      <c r="E420" s="835" t="str">
        <f>'23년(세부_실적)'!E493</f>
        <v>PN053HTCA-9300RW</v>
      </c>
      <c r="F420" s="733" t="str">
        <f>'23년(세부_실적)'!F493</f>
        <v>4364B</v>
      </c>
      <c r="G420" s="733" t="str">
        <f>'23년(세부_실적)'!G493</f>
        <v>구</v>
      </c>
      <c r="H420" s="679" t="str">
        <f>'23년(세부_실적)'!H493</f>
        <v>SY</v>
      </c>
      <c r="I420" s="677">
        <f>'23년(세부_실적)'!I493</f>
        <v>26.25</v>
      </c>
      <c r="J420" s="734">
        <f>'23년(세부_실적)'!J493</f>
        <v>0</v>
      </c>
      <c r="K420" s="677">
        <f>'23년(세부_실적)'!K493</f>
        <v>26.25</v>
      </c>
      <c r="L420" s="681">
        <f>'23년(세부_실적)'!L493</f>
        <v>0</v>
      </c>
      <c r="M420" s="677">
        <f>'23년(세부_실적)'!M493</f>
        <v>26.25</v>
      </c>
      <c r="N420" s="681">
        <f>'23년(세부_실적)'!N493</f>
        <v>0</v>
      </c>
      <c r="O420" s="735">
        <f>'23년(세부_실적)'!O493</f>
        <v>26.25</v>
      </c>
      <c r="P420" s="734">
        <f>'23년(세부_실적)'!P493</f>
        <v>0</v>
      </c>
      <c r="Q420" s="688">
        <f>'23년(세부_실적)'!Q493</f>
        <v>17.916</v>
      </c>
      <c r="R420" s="575">
        <f>'23년(세부_실적)'!R493</f>
        <v>613.82384306250003</v>
      </c>
    </row>
    <row r="421" spans="2:18" outlineLevel="1">
      <c r="B421" s="691">
        <f>'23년(세부_실적)'!B494</f>
        <v>0</v>
      </c>
      <c r="C421" s="690">
        <f>'23년(세부_실적)'!C494</f>
        <v>0</v>
      </c>
      <c r="D421" s="691">
        <f>'23년(세부_실적)'!D494</f>
        <v>0</v>
      </c>
      <c r="E421" s="835" t="str">
        <f>'23년(세부_실적)'!E494</f>
        <v>PN020STCA-NWF</v>
      </c>
      <c r="F421" s="733">
        <f>'23년(세부_실적)'!F494</f>
        <v>1004</v>
      </c>
      <c r="G421" s="733" t="str">
        <f>'23년(세부_실적)'!G494</f>
        <v>구</v>
      </c>
      <c r="H421" s="679" t="str">
        <f>'23년(세부_실적)'!H494</f>
        <v>SY</v>
      </c>
      <c r="I421" s="677">
        <f>'23년(세부_실적)'!I494</f>
        <v>16.78</v>
      </c>
      <c r="J421" s="734">
        <f>'23년(세부_실적)'!J494</f>
        <v>0</v>
      </c>
      <c r="K421" s="677">
        <f>'23년(세부_실적)'!K494</f>
        <v>16.78</v>
      </c>
      <c r="L421" s="681">
        <f>'23년(세부_실적)'!L494</f>
        <v>0</v>
      </c>
      <c r="M421" s="677">
        <f>'23년(세부_실적)'!M494</f>
        <v>16.78</v>
      </c>
      <c r="N421" s="681">
        <f>'23년(세부_실적)'!N494</f>
        <v>0</v>
      </c>
      <c r="O421" s="735">
        <f>'23년(세부_실적)'!O494</f>
        <v>16.78</v>
      </c>
      <c r="P421" s="734">
        <f>'23년(세부_실적)'!P494</f>
        <v>0</v>
      </c>
      <c r="Q421" s="688">
        <f>'23년(세부_실적)'!Q494</f>
        <v>0</v>
      </c>
      <c r="R421" s="575">
        <f>'23년(세부_실적)'!R494</f>
        <v>0</v>
      </c>
    </row>
    <row r="422" spans="2:18" outlineLevel="1">
      <c r="B422" s="691">
        <f>'23년(세부_실적)'!B495</f>
        <v>0</v>
      </c>
      <c r="C422" s="690">
        <f>'23년(세부_실적)'!C495</f>
        <v>0</v>
      </c>
      <c r="D422" s="691">
        <f>'23년(세부_실적)'!D495</f>
        <v>0</v>
      </c>
      <c r="E422" s="677" t="str">
        <f>'23년(세부_실적)'!E495</f>
        <v>PN020STCA-NWF(A)</v>
      </c>
      <c r="F422" s="733">
        <f>'23년(세부_실적)'!F495</f>
        <v>1005</v>
      </c>
      <c r="G422" s="733" t="str">
        <f>'23년(세부_실적)'!G495</f>
        <v>구</v>
      </c>
      <c r="H422" s="679" t="str">
        <f>'23년(세부_실적)'!H495</f>
        <v>SY</v>
      </c>
      <c r="I422" s="677">
        <f>'23년(세부_실적)'!I495</f>
        <v>17.37</v>
      </c>
      <c r="J422" s="734">
        <f>'23년(세부_실적)'!J495</f>
        <v>0</v>
      </c>
      <c r="K422" s="677">
        <f>'23년(세부_실적)'!K495</f>
        <v>17.37</v>
      </c>
      <c r="L422" s="681">
        <f>'23년(세부_실적)'!L495</f>
        <v>0</v>
      </c>
      <c r="M422" s="677">
        <f>'23년(세부_실적)'!M495</f>
        <v>17.37</v>
      </c>
      <c r="N422" s="681">
        <f>'23년(세부_실적)'!N495</f>
        <v>0</v>
      </c>
      <c r="O422" s="735">
        <f>'23년(세부_실적)'!O495</f>
        <v>17.37</v>
      </c>
      <c r="P422" s="734">
        <f>'23년(세부_실적)'!P495</f>
        <v>0</v>
      </c>
      <c r="Q422" s="688">
        <f>'23년(세부_실적)'!Q495</f>
        <v>4.3890000000000002</v>
      </c>
      <c r="R422" s="575">
        <f>'23년(세부_실적)'!R495</f>
        <v>100.43763004260001</v>
      </c>
    </row>
    <row r="423" spans="2:18" outlineLevel="1">
      <c r="B423" s="691">
        <f>'23년(세부_실적)'!B496</f>
        <v>0</v>
      </c>
      <c r="C423" s="690">
        <f>'23년(세부_실적)'!C496</f>
        <v>0</v>
      </c>
      <c r="D423" s="714">
        <f>'23년(세부_실적)'!D496</f>
        <v>0</v>
      </c>
      <c r="E423" s="714" t="str">
        <f>'23년(세부_실적)'!E496</f>
        <v>PN020STCA-NWF(B)</v>
      </c>
      <c r="F423" s="910" t="str">
        <f>'23년(세부_실적)'!F496</f>
        <v>4667A</v>
      </c>
      <c r="G423" s="689" t="str">
        <f>'23년(세부_실적)'!G496</f>
        <v>신</v>
      </c>
      <c r="H423" s="713" t="str">
        <f>'23년(세부_실적)'!H496</f>
        <v>SY</v>
      </c>
      <c r="I423" s="691">
        <f>'23년(세부_실적)'!I496</f>
        <v>14.15</v>
      </c>
      <c r="J423" s="862">
        <f>'23년(세부_실적)'!J496</f>
        <v>0</v>
      </c>
      <c r="K423" s="691">
        <f>'23년(세부_실적)'!K496</f>
        <v>14.15</v>
      </c>
      <c r="L423" s="863">
        <f>'23년(세부_실적)'!L496</f>
        <v>0</v>
      </c>
      <c r="M423" s="691">
        <f>'23년(세부_실적)'!M496</f>
        <v>14.15</v>
      </c>
      <c r="N423" s="863">
        <f>'23년(세부_실적)'!N496</f>
        <v>0</v>
      </c>
      <c r="O423" s="864">
        <f>'23년(세부_실적)'!O496</f>
        <v>14.15</v>
      </c>
      <c r="P423" s="862">
        <f>'23년(세부_실적)'!P496</f>
        <v>0</v>
      </c>
      <c r="Q423" s="776">
        <f>'23년(세부_실적)'!Q496</f>
        <v>9.0050000000000008</v>
      </c>
      <c r="R423" s="580">
        <f>'23년(세부_실적)'!R496</f>
        <v>166.48233793750001</v>
      </c>
    </row>
    <row r="424" spans="2:18" outlineLevel="1">
      <c r="B424" s="765">
        <f>'23년(세부_실적)'!B498</f>
        <v>0</v>
      </c>
      <c r="C424" s="766" t="str">
        <f>'23년(세부_실적)'!C498</f>
        <v>제품계</v>
      </c>
      <c r="D424" s="712">
        <f>'23년(세부_실적)'!D498</f>
        <v>0</v>
      </c>
      <c r="E424" s="712">
        <f>'23년(세부_실적)'!E498</f>
        <v>0</v>
      </c>
      <c r="F424" s="921">
        <f>'23년(세부_실적)'!F498</f>
        <v>0</v>
      </c>
      <c r="G424" s="921">
        <f>'23년(세부_실적)'!G498</f>
        <v>0</v>
      </c>
      <c r="H424" s="768">
        <f>'23년(세부_실적)'!H498</f>
        <v>0</v>
      </c>
      <c r="I424" s="922">
        <f>'23년(세부_실적)'!I498</f>
        <v>0</v>
      </c>
      <c r="J424" s="899">
        <f>'23년(세부_실적)'!J498</f>
        <v>0</v>
      </c>
      <c r="K424" s="922">
        <f>'23년(세부_실적)'!K498</f>
        <v>0</v>
      </c>
      <c r="L424" s="898">
        <f>'23년(세부_실적)'!L498</f>
        <v>0</v>
      </c>
      <c r="M424" s="922">
        <f>'23년(세부_실적)'!M498</f>
        <v>0</v>
      </c>
      <c r="N424" s="898">
        <f>'23년(세부_실적)'!N498</f>
        <v>0</v>
      </c>
      <c r="O424" s="923">
        <f>'23년(세부_실적)'!O498</f>
        <v>0</v>
      </c>
      <c r="P424" s="899">
        <f>'23년(세부_실적)'!P498</f>
        <v>0</v>
      </c>
      <c r="Q424" s="772">
        <f>'23년(세부_실적)'!Q498</f>
        <v>63.988000000000007</v>
      </c>
      <c r="R424" s="772">
        <f>'23년(세부_실적)'!R498</f>
        <v>1379.2945581074</v>
      </c>
    </row>
    <row r="425" spans="2:18" outlineLevel="1">
      <c r="B425" s="691">
        <f>'23년(세부_실적)'!B499</f>
        <v>0</v>
      </c>
      <c r="C425" s="691" t="str">
        <f>'23년(세부_실적)'!C499</f>
        <v>Adaptor</v>
      </c>
      <c r="D425" s="805" t="str">
        <f>'23년(세부_실적)'!D499</f>
        <v>CCD</v>
      </c>
      <c r="E425" s="805" t="str">
        <f>'23년(세부_실적)'!E499</f>
        <v>APN-1105EBWW</v>
      </c>
      <c r="F425" s="733" t="str">
        <f>'23년(세부_실적)'!F499</f>
        <v>164A</v>
      </c>
      <c r="G425" s="733" t="str">
        <f>'23년(세부_실적)'!G499</f>
        <v>구</v>
      </c>
      <c r="H425" s="679" t="str">
        <f>'23년(세부_실적)'!H499</f>
        <v>SY</v>
      </c>
      <c r="I425" s="677">
        <f>'23년(세부_실적)'!I499</f>
        <v>4.3</v>
      </c>
      <c r="J425" s="734">
        <f>'23년(세부_실적)'!J499</f>
        <v>0</v>
      </c>
      <c r="K425" s="677">
        <f>'23년(세부_실적)'!K499</f>
        <v>4.3</v>
      </c>
      <c r="L425" s="681">
        <f>'23년(세부_실적)'!L499</f>
        <v>0</v>
      </c>
      <c r="M425" s="677">
        <f>'23년(세부_실적)'!M499</f>
        <v>0</v>
      </c>
      <c r="N425" s="681">
        <f>'23년(세부_실적)'!N499</f>
        <v>0</v>
      </c>
      <c r="O425" s="735">
        <f>'23년(세부_실적)'!O499</f>
        <v>0</v>
      </c>
      <c r="P425" s="734">
        <f>'23년(세부_실적)'!P499</f>
        <v>0</v>
      </c>
      <c r="Q425" s="688">
        <f>'23년(세부_실적)'!Q499</f>
        <v>0</v>
      </c>
      <c r="R425" s="575">
        <f>'23년(세부_실적)'!R499</f>
        <v>0</v>
      </c>
    </row>
    <row r="426" spans="2:18" outlineLevel="1">
      <c r="B426" s="765">
        <f>'23년(세부_실적)'!B500</f>
        <v>0</v>
      </c>
      <c r="C426" s="766" t="str">
        <f>'23년(세부_실적)'!C500</f>
        <v>제품계</v>
      </c>
      <c r="D426" s="712">
        <f>'23년(세부_실적)'!D500</f>
        <v>0</v>
      </c>
      <c r="E426" s="712">
        <f>'23년(세부_실적)'!E500</f>
        <v>0</v>
      </c>
      <c r="F426" s="921">
        <f>'23년(세부_실적)'!F500</f>
        <v>0</v>
      </c>
      <c r="G426" s="921">
        <f>'23년(세부_실적)'!G500</f>
        <v>0</v>
      </c>
      <c r="H426" s="768">
        <f>'23년(세부_실적)'!H500</f>
        <v>0</v>
      </c>
      <c r="I426" s="922">
        <f>'23년(세부_실적)'!I500</f>
        <v>0</v>
      </c>
      <c r="J426" s="770">
        <f>'23년(세부_실적)'!J500</f>
        <v>0</v>
      </c>
      <c r="K426" s="922">
        <f>'23년(세부_실적)'!K500</f>
        <v>0</v>
      </c>
      <c r="L426" s="769">
        <f>'23년(세부_실적)'!L500</f>
        <v>0</v>
      </c>
      <c r="M426" s="922">
        <f>'23년(세부_실적)'!M500</f>
        <v>0</v>
      </c>
      <c r="N426" s="769">
        <f>'23년(세부_실적)'!N500</f>
        <v>0</v>
      </c>
      <c r="O426" s="923">
        <f>'23년(세부_실적)'!O500</f>
        <v>0</v>
      </c>
      <c r="P426" s="770">
        <f>'23년(세부_실적)'!P500</f>
        <v>0</v>
      </c>
      <c r="Q426" s="772">
        <f>'23년(세부_실적)'!Q500</f>
        <v>0</v>
      </c>
      <c r="R426" s="772">
        <f>'23년(세부_실적)'!R500</f>
        <v>0</v>
      </c>
    </row>
    <row r="427" spans="2:18" outlineLevel="1">
      <c r="B427" s="816" t="str">
        <f>'23년(세부_실적)'!B501</f>
        <v>거래선 계</v>
      </c>
      <c r="C427" s="817">
        <f>'23년(세부_실적)'!C501</f>
        <v>0</v>
      </c>
      <c r="D427" s="817">
        <f>'23년(세부_실적)'!D501</f>
        <v>0</v>
      </c>
      <c r="E427" s="817">
        <f>'23년(세부_실적)'!E501</f>
        <v>0</v>
      </c>
      <c r="F427" s="817">
        <f>'23년(세부_실적)'!F501</f>
        <v>0</v>
      </c>
      <c r="G427" s="817">
        <f>'23년(세부_실적)'!G501</f>
        <v>0</v>
      </c>
      <c r="H427" s="818">
        <f>'23년(세부_실적)'!H501</f>
        <v>0</v>
      </c>
      <c r="I427" s="890">
        <f>'23년(세부_실적)'!I501</f>
        <v>0</v>
      </c>
      <c r="J427" s="820">
        <f>'23년(세부_실적)'!J501</f>
        <v>0</v>
      </c>
      <c r="K427" s="890">
        <f>'23년(세부_실적)'!K501</f>
        <v>0</v>
      </c>
      <c r="L427" s="819">
        <f>'23년(세부_실적)'!L501</f>
        <v>0</v>
      </c>
      <c r="M427" s="890">
        <f>'23년(세부_실적)'!M501</f>
        <v>0</v>
      </c>
      <c r="N427" s="819">
        <f>'23년(세부_실적)'!N501</f>
        <v>0</v>
      </c>
      <c r="O427" s="891">
        <f>'23년(세부_실적)'!O501</f>
        <v>0</v>
      </c>
      <c r="P427" s="820">
        <f>'23년(세부_실적)'!P501</f>
        <v>0</v>
      </c>
      <c r="Q427" s="822">
        <f>'23년(세부_실적)'!Q501</f>
        <v>63.988000000000007</v>
      </c>
      <c r="R427" s="822">
        <f>'23년(세부_실적)'!R501</f>
        <v>1379.2945581074</v>
      </c>
    </row>
    <row r="428" spans="2:18" outlineLevel="1" collapsed="1">
      <c r="B428" s="691" t="str">
        <f>'23년(세부_실적)'!B502</f>
        <v>Coway</v>
      </c>
      <c r="C428" s="801" t="str">
        <f>'23년(세부_실적)'!C502</f>
        <v>SMPS</v>
      </c>
      <c r="D428" s="691" t="str">
        <f>'23년(세부_실적)'!D502</f>
        <v>정수기</v>
      </c>
      <c r="E428" s="672" t="str">
        <f>'23년(세부_실적)'!E502</f>
        <v>PN010MWJ-VF</v>
      </c>
      <c r="F428" s="670">
        <f>'23년(세부_실적)'!F502</f>
        <v>0</v>
      </c>
      <c r="G428" s="670" t="str">
        <f>'23년(세부_실적)'!G502</f>
        <v>구</v>
      </c>
      <c r="H428" s="670" t="str">
        <f>'23년(세부_실적)'!H502</f>
        <v>SY</v>
      </c>
      <c r="I428" s="672">
        <f>'23년(세부_실적)'!I502</f>
        <v>0</v>
      </c>
      <c r="J428" s="673">
        <f>'23년(세부_실적)'!J502</f>
        <v>4008</v>
      </c>
      <c r="K428" s="672">
        <f>'23년(세부_실적)'!K502</f>
        <v>0</v>
      </c>
      <c r="L428" s="673">
        <f>'23년(세부_실적)'!L502</f>
        <v>4008</v>
      </c>
      <c r="M428" s="672">
        <f>'23년(세부_실적)'!M502</f>
        <v>0</v>
      </c>
      <c r="N428" s="673">
        <f>'23년(세부_실적)'!N502</f>
        <v>4008</v>
      </c>
      <c r="O428" s="672">
        <f>'23년(세부_실적)'!O502</f>
        <v>0</v>
      </c>
      <c r="P428" s="673">
        <f>'23년(세부_실적)'!P502</f>
        <v>4008</v>
      </c>
      <c r="Q428" s="773">
        <f>'23년(세부_실적)'!Q502</f>
        <v>0</v>
      </c>
      <c r="R428" s="774">
        <f>'23년(세부_실적)'!R502</f>
        <v>0</v>
      </c>
    </row>
    <row r="429" spans="2:18" outlineLevel="1">
      <c r="B429" s="691">
        <f>'23년(세부_실적)'!B503</f>
        <v>0</v>
      </c>
      <c r="C429" s="924">
        <f>'23년(세부_실적)'!C503</f>
        <v>0</v>
      </c>
      <c r="D429" s="691">
        <f>'23년(세부_실적)'!D503</f>
        <v>0</v>
      </c>
      <c r="E429" s="677" t="str">
        <f>'23년(세부_실적)'!E503</f>
        <v>PN011MWJ-VF</v>
      </c>
      <c r="F429" s="679">
        <f>'23년(세부_실적)'!F503</f>
        <v>0</v>
      </c>
      <c r="G429" s="679" t="str">
        <f>'23년(세부_실적)'!G503</f>
        <v>구</v>
      </c>
      <c r="H429" s="679" t="str">
        <f>'23년(세부_실적)'!H503</f>
        <v>SY</v>
      </c>
      <c r="I429" s="677">
        <f>'23년(세부_실적)'!I503</f>
        <v>0</v>
      </c>
      <c r="J429" s="681">
        <f>'23년(세부_실적)'!J503</f>
        <v>4171</v>
      </c>
      <c r="K429" s="677">
        <f>'23년(세부_실적)'!K503</f>
        <v>0</v>
      </c>
      <c r="L429" s="681">
        <f>'23년(세부_실적)'!L503</f>
        <v>4171</v>
      </c>
      <c r="M429" s="677">
        <f>'23년(세부_실적)'!M503</f>
        <v>0</v>
      </c>
      <c r="N429" s="681">
        <f>'23년(세부_실적)'!N503</f>
        <v>4171</v>
      </c>
      <c r="O429" s="677">
        <f>'23년(세부_실적)'!O503</f>
        <v>0</v>
      </c>
      <c r="P429" s="681">
        <f>'23년(세부_실적)'!P503</f>
        <v>4171</v>
      </c>
      <c r="Q429" s="688">
        <f>'23년(세부_실적)'!Q503</f>
        <v>0</v>
      </c>
      <c r="R429" s="575">
        <f>'23년(세부_실적)'!R503</f>
        <v>0</v>
      </c>
    </row>
    <row r="430" spans="2:18" outlineLevel="1">
      <c r="B430" s="691">
        <f>'23년(세부_실적)'!B504</f>
        <v>0</v>
      </c>
      <c r="C430" s="924">
        <f>'23년(세부_실적)'!C504</f>
        <v>0</v>
      </c>
      <c r="D430" s="691">
        <f>'23년(세부_실적)'!D504</f>
        <v>0</v>
      </c>
      <c r="E430" s="677" t="str">
        <f>'23년(세부_실적)'!E504</f>
        <v>PN011MWJ-VF(A)</v>
      </c>
      <c r="F430" s="679">
        <f>'23년(세부_실적)'!F504</f>
        <v>0</v>
      </c>
      <c r="G430" s="679" t="str">
        <f>'23년(세부_실적)'!G504</f>
        <v>구</v>
      </c>
      <c r="H430" s="679" t="str">
        <f>'23년(세부_실적)'!H504</f>
        <v>SY</v>
      </c>
      <c r="I430" s="677">
        <f>'23년(세부_실적)'!I504</f>
        <v>0</v>
      </c>
      <c r="J430" s="681">
        <f>'23년(세부_실적)'!J504</f>
        <v>6602</v>
      </c>
      <c r="K430" s="677">
        <f>'23년(세부_실적)'!K504</f>
        <v>0</v>
      </c>
      <c r="L430" s="681">
        <f>'23년(세부_실적)'!L504</f>
        <v>6602</v>
      </c>
      <c r="M430" s="677">
        <f>'23년(세부_실적)'!M504</f>
        <v>0</v>
      </c>
      <c r="N430" s="681">
        <f>'23년(세부_실적)'!N504</f>
        <v>6602</v>
      </c>
      <c r="O430" s="677">
        <f>'23년(세부_실적)'!O504</f>
        <v>0</v>
      </c>
      <c r="P430" s="681">
        <f>'23년(세부_실적)'!P504</f>
        <v>6602</v>
      </c>
      <c r="Q430" s="688">
        <f>'23년(세부_실적)'!Q504</f>
        <v>77.725999999999999</v>
      </c>
      <c r="R430" s="575">
        <f>'23년(세부_실적)'!R504</f>
        <v>513.14705200000003</v>
      </c>
    </row>
    <row r="431" spans="2:18" outlineLevel="1">
      <c r="B431" s="691">
        <f>'23년(세부_실적)'!B505</f>
        <v>0</v>
      </c>
      <c r="C431" s="924">
        <f>'23년(세부_실적)'!C505</f>
        <v>0</v>
      </c>
      <c r="D431" s="691">
        <f>'23년(세부_실적)'!D505</f>
        <v>0</v>
      </c>
      <c r="E431" s="677" t="str">
        <f>'23년(세부_실적)'!E505</f>
        <v>PN020WWJ-VDC</v>
      </c>
      <c r="F431" s="679">
        <f>'23년(세부_실적)'!F505</f>
        <v>0</v>
      </c>
      <c r="G431" s="679" t="str">
        <f>'23년(세부_실적)'!G505</f>
        <v>구</v>
      </c>
      <c r="H431" s="679" t="str">
        <f>'23년(세부_실적)'!H505</f>
        <v>SY</v>
      </c>
      <c r="I431" s="677">
        <f>'23년(세부_실적)'!I505</f>
        <v>0</v>
      </c>
      <c r="J431" s="681">
        <f>'23년(세부_실적)'!J505</f>
        <v>5100</v>
      </c>
      <c r="K431" s="677">
        <f>'23년(세부_실적)'!K505</f>
        <v>0</v>
      </c>
      <c r="L431" s="681">
        <f>'23년(세부_실적)'!L505</f>
        <v>5100</v>
      </c>
      <c r="M431" s="677">
        <f>'23년(세부_실적)'!M505</f>
        <v>0</v>
      </c>
      <c r="N431" s="681">
        <f>'23년(세부_실적)'!N505</f>
        <v>5100</v>
      </c>
      <c r="O431" s="677">
        <f>'23년(세부_실적)'!O505</f>
        <v>0</v>
      </c>
      <c r="P431" s="681">
        <f>'23년(세부_실적)'!P505</f>
        <v>5100</v>
      </c>
      <c r="Q431" s="688">
        <f>'23년(세부_실적)'!Q505</f>
        <v>3.9739999999999998</v>
      </c>
      <c r="R431" s="575">
        <f>'23년(세부_실적)'!R505</f>
        <v>20.267399999999999</v>
      </c>
    </row>
    <row r="432" spans="2:18" outlineLevel="1">
      <c r="B432" s="691">
        <f>'23년(세부_실적)'!B506</f>
        <v>0</v>
      </c>
      <c r="C432" s="924">
        <f>'23년(세부_실적)'!C506</f>
        <v>0</v>
      </c>
      <c r="D432" s="691">
        <f>'23년(세부_실적)'!D506</f>
        <v>0</v>
      </c>
      <c r="E432" s="677" t="str">
        <f>'23년(세부_실적)'!E506</f>
        <v>PN011MWJ-V1</v>
      </c>
      <c r="F432" s="679">
        <f>'23년(세부_실적)'!F506</f>
        <v>0</v>
      </c>
      <c r="G432" s="679" t="str">
        <f>'23년(세부_실적)'!G506</f>
        <v>구</v>
      </c>
      <c r="H432" s="679" t="str">
        <f>'23년(세부_실적)'!H506</f>
        <v>SY</v>
      </c>
      <c r="I432" s="677">
        <f>'23년(세부_실적)'!I506</f>
        <v>0</v>
      </c>
      <c r="J432" s="681">
        <f>'23년(세부_실적)'!J506</f>
        <v>6602</v>
      </c>
      <c r="K432" s="677">
        <f>'23년(세부_실적)'!K506</f>
        <v>0</v>
      </c>
      <c r="L432" s="681">
        <f>'23년(세부_실적)'!L506</f>
        <v>6602</v>
      </c>
      <c r="M432" s="677">
        <f>'23년(세부_실적)'!M506</f>
        <v>0</v>
      </c>
      <c r="N432" s="681">
        <f>'23년(세부_실적)'!N506</f>
        <v>6602</v>
      </c>
      <c r="O432" s="677">
        <f>'23년(세부_실적)'!O506</f>
        <v>0</v>
      </c>
      <c r="P432" s="681">
        <f>'23년(세부_실적)'!P506</f>
        <v>6602</v>
      </c>
      <c r="Q432" s="688">
        <f>'23년(세부_실적)'!Q506</f>
        <v>1.7589999999999999</v>
      </c>
      <c r="R432" s="575">
        <f>'23년(세부_실적)'!R506</f>
        <v>11.612917999999999</v>
      </c>
    </row>
    <row r="433" spans="2:18" outlineLevel="1">
      <c r="B433" s="691">
        <f>'23년(세부_실적)'!B508</f>
        <v>0</v>
      </c>
      <c r="C433" s="924">
        <f>'23년(세부_실적)'!C508</f>
        <v>0</v>
      </c>
      <c r="D433" s="691">
        <f>'23년(세부_실적)'!D508</f>
        <v>0</v>
      </c>
      <c r="E433" s="677" t="str">
        <f>'23년(세부_실적)'!E508</f>
        <v>PN035MWJ-VF(C)</v>
      </c>
      <c r="F433" s="679">
        <f>'23년(세부_실적)'!F508</f>
        <v>0</v>
      </c>
      <c r="G433" s="679" t="str">
        <f>'23년(세부_실적)'!G508</f>
        <v>구</v>
      </c>
      <c r="H433" s="679" t="str">
        <f>'23년(세부_실적)'!H508</f>
        <v>SY</v>
      </c>
      <c r="I433" s="677">
        <f>'23년(세부_실적)'!I508</f>
        <v>0</v>
      </c>
      <c r="J433" s="681">
        <f>'23년(세부_실적)'!J508</f>
        <v>8364</v>
      </c>
      <c r="K433" s="677">
        <f>'23년(세부_실적)'!K508</f>
        <v>0</v>
      </c>
      <c r="L433" s="681">
        <f>'23년(세부_실적)'!L508</f>
        <v>8364</v>
      </c>
      <c r="M433" s="677">
        <f>'23년(세부_실적)'!M508</f>
        <v>0</v>
      </c>
      <c r="N433" s="681">
        <f>'23년(세부_실적)'!N508</f>
        <v>8364</v>
      </c>
      <c r="O433" s="677">
        <f>'23년(세부_실적)'!O508</f>
        <v>0</v>
      </c>
      <c r="P433" s="681">
        <f>'23년(세부_실적)'!P508</f>
        <v>8364</v>
      </c>
      <c r="Q433" s="688">
        <f>'23년(세부_실적)'!Q508</f>
        <v>6.8540000000000001</v>
      </c>
      <c r="R433" s="575">
        <f>'23년(세부_실적)'!R508</f>
        <v>57.326856000000006</v>
      </c>
    </row>
    <row r="434" spans="2:18" outlineLevel="1">
      <c r="B434" s="691">
        <f>'23년(세부_실적)'!B509</f>
        <v>0</v>
      </c>
      <c r="C434" s="924">
        <f>'23년(세부_실적)'!C509</f>
        <v>0</v>
      </c>
      <c r="D434" s="691">
        <f>'23년(세부_실적)'!D509</f>
        <v>0</v>
      </c>
      <c r="E434" s="677" t="str">
        <f>'23년(세부_실적)'!E509</f>
        <v>PN036MWJ-VF</v>
      </c>
      <c r="F434" s="679">
        <f>'23년(세부_실적)'!F509</f>
        <v>0</v>
      </c>
      <c r="G434" s="679" t="str">
        <f>'23년(세부_실적)'!G509</f>
        <v>구</v>
      </c>
      <c r="H434" s="679" t="str">
        <f>'23년(세부_실적)'!H509</f>
        <v>SY</v>
      </c>
      <c r="I434" s="677">
        <f>'23년(세부_실적)'!I509</f>
        <v>0</v>
      </c>
      <c r="J434" s="681">
        <f>'23년(세부_실적)'!J509</f>
        <v>7135</v>
      </c>
      <c r="K434" s="677">
        <f>'23년(세부_실적)'!K509</f>
        <v>0</v>
      </c>
      <c r="L434" s="681">
        <f>'23년(세부_실적)'!L509</f>
        <v>7135</v>
      </c>
      <c r="M434" s="677">
        <f>'23년(세부_실적)'!M509</f>
        <v>0</v>
      </c>
      <c r="N434" s="681">
        <f>'23년(세부_실적)'!N509</f>
        <v>7135</v>
      </c>
      <c r="O434" s="677">
        <f>'23년(세부_실적)'!O509</f>
        <v>0</v>
      </c>
      <c r="P434" s="681">
        <f>'23년(세부_실적)'!P509</f>
        <v>7135</v>
      </c>
      <c r="Q434" s="688">
        <f>'23년(세부_실적)'!Q509</f>
        <v>9.3649999999999984</v>
      </c>
      <c r="R434" s="575">
        <f>'23년(세부_실적)'!R509</f>
        <v>66.819275000000005</v>
      </c>
    </row>
    <row r="435" spans="2:18" outlineLevel="1">
      <c r="B435" s="691">
        <f>'23년(세부_실적)'!B510</f>
        <v>0</v>
      </c>
      <c r="C435" s="924">
        <f>'23년(세부_실적)'!C510</f>
        <v>0</v>
      </c>
      <c r="D435" s="691">
        <f>'23년(세부_실적)'!D510</f>
        <v>0</v>
      </c>
      <c r="E435" s="795" t="str">
        <f>'23년(세부_실적)'!E510</f>
        <v>PN036MWJ-VF(A)</v>
      </c>
      <c r="F435" s="737">
        <f>'23년(세부_실적)'!F510</f>
        <v>0</v>
      </c>
      <c r="G435" s="737" t="str">
        <f>'23년(세부_실적)'!G510</f>
        <v>구</v>
      </c>
      <c r="H435" s="737" t="str">
        <f>'23년(세부_실적)'!H510</f>
        <v>SY</v>
      </c>
      <c r="I435" s="795">
        <f>'23년(세부_실적)'!I510</f>
        <v>0</v>
      </c>
      <c r="J435" s="741">
        <f>'23년(세부_실적)'!J510</f>
        <v>8585</v>
      </c>
      <c r="K435" s="795">
        <f>'23년(세부_실적)'!K510</f>
        <v>0</v>
      </c>
      <c r="L435" s="741">
        <f>'23년(세부_실적)'!L510</f>
        <v>8585</v>
      </c>
      <c r="M435" s="795">
        <f>'23년(세부_실적)'!M510</f>
        <v>0</v>
      </c>
      <c r="N435" s="741">
        <f>'23년(세부_실적)'!N510</f>
        <v>8585</v>
      </c>
      <c r="O435" s="795">
        <f>'23년(세부_실적)'!O510</f>
        <v>0</v>
      </c>
      <c r="P435" s="741">
        <f>'23년(세부_실적)'!P510</f>
        <v>8585</v>
      </c>
      <c r="Q435" s="742">
        <f>'23년(세부_실적)'!Q510</f>
        <v>10.522</v>
      </c>
      <c r="R435" s="576">
        <f>'23년(세부_실적)'!R510</f>
        <v>90.331369999999993</v>
      </c>
    </row>
    <row r="436" spans="2:18" outlineLevel="1">
      <c r="B436" s="691">
        <f>'23년(세부_실적)'!B511</f>
        <v>0</v>
      </c>
      <c r="C436" s="691">
        <f>'23년(세부_실적)'!C511</f>
        <v>0</v>
      </c>
      <c r="D436" s="691">
        <f>'23년(세부_실적)'!D511</f>
        <v>0</v>
      </c>
      <c r="E436" s="677" t="str">
        <f>'23년(세부_실적)'!E511</f>
        <v>PN036MWJ-VF(B)</v>
      </c>
      <c r="F436" s="679">
        <f>'23년(세부_실적)'!F511</f>
        <v>0</v>
      </c>
      <c r="G436" s="689" t="str">
        <f>'23년(세부_실적)'!G511</f>
        <v>신</v>
      </c>
      <c r="H436" s="737" t="str">
        <f>'23년(세부_실적)'!H511</f>
        <v>SY</v>
      </c>
      <c r="I436" s="677">
        <f>'23년(세부_실적)'!I511</f>
        <v>0</v>
      </c>
      <c r="J436" s="868">
        <f>'23년(세부_실적)'!J511</f>
        <v>8585</v>
      </c>
      <c r="K436" s="677">
        <f>'23년(세부_실적)'!K511</f>
        <v>0</v>
      </c>
      <c r="L436" s="681">
        <f>'23년(세부_실적)'!L511</f>
        <v>8585</v>
      </c>
      <c r="M436" s="677">
        <f>'23년(세부_실적)'!M511</f>
        <v>0</v>
      </c>
      <c r="N436" s="681">
        <f>'23년(세부_실적)'!N511</f>
        <v>8585</v>
      </c>
      <c r="O436" s="677">
        <f>'23년(세부_실적)'!O511</f>
        <v>0</v>
      </c>
      <c r="P436" s="681">
        <f>'23년(세부_실적)'!P511</f>
        <v>8585</v>
      </c>
      <c r="Q436" s="688">
        <f>'23년(세부_실적)'!Q511</f>
        <v>0</v>
      </c>
      <c r="R436" s="575">
        <f>'23년(세부_실적)'!R511</f>
        <v>0</v>
      </c>
    </row>
    <row r="437" spans="2:18" outlineLevel="1">
      <c r="B437" s="691">
        <f>'23년(세부_실적)'!B513</f>
        <v>0</v>
      </c>
      <c r="C437" s="924">
        <f>'23년(세부_실적)'!C513</f>
        <v>0</v>
      </c>
      <c r="D437" s="691">
        <f>'23년(세부_실적)'!D513</f>
        <v>0</v>
      </c>
      <c r="E437" s="781" t="str">
        <f>'23년(세부_실적)'!E513</f>
        <v>PN036MWJ-VF(D)</v>
      </c>
      <c r="F437" s="757">
        <f>'23년(세부_실적)'!F513</f>
        <v>0</v>
      </c>
      <c r="G437" s="757" t="str">
        <f>'23년(세부_실적)'!G513</f>
        <v>구</v>
      </c>
      <c r="H437" s="757" t="str">
        <f>'23년(세부_실적)'!H513</f>
        <v>SY</v>
      </c>
      <c r="I437" s="781">
        <f>'23년(세부_실적)'!I513</f>
        <v>0</v>
      </c>
      <c r="J437" s="782">
        <f>'23년(세부_실적)'!J513</f>
        <v>0</v>
      </c>
      <c r="K437" s="781">
        <f>'23년(세부_실적)'!K513</f>
        <v>0</v>
      </c>
      <c r="L437" s="782">
        <f>'23년(세부_실적)'!L513</f>
        <v>0</v>
      </c>
      <c r="M437" s="781">
        <f>'23년(세부_실적)'!M513</f>
        <v>0</v>
      </c>
      <c r="N437" s="782">
        <f>'23년(세부_실적)'!N513</f>
        <v>0</v>
      </c>
      <c r="O437" s="781">
        <f>'23년(세부_실적)'!O513</f>
        <v>0</v>
      </c>
      <c r="P437" s="782">
        <f>'23년(세부_실적)'!P513</f>
        <v>8520</v>
      </c>
      <c r="Q437" s="783">
        <f>'23년(세부_실적)'!Q513</f>
        <v>0.65</v>
      </c>
      <c r="R437" s="581">
        <f>'23년(세부_실적)'!R513</f>
        <v>5.5380000000000011</v>
      </c>
    </row>
    <row r="438" spans="2:18" outlineLevel="1">
      <c r="B438" s="691">
        <f>'23년(세부_실적)'!B514</f>
        <v>0</v>
      </c>
      <c r="C438" s="924">
        <f>'23년(세부_실적)'!C514</f>
        <v>0</v>
      </c>
      <c r="D438" s="691">
        <f>'23년(세부_실적)'!D514</f>
        <v>0</v>
      </c>
      <c r="E438" s="677" t="str">
        <f>'23년(세부_실적)'!E514</f>
        <v>PN045WCW-VDC(B)</v>
      </c>
      <c r="F438" s="679">
        <f>'23년(세부_실적)'!F514</f>
        <v>0</v>
      </c>
      <c r="G438" s="679" t="str">
        <f>'23년(세부_실적)'!G514</f>
        <v>구</v>
      </c>
      <c r="H438" s="679" t="str">
        <f>'23년(세부_실적)'!H514</f>
        <v>SY</v>
      </c>
      <c r="I438" s="677">
        <f>'23년(세부_실적)'!I514</f>
        <v>0</v>
      </c>
      <c r="J438" s="681">
        <f>'23년(세부_실적)'!J514</f>
        <v>5896</v>
      </c>
      <c r="K438" s="677">
        <f>'23년(세부_실적)'!K514</f>
        <v>0</v>
      </c>
      <c r="L438" s="681">
        <f>'23년(세부_실적)'!L514</f>
        <v>5896</v>
      </c>
      <c r="M438" s="677">
        <f>'23년(세부_실적)'!M514</f>
        <v>0</v>
      </c>
      <c r="N438" s="681">
        <f>'23년(세부_실적)'!N514</f>
        <v>5896</v>
      </c>
      <c r="O438" s="677">
        <f>'23년(세부_실적)'!O514</f>
        <v>0</v>
      </c>
      <c r="P438" s="681">
        <f>'23년(세부_실적)'!P514</f>
        <v>5896</v>
      </c>
      <c r="Q438" s="688">
        <f>'23년(세부_실적)'!Q514</f>
        <v>24.190999999999999</v>
      </c>
      <c r="R438" s="575">
        <f>'23년(세부_실적)'!R514</f>
        <v>142.63013599999999</v>
      </c>
    </row>
    <row r="439" spans="2:18" outlineLevel="1">
      <c r="B439" s="691">
        <f>'23년(세부_실적)'!B515</f>
        <v>0</v>
      </c>
      <c r="C439" s="343">
        <f>'23년(세부_실적)'!C515</f>
        <v>0</v>
      </c>
      <c r="D439" s="691">
        <f>'23년(세부_실적)'!D515</f>
        <v>0</v>
      </c>
      <c r="E439" s="677" t="str">
        <f>'23년(세부_실적)'!E515</f>
        <v>PN045WCW-VDC(C)</v>
      </c>
      <c r="F439" s="679">
        <f>'23년(세부_실적)'!F515</f>
        <v>0</v>
      </c>
      <c r="G439" s="689" t="str">
        <f>'23년(세부_실적)'!G515</f>
        <v>신</v>
      </c>
      <c r="H439" s="679" t="str">
        <f>'23년(세부_실적)'!H515</f>
        <v>SY</v>
      </c>
      <c r="I439" s="677">
        <f>'23년(세부_실적)'!I515</f>
        <v>0</v>
      </c>
      <c r="J439" s="681">
        <f>'23년(세부_실적)'!J515</f>
        <v>5496</v>
      </c>
      <c r="K439" s="677">
        <f>'23년(세부_실적)'!K515</f>
        <v>0</v>
      </c>
      <c r="L439" s="681">
        <f>'23년(세부_실적)'!L515</f>
        <v>5496</v>
      </c>
      <c r="M439" s="677">
        <f>'23년(세부_실적)'!M515</f>
        <v>0</v>
      </c>
      <c r="N439" s="681">
        <f>'23년(세부_실적)'!N515</f>
        <v>5496</v>
      </c>
      <c r="O439" s="677">
        <f>'23년(세부_실적)'!O515</f>
        <v>0</v>
      </c>
      <c r="P439" s="681">
        <f>'23년(세부_실적)'!P515</f>
        <v>5496</v>
      </c>
      <c r="Q439" s="688">
        <f>'23년(세부_실적)'!Q515</f>
        <v>0</v>
      </c>
      <c r="R439" s="575">
        <f>'23년(세부_실적)'!R515</f>
        <v>0</v>
      </c>
    </row>
    <row r="440" spans="2:18" outlineLevel="1">
      <c r="B440" s="691">
        <f>'23년(세부_실적)'!B516</f>
        <v>0</v>
      </c>
      <c r="C440" s="924">
        <f>'23년(세부_실적)'!C516</f>
        <v>0</v>
      </c>
      <c r="D440" s="691">
        <f>'23년(세부_실적)'!D516</f>
        <v>0</v>
      </c>
      <c r="E440" s="677" t="str">
        <f>'23년(세부_실적)'!E516</f>
        <v>PN045WCW-FILTER</v>
      </c>
      <c r="F440" s="679">
        <f>'23년(세부_실적)'!F516</f>
        <v>0</v>
      </c>
      <c r="G440" s="679" t="str">
        <f>'23년(세부_실적)'!G516</f>
        <v>구</v>
      </c>
      <c r="H440" s="679" t="str">
        <f>'23년(세부_실적)'!H516</f>
        <v>SY</v>
      </c>
      <c r="I440" s="677">
        <f>'23년(세부_실적)'!I516</f>
        <v>0</v>
      </c>
      <c r="J440" s="681">
        <f>'23년(세부_실적)'!J516</f>
        <v>2211</v>
      </c>
      <c r="K440" s="677">
        <f>'23년(세부_실적)'!K516</f>
        <v>0</v>
      </c>
      <c r="L440" s="681">
        <f>'23년(세부_실적)'!L516</f>
        <v>2211</v>
      </c>
      <c r="M440" s="677">
        <f>'23년(세부_실적)'!M516</f>
        <v>0</v>
      </c>
      <c r="N440" s="681">
        <f>'23년(세부_실적)'!N516</f>
        <v>2211</v>
      </c>
      <c r="O440" s="677">
        <f>'23년(세부_실적)'!O516</f>
        <v>0</v>
      </c>
      <c r="P440" s="681">
        <f>'23년(세부_실적)'!P516</f>
        <v>2211</v>
      </c>
      <c r="Q440" s="688">
        <f>'23년(세부_실적)'!Q516</f>
        <v>2.851</v>
      </c>
      <c r="R440" s="575">
        <f>'23년(세부_실적)'!R516</f>
        <v>6.3035610000000002</v>
      </c>
    </row>
    <row r="441" spans="2:18" outlineLevel="1">
      <c r="B441" s="691">
        <f>'23년(세부_실적)'!B517</f>
        <v>0</v>
      </c>
      <c r="C441" s="924">
        <f>'23년(세부_실적)'!C517</f>
        <v>0</v>
      </c>
      <c r="D441" s="691">
        <f>'23년(세부_실적)'!D517</f>
        <v>0</v>
      </c>
      <c r="E441" s="677" t="str">
        <f>'23년(세부_실적)'!E517</f>
        <v>PN045WCW-FILTER(A)</v>
      </c>
      <c r="F441" s="679">
        <f>'23년(세부_실적)'!F517</f>
        <v>0</v>
      </c>
      <c r="G441" s="679" t="str">
        <f>'23년(세부_실적)'!G517</f>
        <v>구</v>
      </c>
      <c r="H441" s="679" t="str">
        <f>'23년(세부_실적)'!H517</f>
        <v>SY</v>
      </c>
      <c r="I441" s="677">
        <f>'23년(세부_실적)'!I517</f>
        <v>0</v>
      </c>
      <c r="J441" s="681">
        <f>'23년(세부_실적)'!J517</f>
        <v>2335</v>
      </c>
      <c r="K441" s="677">
        <f>'23년(세부_실적)'!K517</f>
        <v>0</v>
      </c>
      <c r="L441" s="681">
        <f>'23년(세부_실적)'!L517</f>
        <v>2335</v>
      </c>
      <c r="M441" s="677">
        <f>'23년(세부_실적)'!M517</f>
        <v>0</v>
      </c>
      <c r="N441" s="681">
        <f>'23년(세부_실적)'!N517</f>
        <v>2335</v>
      </c>
      <c r="O441" s="677">
        <f>'23년(세부_실적)'!O517</f>
        <v>0</v>
      </c>
      <c r="P441" s="681">
        <f>'23년(세부_실적)'!P517</f>
        <v>2335</v>
      </c>
      <c r="Q441" s="688">
        <f>'23년(세부_실적)'!Q517</f>
        <v>0</v>
      </c>
      <c r="R441" s="575">
        <f>'23년(세부_실적)'!R517</f>
        <v>0</v>
      </c>
    </row>
    <row r="442" spans="2:18" outlineLevel="1">
      <c r="B442" s="691">
        <f>'23년(세부_실적)'!B518</f>
        <v>0</v>
      </c>
      <c r="C442" s="924">
        <f>'23년(세부_실적)'!C518</f>
        <v>0</v>
      </c>
      <c r="D442" s="691">
        <f>'23년(세부_실적)'!D518</f>
        <v>0</v>
      </c>
      <c r="E442" s="677" t="str">
        <f>'23년(세부_실적)'!E518</f>
        <v>PN012DWJ-V2</v>
      </c>
      <c r="F442" s="679">
        <f>'23년(세부_실적)'!F518</f>
        <v>0</v>
      </c>
      <c r="G442" s="679" t="str">
        <f>'23년(세부_실적)'!G518</f>
        <v>구</v>
      </c>
      <c r="H442" s="679" t="str">
        <f>'23년(세부_실적)'!H518</f>
        <v>SY</v>
      </c>
      <c r="I442" s="677">
        <f>'23년(세부_실적)'!I518</f>
        <v>0</v>
      </c>
      <c r="J442" s="681">
        <f>'23년(세부_실적)'!J518</f>
        <v>6780</v>
      </c>
      <c r="K442" s="677">
        <f>'23년(세부_실적)'!K518</f>
        <v>0</v>
      </c>
      <c r="L442" s="681">
        <f>'23년(세부_실적)'!L518</f>
        <v>6780</v>
      </c>
      <c r="M442" s="677">
        <f>'23년(세부_실적)'!M518</f>
        <v>0</v>
      </c>
      <c r="N442" s="681">
        <f>'23년(세부_실적)'!N518</f>
        <v>6780</v>
      </c>
      <c r="O442" s="677">
        <f>'23년(세부_실적)'!O518</f>
        <v>0</v>
      </c>
      <c r="P442" s="681">
        <f>'23년(세부_실적)'!P518</f>
        <v>6780</v>
      </c>
      <c r="Q442" s="688">
        <f>'23년(세부_실적)'!Q518</f>
        <v>8.1000000000000003E-2</v>
      </c>
      <c r="R442" s="575">
        <f>'23년(세부_실적)'!R518</f>
        <v>0.54918</v>
      </c>
    </row>
    <row r="443" spans="2:18" outlineLevel="1">
      <c r="B443" s="691">
        <f>'23년(세부_실적)'!B519</f>
        <v>0</v>
      </c>
      <c r="C443" s="924">
        <f>'23년(세부_실적)'!C519</f>
        <v>0</v>
      </c>
      <c r="D443" s="691">
        <f>'23년(세부_실적)'!D519</f>
        <v>0</v>
      </c>
      <c r="E443" s="677" t="str">
        <f>'23년(세부_실적)'!E519</f>
        <v>PN120MWJ-VF</v>
      </c>
      <c r="F443" s="679">
        <f>'23년(세부_실적)'!F519</f>
        <v>0</v>
      </c>
      <c r="G443" s="679" t="str">
        <f>'23년(세부_실적)'!G519</f>
        <v>구</v>
      </c>
      <c r="H443" s="679" t="str">
        <f>'23년(세부_실적)'!H519</f>
        <v>QD</v>
      </c>
      <c r="I443" s="677">
        <f>'23년(세부_실적)'!I519</f>
        <v>0</v>
      </c>
      <c r="J443" s="681">
        <f>'23년(세부_실적)'!J519</f>
        <v>22855</v>
      </c>
      <c r="K443" s="677">
        <f>'23년(세부_실적)'!K519</f>
        <v>0</v>
      </c>
      <c r="L443" s="681">
        <f>'23년(세부_실적)'!L519</f>
        <v>22855</v>
      </c>
      <c r="M443" s="677">
        <f>'23년(세부_실적)'!M519</f>
        <v>0</v>
      </c>
      <c r="N443" s="681">
        <f>'23년(세부_실적)'!N519</f>
        <v>22855</v>
      </c>
      <c r="O443" s="677">
        <f>'23년(세부_실적)'!O519</f>
        <v>0</v>
      </c>
      <c r="P443" s="681">
        <f>'23년(세부_실적)'!P519</f>
        <v>22855</v>
      </c>
      <c r="Q443" s="688">
        <f>'23년(세부_실적)'!Q519</f>
        <v>1.669</v>
      </c>
      <c r="R443" s="575">
        <f>'23년(세부_실적)'!R519</f>
        <v>38.144995000000002</v>
      </c>
    </row>
    <row r="444" spans="2:18" outlineLevel="1">
      <c r="B444" s="691">
        <f>'23년(세부_실적)'!B520</f>
        <v>0</v>
      </c>
      <c r="C444" s="924">
        <f>'23년(세부_실적)'!C520</f>
        <v>0</v>
      </c>
      <c r="D444" s="691">
        <f>'23년(세부_실적)'!D520</f>
        <v>0</v>
      </c>
      <c r="E444" s="677" t="str">
        <f>'23년(세부_실적)'!E520</f>
        <v>PN120MWJ-VF(A)</v>
      </c>
      <c r="F444" s="679">
        <f>'23년(세부_실적)'!F520</f>
        <v>0</v>
      </c>
      <c r="G444" s="679" t="str">
        <f>'23년(세부_실적)'!G520</f>
        <v>구</v>
      </c>
      <c r="H444" s="679" t="str">
        <f>'23년(세부_실적)'!H520</f>
        <v>QD</v>
      </c>
      <c r="I444" s="677">
        <f>'23년(세부_실적)'!I520</f>
        <v>0</v>
      </c>
      <c r="J444" s="681">
        <f>'23년(세부_실적)'!J520</f>
        <v>21712</v>
      </c>
      <c r="K444" s="677">
        <f>'23년(세부_실적)'!K520</f>
        <v>0</v>
      </c>
      <c r="L444" s="681">
        <f>'23년(세부_실적)'!L520</f>
        <v>21712</v>
      </c>
      <c r="M444" s="677">
        <f>'23년(세부_실적)'!M520</f>
        <v>0</v>
      </c>
      <c r="N444" s="681">
        <f>'23년(세부_실적)'!N520</f>
        <v>21712</v>
      </c>
      <c r="O444" s="677">
        <f>'23년(세부_실적)'!O520</f>
        <v>0</v>
      </c>
      <c r="P444" s="681">
        <f>'23년(세부_실적)'!P520</f>
        <v>21712</v>
      </c>
      <c r="Q444" s="688">
        <f>'23년(세부_실적)'!Q520</f>
        <v>0.1</v>
      </c>
      <c r="R444" s="575">
        <f>'23년(세부_실적)'!R520</f>
        <v>2.1712000000000002</v>
      </c>
    </row>
    <row r="445" spans="2:18" outlineLevel="1">
      <c r="B445" s="691">
        <f>'23년(세부_실적)'!B521</f>
        <v>0</v>
      </c>
      <c r="C445" s="924">
        <f>'23년(세부_실적)'!C521</f>
        <v>0</v>
      </c>
      <c r="D445" s="691">
        <f>'23년(세부_실적)'!D521</f>
        <v>0</v>
      </c>
      <c r="E445" s="677" t="str">
        <f>'23년(세부_실적)'!E521</f>
        <v>PN120MWJ-VF(B)</v>
      </c>
      <c r="F445" s="679">
        <f>'23년(세부_실적)'!F521</f>
        <v>0</v>
      </c>
      <c r="G445" s="679" t="str">
        <f>'23년(세부_실적)'!G521</f>
        <v>구</v>
      </c>
      <c r="H445" s="679" t="str">
        <f>'23년(세부_실적)'!H521</f>
        <v>QD</v>
      </c>
      <c r="I445" s="677">
        <f>'23년(세부_실적)'!I521</f>
        <v>0</v>
      </c>
      <c r="J445" s="681">
        <f>'23년(세부_실적)'!J521</f>
        <v>21525</v>
      </c>
      <c r="K445" s="677">
        <f>'23년(세부_실적)'!K521</f>
        <v>0</v>
      </c>
      <c r="L445" s="681">
        <f>'23년(세부_실적)'!L521</f>
        <v>21525</v>
      </c>
      <c r="M445" s="677">
        <f>'23년(세부_실적)'!M521</f>
        <v>0</v>
      </c>
      <c r="N445" s="681">
        <f>'23년(세부_실적)'!N521</f>
        <v>21525</v>
      </c>
      <c r="O445" s="677">
        <f>'23년(세부_실적)'!O521</f>
        <v>0</v>
      </c>
      <c r="P445" s="681">
        <f>'23년(세부_실적)'!P521</f>
        <v>21525</v>
      </c>
      <c r="Q445" s="688">
        <f>'23년(세부_실적)'!Q521</f>
        <v>0</v>
      </c>
      <c r="R445" s="575">
        <f>'23년(세부_실적)'!R521</f>
        <v>0</v>
      </c>
    </row>
    <row r="446" spans="2:18" outlineLevel="1">
      <c r="B446" s="691">
        <f>'23년(세부_실적)'!B522</f>
        <v>0</v>
      </c>
      <c r="C446" s="924">
        <f>'23년(세부_실적)'!C522</f>
        <v>0</v>
      </c>
      <c r="D446" s="691">
        <f>'23년(세부_실적)'!D522</f>
        <v>0</v>
      </c>
      <c r="E446" s="677" t="str">
        <f>'23년(세부_실적)'!E522</f>
        <v>PN120MWJ-VF(C)</v>
      </c>
      <c r="F446" s="679">
        <f>'23년(세부_실적)'!F522</f>
        <v>0</v>
      </c>
      <c r="G446" s="679" t="str">
        <f>'23년(세부_실적)'!G522</f>
        <v>구</v>
      </c>
      <c r="H446" s="679" t="str">
        <f>'23년(세부_실적)'!H522</f>
        <v>QD</v>
      </c>
      <c r="I446" s="677">
        <f>'23년(세부_실적)'!I522</f>
        <v>0</v>
      </c>
      <c r="J446" s="681">
        <f>'23년(세부_실적)'!J522</f>
        <v>21884</v>
      </c>
      <c r="K446" s="677">
        <f>'23년(세부_실적)'!K522</f>
        <v>0</v>
      </c>
      <c r="L446" s="681">
        <f>'23년(세부_실적)'!L522</f>
        <v>21884</v>
      </c>
      <c r="M446" s="677">
        <f>'23년(세부_실적)'!M522</f>
        <v>0</v>
      </c>
      <c r="N446" s="681">
        <f>'23년(세부_실적)'!N522</f>
        <v>21884</v>
      </c>
      <c r="O446" s="677">
        <f>'23년(세부_실적)'!O522</f>
        <v>0</v>
      </c>
      <c r="P446" s="681">
        <f>'23년(세부_실적)'!P522</f>
        <v>21884</v>
      </c>
      <c r="Q446" s="688">
        <f>'23년(세부_실적)'!Q522</f>
        <v>0.214</v>
      </c>
      <c r="R446" s="575">
        <f>'23년(세부_실적)'!R522</f>
        <v>4.6831759999999996</v>
      </c>
    </row>
    <row r="447" spans="2:18" outlineLevel="1">
      <c r="B447" s="691">
        <f>'23년(세부_실적)'!B523</f>
        <v>0</v>
      </c>
      <c r="C447" s="924">
        <f>'23년(세부_실적)'!C523</f>
        <v>0</v>
      </c>
      <c r="D447" s="691">
        <f>'23년(세부_실적)'!D523</f>
        <v>0</v>
      </c>
      <c r="E447" s="677" t="str">
        <f>'23년(세부_실적)'!E523</f>
        <v>PN120MWJ-VF(D)</v>
      </c>
      <c r="F447" s="679">
        <f>'23년(세부_실적)'!F523</f>
        <v>0</v>
      </c>
      <c r="G447" s="679" t="str">
        <f>'23년(세부_실적)'!G523</f>
        <v>구</v>
      </c>
      <c r="H447" s="679" t="str">
        <f>'23년(세부_실적)'!H523</f>
        <v>QD</v>
      </c>
      <c r="I447" s="677">
        <f>'23년(세부_실적)'!I523</f>
        <v>0</v>
      </c>
      <c r="J447" s="681">
        <f>'23년(세부_실적)'!J523</f>
        <v>24196</v>
      </c>
      <c r="K447" s="677">
        <f>'23년(세부_실적)'!K523</f>
        <v>0</v>
      </c>
      <c r="L447" s="681">
        <f>'23년(세부_실적)'!L523</f>
        <v>24196</v>
      </c>
      <c r="M447" s="677">
        <f>'23년(세부_실적)'!M523</f>
        <v>0</v>
      </c>
      <c r="N447" s="681">
        <f>'23년(세부_실적)'!N523</f>
        <v>24196</v>
      </c>
      <c r="O447" s="677">
        <f>'23년(세부_실적)'!O523</f>
        <v>0</v>
      </c>
      <c r="P447" s="681">
        <f>'23년(세부_실적)'!P523</f>
        <v>24196</v>
      </c>
      <c r="Q447" s="688">
        <f>'23년(세부_실적)'!Q523</f>
        <v>9.2110000000000003</v>
      </c>
      <c r="R447" s="575">
        <f>'23년(세부_실적)'!R523</f>
        <v>222.86935600000001</v>
      </c>
    </row>
    <row r="448" spans="2:18" outlineLevel="1">
      <c r="B448" s="691">
        <f>'23년(세부_실적)'!B524</f>
        <v>0</v>
      </c>
      <c r="C448" s="924">
        <f>'23년(세부_실적)'!C524</f>
        <v>0</v>
      </c>
      <c r="D448" s="691">
        <f>'23년(세부_실적)'!D524</f>
        <v>0</v>
      </c>
      <c r="E448" s="677" t="str">
        <f>'23년(세부_실적)'!E524</f>
        <v>PN120MWJ-VF(E)</v>
      </c>
      <c r="F448" s="679">
        <f>'23년(세부_실적)'!F524</f>
        <v>0</v>
      </c>
      <c r="G448" s="679" t="str">
        <f>'23년(세부_실적)'!G524</f>
        <v>구</v>
      </c>
      <c r="H448" s="679" t="str">
        <f>'23년(세부_실적)'!H524</f>
        <v>QD</v>
      </c>
      <c r="I448" s="677">
        <f>'23년(세부_실적)'!I524</f>
        <v>0</v>
      </c>
      <c r="J448" s="681">
        <f>'23년(세부_실적)'!J524</f>
        <v>23040</v>
      </c>
      <c r="K448" s="677">
        <f>'23년(세부_실적)'!K524</f>
        <v>0</v>
      </c>
      <c r="L448" s="681">
        <f>'23년(세부_실적)'!L524</f>
        <v>23040</v>
      </c>
      <c r="M448" s="677">
        <f>'23년(세부_실적)'!M524</f>
        <v>0</v>
      </c>
      <c r="N448" s="681">
        <f>'23년(세부_실적)'!N524</f>
        <v>23040</v>
      </c>
      <c r="O448" s="677">
        <f>'23년(세부_실적)'!O524</f>
        <v>0</v>
      </c>
      <c r="P448" s="681">
        <f>'23년(세부_실적)'!P524</f>
        <v>23040</v>
      </c>
      <c r="Q448" s="688">
        <f>'23년(세부_실적)'!Q524</f>
        <v>3.71</v>
      </c>
      <c r="R448" s="575">
        <f>'23년(세부_실적)'!R524</f>
        <v>85.478400000000008</v>
      </c>
    </row>
    <row r="449" spans="2:18" outlineLevel="1">
      <c r="B449" s="691" t="e">
        <f>'23년(세부_실적)'!#REF!</f>
        <v>#REF!</v>
      </c>
      <c r="C449" s="924" t="e">
        <f>'23년(세부_실적)'!#REF!</f>
        <v>#REF!</v>
      </c>
      <c r="D449" s="691" t="e">
        <f>'23년(세부_실적)'!#REF!</f>
        <v>#REF!</v>
      </c>
      <c r="E449" s="731" t="e">
        <f>'23년(세부_실적)'!#REF!</f>
        <v>#REF!</v>
      </c>
      <c r="F449" s="679" t="e">
        <f>'23년(세부_실적)'!#REF!</f>
        <v>#REF!</v>
      </c>
      <c r="G449" s="679" t="e">
        <f>'23년(세부_실적)'!#REF!</f>
        <v>#REF!</v>
      </c>
      <c r="H449" s="679" t="e">
        <f>'23년(세부_실적)'!#REF!</f>
        <v>#REF!</v>
      </c>
      <c r="I449" s="677" t="e">
        <f>'23년(세부_실적)'!#REF!</f>
        <v>#REF!</v>
      </c>
      <c r="J449" s="681" t="e">
        <f>'23년(세부_실적)'!#REF!</f>
        <v>#REF!</v>
      </c>
      <c r="K449" s="677" t="e">
        <f>'23년(세부_실적)'!#REF!</f>
        <v>#REF!</v>
      </c>
      <c r="L449" s="681" t="e">
        <f>'23년(세부_실적)'!#REF!</f>
        <v>#REF!</v>
      </c>
      <c r="M449" s="677" t="e">
        <f>'23년(세부_실적)'!#REF!</f>
        <v>#REF!</v>
      </c>
      <c r="N449" s="681" t="e">
        <f>'23년(세부_실적)'!#REF!</f>
        <v>#REF!</v>
      </c>
      <c r="O449" s="677" t="e">
        <f>'23년(세부_실적)'!#REF!</f>
        <v>#REF!</v>
      </c>
      <c r="P449" s="681" t="e">
        <f>'23년(세부_실적)'!#REF!</f>
        <v>#REF!</v>
      </c>
      <c r="Q449" s="688" t="e">
        <f>'23년(세부_실적)'!#REF!</f>
        <v>#REF!</v>
      </c>
      <c r="R449" s="575" t="e">
        <f>'23년(세부_실적)'!#REF!</f>
        <v>#REF!</v>
      </c>
    </row>
    <row r="450" spans="2:18" outlineLevel="1">
      <c r="B450" s="691">
        <f>'23년(세부_실적)'!B525</f>
        <v>0</v>
      </c>
      <c r="C450" s="924">
        <f>'23년(세부_실적)'!C525</f>
        <v>0</v>
      </c>
      <c r="D450" s="691">
        <f>'23년(세부_실적)'!D525</f>
        <v>0</v>
      </c>
      <c r="E450" s="795" t="str">
        <f>'23년(세부_실적)'!E525</f>
        <v>PN120MWJ-VF(F)</v>
      </c>
      <c r="F450" s="737">
        <f>'23년(세부_실적)'!F525</f>
        <v>0</v>
      </c>
      <c r="G450" s="679" t="str">
        <f>'23년(세부_실적)'!G525</f>
        <v>구</v>
      </c>
      <c r="H450" s="679" t="str">
        <f>'23년(세부_실적)'!H525</f>
        <v>QD</v>
      </c>
      <c r="I450" s="795">
        <f>'23년(세부_실적)'!I525</f>
        <v>0</v>
      </c>
      <c r="J450" s="741">
        <f>'23년(세부_실적)'!J525</f>
        <v>22516</v>
      </c>
      <c r="K450" s="795">
        <f>'23년(세부_실적)'!K525</f>
        <v>0</v>
      </c>
      <c r="L450" s="741">
        <f>'23년(세부_실적)'!L525</f>
        <v>22516</v>
      </c>
      <c r="M450" s="795">
        <f>'23년(세부_실적)'!M525</f>
        <v>0</v>
      </c>
      <c r="N450" s="741">
        <f>'23년(세부_실적)'!N525</f>
        <v>22516</v>
      </c>
      <c r="O450" s="795">
        <f>'23년(세부_실적)'!O525</f>
        <v>0</v>
      </c>
      <c r="P450" s="741">
        <f>'23년(세부_실적)'!P525</f>
        <v>22516</v>
      </c>
      <c r="Q450" s="742">
        <f>'23년(세부_실적)'!Q525</f>
        <v>1.8969999999999998</v>
      </c>
      <c r="R450" s="576">
        <f>'23년(세부_실적)'!R525</f>
        <v>42.712851999999998</v>
      </c>
    </row>
    <row r="451" spans="2:18" outlineLevel="1">
      <c r="B451" s="691" t="e">
        <f>'23년(세부_실적)'!#REF!</f>
        <v>#REF!</v>
      </c>
      <c r="C451" s="924" t="e">
        <f>'23년(세부_실적)'!#REF!</f>
        <v>#REF!</v>
      </c>
      <c r="D451" s="691" t="e">
        <f>'23년(세부_실적)'!#REF!</f>
        <v>#REF!</v>
      </c>
      <c r="E451" s="731" t="e">
        <f>'23년(세부_실적)'!#REF!</f>
        <v>#REF!</v>
      </c>
      <c r="F451" s="679" t="e">
        <f>'23년(세부_실적)'!#REF!</f>
        <v>#REF!</v>
      </c>
      <c r="G451" s="679" t="e">
        <f>'23년(세부_실적)'!#REF!</f>
        <v>#REF!</v>
      </c>
      <c r="H451" s="679" t="e">
        <f>'23년(세부_실적)'!#REF!</f>
        <v>#REF!</v>
      </c>
      <c r="I451" s="677" t="e">
        <f>'23년(세부_실적)'!#REF!</f>
        <v>#REF!</v>
      </c>
      <c r="J451" s="681" t="e">
        <f>'23년(세부_실적)'!#REF!</f>
        <v>#REF!</v>
      </c>
      <c r="K451" s="677" t="e">
        <f>'23년(세부_실적)'!#REF!</f>
        <v>#REF!</v>
      </c>
      <c r="L451" s="681" t="e">
        <f>'23년(세부_실적)'!#REF!</f>
        <v>#REF!</v>
      </c>
      <c r="M451" s="677" t="e">
        <f>'23년(세부_실적)'!#REF!</f>
        <v>#REF!</v>
      </c>
      <c r="N451" s="681" t="e">
        <f>'23년(세부_실적)'!#REF!</f>
        <v>#REF!</v>
      </c>
      <c r="O451" s="677" t="e">
        <f>'23년(세부_실적)'!#REF!</f>
        <v>#REF!</v>
      </c>
      <c r="P451" s="681" t="e">
        <f>'23년(세부_실적)'!#REF!</f>
        <v>#REF!</v>
      </c>
      <c r="Q451" s="688" t="e">
        <f>'23년(세부_실적)'!#REF!</f>
        <v>#REF!</v>
      </c>
      <c r="R451" s="575" t="e">
        <f>'23년(세부_실적)'!#REF!</f>
        <v>#REF!</v>
      </c>
    </row>
    <row r="452" spans="2:18" outlineLevel="1">
      <c r="B452" s="691">
        <f>'23년(세부_실적)'!B526</f>
        <v>0</v>
      </c>
      <c r="C452" s="691">
        <f>'23년(세부_실적)'!C526</f>
        <v>0</v>
      </c>
      <c r="D452" s="691">
        <f>'23년(세부_실적)'!D526</f>
        <v>0</v>
      </c>
      <c r="E452" s="677" t="str">
        <f>'23년(세부_실적)'!E526</f>
        <v>PN120MWJ-VF(G)</v>
      </c>
      <c r="F452" s="679">
        <f>'23년(세부_실적)'!F526</f>
        <v>0</v>
      </c>
      <c r="G452" s="679" t="str">
        <f>'23년(세부_실적)'!G526</f>
        <v>구</v>
      </c>
      <c r="H452" s="679" t="str">
        <f>'23년(세부_실적)'!H526</f>
        <v>QD</v>
      </c>
      <c r="I452" s="677">
        <f>'23년(세부_실적)'!I526</f>
        <v>0</v>
      </c>
      <c r="J452" s="681">
        <f>'23년(세부_실적)'!J526</f>
        <v>25972</v>
      </c>
      <c r="K452" s="677">
        <f>'23년(세부_실적)'!K526</f>
        <v>0</v>
      </c>
      <c r="L452" s="681">
        <f>'23년(세부_실적)'!L526</f>
        <v>25972</v>
      </c>
      <c r="M452" s="677">
        <f>'23년(세부_실적)'!M526</f>
        <v>0</v>
      </c>
      <c r="N452" s="681">
        <f>'23년(세부_실적)'!N526</f>
        <v>25972</v>
      </c>
      <c r="O452" s="677">
        <f>'23년(세부_실적)'!O526</f>
        <v>0</v>
      </c>
      <c r="P452" s="681">
        <f>'23년(세부_실적)'!P526</f>
        <v>25972</v>
      </c>
      <c r="Q452" s="688">
        <f>'23년(세부_실적)'!Q526</f>
        <v>6.7840000000000007</v>
      </c>
      <c r="R452" s="575">
        <f>'23년(세부_실적)'!R526</f>
        <v>176.19404800000001</v>
      </c>
    </row>
    <row r="453" spans="2:18" outlineLevel="1">
      <c r="B453" s="691">
        <f>'23년(세부_실적)'!B527</f>
        <v>0</v>
      </c>
      <c r="C453" s="924">
        <f>'23년(세부_실적)'!C527</f>
        <v>0</v>
      </c>
      <c r="D453" s="691">
        <f>'23년(세부_실적)'!D527</f>
        <v>0</v>
      </c>
      <c r="E453" s="677" t="str">
        <f>'23년(세부_실적)'!E527</f>
        <v>PN120MWJ-VF(H)</v>
      </c>
      <c r="F453" s="679">
        <f>'23년(세부_실적)'!F527</f>
        <v>0</v>
      </c>
      <c r="G453" s="679" t="str">
        <f>'23년(세부_실적)'!G527</f>
        <v>구</v>
      </c>
      <c r="H453" s="679" t="str">
        <f>'23년(세부_실적)'!H527</f>
        <v>QD</v>
      </c>
      <c r="I453" s="677">
        <f>'23년(세부_실적)'!I527</f>
        <v>0</v>
      </c>
      <c r="J453" s="681">
        <f>'23년(세부_실적)'!J527</f>
        <v>27425</v>
      </c>
      <c r="K453" s="677">
        <f>'23년(세부_실적)'!K527</f>
        <v>0</v>
      </c>
      <c r="L453" s="681">
        <f>'23년(세부_실적)'!L527</f>
        <v>27425</v>
      </c>
      <c r="M453" s="677">
        <f>'23년(세부_실적)'!M527</f>
        <v>0</v>
      </c>
      <c r="N453" s="681">
        <f>'23년(세부_실적)'!N527</f>
        <v>27425</v>
      </c>
      <c r="O453" s="677">
        <f>'23년(세부_실적)'!O527</f>
        <v>0</v>
      </c>
      <c r="P453" s="681">
        <f>'23년(세부_실적)'!P527</f>
        <v>27425</v>
      </c>
      <c r="Q453" s="688">
        <f>'23년(세부_실적)'!Q527</f>
        <v>0.34200000000000003</v>
      </c>
      <c r="R453" s="575">
        <f>'23년(세부_실적)'!R527</f>
        <v>9.3793500000000005</v>
      </c>
    </row>
    <row r="454" spans="2:18" outlineLevel="1">
      <c r="B454" s="691">
        <f>'23년(세부_실적)'!B528</f>
        <v>0</v>
      </c>
      <c r="C454" s="924">
        <f>'23년(세부_실적)'!C528</f>
        <v>0</v>
      </c>
      <c r="D454" s="691">
        <f>'23년(세부_실적)'!D528</f>
        <v>0</v>
      </c>
      <c r="E454" s="795" t="str">
        <f>'23년(세부_실적)'!E528</f>
        <v>PN120MWJ-VF(I)</v>
      </c>
      <c r="F454" s="737">
        <f>'23년(세부_실적)'!F528</f>
        <v>0</v>
      </c>
      <c r="G454" s="737" t="str">
        <f>'23년(세부_실적)'!G528</f>
        <v>구</v>
      </c>
      <c r="H454" s="679" t="str">
        <f>'23년(세부_실적)'!H528</f>
        <v>QD</v>
      </c>
      <c r="I454" s="795">
        <f>'23년(세부_실적)'!I528</f>
        <v>0</v>
      </c>
      <c r="J454" s="741">
        <f>'23년(세부_실적)'!J528</f>
        <v>27375</v>
      </c>
      <c r="K454" s="795">
        <f>'23년(세부_실적)'!K528</f>
        <v>0</v>
      </c>
      <c r="L454" s="741">
        <f>'23년(세부_실적)'!L528</f>
        <v>27375</v>
      </c>
      <c r="M454" s="795">
        <f>'23년(세부_실적)'!M528</f>
        <v>0</v>
      </c>
      <c r="N454" s="741">
        <f>'23년(세부_실적)'!N528</f>
        <v>27375</v>
      </c>
      <c r="O454" s="795">
        <f>'23년(세부_실적)'!O528</f>
        <v>0</v>
      </c>
      <c r="P454" s="741">
        <f>'23년(세부_실적)'!P528</f>
        <v>27375</v>
      </c>
      <c r="Q454" s="742">
        <f>'23년(세부_실적)'!Q528</f>
        <v>9.799999999999999E-2</v>
      </c>
      <c r="R454" s="576">
        <f>'23년(세부_실적)'!R528</f>
        <v>2.68275</v>
      </c>
    </row>
    <row r="455" spans="2:18" outlineLevel="1">
      <c r="B455" s="691">
        <f>'23년(세부_실적)'!B529</f>
        <v>0</v>
      </c>
      <c r="C455" s="691">
        <f>'23년(세부_실적)'!C529</f>
        <v>0</v>
      </c>
      <c r="D455" s="691">
        <f>'23년(세부_실적)'!D529</f>
        <v>0</v>
      </c>
      <c r="E455" s="677" t="str">
        <f>'23년(세부_실적)'!E529</f>
        <v>PN120MWJ-VF(J)</v>
      </c>
      <c r="F455" s="679">
        <f>'23년(세부_실적)'!F529</f>
        <v>0</v>
      </c>
      <c r="G455" s="689" t="str">
        <f>'23년(세부_실적)'!G529</f>
        <v>신</v>
      </c>
      <c r="H455" s="679" t="str">
        <f>'23년(세부_실적)'!H529</f>
        <v>QD</v>
      </c>
      <c r="I455" s="677">
        <f>'23년(세부_실적)'!I529</f>
        <v>0</v>
      </c>
      <c r="J455" s="868">
        <f>'23년(세부_실적)'!J529</f>
        <v>25896</v>
      </c>
      <c r="K455" s="677">
        <f>'23년(세부_실적)'!K529</f>
        <v>0</v>
      </c>
      <c r="L455" s="681">
        <f>'23년(세부_실적)'!L529</f>
        <v>25896</v>
      </c>
      <c r="M455" s="677">
        <f>'23년(세부_실적)'!M529</f>
        <v>0</v>
      </c>
      <c r="N455" s="681">
        <f>'23년(세부_실적)'!N529</f>
        <v>25896</v>
      </c>
      <c r="O455" s="677">
        <f>'23년(세부_실적)'!O529</f>
        <v>0</v>
      </c>
      <c r="P455" s="681">
        <f>'23년(세부_실적)'!P529</f>
        <v>25896</v>
      </c>
      <c r="Q455" s="688">
        <f>'23년(세부_실적)'!Q529</f>
        <v>6.4000000000000001E-2</v>
      </c>
      <c r="R455" s="575">
        <f>'23년(세부_실적)'!R529</f>
        <v>1.6573440000000002</v>
      </c>
    </row>
    <row r="456" spans="2:18" outlineLevel="1">
      <c r="B456" s="691">
        <f>'23년(세부_실적)'!B530</f>
        <v>0</v>
      </c>
      <c r="C456" s="924">
        <f>'23년(세부_실적)'!C530</f>
        <v>0</v>
      </c>
      <c r="D456" s="691">
        <f>'23년(세부_실적)'!D530</f>
        <v>0</v>
      </c>
      <c r="E456" s="677" t="str">
        <f>'23년(세부_실적)'!E530</f>
        <v>PN120MWJ-VF(K)</v>
      </c>
      <c r="F456" s="679">
        <f>'23년(세부_실적)'!F530</f>
        <v>0</v>
      </c>
      <c r="G456" s="689" t="str">
        <f>'23년(세부_실적)'!G530</f>
        <v>신</v>
      </c>
      <c r="H456" s="679" t="str">
        <f>'23년(세부_실적)'!H530</f>
        <v>QD</v>
      </c>
      <c r="I456" s="677">
        <f>'23년(세부_실적)'!I530</f>
        <v>0</v>
      </c>
      <c r="J456" s="681">
        <f>'23년(세부_실적)'!J530</f>
        <v>25792</v>
      </c>
      <c r="K456" s="677">
        <f>'23년(세부_실적)'!K530</f>
        <v>0</v>
      </c>
      <c r="L456" s="681">
        <f>'23년(세부_실적)'!L530</f>
        <v>25792</v>
      </c>
      <c r="M456" s="677">
        <f>'23년(세부_실적)'!M530</f>
        <v>0</v>
      </c>
      <c r="N456" s="681">
        <f>'23년(세부_실적)'!N530</f>
        <v>25792</v>
      </c>
      <c r="O456" s="677">
        <f>'23년(세부_실적)'!O530</f>
        <v>0</v>
      </c>
      <c r="P456" s="681">
        <f>'23년(세부_실적)'!P530</f>
        <v>46070.2</v>
      </c>
      <c r="Q456" s="688">
        <f>'23년(세부_실적)'!Q530</f>
        <v>0.76400000000000001</v>
      </c>
      <c r="R456" s="575">
        <f>'23년(세부_실적)'!R530</f>
        <v>35.197632800000001</v>
      </c>
    </row>
    <row r="457" spans="2:18" outlineLevel="1">
      <c r="B457" s="691">
        <f>'23년(세부_실적)'!B531</f>
        <v>0</v>
      </c>
      <c r="C457" s="924">
        <f>'23년(세부_실적)'!C531</f>
        <v>0</v>
      </c>
      <c r="D457" s="691">
        <f>'23년(세부_실적)'!D531</f>
        <v>0</v>
      </c>
      <c r="E457" s="781" t="str">
        <f>'23년(세부_실적)'!E531</f>
        <v>PN013MCW-V2</v>
      </c>
      <c r="F457" s="757">
        <f>'23년(세부_실적)'!F531</f>
        <v>0</v>
      </c>
      <c r="G457" s="757" t="str">
        <f>'23년(세부_실적)'!G531</f>
        <v>구</v>
      </c>
      <c r="H457" s="757" t="str">
        <f>'23년(세부_실적)'!H531</f>
        <v>SY</v>
      </c>
      <c r="I457" s="781">
        <f>'23년(세부_실적)'!I531</f>
        <v>0</v>
      </c>
      <c r="J457" s="782">
        <f>'23년(세부_실적)'!J531</f>
        <v>12360</v>
      </c>
      <c r="K457" s="781">
        <f>'23년(세부_실적)'!K531</f>
        <v>0</v>
      </c>
      <c r="L457" s="782">
        <f>'23년(세부_실적)'!L531</f>
        <v>12360</v>
      </c>
      <c r="M457" s="781">
        <f>'23년(세부_실적)'!M531</f>
        <v>0</v>
      </c>
      <c r="N457" s="782">
        <f>'23년(세부_실적)'!N531</f>
        <v>12360</v>
      </c>
      <c r="O457" s="781">
        <f>'23년(세부_실적)'!O531</f>
        <v>0</v>
      </c>
      <c r="P457" s="782">
        <f>'23년(세부_실적)'!P531</f>
        <v>12360</v>
      </c>
      <c r="Q457" s="783">
        <f>'23년(세부_실적)'!Q531</f>
        <v>1.8639999999999999</v>
      </c>
      <c r="R457" s="581">
        <f>'23년(세부_실적)'!R531</f>
        <v>23.03904</v>
      </c>
    </row>
    <row r="458" spans="2:18" outlineLevel="1">
      <c r="B458" s="691">
        <f>'23년(세부_실적)'!B532</f>
        <v>0</v>
      </c>
      <c r="C458" s="924">
        <f>'23년(세부_실적)'!C532</f>
        <v>0</v>
      </c>
      <c r="D458" s="691">
        <f>'23년(세부_실적)'!D532</f>
        <v>0</v>
      </c>
      <c r="E458" s="677" t="str">
        <f>'23년(세부_실적)'!E532</f>
        <v>PN022WWJ-VF</v>
      </c>
      <c r="F458" s="679">
        <f>'23년(세부_실적)'!F532</f>
        <v>0</v>
      </c>
      <c r="G458" s="679" t="str">
        <f>'23년(세부_실적)'!G532</f>
        <v>구</v>
      </c>
      <c r="H458" s="679" t="str">
        <f>'23년(세부_실적)'!H532</f>
        <v>SY</v>
      </c>
      <c r="I458" s="677">
        <f>'23년(세부_실적)'!I532</f>
        <v>0</v>
      </c>
      <c r="J458" s="681">
        <f>'23년(세부_실적)'!J532</f>
        <v>13534</v>
      </c>
      <c r="K458" s="677">
        <f>'23년(세부_실적)'!K532</f>
        <v>0</v>
      </c>
      <c r="L458" s="681">
        <f>'23년(세부_실적)'!L532</f>
        <v>13534</v>
      </c>
      <c r="M458" s="677">
        <f>'23년(세부_실적)'!M532</f>
        <v>0</v>
      </c>
      <c r="N458" s="681">
        <f>'23년(세부_실적)'!N532</f>
        <v>13534</v>
      </c>
      <c r="O458" s="677">
        <f>'23년(세부_실적)'!O532</f>
        <v>0</v>
      </c>
      <c r="P458" s="681">
        <f>'23년(세부_실적)'!P532</f>
        <v>13534</v>
      </c>
      <c r="Q458" s="688">
        <f>'23년(세부_실적)'!Q532</f>
        <v>2.0049999999999999</v>
      </c>
      <c r="R458" s="575">
        <f>'23년(세부_실적)'!R532</f>
        <v>27.135670000000005</v>
      </c>
    </row>
    <row r="459" spans="2:18" outlineLevel="1">
      <c r="B459" s="691">
        <f>'23년(세부_실적)'!B534</f>
        <v>0</v>
      </c>
      <c r="C459" s="924">
        <f>'23년(세부_실적)'!C534</f>
        <v>0</v>
      </c>
      <c r="D459" s="691">
        <f>'23년(세부_실적)'!D534</f>
        <v>0</v>
      </c>
      <c r="E459" s="677" t="str">
        <f>'23년(세부_실적)'!E534</f>
        <v>PN022WWJ-VF(A-1)</v>
      </c>
      <c r="F459" s="679">
        <f>'23년(세부_실적)'!F534</f>
        <v>0</v>
      </c>
      <c r="G459" s="679" t="str">
        <f>'23년(세부_실적)'!G534</f>
        <v>구</v>
      </c>
      <c r="H459" s="679" t="str">
        <f>'23년(세부_실적)'!H534</f>
        <v>SY</v>
      </c>
      <c r="I459" s="677">
        <f>'23년(세부_실적)'!I534</f>
        <v>0</v>
      </c>
      <c r="J459" s="681">
        <f>'23년(세부_실적)'!J534</f>
        <v>15432</v>
      </c>
      <c r="K459" s="677">
        <f>'23년(세부_실적)'!K534</f>
        <v>0</v>
      </c>
      <c r="L459" s="681">
        <f>'23년(세부_실적)'!L534</f>
        <v>15432</v>
      </c>
      <c r="M459" s="677">
        <f>'23년(세부_실적)'!M534</f>
        <v>0</v>
      </c>
      <c r="N459" s="681">
        <f>'23년(세부_실적)'!N534</f>
        <v>12833</v>
      </c>
      <c r="O459" s="677">
        <f>'23년(세부_실적)'!O534</f>
        <v>0</v>
      </c>
      <c r="P459" s="681">
        <f>'23년(세부_실적)'!P534</f>
        <v>12833</v>
      </c>
      <c r="Q459" s="688">
        <f>'23년(세부_실적)'!Q534</f>
        <v>13.933</v>
      </c>
      <c r="R459" s="575">
        <f>'23년(세부_실적)'!R534</f>
        <v>202.26856000000001</v>
      </c>
    </row>
    <row r="460" spans="2:18" outlineLevel="1">
      <c r="B460" s="691">
        <f>'23년(세부_실적)'!B535</f>
        <v>0</v>
      </c>
      <c r="C460" s="924">
        <f>'23년(세부_실적)'!C535</f>
        <v>0</v>
      </c>
      <c r="D460" s="691">
        <f>'23년(세부_실적)'!D535</f>
        <v>0</v>
      </c>
      <c r="E460" s="677" t="str">
        <f>'23년(세부_실적)'!E535</f>
        <v>PN022WWJ-VF(B)</v>
      </c>
      <c r="F460" s="679">
        <f>'23년(세부_실적)'!F535</f>
        <v>0</v>
      </c>
      <c r="G460" s="689" t="str">
        <f>'23년(세부_실적)'!G535</f>
        <v>신</v>
      </c>
      <c r="H460" s="679" t="str">
        <f>'23년(세부_실적)'!H535</f>
        <v>SY</v>
      </c>
      <c r="I460" s="677">
        <f>'23년(세부_실적)'!I535</f>
        <v>0</v>
      </c>
      <c r="J460" s="681">
        <f>'23년(세부_실적)'!J535</f>
        <v>12871</v>
      </c>
      <c r="K460" s="677">
        <f>'23년(세부_실적)'!K535</f>
        <v>0</v>
      </c>
      <c r="L460" s="681">
        <f>'23년(세부_실적)'!L535</f>
        <v>12871</v>
      </c>
      <c r="M460" s="677">
        <f>'23년(세부_실적)'!M535</f>
        <v>0</v>
      </c>
      <c r="N460" s="681">
        <f>'23년(세부_실적)'!N535</f>
        <v>12871</v>
      </c>
      <c r="O460" s="677">
        <f>'23년(세부_실적)'!O535</f>
        <v>0</v>
      </c>
      <c r="P460" s="681">
        <f>'23년(세부_실적)'!P535</f>
        <v>12871</v>
      </c>
      <c r="Q460" s="688">
        <f>'23년(세부_실적)'!Q535</f>
        <v>0</v>
      </c>
      <c r="R460" s="575">
        <f>'23년(세부_실적)'!R535</f>
        <v>0</v>
      </c>
    </row>
    <row r="461" spans="2:18" outlineLevel="1">
      <c r="B461" s="691">
        <f>'23년(세부_실적)'!B544</f>
        <v>0</v>
      </c>
      <c r="C461" s="924">
        <f>'23년(세부_실적)'!C544</f>
        <v>0</v>
      </c>
      <c r="D461" s="691">
        <f>'23년(세부_실적)'!D544</f>
        <v>0</v>
      </c>
      <c r="E461" s="677" t="str">
        <f>'23년(세부_실적)'!E544</f>
        <v>PN037WCW-RY</v>
      </c>
      <c r="F461" s="679">
        <f>'23년(세부_실적)'!F544</f>
        <v>0</v>
      </c>
      <c r="G461" s="679" t="str">
        <f>'23년(세부_실적)'!G544</f>
        <v>구</v>
      </c>
      <c r="H461" s="679" t="str">
        <f>'23년(세부_실적)'!H544</f>
        <v>SY</v>
      </c>
      <c r="I461" s="677">
        <f>'23년(세부_실적)'!I544</f>
        <v>0</v>
      </c>
      <c r="J461" s="681">
        <f>'23년(세부_실적)'!J544</f>
        <v>2708</v>
      </c>
      <c r="K461" s="677">
        <f>'23년(세부_실적)'!K544</f>
        <v>0</v>
      </c>
      <c r="L461" s="681">
        <f>'23년(세부_실적)'!L544</f>
        <v>2708</v>
      </c>
      <c r="M461" s="677">
        <f>'23년(세부_실적)'!M544</f>
        <v>0</v>
      </c>
      <c r="N461" s="681">
        <f>'23년(세부_실적)'!N544</f>
        <v>2708</v>
      </c>
      <c r="O461" s="677">
        <f>'23년(세부_실적)'!O544</f>
        <v>0</v>
      </c>
      <c r="P461" s="681">
        <f>'23년(세부_실적)'!P544</f>
        <v>2708</v>
      </c>
      <c r="Q461" s="688">
        <f>'23년(세부_실적)'!Q544</f>
        <v>0</v>
      </c>
      <c r="R461" s="575">
        <f>'23년(세부_실적)'!R544</f>
        <v>0</v>
      </c>
    </row>
    <row r="462" spans="2:18" outlineLevel="1">
      <c r="B462" s="691">
        <f>'23년(세부_실적)'!B545</f>
        <v>0</v>
      </c>
      <c r="C462" s="924">
        <f>'23년(세부_실적)'!C545</f>
        <v>0</v>
      </c>
      <c r="D462" s="691">
        <f>'23년(세부_실적)'!D545</f>
        <v>0</v>
      </c>
      <c r="E462" s="677" t="str">
        <f>'23년(세부_실적)'!E545</f>
        <v>PN037WCW-RY(A)</v>
      </c>
      <c r="F462" s="679">
        <f>'23년(세부_실적)'!F545</f>
        <v>0</v>
      </c>
      <c r="G462" s="679" t="str">
        <f>'23년(세부_실적)'!G545</f>
        <v>구</v>
      </c>
      <c r="H462" s="679" t="str">
        <f>'23년(세부_실적)'!H545</f>
        <v>SY</v>
      </c>
      <c r="I462" s="677">
        <f>'23년(세부_실적)'!I545</f>
        <v>0</v>
      </c>
      <c r="J462" s="681">
        <f>'23년(세부_실적)'!J545</f>
        <v>2208</v>
      </c>
      <c r="K462" s="677">
        <f>'23년(세부_실적)'!K545</f>
        <v>0</v>
      </c>
      <c r="L462" s="681">
        <f>'23년(세부_실적)'!L545</f>
        <v>2208</v>
      </c>
      <c r="M462" s="677">
        <f>'23년(세부_실적)'!M545</f>
        <v>0</v>
      </c>
      <c r="N462" s="681">
        <f>'23년(세부_실적)'!N545</f>
        <v>2208</v>
      </c>
      <c r="O462" s="677">
        <f>'23년(세부_실적)'!O545</f>
        <v>0</v>
      </c>
      <c r="P462" s="681">
        <f>'23년(세부_실적)'!P545</f>
        <v>2208</v>
      </c>
      <c r="Q462" s="688">
        <f>'23년(세부_실적)'!Q545</f>
        <v>0</v>
      </c>
      <c r="R462" s="575">
        <f>'23년(세부_실적)'!R545</f>
        <v>0</v>
      </c>
    </row>
    <row r="463" spans="2:18" outlineLevel="1">
      <c r="B463" s="691">
        <f>'23년(세부_실적)'!B547</f>
        <v>0</v>
      </c>
      <c r="C463" s="924">
        <f>'23년(세부_실적)'!C547</f>
        <v>0</v>
      </c>
      <c r="D463" s="691">
        <f>'23년(세부_실적)'!D547</f>
        <v>0</v>
      </c>
      <c r="E463" s="677" t="str">
        <f>'23년(세부_실적)'!E547</f>
        <v>PN037WCW-VF</v>
      </c>
      <c r="F463" s="679">
        <f>'23년(세부_실적)'!F547</f>
        <v>0</v>
      </c>
      <c r="G463" s="679" t="str">
        <f>'23년(세부_실적)'!G547</f>
        <v>구</v>
      </c>
      <c r="H463" s="679" t="str">
        <f>'23년(세부_실적)'!H547</f>
        <v>SY</v>
      </c>
      <c r="I463" s="677">
        <f>'23년(세부_실적)'!I547</f>
        <v>0</v>
      </c>
      <c r="J463" s="681">
        <f>'23년(세부_실적)'!J547</f>
        <v>18801</v>
      </c>
      <c r="K463" s="677">
        <f>'23년(세부_실적)'!K547</f>
        <v>0</v>
      </c>
      <c r="L463" s="681">
        <f>'23년(세부_실적)'!L547</f>
        <v>18801</v>
      </c>
      <c r="M463" s="677">
        <f>'23년(세부_실적)'!M547</f>
        <v>0</v>
      </c>
      <c r="N463" s="681">
        <f>'23년(세부_실적)'!N547</f>
        <v>18801</v>
      </c>
      <c r="O463" s="677">
        <f>'23년(세부_실적)'!O547</f>
        <v>0</v>
      </c>
      <c r="P463" s="681">
        <f>'23년(세부_실적)'!P547</f>
        <v>18801</v>
      </c>
      <c r="Q463" s="688">
        <f>'23년(세부_실적)'!Q547</f>
        <v>26.119</v>
      </c>
      <c r="R463" s="575">
        <f>'23년(세부_실적)'!R547</f>
        <v>491.06331899999998</v>
      </c>
    </row>
    <row r="464" spans="2:18" outlineLevel="1">
      <c r="B464" s="691">
        <f>'23년(세부_실적)'!B548</f>
        <v>0</v>
      </c>
      <c r="C464" s="924">
        <f>'23년(세부_실적)'!C548</f>
        <v>0</v>
      </c>
      <c r="D464" s="691">
        <f>'23년(세부_실적)'!D548</f>
        <v>0</v>
      </c>
      <c r="E464" s="677" t="str">
        <f>'23년(세부_실적)'!E548</f>
        <v>PN037WCW-VF(A)</v>
      </c>
      <c r="F464" s="679">
        <f>'23년(세부_실적)'!F548</f>
        <v>0</v>
      </c>
      <c r="G464" s="679" t="str">
        <f>'23년(세부_실적)'!G548</f>
        <v>구</v>
      </c>
      <c r="H464" s="679" t="str">
        <f>'23년(세부_실적)'!H548</f>
        <v>SY</v>
      </c>
      <c r="I464" s="677">
        <f>'23년(세부_실적)'!I548</f>
        <v>0</v>
      </c>
      <c r="J464" s="681">
        <f>'23년(세부_실적)'!J548</f>
        <v>17089</v>
      </c>
      <c r="K464" s="677">
        <f>'23년(세부_실적)'!K548</f>
        <v>0</v>
      </c>
      <c r="L464" s="681">
        <f>'23년(세부_실적)'!L548</f>
        <v>17089</v>
      </c>
      <c r="M464" s="677">
        <f>'23년(세부_실적)'!M548</f>
        <v>0</v>
      </c>
      <c r="N464" s="681">
        <f>'23년(세부_실적)'!N548</f>
        <v>17089</v>
      </c>
      <c r="O464" s="677">
        <f>'23년(세부_실적)'!O548</f>
        <v>0</v>
      </c>
      <c r="P464" s="681">
        <f>'23년(세부_실적)'!P548</f>
        <v>17089</v>
      </c>
      <c r="Q464" s="688">
        <f>'23년(세부_실적)'!Q548</f>
        <v>8.0060000000000002</v>
      </c>
      <c r="R464" s="575">
        <f>'23년(세부_실적)'!R548</f>
        <v>136.81453400000001</v>
      </c>
    </row>
    <row r="465" spans="2:18" outlineLevel="1">
      <c r="B465" s="691">
        <f>'23년(세부_실적)'!B549</f>
        <v>0</v>
      </c>
      <c r="C465" s="924">
        <f>'23년(세부_실적)'!C549</f>
        <v>0</v>
      </c>
      <c r="D465" s="691">
        <f>'23년(세부_실적)'!D549</f>
        <v>0</v>
      </c>
      <c r="E465" s="677" t="str">
        <f>'23년(세부_실적)'!E549</f>
        <v>PN037WCW-VF(M)</v>
      </c>
      <c r="F465" s="679">
        <f>'23년(세부_실적)'!F549</f>
        <v>0</v>
      </c>
      <c r="G465" s="679" t="str">
        <f>'23년(세부_실적)'!G549</f>
        <v>구</v>
      </c>
      <c r="H465" s="679" t="str">
        <f>'23년(세부_실적)'!H549</f>
        <v>SY</v>
      </c>
      <c r="I465" s="677">
        <f>'23년(세부_실적)'!I549</f>
        <v>0</v>
      </c>
      <c r="J465" s="681">
        <f>'23년(세부_실적)'!J549</f>
        <v>19199</v>
      </c>
      <c r="K465" s="677">
        <f>'23년(세부_실적)'!K549</f>
        <v>0</v>
      </c>
      <c r="L465" s="681">
        <f>'23년(세부_실적)'!L549</f>
        <v>19199</v>
      </c>
      <c r="M465" s="677">
        <f>'23년(세부_실적)'!M549</f>
        <v>0</v>
      </c>
      <c r="N465" s="681">
        <f>'23년(세부_실적)'!N549</f>
        <v>19199</v>
      </c>
      <c r="O465" s="677">
        <f>'23년(세부_실적)'!O549</f>
        <v>0</v>
      </c>
      <c r="P465" s="681">
        <f>'23년(세부_실적)'!P549</f>
        <v>19199</v>
      </c>
      <c r="Q465" s="688">
        <f>'23년(세부_실적)'!Q549</f>
        <v>2.923</v>
      </c>
      <c r="R465" s="575">
        <f>'23년(세부_실적)'!R549</f>
        <v>56.118677000000005</v>
      </c>
    </row>
    <row r="466" spans="2:18" outlineLevel="1">
      <c r="B466" s="691">
        <f>'23년(세부_실적)'!B551</f>
        <v>0</v>
      </c>
      <c r="C466" s="924">
        <f>'23년(세부_실적)'!C551</f>
        <v>0</v>
      </c>
      <c r="D466" s="691">
        <f>'23년(세부_실적)'!D551</f>
        <v>0</v>
      </c>
      <c r="E466" s="677" t="str">
        <f>'23년(세부_실적)'!E551</f>
        <v>PN037WCW-V1</v>
      </c>
      <c r="F466" s="679">
        <f>'23년(세부_실적)'!F551</f>
        <v>0</v>
      </c>
      <c r="G466" s="679" t="str">
        <f>'23년(세부_실적)'!G551</f>
        <v>구</v>
      </c>
      <c r="H466" s="679" t="str">
        <f>'23년(세부_실적)'!H551</f>
        <v>SY</v>
      </c>
      <c r="I466" s="677">
        <f>'23년(세부_실적)'!I551</f>
        <v>0</v>
      </c>
      <c r="J466" s="681">
        <f>'23년(세부_실적)'!J551</f>
        <v>16996</v>
      </c>
      <c r="K466" s="677">
        <f>'23년(세부_실적)'!K551</f>
        <v>0</v>
      </c>
      <c r="L466" s="681">
        <f>'23년(세부_실적)'!L551</f>
        <v>16996</v>
      </c>
      <c r="M466" s="677">
        <f>'23년(세부_실적)'!M551</f>
        <v>0</v>
      </c>
      <c r="N466" s="681">
        <f>'23년(세부_실적)'!N551</f>
        <v>16996</v>
      </c>
      <c r="O466" s="677">
        <f>'23년(세부_실적)'!O551</f>
        <v>0</v>
      </c>
      <c r="P466" s="681">
        <f>'23년(세부_실적)'!P551</f>
        <v>16996</v>
      </c>
      <c r="Q466" s="688">
        <f>'23년(세부_실적)'!Q551</f>
        <v>0.996</v>
      </c>
      <c r="R466" s="575">
        <f>'23년(세부_실적)'!R551</f>
        <v>16.928016</v>
      </c>
    </row>
    <row r="467" spans="2:18" outlineLevel="1">
      <c r="B467" s="691">
        <f>'23년(세부_실적)'!B553</f>
        <v>0</v>
      </c>
      <c r="C467" s="924">
        <f>'23년(세부_실적)'!C553</f>
        <v>0</v>
      </c>
      <c r="D467" s="691">
        <f>'23년(세부_실적)'!D553</f>
        <v>0</v>
      </c>
      <c r="E467" s="677" t="str">
        <f>'23년(세부_실적)'!E553</f>
        <v>PN048WWJ-VF</v>
      </c>
      <c r="F467" s="679" t="str">
        <f>'23년(세부_실적)'!F553</f>
        <v>루시II</v>
      </c>
      <c r="G467" s="679" t="str">
        <f>'23년(세부_실적)'!G553</f>
        <v>구</v>
      </c>
      <c r="H467" s="679" t="str">
        <f>'23년(세부_실적)'!H553</f>
        <v>SY</v>
      </c>
      <c r="I467" s="677">
        <f>'23년(세부_실적)'!I553</f>
        <v>0</v>
      </c>
      <c r="J467" s="681">
        <f>'23년(세부_실적)'!J553</f>
        <v>15275</v>
      </c>
      <c r="K467" s="677">
        <f>'23년(세부_실적)'!K553</f>
        <v>0</v>
      </c>
      <c r="L467" s="681">
        <f>'23년(세부_실적)'!L553</f>
        <v>15275</v>
      </c>
      <c r="M467" s="677">
        <f>'23년(세부_실적)'!M553</f>
        <v>0</v>
      </c>
      <c r="N467" s="681">
        <f>'23년(세부_실적)'!N553</f>
        <v>15275</v>
      </c>
      <c r="O467" s="677">
        <f>'23년(세부_실적)'!O553</f>
        <v>0</v>
      </c>
      <c r="P467" s="681">
        <f>'23년(세부_실적)'!P553</f>
        <v>15275</v>
      </c>
      <c r="Q467" s="688">
        <f>'23년(세부_실적)'!Q553</f>
        <v>24.667999999999999</v>
      </c>
      <c r="R467" s="575">
        <f>'23년(세부_실적)'!R553</f>
        <v>376.80369999999999</v>
      </c>
    </row>
    <row r="468" spans="2:18" outlineLevel="1">
      <c r="B468" s="691">
        <f>'23년(세부_실적)'!B554</f>
        <v>0</v>
      </c>
      <c r="C468" s="690">
        <f>'23년(세부_실적)'!C554</f>
        <v>0</v>
      </c>
      <c r="D468" s="691">
        <f>'23년(세부_실적)'!D554</f>
        <v>0</v>
      </c>
      <c r="E468" s="677" t="str">
        <f>'23년(세부_실적)'!E554</f>
        <v>PN048WWJ-VF(A)</v>
      </c>
      <c r="F468" s="679">
        <f>'23년(세부_실적)'!F554</f>
        <v>0</v>
      </c>
      <c r="G468" s="679" t="str">
        <f>'23년(세부_실적)'!G554</f>
        <v>구</v>
      </c>
      <c r="H468" s="679" t="str">
        <f>'23년(세부_실적)'!H554</f>
        <v>SY</v>
      </c>
      <c r="I468" s="677">
        <f>'23년(세부_실적)'!I554</f>
        <v>0</v>
      </c>
      <c r="J468" s="681">
        <f>'23년(세부_실적)'!J554</f>
        <v>15588</v>
      </c>
      <c r="K468" s="677">
        <f>'23년(세부_실적)'!K554</f>
        <v>0</v>
      </c>
      <c r="L468" s="681">
        <f>'23년(세부_실적)'!L554</f>
        <v>15588</v>
      </c>
      <c r="M468" s="677">
        <f>'23년(세부_실적)'!M554</f>
        <v>0</v>
      </c>
      <c r="N468" s="681">
        <f>'23년(세부_실적)'!N554</f>
        <v>15588</v>
      </c>
      <c r="O468" s="677">
        <f>'23년(세부_실적)'!O554</f>
        <v>0</v>
      </c>
      <c r="P468" s="681">
        <f>'23년(세부_실적)'!P554</f>
        <v>15588</v>
      </c>
      <c r="Q468" s="688">
        <f>'23년(세부_실적)'!Q554</f>
        <v>2.4039999999999999</v>
      </c>
      <c r="R468" s="575">
        <f>'23년(세부_실적)'!R554</f>
        <v>37.473551999999998</v>
      </c>
    </row>
    <row r="469" spans="2:18" outlineLevel="1">
      <c r="B469" s="691">
        <f>'23년(세부_실적)'!B555</f>
        <v>0</v>
      </c>
      <c r="C469" s="690">
        <f>'23년(세부_실적)'!C555</f>
        <v>0</v>
      </c>
      <c r="D469" s="691">
        <f>'23년(세부_실적)'!D555</f>
        <v>0</v>
      </c>
      <c r="E469" s="677" t="str">
        <f>'23년(세부_실적)'!E555</f>
        <v>PN048WWJ-VF(A)R</v>
      </c>
      <c r="F469" s="679">
        <f>'23년(세부_실적)'!F555</f>
        <v>0</v>
      </c>
      <c r="G469" s="679" t="str">
        <f>'23년(세부_실적)'!G555</f>
        <v>구</v>
      </c>
      <c r="H469" s="679" t="str">
        <f>'23년(세부_실적)'!H555</f>
        <v>SY</v>
      </c>
      <c r="I469" s="677">
        <f>'23년(세부_실적)'!I555</f>
        <v>0</v>
      </c>
      <c r="J469" s="681">
        <f>'23년(세부_실적)'!J555</f>
        <v>15588</v>
      </c>
      <c r="K469" s="677">
        <f>'23년(세부_실적)'!K555</f>
        <v>0</v>
      </c>
      <c r="L469" s="681">
        <f>'23년(세부_실적)'!L555</f>
        <v>15588</v>
      </c>
      <c r="M469" s="677">
        <f>'23년(세부_실적)'!M555</f>
        <v>0</v>
      </c>
      <c r="N469" s="681">
        <f>'23년(세부_실적)'!N555</f>
        <v>15588</v>
      </c>
      <c r="O469" s="677">
        <f>'23년(세부_실적)'!O555</f>
        <v>0</v>
      </c>
      <c r="P469" s="681">
        <f>'23년(세부_실적)'!P555</f>
        <v>15588</v>
      </c>
      <c r="Q469" s="688">
        <f>'23년(세부_실적)'!Q555</f>
        <v>19.409000000000002</v>
      </c>
      <c r="R469" s="575">
        <f>'23년(세부_실적)'!R555</f>
        <v>302.54749199999998</v>
      </c>
    </row>
    <row r="470" spans="2:18" outlineLevel="1">
      <c r="B470" s="691">
        <f>'23년(세부_실적)'!B556</f>
        <v>0</v>
      </c>
      <c r="C470" s="690">
        <f>'23년(세부_실적)'!C556</f>
        <v>0</v>
      </c>
      <c r="D470" s="691">
        <f>'23년(세부_실적)'!D556</f>
        <v>0</v>
      </c>
      <c r="E470" s="677" t="str">
        <f>'23년(세부_실적)'!E556</f>
        <v>PN048WWJ-VF(B)</v>
      </c>
      <c r="F470" s="679">
        <f>'23년(세부_실적)'!F556</f>
        <v>0</v>
      </c>
      <c r="G470" s="679" t="str">
        <f>'23년(세부_실적)'!G556</f>
        <v>구</v>
      </c>
      <c r="H470" s="679" t="str">
        <f>'23년(세부_실적)'!H556</f>
        <v>SY</v>
      </c>
      <c r="I470" s="677">
        <f>'23년(세부_실적)'!I556</f>
        <v>0</v>
      </c>
      <c r="J470" s="681">
        <f>'23년(세부_실적)'!J556</f>
        <v>15802</v>
      </c>
      <c r="K470" s="677">
        <f>'23년(세부_실적)'!K556</f>
        <v>0</v>
      </c>
      <c r="L470" s="681">
        <f>'23년(세부_실적)'!L556</f>
        <v>15802</v>
      </c>
      <c r="M470" s="677">
        <f>'23년(세부_실적)'!M556</f>
        <v>0</v>
      </c>
      <c r="N470" s="681">
        <f>'23년(세부_실적)'!N556</f>
        <v>15802</v>
      </c>
      <c r="O470" s="677">
        <f>'23년(세부_실적)'!O556</f>
        <v>0</v>
      </c>
      <c r="P470" s="681">
        <f>'23년(세부_실적)'!P556</f>
        <v>15802</v>
      </c>
      <c r="Q470" s="688">
        <f>'23년(세부_실적)'!Q556</f>
        <v>0.23500000000000001</v>
      </c>
      <c r="R470" s="575">
        <f>'23년(세부_실적)'!R556</f>
        <v>3.71347</v>
      </c>
    </row>
    <row r="471" spans="2:18" outlineLevel="1">
      <c r="B471" s="691">
        <f>'23년(세부_실적)'!B557</f>
        <v>0</v>
      </c>
      <c r="C471" s="691">
        <f>'23년(세부_실적)'!C557</f>
        <v>0</v>
      </c>
      <c r="D471" s="691">
        <f>'23년(세부_실적)'!D557</f>
        <v>0</v>
      </c>
      <c r="E471" s="677" t="str">
        <f>'23년(세부_실적)'!E557</f>
        <v>PN048WWJ-V1</v>
      </c>
      <c r="F471" s="679" t="str">
        <f>'23년(세부_실적)'!F557</f>
        <v>미주향</v>
      </c>
      <c r="G471" s="679" t="str">
        <f>'23년(세부_실적)'!G557</f>
        <v>구</v>
      </c>
      <c r="H471" s="679" t="str">
        <f>'23년(세부_실적)'!H557</f>
        <v>SY</v>
      </c>
      <c r="I471" s="677">
        <f>'23년(세부_실적)'!I557</f>
        <v>0</v>
      </c>
      <c r="J471" s="681">
        <f>'23년(세부_실적)'!J557</f>
        <v>16725</v>
      </c>
      <c r="K471" s="677">
        <f>'23년(세부_실적)'!K557</f>
        <v>0</v>
      </c>
      <c r="L471" s="681">
        <f>'23년(세부_실적)'!L557</f>
        <v>16725</v>
      </c>
      <c r="M471" s="677">
        <f>'23년(세부_실적)'!M557</f>
        <v>0</v>
      </c>
      <c r="N471" s="681">
        <f>'23년(세부_실적)'!N557</f>
        <v>16725</v>
      </c>
      <c r="O471" s="677">
        <f>'23년(세부_실적)'!O557</f>
        <v>0</v>
      </c>
      <c r="P471" s="681">
        <f>'23년(세부_실적)'!P557</f>
        <v>16725</v>
      </c>
      <c r="Q471" s="688">
        <f>'23년(세부_실적)'!Q557</f>
        <v>3.7260000000000004</v>
      </c>
      <c r="R471" s="575">
        <f>'23년(세부_실적)'!R557</f>
        <v>62.317349999999998</v>
      </c>
    </row>
    <row r="472" spans="2:18" outlineLevel="1">
      <c r="B472" s="691">
        <f>'23년(세부_실적)'!B560</f>
        <v>0</v>
      </c>
      <c r="C472" s="691">
        <f>'23년(세부_실적)'!C560</f>
        <v>0</v>
      </c>
      <c r="D472" s="693">
        <f>'23년(세부_실적)'!D560</f>
        <v>0</v>
      </c>
      <c r="E472" s="677" t="str">
        <f>'23년(세부_실적)'!E560</f>
        <v>PN048WWJ-VF(M)</v>
      </c>
      <c r="F472" s="679">
        <f>'23년(세부_실적)'!F560</f>
        <v>0</v>
      </c>
      <c r="G472" s="679" t="str">
        <f>'23년(세부_실적)'!G560</f>
        <v>구</v>
      </c>
      <c r="H472" s="679" t="str">
        <f>'23년(세부_실적)'!H560</f>
        <v>SY</v>
      </c>
      <c r="I472" s="677">
        <f>'23년(세부_실적)'!I560</f>
        <v>0</v>
      </c>
      <c r="J472" s="681">
        <f>'23년(세부_실적)'!J560</f>
        <v>0</v>
      </c>
      <c r="K472" s="677">
        <f>'23년(세부_실적)'!K560</f>
        <v>0</v>
      </c>
      <c r="L472" s="681">
        <f>'23년(세부_실적)'!L560</f>
        <v>16374</v>
      </c>
      <c r="M472" s="677">
        <f>'23년(세부_실적)'!M560</f>
        <v>0</v>
      </c>
      <c r="N472" s="681">
        <f>'23년(세부_실적)'!N560</f>
        <v>16374</v>
      </c>
      <c r="O472" s="677">
        <f>'23년(세부_실적)'!O560</f>
        <v>0</v>
      </c>
      <c r="P472" s="681">
        <f>'23년(세부_실적)'!P560</f>
        <v>16374</v>
      </c>
      <c r="Q472" s="688">
        <f>'23년(세부_실적)'!Q560</f>
        <v>10.394</v>
      </c>
      <c r="R472" s="575">
        <f>'23년(세부_실적)'!R560</f>
        <v>170.19135600000001</v>
      </c>
    </row>
    <row r="473" spans="2:18" outlineLevel="1">
      <c r="B473" s="691">
        <f>'23년(세부_실적)'!B561</f>
        <v>0</v>
      </c>
      <c r="C473" s="691">
        <f>'23년(세부_실적)'!C561</f>
        <v>0</v>
      </c>
      <c r="D473" s="693">
        <f>'23년(세부_실적)'!D561</f>
        <v>0</v>
      </c>
      <c r="E473" s="677" t="str">
        <f>'23년(세부_실적)'!E561</f>
        <v>PN053WWJ-VF</v>
      </c>
      <c r="F473" s="679">
        <f>'23년(세부_실적)'!F561</f>
        <v>0</v>
      </c>
      <c r="G473" s="679" t="str">
        <f>'23년(세부_실적)'!G561</f>
        <v>구</v>
      </c>
      <c r="H473" s="679" t="str">
        <f>'23년(세부_실적)'!H561</f>
        <v>SY</v>
      </c>
      <c r="I473" s="677">
        <f>'23년(세부_실적)'!I561</f>
        <v>0</v>
      </c>
      <c r="J473" s="681">
        <f>'23년(세부_실적)'!J561</f>
        <v>16072</v>
      </c>
      <c r="K473" s="677">
        <f>'23년(세부_실적)'!K561</f>
        <v>0</v>
      </c>
      <c r="L473" s="681">
        <f>'23년(세부_실적)'!L561</f>
        <v>16072</v>
      </c>
      <c r="M473" s="677">
        <f>'23년(세부_실적)'!M561</f>
        <v>0</v>
      </c>
      <c r="N473" s="681">
        <f>'23년(세부_실적)'!N561</f>
        <v>16072</v>
      </c>
      <c r="O473" s="677">
        <f>'23년(세부_실적)'!O561</f>
        <v>0</v>
      </c>
      <c r="P473" s="681">
        <f>'23년(세부_실적)'!P561</f>
        <v>16072</v>
      </c>
      <c r="Q473" s="688">
        <f>'23년(세부_실적)'!Q561</f>
        <v>1.657</v>
      </c>
      <c r="R473" s="575">
        <f>'23년(세부_실적)'!R561</f>
        <v>26.631304</v>
      </c>
    </row>
    <row r="474" spans="2:18" outlineLevel="1">
      <c r="B474" s="691">
        <f>'23년(세부_실적)'!B562</f>
        <v>0</v>
      </c>
      <c r="C474" s="691">
        <f>'23년(세부_실적)'!C562</f>
        <v>0</v>
      </c>
      <c r="D474" s="693">
        <f>'23년(세부_실적)'!D562</f>
        <v>0</v>
      </c>
      <c r="E474" s="677" t="str">
        <f>'23년(세부_실적)'!E562</f>
        <v>PN053WWJ-VF(A)</v>
      </c>
      <c r="F474" s="679">
        <f>'23년(세부_실적)'!F562</f>
        <v>0</v>
      </c>
      <c r="G474" s="679" t="str">
        <f>'23년(세부_실적)'!G562</f>
        <v>구</v>
      </c>
      <c r="H474" s="679" t="str">
        <f>'23년(세부_실적)'!H562</f>
        <v>SY</v>
      </c>
      <c r="I474" s="677">
        <f>'23년(세부_실적)'!I562</f>
        <v>0</v>
      </c>
      <c r="J474" s="681">
        <f>'23년(세부_실적)'!J562</f>
        <v>3266</v>
      </c>
      <c r="K474" s="677">
        <f>'23년(세부_실적)'!K562</f>
        <v>0</v>
      </c>
      <c r="L474" s="681">
        <f>'23년(세부_실적)'!L562</f>
        <v>3266</v>
      </c>
      <c r="M474" s="677">
        <f>'23년(세부_실적)'!M562</f>
        <v>0</v>
      </c>
      <c r="N474" s="681">
        <f>'23년(세부_실적)'!N562</f>
        <v>3266</v>
      </c>
      <c r="O474" s="677">
        <f>'23년(세부_실적)'!O562</f>
        <v>0</v>
      </c>
      <c r="P474" s="681">
        <f>'23년(세부_실적)'!P562</f>
        <v>3266</v>
      </c>
      <c r="Q474" s="688">
        <f>'23년(세부_실적)'!Q562</f>
        <v>0.64300000000000002</v>
      </c>
      <c r="R474" s="575">
        <f>'23년(세부_실적)'!R562</f>
        <v>2.1000379999999996</v>
      </c>
    </row>
    <row r="475" spans="2:18" outlineLevel="1">
      <c r="B475" s="675">
        <f>'23년(세부_실적)'!B563</f>
        <v>0</v>
      </c>
      <c r="C475" s="675">
        <f>'23년(세부_실적)'!C563</f>
        <v>0</v>
      </c>
      <c r="D475" s="709">
        <f>'23년(세부_실적)'!D563</f>
        <v>0</v>
      </c>
      <c r="E475" s="682" t="str">
        <f>'23년(세부_실적)'!E563</f>
        <v>PN053WWJ-VF(B)</v>
      </c>
      <c r="F475" s="680">
        <f>'23년(세부_실적)'!F563</f>
        <v>0</v>
      </c>
      <c r="G475" s="679" t="str">
        <f>'23년(세부_실적)'!G563</f>
        <v>구</v>
      </c>
      <c r="H475" s="680" t="str">
        <f>'23년(세부_실적)'!H563</f>
        <v>SY</v>
      </c>
      <c r="I475" s="682">
        <f>'23년(세부_실적)'!I563</f>
        <v>0</v>
      </c>
      <c r="J475" s="730">
        <f>'23년(세부_실적)'!J563</f>
        <v>3186</v>
      </c>
      <c r="K475" s="682">
        <f>'23년(세부_실적)'!K563</f>
        <v>0</v>
      </c>
      <c r="L475" s="730">
        <f>'23년(세부_실적)'!L563</f>
        <v>3186</v>
      </c>
      <c r="M475" s="682">
        <f>'23년(세부_실적)'!M563</f>
        <v>0</v>
      </c>
      <c r="N475" s="730">
        <f>'23년(세부_실적)'!N563</f>
        <v>3186</v>
      </c>
      <c r="O475" s="682">
        <f>'23년(세부_실적)'!O563</f>
        <v>0</v>
      </c>
      <c r="P475" s="730">
        <f>'23년(세부_실적)'!P563</f>
        <v>3186</v>
      </c>
      <c r="Q475" s="683">
        <f>'23년(세부_실적)'!Q563</f>
        <v>0</v>
      </c>
      <c r="R475" s="578">
        <f>'23년(세부_실적)'!R563</f>
        <v>0</v>
      </c>
    </row>
    <row r="476" spans="2:18" outlineLevel="1">
      <c r="B476" s="691">
        <f>'23년(세부_실적)'!B564</f>
        <v>0</v>
      </c>
      <c r="C476" s="691">
        <f>'23년(세부_실적)'!C564</f>
        <v>0</v>
      </c>
      <c r="D476" s="691">
        <f>'23년(세부_실적)'!D564</f>
        <v>0</v>
      </c>
      <c r="E476" s="682" t="str">
        <f>'23년(세부_실적)'!E564</f>
        <v>PN053WWJ-VF(C)</v>
      </c>
      <c r="F476" s="679">
        <f>'23년(세부_실적)'!F564</f>
        <v>0</v>
      </c>
      <c r="G476" s="679" t="str">
        <f>'23년(세부_실적)'!G564</f>
        <v>구</v>
      </c>
      <c r="H476" s="679" t="str">
        <f>'23년(세부_실적)'!H564</f>
        <v>SY</v>
      </c>
      <c r="I476" s="677">
        <f>'23년(세부_실적)'!I564</f>
        <v>0</v>
      </c>
      <c r="J476" s="681">
        <f>'23년(세부_실적)'!J564</f>
        <v>16304</v>
      </c>
      <c r="K476" s="677">
        <f>'23년(세부_실적)'!K564</f>
        <v>0</v>
      </c>
      <c r="L476" s="681">
        <f>'23년(세부_실적)'!L564</f>
        <v>16304</v>
      </c>
      <c r="M476" s="677">
        <f>'23년(세부_실적)'!M564</f>
        <v>0</v>
      </c>
      <c r="N476" s="681">
        <f>'23년(세부_실적)'!N564</f>
        <v>16304</v>
      </c>
      <c r="O476" s="677">
        <f>'23년(세부_실적)'!O564</f>
        <v>0</v>
      </c>
      <c r="P476" s="681">
        <f>'23년(세부_실적)'!P564</f>
        <v>16304</v>
      </c>
      <c r="Q476" s="688">
        <f>'23년(세부_실적)'!Q564</f>
        <v>0.746</v>
      </c>
      <c r="R476" s="575">
        <f>'23년(세부_실적)'!R564</f>
        <v>12.162784</v>
      </c>
    </row>
    <row r="477" spans="2:18" outlineLevel="1">
      <c r="B477" s="691">
        <f>'23년(세부_실적)'!B565</f>
        <v>0</v>
      </c>
      <c r="C477" s="691">
        <f>'23년(세부_실적)'!C565</f>
        <v>0</v>
      </c>
      <c r="D477" s="691">
        <f>'23년(세부_실적)'!D565</f>
        <v>0</v>
      </c>
      <c r="E477" s="682" t="str">
        <f>'23년(세부_실적)'!E565</f>
        <v>PN053WWJ-VF(D)</v>
      </c>
      <c r="F477" s="679">
        <f>'23년(세부_실적)'!F565</f>
        <v>0</v>
      </c>
      <c r="G477" s="679" t="str">
        <f>'23년(세부_실적)'!G565</f>
        <v>구</v>
      </c>
      <c r="H477" s="679" t="str">
        <f>'23년(세부_실적)'!H565</f>
        <v>SY</v>
      </c>
      <c r="I477" s="677">
        <f>'23년(세부_실적)'!I565</f>
        <v>0</v>
      </c>
      <c r="J477" s="681">
        <f>'23년(세부_실적)'!J565</f>
        <v>16670</v>
      </c>
      <c r="K477" s="677">
        <f>'23년(세부_실적)'!K565</f>
        <v>0</v>
      </c>
      <c r="L477" s="681">
        <f>'23년(세부_실적)'!L565</f>
        <v>16670</v>
      </c>
      <c r="M477" s="677">
        <f>'23년(세부_실적)'!M565</f>
        <v>0</v>
      </c>
      <c r="N477" s="681">
        <f>'23년(세부_실적)'!N565</f>
        <v>16670</v>
      </c>
      <c r="O477" s="677">
        <f>'23년(세부_실적)'!O565</f>
        <v>0</v>
      </c>
      <c r="P477" s="681">
        <f>'23년(세부_실적)'!P565</f>
        <v>16670</v>
      </c>
      <c r="Q477" s="688">
        <f>'23년(세부_실적)'!Q565</f>
        <v>2.4E-2</v>
      </c>
      <c r="R477" s="575">
        <f>'23년(세부_실적)'!R565</f>
        <v>0.40007999999999999</v>
      </c>
    </row>
    <row r="478" spans="2:18" outlineLevel="1">
      <c r="B478" s="691">
        <f>'23년(세부_실적)'!B573</f>
        <v>0</v>
      </c>
      <c r="C478" s="691">
        <f>'23년(세부_실적)'!C573</f>
        <v>0</v>
      </c>
      <c r="D478" s="691">
        <f>'23년(세부_실적)'!D573</f>
        <v>0</v>
      </c>
      <c r="E478" s="677" t="str">
        <f>'23년(세부_실적)'!E573</f>
        <v>PN180WWJ-VF(A)</v>
      </c>
      <c r="F478" s="679">
        <f>'23년(세부_실적)'!F573</f>
        <v>0</v>
      </c>
      <c r="G478" s="679" t="str">
        <f>'23년(세부_실적)'!G573</f>
        <v>구</v>
      </c>
      <c r="H478" s="679" t="str">
        <f>'23년(세부_실적)'!H573</f>
        <v>SY</v>
      </c>
      <c r="I478" s="677">
        <f>'23년(세부_실적)'!I573</f>
        <v>0</v>
      </c>
      <c r="J478" s="681">
        <f>'23년(세부_실적)'!J573</f>
        <v>29658</v>
      </c>
      <c r="K478" s="677">
        <f>'23년(세부_실적)'!K573</f>
        <v>0</v>
      </c>
      <c r="L478" s="681">
        <f>'23년(세부_실적)'!L573</f>
        <v>29658</v>
      </c>
      <c r="M478" s="677">
        <f>'23년(세부_실적)'!M573</f>
        <v>0</v>
      </c>
      <c r="N478" s="681">
        <f>'23년(세부_실적)'!N573</f>
        <v>29658</v>
      </c>
      <c r="O478" s="677">
        <f>'23년(세부_실적)'!O573</f>
        <v>0</v>
      </c>
      <c r="P478" s="681">
        <f>'23년(세부_실적)'!P573</f>
        <v>29658</v>
      </c>
      <c r="Q478" s="688">
        <f>'23년(세부_실적)'!Q573</f>
        <v>0</v>
      </c>
      <c r="R478" s="575">
        <f>'23년(세부_실적)'!R573</f>
        <v>0</v>
      </c>
    </row>
    <row r="479" spans="2:18" outlineLevel="1">
      <c r="B479" s="691">
        <f>'23년(세부_실적)'!B566</f>
        <v>0</v>
      </c>
      <c r="C479" s="690">
        <f>'23년(세부_실적)'!C566</f>
        <v>0</v>
      </c>
      <c r="D479" s="691">
        <f>'23년(세부_실적)'!D566</f>
        <v>0</v>
      </c>
      <c r="E479" s="677" t="str">
        <f>'23년(세부_실적)'!E566</f>
        <v>PN105WCW-VF</v>
      </c>
      <c r="F479" s="679">
        <f>'23년(세부_실적)'!F566</f>
        <v>0</v>
      </c>
      <c r="G479" s="679" t="str">
        <f>'23년(세부_실적)'!G566</f>
        <v>구</v>
      </c>
      <c r="H479" s="679" t="str">
        <f>'23년(세부_실적)'!H566</f>
        <v>SY</v>
      </c>
      <c r="I479" s="677">
        <f>'23년(세부_실적)'!I566</f>
        <v>0</v>
      </c>
      <c r="J479" s="681">
        <f>'23년(세부_실적)'!J566</f>
        <v>21820</v>
      </c>
      <c r="K479" s="677">
        <f>'23년(세부_실적)'!K566</f>
        <v>0</v>
      </c>
      <c r="L479" s="681">
        <f>'23년(세부_실적)'!L566</f>
        <v>21820</v>
      </c>
      <c r="M479" s="677">
        <f>'23년(세부_실적)'!M566</f>
        <v>0</v>
      </c>
      <c r="N479" s="681">
        <f>'23년(세부_실적)'!N566</f>
        <v>21820</v>
      </c>
      <c r="O479" s="677">
        <f>'23년(세부_실적)'!O566</f>
        <v>0</v>
      </c>
      <c r="P479" s="681">
        <f>'23년(세부_실적)'!P566</f>
        <v>21820</v>
      </c>
      <c r="Q479" s="688">
        <f>'23년(세부_실적)'!Q566</f>
        <v>0.10600000000000001</v>
      </c>
      <c r="R479" s="575">
        <f>'23년(세부_실적)'!R566</f>
        <v>2.3129200000000001</v>
      </c>
    </row>
    <row r="480" spans="2:18" outlineLevel="1">
      <c r="B480" s="691">
        <f>'23년(세부_실적)'!B567</f>
        <v>0</v>
      </c>
      <c r="C480" s="690">
        <f>'23년(세부_실적)'!C567</f>
        <v>0</v>
      </c>
      <c r="D480" s="691">
        <f>'23년(세부_실적)'!D567</f>
        <v>0</v>
      </c>
      <c r="E480" s="677" t="str">
        <f>'23년(세부_실적)'!E567</f>
        <v>PN105WCW-VF(A)</v>
      </c>
      <c r="F480" s="679">
        <f>'23년(세부_실적)'!F567</f>
        <v>0</v>
      </c>
      <c r="G480" s="679" t="str">
        <f>'23년(세부_실적)'!G567</f>
        <v>구</v>
      </c>
      <c r="H480" s="679" t="str">
        <f>'23년(세부_실적)'!H567</f>
        <v>SY</v>
      </c>
      <c r="I480" s="677">
        <f>'23년(세부_실적)'!I567</f>
        <v>0</v>
      </c>
      <c r="J480" s="681">
        <f>'23년(세부_실적)'!J567</f>
        <v>19174</v>
      </c>
      <c r="K480" s="677">
        <f>'23년(세부_실적)'!K567</f>
        <v>0</v>
      </c>
      <c r="L480" s="681">
        <f>'23년(세부_실적)'!L567</f>
        <v>19174</v>
      </c>
      <c r="M480" s="677">
        <f>'23년(세부_실적)'!M567</f>
        <v>0</v>
      </c>
      <c r="N480" s="681">
        <f>'23년(세부_실적)'!N567</f>
        <v>19174</v>
      </c>
      <c r="O480" s="677">
        <f>'23년(세부_실적)'!O567</f>
        <v>0</v>
      </c>
      <c r="P480" s="681">
        <f>'23년(세부_실적)'!P567</f>
        <v>19174</v>
      </c>
      <c r="Q480" s="688">
        <f>'23년(세부_실적)'!Q567</f>
        <v>7.3000000000000009E-2</v>
      </c>
      <c r="R480" s="575">
        <f>'23년(세부_실적)'!R567</f>
        <v>1.3997019999999998</v>
      </c>
    </row>
    <row r="481" spans="2:18" outlineLevel="1">
      <c r="B481" s="691">
        <f>'23년(세부_실적)'!B568</f>
        <v>0</v>
      </c>
      <c r="C481" s="691">
        <f>'23년(세부_실적)'!C568</f>
        <v>0</v>
      </c>
      <c r="D481" s="691">
        <f>'23년(세부_실적)'!D568</f>
        <v>0</v>
      </c>
      <c r="E481" s="677" t="str">
        <f>'23년(세부_실적)'!E568</f>
        <v>PN105WCW-VF(C)</v>
      </c>
      <c r="F481" s="679">
        <f>'23년(세부_실적)'!F568</f>
        <v>0</v>
      </c>
      <c r="G481" s="679" t="str">
        <f>'23년(세부_실적)'!G568</f>
        <v>구</v>
      </c>
      <c r="H481" s="679" t="str">
        <f>'23년(세부_실적)'!H568</f>
        <v>SY</v>
      </c>
      <c r="I481" s="677">
        <f>'23년(세부_실적)'!I568</f>
        <v>0</v>
      </c>
      <c r="J481" s="681">
        <f>'23년(세부_실적)'!J568</f>
        <v>21100</v>
      </c>
      <c r="K481" s="677">
        <f>'23년(세부_실적)'!K568</f>
        <v>0</v>
      </c>
      <c r="L481" s="681">
        <f>'23년(세부_실적)'!L568</f>
        <v>21100</v>
      </c>
      <c r="M481" s="677">
        <f>'23년(세부_실적)'!M568</f>
        <v>0</v>
      </c>
      <c r="N481" s="681">
        <f>'23년(세부_실적)'!N568</f>
        <v>21100</v>
      </c>
      <c r="O481" s="677">
        <f>'23년(세부_실적)'!O568</f>
        <v>0</v>
      </c>
      <c r="P481" s="681">
        <f>'23년(세부_실적)'!P568</f>
        <v>21100</v>
      </c>
      <c r="Q481" s="688">
        <f>'23년(세부_실적)'!Q568</f>
        <v>0.184</v>
      </c>
      <c r="R481" s="575">
        <f>'23년(세부_실적)'!R568</f>
        <v>3.8824000000000001</v>
      </c>
    </row>
    <row r="482" spans="2:18" outlineLevel="1">
      <c r="B482" s="691">
        <f>'23년(세부_실적)'!B569</f>
        <v>0</v>
      </c>
      <c r="C482" s="691">
        <f>'23년(세부_실적)'!C569</f>
        <v>0</v>
      </c>
      <c r="D482" s="691">
        <f>'23년(세부_실적)'!D569</f>
        <v>0</v>
      </c>
      <c r="E482" s="795" t="str">
        <f>'23년(세부_실적)'!E569</f>
        <v>PN105WCW-VF(D)</v>
      </c>
      <c r="F482" s="737">
        <f>'23년(세부_실적)'!F569</f>
        <v>0</v>
      </c>
      <c r="G482" s="737" t="str">
        <f>'23년(세부_실적)'!G569</f>
        <v>구</v>
      </c>
      <c r="H482" s="737" t="str">
        <f>'23년(세부_실적)'!H569</f>
        <v>SY</v>
      </c>
      <c r="I482" s="795">
        <f>'23년(세부_실적)'!I569</f>
        <v>0</v>
      </c>
      <c r="J482" s="741">
        <f>'23년(세부_실적)'!J569</f>
        <v>19500</v>
      </c>
      <c r="K482" s="795">
        <f>'23년(세부_실적)'!K569</f>
        <v>0</v>
      </c>
      <c r="L482" s="741">
        <f>'23년(세부_실적)'!L569</f>
        <v>19500</v>
      </c>
      <c r="M482" s="795">
        <f>'23년(세부_실적)'!M569</f>
        <v>0</v>
      </c>
      <c r="N482" s="741">
        <f>'23년(세부_실적)'!N569</f>
        <v>19500</v>
      </c>
      <c r="O482" s="795">
        <f>'23년(세부_실적)'!O569</f>
        <v>0</v>
      </c>
      <c r="P482" s="741">
        <f>'23년(세부_실적)'!P569</f>
        <v>19500</v>
      </c>
      <c r="Q482" s="742">
        <f>'23년(세부_실적)'!Q569</f>
        <v>0</v>
      </c>
      <c r="R482" s="576">
        <f>'23년(세부_실적)'!R569</f>
        <v>0</v>
      </c>
    </row>
    <row r="483" spans="2:18" outlineLevel="1">
      <c r="B483" s="691">
        <f>'23년(세부_실적)'!B570</f>
        <v>0</v>
      </c>
      <c r="C483" s="691">
        <f>'23년(세부_실적)'!C570</f>
        <v>0</v>
      </c>
      <c r="D483" s="691">
        <f>'23년(세부_실적)'!D570</f>
        <v>0</v>
      </c>
      <c r="E483" s="677" t="str">
        <f>'23년(세부_실적)'!E570</f>
        <v>PN105WCW-VF(E)</v>
      </c>
      <c r="F483" s="679">
        <f>'23년(세부_실적)'!F570</f>
        <v>0</v>
      </c>
      <c r="G483" s="737" t="str">
        <f>'23년(세부_실적)'!G570</f>
        <v>구</v>
      </c>
      <c r="H483" s="737" t="str">
        <f>'23년(세부_실적)'!H570</f>
        <v>SY</v>
      </c>
      <c r="I483" s="677">
        <f>'23년(세부_실적)'!I570</f>
        <v>0</v>
      </c>
      <c r="J483" s="681">
        <f>'23년(세부_실적)'!J570</f>
        <v>26314</v>
      </c>
      <c r="K483" s="677">
        <f>'23년(세부_실적)'!K570</f>
        <v>0</v>
      </c>
      <c r="L483" s="681">
        <f>'23년(세부_실적)'!L570</f>
        <v>26314</v>
      </c>
      <c r="M483" s="677">
        <f>'23년(세부_실적)'!M570</f>
        <v>0</v>
      </c>
      <c r="N483" s="681">
        <f>'23년(세부_실적)'!N570</f>
        <v>26314</v>
      </c>
      <c r="O483" s="677">
        <f>'23년(세부_실적)'!O570</f>
        <v>0</v>
      </c>
      <c r="P483" s="681">
        <f>'23년(세부_실적)'!P570</f>
        <v>26314</v>
      </c>
      <c r="Q483" s="688">
        <f>'23년(세부_실적)'!Q570</f>
        <v>0</v>
      </c>
      <c r="R483" s="575">
        <f>'23년(세부_실적)'!R570</f>
        <v>0</v>
      </c>
    </row>
    <row r="484" spans="2:18" outlineLevel="1">
      <c r="B484" s="691">
        <f>'23년(세부_실적)'!B571</f>
        <v>0</v>
      </c>
      <c r="C484" s="691">
        <f>'23년(세부_실적)'!C571</f>
        <v>0</v>
      </c>
      <c r="D484" s="691">
        <f>'23년(세부_실적)'!D571</f>
        <v>0</v>
      </c>
      <c r="E484" s="677" t="str">
        <f>'23년(세부_실적)'!E571</f>
        <v>PN105WCW-VF(F)</v>
      </c>
      <c r="F484" s="679">
        <f>'23년(세부_실적)'!F571</f>
        <v>0</v>
      </c>
      <c r="G484" s="737" t="str">
        <f>'23년(세부_실적)'!G571</f>
        <v>구</v>
      </c>
      <c r="H484" s="737" t="str">
        <f>'23년(세부_실적)'!H571</f>
        <v>SY</v>
      </c>
      <c r="I484" s="677">
        <f>'23년(세부_실적)'!I571</f>
        <v>0</v>
      </c>
      <c r="J484" s="681">
        <f>'23년(세부_실적)'!J571</f>
        <v>24600</v>
      </c>
      <c r="K484" s="677">
        <f>'23년(세부_실적)'!K571</f>
        <v>0</v>
      </c>
      <c r="L484" s="681">
        <f>'23년(세부_실적)'!L571</f>
        <v>24600</v>
      </c>
      <c r="M484" s="677">
        <f>'23년(세부_실적)'!M571</f>
        <v>0</v>
      </c>
      <c r="N484" s="681">
        <f>'23년(세부_실적)'!N571</f>
        <v>24600</v>
      </c>
      <c r="O484" s="677">
        <f>'23년(세부_실적)'!O571</f>
        <v>0</v>
      </c>
      <c r="P484" s="681">
        <f>'23년(세부_실적)'!P571</f>
        <v>24600</v>
      </c>
      <c r="Q484" s="688">
        <f>'23년(세부_실적)'!Q571</f>
        <v>0</v>
      </c>
      <c r="R484" s="575">
        <f>'23년(세부_실적)'!R571</f>
        <v>0</v>
      </c>
    </row>
    <row r="485" spans="2:18" outlineLevel="1">
      <c r="B485" s="691">
        <f>'23년(세부_실적)'!B572</f>
        <v>0</v>
      </c>
      <c r="C485" s="691">
        <f>'23년(세부_실적)'!C572</f>
        <v>0</v>
      </c>
      <c r="D485" s="693">
        <f>'23년(세부_실적)'!D572</f>
        <v>0</v>
      </c>
      <c r="E485" s="781" t="str">
        <f>'23년(세부_실적)'!E572</f>
        <v>PN180WWJ-VF</v>
      </c>
      <c r="F485" s="757">
        <f>'23년(세부_실적)'!F572</f>
        <v>0</v>
      </c>
      <c r="G485" s="679" t="str">
        <f>'23년(세부_실적)'!G572</f>
        <v>구</v>
      </c>
      <c r="H485" s="679" t="str">
        <f>'23년(세부_실적)'!H572</f>
        <v>SY</v>
      </c>
      <c r="I485" s="781">
        <f>'23년(세부_실적)'!I572</f>
        <v>0</v>
      </c>
      <c r="J485" s="782">
        <f>'23년(세부_실적)'!J572</f>
        <v>29658</v>
      </c>
      <c r="K485" s="781">
        <f>'23년(세부_실적)'!K572</f>
        <v>0</v>
      </c>
      <c r="L485" s="782">
        <f>'23년(세부_실적)'!L572</f>
        <v>29658</v>
      </c>
      <c r="M485" s="781">
        <f>'23년(세부_실적)'!M572</f>
        <v>0</v>
      </c>
      <c r="N485" s="782">
        <f>'23년(세부_실적)'!N572</f>
        <v>29658</v>
      </c>
      <c r="O485" s="781">
        <f>'23년(세부_실적)'!O572</f>
        <v>0</v>
      </c>
      <c r="P485" s="782">
        <f>'23년(세부_실적)'!P572</f>
        <v>29658</v>
      </c>
      <c r="Q485" s="783">
        <f>'23년(세부_실적)'!Q572</f>
        <v>0</v>
      </c>
      <c r="R485" s="581">
        <f>'23년(세부_실적)'!R572</f>
        <v>0</v>
      </c>
    </row>
    <row r="486" spans="2:18" outlineLevel="1">
      <c r="B486" s="691">
        <f>'23년(세부_실적)'!B575</f>
        <v>0</v>
      </c>
      <c r="C486" s="691">
        <f>'23년(세부_실적)'!C575</f>
        <v>0</v>
      </c>
      <c r="D486" s="691">
        <f>'23년(세부_실적)'!D575</f>
        <v>0</v>
      </c>
      <c r="E486" s="677" t="str">
        <f>'23년(세부_실적)'!E575</f>
        <v>PN270WCW-VF</v>
      </c>
      <c r="F486" s="679">
        <f>'23년(세부_실적)'!F575</f>
        <v>0</v>
      </c>
      <c r="G486" s="679" t="str">
        <f>'23년(세부_실적)'!G575</f>
        <v>구</v>
      </c>
      <c r="H486" s="679" t="str">
        <f>'23년(세부_실적)'!H575</f>
        <v>SY</v>
      </c>
      <c r="I486" s="677">
        <f>'23년(세부_실적)'!I575</f>
        <v>0</v>
      </c>
      <c r="J486" s="681">
        <f>'23년(세부_실적)'!J575</f>
        <v>39326</v>
      </c>
      <c r="K486" s="677">
        <f>'23년(세부_실적)'!K575</f>
        <v>0</v>
      </c>
      <c r="L486" s="681">
        <f>'23년(세부_실적)'!L575</f>
        <v>39326</v>
      </c>
      <c r="M486" s="677">
        <f>'23년(세부_실적)'!M575</f>
        <v>0</v>
      </c>
      <c r="N486" s="681">
        <f>'23년(세부_실적)'!N575</f>
        <v>39326</v>
      </c>
      <c r="O486" s="677">
        <f>'23년(세부_실적)'!O575</f>
        <v>0</v>
      </c>
      <c r="P486" s="681">
        <f>'23년(세부_실적)'!P575</f>
        <v>39326</v>
      </c>
      <c r="Q486" s="688">
        <f>'23년(세부_실적)'!Q575</f>
        <v>0.57699999999999996</v>
      </c>
      <c r="R486" s="575">
        <f>'23년(세부_실적)'!R575</f>
        <v>22.691102000000001</v>
      </c>
    </row>
    <row r="487" spans="2:18" outlineLevel="1">
      <c r="B487" s="691">
        <f>'23년(세부_실적)'!B576</f>
        <v>0</v>
      </c>
      <c r="C487" s="690">
        <f>'23년(세부_실적)'!C576</f>
        <v>0</v>
      </c>
      <c r="D487" s="691">
        <f>'23년(세부_실적)'!D576</f>
        <v>0</v>
      </c>
      <c r="E487" s="677" t="str">
        <f>'23년(세부_실적)'!E576</f>
        <v>PN004WCW-MAIN</v>
      </c>
      <c r="F487" s="679">
        <f>'23년(세부_실적)'!F576</f>
        <v>0</v>
      </c>
      <c r="G487" s="689" t="str">
        <f>'23년(세부_실적)'!G576</f>
        <v>신</v>
      </c>
      <c r="H487" s="679" t="str">
        <f>'23년(세부_실적)'!H576</f>
        <v>SY</v>
      </c>
      <c r="I487" s="677">
        <f>'23년(세부_실적)'!I576</f>
        <v>0</v>
      </c>
      <c r="J487" s="681">
        <f>'23년(세부_실적)'!J576</f>
        <v>5271</v>
      </c>
      <c r="K487" s="677">
        <f>'23년(세부_실적)'!K576</f>
        <v>0</v>
      </c>
      <c r="L487" s="681">
        <f>'23년(세부_실적)'!L576</f>
        <v>5271</v>
      </c>
      <c r="M487" s="677">
        <f>'23년(세부_실적)'!M576</f>
        <v>0</v>
      </c>
      <c r="N487" s="681">
        <f>'23년(세부_실적)'!N576</f>
        <v>5271</v>
      </c>
      <c r="O487" s="677">
        <f>'23년(세부_실적)'!O576</f>
        <v>0</v>
      </c>
      <c r="P487" s="681">
        <f>'23년(세부_실적)'!P576</f>
        <v>5271</v>
      </c>
      <c r="Q487" s="688">
        <f>'23년(세부_실적)'!Q576</f>
        <v>25.497</v>
      </c>
      <c r="R487" s="575">
        <f>'23년(세부_실적)'!R576</f>
        <v>134.394687</v>
      </c>
    </row>
    <row r="488" spans="2:18" outlineLevel="1">
      <c r="B488" s="691">
        <f>'23년(세부_실적)'!B577</f>
        <v>0</v>
      </c>
      <c r="C488" s="690">
        <f>'23년(세부_실적)'!C577</f>
        <v>0</v>
      </c>
      <c r="D488" s="691">
        <f>'23년(세부_실적)'!D577</f>
        <v>0</v>
      </c>
      <c r="E488" s="677" t="str">
        <f>'23년(세부_실적)'!E577</f>
        <v>PN005WCW-FRONT</v>
      </c>
      <c r="F488" s="679">
        <f>'23년(세부_실적)'!F577</f>
        <v>0</v>
      </c>
      <c r="G488" s="689" t="str">
        <f>'23년(세부_실적)'!G577</f>
        <v>신</v>
      </c>
      <c r="H488" s="679" t="str">
        <f>'23년(세부_실적)'!H577</f>
        <v>SY</v>
      </c>
      <c r="I488" s="677">
        <f>'23년(세부_실적)'!I577</f>
        <v>0</v>
      </c>
      <c r="J488" s="681">
        <f>'23년(세부_실적)'!J577</f>
        <v>3116</v>
      </c>
      <c r="K488" s="677">
        <f>'23년(세부_실적)'!K577</f>
        <v>0</v>
      </c>
      <c r="L488" s="681">
        <f>'23년(세부_실적)'!L577</f>
        <v>3116</v>
      </c>
      <c r="M488" s="677">
        <f>'23년(세부_실적)'!M577</f>
        <v>0</v>
      </c>
      <c r="N488" s="681">
        <f>'23년(세부_실적)'!N577</f>
        <v>3116</v>
      </c>
      <c r="O488" s="677">
        <f>'23년(세부_실적)'!O577</f>
        <v>0</v>
      </c>
      <c r="P488" s="681">
        <f>'23년(세부_실적)'!P577</f>
        <v>3116</v>
      </c>
      <c r="Q488" s="688">
        <f>'23년(세부_실적)'!Q577</f>
        <v>39.308</v>
      </c>
      <c r="R488" s="575">
        <f>'23년(세부_실적)'!R577</f>
        <v>122.48372799999999</v>
      </c>
    </row>
    <row r="489" spans="2:18" outlineLevel="1">
      <c r="B489" s="691">
        <f>'23년(세부_실적)'!B578</f>
        <v>0</v>
      </c>
      <c r="C489" s="690">
        <f>'23년(세부_실적)'!C578</f>
        <v>0</v>
      </c>
      <c r="D489" s="691">
        <f>'23년(세부_실적)'!D578</f>
        <v>0</v>
      </c>
      <c r="E489" s="795" t="str">
        <f>'23년(세부_실적)'!E578</f>
        <v>PN005WCW-MAIN</v>
      </c>
      <c r="F489" s="737">
        <f>'23년(세부_실적)'!F578</f>
        <v>0</v>
      </c>
      <c r="G489" s="738" t="str">
        <f>'23년(세부_실적)'!G578</f>
        <v>신</v>
      </c>
      <c r="H489" s="737" t="str">
        <f>'23년(세부_실적)'!H578</f>
        <v>SY</v>
      </c>
      <c r="I489" s="795">
        <f>'23년(세부_실적)'!I578</f>
        <v>0</v>
      </c>
      <c r="J489" s="741">
        <f>'23년(세부_실적)'!J578</f>
        <v>5971</v>
      </c>
      <c r="K489" s="795">
        <f>'23년(세부_실적)'!K578</f>
        <v>0</v>
      </c>
      <c r="L489" s="741">
        <f>'23년(세부_실적)'!L578</f>
        <v>5971</v>
      </c>
      <c r="M489" s="795">
        <f>'23년(세부_실적)'!M578</f>
        <v>0</v>
      </c>
      <c r="N489" s="741">
        <f>'23년(세부_실적)'!N578</f>
        <v>5971</v>
      </c>
      <c r="O489" s="795">
        <f>'23년(세부_실적)'!O578</f>
        <v>0</v>
      </c>
      <c r="P489" s="741">
        <f>'23년(세부_실적)'!P578</f>
        <v>5971</v>
      </c>
      <c r="Q489" s="742">
        <f>'23년(세부_실적)'!Q578</f>
        <v>14.145</v>
      </c>
      <c r="R489" s="576">
        <f>'23년(세부_실적)'!R578</f>
        <v>84.459795</v>
      </c>
    </row>
    <row r="490" spans="2:18" outlineLevel="1">
      <c r="B490" s="691">
        <f>'23년(세부_실적)'!B579</f>
        <v>0</v>
      </c>
      <c r="C490" s="691">
        <f>'23년(세부_실적)'!C579</f>
        <v>0</v>
      </c>
      <c r="D490" s="691">
        <f>'23년(세부_실적)'!D579</f>
        <v>0</v>
      </c>
      <c r="E490" s="677" t="str">
        <f>'23년(세부_실적)'!E579</f>
        <v>PN006WCW-FND</v>
      </c>
      <c r="F490" s="679">
        <f>'23년(세부_실적)'!F579</f>
        <v>0</v>
      </c>
      <c r="G490" s="738" t="str">
        <f>'23년(세부_실적)'!G579</f>
        <v>신</v>
      </c>
      <c r="H490" s="737" t="str">
        <f>'23년(세부_실적)'!H579</f>
        <v>SY</v>
      </c>
      <c r="I490" s="677">
        <f>'23년(세부_실적)'!I579</f>
        <v>0</v>
      </c>
      <c r="J490" s="868">
        <f>'23년(세부_실적)'!J579</f>
        <v>11629</v>
      </c>
      <c r="K490" s="677">
        <f>'23년(세부_실적)'!K579</f>
        <v>0</v>
      </c>
      <c r="L490" s="681">
        <f>'23년(세부_실적)'!L579</f>
        <v>11629</v>
      </c>
      <c r="M490" s="677">
        <f>'23년(세부_실적)'!M579</f>
        <v>0</v>
      </c>
      <c r="N490" s="681">
        <f>'23년(세부_실적)'!N579</f>
        <v>11629</v>
      </c>
      <c r="O490" s="677">
        <f>'23년(세부_실적)'!O579</f>
        <v>0</v>
      </c>
      <c r="P490" s="681">
        <f>'23년(세부_실적)'!P579</f>
        <v>11629</v>
      </c>
      <c r="Q490" s="688">
        <f>'23년(세부_실적)'!Q579</f>
        <v>4.875</v>
      </c>
      <c r="R490" s="575">
        <f>'23년(세부_실적)'!R579</f>
        <v>56.691374999999994</v>
      </c>
    </row>
    <row r="491" spans="2:18" outlineLevel="1">
      <c r="B491" s="691">
        <f>'23년(세부_실적)'!B581</f>
        <v>0</v>
      </c>
      <c r="C491" s="691">
        <f>'23년(세부_실적)'!C581</f>
        <v>0</v>
      </c>
      <c r="D491" s="691">
        <f>'23년(세부_실적)'!D581</f>
        <v>0</v>
      </c>
      <c r="E491" s="781" t="str">
        <f>'23년(세부_실적)'!E581</f>
        <v>PN110WCW-VF</v>
      </c>
      <c r="F491" s="757">
        <f>'23년(세부_실적)'!F581</f>
        <v>0</v>
      </c>
      <c r="G491" s="925" t="str">
        <f>'23년(세부_실적)'!G581</f>
        <v>신</v>
      </c>
      <c r="H491" s="690" t="str">
        <f>'23년(세부_실적)'!H581</f>
        <v>SY</v>
      </c>
      <c r="I491" s="781">
        <f>'23년(세부_실적)'!I581</f>
        <v>0</v>
      </c>
      <c r="J491" s="926">
        <f>'23년(세부_실적)'!J581</f>
        <v>28579</v>
      </c>
      <c r="K491" s="781">
        <f>'23년(세부_실적)'!K581</f>
        <v>0</v>
      </c>
      <c r="L491" s="782">
        <f>'23년(세부_실적)'!L581</f>
        <v>28579</v>
      </c>
      <c r="M491" s="781">
        <f>'23년(세부_실적)'!M581</f>
        <v>0</v>
      </c>
      <c r="N491" s="782">
        <f>'23년(세부_실적)'!N581</f>
        <v>28579</v>
      </c>
      <c r="O491" s="781">
        <f>'23년(세부_실적)'!O581</f>
        <v>0</v>
      </c>
      <c r="P491" s="782">
        <f>'23년(세부_실적)'!P581</f>
        <v>28579</v>
      </c>
      <c r="Q491" s="783">
        <f>'23년(세부_실적)'!Q581</f>
        <v>1.514</v>
      </c>
      <c r="R491" s="581">
        <f>'23년(세부_실적)'!R581</f>
        <v>43.268605999999998</v>
      </c>
    </row>
    <row r="492" spans="2:18" outlineLevel="1">
      <c r="B492" s="691">
        <f>'23년(세부_실적)'!B582</f>
        <v>0</v>
      </c>
      <c r="C492" s="691">
        <f>'23년(세부_실적)'!C582</f>
        <v>0</v>
      </c>
      <c r="D492" s="691">
        <f>'23년(세부_실적)'!D582</f>
        <v>0</v>
      </c>
      <c r="E492" s="677" t="str">
        <f>'23년(세부_실적)'!E582</f>
        <v>PN110WCW-VF(A)</v>
      </c>
      <c r="F492" s="679">
        <f>'23년(세부_실적)'!F582</f>
        <v>0</v>
      </c>
      <c r="G492" s="689" t="str">
        <f>'23년(세부_실적)'!G582</f>
        <v>신</v>
      </c>
      <c r="H492" s="679" t="str">
        <f>'23년(세부_실적)'!H582</f>
        <v>SY</v>
      </c>
      <c r="I492" s="677">
        <f>'23년(세부_실적)'!I582</f>
        <v>0</v>
      </c>
      <c r="J492" s="868">
        <f>'23년(세부_실적)'!J582</f>
        <v>24128</v>
      </c>
      <c r="K492" s="677">
        <f>'23년(세부_실적)'!K582</f>
        <v>0</v>
      </c>
      <c r="L492" s="681">
        <f>'23년(세부_실적)'!L582</f>
        <v>24128</v>
      </c>
      <c r="M492" s="677">
        <f>'23년(세부_실적)'!M582</f>
        <v>0</v>
      </c>
      <c r="N492" s="681">
        <f>'23년(세부_실적)'!N582</f>
        <v>24128</v>
      </c>
      <c r="O492" s="677">
        <f>'23년(세부_실적)'!O582</f>
        <v>0</v>
      </c>
      <c r="P492" s="681">
        <f>'23년(세부_실적)'!P582</f>
        <v>24128</v>
      </c>
      <c r="Q492" s="688">
        <f>'23년(세부_실적)'!Q582</f>
        <v>6.0000000000000001E-3</v>
      </c>
      <c r="R492" s="575">
        <f>'23년(세부_실적)'!R582</f>
        <v>0.14476800000000001</v>
      </c>
    </row>
    <row r="493" spans="2:18" outlineLevel="1">
      <c r="B493" s="691">
        <f>'23년(세부_실적)'!B595</f>
        <v>0</v>
      </c>
      <c r="C493" s="690">
        <f>'23년(세부_실적)'!C595</f>
        <v>0</v>
      </c>
      <c r="D493" s="691">
        <f>'23년(세부_실적)'!D595</f>
        <v>0</v>
      </c>
      <c r="E493" s="714" t="str">
        <f>'23년(세부_실적)'!E595</f>
        <v>PN040WWJ-V2</v>
      </c>
      <c r="F493" s="713">
        <f>'23년(세부_실적)'!F595</f>
        <v>0</v>
      </c>
      <c r="G493" s="713" t="str">
        <f>'23년(세부_실적)'!G595</f>
        <v>구</v>
      </c>
      <c r="H493" s="713" t="str">
        <f>'23년(세부_실적)'!H595</f>
        <v>SY</v>
      </c>
      <c r="I493" s="714">
        <f>'23년(세부_실적)'!I595</f>
        <v>0</v>
      </c>
      <c r="J493" s="715">
        <f>'23년(세부_실적)'!J595</f>
        <v>13354</v>
      </c>
      <c r="K493" s="714">
        <f>'23년(세부_실적)'!K595</f>
        <v>0</v>
      </c>
      <c r="L493" s="715">
        <f>'23년(세부_실적)'!L595</f>
        <v>13354</v>
      </c>
      <c r="M493" s="714">
        <f>'23년(세부_실적)'!M595</f>
        <v>0</v>
      </c>
      <c r="N493" s="715">
        <f>'23년(세부_실적)'!N595</f>
        <v>13354</v>
      </c>
      <c r="O493" s="714">
        <f>'23년(세부_실적)'!O595</f>
        <v>0</v>
      </c>
      <c r="P493" s="715">
        <f>'23년(세부_실적)'!P595</f>
        <v>13354</v>
      </c>
      <c r="Q493" s="776">
        <f>'23년(세부_실적)'!Q595</f>
        <v>0</v>
      </c>
      <c r="R493" s="580">
        <f>'23년(세부_실적)'!R595</f>
        <v>0</v>
      </c>
    </row>
    <row r="494" spans="2:18" outlineLevel="1">
      <c r="B494" s="691">
        <f>'23년(세부_실적)'!B596</f>
        <v>0</v>
      </c>
      <c r="C494" s="690">
        <f>'23년(세부_실적)'!C596</f>
        <v>0</v>
      </c>
      <c r="D494" s="700">
        <f>'23년(세부_실적)'!D596</f>
        <v>0</v>
      </c>
      <c r="E494" s="927" t="str">
        <f>'23년(세부_실적)'!E596</f>
        <v>소   계</v>
      </c>
      <c r="F494" s="836">
        <f>'23년(세부_실적)'!F596</f>
        <v>0</v>
      </c>
      <c r="G494" s="836">
        <f>'23년(세부_실적)'!G596</f>
        <v>0</v>
      </c>
      <c r="H494" s="690">
        <f>'23년(세부_실적)'!H596</f>
        <v>0</v>
      </c>
      <c r="I494" s="691">
        <f>'23년(세부_실적)'!I596</f>
        <v>0</v>
      </c>
      <c r="J494" s="862">
        <f>'23년(세부_실적)'!J596</f>
        <v>0</v>
      </c>
      <c r="K494" s="691">
        <f>'23년(세부_실적)'!K596</f>
        <v>0</v>
      </c>
      <c r="L494" s="863">
        <f>'23년(세부_실적)'!L596</f>
        <v>0</v>
      </c>
      <c r="M494" s="691">
        <f>'23년(세부_실적)'!M596</f>
        <v>0</v>
      </c>
      <c r="N494" s="863">
        <f>'23년(세부_실적)'!N596</f>
        <v>0</v>
      </c>
      <c r="O494" s="864">
        <f>'23년(세부_실적)'!O596</f>
        <v>0</v>
      </c>
      <c r="P494" s="863">
        <f>'23년(세부_실적)'!P596</f>
        <v>0</v>
      </c>
      <c r="Q494" s="721">
        <f>'23년(세부_실적)'!Q596</f>
        <v>1151.4430000000002</v>
      </c>
      <c r="R494" s="721">
        <f>'23년(세부_실적)'!R596</f>
        <v>21113.437754800001</v>
      </c>
    </row>
    <row r="495" spans="2:18" outlineLevel="1">
      <c r="B495" s="691">
        <f>'23년(세부_실적)'!B597</f>
        <v>0</v>
      </c>
      <c r="C495" s="691">
        <f>'23년(세부_실적)'!C597</f>
        <v>0</v>
      </c>
      <c r="D495" s="801" t="str">
        <f>'23년(세부_실적)'!D597</f>
        <v>비데</v>
      </c>
      <c r="E495" s="672" t="str">
        <f>'23년(세부_실적)'!E597</f>
        <v>PN020BWJ-VDC</v>
      </c>
      <c r="F495" s="670">
        <f>'23년(세부_실적)'!F597</f>
        <v>0</v>
      </c>
      <c r="G495" s="670" t="str">
        <f>'23년(세부_실적)'!G597</f>
        <v>구</v>
      </c>
      <c r="H495" s="670" t="str">
        <f>'23년(세부_실적)'!H597</f>
        <v>SY</v>
      </c>
      <c r="I495" s="672">
        <f>'23년(세부_실적)'!I597</f>
        <v>0</v>
      </c>
      <c r="J495" s="673">
        <f>'23년(세부_실적)'!J597</f>
        <v>4820</v>
      </c>
      <c r="K495" s="672">
        <f>'23년(세부_실적)'!K597</f>
        <v>0</v>
      </c>
      <c r="L495" s="673">
        <f>'23년(세부_실적)'!L597</f>
        <v>4820</v>
      </c>
      <c r="M495" s="672">
        <f>'23년(세부_실적)'!M597</f>
        <v>0</v>
      </c>
      <c r="N495" s="673">
        <f>'23년(세부_실적)'!N597</f>
        <v>4820</v>
      </c>
      <c r="O495" s="672">
        <f>'23년(세부_실적)'!O597</f>
        <v>0</v>
      </c>
      <c r="P495" s="673">
        <f>'23년(세부_실적)'!P597</f>
        <v>4820</v>
      </c>
      <c r="Q495" s="773">
        <f>'23년(세부_실적)'!Q597</f>
        <v>0</v>
      </c>
      <c r="R495" s="774">
        <f>'23년(세부_실적)'!R597</f>
        <v>0</v>
      </c>
    </row>
    <row r="496" spans="2:18" outlineLevel="1">
      <c r="B496" s="691">
        <f>'23년(세부_실적)'!B598</f>
        <v>0</v>
      </c>
      <c r="C496" s="691">
        <f>'23년(세부_실적)'!C598</f>
        <v>0</v>
      </c>
      <c r="D496" s="691">
        <f>'23년(세부_실적)'!D598</f>
        <v>0</v>
      </c>
      <c r="E496" s="677" t="str">
        <f>'23년(세부_실적)'!E598</f>
        <v>PN020BWJ-VDC(A)</v>
      </c>
      <c r="F496" s="679">
        <f>'23년(세부_실적)'!F598</f>
        <v>0</v>
      </c>
      <c r="G496" s="679" t="str">
        <f>'23년(세부_실적)'!G598</f>
        <v>구</v>
      </c>
      <c r="H496" s="679" t="str">
        <f>'23년(세부_실적)'!H598</f>
        <v>SY</v>
      </c>
      <c r="I496" s="677">
        <f>'23년(세부_실적)'!I598</f>
        <v>0</v>
      </c>
      <c r="J496" s="681">
        <f>'23년(세부_실적)'!J598</f>
        <v>4680</v>
      </c>
      <c r="K496" s="677">
        <f>'23년(세부_실적)'!K598</f>
        <v>0</v>
      </c>
      <c r="L496" s="681">
        <f>'23년(세부_실적)'!L598</f>
        <v>4680</v>
      </c>
      <c r="M496" s="677">
        <f>'23년(세부_실적)'!M598</f>
        <v>0</v>
      </c>
      <c r="N496" s="681">
        <f>'23년(세부_실적)'!N598</f>
        <v>4680</v>
      </c>
      <c r="O496" s="677">
        <f>'23년(세부_실적)'!O598</f>
        <v>0</v>
      </c>
      <c r="P496" s="681">
        <f>'23년(세부_실적)'!P598</f>
        <v>4680</v>
      </c>
      <c r="Q496" s="688">
        <f>'23년(세부_실적)'!Q598</f>
        <v>0</v>
      </c>
      <c r="R496" s="575">
        <f>'23년(세부_실적)'!R598</f>
        <v>0</v>
      </c>
    </row>
    <row r="497" spans="2:18" outlineLevel="1">
      <c r="B497" s="691">
        <f>'23년(세부_실적)'!B599</f>
        <v>0</v>
      </c>
      <c r="C497" s="691">
        <f>'23년(세부_실적)'!C599</f>
        <v>0</v>
      </c>
      <c r="D497" s="691">
        <f>'23년(세부_실적)'!D599</f>
        <v>0</v>
      </c>
      <c r="E497" s="677" t="str">
        <f>'23년(세부_실적)'!E599</f>
        <v>PN021BWJ-VF</v>
      </c>
      <c r="F497" s="679">
        <f>'23년(세부_실적)'!F599</f>
        <v>0</v>
      </c>
      <c r="G497" s="679" t="str">
        <f>'23년(세부_실적)'!G599</f>
        <v>구</v>
      </c>
      <c r="H497" s="679" t="str">
        <f>'23년(세부_실적)'!H599</f>
        <v>SY</v>
      </c>
      <c r="I497" s="677">
        <f>'23년(세부_실적)'!I599</f>
        <v>0</v>
      </c>
      <c r="J497" s="681">
        <f>'23년(세부_실적)'!J599</f>
        <v>17137</v>
      </c>
      <c r="K497" s="677">
        <f>'23년(세부_실적)'!K599</f>
        <v>0</v>
      </c>
      <c r="L497" s="681">
        <f>'23년(세부_실적)'!L599</f>
        <v>17137</v>
      </c>
      <c r="M497" s="677">
        <f>'23년(세부_실적)'!M599</f>
        <v>0</v>
      </c>
      <c r="N497" s="681">
        <f>'23년(세부_실적)'!N599</f>
        <v>17137</v>
      </c>
      <c r="O497" s="677">
        <f>'23년(세부_실적)'!O599</f>
        <v>0</v>
      </c>
      <c r="P497" s="681">
        <f>'23년(세부_실적)'!P599</f>
        <v>17137</v>
      </c>
      <c r="Q497" s="688">
        <f>'23년(세부_실적)'!Q599</f>
        <v>5.6999999999999993</v>
      </c>
      <c r="R497" s="575">
        <f>'23년(세부_실적)'!R599</f>
        <v>97.680900000000008</v>
      </c>
    </row>
    <row r="498" spans="2:18" outlineLevel="1">
      <c r="B498" s="691">
        <f>'23년(세부_실적)'!B600</f>
        <v>0</v>
      </c>
      <c r="C498" s="691">
        <f>'23년(세부_실적)'!C600</f>
        <v>0</v>
      </c>
      <c r="D498" s="691">
        <f>'23년(세부_실적)'!D600</f>
        <v>0</v>
      </c>
      <c r="E498" s="677" t="str">
        <f>'23년(세부_실적)'!E600</f>
        <v>PN021BWJ-VF(A)</v>
      </c>
      <c r="F498" s="679" t="str">
        <f>'23년(세부_실적)'!F600</f>
        <v>신규</v>
      </c>
      <c r="G498" s="679" t="str">
        <f>'23년(세부_실적)'!G600</f>
        <v>구</v>
      </c>
      <c r="H498" s="679" t="str">
        <f>'23년(세부_실적)'!H600</f>
        <v>SY</v>
      </c>
      <c r="I498" s="677">
        <f>'23년(세부_실적)'!I600</f>
        <v>0</v>
      </c>
      <c r="J498" s="681">
        <f>'23년(세부_실적)'!J600</f>
        <v>17137</v>
      </c>
      <c r="K498" s="677">
        <f>'23년(세부_실적)'!K600</f>
        <v>0</v>
      </c>
      <c r="L498" s="681">
        <f>'23년(세부_실적)'!L600</f>
        <v>17137</v>
      </c>
      <c r="M498" s="677">
        <f>'23년(세부_실적)'!M600</f>
        <v>0</v>
      </c>
      <c r="N498" s="681">
        <f>'23년(세부_실적)'!N600</f>
        <v>17137</v>
      </c>
      <c r="O498" s="677">
        <f>'23년(세부_실적)'!O600</f>
        <v>0</v>
      </c>
      <c r="P498" s="681">
        <f>'23년(세부_실적)'!P600</f>
        <v>17137</v>
      </c>
      <c r="Q498" s="688">
        <f>'23년(세부_실적)'!Q600</f>
        <v>7.859</v>
      </c>
      <c r="R498" s="575">
        <f>'23년(세부_실적)'!R600</f>
        <v>134.67968300000001</v>
      </c>
    </row>
    <row r="499" spans="2:18" outlineLevel="1">
      <c r="B499" s="691">
        <f>'23년(세부_실적)'!B601</f>
        <v>0</v>
      </c>
      <c r="C499" s="691">
        <f>'23년(세부_실적)'!C601</f>
        <v>0</v>
      </c>
      <c r="D499" s="691">
        <f>'23년(세부_실적)'!D601</f>
        <v>0</v>
      </c>
      <c r="E499" s="677" t="str">
        <f>'23년(세부_실적)'!E601</f>
        <v>PN021BWJ-VF(B)</v>
      </c>
      <c r="F499" s="679">
        <f>'23년(세부_실적)'!F601</f>
        <v>0</v>
      </c>
      <c r="G499" s="679" t="str">
        <f>'23년(세부_실적)'!G601</f>
        <v>구</v>
      </c>
      <c r="H499" s="679" t="str">
        <f>'23년(세부_실적)'!H601</f>
        <v>SY</v>
      </c>
      <c r="I499" s="677">
        <f>'23년(세부_실적)'!I601</f>
        <v>0</v>
      </c>
      <c r="J499" s="681">
        <f>'23년(세부_실적)'!J601</f>
        <v>17404</v>
      </c>
      <c r="K499" s="677">
        <f>'23년(세부_실적)'!K601</f>
        <v>0</v>
      </c>
      <c r="L499" s="681">
        <f>'23년(세부_실적)'!L601</f>
        <v>17404</v>
      </c>
      <c r="M499" s="677">
        <f>'23년(세부_실적)'!M601</f>
        <v>0</v>
      </c>
      <c r="N499" s="681">
        <f>'23년(세부_실적)'!N601</f>
        <v>17404</v>
      </c>
      <c r="O499" s="677">
        <f>'23년(세부_실적)'!O601</f>
        <v>0</v>
      </c>
      <c r="P499" s="681">
        <f>'23년(세부_실적)'!P601</f>
        <v>17404</v>
      </c>
      <c r="Q499" s="688">
        <f>'23년(세부_실적)'!Q601</f>
        <v>1.3559999999999999</v>
      </c>
      <c r="R499" s="575">
        <f>'23년(세부_실적)'!R601</f>
        <v>23.599823999999998</v>
      </c>
    </row>
    <row r="500" spans="2:18" outlineLevel="1">
      <c r="B500" s="691">
        <f>'23년(세부_실적)'!B602</f>
        <v>0</v>
      </c>
      <c r="C500" s="691">
        <f>'23년(세부_실적)'!C602</f>
        <v>0</v>
      </c>
      <c r="D500" s="691">
        <f>'23년(세부_실적)'!D602</f>
        <v>0</v>
      </c>
      <c r="E500" s="677" t="str">
        <f>'23년(세부_실적)'!E602</f>
        <v>PN021BWJ-VF(D)</v>
      </c>
      <c r="F500" s="679" t="str">
        <f>'23년(세부_실적)'!F602</f>
        <v>신규</v>
      </c>
      <c r="G500" s="679" t="str">
        <f>'23년(세부_실적)'!G602</f>
        <v>구</v>
      </c>
      <c r="H500" s="679" t="str">
        <f>'23년(세부_실적)'!H602</f>
        <v>SY</v>
      </c>
      <c r="I500" s="677">
        <f>'23년(세부_실적)'!I602</f>
        <v>0</v>
      </c>
      <c r="J500" s="681">
        <f>'23년(세부_실적)'!J602</f>
        <v>22446</v>
      </c>
      <c r="K500" s="677">
        <f>'23년(세부_실적)'!K602</f>
        <v>0</v>
      </c>
      <c r="L500" s="681">
        <f>'23년(세부_실적)'!L602</f>
        <v>22446</v>
      </c>
      <c r="M500" s="677">
        <f>'23년(세부_실적)'!M602</f>
        <v>0</v>
      </c>
      <c r="N500" s="681">
        <f>'23년(세부_실적)'!N602</f>
        <v>22446</v>
      </c>
      <c r="O500" s="677">
        <f>'23년(세부_실적)'!O602</f>
        <v>0</v>
      </c>
      <c r="P500" s="681">
        <f>'23년(세부_실적)'!P602</f>
        <v>22446</v>
      </c>
      <c r="Q500" s="688">
        <f>'23년(세부_실적)'!Q602</f>
        <v>0</v>
      </c>
      <c r="R500" s="575">
        <f>'23년(세부_실적)'!R602</f>
        <v>0</v>
      </c>
    </row>
    <row r="501" spans="2:18" outlineLevel="1">
      <c r="B501" s="691">
        <f>'23년(세부_실적)'!B603</f>
        <v>0</v>
      </c>
      <c r="C501" s="691">
        <f>'23년(세부_실적)'!C603</f>
        <v>0</v>
      </c>
      <c r="D501" s="691">
        <f>'23년(세부_실적)'!D603</f>
        <v>0</v>
      </c>
      <c r="E501" s="677" t="str">
        <f>'23년(세부_실적)'!E603</f>
        <v>PN026BWJ-S1200</v>
      </c>
      <c r="F501" s="679" t="str">
        <f>'23년(세부_실적)'!F603</f>
        <v>신규</v>
      </c>
      <c r="G501" s="679" t="str">
        <f>'23년(세부_실적)'!G603</f>
        <v>구</v>
      </c>
      <c r="H501" s="679" t="str">
        <f>'23년(세부_실적)'!H603</f>
        <v>SY</v>
      </c>
      <c r="I501" s="677">
        <f>'23년(세부_실적)'!I603</f>
        <v>0</v>
      </c>
      <c r="J501" s="681">
        <f>'23년(세부_실적)'!J603</f>
        <v>34842</v>
      </c>
      <c r="K501" s="677">
        <f>'23년(세부_실적)'!K603</f>
        <v>0</v>
      </c>
      <c r="L501" s="681">
        <f>'23년(세부_실적)'!L603</f>
        <v>34842</v>
      </c>
      <c r="M501" s="677">
        <f>'23년(세부_실적)'!M603</f>
        <v>0</v>
      </c>
      <c r="N501" s="681">
        <f>'23년(세부_실적)'!N603</f>
        <v>34842</v>
      </c>
      <c r="O501" s="677">
        <f>'23년(세부_실적)'!O603</f>
        <v>0</v>
      </c>
      <c r="P501" s="681">
        <f>'23년(세부_실적)'!P603</f>
        <v>34842</v>
      </c>
      <c r="Q501" s="688">
        <f>'23년(세부_실적)'!Q603</f>
        <v>0</v>
      </c>
      <c r="R501" s="575">
        <f>'23년(세부_실적)'!R603</f>
        <v>0</v>
      </c>
    </row>
    <row r="502" spans="2:18" outlineLevel="1">
      <c r="B502" s="691" t="e">
        <f>'23년(세부_실적)'!#REF!</f>
        <v>#REF!</v>
      </c>
      <c r="C502" s="691" t="e">
        <f>'23년(세부_실적)'!#REF!</f>
        <v>#REF!</v>
      </c>
      <c r="D502" s="691" t="e">
        <f>'23년(세부_실적)'!#REF!</f>
        <v>#REF!</v>
      </c>
      <c r="E502" s="677" t="e">
        <f>'23년(세부_실적)'!#REF!</f>
        <v>#REF!</v>
      </c>
      <c r="F502" s="679" t="e">
        <f>'23년(세부_실적)'!#REF!</f>
        <v>#REF!</v>
      </c>
      <c r="G502" s="679" t="e">
        <f>'23년(세부_실적)'!#REF!</f>
        <v>#REF!</v>
      </c>
      <c r="H502" s="679" t="e">
        <f>'23년(세부_실적)'!#REF!</f>
        <v>#REF!</v>
      </c>
      <c r="I502" s="677" t="e">
        <f>'23년(세부_실적)'!#REF!</f>
        <v>#REF!</v>
      </c>
      <c r="J502" s="681" t="e">
        <f>'23년(세부_실적)'!#REF!</f>
        <v>#REF!</v>
      </c>
      <c r="K502" s="677" t="e">
        <f>'23년(세부_실적)'!#REF!</f>
        <v>#REF!</v>
      </c>
      <c r="L502" s="681" t="e">
        <f>'23년(세부_실적)'!#REF!</f>
        <v>#REF!</v>
      </c>
      <c r="M502" s="677" t="e">
        <f>'23년(세부_실적)'!#REF!</f>
        <v>#REF!</v>
      </c>
      <c r="N502" s="681" t="e">
        <f>'23년(세부_실적)'!#REF!</f>
        <v>#REF!</v>
      </c>
      <c r="O502" s="677" t="e">
        <f>'23년(세부_실적)'!#REF!</f>
        <v>#REF!</v>
      </c>
      <c r="P502" s="681" t="e">
        <f>'23년(세부_실적)'!#REF!</f>
        <v>#REF!</v>
      </c>
      <c r="Q502" s="688" t="e">
        <f>'23년(세부_실적)'!#REF!</f>
        <v>#REF!</v>
      </c>
      <c r="R502" s="575" t="e">
        <f>'23년(세부_실적)'!#REF!</f>
        <v>#REF!</v>
      </c>
    </row>
    <row r="503" spans="2:18" outlineLevel="1">
      <c r="B503" s="691">
        <f>'23년(세부_실적)'!B604</f>
        <v>0</v>
      </c>
      <c r="C503" s="691">
        <f>'23년(세부_실적)'!C604</f>
        <v>0</v>
      </c>
      <c r="D503" s="691">
        <f>'23년(세부_실적)'!D604</f>
        <v>0</v>
      </c>
      <c r="E503" s="677" t="str">
        <f>'23년(세부_실적)'!E604</f>
        <v>PN026BWJ-S1400</v>
      </c>
      <c r="F503" s="679" t="str">
        <f>'23년(세부_실적)'!F604</f>
        <v>신규</v>
      </c>
      <c r="G503" s="679" t="str">
        <f>'23년(세부_실적)'!G604</f>
        <v>구</v>
      </c>
      <c r="H503" s="679" t="str">
        <f>'23년(세부_실적)'!H604</f>
        <v>SY</v>
      </c>
      <c r="I503" s="677">
        <f>'23년(세부_실적)'!I604</f>
        <v>0</v>
      </c>
      <c r="J503" s="681">
        <f>'23년(세부_실적)'!J604</f>
        <v>34958</v>
      </c>
      <c r="K503" s="677">
        <f>'23년(세부_실적)'!K604</f>
        <v>0</v>
      </c>
      <c r="L503" s="681">
        <f>'23년(세부_실적)'!L604</f>
        <v>34958</v>
      </c>
      <c r="M503" s="677">
        <f>'23년(세부_실적)'!M604</f>
        <v>0</v>
      </c>
      <c r="N503" s="681">
        <f>'23년(세부_실적)'!N604</f>
        <v>34958</v>
      </c>
      <c r="O503" s="677">
        <f>'23년(세부_실적)'!O604</f>
        <v>0</v>
      </c>
      <c r="P503" s="681">
        <f>'23년(세부_실적)'!P604</f>
        <v>34958</v>
      </c>
      <c r="Q503" s="688">
        <f>'23년(세부_실적)'!Q604</f>
        <v>7.0060000000000002</v>
      </c>
      <c r="R503" s="575">
        <f>'23년(세부_실적)'!R604</f>
        <v>244.91574800000001</v>
      </c>
    </row>
    <row r="504" spans="2:18" outlineLevel="1">
      <c r="B504" s="691">
        <f>'23년(세부_실적)'!B605</f>
        <v>0</v>
      </c>
      <c r="C504" s="691">
        <f>'23년(세부_실적)'!C605</f>
        <v>0</v>
      </c>
      <c r="D504" s="691">
        <f>'23년(세부_실적)'!D605</f>
        <v>0</v>
      </c>
      <c r="E504" s="677" t="str">
        <f>'23년(세부_실적)'!E605</f>
        <v>PN026BWJ-S1400(A)</v>
      </c>
      <c r="F504" s="679" t="str">
        <f>'23년(세부_실적)'!F605</f>
        <v>신규</v>
      </c>
      <c r="G504" s="679" t="str">
        <f>'23년(세부_실적)'!G605</f>
        <v>구</v>
      </c>
      <c r="H504" s="679" t="str">
        <f>'23년(세부_실적)'!H605</f>
        <v>SY</v>
      </c>
      <c r="I504" s="677">
        <f>'23년(세부_실적)'!I605</f>
        <v>0</v>
      </c>
      <c r="J504" s="681">
        <f>'23년(세부_실적)'!J605</f>
        <v>35232</v>
      </c>
      <c r="K504" s="677">
        <f>'23년(세부_실적)'!K605</f>
        <v>0</v>
      </c>
      <c r="L504" s="681">
        <f>'23년(세부_실적)'!L605</f>
        <v>35232</v>
      </c>
      <c r="M504" s="677">
        <f>'23년(세부_실적)'!M605</f>
        <v>0</v>
      </c>
      <c r="N504" s="681">
        <f>'23년(세부_실적)'!N605</f>
        <v>35232</v>
      </c>
      <c r="O504" s="677">
        <f>'23년(세부_실적)'!O605</f>
        <v>0</v>
      </c>
      <c r="P504" s="681">
        <f>'23년(세부_실적)'!P605</f>
        <v>35232</v>
      </c>
      <c r="Q504" s="688">
        <f>'23년(세부_실적)'!Q605</f>
        <v>0.192</v>
      </c>
      <c r="R504" s="575">
        <f>'23년(세부_실적)'!R605</f>
        <v>6.7645439999999999</v>
      </c>
    </row>
    <row r="505" spans="2:18" outlineLevel="1">
      <c r="B505" s="691">
        <f>'23년(세부_실적)'!B606</f>
        <v>0</v>
      </c>
      <c r="C505" s="691">
        <f>'23년(세부_실적)'!C606</f>
        <v>0</v>
      </c>
      <c r="D505" s="691">
        <f>'23년(세부_실적)'!D606</f>
        <v>0</v>
      </c>
      <c r="E505" s="677" t="str">
        <f>'23년(세부_실적)'!E606</f>
        <v>PN026BWJ-VF(A)</v>
      </c>
      <c r="F505" s="679" t="str">
        <f>'23년(세부_실적)'!F606</f>
        <v>신규</v>
      </c>
      <c r="G505" s="679" t="str">
        <f>'23년(세부_실적)'!G606</f>
        <v>구</v>
      </c>
      <c r="H505" s="679" t="str">
        <f>'23년(세부_실적)'!H606</f>
        <v>SY</v>
      </c>
      <c r="I505" s="677">
        <f>'23년(세부_실적)'!I606</f>
        <v>0</v>
      </c>
      <c r="J505" s="681">
        <f>'23년(세부_실적)'!J606</f>
        <v>10316</v>
      </c>
      <c r="K505" s="677">
        <f>'23년(세부_실적)'!K606</f>
        <v>0</v>
      </c>
      <c r="L505" s="681">
        <f>'23년(세부_실적)'!L606</f>
        <v>10316</v>
      </c>
      <c r="M505" s="677">
        <f>'23년(세부_실적)'!M606</f>
        <v>0</v>
      </c>
      <c r="N505" s="681">
        <f>'23년(세부_실적)'!N606</f>
        <v>10316</v>
      </c>
      <c r="O505" s="677">
        <f>'23년(세부_실적)'!O606</f>
        <v>0</v>
      </c>
      <c r="P505" s="681">
        <f>'23년(세부_실적)'!P606</f>
        <v>10316</v>
      </c>
      <c r="Q505" s="688">
        <f>'23년(세부_실적)'!Q606</f>
        <v>6.6310000000000002</v>
      </c>
      <c r="R505" s="575">
        <f>'23년(세부_실적)'!R606</f>
        <v>68.405395999999996</v>
      </c>
    </row>
    <row r="506" spans="2:18" outlineLevel="1">
      <c r="B506" s="691">
        <f>'23년(세부_실적)'!B607</f>
        <v>0</v>
      </c>
      <c r="C506" s="691">
        <f>'23년(세부_실적)'!C607</f>
        <v>0</v>
      </c>
      <c r="D506" s="691">
        <f>'23년(세부_실적)'!D607</f>
        <v>0</v>
      </c>
      <c r="E506" s="677" t="str">
        <f>'23년(세부_실적)'!E607</f>
        <v>PN026BWJ-VF(E)</v>
      </c>
      <c r="F506" s="679" t="str">
        <f>'23년(세부_실적)'!F607</f>
        <v>신규</v>
      </c>
      <c r="G506" s="679" t="str">
        <f>'23년(세부_실적)'!G607</f>
        <v>구</v>
      </c>
      <c r="H506" s="679" t="str">
        <f>'23년(세부_실적)'!H607</f>
        <v>SY</v>
      </c>
      <c r="I506" s="677">
        <f>'23년(세부_실적)'!I607</f>
        <v>0</v>
      </c>
      <c r="J506" s="681">
        <f>'23년(세부_실적)'!J607</f>
        <v>10017</v>
      </c>
      <c r="K506" s="677">
        <f>'23년(세부_실적)'!K607</f>
        <v>0</v>
      </c>
      <c r="L506" s="681">
        <f>'23년(세부_실적)'!L607</f>
        <v>10017</v>
      </c>
      <c r="M506" s="677">
        <f>'23년(세부_실적)'!M607</f>
        <v>0</v>
      </c>
      <c r="N506" s="681">
        <f>'23년(세부_실적)'!N607</f>
        <v>10017</v>
      </c>
      <c r="O506" s="677">
        <f>'23년(세부_실적)'!O607</f>
        <v>0</v>
      </c>
      <c r="P506" s="681">
        <f>'23년(세부_실적)'!P607</f>
        <v>10017</v>
      </c>
      <c r="Q506" s="688">
        <f>'23년(세부_실적)'!Q607</f>
        <v>0.192</v>
      </c>
      <c r="R506" s="575">
        <f>'23년(세부_실적)'!R607</f>
        <v>1.9232640000000001</v>
      </c>
    </row>
    <row r="507" spans="2:18" outlineLevel="1">
      <c r="B507" s="691">
        <f>'23년(세부_실적)'!B608</f>
        <v>0</v>
      </c>
      <c r="C507" s="691">
        <f>'23년(세부_실적)'!C608</f>
        <v>0</v>
      </c>
      <c r="D507" s="691">
        <f>'23년(세부_실적)'!D608</f>
        <v>0</v>
      </c>
      <c r="E507" s="677" t="str">
        <f>'23년(세부_실적)'!E608</f>
        <v>PN031BCW-KEY</v>
      </c>
      <c r="F507" s="679" t="str">
        <f>'23년(세부_실적)'!F608</f>
        <v>신규</v>
      </c>
      <c r="G507" s="679" t="str">
        <f>'23년(세부_실적)'!G608</f>
        <v>구</v>
      </c>
      <c r="H507" s="679" t="str">
        <f>'23년(세부_실적)'!H608</f>
        <v>SY</v>
      </c>
      <c r="I507" s="677">
        <f>'23년(세부_실적)'!I608</f>
        <v>0</v>
      </c>
      <c r="J507" s="681">
        <f>'23년(세부_실적)'!J608</f>
        <v>6315</v>
      </c>
      <c r="K507" s="677">
        <f>'23년(세부_실적)'!K608</f>
        <v>0</v>
      </c>
      <c r="L507" s="681">
        <f>'23년(세부_실적)'!L608</f>
        <v>6315</v>
      </c>
      <c r="M507" s="677">
        <f>'23년(세부_실적)'!M608</f>
        <v>0</v>
      </c>
      <c r="N507" s="681">
        <f>'23년(세부_실적)'!N608</f>
        <v>6315</v>
      </c>
      <c r="O507" s="677">
        <f>'23년(세부_실적)'!O608</f>
        <v>0</v>
      </c>
      <c r="P507" s="681">
        <f>'23년(세부_실적)'!P608</f>
        <v>6315</v>
      </c>
      <c r="Q507" s="688">
        <f>'23년(세부_실적)'!Q608</f>
        <v>106.39500000000001</v>
      </c>
      <c r="R507" s="575">
        <f>'23년(세부_실적)'!R608</f>
        <v>671.88442499999996</v>
      </c>
    </row>
    <row r="508" spans="2:18" outlineLevel="1">
      <c r="B508" s="691">
        <f>'23년(세부_실적)'!B609</f>
        <v>0</v>
      </c>
      <c r="C508" s="691">
        <f>'23년(세부_실적)'!C609</f>
        <v>0</v>
      </c>
      <c r="D508" s="691">
        <f>'23년(세부_실적)'!D609</f>
        <v>0</v>
      </c>
      <c r="E508" s="677" t="str">
        <f>'23년(세부_실적)'!E609</f>
        <v>PN031BCW-VF</v>
      </c>
      <c r="F508" s="679" t="str">
        <f>'23년(세부_실적)'!F609</f>
        <v>신규</v>
      </c>
      <c r="G508" s="679" t="str">
        <f>'23년(세부_실적)'!G609</f>
        <v>구</v>
      </c>
      <c r="H508" s="679" t="str">
        <f>'23년(세부_실적)'!H609</f>
        <v>SY</v>
      </c>
      <c r="I508" s="677">
        <f>'23년(세부_실적)'!I609</f>
        <v>0</v>
      </c>
      <c r="J508" s="681">
        <f>'23년(세부_실적)'!J609</f>
        <v>18298</v>
      </c>
      <c r="K508" s="677">
        <f>'23년(세부_실적)'!K609</f>
        <v>0</v>
      </c>
      <c r="L508" s="681">
        <f>'23년(세부_실적)'!L609</f>
        <v>18298</v>
      </c>
      <c r="M508" s="677">
        <f>'23년(세부_실적)'!M609</f>
        <v>0</v>
      </c>
      <c r="N508" s="681">
        <f>'23년(세부_실적)'!N609</f>
        <v>18298</v>
      </c>
      <c r="O508" s="677">
        <f>'23년(세부_실적)'!O609</f>
        <v>0</v>
      </c>
      <c r="P508" s="681">
        <f>'23년(세부_실적)'!P609</f>
        <v>18298</v>
      </c>
      <c r="Q508" s="688">
        <f>'23년(세부_실적)'!Q609</f>
        <v>105.17500000000001</v>
      </c>
      <c r="R508" s="575">
        <f>'23년(세부_실적)'!R609</f>
        <v>1924.4921500000003</v>
      </c>
    </row>
    <row r="509" spans="2:18" outlineLevel="1">
      <c r="B509" s="691">
        <f>'23년(세부_실적)'!B611</f>
        <v>0</v>
      </c>
      <c r="C509" s="690">
        <f>'23년(세부_실적)'!C611</f>
        <v>0</v>
      </c>
      <c r="D509" s="691">
        <f>'23년(세부_실적)'!D611</f>
        <v>0</v>
      </c>
      <c r="E509" s="677" t="str">
        <f>'23년(세부_실적)'!E611</f>
        <v>PN033BWJ-VF</v>
      </c>
      <c r="F509" s="679">
        <f>'23년(세부_실적)'!F611</f>
        <v>0</v>
      </c>
      <c r="G509" s="679" t="str">
        <f>'23년(세부_실적)'!G611</f>
        <v>구</v>
      </c>
      <c r="H509" s="679" t="str">
        <f>'23년(세부_실적)'!H611</f>
        <v>SY</v>
      </c>
      <c r="I509" s="677">
        <f>'23년(세부_실적)'!I611</f>
        <v>0</v>
      </c>
      <c r="J509" s="681">
        <f>'23년(세부_실적)'!J611</f>
        <v>11845</v>
      </c>
      <c r="K509" s="677">
        <f>'23년(세부_실적)'!K611</f>
        <v>0</v>
      </c>
      <c r="L509" s="681">
        <f>'23년(세부_실적)'!L611</f>
        <v>11845</v>
      </c>
      <c r="M509" s="677">
        <f>'23년(세부_실적)'!M611</f>
        <v>0</v>
      </c>
      <c r="N509" s="681">
        <f>'23년(세부_실적)'!N611</f>
        <v>11845</v>
      </c>
      <c r="O509" s="677">
        <f>'23년(세부_실적)'!O611</f>
        <v>0</v>
      </c>
      <c r="P509" s="681">
        <f>'23년(세부_실적)'!P611</f>
        <v>11845</v>
      </c>
      <c r="Q509" s="688">
        <f>'23년(세부_실적)'!Q611</f>
        <v>0</v>
      </c>
      <c r="R509" s="575">
        <f>'23년(세부_실적)'!R611</f>
        <v>0</v>
      </c>
    </row>
    <row r="510" spans="2:18" outlineLevel="1">
      <c r="B510" s="691">
        <f>'23년(세부_실적)'!B612</f>
        <v>0</v>
      </c>
      <c r="C510" s="690">
        <f>'23년(세부_실적)'!C612</f>
        <v>0</v>
      </c>
      <c r="D510" s="691">
        <f>'23년(세부_실적)'!D612</f>
        <v>0</v>
      </c>
      <c r="E510" s="677" t="str">
        <f>'23년(세부_실적)'!E612</f>
        <v>PN038BWJ-VF</v>
      </c>
      <c r="F510" s="679">
        <f>'23년(세부_실적)'!F612</f>
        <v>0</v>
      </c>
      <c r="G510" s="679" t="str">
        <f>'23년(세부_실적)'!G612</f>
        <v>구</v>
      </c>
      <c r="H510" s="679" t="str">
        <f>'23년(세부_실적)'!H612</f>
        <v>SY</v>
      </c>
      <c r="I510" s="677">
        <f>'23년(세부_실적)'!I612</f>
        <v>0</v>
      </c>
      <c r="J510" s="681">
        <f>'23년(세부_실적)'!J612</f>
        <v>15725</v>
      </c>
      <c r="K510" s="677">
        <f>'23년(세부_실적)'!K612</f>
        <v>0</v>
      </c>
      <c r="L510" s="681">
        <f>'23년(세부_실적)'!L612</f>
        <v>15725</v>
      </c>
      <c r="M510" s="677">
        <f>'23년(세부_실적)'!M612</f>
        <v>0</v>
      </c>
      <c r="N510" s="681">
        <f>'23년(세부_실적)'!N612</f>
        <v>15725</v>
      </c>
      <c r="O510" s="677">
        <f>'23년(세부_실적)'!O612</f>
        <v>0</v>
      </c>
      <c r="P510" s="681">
        <f>'23년(세부_실적)'!P612</f>
        <v>15725</v>
      </c>
      <c r="Q510" s="688">
        <f>'23년(세부_실적)'!Q612</f>
        <v>4.1020000000000003</v>
      </c>
      <c r="R510" s="575">
        <f>'23년(세부_실적)'!R612</f>
        <v>64.503950000000003</v>
      </c>
    </row>
    <row r="511" spans="2:18" outlineLevel="1">
      <c r="B511" s="691">
        <f>'23년(세부_실적)'!B614</f>
        <v>0</v>
      </c>
      <c r="C511" s="691">
        <f>'23년(세부_실적)'!C614</f>
        <v>0</v>
      </c>
      <c r="D511" s="691">
        <f>'23년(세부_실적)'!D614</f>
        <v>0</v>
      </c>
      <c r="E511" s="677" t="str">
        <f>'23년(세부_실적)'!E614</f>
        <v>PN039BCW-V1</v>
      </c>
      <c r="F511" s="679">
        <f>'23년(세부_실적)'!F614</f>
        <v>0</v>
      </c>
      <c r="G511" s="679" t="str">
        <f>'23년(세부_실적)'!G614</f>
        <v>구</v>
      </c>
      <c r="H511" s="679" t="str">
        <f>'23년(세부_실적)'!H614</f>
        <v>SY</v>
      </c>
      <c r="I511" s="677">
        <f>'23년(세부_실적)'!I614</f>
        <v>0</v>
      </c>
      <c r="J511" s="681">
        <f>'23년(세부_실적)'!J614</f>
        <v>15932</v>
      </c>
      <c r="K511" s="677">
        <f>'23년(세부_실적)'!K614</f>
        <v>0</v>
      </c>
      <c r="L511" s="681">
        <f>'23년(세부_실적)'!L614</f>
        <v>15932</v>
      </c>
      <c r="M511" s="677">
        <f>'23년(세부_실적)'!M614</f>
        <v>0</v>
      </c>
      <c r="N511" s="681">
        <f>'23년(세부_실적)'!N614</f>
        <v>15932</v>
      </c>
      <c r="O511" s="677">
        <f>'23년(세부_실적)'!O614</f>
        <v>0</v>
      </c>
      <c r="P511" s="681">
        <f>'23년(세부_실적)'!P614</f>
        <v>15932</v>
      </c>
      <c r="Q511" s="688">
        <f>'23년(세부_실적)'!Q614</f>
        <v>0</v>
      </c>
      <c r="R511" s="575">
        <f>'23년(세부_실적)'!R614</f>
        <v>0</v>
      </c>
    </row>
    <row r="512" spans="2:18" outlineLevel="1">
      <c r="B512" s="691">
        <f>'23년(세부_실적)'!B615</f>
        <v>0</v>
      </c>
      <c r="C512" s="690">
        <f>'23년(세부_실적)'!C615</f>
        <v>0</v>
      </c>
      <c r="D512" s="691">
        <f>'23년(세부_실적)'!D615</f>
        <v>0</v>
      </c>
      <c r="E512" s="795" t="str">
        <f>'23년(세부_실적)'!E615</f>
        <v>PN039BCW-VF</v>
      </c>
      <c r="F512" s="737">
        <f>'23년(세부_실적)'!F615</f>
        <v>0</v>
      </c>
      <c r="G512" s="737" t="str">
        <f>'23년(세부_실적)'!G615</f>
        <v>구</v>
      </c>
      <c r="H512" s="737" t="str">
        <f>'23년(세부_실적)'!H615</f>
        <v>SY</v>
      </c>
      <c r="I512" s="795">
        <f>'23년(세부_실적)'!I615</f>
        <v>0</v>
      </c>
      <c r="J512" s="741">
        <f>'23년(세부_실적)'!J615</f>
        <v>12894</v>
      </c>
      <c r="K512" s="795">
        <f>'23년(세부_실적)'!K615</f>
        <v>0</v>
      </c>
      <c r="L512" s="741">
        <f>'23년(세부_실적)'!L615</f>
        <v>12894</v>
      </c>
      <c r="M512" s="795">
        <f>'23년(세부_실적)'!M615</f>
        <v>0</v>
      </c>
      <c r="N512" s="741">
        <f>'23년(세부_실적)'!N615</f>
        <v>12894</v>
      </c>
      <c r="O512" s="795">
        <f>'23년(세부_실적)'!O615</f>
        <v>0</v>
      </c>
      <c r="P512" s="741">
        <f>'23년(세부_실적)'!P615</f>
        <v>12894</v>
      </c>
      <c r="Q512" s="742">
        <f>'23년(세부_실적)'!Q615</f>
        <v>29.824999999999996</v>
      </c>
      <c r="R512" s="576">
        <f>'23년(세부_실적)'!R615</f>
        <v>384.56355000000002</v>
      </c>
    </row>
    <row r="513" spans="2:18" outlineLevel="1">
      <c r="B513" s="691">
        <f>'23년(세부_실적)'!B617</f>
        <v>0</v>
      </c>
      <c r="C513" s="691">
        <f>'23년(세부_실적)'!C617</f>
        <v>0</v>
      </c>
      <c r="D513" s="691">
        <f>'23년(세부_실적)'!D617</f>
        <v>0</v>
      </c>
      <c r="E513" s="677" t="str">
        <f>'23년(세부_실적)'!E617</f>
        <v>PN051BCW-HEATER</v>
      </c>
      <c r="F513" s="679">
        <f>'23년(세부_실적)'!F617</f>
        <v>0</v>
      </c>
      <c r="G513" s="679" t="str">
        <f>'23년(세부_실적)'!G617</f>
        <v>신</v>
      </c>
      <c r="H513" s="679" t="str">
        <f>'23년(세부_실적)'!H617</f>
        <v>SY</v>
      </c>
      <c r="I513" s="677">
        <f>'23년(세부_실적)'!I617</f>
        <v>0</v>
      </c>
      <c r="J513" s="868">
        <f>'23년(세부_실적)'!J617</f>
        <v>4922</v>
      </c>
      <c r="K513" s="677">
        <f>'23년(세부_실적)'!K617</f>
        <v>0</v>
      </c>
      <c r="L513" s="681">
        <f>'23년(세부_실적)'!L617</f>
        <v>4922</v>
      </c>
      <c r="M513" s="677">
        <f>'23년(세부_실적)'!M617</f>
        <v>0</v>
      </c>
      <c r="N513" s="681">
        <f>'23년(세부_실적)'!N617</f>
        <v>4922</v>
      </c>
      <c r="O513" s="677">
        <f>'23년(세부_실적)'!O617</f>
        <v>0</v>
      </c>
      <c r="P513" s="681">
        <f>'23년(세부_실적)'!P617</f>
        <v>4922</v>
      </c>
      <c r="Q513" s="688">
        <f>'23년(세부_실적)'!Q617</f>
        <v>5.13</v>
      </c>
      <c r="R513" s="575">
        <f>'23년(세부_실적)'!R617</f>
        <v>25.249859999999998</v>
      </c>
    </row>
    <row r="514" spans="2:18" outlineLevel="1">
      <c r="B514" s="691">
        <f>'23년(세부_실적)'!B618</f>
        <v>0</v>
      </c>
      <c r="C514" s="691">
        <f>'23년(세부_실적)'!C618</f>
        <v>0</v>
      </c>
      <c r="D514" s="691">
        <f>'23년(세부_실적)'!D618</f>
        <v>0</v>
      </c>
      <c r="E514" s="677" t="str">
        <f>'23년(세부_실적)'!E618</f>
        <v>PN051BCW-VF</v>
      </c>
      <c r="F514" s="679">
        <f>'23년(세부_실적)'!F618</f>
        <v>0</v>
      </c>
      <c r="G514" s="679" t="str">
        <f>'23년(세부_실적)'!G618</f>
        <v>신</v>
      </c>
      <c r="H514" s="679" t="str">
        <f>'23년(세부_실적)'!H618</f>
        <v>SY</v>
      </c>
      <c r="I514" s="677">
        <f>'23년(세부_실적)'!I618</f>
        <v>0</v>
      </c>
      <c r="J514" s="868">
        <f>'23년(세부_실적)'!J618</f>
        <v>21143</v>
      </c>
      <c r="K514" s="677">
        <f>'23년(세부_실적)'!K618</f>
        <v>0</v>
      </c>
      <c r="L514" s="681">
        <f>'23년(세부_실적)'!L618</f>
        <v>21143</v>
      </c>
      <c r="M514" s="677">
        <f>'23년(세부_실적)'!M618</f>
        <v>0</v>
      </c>
      <c r="N514" s="681">
        <f>'23년(세부_실적)'!N618</f>
        <v>21143</v>
      </c>
      <c r="O514" s="677">
        <f>'23년(세부_실적)'!O618</f>
        <v>0</v>
      </c>
      <c r="P514" s="681">
        <f>'23년(세부_실적)'!P618</f>
        <v>21143</v>
      </c>
      <c r="Q514" s="688">
        <f>'23년(세부_실적)'!Q618</f>
        <v>44.446000000000005</v>
      </c>
      <c r="R514" s="575">
        <f>'23년(세부_실적)'!R618</f>
        <v>939.72177799999997</v>
      </c>
    </row>
    <row r="515" spans="2:18" outlineLevel="1">
      <c r="B515" s="691">
        <f>'23년(세부_실적)'!B619</f>
        <v>0</v>
      </c>
      <c r="C515" s="691">
        <f>'23년(세부_실적)'!C619</f>
        <v>0</v>
      </c>
      <c r="D515" s="691">
        <f>'23년(세부_실적)'!D619</f>
        <v>0</v>
      </c>
      <c r="E515" s="714" t="str">
        <f>'23년(세부_실적)'!E619</f>
        <v>PN051BCW-VF(A)</v>
      </c>
      <c r="F515" s="713">
        <f>'23년(세부_실적)'!F619</f>
        <v>0</v>
      </c>
      <c r="G515" s="831" t="str">
        <f>'23년(세부_실적)'!G619</f>
        <v>신</v>
      </c>
      <c r="H515" s="713" t="str">
        <f>'23년(세부_실적)'!H619</f>
        <v>SY</v>
      </c>
      <c r="I515" s="714">
        <f>'23년(세부_실적)'!I619</f>
        <v>0</v>
      </c>
      <c r="J515" s="715">
        <f>'23년(세부_실적)'!J619</f>
        <v>21922</v>
      </c>
      <c r="K515" s="714">
        <f>'23년(세부_실적)'!K619</f>
        <v>0</v>
      </c>
      <c r="L515" s="715">
        <f>'23년(세부_실적)'!L619</f>
        <v>21922</v>
      </c>
      <c r="M515" s="714">
        <f>'23년(세부_실적)'!M619</f>
        <v>0</v>
      </c>
      <c r="N515" s="715">
        <f>'23년(세부_실적)'!N619</f>
        <v>21922</v>
      </c>
      <c r="O515" s="714">
        <f>'23년(세부_실적)'!O619</f>
        <v>0</v>
      </c>
      <c r="P515" s="715">
        <f>'23년(세부_실적)'!P619</f>
        <v>21922</v>
      </c>
      <c r="Q515" s="776">
        <f>'23년(세부_실적)'!Q619</f>
        <v>5.5010000000000003</v>
      </c>
      <c r="R515" s="580">
        <f>'23년(세부_실적)'!R619</f>
        <v>120.592922</v>
      </c>
    </row>
    <row r="516" spans="2:18" outlineLevel="1">
      <c r="B516" s="691">
        <f>'23년(세부_실적)'!B621</f>
        <v>0</v>
      </c>
      <c r="C516" s="690">
        <f>'23년(세부_실적)'!C621</f>
        <v>0</v>
      </c>
      <c r="D516" s="700">
        <f>'23년(세부_실적)'!D621</f>
        <v>0</v>
      </c>
      <c r="E516" s="927" t="str">
        <f>'23년(세부_실적)'!E621</f>
        <v>소   계</v>
      </c>
      <c r="F516" s="836">
        <f>'23년(세부_실적)'!F621</f>
        <v>0</v>
      </c>
      <c r="G516" s="836">
        <f>'23년(세부_실적)'!G621</f>
        <v>0</v>
      </c>
      <c r="H516" s="690">
        <f>'23년(세부_실적)'!H621</f>
        <v>0</v>
      </c>
      <c r="I516" s="691">
        <f>'23년(세부_실적)'!I621</f>
        <v>0</v>
      </c>
      <c r="J516" s="862">
        <f>'23년(세부_실적)'!J621</f>
        <v>0</v>
      </c>
      <c r="K516" s="691">
        <f>'23년(세부_실적)'!K621</f>
        <v>0</v>
      </c>
      <c r="L516" s="863">
        <f>'23년(세부_실적)'!L621</f>
        <v>0</v>
      </c>
      <c r="M516" s="691">
        <f>'23년(세부_실적)'!M621</f>
        <v>0</v>
      </c>
      <c r="N516" s="863">
        <f>'23년(세부_실적)'!N621</f>
        <v>0</v>
      </c>
      <c r="O516" s="864">
        <f>'23년(세부_실적)'!O621</f>
        <v>0</v>
      </c>
      <c r="P516" s="863">
        <f>'23년(세부_실적)'!P621</f>
        <v>0</v>
      </c>
      <c r="Q516" s="721">
        <f>'23년(세부_실적)'!Q621</f>
        <v>412.32400000000001</v>
      </c>
      <c r="R516" s="721">
        <f>'23년(세부_실적)'!R621</f>
        <v>6023.3001789999989</v>
      </c>
    </row>
    <row r="517" spans="2:18" outlineLevel="1">
      <c r="B517" s="691">
        <f>'23년(세부_실적)'!B622</f>
        <v>0</v>
      </c>
      <c r="C517" s="691">
        <f>'23년(세부_실적)'!C622</f>
        <v>0</v>
      </c>
      <c r="D517" s="691" t="str">
        <f>'23년(세부_실적)'!D622</f>
        <v>청정기</v>
      </c>
      <c r="E517" s="672" t="str">
        <f>'23년(세부_실적)'!E622</f>
        <v>PN005MWJ-VF(A)</v>
      </c>
      <c r="F517" s="670">
        <f>'23년(세부_실적)'!F622</f>
        <v>0</v>
      </c>
      <c r="G517" s="670" t="str">
        <f>'23년(세부_실적)'!G622</f>
        <v>구</v>
      </c>
      <c r="H517" s="679" t="str">
        <f>'23년(세부_실적)'!H622</f>
        <v>QD</v>
      </c>
      <c r="I517" s="672">
        <f>'23년(세부_실적)'!I622</f>
        <v>4.13</v>
      </c>
      <c r="J517" s="673">
        <f>'23년(세부_실적)'!J622</f>
        <v>0</v>
      </c>
      <c r="K517" s="672">
        <f>'23년(세부_실적)'!K622</f>
        <v>4.13</v>
      </c>
      <c r="L517" s="673">
        <f>'23년(세부_실적)'!L622</f>
        <v>0</v>
      </c>
      <c r="M517" s="672">
        <f>'23년(세부_실적)'!M622</f>
        <v>4.13</v>
      </c>
      <c r="N517" s="673">
        <f>'23년(세부_실적)'!N622</f>
        <v>0</v>
      </c>
      <c r="O517" s="672">
        <f>'23년(세부_실적)'!O622</f>
        <v>4.13</v>
      </c>
      <c r="P517" s="673">
        <f>'23년(세부_실적)'!P622</f>
        <v>0</v>
      </c>
      <c r="Q517" s="773">
        <f>'23년(세부_실적)'!Q622</f>
        <v>0</v>
      </c>
      <c r="R517" s="774">
        <f>'23년(세부_실적)'!R622</f>
        <v>0</v>
      </c>
    </row>
    <row r="518" spans="2:18" outlineLevel="1">
      <c r="B518" s="691">
        <f>'23년(세부_실적)'!B623</f>
        <v>0</v>
      </c>
      <c r="C518" s="691">
        <f>'23년(세부_실적)'!C623</f>
        <v>0</v>
      </c>
      <c r="D518" s="691">
        <f>'23년(세부_실적)'!D623</f>
        <v>0</v>
      </c>
      <c r="E518" s="677" t="str">
        <f>'23년(세부_실적)'!E623</f>
        <v>PN052MWJ-VF</v>
      </c>
      <c r="F518" s="679">
        <f>'23년(세부_실적)'!F623</f>
        <v>0</v>
      </c>
      <c r="G518" s="679" t="str">
        <f>'23년(세부_실적)'!G623</f>
        <v>구</v>
      </c>
      <c r="H518" s="679" t="str">
        <f>'23년(세부_실적)'!H623</f>
        <v>QD</v>
      </c>
      <c r="I518" s="677">
        <f>'23년(세부_실적)'!I623</f>
        <v>4.96</v>
      </c>
      <c r="J518" s="681">
        <f>'23년(세부_실적)'!J623</f>
        <v>0</v>
      </c>
      <c r="K518" s="677">
        <f>'23년(세부_실적)'!K623</f>
        <v>4.96</v>
      </c>
      <c r="L518" s="681">
        <f>'23년(세부_실적)'!L623</f>
        <v>0</v>
      </c>
      <c r="M518" s="677">
        <f>'23년(세부_실적)'!M623</f>
        <v>4.96</v>
      </c>
      <c r="N518" s="681">
        <f>'23년(세부_실적)'!N623</f>
        <v>0</v>
      </c>
      <c r="O518" s="677">
        <f>'23년(세부_실적)'!O623</f>
        <v>4.96</v>
      </c>
      <c r="P518" s="681">
        <f>'23년(세부_실적)'!P623</f>
        <v>0</v>
      </c>
      <c r="Q518" s="688">
        <f>'23년(세부_실적)'!Q623</f>
        <v>0</v>
      </c>
      <c r="R518" s="575">
        <f>'23년(세부_실적)'!R623</f>
        <v>0</v>
      </c>
    </row>
    <row r="519" spans="2:18" outlineLevel="1">
      <c r="B519" s="691">
        <f>'23년(세부_실적)'!B624</f>
        <v>0</v>
      </c>
      <c r="C519" s="691">
        <f>'23년(세부_실적)'!C624</f>
        <v>0</v>
      </c>
      <c r="D519" s="691">
        <f>'23년(세부_실적)'!D624</f>
        <v>0</v>
      </c>
      <c r="E519" s="677" t="str">
        <f>'23년(세부_실적)'!E624</f>
        <v>PN052MWJ-VF(B)</v>
      </c>
      <c r="F519" s="679">
        <f>'23년(세부_실적)'!F624</f>
        <v>0</v>
      </c>
      <c r="G519" s="679" t="str">
        <f>'23년(세부_실적)'!G624</f>
        <v>구</v>
      </c>
      <c r="H519" s="679" t="str">
        <f>'23년(세부_실적)'!H624</f>
        <v>QD</v>
      </c>
      <c r="I519" s="677">
        <f>'23년(세부_실적)'!I624</f>
        <v>4.82</v>
      </c>
      <c r="J519" s="681">
        <f>'23년(세부_실적)'!J624</f>
        <v>0</v>
      </c>
      <c r="K519" s="677">
        <f>'23년(세부_실적)'!K624</f>
        <v>4.82</v>
      </c>
      <c r="L519" s="681">
        <f>'23년(세부_실적)'!L624</f>
        <v>0</v>
      </c>
      <c r="M519" s="677">
        <f>'23년(세부_실적)'!M624</f>
        <v>4.82</v>
      </c>
      <c r="N519" s="681">
        <f>'23년(세부_실적)'!N624</f>
        <v>0</v>
      </c>
      <c r="O519" s="677">
        <f>'23년(세부_실적)'!O624</f>
        <v>4.82</v>
      </c>
      <c r="P519" s="681">
        <f>'23년(세부_실적)'!P624</f>
        <v>0</v>
      </c>
      <c r="Q519" s="688">
        <f>'23년(세부_실적)'!Q624</f>
        <v>247.529</v>
      </c>
      <c r="R519" s="575">
        <f>'23년(세부_실적)'!R624</f>
        <v>1563.4232595702001</v>
      </c>
    </row>
    <row r="520" spans="2:18" outlineLevel="1">
      <c r="B520" s="691">
        <f>'23년(세부_실적)'!B625</f>
        <v>0</v>
      </c>
      <c r="C520" s="691">
        <f>'23년(세부_실적)'!C625</f>
        <v>0</v>
      </c>
      <c r="D520" s="691">
        <f>'23년(세부_실적)'!D625</f>
        <v>0</v>
      </c>
      <c r="E520" s="677" t="str">
        <f>'23년(세부_실적)'!E625</f>
        <v>PN052MWJ-VF(C)</v>
      </c>
      <c r="F520" s="679">
        <f>'23년(세부_실적)'!F625</f>
        <v>0</v>
      </c>
      <c r="G520" s="679" t="str">
        <f>'23년(세부_실적)'!G625</f>
        <v>구</v>
      </c>
      <c r="H520" s="679" t="str">
        <f>'23년(세부_실적)'!H625</f>
        <v>QD</v>
      </c>
      <c r="I520" s="677">
        <f>'23년(세부_실적)'!I625</f>
        <v>5.49</v>
      </c>
      <c r="J520" s="681">
        <f>'23년(세부_실적)'!J625</f>
        <v>0</v>
      </c>
      <c r="K520" s="677">
        <f>'23년(세부_실적)'!K625</f>
        <v>5.49</v>
      </c>
      <c r="L520" s="681">
        <f>'23년(세부_실적)'!L625</f>
        <v>0</v>
      </c>
      <c r="M520" s="677">
        <f>'23년(세부_실적)'!M625</f>
        <v>5.49</v>
      </c>
      <c r="N520" s="681">
        <f>'23년(세부_실적)'!N625</f>
        <v>0</v>
      </c>
      <c r="O520" s="677">
        <f>'23년(세부_실적)'!O625</f>
        <v>5.49</v>
      </c>
      <c r="P520" s="681">
        <f>'23년(세부_실적)'!P625</f>
        <v>0</v>
      </c>
      <c r="Q520" s="688">
        <f>'23년(세부_실적)'!Q625</f>
        <v>11.975</v>
      </c>
      <c r="R520" s="575">
        <f>'23년(세부_실적)'!R625</f>
        <v>86.137006227300006</v>
      </c>
    </row>
    <row r="521" spans="2:18" outlineLevel="1">
      <c r="B521" s="691">
        <f>'23년(세부_실적)'!B626</f>
        <v>0</v>
      </c>
      <c r="C521" s="691">
        <f>'23년(세부_실적)'!C626</f>
        <v>0</v>
      </c>
      <c r="D521" s="691">
        <f>'23년(세부_실적)'!D626</f>
        <v>0</v>
      </c>
      <c r="E521" s="677" t="str">
        <f>'23년(세부_실적)'!E626</f>
        <v>PN052MWJ-VF(D)</v>
      </c>
      <c r="F521" s="679">
        <f>'23년(세부_실적)'!F626</f>
        <v>0</v>
      </c>
      <c r="G521" s="679" t="str">
        <f>'23년(세부_실적)'!G626</f>
        <v>구</v>
      </c>
      <c r="H521" s="679" t="str">
        <f>'23년(세부_실적)'!H626</f>
        <v>QD</v>
      </c>
      <c r="I521" s="677">
        <f>'23년(세부_실적)'!I626</f>
        <v>4.97</v>
      </c>
      <c r="J521" s="681">
        <f>'23년(세부_실적)'!J626</f>
        <v>0</v>
      </c>
      <c r="K521" s="677">
        <f>'23년(세부_실적)'!K626</f>
        <v>4.97</v>
      </c>
      <c r="L521" s="681">
        <f>'23년(세부_실적)'!L626</f>
        <v>0</v>
      </c>
      <c r="M521" s="677">
        <f>'23년(세부_실적)'!M626</f>
        <v>4.97</v>
      </c>
      <c r="N521" s="681">
        <f>'23년(세부_실적)'!N626</f>
        <v>0</v>
      </c>
      <c r="O521" s="677">
        <f>'23년(세부_실적)'!O626</f>
        <v>4.97</v>
      </c>
      <c r="P521" s="681">
        <f>'23년(세부_실적)'!P626</f>
        <v>0</v>
      </c>
      <c r="Q521" s="688">
        <f>'23년(세부_실적)'!Q626</f>
        <v>0</v>
      </c>
      <c r="R521" s="575">
        <f>'23년(세부_실적)'!R626</f>
        <v>0</v>
      </c>
    </row>
    <row r="522" spans="2:18" outlineLevel="1">
      <c r="B522" s="691">
        <f>'23년(세부_실적)'!B627</f>
        <v>0</v>
      </c>
      <c r="C522" s="691">
        <f>'23년(세부_실적)'!C627</f>
        <v>0</v>
      </c>
      <c r="D522" s="693">
        <f>'23년(세부_실적)'!D627</f>
        <v>0</v>
      </c>
      <c r="E522" s="677" t="str">
        <f>'23년(세부_실적)'!E627</f>
        <v>PN052MWJ-VF(E)</v>
      </c>
      <c r="F522" s="679">
        <f>'23년(세부_실적)'!F627</f>
        <v>0</v>
      </c>
      <c r="G522" s="679" t="str">
        <f>'23년(세부_실적)'!G627</f>
        <v>구</v>
      </c>
      <c r="H522" s="679" t="str">
        <f>'23년(세부_실적)'!H627</f>
        <v>QD</v>
      </c>
      <c r="I522" s="677">
        <f>'23년(세부_실적)'!I627</f>
        <v>0</v>
      </c>
      <c r="J522" s="681">
        <f>'23년(세부_실적)'!J627</f>
        <v>6395</v>
      </c>
      <c r="K522" s="677">
        <f>'23년(세부_실적)'!K627</f>
        <v>0</v>
      </c>
      <c r="L522" s="681">
        <f>'23년(세부_실적)'!L627</f>
        <v>6395</v>
      </c>
      <c r="M522" s="677">
        <f>'23년(세부_실적)'!M627</f>
        <v>0</v>
      </c>
      <c r="N522" s="681">
        <f>'23년(세부_실적)'!N627</f>
        <v>6395</v>
      </c>
      <c r="O522" s="677">
        <f>'23년(세부_실적)'!O627</f>
        <v>0</v>
      </c>
      <c r="P522" s="681">
        <f>'23년(세부_실적)'!P627</f>
        <v>6395</v>
      </c>
      <c r="Q522" s="688">
        <f>'23년(세부_실적)'!Q627</f>
        <v>2.92</v>
      </c>
      <c r="R522" s="575">
        <f>'23년(세부_실적)'!R627</f>
        <v>18.673400000000001</v>
      </c>
    </row>
    <row r="523" spans="2:18" outlineLevel="1">
      <c r="B523" s="691">
        <f>'23년(세부_실적)'!B628</f>
        <v>0</v>
      </c>
      <c r="C523" s="691">
        <f>'23년(세부_실적)'!C628</f>
        <v>0</v>
      </c>
      <c r="D523" s="691">
        <f>'23년(세부_실적)'!D628</f>
        <v>0</v>
      </c>
      <c r="E523" s="677" t="str">
        <f>'23년(세부_실적)'!E628</f>
        <v>PN052MWJ-VF(G)</v>
      </c>
      <c r="F523" s="679">
        <f>'23년(세부_실적)'!F628</f>
        <v>0</v>
      </c>
      <c r="G523" s="679" t="str">
        <f>'23년(세부_실적)'!G628</f>
        <v>구</v>
      </c>
      <c r="H523" s="679" t="str">
        <f>'23년(세부_실적)'!H628</f>
        <v>QD</v>
      </c>
      <c r="I523" s="677">
        <f>'23년(세부_실적)'!I628</f>
        <v>0</v>
      </c>
      <c r="J523" s="681">
        <f>'23년(세부_실적)'!J628</f>
        <v>7820</v>
      </c>
      <c r="K523" s="677">
        <f>'23년(세부_실적)'!K628</f>
        <v>0</v>
      </c>
      <c r="L523" s="681">
        <f>'23년(세부_실적)'!L628</f>
        <v>7820</v>
      </c>
      <c r="M523" s="677">
        <f>'23년(세부_실적)'!M628</f>
        <v>0</v>
      </c>
      <c r="N523" s="681">
        <f>'23년(세부_실적)'!N628</f>
        <v>7820</v>
      </c>
      <c r="O523" s="677">
        <f>'23년(세부_실적)'!O628</f>
        <v>0</v>
      </c>
      <c r="P523" s="681">
        <f>'23년(세부_실적)'!P628</f>
        <v>7820</v>
      </c>
      <c r="Q523" s="688">
        <f>'23년(세부_실적)'!Q628</f>
        <v>0</v>
      </c>
      <c r="R523" s="575">
        <f>'23년(세부_실적)'!R628</f>
        <v>0</v>
      </c>
    </row>
    <row r="524" spans="2:18" outlineLevel="1">
      <c r="B524" s="691">
        <f>'23년(세부_실적)'!B630</f>
        <v>0</v>
      </c>
      <c r="C524" s="691">
        <f>'23년(세부_실적)'!C630</f>
        <v>0</v>
      </c>
      <c r="D524" s="691">
        <f>'23년(세부_실적)'!D630</f>
        <v>0</v>
      </c>
      <c r="E524" s="677" t="str">
        <f>'23년(세부_실적)'!E630</f>
        <v>PN052MWJ-VF(J)</v>
      </c>
      <c r="F524" s="679">
        <f>'23년(세부_실적)'!F630</f>
        <v>0</v>
      </c>
      <c r="G524" s="679" t="str">
        <f>'23년(세부_실적)'!G630</f>
        <v>구</v>
      </c>
      <c r="H524" s="679" t="str">
        <f>'23년(세부_실적)'!H630</f>
        <v>QD</v>
      </c>
      <c r="I524" s="677">
        <f>'23년(세부_실적)'!I630</f>
        <v>0</v>
      </c>
      <c r="J524" s="681">
        <f>'23년(세부_실적)'!J630</f>
        <v>8367</v>
      </c>
      <c r="K524" s="677">
        <f>'23년(세부_실적)'!K630</f>
        <v>0</v>
      </c>
      <c r="L524" s="681">
        <f>'23년(세부_실적)'!L630</f>
        <v>8367</v>
      </c>
      <c r="M524" s="677">
        <f>'23년(세부_실적)'!M630</f>
        <v>0</v>
      </c>
      <c r="N524" s="681">
        <f>'23년(세부_실적)'!N630</f>
        <v>8367</v>
      </c>
      <c r="O524" s="677">
        <f>'23년(세부_실적)'!O630</f>
        <v>0</v>
      </c>
      <c r="P524" s="681">
        <f>'23년(세부_실적)'!P630</f>
        <v>8367</v>
      </c>
      <c r="Q524" s="688">
        <f>'23년(세부_실적)'!Q630</f>
        <v>3.5609999999999999</v>
      </c>
      <c r="R524" s="575">
        <f>'23년(세부_실적)'!R630</f>
        <v>29.794887000000003</v>
      </c>
    </row>
    <row r="525" spans="2:18" outlineLevel="1">
      <c r="B525" s="691">
        <f>'23년(세부_실적)'!B632</f>
        <v>0</v>
      </c>
      <c r="C525" s="691">
        <f>'23년(세부_실적)'!C632</f>
        <v>0</v>
      </c>
      <c r="D525" s="691">
        <f>'23년(세부_실적)'!D632</f>
        <v>0</v>
      </c>
      <c r="E525" s="677" t="str">
        <f>'23년(세부_실적)'!E632</f>
        <v>PN054ACW-JAGUAR</v>
      </c>
      <c r="F525" s="679">
        <f>'23년(세부_실적)'!F632</f>
        <v>0</v>
      </c>
      <c r="G525" s="679" t="str">
        <f>'23년(세부_실적)'!G632</f>
        <v>구</v>
      </c>
      <c r="H525" s="679" t="str">
        <f>'23년(세부_실적)'!H632</f>
        <v>QD</v>
      </c>
      <c r="I525" s="677">
        <f>'23년(세부_실적)'!I632</f>
        <v>4.1500000000000004</v>
      </c>
      <c r="J525" s="681">
        <f>'23년(세부_실적)'!J632</f>
        <v>0</v>
      </c>
      <c r="K525" s="677">
        <f>'23년(세부_실적)'!K632</f>
        <v>4.1500000000000004</v>
      </c>
      <c r="L525" s="681">
        <f>'23년(세부_실적)'!L632</f>
        <v>0</v>
      </c>
      <c r="M525" s="677">
        <f>'23년(세부_실적)'!M632</f>
        <v>4.1500000000000004</v>
      </c>
      <c r="N525" s="681">
        <f>'23년(세부_실적)'!N632</f>
        <v>0</v>
      </c>
      <c r="O525" s="677">
        <f>'23년(세부_실적)'!O632</f>
        <v>4.1500000000000004</v>
      </c>
      <c r="P525" s="681">
        <f>'23년(세부_실적)'!P632</f>
        <v>0</v>
      </c>
      <c r="Q525" s="688">
        <f>'23년(세부_실적)'!Q632</f>
        <v>10.183</v>
      </c>
      <c r="R525" s="575">
        <f>'23년(세부_실적)'!R632</f>
        <v>55.736360403500001</v>
      </c>
    </row>
    <row r="526" spans="2:18" outlineLevel="1">
      <c r="B526" s="691">
        <f>'23년(세부_실적)'!B633</f>
        <v>0</v>
      </c>
      <c r="C526" s="691">
        <f>'23년(세부_실적)'!C633</f>
        <v>0</v>
      </c>
      <c r="D526" s="691">
        <f>'23년(세부_실적)'!D633</f>
        <v>0</v>
      </c>
      <c r="E526" s="677" t="str">
        <f>'23년(세부_실적)'!E633</f>
        <v>PN054ACW-JAGUAR(A)</v>
      </c>
      <c r="F526" s="679">
        <f>'23년(세부_실적)'!F633</f>
        <v>0</v>
      </c>
      <c r="G526" s="679" t="str">
        <f>'23년(세부_실적)'!G633</f>
        <v>구</v>
      </c>
      <c r="H526" s="679" t="str">
        <f>'23년(세부_실적)'!H633</f>
        <v>QD</v>
      </c>
      <c r="I526" s="677">
        <f>'23년(세부_실적)'!I633</f>
        <v>4.3499999999999996</v>
      </c>
      <c r="J526" s="681">
        <f>'23년(세부_실적)'!J633</f>
        <v>0</v>
      </c>
      <c r="K526" s="677">
        <f>'23년(세부_실적)'!K633</f>
        <v>4.3499999999999996</v>
      </c>
      <c r="L526" s="681">
        <f>'23년(세부_실적)'!L633</f>
        <v>0</v>
      </c>
      <c r="M526" s="677">
        <f>'23년(세부_실적)'!M633</f>
        <v>4.3499999999999996</v>
      </c>
      <c r="N526" s="681">
        <f>'23년(세부_실적)'!N633</f>
        <v>0</v>
      </c>
      <c r="O526" s="677">
        <f>'23년(세부_실적)'!O633</f>
        <v>4.3499999999999996</v>
      </c>
      <c r="P526" s="681">
        <f>'23년(세부_실적)'!P633</f>
        <v>0</v>
      </c>
      <c r="Q526" s="688">
        <f>'23년(세부_실적)'!Q633</f>
        <v>4.7110000000000003</v>
      </c>
      <c r="R526" s="575">
        <f>'23년(세부_실적)'!R633</f>
        <v>26.570491214999997</v>
      </c>
    </row>
    <row r="527" spans="2:18" outlineLevel="1">
      <c r="B527" s="691">
        <f>'23년(세부_실적)'!B634</f>
        <v>0</v>
      </c>
      <c r="C527" s="691">
        <f>'23년(세부_실적)'!C634</f>
        <v>0</v>
      </c>
      <c r="D527" s="691">
        <f>'23년(세부_실적)'!D634</f>
        <v>0</v>
      </c>
      <c r="E527" s="677" t="str">
        <f>'23년(세부_실적)'!E634</f>
        <v>PN054ACW-JAGUAR(B)</v>
      </c>
      <c r="F527" s="679">
        <f>'23년(세부_실적)'!F634</f>
        <v>0</v>
      </c>
      <c r="G527" s="679" t="str">
        <f>'23년(세부_실적)'!G634</f>
        <v>구</v>
      </c>
      <c r="H527" s="679" t="str">
        <f>'23년(세부_실적)'!H634</f>
        <v>QD</v>
      </c>
      <c r="I527" s="677">
        <f>'23년(세부_실적)'!I634</f>
        <v>4.1500000000000004</v>
      </c>
      <c r="J527" s="681">
        <f>'23년(세부_실적)'!J634</f>
        <v>0</v>
      </c>
      <c r="K527" s="677">
        <f>'23년(세부_실적)'!K634</f>
        <v>4.1500000000000004</v>
      </c>
      <c r="L527" s="681">
        <f>'23년(세부_실적)'!L634</f>
        <v>0</v>
      </c>
      <c r="M527" s="677">
        <f>'23년(세부_실적)'!M634</f>
        <v>4.1500000000000004</v>
      </c>
      <c r="N527" s="681">
        <f>'23년(세부_실적)'!N634</f>
        <v>0</v>
      </c>
      <c r="O527" s="677">
        <f>'23년(세부_실적)'!O634</f>
        <v>4.1500000000000004</v>
      </c>
      <c r="P527" s="681">
        <f>'23년(세부_실적)'!P634</f>
        <v>0</v>
      </c>
      <c r="Q527" s="688">
        <f>'23년(세부_실적)'!Q634</f>
        <v>13.847999999999999</v>
      </c>
      <c r="R527" s="575">
        <f>'23년(세부_실적)'!R634</f>
        <v>74.417780121500016</v>
      </c>
    </row>
    <row r="528" spans="2:18" outlineLevel="1">
      <c r="B528" s="691">
        <f>'23년(세부_실적)'!B635</f>
        <v>0</v>
      </c>
      <c r="C528" s="691">
        <f>'23년(세부_실적)'!C635</f>
        <v>0</v>
      </c>
      <c r="D528" s="691">
        <f>'23년(세부_실적)'!D635</f>
        <v>0</v>
      </c>
      <c r="E528" s="677" t="str">
        <f>'23년(세부_실적)'!E635</f>
        <v>PN054ACW-JAGUAR(IN)</v>
      </c>
      <c r="F528" s="679">
        <f>'23년(세부_실적)'!F635</f>
        <v>0</v>
      </c>
      <c r="G528" s="679" t="str">
        <f>'23년(세부_실적)'!G635</f>
        <v>구</v>
      </c>
      <c r="H528" s="679" t="str">
        <f>'23년(세부_실적)'!H635</f>
        <v>QD</v>
      </c>
      <c r="I528" s="677">
        <f>'23년(세부_실적)'!I635</f>
        <v>4.7</v>
      </c>
      <c r="J528" s="681">
        <f>'23년(세부_실적)'!J635</f>
        <v>0</v>
      </c>
      <c r="K528" s="677">
        <f>'23년(세부_실적)'!K635</f>
        <v>4.7</v>
      </c>
      <c r="L528" s="681">
        <f>'23년(세부_실적)'!L635</f>
        <v>0</v>
      </c>
      <c r="M528" s="677">
        <f>'23년(세부_실적)'!M635</f>
        <v>4.7</v>
      </c>
      <c r="N528" s="681">
        <f>'23년(세부_실적)'!N635</f>
        <v>0</v>
      </c>
      <c r="O528" s="677">
        <f>'23년(세부_실적)'!O635</f>
        <v>4.7</v>
      </c>
      <c r="P528" s="681">
        <f>'23년(세부_실적)'!P635</f>
        <v>0</v>
      </c>
      <c r="Q528" s="688">
        <f>'23년(세부_실적)'!Q635</f>
        <v>7.16</v>
      </c>
      <c r="R528" s="575">
        <f>'23년(세부_실적)'!R635</f>
        <v>44.825011080000003</v>
      </c>
    </row>
    <row r="529" spans="2:18" outlineLevel="1">
      <c r="B529" s="691">
        <f>'23년(세부_실적)'!B636</f>
        <v>0</v>
      </c>
      <c r="C529" s="691">
        <f>'23년(세부_실적)'!C636</f>
        <v>0</v>
      </c>
      <c r="D529" s="691">
        <f>'23년(세부_실적)'!D636</f>
        <v>0</v>
      </c>
      <c r="E529" s="677" t="str">
        <f>'23년(세부_실적)'!E636</f>
        <v>PN054ACW-JAGUAR(TW)</v>
      </c>
      <c r="F529" s="679">
        <f>'23년(세부_실적)'!F636</f>
        <v>0</v>
      </c>
      <c r="G529" s="679" t="str">
        <f>'23년(세부_실적)'!G636</f>
        <v>구</v>
      </c>
      <c r="H529" s="679" t="str">
        <f>'23년(세부_실적)'!H636</f>
        <v>QD</v>
      </c>
      <c r="I529" s="677">
        <f>'23년(세부_실적)'!I636</f>
        <v>4.42</v>
      </c>
      <c r="J529" s="681">
        <f>'23년(세부_실적)'!J636</f>
        <v>0</v>
      </c>
      <c r="K529" s="677">
        <f>'23년(세부_실적)'!K636</f>
        <v>4.42</v>
      </c>
      <c r="L529" s="681">
        <f>'23년(세부_실적)'!L636</f>
        <v>0</v>
      </c>
      <c r="M529" s="677">
        <f>'23년(세부_실적)'!M636</f>
        <v>4.42</v>
      </c>
      <c r="N529" s="681">
        <f>'23년(세부_실적)'!N636</f>
        <v>0</v>
      </c>
      <c r="O529" s="677">
        <f>'23년(세부_실적)'!O636</f>
        <v>4.42</v>
      </c>
      <c r="P529" s="681">
        <f>'23년(세부_실적)'!P636</f>
        <v>0</v>
      </c>
      <c r="Q529" s="688">
        <f>'23년(세부_실적)'!Q636</f>
        <v>2.76</v>
      </c>
      <c r="R529" s="575">
        <f>'23년(세부_실적)'!R636</f>
        <v>16.12812916</v>
      </c>
    </row>
    <row r="530" spans="2:18" outlineLevel="1">
      <c r="B530" s="691">
        <f>'23년(세부_실적)'!B637</f>
        <v>0</v>
      </c>
      <c r="C530" s="691">
        <f>'23년(세부_실적)'!C637</f>
        <v>0</v>
      </c>
      <c r="D530" s="691">
        <f>'23년(세부_실적)'!D637</f>
        <v>0</v>
      </c>
      <c r="E530" s="677" t="str">
        <f>'23년(세부_실적)'!E637</f>
        <v>PN054ACW-LED</v>
      </c>
      <c r="F530" s="679">
        <f>'23년(세부_실적)'!F637</f>
        <v>0</v>
      </c>
      <c r="G530" s="679" t="str">
        <f>'23년(세부_실적)'!G637</f>
        <v>구</v>
      </c>
      <c r="H530" s="679" t="str">
        <f>'23년(세부_실적)'!H637</f>
        <v>QD</v>
      </c>
      <c r="I530" s="677">
        <f>'23년(세부_실적)'!I637</f>
        <v>0.96</v>
      </c>
      <c r="J530" s="681">
        <f>'23년(세부_실적)'!J637</f>
        <v>0</v>
      </c>
      <c r="K530" s="677">
        <f>'23년(세부_실적)'!K637</f>
        <v>0.96</v>
      </c>
      <c r="L530" s="681">
        <f>'23년(세부_실적)'!L637</f>
        <v>0</v>
      </c>
      <c r="M530" s="677">
        <f>'23년(세부_실적)'!M637</f>
        <v>0.96</v>
      </c>
      <c r="N530" s="681">
        <f>'23년(세부_실적)'!N637</f>
        <v>0</v>
      </c>
      <c r="O530" s="677">
        <f>'23년(세부_실적)'!O637</f>
        <v>0.96</v>
      </c>
      <c r="P530" s="681">
        <f>'23년(세부_실적)'!P637</f>
        <v>0</v>
      </c>
      <c r="Q530" s="688">
        <f>'23년(세부_실적)'!Q637</f>
        <v>29.362000000000002</v>
      </c>
      <c r="R530" s="575">
        <f>'23년(세부_실적)'!R637</f>
        <v>37.2473514048</v>
      </c>
    </row>
    <row r="531" spans="2:18" outlineLevel="1">
      <c r="B531" s="691">
        <f>'23년(세부_실적)'!B638</f>
        <v>0</v>
      </c>
      <c r="C531" s="691">
        <f>'23년(세부_실적)'!C638</f>
        <v>0</v>
      </c>
      <c r="D531" s="691">
        <f>'23년(세부_실적)'!D638</f>
        <v>0</v>
      </c>
      <c r="E531" s="677" t="str">
        <f>'23년(세부_실적)'!E638</f>
        <v>PN054ACW-LKEY</v>
      </c>
      <c r="F531" s="679">
        <f>'23년(세부_실적)'!F638</f>
        <v>0</v>
      </c>
      <c r="G531" s="679" t="str">
        <f>'23년(세부_실적)'!G638</f>
        <v>구</v>
      </c>
      <c r="H531" s="679" t="str">
        <f>'23년(세부_실적)'!H638</f>
        <v>QD</v>
      </c>
      <c r="I531" s="677">
        <f>'23년(세부_실적)'!I638</f>
        <v>3.54</v>
      </c>
      <c r="J531" s="681">
        <f>'23년(세부_실적)'!J638</f>
        <v>0</v>
      </c>
      <c r="K531" s="677">
        <f>'23년(세부_실적)'!K638</f>
        <v>3.54</v>
      </c>
      <c r="L531" s="681">
        <f>'23년(세부_실적)'!L638</f>
        <v>0</v>
      </c>
      <c r="M531" s="677">
        <f>'23년(세부_실적)'!M638</f>
        <v>3.54</v>
      </c>
      <c r="N531" s="681">
        <f>'23년(세부_실적)'!N638</f>
        <v>0</v>
      </c>
      <c r="O531" s="677">
        <f>'23년(세부_실적)'!O638</f>
        <v>3.54</v>
      </c>
      <c r="P531" s="681">
        <f>'23년(세부_실적)'!P638</f>
        <v>0</v>
      </c>
      <c r="Q531" s="688">
        <f>'23년(세부_실적)'!Q638</f>
        <v>0</v>
      </c>
      <c r="R531" s="575">
        <f>'23년(세부_실적)'!R638</f>
        <v>0</v>
      </c>
    </row>
    <row r="532" spans="2:18" outlineLevel="1">
      <c r="B532" s="691">
        <f>'23년(세부_실적)'!B639</f>
        <v>0</v>
      </c>
      <c r="C532" s="691">
        <f>'23년(세부_실적)'!C639</f>
        <v>0</v>
      </c>
      <c r="D532" s="691">
        <f>'23년(세부_실적)'!D639</f>
        <v>0</v>
      </c>
      <c r="E532" s="677" t="str">
        <f>'23년(세부_실적)'!E639</f>
        <v>PN054ACW-LKEY(A)</v>
      </c>
      <c r="F532" s="679">
        <f>'23년(세부_실적)'!F639</f>
        <v>0</v>
      </c>
      <c r="G532" s="679" t="str">
        <f>'23년(세부_실적)'!G639</f>
        <v>구</v>
      </c>
      <c r="H532" s="679" t="str">
        <f>'23년(세부_실적)'!H639</f>
        <v>QD</v>
      </c>
      <c r="I532" s="677">
        <f>'23년(세부_실적)'!I639</f>
        <v>5.5</v>
      </c>
      <c r="J532" s="681">
        <f>'23년(세부_실적)'!J639</f>
        <v>0</v>
      </c>
      <c r="K532" s="677">
        <f>'23년(세부_실적)'!K639</f>
        <v>5.5</v>
      </c>
      <c r="L532" s="681">
        <f>'23년(세부_실적)'!L639</f>
        <v>0</v>
      </c>
      <c r="M532" s="677">
        <f>'23년(세부_실적)'!M639</f>
        <v>5.5</v>
      </c>
      <c r="N532" s="681">
        <f>'23년(세부_실적)'!N639</f>
        <v>0</v>
      </c>
      <c r="O532" s="677">
        <f>'23년(세부_실적)'!O639</f>
        <v>5.5</v>
      </c>
      <c r="P532" s="681">
        <f>'23년(세부_실적)'!P639</f>
        <v>0</v>
      </c>
      <c r="Q532" s="688">
        <f>'23년(세부_실적)'!Q639</f>
        <v>0</v>
      </c>
      <c r="R532" s="575">
        <f>'23년(세부_실적)'!R639</f>
        <v>0</v>
      </c>
    </row>
    <row r="533" spans="2:18" outlineLevel="1">
      <c r="B533" s="691">
        <f>'23년(세부_실적)'!B640</f>
        <v>0</v>
      </c>
      <c r="C533" s="691">
        <f>'23년(세부_실적)'!C640</f>
        <v>0</v>
      </c>
      <c r="D533" s="691">
        <f>'23년(세부_실적)'!D640</f>
        <v>0</v>
      </c>
      <c r="E533" s="677" t="str">
        <f>'23년(세부_실적)'!E640</f>
        <v>PN054ACW-LKEY(P)</v>
      </c>
      <c r="F533" s="679">
        <f>'23년(세부_실적)'!F640</f>
        <v>0</v>
      </c>
      <c r="G533" s="679" t="str">
        <f>'23년(세부_실적)'!G640</f>
        <v>구</v>
      </c>
      <c r="H533" s="679" t="str">
        <f>'23년(세부_실적)'!H640</f>
        <v>QD</v>
      </c>
      <c r="I533" s="677">
        <f>'23년(세부_실적)'!I640</f>
        <v>5.5</v>
      </c>
      <c r="J533" s="681">
        <f>'23년(세부_실적)'!J640</f>
        <v>0</v>
      </c>
      <c r="K533" s="677">
        <f>'23년(세부_실적)'!K640</f>
        <v>5.5</v>
      </c>
      <c r="L533" s="681">
        <f>'23년(세부_실적)'!L640</f>
        <v>0</v>
      </c>
      <c r="M533" s="677">
        <f>'23년(세부_실적)'!M640</f>
        <v>5.5</v>
      </c>
      <c r="N533" s="681">
        <f>'23년(세부_실적)'!N640</f>
        <v>0</v>
      </c>
      <c r="O533" s="677">
        <f>'23년(세부_실적)'!O640</f>
        <v>5.5</v>
      </c>
      <c r="P533" s="681">
        <f>'23년(세부_실적)'!P640</f>
        <v>0</v>
      </c>
      <c r="Q533" s="688">
        <f>'23년(세부_실적)'!Q640</f>
        <v>0</v>
      </c>
      <c r="R533" s="575">
        <f>'23년(세부_실적)'!R640</f>
        <v>0</v>
      </c>
    </row>
    <row r="534" spans="2:18" outlineLevel="1">
      <c r="B534" s="691">
        <f>'23년(세부_실적)'!B641</f>
        <v>0</v>
      </c>
      <c r="C534" s="691">
        <f>'23년(세부_실적)'!C641</f>
        <v>0</v>
      </c>
      <c r="D534" s="691">
        <f>'23년(세부_실적)'!D641</f>
        <v>0</v>
      </c>
      <c r="E534" s="677" t="str">
        <f>'23년(세부_실적)'!E641</f>
        <v>PN054ACW-LKEY(PA)</v>
      </c>
      <c r="F534" s="679">
        <f>'23년(세부_실적)'!F641</f>
        <v>0</v>
      </c>
      <c r="G534" s="679" t="str">
        <f>'23년(세부_실적)'!G641</f>
        <v>구</v>
      </c>
      <c r="H534" s="679" t="str">
        <f>'23년(세부_실적)'!H641</f>
        <v>QD</v>
      </c>
      <c r="I534" s="677">
        <f>'23년(세부_실적)'!I641</f>
        <v>5.72</v>
      </c>
      <c r="J534" s="681">
        <f>'23년(세부_실적)'!J641</f>
        <v>0</v>
      </c>
      <c r="K534" s="677">
        <f>'23년(세부_실적)'!K641</f>
        <v>5.72</v>
      </c>
      <c r="L534" s="681">
        <f>'23년(세부_실적)'!L641</f>
        <v>0</v>
      </c>
      <c r="M534" s="677">
        <f>'23년(세부_실적)'!M641</f>
        <v>5.72</v>
      </c>
      <c r="N534" s="681">
        <f>'23년(세부_실적)'!N641</f>
        <v>0</v>
      </c>
      <c r="O534" s="677">
        <f>'23년(세부_실적)'!O641</f>
        <v>5.72</v>
      </c>
      <c r="P534" s="681">
        <f>'23년(세부_실적)'!P641</f>
        <v>0</v>
      </c>
      <c r="Q534" s="688">
        <f>'23년(세부_실적)'!Q641</f>
        <v>9.016</v>
      </c>
      <c r="R534" s="575">
        <f>'23년(세부_실적)'!R641</f>
        <v>68.190785977600001</v>
      </c>
    </row>
    <row r="535" spans="2:18" outlineLevel="1">
      <c r="B535" s="691">
        <f>'23년(세부_실적)'!B642</f>
        <v>0</v>
      </c>
      <c r="C535" s="691">
        <f>'23년(세부_실적)'!C642</f>
        <v>0</v>
      </c>
      <c r="D535" s="691">
        <f>'23년(세부_실적)'!D642</f>
        <v>0</v>
      </c>
      <c r="E535" s="677" t="str">
        <f>'23년(세부_실적)'!E642</f>
        <v>PN054ACW-HPOC(HK)</v>
      </c>
      <c r="F535" s="733">
        <f>'23년(세부_실적)'!F642</f>
        <v>0</v>
      </c>
      <c r="G535" s="679" t="str">
        <f>'23년(세부_실적)'!G642</f>
        <v>구</v>
      </c>
      <c r="H535" s="679" t="str">
        <f>'23년(세부_실적)'!H642</f>
        <v>QD</v>
      </c>
      <c r="I535" s="677">
        <f>'23년(세부_실적)'!I642</f>
        <v>10.31</v>
      </c>
      <c r="J535" s="734">
        <f>'23년(세부_실적)'!J642</f>
        <v>0</v>
      </c>
      <c r="K535" s="677">
        <f>'23년(세부_실적)'!K642</f>
        <v>10.31</v>
      </c>
      <c r="L535" s="681">
        <f>'23년(세부_실적)'!L642</f>
        <v>0</v>
      </c>
      <c r="M535" s="677">
        <f>'23년(세부_실적)'!M642</f>
        <v>10.31</v>
      </c>
      <c r="N535" s="681">
        <f>'23년(세부_실적)'!N642</f>
        <v>0</v>
      </c>
      <c r="O535" s="735">
        <f>'23년(세부_실적)'!O642</f>
        <v>10.31</v>
      </c>
      <c r="P535" s="734">
        <f>'23년(세부_실적)'!P642</f>
        <v>0</v>
      </c>
      <c r="Q535" s="688">
        <f>'23년(세부_실적)'!Q642</f>
        <v>0</v>
      </c>
      <c r="R535" s="575">
        <f>'23년(세부_실적)'!R642</f>
        <v>0</v>
      </c>
    </row>
    <row r="536" spans="2:18" outlineLevel="1">
      <c r="B536" s="691">
        <f>'23년(세부_실적)'!B643</f>
        <v>0</v>
      </c>
      <c r="C536" s="691">
        <f>'23년(세부_실적)'!C643</f>
        <v>0</v>
      </c>
      <c r="D536" s="691">
        <f>'23년(세부_실적)'!D643</f>
        <v>0</v>
      </c>
      <c r="E536" s="677" t="str">
        <f>'23년(세부_실적)'!E643</f>
        <v>PN054ACW-HPOC(TW)</v>
      </c>
      <c r="F536" s="733">
        <f>'23년(세부_실적)'!F643</f>
        <v>0</v>
      </c>
      <c r="G536" s="679" t="str">
        <f>'23년(세부_실적)'!G643</f>
        <v>구</v>
      </c>
      <c r="H536" s="679" t="str">
        <f>'23년(세부_실적)'!H643</f>
        <v>QD</v>
      </c>
      <c r="I536" s="677">
        <f>'23년(세부_실적)'!I643</f>
        <v>10.31</v>
      </c>
      <c r="J536" s="734">
        <f>'23년(세부_실적)'!J643</f>
        <v>0</v>
      </c>
      <c r="K536" s="677">
        <f>'23년(세부_실적)'!K643</f>
        <v>10.31</v>
      </c>
      <c r="L536" s="681">
        <f>'23년(세부_실적)'!L643</f>
        <v>0</v>
      </c>
      <c r="M536" s="677">
        <f>'23년(세부_실적)'!M643</f>
        <v>10.31</v>
      </c>
      <c r="N536" s="681">
        <f>'23년(세부_실적)'!N643</f>
        <v>0</v>
      </c>
      <c r="O536" s="735">
        <f>'23년(세부_실적)'!O643</f>
        <v>10.31</v>
      </c>
      <c r="P536" s="734">
        <f>'23년(세부_실적)'!P643</f>
        <v>0</v>
      </c>
      <c r="Q536" s="688">
        <f>'23년(세부_실적)'!Q643</f>
        <v>0</v>
      </c>
      <c r="R536" s="575">
        <f>'23년(세부_실적)'!R643</f>
        <v>0</v>
      </c>
    </row>
    <row r="537" spans="2:18" outlineLevel="1">
      <c r="B537" s="691">
        <f>'23년(세부_실적)'!B644</f>
        <v>0</v>
      </c>
      <c r="C537" s="691">
        <f>'23년(세부_실적)'!C644</f>
        <v>0</v>
      </c>
      <c r="D537" s="691">
        <f>'23년(세부_실적)'!D644</f>
        <v>0</v>
      </c>
      <c r="E537" s="677" t="str">
        <f>'23년(세부_실적)'!E644</f>
        <v>PN054ACW-LPOC(B)</v>
      </c>
      <c r="F537" s="733">
        <f>'23년(세부_실적)'!F644</f>
        <v>0</v>
      </c>
      <c r="G537" s="679" t="str">
        <f>'23년(세부_실적)'!G644</f>
        <v>구</v>
      </c>
      <c r="H537" s="679" t="str">
        <f>'23년(세부_실적)'!H644</f>
        <v>QD</v>
      </c>
      <c r="I537" s="677">
        <f>'23년(세부_실적)'!I644</f>
        <v>6.26</v>
      </c>
      <c r="J537" s="734">
        <f>'23년(세부_실적)'!J644</f>
        <v>0</v>
      </c>
      <c r="K537" s="677">
        <f>'23년(세부_실적)'!K644</f>
        <v>6.26</v>
      </c>
      <c r="L537" s="681">
        <f>'23년(세부_실적)'!L644</f>
        <v>0</v>
      </c>
      <c r="M537" s="677">
        <f>'23년(세부_실적)'!M644</f>
        <v>6.26</v>
      </c>
      <c r="N537" s="681">
        <f>'23년(세부_실적)'!N644</f>
        <v>0</v>
      </c>
      <c r="O537" s="735">
        <f>'23년(세부_실적)'!O644</f>
        <v>6.26</v>
      </c>
      <c r="P537" s="734">
        <f>'23년(세부_실적)'!P644</f>
        <v>0</v>
      </c>
      <c r="Q537" s="688">
        <f>'23년(세부_실적)'!Q644</f>
        <v>9.0180000000000007</v>
      </c>
      <c r="R537" s="575">
        <f>'23년(세부_실적)'!R644</f>
        <v>74.687708438399994</v>
      </c>
    </row>
    <row r="538" spans="2:18" outlineLevel="1">
      <c r="B538" s="691">
        <f>'23년(세부_실적)'!B645</f>
        <v>0</v>
      </c>
      <c r="C538" s="691">
        <f>'23년(세부_실적)'!C645</f>
        <v>0</v>
      </c>
      <c r="D538" s="691">
        <f>'23년(세부_실적)'!D645</f>
        <v>0</v>
      </c>
      <c r="E538" s="677" t="str">
        <f>'23년(세부_실적)'!E645</f>
        <v>PN054ACW-HKEY</v>
      </c>
      <c r="F538" s="679">
        <f>'23년(세부_실적)'!F645</f>
        <v>0</v>
      </c>
      <c r="G538" s="679" t="str">
        <f>'23년(세부_실적)'!G645</f>
        <v>구</v>
      </c>
      <c r="H538" s="679" t="str">
        <f>'23년(세부_실적)'!H645</f>
        <v>QD</v>
      </c>
      <c r="I538" s="677">
        <f>'23년(세부_실적)'!I645</f>
        <v>3.54</v>
      </c>
      <c r="J538" s="681">
        <f>'23년(세부_실적)'!J645</f>
        <v>0</v>
      </c>
      <c r="K538" s="677">
        <f>'23년(세부_실적)'!K645</f>
        <v>3.54</v>
      </c>
      <c r="L538" s="681">
        <f>'23년(세부_실적)'!L645</f>
        <v>0</v>
      </c>
      <c r="M538" s="677">
        <f>'23년(세부_실적)'!M645</f>
        <v>3.54</v>
      </c>
      <c r="N538" s="681">
        <f>'23년(세부_실적)'!N645</f>
        <v>0</v>
      </c>
      <c r="O538" s="677">
        <f>'23년(세부_실적)'!O645</f>
        <v>3.54</v>
      </c>
      <c r="P538" s="681">
        <f>'23년(세부_실적)'!P645</f>
        <v>0</v>
      </c>
      <c r="Q538" s="688">
        <f>'23년(세부_실적)'!Q645</f>
        <v>1</v>
      </c>
      <c r="R538" s="575">
        <f>'23년(세부_실적)'!R645</f>
        <v>4.6141421999999999</v>
      </c>
    </row>
    <row r="539" spans="2:18" outlineLevel="1">
      <c r="B539" s="691">
        <f>'23년(세부_실적)'!B646</f>
        <v>0</v>
      </c>
      <c r="C539" s="691">
        <f>'23년(세부_실적)'!C646</f>
        <v>0</v>
      </c>
      <c r="D539" s="691">
        <f>'23년(세부_실적)'!D646</f>
        <v>0</v>
      </c>
      <c r="E539" s="677" t="str">
        <f>'23년(세부_실적)'!E646</f>
        <v>PN054ACW-LMAIN</v>
      </c>
      <c r="F539" s="679">
        <f>'23년(세부_실적)'!F646</f>
        <v>0</v>
      </c>
      <c r="G539" s="679" t="str">
        <f>'23년(세부_실적)'!G646</f>
        <v>구</v>
      </c>
      <c r="H539" s="679" t="str">
        <f>'23년(세부_실적)'!H646</f>
        <v>QD</v>
      </c>
      <c r="I539" s="677">
        <f>'23년(세부_실적)'!I646</f>
        <v>9.49</v>
      </c>
      <c r="J539" s="681">
        <f>'23년(세부_실적)'!J646</f>
        <v>0</v>
      </c>
      <c r="K539" s="677">
        <f>'23년(세부_실적)'!K646</f>
        <v>9.49</v>
      </c>
      <c r="L539" s="681">
        <f>'23년(세부_실적)'!L646</f>
        <v>0</v>
      </c>
      <c r="M539" s="677">
        <f>'23년(세부_실적)'!M646</f>
        <v>9.49</v>
      </c>
      <c r="N539" s="681">
        <f>'23년(세부_실적)'!N646</f>
        <v>0</v>
      </c>
      <c r="O539" s="677">
        <f>'23년(세부_실적)'!O646</f>
        <v>9.49</v>
      </c>
      <c r="P539" s="681">
        <f>'23년(세부_실적)'!P646</f>
        <v>0</v>
      </c>
      <c r="Q539" s="688">
        <f>'23년(세부_실적)'!Q646</f>
        <v>0</v>
      </c>
      <c r="R539" s="575">
        <f>'23년(세부_실적)'!R646</f>
        <v>0</v>
      </c>
    </row>
    <row r="540" spans="2:18" outlineLevel="1">
      <c r="B540" s="691">
        <f>'23년(세부_실적)'!B647</f>
        <v>0</v>
      </c>
      <c r="C540" s="691">
        <f>'23년(세부_실적)'!C647</f>
        <v>0</v>
      </c>
      <c r="D540" s="691">
        <f>'23년(세부_실적)'!D647</f>
        <v>0</v>
      </c>
      <c r="E540" s="677" t="str">
        <f>'23년(세부_실적)'!E647</f>
        <v>PN054ACW-LMAIN(A)</v>
      </c>
      <c r="F540" s="679">
        <f>'23년(세부_실적)'!F647</f>
        <v>0</v>
      </c>
      <c r="G540" s="679" t="str">
        <f>'23년(세부_실적)'!G647</f>
        <v>구</v>
      </c>
      <c r="H540" s="679" t="str">
        <f>'23년(세부_실적)'!H647</f>
        <v>QD</v>
      </c>
      <c r="I540" s="677">
        <f>'23년(세부_실적)'!I647</f>
        <v>9.49</v>
      </c>
      <c r="J540" s="681">
        <f>'23년(세부_실적)'!J647</f>
        <v>0</v>
      </c>
      <c r="K540" s="677">
        <f>'23년(세부_실적)'!K647</f>
        <v>9.49</v>
      </c>
      <c r="L540" s="681">
        <f>'23년(세부_실적)'!L647</f>
        <v>0</v>
      </c>
      <c r="M540" s="677">
        <f>'23년(세부_실적)'!M647</f>
        <v>9.49</v>
      </c>
      <c r="N540" s="681">
        <f>'23년(세부_실적)'!N647</f>
        <v>0</v>
      </c>
      <c r="O540" s="677">
        <f>'23년(세부_실적)'!O647</f>
        <v>9.49</v>
      </c>
      <c r="P540" s="681">
        <f>'23년(세부_실적)'!P647</f>
        <v>0</v>
      </c>
      <c r="Q540" s="688">
        <f>'23년(세부_실적)'!Q647</f>
        <v>0</v>
      </c>
      <c r="R540" s="575">
        <f>'23년(세부_실적)'!R647</f>
        <v>0</v>
      </c>
    </row>
    <row r="541" spans="2:18" outlineLevel="1">
      <c r="B541" s="691">
        <f>'23년(세부_실적)'!B648</f>
        <v>0</v>
      </c>
      <c r="C541" s="691">
        <f>'23년(세부_실적)'!C648</f>
        <v>0</v>
      </c>
      <c r="D541" s="691">
        <f>'23년(세부_실적)'!D648</f>
        <v>0</v>
      </c>
      <c r="E541" s="677" t="str">
        <f>'23년(세부_실적)'!E648</f>
        <v>PN054ACW-LMAIN(B)</v>
      </c>
      <c r="F541" s="679">
        <f>'23년(세부_실적)'!F648</f>
        <v>0</v>
      </c>
      <c r="G541" s="679" t="str">
        <f>'23년(세부_실적)'!G648</f>
        <v>구</v>
      </c>
      <c r="H541" s="679" t="str">
        <f>'23년(세부_실적)'!H648</f>
        <v>QD</v>
      </c>
      <c r="I541" s="677">
        <f>'23년(세부_실적)'!I648</f>
        <v>5.6</v>
      </c>
      <c r="J541" s="681">
        <f>'23년(세부_실적)'!J648</f>
        <v>0</v>
      </c>
      <c r="K541" s="677">
        <f>'23년(세부_실적)'!K648</f>
        <v>5.6</v>
      </c>
      <c r="L541" s="681">
        <f>'23년(세부_실적)'!L648</f>
        <v>0</v>
      </c>
      <c r="M541" s="677">
        <f>'23년(세부_실적)'!M648</f>
        <v>5.6</v>
      </c>
      <c r="N541" s="681">
        <f>'23년(세부_실적)'!N648</f>
        <v>0</v>
      </c>
      <c r="O541" s="677">
        <f>'23년(세부_실적)'!O648</f>
        <v>5.6</v>
      </c>
      <c r="P541" s="681">
        <f>'23년(세부_실적)'!P648</f>
        <v>0</v>
      </c>
      <c r="Q541" s="688">
        <f>'23년(세부_실적)'!Q648</f>
        <v>0</v>
      </c>
      <c r="R541" s="575">
        <f>'23년(세부_실적)'!R648</f>
        <v>0</v>
      </c>
    </row>
    <row r="542" spans="2:18" outlineLevel="1">
      <c r="B542" s="691">
        <f>'23년(세부_실적)'!B649</f>
        <v>0</v>
      </c>
      <c r="C542" s="691">
        <f>'23년(세부_실적)'!C649</f>
        <v>0</v>
      </c>
      <c r="D542" s="691">
        <f>'23년(세부_실적)'!D649</f>
        <v>0</v>
      </c>
      <c r="E542" s="677" t="str">
        <f>'23년(세부_실적)'!E649</f>
        <v>PN054ACW-LMAIN(CEE)</v>
      </c>
      <c r="F542" s="679">
        <f>'23년(세부_실적)'!F649</f>
        <v>0</v>
      </c>
      <c r="G542" s="679" t="str">
        <f>'23년(세부_실적)'!G649</f>
        <v>구</v>
      </c>
      <c r="H542" s="679" t="str">
        <f>'23년(세부_실적)'!H649</f>
        <v>QD</v>
      </c>
      <c r="I542" s="677">
        <f>'23년(세부_실적)'!I649</f>
        <v>9.49</v>
      </c>
      <c r="J542" s="681">
        <f>'23년(세부_실적)'!J649</f>
        <v>0</v>
      </c>
      <c r="K542" s="677">
        <f>'23년(세부_실적)'!K649</f>
        <v>9.49</v>
      </c>
      <c r="L542" s="681">
        <f>'23년(세부_실적)'!L649</f>
        <v>0</v>
      </c>
      <c r="M542" s="677">
        <f>'23년(세부_실적)'!M649</f>
        <v>9.49</v>
      </c>
      <c r="N542" s="681">
        <f>'23년(세부_실적)'!N649</f>
        <v>0</v>
      </c>
      <c r="O542" s="677">
        <f>'23년(세부_실적)'!O649</f>
        <v>9.49</v>
      </c>
      <c r="P542" s="681">
        <f>'23년(세부_실적)'!P649</f>
        <v>0</v>
      </c>
      <c r="Q542" s="688">
        <f>'23년(세부_실적)'!Q649</f>
        <v>0</v>
      </c>
      <c r="R542" s="575">
        <f>'23년(세부_실적)'!R649</f>
        <v>0</v>
      </c>
    </row>
    <row r="543" spans="2:18" outlineLevel="1">
      <c r="B543" s="691">
        <f>'23년(세부_실적)'!B650</f>
        <v>0</v>
      </c>
      <c r="C543" s="691">
        <f>'23년(세부_실적)'!C650</f>
        <v>0</v>
      </c>
      <c r="D543" s="691">
        <f>'23년(세부_실적)'!D650</f>
        <v>0</v>
      </c>
      <c r="E543" s="677" t="str">
        <f>'23년(세부_실적)'!E650</f>
        <v>PN054ACW-LMAIN(DACH)</v>
      </c>
      <c r="F543" s="679">
        <f>'23년(세부_실적)'!F650</f>
        <v>0</v>
      </c>
      <c r="G543" s="679" t="str">
        <f>'23년(세부_실적)'!G650</f>
        <v>구</v>
      </c>
      <c r="H543" s="679" t="str">
        <f>'23년(세부_실적)'!H650</f>
        <v>QD</v>
      </c>
      <c r="I543" s="677">
        <f>'23년(세부_실적)'!I650</f>
        <v>9.49</v>
      </c>
      <c r="J543" s="681">
        <f>'23년(세부_실적)'!J650</f>
        <v>0</v>
      </c>
      <c r="K543" s="677">
        <f>'23년(세부_실적)'!K650</f>
        <v>9.49</v>
      </c>
      <c r="L543" s="681">
        <f>'23년(세부_실적)'!L650</f>
        <v>0</v>
      </c>
      <c r="M543" s="677">
        <f>'23년(세부_실적)'!M650</f>
        <v>9.49</v>
      </c>
      <c r="N543" s="681">
        <f>'23년(세부_실적)'!N650</f>
        <v>0</v>
      </c>
      <c r="O543" s="677">
        <f>'23년(세부_실적)'!O650</f>
        <v>9.49</v>
      </c>
      <c r="P543" s="681">
        <f>'23년(세부_실적)'!P650</f>
        <v>0</v>
      </c>
      <c r="Q543" s="688">
        <f>'23년(세부_실적)'!Q650</f>
        <v>0</v>
      </c>
      <c r="R543" s="575">
        <f>'23년(세부_실적)'!R650</f>
        <v>0</v>
      </c>
    </row>
    <row r="544" spans="2:18" outlineLevel="1">
      <c r="B544" s="691">
        <f>'23년(세부_실적)'!B651</f>
        <v>0</v>
      </c>
      <c r="C544" s="691">
        <f>'23년(세부_실적)'!C651</f>
        <v>0</v>
      </c>
      <c r="D544" s="691">
        <f>'23년(세부_실적)'!D651</f>
        <v>0</v>
      </c>
      <c r="E544" s="677" t="str">
        <f>'23년(세부_실적)'!E651</f>
        <v>PN054ACW-HMAIN</v>
      </c>
      <c r="F544" s="679">
        <f>'23년(세부_실적)'!F651</f>
        <v>0</v>
      </c>
      <c r="G544" s="679" t="str">
        <f>'23년(세부_실적)'!G651</f>
        <v>구</v>
      </c>
      <c r="H544" s="679" t="str">
        <f>'23년(세부_실적)'!H651</f>
        <v>QD</v>
      </c>
      <c r="I544" s="677">
        <f>'23년(세부_실적)'!I651</f>
        <v>9.49</v>
      </c>
      <c r="J544" s="681">
        <f>'23년(세부_실적)'!J651</f>
        <v>0</v>
      </c>
      <c r="K544" s="677">
        <f>'23년(세부_실적)'!K651</f>
        <v>9.49</v>
      </c>
      <c r="L544" s="681">
        <f>'23년(세부_실적)'!L651</f>
        <v>0</v>
      </c>
      <c r="M544" s="677">
        <f>'23년(세부_실적)'!M651</f>
        <v>9.49</v>
      </c>
      <c r="N544" s="681">
        <f>'23년(세부_실적)'!N651</f>
        <v>0</v>
      </c>
      <c r="O544" s="677">
        <f>'23년(세부_실적)'!O651</f>
        <v>9.49</v>
      </c>
      <c r="P544" s="681">
        <f>'23년(세부_실적)'!P651</f>
        <v>0</v>
      </c>
      <c r="Q544" s="688">
        <f>'23년(세부_실적)'!Q651</f>
        <v>0</v>
      </c>
      <c r="R544" s="575">
        <f>'23년(세부_실적)'!R651</f>
        <v>0</v>
      </c>
    </row>
    <row r="545" spans="2:18" outlineLevel="1">
      <c r="B545" s="691">
        <f>'23년(세부_실적)'!B652</f>
        <v>0</v>
      </c>
      <c r="C545" s="691">
        <f>'23년(세부_실적)'!C652</f>
        <v>0</v>
      </c>
      <c r="D545" s="691">
        <f>'23년(세부_실적)'!D652</f>
        <v>0</v>
      </c>
      <c r="E545" s="677" t="str">
        <f>'23년(세부_실적)'!E652</f>
        <v>PN054ACW-HMAIN(A)</v>
      </c>
      <c r="F545" s="679">
        <f>'23년(세부_실적)'!F652</f>
        <v>0</v>
      </c>
      <c r="G545" s="679" t="str">
        <f>'23년(세부_실적)'!G652</f>
        <v>구</v>
      </c>
      <c r="H545" s="679" t="str">
        <f>'23년(세부_실적)'!H652</f>
        <v>QD</v>
      </c>
      <c r="I545" s="677">
        <f>'23년(세부_실적)'!I652</f>
        <v>9.49</v>
      </c>
      <c r="J545" s="681">
        <f>'23년(세부_실적)'!J652</f>
        <v>0</v>
      </c>
      <c r="K545" s="677">
        <f>'23년(세부_실적)'!K652</f>
        <v>9.49</v>
      </c>
      <c r="L545" s="681">
        <f>'23년(세부_실적)'!L652</f>
        <v>0</v>
      </c>
      <c r="M545" s="677">
        <f>'23년(세부_실적)'!M652</f>
        <v>9.49</v>
      </c>
      <c r="N545" s="681">
        <f>'23년(세부_실적)'!N652</f>
        <v>0</v>
      </c>
      <c r="O545" s="677">
        <f>'23년(세부_실적)'!O652</f>
        <v>9.49</v>
      </c>
      <c r="P545" s="681">
        <f>'23년(세부_실적)'!P652</f>
        <v>0</v>
      </c>
      <c r="Q545" s="688">
        <f>'23년(세부_실적)'!Q652</f>
        <v>0</v>
      </c>
      <c r="R545" s="575">
        <f>'23년(세부_실적)'!R652</f>
        <v>0</v>
      </c>
    </row>
    <row r="546" spans="2:18" outlineLevel="1">
      <c r="B546" s="691">
        <f>'23년(세부_실적)'!B653</f>
        <v>0</v>
      </c>
      <c r="C546" s="691">
        <f>'23년(세부_실적)'!C653</f>
        <v>0</v>
      </c>
      <c r="D546" s="691">
        <f>'23년(세부_실적)'!D653</f>
        <v>0</v>
      </c>
      <c r="E546" s="677" t="str">
        <f>'23년(세부_실적)'!E653</f>
        <v>PN054ACW-HMAIN(TW)</v>
      </c>
      <c r="F546" s="679">
        <f>'23년(세부_실적)'!F653</f>
        <v>0</v>
      </c>
      <c r="G546" s="679" t="str">
        <f>'23년(세부_실적)'!G653</f>
        <v>구</v>
      </c>
      <c r="H546" s="679" t="str">
        <f>'23년(세부_실적)'!H653</f>
        <v>QD</v>
      </c>
      <c r="I546" s="677">
        <f>'23년(세부_실적)'!I653</f>
        <v>9.49</v>
      </c>
      <c r="J546" s="681">
        <f>'23년(세부_실적)'!J653</f>
        <v>0</v>
      </c>
      <c r="K546" s="677">
        <f>'23년(세부_실적)'!K653</f>
        <v>9.49</v>
      </c>
      <c r="L546" s="681">
        <f>'23년(세부_실적)'!L653</f>
        <v>0</v>
      </c>
      <c r="M546" s="677">
        <f>'23년(세부_실적)'!M653</f>
        <v>9.49</v>
      </c>
      <c r="N546" s="681">
        <f>'23년(세부_실적)'!N653</f>
        <v>0</v>
      </c>
      <c r="O546" s="677">
        <f>'23년(세부_실적)'!O653</f>
        <v>9.49</v>
      </c>
      <c r="P546" s="681">
        <f>'23년(세부_실적)'!P653</f>
        <v>0</v>
      </c>
      <c r="Q546" s="688">
        <f>'23년(세부_실적)'!Q653</f>
        <v>0</v>
      </c>
      <c r="R546" s="575">
        <f>'23년(세부_실적)'!R653</f>
        <v>0</v>
      </c>
    </row>
    <row r="547" spans="2:18" outlineLevel="1">
      <c r="B547" s="691">
        <f>'23년(세부_실적)'!B654</f>
        <v>0</v>
      </c>
      <c r="C547" s="691">
        <f>'23년(세부_실적)'!C654</f>
        <v>0</v>
      </c>
      <c r="D547" s="691">
        <f>'23년(세부_실적)'!D654</f>
        <v>0</v>
      </c>
      <c r="E547" s="677" t="str">
        <f>'23년(세부_실적)'!E654</f>
        <v>PN054ACW-HMAIN(CEE)</v>
      </c>
      <c r="F547" s="679">
        <f>'23년(세부_실적)'!F654</f>
        <v>0</v>
      </c>
      <c r="G547" s="679" t="str">
        <f>'23년(세부_실적)'!G654</f>
        <v>구</v>
      </c>
      <c r="H547" s="679" t="str">
        <f>'23년(세부_실적)'!H654</f>
        <v>QD</v>
      </c>
      <c r="I547" s="677">
        <f>'23년(세부_실적)'!I654</f>
        <v>9.49</v>
      </c>
      <c r="J547" s="681">
        <f>'23년(세부_실적)'!J654</f>
        <v>0</v>
      </c>
      <c r="K547" s="677">
        <f>'23년(세부_실적)'!K654</f>
        <v>9.49</v>
      </c>
      <c r="L547" s="681">
        <f>'23년(세부_실적)'!L654</f>
        <v>0</v>
      </c>
      <c r="M547" s="677">
        <f>'23년(세부_실적)'!M654</f>
        <v>9.49</v>
      </c>
      <c r="N547" s="681">
        <f>'23년(세부_실적)'!N654</f>
        <v>0</v>
      </c>
      <c r="O547" s="677">
        <f>'23년(세부_실적)'!O654</f>
        <v>9.49</v>
      </c>
      <c r="P547" s="681">
        <f>'23년(세부_실적)'!P654</f>
        <v>0</v>
      </c>
      <c r="Q547" s="688">
        <f>'23년(세부_실적)'!Q654</f>
        <v>0</v>
      </c>
      <c r="R547" s="575">
        <f>'23년(세부_실적)'!R654</f>
        <v>0</v>
      </c>
    </row>
    <row r="548" spans="2:18" outlineLevel="1">
      <c r="B548" s="691">
        <f>'23년(세부_실적)'!B655</f>
        <v>0</v>
      </c>
      <c r="C548" s="691">
        <f>'23년(세부_실적)'!C655</f>
        <v>0</v>
      </c>
      <c r="D548" s="691">
        <f>'23년(세부_실적)'!D655</f>
        <v>0</v>
      </c>
      <c r="E548" s="677" t="str">
        <f>'23년(세부_실적)'!E655</f>
        <v>PN054ACW-HMAIN(HK)</v>
      </c>
      <c r="F548" s="679">
        <f>'23년(세부_실적)'!F655</f>
        <v>0</v>
      </c>
      <c r="G548" s="679" t="str">
        <f>'23년(세부_실적)'!G655</f>
        <v>구</v>
      </c>
      <c r="H548" s="679" t="str">
        <f>'23년(세부_실적)'!H655</f>
        <v>QD</v>
      </c>
      <c r="I548" s="677">
        <f>'23년(세부_실적)'!I655</f>
        <v>9.49</v>
      </c>
      <c r="J548" s="681">
        <f>'23년(세부_실적)'!J655</f>
        <v>0</v>
      </c>
      <c r="K548" s="677">
        <f>'23년(세부_실적)'!K655</f>
        <v>9.49</v>
      </c>
      <c r="L548" s="681">
        <f>'23년(세부_실적)'!L655</f>
        <v>0</v>
      </c>
      <c r="M548" s="677">
        <f>'23년(세부_실적)'!M655</f>
        <v>9.49</v>
      </c>
      <c r="N548" s="681">
        <f>'23년(세부_실적)'!N655</f>
        <v>0</v>
      </c>
      <c r="O548" s="677">
        <f>'23년(세부_실적)'!O655</f>
        <v>9.49</v>
      </c>
      <c r="P548" s="681">
        <f>'23년(세부_실적)'!P655</f>
        <v>0</v>
      </c>
      <c r="Q548" s="688">
        <f>'23년(세부_실적)'!Q655</f>
        <v>0</v>
      </c>
      <c r="R548" s="575">
        <f>'23년(세부_실적)'!R655</f>
        <v>0</v>
      </c>
    </row>
    <row r="549" spans="2:18" outlineLevel="1">
      <c r="B549" s="691">
        <f>'23년(세부_실적)'!B656</f>
        <v>0</v>
      </c>
      <c r="C549" s="691">
        <f>'23년(세부_실적)'!C656</f>
        <v>0</v>
      </c>
      <c r="D549" s="691">
        <f>'23년(세부_실적)'!D656</f>
        <v>0</v>
      </c>
      <c r="E549" s="677" t="str">
        <f>'23년(세부_실적)'!E656</f>
        <v>PN095WCW-DISPLAY</v>
      </c>
      <c r="F549" s="679">
        <f>'23년(세부_실적)'!F656</f>
        <v>0</v>
      </c>
      <c r="G549" s="689" t="str">
        <f>'23년(세부_실적)'!G656</f>
        <v>신</v>
      </c>
      <c r="H549" s="679" t="str">
        <f>'23년(세부_실적)'!H656</f>
        <v>QD</v>
      </c>
      <c r="I549" s="677">
        <f>'23년(세부_실적)'!I656</f>
        <v>1.74</v>
      </c>
      <c r="J549" s="681">
        <f>'23년(세부_실적)'!J656</f>
        <v>0</v>
      </c>
      <c r="K549" s="677">
        <f>'23년(세부_실적)'!K656</f>
        <v>1.74</v>
      </c>
      <c r="L549" s="681">
        <f>'23년(세부_실적)'!L656</f>
        <v>0</v>
      </c>
      <c r="M549" s="677">
        <f>'23년(세부_실적)'!M656</f>
        <v>1.74</v>
      </c>
      <c r="N549" s="681">
        <f>'23년(세부_실적)'!N656</f>
        <v>0</v>
      </c>
      <c r="O549" s="677">
        <f>'23년(세부_실적)'!O656</f>
        <v>1.74</v>
      </c>
      <c r="P549" s="681">
        <f>'23년(세부_실적)'!P656</f>
        <v>0</v>
      </c>
      <c r="Q549" s="688">
        <f>'23년(세부_실적)'!Q656</f>
        <v>0</v>
      </c>
      <c r="R549" s="575">
        <f>'23년(세부_실적)'!R656</f>
        <v>0</v>
      </c>
    </row>
    <row r="550" spans="2:18" outlineLevel="1">
      <c r="B550" s="691">
        <f>'23년(세부_실적)'!B657</f>
        <v>0</v>
      </c>
      <c r="C550" s="691">
        <f>'23년(세부_실적)'!C657</f>
        <v>0</v>
      </c>
      <c r="D550" s="691">
        <f>'23년(세부_실적)'!D657</f>
        <v>0</v>
      </c>
      <c r="E550" s="677" t="str">
        <f>'23년(세부_실적)'!E657</f>
        <v>PN095WCW-DISPLAY(A)</v>
      </c>
      <c r="F550" s="679">
        <f>'23년(세부_실적)'!F657</f>
        <v>0</v>
      </c>
      <c r="G550" s="689" t="str">
        <f>'23년(세부_실적)'!G657</f>
        <v>신</v>
      </c>
      <c r="H550" s="679" t="str">
        <f>'23년(세부_실적)'!H657</f>
        <v>QD</v>
      </c>
      <c r="I550" s="677">
        <f>'23년(세부_실적)'!I657</f>
        <v>2.12</v>
      </c>
      <c r="J550" s="681">
        <f>'23년(세부_실적)'!J657</f>
        <v>0</v>
      </c>
      <c r="K550" s="677">
        <f>'23년(세부_실적)'!K657</f>
        <v>2.12</v>
      </c>
      <c r="L550" s="681">
        <f>'23년(세부_실적)'!L657</f>
        <v>0</v>
      </c>
      <c r="M550" s="677">
        <f>'23년(세부_실적)'!M657</f>
        <v>2.12</v>
      </c>
      <c r="N550" s="681">
        <f>'23년(세부_실적)'!N657</f>
        <v>0</v>
      </c>
      <c r="O550" s="677">
        <f>'23년(세부_실적)'!O657</f>
        <v>2.12</v>
      </c>
      <c r="P550" s="681">
        <f>'23년(세부_실적)'!P657</f>
        <v>0</v>
      </c>
      <c r="Q550" s="688">
        <f>'23년(세부_실적)'!Q657</f>
        <v>0</v>
      </c>
      <c r="R550" s="575">
        <f>'23년(세부_실적)'!R657</f>
        <v>0</v>
      </c>
    </row>
    <row r="551" spans="2:18" outlineLevel="1">
      <c r="B551" s="691">
        <f>'23년(세부_실적)'!B658</f>
        <v>0</v>
      </c>
      <c r="C551" s="691">
        <f>'23년(세부_실적)'!C658</f>
        <v>0</v>
      </c>
      <c r="D551" s="691">
        <f>'23년(세부_실적)'!D658</f>
        <v>0</v>
      </c>
      <c r="E551" s="677" t="str">
        <f>'23년(세부_실적)'!E658</f>
        <v>PN095WCW-FAUSET</v>
      </c>
      <c r="F551" s="679">
        <f>'23년(세부_실적)'!F658</f>
        <v>0</v>
      </c>
      <c r="G551" s="689" t="str">
        <f>'23년(세부_실적)'!G658</f>
        <v>신</v>
      </c>
      <c r="H551" s="679" t="str">
        <f>'23년(세부_실적)'!H658</f>
        <v>QD</v>
      </c>
      <c r="I551" s="677">
        <f>'23년(세부_실적)'!I658</f>
        <v>3.09</v>
      </c>
      <c r="J551" s="681">
        <f>'23년(세부_실적)'!J658</f>
        <v>0</v>
      </c>
      <c r="K551" s="677">
        <f>'23년(세부_실적)'!K658</f>
        <v>3.09</v>
      </c>
      <c r="L551" s="681">
        <f>'23년(세부_실적)'!L658</f>
        <v>0</v>
      </c>
      <c r="M551" s="677">
        <f>'23년(세부_실적)'!M658</f>
        <v>3.09</v>
      </c>
      <c r="N551" s="681">
        <f>'23년(세부_실적)'!N658</f>
        <v>0</v>
      </c>
      <c r="O551" s="677">
        <f>'23년(세부_실적)'!O658</f>
        <v>3.09</v>
      </c>
      <c r="P551" s="681">
        <f>'23년(세부_실적)'!P658</f>
        <v>0</v>
      </c>
      <c r="Q551" s="688">
        <f>'23년(세부_실적)'!Q658</f>
        <v>0</v>
      </c>
      <c r="R551" s="575">
        <f>'23년(세부_실적)'!R658</f>
        <v>0</v>
      </c>
    </row>
    <row r="552" spans="2:18" outlineLevel="1">
      <c r="B552" s="691">
        <f>'23년(세부_실적)'!B659</f>
        <v>0</v>
      </c>
      <c r="C552" s="691">
        <f>'23년(세부_실적)'!C659</f>
        <v>0</v>
      </c>
      <c r="D552" s="691">
        <f>'23년(세부_실적)'!D659</f>
        <v>0</v>
      </c>
      <c r="E552" s="677" t="str">
        <f>'23년(세부_실적)'!E659</f>
        <v>PN095WCW-MAIN</v>
      </c>
      <c r="F552" s="679">
        <f>'23년(세부_실적)'!F659</f>
        <v>0</v>
      </c>
      <c r="G552" s="689" t="str">
        <f>'23년(세부_실적)'!G659</f>
        <v>신</v>
      </c>
      <c r="H552" s="679" t="str">
        <f>'23년(세부_실적)'!H659</f>
        <v>QD</v>
      </c>
      <c r="I552" s="677">
        <f>'23년(세부_실적)'!I659</f>
        <v>6.01</v>
      </c>
      <c r="J552" s="681">
        <f>'23년(세부_실적)'!J659</f>
        <v>0</v>
      </c>
      <c r="K552" s="677">
        <f>'23년(세부_실적)'!K659</f>
        <v>6.01</v>
      </c>
      <c r="L552" s="681">
        <f>'23년(세부_실적)'!L659</f>
        <v>0</v>
      </c>
      <c r="M552" s="677">
        <f>'23년(세부_실적)'!M659</f>
        <v>6.01</v>
      </c>
      <c r="N552" s="681">
        <f>'23년(세부_실적)'!N659</f>
        <v>0</v>
      </c>
      <c r="O552" s="677">
        <f>'23년(세부_실적)'!O659</f>
        <v>6.01</v>
      </c>
      <c r="P552" s="681">
        <f>'23년(세부_실적)'!P659</f>
        <v>0</v>
      </c>
      <c r="Q552" s="688">
        <f>'23년(세부_실적)'!Q659</f>
        <v>0</v>
      </c>
      <c r="R552" s="575">
        <f>'23년(세부_실적)'!R659</f>
        <v>0</v>
      </c>
    </row>
    <row r="553" spans="2:18" outlineLevel="1">
      <c r="B553" s="691">
        <f>'23년(세부_실적)'!B660</f>
        <v>0</v>
      </c>
      <c r="C553" s="691">
        <f>'23년(세부_실적)'!C660</f>
        <v>0</v>
      </c>
      <c r="D553" s="691">
        <f>'23년(세부_실적)'!D660</f>
        <v>0</v>
      </c>
      <c r="E553" s="677" t="str">
        <f>'23년(세부_실적)'!E660</f>
        <v>PN095WCW-MAIN(A)</v>
      </c>
      <c r="F553" s="679">
        <f>'23년(세부_실적)'!F660</f>
        <v>0</v>
      </c>
      <c r="G553" s="689" t="str">
        <f>'23년(세부_실적)'!G660</f>
        <v>신</v>
      </c>
      <c r="H553" s="679" t="str">
        <f>'23년(세부_실적)'!H660</f>
        <v>QD</v>
      </c>
      <c r="I553" s="677">
        <f>'23년(세부_실적)'!I660</f>
        <v>8.35</v>
      </c>
      <c r="J553" s="681">
        <f>'23년(세부_실적)'!J660</f>
        <v>0</v>
      </c>
      <c r="K553" s="677">
        <f>'23년(세부_실적)'!K660</f>
        <v>8.35</v>
      </c>
      <c r="L553" s="681">
        <f>'23년(세부_실적)'!L660</f>
        <v>0</v>
      </c>
      <c r="M553" s="677">
        <f>'23년(세부_실적)'!M660</f>
        <v>8.35</v>
      </c>
      <c r="N553" s="681">
        <f>'23년(세부_실적)'!N660</f>
        <v>0</v>
      </c>
      <c r="O553" s="677">
        <f>'23년(세부_실적)'!O660</f>
        <v>8.35</v>
      </c>
      <c r="P553" s="681">
        <f>'23년(세부_실적)'!P660</f>
        <v>0</v>
      </c>
      <c r="Q553" s="688">
        <f>'23년(세부_실적)'!Q660</f>
        <v>0</v>
      </c>
      <c r="R553" s="575">
        <f>'23년(세부_실적)'!R660</f>
        <v>0</v>
      </c>
    </row>
    <row r="554" spans="2:18" outlineLevel="1">
      <c r="B554" s="691">
        <f>'23년(세부_실적)'!B661</f>
        <v>0</v>
      </c>
      <c r="C554" s="691">
        <f>'23년(세부_실적)'!C661</f>
        <v>0</v>
      </c>
      <c r="D554" s="691">
        <f>'23년(세부_실적)'!D661</f>
        <v>0</v>
      </c>
      <c r="E554" s="677" t="str">
        <f>'23년(세부_실적)'!E661</f>
        <v>PN095WCW-MAIN(ENT)</v>
      </c>
      <c r="F554" s="679">
        <f>'23년(세부_실적)'!F661</f>
        <v>0</v>
      </c>
      <c r="G554" s="689" t="str">
        <f>'23년(세부_실적)'!G661</f>
        <v>신</v>
      </c>
      <c r="H554" s="679" t="str">
        <f>'23년(세부_실적)'!H661</f>
        <v>QD</v>
      </c>
      <c r="I554" s="677">
        <f>'23년(세부_실적)'!I661</f>
        <v>5.52</v>
      </c>
      <c r="J554" s="681">
        <f>'23년(세부_실적)'!J661</f>
        <v>0</v>
      </c>
      <c r="K554" s="677">
        <f>'23년(세부_실적)'!K661</f>
        <v>5.52</v>
      </c>
      <c r="L554" s="681">
        <f>'23년(세부_실적)'!L661</f>
        <v>0</v>
      </c>
      <c r="M554" s="677">
        <f>'23년(세부_실적)'!M661</f>
        <v>5.52</v>
      </c>
      <c r="N554" s="681">
        <f>'23년(세부_실적)'!N661</f>
        <v>0</v>
      </c>
      <c r="O554" s="677">
        <f>'23년(세부_실적)'!O661</f>
        <v>5.52</v>
      </c>
      <c r="P554" s="681">
        <f>'23년(세부_실적)'!P661</f>
        <v>0</v>
      </c>
      <c r="Q554" s="688">
        <f>'23년(세부_실적)'!Q661</f>
        <v>0</v>
      </c>
      <c r="R554" s="575">
        <f>'23년(세부_실적)'!R661</f>
        <v>0</v>
      </c>
    </row>
    <row r="555" spans="2:18" outlineLevel="1">
      <c r="B555" s="691">
        <f>'23년(세부_실적)'!B662</f>
        <v>0</v>
      </c>
      <c r="C555" s="691">
        <f>'23년(세부_실적)'!C662</f>
        <v>0</v>
      </c>
      <c r="D555" s="691">
        <f>'23년(세부_실적)'!D662</f>
        <v>0</v>
      </c>
      <c r="E555" s="677" t="str">
        <f>'23년(세부_실적)'!E662</f>
        <v>PN095WCW-V2</v>
      </c>
      <c r="F555" s="679">
        <f>'23년(세부_실적)'!F662</f>
        <v>0</v>
      </c>
      <c r="G555" s="689" t="str">
        <f>'23년(세부_실적)'!G662</f>
        <v>신</v>
      </c>
      <c r="H555" s="679" t="str">
        <f>'23년(세부_실적)'!H662</f>
        <v>QD</v>
      </c>
      <c r="I555" s="677">
        <f>'23년(세부_실적)'!I662</f>
        <v>9.5</v>
      </c>
      <c r="J555" s="681">
        <f>'23년(세부_실적)'!J662</f>
        <v>0</v>
      </c>
      <c r="K555" s="677">
        <f>'23년(세부_실적)'!K662</f>
        <v>9.5</v>
      </c>
      <c r="L555" s="681">
        <f>'23년(세부_실적)'!L662</f>
        <v>0</v>
      </c>
      <c r="M555" s="677">
        <f>'23년(세부_실적)'!M662</f>
        <v>9.5</v>
      </c>
      <c r="N555" s="681">
        <f>'23년(세부_실적)'!N662</f>
        <v>0</v>
      </c>
      <c r="O555" s="677">
        <f>'23년(세부_실적)'!O662</f>
        <v>9.5</v>
      </c>
      <c r="P555" s="681">
        <f>'23년(세부_실적)'!P662</f>
        <v>0</v>
      </c>
      <c r="Q555" s="688">
        <f>'23년(세부_실적)'!Q662</f>
        <v>0</v>
      </c>
      <c r="R555" s="575">
        <f>'23년(세부_실적)'!R662</f>
        <v>0</v>
      </c>
    </row>
    <row r="556" spans="2:18" outlineLevel="1">
      <c r="B556" s="691">
        <f>'23년(세부_실적)'!B663</f>
        <v>0</v>
      </c>
      <c r="C556" s="691">
        <f>'23년(세부_실적)'!C663</f>
        <v>0</v>
      </c>
      <c r="D556" s="691">
        <f>'23년(세부_실적)'!D663</f>
        <v>0</v>
      </c>
      <c r="E556" s="677" t="str">
        <f>'23년(세부_실적)'!E663</f>
        <v>PN1702CWM-500</v>
      </c>
      <c r="F556" s="733">
        <f>'23년(세부_실적)'!F663</f>
        <v>0</v>
      </c>
      <c r="G556" s="689" t="str">
        <f>'23년(세부_실적)'!G663</f>
        <v>신</v>
      </c>
      <c r="H556" s="679" t="str">
        <f>'23년(세부_실적)'!H663</f>
        <v>QD</v>
      </c>
      <c r="I556" s="677">
        <f>'23년(세부_실적)'!I663</f>
        <v>5.98</v>
      </c>
      <c r="J556" s="734">
        <f>'23년(세부_실적)'!J663</f>
        <v>0</v>
      </c>
      <c r="K556" s="677">
        <f>'23년(세부_실적)'!K663</f>
        <v>5.98</v>
      </c>
      <c r="L556" s="681">
        <f>'23년(세부_실적)'!L663</f>
        <v>0</v>
      </c>
      <c r="M556" s="677">
        <f>'23년(세부_실적)'!M663</f>
        <v>5.98</v>
      </c>
      <c r="N556" s="681">
        <f>'23년(세부_실적)'!N663</f>
        <v>0</v>
      </c>
      <c r="O556" s="735">
        <f>'23년(세부_실적)'!O663</f>
        <v>5.98</v>
      </c>
      <c r="P556" s="734">
        <f>'23년(세부_실적)'!P663</f>
        <v>0</v>
      </c>
      <c r="Q556" s="688">
        <f>'23년(세부_실적)'!Q663</f>
        <v>0</v>
      </c>
      <c r="R556" s="575">
        <f>'23년(세부_실적)'!R663</f>
        <v>0</v>
      </c>
    </row>
    <row r="557" spans="2:18" outlineLevel="1">
      <c r="B557" s="691" t="e">
        <f>'23년(세부_실적)'!#REF!</f>
        <v>#REF!</v>
      </c>
      <c r="C557" s="691" t="e">
        <f>'23년(세부_실적)'!#REF!</f>
        <v>#REF!</v>
      </c>
      <c r="D557" s="691" t="e">
        <f>'23년(세부_실적)'!#REF!</f>
        <v>#REF!</v>
      </c>
      <c r="E557" s="677" t="e">
        <f>'23년(세부_실적)'!#REF!</f>
        <v>#REF!</v>
      </c>
      <c r="F557" s="679" t="e">
        <f>'23년(세부_실적)'!#REF!</f>
        <v>#REF!</v>
      </c>
      <c r="G557" s="679" t="e">
        <f>'23년(세부_실적)'!#REF!</f>
        <v>#REF!</v>
      </c>
      <c r="H557" s="679" t="e">
        <f>'23년(세부_실적)'!#REF!</f>
        <v>#REF!</v>
      </c>
      <c r="I557" s="677" t="e">
        <f>'23년(세부_실적)'!#REF!</f>
        <v>#REF!</v>
      </c>
      <c r="J557" s="681" t="e">
        <f>'23년(세부_실적)'!#REF!</f>
        <v>#REF!</v>
      </c>
      <c r="K557" s="677" t="e">
        <f>'23년(세부_실적)'!#REF!</f>
        <v>#REF!</v>
      </c>
      <c r="L557" s="681" t="e">
        <f>'23년(세부_실적)'!#REF!</f>
        <v>#REF!</v>
      </c>
      <c r="M557" s="677" t="e">
        <f>'23년(세부_실적)'!#REF!</f>
        <v>#REF!</v>
      </c>
      <c r="N557" s="681" t="e">
        <f>'23년(세부_실적)'!#REF!</f>
        <v>#REF!</v>
      </c>
      <c r="O557" s="677" t="e">
        <f>'23년(세부_실적)'!#REF!</f>
        <v>#REF!</v>
      </c>
      <c r="P557" s="681" t="e">
        <f>'23년(세부_실적)'!#REF!</f>
        <v>#REF!</v>
      </c>
      <c r="Q557" s="688" t="e">
        <f>'23년(세부_실적)'!#REF!</f>
        <v>#REF!</v>
      </c>
      <c r="R557" s="575" t="e">
        <f>'23년(세부_실적)'!#REF!</f>
        <v>#REF!</v>
      </c>
    </row>
    <row r="558" spans="2:18" outlineLevel="1">
      <c r="B558" s="691">
        <f>'23년(세부_실적)'!B664</f>
        <v>0</v>
      </c>
      <c r="C558" s="691">
        <f>'23년(세부_실적)'!C664</f>
        <v>0</v>
      </c>
      <c r="D558" s="691">
        <f>'23년(세부_실적)'!D664</f>
        <v>0</v>
      </c>
      <c r="E558" s="677" t="str">
        <f>'23년(세부_실적)'!E664</f>
        <v>PN1702CWM-600KR</v>
      </c>
      <c r="F558" s="679">
        <f>'23년(세부_실적)'!F664</f>
        <v>0</v>
      </c>
      <c r="G558" s="679" t="str">
        <f>'23년(세부_실적)'!G664</f>
        <v>구</v>
      </c>
      <c r="H558" s="679" t="str">
        <f>'23년(세부_실적)'!H664</f>
        <v>QD</v>
      </c>
      <c r="I558" s="677">
        <f>'23년(세부_실적)'!I664</f>
        <v>5.97</v>
      </c>
      <c r="J558" s="681">
        <f>'23년(세부_실적)'!J664</f>
        <v>0</v>
      </c>
      <c r="K558" s="677">
        <f>'23년(세부_실적)'!K664</f>
        <v>5.97</v>
      </c>
      <c r="L558" s="681">
        <f>'23년(세부_실적)'!L664</f>
        <v>0</v>
      </c>
      <c r="M558" s="677">
        <f>'23년(세부_실적)'!M664</f>
        <v>5.97</v>
      </c>
      <c r="N558" s="681">
        <f>'23년(세부_실적)'!N664</f>
        <v>0</v>
      </c>
      <c r="O558" s="677">
        <f>'23년(세부_실적)'!O664</f>
        <v>5.97</v>
      </c>
      <c r="P558" s="681">
        <f>'23년(세부_실적)'!P664</f>
        <v>0</v>
      </c>
      <c r="Q558" s="688">
        <f>'23년(세부_실적)'!Q664</f>
        <v>0.92</v>
      </c>
      <c r="R558" s="575">
        <f>'23년(세부_실적)'!R664</f>
        <v>7.1416578719999997</v>
      </c>
    </row>
    <row r="559" spans="2:18" outlineLevel="1">
      <c r="B559" s="691">
        <f>'23년(세부_실적)'!B665</f>
        <v>0</v>
      </c>
      <c r="C559" s="691">
        <f>'23년(세부_실적)'!C665</f>
        <v>0</v>
      </c>
      <c r="D559" s="691">
        <f>'23년(세부_실적)'!D665</f>
        <v>0</v>
      </c>
      <c r="E559" s="677" t="str">
        <f>'23년(세부_실적)'!E665</f>
        <v>PN1702CWM-600ID</v>
      </c>
      <c r="F559" s="733">
        <f>'23년(세부_실적)'!F665</f>
        <v>0</v>
      </c>
      <c r="G559" s="894" t="str">
        <f>'23년(세부_실적)'!G665</f>
        <v>신</v>
      </c>
      <c r="H559" s="679" t="str">
        <f>'23년(세부_실적)'!H665</f>
        <v>QD</v>
      </c>
      <c r="I559" s="677">
        <f>'23년(세부_실적)'!I665</f>
        <v>5.74</v>
      </c>
      <c r="J559" s="734">
        <f>'23년(세부_실적)'!J665</f>
        <v>0</v>
      </c>
      <c r="K559" s="677">
        <f>'23년(세부_실적)'!K665</f>
        <v>5.74</v>
      </c>
      <c r="L559" s="681">
        <f>'23년(세부_실적)'!L665</f>
        <v>0</v>
      </c>
      <c r="M559" s="677">
        <f>'23년(세부_실적)'!M665</f>
        <v>5.74</v>
      </c>
      <c r="N559" s="681">
        <f>'23년(세부_실적)'!N665</f>
        <v>0</v>
      </c>
      <c r="O559" s="735">
        <f>'23년(세부_실적)'!O665</f>
        <v>5.74</v>
      </c>
      <c r="P559" s="734">
        <f>'23년(세부_실적)'!P665</f>
        <v>0</v>
      </c>
      <c r="Q559" s="688">
        <f>'23년(세부_실적)'!Q665</f>
        <v>0</v>
      </c>
      <c r="R559" s="575">
        <f>'23년(세부_실적)'!R665</f>
        <v>0</v>
      </c>
    </row>
    <row r="560" spans="2:18" outlineLevel="1">
      <c r="B560" s="691">
        <f>'23년(세부_실적)'!B666</f>
        <v>0</v>
      </c>
      <c r="C560" s="691">
        <f>'23년(세부_실적)'!C666</f>
        <v>0</v>
      </c>
      <c r="D560" s="691">
        <f>'23년(세부_실적)'!D666</f>
        <v>0</v>
      </c>
      <c r="E560" s="677" t="str">
        <f>'23년(세부_실적)'!E666</f>
        <v>PN1702CWM-600US</v>
      </c>
      <c r="F560" s="733">
        <f>'23년(세부_실적)'!F666</f>
        <v>0</v>
      </c>
      <c r="G560" s="894" t="str">
        <f>'23년(세부_실적)'!G666</f>
        <v>신</v>
      </c>
      <c r="H560" s="679" t="str">
        <f>'23년(세부_실적)'!H666</f>
        <v>QD</v>
      </c>
      <c r="I560" s="677">
        <f>'23년(세부_실적)'!I666</f>
        <v>5.74</v>
      </c>
      <c r="J560" s="734">
        <f>'23년(세부_실적)'!J666</f>
        <v>0</v>
      </c>
      <c r="K560" s="677">
        <f>'23년(세부_실적)'!K666</f>
        <v>5.74</v>
      </c>
      <c r="L560" s="681">
        <f>'23년(세부_실적)'!L666</f>
        <v>0</v>
      </c>
      <c r="M560" s="677">
        <f>'23년(세부_실적)'!M666</f>
        <v>5.74</v>
      </c>
      <c r="N560" s="681">
        <f>'23년(세부_실적)'!N666</f>
        <v>0</v>
      </c>
      <c r="O560" s="735">
        <f>'23년(세부_실적)'!O666</f>
        <v>5.74</v>
      </c>
      <c r="P560" s="734">
        <f>'23년(세부_실적)'!P666</f>
        <v>0</v>
      </c>
      <c r="Q560" s="688">
        <f>'23년(세부_실적)'!Q666</f>
        <v>0.26500000000000001</v>
      </c>
      <c r="R560" s="575">
        <f>'23년(세부_실적)'!R666</f>
        <v>1.9452283130000001</v>
      </c>
    </row>
    <row r="561" spans="2:18" outlineLevel="1">
      <c r="B561" s="691">
        <f>'23년(세부_실적)'!B667</f>
        <v>0</v>
      </c>
      <c r="C561" s="691">
        <f>'23년(세부_실적)'!C667</f>
        <v>0</v>
      </c>
      <c r="D561" s="691">
        <f>'23년(세부_실적)'!D667</f>
        <v>0</v>
      </c>
      <c r="E561" s="677" t="str">
        <f>'23년(세부_실적)'!E667</f>
        <v>PN1702CWM-500WIFI</v>
      </c>
      <c r="F561" s="679">
        <f>'23년(세부_실적)'!F667</f>
        <v>0</v>
      </c>
      <c r="G561" s="679" t="str">
        <f>'23년(세부_실적)'!G667</f>
        <v>구</v>
      </c>
      <c r="H561" s="679" t="str">
        <f>'23년(세부_실적)'!H667</f>
        <v>QD</v>
      </c>
      <c r="I561" s="677">
        <f>'23년(세부_실적)'!I667</f>
        <v>6.93</v>
      </c>
      <c r="J561" s="681">
        <f>'23년(세부_실적)'!J667</f>
        <v>0</v>
      </c>
      <c r="K561" s="677">
        <f>'23년(세부_실적)'!K667</f>
        <v>6.93</v>
      </c>
      <c r="L561" s="681">
        <f>'23년(세부_실적)'!L667</f>
        <v>0</v>
      </c>
      <c r="M561" s="677">
        <f>'23년(세부_실적)'!M667</f>
        <v>6.93</v>
      </c>
      <c r="N561" s="681">
        <f>'23년(세부_실적)'!N667</f>
        <v>0</v>
      </c>
      <c r="O561" s="677">
        <f>'23년(세부_실적)'!O667</f>
        <v>6.93</v>
      </c>
      <c r="P561" s="681">
        <f>'23년(세부_실적)'!P667</f>
        <v>0</v>
      </c>
      <c r="Q561" s="688">
        <f>'23년(세부_실적)'!Q667</f>
        <v>0</v>
      </c>
      <c r="R561" s="575">
        <f>'23년(세부_실적)'!R667</f>
        <v>0</v>
      </c>
    </row>
    <row r="562" spans="2:18" outlineLevel="1">
      <c r="B562" s="691">
        <f>'23년(세부_실적)'!B668</f>
        <v>0</v>
      </c>
      <c r="C562" s="691">
        <f>'23년(세부_실적)'!C668</f>
        <v>0</v>
      </c>
      <c r="D562" s="691">
        <f>'23년(세부_실적)'!D668</f>
        <v>0</v>
      </c>
      <c r="E562" s="677" t="str">
        <f>'23년(세부_실적)'!E668</f>
        <v>PN1703CWM-600JP</v>
      </c>
      <c r="F562" s="679">
        <f>'23년(세부_실적)'!F668</f>
        <v>0</v>
      </c>
      <c r="G562" s="679" t="str">
        <f>'23년(세부_실적)'!G668</f>
        <v>구</v>
      </c>
      <c r="H562" s="679" t="str">
        <f>'23년(세부_실적)'!H668</f>
        <v>QD</v>
      </c>
      <c r="I562" s="677">
        <f>'23년(세부_실적)'!I668</f>
        <v>5.74</v>
      </c>
      <c r="J562" s="681">
        <f>'23년(세부_실적)'!J668</f>
        <v>0</v>
      </c>
      <c r="K562" s="677">
        <f>'23년(세부_실적)'!K668</f>
        <v>5.74</v>
      </c>
      <c r="L562" s="681">
        <f>'23년(세부_실적)'!L668</f>
        <v>0</v>
      </c>
      <c r="M562" s="677">
        <f>'23년(세부_실적)'!M668</f>
        <v>5.74</v>
      </c>
      <c r="N562" s="681">
        <f>'23년(세부_실적)'!N668</f>
        <v>0</v>
      </c>
      <c r="O562" s="677">
        <f>'23년(세부_실적)'!O668</f>
        <v>5.74</v>
      </c>
      <c r="P562" s="681">
        <f>'23년(세부_실적)'!P668</f>
        <v>0</v>
      </c>
      <c r="Q562" s="688">
        <f>'23년(세부_실적)'!Q668</f>
        <v>0</v>
      </c>
      <c r="R562" s="575">
        <f>'23년(세부_실적)'!R668</f>
        <v>0</v>
      </c>
    </row>
    <row r="563" spans="2:18" outlineLevel="1">
      <c r="B563" s="691">
        <f>'23년(세부_실적)'!B669</f>
        <v>0</v>
      </c>
      <c r="C563" s="691">
        <f>'23년(세부_실적)'!C669</f>
        <v>0</v>
      </c>
      <c r="D563" s="691">
        <f>'23년(세부_실적)'!D669</f>
        <v>0</v>
      </c>
      <c r="E563" s="677" t="str">
        <f>'23년(세부_실적)'!E669</f>
        <v>PN1703CWM-600TW</v>
      </c>
      <c r="F563" s="679">
        <f>'23년(세부_실적)'!F669</f>
        <v>0</v>
      </c>
      <c r="G563" s="689" t="str">
        <f>'23년(세부_실적)'!G669</f>
        <v>신</v>
      </c>
      <c r="H563" s="679" t="str">
        <f>'23년(세부_실적)'!H669</f>
        <v>QD</v>
      </c>
      <c r="I563" s="677">
        <f>'23년(세부_실적)'!I669</f>
        <v>5.74</v>
      </c>
      <c r="J563" s="681">
        <f>'23년(세부_실적)'!J669</f>
        <v>0</v>
      </c>
      <c r="K563" s="677">
        <f>'23년(세부_실적)'!K669</f>
        <v>5.74</v>
      </c>
      <c r="L563" s="681">
        <f>'23년(세부_실적)'!L669</f>
        <v>0</v>
      </c>
      <c r="M563" s="677">
        <f>'23년(세부_실적)'!M669</f>
        <v>5.74</v>
      </c>
      <c r="N563" s="681">
        <f>'23년(세부_실적)'!N669</f>
        <v>0</v>
      </c>
      <c r="O563" s="677">
        <f>'23년(세부_실적)'!O669</f>
        <v>5.74</v>
      </c>
      <c r="P563" s="681">
        <f>'23년(세부_실적)'!P669</f>
        <v>0</v>
      </c>
      <c r="Q563" s="688">
        <f>'23년(세부_실적)'!Q669</f>
        <v>0</v>
      </c>
      <c r="R563" s="575">
        <f>'23년(세부_실적)'!R669</f>
        <v>0</v>
      </c>
    </row>
    <row r="564" spans="2:18" outlineLevel="1">
      <c r="B564" s="691">
        <f>'23년(세부_실적)'!B670</f>
        <v>0</v>
      </c>
      <c r="C564" s="691">
        <f>'23년(세부_실적)'!C670</f>
        <v>0</v>
      </c>
      <c r="D564" s="691">
        <f>'23년(세부_실적)'!D670</f>
        <v>0</v>
      </c>
      <c r="E564" s="677" t="str">
        <f>'23년(세부_실적)'!E670</f>
        <v>PN016ACW-VF</v>
      </c>
      <c r="F564" s="679">
        <f>'23년(세부_실적)'!F670</f>
        <v>0</v>
      </c>
      <c r="G564" s="689" t="str">
        <f>'23년(세부_실적)'!G670</f>
        <v>신</v>
      </c>
      <c r="H564" s="679" t="str">
        <f>'23년(세부_실적)'!H670</f>
        <v>QD</v>
      </c>
      <c r="I564" s="677">
        <f>'23년(세부_실적)'!I670</f>
        <v>5.95</v>
      </c>
      <c r="J564" s="681">
        <f>'23년(세부_실적)'!J670</f>
        <v>0</v>
      </c>
      <c r="K564" s="677">
        <f>'23년(세부_실적)'!K670</f>
        <v>5.95</v>
      </c>
      <c r="L564" s="681">
        <f>'23년(세부_실적)'!L670</f>
        <v>0</v>
      </c>
      <c r="M564" s="677">
        <f>'23년(세부_실적)'!M670</f>
        <v>5.95</v>
      </c>
      <c r="N564" s="681">
        <f>'23년(세부_실적)'!N670</f>
        <v>0</v>
      </c>
      <c r="O564" s="677">
        <f>'23년(세부_실적)'!O670</f>
        <v>5.95</v>
      </c>
      <c r="P564" s="681">
        <f>'23년(세부_실적)'!P670</f>
        <v>0</v>
      </c>
      <c r="Q564" s="688">
        <f>'23년(세부_실적)'!Q670</f>
        <v>14.318</v>
      </c>
      <c r="R564" s="575">
        <f>'23년(세부_실적)'!R670</f>
        <v>110.0748657085</v>
      </c>
    </row>
    <row r="565" spans="2:18" outlineLevel="1">
      <c r="B565" s="691">
        <f>'23년(세부_실적)'!B671</f>
        <v>0</v>
      </c>
      <c r="C565" s="691">
        <f>'23년(세부_실적)'!C671</f>
        <v>0</v>
      </c>
      <c r="D565" s="691">
        <f>'23년(세부_실적)'!D671</f>
        <v>0</v>
      </c>
      <c r="E565" s="677" t="str">
        <f>'23년(세부_실적)'!E671</f>
        <v>PN016ACW-WIFI(CO)</v>
      </c>
      <c r="F565" s="733">
        <f>'23년(세부_실적)'!F671</f>
        <v>0</v>
      </c>
      <c r="G565" s="689" t="str">
        <f>'23년(세부_실적)'!G671</f>
        <v>신</v>
      </c>
      <c r="H565" s="679" t="str">
        <f>'23년(세부_실적)'!H671</f>
        <v>QD</v>
      </c>
      <c r="I565" s="677">
        <f>'23년(세부_실적)'!I671</f>
        <v>9.18</v>
      </c>
      <c r="J565" s="734">
        <f>'23년(세부_실적)'!J671</f>
        <v>0</v>
      </c>
      <c r="K565" s="677">
        <f>'23년(세부_실적)'!K671</f>
        <v>9.18</v>
      </c>
      <c r="L565" s="681">
        <f>'23년(세부_실적)'!L671</f>
        <v>0</v>
      </c>
      <c r="M565" s="677">
        <f>'23년(세부_실적)'!M671</f>
        <v>9.18</v>
      </c>
      <c r="N565" s="681">
        <f>'23년(세부_실적)'!N671</f>
        <v>0</v>
      </c>
      <c r="O565" s="735">
        <f>'23년(세부_실적)'!O671</f>
        <v>9.18</v>
      </c>
      <c r="P565" s="734">
        <f>'23년(세부_실적)'!P671</f>
        <v>0</v>
      </c>
      <c r="Q565" s="688">
        <f>'23년(세부_실적)'!Q671</f>
        <v>1.88</v>
      </c>
      <c r="R565" s="575">
        <f>'23년(세부_실적)'!R671</f>
        <v>21.498616296000002</v>
      </c>
    </row>
    <row r="566" spans="2:18" outlineLevel="1">
      <c r="B566" s="691">
        <f>'23년(세부_실적)'!B676</f>
        <v>0</v>
      </c>
      <c r="C566" s="691">
        <f>'23년(세부_실적)'!C676</f>
        <v>0</v>
      </c>
      <c r="D566" s="691">
        <f>'23년(세부_실적)'!D676</f>
        <v>0</v>
      </c>
      <c r="E566" s="677" t="str">
        <f>'23년(세부_실적)'!E676</f>
        <v>PN001ACW-MAIN(NCO)</v>
      </c>
      <c r="F566" s="679">
        <f>'23년(세부_실적)'!F676</f>
        <v>0</v>
      </c>
      <c r="G566" s="689" t="str">
        <f>'23년(세부_실적)'!G676</f>
        <v>신</v>
      </c>
      <c r="H566" s="679" t="str">
        <f>'23년(세부_실적)'!H676</f>
        <v>QD</v>
      </c>
      <c r="I566" s="677">
        <f>'23년(세부_실적)'!I676</f>
        <v>4.7300000000000004</v>
      </c>
      <c r="J566" s="681">
        <f>'23년(세부_실적)'!J676</f>
        <v>0</v>
      </c>
      <c r="K566" s="677">
        <f>'23년(세부_실적)'!K676</f>
        <v>4.7300000000000004</v>
      </c>
      <c r="L566" s="681">
        <f>'23년(세부_실적)'!L676</f>
        <v>0</v>
      </c>
      <c r="M566" s="677">
        <f>'23년(세부_실적)'!M676</f>
        <v>4.7300000000000004</v>
      </c>
      <c r="N566" s="681">
        <f>'23년(세부_실적)'!N676</f>
        <v>0</v>
      </c>
      <c r="O566" s="677">
        <f>'23년(세부_실적)'!O676</f>
        <v>4.7300000000000004</v>
      </c>
      <c r="P566" s="681">
        <f>'23년(세부_실적)'!P676</f>
        <v>0</v>
      </c>
      <c r="Q566" s="688">
        <f>'23년(세부_실적)'!Q676</f>
        <v>2.52</v>
      </c>
      <c r="R566" s="575">
        <f>'23년(세부_실적)'!R676</f>
        <v>15.498817488</v>
      </c>
    </row>
    <row r="567" spans="2:18" outlineLevel="1">
      <c r="B567" s="691">
        <f>'23년(세부_실적)'!B677</f>
        <v>0</v>
      </c>
      <c r="C567" s="691">
        <f>'23년(세부_실적)'!C677</f>
        <v>0</v>
      </c>
      <c r="D567" s="691">
        <f>'23년(세부_실적)'!D677</f>
        <v>0</v>
      </c>
      <c r="E567" s="677" t="str">
        <f>'23년(세부_실적)'!E677</f>
        <v>PN001ACW-MAIN(NKR)</v>
      </c>
      <c r="F567" s="733">
        <f>'23년(세부_실적)'!F677</f>
        <v>0</v>
      </c>
      <c r="G567" s="689" t="str">
        <f>'23년(세부_실적)'!G677</f>
        <v>신</v>
      </c>
      <c r="H567" s="679" t="str">
        <f>'23년(세부_실적)'!H677</f>
        <v>QD</v>
      </c>
      <c r="I567" s="677">
        <f>'23년(세부_실적)'!I677</f>
        <v>4.7300000000000004</v>
      </c>
      <c r="J567" s="734">
        <f>'23년(세부_실적)'!J677</f>
        <v>0</v>
      </c>
      <c r="K567" s="677">
        <f>'23년(세부_실적)'!K677</f>
        <v>4.7300000000000004</v>
      </c>
      <c r="L567" s="681">
        <f>'23년(세부_실적)'!L677</f>
        <v>0</v>
      </c>
      <c r="M567" s="677">
        <f>'23년(세부_실적)'!M677</f>
        <v>4.7300000000000004</v>
      </c>
      <c r="N567" s="681">
        <f>'23년(세부_실적)'!N677</f>
        <v>0</v>
      </c>
      <c r="O567" s="735">
        <f>'23년(세부_실적)'!O677</f>
        <v>4.7300000000000004</v>
      </c>
      <c r="P567" s="734">
        <f>'23년(세부_실적)'!P677</f>
        <v>0</v>
      </c>
      <c r="Q567" s="688">
        <f>'23년(세부_실적)'!Q677</f>
        <v>0</v>
      </c>
      <c r="R567" s="575">
        <f>'23년(세부_실적)'!R677</f>
        <v>0</v>
      </c>
    </row>
    <row r="568" spans="2:18" outlineLevel="1">
      <c r="B568" s="691">
        <f>'23년(세부_실적)'!B679</f>
        <v>0</v>
      </c>
      <c r="C568" s="691">
        <f>'23년(세부_실적)'!C679</f>
        <v>0</v>
      </c>
      <c r="D568" s="691">
        <f>'23년(세부_실적)'!D679</f>
        <v>0</v>
      </c>
      <c r="E568" s="677" t="str">
        <f>'23년(세부_실적)'!E679</f>
        <v>PN001ACW-MAIN(NJP)</v>
      </c>
      <c r="F568" s="679">
        <f>'23년(세부_실적)'!F679</f>
        <v>0</v>
      </c>
      <c r="G568" s="689" t="str">
        <f>'23년(세부_실적)'!G679</f>
        <v>신</v>
      </c>
      <c r="H568" s="679" t="str">
        <f>'23년(세부_실적)'!H679</f>
        <v>QD</v>
      </c>
      <c r="I568" s="677">
        <f>'23년(세부_실적)'!I679</f>
        <v>4.7300000000000004</v>
      </c>
      <c r="J568" s="681">
        <f>'23년(세부_실적)'!J679</f>
        <v>0</v>
      </c>
      <c r="K568" s="677">
        <f>'23년(세부_실적)'!K679</f>
        <v>4.7300000000000004</v>
      </c>
      <c r="L568" s="681">
        <f>'23년(세부_실적)'!L679</f>
        <v>0</v>
      </c>
      <c r="M568" s="677">
        <f>'23년(세부_실적)'!M679</f>
        <v>4.7300000000000004</v>
      </c>
      <c r="N568" s="681">
        <f>'23년(세부_실적)'!N679</f>
        <v>0</v>
      </c>
      <c r="O568" s="677">
        <f>'23년(세부_실적)'!O679</f>
        <v>4.7300000000000004</v>
      </c>
      <c r="P568" s="681">
        <f>'23년(세부_실적)'!P679</f>
        <v>0</v>
      </c>
      <c r="Q568" s="688">
        <f>'23년(세부_실적)'!Q679</f>
        <v>0</v>
      </c>
      <c r="R568" s="575">
        <f>'23년(세부_실적)'!R679</f>
        <v>0</v>
      </c>
    </row>
    <row r="569" spans="2:18" outlineLevel="1">
      <c r="B569" s="691">
        <f>'23년(세부_실적)'!B680</f>
        <v>0</v>
      </c>
      <c r="C569" s="691">
        <f>'23년(세부_실적)'!C680</f>
        <v>0</v>
      </c>
      <c r="D569" s="691">
        <f>'23년(세부_실적)'!D680</f>
        <v>0</v>
      </c>
      <c r="E569" s="677" t="str">
        <f>'23년(세부_실적)'!E680</f>
        <v>PN001ACW-MAIN</v>
      </c>
      <c r="F569" s="679">
        <f>'23년(세부_실적)'!F680</f>
        <v>0</v>
      </c>
      <c r="G569" s="679" t="str">
        <f>'23년(세부_실적)'!G680</f>
        <v>구</v>
      </c>
      <c r="H569" s="679" t="str">
        <f>'23년(세부_실적)'!H680</f>
        <v>QD</v>
      </c>
      <c r="I569" s="677">
        <f>'23년(세부_실적)'!I680</f>
        <v>4.7300000000000004</v>
      </c>
      <c r="J569" s="681">
        <f>'23년(세부_실적)'!J680</f>
        <v>0</v>
      </c>
      <c r="K569" s="677">
        <f>'23년(세부_실적)'!K680</f>
        <v>4.7300000000000004</v>
      </c>
      <c r="L569" s="681">
        <f>'23년(세부_실적)'!L680</f>
        <v>0</v>
      </c>
      <c r="M569" s="677">
        <f>'23년(세부_실적)'!M680</f>
        <v>4.7300000000000004</v>
      </c>
      <c r="N569" s="681">
        <f>'23년(세부_실적)'!N680</f>
        <v>0</v>
      </c>
      <c r="O569" s="677">
        <f>'23년(세부_실적)'!O680</f>
        <v>4.7300000000000004</v>
      </c>
      <c r="P569" s="681">
        <f>'23년(세부_실적)'!P680</f>
        <v>0</v>
      </c>
      <c r="Q569" s="688">
        <f>'23년(세부_실적)'!Q680</f>
        <v>4.7110000000000003</v>
      </c>
      <c r="R569" s="575">
        <f>'23년(세부_실적)'!R680</f>
        <v>28.891591597000001</v>
      </c>
    </row>
    <row r="570" spans="2:18" outlineLevel="1">
      <c r="B570" s="691">
        <f>'23년(세부_실적)'!B681</f>
        <v>0</v>
      </c>
      <c r="C570" s="691">
        <f>'23년(세부_실적)'!C681</f>
        <v>0</v>
      </c>
      <c r="D570" s="691">
        <f>'23년(세부_실적)'!D681</f>
        <v>0</v>
      </c>
      <c r="E570" s="677" t="str">
        <f>'23년(세부_실적)'!E681</f>
        <v>PN001ACW-MAIN(CN)</v>
      </c>
      <c r="F570" s="679">
        <f>'23년(세부_실적)'!F681</f>
        <v>0</v>
      </c>
      <c r="G570" s="679" t="str">
        <f>'23년(세부_실적)'!G681</f>
        <v>구</v>
      </c>
      <c r="H570" s="679" t="str">
        <f>'23년(세부_실적)'!H681</f>
        <v>QD</v>
      </c>
      <c r="I570" s="677">
        <f>'23년(세부_실적)'!I681</f>
        <v>4.7300000000000004</v>
      </c>
      <c r="J570" s="681">
        <f>'23년(세부_실적)'!J681</f>
        <v>0</v>
      </c>
      <c r="K570" s="677">
        <f>'23년(세부_실적)'!K681</f>
        <v>4.7300000000000004</v>
      </c>
      <c r="L570" s="681">
        <f>'23년(세부_실적)'!L681</f>
        <v>0</v>
      </c>
      <c r="M570" s="677">
        <f>'23년(세부_실적)'!M681</f>
        <v>4.7300000000000004</v>
      </c>
      <c r="N570" s="681">
        <f>'23년(세부_실적)'!N681</f>
        <v>0</v>
      </c>
      <c r="O570" s="677">
        <f>'23년(세부_실적)'!O681</f>
        <v>4.7300000000000004</v>
      </c>
      <c r="P570" s="681">
        <f>'23년(세부_실적)'!P681</f>
        <v>0</v>
      </c>
      <c r="Q570" s="688">
        <f>'23년(세부_실적)'!Q681</f>
        <v>0</v>
      </c>
      <c r="R570" s="575">
        <f>'23년(세부_실적)'!R681</f>
        <v>0</v>
      </c>
    </row>
    <row r="571" spans="2:18" outlineLevel="1">
      <c r="B571" s="691">
        <f>'23년(세부_실적)'!B682</f>
        <v>0</v>
      </c>
      <c r="C571" s="691">
        <f>'23년(세부_실적)'!C682</f>
        <v>0</v>
      </c>
      <c r="D571" s="691">
        <f>'23년(세부_실적)'!D682</f>
        <v>0</v>
      </c>
      <c r="E571" s="677" t="str">
        <f>'23년(세부_실적)'!E682</f>
        <v>PN001ACW-MAIN(EU)</v>
      </c>
      <c r="F571" s="679">
        <f>'23년(세부_실적)'!F682</f>
        <v>0</v>
      </c>
      <c r="G571" s="679" t="str">
        <f>'23년(세부_실적)'!G682</f>
        <v>구</v>
      </c>
      <c r="H571" s="679" t="str">
        <f>'23년(세부_실적)'!H682</f>
        <v>QD</v>
      </c>
      <c r="I571" s="677">
        <f>'23년(세부_실적)'!I682</f>
        <v>4.7300000000000004</v>
      </c>
      <c r="J571" s="681">
        <f>'23년(세부_실적)'!J682</f>
        <v>0</v>
      </c>
      <c r="K571" s="677">
        <f>'23년(세부_실적)'!K682</f>
        <v>4.7300000000000004</v>
      </c>
      <c r="L571" s="681">
        <f>'23년(세부_실적)'!L682</f>
        <v>0</v>
      </c>
      <c r="M571" s="677">
        <f>'23년(세부_실적)'!M682</f>
        <v>4.7300000000000004</v>
      </c>
      <c r="N571" s="681">
        <f>'23년(세부_실적)'!N682</f>
        <v>0</v>
      </c>
      <c r="O571" s="677">
        <f>'23년(세부_실적)'!O682</f>
        <v>4.7300000000000004</v>
      </c>
      <c r="P571" s="681">
        <f>'23년(세부_실적)'!P682</f>
        <v>0</v>
      </c>
      <c r="Q571" s="688">
        <f>'23년(세부_실적)'!Q682</f>
        <v>3.65</v>
      </c>
      <c r="R571" s="575">
        <f>'23년(세부_실적)'!R682</f>
        <v>22.444986382500002</v>
      </c>
    </row>
    <row r="572" spans="2:18" outlineLevel="1">
      <c r="B572" s="691">
        <f>'23년(세부_실적)'!B683</f>
        <v>0</v>
      </c>
      <c r="C572" s="691">
        <f>'23년(세부_실적)'!C683</f>
        <v>0</v>
      </c>
      <c r="D572" s="691">
        <f>'23년(세부_실적)'!D683</f>
        <v>0</v>
      </c>
      <c r="E572" s="677" t="str">
        <f>'23년(세부_실적)'!E683</f>
        <v>PN001ACW-MAIN(CO)</v>
      </c>
      <c r="F572" s="733">
        <f>'23년(세부_실적)'!F683</f>
        <v>0</v>
      </c>
      <c r="G572" s="733" t="str">
        <f>'23년(세부_실적)'!G683</f>
        <v>신</v>
      </c>
      <c r="H572" s="679" t="str">
        <f>'23년(세부_실적)'!H683</f>
        <v>QD</v>
      </c>
      <c r="I572" s="677">
        <f>'23년(세부_실적)'!I683</f>
        <v>4.7300000000000004</v>
      </c>
      <c r="J572" s="734">
        <f>'23년(세부_실적)'!J683</f>
        <v>0</v>
      </c>
      <c r="K572" s="677">
        <f>'23년(세부_실적)'!K683</f>
        <v>4.7300000000000004</v>
      </c>
      <c r="L572" s="681">
        <f>'23년(세부_실적)'!L683</f>
        <v>0</v>
      </c>
      <c r="M572" s="677">
        <f>'23년(세부_실적)'!M683</f>
        <v>4.7300000000000004</v>
      </c>
      <c r="N572" s="681">
        <f>'23년(세부_실적)'!N683</f>
        <v>0</v>
      </c>
      <c r="O572" s="735">
        <f>'23년(세부_실적)'!O683</f>
        <v>4.7300000000000004</v>
      </c>
      <c r="P572" s="734">
        <f>'23년(세부_실적)'!P683</f>
        <v>0</v>
      </c>
      <c r="Q572" s="688">
        <f>'23년(세부_실적)'!Q683</f>
        <v>1.88</v>
      </c>
      <c r="R572" s="575">
        <f>'23년(세부_실적)'!R683</f>
        <v>11.077173756000001</v>
      </c>
    </row>
    <row r="573" spans="2:18" outlineLevel="1">
      <c r="B573" s="691">
        <f>'23년(세부_실적)'!B684</f>
        <v>0</v>
      </c>
      <c r="C573" s="691">
        <f>'23년(세부_실적)'!C684</f>
        <v>0</v>
      </c>
      <c r="D573" s="691">
        <f>'23년(세부_실적)'!D684</f>
        <v>0</v>
      </c>
      <c r="E573" s="677" t="str">
        <f>'23년(세부_실적)'!E684</f>
        <v>PN001ACW-KEY</v>
      </c>
      <c r="F573" s="679">
        <f>'23년(세부_실적)'!F684</f>
        <v>0</v>
      </c>
      <c r="G573" s="679" t="str">
        <f>'23년(세부_실적)'!G684</f>
        <v>구</v>
      </c>
      <c r="H573" s="679" t="str">
        <f>'23년(세부_실적)'!H684</f>
        <v>QD</v>
      </c>
      <c r="I573" s="677">
        <f>'23년(세부_실적)'!I684</f>
        <v>4.66</v>
      </c>
      <c r="J573" s="681">
        <f>'23년(세부_실적)'!J684</f>
        <v>0</v>
      </c>
      <c r="K573" s="677">
        <f>'23년(세부_실적)'!K684</f>
        <v>4.66</v>
      </c>
      <c r="L573" s="681">
        <f>'23년(세부_실적)'!L684</f>
        <v>0</v>
      </c>
      <c r="M573" s="677">
        <f>'23년(세부_실적)'!M684</f>
        <v>4.66</v>
      </c>
      <c r="N573" s="681">
        <f>'23년(세부_실적)'!N684</f>
        <v>0</v>
      </c>
      <c r="O573" s="677">
        <f>'23년(세부_실적)'!O684</f>
        <v>4.66</v>
      </c>
      <c r="P573" s="681">
        <f>'23년(세부_실적)'!P684</f>
        <v>0</v>
      </c>
      <c r="Q573" s="688">
        <f>'23년(세부_실적)'!Q684</f>
        <v>8.3610000000000007</v>
      </c>
      <c r="R573" s="575">
        <f>'23년(세부_실적)'!R684</f>
        <v>50.576840039000004</v>
      </c>
    </row>
    <row r="574" spans="2:18" outlineLevel="1">
      <c r="B574" s="691">
        <f>'23년(세부_실적)'!B685</f>
        <v>0</v>
      </c>
      <c r="C574" s="691">
        <f>'23년(세부_실적)'!C685</f>
        <v>0</v>
      </c>
      <c r="D574" s="691">
        <f>'23년(세부_실적)'!D685</f>
        <v>0</v>
      </c>
      <c r="E574" s="795" t="str">
        <f>'23년(세부_실적)'!E685</f>
        <v>PN001ACW-FND</v>
      </c>
      <c r="F574" s="737">
        <f>'23년(세부_실적)'!F685</f>
        <v>0</v>
      </c>
      <c r="G574" s="737" t="str">
        <f>'23년(세부_실적)'!G685</f>
        <v>구</v>
      </c>
      <c r="H574" s="737" t="str">
        <f>'23년(세부_실적)'!H685</f>
        <v>QD</v>
      </c>
      <c r="I574" s="795">
        <f>'23년(세부_실적)'!I685</f>
        <v>2.2599999999999998</v>
      </c>
      <c r="J574" s="741">
        <f>'23년(세부_실적)'!J685</f>
        <v>0</v>
      </c>
      <c r="K574" s="795">
        <f>'23년(세부_실적)'!K685</f>
        <v>2.2599999999999998</v>
      </c>
      <c r="L574" s="741">
        <f>'23년(세부_실적)'!L685</f>
        <v>0</v>
      </c>
      <c r="M574" s="795">
        <f>'23년(세부_실적)'!M685</f>
        <v>2.2599999999999998</v>
      </c>
      <c r="N574" s="741">
        <f>'23년(세부_실적)'!N685</f>
        <v>0</v>
      </c>
      <c r="O574" s="795">
        <f>'23년(세부_실적)'!O685</f>
        <v>2.2599999999999998</v>
      </c>
      <c r="P574" s="741">
        <f>'23년(세부_실적)'!P685</f>
        <v>0</v>
      </c>
      <c r="Q574" s="742">
        <f>'23년(세부_실적)'!Q685</f>
        <v>8.3610000000000007</v>
      </c>
      <c r="R574" s="576">
        <f>'23년(세부_실적)'!R685</f>
        <v>24.528682078999996</v>
      </c>
    </row>
    <row r="575" spans="2:18" outlineLevel="1">
      <c r="B575" s="691">
        <f>'23년(세부_실적)'!B689</f>
        <v>0</v>
      </c>
      <c r="C575" s="691">
        <f>'23년(세부_실적)'!C689</f>
        <v>0</v>
      </c>
      <c r="D575" s="691">
        <f>'23년(세부_실적)'!D689</f>
        <v>0</v>
      </c>
      <c r="E575" s="677" t="str">
        <f>'23년(세부_실적)'!E689</f>
        <v>PN003ACW-CLASSIC</v>
      </c>
      <c r="F575" s="679">
        <f>'23년(세부_실적)'!F689</f>
        <v>0</v>
      </c>
      <c r="G575" s="737" t="str">
        <f>'23년(세부_실적)'!G689</f>
        <v>구</v>
      </c>
      <c r="H575" s="737" t="str">
        <f>'23년(세부_실적)'!H689</f>
        <v>QD</v>
      </c>
      <c r="I575" s="677">
        <f>'23년(세부_실적)'!I689</f>
        <v>0</v>
      </c>
      <c r="J575" s="681">
        <f>'23년(세부_실적)'!J689</f>
        <v>8711</v>
      </c>
      <c r="K575" s="677">
        <f>'23년(세부_실적)'!K689</f>
        <v>0</v>
      </c>
      <c r="L575" s="681">
        <f>'23년(세부_실적)'!L689</f>
        <v>8711</v>
      </c>
      <c r="M575" s="677">
        <f>'23년(세부_실적)'!M689</f>
        <v>0</v>
      </c>
      <c r="N575" s="681">
        <f>'23년(세부_실적)'!N689</f>
        <v>8711</v>
      </c>
      <c r="O575" s="677">
        <f>'23년(세부_실적)'!O689</f>
        <v>0</v>
      </c>
      <c r="P575" s="681">
        <f>'23년(세부_실적)'!P689</f>
        <v>8711</v>
      </c>
      <c r="Q575" s="688">
        <f>'23년(세부_실적)'!Q689</f>
        <v>20.754999999999995</v>
      </c>
      <c r="R575" s="575">
        <f>'23년(세부_실적)'!R689</f>
        <v>180.79680500000001</v>
      </c>
    </row>
    <row r="576" spans="2:18" outlineLevel="1">
      <c r="B576" s="691">
        <f>'23년(세부_실적)'!B691</f>
        <v>0</v>
      </c>
      <c r="C576" s="691">
        <f>'23년(세부_실적)'!C691</f>
        <v>0</v>
      </c>
      <c r="D576" s="691">
        <f>'23년(세부_실적)'!D691</f>
        <v>0</v>
      </c>
      <c r="E576" s="677" t="str">
        <f>'23년(세부_실적)'!E691</f>
        <v>PN003ACW-CLASSIC(TW)</v>
      </c>
      <c r="F576" s="679">
        <f>'23년(세부_실적)'!F691</f>
        <v>0</v>
      </c>
      <c r="G576" s="679" t="str">
        <f>'23년(세부_실적)'!G691</f>
        <v>구</v>
      </c>
      <c r="H576" s="679" t="str">
        <f>'23년(세부_실적)'!H691</f>
        <v>QD</v>
      </c>
      <c r="I576" s="677">
        <f>'23년(세부_실적)'!I691</f>
        <v>0</v>
      </c>
      <c r="J576" s="681">
        <f>'23년(세부_실적)'!J691</f>
        <v>8750</v>
      </c>
      <c r="K576" s="677">
        <f>'23년(세부_실적)'!K691</f>
        <v>0</v>
      </c>
      <c r="L576" s="681">
        <f>'23년(세부_실적)'!L691</f>
        <v>8750</v>
      </c>
      <c r="M576" s="677">
        <f>'23년(세부_실적)'!M691</f>
        <v>0</v>
      </c>
      <c r="N576" s="681">
        <f>'23년(세부_실적)'!N691</f>
        <v>8750</v>
      </c>
      <c r="O576" s="677">
        <f>'23년(세부_실적)'!O691</f>
        <v>0</v>
      </c>
      <c r="P576" s="681">
        <f>'23년(세부_실적)'!P691</f>
        <v>8750</v>
      </c>
      <c r="Q576" s="688">
        <f>'23년(세부_실적)'!Q691</f>
        <v>0.52100000000000002</v>
      </c>
      <c r="R576" s="575">
        <f>'23년(세부_실적)'!R691</f>
        <v>4.5587499999999999</v>
      </c>
    </row>
    <row r="577" spans="2:18" outlineLevel="1">
      <c r="B577" s="691">
        <f>'23년(세부_실적)'!B692</f>
        <v>0</v>
      </c>
      <c r="C577" s="691">
        <f>'23년(세부_실적)'!C692</f>
        <v>0</v>
      </c>
      <c r="D577" s="691">
        <f>'23년(세부_실적)'!D692</f>
        <v>0</v>
      </c>
      <c r="E577" s="795" t="str">
        <f>'23년(세부_실적)'!E692</f>
        <v>PN003ACW-CLASSIC(EU)</v>
      </c>
      <c r="F577" s="737">
        <f>'23년(세부_실적)'!F692</f>
        <v>0</v>
      </c>
      <c r="G577" s="737" t="str">
        <f>'23년(세부_실적)'!G692</f>
        <v>구</v>
      </c>
      <c r="H577" s="737" t="str">
        <f>'23년(세부_실적)'!H692</f>
        <v>QD</v>
      </c>
      <c r="I577" s="795">
        <f>'23년(세부_실적)'!I692</f>
        <v>0</v>
      </c>
      <c r="J577" s="741">
        <f>'23년(세부_실적)'!J692</f>
        <v>8750</v>
      </c>
      <c r="K577" s="795">
        <f>'23년(세부_실적)'!K692</f>
        <v>0</v>
      </c>
      <c r="L577" s="741">
        <f>'23년(세부_실적)'!L692</f>
        <v>8750</v>
      </c>
      <c r="M577" s="795">
        <f>'23년(세부_실적)'!M692</f>
        <v>0</v>
      </c>
      <c r="N577" s="741">
        <f>'23년(세부_실적)'!N692</f>
        <v>8750</v>
      </c>
      <c r="O577" s="795">
        <f>'23년(세부_실적)'!O692</f>
        <v>0</v>
      </c>
      <c r="P577" s="741">
        <f>'23년(세부_실적)'!P692</f>
        <v>8750</v>
      </c>
      <c r="Q577" s="742">
        <f>'23년(세부_실적)'!Q692</f>
        <v>0.64100000000000001</v>
      </c>
      <c r="R577" s="576">
        <f>'23년(세부_실적)'!R692</f>
        <v>5.6087499999999997</v>
      </c>
    </row>
    <row r="578" spans="2:18" outlineLevel="1">
      <c r="B578" s="691">
        <f>'23년(세부_실적)'!B694</f>
        <v>0</v>
      </c>
      <c r="C578" s="691">
        <f>'23년(세부_실적)'!C694</f>
        <v>0</v>
      </c>
      <c r="D578" s="691">
        <f>'23년(세부_실적)'!D694</f>
        <v>0</v>
      </c>
      <c r="E578" s="795" t="str">
        <f>'23년(세부_실적)'!E694</f>
        <v>PN003ACW-CLASSIC(JP)</v>
      </c>
      <c r="F578" s="737">
        <f>'23년(세부_실적)'!F694</f>
        <v>0</v>
      </c>
      <c r="G578" s="737" t="str">
        <f>'23년(세부_실적)'!G694</f>
        <v>구</v>
      </c>
      <c r="H578" s="737" t="str">
        <f>'23년(세부_실적)'!H694</f>
        <v>QD</v>
      </c>
      <c r="I578" s="795">
        <f>'23년(세부_실적)'!I694</f>
        <v>0</v>
      </c>
      <c r="J578" s="741">
        <f>'23년(세부_실적)'!J694</f>
        <v>8882</v>
      </c>
      <c r="K578" s="795">
        <f>'23년(세부_실적)'!K694</f>
        <v>0</v>
      </c>
      <c r="L578" s="741">
        <f>'23년(세부_실적)'!L694</f>
        <v>8882</v>
      </c>
      <c r="M578" s="795">
        <f>'23년(세부_실적)'!M694</f>
        <v>0</v>
      </c>
      <c r="N578" s="741">
        <f>'23년(세부_실적)'!N694</f>
        <v>8882</v>
      </c>
      <c r="O578" s="795">
        <f>'23년(세부_실적)'!O694</f>
        <v>0</v>
      </c>
      <c r="P578" s="741">
        <f>'23년(세부_실적)'!P694</f>
        <v>8882</v>
      </c>
      <c r="Q578" s="742">
        <f>'23년(세부_실적)'!Q694</f>
        <v>0.5</v>
      </c>
      <c r="R578" s="576">
        <f>'23년(세부_실적)'!R694</f>
        <v>4.4409999999999998</v>
      </c>
    </row>
    <row r="579" spans="2:18" outlineLevel="1">
      <c r="B579" s="691">
        <f>'23년(세부_실적)'!B695</f>
        <v>0</v>
      </c>
      <c r="C579" s="691">
        <f>'23년(세부_실적)'!C695</f>
        <v>0</v>
      </c>
      <c r="D579" s="691">
        <f>'23년(세부_실적)'!D695</f>
        <v>0</v>
      </c>
      <c r="E579" s="677" t="str">
        <f>'23년(세부_실적)'!E695</f>
        <v>PN003ACW-CLASSIC(MY)</v>
      </c>
      <c r="F579" s="679">
        <f>'23년(세부_실적)'!F695</f>
        <v>0</v>
      </c>
      <c r="G579" s="679" t="str">
        <f>'23년(세부_실적)'!G695</f>
        <v>구</v>
      </c>
      <c r="H579" s="679" t="str">
        <f>'23년(세부_실적)'!H695</f>
        <v>QD</v>
      </c>
      <c r="I579" s="677">
        <f>'23년(세부_실적)'!I695</f>
        <v>0</v>
      </c>
      <c r="J579" s="868">
        <f>'23년(세부_실적)'!J695</f>
        <v>8750</v>
      </c>
      <c r="K579" s="677">
        <f>'23년(세부_실적)'!K695</f>
        <v>0</v>
      </c>
      <c r="L579" s="681">
        <f>'23년(세부_실적)'!L695</f>
        <v>8750</v>
      </c>
      <c r="M579" s="677">
        <f>'23년(세부_실적)'!M695</f>
        <v>0</v>
      </c>
      <c r="N579" s="681">
        <f>'23년(세부_실적)'!N695</f>
        <v>8750</v>
      </c>
      <c r="O579" s="677">
        <f>'23년(세부_실적)'!O695</f>
        <v>0</v>
      </c>
      <c r="P579" s="681">
        <f>'23년(세부_실적)'!P695</f>
        <v>8750</v>
      </c>
      <c r="Q579" s="688">
        <f>'23년(세부_실적)'!Q695</f>
        <v>3.4429999999999996</v>
      </c>
      <c r="R579" s="575">
        <f>'23년(세부_실적)'!R695</f>
        <v>30.126249999999999</v>
      </c>
    </row>
    <row r="580" spans="2:18" outlineLevel="1">
      <c r="B580" s="691">
        <f>'23년(세부_실적)'!B696</f>
        <v>0</v>
      </c>
      <c r="C580" s="691">
        <f>'23년(세부_실적)'!C696</f>
        <v>0</v>
      </c>
      <c r="D580" s="691">
        <f>'23년(세부_실적)'!D696</f>
        <v>0</v>
      </c>
      <c r="E580" s="781" t="str">
        <f>'23년(세부_실적)'!E696</f>
        <v>PN002ACW-CHARGER</v>
      </c>
      <c r="F580" s="757">
        <f>'23년(세부_실적)'!F696</f>
        <v>0</v>
      </c>
      <c r="G580" s="757" t="str">
        <f>'23년(세부_실적)'!G696</f>
        <v>구</v>
      </c>
      <c r="H580" s="757" t="str">
        <f>'23년(세부_실적)'!H696</f>
        <v>SY</v>
      </c>
      <c r="I580" s="781">
        <f>'23년(세부_실적)'!I696</f>
        <v>0</v>
      </c>
      <c r="J580" s="782">
        <f>'23년(세부_실적)'!J696</f>
        <v>11755</v>
      </c>
      <c r="K580" s="781">
        <f>'23년(세부_실적)'!K696</f>
        <v>0</v>
      </c>
      <c r="L580" s="782">
        <f>'23년(세부_실적)'!L696</f>
        <v>11755</v>
      </c>
      <c r="M580" s="781">
        <f>'23년(세부_실적)'!M696</f>
        <v>0</v>
      </c>
      <c r="N580" s="782">
        <f>'23년(세부_실적)'!N696</f>
        <v>11755</v>
      </c>
      <c r="O580" s="781">
        <f>'23년(세부_실적)'!O696</f>
        <v>0</v>
      </c>
      <c r="P580" s="782">
        <f>'23년(세부_실적)'!P696</f>
        <v>11755</v>
      </c>
      <c r="Q580" s="783">
        <f>'23년(세부_실적)'!Q696</f>
        <v>0</v>
      </c>
      <c r="R580" s="581">
        <f>'23년(세부_실적)'!R696</f>
        <v>0</v>
      </c>
    </row>
    <row r="581" spans="2:18" outlineLevel="1">
      <c r="B581" s="691">
        <f>'23년(세부_실적)'!B697</f>
        <v>0</v>
      </c>
      <c r="C581" s="691">
        <f>'23년(세부_실적)'!C697</f>
        <v>0</v>
      </c>
      <c r="D581" s="691">
        <f>'23년(세부_실적)'!D697</f>
        <v>0</v>
      </c>
      <c r="E581" s="677" t="str">
        <f>'23년(세부_실적)'!E697</f>
        <v>PN002ACW-CHARGER(A)</v>
      </c>
      <c r="F581" s="679">
        <f>'23년(세부_실적)'!F697</f>
        <v>0</v>
      </c>
      <c r="G581" s="679" t="str">
        <f>'23년(세부_실적)'!G697</f>
        <v>구</v>
      </c>
      <c r="H581" s="679" t="str">
        <f>'23년(세부_실적)'!H697</f>
        <v>SY</v>
      </c>
      <c r="I581" s="677">
        <f>'23년(세부_실적)'!I697</f>
        <v>0</v>
      </c>
      <c r="J581" s="681">
        <f>'23년(세부_실적)'!J697</f>
        <v>11137</v>
      </c>
      <c r="K581" s="677">
        <f>'23년(세부_실적)'!K697</f>
        <v>0</v>
      </c>
      <c r="L581" s="681">
        <f>'23년(세부_실적)'!L697</f>
        <v>11137</v>
      </c>
      <c r="M581" s="677">
        <f>'23년(세부_실적)'!M697</f>
        <v>0</v>
      </c>
      <c r="N581" s="681">
        <f>'23년(세부_실적)'!N697</f>
        <v>11137</v>
      </c>
      <c r="O581" s="677">
        <f>'23년(세부_실적)'!O697</f>
        <v>0</v>
      </c>
      <c r="P581" s="681">
        <f>'23년(세부_실적)'!P697</f>
        <v>11137</v>
      </c>
      <c r="Q581" s="688">
        <f>'23년(세부_실적)'!Q697</f>
        <v>0</v>
      </c>
      <c r="R581" s="575">
        <f>'23년(세부_실적)'!R697</f>
        <v>0</v>
      </c>
    </row>
    <row r="582" spans="2:18" outlineLevel="1">
      <c r="B582" s="691">
        <f>'23년(세부_실적)'!B698</f>
        <v>0</v>
      </c>
      <c r="C582" s="691">
        <f>'23년(세부_실적)'!C698</f>
        <v>0</v>
      </c>
      <c r="D582" s="691">
        <f>'23년(세부_실적)'!D698</f>
        <v>0</v>
      </c>
      <c r="E582" s="795" t="str">
        <f>'23년(세부_실적)'!E698</f>
        <v>PN002ACW-KEY</v>
      </c>
      <c r="F582" s="737">
        <f>'23년(세부_실적)'!F698</f>
        <v>0</v>
      </c>
      <c r="G582" s="737" t="str">
        <f>'23년(세부_실적)'!G698</f>
        <v>구</v>
      </c>
      <c r="H582" s="737" t="str">
        <f>'23년(세부_실적)'!H698</f>
        <v>SY</v>
      </c>
      <c r="I582" s="795">
        <f>'23년(세부_실적)'!I698</f>
        <v>0</v>
      </c>
      <c r="J582" s="741">
        <f>'23년(세부_실적)'!J698</f>
        <v>8250</v>
      </c>
      <c r="K582" s="795">
        <f>'23년(세부_실적)'!K698</f>
        <v>0</v>
      </c>
      <c r="L582" s="741">
        <f>'23년(세부_실적)'!L698</f>
        <v>8250</v>
      </c>
      <c r="M582" s="795">
        <f>'23년(세부_실적)'!M698</f>
        <v>0</v>
      </c>
      <c r="N582" s="741">
        <f>'23년(세부_실적)'!N698</f>
        <v>8250</v>
      </c>
      <c r="O582" s="795">
        <f>'23년(세부_실적)'!O698</f>
        <v>0</v>
      </c>
      <c r="P582" s="741">
        <f>'23년(세부_실적)'!P698</f>
        <v>8250</v>
      </c>
      <c r="Q582" s="742">
        <f>'23년(세부_실적)'!Q698</f>
        <v>0</v>
      </c>
      <c r="R582" s="576">
        <f>'23년(세부_실적)'!R698</f>
        <v>0</v>
      </c>
    </row>
    <row r="583" spans="2:18" outlineLevel="1">
      <c r="B583" s="691">
        <f>'23년(세부_실적)'!B701</f>
        <v>0</v>
      </c>
      <c r="C583" s="691">
        <f>'23년(세부_실적)'!C701</f>
        <v>0</v>
      </c>
      <c r="D583" s="691">
        <f>'23년(세부_실적)'!D701</f>
        <v>0</v>
      </c>
      <c r="E583" s="677" t="str">
        <f>'23년(세부_실적)'!E701</f>
        <v>PNC03ACW-VF</v>
      </c>
      <c r="F583" s="679">
        <f>'23년(세부_실적)'!F701</f>
        <v>0</v>
      </c>
      <c r="G583" s="689" t="str">
        <f>'23년(세부_실적)'!G701</f>
        <v>신</v>
      </c>
      <c r="H583" s="679" t="str">
        <f>'23년(세부_실적)'!H701</f>
        <v>SY</v>
      </c>
      <c r="I583" s="677">
        <f>'23년(세부_실적)'!I701</f>
        <v>0</v>
      </c>
      <c r="J583" s="868">
        <f>'23년(세부_실적)'!J701</f>
        <v>7322</v>
      </c>
      <c r="K583" s="677">
        <f>'23년(세부_실적)'!K701</f>
        <v>0</v>
      </c>
      <c r="L583" s="681">
        <f>'23년(세부_실적)'!L701</f>
        <v>7322</v>
      </c>
      <c r="M583" s="677">
        <f>'23년(세부_실적)'!M701</f>
        <v>0</v>
      </c>
      <c r="N583" s="681">
        <f>'23년(세부_실적)'!N701</f>
        <v>7322</v>
      </c>
      <c r="O583" s="677">
        <f>'23년(세부_실적)'!O701</f>
        <v>0</v>
      </c>
      <c r="P583" s="681">
        <f>'23년(세부_실적)'!P701</f>
        <v>7322</v>
      </c>
      <c r="Q583" s="688">
        <f>'23년(세부_실적)'!Q701</f>
        <v>2.2159999999999997</v>
      </c>
      <c r="R583" s="575">
        <f>'23년(세부_실적)'!R701</f>
        <v>16.225552</v>
      </c>
    </row>
    <row r="584" spans="2:18" outlineLevel="1">
      <c r="B584" s="691">
        <f>'23년(세부_실적)'!B703</f>
        <v>0</v>
      </c>
      <c r="C584" s="691">
        <f>'23년(세부_실적)'!C703</f>
        <v>0</v>
      </c>
      <c r="D584" s="691">
        <f>'23년(세부_실적)'!D703</f>
        <v>0</v>
      </c>
      <c r="E584" s="677" t="str">
        <f>'23년(세부_실적)'!E703</f>
        <v>PNC04ACW-VF</v>
      </c>
      <c r="F584" s="679">
        <f>'23년(세부_실적)'!F703</f>
        <v>0</v>
      </c>
      <c r="G584" s="689" t="str">
        <f>'23년(세부_실적)'!G703</f>
        <v>신</v>
      </c>
      <c r="H584" s="679" t="str">
        <f>'23년(세부_실적)'!H703</f>
        <v>SY</v>
      </c>
      <c r="I584" s="677">
        <f>'23년(세부_실적)'!I703</f>
        <v>0</v>
      </c>
      <c r="J584" s="681">
        <f>'23년(세부_실적)'!J703</f>
        <v>8368</v>
      </c>
      <c r="K584" s="677">
        <f>'23년(세부_실적)'!K703</f>
        <v>0</v>
      </c>
      <c r="L584" s="681">
        <f>'23년(세부_실적)'!L703</f>
        <v>8368</v>
      </c>
      <c r="M584" s="677">
        <f>'23년(세부_실적)'!M703</f>
        <v>0</v>
      </c>
      <c r="N584" s="681">
        <f>'23년(세부_실적)'!N703</f>
        <v>8368</v>
      </c>
      <c r="O584" s="677">
        <f>'23년(세부_실적)'!O703</f>
        <v>0</v>
      </c>
      <c r="P584" s="681">
        <f>'23년(세부_실적)'!P703</f>
        <v>8368</v>
      </c>
      <c r="Q584" s="688">
        <f>'23년(세부_실적)'!Q703</f>
        <v>2.903</v>
      </c>
      <c r="R584" s="575">
        <f>'23년(세부_실적)'!R703</f>
        <v>24.292303999999998</v>
      </c>
    </row>
    <row r="585" spans="2:18" outlineLevel="1">
      <c r="B585" s="691">
        <f>'23년(세부_실적)'!B704</f>
        <v>0</v>
      </c>
      <c r="C585" s="691">
        <f>'23년(세부_실적)'!C704</f>
        <v>0</v>
      </c>
      <c r="D585" s="691">
        <f>'23년(세부_실적)'!D704</f>
        <v>0</v>
      </c>
      <c r="E585" s="677" t="str">
        <f>'23년(세부_실적)'!E704</f>
        <v>PNC06ACW-VF</v>
      </c>
      <c r="F585" s="679">
        <f>'23년(세부_실적)'!F704</f>
        <v>0</v>
      </c>
      <c r="G585" s="689" t="str">
        <f>'23년(세부_실적)'!G704</f>
        <v>신</v>
      </c>
      <c r="H585" s="679" t="str">
        <f>'23년(세부_실적)'!H704</f>
        <v>SY</v>
      </c>
      <c r="I585" s="677">
        <f>'23년(세부_실적)'!I704</f>
        <v>0</v>
      </c>
      <c r="J585" s="681">
        <f>'23년(세부_실적)'!J704</f>
        <v>6999</v>
      </c>
      <c r="K585" s="677">
        <f>'23년(세부_실적)'!K704</f>
        <v>0</v>
      </c>
      <c r="L585" s="681">
        <f>'23년(세부_실적)'!L704</f>
        <v>6999</v>
      </c>
      <c r="M585" s="677">
        <f>'23년(세부_실적)'!M704</f>
        <v>0</v>
      </c>
      <c r="N585" s="681">
        <f>'23년(세부_실적)'!N704</f>
        <v>6999</v>
      </c>
      <c r="O585" s="677">
        <f>'23년(세부_실적)'!O704</f>
        <v>0</v>
      </c>
      <c r="P585" s="681">
        <f>'23년(세부_실적)'!P704</f>
        <v>6999</v>
      </c>
      <c r="Q585" s="688">
        <f>'23년(세부_실적)'!Q704</f>
        <v>3.153</v>
      </c>
      <c r="R585" s="575">
        <f>'23년(세부_실적)'!R704</f>
        <v>22.067847</v>
      </c>
    </row>
    <row r="586" spans="2:18" outlineLevel="1">
      <c r="B586" s="691">
        <f>'23년(세부_실적)'!B705</f>
        <v>0</v>
      </c>
      <c r="C586" s="691">
        <f>'23년(세부_실적)'!C705</f>
        <v>0</v>
      </c>
      <c r="D586" s="691">
        <f>'23년(세부_실적)'!D705</f>
        <v>0</v>
      </c>
      <c r="E586" s="677" t="str">
        <f>'23년(세부_실적)'!E705</f>
        <v>PNC08ACW-VF</v>
      </c>
      <c r="F586" s="679">
        <f>'23년(세부_실적)'!F705</f>
        <v>0</v>
      </c>
      <c r="G586" s="689" t="str">
        <f>'23년(세부_실적)'!G705</f>
        <v>신</v>
      </c>
      <c r="H586" s="679" t="str">
        <f>'23년(세부_실적)'!H705</f>
        <v>SY</v>
      </c>
      <c r="I586" s="677">
        <f>'23년(세부_실적)'!I705</f>
        <v>0</v>
      </c>
      <c r="J586" s="868">
        <f>'23년(세부_실적)'!J705</f>
        <v>7188</v>
      </c>
      <c r="K586" s="677">
        <f>'23년(세부_실적)'!K705</f>
        <v>0</v>
      </c>
      <c r="L586" s="681">
        <f>'23년(세부_실적)'!L705</f>
        <v>7188</v>
      </c>
      <c r="M586" s="677">
        <f>'23년(세부_실적)'!M705</f>
        <v>0</v>
      </c>
      <c r="N586" s="681">
        <f>'23년(세부_실적)'!N705</f>
        <v>7188</v>
      </c>
      <c r="O586" s="677">
        <f>'23년(세부_실적)'!O705</f>
        <v>0</v>
      </c>
      <c r="P586" s="681">
        <f>'23년(세부_실적)'!P705</f>
        <v>7188</v>
      </c>
      <c r="Q586" s="688">
        <f>'23년(세부_실적)'!Q705</f>
        <v>37.754999999999995</v>
      </c>
      <c r="R586" s="575">
        <f>'23년(세부_실적)'!R705</f>
        <v>271.38293999999996</v>
      </c>
    </row>
    <row r="587" spans="2:18" outlineLevel="1">
      <c r="B587" s="691">
        <f>'23년(세부_실적)'!B708</f>
        <v>0</v>
      </c>
      <c r="C587" s="691">
        <f>'23년(세부_실적)'!C708</f>
        <v>0</v>
      </c>
      <c r="D587" s="691">
        <f>'23년(세부_실적)'!D708</f>
        <v>0</v>
      </c>
      <c r="E587" s="691" t="str">
        <f>'23년(세부_실적)'!E708</f>
        <v>PN018ACW-VF</v>
      </c>
      <c r="F587" s="690">
        <f>'23년(세부_실적)'!F708</f>
        <v>0</v>
      </c>
      <c r="G587" s="690" t="str">
        <f>'23년(세부_실적)'!G708</f>
        <v>구</v>
      </c>
      <c r="H587" s="690" t="str">
        <f>'23년(세부_실적)'!H708</f>
        <v>SY</v>
      </c>
      <c r="I587" s="691">
        <f>'23년(세부_실적)'!I708</f>
        <v>0</v>
      </c>
      <c r="J587" s="863">
        <f>'23년(세부_실적)'!J708</f>
        <v>13528</v>
      </c>
      <c r="K587" s="691">
        <f>'23년(세부_실적)'!K708</f>
        <v>0</v>
      </c>
      <c r="L587" s="863">
        <f>'23년(세부_실적)'!L708</f>
        <v>13528</v>
      </c>
      <c r="M587" s="691">
        <f>'23년(세부_실적)'!M708</f>
        <v>0</v>
      </c>
      <c r="N587" s="863">
        <f>'23년(세부_실적)'!N708</f>
        <v>13528</v>
      </c>
      <c r="O587" s="691">
        <f>'23년(세부_실적)'!O708</f>
        <v>0</v>
      </c>
      <c r="P587" s="863">
        <f>'23년(세부_실적)'!P708</f>
        <v>13528</v>
      </c>
      <c r="Q587" s="833">
        <f>'23년(세부_실적)'!Q708</f>
        <v>0</v>
      </c>
      <c r="R587" s="598">
        <f>'23년(세부_실적)'!R708</f>
        <v>0</v>
      </c>
    </row>
    <row r="588" spans="2:18" outlineLevel="1">
      <c r="B588" s="691">
        <f>'23년(세부_실적)'!B709</f>
        <v>0</v>
      </c>
      <c r="C588" s="691">
        <f>'23년(세부_실적)'!C709</f>
        <v>0</v>
      </c>
      <c r="D588" s="691">
        <f>'23년(세부_실적)'!D709</f>
        <v>0</v>
      </c>
      <c r="E588" s="928" t="str">
        <f>'23년(세부_실적)'!E709</f>
        <v>PN018ACW-VF(A)</v>
      </c>
      <c r="F588" s="929">
        <f>'23년(세부_실적)'!F709</f>
        <v>0</v>
      </c>
      <c r="G588" s="737" t="str">
        <f>'23년(세부_실적)'!G709</f>
        <v>구</v>
      </c>
      <c r="H588" s="929" t="str">
        <f>'23년(세부_실적)'!H709</f>
        <v>SY</v>
      </c>
      <c r="I588" s="928">
        <f>'23년(세부_실적)'!I709</f>
        <v>0</v>
      </c>
      <c r="J588" s="930">
        <f>'23년(세부_실적)'!J709</f>
        <v>14646</v>
      </c>
      <c r="K588" s="928">
        <f>'23년(세부_실적)'!K709</f>
        <v>0</v>
      </c>
      <c r="L588" s="930">
        <f>'23년(세부_실적)'!L709</f>
        <v>14646</v>
      </c>
      <c r="M588" s="928">
        <f>'23년(세부_실적)'!M709</f>
        <v>0</v>
      </c>
      <c r="N588" s="930">
        <f>'23년(세부_실적)'!N709</f>
        <v>14646</v>
      </c>
      <c r="O588" s="928">
        <f>'23년(세부_실적)'!O709</f>
        <v>0</v>
      </c>
      <c r="P588" s="930">
        <f>'23년(세부_실적)'!P709</f>
        <v>14646</v>
      </c>
      <c r="Q588" s="931">
        <f>'23년(세부_실적)'!Q709</f>
        <v>1.202</v>
      </c>
      <c r="R588" s="662">
        <f>'23년(세부_실적)'!R709</f>
        <v>17.604492</v>
      </c>
    </row>
    <row r="589" spans="2:18" outlineLevel="1">
      <c r="B589" s="691">
        <f>'23년(세부_실적)'!B710</f>
        <v>0</v>
      </c>
      <c r="C589" s="691">
        <f>'23년(세부_실적)'!C710</f>
        <v>0</v>
      </c>
      <c r="D589" s="691">
        <f>'23년(세부_실적)'!D710</f>
        <v>0</v>
      </c>
      <c r="E589" s="928" t="str">
        <f>'23년(세부_실적)'!E710</f>
        <v>PN018ACW-PLASMA</v>
      </c>
      <c r="F589" s="929">
        <f>'23년(세부_실적)'!F710</f>
        <v>0</v>
      </c>
      <c r="G589" s="737" t="str">
        <f>'23년(세부_실적)'!G710</f>
        <v>구</v>
      </c>
      <c r="H589" s="929" t="str">
        <f>'23년(세부_실적)'!H710</f>
        <v>SY</v>
      </c>
      <c r="I589" s="928">
        <f>'23년(세부_실적)'!I710</f>
        <v>0</v>
      </c>
      <c r="J589" s="930">
        <f>'23년(세부_실적)'!J710</f>
        <v>8772</v>
      </c>
      <c r="K589" s="928">
        <f>'23년(세부_실적)'!K710</f>
        <v>0</v>
      </c>
      <c r="L589" s="930">
        <f>'23년(세부_실적)'!L710</f>
        <v>8772</v>
      </c>
      <c r="M589" s="928">
        <f>'23년(세부_실적)'!M710</f>
        <v>0</v>
      </c>
      <c r="N589" s="930">
        <f>'23년(세부_실적)'!N710</f>
        <v>8772</v>
      </c>
      <c r="O589" s="928">
        <f>'23년(세부_실적)'!O710</f>
        <v>0</v>
      </c>
      <c r="P589" s="930">
        <f>'23년(세부_실적)'!P710</f>
        <v>8772</v>
      </c>
      <c r="Q589" s="931">
        <f>'23년(세부_실적)'!Q710</f>
        <v>1.3979999999999999</v>
      </c>
      <c r="R589" s="662">
        <f>'23년(세부_실적)'!R710</f>
        <v>12.263256</v>
      </c>
    </row>
    <row r="590" spans="2:18" outlineLevel="1">
      <c r="B590" s="691">
        <f>'23년(세부_실적)'!B711</f>
        <v>0</v>
      </c>
      <c r="C590" s="691">
        <f>'23년(세부_실적)'!C711</f>
        <v>0</v>
      </c>
      <c r="D590" s="691">
        <f>'23년(세부_실적)'!D711</f>
        <v>0</v>
      </c>
      <c r="E590" s="781" t="str">
        <f>'23년(세부_실적)'!E711</f>
        <v>PN019AWJ-V2</v>
      </c>
      <c r="F590" s="757">
        <f>'23년(세부_실적)'!F711</f>
        <v>0</v>
      </c>
      <c r="G590" s="757" t="str">
        <f>'23년(세부_실적)'!G711</f>
        <v>구</v>
      </c>
      <c r="H590" s="757" t="str">
        <f>'23년(세부_실적)'!H711</f>
        <v>SY</v>
      </c>
      <c r="I590" s="781">
        <f>'23년(세부_실적)'!I711</f>
        <v>0</v>
      </c>
      <c r="J590" s="782">
        <f>'23년(세부_실적)'!J711</f>
        <v>10511</v>
      </c>
      <c r="K590" s="781">
        <f>'23년(세부_실적)'!K711</f>
        <v>0</v>
      </c>
      <c r="L590" s="782">
        <f>'23년(세부_실적)'!L711</f>
        <v>10511</v>
      </c>
      <c r="M590" s="781">
        <f>'23년(세부_실적)'!M711</f>
        <v>0</v>
      </c>
      <c r="N590" s="782">
        <f>'23년(세부_실적)'!N711</f>
        <v>10511</v>
      </c>
      <c r="O590" s="781">
        <f>'23년(세부_실적)'!O711</f>
        <v>0</v>
      </c>
      <c r="P590" s="782">
        <f>'23년(세부_실적)'!P711</f>
        <v>10511</v>
      </c>
      <c r="Q590" s="783">
        <f>'23년(세부_실적)'!Q711</f>
        <v>0.11499999999999999</v>
      </c>
      <c r="R590" s="581">
        <f>'23년(세부_실적)'!R711</f>
        <v>1.2087650000000001</v>
      </c>
    </row>
    <row r="591" spans="2:18" outlineLevel="1">
      <c r="B591" s="691">
        <f>'23년(세부_실적)'!B712</f>
        <v>0</v>
      </c>
      <c r="C591" s="691">
        <f>'23년(세부_실적)'!C712</f>
        <v>0</v>
      </c>
      <c r="D591" s="691">
        <f>'23년(세부_실적)'!D712</f>
        <v>0</v>
      </c>
      <c r="E591" s="677" t="str">
        <f>'23년(세부_실적)'!E712</f>
        <v>PN020ACW-V2</v>
      </c>
      <c r="F591" s="679">
        <f>'23년(세부_실적)'!F712</f>
        <v>0</v>
      </c>
      <c r="G591" s="679" t="str">
        <f>'23년(세부_실적)'!G712</f>
        <v>구</v>
      </c>
      <c r="H591" s="679" t="str">
        <f>'23년(세부_실적)'!H712</f>
        <v>SY</v>
      </c>
      <c r="I591" s="677">
        <f>'23년(세부_실적)'!I712</f>
        <v>0</v>
      </c>
      <c r="J591" s="681">
        <f>'23년(세부_실적)'!J712</f>
        <v>11886</v>
      </c>
      <c r="K591" s="677">
        <f>'23년(세부_실적)'!K712</f>
        <v>0</v>
      </c>
      <c r="L591" s="681">
        <f>'23년(세부_실적)'!L712</f>
        <v>11886</v>
      </c>
      <c r="M591" s="677">
        <f>'23년(세부_실적)'!M712</f>
        <v>0</v>
      </c>
      <c r="N591" s="681">
        <f>'23년(세부_실적)'!N712</f>
        <v>11886</v>
      </c>
      <c r="O591" s="677">
        <f>'23년(세부_실적)'!O712</f>
        <v>0</v>
      </c>
      <c r="P591" s="681">
        <f>'23년(세부_실적)'!P712</f>
        <v>11886</v>
      </c>
      <c r="Q591" s="688">
        <f>'23년(세부_실적)'!Q712</f>
        <v>8.4409999999999989</v>
      </c>
      <c r="R591" s="575">
        <f>'23년(세부_실적)'!R712</f>
        <v>100.32972600000001</v>
      </c>
    </row>
    <row r="592" spans="2:18" outlineLevel="1">
      <c r="B592" s="691">
        <f>'23년(세부_실적)'!B713</f>
        <v>0</v>
      </c>
      <c r="C592" s="691">
        <f>'23년(세부_실적)'!C713</f>
        <v>0</v>
      </c>
      <c r="D592" s="691">
        <f>'23년(세부_실적)'!D713</f>
        <v>0</v>
      </c>
      <c r="E592" s="677" t="str">
        <f>'23년(세부_실적)'!E713</f>
        <v>PN020ACW-V2(A)</v>
      </c>
      <c r="F592" s="757">
        <f>'23년(세부_실적)'!F713</f>
        <v>0</v>
      </c>
      <c r="G592" s="757" t="str">
        <f>'23년(세부_실적)'!G713</f>
        <v>구</v>
      </c>
      <c r="H592" s="757" t="str">
        <f>'23년(세부_실적)'!H713</f>
        <v>SY</v>
      </c>
      <c r="I592" s="781">
        <f>'23년(세부_실적)'!I713</f>
        <v>0</v>
      </c>
      <c r="J592" s="782">
        <f>'23년(세부_실적)'!J713</f>
        <v>12837</v>
      </c>
      <c r="K592" s="781">
        <f>'23년(세부_실적)'!K713</f>
        <v>0</v>
      </c>
      <c r="L592" s="782">
        <f>'23년(세부_실적)'!L713</f>
        <v>12837</v>
      </c>
      <c r="M592" s="781">
        <f>'23년(세부_실적)'!M713</f>
        <v>0</v>
      </c>
      <c r="N592" s="782">
        <f>'23년(세부_실적)'!N713</f>
        <v>12837</v>
      </c>
      <c r="O592" s="781">
        <f>'23년(세부_실적)'!O713</f>
        <v>0</v>
      </c>
      <c r="P592" s="782">
        <f>'23년(세부_실적)'!P713</f>
        <v>12837</v>
      </c>
      <c r="Q592" s="783">
        <f>'23년(세부_실적)'!Q713</f>
        <v>2.8239999999999994</v>
      </c>
      <c r="R592" s="581">
        <f>'23년(세부_실적)'!R713</f>
        <v>36.251687999999994</v>
      </c>
    </row>
    <row r="593" spans="2:18" outlineLevel="1">
      <c r="B593" s="691">
        <f>'23년(세부_실적)'!B714</f>
        <v>0</v>
      </c>
      <c r="C593" s="691">
        <f>'23년(세부_실적)'!C714</f>
        <v>0</v>
      </c>
      <c r="D593" s="691">
        <f>'23년(세부_실적)'!D714</f>
        <v>0</v>
      </c>
      <c r="E593" s="795" t="str">
        <f>'23년(세부_실적)'!E714</f>
        <v>PN050ACW-VF</v>
      </c>
      <c r="F593" s="690">
        <f>'23년(세부_실적)'!F714</f>
        <v>0</v>
      </c>
      <c r="G593" s="738" t="str">
        <f>'23년(세부_실적)'!G714</f>
        <v>신</v>
      </c>
      <c r="H593" s="690" t="str">
        <f>'23년(세부_실적)'!H714</f>
        <v>SY</v>
      </c>
      <c r="I593" s="691">
        <f>'23년(세부_실적)'!I714</f>
        <v>0</v>
      </c>
      <c r="J593" s="863">
        <f>'23년(세부_실적)'!J714</f>
        <v>11211</v>
      </c>
      <c r="K593" s="691">
        <f>'23년(세부_실적)'!K714</f>
        <v>0</v>
      </c>
      <c r="L593" s="863">
        <f>'23년(세부_실적)'!L714</f>
        <v>11211</v>
      </c>
      <c r="M593" s="691">
        <f>'23년(세부_실적)'!M714</f>
        <v>0</v>
      </c>
      <c r="N593" s="863">
        <f>'23년(세부_실적)'!N714</f>
        <v>11211</v>
      </c>
      <c r="O593" s="691">
        <f>'23년(세부_실적)'!O714</f>
        <v>0</v>
      </c>
      <c r="P593" s="863">
        <f>'23년(세부_실적)'!P714</f>
        <v>11211</v>
      </c>
      <c r="Q593" s="833">
        <f>'23년(세부_실적)'!Q714</f>
        <v>74.525999999999996</v>
      </c>
      <c r="R593" s="598">
        <f>'23년(세부_실적)'!R714</f>
        <v>835.510986</v>
      </c>
    </row>
    <row r="594" spans="2:18" outlineLevel="1">
      <c r="B594" s="691">
        <f>'23년(세부_실적)'!B715</f>
        <v>0</v>
      </c>
      <c r="C594" s="691">
        <f>'23년(세부_실적)'!C715</f>
        <v>0</v>
      </c>
      <c r="D594" s="691">
        <f>'23년(세부_실적)'!D715</f>
        <v>0</v>
      </c>
      <c r="E594" s="677" t="str">
        <f>'23년(세부_실적)'!E715</f>
        <v>PN050ACW-VF(A)</v>
      </c>
      <c r="F594" s="679">
        <f>'23년(세부_실적)'!F715</f>
        <v>0</v>
      </c>
      <c r="G594" s="689" t="str">
        <f>'23년(세부_실적)'!G715</f>
        <v>신</v>
      </c>
      <c r="H594" s="679" t="str">
        <f>'23년(세부_실적)'!H715</f>
        <v>SY</v>
      </c>
      <c r="I594" s="677">
        <f>'23년(세부_실적)'!I715</f>
        <v>0</v>
      </c>
      <c r="J594" s="681">
        <f>'23년(세부_실적)'!J715</f>
        <v>18110</v>
      </c>
      <c r="K594" s="677">
        <f>'23년(세부_실적)'!K715</f>
        <v>0</v>
      </c>
      <c r="L594" s="681">
        <f>'23년(세부_실적)'!L715</f>
        <v>18110</v>
      </c>
      <c r="M594" s="677">
        <f>'23년(세부_실적)'!M715</f>
        <v>0</v>
      </c>
      <c r="N594" s="681">
        <f>'23년(세부_실적)'!N715</f>
        <v>18110</v>
      </c>
      <c r="O594" s="677">
        <f>'23년(세부_실적)'!O715</f>
        <v>0</v>
      </c>
      <c r="P594" s="681">
        <f>'23년(세부_실적)'!P715</f>
        <v>18110</v>
      </c>
      <c r="Q594" s="688">
        <f>'23년(세부_실적)'!Q715</f>
        <v>5.6150000000000002</v>
      </c>
      <c r="R594" s="575">
        <f>'23년(세부_실적)'!R715</f>
        <v>101.68764999999999</v>
      </c>
    </row>
    <row r="595" spans="2:18" outlineLevel="1">
      <c r="B595" s="691">
        <f>'23년(세부_실적)'!B716</f>
        <v>0</v>
      </c>
      <c r="C595" s="691">
        <f>'23년(세부_실적)'!C716</f>
        <v>0</v>
      </c>
      <c r="D595" s="691">
        <f>'23년(세부_실적)'!D716</f>
        <v>0</v>
      </c>
      <c r="E595" s="691" t="str">
        <f>'23년(세부_실적)'!E716</f>
        <v>PN050ACW-AMKEY</v>
      </c>
      <c r="F595" s="690">
        <f>'23년(세부_실적)'!F716</f>
        <v>0</v>
      </c>
      <c r="G595" s="925" t="str">
        <f>'23년(세부_실적)'!G716</f>
        <v>신</v>
      </c>
      <c r="H595" s="690" t="str">
        <f>'23년(세부_실적)'!H716</f>
        <v>SY</v>
      </c>
      <c r="I595" s="691">
        <f>'23년(세부_실적)'!I716</f>
        <v>0</v>
      </c>
      <c r="J595" s="863">
        <f>'23년(세부_실적)'!J716</f>
        <v>2733</v>
      </c>
      <c r="K595" s="691">
        <f>'23년(세부_실적)'!K716</f>
        <v>0</v>
      </c>
      <c r="L595" s="863">
        <f>'23년(세부_실적)'!L716</f>
        <v>2733</v>
      </c>
      <c r="M595" s="691">
        <f>'23년(세부_실적)'!M716</f>
        <v>0</v>
      </c>
      <c r="N595" s="863">
        <f>'23년(세부_실적)'!N716</f>
        <v>2733</v>
      </c>
      <c r="O595" s="691">
        <f>'23년(세부_실적)'!O716</f>
        <v>0</v>
      </c>
      <c r="P595" s="863">
        <f>'23년(세부_실적)'!P716</f>
        <v>2733</v>
      </c>
      <c r="Q595" s="833">
        <f>'23년(세부_실적)'!Q716</f>
        <v>59.103000000000009</v>
      </c>
      <c r="R595" s="598">
        <f>'23년(세부_실적)'!R716</f>
        <v>161.52849899999998</v>
      </c>
    </row>
    <row r="596" spans="2:18" outlineLevel="1">
      <c r="B596" s="691">
        <f>'23년(세부_실적)'!B718</f>
        <v>0</v>
      </c>
      <c r="C596" s="691">
        <f>'23년(세부_실적)'!C718</f>
        <v>0</v>
      </c>
      <c r="D596" s="691">
        <f>'23년(세부_실적)'!D718</f>
        <v>0</v>
      </c>
      <c r="E596" s="677" t="str">
        <f>'23년(세부_실적)'!E718</f>
        <v>PI500DCW-V2</v>
      </c>
      <c r="F596" s="679">
        <f>'23년(세부_실적)'!F718</f>
        <v>0</v>
      </c>
      <c r="G596" s="689" t="str">
        <f>'23년(세부_실적)'!G718</f>
        <v>신</v>
      </c>
      <c r="H596" s="679" t="str">
        <f>'23년(세부_실적)'!H718</f>
        <v>SY</v>
      </c>
      <c r="I596" s="677">
        <f>'23년(세부_실적)'!I718</f>
        <v>0</v>
      </c>
      <c r="J596" s="868">
        <f>'23년(세부_실적)'!J718</f>
        <v>23814</v>
      </c>
      <c r="K596" s="677">
        <f>'23년(세부_실적)'!K718</f>
        <v>0</v>
      </c>
      <c r="L596" s="681">
        <f>'23년(세부_실적)'!L718</f>
        <v>23814</v>
      </c>
      <c r="M596" s="677">
        <f>'23년(세부_실적)'!M718</f>
        <v>0</v>
      </c>
      <c r="N596" s="681">
        <f>'23년(세부_실적)'!N718</f>
        <v>23814</v>
      </c>
      <c r="O596" s="677">
        <f>'23년(세부_실적)'!O718</f>
        <v>0</v>
      </c>
      <c r="P596" s="681">
        <f>'23년(세부_실적)'!P718</f>
        <v>23814</v>
      </c>
      <c r="Q596" s="688">
        <f>'23년(세부_실적)'!Q718</f>
        <v>1.9980000000000002</v>
      </c>
      <c r="R596" s="575">
        <f>'23년(세부_실적)'!R718</f>
        <v>47.580371999999997</v>
      </c>
    </row>
    <row r="597" spans="2:18" outlineLevel="1">
      <c r="B597" s="691">
        <f>'23년(세부_실적)'!B719</f>
        <v>0</v>
      </c>
      <c r="C597" s="691">
        <f>'23년(세부_실적)'!C719</f>
        <v>0</v>
      </c>
      <c r="D597" s="691">
        <f>'23년(세부_실적)'!D719</f>
        <v>0</v>
      </c>
      <c r="E597" s="677" t="str">
        <f>'23년(세부_실적)'!E719</f>
        <v>PN050DCW-V2</v>
      </c>
      <c r="F597" s="679">
        <f>'23년(세부_실적)'!F719</f>
        <v>0</v>
      </c>
      <c r="G597" s="689" t="str">
        <f>'23년(세부_실적)'!G719</f>
        <v>신</v>
      </c>
      <c r="H597" s="679" t="str">
        <f>'23년(세부_실적)'!H719</f>
        <v>SY</v>
      </c>
      <c r="I597" s="677">
        <f>'23년(세부_실적)'!I719</f>
        <v>0</v>
      </c>
      <c r="J597" s="868">
        <f>'23년(세부_실적)'!J719</f>
        <v>12241</v>
      </c>
      <c r="K597" s="677">
        <f>'23년(세부_실적)'!K719</f>
        <v>0</v>
      </c>
      <c r="L597" s="681">
        <f>'23년(세부_실적)'!L719</f>
        <v>12241</v>
      </c>
      <c r="M597" s="677">
        <f>'23년(세부_실적)'!M719</f>
        <v>0</v>
      </c>
      <c r="N597" s="681">
        <f>'23년(세부_실적)'!N719</f>
        <v>12241</v>
      </c>
      <c r="O597" s="677">
        <f>'23년(세부_실적)'!O719</f>
        <v>0</v>
      </c>
      <c r="P597" s="681">
        <f>'23년(세부_실적)'!P719</f>
        <v>12241</v>
      </c>
      <c r="Q597" s="688">
        <f>'23년(세부_실적)'!Q719</f>
        <v>2.004</v>
      </c>
      <c r="R597" s="575">
        <f>'23년(세부_실적)'!R719</f>
        <v>24.530963999999997</v>
      </c>
    </row>
    <row r="598" spans="2:18" outlineLevel="1">
      <c r="B598" s="691">
        <f>'23년(세부_실적)'!B720</f>
        <v>0</v>
      </c>
      <c r="C598" s="691">
        <f>'23년(세부_실적)'!C720</f>
        <v>0</v>
      </c>
      <c r="D598" s="691">
        <f>'23년(세부_실적)'!D720</f>
        <v>0</v>
      </c>
      <c r="E598" s="677" t="str">
        <f>'23년(세부_실적)'!E720</f>
        <v>PN050DCW-FILTER</v>
      </c>
      <c r="F598" s="679">
        <f>'23년(세부_실적)'!F720</f>
        <v>0</v>
      </c>
      <c r="G598" s="689" t="str">
        <f>'23년(세부_실적)'!G720</f>
        <v>신</v>
      </c>
      <c r="H598" s="679" t="str">
        <f>'23년(세부_실적)'!H720</f>
        <v>SY</v>
      </c>
      <c r="I598" s="677">
        <f>'23년(세부_실적)'!I720</f>
        <v>0</v>
      </c>
      <c r="J598" s="868">
        <f>'23년(세부_실적)'!J720</f>
        <v>2059</v>
      </c>
      <c r="K598" s="677">
        <f>'23년(세부_실적)'!K720</f>
        <v>0</v>
      </c>
      <c r="L598" s="681">
        <f>'23년(세부_실적)'!L720</f>
        <v>2059</v>
      </c>
      <c r="M598" s="677">
        <f>'23년(세부_실적)'!M720</f>
        <v>0</v>
      </c>
      <c r="N598" s="681">
        <f>'23년(세부_실적)'!N720</f>
        <v>2059</v>
      </c>
      <c r="O598" s="677">
        <f>'23년(세부_실적)'!O720</f>
        <v>0</v>
      </c>
      <c r="P598" s="681">
        <f>'23년(세부_실적)'!P720</f>
        <v>2059</v>
      </c>
      <c r="Q598" s="688">
        <f>'23년(세부_실적)'!Q720</f>
        <v>1.9969999999999999</v>
      </c>
      <c r="R598" s="575">
        <f>'23년(세부_실적)'!R720</f>
        <v>4.1118229999999993</v>
      </c>
    </row>
    <row r="599" spans="2:18" outlineLevel="1">
      <c r="B599" s="691">
        <f>'23년(세부_실적)'!B721</f>
        <v>0</v>
      </c>
      <c r="C599" s="691">
        <f>'23년(세부_실적)'!C721</f>
        <v>0</v>
      </c>
      <c r="D599" s="691">
        <f>'23년(세부_실적)'!D721</f>
        <v>0</v>
      </c>
      <c r="E599" s="691" t="str">
        <f>'23년(세부_실적)'!E721</f>
        <v>PN078AWJ-VF</v>
      </c>
      <c r="F599" s="690">
        <f>'23년(세부_실적)'!F721</f>
        <v>0</v>
      </c>
      <c r="G599" s="690" t="str">
        <f>'23년(세부_실적)'!G721</f>
        <v>구</v>
      </c>
      <c r="H599" s="690" t="str">
        <f>'23년(세부_실적)'!H721</f>
        <v>SY</v>
      </c>
      <c r="I599" s="691">
        <f>'23년(세부_실적)'!I721</f>
        <v>0</v>
      </c>
      <c r="J599" s="863">
        <f>'23년(세부_실적)'!J721</f>
        <v>8962</v>
      </c>
      <c r="K599" s="691">
        <f>'23년(세부_실적)'!K721</f>
        <v>0</v>
      </c>
      <c r="L599" s="863">
        <f>'23년(세부_실적)'!L721</f>
        <v>8962</v>
      </c>
      <c r="M599" s="691">
        <f>'23년(세부_실적)'!M721</f>
        <v>0</v>
      </c>
      <c r="N599" s="863">
        <f>'23년(세부_실적)'!N721</f>
        <v>8962</v>
      </c>
      <c r="O599" s="691">
        <f>'23년(세부_실적)'!O721</f>
        <v>0</v>
      </c>
      <c r="P599" s="863">
        <f>'23년(세부_실적)'!P721</f>
        <v>8962</v>
      </c>
      <c r="Q599" s="833">
        <f>'23년(세부_실적)'!Q721</f>
        <v>1.8000000000000002E-2</v>
      </c>
      <c r="R599" s="598">
        <f>'23년(세부_실적)'!R721</f>
        <v>0.16131600000000001</v>
      </c>
    </row>
    <row r="600" spans="2:18" outlineLevel="1">
      <c r="B600" s="691">
        <f>'23년(세부_실적)'!B722</f>
        <v>0</v>
      </c>
      <c r="C600" s="691">
        <f>'23년(세부_실적)'!C722</f>
        <v>0</v>
      </c>
      <c r="D600" s="691">
        <f>'23년(세부_실적)'!D722</f>
        <v>0</v>
      </c>
      <c r="E600" s="677" t="str">
        <f>'23년(세부_실적)'!E722</f>
        <v>PN028HCW-VF</v>
      </c>
      <c r="F600" s="679">
        <f>'23년(세부_실적)'!F722</f>
        <v>0</v>
      </c>
      <c r="G600" s="689" t="str">
        <f>'23년(세부_실적)'!G722</f>
        <v>신</v>
      </c>
      <c r="H600" s="679" t="str">
        <f>'23년(세부_실적)'!H722</f>
        <v>SY</v>
      </c>
      <c r="I600" s="677">
        <f>'23년(세부_실적)'!I722</f>
        <v>0</v>
      </c>
      <c r="J600" s="868">
        <f>'23년(세부_실적)'!J722</f>
        <v>15357</v>
      </c>
      <c r="K600" s="677">
        <f>'23년(세부_실적)'!K722</f>
        <v>0</v>
      </c>
      <c r="L600" s="681">
        <f>'23년(세부_실적)'!L722</f>
        <v>15357</v>
      </c>
      <c r="M600" s="677">
        <f>'23년(세부_실적)'!M722</f>
        <v>0</v>
      </c>
      <c r="N600" s="681">
        <f>'23년(세부_실적)'!N722</f>
        <v>15357</v>
      </c>
      <c r="O600" s="677">
        <f>'23년(세부_실적)'!O722</f>
        <v>0</v>
      </c>
      <c r="P600" s="681">
        <f>'23년(세부_실적)'!P722</f>
        <v>15357</v>
      </c>
      <c r="Q600" s="688">
        <f>'23년(세부_실적)'!Q722</f>
        <v>0.503</v>
      </c>
      <c r="R600" s="575">
        <f>'23년(세부_실적)'!R722</f>
        <v>7.7245709999999992</v>
      </c>
    </row>
    <row r="601" spans="2:18" outlineLevel="1">
      <c r="B601" s="691">
        <f>'23년(세부_실적)'!B723</f>
        <v>0</v>
      </c>
      <c r="C601" s="691">
        <f>'23년(세부_실적)'!C723</f>
        <v>0</v>
      </c>
      <c r="D601" s="691">
        <f>'23년(세부_실적)'!D723</f>
        <v>0</v>
      </c>
      <c r="E601" s="781" t="str">
        <f>'23년(세부_실적)'!E723</f>
        <v>PN080MCW-VF</v>
      </c>
      <c r="F601" s="757">
        <f>'23년(세부_실적)'!F723</f>
        <v>0</v>
      </c>
      <c r="G601" s="757" t="str">
        <f>'23년(세부_실적)'!G723</f>
        <v>구</v>
      </c>
      <c r="H601" s="757" t="str">
        <f>'23년(세부_실적)'!H723</f>
        <v>SY</v>
      </c>
      <c r="I601" s="781">
        <f>'23년(세부_실적)'!I723</f>
        <v>0</v>
      </c>
      <c r="J601" s="782">
        <f>'23년(세부_실적)'!J723</f>
        <v>17150</v>
      </c>
      <c r="K601" s="781">
        <f>'23년(세부_실적)'!K723</f>
        <v>0</v>
      </c>
      <c r="L601" s="782">
        <f>'23년(세부_실적)'!L723</f>
        <v>17150</v>
      </c>
      <c r="M601" s="781">
        <f>'23년(세부_실적)'!M723</f>
        <v>0</v>
      </c>
      <c r="N601" s="782">
        <f>'23년(세부_실적)'!N723</f>
        <v>17150</v>
      </c>
      <c r="O601" s="781">
        <f>'23년(세부_실적)'!O723</f>
        <v>0</v>
      </c>
      <c r="P601" s="782">
        <f>'23년(세부_실적)'!P723</f>
        <v>17150</v>
      </c>
      <c r="Q601" s="783">
        <f>'23년(세부_실적)'!Q723</f>
        <v>6.0439999999999996</v>
      </c>
      <c r="R601" s="581">
        <f>'23년(세부_실적)'!R723</f>
        <v>103.6546</v>
      </c>
    </row>
    <row r="602" spans="2:18" outlineLevel="1">
      <c r="B602" s="691">
        <f>'23년(세부_실적)'!B724</f>
        <v>0</v>
      </c>
      <c r="C602" s="691">
        <f>'23년(세부_실적)'!C724</f>
        <v>0</v>
      </c>
      <c r="D602" s="691">
        <f>'23년(세부_실적)'!D724</f>
        <v>0</v>
      </c>
      <c r="E602" s="677" t="str">
        <f>'23년(세부_실적)'!E724</f>
        <v>PN130ACW-VF</v>
      </c>
      <c r="F602" s="679">
        <f>'23년(세부_실적)'!F724</f>
        <v>0</v>
      </c>
      <c r="G602" s="679" t="str">
        <f>'23년(세부_실적)'!G724</f>
        <v>구</v>
      </c>
      <c r="H602" s="679" t="str">
        <f>'23년(세부_실적)'!H724</f>
        <v>SY</v>
      </c>
      <c r="I602" s="677">
        <f>'23년(세부_실적)'!I724</f>
        <v>0</v>
      </c>
      <c r="J602" s="681">
        <f>'23년(세부_실적)'!J724</f>
        <v>19232</v>
      </c>
      <c r="K602" s="677">
        <f>'23년(세부_실적)'!K724</f>
        <v>0</v>
      </c>
      <c r="L602" s="681">
        <f>'23년(세부_실적)'!L724</f>
        <v>19232</v>
      </c>
      <c r="M602" s="677">
        <f>'23년(세부_실적)'!M724</f>
        <v>0</v>
      </c>
      <c r="N602" s="681">
        <f>'23년(세부_실적)'!N724</f>
        <v>19232</v>
      </c>
      <c r="O602" s="677">
        <f>'23년(세부_실적)'!O724</f>
        <v>0</v>
      </c>
      <c r="P602" s="681">
        <f>'23년(세부_실적)'!P724</f>
        <v>19232</v>
      </c>
      <c r="Q602" s="688">
        <f>'23년(세부_실적)'!Q724</f>
        <v>3.46</v>
      </c>
      <c r="R602" s="575">
        <f>'23년(세부_실적)'!R724</f>
        <v>66.542720000000003</v>
      </c>
    </row>
    <row r="603" spans="2:18" outlineLevel="1">
      <c r="B603" s="691">
        <f>'23년(세부_실적)'!B725</f>
        <v>0</v>
      </c>
      <c r="C603" s="691">
        <f>'23년(세부_실적)'!C725</f>
        <v>0</v>
      </c>
      <c r="D603" s="691">
        <f>'23년(세부_실적)'!D725</f>
        <v>0</v>
      </c>
      <c r="E603" s="714" t="str">
        <f>'23년(세부_실적)'!E725</f>
        <v>PN130ACW-VF(A)</v>
      </c>
      <c r="F603" s="713">
        <f>'23년(세부_실적)'!F725</f>
        <v>0</v>
      </c>
      <c r="G603" s="713" t="str">
        <f>'23년(세부_실적)'!G725</f>
        <v>구</v>
      </c>
      <c r="H603" s="713" t="str">
        <f>'23년(세부_실적)'!H725</f>
        <v>SY</v>
      </c>
      <c r="I603" s="714">
        <f>'23년(세부_실적)'!I725</f>
        <v>0</v>
      </c>
      <c r="J603" s="715">
        <f>'23년(세부_실적)'!J725</f>
        <v>19600</v>
      </c>
      <c r="K603" s="714">
        <f>'23년(세부_실적)'!K725</f>
        <v>0</v>
      </c>
      <c r="L603" s="715">
        <f>'23년(세부_실적)'!L725</f>
        <v>19600</v>
      </c>
      <c r="M603" s="714">
        <f>'23년(세부_실적)'!M725</f>
        <v>0</v>
      </c>
      <c r="N603" s="715">
        <f>'23년(세부_실적)'!N725</f>
        <v>19600</v>
      </c>
      <c r="O603" s="714">
        <f>'23년(세부_실적)'!O725</f>
        <v>0</v>
      </c>
      <c r="P603" s="715">
        <f>'23년(세부_실적)'!P725</f>
        <v>19600</v>
      </c>
      <c r="Q603" s="776">
        <f>'23년(세부_실적)'!Q725</f>
        <v>1.0310000000000001</v>
      </c>
      <c r="R603" s="580">
        <f>'23년(세부_실적)'!R725</f>
        <v>20.207599999999999</v>
      </c>
    </row>
    <row r="604" spans="2:18" outlineLevel="1">
      <c r="B604" s="691">
        <f>'23년(세부_실적)'!B726</f>
        <v>0</v>
      </c>
      <c r="C604" s="690">
        <f>'23년(세부_실적)'!C726</f>
        <v>0</v>
      </c>
      <c r="D604" s="700">
        <f>'23년(세부_실적)'!D726</f>
        <v>0</v>
      </c>
      <c r="E604" s="927" t="str">
        <f>'23년(세부_실적)'!E726</f>
        <v>소   계</v>
      </c>
      <c r="F604" s="836">
        <f>'23년(세부_실적)'!F726</f>
        <v>0</v>
      </c>
      <c r="G604" s="836">
        <f>'23년(세부_실적)'!G726</f>
        <v>0</v>
      </c>
      <c r="H604" s="690">
        <f>'23년(세부_실적)'!H726</f>
        <v>0</v>
      </c>
      <c r="I604" s="691">
        <f>'23년(세부_실적)'!I726</f>
        <v>0</v>
      </c>
      <c r="J604" s="862">
        <f>'23년(세부_실적)'!J726</f>
        <v>0</v>
      </c>
      <c r="K604" s="691">
        <f>'23년(세부_실적)'!K726</f>
        <v>0</v>
      </c>
      <c r="L604" s="863">
        <f>'23년(세부_실적)'!L726</f>
        <v>0</v>
      </c>
      <c r="M604" s="691">
        <f>'23년(세부_실적)'!M726</f>
        <v>0</v>
      </c>
      <c r="N604" s="863">
        <f>'23년(세부_실적)'!N726</f>
        <v>0</v>
      </c>
      <c r="O604" s="864">
        <f>'23년(세부_실적)'!O726</f>
        <v>0</v>
      </c>
      <c r="P604" s="863">
        <f>'23년(세부_실적)'!P726</f>
        <v>0</v>
      </c>
      <c r="Q604" s="721">
        <f>'23년(세부_실적)'!Q726</f>
        <v>734.0590000000002</v>
      </c>
      <c r="R604" s="721">
        <f>'23년(세부_실적)'!R726</f>
        <v>5150.8291631804987</v>
      </c>
    </row>
    <row r="605" spans="2:18" outlineLevel="1">
      <c r="B605" s="691">
        <f>'23년(세부_실적)'!B727</f>
        <v>0</v>
      </c>
      <c r="C605" s="691">
        <f>'23년(세부_실적)'!C727</f>
        <v>0</v>
      </c>
      <c r="D605" s="801" t="str">
        <f>'23년(세부_실적)'!D727</f>
        <v>쥬서기</v>
      </c>
      <c r="E605" s="672" t="str">
        <f>'23년(세부_실적)'!E727</f>
        <v>PN007MWJ-V1</v>
      </c>
      <c r="F605" s="670">
        <f>'23년(세부_실적)'!F727</f>
        <v>0</v>
      </c>
      <c r="G605" s="670" t="str">
        <f>'23년(세부_실적)'!G727</f>
        <v>구</v>
      </c>
      <c r="H605" s="670" t="str">
        <f>'23년(세부_실적)'!H727</f>
        <v>SY</v>
      </c>
      <c r="I605" s="672">
        <f>'23년(세부_실적)'!I727</f>
        <v>0</v>
      </c>
      <c r="J605" s="673">
        <f>'23년(세부_실적)'!J727</f>
        <v>4310</v>
      </c>
      <c r="K605" s="672">
        <f>'23년(세부_실적)'!K727</f>
        <v>0</v>
      </c>
      <c r="L605" s="673">
        <f>'23년(세부_실적)'!L727</f>
        <v>4310</v>
      </c>
      <c r="M605" s="672">
        <f>'23년(세부_실적)'!M727</f>
        <v>0</v>
      </c>
      <c r="N605" s="673">
        <f>'23년(세부_실적)'!N727</f>
        <v>4310</v>
      </c>
      <c r="O605" s="672">
        <f>'23년(세부_실적)'!O727</f>
        <v>0</v>
      </c>
      <c r="P605" s="673">
        <f>'23년(세부_실적)'!P727</f>
        <v>4310</v>
      </c>
      <c r="Q605" s="773">
        <f>'23년(세부_실적)'!Q727</f>
        <v>0</v>
      </c>
      <c r="R605" s="774">
        <f>'23년(세부_실적)'!R727</f>
        <v>0</v>
      </c>
    </row>
    <row r="606" spans="2:18" outlineLevel="1">
      <c r="B606" s="691">
        <f>'23년(세부_실적)'!B728</f>
        <v>0</v>
      </c>
      <c r="C606" s="691">
        <f>'23년(세부_실적)'!C728</f>
        <v>0</v>
      </c>
      <c r="D606" s="691">
        <f>'23년(세부_실적)'!D728</f>
        <v>0</v>
      </c>
      <c r="E606" s="677" t="str">
        <f>'23년(세부_실적)'!E728</f>
        <v>PN007MWJ-V2</v>
      </c>
      <c r="F606" s="679">
        <f>'23년(세부_실적)'!F728</f>
        <v>0</v>
      </c>
      <c r="G606" s="679" t="str">
        <f>'23년(세부_실적)'!G728</f>
        <v>구</v>
      </c>
      <c r="H606" s="679" t="str">
        <f>'23년(세부_실적)'!H728</f>
        <v>SY</v>
      </c>
      <c r="I606" s="677">
        <f>'23년(세부_실적)'!I728</f>
        <v>0</v>
      </c>
      <c r="J606" s="681">
        <f>'23년(세부_실적)'!J728</f>
        <v>3824</v>
      </c>
      <c r="K606" s="677">
        <f>'23년(세부_실적)'!K728</f>
        <v>0</v>
      </c>
      <c r="L606" s="681">
        <f>'23년(세부_실적)'!L728</f>
        <v>3824</v>
      </c>
      <c r="M606" s="677">
        <f>'23년(세부_실적)'!M728</f>
        <v>0</v>
      </c>
      <c r="N606" s="681">
        <f>'23년(세부_실적)'!N728</f>
        <v>3824</v>
      </c>
      <c r="O606" s="677">
        <f>'23년(세부_실적)'!O728</f>
        <v>0</v>
      </c>
      <c r="P606" s="681">
        <f>'23년(세부_실적)'!P728</f>
        <v>3824</v>
      </c>
      <c r="Q606" s="688">
        <f>'23년(세부_실적)'!Q728</f>
        <v>0.02</v>
      </c>
      <c r="R606" s="575">
        <f>'23년(세부_실적)'!R728</f>
        <v>7.6480000000000006E-2</v>
      </c>
    </row>
    <row r="607" spans="2:18" outlineLevel="1">
      <c r="B607" s="691">
        <f>'23년(세부_실적)'!B729</f>
        <v>0</v>
      </c>
      <c r="C607" s="691">
        <f>'23년(세부_실적)'!C729</f>
        <v>0</v>
      </c>
      <c r="D607" s="691">
        <f>'23년(세부_실적)'!D729</f>
        <v>0</v>
      </c>
      <c r="E607" s="694" t="str">
        <f>'23년(세부_실적)'!E729</f>
        <v>PN007MWJ-V4</v>
      </c>
      <c r="F607" s="696">
        <f>'23년(세부_실적)'!F729</f>
        <v>0</v>
      </c>
      <c r="G607" s="696" t="str">
        <f>'23년(세부_실적)'!G729</f>
        <v>구</v>
      </c>
      <c r="H607" s="696" t="str">
        <f>'23년(세부_실적)'!H729</f>
        <v>SY</v>
      </c>
      <c r="I607" s="694">
        <f>'23년(세부_실적)'!I729</f>
        <v>0</v>
      </c>
      <c r="J607" s="697">
        <f>'23년(세부_실적)'!J729</f>
        <v>4810</v>
      </c>
      <c r="K607" s="694">
        <f>'23년(세부_실적)'!K729</f>
        <v>0</v>
      </c>
      <c r="L607" s="697">
        <f>'23년(세부_실적)'!L729</f>
        <v>4810</v>
      </c>
      <c r="M607" s="694">
        <f>'23년(세부_실적)'!M729</f>
        <v>0</v>
      </c>
      <c r="N607" s="697">
        <f>'23년(세부_실적)'!N729</f>
        <v>4810</v>
      </c>
      <c r="O607" s="694">
        <f>'23년(세부_실적)'!O729</f>
        <v>0</v>
      </c>
      <c r="P607" s="697">
        <f>'23년(세부_실적)'!P729</f>
        <v>4810</v>
      </c>
      <c r="Q607" s="699">
        <f>'23년(세부_실적)'!Q729</f>
        <v>0</v>
      </c>
      <c r="R607" s="577">
        <f>'23년(세부_실적)'!R729</f>
        <v>0</v>
      </c>
    </row>
    <row r="608" spans="2:18" outlineLevel="1">
      <c r="B608" s="691">
        <f>'23년(세부_실적)'!B730</f>
        <v>0</v>
      </c>
      <c r="C608" s="690">
        <f>'23년(세부_실적)'!C730</f>
        <v>0</v>
      </c>
      <c r="D608" s="700">
        <f>'23년(세부_실적)'!D730</f>
        <v>0</v>
      </c>
      <c r="E608" s="701" t="str">
        <f>'23년(세부_실적)'!E730</f>
        <v>소   계</v>
      </c>
      <c r="F608" s="836">
        <f>'23년(세부_실적)'!F730</f>
        <v>0</v>
      </c>
      <c r="G608" s="836">
        <f>'23년(세부_실적)'!G730</f>
        <v>0</v>
      </c>
      <c r="H608" s="690">
        <f>'23년(세부_실적)'!H730</f>
        <v>0</v>
      </c>
      <c r="I608" s="691">
        <f>'23년(세부_실적)'!I730</f>
        <v>0</v>
      </c>
      <c r="J608" s="862">
        <f>'23년(세부_실적)'!J730</f>
        <v>0</v>
      </c>
      <c r="K608" s="691">
        <f>'23년(세부_실적)'!K730</f>
        <v>0</v>
      </c>
      <c r="L608" s="863">
        <f>'23년(세부_실적)'!L730</f>
        <v>0</v>
      </c>
      <c r="M608" s="691">
        <f>'23년(세부_실적)'!M730</f>
        <v>0</v>
      </c>
      <c r="N608" s="863">
        <f>'23년(세부_실적)'!N730</f>
        <v>0</v>
      </c>
      <c r="O608" s="864">
        <f>'23년(세부_실적)'!O730</f>
        <v>0</v>
      </c>
      <c r="P608" s="863">
        <f>'23년(세부_실적)'!P730</f>
        <v>0</v>
      </c>
      <c r="Q608" s="721">
        <f>'23년(세부_실적)'!Q730</f>
        <v>0.02</v>
      </c>
      <c r="R608" s="721">
        <f>'23년(세부_실적)'!R730</f>
        <v>7.6480000000000006E-2</v>
      </c>
    </row>
    <row r="609" spans="2:18" outlineLevel="1">
      <c r="B609" s="765">
        <f>'23년(세부_실적)'!B731</f>
        <v>0</v>
      </c>
      <c r="C609" s="766" t="str">
        <f>'23년(세부_실적)'!C731</f>
        <v>제품계</v>
      </c>
      <c r="D609" s="712">
        <f>'23년(세부_실적)'!D731</f>
        <v>0</v>
      </c>
      <c r="E609" s="703">
        <f>'23년(세부_실적)'!E731</f>
        <v>0</v>
      </c>
      <c r="F609" s="921">
        <f>'23년(세부_실적)'!F731</f>
        <v>0</v>
      </c>
      <c r="G609" s="921">
        <f>'23년(세부_실적)'!G731</f>
        <v>0</v>
      </c>
      <c r="H609" s="768">
        <f>'23년(세부_실적)'!H731</f>
        <v>0</v>
      </c>
      <c r="I609" s="922">
        <f>'23년(세부_실적)'!I731</f>
        <v>0</v>
      </c>
      <c r="J609" s="769">
        <f>'23년(세부_실적)'!J731</f>
        <v>0</v>
      </c>
      <c r="K609" s="922">
        <f>'23년(세부_실적)'!K731</f>
        <v>0</v>
      </c>
      <c r="L609" s="769">
        <f>'23년(세부_실적)'!L731</f>
        <v>0</v>
      </c>
      <c r="M609" s="922">
        <f>'23년(세부_실적)'!M731</f>
        <v>0</v>
      </c>
      <c r="N609" s="769">
        <f>'23년(세부_실적)'!N731</f>
        <v>0</v>
      </c>
      <c r="O609" s="922">
        <f>'23년(세부_실적)'!O731</f>
        <v>0</v>
      </c>
      <c r="P609" s="769">
        <f>'23년(세부_실적)'!P731</f>
        <v>0</v>
      </c>
      <c r="Q609" s="772">
        <f>'23년(세부_실적)'!Q731</f>
        <v>2297.8460000000005</v>
      </c>
      <c r="R609" s="772">
        <f>'23년(세부_실적)'!R731</f>
        <v>32287.643576980499</v>
      </c>
    </row>
    <row r="610" spans="2:18" outlineLevel="1">
      <c r="B610" s="691">
        <f>'23년(세부_실적)'!B732</f>
        <v>0</v>
      </c>
      <c r="C610" s="691" t="str">
        <f>'23년(세부_실적)'!C732</f>
        <v>Adaptor</v>
      </c>
      <c r="D610" s="691" t="str">
        <f>'23년(세부_실적)'!D732</f>
        <v>정수기</v>
      </c>
      <c r="E610" s="672" t="str">
        <f>'23년(세부_실적)'!E732</f>
        <v>PN20E-24J11</v>
      </c>
      <c r="F610" s="670">
        <f>'23년(세부_실적)'!F732</f>
        <v>0</v>
      </c>
      <c r="G610" s="670" t="str">
        <f>'23년(세부_실적)'!G732</f>
        <v>구</v>
      </c>
      <c r="H610" s="670" t="str">
        <f>'23년(세부_실적)'!H732</f>
        <v>SY</v>
      </c>
      <c r="I610" s="672">
        <f>'23년(세부_실적)'!I732</f>
        <v>0</v>
      </c>
      <c r="J610" s="673">
        <f>'23년(세부_실적)'!J732</f>
        <v>5559</v>
      </c>
      <c r="K610" s="672">
        <f>'23년(세부_실적)'!K732</f>
        <v>0</v>
      </c>
      <c r="L610" s="673">
        <f>'23년(세부_실적)'!L732</f>
        <v>5559</v>
      </c>
      <c r="M610" s="672">
        <f>'23년(세부_실적)'!M732</f>
        <v>0</v>
      </c>
      <c r="N610" s="673">
        <f>'23년(세부_실적)'!N732</f>
        <v>5559</v>
      </c>
      <c r="O610" s="672">
        <f>'23년(세부_실적)'!O732</f>
        <v>0</v>
      </c>
      <c r="P610" s="673">
        <f>'23년(세부_실적)'!P732</f>
        <v>5559</v>
      </c>
      <c r="Q610" s="773">
        <f>'23년(세부_실적)'!Q732</f>
        <v>1.8149999999999999</v>
      </c>
      <c r="R610" s="774">
        <f>'23년(세부_실적)'!R732</f>
        <v>10.089585</v>
      </c>
    </row>
    <row r="611" spans="2:18" outlineLevel="1">
      <c r="B611" s="691">
        <f>'23년(세부_실적)'!B733</f>
        <v>0</v>
      </c>
      <c r="C611" s="691">
        <f>'23년(세부_실적)'!C733</f>
        <v>0</v>
      </c>
      <c r="D611" s="691">
        <f>'23년(세부_실적)'!D733</f>
        <v>0</v>
      </c>
      <c r="E611" s="677" t="str">
        <f>'23년(세부_실적)'!E733</f>
        <v>PN20K-24J11</v>
      </c>
      <c r="F611" s="679">
        <f>'23년(세부_실적)'!F733</f>
        <v>0</v>
      </c>
      <c r="G611" s="679" t="str">
        <f>'23년(세부_실적)'!G733</f>
        <v>구</v>
      </c>
      <c r="H611" s="679" t="str">
        <f>'23년(세부_실적)'!H733</f>
        <v>SY</v>
      </c>
      <c r="I611" s="677">
        <f>'23년(세부_실적)'!I733</f>
        <v>0</v>
      </c>
      <c r="J611" s="681">
        <f>'23년(세부_실적)'!J733</f>
        <v>5559</v>
      </c>
      <c r="K611" s="677">
        <f>'23년(세부_실적)'!K733</f>
        <v>0</v>
      </c>
      <c r="L611" s="681">
        <f>'23년(세부_실적)'!L733</f>
        <v>5559</v>
      </c>
      <c r="M611" s="677">
        <f>'23년(세부_실적)'!M733</f>
        <v>0</v>
      </c>
      <c r="N611" s="681">
        <f>'23년(세부_실적)'!N733</f>
        <v>5559</v>
      </c>
      <c r="O611" s="677">
        <f>'23년(세부_실적)'!O733</f>
        <v>0</v>
      </c>
      <c r="P611" s="681">
        <f>'23년(세부_실적)'!P733</f>
        <v>5559</v>
      </c>
      <c r="Q611" s="688">
        <f>'23년(세부_실적)'!Q733</f>
        <v>0.97500000000000009</v>
      </c>
      <c r="R611" s="575">
        <f>'23년(세부_실적)'!R733</f>
        <v>5.4200249999999999</v>
      </c>
    </row>
    <row r="612" spans="2:18" outlineLevel="1">
      <c r="B612" s="691">
        <f>'23년(세부_실적)'!B734</f>
        <v>0</v>
      </c>
      <c r="C612" s="691">
        <f>'23년(세부_실적)'!C734</f>
        <v>0</v>
      </c>
      <c r="D612" s="691">
        <f>'23년(세부_실적)'!D734</f>
        <v>0</v>
      </c>
      <c r="E612" s="795" t="str">
        <f>'23년(세부_실적)'!E734</f>
        <v>PN20K-24J22</v>
      </c>
      <c r="F612" s="737">
        <f>'23년(세부_실적)'!F734</f>
        <v>0</v>
      </c>
      <c r="G612" s="737" t="str">
        <f>'23년(세부_실적)'!G734</f>
        <v>구</v>
      </c>
      <c r="H612" s="737" t="str">
        <f>'23년(세부_실적)'!H734</f>
        <v>SY</v>
      </c>
      <c r="I612" s="795">
        <f>'23년(세부_실적)'!I734</f>
        <v>0</v>
      </c>
      <c r="J612" s="741">
        <f>'23년(세부_실적)'!J734</f>
        <v>4850</v>
      </c>
      <c r="K612" s="795">
        <f>'23년(세부_실적)'!K734</f>
        <v>0</v>
      </c>
      <c r="L612" s="741">
        <f>'23년(세부_실적)'!L734</f>
        <v>4850</v>
      </c>
      <c r="M612" s="795">
        <f>'23년(세부_실적)'!M734</f>
        <v>0</v>
      </c>
      <c r="N612" s="741">
        <f>'23년(세부_실적)'!N734</f>
        <v>4850</v>
      </c>
      <c r="O612" s="795">
        <f>'23년(세부_실적)'!O734</f>
        <v>0</v>
      </c>
      <c r="P612" s="741">
        <f>'23년(세부_실적)'!P734</f>
        <v>4850</v>
      </c>
      <c r="Q612" s="742">
        <f>'23년(세부_실적)'!Q734</f>
        <v>0</v>
      </c>
      <c r="R612" s="576">
        <f>'23년(세부_실적)'!R734</f>
        <v>0</v>
      </c>
    </row>
    <row r="613" spans="2:18" outlineLevel="1">
      <c r="B613" s="691">
        <f>'23년(세부_실적)'!B735</f>
        <v>0</v>
      </c>
      <c r="C613" s="691">
        <f>'23년(세부_실적)'!C735</f>
        <v>0</v>
      </c>
      <c r="D613" s="691">
        <f>'23년(세부_실적)'!D735</f>
        <v>0</v>
      </c>
      <c r="E613" s="677" t="str">
        <f>'23년(세부_실적)'!E735</f>
        <v>PN20K-24J33</v>
      </c>
      <c r="F613" s="679">
        <f>'23년(세부_실적)'!F735</f>
        <v>0</v>
      </c>
      <c r="G613" s="679" t="str">
        <f>'23년(세부_실적)'!G735</f>
        <v>구</v>
      </c>
      <c r="H613" s="679" t="str">
        <f>'23년(세부_실적)'!H735</f>
        <v>SY</v>
      </c>
      <c r="I613" s="677">
        <f>'23년(세부_실적)'!I735</f>
        <v>0</v>
      </c>
      <c r="J613" s="868">
        <f>'23년(세부_실적)'!J735</f>
        <v>5604</v>
      </c>
      <c r="K613" s="677">
        <f>'23년(세부_실적)'!K735</f>
        <v>0</v>
      </c>
      <c r="L613" s="681">
        <f>'23년(세부_실적)'!L735</f>
        <v>5604</v>
      </c>
      <c r="M613" s="677">
        <f>'23년(세부_실적)'!M735</f>
        <v>0</v>
      </c>
      <c r="N613" s="681">
        <f>'23년(세부_실적)'!N735</f>
        <v>5604</v>
      </c>
      <c r="O613" s="677">
        <f>'23년(세부_실적)'!O735</f>
        <v>0</v>
      </c>
      <c r="P613" s="681">
        <f>'23년(세부_실적)'!P735</f>
        <v>5604</v>
      </c>
      <c r="Q613" s="688">
        <f>'23년(세부_실적)'!Q735</f>
        <v>26.971</v>
      </c>
      <c r="R613" s="575">
        <f>'23년(세부_실적)'!R735</f>
        <v>151.14548400000001</v>
      </c>
    </row>
    <row r="614" spans="2:18" outlineLevel="1">
      <c r="B614" s="691">
        <f>'23년(세부_실적)'!B736</f>
        <v>0</v>
      </c>
      <c r="C614" s="691">
        <f>'23년(세부_실적)'!C736</f>
        <v>0</v>
      </c>
      <c r="D614" s="691">
        <f>'23년(세부_실적)'!D736</f>
        <v>0</v>
      </c>
      <c r="E614" s="677" t="str">
        <f>'23년(세부_실적)'!E736</f>
        <v>PN20A-24J33</v>
      </c>
      <c r="F614" s="679">
        <f>'23년(세부_실적)'!F736</f>
        <v>0</v>
      </c>
      <c r="G614" s="679" t="str">
        <f>'23년(세부_실적)'!G736</f>
        <v>구</v>
      </c>
      <c r="H614" s="679" t="str">
        <f>'23년(세부_실적)'!H736</f>
        <v>SY</v>
      </c>
      <c r="I614" s="677">
        <f>'23년(세부_실적)'!I736</f>
        <v>0</v>
      </c>
      <c r="J614" s="681">
        <f>'23년(세부_실적)'!J736</f>
        <v>5671</v>
      </c>
      <c r="K614" s="677">
        <f>'23년(세부_실적)'!K736</f>
        <v>0</v>
      </c>
      <c r="L614" s="681">
        <f>'23년(세부_실적)'!L736</f>
        <v>5671</v>
      </c>
      <c r="M614" s="677">
        <f>'23년(세부_실적)'!M736</f>
        <v>0</v>
      </c>
      <c r="N614" s="681">
        <f>'23년(세부_실적)'!N736</f>
        <v>5671</v>
      </c>
      <c r="O614" s="677">
        <f>'23년(세부_실적)'!O736</f>
        <v>0</v>
      </c>
      <c r="P614" s="681">
        <f>'23년(세부_실적)'!P736</f>
        <v>5671</v>
      </c>
      <c r="Q614" s="688">
        <f>'23년(세부_실적)'!Q736</f>
        <v>0.02</v>
      </c>
      <c r="R614" s="575">
        <f>'23년(세부_실적)'!R736</f>
        <v>0.11342000000000001</v>
      </c>
    </row>
    <row r="615" spans="2:18" outlineLevel="1">
      <c r="B615" s="691">
        <f>'23년(세부_실적)'!B737</f>
        <v>0</v>
      </c>
      <c r="C615" s="691">
        <f>'23년(세부_실적)'!C737</f>
        <v>0</v>
      </c>
      <c r="D615" s="691">
        <f>'23년(세부_실적)'!D737</f>
        <v>0</v>
      </c>
      <c r="E615" s="691" t="str">
        <f>'23년(세부_실적)'!E737</f>
        <v>PN20E-24J11(A)</v>
      </c>
      <c r="F615" s="690">
        <f>'23년(세부_실적)'!F737</f>
        <v>0</v>
      </c>
      <c r="G615" s="690" t="str">
        <f>'23년(세부_실적)'!G737</f>
        <v>구</v>
      </c>
      <c r="H615" s="690" t="str">
        <f>'23년(세부_실적)'!H737</f>
        <v>SY</v>
      </c>
      <c r="I615" s="691">
        <f>'23년(세부_실적)'!I737</f>
        <v>0</v>
      </c>
      <c r="J615" s="863">
        <f>'23년(세부_실적)'!J737</f>
        <v>1605</v>
      </c>
      <c r="K615" s="691">
        <f>'23년(세부_실적)'!K737</f>
        <v>0</v>
      </c>
      <c r="L615" s="863">
        <f>'23년(세부_실적)'!L737</f>
        <v>1605</v>
      </c>
      <c r="M615" s="691">
        <f>'23년(세부_실적)'!M737</f>
        <v>0</v>
      </c>
      <c r="N615" s="863">
        <f>'23년(세부_실적)'!N737</f>
        <v>1605</v>
      </c>
      <c r="O615" s="691">
        <f>'23년(세부_실적)'!O737</f>
        <v>0</v>
      </c>
      <c r="P615" s="863">
        <f>'23년(세부_실적)'!P737</f>
        <v>1605</v>
      </c>
      <c r="Q615" s="833">
        <f>'23년(세부_실적)'!Q737</f>
        <v>1.7290000000000001</v>
      </c>
      <c r="R615" s="598">
        <f>'23년(세부_실적)'!R737</f>
        <v>2.775045</v>
      </c>
    </row>
    <row r="616" spans="2:18" outlineLevel="1">
      <c r="B616" s="691">
        <f>'23년(세부_실적)'!B738</f>
        <v>0</v>
      </c>
      <c r="C616" s="691">
        <f>'23년(세부_실적)'!C738</f>
        <v>0</v>
      </c>
      <c r="D616" s="691">
        <f>'23년(세부_실적)'!D738</f>
        <v>0</v>
      </c>
      <c r="E616" s="928" t="str">
        <f>'23년(세부_실적)'!E738</f>
        <v>PN20E-24J33</v>
      </c>
      <c r="F616" s="929">
        <f>'23년(세부_실적)'!F738</f>
        <v>0</v>
      </c>
      <c r="G616" s="929" t="str">
        <f>'23년(세부_실적)'!G738</f>
        <v>신</v>
      </c>
      <c r="H616" s="929" t="str">
        <f>'23년(세부_실적)'!H738</f>
        <v>SY</v>
      </c>
      <c r="I616" s="928">
        <f>'23년(세부_실적)'!I738</f>
        <v>0</v>
      </c>
      <c r="J616" s="932">
        <f>'23년(세부_실적)'!J738</f>
        <v>5700</v>
      </c>
      <c r="K616" s="928">
        <f>'23년(세부_실적)'!K738</f>
        <v>0</v>
      </c>
      <c r="L616" s="930">
        <f>'23년(세부_실적)'!L738</f>
        <v>5700</v>
      </c>
      <c r="M616" s="928">
        <f>'23년(세부_실적)'!M738</f>
        <v>0</v>
      </c>
      <c r="N616" s="930">
        <f>'23년(세부_실적)'!N738</f>
        <v>5700</v>
      </c>
      <c r="O616" s="928">
        <f>'23년(세부_실적)'!O738</f>
        <v>0</v>
      </c>
      <c r="P616" s="930">
        <f>'23년(세부_실적)'!P738</f>
        <v>5700</v>
      </c>
      <c r="Q616" s="931">
        <f>'23년(세부_실적)'!Q738</f>
        <v>1.2669999999999999</v>
      </c>
      <c r="R616" s="662">
        <f>'23년(세부_실적)'!R738</f>
        <v>7.2218999999999998</v>
      </c>
    </row>
    <row r="617" spans="2:18" outlineLevel="1">
      <c r="B617" s="691">
        <f>'23년(세부_실적)'!B739</f>
        <v>0</v>
      </c>
      <c r="C617" s="691">
        <f>'23년(세부_실적)'!C739</f>
        <v>0</v>
      </c>
      <c r="D617" s="691">
        <f>'23년(세부_실적)'!D739</f>
        <v>0</v>
      </c>
      <c r="E617" s="691" t="str">
        <f>'23년(세부_실적)'!E739</f>
        <v>PN20U-24J11</v>
      </c>
      <c r="F617" s="690">
        <f>'23년(세부_실적)'!F739</f>
        <v>0</v>
      </c>
      <c r="G617" s="690" t="str">
        <f>'23년(세부_실적)'!G739</f>
        <v>구</v>
      </c>
      <c r="H617" s="690" t="str">
        <f>'23년(세부_실적)'!H739</f>
        <v>SY</v>
      </c>
      <c r="I617" s="691">
        <f>'23년(세부_실적)'!I739</f>
        <v>0</v>
      </c>
      <c r="J617" s="863">
        <f>'23년(세부_실적)'!J739</f>
        <v>5559</v>
      </c>
      <c r="K617" s="691">
        <f>'23년(세부_실적)'!K739</f>
        <v>0</v>
      </c>
      <c r="L617" s="863">
        <f>'23년(세부_실적)'!L739</f>
        <v>5559</v>
      </c>
      <c r="M617" s="691">
        <f>'23년(세부_실적)'!M739</f>
        <v>0</v>
      </c>
      <c r="N617" s="863">
        <f>'23년(세부_실적)'!N739</f>
        <v>5559</v>
      </c>
      <c r="O617" s="691">
        <f>'23년(세부_실적)'!O739</f>
        <v>0</v>
      </c>
      <c r="P617" s="863">
        <f>'23년(세부_실적)'!P739</f>
        <v>5559</v>
      </c>
      <c r="Q617" s="833">
        <f>'23년(세부_실적)'!Q739</f>
        <v>7.2</v>
      </c>
      <c r="R617" s="598">
        <f>'23년(세부_실적)'!R739</f>
        <v>40.024799999999999</v>
      </c>
    </row>
    <row r="618" spans="2:18" outlineLevel="1">
      <c r="B618" s="691">
        <f>'23년(세부_실적)'!B740</f>
        <v>0</v>
      </c>
      <c r="C618" s="691">
        <f>'23년(세부_실적)'!C740</f>
        <v>0</v>
      </c>
      <c r="D618" s="691">
        <f>'23년(세부_실적)'!D740</f>
        <v>0</v>
      </c>
      <c r="E618" s="928" t="str">
        <f>'23년(세부_실적)'!E740</f>
        <v>PN20U-24J22</v>
      </c>
      <c r="F618" s="929">
        <f>'23년(세부_실적)'!F740</f>
        <v>0</v>
      </c>
      <c r="G618" s="929" t="str">
        <f>'23년(세부_실적)'!G740</f>
        <v>구</v>
      </c>
      <c r="H618" s="929" t="str">
        <f>'23년(세부_실적)'!H740</f>
        <v>SY</v>
      </c>
      <c r="I618" s="928">
        <f>'23년(세부_실적)'!I740</f>
        <v>0</v>
      </c>
      <c r="J618" s="930">
        <f>'23년(세부_실적)'!J740</f>
        <v>4850</v>
      </c>
      <c r="K618" s="928">
        <f>'23년(세부_실적)'!K740</f>
        <v>0</v>
      </c>
      <c r="L618" s="930">
        <f>'23년(세부_실적)'!L740</f>
        <v>4850</v>
      </c>
      <c r="M618" s="928">
        <f>'23년(세부_실적)'!M740</f>
        <v>0</v>
      </c>
      <c r="N618" s="930">
        <f>'23년(세부_실적)'!N740</f>
        <v>4850</v>
      </c>
      <c r="O618" s="928">
        <f>'23년(세부_실적)'!O740</f>
        <v>0</v>
      </c>
      <c r="P618" s="930">
        <f>'23년(세부_실적)'!P740</f>
        <v>4850</v>
      </c>
      <c r="Q618" s="931">
        <f>'23년(세부_실적)'!Q740</f>
        <v>0</v>
      </c>
      <c r="R618" s="662">
        <f>'23년(세부_실적)'!R740</f>
        <v>0</v>
      </c>
    </row>
    <row r="619" spans="2:18" outlineLevel="1">
      <c r="B619" s="691">
        <f>'23년(세부_실적)'!B741</f>
        <v>0</v>
      </c>
      <c r="C619" s="691">
        <f>'23년(세부_실적)'!C741</f>
        <v>0</v>
      </c>
      <c r="D619" s="691">
        <f>'23년(세부_실적)'!D741</f>
        <v>0</v>
      </c>
      <c r="E619" s="928" t="str">
        <f>'23년(세부_실적)'!E741</f>
        <v>PN20U-24J33</v>
      </c>
      <c r="F619" s="929">
        <f>'23년(세부_실적)'!F741</f>
        <v>0</v>
      </c>
      <c r="G619" s="929" t="str">
        <f>'23년(세부_실적)'!G741</f>
        <v>구</v>
      </c>
      <c r="H619" s="929" t="str">
        <f>'23년(세부_실적)'!H741</f>
        <v>SY</v>
      </c>
      <c r="I619" s="928">
        <f>'23년(세부_실적)'!I741</f>
        <v>0</v>
      </c>
      <c r="J619" s="930">
        <f>'23년(세부_실적)'!J741</f>
        <v>5806</v>
      </c>
      <c r="K619" s="928">
        <f>'23년(세부_실적)'!K741</f>
        <v>0</v>
      </c>
      <c r="L619" s="930">
        <f>'23년(세부_실적)'!L741</f>
        <v>5806</v>
      </c>
      <c r="M619" s="928">
        <f>'23년(세부_실적)'!M741</f>
        <v>0</v>
      </c>
      <c r="N619" s="930">
        <f>'23년(세부_실적)'!N741</f>
        <v>5806</v>
      </c>
      <c r="O619" s="928">
        <f>'23년(세부_실적)'!O741</f>
        <v>0</v>
      </c>
      <c r="P619" s="930">
        <f>'23년(세부_실적)'!P741</f>
        <v>5806</v>
      </c>
      <c r="Q619" s="931">
        <f>'23년(세부_실적)'!Q741</f>
        <v>0.72200000000000009</v>
      </c>
      <c r="R619" s="662">
        <f>'23년(세부_실적)'!R741</f>
        <v>4.1919319999999995</v>
      </c>
    </row>
    <row r="620" spans="2:18" outlineLevel="1">
      <c r="B620" s="691">
        <f>'23년(세부_실적)'!B742</f>
        <v>0</v>
      </c>
      <c r="C620" s="691">
        <f>'23년(세부_실적)'!C742</f>
        <v>0</v>
      </c>
      <c r="D620" s="691">
        <f>'23년(세부_실적)'!D742</f>
        <v>0</v>
      </c>
      <c r="E620" s="691" t="str">
        <f>'23년(세부_실적)'!E742</f>
        <v>PN20T-24J22</v>
      </c>
      <c r="F620" s="690">
        <f>'23년(세부_실적)'!F742</f>
        <v>0</v>
      </c>
      <c r="G620" s="690" t="str">
        <f>'23년(세부_실적)'!G742</f>
        <v>구</v>
      </c>
      <c r="H620" s="690" t="str">
        <f>'23년(세부_실적)'!H742</f>
        <v>SY</v>
      </c>
      <c r="I620" s="691">
        <f>'23년(세부_실적)'!I742</f>
        <v>0</v>
      </c>
      <c r="J620" s="863">
        <f>'23년(세부_실적)'!J742</f>
        <v>4850</v>
      </c>
      <c r="K620" s="691">
        <f>'23년(세부_실적)'!K742</f>
        <v>0</v>
      </c>
      <c r="L620" s="863">
        <f>'23년(세부_실적)'!L742</f>
        <v>4850</v>
      </c>
      <c r="M620" s="691">
        <f>'23년(세부_실적)'!M742</f>
        <v>0</v>
      </c>
      <c r="N620" s="863">
        <f>'23년(세부_실적)'!N742</f>
        <v>4850</v>
      </c>
      <c r="O620" s="691">
        <f>'23년(세부_실적)'!O742</f>
        <v>0</v>
      </c>
      <c r="P620" s="863">
        <f>'23년(세부_실적)'!P742</f>
        <v>4850</v>
      </c>
      <c r="Q620" s="833">
        <f>'23년(세부_실적)'!Q742</f>
        <v>16.155999999999999</v>
      </c>
      <c r="R620" s="598">
        <f>'23년(세부_실적)'!R742</f>
        <v>78.3566</v>
      </c>
    </row>
    <row r="621" spans="2:18" outlineLevel="1">
      <c r="B621" s="691">
        <f>'23년(세부_실적)'!B743</f>
        <v>0</v>
      </c>
      <c r="C621" s="691">
        <f>'23년(세부_실적)'!C743</f>
        <v>0</v>
      </c>
      <c r="D621" s="691">
        <f>'23년(세부_실적)'!D743</f>
        <v>0</v>
      </c>
      <c r="E621" s="928" t="str">
        <f>'23년(세부_실적)'!E743</f>
        <v>PN20T-24J33</v>
      </c>
      <c r="F621" s="929">
        <f>'23년(세부_실적)'!F743</f>
        <v>0</v>
      </c>
      <c r="G621" s="929" t="str">
        <f>'23년(세부_실적)'!G743</f>
        <v>신</v>
      </c>
      <c r="H621" s="929" t="str">
        <f>'23년(세부_실적)'!H743</f>
        <v>SY</v>
      </c>
      <c r="I621" s="928">
        <f>'23년(세부_실적)'!I743</f>
        <v>0</v>
      </c>
      <c r="J621" s="932">
        <f>'23년(세부_실적)'!J743</f>
        <v>5720</v>
      </c>
      <c r="K621" s="928">
        <f>'23년(세부_실적)'!K743</f>
        <v>0</v>
      </c>
      <c r="L621" s="930">
        <f>'23년(세부_실적)'!L743</f>
        <v>5720</v>
      </c>
      <c r="M621" s="928">
        <f>'23년(세부_실적)'!M743</f>
        <v>0</v>
      </c>
      <c r="N621" s="930">
        <f>'23년(세부_실적)'!N743</f>
        <v>5720</v>
      </c>
      <c r="O621" s="928">
        <f>'23년(세부_실적)'!O743</f>
        <v>0</v>
      </c>
      <c r="P621" s="930">
        <f>'23년(세부_실적)'!P743</f>
        <v>5720</v>
      </c>
      <c r="Q621" s="931">
        <f>'23년(세부_실적)'!Q743</f>
        <v>12.564</v>
      </c>
      <c r="R621" s="662">
        <f>'23년(세부_실적)'!R743</f>
        <v>71.866080000000011</v>
      </c>
    </row>
    <row r="622" spans="2:18" outlineLevel="1">
      <c r="B622" s="691">
        <f>'23년(세부_실적)'!B744</f>
        <v>0</v>
      </c>
      <c r="C622" s="691">
        <f>'23년(세부_실적)'!C744</f>
        <v>0</v>
      </c>
      <c r="D622" s="691">
        <f>'23년(세부_실적)'!D744</f>
        <v>0</v>
      </c>
      <c r="E622" s="781" t="str">
        <f>'23년(세부_실적)'!E744</f>
        <v>PN20E-24J22</v>
      </c>
      <c r="F622" s="757">
        <f>'23년(세부_실적)'!F744</f>
        <v>0</v>
      </c>
      <c r="G622" s="757" t="str">
        <f>'23년(세부_실적)'!G744</f>
        <v>구</v>
      </c>
      <c r="H622" s="757" t="str">
        <f>'23년(세부_실적)'!H744</f>
        <v>SY</v>
      </c>
      <c r="I622" s="781">
        <f>'23년(세부_실적)'!I744</f>
        <v>0</v>
      </c>
      <c r="J622" s="782">
        <f>'23년(세부_실적)'!J744</f>
        <v>4850</v>
      </c>
      <c r="K622" s="781">
        <f>'23년(세부_실적)'!K744</f>
        <v>0</v>
      </c>
      <c r="L622" s="782">
        <f>'23년(세부_실적)'!L744</f>
        <v>4850</v>
      </c>
      <c r="M622" s="781">
        <f>'23년(세부_실적)'!M744</f>
        <v>0</v>
      </c>
      <c r="N622" s="782">
        <f>'23년(세부_실적)'!N744</f>
        <v>4850</v>
      </c>
      <c r="O622" s="781">
        <f>'23년(세부_실적)'!O744</f>
        <v>0</v>
      </c>
      <c r="P622" s="782">
        <f>'23년(세부_실적)'!P744</f>
        <v>4850</v>
      </c>
      <c r="Q622" s="783">
        <f>'23년(세부_실적)'!Q744</f>
        <v>6.45</v>
      </c>
      <c r="R622" s="581">
        <f>'23년(세부_실적)'!R744</f>
        <v>31.282499999999999</v>
      </c>
    </row>
    <row r="623" spans="2:18" outlineLevel="1">
      <c r="B623" s="691">
        <f>'23년(세부_실적)'!B745</f>
        <v>0</v>
      </c>
      <c r="C623" s="691">
        <f>'23년(세부_실적)'!C745</f>
        <v>0</v>
      </c>
      <c r="D623" s="714">
        <f>'23년(세부_실적)'!D745</f>
        <v>0</v>
      </c>
      <c r="E623" s="694" t="str">
        <f>'23년(세부_실적)'!E745</f>
        <v>PN20U-24J22(A)</v>
      </c>
      <c r="F623" s="696">
        <f>'23년(세부_실적)'!F745</f>
        <v>0</v>
      </c>
      <c r="G623" s="696" t="str">
        <f>'23년(세부_실적)'!G745</f>
        <v>구</v>
      </c>
      <c r="H623" s="696" t="str">
        <f>'23년(세부_실적)'!H745</f>
        <v>SY</v>
      </c>
      <c r="I623" s="694">
        <f>'23년(세부_실적)'!I745</f>
        <v>0</v>
      </c>
      <c r="J623" s="697">
        <f>'23년(세부_실적)'!J745</f>
        <v>1254</v>
      </c>
      <c r="K623" s="694">
        <f>'23년(세부_실적)'!K745</f>
        <v>0</v>
      </c>
      <c r="L623" s="697">
        <f>'23년(세부_실적)'!L745</f>
        <v>1254</v>
      </c>
      <c r="M623" s="694">
        <f>'23년(세부_실적)'!M745</f>
        <v>0</v>
      </c>
      <c r="N623" s="697">
        <f>'23년(세부_실적)'!N745</f>
        <v>1254</v>
      </c>
      <c r="O623" s="694">
        <f>'23년(세부_실적)'!O745</f>
        <v>0</v>
      </c>
      <c r="P623" s="697">
        <f>'23년(세부_실적)'!P745</f>
        <v>1254</v>
      </c>
      <c r="Q623" s="699">
        <f>'23년(세부_실적)'!Q745</f>
        <v>22.658999999999999</v>
      </c>
      <c r="R623" s="577">
        <f>'23년(세부_실적)'!R745</f>
        <v>28.414386</v>
      </c>
    </row>
    <row r="624" spans="2:18" outlineLevel="1">
      <c r="B624" s="765">
        <f>'23년(세부_실적)'!B746</f>
        <v>0</v>
      </c>
      <c r="C624" s="766" t="str">
        <f>'23년(세부_실적)'!C746</f>
        <v>제품계</v>
      </c>
      <c r="D624" s="712">
        <f>'23년(세부_실적)'!D746</f>
        <v>0</v>
      </c>
      <c r="E624" s="712">
        <f>'23년(세부_실적)'!E746</f>
        <v>0</v>
      </c>
      <c r="F624" s="933">
        <f>'23년(세부_실적)'!F746</f>
        <v>0</v>
      </c>
      <c r="G624" s="933">
        <f>'23년(세부_실적)'!G746</f>
        <v>0</v>
      </c>
      <c r="H624" s="790">
        <f>'23년(세부_실적)'!H746</f>
        <v>0</v>
      </c>
      <c r="I624" s="934">
        <f>'23년(세부_실적)'!I746</f>
        <v>0</v>
      </c>
      <c r="J624" s="935">
        <f>'23년(세부_실적)'!J746</f>
        <v>0</v>
      </c>
      <c r="K624" s="934">
        <f>'23년(세부_실적)'!K746</f>
        <v>0</v>
      </c>
      <c r="L624" s="936">
        <f>'23년(세부_실적)'!L746</f>
        <v>0</v>
      </c>
      <c r="M624" s="934">
        <f>'23년(세부_실적)'!M746</f>
        <v>0</v>
      </c>
      <c r="N624" s="936">
        <f>'23년(세부_실적)'!N746</f>
        <v>0</v>
      </c>
      <c r="O624" s="937">
        <f>'23년(세부_실적)'!O746</f>
        <v>0</v>
      </c>
      <c r="P624" s="935">
        <f>'23년(세부_실적)'!P746</f>
        <v>0</v>
      </c>
      <c r="Q624" s="791">
        <f>'23년(세부_실적)'!Q746</f>
        <v>98.52800000000002</v>
      </c>
      <c r="R624" s="791">
        <f>'23년(세부_실적)'!R746</f>
        <v>430.90175700000003</v>
      </c>
    </row>
    <row r="625" spans="2:18" outlineLevel="1">
      <c r="B625" s="816" t="str">
        <f>'23년(세부_실적)'!B747</f>
        <v>거래선 계</v>
      </c>
      <c r="C625" s="817">
        <f>'23년(세부_실적)'!C747</f>
        <v>0</v>
      </c>
      <c r="D625" s="817">
        <f>'23년(세부_실적)'!D747</f>
        <v>0</v>
      </c>
      <c r="E625" s="817">
        <f>'23년(세부_실적)'!E747</f>
        <v>0</v>
      </c>
      <c r="F625" s="817">
        <f>'23년(세부_실적)'!F747</f>
        <v>0</v>
      </c>
      <c r="G625" s="817">
        <f>'23년(세부_실적)'!G747</f>
        <v>0</v>
      </c>
      <c r="H625" s="818">
        <f>'23년(세부_실적)'!H747</f>
        <v>0</v>
      </c>
      <c r="I625" s="819">
        <f>'23년(세부_실적)'!I747</f>
        <v>0</v>
      </c>
      <c r="J625" s="820">
        <f>'23년(세부_실적)'!J747</f>
        <v>0</v>
      </c>
      <c r="K625" s="819">
        <f>'23년(세부_실적)'!K747</f>
        <v>0</v>
      </c>
      <c r="L625" s="819">
        <f>'23년(세부_실적)'!L747</f>
        <v>0</v>
      </c>
      <c r="M625" s="819">
        <f>'23년(세부_실적)'!M747</f>
        <v>0</v>
      </c>
      <c r="N625" s="819">
        <f>'23년(세부_실적)'!N747</f>
        <v>0</v>
      </c>
      <c r="O625" s="821">
        <f>'23년(세부_실적)'!O747</f>
        <v>0</v>
      </c>
      <c r="P625" s="820">
        <f>'23년(세부_실적)'!P747</f>
        <v>0</v>
      </c>
      <c r="Q625" s="822">
        <f>'23년(세부_실적)'!Q747</f>
        <v>2396.3740000000007</v>
      </c>
      <c r="R625" s="822">
        <f>'23년(세부_실적)'!R747</f>
        <v>32718.545333980499</v>
      </c>
    </row>
    <row r="626" spans="2:18" outlineLevel="1" collapsed="1">
      <c r="B626" s="691" t="str">
        <f>'23년(세부_실적)'!B752</f>
        <v>머큐리</v>
      </c>
      <c r="C626" s="691" t="str">
        <f>'23년(세부_실적)'!C752</f>
        <v>AP공유기</v>
      </c>
      <c r="D626" s="691" t="str">
        <f>'23년(세부_실적)'!D752</f>
        <v>STB</v>
      </c>
      <c r="E626" s="672" t="str">
        <f>'23년(세부_실적)'!E752</f>
        <v>RUSH-329AC</v>
      </c>
      <c r="F626" s="893">
        <f>'23년(세부_실적)'!F752</f>
        <v>0</v>
      </c>
      <c r="G626" s="893" t="str">
        <f>'23년(세부_실적)'!G752</f>
        <v>구</v>
      </c>
      <c r="H626" s="670" t="str">
        <f>'23년(세부_실적)'!H752</f>
        <v>QD</v>
      </c>
      <c r="I626" s="672">
        <f>'23년(세부_실적)'!I752</f>
        <v>18.13</v>
      </c>
      <c r="J626" s="838">
        <f>'23년(세부_실적)'!J752</f>
        <v>0</v>
      </c>
      <c r="K626" s="672">
        <f>'23년(세부_실적)'!K752</f>
        <v>18.13</v>
      </c>
      <c r="L626" s="838">
        <f>'23년(세부_실적)'!L752</f>
        <v>0</v>
      </c>
      <c r="M626" s="672">
        <f>'23년(세부_실적)'!M752</f>
        <v>18.13</v>
      </c>
      <c r="N626" s="673">
        <f>'23년(세부_실적)'!N752</f>
        <v>0</v>
      </c>
      <c r="O626" s="672">
        <f>'23년(세부_실적)'!O752</f>
        <v>18.13</v>
      </c>
      <c r="P626" s="673">
        <f>'23년(세부_실적)'!P752</f>
        <v>0</v>
      </c>
      <c r="Q626" s="773">
        <f>'23년(세부_실적)'!Q752</f>
        <v>0</v>
      </c>
      <c r="R626" s="774">
        <f>'23년(세부_실적)'!R752</f>
        <v>0</v>
      </c>
    </row>
    <row r="627" spans="2:18" outlineLevel="1">
      <c r="B627" s="691">
        <f>'23년(세부_실적)'!B753</f>
        <v>0</v>
      </c>
      <c r="C627" s="691">
        <f>'23년(세부_실적)'!C753</f>
        <v>0</v>
      </c>
      <c r="D627" s="691">
        <f>'23년(세부_실적)'!D753</f>
        <v>0</v>
      </c>
      <c r="E627" s="677" t="str">
        <f>'23년(세부_실적)'!E753</f>
        <v>RUSH-329AC-A</v>
      </c>
      <c r="F627" s="733">
        <f>'23년(세부_실적)'!F753</f>
        <v>0</v>
      </c>
      <c r="G627" s="733" t="str">
        <f>'23년(세부_실적)'!G753</f>
        <v>구</v>
      </c>
      <c r="H627" s="679" t="str">
        <f>'23년(세부_실적)'!H753</f>
        <v>QD</v>
      </c>
      <c r="I627" s="677">
        <f>'23년(세부_실적)'!I753</f>
        <v>18.13</v>
      </c>
      <c r="J627" s="734">
        <f>'23년(세부_실적)'!J753</f>
        <v>0</v>
      </c>
      <c r="K627" s="677">
        <f>'23년(세부_실적)'!K753</f>
        <v>18.13</v>
      </c>
      <c r="L627" s="734">
        <f>'23년(세부_실적)'!L753</f>
        <v>0</v>
      </c>
      <c r="M627" s="677">
        <f>'23년(세부_실적)'!M753</f>
        <v>18.13</v>
      </c>
      <c r="N627" s="681">
        <f>'23년(세부_실적)'!N753</f>
        <v>0</v>
      </c>
      <c r="O627" s="677">
        <f>'23년(세부_실적)'!O753</f>
        <v>18.13</v>
      </c>
      <c r="P627" s="681">
        <f>'23년(세부_실적)'!P753</f>
        <v>0</v>
      </c>
      <c r="Q627" s="688">
        <f>'23년(세부_실적)'!Q753</f>
        <v>0</v>
      </c>
      <c r="R627" s="575">
        <f>'23년(세부_실적)'!R753</f>
        <v>0</v>
      </c>
    </row>
    <row r="628" spans="2:18" outlineLevel="1">
      <c r="B628" s="691">
        <f>'23년(세부_실적)'!B754</f>
        <v>0</v>
      </c>
      <c r="C628" s="691">
        <f>'23년(세부_실적)'!C754</f>
        <v>0</v>
      </c>
      <c r="D628" s="691">
        <f>'23년(세부_실적)'!D754</f>
        <v>0</v>
      </c>
      <c r="E628" s="677" t="str">
        <f>'23년(세부_실적)'!E754</f>
        <v>KM15-103H (GWH 11ax PI2.0)</v>
      </c>
      <c r="F628" s="733">
        <f>'23년(세부_실적)'!F754</f>
        <v>0</v>
      </c>
      <c r="G628" s="894" t="str">
        <f>'23년(세부_실적)'!G754</f>
        <v>신</v>
      </c>
      <c r="H628" s="679" t="str">
        <f>'23년(세부_실적)'!H754</f>
        <v>QD</v>
      </c>
      <c r="I628" s="677">
        <f>'23년(세부_실적)'!I754</f>
        <v>16.100000000000001</v>
      </c>
      <c r="J628" s="734">
        <f>'23년(세부_실적)'!J754</f>
        <v>0</v>
      </c>
      <c r="K628" s="677">
        <f>'23년(세부_실적)'!K754</f>
        <v>16.100000000000001</v>
      </c>
      <c r="L628" s="734">
        <f>'23년(세부_실적)'!L754</f>
        <v>0</v>
      </c>
      <c r="M628" s="677">
        <f>'23년(세부_실적)'!M754</f>
        <v>16.100000000000001</v>
      </c>
      <c r="N628" s="681">
        <f>'23년(세부_실적)'!N754</f>
        <v>0</v>
      </c>
      <c r="O628" s="677">
        <f>'23년(세부_실적)'!O754</f>
        <v>16.100000000000001</v>
      </c>
      <c r="P628" s="681">
        <f>'23년(세부_실적)'!P754</f>
        <v>0</v>
      </c>
      <c r="Q628" s="688">
        <f>'23년(세부_실적)'!Q754</f>
        <v>20.169999999999998</v>
      </c>
      <c r="R628" s="575">
        <f>'23년(세부_실적)'!R754</f>
        <v>405.89549644000004</v>
      </c>
    </row>
    <row r="629" spans="2:18" outlineLevel="1">
      <c r="B629" s="691" t="e">
        <f>'23년(세부_실적)'!#REF!</f>
        <v>#REF!</v>
      </c>
      <c r="C629" s="691" t="e">
        <f>'23년(세부_실적)'!#REF!</f>
        <v>#REF!</v>
      </c>
      <c r="D629" s="691" t="e">
        <f>'23년(세부_실적)'!#REF!</f>
        <v>#REF!</v>
      </c>
      <c r="E629" s="677" t="e">
        <f>'23년(세부_실적)'!#REF!</f>
        <v>#REF!</v>
      </c>
      <c r="F629" s="733" t="e">
        <f>'23년(세부_실적)'!#REF!</f>
        <v>#REF!</v>
      </c>
      <c r="G629" s="894" t="e">
        <f>'23년(세부_실적)'!#REF!</f>
        <v>#REF!</v>
      </c>
      <c r="H629" s="679" t="e">
        <f>'23년(세부_실적)'!#REF!</f>
        <v>#REF!</v>
      </c>
      <c r="I629" s="677" t="e">
        <f>'23년(세부_실적)'!#REF!</f>
        <v>#REF!</v>
      </c>
      <c r="J629" s="734" t="e">
        <f>'23년(세부_실적)'!#REF!</f>
        <v>#REF!</v>
      </c>
      <c r="K629" s="677" t="e">
        <f>'23년(세부_실적)'!#REF!</f>
        <v>#REF!</v>
      </c>
      <c r="L629" s="734" t="e">
        <f>'23년(세부_실적)'!#REF!</f>
        <v>#REF!</v>
      </c>
      <c r="M629" s="677" t="e">
        <f>'23년(세부_실적)'!#REF!</f>
        <v>#REF!</v>
      </c>
      <c r="N629" s="681" t="e">
        <f>'23년(세부_실적)'!#REF!</f>
        <v>#REF!</v>
      </c>
      <c r="O629" s="677" t="e">
        <f>'23년(세부_실적)'!#REF!</f>
        <v>#REF!</v>
      </c>
      <c r="P629" s="681" t="e">
        <f>'23년(세부_실적)'!#REF!</f>
        <v>#REF!</v>
      </c>
      <c r="Q629" s="688" t="e">
        <f>'23년(세부_실적)'!#REF!</f>
        <v>#REF!</v>
      </c>
      <c r="R629" s="575" t="e">
        <f>'23년(세부_실적)'!#REF!</f>
        <v>#REF!</v>
      </c>
    </row>
    <row r="630" spans="2:18" outlineLevel="1">
      <c r="B630" s="691" t="e">
        <f>'23년(세부_실적)'!#REF!</f>
        <v>#REF!</v>
      </c>
      <c r="C630" s="691" t="e">
        <f>'23년(세부_실적)'!#REF!</f>
        <v>#REF!</v>
      </c>
      <c r="D630" s="691" t="e">
        <f>'23년(세부_실적)'!#REF!</f>
        <v>#REF!</v>
      </c>
      <c r="E630" s="691" t="e">
        <f>'23년(세부_실적)'!#REF!</f>
        <v>#REF!</v>
      </c>
      <c r="F630" s="690" t="e">
        <f>'23년(세부_실적)'!#REF!</f>
        <v>#REF!</v>
      </c>
      <c r="G630" s="925" t="e">
        <f>'23년(세부_실적)'!#REF!</f>
        <v>#REF!</v>
      </c>
      <c r="H630" s="737" t="e">
        <f>'23년(세부_실적)'!#REF!</f>
        <v>#REF!</v>
      </c>
      <c r="I630" s="691" t="e">
        <f>'23년(세부_실적)'!#REF!</f>
        <v>#REF!</v>
      </c>
      <c r="J630" s="863" t="e">
        <f>'23년(세부_실적)'!#REF!</f>
        <v>#REF!</v>
      </c>
      <c r="K630" s="691" t="e">
        <f>'23년(세부_실적)'!#REF!</f>
        <v>#REF!</v>
      </c>
      <c r="L630" s="863" t="e">
        <f>'23년(세부_실적)'!#REF!</f>
        <v>#REF!</v>
      </c>
      <c r="M630" s="691" t="e">
        <f>'23년(세부_실적)'!#REF!</f>
        <v>#REF!</v>
      </c>
      <c r="N630" s="863" t="e">
        <f>'23년(세부_실적)'!#REF!</f>
        <v>#REF!</v>
      </c>
      <c r="O630" s="691" t="e">
        <f>'23년(세부_실적)'!#REF!</f>
        <v>#REF!</v>
      </c>
      <c r="P630" s="863" t="e">
        <f>'23년(세부_실적)'!#REF!</f>
        <v>#REF!</v>
      </c>
      <c r="Q630" s="833" t="e">
        <f>'23년(세부_실적)'!#REF!</f>
        <v>#REF!</v>
      </c>
      <c r="R630" s="598" t="e">
        <f>'23년(세부_실적)'!#REF!</f>
        <v>#REF!</v>
      </c>
    </row>
    <row r="631" spans="2:18" outlineLevel="1">
      <c r="B631" s="691">
        <f>'23년(세부_실적)'!B759</f>
        <v>0</v>
      </c>
      <c r="C631" s="691">
        <f>'23년(세부_실적)'!C759</f>
        <v>0</v>
      </c>
      <c r="D631" s="691">
        <f>'23년(세부_실적)'!D759</f>
        <v>0</v>
      </c>
      <c r="E631" s="795" t="str">
        <f>'23년(세부_실적)'!E759</f>
        <v>MCR-WMSBE-CWP(40)</v>
      </c>
      <c r="F631" s="737">
        <f>'23년(세부_실적)'!F759</f>
        <v>0</v>
      </c>
      <c r="G631" s="737" t="str">
        <f>'23년(세부_실적)'!G759</f>
        <v>신</v>
      </c>
      <c r="H631" s="737" t="str">
        <f>'23년(세부_실적)'!H759</f>
        <v>QD</v>
      </c>
      <c r="I631" s="795">
        <f>'23년(세부_실적)'!I759</f>
        <v>0</v>
      </c>
      <c r="J631" s="741">
        <f>'23년(세부_실적)'!J759</f>
        <v>2802</v>
      </c>
      <c r="K631" s="795">
        <f>'23년(세부_실적)'!K759</f>
        <v>0</v>
      </c>
      <c r="L631" s="741">
        <f>'23년(세부_실적)'!L759</f>
        <v>2802</v>
      </c>
      <c r="M631" s="795">
        <f>'23년(세부_실적)'!M759</f>
        <v>0</v>
      </c>
      <c r="N631" s="741">
        <f>'23년(세부_실적)'!N759</f>
        <v>2802</v>
      </c>
      <c r="O631" s="795">
        <f>'23년(세부_실적)'!O759</f>
        <v>0</v>
      </c>
      <c r="P631" s="741">
        <f>'23년(세부_실적)'!P759</f>
        <v>2802</v>
      </c>
      <c r="Q631" s="742">
        <f>'23년(세부_실적)'!Q759</f>
        <v>48.239999999999995</v>
      </c>
      <c r="R631" s="576">
        <f>'23년(세부_실적)'!R759</f>
        <v>135.16847999999999</v>
      </c>
    </row>
    <row r="632" spans="2:18" outlineLevel="1">
      <c r="B632" s="691" t="e">
        <f>'23년(세부_실적)'!#REF!</f>
        <v>#REF!</v>
      </c>
      <c r="C632" s="691" t="e">
        <f>'23년(세부_실적)'!#REF!</f>
        <v>#REF!</v>
      </c>
      <c r="D632" s="691" t="e">
        <f>'23년(세부_실적)'!#REF!</f>
        <v>#REF!</v>
      </c>
      <c r="E632" s="677" t="e">
        <f>'23년(세부_실적)'!#REF!</f>
        <v>#REF!</v>
      </c>
      <c r="F632" s="679" t="e">
        <f>'23년(세부_실적)'!#REF!</f>
        <v>#REF!</v>
      </c>
      <c r="G632" s="679" t="e">
        <f>'23년(세부_실적)'!#REF!</f>
        <v>#REF!</v>
      </c>
      <c r="H632" s="679" t="e">
        <f>'23년(세부_실적)'!#REF!</f>
        <v>#REF!</v>
      </c>
      <c r="I632" s="677" t="e">
        <f>'23년(세부_실적)'!#REF!</f>
        <v>#REF!</v>
      </c>
      <c r="J632" s="868" t="e">
        <f>'23년(세부_실적)'!#REF!</f>
        <v>#REF!</v>
      </c>
      <c r="K632" s="677" t="e">
        <f>'23년(세부_실적)'!#REF!</f>
        <v>#REF!</v>
      </c>
      <c r="L632" s="681" t="e">
        <f>'23년(세부_실적)'!#REF!</f>
        <v>#REF!</v>
      </c>
      <c r="M632" s="677" t="e">
        <f>'23년(세부_실적)'!#REF!</f>
        <v>#REF!</v>
      </c>
      <c r="N632" s="681" t="e">
        <f>'23년(세부_실적)'!#REF!</f>
        <v>#REF!</v>
      </c>
      <c r="O632" s="677" t="e">
        <f>'23년(세부_실적)'!#REF!</f>
        <v>#REF!</v>
      </c>
      <c r="P632" s="681" t="e">
        <f>'23년(세부_실적)'!#REF!</f>
        <v>#REF!</v>
      </c>
      <c r="Q632" s="688" t="e">
        <f>'23년(세부_실적)'!#REF!</f>
        <v>#REF!</v>
      </c>
      <c r="R632" s="575" t="e">
        <f>'23년(세부_실적)'!#REF!</f>
        <v>#REF!</v>
      </c>
    </row>
    <row r="633" spans="2:18" outlineLevel="1">
      <c r="B633" s="691">
        <f>'23년(세부_실적)'!B762</f>
        <v>0</v>
      </c>
      <c r="C633" s="691">
        <f>'23년(세부_실적)'!C762</f>
        <v>0</v>
      </c>
      <c r="D633" s="691">
        <f>'23년(세부_실적)'!D762</f>
        <v>0</v>
      </c>
      <c r="E633" s="781" t="str">
        <f>'23년(세부_실적)'!E762</f>
        <v>MCR-WMSBE-CWP(48)</v>
      </c>
      <c r="F633" s="757">
        <f>'23년(세부_실적)'!F762</f>
        <v>0</v>
      </c>
      <c r="G633" s="757" t="str">
        <f>'23년(세부_실적)'!G762</f>
        <v>신</v>
      </c>
      <c r="H633" s="757" t="str">
        <f>'23년(세부_실적)'!H762</f>
        <v>QD</v>
      </c>
      <c r="I633" s="781">
        <f>'23년(세부_실적)'!I762</f>
        <v>0</v>
      </c>
      <c r="J633" s="926">
        <f>'23년(세부_실적)'!J762</f>
        <v>3027</v>
      </c>
      <c r="K633" s="781">
        <f>'23년(세부_실적)'!K762</f>
        <v>0</v>
      </c>
      <c r="L633" s="782">
        <f>'23년(세부_실적)'!L762</f>
        <v>3027</v>
      </c>
      <c r="M633" s="781">
        <f>'23년(세부_실적)'!M762</f>
        <v>0</v>
      </c>
      <c r="N633" s="782">
        <f>'23년(세부_실적)'!N762</f>
        <v>3027</v>
      </c>
      <c r="O633" s="781">
        <f>'23년(세부_실적)'!O762</f>
        <v>0</v>
      </c>
      <c r="P633" s="782">
        <f>'23년(세부_실적)'!P762</f>
        <v>3027</v>
      </c>
      <c r="Q633" s="783">
        <f>'23년(세부_실적)'!Q762</f>
        <v>0</v>
      </c>
      <c r="R633" s="581">
        <f>'23년(세부_실적)'!R762</f>
        <v>0</v>
      </c>
    </row>
    <row r="634" spans="2:18" outlineLevel="1">
      <c r="B634" s="714">
        <f>'23년(세부_실적)'!B764</f>
        <v>0</v>
      </c>
      <c r="C634" s="714">
        <f>'23년(세부_실적)'!C764</f>
        <v>0</v>
      </c>
      <c r="D634" s="714">
        <f>'23년(세부_실적)'!D764</f>
        <v>0</v>
      </c>
      <c r="E634" s="714" t="str">
        <f>'23년(세부_실적)'!E764</f>
        <v>MCR-WMSBI-CWP(40)</v>
      </c>
      <c r="F634" s="713">
        <f>'23년(세부_실적)'!F764</f>
        <v>0</v>
      </c>
      <c r="G634" s="713" t="str">
        <f>'23년(세부_실적)'!G764</f>
        <v>신</v>
      </c>
      <c r="H634" s="713" t="str">
        <f>'23년(세부_실적)'!H764</f>
        <v>QD</v>
      </c>
      <c r="I634" s="714">
        <f>'23년(세부_실적)'!I764</f>
        <v>0</v>
      </c>
      <c r="J634" s="715">
        <f>'23년(세부_실적)'!J764</f>
        <v>0</v>
      </c>
      <c r="K634" s="714">
        <f>'23년(세부_실적)'!K764</f>
        <v>0</v>
      </c>
      <c r="L634" s="715">
        <f>'23년(세부_실적)'!L764</f>
        <v>2423</v>
      </c>
      <c r="M634" s="714">
        <f>'23년(세부_실적)'!M764</f>
        <v>0</v>
      </c>
      <c r="N634" s="715">
        <f>'23년(세부_실적)'!N764</f>
        <v>2670</v>
      </c>
      <c r="O634" s="714">
        <f>'23년(세부_실적)'!O764</f>
        <v>0</v>
      </c>
      <c r="P634" s="715">
        <f>'23년(세부_실적)'!P764</f>
        <v>2670</v>
      </c>
      <c r="Q634" s="776">
        <f>'23년(세부_실적)'!Q764</f>
        <v>37.371999999999993</v>
      </c>
      <c r="R634" s="580">
        <f>'23년(세부_실적)'!R764</f>
        <v>99.630099999999999</v>
      </c>
    </row>
    <row r="635" spans="2:18" outlineLevel="1">
      <c r="B635" s="816" t="str">
        <f>'23년(세부_실적)'!B765</f>
        <v>거래선 계</v>
      </c>
      <c r="C635" s="817">
        <f>'23년(세부_실적)'!C765</f>
        <v>0</v>
      </c>
      <c r="D635" s="817">
        <f>'23년(세부_실적)'!D765</f>
        <v>0</v>
      </c>
      <c r="E635" s="817">
        <f>'23년(세부_실적)'!E765</f>
        <v>0</v>
      </c>
      <c r="F635" s="817">
        <f>'23년(세부_실적)'!F765</f>
        <v>0</v>
      </c>
      <c r="G635" s="817">
        <f>'23년(세부_실적)'!G765</f>
        <v>0</v>
      </c>
      <c r="H635" s="818">
        <f>'23년(세부_실적)'!H765</f>
        <v>0</v>
      </c>
      <c r="I635" s="890">
        <f>'23년(세부_실적)'!I765</f>
        <v>0</v>
      </c>
      <c r="J635" s="820">
        <f>'23년(세부_실적)'!J765</f>
        <v>0</v>
      </c>
      <c r="K635" s="890">
        <f>'23년(세부_실적)'!K765</f>
        <v>0</v>
      </c>
      <c r="L635" s="819">
        <f>'23년(세부_실적)'!L765</f>
        <v>0</v>
      </c>
      <c r="M635" s="890">
        <f>'23년(세부_실적)'!M765</f>
        <v>0</v>
      </c>
      <c r="N635" s="819">
        <f>'23년(세부_실적)'!N765</f>
        <v>0</v>
      </c>
      <c r="O635" s="890">
        <f>'23년(세부_실적)'!O765</f>
        <v>0</v>
      </c>
      <c r="P635" s="819">
        <f>'23년(세부_실적)'!P765</f>
        <v>0</v>
      </c>
      <c r="Q635" s="822">
        <f>'23년(세부_실적)'!Q765</f>
        <v>878.98199999999997</v>
      </c>
      <c r="R635" s="822">
        <f>'23년(세부_실적)'!R765</f>
        <v>7502.5664761415601</v>
      </c>
    </row>
    <row r="636" spans="2:18" outlineLevel="1" collapsed="1">
      <c r="B636" s="691" t="e">
        <f>'23년(세부_실적)'!#REF!</f>
        <v>#REF!</v>
      </c>
      <c r="C636" s="691" t="e">
        <f>'23년(세부_실적)'!#REF!</f>
        <v>#REF!</v>
      </c>
      <c r="D636" s="691" t="e">
        <f>'23년(세부_실적)'!#REF!</f>
        <v>#REF!</v>
      </c>
      <c r="E636" s="801" t="e">
        <f>'23년(세부_실적)'!#REF!</f>
        <v>#REF!</v>
      </c>
      <c r="F636" s="938" t="e">
        <f>'23년(세부_실적)'!#REF!</f>
        <v>#REF!</v>
      </c>
      <c r="G636" s="757" t="e">
        <f>'23년(세부_실적)'!#REF!</f>
        <v>#REF!</v>
      </c>
      <c r="H636" s="837" t="e">
        <f>'23년(세부_실적)'!#REF!</f>
        <v>#REF!</v>
      </c>
      <c r="I636" s="672" t="e">
        <f>'23년(세부_실적)'!#REF!</f>
        <v>#REF!</v>
      </c>
      <c r="J636" s="838" t="e">
        <f>'23년(세부_실적)'!#REF!</f>
        <v>#REF!</v>
      </c>
      <c r="K636" s="672" t="e">
        <f>'23년(세부_실적)'!#REF!</f>
        <v>#REF!</v>
      </c>
      <c r="L636" s="838" t="e">
        <f>'23년(세부_실적)'!#REF!</f>
        <v>#REF!</v>
      </c>
      <c r="M636" s="672" t="e">
        <f>'23년(세부_실적)'!#REF!</f>
        <v>#REF!</v>
      </c>
      <c r="N636" s="673" t="e">
        <f>'23년(세부_실적)'!#REF!</f>
        <v>#REF!</v>
      </c>
      <c r="O636" s="839" t="e">
        <f>'23년(세부_실적)'!#REF!</f>
        <v>#REF!</v>
      </c>
      <c r="P636" s="673" t="e">
        <f>'23년(세부_실적)'!#REF!</f>
        <v>#REF!</v>
      </c>
      <c r="Q636" s="840" t="e">
        <f>'23년(세부_실적)'!#REF!</f>
        <v>#REF!</v>
      </c>
      <c r="R636" s="841" t="e">
        <f>'23년(세부_실적)'!#REF!</f>
        <v>#REF!</v>
      </c>
    </row>
    <row r="637" spans="2:18" outlineLevel="1">
      <c r="B637" s="691" t="e">
        <f>'23년(세부_실적)'!#REF!</f>
        <v>#REF!</v>
      </c>
      <c r="C637" s="690" t="e">
        <f>'23년(세부_실적)'!#REF!</f>
        <v>#REF!</v>
      </c>
      <c r="D637" s="693" t="e">
        <f>'23년(세부_실적)'!#REF!</f>
        <v>#REF!</v>
      </c>
      <c r="E637" s="677" t="e">
        <f>'23년(세부_실적)'!#REF!</f>
        <v>#REF!</v>
      </c>
      <c r="F637" s="679" t="e">
        <f>'23년(세부_실적)'!#REF!</f>
        <v>#REF!</v>
      </c>
      <c r="G637" s="757" t="e">
        <f>'23년(세부_실적)'!#REF!</f>
        <v>#REF!</v>
      </c>
      <c r="H637" s="679" t="e">
        <f>'23년(세부_실적)'!#REF!</f>
        <v>#REF!</v>
      </c>
      <c r="I637" s="781" t="e">
        <f>'23년(세부_실적)'!#REF!</f>
        <v>#REF!</v>
      </c>
      <c r="J637" s="775" t="e">
        <f>'23년(세부_실적)'!#REF!</f>
        <v>#REF!</v>
      </c>
      <c r="K637" s="781" t="e">
        <f>'23년(세부_실적)'!#REF!</f>
        <v>#REF!</v>
      </c>
      <c r="L637" s="775" t="e">
        <f>'23년(세부_실적)'!#REF!</f>
        <v>#REF!</v>
      </c>
      <c r="M637" s="781" t="e">
        <f>'23년(세부_실적)'!#REF!</f>
        <v>#REF!</v>
      </c>
      <c r="N637" s="782" t="e">
        <f>'23년(세부_실적)'!#REF!</f>
        <v>#REF!</v>
      </c>
      <c r="O637" s="823" t="e">
        <f>'23년(세부_실적)'!#REF!</f>
        <v>#REF!</v>
      </c>
      <c r="P637" s="782" t="e">
        <f>'23년(세부_실적)'!#REF!</f>
        <v>#REF!</v>
      </c>
      <c r="Q637" s="688" t="e">
        <f>'23년(세부_실적)'!#REF!</f>
        <v>#REF!</v>
      </c>
      <c r="R637" s="575" t="e">
        <f>'23년(세부_실적)'!#REF!</f>
        <v>#REF!</v>
      </c>
    </row>
    <row r="638" spans="2:18" outlineLevel="1">
      <c r="B638" s="691" t="e">
        <f>'23년(세부_실적)'!#REF!</f>
        <v>#REF!</v>
      </c>
      <c r="C638" s="690" t="e">
        <f>'23년(세부_실적)'!#REF!</f>
        <v>#REF!</v>
      </c>
      <c r="D638" s="693" t="e">
        <f>'23년(세부_실적)'!#REF!</f>
        <v>#REF!</v>
      </c>
      <c r="E638" s="677" t="e">
        <f>'23년(세부_실적)'!#REF!</f>
        <v>#REF!</v>
      </c>
      <c r="F638" s="679" t="e">
        <f>'23년(세부_실적)'!#REF!</f>
        <v>#REF!</v>
      </c>
      <c r="G638" s="757" t="e">
        <f>'23년(세부_실적)'!#REF!</f>
        <v>#REF!</v>
      </c>
      <c r="H638" s="757" t="e">
        <f>'23년(세부_실적)'!#REF!</f>
        <v>#REF!</v>
      </c>
      <c r="I638" s="781" t="e">
        <f>'23년(세부_실적)'!#REF!</f>
        <v>#REF!</v>
      </c>
      <c r="J638" s="775" t="e">
        <f>'23년(세부_실적)'!#REF!</f>
        <v>#REF!</v>
      </c>
      <c r="K638" s="781" t="e">
        <f>'23년(세부_실적)'!#REF!</f>
        <v>#REF!</v>
      </c>
      <c r="L638" s="775" t="e">
        <f>'23년(세부_실적)'!#REF!</f>
        <v>#REF!</v>
      </c>
      <c r="M638" s="781" t="e">
        <f>'23년(세부_실적)'!#REF!</f>
        <v>#REF!</v>
      </c>
      <c r="N638" s="782" t="e">
        <f>'23년(세부_실적)'!#REF!</f>
        <v>#REF!</v>
      </c>
      <c r="O638" s="823" t="e">
        <f>'23년(세부_실적)'!#REF!</f>
        <v>#REF!</v>
      </c>
      <c r="P638" s="782" t="e">
        <f>'23년(세부_실적)'!#REF!</f>
        <v>#REF!</v>
      </c>
      <c r="Q638" s="688" t="e">
        <f>'23년(세부_실적)'!#REF!</f>
        <v>#REF!</v>
      </c>
      <c r="R638" s="575" t="e">
        <f>'23년(세부_실적)'!#REF!</f>
        <v>#REF!</v>
      </c>
    </row>
    <row r="639" spans="2:18" outlineLevel="1">
      <c r="B639" s="691" t="e">
        <f>'23년(세부_실적)'!#REF!</f>
        <v>#REF!</v>
      </c>
      <c r="C639" s="690" t="e">
        <f>'23년(세부_실적)'!#REF!</f>
        <v>#REF!</v>
      </c>
      <c r="D639" s="693" t="e">
        <f>'23년(세부_실적)'!#REF!</f>
        <v>#REF!</v>
      </c>
      <c r="E639" s="677" t="e">
        <f>'23년(세부_실적)'!#REF!</f>
        <v>#REF!</v>
      </c>
      <c r="F639" s="679" t="e">
        <f>'23년(세부_실적)'!#REF!</f>
        <v>#REF!</v>
      </c>
      <c r="G639" s="757" t="e">
        <f>'23년(세부_실적)'!#REF!</f>
        <v>#REF!</v>
      </c>
      <c r="H639" s="757" t="e">
        <f>'23년(세부_실적)'!#REF!</f>
        <v>#REF!</v>
      </c>
      <c r="I639" s="781" t="e">
        <f>'23년(세부_실적)'!#REF!</f>
        <v>#REF!</v>
      </c>
      <c r="J639" s="775" t="e">
        <f>'23년(세부_실적)'!#REF!</f>
        <v>#REF!</v>
      </c>
      <c r="K639" s="781" t="e">
        <f>'23년(세부_실적)'!#REF!</f>
        <v>#REF!</v>
      </c>
      <c r="L639" s="775" t="e">
        <f>'23년(세부_실적)'!#REF!</f>
        <v>#REF!</v>
      </c>
      <c r="M639" s="781" t="e">
        <f>'23년(세부_실적)'!#REF!</f>
        <v>#REF!</v>
      </c>
      <c r="N639" s="782" t="e">
        <f>'23년(세부_실적)'!#REF!</f>
        <v>#REF!</v>
      </c>
      <c r="O639" s="823" t="e">
        <f>'23년(세부_실적)'!#REF!</f>
        <v>#REF!</v>
      </c>
      <c r="P639" s="782" t="e">
        <f>'23년(세부_실적)'!#REF!</f>
        <v>#REF!</v>
      </c>
      <c r="Q639" s="688" t="e">
        <f>'23년(세부_실적)'!#REF!</f>
        <v>#REF!</v>
      </c>
      <c r="R639" s="575" t="e">
        <f>'23년(세부_실적)'!#REF!</f>
        <v>#REF!</v>
      </c>
    </row>
    <row r="640" spans="2:18" outlineLevel="1">
      <c r="B640" s="693" t="e">
        <f>'23년(세부_실적)'!#REF!</f>
        <v>#REF!</v>
      </c>
      <c r="C640" s="691" t="e">
        <f>'23년(세부_실적)'!#REF!</f>
        <v>#REF!</v>
      </c>
      <c r="D640" s="691" t="e">
        <f>'23년(세부_실적)'!#REF!</f>
        <v>#REF!</v>
      </c>
      <c r="E640" s="781" t="e">
        <f>'23년(세부_실적)'!#REF!</f>
        <v>#REF!</v>
      </c>
      <c r="F640" s="811" t="e">
        <f>'23년(세부_실적)'!#REF!</f>
        <v>#REF!</v>
      </c>
      <c r="G640" s="757" t="e">
        <f>'23년(세부_실적)'!#REF!</f>
        <v>#REF!</v>
      </c>
      <c r="H640" s="757" t="e">
        <f>'23년(세부_실적)'!#REF!</f>
        <v>#REF!</v>
      </c>
      <c r="I640" s="677" t="e">
        <f>'23년(세부_실적)'!#REF!</f>
        <v>#REF!</v>
      </c>
      <c r="J640" s="734" t="e">
        <f>'23년(세부_실적)'!#REF!</f>
        <v>#REF!</v>
      </c>
      <c r="K640" s="677" t="e">
        <f>'23년(세부_실적)'!#REF!</f>
        <v>#REF!</v>
      </c>
      <c r="L640" s="734" t="e">
        <f>'23년(세부_실적)'!#REF!</f>
        <v>#REF!</v>
      </c>
      <c r="M640" s="677" t="e">
        <f>'23년(세부_실적)'!#REF!</f>
        <v>#REF!</v>
      </c>
      <c r="N640" s="681" t="e">
        <f>'23년(세부_실적)'!#REF!</f>
        <v>#REF!</v>
      </c>
      <c r="O640" s="735" t="e">
        <f>'23년(세부_실적)'!#REF!</f>
        <v>#REF!</v>
      </c>
      <c r="P640" s="681" t="e">
        <f>'23년(세부_실적)'!#REF!</f>
        <v>#REF!</v>
      </c>
      <c r="Q640" s="783" t="e">
        <f>'23년(세부_실적)'!#REF!</f>
        <v>#REF!</v>
      </c>
      <c r="R640" s="581" t="e">
        <f>'23년(세부_실적)'!#REF!</f>
        <v>#REF!</v>
      </c>
    </row>
    <row r="641" spans="2:18" outlineLevel="1">
      <c r="B641" s="693" t="e">
        <f>'23년(세부_실적)'!#REF!</f>
        <v>#REF!</v>
      </c>
      <c r="C641" s="691" t="e">
        <f>'23년(세부_실적)'!#REF!</f>
        <v>#REF!</v>
      </c>
      <c r="D641" s="691" t="e">
        <f>'23년(세부_실적)'!#REF!</f>
        <v>#REF!</v>
      </c>
      <c r="E641" s="781" t="e">
        <f>'23년(세부_실적)'!#REF!</f>
        <v>#REF!</v>
      </c>
      <c r="F641" s="811" t="e">
        <f>'23년(세부_실적)'!#REF!</f>
        <v>#REF!</v>
      </c>
      <c r="G641" s="757" t="e">
        <f>'23년(세부_실적)'!#REF!</f>
        <v>#REF!</v>
      </c>
      <c r="H641" s="757" t="e">
        <f>'23년(세부_실적)'!#REF!</f>
        <v>#REF!</v>
      </c>
      <c r="I641" s="677" t="e">
        <f>'23년(세부_실적)'!#REF!</f>
        <v>#REF!</v>
      </c>
      <c r="J641" s="734" t="e">
        <f>'23년(세부_실적)'!#REF!</f>
        <v>#REF!</v>
      </c>
      <c r="K641" s="677" t="e">
        <f>'23년(세부_실적)'!#REF!</f>
        <v>#REF!</v>
      </c>
      <c r="L641" s="734" t="e">
        <f>'23년(세부_실적)'!#REF!</f>
        <v>#REF!</v>
      </c>
      <c r="M641" s="677" t="e">
        <f>'23년(세부_실적)'!#REF!</f>
        <v>#REF!</v>
      </c>
      <c r="N641" s="681" t="e">
        <f>'23년(세부_실적)'!#REF!</f>
        <v>#REF!</v>
      </c>
      <c r="O641" s="735" t="e">
        <f>'23년(세부_실적)'!#REF!</f>
        <v>#REF!</v>
      </c>
      <c r="P641" s="681" t="e">
        <f>'23년(세부_실적)'!#REF!</f>
        <v>#REF!</v>
      </c>
      <c r="Q641" s="783" t="e">
        <f>'23년(세부_실적)'!#REF!</f>
        <v>#REF!</v>
      </c>
      <c r="R641" s="581" t="e">
        <f>'23년(세부_실적)'!#REF!</f>
        <v>#REF!</v>
      </c>
    </row>
    <row r="642" spans="2:18" outlineLevel="1">
      <c r="B642" s="693" t="e">
        <f>'23년(세부_실적)'!#REF!</f>
        <v>#REF!</v>
      </c>
      <c r="C642" s="690" t="e">
        <f>'23년(세부_실적)'!#REF!</f>
        <v>#REF!</v>
      </c>
      <c r="D642" s="691" t="e">
        <f>'23년(세부_실적)'!#REF!</f>
        <v>#REF!</v>
      </c>
      <c r="E642" s="677" t="e">
        <f>'23년(세부_실적)'!#REF!</f>
        <v>#REF!</v>
      </c>
      <c r="F642" s="733" t="e">
        <f>'23년(세부_실적)'!#REF!</f>
        <v>#REF!</v>
      </c>
      <c r="G642" s="757" t="e">
        <f>'23년(세부_실적)'!#REF!</f>
        <v>#REF!</v>
      </c>
      <c r="H642" s="757" t="e">
        <f>'23년(세부_실적)'!#REF!</f>
        <v>#REF!</v>
      </c>
      <c r="I642" s="677" t="e">
        <f>'23년(세부_실적)'!#REF!</f>
        <v>#REF!</v>
      </c>
      <c r="J642" s="734" t="e">
        <f>'23년(세부_실적)'!#REF!</f>
        <v>#REF!</v>
      </c>
      <c r="K642" s="677" t="e">
        <f>'23년(세부_실적)'!#REF!</f>
        <v>#REF!</v>
      </c>
      <c r="L642" s="734" t="e">
        <f>'23년(세부_실적)'!#REF!</f>
        <v>#REF!</v>
      </c>
      <c r="M642" s="677" t="e">
        <f>'23년(세부_실적)'!#REF!</f>
        <v>#REF!</v>
      </c>
      <c r="N642" s="681" t="e">
        <f>'23년(세부_실적)'!#REF!</f>
        <v>#REF!</v>
      </c>
      <c r="O642" s="735" t="e">
        <f>'23년(세부_실적)'!#REF!</f>
        <v>#REF!</v>
      </c>
      <c r="P642" s="681" t="e">
        <f>'23년(세부_실적)'!#REF!</f>
        <v>#REF!</v>
      </c>
      <c r="Q642" s="688" t="e">
        <f>'23년(세부_실적)'!#REF!</f>
        <v>#REF!</v>
      </c>
      <c r="R642" s="575" t="e">
        <f>'23년(세부_실적)'!#REF!</f>
        <v>#REF!</v>
      </c>
    </row>
    <row r="643" spans="2:18" outlineLevel="1">
      <c r="B643" s="693" t="e">
        <f>'23년(세부_실적)'!#REF!</f>
        <v>#REF!</v>
      </c>
      <c r="C643" s="691" t="e">
        <f>'23년(세부_실적)'!#REF!</f>
        <v>#REF!</v>
      </c>
      <c r="D643" s="691" t="e">
        <f>'23년(세부_실적)'!#REF!</f>
        <v>#REF!</v>
      </c>
      <c r="E643" s="795" t="e">
        <f>'23년(세부_실적)'!#REF!</f>
        <v>#REF!</v>
      </c>
      <c r="F643" s="834" t="e">
        <f>'23년(세부_실적)'!#REF!</f>
        <v>#REF!</v>
      </c>
      <c r="G643" s="757" t="e">
        <f>'23년(세부_실적)'!#REF!</f>
        <v>#REF!</v>
      </c>
      <c r="H643" s="757" t="e">
        <f>'23년(세부_실적)'!#REF!</f>
        <v>#REF!</v>
      </c>
      <c r="I643" s="795" t="e">
        <f>'23년(세부_실적)'!#REF!</f>
        <v>#REF!</v>
      </c>
      <c r="J643" s="865" t="e">
        <f>'23년(세부_실적)'!#REF!</f>
        <v>#REF!</v>
      </c>
      <c r="K643" s="795" t="e">
        <f>'23년(세부_실적)'!#REF!</f>
        <v>#REF!</v>
      </c>
      <c r="L643" s="865" t="e">
        <f>'23년(세부_실적)'!#REF!</f>
        <v>#REF!</v>
      </c>
      <c r="M643" s="795" t="e">
        <f>'23년(세부_실적)'!#REF!</f>
        <v>#REF!</v>
      </c>
      <c r="N643" s="741" t="e">
        <f>'23년(세부_실적)'!#REF!</f>
        <v>#REF!</v>
      </c>
      <c r="O643" s="866" t="e">
        <f>'23년(세부_실적)'!#REF!</f>
        <v>#REF!</v>
      </c>
      <c r="P643" s="741" t="e">
        <f>'23년(세부_실적)'!#REF!</f>
        <v>#REF!</v>
      </c>
      <c r="Q643" s="742" t="e">
        <f>'23년(세부_실적)'!#REF!</f>
        <v>#REF!</v>
      </c>
      <c r="R643" s="576" t="e">
        <f>'23년(세부_실적)'!#REF!</f>
        <v>#REF!</v>
      </c>
    </row>
    <row r="644" spans="2:18" outlineLevel="1">
      <c r="B644" s="691" t="str">
        <f>'23년(세부_실적)'!B766</f>
        <v>대덕 GDS</v>
      </c>
      <c r="C644" s="690">
        <f>'23년(세부_실적)'!C766</f>
        <v>0</v>
      </c>
      <c r="D644" s="691">
        <f>'23년(세부_실적)'!D766</f>
        <v>0</v>
      </c>
      <c r="E644" s="677" t="str">
        <f>'23년(세부_실적)'!E766</f>
        <v>PLL019-D15-39M</v>
      </c>
      <c r="F644" s="733">
        <f>'23년(세부_실적)'!F766</f>
        <v>0</v>
      </c>
      <c r="G644" s="757" t="str">
        <f>'23년(세부_실적)'!G766</f>
        <v>구</v>
      </c>
      <c r="H644" s="757" t="str">
        <f>'23년(세부_실적)'!H766</f>
        <v>SY</v>
      </c>
      <c r="I644" s="677">
        <f>'23년(세부_실적)'!I766</f>
        <v>5.96</v>
      </c>
      <c r="J644" s="734">
        <f>'23년(세부_실적)'!J766</f>
        <v>0</v>
      </c>
      <c r="K644" s="677">
        <f>'23년(세부_실적)'!K766</f>
        <v>5.96</v>
      </c>
      <c r="L644" s="681">
        <f>'23년(세부_실적)'!L766</f>
        <v>0</v>
      </c>
      <c r="M644" s="677">
        <f>'23년(세부_실적)'!M766</f>
        <v>5.96</v>
      </c>
      <c r="N644" s="681">
        <f>'23년(세부_실적)'!N766</f>
        <v>0</v>
      </c>
      <c r="O644" s="677">
        <f>'23년(세부_실적)'!O766</f>
        <v>5.96</v>
      </c>
      <c r="P644" s="734">
        <f>'23년(세부_실적)'!P766</f>
        <v>0</v>
      </c>
      <c r="Q644" s="688">
        <f>'23년(세부_실적)'!Q766</f>
        <v>0</v>
      </c>
      <c r="R644" s="575">
        <f>'23년(세부_실적)'!R766</f>
        <v>0</v>
      </c>
    </row>
    <row r="645" spans="2:18" outlineLevel="1">
      <c r="B645" s="691">
        <f>'23년(세부_실적)'!B767</f>
        <v>0</v>
      </c>
      <c r="C645" s="691">
        <f>'23년(세부_실적)'!C767</f>
        <v>0</v>
      </c>
      <c r="D645" s="691">
        <f>'23년(세부_실적)'!D767</f>
        <v>0</v>
      </c>
      <c r="E645" s="795" t="str">
        <f>'23년(세부_실적)'!E767</f>
        <v>PLL019-D19-48</v>
      </c>
      <c r="F645" s="834">
        <f>'23년(세부_실적)'!F767</f>
        <v>0</v>
      </c>
      <c r="G645" s="757" t="str">
        <f>'23년(세부_실적)'!G767</f>
        <v>구</v>
      </c>
      <c r="H645" s="757" t="str">
        <f>'23년(세부_실적)'!H767</f>
        <v>SY</v>
      </c>
      <c r="I645" s="795">
        <f>'23년(세부_실적)'!I767</f>
        <v>4.8600000000000003</v>
      </c>
      <c r="J645" s="865">
        <f>'23년(세부_실적)'!J767</f>
        <v>0</v>
      </c>
      <c r="K645" s="795">
        <f>'23년(세부_실적)'!K767</f>
        <v>4.8600000000000003</v>
      </c>
      <c r="L645" s="741">
        <f>'23년(세부_실적)'!L767</f>
        <v>0</v>
      </c>
      <c r="M645" s="795">
        <f>'23년(세부_실적)'!M767</f>
        <v>4.8600000000000003</v>
      </c>
      <c r="N645" s="741">
        <f>'23년(세부_실적)'!N767</f>
        <v>0</v>
      </c>
      <c r="O645" s="795">
        <f>'23년(세부_실적)'!O767</f>
        <v>4.8600000000000003</v>
      </c>
      <c r="P645" s="865">
        <f>'23년(세부_실적)'!P767</f>
        <v>0</v>
      </c>
      <c r="Q645" s="742">
        <f>'23년(세부_실적)'!Q767</f>
        <v>0</v>
      </c>
      <c r="R645" s="576">
        <f>'23년(세부_실적)'!R767</f>
        <v>0</v>
      </c>
    </row>
    <row r="646" spans="2:18" outlineLevel="1">
      <c r="B646" s="691">
        <f>'23년(세부_실적)'!B768</f>
        <v>0</v>
      </c>
      <c r="C646" s="690">
        <f>'23년(세부_실적)'!C768</f>
        <v>0</v>
      </c>
      <c r="D646" s="691">
        <f>'23년(세부_실적)'!D768</f>
        <v>0</v>
      </c>
      <c r="E646" s="795" t="str">
        <f>'23년(세부_실적)'!E768</f>
        <v>PLL019-D19-48M</v>
      </c>
      <c r="F646" s="834">
        <f>'23년(세부_실적)'!F768</f>
        <v>0</v>
      </c>
      <c r="G646" s="757" t="str">
        <f>'23년(세부_실적)'!G768</f>
        <v>구</v>
      </c>
      <c r="H646" s="757" t="str">
        <f>'23년(세부_실적)'!H768</f>
        <v>SY</v>
      </c>
      <c r="I646" s="795">
        <f>'23년(세부_실적)'!I768</f>
        <v>5.96</v>
      </c>
      <c r="J646" s="865">
        <f>'23년(세부_실적)'!J768</f>
        <v>0</v>
      </c>
      <c r="K646" s="795">
        <f>'23년(세부_실적)'!K768</f>
        <v>5.96</v>
      </c>
      <c r="L646" s="741">
        <f>'23년(세부_실적)'!L768</f>
        <v>0</v>
      </c>
      <c r="M646" s="795">
        <f>'23년(세부_실적)'!M768</f>
        <v>5.96</v>
      </c>
      <c r="N646" s="741">
        <f>'23년(세부_실적)'!N768</f>
        <v>0</v>
      </c>
      <c r="O646" s="795">
        <f>'23년(세부_실적)'!O768</f>
        <v>5.96</v>
      </c>
      <c r="P646" s="865">
        <f>'23년(세부_실적)'!P768</f>
        <v>0</v>
      </c>
      <c r="Q646" s="742">
        <f>'23년(세부_실적)'!Q768</f>
        <v>0</v>
      </c>
      <c r="R646" s="576">
        <f>'23년(세부_실적)'!R768</f>
        <v>0</v>
      </c>
    </row>
    <row r="647" spans="2:18" outlineLevel="1">
      <c r="B647" s="691">
        <f>'23년(세부_실적)'!B772</f>
        <v>0</v>
      </c>
      <c r="C647" s="691">
        <f>'23년(세부_실적)'!C772</f>
        <v>0</v>
      </c>
      <c r="D647" s="691">
        <f>'23년(세부_실적)'!D772</f>
        <v>0</v>
      </c>
      <c r="E647" s="795" t="str">
        <f>'23년(세부_실적)'!E772</f>
        <v>PLL030-P28-35MN</v>
      </c>
      <c r="F647" s="834">
        <f>'23년(세부_실적)'!F772</f>
        <v>0</v>
      </c>
      <c r="G647" s="757" t="str">
        <f>'23년(세부_실적)'!G772</f>
        <v>구</v>
      </c>
      <c r="H647" s="757" t="str">
        <f>'23년(세부_실적)'!H772</f>
        <v>SY</v>
      </c>
      <c r="I647" s="795">
        <f>'23년(세부_실적)'!I772</f>
        <v>0</v>
      </c>
      <c r="J647" s="865">
        <f>'23년(세부_실적)'!J772</f>
        <v>0</v>
      </c>
      <c r="K647" s="795">
        <f>'23년(세부_실적)'!K772</f>
        <v>0</v>
      </c>
      <c r="L647" s="741">
        <f>'23년(세부_실적)'!L772</f>
        <v>0</v>
      </c>
      <c r="M647" s="795">
        <f>'23년(세부_실적)'!M772</f>
        <v>11.67</v>
      </c>
      <c r="N647" s="741">
        <f>'23년(세부_실적)'!N772</f>
        <v>0</v>
      </c>
      <c r="O647" s="795">
        <f>'23년(세부_실적)'!O772</f>
        <v>11.67</v>
      </c>
      <c r="P647" s="865">
        <f>'23년(세부_실적)'!P772</f>
        <v>0</v>
      </c>
      <c r="Q647" s="742">
        <f>'23년(세부_실적)'!Q772</f>
        <v>1.45</v>
      </c>
      <c r="R647" s="576">
        <f>'23년(세부_실적)'!R772</f>
        <v>22.569896699999997</v>
      </c>
    </row>
    <row r="648" spans="2:18" outlineLevel="1">
      <c r="B648" s="691">
        <f>'23년(세부_실적)'!B773</f>
        <v>0</v>
      </c>
      <c r="C648" s="691">
        <f>'23년(세부_실적)'!C773</f>
        <v>0</v>
      </c>
      <c r="D648" s="691">
        <f>'23년(세부_실적)'!D773</f>
        <v>0</v>
      </c>
      <c r="E648" s="795" t="str">
        <f>'23년(세부_실적)'!E773</f>
        <v>PLL029-D09</v>
      </c>
      <c r="F648" s="834">
        <f>'23년(세부_실적)'!F773</f>
        <v>0</v>
      </c>
      <c r="G648" s="757" t="str">
        <f>'23년(세부_실적)'!G773</f>
        <v>구</v>
      </c>
      <c r="H648" s="757" t="str">
        <f>'23년(세부_실적)'!H773</f>
        <v>SY</v>
      </c>
      <c r="I648" s="795">
        <f>'23년(세부_실적)'!I773</f>
        <v>0</v>
      </c>
      <c r="J648" s="865">
        <f>'23년(세부_실적)'!J773</f>
        <v>4830</v>
      </c>
      <c r="K648" s="795">
        <f>'23년(세부_실적)'!K773</f>
        <v>0</v>
      </c>
      <c r="L648" s="865">
        <f>'23년(세부_실적)'!L773</f>
        <v>4830</v>
      </c>
      <c r="M648" s="795">
        <f>'23년(세부_실적)'!M773</f>
        <v>0</v>
      </c>
      <c r="N648" s="741">
        <f>'23년(세부_실적)'!N773</f>
        <v>4830</v>
      </c>
      <c r="O648" s="866">
        <f>'23년(세부_실적)'!O773</f>
        <v>0</v>
      </c>
      <c r="P648" s="741">
        <f>'23년(세부_실적)'!P773</f>
        <v>4830</v>
      </c>
      <c r="Q648" s="742">
        <f>'23년(세부_실적)'!Q773</f>
        <v>0</v>
      </c>
      <c r="R648" s="576">
        <f>'23년(세부_실적)'!R773</f>
        <v>0</v>
      </c>
    </row>
    <row r="649" spans="2:18" outlineLevel="1">
      <c r="B649" s="691">
        <f>'23년(세부_실적)'!B774</f>
        <v>0</v>
      </c>
      <c r="C649" s="691">
        <f>'23년(세부_실적)'!C774</f>
        <v>0</v>
      </c>
      <c r="D649" s="691">
        <f>'23년(세부_실적)'!D774</f>
        <v>0</v>
      </c>
      <c r="E649" s="795" t="str">
        <f>'23년(세부_실적)'!E774</f>
        <v>PLL029-D09A</v>
      </c>
      <c r="F649" s="834">
        <f>'23년(세부_실적)'!F774</f>
        <v>0</v>
      </c>
      <c r="G649" s="757" t="str">
        <f>'23년(세부_실적)'!G774</f>
        <v>구</v>
      </c>
      <c r="H649" s="757" t="str">
        <f>'23년(세부_실적)'!H774</f>
        <v>SY</v>
      </c>
      <c r="I649" s="795">
        <f>'23년(세부_실적)'!I774</f>
        <v>0</v>
      </c>
      <c r="J649" s="865">
        <f>'23년(세부_실적)'!J774</f>
        <v>4830</v>
      </c>
      <c r="K649" s="795">
        <f>'23년(세부_실적)'!K774</f>
        <v>0</v>
      </c>
      <c r="L649" s="865">
        <f>'23년(세부_실적)'!L774</f>
        <v>4830</v>
      </c>
      <c r="M649" s="795">
        <f>'23년(세부_실적)'!M774</f>
        <v>0</v>
      </c>
      <c r="N649" s="741">
        <f>'23년(세부_실적)'!N774</f>
        <v>4830</v>
      </c>
      <c r="O649" s="866">
        <f>'23년(세부_실적)'!O774</f>
        <v>0</v>
      </c>
      <c r="P649" s="741">
        <f>'23년(세부_실적)'!P774</f>
        <v>4830</v>
      </c>
      <c r="Q649" s="742">
        <f>'23년(세부_실적)'!Q774</f>
        <v>0</v>
      </c>
      <c r="R649" s="576">
        <f>'23년(세부_실적)'!R774</f>
        <v>0</v>
      </c>
    </row>
    <row r="650" spans="2:18" outlineLevel="1">
      <c r="B650" s="691">
        <f>'23년(세부_실적)'!B775</f>
        <v>0</v>
      </c>
      <c r="C650" s="691">
        <f>'23년(세부_실적)'!C775</f>
        <v>0</v>
      </c>
      <c r="D650" s="691">
        <f>'23년(세부_실적)'!D775</f>
        <v>0</v>
      </c>
      <c r="E650" s="677" t="str">
        <f>'23년(세부_실적)'!E775</f>
        <v>PLL035-D15</v>
      </c>
      <c r="F650" s="733">
        <f>'23년(세부_실적)'!F775</f>
        <v>0</v>
      </c>
      <c r="G650" s="757" t="str">
        <f>'23년(세부_실적)'!G775</f>
        <v>구</v>
      </c>
      <c r="H650" s="757" t="str">
        <f>'23년(세부_실적)'!H775</f>
        <v>SY</v>
      </c>
      <c r="I650" s="677">
        <f>'23년(세부_실적)'!I775</f>
        <v>0</v>
      </c>
      <c r="J650" s="734">
        <f>'23년(세부_실적)'!J775</f>
        <v>5190</v>
      </c>
      <c r="K650" s="677">
        <f>'23년(세부_실적)'!K775</f>
        <v>0</v>
      </c>
      <c r="L650" s="734">
        <f>'23년(세부_실적)'!L775</f>
        <v>5190</v>
      </c>
      <c r="M650" s="677">
        <f>'23년(세부_실적)'!M775</f>
        <v>0</v>
      </c>
      <c r="N650" s="681">
        <f>'23년(세부_실적)'!N775</f>
        <v>5190</v>
      </c>
      <c r="O650" s="735">
        <f>'23년(세부_실적)'!O775</f>
        <v>0</v>
      </c>
      <c r="P650" s="681">
        <f>'23년(세부_실적)'!P775</f>
        <v>5190</v>
      </c>
      <c r="Q650" s="688">
        <f>'23년(세부_실적)'!Q775</f>
        <v>0</v>
      </c>
      <c r="R650" s="575">
        <f>'23년(세부_실적)'!R775</f>
        <v>0</v>
      </c>
    </row>
    <row r="651" spans="2:18" outlineLevel="1">
      <c r="B651" s="691">
        <f>'23년(세부_실적)'!B776</f>
        <v>0</v>
      </c>
      <c r="C651" s="691">
        <f>'23년(세부_실적)'!C776</f>
        <v>0</v>
      </c>
      <c r="D651" s="691">
        <f>'23년(세부_실적)'!D776</f>
        <v>0</v>
      </c>
      <c r="E651" s="677" t="str">
        <f>'23년(세부_실적)'!E776</f>
        <v>PLL035-D14A</v>
      </c>
      <c r="F651" s="733">
        <f>'23년(세부_실적)'!F776</f>
        <v>0</v>
      </c>
      <c r="G651" s="757" t="str">
        <f>'23년(세부_실적)'!G776</f>
        <v>구</v>
      </c>
      <c r="H651" s="757" t="str">
        <f>'23년(세부_실적)'!H776</f>
        <v>SY</v>
      </c>
      <c r="I651" s="677">
        <f>'23년(세부_실적)'!I776</f>
        <v>0</v>
      </c>
      <c r="J651" s="734">
        <f>'23년(세부_실적)'!J776</f>
        <v>5190</v>
      </c>
      <c r="K651" s="677">
        <f>'23년(세부_실적)'!K776</f>
        <v>0</v>
      </c>
      <c r="L651" s="734">
        <f>'23년(세부_실적)'!L776</f>
        <v>5190</v>
      </c>
      <c r="M651" s="677">
        <f>'23년(세부_실적)'!M776</f>
        <v>0</v>
      </c>
      <c r="N651" s="681">
        <f>'23년(세부_실적)'!N776</f>
        <v>5190</v>
      </c>
      <c r="O651" s="735">
        <f>'23년(세부_실적)'!O776</f>
        <v>0</v>
      </c>
      <c r="P651" s="681">
        <f>'23년(세부_실적)'!P776</f>
        <v>5190</v>
      </c>
      <c r="Q651" s="688">
        <f>'23년(세부_실적)'!Q776</f>
        <v>0</v>
      </c>
      <c r="R651" s="575">
        <f>'23년(세부_실적)'!R776</f>
        <v>0</v>
      </c>
    </row>
    <row r="652" spans="2:18" outlineLevel="1">
      <c r="B652" s="691">
        <f>'23년(세부_실적)'!B779</f>
        <v>0</v>
      </c>
      <c r="C652" s="691">
        <f>'23년(세부_실적)'!C779</f>
        <v>0</v>
      </c>
      <c r="D652" s="691">
        <f>'23년(세부_실적)'!D779</f>
        <v>0</v>
      </c>
      <c r="E652" s="677" t="str">
        <f>'23년(세부_실적)'!E779</f>
        <v>PLL028-D14-35M</v>
      </c>
      <c r="F652" s="733">
        <f>'23년(세부_실적)'!F779</f>
        <v>0</v>
      </c>
      <c r="G652" s="925" t="str">
        <f>'23년(세부_실적)'!G779</f>
        <v>신</v>
      </c>
      <c r="H652" s="757" t="str">
        <f>'23년(세부_실적)'!H779</f>
        <v>SY</v>
      </c>
      <c r="I652" s="677">
        <f>'23년(세부_실적)'!I779</f>
        <v>8.27</v>
      </c>
      <c r="J652" s="734">
        <f>'23년(세부_실적)'!J779</f>
        <v>0</v>
      </c>
      <c r="K652" s="677">
        <f>'23년(세부_실적)'!K779</f>
        <v>8.27</v>
      </c>
      <c r="L652" s="681">
        <f>'23년(세부_실적)'!L779</f>
        <v>0</v>
      </c>
      <c r="M652" s="677">
        <f>'23년(세부_실적)'!M779</f>
        <v>8.27</v>
      </c>
      <c r="N652" s="681">
        <f>'23년(세부_실적)'!N779</f>
        <v>0</v>
      </c>
      <c r="O652" s="677">
        <f>'23년(세부_실적)'!O779</f>
        <v>8.27</v>
      </c>
      <c r="P652" s="734">
        <f>'23년(세부_실적)'!P779</f>
        <v>0</v>
      </c>
      <c r="Q652" s="688">
        <f>'23년(세부_실적)'!Q779</f>
        <v>0</v>
      </c>
      <c r="R652" s="575">
        <f>'23년(세부_실적)'!R779</f>
        <v>0</v>
      </c>
    </row>
    <row r="653" spans="2:18" outlineLevel="1">
      <c r="B653" s="691" t="e">
        <f>'23년(세부_실적)'!#REF!</f>
        <v>#REF!</v>
      </c>
      <c r="C653" s="691" t="e">
        <f>'23년(세부_실적)'!#REF!</f>
        <v>#REF!</v>
      </c>
      <c r="D653" s="691" t="e">
        <f>'23년(세부_실적)'!#REF!</f>
        <v>#REF!</v>
      </c>
      <c r="E653" s="677" t="e">
        <f>'23년(세부_실적)'!#REF!</f>
        <v>#REF!</v>
      </c>
      <c r="F653" s="834" t="e">
        <f>'23년(세부_실적)'!#REF!</f>
        <v>#REF!</v>
      </c>
      <c r="G653" s="757" t="e">
        <f>'23년(세부_실적)'!#REF!</f>
        <v>#REF!</v>
      </c>
      <c r="H653" s="757" t="e">
        <f>'23년(세부_실적)'!#REF!</f>
        <v>#REF!</v>
      </c>
      <c r="I653" s="795" t="e">
        <f>'23년(세부_실적)'!#REF!</f>
        <v>#REF!</v>
      </c>
      <c r="J653" s="865" t="e">
        <f>'23년(세부_실적)'!#REF!</f>
        <v>#REF!</v>
      </c>
      <c r="K653" s="795" t="e">
        <f>'23년(세부_실적)'!#REF!</f>
        <v>#REF!</v>
      </c>
      <c r="L653" s="741" t="e">
        <f>'23년(세부_실적)'!#REF!</f>
        <v>#REF!</v>
      </c>
      <c r="M653" s="795" t="e">
        <f>'23년(세부_실적)'!#REF!</f>
        <v>#REF!</v>
      </c>
      <c r="N653" s="741" t="e">
        <f>'23년(세부_실적)'!#REF!</f>
        <v>#REF!</v>
      </c>
      <c r="O653" s="795" t="e">
        <f>'23년(세부_실적)'!#REF!</f>
        <v>#REF!</v>
      </c>
      <c r="P653" s="865" t="e">
        <f>'23년(세부_실적)'!#REF!</f>
        <v>#REF!</v>
      </c>
      <c r="Q653" s="742" t="e">
        <f>'23년(세부_실적)'!#REF!</f>
        <v>#REF!</v>
      </c>
      <c r="R653" s="576" t="e">
        <f>'23년(세부_실적)'!#REF!</f>
        <v>#REF!</v>
      </c>
    </row>
    <row r="654" spans="2:18" outlineLevel="1">
      <c r="B654" s="691">
        <f>'23년(세부_실적)'!B780</f>
        <v>0</v>
      </c>
      <c r="C654" s="691">
        <f>'23년(세부_실적)'!C780</f>
        <v>0</v>
      </c>
      <c r="D654" s="691">
        <f>'23년(세부_실적)'!D780</f>
        <v>0</v>
      </c>
      <c r="E654" s="677" t="str">
        <f>'23년(세부_실적)'!E780</f>
        <v>PLL029-D09-24M</v>
      </c>
      <c r="F654" s="733">
        <f>'23년(세부_실적)'!F780</f>
        <v>0</v>
      </c>
      <c r="G654" s="757" t="str">
        <f>'23년(세부_실적)'!G780</f>
        <v>구</v>
      </c>
      <c r="H654" s="679" t="str">
        <f>'23년(세부_실적)'!H780</f>
        <v>SY</v>
      </c>
      <c r="I654" s="677">
        <f>'23년(세부_실적)'!I780</f>
        <v>5.38</v>
      </c>
      <c r="J654" s="734">
        <f>'23년(세부_실적)'!J780</f>
        <v>0</v>
      </c>
      <c r="K654" s="677">
        <f>'23년(세부_실적)'!K780</f>
        <v>5.38</v>
      </c>
      <c r="L654" s="681">
        <f>'23년(세부_실적)'!L780</f>
        <v>0</v>
      </c>
      <c r="M654" s="677">
        <f>'23년(세부_실적)'!M780</f>
        <v>5.38</v>
      </c>
      <c r="N654" s="681">
        <f>'23년(세부_실적)'!N780</f>
        <v>0</v>
      </c>
      <c r="O654" s="677">
        <f>'23년(세부_실적)'!O780</f>
        <v>5.38</v>
      </c>
      <c r="P654" s="734">
        <f>'23년(세부_실적)'!P780</f>
        <v>0</v>
      </c>
      <c r="Q654" s="688">
        <f>'23년(세부_실적)'!Q780</f>
        <v>0</v>
      </c>
      <c r="R654" s="575">
        <f>'23년(세부_실적)'!R780</f>
        <v>0</v>
      </c>
    </row>
    <row r="655" spans="2:18" outlineLevel="1">
      <c r="B655" s="691">
        <f>'23년(세부_실적)'!B782</f>
        <v>0</v>
      </c>
      <c r="C655" s="690">
        <f>'23년(세부_실적)'!C782</f>
        <v>0</v>
      </c>
      <c r="D655" s="691">
        <f>'23년(세부_실적)'!D782</f>
        <v>0</v>
      </c>
      <c r="E655" s="677" t="str">
        <f>'23년(세부_실적)'!E782</f>
        <v>PLL035-D14-37M</v>
      </c>
      <c r="F655" s="733">
        <f>'23년(세부_실적)'!F782</f>
        <v>0</v>
      </c>
      <c r="G655" s="757" t="str">
        <f>'23년(세부_실적)'!G782</f>
        <v>구</v>
      </c>
      <c r="H655" s="679" t="str">
        <f>'23년(세부_실적)'!H782</f>
        <v>SY</v>
      </c>
      <c r="I655" s="677">
        <f>'23년(세부_실적)'!I782</f>
        <v>5.76</v>
      </c>
      <c r="J655" s="734">
        <f>'23년(세부_실적)'!J782</f>
        <v>0</v>
      </c>
      <c r="K655" s="677">
        <f>'23년(세부_실적)'!K782</f>
        <v>5.76</v>
      </c>
      <c r="L655" s="681">
        <f>'23년(세부_실적)'!L782</f>
        <v>0</v>
      </c>
      <c r="M655" s="677">
        <f>'23년(세부_실적)'!M782</f>
        <v>5.76</v>
      </c>
      <c r="N655" s="681">
        <f>'23년(세부_실적)'!N782</f>
        <v>0</v>
      </c>
      <c r="O655" s="677">
        <f>'23년(세부_실적)'!O782</f>
        <v>5.76</v>
      </c>
      <c r="P655" s="734">
        <f>'23년(세부_실적)'!P782</f>
        <v>0</v>
      </c>
      <c r="Q655" s="688">
        <f>'23년(세부_실적)'!Q782</f>
        <v>5.0679999999999996</v>
      </c>
      <c r="R655" s="575">
        <f>'23년(세부_실적)'!R782</f>
        <v>38.109490329599993</v>
      </c>
    </row>
    <row r="656" spans="2:18" outlineLevel="1">
      <c r="B656" s="691">
        <f>'23년(세부_실적)'!B783</f>
        <v>0</v>
      </c>
      <c r="C656" s="690">
        <f>'23년(세부_실적)'!C783</f>
        <v>0</v>
      </c>
      <c r="D656" s="691">
        <f>'23년(세부_실적)'!D783</f>
        <v>0</v>
      </c>
      <c r="E656" s="694" t="str">
        <f>'23년(세부_실적)'!E783</f>
        <v>PLL035-D18-47M</v>
      </c>
      <c r="F656" s="813">
        <f>'23년(세부_실적)'!F783</f>
        <v>0</v>
      </c>
      <c r="G656" s="757" t="str">
        <f>'23년(세부_실적)'!G783</f>
        <v>구</v>
      </c>
      <c r="H656" s="696" t="str">
        <f>'23년(세부_실적)'!H783</f>
        <v>SY</v>
      </c>
      <c r="I656" s="694">
        <f>'23년(세부_실적)'!I783</f>
        <v>5.76</v>
      </c>
      <c r="J656" s="814">
        <f>'23년(세부_실적)'!J783</f>
        <v>0</v>
      </c>
      <c r="K656" s="694">
        <f>'23년(세부_실적)'!K783</f>
        <v>5.76</v>
      </c>
      <c r="L656" s="697">
        <f>'23년(세부_실적)'!L783</f>
        <v>0</v>
      </c>
      <c r="M656" s="694">
        <f>'23년(세부_실적)'!M783</f>
        <v>5.76</v>
      </c>
      <c r="N656" s="697">
        <f>'23년(세부_실적)'!N783</f>
        <v>0</v>
      </c>
      <c r="O656" s="694">
        <f>'23년(세부_실적)'!O783</f>
        <v>5.76</v>
      </c>
      <c r="P656" s="814">
        <f>'23년(세부_실적)'!P783</f>
        <v>0</v>
      </c>
      <c r="Q656" s="699">
        <f>'23년(세부_실적)'!Q783</f>
        <v>7.782</v>
      </c>
      <c r="R656" s="577">
        <f>'23년(세부_실적)'!R783</f>
        <v>58.405674470400001</v>
      </c>
    </row>
    <row r="657" spans="2:18" outlineLevel="1">
      <c r="B657" s="691">
        <f>'23년(세부_실적)'!B786</f>
        <v>0</v>
      </c>
      <c r="C657" s="690">
        <f>'23년(세부_실적)'!C786</f>
        <v>0</v>
      </c>
      <c r="D657" s="700">
        <f>'23년(세부_실적)'!D786</f>
        <v>0</v>
      </c>
      <c r="E657" s="701" t="str">
        <f>'23년(세부_실적)'!E786</f>
        <v>소   계</v>
      </c>
      <c r="F657" s="803">
        <f>'23년(세부_실적)'!F786</f>
        <v>0</v>
      </c>
      <c r="G657" s="803">
        <f>'23년(세부_실적)'!G786</f>
        <v>0</v>
      </c>
      <c r="H657" s="804">
        <f>'23년(세부_실적)'!H786</f>
        <v>0</v>
      </c>
      <c r="I657" s="805">
        <f>'23년(세부_실적)'!I786</f>
        <v>0</v>
      </c>
      <c r="J657" s="806">
        <f>'23년(세부_실적)'!J786</f>
        <v>0</v>
      </c>
      <c r="K657" s="805">
        <f>'23년(세부_실적)'!K786</f>
        <v>0</v>
      </c>
      <c r="L657" s="807">
        <f>'23년(세부_실적)'!L786</f>
        <v>0</v>
      </c>
      <c r="M657" s="805">
        <f>'23년(세부_실적)'!M786</f>
        <v>0</v>
      </c>
      <c r="N657" s="807">
        <f>'23년(세부_실적)'!N786</f>
        <v>0</v>
      </c>
      <c r="O657" s="808">
        <f>'23년(세부_실적)'!O786</f>
        <v>0</v>
      </c>
      <c r="P657" s="807">
        <f>'23년(세부_실적)'!P786</f>
        <v>0</v>
      </c>
      <c r="Q657" s="772">
        <f>'23년(세부_실적)'!Q786</f>
        <v>35.377000000000002</v>
      </c>
      <c r="R657" s="772">
        <f>'23년(세부_실적)'!R786</f>
        <v>304.4428864203</v>
      </c>
    </row>
    <row r="658" spans="2:18" outlineLevel="1">
      <c r="B658" s="691">
        <f>'23년(세부_실적)'!B787</f>
        <v>0</v>
      </c>
      <c r="C658" s="690">
        <f>'23년(세부_실적)'!C787</f>
        <v>0</v>
      </c>
      <c r="D658" s="691" t="str">
        <f>'23년(세부_실적)'!D787</f>
        <v>직관 내장</v>
      </c>
      <c r="E658" s="677" t="str">
        <f>'23년(세부_실적)'!E787</f>
        <v>PLL024-P08</v>
      </c>
      <c r="F658" s="733" t="str">
        <f>'23년(세부_실적)'!F787</f>
        <v>내장형</v>
      </c>
      <c r="G658" s="733" t="str">
        <f>'23년(세부_실적)'!G787</f>
        <v>구</v>
      </c>
      <c r="H658" s="679" t="str">
        <f>'23년(세부_실적)'!H787</f>
        <v>SY</v>
      </c>
      <c r="I658" s="677">
        <f>'23년(세부_실적)'!I787</f>
        <v>0</v>
      </c>
      <c r="J658" s="734">
        <f>'23년(세부_실적)'!J787</f>
        <v>4730</v>
      </c>
      <c r="K658" s="677">
        <f>'23년(세부_실적)'!K787</f>
        <v>0</v>
      </c>
      <c r="L658" s="734">
        <f>'23년(세부_실적)'!L787</f>
        <v>4730</v>
      </c>
      <c r="M658" s="677">
        <f>'23년(세부_실적)'!M787</f>
        <v>0</v>
      </c>
      <c r="N658" s="681">
        <f>'23년(세부_실적)'!N787</f>
        <v>0</v>
      </c>
      <c r="O658" s="735">
        <f>'23년(세부_실적)'!O787</f>
        <v>0</v>
      </c>
      <c r="P658" s="681">
        <f>'23년(세부_실적)'!P787</f>
        <v>0</v>
      </c>
      <c r="Q658" s="688">
        <f>'23년(세부_실적)'!Q787</f>
        <v>0</v>
      </c>
      <c r="R658" s="575">
        <f>'23년(세부_실적)'!R787</f>
        <v>0</v>
      </c>
    </row>
    <row r="659" spans="2:18" outlineLevel="1">
      <c r="B659" s="691">
        <f>'23년(세부_실적)'!B788</f>
        <v>0</v>
      </c>
      <c r="C659" s="690">
        <f>'23년(세부_실적)'!C788</f>
        <v>0</v>
      </c>
      <c r="D659" s="691">
        <f>'23년(세부_실적)'!D788</f>
        <v>0</v>
      </c>
      <c r="E659" s="677" t="str">
        <f>'23년(세부_실적)'!E788</f>
        <v>PLL024-P13</v>
      </c>
      <c r="F659" s="733" t="str">
        <f>'23년(세부_실적)'!F788</f>
        <v>내장형</v>
      </c>
      <c r="G659" s="733" t="str">
        <f>'23년(세부_실적)'!G788</f>
        <v>구</v>
      </c>
      <c r="H659" s="679" t="str">
        <f>'23년(세부_실적)'!H788</f>
        <v>SY</v>
      </c>
      <c r="I659" s="677">
        <f>'23년(세부_실적)'!I788</f>
        <v>0</v>
      </c>
      <c r="J659" s="734">
        <f>'23년(세부_실적)'!J788</f>
        <v>4730</v>
      </c>
      <c r="K659" s="677">
        <f>'23년(세부_실적)'!K788</f>
        <v>0</v>
      </c>
      <c r="L659" s="734">
        <f>'23년(세부_실적)'!L788</f>
        <v>4730</v>
      </c>
      <c r="M659" s="677">
        <f>'23년(세부_실적)'!M788</f>
        <v>0</v>
      </c>
      <c r="N659" s="681">
        <f>'23년(세부_실적)'!N788</f>
        <v>0</v>
      </c>
      <c r="O659" s="735">
        <f>'23년(세부_실적)'!O788</f>
        <v>0</v>
      </c>
      <c r="P659" s="681">
        <f>'23년(세부_실적)'!P788</f>
        <v>0</v>
      </c>
      <c r="Q659" s="688">
        <f>'23년(세부_실적)'!Q788</f>
        <v>0</v>
      </c>
      <c r="R659" s="575">
        <f>'23년(세부_실적)'!R788</f>
        <v>0</v>
      </c>
    </row>
    <row r="660" spans="2:18" outlineLevel="1">
      <c r="B660" s="691">
        <f>'23년(세부_실적)'!B789</f>
        <v>0</v>
      </c>
      <c r="C660" s="690">
        <f>'23년(세부_실적)'!C789</f>
        <v>0</v>
      </c>
      <c r="D660" s="691">
        <f>'23년(세부_실적)'!D789</f>
        <v>0</v>
      </c>
      <c r="E660" s="677" t="str">
        <f>'23년(세부_실적)'!E789</f>
        <v>PLL024-P17</v>
      </c>
      <c r="F660" s="733" t="str">
        <f>'23년(세부_실적)'!F789</f>
        <v>내장형</v>
      </c>
      <c r="G660" s="733" t="str">
        <f>'23년(세부_실적)'!G789</f>
        <v>구</v>
      </c>
      <c r="H660" s="679" t="str">
        <f>'23년(세부_실적)'!H789</f>
        <v>SY</v>
      </c>
      <c r="I660" s="677">
        <f>'23년(세부_실적)'!I789</f>
        <v>0</v>
      </c>
      <c r="J660" s="734">
        <f>'23년(세부_실적)'!J789</f>
        <v>4730</v>
      </c>
      <c r="K660" s="677">
        <f>'23년(세부_실적)'!K789</f>
        <v>0</v>
      </c>
      <c r="L660" s="734">
        <f>'23년(세부_실적)'!L789</f>
        <v>4730</v>
      </c>
      <c r="M660" s="677">
        <f>'23년(세부_실적)'!M789</f>
        <v>0</v>
      </c>
      <c r="N660" s="681">
        <f>'23년(세부_실적)'!N789</f>
        <v>0</v>
      </c>
      <c r="O660" s="735">
        <f>'23년(세부_실적)'!O789</f>
        <v>0</v>
      </c>
      <c r="P660" s="681">
        <f>'23년(세부_실적)'!P789</f>
        <v>0</v>
      </c>
      <c r="Q660" s="688">
        <f>'23년(세부_실적)'!Q789</f>
        <v>0</v>
      </c>
      <c r="R660" s="575">
        <f>'23년(세부_실적)'!R789</f>
        <v>0</v>
      </c>
    </row>
    <row r="661" spans="2:18" outlineLevel="1">
      <c r="B661" s="691">
        <f>'23년(세부_실적)'!B790</f>
        <v>0</v>
      </c>
      <c r="C661" s="690">
        <f>'23년(세부_실적)'!C790</f>
        <v>0</v>
      </c>
      <c r="D661" s="691">
        <f>'23년(세부_실적)'!D790</f>
        <v>0</v>
      </c>
      <c r="E661" s="677" t="str">
        <f>'23년(세부_실적)'!E790</f>
        <v>PLL024-P18</v>
      </c>
      <c r="F661" s="733" t="str">
        <f>'23년(세부_실적)'!F790</f>
        <v>내장형</v>
      </c>
      <c r="G661" s="733" t="str">
        <f>'23년(세부_실적)'!G790</f>
        <v>구</v>
      </c>
      <c r="H661" s="679" t="str">
        <f>'23년(세부_실적)'!H790</f>
        <v>SY</v>
      </c>
      <c r="I661" s="677">
        <f>'23년(세부_실적)'!I790</f>
        <v>0</v>
      </c>
      <c r="J661" s="734">
        <f>'23년(세부_실적)'!J790</f>
        <v>4730</v>
      </c>
      <c r="K661" s="677">
        <f>'23년(세부_실적)'!K790</f>
        <v>0</v>
      </c>
      <c r="L661" s="734">
        <f>'23년(세부_실적)'!L790</f>
        <v>4730</v>
      </c>
      <c r="M661" s="677">
        <f>'23년(세부_실적)'!M790</f>
        <v>0</v>
      </c>
      <c r="N661" s="681">
        <f>'23년(세부_실적)'!N790</f>
        <v>0</v>
      </c>
      <c r="O661" s="735">
        <f>'23년(세부_실적)'!O790</f>
        <v>0</v>
      </c>
      <c r="P661" s="681">
        <f>'23년(세부_실적)'!P790</f>
        <v>0</v>
      </c>
      <c r="Q661" s="688">
        <f>'23년(세부_실적)'!Q790</f>
        <v>0</v>
      </c>
      <c r="R661" s="575">
        <f>'23년(세부_실적)'!R790</f>
        <v>0</v>
      </c>
    </row>
    <row r="662" spans="2:18" outlineLevel="1">
      <c r="B662" s="691">
        <f>'23년(세부_실적)'!B791</f>
        <v>0</v>
      </c>
      <c r="C662" s="690">
        <f>'23년(세부_실적)'!C791</f>
        <v>0</v>
      </c>
      <c r="D662" s="691">
        <f>'23년(세부_실적)'!D791</f>
        <v>0</v>
      </c>
      <c r="E662" s="781" t="str">
        <f>'23년(세부_실적)'!E791</f>
        <v>PLL024-P12(A)</v>
      </c>
      <c r="F662" s="811" t="str">
        <f>'23년(세부_실적)'!F791</f>
        <v>내장형</v>
      </c>
      <c r="G662" s="811" t="str">
        <f>'23년(세부_실적)'!G791</f>
        <v>구</v>
      </c>
      <c r="H662" s="757" t="str">
        <f>'23년(세부_실적)'!H791</f>
        <v>SY</v>
      </c>
      <c r="I662" s="781">
        <f>'23년(세부_실적)'!I791</f>
        <v>0</v>
      </c>
      <c r="J662" s="734">
        <f>'23년(세부_실적)'!J791</f>
        <v>4730</v>
      </c>
      <c r="K662" s="781">
        <f>'23년(세부_실적)'!K791</f>
        <v>0</v>
      </c>
      <c r="L662" s="734">
        <f>'23년(세부_실적)'!L791</f>
        <v>4730</v>
      </c>
      <c r="M662" s="781">
        <f>'23년(세부_실적)'!M791</f>
        <v>0</v>
      </c>
      <c r="N662" s="681">
        <f>'23년(세부_실적)'!N791</f>
        <v>0</v>
      </c>
      <c r="O662" s="823">
        <f>'23년(세부_실적)'!O791</f>
        <v>0</v>
      </c>
      <c r="P662" s="782">
        <f>'23년(세부_실적)'!P791</f>
        <v>0</v>
      </c>
      <c r="Q662" s="783">
        <f>'23년(세부_실적)'!Q791</f>
        <v>0</v>
      </c>
      <c r="R662" s="581">
        <f>'23년(세부_실적)'!R791</f>
        <v>0</v>
      </c>
    </row>
    <row r="663" spans="2:18" outlineLevel="1">
      <c r="B663" s="691">
        <f>'23년(세부_실적)'!B792</f>
        <v>0</v>
      </c>
      <c r="C663" s="690">
        <f>'23년(세부_실적)'!C792</f>
        <v>0</v>
      </c>
      <c r="D663" s="691">
        <f>'23년(세부_실적)'!D792</f>
        <v>0</v>
      </c>
      <c r="E663" s="781" t="str">
        <f>'23년(세부_실적)'!E792</f>
        <v>PLL024-P15(A)</v>
      </c>
      <c r="F663" s="811" t="str">
        <f>'23년(세부_실적)'!F792</f>
        <v>내장형</v>
      </c>
      <c r="G663" s="811" t="str">
        <f>'23년(세부_실적)'!G792</f>
        <v>구</v>
      </c>
      <c r="H663" s="757" t="str">
        <f>'23년(세부_실적)'!H792</f>
        <v>SY</v>
      </c>
      <c r="I663" s="781">
        <f>'23년(세부_실적)'!I792</f>
        <v>0</v>
      </c>
      <c r="J663" s="734">
        <f>'23년(세부_실적)'!J792</f>
        <v>4730</v>
      </c>
      <c r="K663" s="781">
        <f>'23년(세부_실적)'!K792</f>
        <v>0</v>
      </c>
      <c r="L663" s="734">
        <f>'23년(세부_실적)'!L792</f>
        <v>4730</v>
      </c>
      <c r="M663" s="781">
        <f>'23년(세부_실적)'!M792</f>
        <v>0</v>
      </c>
      <c r="N663" s="681">
        <f>'23년(세부_실적)'!N792</f>
        <v>0</v>
      </c>
      <c r="O663" s="823">
        <f>'23년(세부_실적)'!O792</f>
        <v>0</v>
      </c>
      <c r="P663" s="782">
        <f>'23년(세부_실적)'!P792</f>
        <v>0</v>
      </c>
      <c r="Q663" s="783">
        <f>'23년(세부_실적)'!Q792</f>
        <v>0</v>
      </c>
      <c r="R663" s="581">
        <f>'23년(세부_실적)'!R792</f>
        <v>0</v>
      </c>
    </row>
    <row r="664" spans="2:18" outlineLevel="1">
      <c r="B664" s="691">
        <f>'23년(세부_실적)'!B793</f>
        <v>0</v>
      </c>
      <c r="C664" s="690">
        <f>'23년(세부_실적)'!C793</f>
        <v>0</v>
      </c>
      <c r="D664" s="691">
        <f>'23년(세부_실적)'!D793</f>
        <v>0</v>
      </c>
      <c r="E664" s="677" t="str">
        <f>'23년(세부_실적)'!E793</f>
        <v>PLL031-P08</v>
      </c>
      <c r="F664" s="733" t="str">
        <f>'23년(세부_실적)'!F793</f>
        <v>내장형</v>
      </c>
      <c r="G664" s="733" t="str">
        <f>'23년(세부_실적)'!G793</f>
        <v>구</v>
      </c>
      <c r="H664" s="679" t="str">
        <f>'23년(세부_실적)'!H793</f>
        <v>SY</v>
      </c>
      <c r="I664" s="677">
        <f>'23년(세부_실적)'!I793</f>
        <v>0</v>
      </c>
      <c r="J664" s="734">
        <f>'23년(세부_실적)'!J793</f>
        <v>4250</v>
      </c>
      <c r="K664" s="677">
        <f>'23년(세부_실적)'!K793</f>
        <v>0</v>
      </c>
      <c r="L664" s="734">
        <f>'23년(세부_실적)'!L793</f>
        <v>4250</v>
      </c>
      <c r="M664" s="677">
        <f>'23년(세부_실적)'!M793</f>
        <v>0</v>
      </c>
      <c r="N664" s="734">
        <f>'23년(세부_실적)'!N793</f>
        <v>0</v>
      </c>
      <c r="O664" s="677">
        <f>'23년(세부_실적)'!O793</f>
        <v>0</v>
      </c>
      <c r="P664" s="734">
        <f>'23년(세부_실적)'!P793</f>
        <v>0</v>
      </c>
      <c r="Q664" s="688">
        <f>'23년(세부_실적)'!Q793</f>
        <v>0</v>
      </c>
      <c r="R664" s="575">
        <f>'23년(세부_실적)'!R793</f>
        <v>0</v>
      </c>
    </row>
    <row r="665" spans="2:18" outlineLevel="1">
      <c r="B665" s="691">
        <f>'23년(세부_실적)'!B794</f>
        <v>0</v>
      </c>
      <c r="C665" s="690">
        <f>'23년(세부_실적)'!C794</f>
        <v>0</v>
      </c>
      <c r="D665" s="691">
        <f>'23년(세부_실적)'!D794</f>
        <v>0</v>
      </c>
      <c r="E665" s="677" t="str">
        <f>'23년(세부_실적)'!E794</f>
        <v>PLL031-P12(A)</v>
      </c>
      <c r="F665" s="733" t="str">
        <f>'23년(세부_실적)'!F794</f>
        <v>내장형</v>
      </c>
      <c r="G665" s="733" t="str">
        <f>'23년(세부_실적)'!G794</f>
        <v>구</v>
      </c>
      <c r="H665" s="679" t="str">
        <f>'23년(세부_실적)'!H794</f>
        <v>SY</v>
      </c>
      <c r="I665" s="677">
        <f>'23년(세부_실적)'!I794</f>
        <v>0</v>
      </c>
      <c r="J665" s="734">
        <f>'23년(세부_실적)'!J794</f>
        <v>4320</v>
      </c>
      <c r="K665" s="677">
        <f>'23년(세부_실적)'!K794</f>
        <v>0</v>
      </c>
      <c r="L665" s="734">
        <f>'23년(세부_실적)'!L794</f>
        <v>4320</v>
      </c>
      <c r="M665" s="677">
        <f>'23년(세부_실적)'!M794</f>
        <v>0</v>
      </c>
      <c r="N665" s="734">
        <f>'23년(세부_실적)'!N794</f>
        <v>0</v>
      </c>
      <c r="O665" s="677">
        <f>'23년(세부_실적)'!O794</f>
        <v>0</v>
      </c>
      <c r="P665" s="734">
        <f>'23년(세부_실적)'!P794</f>
        <v>0</v>
      </c>
      <c r="Q665" s="688">
        <f>'23년(세부_실적)'!Q794</f>
        <v>0</v>
      </c>
      <c r="R665" s="575">
        <f>'23년(세부_실적)'!R794</f>
        <v>0</v>
      </c>
    </row>
    <row r="666" spans="2:18" outlineLevel="1">
      <c r="B666" s="691">
        <f>'23년(세부_실적)'!B795</f>
        <v>0</v>
      </c>
      <c r="C666" s="690">
        <f>'23년(세부_실적)'!C795</f>
        <v>0</v>
      </c>
      <c r="D666" s="691">
        <f>'23년(세부_실적)'!D795</f>
        <v>0</v>
      </c>
      <c r="E666" s="677" t="str">
        <f>'23년(세부_실적)'!E795</f>
        <v>PLL031-P13</v>
      </c>
      <c r="F666" s="733" t="str">
        <f>'23년(세부_실적)'!F795</f>
        <v>내장형</v>
      </c>
      <c r="G666" s="733" t="str">
        <f>'23년(세부_실적)'!G795</f>
        <v>구</v>
      </c>
      <c r="H666" s="679" t="str">
        <f>'23년(세부_실적)'!H795</f>
        <v>SY</v>
      </c>
      <c r="I666" s="677">
        <f>'23년(세부_실적)'!I795</f>
        <v>0</v>
      </c>
      <c r="J666" s="734">
        <f>'23년(세부_실적)'!J795</f>
        <v>4250</v>
      </c>
      <c r="K666" s="677">
        <f>'23년(세부_실적)'!K795</f>
        <v>0</v>
      </c>
      <c r="L666" s="734">
        <f>'23년(세부_실적)'!L795</f>
        <v>4250</v>
      </c>
      <c r="M666" s="677">
        <f>'23년(세부_실적)'!M795</f>
        <v>0</v>
      </c>
      <c r="N666" s="734">
        <f>'23년(세부_실적)'!N795</f>
        <v>0</v>
      </c>
      <c r="O666" s="677">
        <f>'23년(세부_실적)'!O795</f>
        <v>0</v>
      </c>
      <c r="P666" s="734">
        <f>'23년(세부_실적)'!P795</f>
        <v>0</v>
      </c>
      <c r="Q666" s="688">
        <f>'23년(세부_실적)'!Q795</f>
        <v>0</v>
      </c>
      <c r="R666" s="575">
        <f>'23년(세부_실적)'!R795</f>
        <v>0</v>
      </c>
    </row>
    <row r="667" spans="2:18" outlineLevel="1">
      <c r="B667" s="691">
        <f>'23년(세부_실적)'!B796</f>
        <v>0</v>
      </c>
      <c r="C667" s="690">
        <f>'23년(세부_실적)'!C796</f>
        <v>0</v>
      </c>
      <c r="D667" s="691">
        <f>'23년(세부_실적)'!D796</f>
        <v>0</v>
      </c>
      <c r="E667" s="677" t="str">
        <f>'23년(세부_실적)'!E796</f>
        <v>PLL031-P15(A)</v>
      </c>
      <c r="F667" s="733" t="str">
        <f>'23년(세부_실적)'!F796</f>
        <v>내장형</v>
      </c>
      <c r="G667" s="733" t="str">
        <f>'23년(세부_실적)'!G796</f>
        <v>구</v>
      </c>
      <c r="H667" s="679" t="str">
        <f>'23년(세부_실적)'!H796</f>
        <v>SY</v>
      </c>
      <c r="I667" s="677">
        <f>'23년(세부_실적)'!I796</f>
        <v>0</v>
      </c>
      <c r="J667" s="734">
        <f>'23년(세부_실적)'!J796</f>
        <v>4320</v>
      </c>
      <c r="K667" s="677">
        <f>'23년(세부_실적)'!K796</f>
        <v>0</v>
      </c>
      <c r="L667" s="734">
        <f>'23년(세부_실적)'!L796</f>
        <v>4320</v>
      </c>
      <c r="M667" s="677">
        <f>'23년(세부_실적)'!M796</f>
        <v>0</v>
      </c>
      <c r="N667" s="734">
        <f>'23년(세부_실적)'!N796</f>
        <v>0</v>
      </c>
      <c r="O667" s="677">
        <f>'23년(세부_실적)'!O796</f>
        <v>0</v>
      </c>
      <c r="P667" s="734">
        <f>'23년(세부_실적)'!P796</f>
        <v>0</v>
      </c>
      <c r="Q667" s="688">
        <f>'23년(세부_실적)'!Q796</f>
        <v>0</v>
      </c>
      <c r="R667" s="575">
        <f>'23년(세부_실적)'!R796</f>
        <v>0</v>
      </c>
    </row>
    <row r="668" spans="2:18" outlineLevel="1">
      <c r="B668" s="691">
        <f>'23년(세부_실적)'!B797</f>
        <v>0</v>
      </c>
      <c r="C668" s="690">
        <f>'23년(세부_실적)'!C797</f>
        <v>0</v>
      </c>
      <c r="D668" s="691">
        <f>'23년(세부_실적)'!D797</f>
        <v>0</v>
      </c>
      <c r="E668" s="781" t="str">
        <f>'23년(세부_실적)'!E797</f>
        <v>PLL031-P17</v>
      </c>
      <c r="F668" s="811" t="str">
        <f>'23년(세부_실적)'!F797</f>
        <v>내장형</v>
      </c>
      <c r="G668" s="811" t="str">
        <f>'23년(세부_실적)'!G797</f>
        <v>구</v>
      </c>
      <c r="H668" s="757" t="str">
        <f>'23년(세부_실적)'!H797</f>
        <v>SY</v>
      </c>
      <c r="I668" s="781">
        <f>'23년(세부_실적)'!I797</f>
        <v>0</v>
      </c>
      <c r="J668" s="775">
        <f>'23년(세부_실적)'!J797</f>
        <v>4320</v>
      </c>
      <c r="K668" s="781">
        <f>'23년(세부_실적)'!K797</f>
        <v>0</v>
      </c>
      <c r="L668" s="775">
        <f>'23년(세부_실적)'!L797</f>
        <v>4320</v>
      </c>
      <c r="M668" s="781">
        <f>'23년(세부_실적)'!M797</f>
        <v>0</v>
      </c>
      <c r="N668" s="775">
        <f>'23년(세부_실적)'!N797</f>
        <v>0</v>
      </c>
      <c r="O668" s="781">
        <f>'23년(세부_실적)'!O797</f>
        <v>0</v>
      </c>
      <c r="P668" s="775">
        <f>'23년(세부_실적)'!P797</f>
        <v>0</v>
      </c>
      <c r="Q668" s="783">
        <f>'23년(세부_실적)'!Q797</f>
        <v>0</v>
      </c>
      <c r="R668" s="581">
        <f>'23년(세부_실적)'!R797</f>
        <v>0</v>
      </c>
    </row>
    <row r="669" spans="2:18" outlineLevel="1">
      <c r="B669" s="691">
        <f>'23년(세부_실적)'!B798</f>
        <v>0</v>
      </c>
      <c r="C669" s="690">
        <f>'23년(세부_실적)'!C798</f>
        <v>0</v>
      </c>
      <c r="D669" s="691">
        <f>'23년(세부_실적)'!D798</f>
        <v>0</v>
      </c>
      <c r="E669" s="781" t="str">
        <f>'23년(세부_실적)'!E798</f>
        <v>PLL031-P18</v>
      </c>
      <c r="F669" s="811" t="str">
        <f>'23년(세부_실적)'!F798</f>
        <v>내장형</v>
      </c>
      <c r="G669" s="811" t="str">
        <f>'23년(세부_실적)'!G798</f>
        <v>구</v>
      </c>
      <c r="H669" s="757" t="str">
        <f>'23년(세부_실적)'!H798</f>
        <v>SY</v>
      </c>
      <c r="I669" s="781">
        <f>'23년(세부_실적)'!I798</f>
        <v>0</v>
      </c>
      <c r="J669" s="775">
        <f>'23년(세부_실적)'!J798</f>
        <v>4320</v>
      </c>
      <c r="K669" s="781">
        <f>'23년(세부_실적)'!K798</f>
        <v>0</v>
      </c>
      <c r="L669" s="775">
        <f>'23년(세부_실적)'!L798</f>
        <v>4320</v>
      </c>
      <c r="M669" s="781">
        <f>'23년(세부_실적)'!M798</f>
        <v>0</v>
      </c>
      <c r="N669" s="775">
        <f>'23년(세부_실적)'!N798</f>
        <v>0</v>
      </c>
      <c r="O669" s="781">
        <f>'23년(세부_실적)'!O798</f>
        <v>0</v>
      </c>
      <c r="P669" s="775">
        <f>'23년(세부_실적)'!P798</f>
        <v>0</v>
      </c>
      <c r="Q669" s="783">
        <f>'23년(세부_실적)'!Q798</f>
        <v>0</v>
      </c>
      <c r="R669" s="581">
        <f>'23년(세부_실적)'!R798</f>
        <v>0</v>
      </c>
    </row>
    <row r="670" spans="2:18" outlineLevel="1">
      <c r="B670" s="691">
        <f>'23년(세부_실적)'!B799</f>
        <v>0</v>
      </c>
      <c r="C670" s="690">
        <f>'23년(세부_실적)'!C799</f>
        <v>0</v>
      </c>
      <c r="D670" s="691">
        <f>'23년(세부_실적)'!D799</f>
        <v>0</v>
      </c>
      <c r="E670" s="677" t="str">
        <f>'23년(세부_실적)'!E799</f>
        <v>PLL038-P08</v>
      </c>
      <c r="F670" s="733" t="str">
        <f>'23년(세부_실적)'!F799</f>
        <v>내장형</v>
      </c>
      <c r="G670" s="733" t="str">
        <f>'23년(세부_실적)'!G799</f>
        <v>구</v>
      </c>
      <c r="H670" s="679" t="str">
        <f>'23년(세부_실적)'!H799</f>
        <v>SY</v>
      </c>
      <c r="I670" s="677">
        <f>'23년(세부_실적)'!I799</f>
        <v>0</v>
      </c>
      <c r="J670" s="734">
        <f>'23년(세부_실적)'!J799</f>
        <v>3990</v>
      </c>
      <c r="K670" s="677">
        <f>'23년(세부_실적)'!K799</f>
        <v>0</v>
      </c>
      <c r="L670" s="734">
        <f>'23년(세부_실적)'!L799</f>
        <v>3990</v>
      </c>
      <c r="M670" s="677">
        <f>'23년(세부_실적)'!M799</f>
        <v>0</v>
      </c>
      <c r="N670" s="734">
        <f>'23년(세부_실적)'!N799</f>
        <v>0</v>
      </c>
      <c r="O670" s="677">
        <f>'23년(세부_실적)'!O799</f>
        <v>0</v>
      </c>
      <c r="P670" s="734">
        <f>'23년(세부_실적)'!P799</f>
        <v>0</v>
      </c>
      <c r="Q670" s="688">
        <f>'23년(세부_실적)'!Q799</f>
        <v>0</v>
      </c>
      <c r="R670" s="575">
        <f>'23년(세부_실적)'!R799</f>
        <v>0</v>
      </c>
    </row>
    <row r="671" spans="2:18" outlineLevel="1">
      <c r="B671" s="691">
        <f>'23년(세부_실적)'!B800</f>
        <v>0</v>
      </c>
      <c r="C671" s="690">
        <f>'23년(세부_실적)'!C800</f>
        <v>0</v>
      </c>
      <c r="D671" s="691">
        <f>'23년(세부_실적)'!D800</f>
        <v>0</v>
      </c>
      <c r="E671" s="781" t="str">
        <f>'23년(세부_실적)'!E800</f>
        <v>PLL048-P08</v>
      </c>
      <c r="F671" s="811" t="str">
        <f>'23년(세부_실적)'!F800</f>
        <v>내장형</v>
      </c>
      <c r="G671" s="811" t="str">
        <f>'23년(세부_실적)'!G800</f>
        <v>구</v>
      </c>
      <c r="H671" s="757" t="str">
        <f>'23년(세부_실적)'!H800</f>
        <v>SY</v>
      </c>
      <c r="I671" s="781">
        <f>'23년(세부_실적)'!I800</f>
        <v>0</v>
      </c>
      <c r="J671" s="775">
        <f>'23년(세부_실적)'!J800</f>
        <v>4090</v>
      </c>
      <c r="K671" s="781">
        <f>'23년(세부_실적)'!K800</f>
        <v>0</v>
      </c>
      <c r="L671" s="775">
        <f>'23년(세부_실적)'!L800</f>
        <v>4090</v>
      </c>
      <c r="M671" s="781">
        <f>'23년(세부_실적)'!M800</f>
        <v>0</v>
      </c>
      <c r="N671" s="782">
        <f>'23년(세부_실적)'!N800</f>
        <v>0</v>
      </c>
      <c r="O671" s="823">
        <f>'23년(세부_실적)'!O800</f>
        <v>0</v>
      </c>
      <c r="P671" s="782">
        <f>'23년(세부_실적)'!P800</f>
        <v>0</v>
      </c>
      <c r="Q671" s="783">
        <f>'23년(세부_실적)'!Q800</f>
        <v>0</v>
      </c>
      <c r="R671" s="581">
        <f>'23년(세부_실적)'!R800</f>
        <v>0</v>
      </c>
    </row>
    <row r="672" spans="2:18" outlineLevel="1">
      <c r="B672" s="691">
        <f>'23년(세부_실적)'!B801</f>
        <v>0</v>
      </c>
      <c r="C672" s="690">
        <f>'23년(세부_실적)'!C801</f>
        <v>0</v>
      </c>
      <c r="D672" s="691">
        <f>'23년(세부_실적)'!D801</f>
        <v>0</v>
      </c>
      <c r="E672" s="781" t="str">
        <f>'23년(세부_실적)'!E801</f>
        <v>PLL048-P11</v>
      </c>
      <c r="F672" s="811" t="str">
        <f>'23년(세부_실적)'!F801</f>
        <v>내장형</v>
      </c>
      <c r="G672" s="811" t="str">
        <f>'23년(세부_실적)'!G801</f>
        <v>구</v>
      </c>
      <c r="H672" s="757" t="str">
        <f>'23년(세부_실적)'!H801</f>
        <v>SY</v>
      </c>
      <c r="I672" s="781">
        <f>'23년(세부_실적)'!I801</f>
        <v>0</v>
      </c>
      <c r="J672" s="734">
        <f>'23년(세부_실적)'!J801</f>
        <v>4090</v>
      </c>
      <c r="K672" s="781">
        <f>'23년(세부_실적)'!K801</f>
        <v>0</v>
      </c>
      <c r="L672" s="734">
        <f>'23년(세부_실적)'!L801</f>
        <v>4090</v>
      </c>
      <c r="M672" s="781">
        <f>'23년(세부_실적)'!M801</f>
        <v>0</v>
      </c>
      <c r="N672" s="681">
        <f>'23년(세부_실적)'!N801</f>
        <v>0</v>
      </c>
      <c r="O672" s="823">
        <f>'23년(세부_실적)'!O801</f>
        <v>0</v>
      </c>
      <c r="P672" s="782">
        <f>'23년(세부_실적)'!P801</f>
        <v>0</v>
      </c>
      <c r="Q672" s="783">
        <f>'23년(세부_실적)'!Q801</f>
        <v>0</v>
      </c>
      <c r="R672" s="581">
        <f>'23년(세부_실적)'!R801</f>
        <v>0</v>
      </c>
    </row>
    <row r="673" spans="2:18" outlineLevel="1">
      <c r="B673" s="691">
        <f>'23년(세부_실적)'!B802</f>
        <v>0</v>
      </c>
      <c r="C673" s="690">
        <f>'23년(세부_실적)'!C802</f>
        <v>0</v>
      </c>
      <c r="D673" s="691">
        <f>'23년(세부_실적)'!D802</f>
        <v>0</v>
      </c>
      <c r="E673" s="781" t="str">
        <f>'23년(세부_실적)'!E802</f>
        <v>PLL048-P12</v>
      </c>
      <c r="F673" s="811" t="str">
        <f>'23년(세부_실적)'!F802</f>
        <v>내장형</v>
      </c>
      <c r="G673" s="811" t="str">
        <f>'23년(세부_실적)'!G802</f>
        <v>구</v>
      </c>
      <c r="H673" s="757" t="str">
        <f>'23년(세부_실적)'!H802</f>
        <v>SY</v>
      </c>
      <c r="I673" s="781">
        <f>'23년(세부_실적)'!I802</f>
        <v>0</v>
      </c>
      <c r="J673" s="734">
        <f>'23년(세부_실적)'!J802</f>
        <v>4090</v>
      </c>
      <c r="K673" s="781">
        <f>'23년(세부_실적)'!K802</f>
        <v>0</v>
      </c>
      <c r="L673" s="734">
        <f>'23년(세부_실적)'!L802</f>
        <v>4090</v>
      </c>
      <c r="M673" s="781">
        <f>'23년(세부_실적)'!M802</f>
        <v>0</v>
      </c>
      <c r="N673" s="681">
        <f>'23년(세부_실적)'!N802</f>
        <v>0</v>
      </c>
      <c r="O673" s="823">
        <f>'23년(세부_실적)'!O802</f>
        <v>0</v>
      </c>
      <c r="P673" s="782">
        <f>'23년(세부_실적)'!P802</f>
        <v>0</v>
      </c>
      <c r="Q673" s="783">
        <f>'23년(세부_실적)'!Q802</f>
        <v>0</v>
      </c>
      <c r="R673" s="581">
        <f>'23년(세부_실적)'!R802</f>
        <v>0</v>
      </c>
    </row>
    <row r="674" spans="2:18" outlineLevel="1">
      <c r="B674" s="691">
        <f>'23년(세부_실적)'!B803</f>
        <v>0</v>
      </c>
      <c r="C674" s="690">
        <f>'23년(세부_실적)'!C803</f>
        <v>0</v>
      </c>
      <c r="D674" s="691">
        <f>'23년(세부_실적)'!D803</f>
        <v>0</v>
      </c>
      <c r="E674" s="781" t="str">
        <f>'23년(세부_실적)'!E803</f>
        <v>PLL048-P14</v>
      </c>
      <c r="F674" s="811" t="str">
        <f>'23년(세부_실적)'!F803</f>
        <v>내장형</v>
      </c>
      <c r="G674" s="811" t="str">
        <f>'23년(세부_실적)'!G803</f>
        <v>구</v>
      </c>
      <c r="H674" s="757" t="str">
        <f>'23년(세부_실적)'!H803</f>
        <v>SY</v>
      </c>
      <c r="I674" s="781">
        <f>'23년(세부_실적)'!I803</f>
        <v>0</v>
      </c>
      <c r="J674" s="734">
        <f>'23년(세부_실적)'!J803</f>
        <v>4090</v>
      </c>
      <c r="K674" s="781">
        <f>'23년(세부_실적)'!K803</f>
        <v>0</v>
      </c>
      <c r="L674" s="734">
        <f>'23년(세부_실적)'!L803</f>
        <v>4090</v>
      </c>
      <c r="M674" s="781">
        <f>'23년(세부_실적)'!M803</f>
        <v>0</v>
      </c>
      <c r="N674" s="681">
        <f>'23년(세부_실적)'!N803</f>
        <v>0</v>
      </c>
      <c r="O674" s="823">
        <f>'23년(세부_실적)'!O803</f>
        <v>0</v>
      </c>
      <c r="P674" s="782">
        <f>'23년(세부_실적)'!P803</f>
        <v>0</v>
      </c>
      <c r="Q674" s="783">
        <f>'23년(세부_실적)'!Q803</f>
        <v>0</v>
      </c>
      <c r="R674" s="581">
        <f>'23년(세부_실적)'!R803</f>
        <v>0</v>
      </c>
    </row>
    <row r="675" spans="2:18" outlineLevel="1">
      <c r="B675" s="691">
        <f>'23년(세부_실적)'!B804</f>
        <v>0</v>
      </c>
      <c r="C675" s="690">
        <f>'23년(세부_실적)'!C804</f>
        <v>0</v>
      </c>
      <c r="D675" s="691">
        <f>'23년(세부_실적)'!D804</f>
        <v>0</v>
      </c>
      <c r="E675" s="694" t="str">
        <f>'23년(세부_실적)'!E804</f>
        <v>PLL048-P17</v>
      </c>
      <c r="F675" s="811" t="str">
        <f>'23년(세부_실적)'!F804</f>
        <v>내장형</v>
      </c>
      <c r="G675" s="811" t="str">
        <f>'23년(세부_실적)'!G804</f>
        <v>구</v>
      </c>
      <c r="H675" s="757" t="str">
        <f>'23년(세부_실적)'!H804</f>
        <v>SY</v>
      </c>
      <c r="I675" s="781">
        <f>'23년(세부_실적)'!I804</f>
        <v>0</v>
      </c>
      <c r="J675" s="734">
        <f>'23년(세부_실적)'!J804</f>
        <v>4090</v>
      </c>
      <c r="K675" s="781">
        <f>'23년(세부_실적)'!K804</f>
        <v>0</v>
      </c>
      <c r="L675" s="734">
        <f>'23년(세부_실적)'!L804</f>
        <v>4090</v>
      </c>
      <c r="M675" s="781">
        <f>'23년(세부_실적)'!M804</f>
        <v>0</v>
      </c>
      <c r="N675" s="681">
        <f>'23년(세부_실적)'!N804</f>
        <v>0</v>
      </c>
      <c r="O675" s="823">
        <f>'23년(세부_실적)'!O804</f>
        <v>0</v>
      </c>
      <c r="P675" s="782">
        <f>'23년(세부_실적)'!P804</f>
        <v>0</v>
      </c>
      <c r="Q675" s="783">
        <f>'23년(세부_실적)'!Q804</f>
        <v>0</v>
      </c>
      <c r="R675" s="581">
        <f>'23년(세부_실적)'!R804</f>
        <v>0</v>
      </c>
    </row>
    <row r="676" spans="2:18" outlineLevel="1">
      <c r="B676" s="691">
        <f>'23년(세부_실적)'!B805</f>
        <v>0</v>
      </c>
      <c r="C676" s="690">
        <f>'23년(세부_실적)'!C805</f>
        <v>0</v>
      </c>
      <c r="D676" s="691">
        <f>'23년(세부_실적)'!D805</f>
        <v>0</v>
      </c>
      <c r="E676" s="694" t="str">
        <f>'23년(세부_실적)'!E805</f>
        <v>PLL048-P18</v>
      </c>
      <c r="F676" s="811" t="str">
        <f>'23년(세부_실적)'!F805</f>
        <v>내장형</v>
      </c>
      <c r="G676" s="811" t="str">
        <f>'23년(세부_실적)'!G805</f>
        <v>구</v>
      </c>
      <c r="H676" s="757" t="str">
        <f>'23년(세부_실적)'!H805</f>
        <v>SY</v>
      </c>
      <c r="I676" s="781">
        <f>'23년(세부_실적)'!I805</f>
        <v>0</v>
      </c>
      <c r="J676" s="734">
        <f>'23년(세부_실적)'!J805</f>
        <v>4090</v>
      </c>
      <c r="K676" s="781">
        <f>'23년(세부_실적)'!K805</f>
        <v>0</v>
      </c>
      <c r="L676" s="734">
        <f>'23년(세부_실적)'!L805</f>
        <v>4090</v>
      </c>
      <c r="M676" s="781">
        <f>'23년(세부_실적)'!M805</f>
        <v>0</v>
      </c>
      <c r="N676" s="681">
        <f>'23년(세부_실적)'!N805</f>
        <v>0</v>
      </c>
      <c r="O676" s="823">
        <f>'23년(세부_실적)'!O805</f>
        <v>0</v>
      </c>
      <c r="P676" s="782">
        <f>'23년(세부_실적)'!P805</f>
        <v>0</v>
      </c>
      <c r="Q676" s="783">
        <f>'23년(세부_실적)'!Q805</f>
        <v>0</v>
      </c>
      <c r="R676" s="581">
        <f>'23년(세부_실적)'!R805</f>
        <v>0</v>
      </c>
    </row>
    <row r="677" spans="2:18" outlineLevel="1">
      <c r="B677" s="691">
        <f>'23년(세부_실적)'!B806</f>
        <v>0</v>
      </c>
      <c r="C677" s="690">
        <f>'23년(세부_실적)'!C806</f>
        <v>0</v>
      </c>
      <c r="D677" s="700">
        <f>'23년(세부_실적)'!D806</f>
        <v>0</v>
      </c>
      <c r="E677" s="701" t="str">
        <f>'23년(세부_실적)'!E806</f>
        <v>소   계</v>
      </c>
      <c r="F677" s="803">
        <f>'23년(세부_실적)'!F806</f>
        <v>0</v>
      </c>
      <c r="G677" s="803">
        <f>'23년(세부_실적)'!G806</f>
        <v>0</v>
      </c>
      <c r="H677" s="804">
        <f>'23년(세부_실적)'!H806</f>
        <v>0</v>
      </c>
      <c r="I677" s="805">
        <f>'23년(세부_실적)'!I806</f>
        <v>0</v>
      </c>
      <c r="J677" s="806">
        <f>'23년(세부_실적)'!J806</f>
        <v>0</v>
      </c>
      <c r="K677" s="805">
        <f>'23년(세부_실적)'!K806</f>
        <v>0</v>
      </c>
      <c r="L677" s="807">
        <f>'23년(세부_실적)'!L806</f>
        <v>0</v>
      </c>
      <c r="M677" s="805">
        <f>'23년(세부_실적)'!M806</f>
        <v>0</v>
      </c>
      <c r="N677" s="807">
        <f>'23년(세부_실적)'!N806</f>
        <v>0</v>
      </c>
      <c r="O677" s="808">
        <f>'23년(세부_실적)'!O806</f>
        <v>0</v>
      </c>
      <c r="P677" s="807">
        <f>'23년(세부_실적)'!P806</f>
        <v>0</v>
      </c>
      <c r="Q677" s="772">
        <f>'23년(세부_실적)'!Q806</f>
        <v>0</v>
      </c>
      <c r="R677" s="772">
        <f>'23년(세부_실적)'!R806</f>
        <v>0</v>
      </c>
    </row>
    <row r="678" spans="2:18" outlineLevel="1">
      <c r="B678" s="691">
        <f>'23년(세부_실적)'!B807</f>
        <v>0</v>
      </c>
      <c r="C678" s="691">
        <f>'23년(세부_실적)'!C807</f>
        <v>0</v>
      </c>
      <c r="D678" s="691" t="str">
        <f>'23년(세부_실적)'!D807</f>
        <v>Base Light</v>
      </c>
      <c r="E678" s="691" t="str">
        <f>'23년(세부_실적)'!E807</f>
        <v>PLF020-D25</v>
      </c>
      <c r="F678" s="836" t="str">
        <f>'23년(세부_실적)'!F807</f>
        <v>Base Light</v>
      </c>
      <c r="G678" s="757" t="str">
        <f>'23년(세부_실적)'!G807</f>
        <v>구</v>
      </c>
      <c r="H678" s="690" t="str">
        <f>'23년(세부_실적)'!H807</f>
        <v>SY</v>
      </c>
      <c r="I678" s="781">
        <f>'23년(세부_실적)'!I807</f>
        <v>0</v>
      </c>
      <c r="J678" s="775">
        <f>'23년(세부_실적)'!J807</f>
        <v>10090</v>
      </c>
      <c r="K678" s="781">
        <f>'23년(세부_실적)'!K807</f>
        <v>0</v>
      </c>
      <c r="L678" s="775">
        <f>'23년(세부_실적)'!L807</f>
        <v>10090</v>
      </c>
      <c r="M678" s="781">
        <f>'23년(세부_실적)'!M807</f>
        <v>0</v>
      </c>
      <c r="N678" s="782">
        <f>'23년(세부_실적)'!N807</f>
        <v>0</v>
      </c>
      <c r="O678" s="823">
        <f>'23년(세부_실적)'!O807</f>
        <v>0</v>
      </c>
      <c r="P678" s="782">
        <f>'23년(세부_실적)'!P807</f>
        <v>0</v>
      </c>
      <c r="Q678" s="833">
        <f>'23년(세부_실적)'!Q807</f>
        <v>0</v>
      </c>
      <c r="R678" s="841">
        <f>'23년(세부_실적)'!R807</f>
        <v>0</v>
      </c>
    </row>
    <row r="679" spans="2:18" outlineLevel="1">
      <c r="B679" s="691">
        <f>'23년(세부_실적)'!B808</f>
        <v>0</v>
      </c>
      <c r="C679" s="691">
        <f>'23년(세부_실적)'!C808</f>
        <v>0</v>
      </c>
      <c r="D679" s="691">
        <f>'23년(세부_실적)'!D808</f>
        <v>0</v>
      </c>
      <c r="E679" s="677" t="str">
        <f>'23년(세부_실적)'!E808</f>
        <v>PLF020-D33</v>
      </c>
      <c r="F679" s="939" t="str">
        <f>'23년(세부_실적)'!F808</f>
        <v>Base Light</v>
      </c>
      <c r="G679" s="757" t="str">
        <f>'23년(세부_실적)'!G808</f>
        <v>구</v>
      </c>
      <c r="H679" s="679" t="str">
        <f>'23년(세부_실적)'!H808</f>
        <v>SY</v>
      </c>
      <c r="I679" s="677">
        <f>'23년(세부_실적)'!I808</f>
        <v>0</v>
      </c>
      <c r="J679" s="734">
        <f>'23년(세부_실적)'!J808</f>
        <v>10090</v>
      </c>
      <c r="K679" s="677">
        <f>'23년(세부_실적)'!K808</f>
        <v>0</v>
      </c>
      <c r="L679" s="734">
        <f>'23년(세부_실적)'!L808</f>
        <v>10090</v>
      </c>
      <c r="M679" s="677">
        <f>'23년(세부_실적)'!M808</f>
        <v>0</v>
      </c>
      <c r="N679" s="681">
        <f>'23년(세부_실적)'!N808</f>
        <v>0</v>
      </c>
      <c r="O679" s="735">
        <f>'23년(세부_실적)'!O808</f>
        <v>0</v>
      </c>
      <c r="P679" s="681">
        <f>'23년(세부_실적)'!P808</f>
        <v>0</v>
      </c>
      <c r="Q679" s="688">
        <f>'23년(세부_실적)'!Q808</f>
        <v>0</v>
      </c>
      <c r="R679" s="575">
        <f>'23년(세부_실적)'!R808</f>
        <v>0</v>
      </c>
    </row>
    <row r="680" spans="2:18" outlineLevel="1">
      <c r="B680" s="691">
        <f>'23년(세부_실적)'!B809</f>
        <v>0</v>
      </c>
      <c r="C680" s="691">
        <f>'23년(세부_실적)'!C809</f>
        <v>0</v>
      </c>
      <c r="D680" s="691">
        <f>'23년(세부_실적)'!D809</f>
        <v>0</v>
      </c>
      <c r="E680" s="677" t="str">
        <f>'23년(세부_실적)'!E809</f>
        <v>PLF020-D44</v>
      </c>
      <c r="F680" s="939" t="str">
        <f>'23년(세부_실적)'!F809</f>
        <v>Base Light</v>
      </c>
      <c r="G680" s="757" t="str">
        <f>'23년(세부_실적)'!G809</f>
        <v>구</v>
      </c>
      <c r="H680" s="679" t="str">
        <f>'23년(세부_실적)'!H809</f>
        <v>SY</v>
      </c>
      <c r="I680" s="677">
        <f>'23년(세부_실적)'!I809</f>
        <v>0</v>
      </c>
      <c r="J680" s="734">
        <f>'23년(세부_실적)'!J809</f>
        <v>10090</v>
      </c>
      <c r="K680" s="677">
        <f>'23년(세부_실적)'!K809</f>
        <v>0</v>
      </c>
      <c r="L680" s="734">
        <f>'23년(세부_실적)'!L809</f>
        <v>10090</v>
      </c>
      <c r="M680" s="677">
        <f>'23년(세부_실적)'!M809</f>
        <v>0</v>
      </c>
      <c r="N680" s="681">
        <f>'23년(세부_실적)'!N809</f>
        <v>0</v>
      </c>
      <c r="O680" s="735">
        <f>'23년(세부_실적)'!O809</f>
        <v>0</v>
      </c>
      <c r="P680" s="681">
        <f>'23년(세부_실적)'!P809</f>
        <v>0</v>
      </c>
      <c r="Q680" s="688">
        <f>'23년(세부_실적)'!Q809</f>
        <v>0</v>
      </c>
      <c r="R680" s="575">
        <f>'23년(세부_실적)'!R809</f>
        <v>0</v>
      </c>
    </row>
    <row r="681" spans="2:18" outlineLevel="1">
      <c r="B681" s="691">
        <f>'23년(세부_실적)'!B810</f>
        <v>0</v>
      </c>
      <c r="C681" s="691">
        <f>'23년(세부_실적)'!C810</f>
        <v>0</v>
      </c>
      <c r="D681" s="691">
        <f>'23년(세부_실적)'!D810</f>
        <v>0</v>
      </c>
      <c r="E681" s="677" t="str">
        <f>'23년(세부_실적)'!E810</f>
        <v>PLF027-D13</v>
      </c>
      <c r="F681" s="939" t="str">
        <f>'23년(세부_실적)'!F810</f>
        <v>내장형</v>
      </c>
      <c r="G681" s="757" t="str">
        <f>'23년(세부_실적)'!G810</f>
        <v>구</v>
      </c>
      <c r="H681" s="679" t="str">
        <f>'23년(세부_실적)'!H810</f>
        <v>SY</v>
      </c>
      <c r="I681" s="677">
        <f>'23년(세부_실적)'!I810</f>
        <v>0</v>
      </c>
      <c r="J681" s="734">
        <f>'23년(세부_실적)'!J810</f>
        <v>5550</v>
      </c>
      <c r="K681" s="677">
        <f>'23년(세부_실적)'!K810</f>
        <v>0</v>
      </c>
      <c r="L681" s="734">
        <f>'23년(세부_실적)'!L810</f>
        <v>5550</v>
      </c>
      <c r="M681" s="677">
        <f>'23년(세부_실적)'!M810</f>
        <v>0</v>
      </c>
      <c r="N681" s="681">
        <f>'23년(세부_실적)'!N810</f>
        <v>0</v>
      </c>
      <c r="O681" s="735">
        <f>'23년(세부_실적)'!O810</f>
        <v>0</v>
      </c>
      <c r="P681" s="681">
        <f>'23년(세부_실적)'!P810</f>
        <v>0</v>
      </c>
      <c r="Q681" s="688">
        <f>'23년(세부_실적)'!Q810</f>
        <v>0</v>
      </c>
      <c r="R681" s="575">
        <f>'23년(세부_실적)'!R810</f>
        <v>0</v>
      </c>
    </row>
    <row r="682" spans="2:18" outlineLevel="1">
      <c r="B682" s="691">
        <f>'23년(세부_실적)'!B811</f>
        <v>0</v>
      </c>
      <c r="C682" s="690">
        <f>'23년(세부_실적)'!C811</f>
        <v>0</v>
      </c>
      <c r="D682" s="691">
        <f>'23년(세부_실적)'!D811</f>
        <v>0</v>
      </c>
      <c r="E682" s="677" t="str">
        <f>'23년(세부_실적)'!E811</f>
        <v>PLF027-D17</v>
      </c>
      <c r="F682" s="733" t="str">
        <f>'23년(세부_실적)'!F811</f>
        <v>내장형</v>
      </c>
      <c r="G682" s="733" t="str">
        <f>'23년(세부_실적)'!G811</f>
        <v>구</v>
      </c>
      <c r="H682" s="679" t="str">
        <f>'23년(세부_실적)'!H811</f>
        <v>SY</v>
      </c>
      <c r="I682" s="677">
        <f>'23년(세부_실적)'!I811</f>
        <v>0</v>
      </c>
      <c r="J682" s="734">
        <f>'23년(세부_실적)'!J811</f>
        <v>5660</v>
      </c>
      <c r="K682" s="677">
        <f>'23년(세부_실적)'!K811</f>
        <v>0</v>
      </c>
      <c r="L682" s="734">
        <f>'23년(세부_실적)'!L811</f>
        <v>5660</v>
      </c>
      <c r="M682" s="677">
        <f>'23년(세부_실적)'!M811</f>
        <v>0</v>
      </c>
      <c r="N682" s="681">
        <f>'23년(세부_실적)'!N811</f>
        <v>0</v>
      </c>
      <c r="O682" s="735">
        <f>'23년(세부_실적)'!O811</f>
        <v>0</v>
      </c>
      <c r="P682" s="681">
        <f>'23년(세부_실적)'!P811</f>
        <v>0</v>
      </c>
      <c r="Q682" s="688">
        <f>'23년(세부_실적)'!Q811</f>
        <v>0</v>
      </c>
      <c r="R682" s="575">
        <f>'23년(세부_실적)'!R811</f>
        <v>0</v>
      </c>
    </row>
    <row r="683" spans="2:18" outlineLevel="1">
      <c r="B683" s="691">
        <f>'23년(세부_실적)'!B812</f>
        <v>0</v>
      </c>
      <c r="C683" s="690">
        <f>'23년(세부_실적)'!C812</f>
        <v>0</v>
      </c>
      <c r="D683" s="691">
        <f>'23년(세부_실적)'!D812</f>
        <v>0</v>
      </c>
      <c r="E683" s="677" t="str">
        <f>'23년(세부_실적)'!E812</f>
        <v>PLF027-D22</v>
      </c>
      <c r="F683" s="813" t="str">
        <f>'23년(세부_실적)'!F812</f>
        <v>Base Light</v>
      </c>
      <c r="G683" s="834" t="str">
        <f>'23년(세부_실적)'!G812</f>
        <v>구</v>
      </c>
      <c r="H683" s="679" t="str">
        <f>'23년(세부_실적)'!H812</f>
        <v>SY</v>
      </c>
      <c r="I683" s="677">
        <f>'23년(세부_실적)'!I812</f>
        <v>0</v>
      </c>
      <c r="J683" s="734">
        <f>'23년(세부_실적)'!J812</f>
        <v>5660</v>
      </c>
      <c r="K683" s="677">
        <f>'23년(세부_실적)'!K812</f>
        <v>0</v>
      </c>
      <c r="L683" s="734">
        <f>'23년(세부_실적)'!L812</f>
        <v>5660</v>
      </c>
      <c r="M683" s="677">
        <f>'23년(세부_실적)'!M812</f>
        <v>0</v>
      </c>
      <c r="N683" s="681">
        <f>'23년(세부_실적)'!N812</f>
        <v>0</v>
      </c>
      <c r="O683" s="735">
        <f>'23년(세부_실적)'!O812</f>
        <v>0</v>
      </c>
      <c r="P683" s="681">
        <f>'23년(세부_실적)'!P812</f>
        <v>0</v>
      </c>
      <c r="Q683" s="688">
        <f>'23년(세부_실적)'!Q812</f>
        <v>0</v>
      </c>
      <c r="R683" s="575">
        <f>'23년(세부_실적)'!R812</f>
        <v>0</v>
      </c>
    </row>
    <row r="684" spans="2:18" outlineLevel="1">
      <c r="B684" s="691">
        <f>'23년(세부_실적)'!B813</f>
        <v>0</v>
      </c>
      <c r="C684" s="690">
        <f>'23년(세부_실적)'!C813</f>
        <v>0</v>
      </c>
      <c r="D684" s="691">
        <f>'23년(세부_실적)'!D813</f>
        <v>0</v>
      </c>
      <c r="E684" s="677" t="str">
        <f>'23년(세부_실적)'!E813</f>
        <v>PLF045-D27</v>
      </c>
      <c r="F684" s="733" t="str">
        <f>'23년(세부_실적)'!F813</f>
        <v>Base Light</v>
      </c>
      <c r="G684" s="733" t="str">
        <f>'23년(세부_실적)'!G813</f>
        <v>구</v>
      </c>
      <c r="H684" s="679" t="str">
        <f>'23년(세부_실적)'!H813</f>
        <v>SY</v>
      </c>
      <c r="I684" s="677">
        <f>'23년(세부_실적)'!I813</f>
        <v>0</v>
      </c>
      <c r="J684" s="734">
        <f>'23년(세부_실적)'!J813</f>
        <v>7920</v>
      </c>
      <c r="K684" s="677">
        <f>'23년(세부_실적)'!K813</f>
        <v>0</v>
      </c>
      <c r="L684" s="734">
        <f>'23년(세부_실적)'!L813</f>
        <v>7920</v>
      </c>
      <c r="M684" s="677">
        <f>'23년(세부_실적)'!M813</f>
        <v>0</v>
      </c>
      <c r="N684" s="734">
        <f>'23년(세부_실적)'!N813</f>
        <v>0</v>
      </c>
      <c r="O684" s="677">
        <f>'23년(세부_실적)'!O813</f>
        <v>0</v>
      </c>
      <c r="P684" s="734">
        <f>'23년(세부_실적)'!P813</f>
        <v>0</v>
      </c>
      <c r="Q684" s="688">
        <f>'23년(세부_실적)'!Q813</f>
        <v>0</v>
      </c>
      <c r="R684" s="575">
        <f>'23년(세부_실적)'!R813</f>
        <v>0</v>
      </c>
    </row>
    <row r="685" spans="2:18" outlineLevel="1">
      <c r="B685" s="691">
        <f>'23년(세부_실적)'!B814</f>
        <v>0</v>
      </c>
      <c r="C685" s="690">
        <f>'23년(세부_실적)'!C814</f>
        <v>0</v>
      </c>
      <c r="D685" s="691">
        <f>'23년(세부_실적)'!D814</f>
        <v>0</v>
      </c>
      <c r="E685" s="677" t="str">
        <f>'23년(세부_실적)'!E814</f>
        <v>PLF045-D30</v>
      </c>
      <c r="F685" s="733" t="str">
        <f>'23년(세부_실적)'!F814</f>
        <v>Base Light</v>
      </c>
      <c r="G685" s="733" t="str">
        <f>'23년(세부_실적)'!G814</f>
        <v>구</v>
      </c>
      <c r="H685" s="679" t="str">
        <f>'23년(세부_실적)'!H814</f>
        <v>SY</v>
      </c>
      <c r="I685" s="677">
        <f>'23년(세부_실적)'!I814</f>
        <v>0</v>
      </c>
      <c r="J685" s="734">
        <f>'23년(세부_실적)'!J814</f>
        <v>7920</v>
      </c>
      <c r="K685" s="677">
        <f>'23년(세부_실적)'!K814</f>
        <v>0</v>
      </c>
      <c r="L685" s="734">
        <f>'23년(세부_실적)'!L814</f>
        <v>7920</v>
      </c>
      <c r="M685" s="677">
        <f>'23년(세부_실적)'!M814</f>
        <v>0</v>
      </c>
      <c r="N685" s="734">
        <f>'23년(세부_실적)'!N814</f>
        <v>0</v>
      </c>
      <c r="O685" s="677">
        <f>'23년(세부_실적)'!O814</f>
        <v>0</v>
      </c>
      <c r="P685" s="734">
        <f>'23년(세부_실적)'!P814</f>
        <v>0</v>
      </c>
      <c r="Q685" s="688">
        <f>'23년(세부_실적)'!Q814</f>
        <v>0</v>
      </c>
      <c r="R685" s="575">
        <f>'23년(세부_실적)'!R814</f>
        <v>0</v>
      </c>
    </row>
    <row r="686" spans="2:18" outlineLevel="1">
      <c r="B686" s="691">
        <f>'23년(세부_실적)'!B815</f>
        <v>0</v>
      </c>
      <c r="C686" s="690">
        <f>'23년(세부_실적)'!C815</f>
        <v>0</v>
      </c>
      <c r="D686" s="691">
        <f>'23년(세부_실적)'!D815</f>
        <v>0</v>
      </c>
      <c r="E686" s="714" t="str">
        <f>'23년(세부_실적)'!E815</f>
        <v>PLF045-D40</v>
      </c>
      <c r="F686" s="910" t="str">
        <f>'23년(세부_실적)'!F815</f>
        <v>Base Light</v>
      </c>
      <c r="G686" s="910" t="str">
        <f>'23년(세부_실적)'!G815</f>
        <v>구</v>
      </c>
      <c r="H686" s="713" t="str">
        <f>'23년(세부_실적)'!H815</f>
        <v>SY</v>
      </c>
      <c r="I686" s="714">
        <f>'23년(세부_실적)'!I815</f>
        <v>0</v>
      </c>
      <c r="J686" s="877">
        <f>'23년(세부_실적)'!J815</f>
        <v>7920</v>
      </c>
      <c r="K686" s="714">
        <f>'23년(세부_실적)'!K815</f>
        <v>0</v>
      </c>
      <c r="L686" s="877">
        <f>'23년(세부_실적)'!L815</f>
        <v>7920</v>
      </c>
      <c r="M686" s="714">
        <f>'23년(세부_실적)'!M815</f>
        <v>0</v>
      </c>
      <c r="N686" s="877">
        <f>'23년(세부_실적)'!N815</f>
        <v>0</v>
      </c>
      <c r="O686" s="714">
        <f>'23년(세부_실적)'!O815</f>
        <v>0</v>
      </c>
      <c r="P686" s="877">
        <f>'23년(세부_실적)'!P815</f>
        <v>0</v>
      </c>
      <c r="Q686" s="776">
        <f>'23년(세부_실적)'!Q815</f>
        <v>0</v>
      </c>
      <c r="R686" s="580">
        <f>'23년(세부_실적)'!R815</f>
        <v>0</v>
      </c>
    </row>
    <row r="687" spans="2:18" outlineLevel="1">
      <c r="B687" s="691">
        <f>'23년(세부_실적)'!B816</f>
        <v>0</v>
      </c>
      <c r="C687" s="836">
        <f>'23년(세부_실적)'!C816</f>
        <v>0</v>
      </c>
      <c r="D687" s="940">
        <f>'23년(세부_실적)'!D816</f>
        <v>0</v>
      </c>
      <c r="E687" s="927" t="str">
        <f>'23년(세부_실적)'!E816</f>
        <v>소   계</v>
      </c>
      <c r="F687" s="836">
        <f>'23년(세부_실적)'!F816</f>
        <v>0</v>
      </c>
      <c r="G687" s="836">
        <f>'23년(세부_실적)'!G816</f>
        <v>0</v>
      </c>
      <c r="H687" s="690">
        <f>'23년(세부_실적)'!H816</f>
        <v>0</v>
      </c>
      <c r="I687" s="691">
        <f>'23년(세부_실적)'!I816</f>
        <v>0</v>
      </c>
      <c r="J687" s="862">
        <f>'23년(세부_실적)'!J816</f>
        <v>0</v>
      </c>
      <c r="K687" s="691">
        <f>'23년(세부_실적)'!K816</f>
        <v>0</v>
      </c>
      <c r="L687" s="863">
        <f>'23년(세부_실적)'!L816</f>
        <v>0</v>
      </c>
      <c r="M687" s="691">
        <f>'23년(세부_실적)'!M816</f>
        <v>0</v>
      </c>
      <c r="N687" s="863">
        <f>'23년(세부_실적)'!N816</f>
        <v>0</v>
      </c>
      <c r="O687" s="864">
        <f>'23년(세부_실적)'!O816</f>
        <v>0</v>
      </c>
      <c r="P687" s="862">
        <f>'23년(세부_실적)'!P816</f>
        <v>0</v>
      </c>
      <c r="Q687" s="721">
        <f>'23년(세부_실적)'!Q816</f>
        <v>0</v>
      </c>
      <c r="R687" s="721">
        <f>'23년(세부_실적)'!R816</f>
        <v>0</v>
      </c>
    </row>
    <row r="688" spans="2:18" outlineLevel="1">
      <c r="B688" s="691">
        <f>'23년(세부_실적)'!B817</f>
        <v>0</v>
      </c>
      <c r="C688" s="836">
        <f>'23년(세부_실적)'!C817</f>
        <v>0</v>
      </c>
      <c r="D688" s="901" t="str">
        <f>'23년(세부_실적)'!D817</f>
        <v>공장등</v>
      </c>
      <c r="E688" s="901" t="str">
        <f>'23년(세부_실적)'!E817</f>
        <v>PLS013-P80-48</v>
      </c>
      <c r="F688" s="941">
        <f>'23년(세부_실적)'!F817</f>
        <v>0</v>
      </c>
      <c r="G688" s="941" t="str">
        <f>'23년(세부_실적)'!G817</f>
        <v>구</v>
      </c>
      <c r="H688" s="837" t="str">
        <f>'23년(세부_실적)'!H817</f>
        <v>SY</v>
      </c>
      <c r="I688" s="801">
        <f>'23년(세부_실적)'!I817</f>
        <v>25.35</v>
      </c>
      <c r="J688" s="872">
        <f>'23년(세부_실적)'!J817</f>
        <v>0</v>
      </c>
      <c r="K688" s="801">
        <f>'23년(세부_실적)'!K817</f>
        <v>25.35</v>
      </c>
      <c r="L688" s="870">
        <f>'23년(세부_실적)'!L817</f>
        <v>0</v>
      </c>
      <c r="M688" s="801">
        <f>'23년(세부_실적)'!M817</f>
        <v>25.35</v>
      </c>
      <c r="N688" s="870">
        <f>'23년(세부_실적)'!N817</f>
        <v>0</v>
      </c>
      <c r="O688" s="801">
        <f>'23년(세부_실적)'!O817</f>
        <v>25.35</v>
      </c>
      <c r="P688" s="872">
        <f>'23년(세부_실적)'!P817</f>
        <v>0</v>
      </c>
      <c r="Q688" s="840">
        <f>'23년(세부_실적)'!Q817</f>
        <v>0</v>
      </c>
      <c r="R688" s="841">
        <f>'23년(세부_실적)'!R817</f>
        <v>0</v>
      </c>
    </row>
    <row r="689" spans="2:18" outlineLevel="1">
      <c r="B689" s="691">
        <f>'23년(세부_실적)'!B818</f>
        <v>0</v>
      </c>
      <c r="C689" s="836">
        <f>'23년(세부_실적)'!C818</f>
        <v>0</v>
      </c>
      <c r="D689" s="942">
        <f>'23년(세부_실적)'!D818</f>
        <v>0</v>
      </c>
      <c r="E689" s="943" t="str">
        <f>'23년(세부_실적)'!E818</f>
        <v>PLS013-P100-48</v>
      </c>
      <c r="F689" s="944">
        <f>'23년(세부_실적)'!F818</f>
        <v>0</v>
      </c>
      <c r="G689" s="944" t="str">
        <f>'23년(세부_실적)'!G818</f>
        <v>구</v>
      </c>
      <c r="H689" s="945" t="str">
        <f>'23년(세부_실적)'!H818</f>
        <v>SY</v>
      </c>
      <c r="I689" s="946">
        <f>'23년(세부_실적)'!I818</f>
        <v>26.85</v>
      </c>
      <c r="J689" s="947">
        <f>'23년(세부_실적)'!J818</f>
        <v>0</v>
      </c>
      <c r="K689" s="946">
        <f>'23년(세부_실적)'!K818</f>
        <v>26.85</v>
      </c>
      <c r="L689" s="948">
        <f>'23년(세부_실적)'!L818</f>
        <v>0</v>
      </c>
      <c r="M689" s="946">
        <f>'23년(세부_실적)'!M818</f>
        <v>26.85</v>
      </c>
      <c r="N689" s="948">
        <f>'23년(세부_실적)'!N818</f>
        <v>0</v>
      </c>
      <c r="O689" s="946">
        <f>'23년(세부_실적)'!O818</f>
        <v>26.85</v>
      </c>
      <c r="P689" s="948">
        <f>'23년(세부_실적)'!P818</f>
        <v>0</v>
      </c>
      <c r="Q689" s="742">
        <f>'23년(세부_실적)'!Q818</f>
        <v>0</v>
      </c>
      <c r="R689" s="576">
        <f>'23년(세부_실적)'!R818</f>
        <v>0</v>
      </c>
    </row>
    <row r="690" spans="2:18" outlineLevel="1">
      <c r="B690" s="691">
        <f>'23년(세부_실적)'!B819</f>
        <v>0</v>
      </c>
      <c r="C690" s="836">
        <f>'23년(세부_실적)'!C819</f>
        <v>0</v>
      </c>
      <c r="D690" s="942">
        <f>'23년(세부_실적)'!D819</f>
        <v>0</v>
      </c>
      <c r="E690" s="943" t="str">
        <f>'23년(세부_실적)'!E819</f>
        <v>PLS013-P120-48</v>
      </c>
      <c r="F690" s="944">
        <f>'23년(세부_실적)'!F819</f>
        <v>0</v>
      </c>
      <c r="G690" s="944" t="str">
        <f>'23년(세부_실적)'!G819</f>
        <v>구</v>
      </c>
      <c r="H690" s="945" t="str">
        <f>'23년(세부_실적)'!H819</f>
        <v>SY</v>
      </c>
      <c r="I690" s="946">
        <f>'23년(세부_실적)'!I819</f>
        <v>26.85</v>
      </c>
      <c r="J690" s="947">
        <f>'23년(세부_실적)'!J819</f>
        <v>0</v>
      </c>
      <c r="K690" s="946">
        <f>'23년(세부_실적)'!K819</f>
        <v>26.85</v>
      </c>
      <c r="L690" s="948">
        <f>'23년(세부_실적)'!L819</f>
        <v>0</v>
      </c>
      <c r="M690" s="946">
        <f>'23년(세부_실적)'!M819</f>
        <v>26.85</v>
      </c>
      <c r="N690" s="948">
        <f>'23년(세부_실적)'!N819</f>
        <v>0</v>
      </c>
      <c r="O690" s="946">
        <f>'23년(세부_실적)'!O819</f>
        <v>26.85</v>
      </c>
      <c r="P690" s="948">
        <f>'23년(세부_실적)'!P819</f>
        <v>0</v>
      </c>
      <c r="Q690" s="742">
        <f>'23년(세부_실적)'!Q819</f>
        <v>0</v>
      </c>
      <c r="R690" s="576">
        <f>'23년(세부_실적)'!R819</f>
        <v>0</v>
      </c>
    </row>
    <row r="691" spans="2:18" outlineLevel="1">
      <c r="B691" s="691">
        <f>'23년(세부_실적)'!B820</f>
        <v>0</v>
      </c>
      <c r="C691" s="836">
        <f>'23년(세부_실적)'!C820</f>
        <v>0</v>
      </c>
      <c r="D691" s="942">
        <f>'23년(세부_실적)'!D820</f>
        <v>0</v>
      </c>
      <c r="E691" s="949" t="str">
        <f>'23년(세부_실적)'!E820</f>
        <v>PLS013-P150-48</v>
      </c>
      <c r="F691" s="950">
        <f>'23년(세부_실적)'!F820</f>
        <v>0</v>
      </c>
      <c r="G691" s="950" t="str">
        <f>'23년(세부_실적)'!G820</f>
        <v>구</v>
      </c>
      <c r="H691" s="757" t="str">
        <f>'23년(세부_실적)'!H820</f>
        <v>SY</v>
      </c>
      <c r="I691" s="781">
        <f>'23년(세부_실적)'!I820</f>
        <v>29.17</v>
      </c>
      <c r="J691" s="775">
        <f>'23년(세부_실적)'!J820</f>
        <v>0</v>
      </c>
      <c r="K691" s="781">
        <f>'23년(세부_실적)'!K820</f>
        <v>29.17</v>
      </c>
      <c r="L691" s="782">
        <f>'23년(세부_실적)'!L820</f>
        <v>0</v>
      </c>
      <c r="M691" s="781">
        <f>'23년(세부_실적)'!M820</f>
        <v>29.17</v>
      </c>
      <c r="N691" s="782">
        <f>'23년(세부_실적)'!N820</f>
        <v>0</v>
      </c>
      <c r="O691" s="781">
        <f>'23년(세부_실적)'!O820</f>
        <v>29.17</v>
      </c>
      <c r="P691" s="775">
        <f>'23년(세부_실적)'!P820</f>
        <v>0</v>
      </c>
      <c r="Q691" s="688">
        <f>'23년(세부_실적)'!Q820</f>
        <v>0</v>
      </c>
      <c r="R691" s="575">
        <f>'23년(세부_실적)'!R820</f>
        <v>0</v>
      </c>
    </row>
    <row r="692" spans="2:18" outlineLevel="1">
      <c r="B692" s="691">
        <f>'23년(세부_실적)'!B821</f>
        <v>0</v>
      </c>
      <c r="C692" s="690">
        <f>'23년(세부_실적)'!C821</f>
        <v>0</v>
      </c>
      <c r="D692" s="691" t="str">
        <f>'23년(세부_실적)'!D821</f>
        <v>다운라이트</v>
      </c>
      <c r="E692" s="677" t="str">
        <f>'23년(세부_실적)'!E821</f>
        <v>PLD052-D04</v>
      </c>
      <c r="F692" s="733">
        <f>'23년(세부_실적)'!F821</f>
        <v>0</v>
      </c>
      <c r="G692" s="811" t="str">
        <f>'23년(세부_실적)'!G821</f>
        <v>구</v>
      </c>
      <c r="H692" s="757" t="str">
        <f>'23년(세부_실적)'!H821</f>
        <v>SY</v>
      </c>
      <c r="I692" s="677">
        <f>'23년(세부_실적)'!I821</f>
        <v>3.78</v>
      </c>
      <c r="J692" s="734">
        <f>'23년(세부_실적)'!J821</f>
        <v>0</v>
      </c>
      <c r="K692" s="677">
        <f>'23년(세부_실적)'!K821</f>
        <v>3.78</v>
      </c>
      <c r="L692" s="681">
        <f>'23년(세부_실적)'!L821</f>
        <v>0</v>
      </c>
      <c r="M692" s="677">
        <f>'23년(세부_실적)'!M821</f>
        <v>3.78</v>
      </c>
      <c r="N692" s="681">
        <f>'23년(세부_실적)'!N821</f>
        <v>0</v>
      </c>
      <c r="O692" s="677">
        <f>'23년(세부_실적)'!O821</f>
        <v>3.78</v>
      </c>
      <c r="P692" s="734">
        <f>'23년(세부_실적)'!P821</f>
        <v>0</v>
      </c>
      <c r="Q692" s="688">
        <f>'23년(세부_실적)'!Q821</f>
        <v>0</v>
      </c>
      <c r="R692" s="575">
        <f>'23년(세부_실적)'!R821</f>
        <v>0</v>
      </c>
    </row>
    <row r="693" spans="2:18" outlineLevel="1">
      <c r="B693" s="691">
        <f>'23년(세부_실적)'!B822</f>
        <v>0</v>
      </c>
      <c r="C693" s="690">
        <f>'23년(세부_실적)'!C822</f>
        <v>0</v>
      </c>
      <c r="D693" s="691">
        <f>'23년(세부_실적)'!D822</f>
        <v>0</v>
      </c>
      <c r="E693" s="691" t="str">
        <f>'23년(세부_실적)'!E822</f>
        <v>PLD052-D05</v>
      </c>
      <c r="F693" s="811">
        <f>'23년(세부_실적)'!F822</f>
        <v>0</v>
      </c>
      <c r="G693" s="811" t="str">
        <f>'23년(세부_실적)'!G822</f>
        <v>구</v>
      </c>
      <c r="H693" s="757" t="str">
        <f>'23년(세부_실적)'!H822</f>
        <v>SY</v>
      </c>
      <c r="I693" s="781">
        <f>'23년(세부_실적)'!I822</f>
        <v>3.78</v>
      </c>
      <c r="J693" s="775">
        <f>'23년(세부_실적)'!J822</f>
        <v>0</v>
      </c>
      <c r="K693" s="781">
        <f>'23년(세부_실적)'!K822</f>
        <v>3.78</v>
      </c>
      <c r="L693" s="782">
        <f>'23년(세부_실적)'!L822</f>
        <v>0</v>
      </c>
      <c r="M693" s="677">
        <f>'23년(세부_실적)'!M822</f>
        <v>3.78</v>
      </c>
      <c r="N693" s="782">
        <f>'23년(세부_실적)'!N822</f>
        <v>0</v>
      </c>
      <c r="O693" s="677">
        <f>'23년(세부_실적)'!O822</f>
        <v>3.78</v>
      </c>
      <c r="P693" s="775">
        <f>'23년(세부_실적)'!P822</f>
        <v>0</v>
      </c>
      <c r="Q693" s="783">
        <f>'23년(세부_실적)'!Q822</f>
        <v>4.0169999999999995</v>
      </c>
      <c r="R693" s="581">
        <f>'23년(세부_실적)'!R822</f>
        <v>19.874526071399998</v>
      </c>
    </row>
    <row r="694" spans="2:18" outlineLevel="1">
      <c r="B694" s="691">
        <f>'23년(세부_실적)'!B823</f>
        <v>0</v>
      </c>
      <c r="C694" s="690">
        <f>'23년(세부_실적)'!C823</f>
        <v>0</v>
      </c>
      <c r="D694" s="691">
        <f>'23년(세부_실적)'!D823</f>
        <v>0</v>
      </c>
      <c r="E694" s="795" t="str">
        <f>'23년(세부_실적)'!E823</f>
        <v>PLD052-D07</v>
      </c>
      <c r="F694" s="733">
        <f>'23년(세부_실적)'!F823</f>
        <v>0</v>
      </c>
      <c r="G694" s="811" t="str">
        <f>'23년(세부_실적)'!G823</f>
        <v>구</v>
      </c>
      <c r="H694" s="757" t="str">
        <f>'23년(세부_실적)'!H823</f>
        <v>SY</v>
      </c>
      <c r="I694" s="677">
        <f>'23년(세부_실적)'!I823</f>
        <v>3.78</v>
      </c>
      <c r="J694" s="734">
        <f>'23년(세부_실적)'!J823</f>
        <v>0</v>
      </c>
      <c r="K694" s="677">
        <f>'23년(세부_실적)'!K823</f>
        <v>3.78</v>
      </c>
      <c r="L694" s="681">
        <f>'23년(세부_실적)'!L823</f>
        <v>0</v>
      </c>
      <c r="M694" s="677">
        <f>'23년(세부_실적)'!M823</f>
        <v>3.78</v>
      </c>
      <c r="N694" s="681">
        <f>'23년(세부_실적)'!N823</f>
        <v>0</v>
      </c>
      <c r="O694" s="677">
        <f>'23년(세부_실적)'!O823</f>
        <v>3.78</v>
      </c>
      <c r="P694" s="734">
        <f>'23년(세부_실적)'!P823</f>
        <v>0</v>
      </c>
      <c r="Q694" s="688">
        <f>'23년(세부_실적)'!Q823</f>
        <v>0</v>
      </c>
      <c r="R694" s="575">
        <f>'23년(세부_실적)'!R823</f>
        <v>0</v>
      </c>
    </row>
    <row r="695" spans="2:18" outlineLevel="1">
      <c r="B695" s="691">
        <f>'23년(세부_실적)'!B824</f>
        <v>0</v>
      </c>
      <c r="C695" s="691">
        <f>'23년(세부_실적)'!C824</f>
        <v>0</v>
      </c>
      <c r="D695" s="691">
        <f>'23년(세부_실적)'!D824</f>
        <v>0</v>
      </c>
      <c r="E695" s="951" t="str">
        <f>'23년(세부_실적)'!E824</f>
        <v>PLD052-D08</v>
      </c>
      <c r="F695" s="834">
        <f>'23년(세부_실적)'!F824</f>
        <v>0</v>
      </c>
      <c r="G695" s="811" t="str">
        <f>'23년(세부_실적)'!G824</f>
        <v>구</v>
      </c>
      <c r="H695" s="757" t="str">
        <f>'23년(세부_실적)'!H824</f>
        <v>SY</v>
      </c>
      <c r="I695" s="795">
        <f>'23년(세부_실적)'!I824</f>
        <v>3.78</v>
      </c>
      <c r="J695" s="865">
        <f>'23년(세부_실적)'!J824</f>
        <v>0</v>
      </c>
      <c r="K695" s="795">
        <f>'23년(세부_실적)'!K824</f>
        <v>3.78</v>
      </c>
      <c r="L695" s="741">
        <f>'23년(세부_실적)'!L824</f>
        <v>0</v>
      </c>
      <c r="M695" s="677">
        <f>'23년(세부_실적)'!M824</f>
        <v>3.78</v>
      </c>
      <c r="N695" s="741">
        <f>'23년(세부_실적)'!N824</f>
        <v>0</v>
      </c>
      <c r="O695" s="677">
        <f>'23년(세부_실적)'!O824</f>
        <v>3.78</v>
      </c>
      <c r="P695" s="865">
        <f>'23년(세부_실적)'!P824</f>
        <v>0</v>
      </c>
      <c r="Q695" s="742">
        <f>'23년(세부_실적)'!Q824</f>
        <v>20.085000000000001</v>
      </c>
      <c r="R695" s="576">
        <f>'23년(세부_실적)'!R824</f>
        <v>100.15090155</v>
      </c>
    </row>
    <row r="696" spans="2:18" outlineLevel="1">
      <c r="B696" s="691">
        <f>'23년(세부_실적)'!B825</f>
        <v>0</v>
      </c>
      <c r="C696" s="691">
        <f>'23년(세부_실적)'!C825</f>
        <v>0</v>
      </c>
      <c r="D696" s="691">
        <f>'23년(세부_실적)'!D825</f>
        <v>0</v>
      </c>
      <c r="E696" s="781" t="str">
        <f>'23년(세부_실적)'!E825</f>
        <v>PLD052-D11</v>
      </c>
      <c r="F696" s="834">
        <f>'23년(세부_실적)'!F825</f>
        <v>0</v>
      </c>
      <c r="G696" s="811" t="str">
        <f>'23년(세부_실적)'!G825</f>
        <v>구</v>
      </c>
      <c r="H696" s="757" t="str">
        <f>'23년(세부_실적)'!H825</f>
        <v>SY</v>
      </c>
      <c r="I696" s="795">
        <f>'23년(세부_실적)'!I825</f>
        <v>3.78</v>
      </c>
      <c r="J696" s="865">
        <f>'23년(세부_실적)'!J825</f>
        <v>0</v>
      </c>
      <c r="K696" s="795">
        <f>'23년(세부_실적)'!K825</f>
        <v>3.78</v>
      </c>
      <c r="L696" s="741">
        <f>'23년(세부_실적)'!L825</f>
        <v>0</v>
      </c>
      <c r="M696" s="677">
        <f>'23년(세부_실적)'!M825</f>
        <v>3.78</v>
      </c>
      <c r="N696" s="741">
        <f>'23년(세부_실적)'!N825</f>
        <v>0</v>
      </c>
      <c r="O696" s="677">
        <f>'23년(세부_실적)'!O825</f>
        <v>3.78</v>
      </c>
      <c r="P696" s="865">
        <f>'23년(세부_실적)'!P825</f>
        <v>0</v>
      </c>
      <c r="Q696" s="742">
        <f>'23년(세부_실적)'!Q825</f>
        <v>0</v>
      </c>
      <c r="R696" s="576">
        <f>'23년(세부_실적)'!R825</f>
        <v>0</v>
      </c>
    </row>
    <row r="697" spans="2:18" outlineLevel="1">
      <c r="B697" s="691">
        <f>'23년(세부_실적)'!B827</f>
        <v>0</v>
      </c>
      <c r="C697" s="690">
        <f>'23년(세부_실적)'!C827</f>
        <v>0</v>
      </c>
      <c r="D697" s="691">
        <f>'23년(세부_실적)'!D827</f>
        <v>0</v>
      </c>
      <c r="E697" s="795" t="str">
        <f>'23년(세부_실적)'!E827</f>
        <v>PLD070-D15</v>
      </c>
      <c r="F697" s="834">
        <f>'23년(세부_실적)'!F827</f>
        <v>0</v>
      </c>
      <c r="G697" s="836" t="str">
        <f>'23년(세부_실적)'!G827</f>
        <v>구</v>
      </c>
      <c r="H697" s="690" t="str">
        <f>'23년(세부_실적)'!H827</f>
        <v>SY</v>
      </c>
      <c r="I697" s="795">
        <f>'23년(세부_실적)'!I827</f>
        <v>0</v>
      </c>
      <c r="J697" s="865">
        <f>'23년(세부_실적)'!J827</f>
        <v>0</v>
      </c>
      <c r="K697" s="795">
        <f>'23년(세부_실적)'!K827</f>
        <v>0</v>
      </c>
      <c r="L697" s="741">
        <f>'23년(세부_실적)'!L827</f>
        <v>0</v>
      </c>
      <c r="M697" s="677">
        <f>'23년(세부_실적)'!M827</f>
        <v>4.1900000000000004</v>
      </c>
      <c r="N697" s="741">
        <f>'23년(세부_실적)'!N827</f>
        <v>0</v>
      </c>
      <c r="O697" s="677">
        <f>'23년(세부_실적)'!O827</f>
        <v>4.1900000000000004</v>
      </c>
      <c r="P697" s="865">
        <f>'23년(세부_실적)'!P827</f>
        <v>0</v>
      </c>
      <c r="Q697" s="742">
        <f>'23년(세부_실적)'!Q827</f>
        <v>2.06</v>
      </c>
      <c r="R697" s="576">
        <f>'23년(세부_실적)'!R827</f>
        <v>11.275327291</v>
      </c>
    </row>
    <row r="698" spans="2:18" outlineLevel="1">
      <c r="B698" s="691">
        <f>'23년(세부_실적)'!B837</f>
        <v>0</v>
      </c>
      <c r="C698" s="836">
        <f>'23년(세부_실적)'!C837</f>
        <v>0</v>
      </c>
      <c r="D698" s="700">
        <f>'23년(세부_실적)'!D837</f>
        <v>0</v>
      </c>
      <c r="E698" s="952" t="str">
        <f>'23년(세부_실적)'!E837</f>
        <v>소   계</v>
      </c>
      <c r="F698" s="953">
        <f>'23년(세부_실적)'!F837</f>
        <v>0</v>
      </c>
      <c r="G698" s="953">
        <f>'23년(세부_실적)'!G837</f>
        <v>0</v>
      </c>
      <c r="H698" s="804">
        <f>'23년(세부_실적)'!H837</f>
        <v>0</v>
      </c>
      <c r="I698" s="805">
        <f>'23년(세부_실적)'!I837</f>
        <v>0</v>
      </c>
      <c r="J698" s="806">
        <f>'23년(세부_실적)'!J837</f>
        <v>0</v>
      </c>
      <c r="K698" s="805">
        <f>'23년(세부_실적)'!K837</f>
        <v>0</v>
      </c>
      <c r="L698" s="807">
        <f>'23년(세부_실적)'!L837</f>
        <v>0</v>
      </c>
      <c r="M698" s="805">
        <f>'23년(세부_실적)'!M837</f>
        <v>0</v>
      </c>
      <c r="N698" s="807">
        <f>'23년(세부_실적)'!N837</f>
        <v>0</v>
      </c>
      <c r="O698" s="808">
        <f>'23년(세부_실적)'!O837</f>
        <v>0</v>
      </c>
      <c r="P698" s="806">
        <f>'23년(세부_실적)'!P837</f>
        <v>0</v>
      </c>
      <c r="Q698" s="772">
        <f>'23년(세부_실적)'!Q837</f>
        <v>115.25700000000001</v>
      </c>
      <c r="R698" s="772">
        <f>'23년(세부_실적)'!R837</f>
        <v>626.26854692740005</v>
      </c>
    </row>
    <row r="699" spans="2:18" outlineLevel="1">
      <c r="B699" s="765">
        <f>'23년(세부_실적)'!B838</f>
        <v>0</v>
      </c>
      <c r="C699" s="766" t="str">
        <f>'23년(세부_실적)'!C838</f>
        <v>제품계</v>
      </c>
      <c r="D699" s="712">
        <f>'23년(세부_실적)'!D838</f>
        <v>0</v>
      </c>
      <c r="E699" s="703">
        <f>'23년(세부_실적)'!E838</f>
        <v>0</v>
      </c>
      <c r="F699" s="703">
        <f>'23년(세부_실적)'!F838</f>
        <v>0</v>
      </c>
      <c r="G699" s="703">
        <f>'23년(세부_실적)'!G838</f>
        <v>0</v>
      </c>
      <c r="H699" s="720">
        <f>'23년(세부_실적)'!H838</f>
        <v>0</v>
      </c>
      <c r="I699" s="954">
        <f>'23년(세부_실적)'!I838</f>
        <v>0</v>
      </c>
      <c r="J699" s="955">
        <f>'23년(세부_실적)'!J838</f>
        <v>0</v>
      </c>
      <c r="K699" s="954">
        <f>'23년(세부_실적)'!K838</f>
        <v>0</v>
      </c>
      <c r="L699" s="956">
        <f>'23년(세부_실적)'!L838</f>
        <v>0</v>
      </c>
      <c r="M699" s="954">
        <f>'23년(세부_실적)'!M838</f>
        <v>0</v>
      </c>
      <c r="N699" s="956">
        <f>'23년(세부_실적)'!N838</f>
        <v>0</v>
      </c>
      <c r="O699" s="957">
        <f>'23년(세부_실적)'!O838</f>
        <v>0</v>
      </c>
      <c r="P699" s="955">
        <f>'23년(세부_실적)'!P838</f>
        <v>0</v>
      </c>
      <c r="Q699" s="721">
        <f>'23년(세부_실적)'!Q838</f>
        <v>150.63400000000001</v>
      </c>
      <c r="R699" s="721">
        <f>'23년(세부_실적)'!R838</f>
        <v>930.71143334769999</v>
      </c>
    </row>
    <row r="700" spans="2:18" outlineLevel="1">
      <c r="B700" s="691">
        <f>'23년(세부_실적)'!B839</f>
        <v>0</v>
      </c>
      <c r="C700" s="691" t="str">
        <f>'23년(세부_실적)'!C839</f>
        <v>T8 R17D</v>
      </c>
      <c r="D700" s="691" t="str">
        <f>'23년(세부_실적)'!D839</f>
        <v>2400mm, 3K</v>
      </c>
      <c r="E700" s="668" t="str">
        <f>'23년(세부_실적)'!E839</f>
        <v>PLN021-T0838430T2C-562</v>
      </c>
      <c r="F700" s="670" t="str">
        <f>'23년(세부_실적)'!F839</f>
        <v>T08</v>
      </c>
      <c r="G700" s="670" t="str">
        <f>'23년(세부_실적)'!G839</f>
        <v>구</v>
      </c>
      <c r="H700" s="670" t="str">
        <f>'23년(세부_실적)'!H839</f>
        <v>SY</v>
      </c>
      <c r="I700" s="672">
        <f>'23년(세부_실적)'!I839</f>
        <v>13.07</v>
      </c>
      <c r="J700" s="673">
        <f>'23년(세부_실적)'!J839</f>
        <v>0</v>
      </c>
      <c r="K700" s="672">
        <f>'23년(세부_실적)'!K839</f>
        <v>13.07</v>
      </c>
      <c r="L700" s="673">
        <f>'23년(세부_실적)'!L839</f>
        <v>0</v>
      </c>
      <c r="M700" s="672">
        <f>'23년(세부_실적)'!M839</f>
        <v>0</v>
      </c>
      <c r="N700" s="673">
        <f>'23년(세부_실적)'!N839</f>
        <v>0</v>
      </c>
      <c r="O700" s="672">
        <f>'23년(세부_실적)'!O839</f>
        <v>0</v>
      </c>
      <c r="P700" s="673">
        <f>'23년(세부_실적)'!P839</f>
        <v>0</v>
      </c>
      <c r="Q700" s="773">
        <f>'23년(세부_실적)'!Q839</f>
        <v>0</v>
      </c>
      <c r="R700" s="774">
        <f>'23년(세부_실적)'!R839</f>
        <v>0</v>
      </c>
    </row>
    <row r="701" spans="2:18" outlineLevel="1">
      <c r="B701" s="691">
        <f>'23년(세부_실적)'!B840</f>
        <v>0</v>
      </c>
      <c r="C701" s="690">
        <f>'23년(세부_실적)'!C840</f>
        <v>0</v>
      </c>
      <c r="D701" s="693" t="str">
        <f>'23년(세부_실적)'!D840</f>
        <v>2400mm, 5K</v>
      </c>
      <c r="E701" s="682" t="str">
        <f>'23년(세부_실적)'!E840</f>
        <v>PLN021-T0835450T2C-563</v>
      </c>
      <c r="F701" s="679" t="str">
        <f>'23년(세부_실적)'!F840</f>
        <v>T08</v>
      </c>
      <c r="G701" s="679" t="str">
        <f>'23년(세부_실적)'!G840</f>
        <v>구</v>
      </c>
      <c r="H701" s="679" t="str">
        <f>'23년(세부_실적)'!H840</f>
        <v>SY</v>
      </c>
      <c r="I701" s="677">
        <f>'23년(세부_실적)'!I840</f>
        <v>13.07</v>
      </c>
      <c r="J701" s="681">
        <f>'23년(세부_실적)'!J840</f>
        <v>0</v>
      </c>
      <c r="K701" s="677">
        <f>'23년(세부_실적)'!K840</f>
        <v>13.07</v>
      </c>
      <c r="L701" s="681">
        <f>'23년(세부_실적)'!L840</f>
        <v>0</v>
      </c>
      <c r="M701" s="677">
        <f>'23년(세부_실적)'!M840</f>
        <v>0</v>
      </c>
      <c r="N701" s="681">
        <f>'23년(세부_실적)'!N840</f>
        <v>0</v>
      </c>
      <c r="O701" s="677">
        <f>'23년(세부_실적)'!O840</f>
        <v>0</v>
      </c>
      <c r="P701" s="681">
        <f>'23년(세부_실적)'!P840</f>
        <v>0</v>
      </c>
      <c r="Q701" s="688">
        <f>'23년(세부_실적)'!Q840</f>
        <v>0</v>
      </c>
      <c r="R701" s="575">
        <f>'23년(세부_실적)'!R840</f>
        <v>0</v>
      </c>
    </row>
    <row r="702" spans="2:18" outlineLevel="1">
      <c r="B702" s="691">
        <f>'23년(세부_실적)'!B841</f>
        <v>0</v>
      </c>
      <c r="C702" s="690">
        <f>'23년(세부_실적)'!C841</f>
        <v>0</v>
      </c>
      <c r="D702" s="693" t="str">
        <f>'23년(세부_실적)'!D841</f>
        <v>2400mm, 5K</v>
      </c>
      <c r="E702" s="682" t="str">
        <f>'23년(세부_실적)'!E841</f>
        <v>PLN021-T0838450T2C-562</v>
      </c>
      <c r="F702" s="679" t="str">
        <f>'23년(세부_실적)'!F841</f>
        <v>T08</v>
      </c>
      <c r="G702" s="679" t="str">
        <f>'23년(세부_실적)'!G841</f>
        <v>구</v>
      </c>
      <c r="H702" s="679" t="str">
        <f>'23년(세부_실적)'!H841</f>
        <v>SY</v>
      </c>
      <c r="I702" s="677">
        <f>'23년(세부_실적)'!I841</f>
        <v>13.07</v>
      </c>
      <c r="J702" s="681">
        <f>'23년(세부_실적)'!J841</f>
        <v>0</v>
      </c>
      <c r="K702" s="677">
        <f>'23년(세부_실적)'!K841</f>
        <v>13.07</v>
      </c>
      <c r="L702" s="681">
        <f>'23년(세부_실적)'!L841</f>
        <v>0</v>
      </c>
      <c r="M702" s="677">
        <f>'23년(세부_실적)'!M841</f>
        <v>0</v>
      </c>
      <c r="N702" s="681">
        <f>'23년(세부_실적)'!N841</f>
        <v>0</v>
      </c>
      <c r="O702" s="677">
        <f>'23년(세부_실적)'!O841</f>
        <v>0</v>
      </c>
      <c r="P702" s="681">
        <f>'23년(세부_실적)'!P841</f>
        <v>0</v>
      </c>
      <c r="Q702" s="688">
        <f>'23년(세부_실적)'!Q841</f>
        <v>0</v>
      </c>
      <c r="R702" s="575">
        <f>'23년(세부_실적)'!R841</f>
        <v>0</v>
      </c>
    </row>
    <row r="703" spans="2:18" outlineLevel="1">
      <c r="B703" s="691">
        <f>'23년(세부_실적)'!B842</f>
        <v>0</v>
      </c>
      <c r="C703" s="690">
        <f>'23년(세부_실적)'!C842</f>
        <v>0</v>
      </c>
      <c r="D703" s="693" t="str">
        <f>'23년(세부_실적)'!D842</f>
        <v>2400mm, 6.5K</v>
      </c>
      <c r="E703" s="698" t="str">
        <f>'23년(세부_실적)'!E842</f>
        <v>PLN021-T0838465T2C-562</v>
      </c>
      <c r="F703" s="696" t="str">
        <f>'23년(세부_실적)'!F842</f>
        <v>T08</v>
      </c>
      <c r="G703" s="696" t="str">
        <f>'23년(세부_실적)'!G842</f>
        <v>구</v>
      </c>
      <c r="H703" s="696" t="str">
        <f>'23년(세부_실적)'!H842</f>
        <v>SY</v>
      </c>
      <c r="I703" s="694">
        <f>'23년(세부_실적)'!I842</f>
        <v>13.07</v>
      </c>
      <c r="J703" s="697">
        <f>'23년(세부_실적)'!J842</f>
        <v>0</v>
      </c>
      <c r="K703" s="694">
        <f>'23년(세부_실적)'!K842</f>
        <v>13.07</v>
      </c>
      <c r="L703" s="697">
        <f>'23년(세부_실적)'!L842</f>
        <v>0</v>
      </c>
      <c r="M703" s="694">
        <f>'23년(세부_실적)'!M842</f>
        <v>0</v>
      </c>
      <c r="N703" s="697">
        <f>'23년(세부_실적)'!N842</f>
        <v>0</v>
      </c>
      <c r="O703" s="694">
        <f>'23년(세부_실적)'!O842</f>
        <v>0</v>
      </c>
      <c r="P703" s="697">
        <f>'23년(세부_실적)'!P842</f>
        <v>0</v>
      </c>
      <c r="Q703" s="699">
        <f>'23년(세부_실적)'!Q842</f>
        <v>0</v>
      </c>
      <c r="R703" s="577">
        <f>'23년(세부_실적)'!R842</f>
        <v>0</v>
      </c>
    </row>
    <row r="704" spans="2:18" outlineLevel="1">
      <c r="B704" s="691">
        <f>'23년(세부_실적)'!B843</f>
        <v>0</v>
      </c>
      <c r="C704" s="958" t="str">
        <f>'23년(세부_실적)'!C843</f>
        <v>T8 회전소켓</v>
      </c>
      <c r="D704" s="801" t="str">
        <f>'23년(세부_실적)'!D843</f>
        <v>580mm, 3K</v>
      </c>
      <c r="E704" s="672" t="str">
        <f>'23년(세부_실적)'!E843</f>
        <v>PLN021-T0809130T4R-562</v>
      </c>
      <c r="F704" s="670" t="str">
        <f>'23년(세부_실적)'!F843</f>
        <v>T08</v>
      </c>
      <c r="G704" s="670" t="str">
        <f>'23년(세부_실적)'!G843</f>
        <v>구</v>
      </c>
      <c r="H704" s="670" t="str">
        <f>'23년(세부_실적)'!H843</f>
        <v>SY</v>
      </c>
      <c r="I704" s="672">
        <f>'23년(세부_실적)'!I843</f>
        <v>5.2</v>
      </c>
      <c r="J704" s="673">
        <f>'23년(세부_실적)'!J843</f>
        <v>0</v>
      </c>
      <c r="K704" s="672">
        <f>'23년(세부_실적)'!K843</f>
        <v>5.2</v>
      </c>
      <c r="L704" s="673">
        <f>'23년(세부_실적)'!L843</f>
        <v>0</v>
      </c>
      <c r="M704" s="668">
        <f>'23년(세부_실적)'!M843</f>
        <v>5.2</v>
      </c>
      <c r="N704" s="673">
        <f>'23년(세부_실적)'!N843</f>
        <v>0</v>
      </c>
      <c r="O704" s="668">
        <f>'23년(세부_실적)'!O843</f>
        <v>5.2</v>
      </c>
      <c r="P704" s="673">
        <f>'23년(세부_실적)'!P843</f>
        <v>0</v>
      </c>
      <c r="Q704" s="773">
        <f>'23년(세부_실적)'!Q843</f>
        <v>0</v>
      </c>
      <c r="R704" s="774">
        <f>'23년(세부_실적)'!R843</f>
        <v>0</v>
      </c>
    </row>
    <row r="705" spans="2:18" outlineLevel="1">
      <c r="B705" s="691">
        <f>'23년(세부_실적)'!B844</f>
        <v>0</v>
      </c>
      <c r="C705" s="959">
        <f>'23년(세부_실적)'!C844</f>
        <v>0</v>
      </c>
      <c r="D705" s="691" t="str">
        <f>'23년(세부_실적)'!D844</f>
        <v>580mm, 5K</v>
      </c>
      <c r="E705" s="677" t="str">
        <f>'23년(세부_실적)'!E844</f>
        <v>PLN021-T0809150T4R-562</v>
      </c>
      <c r="F705" s="679" t="str">
        <f>'23년(세부_실적)'!F844</f>
        <v>T08</v>
      </c>
      <c r="G705" s="679" t="str">
        <f>'23년(세부_실적)'!G844</f>
        <v>구</v>
      </c>
      <c r="H705" s="679" t="str">
        <f>'23년(세부_실적)'!H844</f>
        <v>SY</v>
      </c>
      <c r="I705" s="677">
        <f>'23년(세부_실적)'!I844</f>
        <v>5.2</v>
      </c>
      <c r="J705" s="681">
        <f>'23년(세부_실적)'!J844</f>
        <v>0</v>
      </c>
      <c r="K705" s="677">
        <f>'23년(세부_실적)'!K844</f>
        <v>5.2</v>
      </c>
      <c r="L705" s="681">
        <f>'23년(세부_실적)'!L844</f>
        <v>0</v>
      </c>
      <c r="M705" s="677">
        <f>'23년(세부_실적)'!M844</f>
        <v>5.2</v>
      </c>
      <c r="N705" s="681">
        <f>'23년(세부_실적)'!N844</f>
        <v>0</v>
      </c>
      <c r="O705" s="677">
        <f>'23년(세부_실적)'!O844</f>
        <v>5.2</v>
      </c>
      <c r="P705" s="681">
        <f>'23년(세부_실적)'!P844</f>
        <v>0</v>
      </c>
      <c r="Q705" s="688">
        <f>'23년(세부_실적)'!Q844</f>
        <v>0</v>
      </c>
      <c r="R705" s="575">
        <f>'23년(세부_실적)'!R844</f>
        <v>0</v>
      </c>
    </row>
    <row r="706" spans="2:18" outlineLevel="1">
      <c r="B706" s="691">
        <f>'23년(세부_실적)'!B845</f>
        <v>0</v>
      </c>
      <c r="C706" s="960">
        <f>'23년(세부_실적)'!C845</f>
        <v>0</v>
      </c>
      <c r="D706" s="691" t="str">
        <f>'23년(세부_실적)'!D845</f>
        <v>580mm, 5K</v>
      </c>
      <c r="E706" s="677" t="str">
        <f>'23년(세부_실적)'!E845</f>
        <v>PLN021-T0809165T4R-562</v>
      </c>
      <c r="F706" s="679" t="str">
        <f>'23년(세부_실적)'!F845</f>
        <v>T08</v>
      </c>
      <c r="G706" s="679" t="str">
        <f>'23년(세부_실적)'!G845</f>
        <v>구</v>
      </c>
      <c r="H706" s="679" t="str">
        <f>'23년(세부_실적)'!H845</f>
        <v>SY</v>
      </c>
      <c r="I706" s="677">
        <f>'23년(세부_실적)'!I845</f>
        <v>5.2</v>
      </c>
      <c r="J706" s="681">
        <f>'23년(세부_실적)'!J845</f>
        <v>0</v>
      </c>
      <c r="K706" s="677">
        <f>'23년(세부_실적)'!K845</f>
        <v>5.2</v>
      </c>
      <c r="L706" s="681">
        <f>'23년(세부_실적)'!L845</f>
        <v>0</v>
      </c>
      <c r="M706" s="677">
        <f>'23년(세부_실적)'!M845</f>
        <v>5.2</v>
      </c>
      <c r="N706" s="681">
        <f>'23년(세부_실적)'!N845</f>
        <v>0</v>
      </c>
      <c r="O706" s="677">
        <f>'23년(세부_실적)'!O845</f>
        <v>5.2</v>
      </c>
      <c r="P706" s="681">
        <f>'23년(세부_실적)'!P845</f>
        <v>0</v>
      </c>
      <c r="Q706" s="688">
        <f>'23년(세부_실적)'!Q845</f>
        <v>0</v>
      </c>
      <c r="R706" s="575">
        <f>'23년(세부_실적)'!R845</f>
        <v>0</v>
      </c>
    </row>
    <row r="707" spans="2:18" outlineLevel="1">
      <c r="B707" s="691">
        <f>'23년(세부_실적)'!B846</f>
        <v>0</v>
      </c>
      <c r="C707" s="690">
        <f>'23년(세부_실적)'!C846</f>
        <v>0</v>
      </c>
      <c r="D707" s="693" t="str">
        <f>'23년(세부_실적)'!D846</f>
        <v>1200mm, 3K</v>
      </c>
      <c r="E707" s="682" t="str">
        <f>'23년(세부_실적)'!E846</f>
        <v>PLN021-T0809130T4R-565</v>
      </c>
      <c r="F707" s="679" t="str">
        <f>'23년(세부_실적)'!F846</f>
        <v>T08</v>
      </c>
      <c r="G707" s="679" t="str">
        <f>'23년(세부_실적)'!G846</f>
        <v>구</v>
      </c>
      <c r="H707" s="679" t="str">
        <f>'23년(세부_실적)'!H846</f>
        <v>SY</v>
      </c>
      <c r="I707" s="677">
        <f>'23년(세부_실적)'!I846</f>
        <v>5.62</v>
      </c>
      <c r="J707" s="681">
        <f>'23년(세부_실적)'!J846</f>
        <v>0</v>
      </c>
      <c r="K707" s="677">
        <f>'23년(세부_실적)'!K846</f>
        <v>5.62</v>
      </c>
      <c r="L707" s="681">
        <f>'23년(세부_실적)'!L846</f>
        <v>0</v>
      </c>
      <c r="M707" s="677">
        <f>'23년(세부_실적)'!M846</f>
        <v>5.62</v>
      </c>
      <c r="N707" s="681">
        <f>'23년(세부_실적)'!N846</f>
        <v>0</v>
      </c>
      <c r="O707" s="677">
        <f>'23년(세부_실적)'!O846</f>
        <v>5.62</v>
      </c>
      <c r="P707" s="681">
        <f>'23년(세부_실적)'!P846</f>
        <v>0</v>
      </c>
      <c r="Q707" s="688">
        <f>'23년(세부_실적)'!Q846</f>
        <v>0</v>
      </c>
      <c r="R707" s="575">
        <f>'23년(세부_실적)'!R846</f>
        <v>0</v>
      </c>
    </row>
    <row r="708" spans="2:18" outlineLevel="1">
      <c r="B708" s="691">
        <f>'23년(세부_실적)'!B847</f>
        <v>0</v>
      </c>
      <c r="C708" s="690">
        <f>'23년(세부_실적)'!C847</f>
        <v>0</v>
      </c>
      <c r="D708" s="693" t="str">
        <f>'23년(세부_실적)'!D847</f>
        <v>1200mm, 4K</v>
      </c>
      <c r="E708" s="682" t="str">
        <f>'23년(세부_실적)'!E847</f>
        <v>PLN021-T0809140T4R-563</v>
      </c>
      <c r="F708" s="679" t="str">
        <f>'23년(세부_실적)'!F847</f>
        <v>T08</v>
      </c>
      <c r="G708" s="679" t="str">
        <f>'23년(세부_실적)'!G847</f>
        <v>구</v>
      </c>
      <c r="H708" s="679" t="str">
        <f>'23년(세부_실적)'!H847</f>
        <v>SY</v>
      </c>
      <c r="I708" s="677">
        <f>'23년(세부_실적)'!I847</f>
        <v>5.2</v>
      </c>
      <c r="J708" s="681">
        <f>'23년(세부_실적)'!J847</f>
        <v>0</v>
      </c>
      <c r="K708" s="677">
        <f>'23년(세부_실적)'!K847</f>
        <v>5.2</v>
      </c>
      <c r="L708" s="681">
        <f>'23년(세부_실적)'!L847</f>
        <v>0</v>
      </c>
      <c r="M708" s="677">
        <f>'23년(세부_실적)'!M847</f>
        <v>5.2</v>
      </c>
      <c r="N708" s="681">
        <f>'23년(세부_실적)'!N847</f>
        <v>0</v>
      </c>
      <c r="O708" s="677">
        <f>'23년(세부_실적)'!O847</f>
        <v>5.2</v>
      </c>
      <c r="P708" s="681">
        <f>'23년(세부_실적)'!P847</f>
        <v>0</v>
      </c>
      <c r="Q708" s="688">
        <f>'23년(세부_실적)'!Q847</f>
        <v>0</v>
      </c>
      <c r="R708" s="575">
        <f>'23년(세부_실적)'!R847</f>
        <v>0</v>
      </c>
    </row>
    <row r="709" spans="2:18" outlineLevel="1">
      <c r="B709" s="691">
        <f>'23년(세부_실적)'!B848</f>
        <v>0</v>
      </c>
      <c r="C709" s="960">
        <f>'23년(세부_실적)'!C848</f>
        <v>0</v>
      </c>
      <c r="D709" s="691" t="str">
        <f>'23년(세부_실적)'!D848</f>
        <v>1200mm, 5K</v>
      </c>
      <c r="E709" s="677" t="str">
        <f>'23년(세부_실적)'!E848</f>
        <v>PLN021-T0809150T4R-563</v>
      </c>
      <c r="F709" s="679" t="str">
        <f>'23년(세부_실적)'!F848</f>
        <v>T08</v>
      </c>
      <c r="G709" s="679" t="str">
        <f>'23년(세부_실적)'!G848</f>
        <v>구</v>
      </c>
      <c r="H709" s="679" t="str">
        <f>'23년(세부_실적)'!H848</f>
        <v>SY</v>
      </c>
      <c r="I709" s="677">
        <f>'23년(세부_실적)'!I848</f>
        <v>5.2</v>
      </c>
      <c r="J709" s="681">
        <f>'23년(세부_실적)'!J848</f>
        <v>0</v>
      </c>
      <c r="K709" s="677">
        <f>'23년(세부_실적)'!K848</f>
        <v>5.2</v>
      </c>
      <c r="L709" s="681">
        <f>'23년(세부_실적)'!L848</f>
        <v>0</v>
      </c>
      <c r="M709" s="677">
        <f>'23년(세부_실적)'!M848</f>
        <v>5.2</v>
      </c>
      <c r="N709" s="681">
        <f>'23년(세부_실적)'!N848</f>
        <v>0</v>
      </c>
      <c r="O709" s="677">
        <f>'23년(세부_실적)'!O848</f>
        <v>5.2</v>
      </c>
      <c r="P709" s="681">
        <f>'23년(세부_실적)'!P848</f>
        <v>0</v>
      </c>
      <c r="Q709" s="688">
        <f>'23년(세부_실적)'!Q848</f>
        <v>0</v>
      </c>
      <c r="R709" s="575">
        <f>'23년(세부_실적)'!R848</f>
        <v>0</v>
      </c>
    </row>
    <row r="710" spans="2:18" outlineLevel="1">
      <c r="B710" s="691">
        <f>'23년(세부_실적)'!B849</f>
        <v>0</v>
      </c>
      <c r="C710" s="960">
        <f>'23년(세부_실적)'!C849</f>
        <v>0</v>
      </c>
      <c r="D710" s="691" t="str">
        <f>'23년(세부_실적)'!D849</f>
        <v>1200mm, 5K</v>
      </c>
      <c r="E710" s="677" t="str">
        <f>'23년(세부_실적)'!E849</f>
        <v>PLN021-T0809150T4R-565</v>
      </c>
      <c r="F710" s="679" t="str">
        <f>'23년(세부_실적)'!F849</f>
        <v>T08</v>
      </c>
      <c r="G710" s="679" t="str">
        <f>'23년(세부_실적)'!G849</f>
        <v>구</v>
      </c>
      <c r="H710" s="679" t="str">
        <f>'23년(세부_실적)'!H849</f>
        <v>SY</v>
      </c>
      <c r="I710" s="677">
        <f>'23년(세부_실적)'!I849</f>
        <v>5.74</v>
      </c>
      <c r="J710" s="681">
        <f>'23년(세부_실적)'!J849</f>
        <v>0</v>
      </c>
      <c r="K710" s="677">
        <f>'23년(세부_실적)'!K849</f>
        <v>5.74</v>
      </c>
      <c r="L710" s="681">
        <f>'23년(세부_실적)'!L849</f>
        <v>0</v>
      </c>
      <c r="M710" s="677">
        <f>'23년(세부_실적)'!M849</f>
        <v>5.74</v>
      </c>
      <c r="N710" s="681">
        <f>'23년(세부_실적)'!N849</f>
        <v>0</v>
      </c>
      <c r="O710" s="677">
        <f>'23년(세부_실적)'!O849</f>
        <v>5.74</v>
      </c>
      <c r="P710" s="681">
        <f>'23년(세부_실적)'!P849</f>
        <v>0</v>
      </c>
      <c r="Q710" s="688">
        <f>'23년(세부_실적)'!Q849</f>
        <v>1.0150000000000001</v>
      </c>
      <c r="R710" s="575">
        <f>'23년(세부_실적)'!R849</f>
        <v>7.4140443090000003</v>
      </c>
    </row>
    <row r="711" spans="2:18" outlineLevel="1">
      <c r="B711" s="691">
        <f>'23년(세부_실적)'!B850</f>
        <v>0</v>
      </c>
      <c r="C711" s="960">
        <f>'23년(세부_실적)'!C850</f>
        <v>0</v>
      </c>
      <c r="D711" s="691" t="str">
        <f>'23년(세부_실적)'!D850</f>
        <v>588mm, 高</v>
      </c>
      <c r="E711" s="677" t="str">
        <f>'23년(세부_실적)'!E850</f>
        <v>PLN021-T0809530T4R-565</v>
      </c>
      <c r="F711" s="679" t="str">
        <f>'23년(세부_실적)'!F850</f>
        <v>T08</v>
      </c>
      <c r="G711" s="679" t="str">
        <f>'23년(세부_실적)'!G850</f>
        <v>구</v>
      </c>
      <c r="H711" s="679" t="str">
        <f>'23년(세부_실적)'!H850</f>
        <v>SY</v>
      </c>
      <c r="I711" s="677">
        <f>'23년(세부_실적)'!I850</f>
        <v>5.74</v>
      </c>
      <c r="J711" s="681">
        <f>'23년(세부_실적)'!J850</f>
        <v>0</v>
      </c>
      <c r="K711" s="677">
        <f>'23년(세부_실적)'!K850</f>
        <v>5.74</v>
      </c>
      <c r="L711" s="681">
        <f>'23년(세부_실적)'!L850</f>
        <v>0</v>
      </c>
      <c r="M711" s="677">
        <f>'23년(세부_실적)'!M850</f>
        <v>5.74</v>
      </c>
      <c r="N711" s="681">
        <f>'23년(세부_실적)'!N850</f>
        <v>0</v>
      </c>
      <c r="O711" s="677">
        <f>'23년(세부_실적)'!O850</f>
        <v>5.74</v>
      </c>
      <c r="P711" s="681">
        <f>'23년(세부_실적)'!P850</f>
        <v>0</v>
      </c>
      <c r="Q711" s="688">
        <f>'23년(세부_실적)'!Q850</f>
        <v>0</v>
      </c>
      <c r="R711" s="575">
        <f>'23년(세부_실적)'!R850</f>
        <v>0</v>
      </c>
    </row>
    <row r="712" spans="2:18" outlineLevel="1">
      <c r="B712" s="691">
        <f>'23년(세부_실적)'!B852</f>
        <v>0</v>
      </c>
      <c r="C712" s="960">
        <f>'23년(세부_실적)'!C852</f>
        <v>0</v>
      </c>
      <c r="D712" s="691" t="str">
        <f>'23년(세부_실적)'!D852</f>
        <v>588mm, 50K</v>
      </c>
      <c r="E712" s="677" t="str">
        <f>'23년(세부_실적)'!E852</f>
        <v>PLN021-T0809550T4R-565</v>
      </c>
      <c r="F712" s="679" t="str">
        <f>'23년(세부_실적)'!F852</f>
        <v>T08</v>
      </c>
      <c r="G712" s="679" t="str">
        <f>'23년(세부_실적)'!G852</f>
        <v>구</v>
      </c>
      <c r="H712" s="679" t="str">
        <f>'23년(세부_실적)'!H852</f>
        <v>SY</v>
      </c>
      <c r="I712" s="677">
        <f>'23년(세부_실적)'!I852</f>
        <v>5.74</v>
      </c>
      <c r="J712" s="681">
        <f>'23년(세부_실적)'!J852</f>
        <v>0</v>
      </c>
      <c r="K712" s="677">
        <f>'23년(세부_실적)'!K852</f>
        <v>5.74</v>
      </c>
      <c r="L712" s="681">
        <f>'23년(세부_실적)'!L852</f>
        <v>0</v>
      </c>
      <c r="M712" s="677">
        <f>'23년(세부_실적)'!M852</f>
        <v>5.74</v>
      </c>
      <c r="N712" s="681">
        <f>'23년(세부_실적)'!N852</f>
        <v>0</v>
      </c>
      <c r="O712" s="677">
        <f>'23년(세부_실적)'!O852</f>
        <v>5.74</v>
      </c>
      <c r="P712" s="681">
        <f>'23년(세부_실적)'!P852</f>
        <v>0</v>
      </c>
      <c r="Q712" s="688">
        <f>'23년(세부_실적)'!Q852</f>
        <v>0</v>
      </c>
      <c r="R712" s="575">
        <f>'23년(세부_실적)'!R852</f>
        <v>0</v>
      </c>
    </row>
    <row r="713" spans="2:18" outlineLevel="1">
      <c r="B713" s="691">
        <f>'23년(세부_실적)'!B853</f>
        <v>0</v>
      </c>
      <c r="C713" s="960">
        <f>'23년(세부_실적)'!C853</f>
        <v>0</v>
      </c>
      <c r="D713" s="691" t="str">
        <f>'23년(세부_실적)'!D853</f>
        <v>1200mm, 3K</v>
      </c>
      <c r="E713" s="677" t="str">
        <f>'23년(세부_실적)'!E853</f>
        <v>PLN021-T0813330T4R-563</v>
      </c>
      <c r="F713" s="679" t="str">
        <f>'23년(세부_실적)'!F853</f>
        <v>T08</v>
      </c>
      <c r="G713" s="679" t="str">
        <f>'23년(세부_실적)'!G853</f>
        <v>구</v>
      </c>
      <c r="H713" s="679" t="str">
        <f>'23년(세부_실적)'!H853</f>
        <v>SY</v>
      </c>
      <c r="I713" s="677">
        <f>'23년(세부_실적)'!I853</f>
        <v>6.04</v>
      </c>
      <c r="J713" s="681">
        <f>'23년(세부_실적)'!J853</f>
        <v>0</v>
      </c>
      <c r="K713" s="677">
        <f>'23년(세부_실적)'!K853</f>
        <v>6.04</v>
      </c>
      <c r="L713" s="681">
        <f>'23년(세부_실적)'!L853</f>
        <v>0</v>
      </c>
      <c r="M713" s="677">
        <f>'23년(세부_실적)'!M853</f>
        <v>6.04</v>
      </c>
      <c r="N713" s="681">
        <f>'23년(세부_실적)'!N853</f>
        <v>0</v>
      </c>
      <c r="O713" s="677">
        <f>'23년(세부_실적)'!O853</f>
        <v>6.04</v>
      </c>
      <c r="P713" s="681">
        <f>'23년(세부_실적)'!P853</f>
        <v>0</v>
      </c>
      <c r="Q713" s="688">
        <f>'23년(세부_실적)'!Q853</f>
        <v>0</v>
      </c>
      <c r="R713" s="575">
        <f>'23년(세부_실적)'!R853</f>
        <v>0</v>
      </c>
    </row>
    <row r="714" spans="2:18" outlineLevel="1">
      <c r="B714" s="691">
        <f>'23년(세부_실적)'!B854</f>
        <v>0</v>
      </c>
      <c r="C714" s="960">
        <f>'23년(세부_실적)'!C854</f>
        <v>0</v>
      </c>
      <c r="D714" s="691" t="str">
        <f>'23년(세부_실적)'!D854</f>
        <v>1200mm, 3.5K</v>
      </c>
      <c r="E714" s="677" t="str">
        <f>'23년(세부_실적)'!E854</f>
        <v>PLN021-T0813335T4R-563</v>
      </c>
      <c r="F714" s="679" t="str">
        <f>'23년(세부_실적)'!F854</f>
        <v>T08</v>
      </c>
      <c r="G714" s="679" t="str">
        <f>'23년(세부_실적)'!G854</f>
        <v>구</v>
      </c>
      <c r="H714" s="679" t="str">
        <f>'23년(세부_실적)'!H854</f>
        <v>SY</v>
      </c>
      <c r="I714" s="677">
        <f>'23년(세부_실적)'!I854</f>
        <v>6.04</v>
      </c>
      <c r="J714" s="681">
        <f>'23년(세부_실적)'!J854</f>
        <v>0</v>
      </c>
      <c r="K714" s="677">
        <f>'23년(세부_실적)'!K854</f>
        <v>6.04</v>
      </c>
      <c r="L714" s="681">
        <f>'23년(세부_실적)'!L854</f>
        <v>0</v>
      </c>
      <c r="M714" s="677">
        <f>'23년(세부_실적)'!M854</f>
        <v>6.04</v>
      </c>
      <c r="N714" s="681">
        <f>'23년(세부_실적)'!N854</f>
        <v>0</v>
      </c>
      <c r="O714" s="677">
        <f>'23년(세부_실적)'!O854</f>
        <v>6.04</v>
      </c>
      <c r="P714" s="681">
        <f>'23년(세부_실적)'!P854</f>
        <v>0</v>
      </c>
      <c r="Q714" s="688">
        <f>'23년(세부_실적)'!Q854</f>
        <v>0</v>
      </c>
      <c r="R714" s="575">
        <f>'23년(세부_실적)'!R854</f>
        <v>0</v>
      </c>
    </row>
    <row r="715" spans="2:18" outlineLevel="1">
      <c r="B715" s="691">
        <f>'23년(세부_실적)'!B855</f>
        <v>0</v>
      </c>
      <c r="C715" s="960">
        <f>'23년(세부_실적)'!C855</f>
        <v>0</v>
      </c>
      <c r="D715" s="691" t="str">
        <f>'23년(세부_실적)'!D855</f>
        <v>1200mm, 4K</v>
      </c>
      <c r="E715" s="677" t="str">
        <f>'23년(세부_실적)'!E855</f>
        <v>PLN021-T0813340T4R-563</v>
      </c>
      <c r="F715" s="679" t="str">
        <f>'23년(세부_실적)'!F855</f>
        <v>T08</v>
      </c>
      <c r="G715" s="679" t="str">
        <f>'23년(세부_실적)'!G855</f>
        <v>구</v>
      </c>
      <c r="H715" s="679" t="str">
        <f>'23년(세부_실적)'!H855</f>
        <v>SY</v>
      </c>
      <c r="I715" s="677">
        <f>'23년(세부_실적)'!I855</f>
        <v>6.04</v>
      </c>
      <c r="J715" s="681">
        <f>'23년(세부_실적)'!J855</f>
        <v>0</v>
      </c>
      <c r="K715" s="677">
        <f>'23년(세부_실적)'!K855</f>
        <v>6.04</v>
      </c>
      <c r="L715" s="681">
        <f>'23년(세부_실적)'!L855</f>
        <v>0</v>
      </c>
      <c r="M715" s="677">
        <f>'23년(세부_실적)'!M855</f>
        <v>6.04</v>
      </c>
      <c r="N715" s="681">
        <f>'23년(세부_실적)'!N855</f>
        <v>0</v>
      </c>
      <c r="O715" s="677">
        <f>'23년(세부_실적)'!O855</f>
        <v>6.04</v>
      </c>
      <c r="P715" s="681">
        <f>'23년(세부_실적)'!P855</f>
        <v>0</v>
      </c>
      <c r="Q715" s="688">
        <f>'23년(세부_실적)'!Q855</f>
        <v>0</v>
      </c>
      <c r="R715" s="575">
        <f>'23년(세부_실적)'!R855</f>
        <v>0</v>
      </c>
    </row>
    <row r="716" spans="2:18" outlineLevel="1">
      <c r="B716" s="691">
        <f>'23년(세부_실적)'!B856</f>
        <v>0</v>
      </c>
      <c r="C716" s="960">
        <f>'23년(세부_실적)'!C856</f>
        <v>0</v>
      </c>
      <c r="D716" s="691" t="str">
        <f>'23년(세부_실적)'!D856</f>
        <v>1200mm, 5K</v>
      </c>
      <c r="E716" s="677" t="str">
        <f>'23년(세부_실적)'!E856</f>
        <v>PLN021-T0813350T4R-563</v>
      </c>
      <c r="F716" s="679" t="str">
        <f>'23년(세부_실적)'!F856</f>
        <v>T08</v>
      </c>
      <c r="G716" s="679" t="str">
        <f>'23년(세부_실적)'!G856</f>
        <v>구</v>
      </c>
      <c r="H716" s="679" t="str">
        <f>'23년(세부_실적)'!H856</f>
        <v>SY</v>
      </c>
      <c r="I716" s="677">
        <f>'23년(세부_실적)'!I856</f>
        <v>6.04</v>
      </c>
      <c r="J716" s="681">
        <f>'23년(세부_실적)'!J856</f>
        <v>0</v>
      </c>
      <c r="K716" s="677">
        <f>'23년(세부_실적)'!K856</f>
        <v>6.04</v>
      </c>
      <c r="L716" s="681">
        <f>'23년(세부_실적)'!L856</f>
        <v>0</v>
      </c>
      <c r="M716" s="677">
        <f>'23년(세부_실적)'!M856</f>
        <v>6.04</v>
      </c>
      <c r="N716" s="681">
        <f>'23년(세부_실적)'!N856</f>
        <v>0</v>
      </c>
      <c r="O716" s="677">
        <f>'23년(세부_실적)'!O856</f>
        <v>6.04</v>
      </c>
      <c r="P716" s="681">
        <f>'23년(세부_실적)'!P856</f>
        <v>0</v>
      </c>
      <c r="Q716" s="688">
        <f>'23년(세부_실적)'!Q856</f>
        <v>0</v>
      </c>
      <c r="R716" s="575">
        <f>'23년(세부_실적)'!R856</f>
        <v>0</v>
      </c>
    </row>
    <row r="717" spans="2:18" outlineLevel="1">
      <c r="B717" s="691">
        <f>'23년(세부_실적)'!B857</f>
        <v>0</v>
      </c>
      <c r="C717" s="960">
        <f>'23년(세부_실적)'!C857</f>
        <v>0</v>
      </c>
      <c r="D717" s="691" t="str">
        <f>'23년(세부_실적)'!D857</f>
        <v>1200mm, 6.5K</v>
      </c>
      <c r="E717" s="677" t="str">
        <f>'23년(세부_실적)'!E857</f>
        <v>PLN021-T0813365T4R-563</v>
      </c>
      <c r="F717" s="679" t="str">
        <f>'23년(세부_실적)'!F857</f>
        <v>T08</v>
      </c>
      <c r="G717" s="679" t="str">
        <f>'23년(세부_실적)'!G857</f>
        <v>구</v>
      </c>
      <c r="H717" s="679" t="str">
        <f>'23년(세부_실적)'!H857</f>
        <v>SY</v>
      </c>
      <c r="I717" s="677">
        <f>'23년(세부_실적)'!I857</f>
        <v>6.04</v>
      </c>
      <c r="J717" s="681">
        <f>'23년(세부_실적)'!J857</f>
        <v>0</v>
      </c>
      <c r="K717" s="677">
        <f>'23년(세부_실적)'!K857</f>
        <v>6.04</v>
      </c>
      <c r="L717" s="681">
        <f>'23년(세부_실적)'!L857</f>
        <v>0</v>
      </c>
      <c r="M717" s="677">
        <f>'23년(세부_실적)'!M857</f>
        <v>6.04</v>
      </c>
      <c r="N717" s="681">
        <f>'23년(세부_실적)'!N857</f>
        <v>0</v>
      </c>
      <c r="O717" s="677">
        <f>'23년(세부_실적)'!O857</f>
        <v>6.04</v>
      </c>
      <c r="P717" s="681">
        <f>'23년(세부_실적)'!P857</f>
        <v>0</v>
      </c>
      <c r="Q717" s="688">
        <f>'23년(세부_실적)'!Q857</f>
        <v>0</v>
      </c>
      <c r="R717" s="575">
        <f>'23년(세부_실적)'!R857</f>
        <v>0</v>
      </c>
    </row>
    <row r="718" spans="2:18" outlineLevel="1">
      <c r="B718" s="691">
        <f>'23년(세부_실적)'!B858</f>
        <v>0</v>
      </c>
      <c r="C718" s="960">
        <f>'23년(세부_실적)'!C858</f>
        <v>0</v>
      </c>
      <c r="D718" s="691" t="str">
        <f>'23년(세부_실적)'!D858</f>
        <v>1200mm, 5K</v>
      </c>
      <c r="E718" s="677" t="str">
        <f>'23년(세부_실적)'!E858</f>
        <v>PLN021-T0814330T4R-565</v>
      </c>
      <c r="F718" s="679" t="str">
        <f>'23년(세부_실적)'!F858</f>
        <v>T08</v>
      </c>
      <c r="G718" s="679" t="str">
        <f>'23년(세부_실적)'!G858</f>
        <v>구</v>
      </c>
      <c r="H718" s="679" t="str">
        <f>'23년(세부_실적)'!H858</f>
        <v>SY</v>
      </c>
      <c r="I718" s="677">
        <f>'23년(세부_실적)'!I858</f>
        <v>6.28</v>
      </c>
      <c r="J718" s="681">
        <f>'23년(세부_실적)'!J858</f>
        <v>0</v>
      </c>
      <c r="K718" s="677">
        <f>'23년(세부_실적)'!K858</f>
        <v>6.28</v>
      </c>
      <c r="L718" s="681">
        <f>'23년(세부_실적)'!L858</f>
        <v>0</v>
      </c>
      <c r="M718" s="677">
        <f>'23년(세부_실적)'!M858</f>
        <v>6.28</v>
      </c>
      <c r="N718" s="681">
        <f>'23년(세부_실적)'!N858</f>
        <v>0</v>
      </c>
      <c r="O718" s="677">
        <f>'23년(세부_실적)'!O858</f>
        <v>6.28</v>
      </c>
      <c r="P718" s="681">
        <f>'23년(세부_실적)'!P858</f>
        <v>0</v>
      </c>
      <c r="Q718" s="688">
        <f>'23년(세부_실적)'!Q858</f>
        <v>0</v>
      </c>
      <c r="R718" s="575">
        <f>'23년(세부_실적)'!R858</f>
        <v>0</v>
      </c>
    </row>
    <row r="719" spans="2:18" outlineLevel="1">
      <c r="B719" s="691">
        <f>'23년(세부_실적)'!B859</f>
        <v>0</v>
      </c>
      <c r="C719" s="960">
        <f>'23년(세부_실적)'!C859</f>
        <v>0</v>
      </c>
      <c r="D719" s="691" t="str">
        <f>'23년(세부_실적)'!D859</f>
        <v>1200mm, 5K</v>
      </c>
      <c r="E719" s="677" t="str">
        <f>'23년(세부_실적)'!E859</f>
        <v>PLN021-T0814340T4R-565</v>
      </c>
      <c r="F719" s="679" t="str">
        <f>'23년(세부_실적)'!F859</f>
        <v>T08</v>
      </c>
      <c r="G719" s="679" t="str">
        <f>'23년(세부_실적)'!G859</f>
        <v>구</v>
      </c>
      <c r="H719" s="679" t="str">
        <f>'23년(세부_실적)'!H859</f>
        <v>SY</v>
      </c>
      <c r="I719" s="677">
        <f>'23년(세부_실적)'!I859</f>
        <v>6.53</v>
      </c>
      <c r="J719" s="681">
        <f>'23년(세부_실적)'!J859</f>
        <v>0</v>
      </c>
      <c r="K719" s="677">
        <f>'23년(세부_실적)'!K859</f>
        <v>6.53</v>
      </c>
      <c r="L719" s="681">
        <f>'23년(세부_실적)'!L859</f>
        <v>0</v>
      </c>
      <c r="M719" s="677">
        <f>'23년(세부_실적)'!M859</f>
        <v>6.53</v>
      </c>
      <c r="N719" s="681">
        <f>'23년(세부_실적)'!N859</f>
        <v>0</v>
      </c>
      <c r="O719" s="677">
        <f>'23년(세부_실적)'!O859</f>
        <v>6.53</v>
      </c>
      <c r="P719" s="681">
        <f>'23년(세부_실적)'!P859</f>
        <v>0</v>
      </c>
      <c r="Q719" s="688">
        <f>'23년(세부_실적)'!Q859</f>
        <v>1.5</v>
      </c>
      <c r="R719" s="575">
        <f>'23년(세부_실적)'!R859</f>
        <v>12.986537500000001</v>
      </c>
    </row>
    <row r="720" spans="2:18" outlineLevel="1">
      <c r="B720" s="691">
        <f>'23년(세부_실적)'!B860</f>
        <v>0</v>
      </c>
      <c r="C720" s="691">
        <f>'23년(세부_실적)'!C860</f>
        <v>0</v>
      </c>
      <c r="D720" s="691" t="str">
        <f>'23년(세부_실적)'!D860</f>
        <v>1200mm, 5K</v>
      </c>
      <c r="E720" s="677" t="str">
        <f>'23년(세부_실적)'!E860</f>
        <v>PLN021-T0814350T4R-565</v>
      </c>
      <c r="F720" s="679" t="str">
        <f>'23년(세부_실적)'!F860</f>
        <v>T08</v>
      </c>
      <c r="G720" s="679" t="str">
        <f>'23년(세부_실적)'!G860</f>
        <v>구</v>
      </c>
      <c r="H720" s="679" t="str">
        <f>'23년(세부_실적)'!H860</f>
        <v>SY</v>
      </c>
      <c r="I720" s="677">
        <f>'23년(세부_실적)'!I860</f>
        <v>6.66</v>
      </c>
      <c r="J720" s="734">
        <f>'23년(세부_실적)'!J860</f>
        <v>0</v>
      </c>
      <c r="K720" s="677">
        <f>'23년(세부_실적)'!K860</f>
        <v>6.66</v>
      </c>
      <c r="L720" s="681">
        <f>'23년(세부_실적)'!L860</f>
        <v>0</v>
      </c>
      <c r="M720" s="677">
        <f>'23년(세부_실적)'!M860</f>
        <v>6.66</v>
      </c>
      <c r="N720" s="681">
        <f>'23년(세부_실적)'!N860</f>
        <v>0</v>
      </c>
      <c r="O720" s="677">
        <f>'23년(세부_실적)'!O860</f>
        <v>6.66</v>
      </c>
      <c r="P720" s="734">
        <f>'23년(세부_실적)'!P860</f>
        <v>0</v>
      </c>
      <c r="Q720" s="688">
        <f>'23년(세부_실적)'!Q860</f>
        <v>18.96</v>
      </c>
      <c r="R720" s="575">
        <f>'23년(세부_실적)'!R860</f>
        <v>164.07979928999998</v>
      </c>
    </row>
    <row r="721" spans="2:18" outlineLevel="1">
      <c r="B721" s="691">
        <f>'23년(세부_실적)'!B862</f>
        <v>0</v>
      </c>
      <c r="C721" s="960">
        <f>'23년(세부_실적)'!C862</f>
        <v>0</v>
      </c>
      <c r="D721" s="691" t="str">
        <f>'23년(세부_실적)'!D862</f>
        <v>1200mm, 5K</v>
      </c>
      <c r="E721" s="677" t="str">
        <f>'23년(세부_실적)'!E862</f>
        <v>PLN021-T0815330T4R-562</v>
      </c>
      <c r="F721" s="679" t="str">
        <f>'23년(세부_실적)'!F862</f>
        <v>T08</v>
      </c>
      <c r="G721" s="679" t="str">
        <f>'23년(세부_실적)'!G862</f>
        <v>구</v>
      </c>
      <c r="H721" s="679" t="str">
        <f>'23년(세부_실적)'!H862</f>
        <v>SY</v>
      </c>
      <c r="I721" s="677">
        <f>'23년(세부_실적)'!I862</f>
        <v>6.04</v>
      </c>
      <c r="J721" s="681">
        <f>'23년(세부_실적)'!J862</f>
        <v>0</v>
      </c>
      <c r="K721" s="677">
        <f>'23년(세부_실적)'!K862</f>
        <v>6.04</v>
      </c>
      <c r="L721" s="681">
        <f>'23년(세부_실적)'!L862</f>
        <v>0</v>
      </c>
      <c r="M721" s="677">
        <f>'23년(세부_실적)'!M862</f>
        <v>6.04</v>
      </c>
      <c r="N721" s="681">
        <f>'23년(세부_실적)'!N862</f>
        <v>0</v>
      </c>
      <c r="O721" s="677">
        <f>'23년(세부_실적)'!O862</f>
        <v>6.04</v>
      </c>
      <c r="P721" s="681">
        <f>'23년(세부_실적)'!P862</f>
        <v>0</v>
      </c>
      <c r="Q721" s="688">
        <f>'23년(세부_실적)'!Q862</f>
        <v>0</v>
      </c>
      <c r="R721" s="575">
        <f>'23년(세부_실적)'!R862</f>
        <v>0</v>
      </c>
    </row>
    <row r="722" spans="2:18" outlineLevel="1">
      <c r="B722" s="691">
        <f>'23년(세부_실적)'!B863</f>
        <v>0</v>
      </c>
      <c r="C722" s="960">
        <f>'23년(세부_실적)'!C863</f>
        <v>0</v>
      </c>
      <c r="D722" s="691" t="str">
        <f>'23년(세부_실적)'!D863</f>
        <v>1200mm, 4K</v>
      </c>
      <c r="E722" s="677" t="str">
        <f>'23년(세부_실적)'!E863</f>
        <v>PLN021-T0815340T4R-562</v>
      </c>
      <c r="F722" s="679" t="str">
        <f>'23년(세부_실적)'!F863</f>
        <v>T08</v>
      </c>
      <c r="G722" s="679" t="str">
        <f>'23년(세부_실적)'!G863</f>
        <v>구</v>
      </c>
      <c r="H722" s="679" t="str">
        <f>'23년(세부_실적)'!H863</f>
        <v>SY</v>
      </c>
      <c r="I722" s="677">
        <f>'23년(세부_실적)'!I863</f>
        <v>6.04</v>
      </c>
      <c r="J722" s="681">
        <f>'23년(세부_실적)'!J863</f>
        <v>0</v>
      </c>
      <c r="K722" s="677">
        <f>'23년(세부_실적)'!K863</f>
        <v>6.04</v>
      </c>
      <c r="L722" s="681">
        <f>'23년(세부_실적)'!L863</f>
        <v>0</v>
      </c>
      <c r="M722" s="677">
        <f>'23년(세부_실적)'!M863</f>
        <v>6.04</v>
      </c>
      <c r="N722" s="681">
        <f>'23년(세부_실적)'!N863</f>
        <v>0</v>
      </c>
      <c r="O722" s="677">
        <f>'23년(세부_실적)'!O863</f>
        <v>6.04</v>
      </c>
      <c r="P722" s="681">
        <f>'23년(세부_실적)'!P863</f>
        <v>0</v>
      </c>
      <c r="Q722" s="688">
        <f>'23년(세부_실적)'!Q863</f>
        <v>0</v>
      </c>
      <c r="R722" s="575">
        <f>'23년(세부_실적)'!R863</f>
        <v>0</v>
      </c>
    </row>
    <row r="723" spans="2:18" outlineLevel="1">
      <c r="B723" s="691">
        <f>'23년(세부_실적)'!B864</f>
        <v>0</v>
      </c>
      <c r="C723" s="960">
        <f>'23년(세부_실적)'!C864</f>
        <v>0</v>
      </c>
      <c r="D723" s="691" t="str">
        <f>'23년(세부_실적)'!D864</f>
        <v>1200mm, 5K</v>
      </c>
      <c r="E723" s="677" t="str">
        <f>'23년(세부_실적)'!E864</f>
        <v>PLN021-T0815350T4R-562</v>
      </c>
      <c r="F723" s="679" t="str">
        <f>'23년(세부_실적)'!F864</f>
        <v>T08</v>
      </c>
      <c r="G723" s="679" t="str">
        <f>'23년(세부_실적)'!G864</f>
        <v>구</v>
      </c>
      <c r="H723" s="679" t="str">
        <f>'23년(세부_실적)'!H864</f>
        <v>SY</v>
      </c>
      <c r="I723" s="677">
        <f>'23년(세부_실적)'!I864</f>
        <v>6.04</v>
      </c>
      <c r="J723" s="681">
        <f>'23년(세부_실적)'!J864</f>
        <v>0</v>
      </c>
      <c r="K723" s="677">
        <f>'23년(세부_실적)'!K864</f>
        <v>6.04</v>
      </c>
      <c r="L723" s="681">
        <f>'23년(세부_실적)'!L864</f>
        <v>0</v>
      </c>
      <c r="M723" s="677">
        <f>'23년(세부_실적)'!M864</f>
        <v>6.04</v>
      </c>
      <c r="N723" s="681">
        <f>'23년(세부_실적)'!N864</f>
        <v>0</v>
      </c>
      <c r="O723" s="677">
        <f>'23년(세부_실적)'!O864</f>
        <v>6.04</v>
      </c>
      <c r="P723" s="681">
        <f>'23년(세부_실적)'!P864</f>
        <v>0</v>
      </c>
      <c r="Q723" s="688">
        <f>'23년(세부_실적)'!Q864</f>
        <v>0</v>
      </c>
      <c r="R723" s="575">
        <f>'23년(세부_실적)'!R864</f>
        <v>0</v>
      </c>
    </row>
    <row r="724" spans="2:18" outlineLevel="1">
      <c r="B724" s="675">
        <f>'23년(세부_실적)'!B865</f>
        <v>0</v>
      </c>
      <c r="C724" s="961">
        <f>'23년(세부_실적)'!C865</f>
        <v>0</v>
      </c>
      <c r="D724" s="675" t="str">
        <f>'23년(세부_실적)'!D865</f>
        <v>1200mm, 4K</v>
      </c>
      <c r="E724" s="682" t="str">
        <f>'23년(세부_실적)'!E865</f>
        <v>PLN021-T0815365T4R-562</v>
      </c>
      <c r="F724" s="680" t="str">
        <f>'23년(세부_실적)'!F865</f>
        <v>T08</v>
      </c>
      <c r="G724" s="680" t="str">
        <f>'23년(세부_실적)'!G865</f>
        <v>구</v>
      </c>
      <c r="H724" s="680" t="str">
        <f>'23년(세부_실적)'!H865</f>
        <v>SY</v>
      </c>
      <c r="I724" s="682">
        <f>'23년(세부_실적)'!I865</f>
        <v>6.04</v>
      </c>
      <c r="J724" s="730">
        <f>'23년(세부_실적)'!J865</f>
        <v>0</v>
      </c>
      <c r="K724" s="682">
        <f>'23년(세부_실적)'!K865</f>
        <v>6.04</v>
      </c>
      <c r="L724" s="730">
        <f>'23년(세부_실적)'!L865</f>
        <v>0</v>
      </c>
      <c r="M724" s="682">
        <f>'23년(세부_실적)'!M865</f>
        <v>6.04</v>
      </c>
      <c r="N724" s="730">
        <f>'23년(세부_실적)'!N865</f>
        <v>0</v>
      </c>
      <c r="O724" s="682">
        <f>'23년(세부_실적)'!O865</f>
        <v>6.04</v>
      </c>
      <c r="P724" s="730">
        <f>'23년(세부_실적)'!P865</f>
        <v>0</v>
      </c>
      <c r="Q724" s="683">
        <f>'23년(세부_실적)'!Q865</f>
        <v>0</v>
      </c>
      <c r="R724" s="578">
        <f>'23년(세부_실적)'!R865</f>
        <v>0</v>
      </c>
    </row>
    <row r="725" spans="2:18" outlineLevel="1">
      <c r="B725" s="691">
        <f>'23년(세부_실적)'!B866</f>
        <v>0</v>
      </c>
      <c r="C725" s="960">
        <f>'23년(세부_실적)'!C866</f>
        <v>0</v>
      </c>
      <c r="D725" s="691" t="str">
        <f>'23년(세부_실적)'!D866</f>
        <v>1200mm, 高</v>
      </c>
      <c r="E725" s="677" t="str">
        <f>'23년(세부_실적)'!E866</f>
        <v>PLN021-T0822350T4R-560</v>
      </c>
      <c r="F725" s="679" t="str">
        <f>'23년(세부_실적)'!F866</f>
        <v>T08</v>
      </c>
      <c r="G725" s="679" t="str">
        <f>'23년(세부_실적)'!G866</f>
        <v>구</v>
      </c>
      <c r="H725" s="679" t="str">
        <f>'23년(세부_실적)'!H866</f>
        <v>SY</v>
      </c>
      <c r="I725" s="677">
        <f>'23년(세부_실적)'!I866</f>
        <v>6.33</v>
      </c>
      <c r="J725" s="681">
        <f>'23년(세부_실적)'!J866</f>
        <v>0</v>
      </c>
      <c r="K725" s="677">
        <f>'23년(세부_실적)'!K866</f>
        <v>6.98</v>
      </c>
      <c r="L725" s="681">
        <f>'23년(세부_실적)'!L866</f>
        <v>0</v>
      </c>
      <c r="M725" s="677">
        <f>'23년(세부_실적)'!M866</f>
        <v>6.98</v>
      </c>
      <c r="N725" s="681">
        <f>'23년(세부_실적)'!N866</f>
        <v>0</v>
      </c>
      <c r="O725" s="677">
        <f>'23년(세부_실적)'!O866</f>
        <v>6.98</v>
      </c>
      <c r="P725" s="681">
        <f>'23년(세부_실적)'!P866</f>
        <v>0</v>
      </c>
      <c r="Q725" s="688">
        <f>'23년(세부_실적)'!Q866</f>
        <v>1.03</v>
      </c>
      <c r="R725" s="575">
        <f>'23년(세부_실적)'!R866</f>
        <v>9.3478735620000002</v>
      </c>
    </row>
    <row r="726" spans="2:18" outlineLevel="1">
      <c r="B726" s="691">
        <f>'23년(세부_실적)'!B869</f>
        <v>0</v>
      </c>
      <c r="C726" s="962">
        <f>'23년(세부_실적)'!C869</f>
        <v>0</v>
      </c>
      <c r="D726" s="963" t="str">
        <f>'23년(세부_실적)'!D869</f>
        <v>600mm</v>
      </c>
      <c r="E726" s="694" t="str">
        <f>'23년(세부_실적)'!E869</f>
        <v>PLN072-T0805750N2R-565</v>
      </c>
      <c r="F726" s="696" t="str">
        <f>'23년(세부_실적)'!F869</f>
        <v>T08</v>
      </c>
      <c r="G726" s="696" t="str">
        <f>'23년(세부_실적)'!G869</f>
        <v>구</v>
      </c>
      <c r="H726" s="696" t="str">
        <f>'23년(세부_실적)'!H869</f>
        <v>SY</v>
      </c>
      <c r="I726" s="694">
        <f>'23년(세부_실적)'!I869</f>
        <v>0</v>
      </c>
      <c r="J726" s="697">
        <f>'23년(세부_실적)'!J869</f>
        <v>0</v>
      </c>
      <c r="K726" s="694">
        <f>'23년(세부_실적)'!K869</f>
        <v>0</v>
      </c>
      <c r="L726" s="697">
        <f>'23년(세부_실적)'!L869</f>
        <v>0</v>
      </c>
      <c r="M726" s="694">
        <f>'23년(세부_실적)'!M869</f>
        <v>7.67</v>
      </c>
      <c r="N726" s="697">
        <f>'23년(세부_실적)'!N869</f>
        <v>0</v>
      </c>
      <c r="O726" s="694">
        <f>'23년(세부_실적)'!O869</f>
        <v>7.67</v>
      </c>
      <c r="P726" s="697">
        <f>'23년(세부_실적)'!P869</f>
        <v>0</v>
      </c>
      <c r="Q726" s="699">
        <f>'23년(세부_실적)'!Q869</f>
        <v>1.0150000000000001</v>
      </c>
      <c r="R726" s="577">
        <f>'23년(세부_실적)'!R869</f>
        <v>10.259224026999998</v>
      </c>
    </row>
    <row r="727" spans="2:18" outlineLevel="1">
      <c r="B727" s="691">
        <f>'23년(세부_실적)'!B887</f>
        <v>0</v>
      </c>
      <c r="C727" s="964" t="str">
        <f>'23년(세부_실적)'!C887</f>
        <v>T9 R17D</v>
      </c>
      <c r="D727" s="965" t="str">
        <f>'23년(세부_실적)'!D887</f>
        <v>2400mm, 3K</v>
      </c>
      <c r="E727" s="672" t="str">
        <f>'23년(세부_실적)'!E887</f>
        <v>PLN021-T0925430N2C-562</v>
      </c>
      <c r="F727" s="670" t="str">
        <f>'23년(세부_실적)'!F887</f>
        <v>T09</v>
      </c>
      <c r="G727" s="670" t="str">
        <f>'23년(세부_실적)'!G887</f>
        <v>구</v>
      </c>
      <c r="H727" s="670" t="str">
        <f>'23년(세부_실적)'!H887</f>
        <v>SY</v>
      </c>
      <c r="I727" s="672">
        <f>'23년(세부_실적)'!I887</f>
        <v>21.61</v>
      </c>
      <c r="J727" s="673">
        <f>'23년(세부_실적)'!J887</f>
        <v>0</v>
      </c>
      <c r="K727" s="672">
        <f>'23년(세부_실적)'!K887</f>
        <v>21.61</v>
      </c>
      <c r="L727" s="673">
        <f>'23년(세부_실적)'!L887</f>
        <v>0</v>
      </c>
      <c r="M727" s="672">
        <f>'23년(세부_실적)'!M887</f>
        <v>21.61</v>
      </c>
      <c r="N727" s="673">
        <f>'23년(세부_실적)'!N887</f>
        <v>0</v>
      </c>
      <c r="O727" s="672">
        <f>'23년(세부_실적)'!O887</f>
        <v>21.61</v>
      </c>
      <c r="P727" s="673">
        <f>'23년(세부_실적)'!P887</f>
        <v>0</v>
      </c>
      <c r="Q727" s="773">
        <f>'23년(세부_실적)'!Q887</f>
        <v>0</v>
      </c>
      <c r="R727" s="774">
        <f>'23년(세부_실적)'!R887</f>
        <v>0</v>
      </c>
    </row>
    <row r="728" spans="2:18" outlineLevel="1">
      <c r="B728" s="691">
        <f>'23년(세부_실적)'!B888</f>
        <v>0</v>
      </c>
      <c r="C728" s="960">
        <f>'23년(세부_실적)'!C888</f>
        <v>0</v>
      </c>
      <c r="D728" s="691" t="str">
        <f>'23년(세부_실적)'!D888</f>
        <v>2400mm, 4K</v>
      </c>
      <c r="E728" s="677" t="str">
        <f>'23년(세부_실적)'!E888</f>
        <v>PLN021-T0925440N2C-562</v>
      </c>
      <c r="F728" s="679" t="str">
        <f>'23년(세부_실적)'!F888</f>
        <v>T09</v>
      </c>
      <c r="G728" s="679" t="str">
        <f>'23년(세부_실적)'!G888</f>
        <v>구</v>
      </c>
      <c r="H728" s="679" t="str">
        <f>'23년(세부_실적)'!H888</f>
        <v>SY</v>
      </c>
      <c r="I728" s="677">
        <f>'23년(세부_실적)'!I888</f>
        <v>21.61</v>
      </c>
      <c r="J728" s="681">
        <f>'23년(세부_실적)'!J888</f>
        <v>0</v>
      </c>
      <c r="K728" s="677">
        <f>'23년(세부_실적)'!K888</f>
        <v>21.61</v>
      </c>
      <c r="L728" s="681">
        <f>'23년(세부_실적)'!L888</f>
        <v>0</v>
      </c>
      <c r="M728" s="677">
        <f>'23년(세부_실적)'!M888</f>
        <v>21.61</v>
      </c>
      <c r="N728" s="681">
        <f>'23년(세부_실적)'!N888</f>
        <v>0</v>
      </c>
      <c r="O728" s="677">
        <f>'23년(세부_실적)'!O888</f>
        <v>21.61</v>
      </c>
      <c r="P728" s="681">
        <f>'23년(세부_실적)'!P888</f>
        <v>0</v>
      </c>
      <c r="Q728" s="688">
        <f>'23년(세부_실적)'!Q888</f>
        <v>0</v>
      </c>
      <c r="R728" s="575">
        <f>'23년(세부_실적)'!R888</f>
        <v>0</v>
      </c>
    </row>
    <row r="729" spans="2:18" outlineLevel="1">
      <c r="B729" s="691">
        <f>'23년(세부_실적)'!B889</f>
        <v>0</v>
      </c>
      <c r="C729" s="960">
        <f>'23년(세부_실적)'!C889</f>
        <v>0</v>
      </c>
      <c r="D729" s="691" t="str">
        <f>'23년(세부_실적)'!D889</f>
        <v>2400mm, 5K</v>
      </c>
      <c r="E729" s="677" t="str">
        <f>'23년(세부_실적)'!E889</f>
        <v>PLN021-T0925450N2C-562</v>
      </c>
      <c r="F729" s="679" t="str">
        <f>'23년(세부_실적)'!F889</f>
        <v>T09</v>
      </c>
      <c r="G729" s="679" t="str">
        <f>'23년(세부_실적)'!G889</f>
        <v>구</v>
      </c>
      <c r="H729" s="679" t="str">
        <f>'23년(세부_실적)'!H889</f>
        <v>SY</v>
      </c>
      <c r="I729" s="677">
        <f>'23년(세부_실적)'!I889</f>
        <v>21.61</v>
      </c>
      <c r="J729" s="681">
        <f>'23년(세부_실적)'!J889</f>
        <v>0</v>
      </c>
      <c r="K729" s="677">
        <f>'23년(세부_실적)'!K889</f>
        <v>21.61</v>
      </c>
      <c r="L729" s="681">
        <f>'23년(세부_실적)'!L889</f>
        <v>0</v>
      </c>
      <c r="M729" s="677">
        <f>'23년(세부_실적)'!M889</f>
        <v>21.61</v>
      </c>
      <c r="N729" s="681">
        <f>'23년(세부_실적)'!N889</f>
        <v>0</v>
      </c>
      <c r="O729" s="677">
        <f>'23년(세부_실적)'!O889</f>
        <v>21.61</v>
      </c>
      <c r="P729" s="681">
        <f>'23년(세부_실적)'!P889</f>
        <v>0</v>
      </c>
      <c r="Q729" s="688">
        <f>'23년(세부_실적)'!Q889</f>
        <v>0</v>
      </c>
      <c r="R729" s="575">
        <f>'23년(세부_실적)'!R889</f>
        <v>0</v>
      </c>
    </row>
    <row r="730" spans="2:18" outlineLevel="1">
      <c r="B730" s="691">
        <f>'23년(세부_실적)'!B890</f>
        <v>0</v>
      </c>
      <c r="C730" s="960">
        <f>'23년(세부_실적)'!C890</f>
        <v>0</v>
      </c>
      <c r="D730" s="691" t="str">
        <f>'23년(세부_실적)'!D890</f>
        <v>2400mm, 3.5K</v>
      </c>
      <c r="E730" s="677" t="str">
        <f>'23년(세부_실적)'!E890</f>
        <v>PLN021-T0936430N2C-565</v>
      </c>
      <c r="F730" s="679" t="str">
        <f>'23년(세부_실적)'!F890</f>
        <v>T09</v>
      </c>
      <c r="G730" s="679" t="str">
        <f>'23년(세부_실적)'!G890</f>
        <v>구</v>
      </c>
      <c r="H730" s="679" t="str">
        <f>'23년(세부_실적)'!H890</f>
        <v>SY</v>
      </c>
      <c r="I730" s="677">
        <f>'23년(세부_실적)'!I890</f>
        <v>23.95</v>
      </c>
      <c r="J730" s="681">
        <f>'23년(세부_실적)'!J890</f>
        <v>0</v>
      </c>
      <c r="K730" s="677">
        <f>'23년(세부_실적)'!K890</f>
        <v>23.95</v>
      </c>
      <c r="L730" s="681">
        <f>'23년(세부_실적)'!L890</f>
        <v>0</v>
      </c>
      <c r="M730" s="677">
        <f>'23년(세부_실적)'!M890</f>
        <v>23.95</v>
      </c>
      <c r="N730" s="681">
        <f>'23년(세부_실적)'!N890</f>
        <v>0</v>
      </c>
      <c r="O730" s="677">
        <f>'23년(세부_실적)'!O890</f>
        <v>23.95</v>
      </c>
      <c r="P730" s="681">
        <f>'23년(세부_실적)'!P890</f>
        <v>0</v>
      </c>
      <c r="Q730" s="688">
        <f>'23년(세부_실적)'!Q890</f>
        <v>0</v>
      </c>
      <c r="R730" s="575">
        <f>'23년(세부_실적)'!R890</f>
        <v>0</v>
      </c>
    </row>
    <row r="731" spans="2:18" outlineLevel="1">
      <c r="B731" s="691">
        <f>'23년(세부_실적)'!B891</f>
        <v>0</v>
      </c>
      <c r="C731" s="960">
        <f>'23년(세부_실적)'!C891</f>
        <v>0</v>
      </c>
      <c r="D731" s="691" t="str">
        <f>'23년(세부_실적)'!D891</f>
        <v>2400mm, 5K</v>
      </c>
      <c r="E731" s="677" t="str">
        <f>'23년(세부_실적)'!E891</f>
        <v>PLN021-T0936450N2C-563</v>
      </c>
      <c r="F731" s="679" t="str">
        <f>'23년(세부_실적)'!F891</f>
        <v>T09</v>
      </c>
      <c r="G731" s="679" t="str">
        <f>'23년(세부_실적)'!G891</f>
        <v>구</v>
      </c>
      <c r="H731" s="679" t="str">
        <f>'23년(세부_실적)'!H891</f>
        <v>SY</v>
      </c>
      <c r="I731" s="677">
        <f>'23년(세부_실적)'!I891</f>
        <v>21.61</v>
      </c>
      <c r="J731" s="681">
        <f>'23년(세부_실적)'!J891</f>
        <v>0</v>
      </c>
      <c r="K731" s="677">
        <f>'23년(세부_실적)'!K891</f>
        <v>21.61</v>
      </c>
      <c r="L731" s="681">
        <f>'23년(세부_실적)'!L891</f>
        <v>0</v>
      </c>
      <c r="M731" s="677">
        <f>'23년(세부_실적)'!M891</f>
        <v>21.61</v>
      </c>
      <c r="N731" s="681">
        <f>'23년(세부_실적)'!N891</f>
        <v>0</v>
      </c>
      <c r="O731" s="677">
        <f>'23년(세부_실적)'!O891</f>
        <v>21.61</v>
      </c>
      <c r="P731" s="681">
        <f>'23년(세부_실적)'!P891</f>
        <v>0</v>
      </c>
      <c r="Q731" s="688">
        <f>'23년(세부_실적)'!Q891</f>
        <v>0</v>
      </c>
      <c r="R731" s="575">
        <f>'23년(세부_실적)'!R891</f>
        <v>0</v>
      </c>
    </row>
    <row r="732" spans="2:18" outlineLevel="1">
      <c r="B732" s="691">
        <f>'23년(세부_실적)'!B892</f>
        <v>0</v>
      </c>
      <c r="C732" s="960">
        <f>'23년(세부_실적)'!C892</f>
        <v>0</v>
      </c>
      <c r="D732" s="691" t="str">
        <f>'23년(세부_실적)'!D892</f>
        <v>2400mm, 5K</v>
      </c>
      <c r="E732" s="677" t="str">
        <f>'23년(세부_실적)'!E892</f>
        <v>PLN021-T0936450N2C-564</v>
      </c>
      <c r="F732" s="679" t="str">
        <f>'23년(세부_실적)'!F892</f>
        <v>T09</v>
      </c>
      <c r="G732" s="679" t="str">
        <f>'23년(세부_실적)'!G892</f>
        <v>구</v>
      </c>
      <c r="H732" s="679" t="str">
        <f>'23년(세부_실적)'!H892</f>
        <v>SY</v>
      </c>
      <c r="I732" s="677">
        <f>'23년(세부_실적)'!I892</f>
        <v>21.61</v>
      </c>
      <c r="J732" s="681">
        <f>'23년(세부_실적)'!J892</f>
        <v>0</v>
      </c>
      <c r="K732" s="677">
        <f>'23년(세부_실적)'!K892</f>
        <v>21.61</v>
      </c>
      <c r="L732" s="681">
        <f>'23년(세부_실적)'!L892</f>
        <v>0</v>
      </c>
      <c r="M732" s="677">
        <f>'23년(세부_실적)'!M892</f>
        <v>21.61</v>
      </c>
      <c r="N732" s="681">
        <f>'23년(세부_실적)'!N892</f>
        <v>0</v>
      </c>
      <c r="O732" s="677">
        <f>'23년(세부_실적)'!O892</f>
        <v>21.61</v>
      </c>
      <c r="P732" s="681">
        <f>'23년(세부_실적)'!P892</f>
        <v>0</v>
      </c>
      <c r="Q732" s="688">
        <f>'23년(세부_실적)'!Q892</f>
        <v>0</v>
      </c>
      <c r="R732" s="575">
        <f>'23년(세부_실적)'!R892</f>
        <v>0</v>
      </c>
    </row>
    <row r="733" spans="2:18" outlineLevel="1">
      <c r="B733" s="691">
        <f>'23년(세부_실적)'!B893</f>
        <v>0</v>
      </c>
      <c r="C733" s="691">
        <f>'23년(세부_실적)'!C893</f>
        <v>0</v>
      </c>
      <c r="D733" s="691" t="str">
        <f>'23년(세부_실적)'!D893</f>
        <v>2400mm, 5K</v>
      </c>
      <c r="E733" s="677" t="str">
        <f>'23년(세부_실적)'!E893</f>
        <v>PLN021-T0936450N2C-565</v>
      </c>
      <c r="F733" s="679" t="str">
        <f>'23년(세부_실적)'!F893</f>
        <v>T09</v>
      </c>
      <c r="G733" s="679" t="str">
        <f>'23년(세부_실적)'!G893</f>
        <v>구</v>
      </c>
      <c r="H733" s="679" t="str">
        <f>'23년(세부_실적)'!H893</f>
        <v>SY</v>
      </c>
      <c r="I733" s="677">
        <f>'23년(세부_실적)'!I893</f>
        <v>23.95</v>
      </c>
      <c r="J733" s="734">
        <f>'23년(세부_실적)'!J893</f>
        <v>0</v>
      </c>
      <c r="K733" s="677">
        <f>'23년(세부_실적)'!K893</f>
        <v>23.95</v>
      </c>
      <c r="L733" s="681">
        <f>'23년(세부_실적)'!L893</f>
        <v>0</v>
      </c>
      <c r="M733" s="677">
        <f>'23년(세부_실적)'!M893</f>
        <v>23.95</v>
      </c>
      <c r="N733" s="681">
        <f>'23년(세부_실적)'!N893</f>
        <v>0</v>
      </c>
      <c r="O733" s="677">
        <f>'23년(세부_실적)'!O893</f>
        <v>23.95</v>
      </c>
      <c r="P733" s="734">
        <f>'23년(세부_실적)'!P893</f>
        <v>0</v>
      </c>
      <c r="Q733" s="688">
        <f>'23년(세부_실적)'!Q893</f>
        <v>10.114000000000001</v>
      </c>
      <c r="R733" s="575">
        <f>'23년(세부_실적)'!R893</f>
        <v>315.48554661100002</v>
      </c>
    </row>
    <row r="734" spans="2:18" outlineLevel="1">
      <c r="B734" s="691">
        <f>'23년(세부_실적)'!B894</f>
        <v>0</v>
      </c>
      <c r="C734" s="960">
        <f>'23년(세부_실적)'!C894</f>
        <v>0</v>
      </c>
      <c r="D734" s="691" t="str">
        <f>'23년(세부_실적)'!D894</f>
        <v>2400mm, 6.5K</v>
      </c>
      <c r="E734" s="677" t="str">
        <f>'23년(세부_실적)'!E894</f>
        <v>PLN021-T0936465N2C-565</v>
      </c>
      <c r="F734" s="679" t="str">
        <f>'23년(세부_실적)'!F894</f>
        <v>T09</v>
      </c>
      <c r="G734" s="679" t="str">
        <f>'23년(세부_실적)'!G894</f>
        <v>구</v>
      </c>
      <c r="H734" s="679" t="str">
        <f>'23년(세부_실적)'!H894</f>
        <v>SY</v>
      </c>
      <c r="I734" s="677">
        <f>'23년(세부_실적)'!I894</f>
        <v>23.71</v>
      </c>
      <c r="J734" s="681">
        <f>'23년(세부_실적)'!J894</f>
        <v>0</v>
      </c>
      <c r="K734" s="677">
        <f>'23년(세부_실적)'!K894</f>
        <v>23.71</v>
      </c>
      <c r="L734" s="681">
        <f>'23년(세부_실적)'!L894</f>
        <v>0</v>
      </c>
      <c r="M734" s="677">
        <f>'23년(세부_실적)'!M894</f>
        <v>23.71</v>
      </c>
      <c r="N734" s="681">
        <f>'23년(세부_실적)'!N894</f>
        <v>0</v>
      </c>
      <c r="O734" s="677">
        <f>'23년(세부_실적)'!O894</f>
        <v>23.71</v>
      </c>
      <c r="P734" s="681">
        <f>'23년(세부_실적)'!P894</f>
        <v>0</v>
      </c>
      <c r="Q734" s="688">
        <f>'23년(세부_실적)'!Q894</f>
        <v>0</v>
      </c>
      <c r="R734" s="575">
        <f>'23년(세부_실적)'!R894</f>
        <v>0</v>
      </c>
    </row>
    <row r="735" spans="2:18" outlineLevel="1">
      <c r="B735" s="691">
        <f>'23년(세부_실적)'!B895</f>
        <v>0</v>
      </c>
      <c r="C735" s="966" t="str">
        <f>'23년(세부_실적)'!C895</f>
        <v xml:space="preserve">T9 회전소켓 </v>
      </c>
      <c r="D735" s="691" t="str">
        <f>'23년(세부_실적)'!D895</f>
        <v>1200mm, 3K</v>
      </c>
      <c r="E735" s="781" t="str">
        <f>'23년(세부_실적)'!E895</f>
        <v>PLN021-T0917330N2R-562</v>
      </c>
      <c r="F735" s="757" t="str">
        <f>'23년(세부_실적)'!F895</f>
        <v>T09</v>
      </c>
      <c r="G735" s="757" t="str">
        <f>'23년(세부_실적)'!G895</f>
        <v>구</v>
      </c>
      <c r="H735" s="757" t="str">
        <f>'23년(세부_실적)'!H895</f>
        <v>SY</v>
      </c>
      <c r="I735" s="781">
        <f>'23년(세부_실적)'!I895</f>
        <v>9.6199999999999992</v>
      </c>
      <c r="J735" s="782">
        <f>'23년(세부_실적)'!J895</f>
        <v>0</v>
      </c>
      <c r="K735" s="781">
        <f>'23년(세부_실적)'!K895</f>
        <v>9.6199999999999992</v>
      </c>
      <c r="L735" s="782">
        <f>'23년(세부_실적)'!L895</f>
        <v>0</v>
      </c>
      <c r="M735" s="781">
        <f>'23년(세부_실적)'!M895</f>
        <v>9.6199999999999992</v>
      </c>
      <c r="N735" s="782">
        <f>'23년(세부_실적)'!N895</f>
        <v>0</v>
      </c>
      <c r="O735" s="781">
        <f>'23년(세부_실적)'!O895</f>
        <v>9.6199999999999992</v>
      </c>
      <c r="P735" s="782">
        <f>'23년(세부_실적)'!P895</f>
        <v>0</v>
      </c>
      <c r="Q735" s="783">
        <f>'23년(세부_실적)'!Q895</f>
        <v>0</v>
      </c>
      <c r="R735" s="581">
        <f>'23년(세부_실적)'!R895</f>
        <v>0</v>
      </c>
    </row>
    <row r="736" spans="2:18" outlineLevel="1">
      <c r="B736" s="691">
        <f>'23년(세부_실적)'!B896</f>
        <v>0</v>
      </c>
      <c r="C736" s="960">
        <f>'23년(세부_실적)'!C896</f>
        <v>0</v>
      </c>
      <c r="D736" s="691" t="str">
        <f>'23년(세부_실적)'!D896</f>
        <v>1200mm, 3.5K</v>
      </c>
      <c r="E736" s="677" t="str">
        <f>'23년(세부_실적)'!E896</f>
        <v>PLN021-T0917335N2R-562</v>
      </c>
      <c r="F736" s="679" t="str">
        <f>'23년(세부_실적)'!F896</f>
        <v>T09</v>
      </c>
      <c r="G736" s="679" t="str">
        <f>'23년(세부_실적)'!G896</f>
        <v>구</v>
      </c>
      <c r="H736" s="679" t="str">
        <f>'23년(세부_실적)'!H896</f>
        <v>SY</v>
      </c>
      <c r="I736" s="677">
        <f>'23년(세부_실적)'!I896</f>
        <v>9.6199999999999992</v>
      </c>
      <c r="J736" s="681">
        <f>'23년(세부_실적)'!J896</f>
        <v>0</v>
      </c>
      <c r="K736" s="677">
        <f>'23년(세부_실적)'!K896</f>
        <v>9.6199999999999992</v>
      </c>
      <c r="L736" s="681">
        <f>'23년(세부_실적)'!L896</f>
        <v>0</v>
      </c>
      <c r="M736" s="677">
        <f>'23년(세부_실적)'!M896</f>
        <v>9.6199999999999992</v>
      </c>
      <c r="N736" s="681">
        <f>'23년(세부_실적)'!N896</f>
        <v>0</v>
      </c>
      <c r="O736" s="677">
        <f>'23년(세부_실적)'!O896</f>
        <v>9.6199999999999992</v>
      </c>
      <c r="P736" s="681">
        <f>'23년(세부_실적)'!P896</f>
        <v>0</v>
      </c>
      <c r="Q736" s="688">
        <f>'23년(세부_실적)'!Q896</f>
        <v>0</v>
      </c>
      <c r="R736" s="575">
        <f>'23년(세부_실적)'!R896</f>
        <v>0</v>
      </c>
    </row>
    <row r="737" spans="2:18" outlineLevel="1">
      <c r="B737" s="691">
        <f>'23년(세부_실적)'!B897</f>
        <v>0</v>
      </c>
      <c r="C737" s="960">
        <f>'23년(세부_실적)'!C897</f>
        <v>0</v>
      </c>
      <c r="D737" s="691" t="str">
        <f>'23년(세부_실적)'!D897</f>
        <v>1200mm, 4K</v>
      </c>
      <c r="E737" s="677" t="str">
        <f>'23년(세부_실적)'!E897</f>
        <v>PLN021-T0917340N2R-562</v>
      </c>
      <c r="F737" s="679" t="str">
        <f>'23년(세부_실적)'!F897</f>
        <v>T09</v>
      </c>
      <c r="G737" s="679" t="str">
        <f>'23년(세부_실적)'!G897</f>
        <v>구</v>
      </c>
      <c r="H737" s="679" t="str">
        <f>'23년(세부_실적)'!H897</f>
        <v>SY</v>
      </c>
      <c r="I737" s="677">
        <f>'23년(세부_실적)'!I897</f>
        <v>9.6199999999999992</v>
      </c>
      <c r="J737" s="681">
        <f>'23년(세부_실적)'!J897</f>
        <v>0</v>
      </c>
      <c r="K737" s="677">
        <f>'23년(세부_실적)'!K897</f>
        <v>9.6199999999999992</v>
      </c>
      <c r="L737" s="681">
        <f>'23년(세부_실적)'!L897</f>
        <v>0</v>
      </c>
      <c r="M737" s="677">
        <f>'23년(세부_실적)'!M897</f>
        <v>9.6199999999999992</v>
      </c>
      <c r="N737" s="681">
        <f>'23년(세부_실적)'!N897</f>
        <v>0</v>
      </c>
      <c r="O737" s="677">
        <f>'23년(세부_실적)'!O897</f>
        <v>9.6199999999999992</v>
      </c>
      <c r="P737" s="681">
        <f>'23년(세부_실적)'!P897</f>
        <v>0</v>
      </c>
      <c r="Q737" s="688">
        <f>'23년(세부_실적)'!Q897</f>
        <v>0</v>
      </c>
      <c r="R737" s="575">
        <f>'23년(세부_실적)'!R897</f>
        <v>0</v>
      </c>
    </row>
    <row r="738" spans="2:18" outlineLevel="1">
      <c r="B738" s="691">
        <f>'23년(세부_실적)'!B898</f>
        <v>0</v>
      </c>
      <c r="C738" s="960">
        <f>'23년(세부_실적)'!C898</f>
        <v>0</v>
      </c>
      <c r="D738" s="691" t="str">
        <f>'23년(세부_실적)'!D898</f>
        <v>1200mm, 5K</v>
      </c>
      <c r="E738" s="677" t="str">
        <f>'23년(세부_실적)'!E898</f>
        <v>PLN021-T0917350N2R-562</v>
      </c>
      <c r="F738" s="679" t="str">
        <f>'23년(세부_실적)'!F898</f>
        <v>T09</v>
      </c>
      <c r="G738" s="679" t="str">
        <f>'23년(세부_실적)'!G898</f>
        <v>구</v>
      </c>
      <c r="H738" s="679" t="str">
        <f>'23년(세부_실적)'!H898</f>
        <v>SY</v>
      </c>
      <c r="I738" s="677">
        <f>'23년(세부_실적)'!I898</f>
        <v>9.6199999999999992</v>
      </c>
      <c r="J738" s="681">
        <f>'23년(세부_실적)'!J898</f>
        <v>0</v>
      </c>
      <c r="K738" s="677">
        <f>'23년(세부_실적)'!K898</f>
        <v>9.6199999999999992</v>
      </c>
      <c r="L738" s="681">
        <f>'23년(세부_실적)'!L898</f>
        <v>0</v>
      </c>
      <c r="M738" s="677">
        <f>'23년(세부_실적)'!M898</f>
        <v>9.6199999999999992</v>
      </c>
      <c r="N738" s="681">
        <f>'23년(세부_실적)'!N898</f>
        <v>0</v>
      </c>
      <c r="O738" s="677">
        <f>'23년(세부_실적)'!O898</f>
        <v>9.6199999999999992</v>
      </c>
      <c r="P738" s="681">
        <f>'23년(세부_실적)'!P898</f>
        <v>0</v>
      </c>
      <c r="Q738" s="688">
        <f>'23년(세부_실적)'!Q898</f>
        <v>0</v>
      </c>
      <c r="R738" s="575">
        <f>'23년(세부_실적)'!R898</f>
        <v>0</v>
      </c>
    </row>
    <row r="739" spans="2:18" outlineLevel="1">
      <c r="B739" s="691">
        <f>'23년(세부_실적)'!B899</f>
        <v>0</v>
      </c>
      <c r="C739" s="960">
        <f>'23년(세부_실적)'!C899</f>
        <v>0</v>
      </c>
      <c r="D739" s="691" t="str">
        <f>'23년(세부_실적)'!D899</f>
        <v>330mm, 5K</v>
      </c>
      <c r="E739" s="677" t="str">
        <f>'23년(세부_실적)'!E899</f>
        <v>PLN021-T0905630N2R-565</v>
      </c>
      <c r="F739" s="679" t="str">
        <f>'23년(세부_실적)'!F899</f>
        <v>T09</v>
      </c>
      <c r="G739" s="679" t="str">
        <f>'23년(세부_실적)'!G899</f>
        <v>구</v>
      </c>
      <c r="H739" s="679" t="str">
        <f>'23년(세부_실적)'!H899</f>
        <v>SY</v>
      </c>
      <c r="I739" s="677">
        <f>'23년(세부_실적)'!I899</f>
        <v>9.59</v>
      </c>
      <c r="J739" s="681">
        <f>'23년(세부_실적)'!J899</f>
        <v>0</v>
      </c>
      <c r="K739" s="677">
        <f>'23년(세부_실적)'!K899</f>
        <v>9.59</v>
      </c>
      <c r="L739" s="681">
        <f>'23년(세부_실적)'!L899</f>
        <v>0</v>
      </c>
      <c r="M739" s="677">
        <f>'23년(세부_실적)'!M899</f>
        <v>9.59</v>
      </c>
      <c r="N739" s="681">
        <f>'23년(세부_실적)'!N899</f>
        <v>0</v>
      </c>
      <c r="O739" s="677">
        <f>'23년(세부_실적)'!O899</f>
        <v>9.59</v>
      </c>
      <c r="P739" s="681">
        <f>'23년(세부_실적)'!P899</f>
        <v>0</v>
      </c>
      <c r="Q739" s="688">
        <f>'23년(세부_실적)'!Q899</f>
        <v>0</v>
      </c>
      <c r="R739" s="575">
        <f>'23년(세부_실적)'!R899</f>
        <v>0</v>
      </c>
    </row>
    <row r="740" spans="2:18" outlineLevel="1">
      <c r="B740" s="691">
        <f>'23년(세부_실적)'!B922</f>
        <v>0</v>
      </c>
      <c r="C740" s="960">
        <f>'23년(세부_실적)'!C922</f>
        <v>0</v>
      </c>
      <c r="D740" s="691" t="str">
        <f>'23년(세부_실적)'!D922</f>
        <v>600mm, 3K</v>
      </c>
      <c r="E740" s="677" t="str">
        <f>'23년(세부_실적)'!E922</f>
        <v>PLN021-T0908130N2R-562</v>
      </c>
      <c r="F740" s="679" t="str">
        <f>'23년(세부_실적)'!F922</f>
        <v>T09</v>
      </c>
      <c r="G740" s="679" t="str">
        <f>'23년(세부_실적)'!G922</f>
        <v>구</v>
      </c>
      <c r="H740" s="679" t="str">
        <f>'23년(세부_실적)'!H922</f>
        <v>SY</v>
      </c>
      <c r="I740" s="677">
        <f>'23년(세부_실적)'!I922</f>
        <v>8.5</v>
      </c>
      <c r="J740" s="681">
        <f>'23년(세부_실적)'!J922</f>
        <v>0</v>
      </c>
      <c r="K740" s="677">
        <f>'23년(세부_실적)'!K922</f>
        <v>8.5</v>
      </c>
      <c r="L740" s="681">
        <f>'23년(세부_실적)'!L922</f>
        <v>0</v>
      </c>
      <c r="M740" s="677">
        <f>'23년(세부_실적)'!M922</f>
        <v>8.5</v>
      </c>
      <c r="N740" s="681">
        <f>'23년(세부_실적)'!N922</f>
        <v>0</v>
      </c>
      <c r="O740" s="677">
        <f>'23년(세부_실적)'!O922</f>
        <v>8.5</v>
      </c>
      <c r="P740" s="681">
        <f>'23년(세부_실적)'!P922</f>
        <v>0</v>
      </c>
      <c r="Q740" s="688">
        <f>'23년(세부_실적)'!Q922</f>
        <v>0</v>
      </c>
      <c r="R740" s="575">
        <f>'23년(세부_실적)'!R922</f>
        <v>0</v>
      </c>
    </row>
    <row r="741" spans="2:18" outlineLevel="1">
      <c r="B741" s="675">
        <f>'23년(세부_실적)'!B923</f>
        <v>0</v>
      </c>
      <c r="C741" s="960">
        <f>'23년(세부_실적)'!C923</f>
        <v>0</v>
      </c>
      <c r="D741" s="675" t="str">
        <f>'23년(세부_실적)'!D923</f>
        <v>600mm, 3.5K</v>
      </c>
      <c r="E741" s="682" t="str">
        <f>'23년(세부_실적)'!E923</f>
        <v>PLN021-T0908135N2R-562</v>
      </c>
      <c r="F741" s="680" t="str">
        <f>'23년(세부_실적)'!F923</f>
        <v>T09</v>
      </c>
      <c r="G741" s="680" t="str">
        <f>'23년(세부_실적)'!G923</f>
        <v>구</v>
      </c>
      <c r="H741" s="680" t="str">
        <f>'23년(세부_실적)'!H923</f>
        <v>SY</v>
      </c>
      <c r="I741" s="682">
        <f>'23년(세부_실적)'!I923</f>
        <v>8.5</v>
      </c>
      <c r="J741" s="730">
        <f>'23년(세부_실적)'!J923</f>
        <v>0</v>
      </c>
      <c r="K741" s="682">
        <f>'23년(세부_실적)'!K923</f>
        <v>8.5</v>
      </c>
      <c r="L741" s="730">
        <f>'23년(세부_실적)'!L923</f>
        <v>0</v>
      </c>
      <c r="M741" s="682">
        <f>'23년(세부_실적)'!M923</f>
        <v>8.5</v>
      </c>
      <c r="N741" s="730">
        <f>'23년(세부_실적)'!N923</f>
        <v>0</v>
      </c>
      <c r="O741" s="682">
        <f>'23년(세부_실적)'!O923</f>
        <v>8.5</v>
      </c>
      <c r="P741" s="730">
        <f>'23년(세부_실적)'!P923</f>
        <v>0</v>
      </c>
      <c r="Q741" s="683">
        <f>'23년(세부_실적)'!Q923</f>
        <v>0</v>
      </c>
      <c r="R741" s="578">
        <f>'23년(세부_실적)'!R923</f>
        <v>0</v>
      </c>
    </row>
    <row r="742" spans="2:18" outlineLevel="1">
      <c r="B742" s="691">
        <f>'23년(세부_실적)'!B924</f>
        <v>0</v>
      </c>
      <c r="C742" s="960">
        <f>'23년(세부_실적)'!C924</f>
        <v>0</v>
      </c>
      <c r="D742" s="691" t="str">
        <f>'23년(세부_실적)'!D924</f>
        <v>600mm, 4K</v>
      </c>
      <c r="E742" s="677" t="str">
        <f>'23년(세부_실적)'!E924</f>
        <v>PLN021-T0908140N2R-562</v>
      </c>
      <c r="F742" s="679" t="str">
        <f>'23년(세부_실적)'!F924</f>
        <v>T09</v>
      </c>
      <c r="G742" s="679" t="str">
        <f>'23년(세부_실적)'!G924</f>
        <v>구</v>
      </c>
      <c r="H742" s="679" t="str">
        <f>'23년(세부_실적)'!H924</f>
        <v>SY</v>
      </c>
      <c r="I742" s="677">
        <f>'23년(세부_실적)'!I924</f>
        <v>8.5</v>
      </c>
      <c r="J742" s="681">
        <f>'23년(세부_실적)'!J924</f>
        <v>0</v>
      </c>
      <c r="K742" s="677">
        <f>'23년(세부_실적)'!K924</f>
        <v>8.5</v>
      </c>
      <c r="L742" s="681">
        <f>'23년(세부_실적)'!L924</f>
        <v>0</v>
      </c>
      <c r="M742" s="677">
        <f>'23년(세부_실적)'!M924</f>
        <v>8.5</v>
      </c>
      <c r="N742" s="681">
        <f>'23년(세부_실적)'!N924</f>
        <v>0</v>
      </c>
      <c r="O742" s="677">
        <f>'23년(세부_실적)'!O924</f>
        <v>8.5</v>
      </c>
      <c r="P742" s="681">
        <f>'23년(세부_실적)'!P924</f>
        <v>0</v>
      </c>
      <c r="Q742" s="688">
        <f>'23년(세부_실적)'!Q924</f>
        <v>0</v>
      </c>
      <c r="R742" s="575">
        <f>'23년(세부_실적)'!R924</f>
        <v>0</v>
      </c>
    </row>
    <row r="743" spans="2:18" outlineLevel="1">
      <c r="B743" s="691">
        <f>'23년(세부_실적)'!B925</f>
        <v>0</v>
      </c>
      <c r="C743" s="960">
        <f>'23년(세부_실적)'!C925</f>
        <v>0</v>
      </c>
      <c r="D743" s="691" t="str">
        <f>'23년(세부_실적)'!D925</f>
        <v>600mm, 5K</v>
      </c>
      <c r="E743" s="677" t="str">
        <f>'23년(세부_실적)'!E925</f>
        <v>PLN021-T0908150N2R-562</v>
      </c>
      <c r="F743" s="679" t="str">
        <f>'23년(세부_실적)'!F925</f>
        <v>T09</v>
      </c>
      <c r="G743" s="679" t="str">
        <f>'23년(세부_실적)'!G925</f>
        <v>구</v>
      </c>
      <c r="H743" s="679" t="str">
        <f>'23년(세부_실적)'!H925</f>
        <v>SY</v>
      </c>
      <c r="I743" s="677">
        <f>'23년(세부_실적)'!I925</f>
        <v>8.5</v>
      </c>
      <c r="J743" s="681">
        <f>'23년(세부_실적)'!J925</f>
        <v>0</v>
      </c>
      <c r="K743" s="677">
        <f>'23년(세부_실적)'!K925</f>
        <v>8.5</v>
      </c>
      <c r="L743" s="681">
        <f>'23년(세부_실적)'!L925</f>
        <v>0</v>
      </c>
      <c r="M743" s="677">
        <f>'23년(세부_실적)'!M925</f>
        <v>8.5</v>
      </c>
      <c r="N743" s="681">
        <f>'23년(세부_실적)'!N925</f>
        <v>0</v>
      </c>
      <c r="O743" s="677">
        <f>'23년(세부_실적)'!O925</f>
        <v>8.5</v>
      </c>
      <c r="P743" s="681">
        <f>'23년(세부_실적)'!P925</f>
        <v>0</v>
      </c>
      <c r="Q743" s="688">
        <f>'23년(세부_실적)'!Q925</f>
        <v>0</v>
      </c>
      <c r="R743" s="575">
        <f>'23년(세부_실적)'!R925</f>
        <v>0</v>
      </c>
    </row>
    <row r="744" spans="2:18" outlineLevel="1">
      <c r="B744" s="691">
        <f>'23년(세부_실적)'!B926</f>
        <v>0</v>
      </c>
      <c r="C744" s="960">
        <f>'23년(세부_실적)'!C926</f>
        <v>0</v>
      </c>
      <c r="D744" s="691" t="str">
        <f>'23년(세부_실적)'!D926</f>
        <v>600mm, 6.5K</v>
      </c>
      <c r="E744" s="682" t="str">
        <f>'23년(세부_실적)'!E926</f>
        <v>PLN021-T0908165N2R-562</v>
      </c>
      <c r="F744" s="679" t="str">
        <f>'23년(세부_실적)'!F926</f>
        <v>T09</v>
      </c>
      <c r="G744" s="679" t="str">
        <f>'23년(세부_실적)'!G926</f>
        <v>구</v>
      </c>
      <c r="H744" s="679" t="str">
        <f>'23년(세부_실적)'!H926</f>
        <v>SY</v>
      </c>
      <c r="I744" s="677">
        <f>'23년(세부_실적)'!I926</f>
        <v>8.5</v>
      </c>
      <c r="J744" s="681">
        <f>'23년(세부_실적)'!J926</f>
        <v>0</v>
      </c>
      <c r="K744" s="677">
        <f>'23년(세부_실적)'!K926</f>
        <v>8.5</v>
      </c>
      <c r="L744" s="681">
        <f>'23년(세부_실적)'!L926</f>
        <v>0</v>
      </c>
      <c r="M744" s="677">
        <f>'23년(세부_실적)'!M926</f>
        <v>8.5</v>
      </c>
      <c r="N744" s="681">
        <f>'23년(세부_실적)'!N926</f>
        <v>0</v>
      </c>
      <c r="O744" s="677">
        <f>'23년(세부_실적)'!O926</f>
        <v>8.5</v>
      </c>
      <c r="P744" s="681">
        <f>'23년(세부_실적)'!P926</f>
        <v>0</v>
      </c>
      <c r="Q744" s="688">
        <f>'23년(세부_실적)'!Q926</f>
        <v>0</v>
      </c>
      <c r="R744" s="575">
        <f>'23년(세부_실적)'!R926</f>
        <v>0</v>
      </c>
    </row>
    <row r="745" spans="2:18" outlineLevel="1">
      <c r="B745" s="691">
        <f>'23년(세부_실적)'!B902</f>
        <v>0</v>
      </c>
      <c r="C745" s="960">
        <f>'23년(세부_실적)'!C902</f>
        <v>0</v>
      </c>
      <c r="D745" s="691" t="str">
        <f>'23년(세부_실적)'!D902</f>
        <v>436mm, 5K</v>
      </c>
      <c r="E745" s="682" t="str">
        <f>'23년(세부_실적)'!E902</f>
        <v>PLN021-T0905750N2R-565</v>
      </c>
      <c r="F745" s="679" t="str">
        <f>'23년(세부_실적)'!F902</f>
        <v>T09</v>
      </c>
      <c r="G745" s="679" t="str">
        <f>'23년(세부_실적)'!G902</f>
        <v>구</v>
      </c>
      <c r="H745" s="679" t="str">
        <f>'23년(세부_실적)'!H902</f>
        <v>SY</v>
      </c>
      <c r="I745" s="677">
        <f>'23년(세부_실적)'!I902</f>
        <v>7.25</v>
      </c>
      <c r="J745" s="681">
        <f>'23년(세부_실적)'!J902</f>
        <v>0</v>
      </c>
      <c r="K745" s="677">
        <f>'23년(세부_실적)'!K902</f>
        <v>7.25</v>
      </c>
      <c r="L745" s="681">
        <f>'23년(세부_실적)'!L902</f>
        <v>0</v>
      </c>
      <c r="M745" s="677">
        <f>'23년(세부_실적)'!M902</f>
        <v>7.25</v>
      </c>
      <c r="N745" s="681">
        <f>'23년(세부_실적)'!N902</f>
        <v>0</v>
      </c>
      <c r="O745" s="677">
        <f>'23년(세부_실적)'!O902</f>
        <v>7.25</v>
      </c>
      <c r="P745" s="681">
        <f>'23년(세부_실적)'!P902</f>
        <v>0</v>
      </c>
      <c r="Q745" s="688">
        <f>'23년(세부_실적)'!Q902</f>
        <v>0</v>
      </c>
      <c r="R745" s="575">
        <f>'23년(세부_실적)'!R902</f>
        <v>0</v>
      </c>
    </row>
    <row r="746" spans="2:18" outlineLevel="1">
      <c r="B746" s="691">
        <f>'23년(세부_실적)'!B903</f>
        <v>0</v>
      </c>
      <c r="C746" s="960">
        <f>'23년(세부_실적)'!C903</f>
        <v>0</v>
      </c>
      <c r="D746" s="691" t="str">
        <f>'23년(세부_실적)'!D903</f>
        <v>580mm, 3K</v>
      </c>
      <c r="E746" s="682" t="str">
        <f>'23년(세부_실적)'!E903</f>
        <v>PLN021-T0907130N2R-565</v>
      </c>
      <c r="F746" s="679" t="str">
        <f>'23년(세부_실적)'!F903</f>
        <v>T09</v>
      </c>
      <c r="G746" s="679" t="str">
        <f>'23년(세부_실적)'!G903</f>
        <v>구</v>
      </c>
      <c r="H746" s="679" t="str">
        <f>'23년(세부_실적)'!H903</f>
        <v>SY</v>
      </c>
      <c r="I746" s="677">
        <f>'23년(세부_실적)'!I903</f>
        <v>8.6199999999999992</v>
      </c>
      <c r="J746" s="681">
        <f>'23년(세부_실적)'!J903</f>
        <v>0</v>
      </c>
      <c r="K746" s="677">
        <f>'23년(세부_실적)'!K903</f>
        <v>8.6199999999999992</v>
      </c>
      <c r="L746" s="681">
        <f>'23년(세부_실적)'!L903</f>
        <v>0</v>
      </c>
      <c r="M746" s="677">
        <f>'23년(세부_실적)'!M903</f>
        <v>8.6199999999999992</v>
      </c>
      <c r="N746" s="681">
        <f>'23년(세부_실적)'!N903</f>
        <v>0</v>
      </c>
      <c r="O746" s="677">
        <f>'23년(세부_실적)'!O903</f>
        <v>8.6199999999999992</v>
      </c>
      <c r="P746" s="681">
        <f>'23년(세부_실적)'!P903</f>
        <v>0</v>
      </c>
      <c r="Q746" s="688">
        <f>'23년(세부_실적)'!Q903</f>
        <v>0</v>
      </c>
      <c r="R746" s="575">
        <f>'23년(세부_실적)'!R903</f>
        <v>0</v>
      </c>
    </row>
    <row r="747" spans="2:18" outlineLevel="1">
      <c r="B747" s="691">
        <f>'23년(세부_실적)'!B904</f>
        <v>0</v>
      </c>
      <c r="C747" s="960">
        <f>'23년(세부_실적)'!C904</f>
        <v>0</v>
      </c>
      <c r="D747" s="691" t="str">
        <f>'23년(세부_실적)'!D904</f>
        <v>580mm, 3K</v>
      </c>
      <c r="E747" s="682" t="str">
        <f>'23년(세부_실적)'!E904</f>
        <v>PLN021-T0907130N2R-564B</v>
      </c>
      <c r="F747" s="679" t="str">
        <f>'23년(세부_실적)'!F904</f>
        <v>T09</v>
      </c>
      <c r="G747" s="679" t="str">
        <f>'23년(세부_실적)'!G904</f>
        <v>구</v>
      </c>
      <c r="H747" s="679" t="str">
        <f>'23년(세부_실적)'!H904</f>
        <v>SY</v>
      </c>
      <c r="I747" s="677">
        <f>'23년(세부_실적)'!I904</f>
        <v>7.86</v>
      </c>
      <c r="J747" s="681">
        <f>'23년(세부_실적)'!J904</f>
        <v>0</v>
      </c>
      <c r="K747" s="677">
        <f>'23년(세부_실적)'!K904</f>
        <v>7.86</v>
      </c>
      <c r="L747" s="681">
        <f>'23년(세부_실적)'!L904</f>
        <v>0</v>
      </c>
      <c r="M747" s="677">
        <f>'23년(세부_실적)'!M904</f>
        <v>7.86</v>
      </c>
      <c r="N747" s="681">
        <f>'23년(세부_실적)'!N904</f>
        <v>0</v>
      </c>
      <c r="O747" s="677">
        <f>'23년(세부_실적)'!O904</f>
        <v>7.86</v>
      </c>
      <c r="P747" s="681">
        <f>'23년(세부_실적)'!P904</f>
        <v>0</v>
      </c>
      <c r="Q747" s="688">
        <f>'23년(세부_실적)'!Q904</f>
        <v>0</v>
      </c>
      <c r="R747" s="575">
        <f>'23년(세부_실적)'!R904</f>
        <v>0</v>
      </c>
    </row>
    <row r="748" spans="2:18" outlineLevel="1">
      <c r="B748" s="691">
        <f>'23년(세부_실적)'!B905</f>
        <v>0</v>
      </c>
      <c r="C748" s="960">
        <f>'23년(세부_실적)'!C905</f>
        <v>0</v>
      </c>
      <c r="D748" s="691" t="str">
        <f>'23년(세부_실적)'!D905</f>
        <v>580mm, 4K</v>
      </c>
      <c r="E748" s="682" t="str">
        <f>'23년(세부_실적)'!E905</f>
        <v>PLN021-T0907140N2R-565</v>
      </c>
      <c r="F748" s="679" t="str">
        <f>'23년(세부_실적)'!F905</f>
        <v>T09</v>
      </c>
      <c r="G748" s="679" t="str">
        <f>'23년(세부_실적)'!G905</f>
        <v>구</v>
      </c>
      <c r="H748" s="679" t="str">
        <f>'23년(세부_실적)'!H905</f>
        <v>SY</v>
      </c>
      <c r="I748" s="677">
        <f>'23년(세부_실적)'!I905</f>
        <v>8.6199999999999992</v>
      </c>
      <c r="J748" s="681">
        <f>'23년(세부_실적)'!J905</f>
        <v>0</v>
      </c>
      <c r="K748" s="677">
        <f>'23년(세부_실적)'!K905</f>
        <v>8.6199999999999992</v>
      </c>
      <c r="L748" s="681">
        <f>'23년(세부_실적)'!L905</f>
        <v>0</v>
      </c>
      <c r="M748" s="677">
        <f>'23년(세부_실적)'!M905</f>
        <v>8.6199999999999992</v>
      </c>
      <c r="N748" s="681">
        <f>'23년(세부_실적)'!N905</f>
        <v>0</v>
      </c>
      <c r="O748" s="677">
        <f>'23년(세부_실적)'!O905</f>
        <v>8.6199999999999992</v>
      </c>
      <c r="P748" s="681">
        <f>'23년(세부_실적)'!P905</f>
        <v>0</v>
      </c>
      <c r="Q748" s="688">
        <f>'23년(세부_실적)'!Q905</f>
        <v>0</v>
      </c>
      <c r="R748" s="575">
        <f>'23년(세부_실적)'!R905</f>
        <v>0</v>
      </c>
    </row>
    <row r="749" spans="2:18" outlineLevel="1">
      <c r="B749" s="691" t="e">
        <f>'23년(세부_실적)'!#REF!</f>
        <v>#REF!</v>
      </c>
      <c r="C749" s="960" t="e">
        <f>'23년(세부_실적)'!#REF!</f>
        <v>#REF!</v>
      </c>
      <c r="D749" s="691" t="e">
        <f>'23년(세부_실적)'!#REF!</f>
        <v>#REF!</v>
      </c>
      <c r="E749" s="682" t="e">
        <f>'23년(세부_실적)'!#REF!</f>
        <v>#REF!</v>
      </c>
      <c r="F749" s="679" t="e">
        <f>'23년(세부_실적)'!#REF!</f>
        <v>#REF!</v>
      </c>
      <c r="G749" s="679" t="e">
        <f>'23년(세부_실적)'!#REF!</f>
        <v>#REF!</v>
      </c>
      <c r="H749" s="679" t="e">
        <f>'23년(세부_실적)'!#REF!</f>
        <v>#REF!</v>
      </c>
      <c r="I749" s="677" t="e">
        <f>'23년(세부_실적)'!#REF!</f>
        <v>#REF!</v>
      </c>
      <c r="J749" s="681" t="e">
        <f>'23년(세부_실적)'!#REF!</f>
        <v>#REF!</v>
      </c>
      <c r="K749" s="677" t="e">
        <f>'23년(세부_실적)'!#REF!</f>
        <v>#REF!</v>
      </c>
      <c r="L749" s="681" t="e">
        <f>'23년(세부_실적)'!#REF!</f>
        <v>#REF!</v>
      </c>
      <c r="M749" s="677" t="e">
        <f>'23년(세부_실적)'!#REF!</f>
        <v>#REF!</v>
      </c>
      <c r="N749" s="681" t="e">
        <f>'23년(세부_실적)'!#REF!</f>
        <v>#REF!</v>
      </c>
      <c r="O749" s="677" t="e">
        <f>'23년(세부_실적)'!#REF!</f>
        <v>#REF!</v>
      </c>
      <c r="P749" s="681" t="e">
        <f>'23년(세부_실적)'!#REF!</f>
        <v>#REF!</v>
      </c>
      <c r="Q749" s="688" t="e">
        <f>'23년(세부_실적)'!#REF!</f>
        <v>#REF!</v>
      </c>
      <c r="R749" s="575" t="e">
        <f>'23년(세부_실적)'!#REF!</f>
        <v>#REF!</v>
      </c>
    </row>
    <row r="750" spans="2:18" outlineLevel="1">
      <c r="B750" s="691" t="e">
        <f>'23년(세부_실적)'!#REF!</f>
        <v>#REF!</v>
      </c>
      <c r="C750" s="960" t="e">
        <f>'23년(세부_실적)'!#REF!</f>
        <v>#REF!</v>
      </c>
      <c r="D750" s="691" t="e">
        <f>'23년(세부_실적)'!#REF!</f>
        <v>#REF!</v>
      </c>
      <c r="E750" s="682" t="e">
        <f>'23년(세부_실적)'!#REF!</f>
        <v>#REF!</v>
      </c>
      <c r="F750" s="679" t="e">
        <f>'23년(세부_실적)'!#REF!</f>
        <v>#REF!</v>
      </c>
      <c r="G750" s="679" t="e">
        <f>'23년(세부_실적)'!#REF!</f>
        <v>#REF!</v>
      </c>
      <c r="H750" s="679" t="e">
        <f>'23년(세부_실적)'!#REF!</f>
        <v>#REF!</v>
      </c>
      <c r="I750" s="677" t="e">
        <f>'23년(세부_실적)'!#REF!</f>
        <v>#REF!</v>
      </c>
      <c r="J750" s="681" t="e">
        <f>'23년(세부_실적)'!#REF!</f>
        <v>#REF!</v>
      </c>
      <c r="K750" s="677" t="e">
        <f>'23년(세부_실적)'!#REF!</f>
        <v>#REF!</v>
      </c>
      <c r="L750" s="681" t="e">
        <f>'23년(세부_실적)'!#REF!</f>
        <v>#REF!</v>
      </c>
      <c r="M750" s="677" t="e">
        <f>'23년(세부_실적)'!#REF!</f>
        <v>#REF!</v>
      </c>
      <c r="N750" s="681" t="e">
        <f>'23년(세부_실적)'!#REF!</f>
        <v>#REF!</v>
      </c>
      <c r="O750" s="677" t="e">
        <f>'23년(세부_실적)'!#REF!</f>
        <v>#REF!</v>
      </c>
      <c r="P750" s="681" t="e">
        <f>'23년(세부_실적)'!#REF!</f>
        <v>#REF!</v>
      </c>
      <c r="Q750" s="688" t="e">
        <f>'23년(세부_실적)'!#REF!</f>
        <v>#REF!</v>
      </c>
      <c r="R750" s="575" t="e">
        <f>'23년(세부_실적)'!#REF!</f>
        <v>#REF!</v>
      </c>
    </row>
    <row r="751" spans="2:18" outlineLevel="1">
      <c r="B751" s="691">
        <f>'23년(세부_실적)'!B906</f>
        <v>0</v>
      </c>
      <c r="C751" s="960">
        <f>'23년(세부_실적)'!C906</f>
        <v>0</v>
      </c>
      <c r="D751" s="691" t="str">
        <f>'23년(세부_실적)'!D906</f>
        <v>580mm, 5K</v>
      </c>
      <c r="E751" s="682" t="str">
        <f>'23년(세부_실적)'!E906</f>
        <v>PLN021-T0907150N2R-563</v>
      </c>
      <c r="F751" s="679" t="str">
        <f>'23년(세부_실적)'!F906</f>
        <v>T09</v>
      </c>
      <c r="G751" s="679" t="str">
        <f>'23년(세부_실적)'!G906</f>
        <v>구</v>
      </c>
      <c r="H751" s="679" t="str">
        <f>'23년(세부_실적)'!H906</f>
        <v>SY</v>
      </c>
      <c r="I751" s="677">
        <f>'23년(세부_실적)'!I906</f>
        <v>8.5</v>
      </c>
      <c r="J751" s="681">
        <f>'23년(세부_실적)'!J906</f>
        <v>0</v>
      </c>
      <c r="K751" s="677">
        <f>'23년(세부_실적)'!K906</f>
        <v>8.5</v>
      </c>
      <c r="L751" s="681">
        <f>'23년(세부_실적)'!L906</f>
        <v>0</v>
      </c>
      <c r="M751" s="682">
        <f>'23년(세부_실적)'!M906</f>
        <v>8.5</v>
      </c>
      <c r="N751" s="681">
        <f>'23년(세부_실적)'!N906</f>
        <v>0</v>
      </c>
      <c r="O751" s="682">
        <f>'23년(세부_실적)'!O906</f>
        <v>8.5</v>
      </c>
      <c r="P751" s="681">
        <f>'23년(세부_실적)'!P906</f>
        <v>0</v>
      </c>
      <c r="Q751" s="688">
        <f>'23년(세부_실적)'!Q906</f>
        <v>0</v>
      </c>
      <c r="R751" s="575">
        <f>'23년(세부_실적)'!R906</f>
        <v>0</v>
      </c>
    </row>
    <row r="752" spans="2:18" outlineLevel="1">
      <c r="B752" s="691">
        <f>'23년(세부_실적)'!B907</f>
        <v>0</v>
      </c>
      <c r="C752" s="960">
        <f>'23년(세부_실적)'!C907</f>
        <v>0</v>
      </c>
      <c r="D752" s="691" t="str">
        <f>'23년(세부_실적)'!D907</f>
        <v>580mm, 5K</v>
      </c>
      <c r="E752" s="682" t="str">
        <f>'23년(세부_실적)'!E907</f>
        <v>PLN021-T0907150N2R-563B</v>
      </c>
      <c r="F752" s="679" t="str">
        <f>'23년(세부_실적)'!F907</f>
        <v>T09</v>
      </c>
      <c r="G752" s="679" t="str">
        <f>'23년(세부_실적)'!G907</f>
        <v>구</v>
      </c>
      <c r="H752" s="679" t="str">
        <f>'23년(세부_실적)'!H907</f>
        <v>SY</v>
      </c>
      <c r="I752" s="677">
        <f>'23년(세부_실적)'!I907</f>
        <v>7.96</v>
      </c>
      <c r="J752" s="681">
        <f>'23년(세부_실적)'!J907</f>
        <v>0</v>
      </c>
      <c r="K752" s="677">
        <f>'23년(세부_실적)'!K907</f>
        <v>7.96</v>
      </c>
      <c r="L752" s="681">
        <f>'23년(세부_실적)'!L907</f>
        <v>0</v>
      </c>
      <c r="M752" s="677">
        <f>'23년(세부_실적)'!M907</f>
        <v>7.96</v>
      </c>
      <c r="N752" s="681">
        <f>'23년(세부_실적)'!N907</f>
        <v>0</v>
      </c>
      <c r="O752" s="677">
        <f>'23년(세부_실적)'!O907</f>
        <v>7.96</v>
      </c>
      <c r="P752" s="681">
        <f>'23년(세부_실적)'!P907</f>
        <v>0</v>
      </c>
      <c r="Q752" s="688">
        <f>'23년(세부_실적)'!Q907</f>
        <v>0</v>
      </c>
      <c r="R752" s="575">
        <f>'23년(세부_실적)'!R907</f>
        <v>0</v>
      </c>
    </row>
    <row r="753" spans="2:18" outlineLevel="1">
      <c r="B753" s="691">
        <f>'23년(세부_실적)'!B908</f>
        <v>0</v>
      </c>
      <c r="C753" s="960">
        <f>'23년(세부_실적)'!C908</f>
        <v>0</v>
      </c>
      <c r="D753" s="691" t="str">
        <f>'23년(세부_실적)'!D908</f>
        <v>580mm, 5K</v>
      </c>
      <c r="E753" s="682" t="str">
        <f>'23년(세부_실적)'!E908</f>
        <v>PLN021-T0907150N2R-564</v>
      </c>
      <c r="F753" s="679" t="str">
        <f>'23년(세부_실적)'!F908</f>
        <v>T09</v>
      </c>
      <c r="G753" s="679" t="str">
        <f>'23년(세부_실적)'!G908</f>
        <v>구</v>
      </c>
      <c r="H753" s="679" t="str">
        <f>'23년(세부_실적)'!H908</f>
        <v>SY</v>
      </c>
      <c r="I753" s="677">
        <f>'23년(세부_실적)'!I908</f>
        <v>7.86</v>
      </c>
      <c r="J753" s="681">
        <f>'23년(세부_실적)'!J908</f>
        <v>0</v>
      </c>
      <c r="K753" s="677">
        <f>'23년(세부_실적)'!K908</f>
        <v>7.86</v>
      </c>
      <c r="L753" s="681">
        <f>'23년(세부_실적)'!L908</f>
        <v>0</v>
      </c>
      <c r="M753" s="677">
        <f>'23년(세부_실적)'!M908</f>
        <v>7.86</v>
      </c>
      <c r="N753" s="681">
        <f>'23년(세부_실적)'!N908</f>
        <v>0</v>
      </c>
      <c r="O753" s="677">
        <f>'23년(세부_실적)'!O908</f>
        <v>7.86</v>
      </c>
      <c r="P753" s="681">
        <f>'23년(세부_실적)'!P908</f>
        <v>0</v>
      </c>
      <c r="Q753" s="688">
        <f>'23년(세부_실적)'!Q908</f>
        <v>0</v>
      </c>
      <c r="R753" s="575">
        <f>'23년(세부_실적)'!R908</f>
        <v>0</v>
      </c>
    </row>
    <row r="754" spans="2:18" outlineLevel="1">
      <c r="B754" s="691">
        <f>'23년(세부_실적)'!B909</f>
        <v>0</v>
      </c>
      <c r="C754" s="960">
        <f>'23년(세부_실적)'!C909</f>
        <v>0</v>
      </c>
      <c r="D754" s="691" t="str">
        <f>'23년(세부_실적)'!D909</f>
        <v>580mm, 5K</v>
      </c>
      <c r="E754" s="682" t="str">
        <f>'23년(세부_실적)'!E909</f>
        <v>PLN021-T0907150N2R-564B</v>
      </c>
      <c r="F754" s="679" t="str">
        <f>'23년(세부_실적)'!F909</f>
        <v>T09</v>
      </c>
      <c r="G754" s="679" t="str">
        <f>'23년(세부_실적)'!G909</f>
        <v>구</v>
      </c>
      <c r="H754" s="679" t="str">
        <f>'23년(세부_실적)'!H909</f>
        <v>SY</v>
      </c>
      <c r="I754" s="677">
        <f>'23년(세부_실적)'!I909</f>
        <v>7.86</v>
      </c>
      <c r="J754" s="681">
        <f>'23년(세부_실적)'!J909</f>
        <v>0</v>
      </c>
      <c r="K754" s="677">
        <f>'23년(세부_실적)'!K909</f>
        <v>7.86</v>
      </c>
      <c r="L754" s="681">
        <f>'23년(세부_실적)'!L909</f>
        <v>0</v>
      </c>
      <c r="M754" s="677">
        <f>'23년(세부_실적)'!M909</f>
        <v>7.86</v>
      </c>
      <c r="N754" s="681">
        <f>'23년(세부_실적)'!N909</f>
        <v>0</v>
      </c>
      <c r="O754" s="677">
        <f>'23년(세부_실적)'!O909</f>
        <v>7.86</v>
      </c>
      <c r="P754" s="681">
        <f>'23년(세부_실적)'!P909</f>
        <v>0</v>
      </c>
      <c r="Q754" s="688">
        <f>'23년(세부_실적)'!Q909</f>
        <v>0</v>
      </c>
      <c r="R754" s="575">
        <f>'23년(세부_실적)'!R909</f>
        <v>0</v>
      </c>
    </row>
    <row r="755" spans="2:18" outlineLevel="1">
      <c r="B755" s="691">
        <f>'23년(세부_실적)'!B910</f>
        <v>0</v>
      </c>
      <c r="C755" s="691">
        <f>'23년(세부_실적)'!C910</f>
        <v>0</v>
      </c>
      <c r="D755" s="691" t="str">
        <f>'23년(세부_실적)'!D910</f>
        <v>580mm, 5K</v>
      </c>
      <c r="E755" s="677" t="str">
        <f>'23년(세부_실적)'!E910</f>
        <v>PLN021-T0907150N2R-565</v>
      </c>
      <c r="F755" s="679" t="str">
        <f>'23년(세부_실적)'!F910</f>
        <v>T09</v>
      </c>
      <c r="G755" s="679" t="str">
        <f>'23년(세부_실적)'!G910</f>
        <v>구</v>
      </c>
      <c r="H755" s="679" t="str">
        <f>'23년(세부_실적)'!H910</f>
        <v>SY</v>
      </c>
      <c r="I755" s="677">
        <f>'23년(세부_실적)'!I910</f>
        <v>8.7100000000000009</v>
      </c>
      <c r="J755" s="734">
        <f>'23년(세부_실적)'!J910</f>
        <v>0</v>
      </c>
      <c r="K755" s="677">
        <f>'23년(세부_실적)'!K910</f>
        <v>8.7100000000000009</v>
      </c>
      <c r="L755" s="681">
        <f>'23년(세부_실적)'!L910</f>
        <v>0</v>
      </c>
      <c r="M755" s="677">
        <f>'23년(세부_실적)'!M910</f>
        <v>8.7100000000000009</v>
      </c>
      <c r="N755" s="681">
        <f>'23년(세부_실적)'!N910</f>
        <v>0</v>
      </c>
      <c r="O755" s="677">
        <f>'23년(세부_실적)'!O910</f>
        <v>8.7100000000000009</v>
      </c>
      <c r="P755" s="734">
        <f>'23년(세부_실적)'!P910</f>
        <v>0</v>
      </c>
      <c r="Q755" s="688">
        <f>'23년(세부_실적)'!Q910</f>
        <v>15.2</v>
      </c>
      <c r="R755" s="575">
        <f>'23년(세부_실적)'!R910</f>
        <v>172.72926424000002</v>
      </c>
    </row>
    <row r="756" spans="2:18" outlineLevel="1">
      <c r="B756" s="691">
        <f>'23년(세부_실적)'!B911</f>
        <v>0</v>
      </c>
      <c r="C756" s="960">
        <f>'23년(세부_실적)'!C911</f>
        <v>0</v>
      </c>
      <c r="D756" s="691" t="str">
        <f>'23년(세부_실적)'!D911</f>
        <v>580mm, 6.5K</v>
      </c>
      <c r="E756" s="682" t="str">
        <f>'23년(세부_실적)'!E911</f>
        <v>PLN021-T0907165N2R-563</v>
      </c>
      <c r="F756" s="679" t="str">
        <f>'23년(세부_실적)'!F911</f>
        <v>T09</v>
      </c>
      <c r="G756" s="679" t="str">
        <f>'23년(세부_실적)'!G911</f>
        <v>구</v>
      </c>
      <c r="H756" s="679" t="str">
        <f>'23년(세부_실적)'!H911</f>
        <v>SY</v>
      </c>
      <c r="I756" s="677">
        <f>'23년(세부_실적)'!I911</f>
        <v>8.5</v>
      </c>
      <c r="J756" s="681">
        <f>'23년(세부_실적)'!J911</f>
        <v>0</v>
      </c>
      <c r="K756" s="677">
        <f>'23년(세부_실적)'!K911</f>
        <v>8.5</v>
      </c>
      <c r="L756" s="681">
        <f>'23년(세부_실적)'!L911</f>
        <v>0</v>
      </c>
      <c r="M756" s="677">
        <f>'23년(세부_실적)'!M911</f>
        <v>8.5</v>
      </c>
      <c r="N756" s="681">
        <f>'23년(세부_실적)'!N911</f>
        <v>0</v>
      </c>
      <c r="O756" s="677">
        <f>'23년(세부_실적)'!O911</f>
        <v>8.5</v>
      </c>
      <c r="P756" s="681">
        <f>'23년(세부_실적)'!P911</f>
        <v>0</v>
      </c>
      <c r="Q756" s="688">
        <f>'23년(세부_실적)'!Q911</f>
        <v>0</v>
      </c>
      <c r="R756" s="575">
        <f>'23년(세부_실적)'!R911</f>
        <v>0</v>
      </c>
    </row>
    <row r="757" spans="2:18" outlineLevel="1">
      <c r="B757" s="691">
        <f>'23년(세부_실적)'!B912</f>
        <v>0</v>
      </c>
      <c r="C757" s="960">
        <f>'23년(세부_실적)'!C912</f>
        <v>0</v>
      </c>
      <c r="D757" s="691" t="str">
        <f>'23년(세부_실적)'!D912</f>
        <v>580mm, 6.5K</v>
      </c>
      <c r="E757" s="682" t="str">
        <f>'23년(세부_실적)'!E912</f>
        <v>PLN021-T0907165N2R-564</v>
      </c>
      <c r="F757" s="679" t="str">
        <f>'23년(세부_실적)'!F912</f>
        <v>T09</v>
      </c>
      <c r="G757" s="679" t="str">
        <f>'23년(세부_실적)'!G912</f>
        <v>구</v>
      </c>
      <c r="H757" s="679" t="str">
        <f>'23년(세부_실적)'!H912</f>
        <v>SY</v>
      </c>
      <c r="I757" s="677">
        <f>'23년(세부_실적)'!I912</f>
        <v>7.86</v>
      </c>
      <c r="J757" s="681">
        <f>'23년(세부_실적)'!J912</f>
        <v>0</v>
      </c>
      <c r="K757" s="677">
        <f>'23년(세부_실적)'!K912</f>
        <v>7.86</v>
      </c>
      <c r="L757" s="681">
        <f>'23년(세부_실적)'!L912</f>
        <v>0</v>
      </c>
      <c r="M757" s="677">
        <f>'23년(세부_실적)'!M912</f>
        <v>7.86</v>
      </c>
      <c r="N757" s="681">
        <f>'23년(세부_실적)'!N912</f>
        <v>0</v>
      </c>
      <c r="O757" s="677">
        <f>'23년(세부_실적)'!O912</f>
        <v>7.86</v>
      </c>
      <c r="P757" s="681">
        <f>'23년(세부_실적)'!P912</f>
        <v>0</v>
      </c>
      <c r="Q757" s="688">
        <f>'23년(세부_실적)'!Q912</f>
        <v>0</v>
      </c>
      <c r="R757" s="575">
        <f>'23년(세부_실적)'!R912</f>
        <v>0</v>
      </c>
    </row>
    <row r="758" spans="2:18" outlineLevel="1">
      <c r="B758" s="691">
        <f>'23년(세부_실적)'!B913</f>
        <v>0</v>
      </c>
      <c r="C758" s="960">
        <f>'23년(세부_실적)'!C913</f>
        <v>0</v>
      </c>
      <c r="D758" s="691" t="str">
        <f>'23년(세부_실적)'!D913</f>
        <v>580mm, 6.5K</v>
      </c>
      <c r="E758" s="682" t="str">
        <f>'23년(세부_실적)'!E913</f>
        <v>PLN021-T0907165N2R-565</v>
      </c>
      <c r="F758" s="679" t="str">
        <f>'23년(세부_실적)'!F913</f>
        <v>T09</v>
      </c>
      <c r="G758" s="679" t="str">
        <f>'23년(세부_실적)'!G913</f>
        <v>구</v>
      </c>
      <c r="H758" s="679" t="str">
        <f>'23년(세부_실적)'!H913</f>
        <v>SY</v>
      </c>
      <c r="I758" s="677">
        <f>'23년(세부_실적)'!I913</f>
        <v>8.6199999999999992</v>
      </c>
      <c r="J758" s="681">
        <f>'23년(세부_실적)'!J913</f>
        <v>0</v>
      </c>
      <c r="K758" s="677">
        <f>'23년(세부_실적)'!K913</f>
        <v>8.6199999999999992</v>
      </c>
      <c r="L758" s="681">
        <f>'23년(세부_실적)'!L913</f>
        <v>0</v>
      </c>
      <c r="M758" s="677">
        <f>'23년(세부_실적)'!M913</f>
        <v>8.6199999999999992</v>
      </c>
      <c r="N758" s="681">
        <f>'23년(세부_실적)'!N913</f>
        <v>0</v>
      </c>
      <c r="O758" s="677">
        <f>'23년(세부_실적)'!O913</f>
        <v>8.6199999999999992</v>
      </c>
      <c r="P758" s="681">
        <f>'23년(세부_실적)'!P913</f>
        <v>0</v>
      </c>
      <c r="Q758" s="688">
        <f>'23년(세부_실적)'!Q913</f>
        <v>0</v>
      </c>
      <c r="R758" s="575">
        <f>'23년(세부_실적)'!R913</f>
        <v>0</v>
      </c>
    </row>
    <row r="759" spans="2:18" outlineLevel="1">
      <c r="B759" s="691" t="e">
        <f>'23년(세부_실적)'!#REF!</f>
        <v>#REF!</v>
      </c>
      <c r="C759" s="960" t="e">
        <f>'23년(세부_실적)'!#REF!</f>
        <v>#REF!</v>
      </c>
      <c r="D759" s="691" t="e">
        <f>'23년(세부_실적)'!#REF!</f>
        <v>#REF!</v>
      </c>
      <c r="E759" s="682" t="e">
        <f>'23년(세부_실적)'!#REF!</f>
        <v>#REF!</v>
      </c>
      <c r="F759" s="679" t="e">
        <f>'23년(세부_실적)'!#REF!</f>
        <v>#REF!</v>
      </c>
      <c r="G759" s="679" t="e">
        <f>'23년(세부_실적)'!#REF!</f>
        <v>#REF!</v>
      </c>
      <c r="H759" s="679" t="e">
        <f>'23년(세부_실적)'!#REF!</f>
        <v>#REF!</v>
      </c>
      <c r="I759" s="677" t="e">
        <f>'23년(세부_실적)'!#REF!</f>
        <v>#REF!</v>
      </c>
      <c r="J759" s="681" t="e">
        <f>'23년(세부_실적)'!#REF!</f>
        <v>#REF!</v>
      </c>
      <c r="K759" s="677" t="e">
        <f>'23년(세부_실적)'!#REF!</f>
        <v>#REF!</v>
      </c>
      <c r="L759" s="681" t="e">
        <f>'23년(세부_실적)'!#REF!</f>
        <v>#REF!</v>
      </c>
      <c r="M759" s="677" t="e">
        <f>'23년(세부_실적)'!#REF!</f>
        <v>#REF!</v>
      </c>
      <c r="N759" s="681" t="e">
        <f>'23년(세부_실적)'!#REF!</f>
        <v>#REF!</v>
      </c>
      <c r="O759" s="677" t="e">
        <f>'23년(세부_실적)'!#REF!</f>
        <v>#REF!</v>
      </c>
      <c r="P759" s="681" t="e">
        <f>'23년(세부_실적)'!#REF!</f>
        <v>#REF!</v>
      </c>
      <c r="Q759" s="688" t="e">
        <f>'23년(세부_실적)'!#REF!</f>
        <v>#REF!</v>
      </c>
      <c r="R759" s="575" t="e">
        <f>'23년(세부_실적)'!#REF!</f>
        <v>#REF!</v>
      </c>
    </row>
    <row r="760" spans="2:18" outlineLevel="1">
      <c r="B760" s="691">
        <f>'23년(세부_실적)'!B914</f>
        <v>0</v>
      </c>
      <c r="C760" s="960">
        <f>'23년(세부_실적)'!C914</f>
        <v>0</v>
      </c>
      <c r="D760" s="691" t="str">
        <f>'23년(세부_실적)'!D914</f>
        <v>588mm, 3K</v>
      </c>
      <c r="E760" s="682" t="str">
        <f>'23년(세부_실적)'!E914</f>
        <v>PLN021-T0907530N2R-564</v>
      </c>
      <c r="F760" s="679" t="str">
        <f>'23년(세부_실적)'!F914</f>
        <v>T09</v>
      </c>
      <c r="G760" s="679" t="str">
        <f>'23년(세부_실적)'!G914</f>
        <v>구</v>
      </c>
      <c r="H760" s="679" t="str">
        <f>'23년(세부_실적)'!H914</f>
        <v>SY</v>
      </c>
      <c r="I760" s="677">
        <f>'23년(세부_실적)'!I914</f>
        <v>7.86</v>
      </c>
      <c r="J760" s="681">
        <f>'23년(세부_실적)'!J914</f>
        <v>0</v>
      </c>
      <c r="K760" s="677">
        <f>'23년(세부_실적)'!K914</f>
        <v>7.86</v>
      </c>
      <c r="L760" s="681">
        <f>'23년(세부_실적)'!L914</f>
        <v>0</v>
      </c>
      <c r="M760" s="677">
        <f>'23년(세부_실적)'!M914</f>
        <v>7.86</v>
      </c>
      <c r="N760" s="681">
        <f>'23년(세부_실적)'!N914</f>
        <v>0</v>
      </c>
      <c r="O760" s="677">
        <f>'23년(세부_실적)'!O914</f>
        <v>7.86</v>
      </c>
      <c r="P760" s="681">
        <f>'23년(세부_실적)'!P914</f>
        <v>0</v>
      </c>
      <c r="Q760" s="688">
        <f>'23년(세부_실적)'!Q914</f>
        <v>0</v>
      </c>
      <c r="R760" s="575">
        <f>'23년(세부_실적)'!R914</f>
        <v>0</v>
      </c>
    </row>
    <row r="761" spans="2:18" outlineLevel="1">
      <c r="B761" s="691">
        <f>'23년(세부_실적)'!B916</f>
        <v>0</v>
      </c>
      <c r="C761" s="960">
        <f>'23년(세부_실적)'!C916</f>
        <v>0</v>
      </c>
      <c r="D761" s="691" t="str">
        <f>'23년(세부_실적)'!D916</f>
        <v>588mm, 4K</v>
      </c>
      <c r="E761" s="682" t="str">
        <f>'23년(세부_실적)'!E916</f>
        <v>PLN021-T0907540N2R-563</v>
      </c>
      <c r="F761" s="679" t="str">
        <f>'23년(세부_실적)'!F916</f>
        <v>T09</v>
      </c>
      <c r="G761" s="679" t="str">
        <f>'23년(세부_실적)'!G916</f>
        <v>구</v>
      </c>
      <c r="H761" s="679" t="str">
        <f>'23년(세부_실적)'!H916</f>
        <v>SY</v>
      </c>
      <c r="I761" s="677">
        <f>'23년(세부_실적)'!I916</f>
        <v>8.5</v>
      </c>
      <c r="J761" s="681">
        <f>'23년(세부_실적)'!J916</f>
        <v>0</v>
      </c>
      <c r="K761" s="677">
        <f>'23년(세부_실적)'!K916</f>
        <v>8.5</v>
      </c>
      <c r="L761" s="681">
        <f>'23년(세부_실적)'!L916</f>
        <v>0</v>
      </c>
      <c r="M761" s="677">
        <f>'23년(세부_실적)'!M916</f>
        <v>8.5</v>
      </c>
      <c r="N761" s="681">
        <f>'23년(세부_실적)'!N916</f>
        <v>0</v>
      </c>
      <c r="O761" s="677">
        <f>'23년(세부_실적)'!O916</f>
        <v>8.5</v>
      </c>
      <c r="P761" s="681">
        <f>'23년(세부_실적)'!P916</f>
        <v>0</v>
      </c>
      <c r="Q761" s="688">
        <f>'23년(세부_실적)'!Q916</f>
        <v>0</v>
      </c>
      <c r="R761" s="575">
        <f>'23년(세부_실적)'!R916</f>
        <v>0</v>
      </c>
    </row>
    <row r="762" spans="2:18" outlineLevel="1">
      <c r="B762" s="691">
        <f>'23년(세부_실적)'!B917</f>
        <v>0</v>
      </c>
      <c r="C762" s="960">
        <f>'23년(세부_실적)'!C917</f>
        <v>0</v>
      </c>
      <c r="D762" s="691" t="str">
        <f>'23년(세부_실적)'!D917</f>
        <v>588mm, 4K</v>
      </c>
      <c r="E762" s="682" t="str">
        <f>'23년(세부_실적)'!E917</f>
        <v>PLN021-T0907540N2R-564</v>
      </c>
      <c r="F762" s="679" t="str">
        <f>'23년(세부_실적)'!F917</f>
        <v>T09</v>
      </c>
      <c r="G762" s="679" t="str">
        <f>'23년(세부_실적)'!G917</f>
        <v>구</v>
      </c>
      <c r="H762" s="679" t="str">
        <f>'23년(세부_실적)'!H917</f>
        <v>SY</v>
      </c>
      <c r="I762" s="677">
        <f>'23년(세부_실적)'!I917</f>
        <v>7.86</v>
      </c>
      <c r="J762" s="681">
        <f>'23년(세부_실적)'!J917</f>
        <v>0</v>
      </c>
      <c r="K762" s="677">
        <f>'23년(세부_실적)'!K917</f>
        <v>7.86</v>
      </c>
      <c r="L762" s="681">
        <f>'23년(세부_실적)'!L917</f>
        <v>0</v>
      </c>
      <c r="M762" s="677">
        <f>'23년(세부_실적)'!M917</f>
        <v>7.86</v>
      </c>
      <c r="N762" s="681">
        <f>'23년(세부_실적)'!N917</f>
        <v>0</v>
      </c>
      <c r="O762" s="677">
        <f>'23년(세부_실적)'!O917</f>
        <v>7.86</v>
      </c>
      <c r="P762" s="681">
        <f>'23년(세부_실적)'!P917</f>
        <v>0</v>
      </c>
      <c r="Q762" s="688">
        <f>'23년(세부_실적)'!Q917</f>
        <v>0</v>
      </c>
      <c r="R762" s="575">
        <f>'23년(세부_실적)'!R917</f>
        <v>0</v>
      </c>
    </row>
    <row r="763" spans="2:18" outlineLevel="1">
      <c r="B763" s="691">
        <f>'23년(세부_실적)'!B918</f>
        <v>0</v>
      </c>
      <c r="C763" s="960">
        <f>'23년(세부_실적)'!C918</f>
        <v>0</v>
      </c>
      <c r="D763" s="691" t="str">
        <f>'23년(세부_실적)'!D918</f>
        <v>588mm, 5K</v>
      </c>
      <c r="E763" s="682" t="str">
        <f>'23년(세부_실적)'!E918</f>
        <v>PLN021-T0907550N2R-563</v>
      </c>
      <c r="F763" s="679" t="str">
        <f>'23년(세부_실적)'!F918</f>
        <v>T09</v>
      </c>
      <c r="G763" s="679" t="str">
        <f>'23년(세부_실적)'!G918</f>
        <v>구</v>
      </c>
      <c r="H763" s="679" t="str">
        <f>'23년(세부_실적)'!H918</f>
        <v>SY</v>
      </c>
      <c r="I763" s="677">
        <f>'23년(세부_실적)'!I918</f>
        <v>8.5</v>
      </c>
      <c r="J763" s="681">
        <f>'23년(세부_실적)'!J918</f>
        <v>0</v>
      </c>
      <c r="K763" s="677">
        <f>'23년(세부_실적)'!K918</f>
        <v>8.5</v>
      </c>
      <c r="L763" s="681">
        <f>'23년(세부_실적)'!L918</f>
        <v>0</v>
      </c>
      <c r="M763" s="677">
        <f>'23년(세부_실적)'!M918</f>
        <v>8.5</v>
      </c>
      <c r="N763" s="681">
        <f>'23년(세부_실적)'!N918</f>
        <v>0</v>
      </c>
      <c r="O763" s="677">
        <f>'23년(세부_실적)'!O918</f>
        <v>8.5</v>
      </c>
      <c r="P763" s="681">
        <f>'23년(세부_실적)'!P918</f>
        <v>0</v>
      </c>
      <c r="Q763" s="688">
        <f>'23년(세부_실적)'!Q918</f>
        <v>0</v>
      </c>
      <c r="R763" s="575">
        <f>'23년(세부_실적)'!R918</f>
        <v>0</v>
      </c>
    </row>
    <row r="764" spans="2:18" outlineLevel="1">
      <c r="B764" s="691">
        <f>'23년(세부_실적)'!B919</f>
        <v>0</v>
      </c>
      <c r="C764" s="960">
        <f>'23년(세부_실적)'!C919</f>
        <v>0</v>
      </c>
      <c r="D764" s="691" t="str">
        <f>'23년(세부_실적)'!D919</f>
        <v>588mm, 5K</v>
      </c>
      <c r="E764" s="682" t="str">
        <f>'23년(세부_실적)'!E919</f>
        <v>PLN021-T0907550N2R-564</v>
      </c>
      <c r="F764" s="679" t="str">
        <f>'23년(세부_실적)'!F919</f>
        <v>T09</v>
      </c>
      <c r="G764" s="679" t="str">
        <f>'23년(세부_실적)'!G919</f>
        <v>구</v>
      </c>
      <c r="H764" s="679" t="str">
        <f>'23년(세부_실적)'!H919</f>
        <v>SY</v>
      </c>
      <c r="I764" s="677">
        <f>'23년(세부_실적)'!I919</f>
        <v>7.86</v>
      </c>
      <c r="J764" s="681">
        <f>'23년(세부_실적)'!J919</f>
        <v>0</v>
      </c>
      <c r="K764" s="677">
        <f>'23년(세부_실적)'!K919</f>
        <v>7.86</v>
      </c>
      <c r="L764" s="681">
        <f>'23년(세부_실적)'!L919</f>
        <v>0</v>
      </c>
      <c r="M764" s="677">
        <f>'23년(세부_실적)'!M919</f>
        <v>7.86</v>
      </c>
      <c r="N764" s="681">
        <f>'23년(세부_실적)'!N919</f>
        <v>0</v>
      </c>
      <c r="O764" s="677">
        <f>'23년(세부_실적)'!O919</f>
        <v>7.86</v>
      </c>
      <c r="P764" s="681">
        <f>'23년(세부_실적)'!P919</f>
        <v>0</v>
      </c>
      <c r="Q764" s="688">
        <f>'23년(세부_실적)'!Q919</f>
        <v>0</v>
      </c>
      <c r="R764" s="575">
        <f>'23년(세부_실적)'!R919</f>
        <v>0</v>
      </c>
    </row>
    <row r="765" spans="2:18" outlineLevel="1">
      <c r="B765" s="691">
        <f>'23년(세부_실적)'!B920</f>
        <v>0</v>
      </c>
      <c r="C765" s="960">
        <f>'23년(세부_실적)'!C920</f>
        <v>0</v>
      </c>
      <c r="D765" s="691" t="str">
        <f>'23년(세부_실적)'!D920</f>
        <v>588mm, 5K</v>
      </c>
      <c r="E765" s="682" t="str">
        <f>'23년(세부_실적)'!E920</f>
        <v>PLN021-T0907550N2R-565</v>
      </c>
      <c r="F765" s="679" t="str">
        <f>'23년(세부_실적)'!F920</f>
        <v>T09</v>
      </c>
      <c r="G765" s="679" t="str">
        <f>'23년(세부_실적)'!G920</f>
        <v>구</v>
      </c>
      <c r="H765" s="679" t="str">
        <f>'23년(세부_실적)'!H920</f>
        <v>SY</v>
      </c>
      <c r="I765" s="677">
        <f>'23년(세부_실적)'!I920</f>
        <v>8.7100000000000009</v>
      </c>
      <c r="J765" s="681">
        <f>'23년(세부_실적)'!J920</f>
        <v>0</v>
      </c>
      <c r="K765" s="677">
        <f>'23년(세부_실적)'!K920</f>
        <v>8.7100000000000009</v>
      </c>
      <c r="L765" s="681">
        <f>'23년(세부_실적)'!L920</f>
        <v>0</v>
      </c>
      <c r="M765" s="677">
        <f>'23년(세부_실적)'!M920</f>
        <v>8.7100000000000009</v>
      </c>
      <c r="N765" s="681">
        <f>'23년(세부_실적)'!N920</f>
        <v>0</v>
      </c>
      <c r="O765" s="677">
        <f>'23년(세부_실적)'!O920</f>
        <v>8.7100000000000009</v>
      </c>
      <c r="P765" s="681">
        <f>'23년(세부_실적)'!P920</f>
        <v>0</v>
      </c>
      <c r="Q765" s="688">
        <f>'23년(세부_실적)'!Q920</f>
        <v>1.3</v>
      </c>
      <c r="R765" s="575">
        <f>'23년(세부_실적)'!R920</f>
        <v>14.556291360000001</v>
      </c>
    </row>
    <row r="766" spans="2:18" outlineLevel="1">
      <c r="B766" s="691">
        <f>'23년(세부_실적)'!B921</f>
        <v>0</v>
      </c>
      <c r="C766" s="960">
        <f>'23년(세부_실적)'!C921</f>
        <v>0</v>
      </c>
      <c r="D766" s="691" t="str">
        <f>'23년(세부_실적)'!D921</f>
        <v>588mm, 5K</v>
      </c>
      <c r="E766" s="682" t="str">
        <f>'23년(세부_실적)'!E921</f>
        <v>PLN021-T0907565N2R-564</v>
      </c>
      <c r="F766" s="679" t="str">
        <f>'23년(세부_실적)'!F921</f>
        <v>T09</v>
      </c>
      <c r="G766" s="679" t="str">
        <f>'23년(세부_실적)'!G921</f>
        <v>구</v>
      </c>
      <c r="H766" s="679" t="str">
        <f>'23년(세부_실적)'!H921</f>
        <v>SY</v>
      </c>
      <c r="I766" s="677">
        <f>'23년(세부_실적)'!I921</f>
        <v>7.86</v>
      </c>
      <c r="J766" s="681">
        <f>'23년(세부_실적)'!J921</f>
        <v>0</v>
      </c>
      <c r="K766" s="677">
        <f>'23년(세부_실적)'!K921</f>
        <v>7.86</v>
      </c>
      <c r="L766" s="681">
        <f>'23년(세부_실적)'!L921</f>
        <v>0</v>
      </c>
      <c r="M766" s="677">
        <f>'23년(세부_실적)'!M921</f>
        <v>7.86</v>
      </c>
      <c r="N766" s="681">
        <f>'23년(세부_실적)'!N921</f>
        <v>0</v>
      </c>
      <c r="O766" s="677">
        <f>'23년(세부_실적)'!O921</f>
        <v>7.86</v>
      </c>
      <c r="P766" s="681">
        <f>'23년(세부_실적)'!P921</f>
        <v>0</v>
      </c>
      <c r="Q766" s="688">
        <f>'23년(세부_실적)'!Q921</f>
        <v>0</v>
      </c>
      <c r="R766" s="575">
        <f>'23년(세부_실적)'!R921</f>
        <v>0</v>
      </c>
    </row>
    <row r="767" spans="2:18" outlineLevel="1">
      <c r="B767" s="691">
        <f>'23년(세부_실적)'!B927</f>
        <v>0</v>
      </c>
      <c r="C767" s="960">
        <f>'23년(세부_실적)'!C927</f>
        <v>0</v>
      </c>
      <c r="D767" s="691" t="str">
        <f>'23년(세부_실적)'!D927</f>
        <v>1200mm, 3K</v>
      </c>
      <c r="E767" s="677" t="str">
        <f>'23년(세부_실적)'!E927</f>
        <v>PLN021-T0911330N2R-563</v>
      </c>
      <c r="F767" s="679" t="str">
        <f>'23년(세부_실적)'!F927</f>
        <v>T09</v>
      </c>
      <c r="G767" s="679" t="str">
        <f>'23년(세부_실적)'!G927</f>
        <v>구</v>
      </c>
      <c r="H767" s="679" t="str">
        <f>'23년(세부_실적)'!H927</f>
        <v>SY</v>
      </c>
      <c r="I767" s="677">
        <f>'23년(세부_실적)'!I927</f>
        <v>9.6199999999999992</v>
      </c>
      <c r="J767" s="681">
        <f>'23년(세부_실적)'!J927</f>
        <v>0</v>
      </c>
      <c r="K767" s="677">
        <f>'23년(세부_실적)'!K927</f>
        <v>9.6199999999999992</v>
      </c>
      <c r="L767" s="681">
        <f>'23년(세부_실적)'!L927</f>
        <v>0</v>
      </c>
      <c r="M767" s="682">
        <f>'23년(세부_실적)'!M927</f>
        <v>9.6199999999999992</v>
      </c>
      <c r="N767" s="681">
        <f>'23년(세부_실적)'!N927</f>
        <v>0</v>
      </c>
      <c r="O767" s="682">
        <f>'23년(세부_실적)'!O927</f>
        <v>9.6199999999999992</v>
      </c>
      <c r="P767" s="681">
        <f>'23년(세부_실적)'!P927</f>
        <v>0</v>
      </c>
      <c r="Q767" s="688">
        <f>'23년(세부_실적)'!Q927</f>
        <v>0</v>
      </c>
      <c r="R767" s="575">
        <f>'23년(세부_실적)'!R927</f>
        <v>0</v>
      </c>
    </row>
    <row r="768" spans="2:18" outlineLevel="1">
      <c r="B768" s="691">
        <f>'23년(세부_실적)'!B928</f>
        <v>0</v>
      </c>
      <c r="C768" s="960">
        <f>'23년(세부_실적)'!C928</f>
        <v>0</v>
      </c>
      <c r="D768" s="691" t="str">
        <f>'23년(세부_실적)'!D928</f>
        <v>1200mm, 3K</v>
      </c>
      <c r="E768" s="677" t="str">
        <f>'23년(세부_실적)'!E928</f>
        <v>PLN021-T0911330N2R-564</v>
      </c>
      <c r="F768" s="679" t="str">
        <f>'23년(세부_실적)'!F928</f>
        <v>T09</v>
      </c>
      <c r="G768" s="679" t="str">
        <f>'23년(세부_실적)'!G928</f>
        <v>구</v>
      </c>
      <c r="H768" s="679" t="str">
        <f>'23년(세부_실적)'!H928</f>
        <v>SY</v>
      </c>
      <c r="I768" s="677">
        <f>'23년(세부_실적)'!I928</f>
        <v>8.9499999999999993</v>
      </c>
      <c r="J768" s="681">
        <f>'23년(세부_실적)'!J928</f>
        <v>0</v>
      </c>
      <c r="K768" s="677">
        <f>'23년(세부_실적)'!K928</f>
        <v>8.9499999999999993</v>
      </c>
      <c r="L768" s="681">
        <f>'23년(세부_실적)'!L928</f>
        <v>0</v>
      </c>
      <c r="M768" s="677">
        <f>'23년(세부_실적)'!M928</f>
        <v>8.9499999999999993</v>
      </c>
      <c r="N768" s="681">
        <f>'23년(세부_실적)'!N928</f>
        <v>0</v>
      </c>
      <c r="O768" s="677">
        <f>'23년(세부_실적)'!O928</f>
        <v>8.9499999999999993</v>
      </c>
      <c r="P768" s="681">
        <f>'23년(세부_실적)'!P928</f>
        <v>0</v>
      </c>
      <c r="Q768" s="688">
        <f>'23년(세부_실적)'!Q928</f>
        <v>0</v>
      </c>
      <c r="R768" s="575">
        <f>'23년(세부_실적)'!R928</f>
        <v>0</v>
      </c>
    </row>
    <row r="769" spans="2:18" outlineLevel="1">
      <c r="B769" s="691">
        <f>'23년(세부_실적)'!B929</f>
        <v>0</v>
      </c>
      <c r="C769" s="960">
        <f>'23년(세부_실적)'!C929</f>
        <v>0</v>
      </c>
      <c r="D769" s="691" t="str">
        <f>'23년(세부_실적)'!D929</f>
        <v>1200mm, 3K</v>
      </c>
      <c r="E769" s="677" t="str">
        <f>'23년(세부_실적)'!E929</f>
        <v>PLN021-T0911330N2R-565</v>
      </c>
      <c r="F769" s="679" t="str">
        <f>'23년(세부_실적)'!F929</f>
        <v>T09</v>
      </c>
      <c r="G769" s="679" t="str">
        <f>'23년(세부_실적)'!G929</f>
        <v>구</v>
      </c>
      <c r="H769" s="679" t="str">
        <f>'23년(세부_실적)'!H929</f>
        <v>SY</v>
      </c>
      <c r="I769" s="677">
        <f>'23년(세부_실적)'!I929</f>
        <v>9.82</v>
      </c>
      <c r="J769" s="681">
        <f>'23년(세부_실적)'!J929</f>
        <v>0</v>
      </c>
      <c r="K769" s="677">
        <f>'23년(세부_실적)'!K929</f>
        <v>9.82</v>
      </c>
      <c r="L769" s="681">
        <f>'23년(세부_실적)'!L929</f>
        <v>0</v>
      </c>
      <c r="M769" s="677">
        <f>'23년(세부_실적)'!M929</f>
        <v>9.82</v>
      </c>
      <c r="N769" s="681">
        <f>'23년(세부_실적)'!N929</f>
        <v>0</v>
      </c>
      <c r="O769" s="677">
        <f>'23년(세부_실적)'!O929</f>
        <v>9.82</v>
      </c>
      <c r="P769" s="681">
        <f>'23년(세부_실적)'!P929</f>
        <v>0</v>
      </c>
      <c r="Q769" s="688">
        <f>'23년(세부_실적)'!Q929</f>
        <v>0</v>
      </c>
      <c r="R769" s="575">
        <f>'23년(세부_실적)'!R929</f>
        <v>0</v>
      </c>
    </row>
    <row r="770" spans="2:18" outlineLevel="1">
      <c r="B770" s="691">
        <f>'23년(세부_실적)'!B930</f>
        <v>0</v>
      </c>
      <c r="C770" s="960">
        <f>'23년(세부_실적)'!C930</f>
        <v>0</v>
      </c>
      <c r="D770" s="691" t="str">
        <f>'23년(세부_실적)'!D930</f>
        <v>1200mm, 3.5K</v>
      </c>
      <c r="E770" s="677" t="str">
        <f>'23년(세부_실적)'!E930</f>
        <v>PLN021-T0911335N2R-563</v>
      </c>
      <c r="F770" s="679" t="str">
        <f>'23년(세부_실적)'!F930</f>
        <v>T09</v>
      </c>
      <c r="G770" s="679" t="str">
        <f>'23년(세부_실적)'!G930</f>
        <v>구</v>
      </c>
      <c r="H770" s="679" t="str">
        <f>'23년(세부_실적)'!H930</f>
        <v>SY</v>
      </c>
      <c r="I770" s="677">
        <f>'23년(세부_실적)'!I930</f>
        <v>9.6199999999999992</v>
      </c>
      <c r="J770" s="681">
        <f>'23년(세부_실적)'!J930</f>
        <v>0</v>
      </c>
      <c r="K770" s="677">
        <f>'23년(세부_실적)'!K930</f>
        <v>9.6199999999999992</v>
      </c>
      <c r="L770" s="681">
        <f>'23년(세부_실적)'!L930</f>
        <v>0</v>
      </c>
      <c r="M770" s="682">
        <f>'23년(세부_실적)'!M930</f>
        <v>9.6199999999999992</v>
      </c>
      <c r="N770" s="681">
        <f>'23년(세부_실적)'!N930</f>
        <v>0</v>
      </c>
      <c r="O770" s="682">
        <f>'23년(세부_실적)'!O930</f>
        <v>9.6199999999999992</v>
      </c>
      <c r="P770" s="681">
        <f>'23년(세부_실적)'!P930</f>
        <v>0</v>
      </c>
      <c r="Q770" s="688">
        <f>'23년(세부_실적)'!Q930</f>
        <v>0</v>
      </c>
      <c r="R770" s="575">
        <f>'23년(세부_실적)'!R930</f>
        <v>0</v>
      </c>
    </row>
    <row r="771" spans="2:18" outlineLevel="1">
      <c r="B771" s="691">
        <f>'23년(세부_실적)'!B931</f>
        <v>0</v>
      </c>
      <c r="C771" s="960">
        <f>'23년(세부_실적)'!C931</f>
        <v>0</v>
      </c>
      <c r="D771" s="691" t="str">
        <f>'23년(세부_실적)'!D931</f>
        <v>1200mm, 3.5K</v>
      </c>
      <c r="E771" s="677" t="str">
        <f>'23년(세부_실적)'!E931</f>
        <v>PLN021-T0911335N2R-564B</v>
      </c>
      <c r="F771" s="679" t="str">
        <f>'23년(세부_실적)'!F931</f>
        <v>T09</v>
      </c>
      <c r="G771" s="679" t="str">
        <f>'23년(세부_실적)'!G931</f>
        <v>구</v>
      </c>
      <c r="H771" s="679" t="str">
        <f>'23년(세부_실적)'!H931</f>
        <v>SY</v>
      </c>
      <c r="I771" s="677">
        <f>'23년(세부_실적)'!I931</f>
        <v>8.9499999999999993</v>
      </c>
      <c r="J771" s="681">
        <f>'23년(세부_실적)'!J931</f>
        <v>0</v>
      </c>
      <c r="K771" s="677">
        <f>'23년(세부_실적)'!K931</f>
        <v>8.9499999999999993</v>
      </c>
      <c r="L771" s="681">
        <f>'23년(세부_실적)'!L931</f>
        <v>0</v>
      </c>
      <c r="M771" s="682">
        <f>'23년(세부_실적)'!M931</f>
        <v>8.9499999999999993</v>
      </c>
      <c r="N771" s="681">
        <f>'23년(세부_실적)'!N931</f>
        <v>0</v>
      </c>
      <c r="O771" s="682">
        <f>'23년(세부_실적)'!O931</f>
        <v>8.9499999999999993</v>
      </c>
      <c r="P771" s="681">
        <f>'23년(세부_실적)'!P931</f>
        <v>0</v>
      </c>
      <c r="Q771" s="688">
        <f>'23년(세부_실적)'!Q931</f>
        <v>0</v>
      </c>
      <c r="R771" s="575">
        <f>'23년(세부_실적)'!R931</f>
        <v>0</v>
      </c>
    </row>
    <row r="772" spans="2:18" outlineLevel="1">
      <c r="B772" s="691">
        <f>'23년(세부_실적)'!B932</f>
        <v>0</v>
      </c>
      <c r="C772" s="960">
        <f>'23년(세부_실적)'!C932</f>
        <v>0</v>
      </c>
      <c r="D772" s="691" t="str">
        <f>'23년(세부_실적)'!D932</f>
        <v>1200mm, 4K</v>
      </c>
      <c r="E772" s="682" t="str">
        <f>'23년(세부_실적)'!E932</f>
        <v>PLN021-T0911340N2R-563</v>
      </c>
      <c r="F772" s="679" t="str">
        <f>'23년(세부_실적)'!F932</f>
        <v>T09</v>
      </c>
      <c r="G772" s="679" t="str">
        <f>'23년(세부_실적)'!G932</f>
        <v>구</v>
      </c>
      <c r="H772" s="679" t="str">
        <f>'23년(세부_실적)'!H932</f>
        <v>SY</v>
      </c>
      <c r="I772" s="677">
        <f>'23년(세부_실적)'!I932</f>
        <v>9.6199999999999992</v>
      </c>
      <c r="J772" s="681">
        <f>'23년(세부_실적)'!J932</f>
        <v>0</v>
      </c>
      <c r="K772" s="677">
        <f>'23년(세부_실적)'!K932</f>
        <v>9.6199999999999992</v>
      </c>
      <c r="L772" s="681">
        <f>'23년(세부_실적)'!L932</f>
        <v>0</v>
      </c>
      <c r="M772" s="682">
        <f>'23년(세부_실적)'!M932</f>
        <v>9.6199999999999992</v>
      </c>
      <c r="N772" s="681">
        <f>'23년(세부_실적)'!N932</f>
        <v>0</v>
      </c>
      <c r="O772" s="682">
        <f>'23년(세부_실적)'!O932</f>
        <v>9.6199999999999992</v>
      </c>
      <c r="P772" s="681">
        <f>'23년(세부_실적)'!P932</f>
        <v>0</v>
      </c>
      <c r="Q772" s="688">
        <f>'23년(세부_실적)'!Q932</f>
        <v>0</v>
      </c>
      <c r="R772" s="575">
        <f>'23년(세부_실적)'!R932</f>
        <v>0</v>
      </c>
    </row>
    <row r="773" spans="2:18" outlineLevel="1">
      <c r="B773" s="691">
        <f>'23년(세부_실적)'!B933</f>
        <v>0</v>
      </c>
      <c r="C773" s="960">
        <f>'23년(세부_실적)'!C933</f>
        <v>0</v>
      </c>
      <c r="D773" s="691" t="str">
        <f>'23년(세부_실적)'!D933</f>
        <v>1200mm, 4K</v>
      </c>
      <c r="E773" s="682" t="str">
        <f>'23년(세부_실적)'!E933</f>
        <v>PLN021-T0911340N2R-565</v>
      </c>
      <c r="F773" s="679" t="str">
        <f>'23년(세부_실적)'!F933</f>
        <v>T09</v>
      </c>
      <c r="G773" s="679" t="str">
        <f>'23년(세부_실적)'!G933</f>
        <v>구</v>
      </c>
      <c r="H773" s="679" t="str">
        <f>'23년(세부_실적)'!H933</f>
        <v>SY</v>
      </c>
      <c r="I773" s="677">
        <f>'23년(세부_실적)'!I933</f>
        <v>8.9499999999999993</v>
      </c>
      <c r="J773" s="681">
        <f>'23년(세부_실적)'!J933</f>
        <v>0</v>
      </c>
      <c r="K773" s="677">
        <f>'23년(세부_실적)'!K933</f>
        <v>8.9499999999999993</v>
      </c>
      <c r="L773" s="681">
        <f>'23년(세부_실적)'!L933</f>
        <v>0</v>
      </c>
      <c r="M773" s="682">
        <f>'23년(세부_실적)'!M933</f>
        <v>8.9499999999999993</v>
      </c>
      <c r="N773" s="681">
        <f>'23년(세부_실적)'!N933</f>
        <v>0</v>
      </c>
      <c r="O773" s="682">
        <f>'23년(세부_실적)'!O933</f>
        <v>8.9499999999999993</v>
      </c>
      <c r="P773" s="681">
        <f>'23년(세부_실적)'!P933</f>
        <v>0</v>
      </c>
      <c r="Q773" s="688">
        <f>'23년(세부_실적)'!Q933</f>
        <v>0</v>
      </c>
      <c r="R773" s="575">
        <f>'23년(세부_실적)'!R933</f>
        <v>0</v>
      </c>
    </row>
    <row r="774" spans="2:18" outlineLevel="1">
      <c r="B774" s="691">
        <f>'23년(세부_실적)'!B934</f>
        <v>0</v>
      </c>
      <c r="C774" s="960">
        <f>'23년(세부_실적)'!C934</f>
        <v>0</v>
      </c>
      <c r="D774" s="691" t="str">
        <f>'23년(세부_실적)'!D934</f>
        <v>1200mm, 5K</v>
      </c>
      <c r="E774" s="682" t="str">
        <f>'23년(세부_실적)'!E934</f>
        <v>PLN021-T0911350N2R-563</v>
      </c>
      <c r="F774" s="679" t="str">
        <f>'23년(세부_실적)'!F934</f>
        <v>T09</v>
      </c>
      <c r="G774" s="679" t="str">
        <f>'23년(세부_실적)'!G934</f>
        <v>구</v>
      </c>
      <c r="H774" s="679" t="str">
        <f>'23년(세부_실적)'!H934</f>
        <v>SY</v>
      </c>
      <c r="I774" s="677">
        <f>'23년(세부_실적)'!I934</f>
        <v>9.6199999999999992</v>
      </c>
      <c r="J774" s="681">
        <f>'23년(세부_실적)'!J934</f>
        <v>0</v>
      </c>
      <c r="K774" s="677">
        <f>'23년(세부_실적)'!K934</f>
        <v>9.6199999999999992</v>
      </c>
      <c r="L774" s="681">
        <f>'23년(세부_실적)'!L934</f>
        <v>0</v>
      </c>
      <c r="M774" s="682">
        <f>'23년(세부_실적)'!M934</f>
        <v>9.6199999999999992</v>
      </c>
      <c r="N774" s="681">
        <f>'23년(세부_실적)'!N934</f>
        <v>0</v>
      </c>
      <c r="O774" s="682">
        <f>'23년(세부_실적)'!O934</f>
        <v>9.6199999999999992</v>
      </c>
      <c r="P774" s="681">
        <f>'23년(세부_실적)'!P934</f>
        <v>0</v>
      </c>
      <c r="Q774" s="688">
        <f>'23년(세부_실적)'!Q934</f>
        <v>0</v>
      </c>
      <c r="R774" s="575">
        <f>'23년(세부_실적)'!R934</f>
        <v>0</v>
      </c>
    </row>
    <row r="775" spans="2:18" outlineLevel="1">
      <c r="B775" s="691">
        <f>'23년(세부_실적)'!B935</f>
        <v>0</v>
      </c>
      <c r="C775" s="960">
        <f>'23년(세부_실적)'!C935</f>
        <v>0</v>
      </c>
      <c r="D775" s="691" t="str">
        <f>'23년(세부_실적)'!D935</f>
        <v>1200mm, 5K</v>
      </c>
      <c r="E775" s="682" t="str">
        <f>'23년(세부_실적)'!E935</f>
        <v>PLN021-T0911350N2R-564</v>
      </c>
      <c r="F775" s="679" t="str">
        <f>'23년(세부_실적)'!F935</f>
        <v>T09</v>
      </c>
      <c r="G775" s="679" t="str">
        <f>'23년(세부_실적)'!G935</f>
        <v>구</v>
      </c>
      <c r="H775" s="679" t="str">
        <f>'23년(세부_실적)'!H935</f>
        <v>SY</v>
      </c>
      <c r="I775" s="677">
        <f>'23년(세부_실적)'!I935</f>
        <v>8.9499999999999993</v>
      </c>
      <c r="J775" s="681">
        <f>'23년(세부_실적)'!J935</f>
        <v>0</v>
      </c>
      <c r="K775" s="677">
        <f>'23년(세부_실적)'!K935</f>
        <v>8.9499999999999993</v>
      </c>
      <c r="L775" s="681">
        <f>'23년(세부_실적)'!L935</f>
        <v>0</v>
      </c>
      <c r="M775" s="677">
        <f>'23년(세부_실적)'!M935</f>
        <v>8.9499999999999993</v>
      </c>
      <c r="N775" s="681">
        <f>'23년(세부_실적)'!N935</f>
        <v>0</v>
      </c>
      <c r="O775" s="677">
        <f>'23년(세부_실적)'!O935</f>
        <v>8.9499999999999993</v>
      </c>
      <c r="P775" s="681">
        <f>'23년(세부_실적)'!P935</f>
        <v>0</v>
      </c>
      <c r="Q775" s="688">
        <f>'23년(세부_실적)'!Q935</f>
        <v>0</v>
      </c>
      <c r="R775" s="575">
        <f>'23년(세부_실적)'!R935</f>
        <v>0</v>
      </c>
    </row>
    <row r="776" spans="2:18" outlineLevel="1">
      <c r="B776" s="691">
        <f>'23년(세부_실적)'!B936</f>
        <v>0</v>
      </c>
      <c r="C776" s="691">
        <f>'23년(세부_실적)'!C936</f>
        <v>0</v>
      </c>
      <c r="D776" s="691" t="str">
        <f>'23년(세부_실적)'!D936</f>
        <v>1200mm, 5K</v>
      </c>
      <c r="E776" s="677" t="str">
        <f>'23년(세부_실적)'!E936</f>
        <v>PLN021-T0911350N2R-565</v>
      </c>
      <c r="F776" s="679" t="str">
        <f>'23년(세부_실적)'!F936</f>
        <v>T09</v>
      </c>
      <c r="G776" s="733" t="str">
        <f>'23년(세부_실적)'!G936</f>
        <v>신</v>
      </c>
      <c r="H776" s="679" t="str">
        <f>'23년(세부_실적)'!H936</f>
        <v>SY</v>
      </c>
      <c r="I776" s="677">
        <f>'23년(세부_실적)'!I936</f>
        <v>9.6999999999999993</v>
      </c>
      <c r="J776" s="734">
        <f>'23년(세부_실적)'!J936</f>
        <v>0</v>
      </c>
      <c r="K776" s="677">
        <f>'23년(세부_실적)'!K936</f>
        <v>9.6999999999999993</v>
      </c>
      <c r="L776" s="681">
        <f>'23년(세부_실적)'!L936</f>
        <v>0</v>
      </c>
      <c r="M776" s="677">
        <f>'23년(세부_실적)'!M936</f>
        <v>9.6999999999999993</v>
      </c>
      <c r="N776" s="681">
        <f>'23년(세부_실적)'!N936</f>
        <v>0</v>
      </c>
      <c r="O776" s="677">
        <f>'23년(세부_실적)'!O936</f>
        <v>9.6999999999999993</v>
      </c>
      <c r="P776" s="734">
        <f>'23년(세부_실적)'!P936</f>
        <v>0</v>
      </c>
      <c r="Q776" s="688">
        <f>'23년(세부_실적)'!Q936</f>
        <v>0</v>
      </c>
      <c r="R776" s="575">
        <f>'23년(세부_실적)'!R936</f>
        <v>0</v>
      </c>
    </row>
    <row r="777" spans="2:18" outlineLevel="1">
      <c r="B777" s="691">
        <f>'23년(세부_실적)'!B937</f>
        <v>0</v>
      </c>
      <c r="C777" s="960">
        <f>'23년(세부_실적)'!C937</f>
        <v>0</v>
      </c>
      <c r="D777" s="691" t="str">
        <f>'23년(세부_실적)'!D937</f>
        <v>1200mm, 5K</v>
      </c>
      <c r="E777" s="682" t="str">
        <f>'23년(세부_실적)'!E937</f>
        <v>PLN021-T0911350N2R-565A</v>
      </c>
      <c r="F777" s="679" t="str">
        <f>'23년(세부_실적)'!F937</f>
        <v>T09</v>
      </c>
      <c r="G777" s="679" t="str">
        <f>'23년(세부_실적)'!G937</f>
        <v>구</v>
      </c>
      <c r="H777" s="679" t="str">
        <f>'23년(세부_실적)'!H937</f>
        <v>SY</v>
      </c>
      <c r="I777" s="677">
        <f>'23년(세부_실적)'!I937</f>
        <v>9.92</v>
      </c>
      <c r="J777" s="681">
        <f>'23년(세부_실적)'!J937</f>
        <v>0</v>
      </c>
      <c r="K777" s="677">
        <f>'23년(세부_실적)'!K937</f>
        <v>9.92</v>
      </c>
      <c r="L777" s="681">
        <f>'23년(세부_실적)'!L937</f>
        <v>0</v>
      </c>
      <c r="M777" s="677">
        <f>'23년(세부_실적)'!M937</f>
        <v>9.92</v>
      </c>
      <c r="N777" s="681">
        <f>'23년(세부_실적)'!N937</f>
        <v>0</v>
      </c>
      <c r="O777" s="677">
        <f>'23년(세부_실적)'!O937</f>
        <v>9.92</v>
      </c>
      <c r="P777" s="681">
        <f>'23년(세부_실적)'!P937</f>
        <v>0</v>
      </c>
      <c r="Q777" s="688">
        <f>'23년(세부_실적)'!Q937</f>
        <v>52.6</v>
      </c>
      <c r="R777" s="575">
        <f>'23년(세부_실적)'!R937</f>
        <v>673.29557695999995</v>
      </c>
    </row>
    <row r="778" spans="2:18" outlineLevel="1">
      <c r="B778" s="691">
        <f>'23년(세부_실적)'!B938</f>
        <v>0</v>
      </c>
      <c r="C778" s="960">
        <f>'23년(세부_실적)'!C938</f>
        <v>0</v>
      </c>
      <c r="D778" s="691" t="str">
        <f>'23년(세부_실적)'!D938</f>
        <v>1200mm, 5K</v>
      </c>
      <c r="E778" s="682" t="str">
        <f>'23년(세부_실적)'!E938</f>
        <v>PLN021-T0911350N2R-565F</v>
      </c>
      <c r="F778" s="679" t="str">
        <f>'23년(세부_실적)'!F938</f>
        <v>T09</v>
      </c>
      <c r="G778" s="679" t="str">
        <f>'23년(세부_실적)'!G938</f>
        <v>구</v>
      </c>
      <c r="H778" s="679" t="str">
        <f>'23년(세부_실적)'!H938</f>
        <v>SY</v>
      </c>
      <c r="I778" s="677">
        <f>'23년(세부_실적)'!I938</f>
        <v>0</v>
      </c>
      <c r="J778" s="681">
        <f>'23년(세부_실적)'!J938</f>
        <v>0</v>
      </c>
      <c r="K778" s="677">
        <f>'23년(세부_실적)'!K938</f>
        <v>0</v>
      </c>
      <c r="L778" s="681">
        <f>'23년(세부_실적)'!L938</f>
        <v>0</v>
      </c>
      <c r="M778" s="677">
        <f>'23년(세부_실적)'!M938</f>
        <v>13.41</v>
      </c>
      <c r="N778" s="681">
        <f>'23년(세부_실적)'!N938</f>
        <v>0</v>
      </c>
      <c r="O778" s="677">
        <f>'23년(세부_실적)'!O938</f>
        <v>13.41</v>
      </c>
      <c r="P778" s="681">
        <f>'23년(세부_실적)'!P938</f>
        <v>0</v>
      </c>
      <c r="Q778" s="688">
        <f>'23년(세부_실적)'!Q938</f>
        <v>1.5</v>
      </c>
      <c r="R778" s="575">
        <f>'23년(세부_실적)'!R938</f>
        <v>26.829387000000004</v>
      </c>
    </row>
    <row r="779" spans="2:18" outlineLevel="1">
      <c r="B779" s="675">
        <f>'23년(세부_실적)'!B939</f>
        <v>0</v>
      </c>
      <c r="C779" s="960">
        <f>'23년(세부_실적)'!C939</f>
        <v>0</v>
      </c>
      <c r="D779" s="675" t="str">
        <f>'23년(세부_실적)'!D939</f>
        <v>1200mm, 6.5K</v>
      </c>
      <c r="E779" s="682" t="str">
        <f>'23년(세부_실적)'!E939</f>
        <v>PLN021-T0911365N2R-563</v>
      </c>
      <c r="F779" s="680" t="str">
        <f>'23년(세부_실적)'!F939</f>
        <v>T09</v>
      </c>
      <c r="G779" s="680" t="str">
        <f>'23년(세부_실적)'!G939</f>
        <v>구</v>
      </c>
      <c r="H779" s="680" t="str">
        <f>'23년(세부_실적)'!H939</f>
        <v>SY</v>
      </c>
      <c r="I779" s="682">
        <f>'23년(세부_실적)'!I939</f>
        <v>9.6199999999999992</v>
      </c>
      <c r="J779" s="730">
        <f>'23년(세부_실적)'!J939</f>
        <v>0</v>
      </c>
      <c r="K779" s="682">
        <f>'23년(세부_실적)'!K939</f>
        <v>9.6199999999999992</v>
      </c>
      <c r="L779" s="730">
        <f>'23년(세부_실적)'!L939</f>
        <v>0</v>
      </c>
      <c r="M779" s="682">
        <f>'23년(세부_실적)'!M939</f>
        <v>9.6199999999999992</v>
      </c>
      <c r="N779" s="730">
        <f>'23년(세부_실적)'!N939</f>
        <v>0</v>
      </c>
      <c r="O779" s="682">
        <f>'23년(세부_실적)'!O939</f>
        <v>9.6199999999999992</v>
      </c>
      <c r="P779" s="730">
        <f>'23년(세부_실적)'!P939</f>
        <v>0</v>
      </c>
      <c r="Q779" s="683">
        <f>'23년(세부_실적)'!Q939</f>
        <v>0</v>
      </c>
      <c r="R779" s="578">
        <f>'23년(세부_실적)'!R939</f>
        <v>0</v>
      </c>
    </row>
    <row r="780" spans="2:18" outlineLevel="1">
      <c r="B780" s="675">
        <f>'23년(세부_실적)'!B940</f>
        <v>0</v>
      </c>
      <c r="C780" s="960">
        <f>'23년(세부_실적)'!C940</f>
        <v>0</v>
      </c>
      <c r="D780" s="675" t="str">
        <f>'23년(세부_실적)'!D940</f>
        <v>1200mm, 6.5K</v>
      </c>
      <c r="E780" s="682" t="str">
        <f>'23년(세부_실적)'!E940</f>
        <v>PLN021-T0911365N2R-564</v>
      </c>
      <c r="F780" s="680" t="str">
        <f>'23년(세부_실적)'!F940</f>
        <v>T09</v>
      </c>
      <c r="G780" s="680" t="str">
        <f>'23년(세부_실적)'!G940</f>
        <v>구</v>
      </c>
      <c r="H780" s="680" t="str">
        <f>'23년(세부_실적)'!H940</f>
        <v>SY</v>
      </c>
      <c r="I780" s="682">
        <f>'23년(세부_실적)'!I940</f>
        <v>8.9499999999999993</v>
      </c>
      <c r="J780" s="730">
        <f>'23년(세부_실적)'!J940</f>
        <v>0</v>
      </c>
      <c r="K780" s="682">
        <f>'23년(세부_실적)'!K940</f>
        <v>8.9499999999999993</v>
      </c>
      <c r="L780" s="730">
        <f>'23년(세부_실적)'!L940</f>
        <v>0</v>
      </c>
      <c r="M780" s="682">
        <f>'23년(세부_실적)'!M940</f>
        <v>8.9499999999999993</v>
      </c>
      <c r="N780" s="730">
        <f>'23년(세부_실적)'!N940</f>
        <v>0</v>
      </c>
      <c r="O780" s="682">
        <f>'23년(세부_실적)'!O940</f>
        <v>8.9499999999999993</v>
      </c>
      <c r="P780" s="730">
        <f>'23년(세부_실적)'!P940</f>
        <v>0</v>
      </c>
      <c r="Q780" s="683">
        <f>'23년(세부_실적)'!Q940</f>
        <v>0</v>
      </c>
      <c r="R780" s="578">
        <f>'23년(세부_실적)'!R940</f>
        <v>0</v>
      </c>
    </row>
    <row r="781" spans="2:18" outlineLevel="1">
      <c r="B781" s="691">
        <f>'23년(세부_실적)'!B941</f>
        <v>0</v>
      </c>
      <c r="C781" s="960">
        <f>'23년(세부_실적)'!C941</f>
        <v>0</v>
      </c>
      <c r="D781" s="675" t="str">
        <f>'23년(세부_실적)'!D941</f>
        <v>1200mm, 5K</v>
      </c>
      <c r="E781" s="677" t="str">
        <f>'23년(세부_실적)'!E941</f>
        <v>PLN021-T0911365N2R-565</v>
      </c>
      <c r="F781" s="679" t="str">
        <f>'23년(세부_실적)'!F941</f>
        <v>T09</v>
      </c>
      <c r="G781" s="679" t="str">
        <f>'23년(세부_실적)'!G941</f>
        <v>구</v>
      </c>
      <c r="H781" s="679" t="str">
        <f>'23년(세부_실적)'!H941</f>
        <v>SY</v>
      </c>
      <c r="I781" s="677">
        <f>'23년(세부_실적)'!I941</f>
        <v>9.82</v>
      </c>
      <c r="J781" s="681">
        <f>'23년(세부_실적)'!J941</f>
        <v>0</v>
      </c>
      <c r="K781" s="677">
        <f>'23년(세부_실적)'!K941</f>
        <v>9.82</v>
      </c>
      <c r="L781" s="681">
        <f>'23년(세부_실적)'!L941</f>
        <v>0</v>
      </c>
      <c r="M781" s="682">
        <f>'23년(세부_실적)'!M941</f>
        <v>9.82</v>
      </c>
      <c r="N781" s="681">
        <f>'23년(세부_실적)'!N941</f>
        <v>0</v>
      </c>
      <c r="O781" s="682">
        <f>'23년(세부_실적)'!O941</f>
        <v>9.82</v>
      </c>
      <c r="P781" s="681">
        <f>'23년(세부_실적)'!P941</f>
        <v>0</v>
      </c>
      <c r="Q781" s="688">
        <f>'23년(세부_실적)'!Q941</f>
        <v>0</v>
      </c>
      <c r="R781" s="575">
        <f>'23년(세부_실적)'!R941</f>
        <v>0</v>
      </c>
    </row>
    <row r="782" spans="2:18" outlineLevel="1">
      <c r="B782" s="691">
        <f>'23년(세부_실적)'!B942</f>
        <v>0</v>
      </c>
      <c r="C782" s="960">
        <f>'23년(세부_실적)'!C942</f>
        <v>0</v>
      </c>
      <c r="D782" s="675" t="str">
        <f>'23년(세부_실적)'!D942</f>
        <v>1200mm, 4K</v>
      </c>
      <c r="E782" s="677" t="str">
        <f>'23년(세부_실적)'!E942</f>
        <v>PLN021-T0916330N2R-563</v>
      </c>
      <c r="F782" s="679" t="str">
        <f>'23년(세부_실적)'!F942</f>
        <v>T09</v>
      </c>
      <c r="G782" s="679" t="str">
        <f>'23년(세부_실적)'!G942</f>
        <v>구</v>
      </c>
      <c r="H782" s="679" t="str">
        <f>'23년(세부_실적)'!H942</f>
        <v>SY</v>
      </c>
      <c r="I782" s="677">
        <f>'23년(세부_실적)'!I942</f>
        <v>9.6199999999999992</v>
      </c>
      <c r="J782" s="681">
        <f>'23년(세부_실적)'!J942</f>
        <v>0</v>
      </c>
      <c r="K782" s="677">
        <f>'23년(세부_실적)'!K942</f>
        <v>9.6199999999999992</v>
      </c>
      <c r="L782" s="681">
        <f>'23년(세부_실적)'!L942</f>
        <v>0</v>
      </c>
      <c r="M782" s="682">
        <f>'23년(세부_실적)'!M942</f>
        <v>9.6199999999999992</v>
      </c>
      <c r="N782" s="681">
        <f>'23년(세부_실적)'!N942</f>
        <v>0</v>
      </c>
      <c r="O782" s="682">
        <f>'23년(세부_실적)'!O942</f>
        <v>9.6199999999999992</v>
      </c>
      <c r="P782" s="681">
        <f>'23년(세부_실적)'!P942</f>
        <v>0</v>
      </c>
      <c r="Q782" s="688">
        <f>'23년(세부_실적)'!Q942</f>
        <v>0</v>
      </c>
      <c r="R782" s="575">
        <f>'23년(세부_실적)'!R942</f>
        <v>0</v>
      </c>
    </row>
    <row r="783" spans="2:18" outlineLevel="1">
      <c r="B783" s="691">
        <f>'23년(세부_실적)'!B943</f>
        <v>0</v>
      </c>
      <c r="C783" s="960">
        <f>'23년(세부_실적)'!C943</f>
        <v>0</v>
      </c>
      <c r="D783" s="675" t="str">
        <f>'23년(세부_실적)'!D943</f>
        <v>1200mm, 4K</v>
      </c>
      <c r="E783" s="677" t="str">
        <f>'23년(세부_실적)'!E943</f>
        <v>PLN021-T0916330N2R-564</v>
      </c>
      <c r="F783" s="679" t="str">
        <f>'23년(세부_실적)'!F943</f>
        <v>T09</v>
      </c>
      <c r="G783" s="679" t="str">
        <f>'23년(세부_실적)'!G943</f>
        <v>구</v>
      </c>
      <c r="H783" s="679" t="str">
        <f>'23년(세부_실적)'!H943</f>
        <v>SY</v>
      </c>
      <c r="I783" s="677">
        <f>'23년(세부_실적)'!I943</f>
        <v>8.9499999999999993</v>
      </c>
      <c r="J783" s="681">
        <f>'23년(세부_실적)'!J943</f>
        <v>0</v>
      </c>
      <c r="K783" s="677">
        <f>'23년(세부_실적)'!K943</f>
        <v>8.9499999999999993</v>
      </c>
      <c r="L783" s="681">
        <f>'23년(세부_실적)'!L943</f>
        <v>0</v>
      </c>
      <c r="M783" s="682">
        <f>'23년(세부_실적)'!M943</f>
        <v>8.9499999999999993</v>
      </c>
      <c r="N783" s="681">
        <f>'23년(세부_실적)'!N943</f>
        <v>0</v>
      </c>
      <c r="O783" s="682">
        <f>'23년(세부_실적)'!O943</f>
        <v>8.9499999999999993</v>
      </c>
      <c r="P783" s="681">
        <f>'23년(세부_실적)'!P943</f>
        <v>0</v>
      </c>
      <c r="Q783" s="688">
        <f>'23년(세부_실적)'!Q943</f>
        <v>0</v>
      </c>
      <c r="R783" s="575">
        <f>'23년(세부_실적)'!R943</f>
        <v>0</v>
      </c>
    </row>
    <row r="784" spans="2:18" outlineLevel="1">
      <c r="B784" s="691">
        <f>'23년(세부_실적)'!B944</f>
        <v>0</v>
      </c>
      <c r="C784" s="960">
        <f>'23년(세부_실적)'!C944</f>
        <v>0</v>
      </c>
      <c r="D784" s="675" t="str">
        <f>'23년(세부_실적)'!D944</f>
        <v>1200mm, 4K</v>
      </c>
      <c r="E784" s="677" t="str">
        <f>'23년(세부_실적)'!E944</f>
        <v>PLN021-T0916330N2R-565</v>
      </c>
      <c r="F784" s="679" t="str">
        <f>'23년(세부_실적)'!F944</f>
        <v>T09</v>
      </c>
      <c r="G784" s="679" t="str">
        <f>'23년(세부_실적)'!G944</f>
        <v>구</v>
      </c>
      <c r="H784" s="679" t="str">
        <f>'23년(세부_실적)'!H944</f>
        <v>SY</v>
      </c>
      <c r="I784" s="677">
        <f>'23년(세부_실적)'!I944</f>
        <v>9.82</v>
      </c>
      <c r="J784" s="681">
        <f>'23년(세부_실적)'!J944</f>
        <v>0</v>
      </c>
      <c r="K784" s="677">
        <f>'23년(세부_실적)'!K944</f>
        <v>9.82</v>
      </c>
      <c r="L784" s="681">
        <f>'23년(세부_실적)'!L944</f>
        <v>0</v>
      </c>
      <c r="M784" s="677">
        <f>'23년(세부_실적)'!M944</f>
        <v>9.82</v>
      </c>
      <c r="N784" s="681">
        <f>'23년(세부_실적)'!N944</f>
        <v>0</v>
      </c>
      <c r="O784" s="677">
        <f>'23년(세부_실적)'!O944</f>
        <v>9.82</v>
      </c>
      <c r="P784" s="681">
        <f>'23년(세부_실적)'!P944</f>
        <v>0</v>
      </c>
      <c r="Q784" s="688">
        <f>'23년(세부_실적)'!Q944</f>
        <v>3.1</v>
      </c>
      <c r="R784" s="575">
        <f>'23년(세부_실적)'!R944</f>
        <v>40.362252379999994</v>
      </c>
    </row>
    <row r="785" spans="2:18" outlineLevel="1">
      <c r="B785" s="691">
        <f>'23년(세부_실적)'!B945</f>
        <v>0</v>
      </c>
      <c r="C785" s="960">
        <f>'23년(세부_실적)'!C945</f>
        <v>0</v>
      </c>
      <c r="D785" s="691" t="str">
        <f>'23년(세부_실적)'!D945</f>
        <v>1200mm, 3K</v>
      </c>
      <c r="E785" s="677" t="str">
        <f>'23년(세부_실적)'!E945</f>
        <v>PLN021-T0912330N2R-562</v>
      </c>
      <c r="F785" s="679" t="str">
        <f>'23년(세부_실적)'!F945</f>
        <v>T09</v>
      </c>
      <c r="G785" s="679" t="str">
        <f>'23년(세부_실적)'!G945</f>
        <v>구</v>
      </c>
      <c r="H785" s="679" t="str">
        <f>'23년(세부_실적)'!H945</f>
        <v>SY</v>
      </c>
      <c r="I785" s="677">
        <f>'23년(세부_실적)'!I945</f>
        <v>8.58</v>
      </c>
      <c r="J785" s="681">
        <f>'23년(세부_실적)'!J945</f>
        <v>0</v>
      </c>
      <c r="K785" s="677">
        <f>'23년(세부_실적)'!K945</f>
        <v>8.58</v>
      </c>
      <c r="L785" s="681">
        <f>'23년(세부_실적)'!L945</f>
        <v>0</v>
      </c>
      <c r="M785" s="682">
        <f>'23년(세부_실적)'!M945</f>
        <v>8.58</v>
      </c>
      <c r="N785" s="681">
        <f>'23년(세부_실적)'!N945</f>
        <v>0</v>
      </c>
      <c r="O785" s="682">
        <f>'23년(세부_실적)'!O945</f>
        <v>8.58</v>
      </c>
      <c r="P785" s="681">
        <f>'23년(세부_실적)'!P945</f>
        <v>0</v>
      </c>
      <c r="Q785" s="688">
        <f>'23년(세부_실적)'!Q945</f>
        <v>0</v>
      </c>
      <c r="R785" s="575">
        <f>'23년(세부_실적)'!R945</f>
        <v>0</v>
      </c>
    </row>
    <row r="786" spans="2:18" outlineLevel="1">
      <c r="B786" s="691">
        <f>'23년(세부_실적)'!B946</f>
        <v>0</v>
      </c>
      <c r="C786" s="960">
        <f>'23년(세부_실적)'!C946</f>
        <v>0</v>
      </c>
      <c r="D786" s="691" t="str">
        <f>'23년(세부_실적)'!D946</f>
        <v>1200mm, 3.5K</v>
      </c>
      <c r="E786" s="677" t="str">
        <f>'23년(세부_실적)'!E946</f>
        <v>PLN021-T0912335N2R-562</v>
      </c>
      <c r="F786" s="679" t="str">
        <f>'23년(세부_실적)'!F946</f>
        <v>T09</v>
      </c>
      <c r="G786" s="679" t="str">
        <f>'23년(세부_실적)'!G946</f>
        <v>구</v>
      </c>
      <c r="H786" s="679" t="str">
        <f>'23년(세부_실적)'!H946</f>
        <v>SY</v>
      </c>
      <c r="I786" s="677">
        <f>'23년(세부_실적)'!I946</f>
        <v>9.6199999999999992</v>
      </c>
      <c r="J786" s="681">
        <f>'23년(세부_실적)'!J946</f>
        <v>0</v>
      </c>
      <c r="K786" s="677">
        <f>'23년(세부_실적)'!K946</f>
        <v>9.6199999999999992</v>
      </c>
      <c r="L786" s="681">
        <f>'23년(세부_실적)'!L946</f>
        <v>0</v>
      </c>
      <c r="M786" s="677">
        <f>'23년(세부_실적)'!M946</f>
        <v>9.6199999999999992</v>
      </c>
      <c r="N786" s="681">
        <f>'23년(세부_실적)'!N946</f>
        <v>0</v>
      </c>
      <c r="O786" s="677">
        <f>'23년(세부_실적)'!O946</f>
        <v>9.6199999999999992</v>
      </c>
      <c r="P786" s="681">
        <f>'23년(세부_실적)'!P946</f>
        <v>0</v>
      </c>
      <c r="Q786" s="688">
        <f>'23년(세부_실적)'!Q946</f>
        <v>0</v>
      </c>
      <c r="R786" s="575">
        <f>'23년(세부_실적)'!R946</f>
        <v>0</v>
      </c>
    </row>
    <row r="787" spans="2:18" outlineLevel="1">
      <c r="B787" s="691">
        <f>'23년(세부_실적)'!B947</f>
        <v>0</v>
      </c>
      <c r="C787" s="960">
        <f>'23년(세부_실적)'!C947</f>
        <v>0</v>
      </c>
      <c r="D787" s="691" t="str">
        <f>'23년(세부_실적)'!D947</f>
        <v>1200mm, 4K</v>
      </c>
      <c r="E787" s="677" t="str">
        <f>'23년(세부_실적)'!E947</f>
        <v>PLN021-T0912340N2R-562</v>
      </c>
      <c r="F787" s="679" t="str">
        <f>'23년(세부_실적)'!F947</f>
        <v>T09</v>
      </c>
      <c r="G787" s="679" t="str">
        <f>'23년(세부_실적)'!G947</f>
        <v>구</v>
      </c>
      <c r="H787" s="679" t="str">
        <f>'23년(세부_실적)'!H947</f>
        <v>SY</v>
      </c>
      <c r="I787" s="677">
        <f>'23년(세부_실적)'!I947</f>
        <v>9.6199999999999992</v>
      </c>
      <c r="J787" s="681">
        <f>'23년(세부_실적)'!J947</f>
        <v>0</v>
      </c>
      <c r="K787" s="677">
        <f>'23년(세부_실적)'!K947</f>
        <v>9.6199999999999992</v>
      </c>
      <c r="L787" s="681">
        <f>'23년(세부_실적)'!L947</f>
        <v>0</v>
      </c>
      <c r="M787" s="677">
        <f>'23년(세부_실적)'!M947</f>
        <v>9.6199999999999992</v>
      </c>
      <c r="N787" s="681">
        <f>'23년(세부_실적)'!N947</f>
        <v>0</v>
      </c>
      <c r="O787" s="677">
        <f>'23년(세부_실적)'!O947</f>
        <v>9.6199999999999992</v>
      </c>
      <c r="P787" s="681">
        <f>'23년(세부_실적)'!P947</f>
        <v>0</v>
      </c>
      <c r="Q787" s="688">
        <f>'23년(세부_실적)'!Q947</f>
        <v>0</v>
      </c>
      <c r="R787" s="575">
        <f>'23년(세부_실적)'!R947</f>
        <v>0</v>
      </c>
    </row>
    <row r="788" spans="2:18" outlineLevel="1">
      <c r="B788" s="691">
        <f>'23년(세부_실적)'!B948</f>
        <v>0</v>
      </c>
      <c r="C788" s="960">
        <f>'23년(세부_실적)'!C948</f>
        <v>0</v>
      </c>
      <c r="D788" s="691" t="str">
        <f>'23년(세부_실적)'!D948</f>
        <v>1200mm, 5K</v>
      </c>
      <c r="E788" s="677" t="str">
        <f>'23년(세부_실적)'!E948</f>
        <v>PLN021-T0912350N2R-562</v>
      </c>
      <c r="F788" s="679" t="str">
        <f>'23년(세부_실적)'!F948</f>
        <v>T09</v>
      </c>
      <c r="G788" s="679" t="str">
        <f>'23년(세부_실적)'!G948</f>
        <v>구</v>
      </c>
      <c r="H788" s="679" t="str">
        <f>'23년(세부_실적)'!H948</f>
        <v>SY</v>
      </c>
      <c r="I788" s="677">
        <f>'23년(세부_실적)'!I948</f>
        <v>9.6199999999999992</v>
      </c>
      <c r="J788" s="681">
        <f>'23년(세부_실적)'!J948</f>
        <v>0</v>
      </c>
      <c r="K788" s="677">
        <f>'23년(세부_실적)'!K948</f>
        <v>9.6199999999999992</v>
      </c>
      <c r="L788" s="681">
        <f>'23년(세부_실적)'!L948</f>
        <v>0</v>
      </c>
      <c r="M788" s="677">
        <f>'23년(세부_실적)'!M948</f>
        <v>9.6199999999999992</v>
      </c>
      <c r="N788" s="681">
        <f>'23년(세부_실적)'!N948</f>
        <v>0</v>
      </c>
      <c r="O788" s="677">
        <f>'23년(세부_실적)'!O948</f>
        <v>9.6199999999999992</v>
      </c>
      <c r="P788" s="681">
        <f>'23년(세부_실적)'!P948</f>
        <v>0</v>
      </c>
      <c r="Q788" s="688">
        <f>'23년(세부_실적)'!Q948</f>
        <v>0</v>
      </c>
      <c r="R788" s="575">
        <f>'23년(세부_실적)'!R948</f>
        <v>0</v>
      </c>
    </row>
    <row r="789" spans="2:18" outlineLevel="1">
      <c r="B789" s="691">
        <f>'23년(세부_실적)'!B949</f>
        <v>0</v>
      </c>
      <c r="C789" s="960">
        <f>'23년(세부_실적)'!C949</f>
        <v>0</v>
      </c>
      <c r="D789" s="691" t="str">
        <f>'23년(세부_실적)'!D949</f>
        <v>1200mm, 6.5K</v>
      </c>
      <c r="E789" s="677" t="str">
        <f>'23년(세부_실적)'!E949</f>
        <v>PLN021-T0912365N2R-562</v>
      </c>
      <c r="F789" s="679" t="str">
        <f>'23년(세부_실적)'!F949</f>
        <v>T09</v>
      </c>
      <c r="G789" s="679" t="str">
        <f>'23년(세부_실적)'!G949</f>
        <v>구</v>
      </c>
      <c r="H789" s="679" t="str">
        <f>'23년(세부_실적)'!H949</f>
        <v>SY</v>
      </c>
      <c r="I789" s="677">
        <f>'23년(세부_실적)'!I949</f>
        <v>9.6199999999999992</v>
      </c>
      <c r="J789" s="681">
        <f>'23년(세부_실적)'!J949</f>
        <v>0</v>
      </c>
      <c r="K789" s="677">
        <f>'23년(세부_실적)'!K949</f>
        <v>9.6199999999999992</v>
      </c>
      <c r="L789" s="681">
        <f>'23년(세부_실적)'!L949</f>
        <v>0</v>
      </c>
      <c r="M789" s="677">
        <f>'23년(세부_실적)'!M949</f>
        <v>9.6199999999999992</v>
      </c>
      <c r="N789" s="681">
        <f>'23년(세부_실적)'!N949</f>
        <v>0</v>
      </c>
      <c r="O789" s="677">
        <f>'23년(세부_실적)'!O949</f>
        <v>9.6199999999999992</v>
      </c>
      <c r="P789" s="681">
        <f>'23년(세부_실적)'!P949</f>
        <v>0</v>
      </c>
      <c r="Q789" s="688">
        <f>'23년(세부_실적)'!Q949</f>
        <v>0</v>
      </c>
      <c r="R789" s="575">
        <f>'23년(세부_실적)'!R949</f>
        <v>0</v>
      </c>
    </row>
    <row r="790" spans="2:18" outlineLevel="1">
      <c r="B790" s="691">
        <f>'23년(세부_실적)'!B950</f>
        <v>0</v>
      </c>
      <c r="C790" s="960">
        <f>'23년(세부_실적)'!C950</f>
        <v>0</v>
      </c>
      <c r="D790" s="675" t="str">
        <f>'23년(세부_실적)'!D950</f>
        <v>1200mm, 4K</v>
      </c>
      <c r="E790" s="677" t="str">
        <f>'23년(세부_실적)'!E950</f>
        <v>PLN021-T0916330N2R-562</v>
      </c>
      <c r="F790" s="679" t="str">
        <f>'23년(세부_실적)'!F950</f>
        <v>T09</v>
      </c>
      <c r="G790" s="679" t="str">
        <f>'23년(세부_실적)'!G950</f>
        <v>구</v>
      </c>
      <c r="H790" s="679" t="str">
        <f>'23년(세부_실적)'!H950</f>
        <v>SY</v>
      </c>
      <c r="I790" s="677">
        <f>'23년(세부_실적)'!I950</f>
        <v>9.6199999999999992</v>
      </c>
      <c r="J790" s="681">
        <f>'23년(세부_실적)'!J950</f>
        <v>0</v>
      </c>
      <c r="K790" s="677">
        <f>'23년(세부_실적)'!K950</f>
        <v>9.6199999999999992</v>
      </c>
      <c r="L790" s="681">
        <f>'23년(세부_실적)'!L950</f>
        <v>0</v>
      </c>
      <c r="M790" s="682">
        <f>'23년(세부_실적)'!M950</f>
        <v>9.6199999999999992</v>
      </c>
      <c r="N790" s="681">
        <f>'23년(세부_실적)'!N950</f>
        <v>0</v>
      </c>
      <c r="O790" s="682">
        <f>'23년(세부_실적)'!O950</f>
        <v>9.6199999999999992</v>
      </c>
      <c r="P790" s="681">
        <f>'23년(세부_실적)'!P950</f>
        <v>0</v>
      </c>
      <c r="Q790" s="688">
        <f>'23년(세부_실적)'!Q950</f>
        <v>0</v>
      </c>
      <c r="R790" s="575">
        <f>'23년(세부_실적)'!R950</f>
        <v>0</v>
      </c>
    </row>
    <row r="791" spans="2:18" outlineLevel="1">
      <c r="B791" s="691">
        <f>'23년(세부_실적)'!B951</f>
        <v>0</v>
      </c>
      <c r="C791" s="960">
        <f>'23년(세부_실적)'!C951</f>
        <v>0</v>
      </c>
      <c r="D791" s="675" t="str">
        <f>'23년(세부_실적)'!D951</f>
        <v>1200mm, 3.5K</v>
      </c>
      <c r="E791" s="677" t="str">
        <f>'23년(세부_실적)'!E951</f>
        <v>PLN021-T0916335N2R-563</v>
      </c>
      <c r="F791" s="679" t="str">
        <f>'23년(세부_실적)'!F951</f>
        <v>T09</v>
      </c>
      <c r="G791" s="679" t="str">
        <f>'23년(세부_실적)'!G951</f>
        <v>구</v>
      </c>
      <c r="H791" s="679" t="str">
        <f>'23년(세부_실적)'!H951</f>
        <v>SY</v>
      </c>
      <c r="I791" s="677">
        <f>'23년(세부_실적)'!I951</f>
        <v>9.6199999999999992</v>
      </c>
      <c r="J791" s="681">
        <f>'23년(세부_실적)'!J951</f>
        <v>0</v>
      </c>
      <c r="K791" s="677">
        <f>'23년(세부_실적)'!K951</f>
        <v>9.6199999999999992</v>
      </c>
      <c r="L791" s="681">
        <f>'23년(세부_실적)'!L951</f>
        <v>0</v>
      </c>
      <c r="M791" s="682">
        <f>'23년(세부_실적)'!M951</f>
        <v>9.6199999999999992</v>
      </c>
      <c r="N791" s="681">
        <f>'23년(세부_실적)'!N951</f>
        <v>0</v>
      </c>
      <c r="O791" s="682">
        <f>'23년(세부_실적)'!O951</f>
        <v>9.6199999999999992</v>
      </c>
      <c r="P791" s="681">
        <f>'23년(세부_실적)'!P951</f>
        <v>0</v>
      </c>
      <c r="Q791" s="688">
        <f>'23년(세부_실적)'!Q951</f>
        <v>0</v>
      </c>
      <c r="R791" s="575">
        <f>'23년(세부_실적)'!R951</f>
        <v>0</v>
      </c>
    </row>
    <row r="792" spans="2:18" outlineLevel="1">
      <c r="B792" s="691">
        <f>'23년(세부_실적)'!B952</f>
        <v>0</v>
      </c>
      <c r="C792" s="960">
        <f>'23년(세부_실적)'!C952</f>
        <v>0</v>
      </c>
      <c r="D792" s="675" t="str">
        <f>'23년(세부_실적)'!D952</f>
        <v>1200mm, 3.5K</v>
      </c>
      <c r="E792" s="677" t="str">
        <f>'23년(세부_실적)'!E952</f>
        <v>PLN021-T0916335N2R-564B</v>
      </c>
      <c r="F792" s="679" t="str">
        <f>'23년(세부_실적)'!F952</f>
        <v>T09</v>
      </c>
      <c r="G792" s="679" t="str">
        <f>'23년(세부_실적)'!G952</f>
        <v>구</v>
      </c>
      <c r="H792" s="679" t="str">
        <f>'23년(세부_실적)'!H952</f>
        <v>SY</v>
      </c>
      <c r="I792" s="677">
        <f>'23년(세부_실적)'!I952</f>
        <v>8.9499999999999993</v>
      </c>
      <c r="J792" s="681">
        <f>'23년(세부_실적)'!J952</f>
        <v>0</v>
      </c>
      <c r="K792" s="677">
        <f>'23년(세부_실적)'!K952</f>
        <v>8.9499999999999993</v>
      </c>
      <c r="L792" s="681">
        <f>'23년(세부_실적)'!L952</f>
        <v>0</v>
      </c>
      <c r="M792" s="682">
        <f>'23년(세부_실적)'!M952</f>
        <v>8.9499999999999993</v>
      </c>
      <c r="N792" s="681">
        <f>'23년(세부_실적)'!N952</f>
        <v>0</v>
      </c>
      <c r="O792" s="682">
        <f>'23년(세부_실적)'!O952</f>
        <v>8.9499999999999993</v>
      </c>
      <c r="P792" s="681">
        <f>'23년(세부_실적)'!P952</f>
        <v>0</v>
      </c>
      <c r="Q792" s="688">
        <f>'23년(세부_실적)'!Q952</f>
        <v>0</v>
      </c>
      <c r="R792" s="575">
        <f>'23년(세부_실적)'!R952</f>
        <v>0</v>
      </c>
    </row>
    <row r="793" spans="2:18" outlineLevel="1">
      <c r="B793" s="675">
        <f>'23년(세부_실적)'!B953</f>
        <v>0</v>
      </c>
      <c r="C793" s="960">
        <f>'23년(세부_실적)'!C953</f>
        <v>0</v>
      </c>
      <c r="D793" s="675" t="str">
        <f>'23년(세부_실적)'!D953</f>
        <v>1200mm, 4K</v>
      </c>
      <c r="E793" s="682" t="str">
        <f>'23년(세부_실적)'!E953</f>
        <v>PLN021-T0916340N2R-563</v>
      </c>
      <c r="F793" s="680" t="str">
        <f>'23년(세부_실적)'!F953</f>
        <v>T09</v>
      </c>
      <c r="G793" s="680" t="str">
        <f>'23년(세부_실적)'!G953</f>
        <v>구</v>
      </c>
      <c r="H793" s="680" t="str">
        <f>'23년(세부_실적)'!H953</f>
        <v>SY</v>
      </c>
      <c r="I793" s="682">
        <f>'23년(세부_실적)'!I953</f>
        <v>9.6199999999999992</v>
      </c>
      <c r="J793" s="730">
        <f>'23년(세부_실적)'!J953</f>
        <v>0</v>
      </c>
      <c r="K793" s="682">
        <f>'23년(세부_실적)'!K953</f>
        <v>9.6199999999999992</v>
      </c>
      <c r="L793" s="730">
        <f>'23년(세부_실적)'!L953</f>
        <v>0</v>
      </c>
      <c r="M793" s="682">
        <f>'23년(세부_실적)'!M953</f>
        <v>9.6199999999999992</v>
      </c>
      <c r="N793" s="730">
        <f>'23년(세부_실적)'!N953</f>
        <v>0</v>
      </c>
      <c r="O793" s="682">
        <f>'23년(세부_실적)'!O953</f>
        <v>9.6199999999999992</v>
      </c>
      <c r="P793" s="730">
        <f>'23년(세부_실적)'!P953</f>
        <v>0</v>
      </c>
      <c r="Q793" s="683">
        <f>'23년(세부_실적)'!Q953</f>
        <v>0</v>
      </c>
      <c r="R793" s="578">
        <f>'23년(세부_실적)'!R953</f>
        <v>0</v>
      </c>
    </row>
    <row r="794" spans="2:18" outlineLevel="1">
      <c r="B794" s="675">
        <f>'23년(세부_실적)'!B954</f>
        <v>0</v>
      </c>
      <c r="C794" s="960">
        <f>'23년(세부_실적)'!C954</f>
        <v>0</v>
      </c>
      <c r="D794" s="675" t="str">
        <f>'23년(세부_실적)'!D954</f>
        <v>1200mm, 4K</v>
      </c>
      <c r="E794" s="682" t="str">
        <f>'23년(세부_실적)'!E954</f>
        <v>PLN021-T0916340N2R-564</v>
      </c>
      <c r="F794" s="680" t="str">
        <f>'23년(세부_실적)'!F954</f>
        <v>T09</v>
      </c>
      <c r="G794" s="680" t="str">
        <f>'23년(세부_실적)'!G954</f>
        <v>구</v>
      </c>
      <c r="H794" s="680" t="str">
        <f>'23년(세부_실적)'!H954</f>
        <v>SY</v>
      </c>
      <c r="I794" s="682">
        <f>'23년(세부_실적)'!I954</f>
        <v>8.9499999999999993</v>
      </c>
      <c r="J794" s="730">
        <f>'23년(세부_실적)'!J954</f>
        <v>0</v>
      </c>
      <c r="K794" s="682">
        <f>'23년(세부_실적)'!K954</f>
        <v>8.9499999999999993</v>
      </c>
      <c r="L794" s="730">
        <f>'23년(세부_실적)'!L954</f>
        <v>0</v>
      </c>
      <c r="M794" s="682">
        <f>'23년(세부_실적)'!M954</f>
        <v>8.9499999999999993</v>
      </c>
      <c r="N794" s="730">
        <f>'23년(세부_실적)'!N954</f>
        <v>0</v>
      </c>
      <c r="O794" s="682">
        <f>'23년(세부_실적)'!O954</f>
        <v>8.9499999999999993</v>
      </c>
      <c r="P794" s="730">
        <f>'23년(세부_실적)'!P954</f>
        <v>0</v>
      </c>
      <c r="Q794" s="683">
        <f>'23년(세부_실적)'!Q954</f>
        <v>0</v>
      </c>
      <c r="R794" s="578">
        <f>'23년(세부_실적)'!R954</f>
        <v>0</v>
      </c>
    </row>
    <row r="795" spans="2:18" outlineLevel="1">
      <c r="B795" s="675">
        <f>'23년(세부_실적)'!B955</f>
        <v>0</v>
      </c>
      <c r="C795" s="960">
        <f>'23년(세부_실적)'!C955</f>
        <v>0</v>
      </c>
      <c r="D795" s="675" t="str">
        <f>'23년(세부_실적)'!D955</f>
        <v>1200mm, 4K</v>
      </c>
      <c r="E795" s="682" t="str">
        <f>'23년(세부_실적)'!E955</f>
        <v>PLN021-T0916340N2R-565</v>
      </c>
      <c r="F795" s="680" t="str">
        <f>'23년(세부_실적)'!F955</f>
        <v>T09</v>
      </c>
      <c r="G795" s="680" t="str">
        <f>'23년(세부_실적)'!G955</f>
        <v>구</v>
      </c>
      <c r="H795" s="680" t="str">
        <f>'23년(세부_실적)'!H955</f>
        <v>SY</v>
      </c>
      <c r="I795" s="682">
        <f>'23년(세부_실적)'!I955</f>
        <v>9.82</v>
      </c>
      <c r="J795" s="730">
        <f>'23년(세부_실적)'!J955</f>
        <v>0</v>
      </c>
      <c r="K795" s="682">
        <f>'23년(세부_실적)'!K955</f>
        <v>9.82</v>
      </c>
      <c r="L795" s="730">
        <f>'23년(세부_실적)'!L955</f>
        <v>0</v>
      </c>
      <c r="M795" s="682">
        <f>'23년(세부_실적)'!M955</f>
        <v>9.82</v>
      </c>
      <c r="N795" s="730">
        <f>'23년(세부_실적)'!N955</f>
        <v>0</v>
      </c>
      <c r="O795" s="682">
        <f>'23년(세부_실적)'!O955</f>
        <v>9.82</v>
      </c>
      <c r="P795" s="730">
        <f>'23년(세부_실적)'!P955</f>
        <v>0</v>
      </c>
      <c r="Q795" s="683">
        <f>'23년(세부_실적)'!Q955</f>
        <v>0.72499999999999998</v>
      </c>
      <c r="R795" s="578">
        <f>'23년(세부_실적)'!R955</f>
        <v>9.4213767399999995</v>
      </c>
    </row>
    <row r="796" spans="2:18" outlineLevel="1">
      <c r="B796" s="675">
        <f>'23년(세부_실적)'!B956</f>
        <v>0</v>
      </c>
      <c r="C796" s="960">
        <f>'23년(세부_실적)'!C956</f>
        <v>0</v>
      </c>
      <c r="D796" s="675" t="str">
        <f>'23년(세부_실적)'!D956</f>
        <v>1200mm, 5K</v>
      </c>
      <c r="E796" s="682" t="str">
        <f>'23년(세부_실적)'!E956</f>
        <v>PLN021-T0916350N2R-563</v>
      </c>
      <c r="F796" s="680" t="str">
        <f>'23년(세부_실적)'!F956</f>
        <v>T09</v>
      </c>
      <c r="G796" s="680" t="str">
        <f>'23년(세부_실적)'!G956</f>
        <v>구</v>
      </c>
      <c r="H796" s="680" t="str">
        <f>'23년(세부_실적)'!H956</f>
        <v>SY</v>
      </c>
      <c r="I796" s="682">
        <f>'23년(세부_실적)'!I956</f>
        <v>9.6199999999999992</v>
      </c>
      <c r="J796" s="730">
        <f>'23년(세부_실적)'!J956</f>
        <v>0</v>
      </c>
      <c r="K796" s="682">
        <f>'23년(세부_실적)'!K956</f>
        <v>9.6199999999999992</v>
      </c>
      <c r="L796" s="730">
        <f>'23년(세부_실적)'!L956</f>
        <v>0</v>
      </c>
      <c r="M796" s="682">
        <f>'23년(세부_실적)'!M956</f>
        <v>9.6199999999999992</v>
      </c>
      <c r="N796" s="730">
        <f>'23년(세부_실적)'!N956</f>
        <v>0</v>
      </c>
      <c r="O796" s="682">
        <f>'23년(세부_실적)'!O956</f>
        <v>9.6199999999999992</v>
      </c>
      <c r="P796" s="730">
        <f>'23년(세부_실적)'!P956</f>
        <v>0</v>
      </c>
      <c r="Q796" s="683">
        <f>'23년(세부_실적)'!Q956</f>
        <v>0</v>
      </c>
      <c r="R796" s="578">
        <f>'23년(세부_실적)'!R956</f>
        <v>0</v>
      </c>
    </row>
    <row r="797" spans="2:18" outlineLevel="1">
      <c r="B797" s="691">
        <f>'23년(세부_실적)'!B957</f>
        <v>0</v>
      </c>
      <c r="C797" s="960">
        <f>'23년(세부_실적)'!C957</f>
        <v>0</v>
      </c>
      <c r="D797" s="675" t="str">
        <f>'23년(세부_실적)'!D957</f>
        <v>1200mm, 5K</v>
      </c>
      <c r="E797" s="677" t="str">
        <f>'23년(세부_실적)'!E957</f>
        <v>PLN021-T0916350N2R-564</v>
      </c>
      <c r="F797" s="679" t="str">
        <f>'23년(세부_실적)'!F957</f>
        <v>T09</v>
      </c>
      <c r="G797" s="679" t="str">
        <f>'23년(세부_실적)'!G957</f>
        <v>구</v>
      </c>
      <c r="H797" s="679" t="str">
        <f>'23년(세부_실적)'!H957</f>
        <v>SY</v>
      </c>
      <c r="I797" s="677">
        <f>'23년(세부_실적)'!I957</f>
        <v>8.9499999999999993</v>
      </c>
      <c r="J797" s="681">
        <f>'23년(세부_실적)'!J957</f>
        <v>0</v>
      </c>
      <c r="K797" s="677">
        <f>'23년(세부_실적)'!K957</f>
        <v>8.9499999999999993</v>
      </c>
      <c r="L797" s="681">
        <f>'23년(세부_실적)'!L957</f>
        <v>0</v>
      </c>
      <c r="M797" s="682">
        <f>'23년(세부_실적)'!M957</f>
        <v>8.9499999999999993</v>
      </c>
      <c r="N797" s="681">
        <f>'23년(세부_실적)'!N957</f>
        <v>0</v>
      </c>
      <c r="O797" s="682">
        <f>'23년(세부_실적)'!O957</f>
        <v>8.9499999999999993</v>
      </c>
      <c r="P797" s="681">
        <f>'23년(세부_실적)'!P957</f>
        <v>0</v>
      </c>
      <c r="Q797" s="688">
        <f>'23년(세부_실적)'!Q957</f>
        <v>0</v>
      </c>
      <c r="R797" s="575">
        <f>'23년(세부_실적)'!R957</f>
        <v>0</v>
      </c>
    </row>
    <row r="798" spans="2:18" outlineLevel="1">
      <c r="B798" s="691">
        <f>'23년(세부_실적)'!B958</f>
        <v>0</v>
      </c>
      <c r="C798" s="691">
        <f>'23년(세부_실적)'!C958</f>
        <v>0</v>
      </c>
      <c r="D798" s="691" t="str">
        <f>'23년(세부_실적)'!D958</f>
        <v>1200mm, 5K</v>
      </c>
      <c r="E798" s="677" t="str">
        <f>'23년(세부_실적)'!E958</f>
        <v>PLN021-T0916350N2R-565</v>
      </c>
      <c r="F798" s="679" t="str">
        <f>'23년(세부_실적)'!F958</f>
        <v>T09</v>
      </c>
      <c r="G798" s="733" t="str">
        <f>'23년(세부_실적)'!G958</f>
        <v>신</v>
      </c>
      <c r="H798" s="679" t="str">
        <f>'23년(세부_실적)'!H958</f>
        <v>SY</v>
      </c>
      <c r="I798" s="677">
        <f>'23년(세부_실적)'!I958</f>
        <v>8.9499999999999993</v>
      </c>
      <c r="J798" s="734">
        <f>'23년(세부_실적)'!J958</f>
        <v>0</v>
      </c>
      <c r="K798" s="677">
        <f>'23년(세부_실적)'!K958</f>
        <v>8.9499999999999993</v>
      </c>
      <c r="L798" s="681">
        <f>'23년(세부_실적)'!L958</f>
        <v>0</v>
      </c>
      <c r="M798" s="677">
        <f>'23년(세부_실적)'!M958</f>
        <v>8.9499999999999993</v>
      </c>
      <c r="N798" s="681">
        <f>'23년(세부_실적)'!N958</f>
        <v>0</v>
      </c>
      <c r="O798" s="677">
        <f>'23년(세부_실적)'!O958</f>
        <v>8.9499999999999993</v>
      </c>
      <c r="P798" s="734">
        <f>'23년(세부_실적)'!P958</f>
        <v>0</v>
      </c>
      <c r="Q798" s="688">
        <f>'23년(세부_실적)'!Q958</f>
        <v>0</v>
      </c>
      <c r="R798" s="575">
        <f>'23년(세부_실적)'!R958</f>
        <v>0</v>
      </c>
    </row>
    <row r="799" spans="2:18" outlineLevel="1">
      <c r="B799" s="691">
        <f>'23년(세부_실적)'!B959</f>
        <v>0</v>
      </c>
      <c r="C799" s="960">
        <f>'23년(세부_실적)'!C959</f>
        <v>0</v>
      </c>
      <c r="D799" s="675" t="str">
        <f>'23년(세부_실적)'!D959</f>
        <v>1200mm, 5K</v>
      </c>
      <c r="E799" s="677" t="str">
        <f>'23년(세부_실적)'!E959</f>
        <v>PLN021-T0916350N2R-565A</v>
      </c>
      <c r="F799" s="679" t="str">
        <f>'23년(세부_실적)'!F959</f>
        <v>T09</v>
      </c>
      <c r="G799" s="679" t="str">
        <f>'23년(세부_실적)'!G959</f>
        <v>구</v>
      </c>
      <c r="H799" s="679" t="str">
        <f>'23년(세부_실적)'!H959</f>
        <v>SY</v>
      </c>
      <c r="I799" s="677">
        <f>'23년(세부_실적)'!I959</f>
        <v>9.92</v>
      </c>
      <c r="J799" s="681">
        <f>'23년(세부_실적)'!J959</f>
        <v>0</v>
      </c>
      <c r="K799" s="677">
        <f>'23년(세부_실적)'!K959</f>
        <v>9.92</v>
      </c>
      <c r="L799" s="681">
        <f>'23년(세부_실적)'!L959</f>
        <v>0</v>
      </c>
      <c r="M799" s="682">
        <f>'23년(세부_실적)'!M959</f>
        <v>9.92</v>
      </c>
      <c r="N799" s="681">
        <f>'23년(세부_실적)'!N959</f>
        <v>0</v>
      </c>
      <c r="O799" s="682">
        <f>'23년(세부_실적)'!O959</f>
        <v>9.92</v>
      </c>
      <c r="P799" s="681">
        <f>'23년(세부_실적)'!P959</f>
        <v>0</v>
      </c>
      <c r="Q799" s="688">
        <f>'23년(세부_실적)'!Q959</f>
        <v>28</v>
      </c>
      <c r="R799" s="575">
        <f>'23년(세부_실적)'!R959</f>
        <v>355.8495456</v>
      </c>
    </row>
    <row r="800" spans="2:18" outlineLevel="1">
      <c r="B800" s="691">
        <f>'23년(세부_실적)'!B960</f>
        <v>0</v>
      </c>
      <c r="C800" s="960">
        <f>'23년(세부_실적)'!C960</f>
        <v>0</v>
      </c>
      <c r="D800" s="675" t="str">
        <f>'23년(세부_실적)'!D960</f>
        <v>1200mm, 5K</v>
      </c>
      <c r="E800" s="677" t="str">
        <f>'23년(세부_실적)'!E960</f>
        <v>PLN021-T0916350N2R-565F</v>
      </c>
      <c r="F800" s="679" t="str">
        <f>'23년(세부_실적)'!F960</f>
        <v>T09</v>
      </c>
      <c r="G800" s="679" t="str">
        <f>'23년(세부_실적)'!G960</f>
        <v>구</v>
      </c>
      <c r="H800" s="679" t="str">
        <f>'23년(세부_실적)'!H960</f>
        <v>SY</v>
      </c>
      <c r="I800" s="677">
        <f>'23년(세부_실적)'!I960</f>
        <v>0</v>
      </c>
      <c r="J800" s="681">
        <f>'23년(세부_실적)'!J960</f>
        <v>0</v>
      </c>
      <c r="K800" s="677">
        <f>'23년(세부_실적)'!K960</f>
        <v>0</v>
      </c>
      <c r="L800" s="681">
        <f>'23년(세부_실적)'!L960</f>
        <v>0</v>
      </c>
      <c r="M800" s="682">
        <f>'23년(세부_실적)'!M960</f>
        <v>13.41</v>
      </c>
      <c r="N800" s="681">
        <f>'23년(세부_실적)'!N960</f>
        <v>0</v>
      </c>
      <c r="O800" s="682">
        <f>'23년(세부_실적)'!O960</f>
        <v>13.41</v>
      </c>
      <c r="P800" s="681">
        <f>'23년(세부_실적)'!P960</f>
        <v>0</v>
      </c>
      <c r="Q800" s="688">
        <f>'23년(세부_실적)'!Q960</f>
        <v>1.5</v>
      </c>
      <c r="R800" s="575">
        <f>'23년(세부_실적)'!R960</f>
        <v>26.829387000000004</v>
      </c>
    </row>
    <row r="801" spans="2:18" outlineLevel="1">
      <c r="B801" s="675">
        <f>'23년(세부_실적)'!B961</f>
        <v>0</v>
      </c>
      <c r="C801" s="960">
        <f>'23년(세부_실적)'!C961</f>
        <v>0</v>
      </c>
      <c r="D801" s="675" t="str">
        <f>'23년(세부_실적)'!D961</f>
        <v>1200mm, 6.5K</v>
      </c>
      <c r="E801" s="682" t="str">
        <f>'23년(세부_실적)'!E961</f>
        <v>PLN021-T0916365N2R-563</v>
      </c>
      <c r="F801" s="680" t="str">
        <f>'23년(세부_실적)'!F961</f>
        <v>T09</v>
      </c>
      <c r="G801" s="680" t="str">
        <f>'23년(세부_실적)'!G961</f>
        <v>구</v>
      </c>
      <c r="H801" s="680" t="str">
        <f>'23년(세부_실적)'!H961</f>
        <v>SY</v>
      </c>
      <c r="I801" s="682">
        <f>'23년(세부_실적)'!I961</f>
        <v>9.6199999999999992</v>
      </c>
      <c r="J801" s="730">
        <f>'23년(세부_실적)'!J961</f>
        <v>0</v>
      </c>
      <c r="K801" s="682">
        <f>'23년(세부_실적)'!K961</f>
        <v>9.6199999999999992</v>
      </c>
      <c r="L801" s="730">
        <f>'23년(세부_실적)'!L961</f>
        <v>0</v>
      </c>
      <c r="M801" s="682">
        <f>'23년(세부_실적)'!M961</f>
        <v>9.6199999999999992</v>
      </c>
      <c r="N801" s="730">
        <f>'23년(세부_실적)'!N961</f>
        <v>0</v>
      </c>
      <c r="O801" s="682">
        <f>'23년(세부_실적)'!O961</f>
        <v>9.6199999999999992</v>
      </c>
      <c r="P801" s="730">
        <f>'23년(세부_실적)'!P961</f>
        <v>0</v>
      </c>
      <c r="Q801" s="683">
        <f>'23년(세부_실적)'!Q961</f>
        <v>0</v>
      </c>
      <c r="R801" s="578">
        <f>'23년(세부_실적)'!R961</f>
        <v>0</v>
      </c>
    </row>
    <row r="802" spans="2:18" outlineLevel="1">
      <c r="B802" s="675">
        <f>'23년(세부_실적)'!B962</f>
        <v>0</v>
      </c>
      <c r="C802" s="960">
        <f>'23년(세부_실적)'!C962</f>
        <v>0</v>
      </c>
      <c r="D802" s="675" t="str">
        <f>'23년(세부_실적)'!D962</f>
        <v>1200mm, 6.5K</v>
      </c>
      <c r="E802" s="682" t="str">
        <f>'23년(세부_실적)'!E962</f>
        <v>PLN021-T0916365N2R-564</v>
      </c>
      <c r="F802" s="680" t="str">
        <f>'23년(세부_실적)'!F962</f>
        <v>T09</v>
      </c>
      <c r="G802" s="680" t="str">
        <f>'23년(세부_실적)'!G962</f>
        <v>구</v>
      </c>
      <c r="H802" s="680" t="str">
        <f>'23년(세부_실적)'!H962</f>
        <v>SY</v>
      </c>
      <c r="I802" s="682">
        <f>'23년(세부_실적)'!I962</f>
        <v>8.9499999999999993</v>
      </c>
      <c r="J802" s="730">
        <f>'23년(세부_실적)'!J962</f>
        <v>0</v>
      </c>
      <c r="K802" s="682">
        <f>'23년(세부_실적)'!K962</f>
        <v>8.9499999999999993</v>
      </c>
      <c r="L802" s="730">
        <f>'23년(세부_실적)'!L962</f>
        <v>0</v>
      </c>
      <c r="M802" s="682">
        <f>'23년(세부_실적)'!M962</f>
        <v>8.9499999999999993</v>
      </c>
      <c r="N802" s="730">
        <f>'23년(세부_실적)'!N962</f>
        <v>0</v>
      </c>
      <c r="O802" s="682">
        <f>'23년(세부_실적)'!O962</f>
        <v>8.9499999999999993</v>
      </c>
      <c r="P802" s="730">
        <f>'23년(세부_실적)'!P962</f>
        <v>0</v>
      </c>
      <c r="Q802" s="683">
        <f>'23년(세부_실적)'!Q962</f>
        <v>0</v>
      </c>
      <c r="R802" s="578">
        <f>'23년(세부_실적)'!R962</f>
        <v>0</v>
      </c>
    </row>
    <row r="803" spans="2:18" outlineLevel="1">
      <c r="B803" s="675">
        <f>'23년(세부_실적)'!B963</f>
        <v>0</v>
      </c>
      <c r="C803" s="960">
        <f>'23년(세부_실적)'!C963</f>
        <v>0</v>
      </c>
      <c r="D803" s="675" t="str">
        <f>'23년(세부_실적)'!D963</f>
        <v>1200mm, 6.5K</v>
      </c>
      <c r="E803" s="682" t="str">
        <f>'23년(세부_실적)'!E963</f>
        <v>PLN021-T0916365N2R-565</v>
      </c>
      <c r="F803" s="680" t="str">
        <f>'23년(세부_실적)'!F963</f>
        <v>T09</v>
      </c>
      <c r="G803" s="680" t="str">
        <f>'23년(세부_실적)'!G963</f>
        <v>구</v>
      </c>
      <c r="H803" s="680" t="str">
        <f>'23년(세부_실적)'!H963</f>
        <v>SY</v>
      </c>
      <c r="I803" s="682">
        <f>'23년(세부_실적)'!I963</f>
        <v>9.82</v>
      </c>
      <c r="J803" s="730">
        <f>'23년(세부_실적)'!J963</f>
        <v>0</v>
      </c>
      <c r="K803" s="682">
        <f>'23년(세부_실적)'!K963</f>
        <v>9.82</v>
      </c>
      <c r="L803" s="730">
        <f>'23년(세부_실적)'!L963</f>
        <v>0</v>
      </c>
      <c r="M803" s="682">
        <f>'23년(세부_실적)'!M963</f>
        <v>9.82</v>
      </c>
      <c r="N803" s="730">
        <f>'23년(세부_실적)'!N963</f>
        <v>0</v>
      </c>
      <c r="O803" s="682">
        <f>'23년(세부_실적)'!O963</f>
        <v>9.82</v>
      </c>
      <c r="P803" s="730">
        <f>'23년(세부_실적)'!P963</f>
        <v>0</v>
      </c>
      <c r="Q803" s="683">
        <f>'23년(세부_실적)'!Q963</f>
        <v>0</v>
      </c>
      <c r="R803" s="578">
        <f>'23년(세부_실적)'!R963</f>
        <v>0</v>
      </c>
    </row>
    <row r="804" spans="2:18" outlineLevel="1">
      <c r="B804" s="691">
        <f>'23년(세부_실적)'!B964</f>
        <v>0</v>
      </c>
      <c r="C804" s="960">
        <f>'23년(세부_실적)'!C964</f>
        <v>0</v>
      </c>
      <c r="D804" s="675" t="str">
        <f>'23년(세부_실적)'!D964</f>
        <v>1200mm, 5K</v>
      </c>
      <c r="E804" s="781" t="str">
        <f>'23년(세부_실적)'!E964</f>
        <v>PLN021-T0920350N2R-564</v>
      </c>
      <c r="F804" s="757" t="str">
        <f>'23년(세부_실적)'!F964</f>
        <v>T09</v>
      </c>
      <c r="G804" s="757" t="str">
        <f>'23년(세부_실적)'!G964</f>
        <v>구</v>
      </c>
      <c r="H804" s="757" t="str">
        <f>'23년(세부_실적)'!H964</f>
        <v>SY</v>
      </c>
      <c r="I804" s="781">
        <f>'23년(세부_실적)'!I964</f>
        <v>9.02</v>
      </c>
      <c r="J804" s="782">
        <f>'23년(세부_실적)'!J964</f>
        <v>0</v>
      </c>
      <c r="K804" s="781">
        <f>'23년(세부_실적)'!K964</f>
        <v>9.02</v>
      </c>
      <c r="L804" s="782">
        <f>'23년(세부_실적)'!L964</f>
        <v>0</v>
      </c>
      <c r="M804" s="755">
        <f>'23년(세부_실적)'!M964</f>
        <v>9.02</v>
      </c>
      <c r="N804" s="782">
        <f>'23년(세부_실적)'!N964</f>
        <v>0</v>
      </c>
      <c r="O804" s="755">
        <f>'23년(세부_실적)'!O964</f>
        <v>9.02</v>
      </c>
      <c r="P804" s="782">
        <f>'23년(세부_실적)'!P964</f>
        <v>0</v>
      </c>
      <c r="Q804" s="783">
        <f>'23년(세부_실적)'!Q964</f>
        <v>0</v>
      </c>
      <c r="R804" s="581">
        <f>'23년(세부_실적)'!R964</f>
        <v>0</v>
      </c>
    </row>
    <row r="805" spans="2:18" outlineLevel="1">
      <c r="B805" s="691">
        <f>'23년(세부_실적)'!B965</f>
        <v>0</v>
      </c>
      <c r="C805" s="960">
        <f>'23년(세부_실적)'!C965</f>
        <v>0</v>
      </c>
      <c r="D805" s="675" t="str">
        <f>'23년(세부_실적)'!D965</f>
        <v>1200mm, 5K</v>
      </c>
      <c r="E805" s="677" t="str">
        <f>'23년(세부_실적)'!E965</f>
        <v>PLN021-T0920350N2R-565</v>
      </c>
      <c r="F805" s="679" t="str">
        <f>'23년(세부_실적)'!F965</f>
        <v>T09</v>
      </c>
      <c r="G805" s="679" t="str">
        <f>'23년(세부_실적)'!G965</f>
        <v>구</v>
      </c>
      <c r="H805" s="679" t="str">
        <f>'23년(세부_실적)'!H965</f>
        <v>SY</v>
      </c>
      <c r="I805" s="677">
        <f>'23년(세부_실적)'!I965</f>
        <v>9.92</v>
      </c>
      <c r="J805" s="681">
        <f>'23년(세부_실적)'!J965</f>
        <v>0</v>
      </c>
      <c r="K805" s="677">
        <f>'23년(세부_실적)'!K965</f>
        <v>9.92</v>
      </c>
      <c r="L805" s="681">
        <f>'23년(세부_실적)'!L965</f>
        <v>0</v>
      </c>
      <c r="M805" s="682">
        <f>'23년(세부_실적)'!M965</f>
        <v>9.92</v>
      </c>
      <c r="N805" s="681">
        <f>'23년(세부_실적)'!N965</f>
        <v>0</v>
      </c>
      <c r="O805" s="682">
        <f>'23년(세부_실적)'!O965</f>
        <v>9.92</v>
      </c>
      <c r="P805" s="681">
        <f>'23년(세부_실적)'!P965</f>
        <v>0</v>
      </c>
      <c r="Q805" s="688">
        <f>'23년(세부_실적)'!Q965</f>
        <v>3</v>
      </c>
      <c r="R805" s="575">
        <f>'23년(세부_실적)'!R965</f>
        <v>39.494198399999995</v>
      </c>
    </row>
    <row r="806" spans="2:18" outlineLevel="1">
      <c r="B806" s="675">
        <f>'23년(세부_실적)'!B967</f>
        <v>0</v>
      </c>
      <c r="C806" s="962">
        <f>'23년(세부_실적)'!C967</f>
        <v>0</v>
      </c>
      <c r="D806" s="967" t="str">
        <f>'23년(세부_실적)'!D967</f>
        <v>1200mm, 5K</v>
      </c>
      <c r="E806" s="698" t="str">
        <f>'23년(세부_실적)'!E967</f>
        <v>PLN021-T0927850N2R-565</v>
      </c>
      <c r="F806" s="744" t="str">
        <f>'23년(세부_실적)'!F967</f>
        <v>T09</v>
      </c>
      <c r="G806" s="744" t="str">
        <f>'23년(세부_실적)'!G967</f>
        <v>구</v>
      </c>
      <c r="H806" s="744" t="str">
        <f>'23년(세부_실적)'!H967</f>
        <v>SY</v>
      </c>
      <c r="I806" s="698">
        <f>'23년(세부_실적)'!I967</f>
        <v>12.52</v>
      </c>
      <c r="J806" s="745">
        <f>'23년(세부_실적)'!J967</f>
        <v>0</v>
      </c>
      <c r="K806" s="698">
        <f>'23년(세부_실적)'!K967</f>
        <v>12.52</v>
      </c>
      <c r="L806" s="745">
        <f>'23년(세부_실적)'!L967</f>
        <v>0</v>
      </c>
      <c r="M806" s="698">
        <f>'23년(세부_실적)'!M967</f>
        <v>12.52</v>
      </c>
      <c r="N806" s="745">
        <f>'23년(세부_실적)'!N967</f>
        <v>0</v>
      </c>
      <c r="O806" s="698">
        <f>'23년(세부_실적)'!O967</f>
        <v>12.52</v>
      </c>
      <c r="P806" s="745">
        <f>'23년(세부_실적)'!P967</f>
        <v>0</v>
      </c>
      <c r="Q806" s="915">
        <f>'23년(세부_실적)'!Q967</f>
        <v>0</v>
      </c>
      <c r="R806" s="582">
        <f>'23년(세부_실적)'!R967</f>
        <v>0</v>
      </c>
    </row>
    <row r="807" spans="2:18" outlineLevel="1">
      <c r="B807" s="691">
        <f>'23년(세부_실적)'!B968</f>
        <v>0</v>
      </c>
      <c r="C807" s="968" t="str">
        <f>'23년(세부_실적)'!C968</f>
        <v>베이스라이트</v>
      </c>
      <c r="D807" s="969" t="str">
        <f>'23년(세부_실적)'!D968</f>
        <v>20形</v>
      </c>
      <c r="E807" s="970" t="str">
        <f>'23년(세부_실적)'!E968</f>
        <v>PLN051-B2007130N2S-565 (PLF050-D07W)</v>
      </c>
      <c r="F807" s="971" t="str">
        <f>'23년(세부_실적)'!F968</f>
        <v>7.5W</v>
      </c>
      <c r="G807" s="971" t="str">
        <f>'23년(세부_실적)'!G968</f>
        <v>구</v>
      </c>
      <c r="H807" s="670" t="str">
        <f>'23년(세부_실적)'!H968</f>
        <v>SY</v>
      </c>
      <c r="I807" s="672">
        <f>'23년(세부_실적)'!I968</f>
        <v>10.95</v>
      </c>
      <c r="J807" s="673">
        <f>'23년(세부_실적)'!J968</f>
        <v>0</v>
      </c>
      <c r="K807" s="672">
        <f>'23년(세부_실적)'!K968</f>
        <v>10.95</v>
      </c>
      <c r="L807" s="673">
        <f>'23년(세부_실적)'!L968</f>
        <v>0</v>
      </c>
      <c r="M807" s="672">
        <f>'23년(세부_실적)'!M968</f>
        <v>10.95</v>
      </c>
      <c r="N807" s="673">
        <f>'23년(세부_실적)'!N968</f>
        <v>0</v>
      </c>
      <c r="O807" s="672">
        <f>'23년(세부_실적)'!O968</f>
        <v>10.95</v>
      </c>
      <c r="P807" s="673">
        <f>'23년(세부_실적)'!P968</f>
        <v>0</v>
      </c>
      <c r="Q807" s="773">
        <f>'23년(세부_실적)'!Q968</f>
        <v>0</v>
      </c>
      <c r="R807" s="774">
        <f>'23년(세부_실적)'!R968</f>
        <v>0</v>
      </c>
    </row>
    <row r="808" spans="2:18" outlineLevel="1">
      <c r="B808" s="675">
        <f>'23년(세부_실적)'!B971</f>
        <v>0</v>
      </c>
      <c r="C808" s="710">
        <f>'23년(세부_실적)'!C971</f>
        <v>0</v>
      </c>
      <c r="D808" s="972">
        <f>'23년(세부_실적)'!D971</f>
        <v>0</v>
      </c>
      <c r="E808" s="973" t="str">
        <f>'23년(세부_실적)'!E971</f>
        <v>PLN051-B2011130N2S-565 (PLF050-D12W)</v>
      </c>
      <c r="F808" s="974" t="str">
        <f>'23년(세부_실적)'!F971</f>
        <v>12.7W</v>
      </c>
      <c r="G808" s="974" t="str">
        <f>'23년(세부_실적)'!G971</f>
        <v>구</v>
      </c>
      <c r="H808" s="680" t="str">
        <f>'23년(세부_실적)'!H971</f>
        <v>SY</v>
      </c>
      <c r="I808" s="682">
        <f>'23년(세부_실적)'!I971</f>
        <v>10.96</v>
      </c>
      <c r="J808" s="730">
        <f>'23년(세부_실적)'!J971</f>
        <v>0</v>
      </c>
      <c r="K808" s="682">
        <f>'23년(세부_실적)'!K971</f>
        <v>10.96</v>
      </c>
      <c r="L808" s="730">
        <f>'23년(세부_실적)'!L971</f>
        <v>0</v>
      </c>
      <c r="M808" s="682">
        <f>'23년(세부_실적)'!M971</f>
        <v>10.96</v>
      </c>
      <c r="N808" s="730">
        <f>'23년(세부_실적)'!N971</f>
        <v>0</v>
      </c>
      <c r="O808" s="682">
        <f>'23년(세부_실적)'!O971</f>
        <v>10.96</v>
      </c>
      <c r="P808" s="730">
        <f>'23년(세부_실적)'!P971</f>
        <v>0</v>
      </c>
      <c r="Q808" s="683">
        <f>'23년(세부_실적)'!Q971</f>
        <v>0</v>
      </c>
      <c r="R808" s="578">
        <f>'23년(세부_실적)'!R971</f>
        <v>0</v>
      </c>
    </row>
    <row r="809" spans="2:18" outlineLevel="1">
      <c r="B809" s="691">
        <f>'23년(세부_실적)'!B972</f>
        <v>0</v>
      </c>
      <c r="C809" s="691">
        <f>'23년(세부_실적)'!C972</f>
        <v>0</v>
      </c>
      <c r="D809" s="691">
        <f>'23년(세부_실적)'!D972</f>
        <v>0</v>
      </c>
      <c r="E809" s="677" t="str">
        <f>'23년(세부_실적)'!E972</f>
        <v>PLN051-B2011150N2S-565 (PLF050-D12W)</v>
      </c>
      <c r="F809" s="974" t="str">
        <f>'23년(세부_실적)'!F972</f>
        <v>12.7W</v>
      </c>
      <c r="G809" s="733" t="str">
        <f>'23년(세부_실적)'!G972</f>
        <v>신</v>
      </c>
      <c r="H809" s="680" t="str">
        <f>'23년(세부_실적)'!H972</f>
        <v>SY</v>
      </c>
      <c r="I809" s="677">
        <f>'23년(세부_실적)'!I972</f>
        <v>11.45</v>
      </c>
      <c r="J809" s="734">
        <f>'23년(세부_실적)'!J972</f>
        <v>0</v>
      </c>
      <c r="K809" s="677">
        <f>'23년(세부_실적)'!K972</f>
        <v>11.45</v>
      </c>
      <c r="L809" s="681">
        <f>'23년(세부_실적)'!L972</f>
        <v>0</v>
      </c>
      <c r="M809" s="677">
        <f>'23년(세부_실적)'!M972</f>
        <v>11.45</v>
      </c>
      <c r="N809" s="681">
        <f>'23년(세부_실적)'!N972</f>
        <v>0</v>
      </c>
      <c r="O809" s="677">
        <f>'23년(세부_실적)'!O972</f>
        <v>11.45</v>
      </c>
      <c r="P809" s="734">
        <f>'23년(세부_실적)'!P972</f>
        <v>0</v>
      </c>
      <c r="Q809" s="688">
        <f>'23년(세부_실적)'!Q972</f>
        <v>0</v>
      </c>
      <c r="R809" s="575">
        <f>'23년(세부_실적)'!R972</f>
        <v>0</v>
      </c>
    </row>
    <row r="810" spans="2:18" outlineLevel="1">
      <c r="B810" s="675">
        <f>'23년(세부_실적)'!B977</f>
        <v>0</v>
      </c>
      <c r="C810" s="710">
        <f>'23년(세부_실적)'!C977</f>
        <v>0</v>
      </c>
      <c r="D810" s="972">
        <f>'23년(세부_실적)'!D977</f>
        <v>0</v>
      </c>
      <c r="E810" s="973" t="str">
        <f>'23년(세부_실적)'!E977</f>
        <v>PLN051-B2019130N2S-565 (PLF050-D20W)</v>
      </c>
      <c r="F810" s="974" t="str">
        <f>'23년(세부_실적)'!F977</f>
        <v>19.8W</v>
      </c>
      <c r="G810" s="974" t="str">
        <f>'23년(세부_실적)'!G977</f>
        <v>구</v>
      </c>
      <c r="H810" s="680" t="str">
        <f>'23년(세부_실적)'!H977</f>
        <v>SY</v>
      </c>
      <c r="I810" s="682">
        <f>'23년(세부_실적)'!I977</f>
        <v>11.18</v>
      </c>
      <c r="J810" s="730">
        <f>'23년(세부_실적)'!J977</f>
        <v>0</v>
      </c>
      <c r="K810" s="682">
        <f>'23년(세부_실적)'!K977</f>
        <v>11.18</v>
      </c>
      <c r="L810" s="730">
        <f>'23년(세부_실적)'!L977</f>
        <v>0</v>
      </c>
      <c r="M810" s="682">
        <f>'23년(세부_실적)'!M977</f>
        <v>11.18</v>
      </c>
      <c r="N810" s="730">
        <f>'23년(세부_실적)'!N977</f>
        <v>0</v>
      </c>
      <c r="O810" s="682">
        <f>'23년(세부_실적)'!O977</f>
        <v>11.18</v>
      </c>
      <c r="P810" s="730">
        <f>'23년(세부_실적)'!P977</f>
        <v>0</v>
      </c>
      <c r="Q810" s="683">
        <f>'23년(세부_실적)'!Q977</f>
        <v>0</v>
      </c>
      <c r="R810" s="578">
        <f>'23년(세부_실적)'!R977</f>
        <v>0</v>
      </c>
    </row>
    <row r="811" spans="2:18" outlineLevel="1">
      <c r="B811" s="691">
        <f>'23년(세부_실적)'!B978</f>
        <v>0</v>
      </c>
      <c r="C811" s="836">
        <f>'23년(세부_실적)'!C978</f>
        <v>0</v>
      </c>
      <c r="D811" s="897">
        <f>'23년(세부_실적)'!D978</f>
        <v>0</v>
      </c>
      <c r="E811" s="975" t="str">
        <f>'23년(세부_실적)'!E978</f>
        <v>PLN051-B2019150N2S-565 (PLF050-D20W)</v>
      </c>
      <c r="F811" s="976" t="str">
        <f>'23년(세부_실적)'!F978</f>
        <v>19.8W</v>
      </c>
      <c r="G811" s="976" t="str">
        <f>'23년(세부_실적)'!G978</f>
        <v>구</v>
      </c>
      <c r="H811" s="679" t="str">
        <f>'23년(세부_실적)'!H978</f>
        <v>SY</v>
      </c>
      <c r="I811" s="677">
        <f>'23년(세부_실적)'!I978</f>
        <v>10.914285714285713</v>
      </c>
      <c r="J811" s="681">
        <f>'23년(세부_실적)'!J978</f>
        <v>0</v>
      </c>
      <c r="K811" s="677">
        <f>'23년(세부_실적)'!K978</f>
        <v>10.914285714285713</v>
      </c>
      <c r="L811" s="681">
        <f>'23년(세부_실적)'!L978</f>
        <v>0</v>
      </c>
      <c r="M811" s="677">
        <f>'23년(세부_실적)'!M978</f>
        <v>10.914285714285713</v>
      </c>
      <c r="N811" s="681">
        <f>'23년(세부_실적)'!N978</f>
        <v>0</v>
      </c>
      <c r="O811" s="677">
        <f>'23년(세부_실적)'!O978</f>
        <v>10.914285714285713</v>
      </c>
      <c r="P811" s="681">
        <f>'23년(세부_실적)'!P978</f>
        <v>0</v>
      </c>
      <c r="Q811" s="688">
        <f>'23년(세부_실적)'!Q978</f>
        <v>0</v>
      </c>
      <c r="R811" s="575">
        <f>'23년(세부_실적)'!R978</f>
        <v>0</v>
      </c>
    </row>
    <row r="812" spans="2:18" outlineLevel="1">
      <c r="B812" s="675">
        <f>'23년(세부_실적)'!B979</f>
        <v>0</v>
      </c>
      <c r="C812" s="710">
        <f>'23년(세부_실적)'!C979</f>
        <v>0</v>
      </c>
      <c r="D812" s="972" t="str">
        <f>'23년(세부_실적)'!D979</f>
        <v>400形</v>
      </c>
      <c r="E812" s="973" t="str">
        <f>'23년(세부_실적)'!E979</f>
        <v>PLN051-B4012230N2S-565 (PLF050-D12W)</v>
      </c>
      <c r="F812" s="974" t="str">
        <f>'23년(세부_실적)'!F979</f>
        <v>12.7W</v>
      </c>
      <c r="G812" s="974" t="str">
        <f>'23년(세부_실적)'!G979</f>
        <v>구</v>
      </c>
      <c r="H812" s="680" t="str">
        <f>'23년(세부_실적)'!H979</f>
        <v>SY</v>
      </c>
      <c r="I812" s="682">
        <f>'23년(세부_실적)'!I979</f>
        <v>14.51</v>
      </c>
      <c r="J812" s="730">
        <f>'23년(세부_실적)'!J979</f>
        <v>0</v>
      </c>
      <c r="K812" s="682">
        <f>'23년(세부_실적)'!K979</f>
        <v>14.51</v>
      </c>
      <c r="L812" s="730">
        <f>'23년(세부_실적)'!L979</f>
        <v>0</v>
      </c>
      <c r="M812" s="682">
        <f>'23년(세부_실적)'!M979</f>
        <v>14.51</v>
      </c>
      <c r="N812" s="730">
        <f>'23년(세부_실적)'!N979</f>
        <v>0</v>
      </c>
      <c r="O812" s="682">
        <f>'23년(세부_실적)'!O979</f>
        <v>14.51</v>
      </c>
      <c r="P812" s="730">
        <f>'23년(세부_실적)'!P979</f>
        <v>0</v>
      </c>
      <c r="Q812" s="683">
        <f>'23년(세부_실적)'!Q979</f>
        <v>0</v>
      </c>
      <c r="R812" s="578">
        <f>'23년(세부_실적)'!R979</f>
        <v>0</v>
      </c>
    </row>
    <row r="813" spans="2:18" outlineLevel="1">
      <c r="B813" s="691">
        <f>'23년(세부_실적)'!B981</f>
        <v>0</v>
      </c>
      <c r="C813" s="691">
        <f>'23년(세부_실적)'!C981</f>
        <v>0</v>
      </c>
      <c r="D813" s="691">
        <f>'23년(세부_실적)'!D981</f>
        <v>0</v>
      </c>
      <c r="E813" s="677" t="str">
        <f>'23년(세부_실적)'!E981</f>
        <v>PLN051-B4012250N2S-565 (PLF050-D12W)</v>
      </c>
      <c r="F813" s="974" t="str">
        <f>'23년(세부_실적)'!F981</f>
        <v>12.7W</v>
      </c>
      <c r="G813" s="733" t="str">
        <f>'23년(세부_실적)'!G981</f>
        <v>신</v>
      </c>
      <c r="H813" s="680" t="str">
        <f>'23년(세부_실적)'!H981</f>
        <v>SY</v>
      </c>
      <c r="I813" s="677">
        <f>'23년(세부_실적)'!I981</f>
        <v>14.51</v>
      </c>
      <c r="J813" s="734">
        <f>'23년(세부_실적)'!J981</f>
        <v>0</v>
      </c>
      <c r="K813" s="677">
        <f>'23년(세부_실적)'!K981</f>
        <v>15.8</v>
      </c>
      <c r="L813" s="681">
        <f>'23년(세부_실적)'!L981</f>
        <v>0</v>
      </c>
      <c r="M813" s="677">
        <f>'23년(세부_실적)'!M981</f>
        <v>15.8</v>
      </c>
      <c r="N813" s="681">
        <f>'23년(세부_실적)'!N981</f>
        <v>0</v>
      </c>
      <c r="O813" s="677">
        <f>'23년(세부_실적)'!O981</f>
        <v>15.8</v>
      </c>
      <c r="P813" s="734">
        <f>'23년(세부_실적)'!P981</f>
        <v>0</v>
      </c>
      <c r="Q813" s="688">
        <f>'23년(세부_실적)'!Q981</f>
        <v>4.2840000000000007</v>
      </c>
      <c r="R813" s="575">
        <f>'23년(세부_실적)'!R981</f>
        <v>88.443261207999996</v>
      </c>
    </row>
    <row r="814" spans="2:18" outlineLevel="1">
      <c r="B814" s="691">
        <f>'23년(세부_실적)'!B982</f>
        <v>0</v>
      </c>
      <c r="C814" s="691">
        <f>'23년(세부_실적)'!C982</f>
        <v>0</v>
      </c>
      <c r="D814" s="691">
        <f>'23년(세부_실적)'!D982</f>
        <v>0</v>
      </c>
      <c r="E814" s="677" t="str">
        <f>'23년(세부_실적)'!E982</f>
        <v>PLN051-B4015230N2S-565 (PLF050-D16W)</v>
      </c>
      <c r="F814" s="974" t="str">
        <f>'23년(세부_실적)'!F982</f>
        <v>15.8W</v>
      </c>
      <c r="G814" s="733" t="str">
        <f>'23년(세부_실적)'!G982</f>
        <v>신</v>
      </c>
      <c r="H814" s="680" t="str">
        <f>'23년(세부_실적)'!H982</f>
        <v>SY</v>
      </c>
      <c r="I814" s="677">
        <f>'23년(세부_실적)'!I982</f>
        <v>14.68</v>
      </c>
      <c r="J814" s="734">
        <f>'23년(세부_실적)'!J982</f>
        <v>0</v>
      </c>
      <c r="K814" s="677">
        <f>'23년(세부_실적)'!K982</f>
        <v>14.68</v>
      </c>
      <c r="L814" s="681">
        <f>'23년(세부_실적)'!L982</f>
        <v>0</v>
      </c>
      <c r="M814" s="677">
        <f>'23년(세부_실적)'!M982</f>
        <v>14.68</v>
      </c>
      <c r="N814" s="681">
        <f>'23년(세부_실적)'!N982</f>
        <v>0</v>
      </c>
      <c r="O814" s="677">
        <f>'23년(세부_실적)'!O982</f>
        <v>14.68</v>
      </c>
      <c r="P814" s="734">
        <f>'23년(세부_실적)'!P982</f>
        <v>0</v>
      </c>
      <c r="Q814" s="688">
        <f>'23년(세부_실적)'!Q982</f>
        <v>0</v>
      </c>
      <c r="R814" s="575">
        <f>'23년(세부_실적)'!R982</f>
        <v>0</v>
      </c>
    </row>
    <row r="815" spans="2:18" outlineLevel="1">
      <c r="B815" s="675">
        <f>'23년(세부_실적)'!B984</f>
        <v>0</v>
      </c>
      <c r="C815" s="710">
        <f>'23년(세부_실적)'!C984</f>
        <v>0</v>
      </c>
      <c r="D815" s="972">
        <f>'23년(세부_실적)'!D984</f>
        <v>0</v>
      </c>
      <c r="E815" s="973" t="str">
        <f>'23년(세부_실적)'!E984</f>
        <v>PLN051-B4015250N2S-565 (PLF050-D16W)</v>
      </c>
      <c r="F815" s="974" t="str">
        <f>'23년(세부_실적)'!F984</f>
        <v>15.8W</v>
      </c>
      <c r="G815" s="974" t="str">
        <f>'23년(세부_실적)'!G984</f>
        <v>구</v>
      </c>
      <c r="H815" s="680" t="str">
        <f>'23년(세부_실적)'!H984</f>
        <v>SY</v>
      </c>
      <c r="I815" s="682">
        <f>'23년(세부_실적)'!I984</f>
        <v>15.78</v>
      </c>
      <c r="J815" s="730">
        <f>'23년(세부_실적)'!J984</f>
        <v>0</v>
      </c>
      <c r="K815" s="682">
        <f>'23년(세부_실적)'!K984</f>
        <v>15.78</v>
      </c>
      <c r="L815" s="730">
        <f>'23년(세부_실적)'!L984</f>
        <v>0</v>
      </c>
      <c r="M815" s="682">
        <f>'23년(세부_실적)'!M984</f>
        <v>15.78</v>
      </c>
      <c r="N815" s="730">
        <f>'23년(세부_실적)'!N984</f>
        <v>0</v>
      </c>
      <c r="O815" s="682">
        <f>'23년(세부_실적)'!O984</f>
        <v>15.78</v>
      </c>
      <c r="P815" s="730">
        <f>'23년(세부_실적)'!P984</f>
        <v>0</v>
      </c>
      <c r="Q815" s="683">
        <f>'23년(세부_실적)'!Q984</f>
        <v>6.4090000000000007</v>
      </c>
      <c r="R815" s="578">
        <f>'23년(세부_실적)'!R984</f>
        <v>132.64902964200002</v>
      </c>
    </row>
    <row r="816" spans="2:18" outlineLevel="1">
      <c r="B816" s="691">
        <f>'23년(세부_실적)'!B986</f>
        <v>0</v>
      </c>
      <c r="C816" s="836">
        <f>'23년(세부_실적)'!C986</f>
        <v>0</v>
      </c>
      <c r="D816" s="942">
        <f>'23년(세부_실적)'!D986</f>
        <v>0</v>
      </c>
      <c r="E816" s="975" t="str">
        <f>'23년(세부_실적)'!E986</f>
        <v>PLN051-B4019230N2S-565 (PLF050-D20W)</v>
      </c>
      <c r="F816" s="976" t="str">
        <f>'23년(세부_실적)'!F986</f>
        <v>19.8W</v>
      </c>
      <c r="G816" s="976" t="str">
        <f>'23년(세부_실적)'!G986</f>
        <v>구</v>
      </c>
      <c r="H816" s="679" t="str">
        <f>'23년(세부_실적)'!H986</f>
        <v>SY</v>
      </c>
      <c r="I816" s="677">
        <f>'23년(세부_실적)'!I986</f>
        <v>14.71</v>
      </c>
      <c r="J816" s="681">
        <f>'23년(세부_실적)'!J986</f>
        <v>0</v>
      </c>
      <c r="K816" s="677">
        <f>'23년(세부_실적)'!K986</f>
        <v>14.71</v>
      </c>
      <c r="L816" s="681">
        <f>'23년(세부_실적)'!L986</f>
        <v>0</v>
      </c>
      <c r="M816" s="677">
        <f>'23년(세부_실적)'!M986</f>
        <v>14.71</v>
      </c>
      <c r="N816" s="681">
        <f>'23년(세부_실적)'!N986</f>
        <v>0</v>
      </c>
      <c r="O816" s="677">
        <f>'23년(세부_실적)'!O986</f>
        <v>14.71</v>
      </c>
      <c r="P816" s="681">
        <f>'23년(세부_실적)'!P986</f>
        <v>0</v>
      </c>
      <c r="Q816" s="688">
        <f>'23년(세부_실적)'!Q986</f>
        <v>0</v>
      </c>
      <c r="R816" s="575">
        <f>'23년(세부_실적)'!R986</f>
        <v>0</v>
      </c>
    </row>
    <row r="817" spans="2:18" outlineLevel="1">
      <c r="B817" s="691">
        <f>'23년(세부_실적)'!B987</f>
        <v>0</v>
      </c>
      <c r="C817" s="691">
        <f>'23년(세부_실적)'!C987</f>
        <v>0</v>
      </c>
      <c r="D817" s="691">
        <f>'23년(세부_실적)'!D987</f>
        <v>0</v>
      </c>
      <c r="E817" s="677" t="str">
        <f>'23년(세부_실적)'!E987</f>
        <v>PLN051-B4019250N2S-565 (PLF050-D20W)</v>
      </c>
      <c r="F817" s="976" t="str">
        <f>'23년(세부_실적)'!F987</f>
        <v>19.8W</v>
      </c>
      <c r="G817" s="976" t="str">
        <f>'23년(세부_실적)'!G987</f>
        <v>구</v>
      </c>
      <c r="H817" s="679" t="str">
        <f>'23년(세부_실적)'!H987</f>
        <v>SY</v>
      </c>
      <c r="I817" s="677">
        <f>'23년(세부_실적)'!I987</f>
        <v>14.71</v>
      </c>
      <c r="J817" s="734">
        <f>'23년(세부_실적)'!J987</f>
        <v>0</v>
      </c>
      <c r="K817" s="677">
        <f>'23년(세부_실적)'!K987</f>
        <v>14.71</v>
      </c>
      <c r="L817" s="681">
        <f>'23년(세부_실적)'!L987</f>
        <v>0</v>
      </c>
      <c r="M817" s="677">
        <f>'23년(세부_실적)'!M987</f>
        <v>14.71</v>
      </c>
      <c r="N817" s="681">
        <f>'23년(세부_실적)'!N987</f>
        <v>0</v>
      </c>
      <c r="O817" s="677">
        <f>'23년(세부_실적)'!O987</f>
        <v>14.71</v>
      </c>
      <c r="P817" s="734">
        <f>'23년(세부_실적)'!P987</f>
        <v>0</v>
      </c>
      <c r="Q817" s="688">
        <f>'23년(세부_실적)'!Q987</f>
        <v>1.1120000000000001</v>
      </c>
      <c r="R817" s="575">
        <f>'23년(세부_실적)'!R987</f>
        <v>21.304538306799998</v>
      </c>
    </row>
    <row r="818" spans="2:18" outlineLevel="1">
      <c r="B818" s="691">
        <f>'23년(세부_실적)'!B988</f>
        <v>0</v>
      </c>
      <c r="C818" s="691">
        <f>'23년(세부_실적)'!C988</f>
        <v>0</v>
      </c>
      <c r="D818" s="691">
        <f>'23년(세부_실적)'!D988</f>
        <v>0</v>
      </c>
      <c r="E818" s="677" t="str">
        <f>'23년(세부_실적)'!E988</f>
        <v>PLN051-B4019250N2A-560</v>
      </c>
      <c r="F818" s="976" t="str">
        <f>'23년(세부_실적)'!F988</f>
        <v>19.8W</v>
      </c>
      <c r="G818" s="733" t="str">
        <f>'23년(세부_실적)'!G988</f>
        <v>신</v>
      </c>
      <c r="H818" s="680" t="str">
        <f>'23년(세부_실적)'!H988</f>
        <v>SY</v>
      </c>
      <c r="I818" s="677">
        <f>'23년(세부_실적)'!I988</f>
        <v>15.26</v>
      </c>
      <c r="J818" s="734">
        <f>'23년(세부_실적)'!J988</f>
        <v>0</v>
      </c>
      <c r="K818" s="677">
        <f>'23년(세부_실적)'!K988</f>
        <v>15.26</v>
      </c>
      <c r="L818" s="681">
        <f>'23년(세부_실적)'!L988</f>
        <v>0</v>
      </c>
      <c r="M818" s="677">
        <f>'23년(세부_실적)'!M988</f>
        <v>15.26</v>
      </c>
      <c r="N818" s="681">
        <f>'23년(세부_실적)'!N988</f>
        <v>0</v>
      </c>
      <c r="O818" s="677">
        <f>'23년(세부_실적)'!O988</f>
        <v>15.26</v>
      </c>
      <c r="P818" s="734">
        <f>'23년(세부_실적)'!P988</f>
        <v>0</v>
      </c>
      <c r="Q818" s="688">
        <f>'23년(세부_실적)'!Q988</f>
        <v>0</v>
      </c>
      <c r="R818" s="575">
        <f>'23년(세부_실적)'!R988</f>
        <v>0</v>
      </c>
    </row>
    <row r="819" spans="2:18" outlineLevel="1">
      <c r="B819" s="691">
        <f>'23년(세부_실적)'!B989</f>
        <v>0</v>
      </c>
      <c r="C819" s="691">
        <f>'23년(세부_실적)'!C989</f>
        <v>0</v>
      </c>
      <c r="D819" s="691">
        <f>'23년(세부_실적)'!D989</f>
        <v>0</v>
      </c>
      <c r="E819" s="677" t="str">
        <f>'23년(세부_실적)'!E989</f>
        <v>PLN051-B4025230N2S-565 (PLF045-D25W)</v>
      </c>
      <c r="F819" s="974" t="str">
        <f>'23년(세부_실적)'!F989</f>
        <v>25.2W</v>
      </c>
      <c r="G819" s="976" t="str">
        <f>'23년(세부_실적)'!G989</f>
        <v>구</v>
      </c>
      <c r="H819" s="679" t="str">
        <f>'23년(세부_실적)'!H989</f>
        <v>SY</v>
      </c>
      <c r="I819" s="677">
        <f>'23년(세부_실적)'!I989</f>
        <v>15.16</v>
      </c>
      <c r="J819" s="734">
        <f>'23년(세부_실적)'!J989</f>
        <v>0</v>
      </c>
      <c r="K819" s="677">
        <f>'23년(세부_실적)'!K989</f>
        <v>15.16</v>
      </c>
      <c r="L819" s="681">
        <f>'23년(세부_실적)'!L989</f>
        <v>0</v>
      </c>
      <c r="M819" s="677">
        <f>'23년(세부_실적)'!M989</f>
        <v>15.16</v>
      </c>
      <c r="N819" s="681">
        <f>'23년(세부_실적)'!N989</f>
        <v>0</v>
      </c>
      <c r="O819" s="677">
        <f>'23년(세부_실적)'!O989</f>
        <v>15.16</v>
      </c>
      <c r="P819" s="734">
        <f>'23년(세부_실적)'!P989</f>
        <v>0</v>
      </c>
      <c r="Q819" s="688">
        <f>'23년(세부_실적)'!Q989</f>
        <v>0</v>
      </c>
      <c r="R819" s="575">
        <f>'23년(세부_실적)'!R989</f>
        <v>0</v>
      </c>
    </row>
    <row r="820" spans="2:18" outlineLevel="1">
      <c r="B820" s="691">
        <f>'23년(세부_실적)'!B990</f>
        <v>0</v>
      </c>
      <c r="C820" s="691">
        <f>'23년(세부_실적)'!C990</f>
        <v>0</v>
      </c>
      <c r="D820" s="691">
        <f>'23년(세부_실적)'!D990</f>
        <v>0</v>
      </c>
      <c r="E820" s="677" t="str">
        <f>'23년(세부_실적)'!E990</f>
        <v>PLN051-B4025240N2S-565 (PLF045-D25W)</v>
      </c>
      <c r="F820" s="974" t="str">
        <f>'23년(세부_실적)'!F990</f>
        <v>25.2W</v>
      </c>
      <c r="G820" s="976" t="str">
        <f>'23년(세부_실적)'!G990</f>
        <v>구</v>
      </c>
      <c r="H820" s="679" t="str">
        <f>'23년(세부_실적)'!H990</f>
        <v>SY</v>
      </c>
      <c r="I820" s="677">
        <f>'23년(세부_실적)'!I990</f>
        <v>15.73</v>
      </c>
      <c r="J820" s="734">
        <f>'23년(세부_실적)'!J990</f>
        <v>0</v>
      </c>
      <c r="K820" s="677">
        <f>'23년(세부_실적)'!K990</f>
        <v>15.73</v>
      </c>
      <c r="L820" s="681">
        <f>'23년(세부_실적)'!L990</f>
        <v>0</v>
      </c>
      <c r="M820" s="677">
        <f>'23년(세부_실적)'!M990</f>
        <v>15.73</v>
      </c>
      <c r="N820" s="681">
        <f>'23년(세부_실적)'!N990</f>
        <v>0</v>
      </c>
      <c r="O820" s="677">
        <f>'23년(세부_실적)'!O990</f>
        <v>15.73</v>
      </c>
      <c r="P820" s="734">
        <f>'23년(세부_실적)'!P990</f>
        <v>0</v>
      </c>
      <c r="Q820" s="688">
        <f>'23년(세부_실적)'!Q990</f>
        <v>0.108</v>
      </c>
      <c r="R820" s="575">
        <f>'23년(세부_실적)'!R990</f>
        <v>2.2545135755999999</v>
      </c>
    </row>
    <row r="821" spans="2:18" outlineLevel="1">
      <c r="B821" s="675">
        <f>'23년(세부_실적)'!B992</f>
        <v>0</v>
      </c>
      <c r="C821" s="710">
        <f>'23년(세부_실적)'!C992</f>
        <v>0</v>
      </c>
      <c r="D821" s="972">
        <f>'23년(세부_실적)'!D992</f>
        <v>0</v>
      </c>
      <c r="E821" s="973" t="str">
        <f>'23년(세부_실적)'!E992</f>
        <v>PLN051-B4025250N2S-565 (PLF045-D25W)</v>
      </c>
      <c r="F821" s="974" t="str">
        <f>'23년(세부_실적)'!F992</f>
        <v>25.2W</v>
      </c>
      <c r="G821" s="974" t="str">
        <f>'23년(세부_실적)'!G992</f>
        <v>구</v>
      </c>
      <c r="H821" s="680" t="str">
        <f>'23년(세부_실적)'!H992</f>
        <v>SY</v>
      </c>
      <c r="I821" s="682">
        <f>'23년(세부_실적)'!I992</f>
        <v>15.73</v>
      </c>
      <c r="J821" s="730">
        <f>'23년(세부_실적)'!J992</f>
        <v>0</v>
      </c>
      <c r="K821" s="682">
        <f>'23년(세부_실적)'!K992</f>
        <v>15.73</v>
      </c>
      <c r="L821" s="730">
        <f>'23년(세부_실적)'!L992</f>
        <v>0</v>
      </c>
      <c r="M821" s="682">
        <f>'23년(세부_실적)'!M992</f>
        <v>15.73</v>
      </c>
      <c r="N821" s="730">
        <f>'23년(세부_실적)'!N992</f>
        <v>0</v>
      </c>
      <c r="O821" s="682">
        <f>'23년(세부_실적)'!O992</f>
        <v>15.73</v>
      </c>
      <c r="P821" s="730">
        <f>'23년(세부_실적)'!P992</f>
        <v>0</v>
      </c>
      <c r="Q821" s="683">
        <f>'23년(세부_실적)'!Q992</f>
        <v>18.753</v>
      </c>
      <c r="R821" s="578">
        <f>'23년(세부_실적)'!R992</f>
        <v>382.71975913599999</v>
      </c>
    </row>
    <row r="822" spans="2:18" outlineLevel="1">
      <c r="B822" s="691">
        <f>'23년(세부_실적)'!B993</f>
        <v>0</v>
      </c>
      <c r="C822" s="691">
        <f>'23년(세부_실적)'!C993</f>
        <v>0</v>
      </c>
      <c r="D822" s="691">
        <f>'23년(세부_실적)'!D993</f>
        <v>0</v>
      </c>
      <c r="E822" s="677" t="str">
        <f>'23년(세부_실적)'!E993</f>
        <v>PLN051-B4025265N2S-565 (PLF045-D25W)</v>
      </c>
      <c r="F822" s="974" t="str">
        <f>'23년(세부_실적)'!F993</f>
        <v>25.2W</v>
      </c>
      <c r="G822" s="974" t="str">
        <f>'23년(세부_실적)'!G993</f>
        <v>구</v>
      </c>
      <c r="H822" s="680" t="str">
        <f>'23년(세부_실적)'!H993</f>
        <v>SY</v>
      </c>
      <c r="I822" s="677">
        <f>'23년(세부_실적)'!I993</f>
        <v>15.73</v>
      </c>
      <c r="J822" s="734">
        <f>'23년(세부_실적)'!J993</f>
        <v>0</v>
      </c>
      <c r="K822" s="677">
        <f>'23년(세부_실적)'!K993</f>
        <v>15.73</v>
      </c>
      <c r="L822" s="681">
        <f>'23년(세부_실적)'!L993</f>
        <v>0</v>
      </c>
      <c r="M822" s="677">
        <f>'23년(세부_실적)'!M993</f>
        <v>15.73</v>
      </c>
      <c r="N822" s="681">
        <f>'23년(세부_실적)'!N993</f>
        <v>0</v>
      </c>
      <c r="O822" s="677">
        <f>'23년(세부_실적)'!O993</f>
        <v>15.73</v>
      </c>
      <c r="P822" s="734">
        <f>'23년(세부_실적)'!P993</f>
        <v>0</v>
      </c>
      <c r="Q822" s="688">
        <f>'23년(세부_실적)'!Q993</f>
        <v>0</v>
      </c>
      <c r="R822" s="575">
        <f>'23년(세부_실적)'!R993</f>
        <v>0</v>
      </c>
    </row>
    <row r="823" spans="2:18" outlineLevel="1">
      <c r="B823" s="691">
        <f>'23년(세부_실적)'!B994</f>
        <v>0</v>
      </c>
      <c r="C823" s="691">
        <f>'23년(세부_실적)'!C994</f>
        <v>0</v>
      </c>
      <c r="D823" s="691">
        <f>'23년(세부_실적)'!D994</f>
        <v>0</v>
      </c>
      <c r="E823" s="677" t="str">
        <f>'23년(세부_실적)'!E994</f>
        <v>PLN051-B4031230N2S-565 (PLF045-D32W)</v>
      </c>
      <c r="F823" s="977" t="str">
        <f>'23년(세부_실적)'!F994</f>
        <v>31.8W</v>
      </c>
      <c r="G823" s="974" t="str">
        <f>'23년(세부_실적)'!G994</f>
        <v>구</v>
      </c>
      <c r="H823" s="680" t="str">
        <f>'23년(세부_실적)'!H994</f>
        <v>SY</v>
      </c>
      <c r="I823" s="677">
        <f>'23년(세부_실적)'!I994</f>
        <v>15.33</v>
      </c>
      <c r="J823" s="734">
        <f>'23년(세부_실적)'!J994</f>
        <v>0</v>
      </c>
      <c r="K823" s="677">
        <f>'23년(세부_실적)'!K994</f>
        <v>15.33</v>
      </c>
      <c r="L823" s="681">
        <f>'23년(세부_실적)'!L994</f>
        <v>0</v>
      </c>
      <c r="M823" s="677">
        <f>'23년(세부_실적)'!M994</f>
        <v>15.33</v>
      </c>
      <c r="N823" s="681">
        <f>'23년(세부_실적)'!N994</f>
        <v>0</v>
      </c>
      <c r="O823" s="677">
        <f>'23년(세부_실적)'!O994</f>
        <v>15.33</v>
      </c>
      <c r="P823" s="734">
        <f>'23년(세부_실적)'!P994</f>
        <v>0</v>
      </c>
      <c r="Q823" s="688">
        <f>'23년(세부_실적)'!Q994</f>
        <v>0</v>
      </c>
      <c r="R823" s="575">
        <f>'23년(세부_실적)'!R994</f>
        <v>0</v>
      </c>
    </row>
    <row r="824" spans="2:18" outlineLevel="1">
      <c r="B824" s="691">
        <f>'23년(세부_실적)'!B995</f>
        <v>0</v>
      </c>
      <c r="C824" s="691">
        <f>'23년(세부_실적)'!C995</f>
        <v>0</v>
      </c>
      <c r="D824" s="691">
        <f>'23년(세부_실적)'!D995</f>
        <v>0</v>
      </c>
      <c r="E824" s="677" t="str">
        <f>'23년(세부_실적)'!E995</f>
        <v>PLN051-B4031240N2S-565 (PLF045-D32W)</v>
      </c>
      <c r="F824" s="977" t="str">
        <f>'23년(세부_실적)'!F995</f>
        <v>31.8W</v>
      </c>
      <c r="G824" s="974" t="str">
        <f>'23년(세부_실적)'!G995</f>
        <v>구</v>
      </c>
      <c r="H824" s="680" t="str">
        <f>'23년(세부_실적)'!H995</f>
        <v>SY</v>
      </c>
      <c r="I824" s="677">
        <f>'23년(세부_실적)'!I995</f>
        <v>15.9</v>
      </c>
      <c r="J824" s="734">
        <f>'23년(세부_실적)'!J995</f>
        <v>0</v>
      </c>
      <c r="K824" s="677">
        <f>'23년(세부_실적)'!K995</f>
        <v>15.9</v>
      </c>
      <c r="L824" s="681">
        <f>'23년(세부_실적)'!L995</f>
        <v>0</v>
      </c>
      <c r="M824" s="677">
        <f>'23년(세부_실적)'!M995</f>
        <v>15.9</v>
      </c>
      <c r="N824" s="681">
        <f>'23년(세부_실적)'!N995</f>
        <v>0</v>
      </c>
      <c r="O824" s="677">
        <f>'23년(세부_실적)'!O995</f>
        <v>15.9</v>
      </c>
      <c r="P824" s="734">
        <f>'23년(세부_실적)'!P995</f>
        <v>0</v>
      </c>
      <c r="Q824" s="688">
        <f>'23년(세부_실적)'!Q995</f>
        <v>0</v>
      </c>
      <c r="R824" s="575">
        <f>'23년(세부_실적)'!R995</f>
        <v>0</v>
      </c>
    </row>
    <row r="825" spans="2:18" outlineLevel="1">
      <c r="B825" s="675">
        <f>'23년(세부_실적)'!B996</f>
        <v>0</v>
      </c>
      <c r="C825" s="710">
        <f>'23년(세부_실적)'!C996</f>
        <v>0</v>
      </c>
      <c r="D825" s="972">
        <f>'23년(세부_실적)'!D996</f>
        <v>0</v>
      </c>
      <c r="E825" s="978" t="str">
        <f>'23년(세부_실적)'!E996</f>
        <v>PLN051-B4031250N2S-565 (PLF045-D32W)</v>
      </c>
      <c r="F825" s="979" t="str">
        <f>'23년(세부_실적)'!F996</f>
        <v>31.8W</v>
      </c>
      <c r="G825" s="979" t="str">
        <f>'23년(세부_실적)'!G996</f>
        <v>구</v>
      </c>
      <c r="H825" s="739" t="str">
        <f>'23년(세부_실적)'!H996</f>
        <v>SY</v>
      </c>
      <c r="I825" s="736">
        <f>'23년(세부_실적)'!I996</f>
        <v>15.33</v>
      </c>
      <c r="J825" s="740">
        <f>'23년(세부_실적)'!J996</f>
        <v>0</v>
      </c>
      <c r="K825" s="736">
        <f>'23년(세부_실적)'!K996</f>
        <v>15.33</v>
      </c>
      <c r="L825" s="740">
        <f>'23년(세부_실적)'!L996</f>
        <v>0</v>
      </c>
      <c r="M825" s="736">
        <f>'23년(세부_실적)'!M996</f>
        <v>15.33</v>
      </c>
      <c r="N825" s="740">
        <f>'23년(세부_실적)'!N996</f>
        <v>0</v>
      </c>
      <c r="O825" s="736">
        <f>'23년(세부_실적)'!O996</f>
        <v>16.670000000000002</v>
      </c>
      <c r="P825" s="740">
        <f>'23년(세부_실적)'!P996</f>
        <v>0</v>
      </c>
      <c r="Q825" s="980">
        <f>'23년(세부_실적)'!Q996</f>
        <v>14.911999999999999</v>
      </c>
      <c r="R825" s="981">
        <f>'23년(세부_실적)'!R996</f>
        <v>305.2015914232</v>
      </c>
    </row>
    <row r="826" spans="2:18" outlineLevel="1">
      <c r="B826" s="691">
        <f>'23년(세부_실적)'!B998</f>
        <v>0</v>
      </c>
      <c r="C826" s="691">
        <f>'23년(세부_실적)'!C998</f>
        <v>0</v>
      </c>
      <c r="D826" s="691">
        <f>'23년(세부_실적)'!D998</f>
        <v>0</v>
      </c>
      <c r="E826" s="677" t="str">
        <f>'23년(세부_실적)'!E998</f>
        <v>PLN051-B4031350N2S-565</v>
      </c>
      <c r="F826" s="979" t="str">
        <f>'23년(세부_실적)'!F998</f>
        <v>31.8W</v>
      </c>
      <c r="G826" s="979" t="str">
        <f>'23년(세부_실적)'!G998</f>
        <v>구</v>
      </c>
      <c r="H826" s="739" t="str">
        <f>'23년(세부_실적)'!H998</f>
        <v>SY</v>
      </c>
      <c r="I826" s="677">
        <f>'23년(세부_실적)'!I998</f>
        <v>0</v>
      </c>
      <c r="J826" s="734">
        <f>'23년(세부_실적)'!J998</f>
        <v>0</v>
      </c>
      <c r="K826" s="677">
        <f>'23년(세부_실적)'!K998</f>
        <v>0</v>
      </c>
      <c r="L826" s="681">
        <f>'23년(세부_실적)'!L998</f>
        <v>0</v>
      </c>
      <c r="M826" s="677">
        <f>'23년(세부_실적)'!M998</f>
        <v>0</v>
      </c>
      <c r="N826" s="681">
        <f>'23년(세부_실적)'!N998</f>
        <v>0</v>
      </c>
      <c r="O826" s="735">
        <f>'23년(세부_실적)'!O998</f>
        <v>25</v>
      </c>
      <c r="P826" s="734">
        <f>'23년(세부_실적)'!P998</f>
        <v>0</v>
      </c>
      <c r="Q826" s="688">
        <f>'23년(세부_실적)'!Q998</f>
        <v>7.1999999999999995E-2</v>
      </c>
      <c r="R826" s="575">
        <f>'23년(세부_실적)'!R998</f>
        <v>2.3405039999999997</v>
      </c>
    </row>
    <row r="827" spans="2:18" outlineLevel="1">
      <c r="B827" s="691">
        <f>'23년(세부_실적)'!B999</f>
        <v>0</v>
      </c>
      <c r="C827" s="691">
        <f>'23년(세부_실적)'!C999</f>
        <v>0</v>
      </c>
      <c r="D827" s="691">
        <f>'23년(세부_실적)'!D999</f>
        <v>0</v>
      </c>
      <c r="E827" s="677" t="str">
        <f>'23년(세부_실적)'!E999</f>
        <v>PLN051-B4031250N2A-560</v>
      </c>
      <c r="F827" s="979" t="str">
        <f>'23년(세부_실적)'!F999</f>
        <v>31.8W</v>
      </c>
      <c r="G827" s="733" t="str">
        <f>'23년(세부_실적)'!G999</f>
        <v>신</v>
      </c>
      <c r="H827" s="680" t="str">
        <f>'23년(세부_실적)'!H999</f>
        <v>SY</v>
      </c>
      <c r="I827" s="677">
        <f>'23년(세부_실적)'!I999</f>
        <v>15.9</v>
      </c>
      <c r="J827" s="734">
        <f>'23년(세부_실적)'!J999</f>
        <v>0</v>
      </c>
      <c r="K827" s="677">
        <f>'23년(세부_실적)'!K999</f>
        <v>15.9</v>
      </c>
      <c r="L827" s="681">
        <f>'23년(세부_실적)'!L999</f>
        <v>0</v>
      </c>
      <c r="M827" s="677">
        <f>'23년(세부_실적)'!M999</f>
        <v>15.9</v>
      </c>
      <c r="N827" s="681">
        <f>'23년(세부_실적)'!N999</f>
        <v>0</v>
      </c>
      <c r="O827" s="677">
        <f>'23년(세부_실적)'!O999</f>
        <v>15.9</v>
      </c>
      <c r="P827" s="734">
        <f>'23년(세부_실적)'!P999</f>
        <v>0</v>
      </c>
      <c r="Q827" s="688">
        <f>'23년(세부_실적)'!Q999</f>
        <v>0.16500000000000001</v>
      </c>
      <c r="R827" s="575">
        <f>'23년(세부_실적)'!R999</f>
        <v>3.4703395650000002</v>
      </c>
    </row>
    <row r="828" spans="2:18" outlineLevel="1">
      <c r="B828" s="691">
        <f>'23년(세부_실적)'!B1000</f>
        <v>0</v>
      </c>
      <c r="C828" s="691">
        <f>'23년(세부_실적)'!C1000</f>
        <v>0</v>
      </c>
      <c r="D828" s="691">
        <f>'23년(세부_실적)'!D1000</f>
        <v>0</v>
      </c>
      <c r="E828" s="677" t="str">
        <f>'23년(세부_실적)'!E1000</f>
        <v>PLN051-B4039230N2S-564 (PLF045-D40W)</v>
      </c>
      <c r="F828" s="733" t="str">
        <f>'23년(세부_실적)'!F1000</f>
        <v>39.8W</v>
      </c>
      <c r="G828" s="979" t="str">
        <f>'23년(세부_실적)'!G1000</f>
        <v>구</v>
      </c>
      <c r="H828" s="739" t="str">
        <f>'23년(세부_실적)'!H1000</f>
        <v>SY</v>
      </c>
      <c r="I828" s="677">
        <f>'23년(세부_실적)'!I1000</f>
        <v>15.04</v>
      </c>
      <c r="J828" s="734">
        <f>'23년(세부_실적)'!J1000</f>
        <v>0</v>
      </c>
      <c r="K828" s="677">
        <f>'23년(세부_실적)'!K1000</f>
        <v>15.04</v>
      </c>
      <c r="L828" s="681">
        <f>'23년(세부_실적)'!L1000</f>
        <v>0</v>
      </c>
      <c r="M828" s="677">
        <f>'23년(세부_실적)'!M1000</f>
        <v>15.04</v>
      </c>
      <c r="N828" s="681">
        <f>'23년(세부_실적)'!N1000</f>
        <v>0</v>
      </c>
      <c r="O828" s="677">
        <f>'23년(세부_실적)'!O1000</f>
        <v>15.04</v>
      </c>
      <c r="P828" s="734">
        <f>'23년(세부_실적)'!P1000</f>
        <v>0</v>
      </c>
      <c r="Q828" s="688">
        <f>'23년(세부_실적)'!Q1000</f>
        <v>0</v>
      </c>
      <c r="R828" s="575">
        <f>'23년(세부_실적)'!R1000</f>
        <v>0</v>
      </c>
    </row>
    <row r="829" spans="2:18" outlineLevel="1">
      <c r="B829" s="691">
        <f>'23년(세부_실적)'!B1002</f>
        <v>0</v>
      </c>
      <c r="C829" s="691">
        <f>'23년(세부_실적)'!C1002</f>
        <v>0</v>
      </c>
      <c r="D829" s="691">
        <f>'23년(세부_실적)'!D1002</f>
        <v>0</v>
      </c>
      <c r="E829" s="677" t="str">
        <f>'23년(세부_실적)'!E1002</f>
        <v>PLN051-B4039240N2S-565 (PLF045-D40W)</v>
      </c>
      <c r="F829" s="733" t="str">
        <f>'23년(세부_실적)'!F1002</f>
        <v>39.8W</v>
      </c>
      <c r="G829" s="979" t="str">
        <f>'23년(세부_실적)'!G1002</f>
        <v>구</v>
      </c>
      <c r="H829" s="739" t="str">
        <f>'23년(세부_실적)'!H1002</f>
        <v>SY</v>
      </c>
      <c r="I829" s="677">
        <f>'23년(세부_실적)'!I1002</f>
        <v>16.510000000000002</v>
      </c>
      <c r="J829" s="734">
        <f>'23년(세부_실적)'!J1002</f>
        <v>0</v>
      </c>
      <c r="K829" s="677">
        <f>'23년(세부_실적)'!K1002</f>
        <v>16.510000000000002</v>
      </c>
      <c r="L829" s="681">
        <f>'23년(세부_실적)'!L1002</f>
        <v>0</v>
      </c>
      <c r="M829" s="677">
        <f>'23년(세부_실적)'!M1002</f>
        <v>16.510000000000002</v>
      </c>
      <c r="N829" s="681">
        <f>'23년(세부_실적)'!N1002</f>
        <v>0</v>
      </c>
      <c r="O829" s="677">
        <f>'23년(세부_실적)'!O1002</f>
        <v>16.510000000000002</v>
      </c>
      <c r="P829" s="734">
        <f>'23년(세부_실적)'!P1002</f>
        <v>0</v>
      </c>
      <c r="Q829" s="688">
        <f>'23년(세부_실적)'!Q1002</f>
        <v>0.112</v>
      </c>
      <c r="R829" s="575">
        <f>'23년(세부_실적)'!R1002</f>
        <v>2.3034302928000008</v>
      </c>
    </row>
    <row r="830" spans="2:18" outlineLevel="1">
      <c r="B830" s="691" t="e">
        <f>'23년(세부_실적)'!#REF!</f>
        <v>#REF!</v>
      </c>
      <c r="C830" s="968" t="e">
        <f>'23년(세부_실적)'!#REF!</f>
        <v>#REF!</v>
      </c>
      <c r="D830" s="942" t="e">
        <f>'23년(세부_실적)'!#REF!</f>
        <v>#REF!</v>
      </c>
      <c r="E830" s="949" t="e">
        <f>'23년(세부_실적)'!#REF!</f>
        <v>#REF!</v>
      </c>
      <c r="F830" s="950" t="e">
        <f>'23년(세부_실적)'!#REF!</f>
        <v>#REF!</v>
      </c>
      <c r="G830" s="950" t="e">
        <f>'23년(세부_실적)'!#REF!</f>
        <v>#REF!</v>
      </c>
      <c r="H830" s="757" t="e">
        <f>'23년(세부_실적)'!#REF!</f>
        <v>#REF!</v>
      </c>
      <c r="I830" s="781" t="e">
        <f>'23년(세부_실적)'!#REF!</f>
        <v>#REF!</v>
      </c>
      <c r="J830" s="782" t="e">
        <f>'23년(세부_실적)'!#REF!</f>
        <v>#REF!</v>
      </c>
      <c r="K830" s="781" t="e">
        <f>'23년(세부_실적)'!#REF!</f>
        <v>#REF!</v>
      </c>
      <c r="L830" s="782" t="e">
        <f>'23년(세부_실적)'!#REF!</f>
        <v>#REF!</v>
      </c>
      <c r="M830" s="781" t="e">
        <f>'23년(세부_실적)'!#REF!</f>
        <v>#REF!</v>
      </c>
      <c r="N830" s="782" t="e">
        <f>'23년(세부_실적)'!#REF!</f>
        <v>#REF!</v>
      </c>
      <c r="O830" s="781" t="e">
        <f>'23년(세부_실적)'!#REF!</f>
        <v>#REF!</v>
      </c>
      <c r="P830" s="782" t="e">
        <f>'23년(세부_실적)'!#REF!</f>
        <v>#REF!</v>
      </c>
      <c r="Q830" s="783" t="e">
        <f>'23년(세부_실적)'!#REF!</f>
        <v>#REF!</v>
      </c>
      <c r="R830" s="581" t="e">
        <f>'23년(세부_실적)'!#REF!</f>
        <v>#REF!</v>
      </c>
    </row>
    <row r="831" spans="2:18" outlineLevel="1">
      <c r="B831" s="691">
        <f>'23년(세부_실적)'!B1003</f>
        <v>0</v>
      </c>
      <c r="C831" s="691">
        <f>'23년(세부_실적)'!C1003</f>
        <v>0</v>
      </c>
      <c r="D831" s="691">
        <f>'23년(세부_실적)'!D1003</f>
        <v>0</v>
      </c>
      <c r="E831" s="677" t="str">
        <f>'23년(세부_실적)'!E1003</f>
        <v>PLN051-B4039250N2S-565 (PLF045-D40W)</v>
      </c>
      <c r="F831" s="950" t="str">
        <f>'23년(세부_실적)'!F1003</f>
        <v>39.8W</v>
      </c>
      <c r="G831" s="950" t="str">
        <f>'23년(세부_실적)'!G1003</f>
        <v>구</v>
      </c>
      <c r="H831" s="757" t="str">
        <f>'23년(세부_실적)'!H1003</f>
        <v>SY</v>
      </c>
      <c r="I831" s="677">
        <f>'23년(세부_실적)'!I1003</f>
        <v>15.38</v>
      </c>
      <c r="J831" s="734">
        <f>'23년(세부_실적)'!J1003</f>
        <v>0</v>
      </c>
      <c r="K831" s="677">
        <f>'23년(세부_실적)'!K1003</f>
        <v>15.38</v>
      </c>
      <c r="L831" s="681">
        <f>'23년(세부_실적)'!L1003</f>
        <v>0</v>
      </c>
      <c r="M831" s="677">
        <f>'23년(세부_실적)'!M1003</f>
        <v>15.38</v>
      </c>
      <c r="N831" s="681">
        <f>'23년(세부_실적)'!N1003</f>
        <v>0</v>
      </c>
      <c r="O831" s="677">
        <f>'23년(세부_실적)'!O1003</f>
        <v>16.72</v>
      </c>
      <c r="P831" s="734">
        <f>'23년(세부_실적)'!P1003</f>
        <v>0</v>
      </c>
      <c r="Q831" s="688">
        <f>'23년(세부_실적)'!Q1003</f>
        <v>2.9460000000000002</v>
      </c>
      <c r="R831" s="575">
        <f>'23년(세부_실적)'!R1003</f>
        <v>64.430033713399993</v>
      </c>
    </row>
    <row r="832" spans="2:18" outlineLevel="1">
      <c r="B832" s="675">
        <f>'23년(세부_실적)'!B1005</f>
        <v>0</v>
      </c>
      <c r="C832" s="710">
        <f>'23년(세부_실적)'!C1005</f>
        <v>0</v>
      </c>
      <c r="D832" s="982">
        <f>'23년(세부_실적)'!D1005</f>
        <v>0</v>
      </c>
      <c r="E832" s="973" t="str">
        <f>'23년(세부_실적)'!E1005</f>
        <v>PLN051-B4039265N2S-565 (PLF045-D40W)</v>
      </c>
      <c r="F832" s="974" t="str">
        <f>'23년(세부_실적)'!F1005</f>
        <v>39.8W</v>
      </c>
      <c r="G832" s="974" t="str">
        <f>'23년(세부_실적)'!G1005</f>
        <v>구</v>
      </c>
      <c r="H832" s="680" t="str">
        <f>'23년(세부_실적)'!H1005</f>
        <v>SY</v>
      </c>
      <c r="I832" s="682">
        <f>'23년(세부_실적)'!I1005</f>
        <v>16.510000000000002</v>
      </c>
      <c r="J832" s="730">
        <f>'23년(세부_실적)'!J1005</f>
        <v>0</v>
      </c>
      <c r="K832" s="682">
        <f>'23년(세부_실적)'!K1005</f>
        <v>16.510000000000002</v>
      </c>
      <c r="L832" s="730">
        <f>'23년(세부_실적)'!L1005</f>
        <v>0</v>
      </c>
      <c r="M832" s="682">
        <f>'23년(세부_실적)'!M1005</f>
        <v>16.510000000000002</v>
      </c>
      <c r="N832" s="730">
        <f>'23년(세부_실적)'!N1005</f>
        <v>0</v>
      </c>
      <c r="O832" s="682">
        <f>'23년(세부_실적)'!O1005</f>
        <v>16.510000000000002</v>
      </c>
      <c r="P832" s="730">
        <f>'23년(세부_실적)'!P1005</f>
        <v>0</v>
      </c>
      <c r="Q832" s="683">
        <f>'23년(세부_실적)'!Q1005</f>
        <v>0</v>
      </c>
      <c r="R832" s="578">
        <f>'23년(세부_실적)'!R1005</f>
        <v>0</v>
      </c>
    </row>
    <row r="833" spans="2:18" outlineLevel="1">
      <c r="B833" s="675">
        <f>'23년(세부_실적)'!B1013</f>
        <v>0</v>
      </c>
      <c r="C833" s="983" t="str">
        <f>'23년(세부_실적)'!C1013</f>
        <v>다운라이트</v>
      </c>
      <c r="D833" s="984" t="str">
        <f>'23년(세부_실적)'!D1013</f>
        <v>5.5W</v>
      </c>
      <c r="E833" s="973" t="str">
        <f>'23년(세부_실적)'!E1013</f>
        <v>PLN065-D750530-565</v>
      </c>
      <c r="F833" s="974">
        <f>'23년(세부_실적)'!F1013</f>
        <v>0</v>
      </c>
      <c r="G833" s="974" t="str">
        <f>'23년(세부_실적)'!G1013</f>
        <v>구</v>
      </c>
      <c r="H833" s="680" t="str">
        <f>'23년(세부_실적)'!H1013</f>
        <v>SY</v>
      </c>
      <c r="I833" s="682">
        <f>'23년(세부_실적)'!I1013</f>
        <v>0.93</v>
      </c>
      <c r="J833" s="730">
        <f>'23년(세부_실적)'!J1013</f>
        <v>0</v>
      </c>
      <c r="K833" s="682">
        <f>'23년(세부_실적)'!K1013</f>
        <v>0.93</v>
      </c>
      <c r="L833" s="730">
        <f>'23년(세부_실적)'!L1013</f>
        <v>0</v>
      </c>
      <c r="M833" s="682">
        <f>'23년(세부_실적)'!M1013</f>
        <v>0.93</v>
      </c>
      <c r="N833" s="730">
        <f>'23년(세부_실적)'!N1013</f>
        <v>0</v>
      </c>
      <c r="O833" s="682">
        <f>'23년(세부_실적)'!O1013</f>
        <v>1</v>
      </c>
      <c r="P833" s="730">
        <f>'23년(세부_실적)'!P1013</f>
        <v>0</v>
      </c>
      <c r="Q833" s="683">
        <f>'23년(세부_실적)'!Q1013</f>
        <v>13.36</v>
      </c>
      <c r="R833" s="578">
        <f>'23년(세부_실적)'!R1013</f>
        <v>16.994559617699998</v>
      </c>
    </row>
    <row r="834" spans="2:18" outlineLevel="1">
      <c r="B834" s="691">
        <f>'23년(세부_실적)'!B1015</f>
        <v>0</v>
      </c>
      <c r="C834" s="960">
        <f>'23년(세부_실적)'!C1015</f>
        <v>0</v>
      </c>
      <c r="D834" s="924">
        <f>'23년(세부_실적)'!D1015</f>
        <v>0</v>
      </c>
      <c r="E834" s="677" t="str">
        <f>'23년(세부_실적)'!E1015</f>
        <v>PLN065-D750540-565</v>
      </c>
      <c r="F834" s="679">
        <f>'23년(세부_실적)'!F1015</f>
        <v>0</v>
      </c>
      <c r="G834" s="974" t="str">
        <f>'23년(세부_실적)'!G1015</f>
        <v>구</v>
      </c>
      <c r="H834" s="679" t="str">
        <f>'23년(세부_실적)'!H1015</f>
        <v>SY</v>
      </c>
      <c r="I834" s="677">
        <f>'23년(세부_실적)'!I1015</f>
        <v>0.93</v>
      </c>
      <c r="J834" s="681">
        <f>'23년(세부_실적)'!J1015</f>
        <v>0</v>
      </c>
      <c r="K834" s="677">
        <f>'23년(세부_실적)'!K1015</f>
        <v>0.93</v>
      </c>
      <c r="L834" s="681">
        <f>'23년(세부_실적)'!L1015</f>
        <v>0</v>
      </c>
      <c r="M834" s="682">
        <f>'23년(세부_실적)'!M1015</f>
        <v>0.93</v>
      </c>
      <c r="N834" s="681">
        <f>'23년(세부_실적)'!N1015</f>
        <v>0</v>
      </c>
      <c r="O834" s="682">
        <f>'23년(세부_실적)'!O1015</f>
        <v>0.93</v>
      </c>
      <c r="P834" s="681">
        <f>'23년(세부_실적)'!P1015</f>
        <v>0</v>
      </c>
      <c r="Q834" s="688">
        <f>'23년(세부_실적)'!Q1015</f>
        <v>0</v>
      </c>
      <c r="R834" s="575">
        <f>'23년(세부_실적)'!R1015</f>
        <v>0</v>
      </c>
    </row>
    <row r="835" spans="2:18" outlineLevel="1">
      <c r="B835" s="675">
        <f>'23년(세부_실적)'!B1016</f>
        <v>0</v>
      </c>
      <c r="C835" s="710">
        <f>'23년(세부_실적)'!C1016</f>
        <v>0</v>
      </c>
      <c r="D835" s="982">
        <f>'23년(세부_실적)'!D1016</f>
        <v>0</v>
      </c>
      <c r="E835" s="973" t="str">
        <f>'23년(세부_실적)'!E1016</f>
        <v>PLN065-D750550-565</v>
      </c>
      <c r="F835" s="974">
        <f>'23년(세부_실적)'!F1016</f>
        <v>0</v>
      </c>
      <c r="G835" s="974" t="str">
        <f>'23년(세부_실적)'!G1016</f>
        <v>구</v>
      </c>
      <c r="H835" s="680" t="str">
        <f>'23년(세부_실적)'!H1016</f>
        <v>SY</v>
      </c>
      <c r="I835" s="682">
        <f>'23년(세부_실적)'!I1016</f>
        <v>1</v>
      </c>
      <c r="J835" s="730">
        <f>'23년(세부_실적)'!J1016</f>
        <v>0</v>
      </c>
      <c r="K835" s="682">
        <f>'23년(세부_실적)'!K1016</f>
        <v>1</v>
      </c>
      <c r="L835" s="730">
        <f>'23년(세부_실적)'!L1016</f>
        <v>0</v>
      </c>
      <c r="M835" s="682">
        <f>'23년(세부_실적)'!M1016</f>
        <v>1</v>
      </c>
      <c r="N835" s="730">
        <f>'23년(세부_실적)'!N1016</f>
        <v>0</v>
      </c>
      <c r="O835" s="682">
        <f>'23년(세부_실적)'!O1016</f>
        <v>1</v>
      </c>
      <c r="P835" s="730">
        <f>'23년(세부_실적)'!P1016</f>
        <v>0</v>
      </c>
      <c r="Q835" s="683">
        <f>'23년(세부_실적)'!Q1016</f>
        <v>14.493</v>
      </c>
      <c r="R835" s="578">
        <f>'23년(세부_실적)'!R1016</f>
        <v>19.17329432</v>
      </c>
    </row>
    <row r="836" spans="2:18" outlineLevel="1">
      <c r="B836" s="691">
        <f>'23년(세부_실적)'!B1018</f>
        <v>0</v>
      </c>
      <c r="C836" s="836">
        <f>'23년(세부_실적)'!C1018</f>
        <v>0</v>
      </c>
      <c r="D836" s="901" t="str">
        <f>'23년(세부_실적)'!D1018</f>
        <v>8.4W</v>
      </c>
      <c r="E836" s="975" t="str">
        <f>'23년(세부_실적)'!E1018</f>
        <v>PLN065-D750830-565</v>
      </c>
      <c r="F836" s="976">
        <f>'23년(세부_실적)'!F1018</f>
        <v>0</v>
      </c>
      <c r="G836" s="974" t="str">
        <f>'23년(세부_실적)'!G1018</f>
        <v>구</v>
      </c>
      <c r="H836" s="679" t="str">
        <f>'23년(세부_실적)'!H1018</f>
        <v>SY</v>
      </c>
      <c r="I836" s="677">
        <f>'23년(세부_실적)'!I1018</f>
        <v>0.97</v>
      </c>
      <c r="J836" s="681">
        <f>'23년(세부_실적)'!J1018</f>
        <v>0</v>
      </c>
      <c r="K836" s="677">
        <f>'23년(세부_실적)'!K1018</f>
        <v>0.97</v>
      </c>
      <c r="L836" s="681">
        <f>'23년(세부_실적)'!L1018</f>
        <v>0</v>
      </c>
      <c r="M836" s="677">
        <f>'23년(세부_실적)'!M1018</f>
        <v>0.97</v>
      </c>
      <c r="N836" s="681">
        <f>'23년(세부_실적)'!N1018</f>
        <v>0</v>
      </c>
      <c r="O836" s="677">
        <f>'23년(세부_실적)'!O1018</f>
        <v>1.04</v>
      </c>
      <c r="P836" s="681">
        <f>'23년(세부_실적)'!P1018</f>
        <v>0</v>
      </c>
      <c r="Q836" s="688">
        <f>'23년(세부_실적)'!Q1018</f>
        <v>23.999000000000002</v>
      </c>
      <c r="R836" s="575">
        <f>'23년(세부_실적)'!R1018</f>
        <v>31.176637008599997</v>
      </c>
    </row>
    <row r="837" spans="2:18" outlineLevel="1">
      <c r="B837" s="691">
        <f>'23년(세부_실적)'!B1020</f>
        <v>0</v>
      </c>
      <c r="C837" s="960">
        <f>'23년(세부_실적)'!C1020</f>
        <v>0</v>
      </c>
      <c r="D837" s="924">
        <f>'23년(세부_실적)'!D1020</f>
        <v>0</v>
      </c>
      <c r="E837" s="677" t="str">
        <f>'23년(세부_실적)'!E1020</f>
        <v>PLN065-D750840-565</v>
      </c>
      <c r="F837" s="679">
        <f>'23년(세부_실적)'!F1020</f>
        <v>0</v>
      </c>
      <c r="G837" s="974" t="str">
        <f>'23년(세부_실적)'!G1020</f>
        <v>구</v>
      </c>
      <c r="H837" s="679" t="str">
        <f>'23년(세부_실적)'!H1020</f>
        <v>SY</v>
      </c>
      <c r="I837" s="677">
        <f>'23년(세부_실적)'!I1020</f>
        <v>0.97</v>
      </c>
      <c r="J837" s="681">
        <f>'23년(세부_실적)'!J1020</f>
        <v>0</v>
      </c>
      <c r="K837" s="677">
        <f>'23년(세부_실적)'!K1020</f>
        <v>0.97</v>
      </c>
      <c r="L837" s="681">
        <f>'23년(세부_실적)'!L1020</f>
        <v>0</v>
      </c>
      <c r="M837" s="682">
        <f>'23년(세부_실적)'!M1020</f>
        <v>0.97</v>
      </c>
      <c r="N837" s="681">
        <f>'23년(세부_실적)'!N1020</f>
        <v>0</v>
      </c>
      <c r="O837" s="682">
        <f>'23년(세부_실적)'!O1020</f>
        <v>0.97</v>
      </c>
      <c r="P837" s="681">
        <f>'23년(세부_실적)'!P1020</f>
        <v>0</v>
      </c>
      <c r="Q837" s="688">
        <f>'23년(세부_실적)'!Q1020</f>
        <v>0.51500000000000001</v>
      </c>
      <c r="R837" s="575">
        <f>'23년(세부_실적)'!R1020</f>
        <v>0.63653660099999998</v>
      </c>
    </row>
    <row r="838" spans="2:18" outlineLevel="1">
      <c r="B838" s="675">
        <f>'23년(세부_실적)'!B1021</f>
        <v>0</v>
      </c>
      <c r="C838" s="710">
        <f>'23년(세부_실적)'!C1021</f>
        <v>0</v>
      </c>
      <c r="D838" s="982">
        <f>'23년(세부_실적)'!D1021</f>
        <v>0</v>
      </c>
      <c r="E838" s="973" t="str">
        <f>'23년(세부_실적)'!E1021</f>
        <v>PLN065-D750850-565</v>
      </c>
      <c r="F838" s="974">
        <f>'23년(세부_실적)'!F1021</f>
        <v>0</v>
      </c>
      <c r="G838" s="974" t="str">
        <f>'23년(세부_실적)'!G1021</f>
        <v>구</v>
      </c>
      <c r="H838" s="680" t="str">
        <f>'23년(세부_실적)'!H1021</f>
        <v>SY</v>
      </c>
      <c r="I838" s="682">
        <f>'23년(세부_실적)'!I1021</f>
        <v>0.97</v>
      </c>
      <c r="J838" s="730">
        <f>'23년(세부_실적)'!J1021</f>
        <v>0</v>
      </c>
      <c r="K838" s="682">
        <f>'23년(세부_실적)'!K1021</f>
        <v>0.97</v>
      </c>
      <c r="L838" s="730">
        <f>'23년(세부_실적)'!L1021</f>
        <v>0</v>
      </c>
      <c r="M838" s="682">
        <f>'23년(세부_실적)'!M1021</f>
        <v>0.97</v>
      </c>
      <c r="N838" s="730">
        <f>'23년(세부_실적)'!N1021</f>
        <v>0</v>
      </c>
      <c r="O838" s="682">
        <f>'23년(세부_실적)'!O1021</f>
        <v>1.04</v>
      </c>
      <c r="P838" s="730">
        <f>'23년(세부_실적)'!P1021</f>
        <v>0</v>
      </c>
      <c r="Q838" s="683">
        <f>'23년(세부_실적)'!Q1021</f>
        <v>29.355</v>
      </c>
      <c r="R838" s="578">
        <f>'23년(세부_실적)'!R1021</f>
        <v>38.025361603999997</v>
      </c>
    </row>
    <row r="839" spans="2:18" outlineLevel="1">
      <c r="B839" s="675">
        <f>'23년(세부_실적)'!B1023</f>
        <v>0</v>
      </c>
      <c r="C839" s="710">
        <f>'23년(세부_실적)'!C1023</f>
        <v>0</v>
      </c>
      <c r="D839" s="984" t="str">
        <f>'23년(세부_실적)'!D1023</f>
        <v>11.7W</v>
      </c>
      <c r="E839" s="973" t="str">
        <f>'23년(세부_실적)'!E1023</f>
        <v>PLN065-D751130-565</v>
      </c>
      <c r="F839" s="974">
        <f>'23년(세부_실적)'!F1023</f>
        <v>0</v>
      </c>
      <c r="G839" s="974" t="str">
        <f>'23년(세부_실적)'!G1023</f>
        <v>구</v>
      </c>
      <c r="H839" s="680" t="str">
        <f>'23년(세부_실적)'!H1023</f>
        <v>SY</v>
      </c>
      <c r="I839" s="682">
        <f>'23년(세부_실적)'!I1023</f>
        <v>1.04</v>
      </c>
      <c r="J839" s="730">
        <f>'23년(세부_실적)'!J1023</f>
        <v>0</v>
      </c>
      <c r="K839" s="682">
        <f>'23년(세부_실적)'!K1023</f>
        <v>1.04</v>
      </c>
      <c r="L839" s="730">
        <f>'23년(세부_실적)'!L1023</f>
        <v>0</v>
      </c>
      <c r="M839" s="682">
        <f>'23년(세부_실적)'!M1023</f>
        <v>1.04</v>
      </c>
      <c r="N839" s="730">
        <f>'23년(세부_실적)'!N1023</f>
        <v>0</v>
      </c>
      <c r="O839" s="682">
        <f>'23년(세부_실적)'!O1023</f>
        <v>1.1100000000000001</v>
      </c>
      <c r="P839" s="730">
        <f>'23년(세부_실적)'!P1023</f>
        <v>0</v>
      </c>
      <c r="Q839" s="683">
        <f>'23년(세부_실적)'!Q1023</f>
        <v>1.605</v>
      </c>
      <c r="R839" s="578">
        <f>'23년(세부_실적)'!R1023</f>
        <v>2.2849602615000002</v>
      </c>
    </row>
    <row r="840" spans="2:18" outlineLevel="1">
      <c r="B840" s="691">
        <f>'23년(세부_실적)'!B1025</f>
        <v>0</v>
      </c>
      <c r="C840" s="960">
        <f>'23년(세부_실적)'!C1025</f>
        <v>0</v>
      </c>
      <c r="D840" s="924">
        <f>'23년(세부_실적)'!D1025</f>
        <v>0</v>
      </c>
      <c r="E840" s="677" t="str">
        <f>'23년(세부_실적)'!E1025</f>
        <v>PLN065-D751140-565</v>
      </c>
      <c r="F840" s="679">
        <f>'23년(세부_실적)'!F1025</f>
        <v>0</v>
      </c>
      <c r="G840" s="974" t="str">
        <f>'23년(세부_실적)'!G1025</f>
        <v>구</v>
      </c>
      <c r="H840" s="679" t="str">
        <f>'23년(세부_실적)'!H1025</f>
        <v>SY</v>
      </c>
      <c r="I840" s="677">
        <f>'23년(세부_실적)'!I1025</f>
        <v>1.04</v>
      </c>
      <c r="J840" s="681">
        <f>'23년(세부_실적)'!J1025</f>
        <v>0</v>
      </c>
      <c r="K840" s="677">
        <f>'23년(세부_실적)'!K1025</f>
        <v>1.04</v>
      </c>
      <c r="L840" s="681">
        <f>'23년(세부_실적)'!L1025</f>
        <v>0</v>
      </c>
      <c r="M840" s="682">
        <f>'23년(세부_실적)'!M1025</f>
        <v>1.04</v>
      </c>
      <c r="N840" s="681">
        <f>'23년(세부_실적)'!N1025</f>
        <v>0</v>
      </c>
      <c r="O840" s="682">
        <f>'23년(세부_실적)'!O1025</f>
        <v>1.04</v>
      </c>
      <c r="P840" s="681">
        <f>'23년(세부_실적)'!P1025</f>
        <v>0</v>
      </c>
      <c r="Q840" s="688">
        <f>'23년(세부_실적)'!Q1025</f>
        <v>0.309</v>
      </c>
      <c r="R840" s="575">
        <f>'23년(세부_실적)'!R1025</f>
        <v>0.41887026480000011</v>
      </c>
    </row>
    <row r="841" spans="2:18" outlineLevel="1">
      <c r="B841" s="691">
        <f>'23년(세부_실적)'!B1026</f>
        <v>0</v>
      </c>
      <c r="C841" s="836">
        <f>'23년(세부_실적)'!C1026</f>
        <v>0</v>
      </c>
      <c r="D841" s="897">
        <f>'23년(세부_실적)'!D1026</f>
        <v>0</v>
      </c>
      <c r="E841" s="975" t="str">
        <f>'23년(세부_실적)'!E1026</f>
        <v>PLN065-D751150-565</v>
      </c>
      <c r="F841" s="976">
        <f>'23년(세부_실적)'!F1026</f>
        <v>0</v>
      </c>
      <c r="G841" s="974" t="str">
        <f>'23년(세부_실적)'!G1026</f>
        <v>구</v>
      </c>
      <c r="H841" s="679" t="str">
        <f>'23년(세부_실적)'!H1026</f>
        <v>SY</v>
      </c>
      <c r="I841" s="677">
        <f>'23년(세부_실적)'!I1026</f>
        <v>1.04</v>
      </c>
      <c r="J841" s="681">
        <f>'23년(세부_실적)'!J1026</f>
        <v>0</v>
      </c>
      <c r="K841" s="677">
        <f>'23년(세부_실적)'!K1026</f>
        <v>1.04</v>
      </c>
      <c r="L841" s="681">
        <f>'23년(세부_실적)'!L1026</f>
        <v>0</v>
      </c>
      <c r="M841" s="677">
        <f>'23년(세부_실적)'!M1026</f>
        <v>1.04</v>
      </c>
      <c r="N841" s="681">
        <f>'23년(세부_실적)'!N1026</f>
        <v>0</v>
      </c>
      <c r="O841" s="677">
        <f>'23년(세부_실적)'!O1026</f>
        <v>1.04</v>
      </c>
      <c r="P841" s="681">
        <f>'23년(세부_실적)'!P1026</f>
        <v>0</v>
      </c>
      <c r="Q841" s="688">
        <f>'23년(세부_실적)'!Q1026</f>
        <v>5.202</v>
      </c>
      <c r="R841" s="575">
        <f>'23년(세부_실적)'!R1026</f>
        <v>7.110473905600001</v>
      </c>
    </row>
    <row r="842" spans="2:18" outlineLevel="1">
      <c r="B842" s="675">
        <f>'23년(세부_실적)'!B1028</f>
        <v>0</v>
      </c>
      <c r="C842" s="710">
        <f>'23년(세부_실적)'!C1028</f>
        <v>0</v>
      </c>
      <c r="D842" s="972" t="str">
        <f>'23년(세부_실적)'!D1028</f>
        <v>15.2W</v>
      </c>
      <c r="E842" s="973" t="str">
        <f>'23년(세부_실적)'!E1028</f>
        <v>PLN065-D751530-565</v>
      </c>
      <c r="F842" s="974">
        <f>'23년(세부_실적)'!F1028</f>
        <v>0</v>
      </c>
      <c r="G842" s="974" t="str">
        <f>'23년(세부_실적)'!G1028</f>
        <v>구</v>
      </c>
      <c r="H842" s="680" t="str">
        <f>'23년(세부_실적)'!H1028</f>
        <v>SY</v>
      </c>
      <c r="I842" s="682">
        <f>'23년(세부_실적)'!I1028</f>
        <v>1.08</v>
      </c>
      <c r="J842" s="730">
        <f>'23년(세부_실적)'!J1028</f>
        <v>0</v>
      </c>
      <c r="K842" s="682">
        <f>'23년(세부_실적)'!K1028</f>
        <v>1.08</v>
      </c>
      <c r="L842" s="730">
        <f>'23년(세부_실적)'!L1028</f>
        <v>0</v>
      </c>
      <c r="M842" s="682">
        <f>'23년(세부_실적)'!M1028</f>
        <v>1.08</v>
      </c>
      <c r="N842" s="730">
        <f>'23년(세부_실적)'!N1028</f>
        <v>0</v>
      </c>
      <c r="O842" s="682">
        <f>'23년(세부_실적)'!O1028</f>
        <v>1.08</v>
      </c>
      <c r="P842" s="730">
        <f>'23년(세부_실적)'!P1028</f>
        <v>0</v>
      </c>
      <c r="Q842" s="683">
        <f>'23년(세부_실적)'!Q1028</f>
        <v>1.03</v>
      </c>
      <c r="R842" s="578">
        <f>'23년(세부_실적)'!R1028</f>
        <v>1.4531448060000001</v>
      </c>
    </row>
    <row r="843" spans="2:18" outlineLevel="1">
      <c r="B843" s="691">
        <f>'23년(세부_실적)'!B1030</f>
        <v>0</v>
      </c>
      <c r="C843" s="960">
        <f>'23년(세부_실적)'!C1030</f>
        <v>0</v>
      </c>
      <c r="D843" s="924">
        <f>'23년(세부_실적)'!D1030</f>
        <v>0</v>
      </c>
      <c r="E843" s="677" t="str">
        <f>'23년(세부_실적)'!E1030</f>
        <v>PLN065-D751735-560</v>
      </c>
      <c r="F843" s="679">
        <f>'23년(세부_실적)'!F1030</f>
        <v>0</v>
      </c>
      <c r="G843" s="974" t="str">
        <f>'23년(세부_실적)'!G1030</f>
        <v>구</v>
      </c>
      <c r="H843" s="679" t="str">
        <f>'23년(세부_실적)'!H1030</f>
        <v>SY</v>
      </c>
      <c r="I843" s="677">
        <f>'23년(세부_실적)'!I1030</f>
        <v>0</v>
      </c>
      <c r="J843" s="681">
        <f>'23년(세부_실적)'!J1030</f>
        <v>0</v>
      </c>
      <c r="K843" s="677">
        <f>'23년(세부_실적)'!K1030</f>
        <v>0</v>
      </c>
      <c r="L843" s="681">
        <f>'23년(세부_실적)'!L1030</f>
        <v>0</v>
      </c>
      <c r="M843" s="682">
        <f>'23년(세부_실적)'!M1030</f>
        <v>0</v>
      </c>
      <c r="N843" s="681">
        <f>'23년(세부_실적)'!N1030</f>
        <v>0</v>
      </c>
      <c r="O843" s="682">
        <f>'23년(세부_실적)'!O1030</f>
        <v>1.39</v>
      </c>
      <c r="P843" s="681">
        <f>'23년(세부_실적)'!P1030</f>
        <v>0</v>
      </c>
      <c r="Q843" s="688">
        <f>'23년(세부_실적)'!Q1030</f>
        <v>0.10299999999999999</v>
      </c>
      <c r="R843" s="575">
        <f>'23년(세부_실적)'!R1030</f>
        <v>0.1863228697</v>
      </c>
    </row>
    <row r="844" spans="2:18" outlineLevel="1">
      <c r="B844" s="675">
        <f>'23년(세부_실적)'!B1034</f>
        <v>0</v>
      </c>
      <c r="C844" s="710">
        <f>'23년(세부_실적)'!C1034</f>
        <v>0</v>
      </c>
      <c r="D844" s="985">
        <f>'23년(세부_실적)'!D1034</f>
        <v>0</v>
      </c>
      <c r="E844" s="986" t="str">
        <f>'23년(세부_실적)'!E1034</f>
        <v>PLN065-D751750-560</v>
      </c>
      <c r="F844" s="977">
        <f>'23년(세부_실적)'!F1034</f>
        <v>0</v>
      </c>
      <c r="G844" s="974" t="str">
        <f>'23년(세부_실적)'!G1034</f>
        <v>구</v>
      </c>
      <c r="H844" s="744" t="str">
        <f>'23년(세부_실적)'!H1034</f>
        <v>SY</v>
      </c>
      <c r="I844" s="698">
        <f>'23년(세부_실적)'!I1034</f>
        <v>1.39</v>
      </c>
      <c r="J844" s="745">
        <f>'23년(세부_실적)'!J1034</f>
        <v>0</v>
      </c>
      <c r="K844" s="698">
        <f>'23년(세부_실적)'!K1034</f>
        <v>1.39</v>
      </c>
      <c r="L844" s="745">
        <f>'23년(세부_실적)'!L1034</f>
        <v>0</v>
      </c>
      <c r="M844" s="698">
        <f>'23년(세부_실적)'!M1034</f>
        <v>1.39</v>
      </c>
      <c r="N844" s="745">
        <f>'23년(세부_실적)'!N1034</f>
        <v>0</v>
      </c>
      <c r="O844" s="698">
        <f>'23년(세부_실적)'!O1034</f>
        <v>1.39</v>
      </c>
      <c r="P844" s="745">
        <f>'23년(세부_실적)'!P1034</f>
        <v>0</v>
      </c>
      <c r="Q844" s="915">
        <f>'23년(세부_실적)'!Q1034</f>
        <v>8.27</v>
      </c>
      <c r="R844" s="582">
        <f>'23년(세부_실적)'!R1034</f>
        <v>14.734293985000001</v>
      </c>
    </row>
    <row r="845" spans="2:18" outlineLevel="1">
      <c r="B845" s="691">
        <f>'23년(세부_실적)'!B1037</f>
        <v>0</v>
      </c>
      <c r="C845" s="964" t="str">
        <f>'23년(세부_실적)'!C1037</f>
        <v>FPL</v>
      </c>
      <c r="D845" s="924" t="str">
        <f>'23년(세부_실적)'!D1037</f>
        <v>27形</v>
      </c>
      <c r="E845" s="672" t="str">
        <f>'23년(세부_실적)'!E1037</f>
        <v>PLN039-F2707130N2S-565</v>
      </c>
      <c r="F845" s="670">
        <f>'23년(세부_실적)'!F1037</f>
        <v>0</v>
      </c>
      <c r="G845" s="670" t="str">
        <f>'23년(세부_실적)'!G1037</f>
        <v>구</v>
      </c>
      <c r="H845" s="670" t="str">
        <f>'23년(세부_실적)'!H1037</f>
        <v>SY</v>
      </c>
      <c r="I845" s="672">
        <f>'23년(세부_실적)'!I1037</f>
        <v>7.93</v>
      </c>
      <c r="J845" s="673">
        <f>'23년(세부_실적)'!J1037</f>
        <v>0</v>
      </c>
      <c r="K845" s="672">
        <f>'23년(세부_실적)'!K1037</f>
        <v>7.93</v>
      </c>
      <c r="L845" s="673">
        <f>'23년(세부_실적)'!L1037</f>
        <v>0</v>
      </c>
      <c r="M845" s="672">
        <f>'23년(세부_실적)'!M1037</f>
        <v>7.93</v>
      </c>
      <c r="N845" s="673">
        <f>'23년(세부_실적)'!N1037</f>
        <v>0</v>
      </c>
      <c r="O845" s="672">
        <f>'23년(세부_실적)'!O1037</f>
        <v>7.93</v>
      </c>
      <c r="P845" s="673">
        <f>'23년(세부_실적)'!P1037</f>
        <v>0</v>
      </c>
      <c r="Q845" s="773">
        <f>'23년(세부_실적)'!Q1037</f>
        <v>0</v>
      </c>
      <c r="R845" s="774">
        <f>'23년(세부_실적)'!R1037</f>
        <v>0</v>
      </c>
    </row>
    <row r="846" spans="2:18" outlineLevel="1">
      <c r="B846" s="691">
        <f>'23년(세부_실적)'!B1038</f>
        <v>0</v>
      </c>
      <c r="C846" s="960">
        <f>'23년(세부_실적)'!C1038</f>
        <v>0</v>
      </c>
      <c r="D846" s="691">
        <f>'23년(세부_실적)'!D1038</f>
        <v>0</v>
      </c>
      <c r="E846" s="677" t="str">
        <f>'23년(세부_실적)'!E1038</f>
        <v>PLN039-F2707140N2S-565</v>
      </c>
      <c r="F846" s="679">
        <f>'23년(세부_실적)'!F1038</f>
        <v>0</v>
      </c>
      <c r="G846" s="679" t="str">
        <f>'23년(세부_실적)'!G1038</f>
        <v>구</v>
      </c>
      <c r="H846" s="679" t="str">
        <f>'23년(세부_실적)'!H1038</f>
        <v>SY</v>
      </c>
      <c r="I846" s="677">
        <f>'23년(세부_실적)'!I1038</f>
        <v>7.93</v>
      </c>
      <c r="J846" s="681">
        <f>'23년(세부_실적)'!J1038</f>
        <v>0</v>
      </c>
      <c r="K846" s="677">
        <f>'23년(세부_실적)'!K1038</f>
        <v>7.93</v>
      </c>
      <c r="L846" s="681">
        <f>'23년(세부_실적)'!L1038</f>
        <v>0</v>
      </c>
      <c r="M846" s="677">
        <f>'23년(세부_실적)'!M1038</f>
        <v>7.93</v>
      </c>
      <c r="N846" s="681">
        <f>'23년(세부_실적)'!N1038</f>
        <v>0</v>
      </c>
      <c r="O846" s="677">
        <f>'23년(세부_실적)'!O1038</f>
        <v>7.93</v>
      </c>
      <c r="P846" s="681">
        <f>'23년(세부_실적)'!P1038</f>
        <v>0</v>
      </c>
      <c r="Q846" s="688">
        <f>'23년(세부_실적)'!Q1038</f>
        <v>0</v>
      </c>
      <c r="R846" s="575">
        <f>'23년(세부_실적)'!R1038</f>
        <v>0</v>
      </c>
    </row>
    <row r="847" spans="2:18" outlineLevel="1">
      <c r="B847" s="691">
        <f>'23년(세부_실적)'!B1039</f>
        <v>0</v>
      </c>
      <c r="C847" s="960">
        <f>'23년(세부_실적)'!C1039</f>
        <v>0</v>
      </c>
      <c r="D847" s="691">
        <f>'23년(세부_실적)'!D1039</f>
        <v>0</v>
      </c>
      <c r="E847" s="677" t="str">
        <f>'23년(세부_실적)'!E1039</f>
        <v>PLN039-F2707150N2S-564</v>
      </c>
      <c r="F847" s="679">
        <f>'23년(세부_실적)'!F1039</f>
        <v>0</v>
      </c>
      <c r="G847" s="679" t="str">
        <f>'23년(세부_실적)'!G1039</f>
        <v>구</v>
      </c>
      <c r="H847" s="679" t="str">
        <f>'23년(세부_실적)'!H1039</f>
        <v>SY</v>
      </c>
      <c r="I847" s="677">
        <f>'23년(세부_실적)'!I1039</f>
        <v>7.19</v>
      </c>
      <c r="J847" s="681">
        <f>'23년(세부_실적)'!J1039</f>
        <v>0</v>
      </c>
      <c r="K847" s="677">
        <f>'23년(세부_실적)'!K1039</f>
        <v>7.19</v>
      </c>
      <c r="L847" s="681">
        <f>'23년(세부_실적)'!L1039</f>
        <v>0</v>
      </c>
      <c r="M847" s="677">
        <f>'23년(세부_실적)'!M1039</f>
        <v>7.19</v>
      </c>
      <c r="N847" s="681">
        <f>'23년(세부_실적)'!N1039</f>
        <v>0</v>
      </c>
      <c r="O847" s="677">
        <f>'23년(세부_실적)'!O1039</f>
        <v>7.19</v>
      </c>
      <c r="P847" s="681">
        <f>'23년(세부_실적)'!P1039</f>
        <v>0</v>
      </c>
      <c r="Q847" s="688">
        <f>'23년(세부_실적)'!Q1039</f>
        <v>0</v>
      </c>
      <c r="R847" s="575">
        <f>'23년(세부_실적)'!R1039</f>
        <v>0</v>
      </c>
    </row>
    <row r="848" spans="2:18" outlineLevel="1">
      <c r="B848" s="691">
        <f>'23년(세부_실적)'!B1040</f>
        <v>0</v>
      </c>
      <c r="C848" s="960">
        <f>'23년(세부_실적)'!C1040</f>
        <v>0</v>
      </c>
      <c r="D848" s="714">
        <f>'23년(세부_실적)'!D1040</f>
        <v>0</v>
      </c>
      <c r="E848" s="677" t="str">
        <f>'23년(세부_실적)'!E1040</f>
        <v>PLN039-F2707150N2S-565</v>
      </c>
      <c r="F848" s="679">
        <f>'23년(세부_실적)'!F1040</f>
        <v>0</v>
      </c>
      <c r="G848" s="679" t="str">
        <f>'23년(세부_실적)'!G1040</f>
        <v>구</v>
      </c>
      <c r="H848" s="679" t="str">
        <f>'23년(세부_실적)'!H1040</f>
        <v>SY</v>
      </c>
      <c r="I848" s="677">
        <f>'23년(세부_실적)'!I1040</f>
        <v>7.93</v>
      </c>
      <c r="J848" s="681">
        <f>'23년(세부_실적)'!J1040</f>
        <v>0</v>
      </c>
      <c r="K848" s="677">
        <f>'23년(세부_실적)'!K1040</f>
        <v>7.93</v>
      </c>
      <c r="L848" s="681">
        <f>'23년(세부_실적)'!L1040</f>
        <v>0</v>
      </c>
      <c r="M848" s="677">
        <f>'23년(세부_실적)'!M1040</f>
        <v>7.93</v>
      </c>
      <c r="N848" s="681">
        <f>'23년(세부_실적)'!N1040</f>
        <v>0</v>
      </c>
      <c r="O848" s="677">
        <f>'23년(세부_실적)'!O1040</f>
        <v>7.93</v>
      </c>
      <c r="P848" s="681">
        <f>'23년(세부_실적)'!P1040</f>
        <v>0</v>
      </c>
      <c r="Q848" s="688">
        <f>'23년(세부_실적)'!Q1040</f>
        <v>4.1189999999999998</v>
      </c>
      <c r="R848" s="575">
        <f>'23년(세부_실적)'!R1040</f>
        <v>41.9748714853</v>
      </c>
    </row>
    <row r="849" spans="2:18" outlineLevel="1">
      <c r="B849" s="691">
        <f>'23년(세부_실적)'!B1041</f>
        <v>0</v>
      </c>
      <c r="C849" s="960">
        <f>'23년(세부_실적)'!C1041</f>
        <v>0</v>
      </c>
      <c r="D849" s="924">
        <f>'23년(세부_실적)'!D1041</f>
        <v>36</v>
      </c>
      <c r="E849" s="677" t="str">
        <f>'23년(세부_실적)'!E1041</f>
        <v>PLN039-F3612230N2S-565</v>
      </c>
      <c r="F849" s="679">
        <f>'23년(세부_실적)'!F1041</f>
        <v>0</v>
      </c>
      <c r="G849" s="679" t="str">
        <f>'23년(세부_실적)'!G1041</f>
        <v>구</v>
      </c>
      <c r="H849" s="679" t="str">
        <f>'23년(세부_실적)'!H1041</f>
        <v>SY</v>
      </c>
      <c r="I849" s="677">
        <f>'23년(세부_실적)'!I1041</f>
        <v>8.89</v>
      </c>
      <c r="J849" s="681">
        <f>'23년(세부_실적)'!J1041</f>
        <v>0</v>
      </c>
      <c r="K849" s="677">
        <f>'23년(세부_실적)'!K1041</f>
        <v>8.89</v>
      </c>
      <c r="L849" s="681">
        <f>'23년(세부_실적)'!L1041</f>
        <v>0</v>
      </c>
      <c r="M849" s="677">
        <f>'23년(세부_실적)'!M1041</f>
        <v>8.89</v>
      </c>
      <c r="N849" s="681">
        <f>'23년(세부_실적)'!N1041</f>
        <v>0</v>
      </c>
      <c r="O849" s="677">
        <f>'23년(세부_실적)'!O1041</f>
        <v>8.89</v>
      </c>
      <c r="P849" s="681">
        <f>'23년(세부_실적)'!P1041</f>
        <v>0</v>
      </c>
      <c r="Q849" s="688">
        <f>'23년(세부_실적)'!Q1041</f>
        <v>3.5150000000000001</v>
      </c>
      <c r="R849" s="575">
        <f>'23년(세부_실적)'!R1041</f>
        <v>40.738517011500001</v>
      </c>
    </row>
    <row r="850" spans="2:18" outlineLevel="1">
      <c r="B850" s="691">
        <f>'23년(세부_실적)'!B1042</f>
        <v>0</v>
      </c>
      <c r="C850" s="960">
        <f>'23년(세부_실적)'!C1042</f>
        <v>0</v>
      </c>
      <c r="D850" s="691">
        <f>'23년(세부_실적)'!D1042</f>
        <v>0</v>
      </c>
      <c r="E850" s="677" t="str">
        <f>'23년(세부_실적)'!E1042</f>
        <v>PLN039-F3612240N2S-565</v>
      </c>
      <c r="F850" s="679">
        <f>'23년(세부_실적)'!F1042</f>
        <v>0</v>
      </c>
      <c r="G850" s="679" t="str">
        <f>'23년(세부_실적)'!G1042</f>
        <v>구</v>
      </c>
      <c r="H850" s="679" t="str">
        <f>'23년(세부_실적)'!H1042</f>
        <v>SY</v>
      </c>
      <c r="I850" s="677">
        <f>'23년(세부_실적)'!I1042</f>
        <v>8.3800000000000008</v>
      </c>
      <c r="J850" s="681">
        <f>'23년(세부_실적)'!J1042</f>
        <v>0</v>
      </c>
      <c r="K850" s="677">
        <f>'23년(세부_실적)'!K1042</f>
        <v>8.3800000000000008</v>
      </c>
      <c r="L850" s="681">
        <f>'23년(세부_실적)'!L1042</f>
        <v>0</v>
      </c>
      <c r="M850" s="677">
        <f>'23년(세부_실적)'!M1042</f>
        <v>8.3800000000000008</v>
      </c>
      <c r="N850" s="681">
        <f>'23년(세부_실적)'!N1042</f>
        <v>0</v>
      </c>
      <c r="O850" s="677">
        <f>'23년(세부_실적)'!O1042</f>
        <v>8.3800000000000008</v>
      </c>
      <c r="P850" s="681">
        <f>'23년(세부_실적)'!P1042</f>
        <v>0</v>
      </c>
      <c r="Q850" s="688">
        <f>'23년(세부_실적)'!Q1042</f>
        <v>0</v>
      </c>
      <c r="R850" s="575">
        <f>'23년(세부_실적)'!R1042</f>
        <v>0</v>
      </c>
    </row>
    <row r="851" spans="2:18" outlineLevel="1">
      <c r="B851" s="691">
        <f>'23년(세부_실적)'!B1043</f>
        <v>0</v>
      </c>
      <c r="C851" s="960">
        <f>'23년(세부_실적)'!C1043</f>
        <v>0</v>
      </c>
      <c r="D851" s="691">
        <f>'23년(세부_실적)'!D1043</f>
        <v>0</v>
      </c>
      <c r="E851" s="677" t="str">
        <f>'23년(세부_실적)'!E1043</f>
        <v>PLN039-F3612250N2S-564</v>
      </c>
      <c r="F851" s="679">
        <f>'23년(세부_실적)'!F1043</f>
        <v>0</v>
      </c>
      <c r="G851" s="679" t="str">
        <f>'23년(세부_실적)'!G1043</f>
        <v>구</v>
      </c>
      <c r="H851" s="679" t="str">
        <f>'23년(세부_실적)'!H1043</f>
        <v>SY</v>
      </c>
      <c r="I851" s="677">
        <f>'23년(세부_실적)'!I1043</f>
        <v>7.94</v>
      </c>
      <c r="J851" s="681">
        <f>'23년(세부_실적)'!J1043</f>
        <v>0</v>
      </c>
      <c r="K851" s="677">
        <f>'23년(세부_실적)'!K1043</f>
        <v>7.94</v>
      </c>
      <c r="L851" s="681">
        <f>'23년(세부_실적)'!L1043</f>
        <v>0</v>
      </c>
      <c r="M851" s="682">
        <f>'23년(세부_실적)'!M1043</f>
        <v>7.94</v>
      </c>
      <c r="N851" s="681">
        <f>'23년(세부_실적)'!N1043</f>
        <v>0</v>
      </c>
      <c r="O851" s="682">
        <f>'23년(세부_실적)'!O1043</f>
        <v>7.94</v>
      </c>
      <c r="P851" s="681">
        <f>'23년(세부_실적)'!P1043</f>
        <v>0</v>
      </c>
      <c r="Q851" s="688">
        <f>'23년(세부_실적)'!Q1043</f>
        <v>0</v>
      </c>
      <c r="R851" s="575">
        <f>'23년(세부_실적)'!R1043</f>
        <v>0</v>
      </c>
    </row>
    <row r="852" spans="2:18" outlineLevel="1">
      <c r="B852" s="691">
        <f>'23년(세부_실적)'!B1044</f>
        <v>0</v>
      </c>
      <c r="C852" s="691">
        <f>'23년(세부_실적)'!C1044</f>
        <v>0</v>
      </c>
      <c r="D852" s="691">
        <f>'23년(세부_실적)'!D1044</f>
        <v>0</v>
      </c>
      <c r="E852" s="677" t="str">
        <f>'23년(세부_실적)'!E1044</f>
        <v>PLN039-F3612250N2S-565</v>
      </c>
      <c r="F852" s="733">
        <f>'23년(세부_실적)'!F1044</f>
        <v>0</v>
      </c>
      <c r="G852" s="733" t="str">
        <f>'23년(세부_실적)'!G1044</f>
        <v>신</v>
      </c>
      <c r="H852" s="679" t="str">
        <f>'23년(세부_실적)'!H1044</f>
        <v>SY</v>
      </c>
      <c r="I852" s="677">
        <f>'23년(세부_실적)'!I1044</f>
        <v>8.89</v>
      </c>
      <c r="J852" s="734">
        <f>'23년(세부_실적)'!J1044</f>
        <v>0</v>
      </c>
      <c r="K852" s="677">
        <f>'23년(세부_실적)'!K1044</f>
        <v>8.89</v>
      </c>
      <c r="L852" s="681">
        <f>'23년(세부_실적)'!L1044</f>
        <v>0</v>
      </c>
      <c r="M852" s="677">
        <f>'23년(세부_실적)'!M1044</f>
        <v>8.89</v>
      </c>
      <c r="N852" s="681">
        <f>'23년(세부_실적)'!N1044</f>
        <v>0</v>
      </c>
      <c r="O852" s="677">
        <f>'23년(세부_실적)'!O1044</f>
        <v>8.89</v>
      </c>
      <c r="P852" s="734">
        <f>'23년(세부_실적)'!P1044</f>
        <v>0</v>
      </c>
      <c r="Q852" s="688">
        <f>'23년(세부_실적)'!Q1044</f>
        <v>17.591000000000001</v>
      </c>
      <c r="R852" s="575">
        <f>'23년(세부_실적)'!R1044</f>
        <v>203.96075848610002</v>
      </c>
    </row>
    <row r="853" spans="2:18" outlineLevel="1">
      <c r="B853" s="691">
        <f>'23년(세부_실적)'!B1045</f>
        <v>0</v>
      </c>
      <c r="C853" s="960">
        <f>'23년(세부_실적)'!C1045</f>
        <v>0</v>
      </c>
      <c r="D853" s="924">
        <f>'23년(세부_실적)'!D1045</f>
        <v>55</v>
      </c>
      <c r="E853" s="677" t="str">
        <f>'23년(세부_실적)'!E1045</f>
        <v>PLN039-F5515330N2S-565</v>
      </c>
      <c r="F853" s="679">
        <f>'23년(세부_실적)'!F1045</f>
        <v>0</v>
      </c>
      <c r="G853" s="679" t="str">
        <f>'23년(세부_실적)'!G1045</f>
        <v>구</v>
      </c>
      <c r="H853" s="679" t="str">
        <f>'23년(세부_실적)'!H1045</f>
        <v>SY</v>
      </c>
      <c r="I853" s="677">
        <f>'23년(세부_실적)'!I1045</f>
        <v>9.7799999999999994</v>
      </c>
      <c r="J853" s="681">
        <f>'23년(세부_실적)'!J1045</f>
        <v>0</v>
      </c>
      <c r="K853" s="677">
        <f>'23년(세부_실적)'!K1045</f>
        <v>9.7799999999999994</v>
      </c>
      <c r="L853" s="681">
        <f>'23년(세부_실적)'!L1045</f>
        <v>0</v>
      </c>
      <c r="M853" s="682">
        <f>'23년(세부_실적)'!M1045</f>
        <v>9.7799999999999994</v>
      </c>
      <c r="N853" s="681">
        <f>'23년(세부_실적)'!N1045</f>
        <v>0</v>
      </c>
      <c r="O853" s="682">
        <f>'23년(세부_실적)'!O1045</f>
        <v>9.7799999999999994</v>
      </c>
      <c r="P853" s="681">
        <f>'23년(세부_실적)'!P1045</f>
        <v>0</v>
      </c>
      <c r="Q853" s="688">
        <f>'23년(세부_실적)'!Q1045</f>
        <v>0.51500000000000001</v>
      </c>
      <c r="R853" s="575">
        <f>'23년(세부_실적)'!R1045</f>
        <v>6.2741668229999998</v>
      </c>
    </row>
    <row r="854" spans="2:18" outlineLevel="1">
      <c r="B854" s="691">
        <f>'23년(세부_실적)'!B1047</f>
        <v>0</v>
      </c>
      <c r="C854" s="960">
        <f>'23년(세부_실적)'!C1047</f>
        <v>0</v>
      </c>
      <c r="D854" s="691">
        <f>'23년(세부_실적)'!D1047</f>
        <v>0</v>
      </c>
      <c r="E854" s="714" t="str">
        <f>'23년(세부_실적)'!E1047</f>
        <v>PLN039-F5515340N2S-565</v>
      </c>
      <c r="F854" s="713">
        <f>'23년(세부_실적)'!F1047</f>
        <v>0</v>
      </c>
      <c r="G854" s="713" t="str">
        <f>'23년(세부_실적)'!G1047</f>
        <v>구</v>
      </c>
      <c r="H854" s="713" t="str">
        <f>'23년(세부_실적)'!H1047</f>
        <v>SY</v>
      </c>
      <c r="I854" s="714">
        <f>'23년(세부_실적)'!I1047</f>
        <v>9.7799999999999994</v>
      </c>
      <c r="J854" s="715">
        <f>'23년(세부_실적)'!J1047</f>
        <v>0</v>
      </c>
      <c r="K854" s="714">
        <f>'23년(세부_실적)'!K1047</f>
        <v>9.7799999999999994</v>
      </c>
      <c r="L854" s="715">
        <f>'23년(세부_실적)'!L1047</f>
        <v>0</v>
      </c>
      <c r="M854" s="716">
        <f>'23년(세부_실적)'!M1047</f>
        <v>9.7799999999999994</v>
      </c>
      <c r="N854" s="715">
        <f>'23년(세부_실적)'!N1047</f>
        <v>0</v>
      </c>
      <c r="O854" s="716">
        <f>'23년(세부_실적)'!O1047</f>
        <v>9.7799999999999994</v>
      </c>
      <c r="P854" s="715">
        <f>'23년(세부_실적)'!P1047</f>
        <v>0</v>
      </c>
      <c r="Q854" s="776">
        <f>'23년(세부_실적)'!Q1047</f>
        <v>0.10299999999999999</v>
      </c>
      <c r="R854" s="580">
        <f>'23년(세부_실적)'!R1047</f>
        <v>1.2835727747999999</v>
      </c>
    </row>
    <row r="855" spans="2:18" outlineLevel="1">
      <c r="B855" s="691">
        <f>'23년(세부_실적)'!B1048</f>
        <v>0</v>
      </c>
      <c r="C855" s="960">
        <f>'23년(세부_실적)'!C1048</f>
        <v>0</v>
      </c>
      <c r="D855" s="714">
        <f>'23년(세부_실적)'!D1048</f>
        <v>0</v>
      </c>
      <c r="E855" s="677" t="str">
        <f>'23년(세부_실적)'!E1048</f>
        <v>PLN039-F5515350N2S-565</v>
      </c>
      <c r="F855" s="679">
        <f>'23년(세부_실적)'!F1048</f>
        <v>0</v>
      </c>
      <c r="G855" s="679" t="str">
        <f>'23년(세부_실적)'!G1048</f>
        <v>구</v>
      </c>
      <c r="H855" s="679" t="str">
        <f>'23년(세부_실적)'!H1048</f>
        <v>SY</v>
      </c>
      <c r="I855" s="677">
        <f>'23년(세부_실적)'!I1048</f>
        <v>9.59</v>
      </c>
      <c r="J855" s="681">
        <f>'23년(세부_실적)'!J1048</f>
        <v>0</v>
      </c>
      <c r="K855" s="677">
        <f>'23년(세부_실적)'!K1048</f>
        <v>9.59</v>
      </c>
      <c r="L855" s="681">
        <f>'23년(세부_실적)'!L1048</f>
        <v>0</v>
      </c>
      <c r="M855" s="682">
        <f>'23년(세부_실적)'!M1048</f>
        <v>9.59</v>
      </c>
      <c r="N855" s="681">
        <f>'23년(세부_실적)'!N1048</f>
        <v>0</v>
      </c>
      <c r="O855" s="682">
        <f>'23년(세부_실적)'!O1048</f>
        <v>9.59</v>
      </c>
      <c r="P855" s="681">
        <f>'23년(세부_실적)'!P1048</f>
        <v>0</v>
      </c>
      <c r="Q855" s="688">
        <f>'23년(세부_실적)'!Q1048</f>
        <v>5.51</v>
      </c>
      <c r="R855" s="575">
        <f>'23년(세부_실적)'!R1048</f>
        <v>69.622695135000001</v>
      </c>
    </row>
    <row r="856" spans="2:18" outlineLevel="1">
      <c r="B856" s="691">
        <f>'23년(세부_실적)'!B1049</f>
        <v>0</v>
      </c>
      <c r="C856" s="960">
        <f>'23년(세부_실적)'!C1049</f>
        <v>0</v>
      </c>
      <c r="D856" s="924">
        <f>'23년(세부_실적)'!D1049</f>
        <v>96</v>
      </c>
      <c r="E856" s="677" t="str">
        <f>'23년(세부_실적)'!E1049</f>
        <v>PLN039-F9632430N2S-565</v>
      </c>
      <c r="F856" s="679">
        <f>'23년(세부_실적)'!F1049</f>
        <v>0</v>
      </c>
      <c r="G856" s="679" t="str">
        <f>'23년(세부_실적)'!G1049</f>
        <v>구</v>
      </c>
      <c r="H856" s="679" t="str">
        <f>'23년(세부_실적)'!H1049</f>
        <v>SY</v>
      </c>
      <c r="I856" s="677">
        <f>'23년(세부_실적)'!I1049</f>
        <v>15.52</v>
      </c>
      <c r="J856" s="681">
        <f>'23년(세부_실적)'!J1049</f>
        <v>0</v>
      </c>
      <c r="K856" s="677">
        <f>'23년(세부_실적)'!K1049</f>
        <v>15.52</v>
      </c>
      <c r="L856" s="681">
        <f>'23년(세부_실적)'!L1049</f>
        <v>0</v>
      </c>
      <c r="M856" s="682">
        <f>'23년(세부_실적)'!M1049</f>
        <v>15.52</v>
      </c>
      <c r="N856" s="681">
        <f>'23년(세부_실적)'!N1049</f>
        <v>0</v>
      </c>
      <c r="O856" s="682">
        <f>'23년(세부_실적)'!O1049</f>
        <v>15.52</v>
      </c>
      <c r="P856" s="681">
        <f>'23년(세부_실적)'!P1049</f>
        <v>0</v>
      </c>
      <c r="Q856" s="688">
        <f>'23년(세부_실적)'!Q1049</f>
        <v>0</v>
      </c>
      <c r="R856" s="575">
        <f>'23년(세부_실적)'!R1049</f>
        <v>0</v>
      </c>
    </row>
    <row r="857" spans="2:18" outlineLevel="1">
      <c r="B857" s="691">
        <f>'23년(세부_실적)'!B1050</f>
        <v>0</v>
      </c>
      <c r="C857" s="960">
        <f>'23년(세부_실적)'!C1050</f>
        <v>0</v>
      </c>
      <c r="D857" s="714">
        <f>'23년(세부_실적)'!D1050</f>
        <v>0</v>
      </c>
      <c r="E857" s="714" t="str">
        <f>'23년(세부_실적)'!E1050</f>
        <v>PLN039-F9632450N2S-565</v>
      </c>
      <c r="F857" s="713">
        <f>'23년(세부_실적)'!F1050</f>
        <v>0</v>
      </c>
      <c r="G857" s="713" t="str">
        <f>'23년(세부_실적)'!G1050</f>
        <v>구</v>
      </c>
      <c r="H857" s="713" t="str">
        <f>'23년(세부_실적)'!H1050</f>
        <v>SY</v>
      </c>
      <c r="I857" s="714">
        <f>'23년(세부_실적)'!I1050</f>
        <v>14.92</v>
      </c>
      <c r="J857" s="715">
        <f>'23년(세부_실적)'!J1050</f>
        <v>0</v>
      </c>
      <c r="K857" s="714">
        <f>'23년(세부_실적)'!K1050</f>
        <v>14.92</v>
      </c>
      <c r="L857" s="715">
        <f>'23년(세부_실적)'!L1050</f>
        <v>0</v>
      </c>
      <c r="M857" s="716">
        <f>'23년(세부_실적)'!M1050</f>
        <v>14.92</v>
      </c>
      <c r="N857" s="715">
        <f>'23년(세부_실적)'!N1050</f>
        <v>0</v>
      </c>
      <c r="O857" s="716">
        <f>'23년(세부_실적)'!O1050</f>
        <v>14.92</v>
      </c>
      <c r="P857" s="715">
        <f>'23년(세부_실적)'!P1050</f>
        <v>0</v>
      </c>
      <c r="Q857" s="776">
        <f>'23년(세부_실적)'!Q1050</f>
        <v>0</v>
      </c>
      <c r="R857" s="580">
        <f>'23년(세부_실적)'!R1050</f>
        <v>0</v>
      </c>
    </row>
    <row r="858" spans="2:18" outlineLevel="1">
      <c r="B858" s="691">
        <f>'23년(세부_실적)'!B1061</f>
        <v>0</v>
      </c>
      <c r="C858" s="964" t="str">
        <f>'23년(세부_실적)'!C1061</f>
        <v>T10 일반</v>
      </c>
      <c r="D858" s="691" t="str">
        <f>'23년(세부_실적)'!D1061</f>
        <v>580mm, 5K</v>
      </c>
      <c r="E858" s="672" t="str">
        <f>'23년(세부_실적)'!E1061</f>
        <v>PLN021-T1010150T4S-562</v>
      </c>
      <c r="F858" s="670" t="str">
        <f>'23년(세부_실적)'!F1061</f>
        <v>T10</v>
      </c>
      <c r="G858" s="670" t="str">
        <f>'23년(세부_실적)'!G1061</f>
        <v>구</v>
      </c>
      <c r="H858" s="670" t="str">
        <f>'23년(세부_실적)'!H1061</f>
        <v>SY</v>
      </c>
      <c r="I858" s="672">
        <f>'23년(세부_실적)'!I1061</f>
        <v>4.08</v>
      </c>
      <c r="J858" s="673">
        <f>'23년(세부_실적)'!J1061</f>
        <v>0</v>
      </c>
      <c r="K858" s="672">
        <f>'23년(세부_실적)'!K1061</f>
        <v>4.08</v>
      </c>
      <c r="L858" s="673">
        <f>'23년(세부_실적)'!L1061</f>
        <v>0</v>
      </c>
      <c r="M858" s="672">
        <f>'23년(세부_실적)'!M1061</f>
        <v>4.08</v>
      </c>
      <c r="N858" s="673">
        <f>'23년(세부_실적)'!N1061</f>
        <v>0</v>
      </c>
      <c r="O858" s="672">
        <f>'23년(세부_실적)'!O1061</f>
        <v>4.08</v>
      </c>
      <c r="P858" s="673">
        <f>'23년(세부_실적)'!P1061</f>
        <v>0</v>
      </c>
      <c r="Q858" s="773">
        <f>'23년(세부_실적)'!Q1061</f>
        <v>0</v>
      </c>
      <c r="R858" s="774">
        <f>'23년(세부_실적)'!R1061</f>
        <v>0</v>
      </c>
    </row>
    <row r="859" spans="2:18" outlineLevel="1">
      <c r="B859" s="691">
        <f>'23년(세부_실적)'!B1062</f>
        <v>0</v>
      </c>
      <c r="C859" s="691">
        <f>'23년(세부_실적)'!C1062</f>
        <v>0</v>
      </c>
      <c r="D859" s="691" t="str">
        <f>'23년(세부_실적)'!D1062</f>
        <v>580mm, 6.5K</v>
      </c>
      <c r="E859" s="677" t="str">
        <f>'23년(세부_실적)'!E1062</f>
        <v>PLN021-T1010165T4S-562</v>
      </c>
      <c r="F859" s="670" t="str">
        <f>'23년(세부_실적)'!F1062</f>
        <v>T10</v>
      </c>
      <c r="G859" s="733" t="str">
        <f>'23년(세부_실적)'!G1062</f>
        <v>신</v>
      </c>
      <c r="H859" s="679" t="str">
        <f>'23년(세부_실적)'!H1062</f>
        <v>SY</v>
      </c>
      <c r="I859" s="677">
        <f>'23년(세부_실적)'!I1062</f>
        <v>4.08</v>
      </c>
      <c r="J859" s="734">
        <f>'23년(세부_실적)'!J1062</f>
        <v>0</v>
      </c>
      <c r="K859" s="677">
        <f>'23년(세부_실적)'!K1062</f>
        <v>4.08</v>
      </c>
      <c r="L859" s="681">
        <f>'23년(세부_실적)'!L1062</f>
        <v>0</v>
      </c>
      <c r="M859" s="677">
        <f>'23년(세부_실적)'!M1062</f>
        <v>4.08</v>
      </c>
      <c r="N859" s="681">
        <f>'23년(세부_실적)'!N1062</f>
        <v>0</v>
      </c>
      <c r="O859" s="677">
        <f>'23년(세부_실적)'!O1062</f>
        <v>4.08</v>
      </c>
      <c r="P859" s="734">
        <f>'23년(세부_실적)'!P1062</f>
        <v>0</v>
      </c>
      <c r="Q859" s="688">
        <f>'23년(세부_실적)'!Q1062</f>
        <v>0</v>
      </c>
      <c r="R859" s="575">
        <f>'23년(세부_실적)'!R1062</f>
        <v>0</v>
      </c>
    </row>
    <row r="860" spans="2:18" outlineLevel="1">
      <c r="B860" s="691">
        <f>'23년(세부_실적)'!B1063</f>
        <v>0</v>
      </c>
      <c r="C860" s="960">
        <f>'23년(세부_실적)'!C1063</f>
        <v>0</v>
      </c>
      <c r="D860" s="691" t="str">
        <f>'23년(세부_실적)'!D1063</f>
        <v>630mm, 5K</v>
      </c>
      <c r="E860" s="677" t="str">
        <f>'23년(세부_실적)'!E1063</f>
        <v>PLN021-T1010650T4S-562</v>
      </c>
      <c r="F860" s="679" t="str">
        <f>'23년(세부_실적)'!F1063</f>
        <v>T10</v>
      </c>
      <c r="G860" s="679" t="str">
        <f>'23년(세부_실적)'!G1063</f>
        <v>구</v>
      </c>
      <c r="H860" s="679" t="str">
        <f>'23년(세부_실적)'!H1063</f>
        <v>SY</v>
      </c>
      <c r="I860" s="677">
        <f>'23년(세부_실적)'!I1063</f>
        <v>4.08</v>
      </c>
      <c r="J860" s="681">
        <f>'23년(세부_실적)'!J1063</f>
        <v>0</v>
      </c>
      <c r="K860" s="677">
        <f>'23년(세부_실적)'!K1063</f>
        <v>4.08</v>
      </c>
      <c r="L860" s="681">
        <f>'23년(세부_실적)'!L1063</f>
        <v>0</v>
      </c>
      <c r="M860" s="677">
        <f>'23년(세부_실적)'!M1063</f>
        <v>4.08</v>
      </c>
      <c r="N860" s="681">
        <f>'23년(세부_실적)'!N1063</f>
        <v>0</v>
      </c>
      <c r="O860" s="677">
        <f>'23년(세부_실적)'!O1063</f>
        <v>4.08</v>
      </c>
      <c r="P860" s="681">
        <f>'23년(세부_실적)'!P1063</f>
        <v>0</v>
      </c>
      <c r="Q860" s="688">
        <f>'23년(세부_실적)'!Q1063</f>
        <v>0.71399999999999997</v>
      </c>
      <c r="R860" s="575">
        <f>'23년(세부_실적)'!R1063</f>
        <v>3.7884479736000003</v>
      </c>
    </row>
    <row r="861" spans="2:18" outlineLevel="1">
      <c r="B861" s="691">
        <f>'23년(세부_실적)'!B1064</f>
        <v>0</v>
      </c>
      <c r="C861" s="960">
        <f>'23년(세부_실적)'!C1064</f>
        <v>0</v>
      </c>
      <c r="D861" s="691" t="str">
        <f>'23년(세부_실적)'!D1064</f>
        <v>630mm, 6.5K</v>
      </c>
      <c r="E861" s="677" t="str">
        <f>'23년(세부_실적)'!E1064</f>
        <v>PLN021-T1010665T4S-562</v>
      </c>
      <c r="F861" s="679" t="str">
        <f>'23년(세부_실적)'!F1064</f>
        <v>T10</v>
      </c>
      <c r="G861" s="679" t="str">
        <f>'23년(세부_실적)'!G1064</f>
        <v>구</v>
      </c>
      <c r="H861" s="679" t="str">
        <f>'23년(세부_실적)'!H1064</f>
        <v>SY</v>
      </c>
      <c r="I861" s="677">
        <f>'23년(세부_실적)'!I1064</f>
        <v>4.08</v>
      </c>
      <c r="J861" s="681">
        <f>'23년(세부_실적)'!J1064</f>
        <v>0</v>
      </c>
      <c r="K861" s="677">
        <f>'23년(세부_실적)'!K1064</f>
        <v>4.08</v>
      </c>
      <c r="L861" s="681">
        <f>'23년(세부_실적)'!L1064</f>
        <v>0</v>
      </c>
      <c r="M861" s="677">
        <f>'23년(세부_실적)'!M1064</f>
        <v>4.08</v>
      </c>
      <c r="N861" s="681">
        <f>'23년(세부_실적)'!N1064</f>
        <v>0</v>
      </c>
      <c r="O861" s="677">
        <f>'23년(세부_실적)'!O1064</f>
        <v>4.08</v>
      </c>
      <c r="P861" s="681">
        <f>'23년(세부_실적)'!P1064</f>
        <v>0</v>
      </c>
      <c r="Q861" s="688">
        <f>'23년(세부_실적)'!Q1064</f>
        <v>0</v>
      </c>
      <c r="R861" s="575">
        <f>'23년(세부_실적)'!R1064</f>
        <v>0</v>
      </c>
    </row>
    <row r="862" spans="2:18" outlineLevel="1">
      <c r="B862" s="691">
        <f>'23년(세부_실적)'!B1065</f>
        <v>0</v>
      </c>
      <c r="C862" s="960">
        <f>'23년(세부_실적)'!C1065</f>
        <v>0</v>
      </c>
      <c r="D862" s="691" t="str">
        <f>'23년(세부_실적)'!D1065</f>
        <v>830mm, 5K</v>
      </c>
      <c r="E862" s="677" t="str">
        <f>'23년(세부_실적)'!E1065</f>
        <v>PLN021-T1015750T4S-562</v>
      </c>
      <c r="F862" s="679" t="str">
        <f>'23년(세부_실적)'!F1065</f>
        <v>T10</v>
      </c>
      <c r="G862" s="679" t="str">
        <f>'23년(세부_실적)'!G1065</f>
        <v>구</v>
      </c>
      <c r="H862" s="679" t="str">
        <f>'23년(세부_실적)'!H1065</f>
        <v>SY</v>
      </c>
      <c r="I862" s="677">
        <f>'23년(세부_실적)'!I1065</f>
        <v>4.5999999999999996</v>
      </c>
      <c r="J862" s="681">
        <f>'23년(세부_실적)'!J1065</f>
        <v>0</v>
      </c>
      <c r="K862" s="677">
        <f>'23년(세부_실적)'!K1065</f>
        <v>4.5999999999999996</v>
      </c>
      <c r="L862" s="681">
        <f>'23년(세부_실적)'!L1065</f>
        <v>0</v>
      </c>
      <c r="M862" s="677">
        <f>'23년(세부_실적)'!M1065</f>
        <v>4.5999999999999996</v>
      </c>
      <c r="N862" s="681">
        <f>'23년(세부_실적)'!N1065</f>
        <v>0</v>
      </c>
      <c r="O862" s="677">
        <f>'23년(세부_실적)'!O1065</f>
        <v>4.5999999999999996</v>
      </c>
      <c r="P862" s="681">
        <f>'23년(세부_실적)'!P1065</f>
        <v>0</v>
      </c>
      <c r="Q862" s="688">
        <f>'23년(세부_실적)'!Q1065</f>
        <v>1.03</v>
      </c>
      <c r="R862" s="575">
        <f>'23년(세부_실적)'!R1065</f>
        <v>6.0372543599999995</v>
      </c>
    </row>
    <row r="863" spans="2:18" outlineLevel="1">
      <c r="B863" s="691">
        <f>'23년(세부_실적)'!B1066</f>
        <v>0</v>
      </c>
      <c r="C863" s="960">
        <f>'23년(세부_실적)'!C1066</f>
        <v>0</v>
      </c>
      <c r="D863" s="691" t="str">
        <f>'23년(세부_실적)'!D1066</f>
        <v>830mm, 6.5K</v>
      </c>
      <c r="E863" s="677" t="str">
        <f>'23년(세부_실적)'!E1066</f>
        <v>PLN021-T1015765T4S-562</v>
      </c>
      <c r="F863" s="679" t="str">
        <f>'23년(세부_실적)'!F1066</f>
        <v>T10</v>
      </c>
      <c r="G863" s="679" t="str">
        <f>'23년(세부_실적)'!G1066</f>
        <v>구</v>
      </c>
      <c r="H863" s="679" t="str">
        <f>'23년(세부_실적)'!H1066</f>
        <v>SY</v>
      </c>
      <c r="I863" s="677">
        <f>'23년(세부_실적)'!I1066</f>
        <v>4.5999999999999996</v>
      </c>
      <c r="J863" s="681">
        <f>'23년(세부_실적)'!J1066</f>
        <v>0</v>
      </c>
      <c r="K863" s="677">
        <f>'23년(세부_실적)'!K1066</f>
        <v>4.5999999999999996</v>
      </c>
      <c r="L863" s="681">
        <f>'23년(세부_실적)'!L1066</f>
        <v>0</v>
      </c>
      <c r="M863" s="677">
        <f>'23년(세부_실적)'!M1066</f>
        <v>4.5999999999999996</v>
      </c>
      <c r="N863" s="681">
        <f>'23년(세부_실적)'!N1066</f>
        <v>0</v>
      </c>
      <c r="O863" s="677">
        <f>'23년(세부_실적)'!O1066</f>
        <v>4.5999999999999996</v>
      </c>
      <c r="P863" s="681">
        <f>'23년(세부_실적)'!P1066</f>
        <v>0</v>
      </c>
      <c r="Q863" s="688">
        <f>'23년(세부_실적)'!Q1066</f>
        <v>0</v>
      </c>
      <c r="R863" s="575">
        <f>'23년(세부_실적)'!R1066</f>
        <v>0</v>
      </c>
    </row>
    <row r="864" spans="2:18" outlineLevel="1">
      <c r="B864" s="691">
        <f>'23년(세부_실적)'!B1067</f>
        <v>0</v>
      </c>
      <c r="C864" s="960">
        <f>'23년(세부_실적)'!C1067</f>
        <v>0</v>
      </c>
      <c r="D864" s="691" t="str">
        <f>'23년(세부_실적)'!D1067</f>
        <v>1200mm, 6.5K</v>
      </c>
      <c r="E864" s="677" t="str">
        <f>'23년(세부_실적)'!E1067</f>
        <v>PLN021-T1019350T4S-562</v>
      </c>
      <c r="F864" s="679" t="str">
        <f>'23년(세부_실적)'!F1067</f>
        <v>T10</v>
      </c>
      <c r="G864" s="679" t="str">
        <f>'23년(세부_실적)'!G1067</f>
        <v>구</v>
      </c>
      <c r="H864" s="679" t="str">
        <f>'23년(세부_실적)'!H1067</f>
        <v>SY</v>
      </c>
      <c r="I864" s="677">
        <f>'23년(세부_실적)'!I1067</f>
        <v>5.16</v>
      </c>
      <c r="J864" s="681">
        <f>'23년(세부_실적)'!J1067</f>
        <v>0</v>
      </c>
      <c r="K864" s="677">
        <f>'23년(세부_실적)'!K1067</f>
        <v>5.69</v>
      </c>
      <c r="L864" s="681">
        <f>'23년(세부_실적)'!L1067</f>
        <v>0</v>
      </c>
      <c r="M864" s="682">
        <f>'23년(세부_실적)'!M1067</f>
        <v>5.69</v>
      </c>
      <c r="N864" s="681">
        <f>'23년(세부_실적)'!N1067</f>
        <v>0</v>
      </c>
      <c r="O864" s="682">
        <f>'23년(세부_실적)'!O1067</f>
        <v>5.69</v>
      </c>
      <c r="P864" s="681">
        <f>'23년(세부_실적)'!P1067</f>
        <v>0</v>
      </c>
      <c r="Q864" s="688">
        <f>'23년(세부_실적)'!Q1067</f>
        <v>1.03</v>
      </c>
      <c r="R864" s="575">
        <f>'23년(세부_실적)'!R1067</f>
        <v>7.620257961000001</v>
      </c>
    </row>
    <row r="865" spans="2:18" outlineLevel="1">
      <c r="B865" s="691">
        <f>'23년(세부_실적)'!B1068</f>
        <v>0</v>
      </c>
      <c r="C865" s="960">
        <f>'23년(세부_실적)'!C1068</f>
        <v>0</v>
      </c>
      <c r="D865" s="691" t="str">
        <f>'23년(세부_실적)'!D1068</f>
        <v>1200mm, 6.5K</v>
      </c>
      <c r="E865" s="677" t="str">
        <f>'23년(세부_실적)'!E1068</f>
        <v>PLN021-T1019365T4S-562</v>
      </c>
      <c r="F865" s="679" t="str">
        <f>'23년(세부_실적)'!F1068</f>
        <v>T10</v>
      </c>
      <c r="G865" s="679" t="str">
        <f>'23년(세부_실적)'!G1068</f>
        <v>구</v>
      </c>
      <c r="H865" s="679" t="str">
        <f>'23년(세부_실적)'!H1068</f>
        <v>SY</v>
      </c>
      <c r="I865" s="677">
        <f>'23년(세부_실적)'!I1068</f>
        <v>5.16</v>
      </c>
      <c r="J865" s="681">
        <f>'23년(세부_실적)'!J1068</f>
        <v>0</v>
      </c>
      <c r="K865" s="677">
        <f>'23년(세부_실적)'!K1068</f>
        <v>5.16</v>
      </c>
      <c r="L865" s="681">
        <f>'23년(세부_실적)'!L1068</f>
        <v>0</v>
      </c>
      <c r="M865" s="682">
        <f>'23년(세부_실적)'!M1068</f>
        <v>5.16</v>
      </c>
      <c r="N865" s="681">
        <f>'23년(세부_실적)'!N1068</f>
        <v>0</v>
      </c>
      <c r="O865" s="682">
        <f>'23년(세부_실적)'!O1068</f>
        <v>5.16</v>
      </c>
      <c r="P865" s="681">
        <f>'23년(세부_실적)'!P1068</f>
        <v>0</v>
      </c>
      <c r="Q865" s="688">
        <f>'23년(세부_실적)'!Q1068</f>
        <v>0.309</v>
      </c>
      <c r="R865" s="575">
        <f>'23년(세부_실적)'!R1068</f>
        <v>2.0731387211999999</v>
      </c>
    </row>
    <row r="866" spans="2:18" outlineLevel="1">
      <c r="B866" s="691">
        <f>'23년(세부_실적)'!B1069</f>
        <v>0</v>
      </c>
      <c r="C866" s="960">
        <f>'23년(세부_실적)'!C1069</f>
        <v>0</v>
      </c>
      <c r="D866" s="714" t="str">
        <f>'23년(세부_실적)'!D1069</f>
        <v>1200mm, 6.5K</v>
      </c>
      <c r="E866" s="714" t="str">
        <f>'23년(세부_실적)'!E1069</f>
        <v>PLN021-T1038450T2C-562</v>
      </c>
      <c r="F866" s="713" t="str">
        <f>'23년(세부_실적)'!F1069</f>
        <v>T10</v>
      </c>
      <c r="G866" s="713" t="str">
        <f>'23년(세부_실적)'!G1069</f>
        <v>구</v>
      </c>
      <c r="H866" s="713" t="str">
        <f>'23년(세부_실적)'!H1069</f>
        <v>SY</v>
      </c>
      <c r="I866" s="714">
        <f>'23년(세부_실적)'!I1069</f>
        <v>13.97</v>
      </c>
      <c r="J866" s="715">
        <f>'23년(세부_실적)'!J1069</f>
        <v>0</v>
      </c>
      <c r="K866" s="714">
        <f>'23년(세부_실적)'!K1069</f>
        <v>13.97</v>
      </c>
      <c r="L866" s="715">
        <f>'23년(세부_실적)'!L1069</f>
        <v>0</v>
      </c>
      <c r="M866" s="716">
        <f>'23년(세부_실적)'!M1069</f>
        <v>13.97</v>
      </c>
      <c r="N866" s="715">
        <f>'23년(세부_실적)'!N1069</f>
        <v>0</v>
      </c>
      <c r="O866" s="716">
        <f>'23년(세부_실적)'!O1069</f>
        <v>13.97</v>
      </c>
      <c r="P866" s="715">
        <f>'23년(세부_실적)'!P1069</f>
        <v>0</v>
      </c>
      <c r="Q866" s="776">
        <f>'23년(세부_실적)'!Q1069</f>
        <v>0</v>
      </c>
      <c r="R866" s="580">
        <f>'23년(세부_실적)'!R1069</f>
        <v>0</v>
      </c>
    </row>
    <row r="867" spans="2:18" outlineLevel="1">
      <c r="B867" s="765">
        <f>'23년(세부_실적)'!B1070</f>
        <v>0</v>
      </c>
      <c r="C867" s="766" t="str">
        <f>'23년(세부_실적)'!C1070</f>
        <v>제품계</v>
      </c>
      <c r="D867" s="712">
        <f>'23년(세부_실적)'!D1070</f>
        <v>0</v>
      </c>
      <c r="E867" s="703">
        <f>'23년(세부_실적)'!E1070</f>
        <v>0</v>
      </c>
      <c r="F867" s="703">
        <f>'23년(세부_실적)'!F1070</f>
        <v>0</v>
      </c>
      <c r="G867" s="703">
        <f>'23년(세부_실적)'!G1070</f>
        <v>0</v>
      </c>
      <c r="H867" s="720">
        <f>'23년(세부_실적)'!H1070</f>
        <v>0</v>
      </c>
      <c r="I867" s="765">
        <f>'23년(세부_실적)'!I1070</f>
        <v>0</v>
      </c>
      <c r="J867" s="706">
        <f>'23년(세부_실적)'!J1070</f>
        <v>0</v>
      </c>
      <c r="K867" s="765">
        <f>'23년(세부_실적)'!K1070</f>
        <v>0</v>
      </c>
      <c r="L867" s="705">
        <f>'23년(세부_실적)'!L1070</f>
        <v>0</v>
      </c>
      <c r="M867" s="765">
        <f>'23년(세부_실적)'!M1070</f>
        <v>0</v>
      </c>
      <c r="N867" s="705">
        <f>'23년(세부_실적)'!N1070</f>
        <v>0</v>
      </c>
      <c r="O867" s="987">
        <f>'23년(세부_실적)'!O1070</f>
        <v>0</v>
      </c>
      <c r="P867" s="706">
        <f>'23년(세부_실적)'!P1070</f>
        <v>0</v>
      </c>
      <c r="Q867" s="721">
        <f>'23년(세부_실적)'!Q1070</f>
        <v>666.55799999999942</v>
      </c>
      <c r="R867" s="721">
        <f>'23년(세부_실적)'!R1070</f>
        <v>7844.3055031659014</v>
      </c>
    </row>
    <row r="868" spans="2:18" outlineLevel="1">
      <c r="B868" s="691">
        <f>'23년(세부_실적)'!B1071</f>
        <v>0</v>
      </c>
      <c r="C868" s="968" t="str">
        <f>'23년(세부_실적)'!C1071</f>
        <v>공장등</v>
      </c>
      <c r="D868" s="969" t="str">
        <f>'23년(세부_실적)'!D1071</f>
        <v>80W</v>
      </c>
      <c r="E868" s="970" t="str">
        <f>'23년(세부_실적)'!E1071</f>
        <v>PLN044-HB08150T412-563</v>
      </c>
      <c r="F868" s="971" t="str">
        <f>'23년(세부_실적)'!F1071</f>
        <v>120도</v>
      </c>
      <c r="G868" s="971" t="str">
        <f>'23년(세부_실적)'!G1071</f>
        <v>구</v>
      </c>
      <c r="H868" s="670" t="str">
        <f>'23년(세부_실적)'!H1071</f>
        <v>SY</v>
      </c>
      <c r="I868" s="672">
        <f>'23년(세부_실적)'!I1071</f>
        <v>47.81</v>
      </c>
      <c r="J868" s="673">
        <f>'23년(세부_실적)'!J1071</f>
        <v>0</v>
      </c>
      <c r="K868" s="672">
        <f>'23년(세부_실적)'!K1071</f>
        <v>47.81</v>
      </c>
      <c r="L868" s="673">
        <f>'23년(세부_실적)'!L1071</f>
        <v>0</v>
      </c>
      <c r="M868" s="672">
        <f>'23년(세부_실적)'!M1071</f>
        <v>0</v>
      </c>
      <c r="N868" s="673">
        <f>'23년(세부_실적)'!N1071</f>
        <v>0</v>
      </c>
      <c r="O868" s="672">
        <f>'23년(세부_실적)'!O1071</f>
        <v>0</v>
      </c>
      <c r="P868" s="673">
        <f>'23년(세부_실적)'!P1071</f>
        <v>0</v>
      </c>
      <c r="Q868" s="773">
        <f>'23년(세부_실적)'!Q1071</f>
        <v>0</v>
      </c>
      <c r="R868" s="774">
        <f>'23년(세부_실적)'!R1071</f>
        <v>0</v>
      </c>
    </row>
    <row r="869" spans="2:18" outlineLevel="1">
      <c r="B869" s="675">
        <f>'23년(세부_실적)'!B1072</f>
        <v>0</v>
      </c>
      <c r="C869" s="710">
        <f>'23년(세부_실적)'!C1072</f>
        <v>0</v>
      </c>
      <c r="D869" s="972" t="str">
        <f>'23년(세부_실적)'!D1072</f>
        <v>80W</v>
      </c>
      <c r="E869" s="973" t="str">
        <f>'23년(세부_실적)'!E1072</f>
        <v>PLN044-HB08150T480-563</v>
      </c>
      <c r="F869" s="974" t="str">
        <f>'23년(세부_실적)'!F1072</f>
        <v>80도</v>
      </c>
      <c r="G869" s="974" t="str">
        <f>'23년(세부_실적)'!G1072</f>
        <v>구</v>
      </c>
      <c r="H869" s="680" t="str">
        <f>'23년(세부_실적)'!H1072</f>
        <v>SY</v>
      </c>
      <c r="I869" s="682">
        <f>'23년(세부_실적)'!I1072</f>
        <v>51.21</v>
      </c>
      <c r="J869" s="730">
        <f>'23년(세부_실적)'!J1072</f>
        <v>0</v>
      </c>
      <c r="K869" s="682">
        <f>'23년(세부_실적)'!K1072</f>
        <v>51.21</v>
      </c>
      <c r="L869" s="730">
        <f>'23년(세부_실적)'!L1072</f>
        <v>0</v>
      </c>
      <c r="M869" s="682">
        <f>'23년(세부_실적)'!M1072</f>
        <v>0</v>
      </c>
      <c r="N869" s="730">
        <f>'23년(세부_실적)'!N1072</f>
        <v>0</v>
      </c>
      <c r="O869" s="682">
        <f>'23년(세부_실적)'!O1072</f>
        <v>0</v>
      </c>
      <c r="P869" s="730">
        <f>'23년(세부_실적)'!P1072</f>
        <v>0</v>
      </c>
      <c r="Q869" s="683">
        <f>'23년(세부_실적)'!Q1072</f>
        <v>0</v>
      </c>
      <c r="R869" s="578">
        <f>'23년(세부_실적)'!R1072</f>
        <v>0</v>
      </c>
    </row>
    <row r="870" spans="2:18" outlineLevel="1">
      <c r="B870" s="675">
        <f>'23년(세부_실적)'!B1073</f>
        <v>0</v>
      </c>
      <c r="C870" s="710">
        <f>'23년(세부_실적)'!C1073</f>
        <v>0</v>
      </c>
      <c r="D870" s="972" t="str">
        <f>'23년(세부_실적)'!D1073</f>
        <v>80W</v>
      </c>
      <c r="E870" s="973" t="str">
        <f>'23년(세부_실적)'!E1073</f>
        <v>PLN044-HB08150T460-563</v>
      </c>
      <c r="F870" s="974" t="str">
        <f>'23년(세부_실적)'!F1073</f>
        <v>60도</v>
      </c>
      <c r="G870" s="974" t="str">
        <f>'23년(세부_실적)'!G1073</f>
        <v>구</v>
      </c>
      <c r="H870" s="680" t="str">
        <f>'23년(세부_실적)'!H1073</f>
        <v>SY</v>
      </c>
      <c r="I870" s="682">
        <f>'23년(세부_실적)'!I1073</f>
        <v>51.21</v>
      </c>
      <c r="J870" s="730">
        <f>'23년(세부_실적)'!J1073</f>
        <v>0</v>
      </c>
      <c r="K870" s="682">
        <f>'23년(세부_실적)'!K1073</f>
        <v>51.21</v>
      </c>
      <c r="L870" s="730">
        <f>'23년(세부_실적)'!L1073</f>
        <v>0</v>
      </c>
      <c r="M870" s="682">
        <f>'23년(세부_실적)'!M1073</f>
        <v>0</v>
      </c>
      <c r="N870" s="730">
        <f>'23년(세부_실적)'!N1073</f>
        <v>0</v>
      </c>
      <c r="O870" s="682">
        <f>'23년(세부_실적)'!O1073</f>
        <v>0</v>
      </c>
      <c r="P870" s="730">
        <f>'23년(세부_실적)'!P1073</f>
        <v>0</v>
      </c>
      <c r="Q870" s="683">
        <f>'23년(세부_실적)'!Q1073</f>
        <v>0</v>
      </c>
      <c r="R870" s="578">
        <f>'23년(세부_실적)'!R1073</f>
        <v>0</v>
      </c>
    </row>
    <row r="871" spans="2:18" outlineLevel="1">
      <c r="B871" s="691">
        <f>'23년(세부_실적)'!B1074</f>
        <v>0</v>
      </c>
      <c r="C871" s="836">
        <f>'23년(세부_실적)'!C1074</f>
        <v>0</v>
      </c>
      <c r="D871" s="942" t="str">
        <f>'23년(세부_실적)'!D1074</f>
        <v>100W</v>
      </c>
      <c r="E871" s="975" t="str">
        <f>'23년(세부_실적)'!E1074</f>
        <v>PLN044-HB10150T412-563</v>
      </c>
      <c r="F871" s="976" t="str">
        <f>'23년(세부_실적)'!F1074</f>
        <v>120도</v>
      </c>
      <c r="G871" s="976" t="str">
        <f>'23년(세부_실적)'!G1074</f>
        <v>구</v>
      </c>
      <c r="H871" s="679" t="str">
        <f>'23년(세부_실적)'!H1074</f>
        <v>SY</v>
      </c>
      <c r="I871" s="677">
        <f>'23년(세부_실적)'!I1074</f>
        <v>48.03</v>
      </c>
      <c r="J871" s="681">
        <f>'23년(세부_실적)'!J1074</f>
        <v>0</v>
      </c>
      <c r="K871" s="677">
        <f>'23년(세부_실적)'!K1074</f>
        <v>48.03</v>
      </c>
      <c r="L871" s="681">
        <f>'23년(세부_실적)'!L1074</f>
        <v>0</v>
      </c>
      <c r="M871" s="677">
        <f>'23년(세부_실적)'!M1074</f>
        <v>0</v>
      </c>
      <c r="N871" s="681">
        <f>'23년(세부_실적)'!N1074</f>
        <v>0</v>
      </c>
      <c r="O871" s="677">
        <f>'23년(세부_실적)'!O1074</f>
        <v>0</v>
      </c>
      <c r="P871" s="681">
        <f>'23년(세부_실적)'!P1074</f>
        <v>0</v>
      </c>
      <c r="Q871" s="688">
        <f>'23년(세부_실적)'!Q1074</f>
        <v>0</v>
      </c>
      <c r="R871" s="575">
        <f>'23년(세부_실적)'!R1074</f>
        <v>0</v>
      </c>
    </row>
    <row r="872" spans="2:18" outlineLevel="1">
      <c r="B872" s="675">
        <f>'23년(세부_실적)'!B1075</f>
        <v>0</v>
      </c>
      <c r="C872" s="710">
        <f>'23년(세부_실적)'!C1075</f>
        <v>0</v>
      </c>
      <c r="D872" s="972" t="str">
        <f>'23년(세부_실적)'!D1075</f>
        <v>100W</v>
      </c>
      <c r="E872" s="973" t="str">
        <f>'23년(세부_실적)'!E1075</f>
        <v>PLN044-HB10150T480-563</v>
      </c>
      <c r="F872" s="974" t="str">
        <f>'23년(세부_실적)'!F1075</f>
        <v>80도</v>
      </c>
      <c r="G872" s="974" t="str">
        <f>'23년(세부_실적)'!G1075</f>
        <v>구</v>
      </c>
      <c r="H872" s="680" t="str">
        <f>'23년(세부_실적)'!H1075</f>
        <v>SY</v>
      </c>
      <c r="I872" s="682">
        <f>'23년(세부_실적)'!I1075</f>
        <v>51.43</v>
      </c>
      <c r="J872" s="730">
        <f>'23년(세부_실적)'!J1075</f>
        <v>0</v>
      </c>
      <c r="K872" s="682">
        <f>'23년(세부_실적)'!K1075</f>
        <v>51.43</v>
      </c>
      <c r="L872" s="730">
        <f>'23년(세부_실적)'!L1075</f>
        <v>0</v>
      </c>
      <c r="M872" s="682">
        <f>'23년(세부_실적)'!M1075</f>
        <v>0</v>
      </c>
      <c r="N872" s="730">
        <f>'23년(세부_실적)'!N1075</f>
        <v>0</v>
      </c>
      <c r="O872" s="682">
        <f>'23년(세부_실적)'!O1075</f>
        <v>0</v>
      </c>
      <c r="P872" s="730">
        <f>'23년(세부_실적)'!P1075</f>
        <v>0</v>
      </c>
      <c r="Q872" s="683">
        <f>'23년(세부_실적)'!Q1075</f>
        <v>0</v>
      </c>
      <c r="R872" s="578">
        <f>'23년(세부_실적)'!R1075</f>
        <v>0</v>
      </c>
    </row>
    <row r="873" spans="2:18" outlineLevel="1">
      <c r="B873" s="675">
        <f>'23년(세부_실적)'!B1076</f>
        <v>0</v>
      </c>
      <c r="C873" s="710">
        <f>'23년(세부_실적)'!C1076</f>
        <v>0</v>
      </c>
      <c r="D873" s="972" t="str">
        <f>'23년(세부_실적)'!D1076</f>
        <v>100W</v>
      </c>
      <c r="E873" s="973" t="str">
        <f>'23년(세부_실적)'!E1076</f>
        <v>PLN044-HB10150T460-563</v>
      </c>
      <c r="F873" s="974" t="str">
        <f>'23년(세부_실적)'!F1076</f>
        <v>60도</v>
      </c>
      <c r="G873" s="974" t="str">
        <f>'23년(세부_실적)'!G1076</f>
        <v>구</v>
      </c>
      <c r="H873" s="680" t="str">
        <f>'23년(세부_실적)'!H1076</f>
        <v>SY</v>
      </c>
      <c r="I873" s="682">
        <f>'23년(세부_실적)'!I1076</f>
        <v>51.43</v>
      </c>
      <c r="J873" s="730">
        <f>'23년(세부_실적)'!J1076</f>
        <v>0</v>
      </c>
      <c r="K873" s="682">
        <f>'23년(세부_실적)'!K1076</f>
        <v>51.43</v>
      </c>
      <c r="L873" s="730">
        <f>'23년(세부_실적)'!L1076</f>
        <v>0</v>
      </c>
      <c r="M873" s="682">
        <f>'23년(세부_실적)'!M1076</f>
        <v>0</v>
      </c>
      <c r="N873" s="730">
        <f>'23년(세부_실적)'!N1076</f>
        <v>0</v>
      </c>
      <c r="O873" s="682">
        <f>'23년(세부_실적)'!O1076</f>
        <v>0</v>
      </c>
      <c r="P873" s="730">
        <f>'23년(세부_실적)'!P1076</f>
        <v>0</v>
      </c>
      <c r="Q873" s="683">
        <f>'23년(세부_실적)'!Q1076</f>
        <v>0</v>
      </c>
      <c r="R873" s="578">
        <f>'23년(세부_실적)'!R1076</f>
        <v>0</v>
      </c>
    </row>
    <row r="874" spans="2:18" outlineLevel="1">
      <c r="B874" s="691">
        <f>'23년(세부_실적)'!B1077</f>
        <v>0</v>
      </c>
      <c r="C874" s="836">
        <f>'23년(세부_실적)'!C1077</f>
        <v>0</v>
      </c>
      <c r="D874" s="942" t="str">
        <f>'23년(세부_실적)'!D1077</f>
        <v>120W</v>
      </c>
      <c r="E874" s="975" t="str">
        <f>'23년(세부_실적)'!E1077</f>
        <v>PLN044-HB12150T412-563</v>
      </c>
      <c r="F874" s="976" t="str">
        <f>'23년(세부_실적)'!F1077</f>
        <v>120도</v>
      </c>
      <c r="G874" s="976" t="str">
        <f>'23년(세부_실적)'!G1077</f>
        <v>구</v>
      </c>
      <c r="H874" s="679" t="str">
        <f>'23년(세부_실적)'!H1077</f>
        <v>SY</v>
      </c>
      <c r="I874" s="677">
        <f>'23년(세부_실적)'!I1077</f>
        <v>48.37</v>
      </c>
      <c r="J874" s="681">
        <f>'23년(세부_실적)'!J1077</f>
        <v>0</v>
      </c>
      <c r="K874" s="677">
        <f>'23년(세부_실적)'!K1077</f>
        <v>48.37</v>
      </c>
      <c r="L874" s="681">
        <f>'23년(세부_실적)'!L1077</f>
        <v>0</v>
      </c>
      <c r="M874" s="677">
        <f>'23년(세부_실적)'!M1077</f>
        <v>0</v>
      </c>
      <c r="N874" s="681">
        <f>'23년(세부_실적)'!N1077</f>
        <v>0</v>
      </c>
      <c r="O874" s="677">
        <f>'23년(세부_실적)'!O1077</f>
        <v>0</v>
      </c>
      <c r="P874" s="681">
        <f>'23년(세부_실적)'!P1077</f>
        <v>0</v>
      </c>
      <c r="Q874" s="688">
        <f>'23년(세부_실적)'!Q1077</f>
        <v>0</v>
      </c>
      <c r="R874" s="575">
        <f>'23년(세부_실적)'!R1077</f>
        <v>0</v>
      </c>
    </row>
    <row r="875" spans="2:18" outlineLevel="1">
      <c r="B875" s="675">
        <f>'23년(세부_실적)'!B1078</f>
        <v>0</v>
      </c>
      <c r="C875" s="710">
        <f>'23년(세부_실적)'!C1078</f>
        <v>0</v>
      </c>
      <c r="D875" s="972" t="str">
        <f>'23년(세부_실적)'!D1078</f>
        <v>120W</v>
      </c>
      <c r="E875" s="973" t="str">
        <f>'23년(세부_실적)'!E1078</f>
        <v>PLN044-HB12150T480-563</v>
      </c>
      <c r="F875" s="974" t="str">
        <f>'23년(세부_실적)'!F1078</f>
        <v>80도</v>
      </c>
      <c r="G875" s="974" t="str">
        <f>'23년(세부_실적)'!G1078</f>
        <v>구</v>
      </c>
      <c r="H875" s="680" t="str">
        <f>'23년(세부_실적)'!H1078</f>
        <v>SY</v>
      </c>
      <c r="I875" s="682">
        <f>'23년(세부_실적)'!I1078</f>
        <v>51.77</v>
      </c>
      <c r="J875" s="730">
        <f>'23년(세부_실적)'!J1078</f>
        <v>0</v>
      </c>
      <c r="K875" s="682">
        <f>'23년(세부_실적)'!K1078</f>
        <v>51.77</v>
      </c>
      <c r="L875" s="730">
        <f>'23년(세부_실적)'!L1078</f>
        <v>0</v>
      </c>
      <c r="M875" s="682">
        <f>'23년(세부_실적)'!M1078</f>
        <v>0</v>
      </c>
      <c r="N875" s="730">
        <f>'23년(세부_실적)'!N1078</f>
        <v>0</v>
      </c>
      <c r="O875" s="682">
        <f>'23년(세부_실적)'!O1078</f>
        <v>0</v>
      </c>
      <c r="P875" s="730">
        <f>'23년(세부_실적)'!P1078</f>
        <v>0</v>
      </c>
      <c r="Q875" s="683">
        <f>'23년(세부_실적)'!Q1078</f>
        <v>0</v>
      </c>
      <c r="R875" s="578">
        <f>'23년(세부_실적)'!R1078</f>
        <v>0</v>
      </c>
    </row>
    <row r="876" spans="2:18" outlineLevel="1">
      <c r="B876" s="675">
        <f>'23년(세부_실적)'!B1079</f>
        <v>0</v>
      </c>
      <c r="C876" s="710">
        <f>'23년(세부_실적)'!C1079</f>
        <v>0</v>
      </c>
      <c r="D876" s="972" t="str">
        <f>'23년(세부_실적)'!D1079</f>
        <v>120W</v>
      </c>
      <c r="E876" s="986" t="str">
        <f>'23년(세부_실적)'!E1079</f>
        <v>PLN044-HB12150T460-563</v>
      </c>
      <c r="F876" s="977" t="str">
        <f>'23년(세부_실적)'!F1079</f>
        <v>60도</v>
      </c>
      <c r="G876" s="977" t="str">
        <f>'23년(세부_실적)'!G1079</f>
        <v>구</v>
      </c>
      <c r="H876" s="744" t="str">
        <f>'23년(세부_실적)'!H1079</f>
        <v>SY</v>
      </c>
      <c r="I876" s="698">
        <f>'23년(세부_실적)'!I1079</f>
        <v>51.77</v>
      </c>
      <c r="J876" s="745">
        <f>'23년(세부_실적)'!J1079</f>
        <v>0</v>
      </c>
      <c r="K876" s="698">
        <f>'23년(세부_실적)'!K1079</f>
        <v>51.77</v>
      </c>
      <c r="L876" s="745">
        <f>'23년(세부_실적)'!L1079</f>
        <v>0</v>
      </c>
      <c r="M876" s="698">
        <f>'23년(세부_실적)'!M1079</f>
        <v>0</v>
      </c>
      <c r="N876" s="745">
        <f>'23년(세부_실적)'!N1079</f>
        <v>0</v>
      </c>
      <c r="O876" s="698">
        <f>'23년(세부_실적)'!O1079</f>
        <v>0</v>
      </c>
      <c r="P876" s="745">
        <f>'23년(세부_실적)'!P1079</f>
        <v>0</v>
      </c>
      <c r="Q876" s="915">
        <f>'23년(세부_실적)'!Q1079</f>
        <v>0</v>
      </c>
      <c r="R876" s="582">
        <f>'23년(세부_실적)'!R1079</f>
        <v>0</v>
      </c>
    </row>
    <row r="877" spans="2:18" outlineLevel="1">
      <c r="B877" s="765">
        <f>'23년(세부_실적)'!B1080</f>
        <v>0</v>
      </c>
      <c r="C877" s="766" t="str">
        <f>'23년(세부_실적)'!C1080</f>
        <v>제품계</v>
      </c>
      <c r="D877" s="921">
        <f>'23년(세부_실적)'!D1080</f>
        <v>0</v>
      </c>
      <c r="E877" s="988">
        <f>'23년(세부_실적)'!E1080</f>
        <v>0</v>
      </c>
      <c r="F877" s="988">
        <f>'23년(세부_실적)'!F1080</f>
        <v>0</v>
      </c>
      <c r="G877" s="988">
        <f>'23년(세부_실적)'!G1080</f>
        <v>0</v>
      </c>
      <c r="H877" s="720">
        <f>'23년(세부_실적)'!H1080</f>
        <v>0</v>
      </c>
      <c r="I877" s="765">
        <f>'23년(세부_실적)'!I1080</f>
        <v>0</v>
      </c>
      <c r="J877" s="705">
        <f>'23년(세부_실적)'!J1080</f>
        <v>0</v>
      </c>
      <c r="K877" s="765">
        <f>'23년(세부_실적)'!K1080</f>
        <v>0</v>
      </c>
      <c r="L877" s="705">
        <f>'23년(세부_실적)'!L1080</f>
        <v>0</v>
      </c>
      <c r="M877" s="765">
        <f>'23년(세부_실적)'!M1080</f>
        <v>0</v>
      </c>
      <c r="N877" s="705">
        <f>'23년(세부_실적)'!N1080</f>
        <v>0</v>
      </c>
      <c r="O877" s="765">
        <f>'23년(세부_실적)'!O1080</f>
        <v>0</v>
      </c>
      <c r="P877" s="705">
        <f>'23년(세부_실적)'!P1080</f>
        <v>0</v>
      </c>
      <c r="Q877" s="721">
        <f>'23년(세부_실적)'!Q1080</f>
        <v>0</v>
      </c>
      <c r="R877" s="721">
        <f>'23년(세부_실적)'!R1080</f>
        <v>0</v>
      </c>
    </row>
    <row r="878" spans="2:18" outlineLevel="1">
      <c r="B878" s="691">
        <f>'23년(세부_실적)'!B1081</f>
        <v>0</v>
      </c>
      <c r="C878" s="691" t="str">
        <f>'23년(세부_실적)'!C1081</f>
        <v>기타</v>
      </c>
      <c r="D878" s="801" t="str">
        <f>'23년(세부_실적)'!D1081</f>
        <v xml:space="preserve">SOCKET BASE </v>
      </c>
      <c r="E878" s="672" t="str">
        <f>'23년(세부_실적)'!E1081</f>
        <v>PLN044-HB-S</v>
      </c>
      <c r="F878" s="670">
        <f>'23년(세부_실적)'!F1081</f>
        <v>0</v>
      </c>
      <c r="G878" s="670" t="str">
        <f>'23년(세부_실적)'!G1081</f>
        <v>구</v>
      </c>
      <c r="H878" s="670" t="str">
        <f>'23년(세부_실적)'!H1081</f>
        <v>SY</v>
      </c>
      <c r="I878" s="672">
        <f>'23년(세부_실적)'!I1081</f>
        <v>4.7</v>
      </c>
      <c r="J878" s="673">
        <f>'23년(세부_실적)'!J1081</f>
        <v>0</v>
      </c>
      <c r="K878" s="672">
        <f>'23년(세부_실적)'!K1081</f>
        <v>4.7</v>
      </c>
      <c r="L878" s="673">
        <f>'23년(세부_실적)'!L1081</f>
        <v>0</v>
      </c>
      <c r="M878" s="672">
        <f>'23년(세부_실적)'!M1081</f>
        <v>0</v>
      </c>
      <c r="N878" s="673">
        <f>'23년(세부_실적)'!N1081</f>
        <v>0</v>
      </c>
      <c r="O878" s="672">
        <f>'23년(세부_실적)'!O1081</f>
        <v>0</v>
      </c>
      <c r="P878" s="673">
        <f>'23년(세부_실적)'!P1081</f>
        <v>0</v>
      </c>
      <c r="Q878" s="773">
        <f>'23년(세부_실적)'!Q1081</f>
        <v>0</v>
      </c>
      <c r="R878" s="774">
        <f>'23년(세부_실적)'!R1081</f>
        <v>0</v>
      </c>
    </row>
    <row r="879" spans="2:18" outlineLevel="1">
      <c r="B879" s="691">
        <f>'23년(세부_실적)'!B1082</f>
        <v>0</v>
      </c>
      <c r="C879" s="691">
        <f>'23년(세부_실적)'!C1082</f>
        <v>0</v>
      </c>
      <c r="D879" s="691" t="str">
        <f>'23년(세부_실적)'!D1082</f>
        <v>BRACKET (80W)</v>
      </c>
      <c r="E879" s="677" t="str">
        <f>'23년(세부_실적)'!E1082</f>
        <v>PLN044-HB-B80</v>
      </c>
      <c r="F879" s="679">
        <f>'23년(세부_실적)'!F1082</f>
        <v>0</v>
      </c>
      <c r="G879" s="679" t="str">
        <f>'23년(세부_실적)'!G1082</f>
        <v>구</v>
      </c>
      <c r="H879" s="679" t="str">
        <f>'23년(세부_실적)'!H1082</f>
        <v>SY</v>
      </c>
      <c r="I879" s="677">
        <f>'23년(세부_실적)'!I1082</f>
        <v>7.35</v>
      </c>
      <c r="J879" s="681">
        <f>'23년(세부_실적)'!J1082</f>
        <v>0</v>
      </c>
      <c r="K879" s="677">
        <f>'23년(세부_실적)'!K1082</f>
        <v>7.35</v>
      </c>
      <c r="L879" s="681">
        <f>'23년(세부_실적)'!L1082</f>
        <v>0</v>
      </c>
      <c r="M879" s="677">
        <f>'23년(세부_실적)'!M1082</f>
        <v>0</v>
      </c>
      <c r="N879" s="681">
        <f>'23년(세부_실적)'!N1082</f>
        <v>0</v>
      </c>
      <c r="O879" s="677">
        <f>'23년(세부_실적)'!O1082</f>
        <v>0</v>
      </c>
      <c r="P879" s="681">
        <f>'23년(세부_실적)'!P1082</f>
        <v>0</v>
      </c>
      <c r="Q879" s="688">
        <f>'23년(세부_실적)'!Q1082</f>
        <v>0</v>
      </c>
      <c r="R879" s="575">
        <f>'23년(세부_실적)'!R1082</f>
        <v>0</v>
      </c>
    </row>
    <row r="880" spans="2:18" outlineLevel="1">
      <c r="B880" s="691">
        <f>'23년(세부_실적)'!B1083</f>
        <v>0</v>
      </c>
      <c r="C880" s="691">
        <f>'23년(세부_실적)'!C1083</f>
        <v>0</v>
      </c>
      <c r="D880" s="691" t="str">
        <f>'23년(세부_실적)'!D1083</f>
        <v>BRACKET (100W)</v>
      </c>
      <c r="E880" s="677" t="str">
        <f>'23년(세부_실적)'!E1083</f>
        <v>PLN044-HB-B100</v>
      </c>
      <c r="F880" s="679">
        <f>'23년(세부_실적)'!F1083</f>
        <v>0</v>
      </c>
      <c r="G880" s="679" t="str">
        <f>'23년(세부_실적)'!G1083</f>
        <v>구</v>
      </c>
      <c r="H880" s="679" t="str">
        <f>'23년(세부_실적)'!H1083</f>
        <v>SY</v>
      </c>
      <c r="I880" s="677">
        <f>'23년(세부_실적)'!I1083</f>
        <v>7.35</v>
      </c>
      <c r="J880" s="681">
        <f>'23년(세부_실적)'!J1083</f>
        <v>0</v>
      </c>
      <c r="K880" s="677">
        <f>'23년(세부_실적)'!K1083</f>
        <v>7.35</v>
      </c>
      <c r="L880" s="681">
        <f>'23년(세부_실적)'!L1083</f>
        <v>0</v>
      </c>
      <c r="M880" s="677">
        <f>'23년(세부_실적)'!M1083</f>
        <v>0</v>
      </c>
      <c r="N880" s="681">
        <f>'23년(세부_실적)'!N1083</f>
        <v>0</v>
      </c>
      <c r="O880" s="677">
        <f>'23년(세부_실적)'!O1083</f>
        <v>0</v>
      </c>
      <c r="P880" s="681">
        <f>'23년(세부_실적)'!P1083</f>
        <v>0</v>
      </c>
      <c r="Q880" s="688">
        <f>'23년(세부_실적)'!Q1083</f>
        <v>0</v>
      </c>
      <c r="R880" s="575">
        <f>'23년(세부_실적)'!R1083</f>
        <v>0</v>
      </c>
    </row>
    <row r="881" spans="2:18" outlineLevel="1">
      <c r="B881" s="691">
        <f>'23년(세부_실적)'!B1084</f>
        <v>0</v>
      </c>
      <c r="C881" s="691">
        <f>'23년(세부_실적)'!C1084</f>
        <v>0</v>
      </c>
      <c r="D881" s="691" t="str">
        <f>'23년(세부_실적)'!D1084</f>
        <v xml:space="preserve">PENDANT </v>
      </c>
      <c r="E881" s="677" t="str">
        <f>'23년(세부_실적)'!E1084</f>
        <v>PLN044-HB-P</v>
      </c>
      <c r="F881" s="679">
        <f>'23년(세부_실적)'!F1084</f>
        <v>0</v>
      </c>
      <c r="G881" s="679" t="str">
        <f>'23년(세부_실적)'!G1084</f>
        <v>구</v>
      </c>
      <c r="H881" s="679" t="str">
        <f>'23년(세부_실적)'!H1084</f>
        <v>SY</v>
      </c>
      <c r="I881" s="677">
        <f>'23년(세부_실적)'!I1084</f>
        <v>3.85</v>
      </c>
      <c r="J881" s="681">
        <f>'23년(세부_실적)'!J1084</f>
        <v>0</v>
      </c>
      <c r="K881" s="677">
        <f>'23년(세부_실적)'!K1084</f>
        <v>3.85</v>
      </c>
      <c r="L881" s="681">
        <f>'23년(세부_실적)'!L1084</f>
        <v>0</v>
      </c>
      <c r="M881" s="677">
        <f>'23년(세부_실적)'!M1084</f>
        <v>0</v>
      </c>
      <c r="N881" s="681">
        <f>'23년(세부_실적)'!N1084</f>
        <v>0</v>
      </c>
      <c r="O881" s="677">
        <f>'23년(세부_실적)'!O1084</f>
        <v>0</v>
      </c>
      <c r="P881" s="681">
        <f>'23년(세부_실적)'!P1084</f>
        <v>0</v>
      </c>
      <c r="Q881" s="688">
        <f>'23년(세부_실적)'!Q1084</f>
        <v>0</v>
      </c>
      <c r="R881" s="575">
        <f>'23년(세부_실적)'!R1084</f>
        <v>0</v>
      </c>
    </row>
    <row r="882" spans="2:18" outlineLevel="1">
      <c r="B882" s="691">
        <f>'23년(세부_실적)'!B1085</f>
        <v>0</v>
      </c>
      <c r="C882" s="691">
        <f>'23년(세부_실적)'!C1085</f>
        <v>0</v>
      </c>
      <c r="D882" s="714" t="str">
        <f>'23년(세부_실적)'!D1085</f>
        <v>CHAIN</v>
      </c>
      <c r="E882" s="694" t="str">
        <f>'23년(세부_실적)'!E1085</f>
        <v>PLN044-HB-C</v>
      </c>
      <c r="F882" s="696">
        <f>'23년(세부_실적)'!F1085</f>
        <v>0</v>
      </c>
      <c r="G882" s="696" t="str">
        <f>'23년(세부_실적)'!G1085</f>
        <v>구</v>
      </c>
      <c r="H882" s="696" t="str">
        <f>'23년(세부_실적)'!H1085</f>
        <v>SY</v>
      </c>
      <c r="I882" s="694">
        <f>'23년(세부_실적)'!I1085</f>
        <v>9.1</v>
      </c>
      <c r="J882" s="697">
        <f>'23년(세부_실적)'!J1085</f>
        <v>0</v>
      </c>
      <c r="K882" s="694">
        <f>'23년(세부_실적)'!K1085</f>
        <v>9.1</v>
      </c>
      <c r="L882" s="697">
        <f>'23년(세부_실적)'!L1085</f>
        <v>0</v>
      </c>
      <c r="M882" s="694">
        <f>'23년(세부_실적)'!M1085</f>
        <v>0</v>
      </c>
      <c r="N882" s="697">
        <f>'23년(세부_실적)'!N1085</f>
        <v>0</v>
      </c>
      <c r="O882" s="694">
        <f>'23년(세부_실적)'!O1085</f>
        <v>0</v>
      </c>
      <c r="P882" s="697">
        <f>'23년(세부_실적)'!P1085</f>
        <v>0</v>
      </c>
      <c r="Q882" s="699">
        <f>'23년(세부_실적)'!Q1085</f>
        <v>0</v>
      </c>
      <c r="R882" s="577">
        <f>'23년(세부_실적)'!R1085</f>
        <v>0</v>
      </c>
    </row>
    <row r="883" spans="2:18" outlineLevel="1">
      <c r="B883" s="765">
        <f>'23년(세부_실적)'!B1086</f>
        <v>0</v>
      </c>
      <c r="C883" s="766" t="str">
        <f>'23년(세부_실적)'!C1086</f>
        <v>제품계</v>
      </c>
      <c r="D883" s="712">
        <f>'23년(세부_실적)'!D1086</f>
        <v>0</v>
      </c>
      <c r="E883" s="712">
        <f>'23년(세부_실적)'!E1086</f>
        <v>0</v>
      </c>
      <c r="F883" s="712">
        <f>'23년(세부_실적)'!F1086</f>
        <v>0</v>
      </c>
      <c r="G883" s="712">
        <f>'23년(세부_실적)'!G1086</f>
        <v>0</v>
      </c>
      <c r="H883" s="790">
        <f>'23년(세부_실적)'!H1086</f>
        <v>0</v>
      </c>
      <c r="I883" s="934">
        <f>'23년(세부_실적)'!I1086</f>
        <v>0</v>
      </c>
      <c r="J883" s="935">
        <f>'23년(세부_실적)'!J1086</f>
        <v>0</v>
      </c>
      <c r="K883" s="934">
        <f>'23년(세부_실적)'!K1086</f>
        <v>0</v>
      </c>
      <c r="L883" s="936">
        <f>'23년(세부_실적)'!L1086</f>
        <v>0</v>
      </c>
      <c r="M883" s="934">
        <f>'23년(세부_실적)'!M1086</f>
        <v>0</v>
      </c>
      <c r="N883" s="936">
        <f>'23년(세부_실적)'!N1086</f>
        <v>0</v>
      </c>
      <c r="O883" s="937">
        <f>'23년(세부_실적)'!O1086</f>
        <v>0</v>
      </c>
      <c r="P883" s="935">
        <f>'23년(세부_실적)'!P1086</f>
        <v>0</v>
      </c>
      <c r="Q883" s="791">
        <f>'23년(세부_실적)'!Q1086</f>
        <v>0</v>
      </c>
      <c r="R883" s="791">
        <f>'23년(세부_실적)'!R1086</f>
        <v>0</v>
      </c>
    </row>
    <row r="884" spans="2:18">
      <c r="B884" s="816" t="str">
        <f>'23년(세부_실적)'!B1087</f>
        <v>거래선 계</v>
      </c>
      <c r="C884" s="817">
        <f>'23년(세부_실적)'!C1087</f>
        <v>0</v>
      </c>
      <c r="D884" s="817">
        <f>'23년(세부_실적)'!D1087</f>
        <v>0</v>
      </c>
      <c r="E884" s="817">
        <f>'23년(세부_실적)'!E1087</f>
        <v>0</v>
      </c>
      <c r="F884" s="817">
        <f>'23년(세부_실적)'!F1087</f>
        <v>0</v>
      </c>
      <c r="G884" s="817">
        <f>'23년(세부_실적)'!G1087</f>
        <v>0</v>
      </c>
      <c r="H884" s="818">
        <f>'23년(세부_실적)'!H1087</f>
        <v>0</v>
      </c>
      <c r="I884" s="890">
        <f>'23년(세부_실적)'!I1087</f>
        <v>0</v>
      </c>
      <c r="J884" s="820">
        <f>'23년(세부_실적)'!J1087</f>
        <v>0</v>
      </c>
      <c r="K884" s="890">
        <f>'23년(세부_실적)'!K1087</f>
        <v>0</v>
      </c>
      <c r="L884" s="819">
        <f>'23년(세부_실적)'!L1087</f>
        <v>0</v>
      </c>
      <c r="M884" s="890">
        <f>'23년(세부_실적)'!M1087</f>
        <v>0</v>
      </c>
      <c r="N884" s="819">
        <f>'23년(세부_실적)'!N1087</f>
        <v>0</v>
      </c>
      <c r="O884" s="891">
        <f>'23년(세부_실적)'!O1087</f>
        <v>0</v>
      </c>
      <c r="P884" s="820">
        <f>'23년(세부_실적)'!P1087</f>
        <v>0</v>
      </c>
      <c r="Q884" s="822">
        <f>'23년(세부_실적)'!Q1087</f>
        <v>817.19199999999944</v>
      </c>
      <c r="R884" s="822">
        <f>'23년(세부_실적)'!R1087</f>
        <v>8775.0169365136007</v>
      </c>
    </row>
    <row r="885" spans="2:18">
      <c r="B885" s="691" t="str">
        <f>'23년(세부_실적)'!B1088</f>
        <v>신도리코</v>
      </c>
      <c r="C885" s="801" t="str">
        <f>'23년(세부_실적)'!C1088</f>
        <v>SMPS</v>
      </c>
      <c r="D885" s="801" t="str">
        <f>'23년(세부_실적)'!D1088</f>
        <v>Printer</v>
      </c>
      <c r="E885" s="694" t="str">
        <f>'23년(세부_실적)'!E1088</f>
        <v>SDH-SDPW2(SDH-SDPW1)</v>
      </c>
      <c r="F885" s="696">
        <f>'23년(세부_실적)'!F1088</f>
        <v>0</v>
      </c>
      <c r="G885" s="696" t="str">
        <f>'23년(세부_실적)'!G1088</f>
        <v>구</v>
      </c>
      <c r="H885" s="696" t="str">
        <f>'23년(세부_실적)'!H1088</f>
        <v>SY</v>
      </c>
      <c r="I885" s="694">
        <f>'23년(세부_실적)'!I1088</f>
        <v>13.01</v>
      </c>
      <c r="J885" s="814">
        <f>'23년(세부_실적)'!J1088</f>
        <v>0</v>
      </c>
      <c r="K885" s="694">
        <f>'23년(세부_실적)'!K1088</f>
        <v>0</v>
      </c>
      <c r="L885" s="697">
        <f>'23년(세부_실적)'!L1088</f>
        <v>0</v>
      </c>
      <c r="M885" s="694">
        <f>'23년(세부_실적)'!M1088</f>
        <v>0</v>
      </c>
      <c r="N885" s="697">
        <f>'23년(세부_실적)'!N1088</f>
        <v>0</v>
      </c>
      <c r="O885" s="815">
        <f>'23년(세부_실적)'!O1088</f>
        <v>0</v>
      </c>
      <c r="P885" s="814">
        <f>'23년(세부_실적)'!P1088</f>
        <v>0</v>
      </c>
      <c r="Q885" s="699">
        <f>'23년(세부_실적)'!Q1088</f>
        <v>0</v>
      </c>
      <c r="R885" s="577">
        <f>'23년(세부_실적)'!R1088</f>
        <v>0</v>
      </c>
    </row>
    <row r="886" spans="2:18">
      <c r="B886" s="816" t="str">
        <f>'23년(세부_실적)'!B1089</f>
        <v>거래선 계</v>
      </c>
      <c r="C886" s="817">
        <f>'23년(세부_실적)'!C1089</f>
        <v>0</v>
      </c>
      <c r="D886" s="817">
        <f>'23년(세부_실적)'!D1089</f>
        <v>0</v>
      </c>
      <c r="E886" s="817">
        <f>'23년(세부_실적)'!E1089</f>
        <v>0</v>
      </c>
      <c r="F886" s="817">
        <f>'23년(세부_실적)'!F1089</f>
        <v>0</v>
      </c>
      <c r="G886" s="817">
        <f>'23년(세부_실적)'!G1089</f>
        <v>0</v>
      </c>
      <c r="H886" s="818">
        <f>'23년(세부_실적)'!H1089</f>
        <v>0</v>
      </c>
      <c r="I886" s="890">
        <f>'23년(세부_실적)'!I1089</f>
        <v>0</v>
      </c>
      <c r="J886" s="820">
        <f>'23년(세부_실적)'!J1089</f>
        <v>0</v>
      </c>
      <c r="K886" s="890">
        <f>'23년(세부_실적)'!K1089</f>
        <v>0</v>
      </c>
      <c r="L886" s="819">
        <f>'23년(세부_실적)'!L1089</f>
        <v>0</v>
      </c>
      <c r="M886" s="890">
        <f>'23년(세부_실적)'!M1089</f>
        <v>0</v>
      </c>
      <c r="N886" s="819">
        <f>'23년(세부_실적)'!N1089</f>
        <v>0</v>
      </c>
      <c r="O886" s="891">
        <f>'23년(세부_실적)'!O1089</f>
        <v>0</v>
      </c>
      <c r="P886" s="820">
        <f>'23년(세부_실적)'!P1089</f>
        <v>0</v>
      </c>
      <c r="Q886" s="822">
        <f>'23년(세부_실적)'!Q1089</f>
        <v>0</v>
      </c>
      <c r="R886" s="822">
        <f>'23년(세부_실적)'!R1089</f>
        <v>0</v>
      </c>
    </row>
    <row r="887" spans="2:18">
      <c r="B887" s="691" t="str">
        <f>'23년(세부_실적)'!B1090</f>
        <v>OKI</v>
      </c>
      <c r="C887" s="801" t="str">
        <f>'23년(세부_실적)'!C1090</f>
        <v>SMPS</v>
      </c>
      <c r="D887" s="801" t="str">
        <f>'23년(세부_실적)'!D1090</f>
        <v>Printer</v>
      </c>
      <c r="E887" s="672" t="str">
        <f>'23년(세부_실적)'!E1090</f>
        <v>PN020POK-V2</v>
      </c>
      <c r="F887" s="893">
        <f>'23년(세부_실적)'!F1090</f>
        <v>0</v>
      </c>
      <c r="G887" s="893" t="str">
        <f>'23년(세부_실적)'!G1090</f>
        <v>구</v>
      </c>
      <c r="H887" s="670" t="str">
        <f>'23년(세부_실적)'!H1090</f>
        <v>QD</v>
      </c>
      <c r="I887" s="672">
        <f>'23년(세부_실적)'!I1090</f>
        <v>4.76</v>
      </c>
      <c r="J887" s="838">
        <f>'23년(세부_실적)'!J1090</f>
        <v>0</v>
      </c>
      <c r="K887" s="672">
        <f>'23년(세부_실적)'!K1090</f>
        <v>4.76</v>
      </c>
      <c r="L887" s="673">
        <f>'23년(세부_실적)'!L1090</f>
        <v>0</v>
      </c>
      <c r="M887" s="672">
        <f>'23년(세부_실적)'!M1090</f>
        <v>4.76</v>
      </c>
      <c r="N887" s="673">
        <f>'23년(세부_실적)'!N1090</f>
        <v>0</v>
      </c>
      <c r="O887" s="839">
        <f>'23년(세부_실적)'!O1090</f>
        <v>4.76</v>
      </c>
      <c r="P887" s="838">
        <f>'23년(세부_실적)'!P1090</f>
        <v>0</v>
      </c>
      <c r="Q887" s="773">
        <f>'23년(세부_실적)'!Q1090</f>
        <v>0</v>
      </c>
      <c r="R887" s="774">
        <f>'23년(세부_실적)'!R1090</f>
        <v>0</v>
      </c>
    </row>
    <row r="888" spans="2:18">
      <c r="B888" s="691">
        <f>'23년(세부_실적)'!B1091</f>
        <v>0</v>
      </c>
      <c r="C888" s="691">
        <f>'23년(세부_실적)'!C1091</f>
        <v>0</v>
      </c>
      <c r="D888" s="691">
        <f>'23년(세부_실적)'!D1091</f>
        <v>0</v>
      </c>
      <c r="E888" s="677" t="str">
        <f>'23년(세부_실적)'!E1091</f>
        <v>PN086POK-V1</v>
      </c>
      <c r="F888" s="733">
        <f>'23년(세부_실적)'!F1091</f>
        <v>0</v>
      </c>
      <c r="G888" s="733" t="str">
        <f>'23년(세부_실적)'!G1091</f>
        <v>구</v>
      </c>
      <c r="H888" s="679" t="str">
        <f>'23년(세부_실적)'!H1091</f>
        <v>QD</v>
      </c>
      <c r="I888" s="677">
        <f>'23년(세부_실적)'!I1091</f>
        <v>21.3</v>
      </c>
      <c r="J888" s="734">
        <f>'23년(세부_실적)'!J1091</f>
        <v>0</v>
      </c>
      <c r="K888" s="677">
        <f>'23년(세부_실적)'!K1091</f>
        <v>21.3</v>
      </c>
      <c r="L888" s="681">
        <f>'23년(세부_실적)'!L1091</f>
        <v>0</v>
      </c>
      <c r="M888" s="677">
        <f>'23년(세부_실적)'!M1091</f>
        <v>21.3</v>
      </c>
      <c r="N888" s="681">
        <f>'23년(세부_실적)'!N1091</f>
        <v>0</v>
      </c>
      <c r="O888" s="735">
        <f>'23년(세부_실적)'!O1091</f>
        <v>21.3</v>
      </c>
      <c r="P888" s="734">
        <f>'23년(세부_실적)'!P1091</f>
        <v>0</v>
      </c>
      <c r="Q888" s="688">
        <f>'23년(세부_실적)'!Q1091</f>
        <v>0</v>
      </c>
      <c r="R888" s="575">
        <f>'23년(세부_실적)'!R1091</f>
        <v>0</v>
      </c>
    </row>
    <row r="889" spans="2:18">
      <c r="B889" s="691">
        <f>'23년(세부_실적)'!B1092</f>
        <v>0</v>
      </c>
      <c r="C889" s="691">
        <f>'23년(세부_실적)'!C1092</f>
        <v>0</v>
      </c>
      <c r="D889" s="691">
        <f>'23년(세부_실적)'!D1092</f>
        <v>0</v>
      </c>
      <c r="E889" s="795" t="str">
        <f>'23년(세부_실적)'!E1092</f>
        <v>PN086POK-V2(A)</v>
      </c>
      <c r="F889" s="834">
        <f>'23년(세부_실적)'!F1092</f>
        <v>0</v>
      </c>
      <c r="G889" s="834" t="str">
        <f>'23년(세부_실적)'!G1092</f>
        <v>구</v>
      </c>
      <c r="H889" s="737" t="str">
        <f>'23년(세부_실적)'!H1092</f>
        <v>QD</v>
      </c>
      <c r="I889" s="795">
        <f>'23년(세부_실적)'!I1092</f>
        <v>11.44</v>
      </c>
      <c r="J889" s="865">
        <f>'23년(세부_실적)'!J1092</f>
        <v>0</v>
      </c>
      <c r="K889" s="795">
        <f>'23년(세부_실적)'!K1092</f>
        <v>11.44</v>
      </c>
      <c r="L889" s="741">
        <f>'23년(세부_실적)'!L1092</f>
        <v>0</v>
      </c>
      <c r="M889" s="795">
        <f>'23년(세부_실적)'!M1092</f>
        <v>11.44</v>
      </c>
      <c r="N889" s="741">
        <f>'23년(세부_실적)'!N1092</f>
        <v>0</v>
      </c>
      <c r="O889" s="866">
        <f>'23년(세부_실적)'!O1092</f>
        <v>11.44</v>
      </c>
      <c r="P889" s="865">
        <f>'23년(세부_실적)'!P1092</f>
        <v>0</v>
      </c>
      <c r="Q889" s="742">
        <f>'23년(세부_실적)'!Q1092</f>
        <v>0</v>
      </c>
      <c r="R889" s="576">
        <f>'23년(세부_실적)'!R1092</f>
        <v>0</v>
      </c>
    </row>
    <row r="890" spans="2:18">
      <c r="B890" s="691">
        <f>'23년(세부_실적)'!B1093</f>
        <v>0</v>
      </c>
      <c r="C890" s="714">
        <f>'23년(세부_실적)'!C1093</f>
        <v>0</v>
      </c>
      <c r="D890" s="714">
        <f>'23년(세부_실적)'!D1093</f>
        <v>0</v>
      </c>
      <c r="E890" s="694" t="str">
        <f>'23년(세부_실적)'!E1093</f>
        <v>PN086POK-V2(C)</v>
      </c>
      <c r="F890" s="813">
        <f>'23년(세부_실적)'!F1093</f>
        <v>0</v>
      </c>
      <c r="G890" s="813" t="str">
        <f>'23년(세부_실적)'!G1093</f>
        <v>구</v>
      </c>
      <c r="H890" s="696" t="str">
        <f>'23년(세부_실적)'!H1093</f>
        <v>QD</v>
      </c>
      <c r="I890" s="694">
        <f>'23년(세부_실적)'!I1093</f>
        <v>9.26</v>
      </c>
      <c r="J890" s="814">
        <f>'23년(세부_실적)'!J1093</f>
        <v>0</v>
      </c>
      <c r="K890" s="694">
        <f>'23년(세부_실적)'!K1093</f>
        <v>9.26</v>
      </c>
      <c r="L890" s="697">
        <f>'23년(세부_실적)'!L1093</f>
        <v>0</v>
      </c>
      <c r="M890" s="694">
        <f>'23년(세부_실적)'!M1093</f>
        <v>9.26</v>
      </c>
      <c r="N890" s="697">
        <f>'23년(세부_실적)'!N1093</f>
        <v>0</v>
      </c>
      <c r="O890" s="815">
        <f>'23년(세부_실적)'!O1093</f>
        <v>9.26</v>
      </c>
      <c r="P890" s="814">
        <f>'23년(세부_실적)'!P1093</f>
        <v>0</v>
      </c>
      <c r="Q890" s="699">
        <f>'23년(세부_실적)'!Q1093</f>
        <v>0</v>
      </c>
      <c r="R890" s="577">
        <f>'23년(세부_실적)'!R1093</f>
        <v>0</v>
      </c>
    </row>
    <row r="891" spans="2:18">
      <c r="B891" s="989" t="str">
        <f>'23년(세부_실적)'!B1094</f>
        <v>거래선 계</v>
      </c>
      <c r="C891" s="990">
        <f>'23년(세부_실적)'!C1094</f>
        <v>0</v>
      </c>
      <c r="D891" s="990">
        <f>'23년(세부_실적)'!D1094</f>
        <v>0</v>
      </c>
      <c r="E891" s="990">
        <f>'23년(세부_실적)'!E1094</f>
        <v>0</v>
      </c>
      <c r="F891" s="990">
        <f>'23년(세부_실적)'!F1094</f>
        <v>0</v>
      </c>
      <c r="G891" s="990">
        <f>'23년(세부_실적)'!G1094</f>
        <v>0</v>
      </c>
      <c r="H891" s="991">
        <f>'23년(세부_실적)'!H1094</f>
        <v>0</v>
      </c>
      <c r="I891" s="992">
        <f>'23년(세부_실적)'!I1094</f>
        <v>0</v>
      </c>
      <c r="J891" s="993">
        <f>'23년(세부_실적)'!J1094</f>
        <v>0</v>
      </c>
      <c r="K891" s="992">
        <f>'23년(세부_실적)'!K1094</f>
        <v>0</v>
      </c>
      <c r="L891" s="994">
        <f>'23년(세부_실적)'!L1094</f>
        <v>0</v>
      </c>
      <c r="M891" s="992">
        <f>'23년(세부_실적)'!M1094</f>
        <v>0</v>
      </c>
      <c r="N891" s="994">
        <f>'23년(세부_실적)'!N1094</f>
        <v>0</v>
      </c>
      <c r="O891" s="995">
        <f>'23년(세부_실적)'!O1094</f>
        <v>0</v>
      </c>
      <c r="P891" s="993">
        <f>'23년(세부_실적)'!P1094</f>
        <v>0</v>
      </c>
      <c r="Q891" s="996">
        <f>'23년(세부_실적)'!Q1094</f>
        <v>0</v>
      </c>
      <c r="R891" s="996">
        <f>'23년(세부_실적)'!R1094</f>
        <v>0</v>
      </c>
    </row>
    <row r="892" spans="2:18">
      <c r="B892" s="997" t="e">
        <f>'23년(세부_실적)'!#REF!</f>
        <v>#REF!</v>
      </c>
      <c r="C892" s="997" t="e">
        <f>'23년(세부_실적)'!#REF!</f>
        <v>#REF!</v>
      </c>
      <c r="D892" s="997" t="e">
        <f>'23년(세부_실적)'!#REF!</f>
        <v>#REF!</v>
      </c>
      <c r="E892" s="997" t="e">
        <f>'23년(세부_실적)'!#REF!</f>
        <v>#REF!</v>
      </c>
      <c r="F892" s="998" t="e">
        <f>'23년(세부_실적)'!#REF!</f>
        <v>#REF!</v>
      </c>
      <c r="G892" s="998" t="e">
        <f>'23년(세부_실적)'!#REF!</f>
        <v>#REF!</v>
      </c>
      <c r="H892" s="999" t="e">
        <f>'23년(세부_실적)'!#REF!</f>
        <v>#REF!</v>
      </c>
      <c r="I892" s="808" t="e">
        <f>'23년(세부_실적)'!#REF!</f>
        <v>#REF!</v>
      </c>
      <c r="J892" s="806" t="e">
        <f>'23년(세부_실적)'!#REF!</f>
        <v>#REF!</v>
      </c>
      <c r="K892" s="805" t="e">
        <f>'23년(세부_실적)'!#REF!</f>
        <v>#REF!</v>
      </c>
      <c r="L892" s="807" t="e">
        <f>'23년(세부_실적)'!#REF!</f>
        <v>#REF!</v>
      </c>
      <c r="M892" s="805" t="e">
        <f>'23년(세부_실적)'!#REF!</f>
        <v>#REF!</v>
      </c>
      <c r="N892" s="807" t="e">
        <f>'23년(세부_실적)'!#REF!</f>
        <v>#REF!</v>
      </c>
      <c r="O892" s="808" t="e">
        <f>'23년(세부_실적)'!#REF!</f>
        <v>#REF!</v>
      </c>
      <c r="P892" s="806" t="e">
        <f>'23년(세부_실적)'!#REF!</f>
        <v>#REF!</v>
      </c>
      <c r="Q892" s="1000" t="e">
        <f>'23년(세부_실적)'!#REF!</f>
        <v>#REF!</v>
      </c>
      <c r="R892" s="1001" t="e">
        <f>'23년(세부_실적)'!#REF!</f>
        <v>#REF!</v>
      </c>
    </row>
    <row r="893" spans="2:18">
      <c r="B893" s="816" t="str">
        <f>'23년(세부_실적)'!B1097</f>
        <v>거래선 계</v>
      </c>
      <c r="C893" s="817">
        <f>'23년(세부_실적)'!C1097</f>
        <v>0</v>
      </c>
      <c r="D893" s="817">
        <f>'23년(세부_실적)'!D1097</f>
        <v>0</v>
      </c>
      <c r="E893" s="990">
        <f>'23년(세부_실적)'!E1097</f>
        <v>0</v>
      </c>
      <c r="F893" s="990">
        <f>'23년(세부_실적)'!F1097</f>
        <v>0</v>
      </c>
      <c r="G893" s="990">
        <f>'23년(세부_실적)'!G1097</f>
        <v>0</v>
      </c>
      <c r="H893" s="991">
        <f>'23년(세부_실적)'!H1097</f>
        <v>0</v>
      </c>
      <c r="I893" s="992">
        <f>'23년(세부_실적)'!I1097</f>
        <v>0</v>
      </c>
      <c r="J893" s="993">
        <f>'23년(세부_실적)'!J1097</f>
        <v>0</v>
      </c>
      <c r="K893" s="992">
        <f>'23년(세부_실적)'!K1097</f>
        <v>0</v>
      </c>
      <c r="L893" s="994">
        <f>'23년(세부_실적)'!L1097</f>
        <v>0</v>
      </c>
      <c r="M893" s="992">
        <f>'23년(세부_실적)'!M1097</f>
        <v>0</v>
      </c>
      <c r="N893" s="994">
        <f>'23년(세부_실적)'!N1097</f>
        <v>0</v>
      </c>
      <c r="O893" s="995">
        <f>'23년(세부_실적)'!O1097</f>
        <v>0</v>
      </c>
      <c r="P893" s="993">
        <f>'23년(세부_실적)'!P1097</f>
        <v>0</v>
      </c>
      <c r="Q893" s="996">
        <f>'23년(세부_실적)'!Q1097</f>
        <v>55.015999999999998</v>
      </c>
      <c r="R893" s="996">
        <f>'23년(세부_실적)'!R1097</f>
        <v>1674.0738999999999</v>
      </c>
    </row>
    <row r="894" spans="2:18">
      <c r="B894" s="691" t="str">
        <f>'23년(세부_실적)'!B1098</f>
        <v>신재생에너지</v>
      </c>
      <c r="C894" s="801" t="str">
        <f>'23년(세부_실적)'!C1098</f>
        <v>태양광</v>
      </c>
      <c r="D894" s="801" t="str">
        <f>'23년(세부_실적)'!D1098</f>
        <v>300W</v>
      </c>
      <c r="E894" s="672" t="str">
        <f>'23년(세부_실적)'!E1098</f>
        <v>PIP102-300</v>
      </c>
      <c r="F894" s="893">
        <f>'23년(세부_실적)'!F1098</f>
        <v>0</v>
      </c>
      <c r="G894" s="893" t="str">
        <f>'23년(세부_실적)'!G1098</f>
        <v>구</v>
      </c>
      <c r="H894" s="670" t="str">
        <f>'23년(세부_실적)'!H1098</f>
        <v>SY</v>
      </c>
      <c r="I894" s="672">
        <f>'23년(세부_실적)'!I1098</f>
        <v>0</v>
      </c>
      <c r="J894" s="838">
        <f>'23년(세부_실적)'!J1098</f>
        <v>120000</v>
      </c>
      <c r="K894" s="672">
        <f>'23년(세부_실적)'!K1098</f>
        <v>0</v>
      </c>
      <c r="L894" s="838">
        <f>'23년(세부_실적)'!L1098</f>
        <v>120000</v>
      </c>
      <c r="M894" s="672">
        <f>'23년(세부_실적)'!M1098</f>
        <v>0</v>
      </c>
      <c r="N894" s="673">
        <f>'23년(세부_실적)'!N1098</f>
        <v>90000</v>
      </c>
      <c r="O894" s="839">
        <f>'23년(세부_실적)'!O1098</f>
        <v>0</v>
      </c>
      <c r="P894" s="838">
        <f>'23년(세부_실적)'!P1098</f>
        <v>90000</v>
      </c>
      <c r="Q894" s="773">
        <f>'23년(세부_실적)'!Q1098</f>
        <v>0.16400000000000001</v>
      </c>
      <c r="R894" s="774">
        <f>'23년(세부_실적)'!R1098</f>
        <v>14.88</v>
      </c>
    </row>
    <row r="895" spans="2:18">
      <c r="B895" s="691">
        <f>'23년(세부_실적)'!B1099</f>
        <v>0</v>
      </c>
      <c r="C895" s="691">
        <f>'23년(세부_실적)'!C1099</f>
        <v>0</v>
      </c>
      <c r="D895" s="691" t="str">
        <f>'23년(세부_실적)'!D1099</f>
        <v>400W</v>
      </c>
      <c r="E895" s="677" t="str">
        <f>'23년(세부_실적)'!E1099</f>
        <v>PIP105-400</v>
      </c>
      <c r="F895" s="733">
        <f>'23년(세부_실적)'!F1099</f>
        <v>0</v>
      </c>
      <c r="G895" s="733" t="str">
        <f>'23년(세부_실적)'!G1099</f>
        <v>구</v>
      </c>
      <c r="H895" s="679" t="str">
        <f>'23년(세부_실적)'!H1099</f>
        <v>SY</v>
      </c>
      <c r="I895" s="677">
        <f>'23년(세부_실적)'!I1099</f>
        <v>0</v>
      </c>
      <c r="J895" s="734">
        <f>'23년(세부_실적)'!J1099</f>
        <v>160000</v>
      </c>
      <c r="K895" s="677">
        <f>'23년(세부_실적)'!K1099</f>
        <v>0</v>
      </c>
      <c r="L895" s="734">
        <f>'23년(세부_실적)'!L1099</f>
        <v>160000</v>
      </c>
      <c r="M895" s="677">
        <f>'23년(세부_실적)'!M1099</f>
        <v>0</v>
      </c>
      <c r="N895" s="681">
        <f>'23년(세부_실적)'!N1099</f>
        <v>160000</v>
      </c>
      <c r="O895" s="735">
        <f>'23년(세부_실적)'!O1099</f>
        <v>0</v>
      </c>
      <c r="P895" s="734">
        <f>'23년(세부_실적)'!P1099</f>
        <v>160000</v>
      </c>
      <c r="Q895" s="688">
        <f>'23년(세부_실적)'!Q1099</f>
        <v>0</v>
      </c>
      <c r="R895" s="575">
        <f>'23년(세부_실적)'!R1099</f>
        <v>0</v>
      </c>
    </row>
    <row r="896" spans="2:18">
      <c r="B896" s="691">
        <f>'23년(세부_실적)'!B1100</f>
        <v>0</v>
      </c>
      <c r="C896" s="691">
        <f>'23년(세부_실적)'!C1100</f>
        <v>0</v>
      </c>
      <c r="D896" s="691" t="str">
        <f>'23년(세부_실적)'!D1100</f>
        <v>3KW</v>
      </c>
      <c r="E896" s="677" t="str">
        <f>'23년(세부_실적)'!E1100</f>
        <v>PIP101-3K</v>
      </c>
      <c r="F896" s="733">
        <f>'23년(세부_실적)'!F1100</f>
        <v>0</v>
      </c>
      <c r="G896" s="733" t="str">
        <f>'23년(세부_실적)'!G1100</f>
        <v>구</v>
      </c>
      <c r="H896" s="679" t="str">
        <f>'23년(세부_실적)'!H1100</f>
        <v>SY</v>
      </c>
      <c r="I896" s="677">
        <f>'23년(세부_실적)'!I1100</f>
        <v>0</v>
      </c>
      <c r="J896" s="734">
        <f>'23년(세부_실적)'!J1100</f>
        <v>250000</v>
      </c>
      <c r="K896" s="677">
        <f>'23년(세부_실적)'!K1100</f>
        <v>0</v>
      </c>
      <c r="L896" s="734">
        <f>'23년(세부_실적)'!L1100</f>
        <v>250000</v>
      </c>
      <c r="M896" s="677">
        <f>'23년(세부_실적)'!M1100</f>
        <v>0</v>
      </c>
      <c r="N896" s="681">
        <f>'23년(세부_실적)'!N1100</f>
        <v>250000</v>
      </c>
      <c r="O896" s="735">
        <f>'23년(세부_실적)'!O1100</f>
        <v>0</v>
      </c>
      <c r="P896" s="734">
        <f>'23년(세부_실적)'!P1100</f>
        <v>250000</v>
      </c>
      <c r="Q896" s="688">
        <f>'23년(세부_실적)'!Q1100</f>
        <v>0</v>
      </c>
      <c r="R896" s="575">
        <f>'23년(세부_실적)'!R1100</f>
        <v>0</v>
      </c>
    </row>
    <row r="897" spans="2:18">
      <c r="B897" s="691">
        <f>'23년(세부_실적)'!B1101</f>
        <v>0</v>
      </c>
      <c r="C897" s="691">
        <f>'23년(세부_실적)'!C1101</f>
        <v>0</v>
      </c>
      <c r="D897" s="691" t="str">
        <f>'23년(세부_실적)'!D1101</f>
        <v>3.6KW</v>
      </c>
      <c r="E897" s="677" t="str">
        <f>'23년(세부_실적)'!E1101</f>
        <v>PIP104-3K6</v>
      </c>
      <c r="F897" s="733">
        <f>'23년(세부_실적)'!F1101</f>
        <v>0</v>
      </c>
      <c r="G897" s="733" t="str">
        <f>'23년(세부_실적)'!G1101</f>
        <v>구</v>
      </c>
      <c r="H897" s="679" t="str">
        <f>'23년(세부_실적)'!H1101</f>
        <v>SY</v>
      </c>
      <c r="I897" s="677">
        <f>'23년(세부_실적)'!I1101</f>
        <v>0</v>
      </c>
      <c r="J897" s="734">
        <f>'23년(세부_실적)'!J1101</f>
        <v>300000</v>
      </c>
      <c r="K897" s="677">
        <f>'23년(세부_실적)'!K1101</f>
        <v>0</v>
      </c>
      <c r="L897" s="734">
        <f>'23년(세부_실적)'!L1101</f>
        <v>300000</v>
      </c>
      <c r="M897" s="677">
        <f>'23년(세부_실적)'!M1101</f>
        <v>0</v>
      </c>
      <c r="N897" s="681">
        <f>'23년(세부_실적)'!N1101</f>
        <v>300000</v>
      </c>
      <c r="O897" s="735">
        <f>'23년(세부_실적)'!O1101</f>
        <v>0</v>
      </c>
      <c r="P897" s="734">
        <f>'23년(세부_실적)'!P1101</f>
        <v>300000</v>
      </c>
      <c r="Q897" s="688">
        <f>'23년(세부_실적)'!Q1101</f>
        <v>0</v>
      </c>
      <c r="R897" s="575">
        <f>'23년(세부_실적)'!R1101</f>
        <v>0</v>
      </c>
    </row>
    <row r="898" spans="2:18">
      <c r="B898" s="691">
        <f>'23년(세부_실적)'!B1102</f>
        <v>0</v>
      </c>
      <c r="C898" s="691">
        <f>'23년(세부_실적)'!C1102</f>
        <v>0</v>
      </c>
      <c r="D898" s="691" t="str">
        <f>'23년(세부_실적)'!D1102</f>
        <v>10KW</v>
      </c>
      <c r="E898" s="677" t="str">
        <f>'23년(세부_실적)'!E1102</f>
        <v>PIP301-10K</v>
      </c>
      <c r="F898" s="733">
        <f>'23년(세부_실적)'!F1102</f>
        <v>0</v>
      </c>
      <c r="G898" s="733" t="str">
        <f>'23년(세부_실적)'!G1102</f>
        <v>구</v>
      </c>
      <c r="H898" s="679" t="str">
        <f>'23년(세부_실적)'!H1102</f>
        <v>SY</v>
      </c>
      <c r="I898" s="1002">
        <f>'23년(세부_실적)'!I1102</f>
        <v>0</v>
      </c>
      <c r="J898" s="1003">
        <f>'23년(세부_실적)'!J1102</f>
        <v>1100000</v>
      </c>
      <c r="K898" s="1002">
        <f>'23년(세부_실적)'!K1102</f>
        <v>0</v>
      </c>
      <c r="L898" s="1003">
        <f>'23년(세부_실적)'!L1102</f>
        <v>1100000</v>
      </c>
      <c r="M898" s="1002">
        <f>'23년(세부_실적)'!M1102</f>
        <v>0</v>
      </c>
      <c r="N898" s="1004">
        <f>'23년(세부_실적)'!N1102</f>
        <v>1100000</v>
      </c>
      <c r="O898" s="1005">
        <f>'23년(세부_실적)'!O1102</f>
        <v>0</v>
      </c>
      <c r="P898" s="1003">
        <f>'23년(세부_실적)'!P1102</f>
        <v>1100000</v>
      </c>
      <c r="Q898" s="688">
        <f>'23년(세부_실적)'!Q1102</f>
        <v>0</v>
      </c>
      <c r="R898" s="575">
        <f>'23년(세부_실적)'!R1102</f>
        <v>0</v>
      </c>
    </row>
    <row r="899" spans="2:18">
      <c r="B899" s="691">
        <f>'23년(세부_실적)'!B1103</f>
        <v>0</v>
      </c>
      <c r="C899" s="714">
        <f>'23년(세부_실적)'!C1103</f>
        <v>0</v>
      </c>
      <c r="D899" s="714" t="str">
        <f>'23년(세부_실적)'!D1103</f>
        <v>접속반</v>
      </c>
      <c r="E899" s="694" t="str">
        <f>'23년(세부_실적)'!E1103</f>
        <v>PJB01-22</v>
      </c>
      <c r="F899" s="813">
        <f>'23년(세부_실적)'!F1103</f>
        <v>0</v>
      </c>
      <c r="G899" s="1006" t="str">
        <f>'23년(세부_실적)'!G1103</f>
        <v>신</v>
      </c>
      <c r="H899" s="696">
        <f>'23년(세부_실적)'!H1103</f>
        <v>0</v>
      </c>
      <c r="I899" s="694">
        <f>'23년(세부_실적)'!I1103</f>
        <v>0</v>
      </c>
      <c r="J899" s="814">
        <f>'23년(세부_실적)'!J1103</f>
        <v>100000</v>
      </c>
      <c r="K899" s="694">
        <f>'23년(세부_실적)'!K1103</f>
        <v>0</v>
      </c>
      <c r="L899" s="814">
        <f>'23년(세부_실적)'!L1103</f>
        <v>100000</v>
      </c>
      <c r="M899" s="694">
        <f>'23년(세부_실적)'!M1103</f>
        <v>0</v>
      </c>
      <c r="N899" s="697">
        <f>'23년(세부_실적)'!N1103</f>
        <v>100000</v>
      </c>
      <c r="O899" s="815">
        <f>'23년(세부_실적)'!O1103</f>
        <v>0</v>
      </c>
      <c r="P899" s="814">
        <f>'23년(세부_실적)'!P1103</f>
        <v>100000</v>
      </c>
      <c r="Q899" s="699">
        <f>'23년(세부_실적)'!Q1103</f>
        <v>0</v>
      </c>
      <c r="R899" s="577">
        <f>'23년(세부_실적)'!R1103</f>
        <v>0</v>
      </c>
    </row>
    <row r="900" spans="2:18">
      <c r="B900" s="989" t="str">
        <f>'23년(세부_실적)'!B1104</f>
        <v>거래선 계</v>
      </c>
      <c r="C900" s="1007">
        <f>'23년(세부_실적)'!C1104</f>
        <v>0</v>
      </c>
      <c r="D900" s="1007">
        <f>'23년(세부_실적)'!D1104</f>
        <v>0</v>
      </c>
      <c r="E900" s="817">
        <f>'23년(세부_실적)'!E1104</f>
        <v>0</v>
      </c>
      <c r="F900" s="817">
        <f>'23년(세부_실적)'!F1104</f>
        <v>0</v>
      </c>
      <c r="G900" s="817">
        <f>'23년(세부_실적)'!G1104</f>
        <v>0</v>
      </c>
      <c r="H900" s="818">
        <f>'23년(세부_실적)'!H1104</f>
        <v>0</v>
      </c>
      <c r="I900" s="1008">
        <f>'23년(세부_실적)'!I1104</f>
        <v>0</v>
      </c>
      <c r="J900" s="912">
        <f>'23년(세부_실적)'!J1104</f>
        <v>0</v>
      </c>
      <c r="K900" s="1008">
        <f>'23년(세부_실적)'!K1104</f>
        <v>0</v>
      </c>
      <c r="L900" s="911">
        <f>'23년(세부_실적)'!L1104</f>
        <v>0</v>
      </c>
      <c r="M900" s="1008">
        <f>'23년(세부_실적)'!M1104</f>
        <v>0</v>
      </c>
      <c r="N900" s="911">
        <f>'23년(세부_실적)'!N1104</f>
        <v>0</v>
      </c>
      <c r="O900" s="995">
        <f>'23년(세부_실적)'!O1104</f>
        <v>0</v>
      </c>
      <c r="P900" s="993">
        <f>'23년(세부_실적)'!P1104</f>
        <v>0</v>
      </c>
      <c r="Q900" s="822">
        <f>'23년(세부_실적)'!Q1104</f>
        <v>0.16400000000000001</v>
      </c>
      <c r="R900" s="822">
        <f>'23년(세부_실적)'!R1104</f>
        <v>14.88</v>
      </c>
    </row>
    <row r="901" spans="2:18">
      <c r="B901" s="1009" t="str">
        <f>'23년(세부_실적)'!B1105</f>
        <v>기타(관세, 환차 외)</v>
      </c>
      <c r="C901" s="812">
        <f>'23년(세부_실적)'!C1105</f>
        <v>0</v>
      </c>
      <c r="D901" s="812">
        <f>'23년(세부_실적)'!D1105</f>
        <v>0</v>
      </c>
      <c r="E901" s="812">
        <f>'23년(세부_실적)'!E1105</f>
        <v>0</v>
      </c>
      <c r="F901" s="1010">
        <f>'23년(세부_실적)'!F1105</f>
        <v>0</v>
      </c>
      <c r="G901" s="1010">
        <f>'23년(세부_실적)'!G1105</f>
        <v>0</v>
      </c>
      <c r="H901" s="1011">
        <f>'23년(세부_실적)'!H1105</f>
        <v>0</v>
      </c>
      <c r="I901" s="714">
        <f>'23년(세부_실적)'!I1105</f>
        <v>0</v>
      </c>
      <c r="J901" s="715">
        <f>'23년(세부_실적)'!J1105</f>
        <v>0</v>
      </c>
      <c r="K901" s="714">
        <f>'23년(세부_실적)'!K1105</f>
        <v>0</v>
      </c>
      <c r="L901" s="715">
        <f>'23년(세부_실적)'!L1105</f>
        <v>0</v>
      </c>
      <c r="M901" s="714">
        <f>'23년(세부_실적)'!M1105</f>
        <v>0</v>
      </c>
      <c r="N901" s="715">
        <f>'23년(세부_실적)'!N1105</f>
        <v>0</v>
      </c>
      <c r="O901" s="805">
        <f>'23년(세부_실적)'!O1105</f>
        <v>0</v>
      </c>
      <c r="P901" s="807">
        <f>'23년(세부_실적)'!P1105</f>
        <v>0</v>
      </c>
      <c r="Q901" s="1012">
        <f>'23년(세부_실적)'!Q1105</f>
        <v>0.64500000000000002</v>
      </c>
      <c r="R901" s="1013">
        <f>'23년(세부_실적)'!R1105</f>
        <v>282.309821</v>
      </c>
    </row>
    <row r="902" spans="2:18">
      <c r="B902" s="590"/>
      <c r="C902" s="590"/>
      <c r="D902" s="590"/>
      <c r="E902" s="590"/>
      <c r="F902" s="591"/>
      <c r="G902" s="591"/>
      <c r="H902" s="592"/>
      <c r="I902" s="588"/>
      <c r="J902" s="589"/>
      <c r="K902" s="588"/>
      <c r="L902" s="589"/>
      <c r="M902" s="588"/>
      <c r="N902" s="589"/>
      <c r="O902" s="588"/>
      <c r="P902" s="589"/>
      <c r="Q902" s="593"/>
      <c r="R902" s="594"/>
    </row>
    <row r="903" spans="2:18">
      <c r="B903" s="590"/>
      <c r="C903" s="590"/>
      <c r="D903" s="590"/>
      <c r="E903" s="590"/>
      <c r="F903" s="591"/>
      <c r="G903" s="591"/>
      <c r="H903" s="592"/>
      <c r="I903" s="588"/>
      <c r="J903" s="589"/>
      <c r="K903" s="588"/>
      <c r="L903" s="589"/>
      <c r="M903" s="588"/>
      <c r="N903" s="589"/>
      <c r="O903" s="588"/>
      <c r="P903" s="589"/>
      <c r="Q903" s="593"/>
      <c r="R903" s="594"/>
    </row>
    <row r="904" spans="2:18">
      <c r="B904">
        <f>'23년(세부_실적)'!B1108</f>
        <v>0</v>
      </c>
      <c r="C904">
        <f>'23년(세부_실적)'!C1108</f>
        <v>0</v>
      </c>
      <c r="D904">
        <f>'23년(세부_실적)'!D1108</f>
        <v>0</v>
      </c>
      <c r="E904">
        <f>'23년(세부_실적)'!E1108</f>
        <v>0</v>
      </c>
      <c r="F904">
        <f>'23년(세부_실적)'!F1108</f>
        <v>0</v>
      </c>
      <c r="G904">
        <f>'23년(세부_실적)'!G1108</f>
        <v>0</v>
      </c>
      <c r="H904">
        <f>'23년(세부_실적)'!H1108</f>
        <v>0</v>
      </c>
      <c r="I904">
        <f>'23년(세부_실적)'!I1108</f>
        <v>11.3</v>
      </c>
      <c r="J904">
        <f>'23년(세부_실적)'!J1108</f>
        <v>0</v>
      </c>
      <c r="K904">
        <f>'23년(세부_실적)'!K1108</f>
        <v>0</v>
      </c>
      <c r="L904">
        <f>'23년(세부_실적)'!L1108</f>
        <v>0</v>
      </c>
      <c r="M904">
        <f>'23년(세부_실적)'!M1108</f>
        <v>0</v>
      </c>
      <c r="N904">
        <f>'23년(세부_실적)'!N1108</f>
        <v>0</v>
      </c>
      <c r="O904">
        <f>'23년(세부_실적)'!O1108</f>
        <v>0</v>
      </c>
      <c r="P904">
        <f>'23년(세부_실적)'!P1108</f>
        <v>0</v>
      </c>
      <c r="Q904">
        <f>'23년(세부_실적)'!Q1108</f>
        <v>0</v>
      </c>
      <c r="R904">
        <f>'23년(세부_실적)'!R1108</f>
        <v>0</v>
      </c>
    </row>
    <row r="905" spans="2:18">
      <c r="B905">
        <f>'23년(세부_실적)'!B1109</f>
        <v>0</v>
      </c>
      <c r="C905">
        <f>'23년(세부_실적)'!C1109</f>
        <v>0</v>
      </c>
      <c r="D905">
        <f>'23년(세부_실적)'!D1109</f>
        <v>0</v>
      </c>
      <c r="E905">
        <f>'23년(세부_실적)'!E1109</f>
        <v>0</v>
      </c>
      <c r="F905">
        <f>'23년(세부_실적)'!F1109</f>
        <v>0</v>
      </c>
      <c r="G905">
        <f>'23년(세부_실적)'!G1109</f>
        <v>0</v>
      </c>
      <c r="H905">
        <f>'23년(세부_실적)'!H1109</f>
        <v>0</v>
      </c>
      <c r="I905">
        <f>'23년(세부_실적)'!I1109</f>
        <v>0</v>
      </c>
      <c r="J905">
        <f>'23년(세부_실적)'!J1109</f>
        <v>0</v>
      </c>
      <c r="K905">
        <f>'23년(세부_실적)'!K1109</f>
        <v>0</v>
      </c>
      <c r="L905">
        <f>'23년(세부_실적)'!L1109</f>
        <v>0</v>
      </c>
      <c r="M905">
        <f>'23년(세부_실적)'!M1109</f>
        <v>0</v>
      </c>
      <c r="N905">
        <f>'23년(세부_실적)'!N1109</f>
        <v>0</v>
      </c>
      <c r="O905">
        <f>'23년(세부_실적)'!O1109</f>
        <v>0</v>
      </c>
      <c r="P905">
        <f>'23년(세부_실적)'!P1109</f>
        <v>0</v>
      </c>
      <c r="Q905">
        <f>'23년(세부_실적)'!Q1109</f>
        <v>0</v>
      </c>
      <c r="R905">
        <f>'23년(세부_실적)'!R1109</f>
        <v>0</v>
      </c>
    </row>
    <row r="906" spans="2:18">
      <c r="B906">
        <f>'23년(세부_실적)'!B1110</f>
        <v>0</v>
      </c>
      <c r="C906">
        <f>'23년(세부_실적)'!C1110</f>
        <v>0</v>
      </c>
      <c r="D906">
        <f>'23년(세부_실적)'!D1110</f>
        <v>0</v>
      </c>
      <c r="E906">
        <f>'23년(세부_실적)'!E1110</f>
        <v>0</v>
      </c>
      <c r="F906">
        <f>'23년(세부_실적)'!F1110</f>
        <v>0</v>
      </c>
      <c r="G906">
        <f>'23년(세부_실적)'!G1110</f>
        <v>0</v>
      </c>
      <c r="H906">
        <f>'23년(세부_실적)'!H1110</f>
        <v>0</v>
      </c>
      <c r="I906">
        <f>'23년(세부_실적)'!I1110</f>
        <v>0</v>
      </c>
      <c r="J906">
        <f>'23년(세부_실적)'!J1110</f>
        <v>1000000</v>
      </c>
      <c r="K906">
        <f>'23년(세부_실적)'!K1110</f>
        <v>0</v>
      </c>
      <c r="L906">
        <f>'23년(세부_실적)'!L1110</f>
        <v>0</v>
      </c>
      <c r="M906">
        <f>'23년(세부_실적)'!M1110</f>
        <v>0</v>
      </c>
      <c r="N906">
        <f>'23년(세부_실적)'!N1110</f>
        <v>0</v>
      </c>
      <c r="O906">
        <f>'23년(세부_실적)'!O1110</f>
        <v>0</v>
      </c>
      <c r="P906">
        <f>'23년(세부_실적)'!P1110</f>
        <v>0</v>
      </c>
      <c r="Q906">
        <f>'23년(세부_실적)'!Q1110</f>
        <v>0</v>
      </c>
      <c r="R906">
        <f>'23년(세부_실적)'!R1110</f>
        <v>0</v>
      </c>
    </row>
    <row r="907" spans="2:18">
      <c r="B907">
        <f>'23년(세부_실적)'!B1111</f>
        <v>0</v>
      </c>
      <c r="C907">
        <f>'23년(세부_실적)'!C1111</f>
        <v>0</v>
      </c>
      <c r="D907">
        <f>'23년(세부_실적)'!D1111</f>
        <v>0</v>
      </c>
      <c r="E907">
        <f>'23년(세부_실적)'!E1111</f>
        <v>0</v>
      </c>
      <c r="F907">
        <f>'23년(세부_실적)'!F1111</f>
        <v>0</v>
      </c>
      <c r="G907">
        <f>'23년(세부_실적)'!G1111</f>
        <v>0</v>
      </c>
      <c r="H907">
        <f>'23년(세부_실적)'!H1111</f>
        <v>0</v>
      </c>
      <c r="I907">
        <f>'23년(세부_실적)'!I1111</f>
        <v>0</v>
      </c>
      <c r="J907">
        <f>'23년(세부_실적)'!J1111</f>
        <v>0</v>
      </c>
      <c r="K907">
        <f>'23년(세부_실적)'!K1111</f>
        <v>0</v>
      </c>
      <c r="L907">
        <f>'23년(세부_실적)'!L1111</f>
        <v>0</v>
      </c>
      <c r="M907">
        <f>'23년(세부_실적)'!M1111</f>
        <v>0</v>
      </c>
      <c r="N907">
        <f>'23년(세부_실적)'!N1111</f>
        <v>0</v>
      </c>
      <c r="O907">
        <f>'23년(세부_실적)'!O1111</f>
        <v>0</v>
      </c>
      <c r="P907">
        <f>'23년(세부_실적)'!P1111</f>
        <v>0</v>
      </c>
      <c r="Q907">
        <f>'23년(세부_실적)'!Q1111</f>
        <v>0</v>
      </c>
      <c r="R907">
        <f>'23년(세부_실적)'!R1111</f>
        <v>0</v>
      </c>
    </row>
    <row r="908" spans="2:18">
      <c r="B908">
        <f>'23년(세부_실적)'!B1112</f>
        <v>0</v>
      </c>
      <c r="C908">
        <f>'23년(세부_실적)'!C1112</f>
        <v>0</v>
      </c>
      <c r="D908">
        <f>'23년(세부_실적)'!D1112</f>
        <v>0</v>
      </c>
      <c r="E908">
        <f>'23년(세부_실적)'!E1112</f>
        <v>0</v>
      </c>
      <c r="F908">
        <f>'23년(세부_실적)'!F1112</f>
        <v>0</v>
      </c>
      <c r="G908">
        <f>'23년(세부_실적)'!G1112</f>
        <v>0</v>
      </c>
      <c r="H908">
        <f>'23년(세부_실적)'!H1112</f>
        <v>0</v>
      </c>
      <c r="I908">
        <f>'23년(세부_실적)'!I1112</f>
        <v>0</v>
      </c>
      <c r="J908">
        <f>'23년(세부_실적)'!J1112</f>
        <v>0</v>
      </c>
      <c r="K908">
        <f>'23년(세부_실적)'!K1112</f>
        <v>0</v>
      </c>
      <c r="L908">
        <f>'23년(세부_실적)'!L1112</f>
        <v>0</v>
      </c>
      <c r="M908">
        <f>'23년(세부_실적)'!M1112</f>
        <v>0</v>
      </c>
      <c r="N908">
        <f>'23년(세부_실적)'!N1112</f>
        <v>0</v>
      </c>
      <c r="O908">
        <f>'23년(세부_실적)'!O1112</f>
        <v>0</v>
      </c>
      <c r="P908">
        <f>'23년(세부_실적)'!P1112</f>
        <v>0</v>
      </c>
      <c r="Q908">
        <f>'23년(세부_실적)'!Q1112</f>
        <v>0</v>
      </c>
      <c r="R908">
        <f>'23년(세부_실적)'!R1112</f>
        <v>0</v>
      </c>
    </row>
    <row r="909" spans="2:18">
      <c r="B909">
        <f>'23년(세부_실적)'!B1113</f>
        <v>0</v>
      </c>
      <c r="C909">
        <f>'23년(세부_실적)'!C1113</f>
        <v>0</v>
      </c>
      <c r="D909">
        <f>'23년(세부_실적)'!D1113</f>
        <v>0</v>
      </c>
      <c r="E909">
        <f>'23년(세부_실적)'!E1113</f>
        <v>0</v>
      </c>
      <c r="F909">
        <f>'23년(세부_실적)'!F1113</f>
        <v>0</v>
      </c>
      <c r="G909">
        <f>'23년(세부_실적)'!G1113</f>
        <v>0</v>
      </c>
      <c r="H909">
        <f>'23년(세부_실적)'!H1113</f>
        <v>0</v>
      </c>
      <c r="I909">
        <f>'23년(세부_실적)'!I1113</f>
        <v>0</v>
      </c>
      <c r="J909">
        <f>'23년(세부_실적)'!J1113</f>
        <v>0</v>
      </c>
      <c r="K909">
        <f>'23년(세부_실적)'!K1113</f>
        <v>0</v>
      </c>
      <c r="L909">
        <f>'23년(세부_실적)'!L1113</f>
        <v>0</v>
      </c>
      <c r="M909">
        <f>'23년(세부_실적)'!M1113</f>
        <v>0</v>
      </c>
      <c r="N909">
        <f>'23년(세부_실적)'!N1113</f>
        <v>0</v>
      </c>
      <c r="O909">
        <f>'23년(세부_실적)'!O1113</f>
        <v>0</v>
      </c>
      <c r="P909">
        <f>'23년(세부_실적)'!P1113</f>
        <v>0</v>
      </c>
      <c r="Q909">
        <f>'23년(세부_실적)'!Q1113</f>
        <v>0</v>
      </c>
      <c r="R909" t="e">
        <f>'23년(세부_실적)'!R1113</f>
        <v>#REF!</v>
      </c>
    </row>
    <row r="910" spans="2:18">
      <c r="B910">
        <f>'23년(세부_실적)'!B1114</f>
        <v>0</v>
      </c>
      <c r="C910">
        <f>'23년(세부_실적)'!C1114</f>
        <v>0</v>
      </c>
      <c r="D910" t="str">
        <f>'23년(세부_실적)'!D1114</f>
        <v>구분</v>
      </c>
      <c r="E910">
        <f>'23년(세부_실적)'!E1114</f>
        <v>0</v>
      </c>
      <c r="F910">
        <f>'23년(세부_실적)'!F1114</f>
        <v>0</v>
      </c>
      <c r="G910">
        <f>'23년(세부_실적)'!G1114</f>
        <v>0</v>
      </c>
      <c r="H910">
        <f>'23년(세부_실적)'!H1114</f>
        <v>0</v>
      </c>
      <c r="I910">
        <f>'23년(세부_실적)'!I1114</f>
        <v>0</v>
      </c>
      <c r="J910">
        <f>'23년(세부_실적)'!J1114</f>
        <v>0</v>
      </c>
      <c r="K910">
        <f>'23년(세부_실적)'!K1114</f>
        <v>0</v>
      </c>
      <c r="L910">
        <f>'23년(세부_실적)'!L1114</f>
        <v>0</v>
      </c>
      <c r="M910">
        <f>'23년(세부_실적)'!M1114</f>
        <v>0</v>
      </c>
      <c r="N910">
        <f>'23년(세부_실적)'!N1114</f>
        <v>0</v>
      </c>
      <c r="O910">
        <f>'23년(세부_실적)'!O1114</f>
        <v>0</v>
      </c>
      <c r="P910">
        <f>'23년(세부_실적)'!P1114</f>
        <v>0</v>
      </c>
      <c r="Q910" t="str">
        <f>'23년(세부_실적)'!Q1114</f>
        <v>년계</v>
      </c>
      <c r="R910">
        <f>'23년(세부_실적)'!R1114</f>
        <v>0</v>
      </c>
    </row>
    <row r="911" spans="2:18">
      <c r="B911">
        <f>'23년(세부_실적)'!B1115</f>
        <v>0</v>
      </c>
      <c r="C911">
        <f>'23년(세부_실적)'!C1115</f>
        <v>0</v>
      </c>
      <c r="D911">
        <f>'23년(세부_실적)'!D1115</f>
        <v>0</v>
      </c>
      <c r="E911" t="str">
        <f>'23년(세부_실적)'!E1115</f>
        <v>합 계</v>
      </c>
      <c r="F911">
        <f>'23년(세부_실적)'!F1115</f>
        <v>0</v>
      </c>
      <c r="G911">
        <f>'23년(세부_실적)'!G1115</f>
        <v>0</v>
      </c>
      <c r="H911">
        <f>'23년(세부_실적)'!H1115</f>
        <v>0</v>
      </c>
      <c r="I911">
        <f>'23년(세부_실적)'!I1115</f>
        <v>0</v>
      </c>
      <c r="J911">
        <f>'23년(세부_실적)'!J1115</f>
        <v>0</v>
      </c>
      <c r="K911">
        <f>'23년(세부_실적)'!K1115</f>
        <v>0</v>
      </c>
      <c r="L911">
        <f>'23년(세부_실적)'!L1115</f>
        <v>0</v>
      </c>
      <c r="M911">
        <f>'23년(세부_실적)'!M1115</f>
        <v>0</v>
      </c>
      <c r="N911">
        <f>'23년(세부_실적)'!N1115</f>
        <v>0</v>
      </c>
      <c r="O911">
        <f>'23년(세부_실적)'!O1115</f>
        <v>0</v>
      </c>
      <c r="P911">
        <f>'23년(세부_실적)'!P1115</f>
        <v>0</v>
      </c>
      <c r="Q911" t="e">
        <f>'23년(세부_실적)'!Q1115</f>
        <v>#REF!</v>
      </c>
      <c r="R911">
        <f>'23년(세부_실적)'!R1115</f>
        <v>0</v>
      </c>
    </row>
    <row r="912" spans="2:18">
      <c r="B912">
        <f>'23년(세부_실적)'!B1116</f>
        <v>0</v>
      </c>
      <c r="C912">
        <f>'23년(세부_실적)'!C1116</f>
        <v>0</v>
      </c>
      <c r="D912" t="str">
        <f>'23년(세부_실적)'!D1116</f>
        <v>SEC VD</v>
      </c>
      <c r="E912" t="str">
        <f>'23년(세부_실적)'!E1116</f>
        <v>TV</v>
      </c>
      <c r="F912" t="str">
        <f>'23년(세부_실적)'!F1116</f>
        <v>PD-B'D</v>
      </c>
      <c r="G912">
        <f>'23년(세부_실적)'!G1116</f>
        <v>0</v>
      </c>
      <c r="H912">
        <f>'23년(세부_실적)'!H1116</f>
        <v>0</v>
      </c>
      <c r="I912">
        <f>'23년(세부_실적)'!I1116</f>
        <v>0</v>
      </c>
      <c r="J912">
        <f>'23년(세부_실적)'!J1116</f>
        <v>0</v>
      </c>
      <c r="K912">
        <f>'23년(세부_실적)'!K1116</f>
        <v>0</v>
      </c>
      <c r="L912">
        <f>'23년(세부_실적)'!L1116</f>
        <v>0</v>
      </c>
      <c r="M912">
        <f>'23년(세부_실적)'!M1116</f>
        <v>0</v>
      </c>
      <c r="N912">
        <f>'23년(세부_실적)'!N1116</f>
        <v>0</v>
      </c>
      <c r="O912">
        <f>'23년(세부_실적)'!O1116</f>
        <v>0</v>
      </c>
      <c r="P912">
        <f>'23년(세부_실적)'!P1116</f>
        <v>0</v>
      </c>
      <c r="Q912">
        <f>'23년(세부_실적)'!Q1116</f>
        <v>288.66899999999998</v>
      </c>
      <c r="R912">
        <f>'23년(세부_실적)'!R1116</f>
        <v>2670.7987647985001</v>
      </c>
    </row>
    <row r="913" spans="2:18">
      <c r="B913">
        <f>'23년(세부_실적)'!B1117</f>
        <v>0</v>
      </c>
      <c r="C913">
        <f>'23년(세부_실적)'!C1117</f>
        <v>0</v>
      </c>
      <c r="D913">
        <f>'23년(세부_실적)'!D1117</f>
        <v>0</v>
      </c>
      <c r="E913">
        <f>'23년(세부_실적)'!E1117</f>
        <v>0</v>
      </c>
      <c r="F913" t="str">
        <f>'23년(세부_실적)'!F1117</f>
        <v>SMPS</v>
      </c>
      <c r="G913">
        <f>'23년(세부_실적)'!G1117</f>
        <v>0</v>
      </c>
      <c r="H913">
        <f>'23년(세부_실적)'!H1117</f>
        <v>0</v>
      </c>
      <c r="I913">
        <f>'23년(세부_실적)'!I1117</f>
        <v>0</v>
      </c>
      <c r="J913">
        <f>'23년(세부_실적)'!J1117</f>
        <v>0</v>
      </c>
      <c r="K913">
        <f>'23년(세부_실적)'!K1117</f>
        <v>0</v>
      </c>
      <c r="L913">
        <f>'23년(세부_실적)'!L1117</f>
        <v>0</v>
      </c>
      <c r="M913">
        <f>'23년(세부_실적)'!M1117</f>
        <v>0</v>
      </c>
      <c r="N913">
        <f>'23년(세부_실적)'!N1117</f>
        <v>0</v>
      </c>
      <c r="O913">
        <f>'23년(세부_실적)'!O1117</f>
        <v>0</v>
      </c>
      <c r="P913">
        <f>'23년(세부_실적)'!P1117</f>
        <v>0</v>
      </c>
      <c r="Q913">
        <f>'23년(세부_실적)'!Q1117</f>
        <v>864.35900000000004</v>
      </c>
      <c r="R913">
        <f>'23년(세부_실적)'!R1117</f>
        <v>23778.0026013151</v>
      </c>
    </row>
    <row r="914" spans="2:18">
      <c r="B914">
        <f>'23년(세부_실적)'!B1118</f>
        <v>0</v>
      </c>
      <c r="C914">
        <f>'23년(세부_실적)'!C1118</f>
        <v>0</v>
      </c>
      <c r="D914">
        <f>'23년(세부_실적)'!D1118</f>
        <v>0</v>
      </c>
      <c r="E914">
        <f>'23년(세부_실적)'!E1118</f>
        <v>0</v>
      </c>
      <c r="F914" t="str">
        <f>'23년(세부_실적)'!F1118</f>
        <v>계</v>
      </c>
      <c r="G914">
        <f>'23년(세부_실적)'!G1118</f>
        <v>0</v>
      </c>
      <c r="H914">
        <f>'23년(세부_실적)'!H1118</f>
        <v>0</v>
      </c>
      <c r="I914">
        <f>'23년(세부_실적)'!I1118</f>
        <v>0</v>
      </c>
      <c r="J914">
        <f>'23년(세부_실적)'!J1118</f>
        <v>0</v>
      </c>
      <c r="K914">
        <f>'23년(세부_실적)'!K1118</f>
        <v>0</v>
      </c>
      <c r="L914">
        <f>'23년(세부_실적)'!L1118</f>
        <v>0</v>
      </c>
      <c r="M914">
        <f>'23년(세부_실적)'!M1118</f>
        <v>0</v>
      </c>
      <c r="N914">
        <f>'23년(세부_실적)'!N1118</f>
        <v>0</v>
      </c>
      <c r="O914">
        <f>'23년(세부_실적)'!O1118</f>
        <v>0</v>
      </c>
      <c r="P914">
        <f>'23년(세부_실적)'!P1118</f>
        <v>0</v>
      </c>
      <c r="Q914">
        <f>'23년(세부_실적)'!Q1118</f>
        <v>1153.028</v>
      </c>
      <c r="R914">
        <f>'23년(세부_실적)'!R1118</f>
        <v>26448.801366113599</v>
      </c>
    </row>
    <row r="915" spans="2:18">
      <c r="B915">
        <f>'23년(세부_실적)'!B1119</f>
        <v>0</v>
      </c>
      <c r="C915">
        <f>'23년(세부_실적)'!C1119</f>
        <v>0</v>
      </c>
      <c r="D915">
        <f>'23년(세부_실적)'!D1119</f>
        <v>0</v>
      </c>
      <c r="E915" t="str">
        <f>'23년(세부_실적)'!E1119</f>
        <v>MNT</v>
      </c>
      <c r="F915" t="str">
        <f>'23년(세부_실적)'!F1119</f>
        <v>SMPS</v>
      </c>
      <c r="G915">
        <f>'23년(세부_실적)'!G1119</f>
        <v>0</v>
      </c>
      <c r="H915">
        <f>'23년(세부_실적)'!H1119</f>
        <v>0</v>
      </c>
      <c r="I915">
        <f>'23년(세부_실적)'!I1119</f>
        <v>0</v>
      </c>
      <c r="J915">
        <f>'23년(세부_실적)'!J1119</f>
        <v>0</v>
      </c>
      <c r="K915">
        <f>'23년(세부_실적)'!K1119</f>
        <v>0</v>
      </c>
      <c r="L915">
        <f>'23년(세부_실적)'!L1119</f>
        <v>0</v>
      </c>
      <c r="M915">
        <f>'23년(세부_실적)'!M1119</f>
        <v>0</v>
      </c>
      <c r="N915">
        <f>'23년(세부_실적)'!N1119</f>
        <v>0</v>
      </c>
      <c r="O915">
        <f>'23년(세부_실적)'!O1119</f>
        <v>0</v>
      </c>
      <c r="P915">
        <f>'23년(세부_실적)'!P1119</f>
        <v>0</v>
      </c>
      <c r="Q915">
        <f>'23년(세부_실적)'!Q1119</f>
        <v>1377.9130000000002</v>
      </c>
      <c r="R915">
        <f>'23년(세부_실적)'!R1119</f>
        <v>7914.5906146282996</v>
      </c>
    </row>
    <row r="916" spans="2:18">
      <c r="B916">
        <f>'23년(세부_실적)'!B1120</f>
        <v>0</v>
      </c>
      <c r="C916">
        <f>'23년(세부_실적)'!C1120</f>
        <v>0</v>
      </c>
      <c r="D916">
        <f>'23년(세부_실적)'!D1120</f>
        <v>0</v>
      </c>
      <c r="E916">
        <f>'23년(세부_실적)'!E1120</f>
        <v>0</v>
      </c>
      <c r="F916" t="str">
        <f>'23년(세부_실적)'!F1120</f>
        <v>Adapt</v>
      </c>
      <c r="G916">
        <f>'23년(세부_실적)'!G1120</f>
        <v>0</v>
      </c>
      <c r="H916">
        <f>'23년(세부_실적)'!H1120</f>
        <v>0</v>
      </c>
      <c r="I916">
        <f>'23년(세부_실적)'!I1120</f>
        <v>0</v>
      </c>
      <c r="J916">
        <f>'23년(세부_실적)'!J1120</f>
        <v>0</v>
      </c>
      <c r="K916">
        <f>'23년(세부_실적)'!K1120</f>
        <v>0</v>
      </c>
      <c r="L916">
        <f>'23년(세부_실적)'!L1120</f>
        <v>0</v>
      </c>
      <c r="M916">
        <f>'23년(세부_실적)'!M1120</f>
        <v>0</v>
      </c>
      <c r="N916">
        <f>'23년(세부_실적)'!N1120</f>
        <v>0</v>
      </c>
      <c r="O916">
        <f>'23년(세부_실적)'!O1120</f>
        <v>0</v>
      </c>
      <c r="P916">
        <f>'23년(세부_실적)'!P1120</f>
        <v>0</v>
      </c>
      <c r="Q916" t="e">
        <f>'23년(세부_실적)'!Q1120</f>
        <v>#REF!</v>
      </c>
      <c r="R916" t="e">
        <f>'23년(세부_실적)'!R1120</f>
        <v>#REF!</v>
      </c>
    </row>
    <row r="917" spans="2:18">
      <c r="B917">
        <f>'23년(세부_실적)'!B1121</f>
        <v>0</v>
      </c>
      <c r="C917">
        <f>'23년(세부_실적)'!C1121</f>
        <v>0</v>
      </c>
      <c r="D917">
        <f>'23년(세부_실적)'!D1121</f>
        <v>0</v>
      </c>
      <c r="E917">
        <f>'23년(세부_실적)'!E1121</f>
        <v>0</v>
      </c>
      <c r="F917" t="str">
        <f>'23년(세부_실적)'!F1121</f>
        <v>계</v>
      </c>
      <c r="G917">
        <f>'23년(세부_실적)'!G1121</f>
        <v>0</v>
      </c>
      <c r="H917">
        <f>'23년(세부_실적)'!H1121</f>
        <v>0</v>
      </c>
      <c r="I917">
        <f>'23년(세부_실적)'!I1121</f>
        <v>0</v>
      </c>
      <c r="J917">
        <f>'23년(세부_실적)'!J1121</f>
        <v>0</v>
      </c>
      <c r="K917">
        <f>'23년(세부_실적)'!K1121</f>
        <v>0</v>
      </c>
      <c r="L917">
        <f>'23년(세부_실적)'!L1121</f>
        <v>0</v>
      </c>
      <c r="M917">
        <f>'23년(세부_실적)'!M1121</f>
        <v>0</v>
      </c>
      <c r="N917">
        <f>'23년(세부_실적)'!N1121</f>
        <v>0</v>
      </c>
      <c r="O917">
        <f>'23년(세부_실적)'!O1121</f>
        <v>0</v>
      </c>
      <c r="P917">
        <f>'23년(세부_실적)'!P1121</f>
        <v>0</v>
      </c>
      <c r="Q917" t="e">
        <f>'23년(세부_실적)'!Q1121</f>
        <v>#REF!</v>
      </c>
      <c r="R917" t="e">
        <f>'23년(세부_실적)'!R1121</f>
        <v>#REF!</v>
      </c>
    </row>
    <row r="918" spans="2:18">
      <c r="B918">
        <f>'23년(세부_실적)'!B1122</f>
        <v>0</v>
      </c>
      <c r="C918">
        <f>'23년(세부_실적)'!C1122</f>
        <v>0</v>
      </c>
      <c r="D918">
        <f>'23년(세부_실적)'!D1122</f>
        <v>0</v>
      </c>
      <c r="E918" t="str">
        <f>'23년(세부_실적)'!E1122</f>
        <v>AV</v>
      </c>
      <c r="F918" t="str">
        <f>'23년(세부_실적)'!F1122</f>
        <v>SMPS</v>
      </c>
      <c r="G918">
        <f>'23년(세부_실적)'!G1122</f>
        <v>0</v>
      </c>
      <c r="H918">
        <f>'23년(세부_실적)'!H1122</f>
        <v>0</v>
      </c>
      <c r="I918">
        <f>'23년(세부_실적)'!I1122</f>
        <v>0</v>
      </c>
      <c r="J918">
        <f>'23년(세부_실적)'!J1122</f>
        <v>0</v>
      </c>
      <c r="K918">
        <f>'23년(세부_실적)'!K1122</f>
        <v>0</v>
      </c>
      <c r="L918">
        <f>'23년(세부_실적)'!L1122</f>
        <v>0</v>
      </c>
      <c r="M918">
        <f>'23년(세부_실적)'!M1122</f>
        <v>0</v>
      </c>
      <c r="N918">
        <f>'23년(세부_실적)'!N1122</f>
        <v>0</v>
      </c>
      <c r="O918">
        <f>'23년(세부_실적)'!O1122</f>
        <v>0</v>
      </c>
      <c r="P918">
        <f>'23년(세부_실적)'!P1122</f>
        <v>0</v>
      </c>
      <c r="Q918" t="e">
        <f>'23년(세부_실적)'!Q1122</f>
        <v>#REF!</v>
      </c>
      <c r="R918" t="e">
        <f>'23년(세부_실적)'!R1122</f>
        <v>#REF!</v>
      </c>
    </row>
    <row r="919" spans="2:18">
      <c r="B919">
        <f>'23년(세부_실적)'!B1123</f>
        <v>0</v>
      </c>
      <c r="C919">
        <f>'23년(세부_실적)'!C1123</f>
        <v>0</v>
      </c>
      <c r="D919">
        <f>'23년(세부_실적)'!D1123</f>
        <v>0</v>
      </c>
      <c r="E919">
        <f>'23년(세부_실적)'!E1123</f>
        <v>0</v>
      </c>
      <c r="F919" t="str">
        <f>'23년(세부_실적)'!F1123</f>
        <v>Adapt</v>
      </c>
      <c r="G919">
        <f>'23년(세부_실적)'!G1123</f>
        <v>0</v>
      </c>
      <c r="H919">
        <f>'23년(세부_실적)'!H1123</f>
        <v>0</v>
      </c>
      <c r="I919">
        <f>'23년(세부_실적)'!I1123</f>
        <v>0</v>
      </c>
      <c r="J919">
        <f>'23년(세부_실적)'!J1123</f>
        <v>0</v>
      </c>
      <c r="K919">
        <f>'23년(세부_실적)'!K1123</f>
        <v>0</v>
      </c>
      <c r="L919">
        <f>'23년(세부_실적)'!L1123</f>
        <v>0</v>
      </c>
      <c r="M919">
        <f>'23년(세부_실적)'!M1123</f>
        <v>0</v>
      </c>
      <c r="N919">
        <f>'23년(세부_실적)'!N1123</f>
        <v>0</v>
      </c>
      <c r="O919">
        <f>'23년(세부_실적)'!O1123</f>
        <v>0</v>
      </c>
      <c r="P919">
        <f>'23년(세부_실적)'!P1123</f>
        <v>0</v>
      </c>
      <c r="Q919" t="e">
        <f>'23년(세부_실적)'!Q1123</f>
        <v>#REF!</v>
      </c>
      <c r="R919" t="e">
        <f>'23년(세부_실적)'!R1123</f>
        <v>#REF!</v>
      </c>
    </row>
    <row r="920" spans="2:18">
      <c r="B920">
        <f>'23년(세부_실적)'!B1124</f>
        <v>0</v>
      </c>
      <c r="C920">
        <f>'23년(세부_실적)'!C1124</f>
        <v>0</v>
      </c>
      <c r="D920">
        <f>'23년(세부_실적)'!D1124</f>
        <v>0</v>
      </c>
      <c r="E920">
        <f>'23년(세부_실적)'!E1124</f>
        <v>0</v>
      </c>
      <c r="F920" t="str">
        <f>'23년(세부_실적)'!F1124</f>
        <v>계</v>
      </c>
      <c r="G920">
        <f>'23년(세부_실적)'!G1124</f>
        <v>0</v>
      </c>
      <c r="H920">
        <f>'23년(세부_실적)'!H1124</f>
        <v>0</v>
      </c>
      <c r="I920">
        <f>'23년(세부_실적)'!I1124</f>
        <v>0</v>
      </c>
      <c r="J920">
        <f>'23년(세부_실적)'!J1124</f>
        <v>0</v>
      </c>
      <c r="K920">
        <f>'23년(세부_실적)'!K1124</f>
        <v>0</v>
      </c>
      <c r="L920">
        <f>'23년(세부_실적)'!L1124</f>
        <v>0</v>
      </c>
      <c r="M920">
        <f>'23년(세부_실적)'!M1124</f>
        <v>0</v>
      </c>
      <c r="N920">
        <f>'23년(세부_실적)'!N1124</f>
        <v>0</v>
      </c>
      <c r="O920">
        <f>'23년(세부_실적)'!O1124</f>
        <v>0</v>
      </c>
      <c r="P920">
        <f>'23년(세부_실적)'!P1124</f>
        <v>0</v>
      </c>
      <c r="Q920" t="e">
        <f>'23년(세부_실적)'!Q1124</f>
        <v>#REF!</v>
      </c>
      <c r="R920" t="e">
        <f>'23년(세부_실적)'!R1124</f>
        <v>#REF!</v>
      </c>
    </row>
    <row r="921" spans="2:18">
      <c r="B921">
        <f>'23년(세부_실적)'!B1125</f>
        <v>0</v>
      </c>
      <c r="C921">
        <f>'23년(세부_실적)'!C1125</f>
        <v>0</v>
      </c>
      <c r="D921">
        <f>'23년(세부_실적)'!D1125</f>
        <v>0</v>
      </c>
      <c r="E921" t="str">
        <f>'23년(세부_실적)'!E1125</f>
        <v>STB</v>
      </c>
      <c r="F921" t="str">
        <f>'23년(세부_실적)'!F1125</f>
        <v>Adapt</v>
      </c>
      <c r="G921">
        <f>'23년(세부_실적)'!G1125</f>
        <v>0</v>
      </c>
      <c r="H921">
        <f>'23년(세부_실적)'!H1125</f>
        <v>0</v>
      </c>
      <c r="I921">
        <f>'23년(세부_실적)'!I1125</f>
        <v>0</v>
      </c>
      <c r="J921">
        <f>'23년(세부_실적)'!J1125</f>
        <v>0</v>
      </c>
      <c r="K921">
        <f>'23년(세부_실적)'!K1125</f>
        <v>0</v>
      </c>
      <c r="L921">
        <f>'23년(세부_실적)'!L1125</f>
        <v>0</v>
      </c>
      <c r="M921">
        <f>'23년(세부_실적)'!M1125</f>
        <v>0</v>
      </c>
      <c r="N921">
        <f>'23년(세부_실적)'!N1125</f>
        <v>0</v>
      </c>
      <c r="O921">
        <f>'23년(세부_실적)'!O1125</f>
        <v>0</v>
      </c>
      <c r="P921">
        <f>'23년(세부_실적)'!P1125</f>
        <v>0</v>
      </c>
      <c r="Q921">
        <f>'23년(세부_실적)'!Q1125</f>
        <v>1.008</v>
      </c>
      <c r="R921">
        <f>'23년(세부_실적)'!R1125</f>
        <v>7.6594986719999998</v>
      </c>
    </row>
    <row r="922" spans="2:18">
      <c r="B922">
        <f>'23년(세부_실적)'!B1126</f>
        <v>0</v>
      </c>
      <c r="C922">
        <f>'23년(세부_실적)'!C1126</f>
        <v>0</v>
      </c>
      <c r="D922">
        <f>'23년(세부_실적)'!D1126</f>
        <v>0</v>
      </c>
      <c r="E922" t="str">
        <f>'23년(세부_실적)'!E1126</f>
        <v>거래선계</v>
      </c>
      <c r="F922">
        <f>'23년(세부_실적)'!F1126</f>
        <v>0</v>
      </c>
      <c r="G922">
        <f>'23년(세부_실적)'!G1126</f>
        <v>0</v>
      </c>
      <c r="H922">
        <f>'23년(세부_실적)'!H1126</f>
        <v>0</v>
      </c>
      <c r="I922">
        <f>'23년(세부_실적)'!I1126</f>
        <v>0</v>
      </c>
      <c r="J922">
        <f>'23년(세부_실적)'!J1126</f>
        <v>0</v>
      </c>
      <c r="K922">
        <f>'23년(세부_실적)'!K1126</f>
        <v>0</v>
      </c>
      <c r="L922">
        <f>'23년(세부_실적)'!L1126</f>
        <v>0</v>
      </c>
      <c r="M922">
        <f>'23년(세부_실적)'!M1126</f>
        <v>0</v>
      </c>
      <c r="N922">
        <f>'23년(세부_실적)'!N1126</f>
        <v>0</v>
      </c>
      <c r="O922">
        <f>'23년(세부_실적)'!O1126</f>
        <v>0</v>
      </c>
      <c r="P922">
        <f>'23년(세부_실적)'!P1126</f>
        <v>0</v>
      </c>
      <c r="Q922" t="e">
        <f>'23년(세부_실적)'!Q1126</f>
        <v>#REF!</v>
      </c>
      <c r="R922" t="e">
        <f>'23년(세부_실적)'!R1126</f>
        <v>#REF!</v>
      </c>
    </row>
    <row r="923" spans="2:18">
      <c r="B923">
        <f>'23년(세부_실적)'!B1127</f>
        <v>0</v>
      </c>
      <c r="C923">
        <f>'23년(세부_실적)'!C1127</f>
        <v>0</v>
      </c>
      <c r="D923" t="str">
        <f>'23년(세부_실적)'!D1127</f>
        <v>SEC 가전</v>
      </c>
      <c r="E923" t="str">
        <f>'23년(세부_실적)'!E1127</f>
        <v>에어컨외</v>
      </c>
      <c r="F923" t="str">
        <f>'23년(세부_실적)'!F1127</f>
        <v>HVPS</v>
      </c>
      <c r="G923">
        <f>'23년(세부_실적)'!G1127</f>
        <v>0</v>
      </c>
      <c r="H923">
        <f>'23년(세부_실적)'!H1127</f>
        <v>0</v>
      </c>
      <c r="I923">
        <f>'23년(세부_실적)'!I1127</f>
        <v>0</v>
      </c>
      <c r="J923">
        <f>'23년(세부_실적)'!J1127</f>
        <v>0</v>
      </c>
      <c r="K923">
        <f>'23년(세부_실적)'!K1127</f>
        <v>0</v>
      </c>
      <c r="L923">
        <f>'23년(세부_실적)'!L1127</f>
        <v>0</v>
      </c>
      <c r="M923">
        <f>'23년(세부_실적)'!M1127</f>
        <v>0</v>
      </c>
      <c r="N923">
        <f>'23년(세부_실적)'!N1127</f>
        <v>0</v>
      </c>
      <c r="O923">
        <f>'23년(세부_실적)'!O1127</f>
        <v>0</v>
      </c>
      <c r="P923">
        <f>'23년(세부_실적)'!P1127</f>
        <v>0</v>
      </c>
      <c r="Q923">
        <f>'23년(세부_실적)'!Q1127</f>
        <v>385.09599999999995</v>
      </c>
      <c r="R923">
        <f>'23년(세부_실적)'!R1127</f>
        <v>2380.9172799999997</v>
      </c>
    </row>
    <row r="924" spans="2:18">
      <c r="B924">
        <f>'23년(세부_실적)'!B1128</f>
        <v>0</v>
      </c>
      <c r="C924">
        <f>'23년(세부_실적)'!C1128</f>
        <v>0</v>
      </c>
      <c r="D924">
        <f>'23년(세부_실적)'!D1128</f>
        <v>0</v>
      </c>
      <c r="E924" t="str">
        <f>'23년(세부_실적)'!E1128</f>
        <v>청정기외</v>
      </c>
      <c r="F924" t="str">
        <f>'23년(세부_실적)'!F1128</f>
        <v>Adapt</v>
      </c>
      <c r="G924">
        <f>'23년(세부_실적)'!G1128</f>
        <v>0</v>
      </c>
      <c r="H924">
        <f>'23년(세부_실적)'!H1128</f>
        <v>0</v>
      </c>
      <c r="I924">
        <f>'23년(세부_실적)'!I1128</f>
        <v>0</v>
      </c>
      <c r="J924">
        <f>'23년(세부_실적)'!J1128</f>
        <v>0</v>
      </c>
      <c r="K924">
        <f>'23년(세부_실적)'!K1128</f>
        <v>0</v>
      </c>
      <c r="L924">
        <f>'23년(세부_실적)'!L1128</f>
        <v>0</v>
      </c>
      <c r="M924">
        <f>'23년(세부_실적)'!M1128</f>
        <v>0</v>
      </c>
      <c r="N924">
        <f>'23년(세부_실적)'!N1128</f>
        <v>0</v>
      </c>
      <c r="O924">
        <f>'23년(세부_실적)'!O1128</f>
        <v>0</v>
      </c>
      <c r="P924">
        <f>'23년(세부_실적)'!P1128</f>
        <v>0</v>
      </c>
      <c r="Q924">
        <f>'23년(세부_실적)'!Q1128</f>
        <v>1091.9760000000001</v>
      </c>
      <c r="R924">
        <f>'23년(세부_실적)'!R1128</f>
        <v>8760.7722396814988</v>
      </c>
    </row>
    <row r="925" spans="2:18">
      <c r="B925">
        <f>'23년(세부_실적)'!B1129</f>
        <v>0</v>
      </c>
      <c r="C925">
        <f>'23년(세부_실적)'!C1129</f>
        <v>0</v>
      </c>
      <c r="D925">
        <f>'23년(세부_실적)'!D1129</f>
        <v>0</v>
      </c>
      <c r="E925" t="str">
        <f>'23년(세부_실적)'!E1129</f>
        <v>냉장고</v>
      </c>
      <c r="F925" t="str">
        <f>'23년(세부_실적)'!F1129</f>
        <v>SMPS</v>
      </c>
      <c r="G925">
        <f>'23년(세부_실적)'!G1129</f>
        <v>0</v>
      </c>
      <c r="H925">
        <f>'23년(세부_실적)'!H1129</f>
        <v>0</v>
      </c>
      <c r="I925">
        <f>'23년(세부_실적)'!I1129</f>
        <v>0</v>
      </c>
      <c r="J925">
        <f>'23년(세부_실적)'!J1129</f>
        <v>0</v>
      </c>
      <c r="K925">
        <f>'23년(세부_실적)'!K1129</f>
        <v>0</v>
      </c>
      <c r="L925">
        <f>'23년(세부_실적)'!L1129</f>
        <v>0</v>
      </c>
      <c r="M925">
        <f>'23년(세부_실적)'!M1129</f>
        <v>0</v>
      </c>
      <c r="N925">
        <f>'23년(세부_실적)'!N1129</f>
        <v>0</v>
      </c>
      <c r="O925">
        <f>'23년(세부_실적)'!O1129</f>
        <v>0</v>
      </c>
      <c r="P925">
        <f>'23년(세부_실적)'!P1129</f>
        <v>0</v>
      </c>
      <c r="Q925">
        <f>'23년(세부_실적)'!Q1129</f>
        <v>211.364</v>
      </c>
      <c r="R925">
        <f>'23년(세부_실적)'!R1129</f>
        <v>2560.667445</v>
      </c>
    </row>
    <row r="926" spans="2:18">
      <c r="B926">
        <f>'23년(세부_실적)'!B1130</f>
        <v>0</v>
      </c>
      <c r="C926">
        <f>'23년(세부_실적)'!C1130</f>
        <v>0</v>
      </c>
      <c r="D926">
        <f>'23년(세부_실적)'!D1130</f>
        <v>0</v>
      </c>
      <c r="E926" t="str">
        <f>'23년(세부_실적)'!E1130</f>
        <v>거래선계</v>
      </c>
      <c r="F926">
        <f>'23년(세부_실적)'!F1130</f>
        <v>0</v>
      </c>
      <c r="G926">
        <f>'23년(세부_실적)'!G1130</f>
        <v>0</v>
      </c>
      <c r="H926">
        <f>'23년(세부_실적)'!H1130</f>
        <v>0</v>
      </c>
      <c r="I926">
        <f>'23년(세부_실적)'!I1130</f>
        <v>0</v>
      </c>
      <c r="J926">
        <f>'23년(세부_실적)'!J1130</f>
        <v>0</v>
      </c>
      <c r="K926">
        <f>'23년(세부_실적)'!K1130</f>
        <v>0</v>
      </c>
      <c r="L926">
        <f>'23년(세부_실적)'!L1130</f>
        <v>0</v>
      </c>
      <c r="M926">
        <f>'23년(세부_실적)'!M1130</f>
        <v>0</v>
      </c>
      <c r="N926">
        <f>'23년(세부_실적)'!N1130</f>
        <v>0</v>
      </c>
      <c r="O926">
        <f>'23년(세부_실적)'!O1130</f>
        <v>0</v>
      </c>
      <c r="P926">
        <f>'23년(세부_실적)'!P1130</f>
        <v>0</v>
      </c>
      <c r="Q926">
        <f>'23년(세부_실적)'!Q1130</f>
        <v>1688.4360000000001</v>
      </c>
      <c r="R926">
        <f>'23년(세부_실적)'!R1130</f>
        <v>13702.356964681498</v>
      </c>
    </row>
    <row r="927" spans="2:18">
      <c r="B927">
        <f>'23년(세부_실적)'!B1131</f>
        <v>0</v>
      </c>
      <c r="C927">
        <f>'23년(세부_실적)'!C1131</f>
        <v>0</v>
      </c>
      <c r="D927" t="str">
        <f>'23년(세부_실적)'!D1131</f>
        <v>HP</v>
      </c>
      <c r="E927" t="str">
        <f>'23년(세부_실적)'!E1131</f>
        <v>Laser-Print</v>
      </c>
      <c r="F927" t="str">
        <f>'23년(세부_실적)'!F1131</f>
        <v>HVPS</v>
      </c>
      <c r="G927">
        <f>'23년(세부_실적)'!G1131</f>
        <v>0</v>
      </c>
      <c r="H927">
        <f>'23년(세부_실적)'!H1131</f>
        <v>0</v>
      </c>
      <c r="I927">
        <f>'23년(세부_실적)'!I1131</f>
        <v>0</v>
      </c>
      <c r="J927">
        <f>'23년(세부_실적)'!J1131</f>
        <v>0</v>
      </c>
      <c r="K927">
        <f>'23년(세부_실적)'!K1131</f>
        <v>0</v>
      </c>
      <c r="L927">
        <f>'23년(세부_실적)'!L1131</f>
        <v>0</v>
      </c>
      <c r="M927">
        <f>'23년(세부_실적)'!M1131</f>
        <v>0</v>
      </c>
      <c r="N927">
        <f>'23년(세부_실적)'!N1131</f>
        <v>0</v>
      </c>
      <c r="O927">
        <f>'23년(세부_실적)'!O1131</f>
        <v>0</v>
      </c>
      <c r="P927">
        <f>'23년(세부_실적)'!P1131</f>
        <v>0</v>
      </c>
      <c r="Q927">
        <f>'23년(세부_실적)'!Q1131</f>
        <v>90.600999999999971</v>
      </c>
      <c r="R927">
        <f>'23년(세부_실적)'!R1131</f>
        <v>1728.4622208611997</v>
      </c>
    </row>
    <row r="928" spans="2:18">
      <c r="B928">
        <f>'23년(세부_실적)'!B1132</f>
        <v>0</v>
      </c>
      <c r="C928">
        <f>'23년(세부_실적)'!C1132</f>
        <v>0</v>
      </c>
      <c r="D928">
        <f>'23년(세부_실적)'!D1132</f>
        <v>0</v>
      </c>
      <c r="E928">
        <f>'23년(세부_실적)'!E1132</f>
        <v>0</v>
      </c>
      <c r="F928" t="str">
        <f>'23년(세부_실적)'!F1132</f>
        <v>LVPS</v>
      </c>
      <c r="G928">
        <f>'23년(세부_실적)'!G1132</f>
        <v>0</v>
      </c>
      <c r="H928">
        <f>'23년(세부_실적)'!H1132</f>
        <v>0</v>
      </c>
      <c r="I928">
        <f>'23년(세부_실적)'!I1132</f>
        <v>0</v>
      </c>
      <c r="J928">
        <f>'23년(세부_실적)'!J1132</f>
        <v>0</v>
      </c>
      <c r="K928">
        <f>'23년(세부_실적)'!K1132</f>
        <v>0</v>
      </c>
      <c r="L928">
        <f>'23년(세부_실적)'!L1132</f>
        <v>0</v>
      </c>
      <c r="M928">
        <f>'23년(세부_실적)'!M1132</f>
        <v>0</v>
      </c>
      <c r="N928">
        <f>'23년(세부_실적)'!N1132</f>
        <v>0</v>
      </c>
      <c r="O928">
        <f>'23년(세부_실적)'!O1132</f>
        <v>0</v>
      </c>
      <c r="P928">
        <f>'23년(세부_실적)'!P1132</f>
        <v>0</v>
      </c>
      <c r="Q928">
        <f>'23년(세부_실적)'!Q1132</f>
        <v>299.94699999999995</v>
      </c>
      <c r="R928">
        <f>'23년(세부_실적)'!R1132</f>
        <v>3505.9756805854008</v>
      </c>
    </row>
    <row r="929" spans="2:18">
      <c r="B929">
        <f>'23년(세부_실적)'!B1133</f>
        <v>0</v>
      </c>
      <c r="C929">
        <f>'23년(세부_실적)'!C1133</f>
        <v>0</v>
      </c>
      <c r="D929">
        <f>'23년(세부_실적)'!D1133</f>
        <v>0</v>
      </c>
      <c r="E929">
        <f>'23년(세부_실적)'!E1133</f>
        <v>0</v>
      </c>
      <c r="F929" t="str">
        <f>'23년(세부_실적)'!F1133</f>
        <v>일체형</v>
      </c>
      <c r="G929">
        <f>'23년(세부_실적)'!G1133</f>
        <v>0</v>
      </c>
      <c r="H929">
        <f>'23년(세부_실적)'!H1133</f>
        <v>0</v>
      </c>
      <c r="I929">
        <f>'23년(세부_실적)'!I1133</f>
        <v>0</v>
      </c>
      <c r="J929">
        <f>'23년(세부_실적)'!J1133</f>
        <v>0</v>
      </c>
      <c r="K929">
        <f>'23년(세부_실적)'!K1133</f>
        <v>0</v>
      </c>
      <c r="L929">
        <f>'23년(세부_실적)'!L1133</f>
        <v>0</v>
      </c>
      <c r="M929">
        <f>'23년(세부_실적)'!M1133</f>
        <v>0</v>
      </c>
      <c r="N929">
        <f>'23년(세부_실적)'!N1133</f>
        <v>0</v>
      </c>
      <c r="O929">
        <f>'23년(세부_실적)'!O1133</f>
        <v>0</v>
      </c>
      <c r="P929">
        <f>'23년(세부_실적)'!P1133</f>
        <v>0</v>
      </c>
      <c r="Q929">
        <f>'23년(세부_실적)'!Q1133</f>
        <v>4.3460000000000001</v>
      </c>
      <c r="R929">
        <f>'23년(세부_실적)'!R1133</f>
        <v>50.146580923200005</v>
      </c>
    </row>
  </sheetData>
  <mergeCells count="14">
    <mergeCell ref="B6:F6"/>
    <mergeCell ref="H3:H5"/>
    <mergeCell ref="I3:P3"/>
    <mergeCell ref="Q3:R3"/>
    <mergeCell ref="I4:J4"/>
    <mergeCell ref="K4:L4"/>
    <mergeCell ref="M4:N4"/>
    <mergeCell ref="O4:P4"/>
    <mergeCell ref="B3:B5"/>
    <mergeCell ref="C3:C5"/>
    <mergeCell ref="D3:D5"/>
    <mergeCell ref="E3:E5"/>
    <mergeCell ref="F3:F5"/>
    <mergeCell ref="G3:G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23년(세부_실적)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송나래</cp:lastModifiedBy>
  <cp:lastPrinted>2016-10-11T01:08:21Z</cp:lastPrinted>
  <dcterms:created xsi:type="dcterms:W3CDTF">2015-02-23T06:50:02Z</dcterms:created>
  <dcterms:modified xsi:type="dcterms:W3CDTF">2024-01-19T05:15:54Z</dcterms:modified>
</cp:coreProperties>
</file>